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eticasgr-my.sharepoint.com/personal/luca_demarco_eticasgr_it/Documents/Prove Pytho/Applicazione/data/AUM/"/>
    </mc:Choice>
  </mc:AlternateContent>
  <xr:revisionPtr revIDLastSave="564" documentId="8_{963247BC-01BD-40E2-AF46-525490393BB4}" xr6:coauthVersionLast="47" xr6:coauthVersionMax="47" xr10:uidLastSave="{F4D0E9FA-3EAD-4511-BE69-5B157661467F}"/>
  <bookViews>
    <workbookView xWindow="0" yWindow="500" windowWidth="28800" windowHeight="16460" xr2:uid="{1FA24514-2F47-409B-9B46-5DD2D06942F0}"/>
  </bookViews>
  <sheets>
    <sheet name="AUM Fondi" sheetId="1" r:id="rId1"/>
    <sheet name="Azionario" sheetId="3" r:id="rId2"/>
    <sheet name="Bilanciato" sheetId="5" r:id="rId3"/>
    <sheet name="Transizione Climatica" sheetId="6" r:id="rId4"/>
    <sheet name="Obiettivo Sociale" sheetId="7" r:id="rId5"/>
    <sheet name="Rendita Bilanciata" sheetId="8" r:id="rId6"/>
    <sheet name="Obbligazionario Misto" sheetId="9" r:id="rId7"/>
    <sheet name="Obbligazionario Breve Termine" sheetId="10" r:id="rId8"/>
  </sheets>
  <externalReferences>
    <externalReference r:id="rId9"/>
  </externalReferences>
  <definedNames>
    <definedName name="_xlnm._FilterDatabase" localSheetId="0" hidden="1">'AUM Fondi'!$A$5:$H$2682</definedName>
    <definedName name="SequenzaTemporaleNativa_Data">#N/A</definedName>
  </definedNames>
  <calcPr calcId="191028"/>
  <pivotCaches>
    <pivotCache cacheId="2120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9" l="1"/>
  <c r="A3" i="5"/>
  <c r="A3" i="8"/>
  <c r="A3" i="10"/>
  <c r="A3" i="3"/>
  <c r="A3" i="7"/>
  <c r="A3" i="6"/>
  <c r="D2692" i="9" l="1"/>
  <c r="C2691" i="5"/>
  <c r="C2691" i="10"/>
  <c r="C2691" i="9"/>
  <c r="C2691" i="3"/>
  <c r="C2514" i="8"/>
  <c r="C1750" i="6"/>
  <c r="C773" i="7" l="1"/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D2475" i="10"/>
  <c r="D2476" i="10"/>
  <c r="D2477" i="10"/>
  <c r="D2478" i="10"/>
  <c r="D2479" i="10"/>
  <c r="D2480" i="10"/>
  <c r="D2481" i="10"/>
  <c r="D2482" i="10"/>
  <c r="D2483" i="10"/>
  <c r="D2484" i="10"/>
  <c r="D2485" i="10"/>
  <c r="D2486" i="10"/>
  <c r="D2487" i="10"/>
  <c r="D2488" i="10"/>
  <c r="D2489" i="10"/>
  <c r="D2490" i="10"/>
  <c r="D2491" i="10"/>
  <c r="D2492" i="10"/>
  <c r="D2493" i="10"/>
  <c r="D2494" i="10"/>
  <c r="D2495" i="10"/>
  <c r="D2496" i="10"/>
  <c r="D2497" i="10"/>
  <c r="D2498" i="10"/>
  <c r="D2499" i="10"/>
  <c r="D2500" i="10"/>
  <c r="D2501" i="10"/>
  <c r="D2502" i="10"/>
  <c r="D2503" i="10"/>
  <c r="D2504" i="10"/>
  <c r="D2505" i="10"/>
  <c r="D2506" i="10"/>
  <c r="D2507" i="10"/>
  <c r="D2508" i="10"/>
  <c r="D2509" i="10"/>
  <c r="D2510" i="10"/>
  <c r="D2511" i="10"/>
  <c r="D2512" i="10"/>
  <c r="D2513" i="10"/>
  <c r="D2514" i="10"/>
  <c r="D2515" i="10"/>
  <c r="D2516" i="10"/>
  <c r="D2517" i="10"/>
  <c r="D2518" i="10"/>
  <c r="D2519" i="10"/>
  <c r="D2520" i="10"/>
  <c r="D2521" i="10"/>
  <c r="D2522" i="10"/>
  <c r="D2523" i="10"/>
  <c r="D2524" i="10"/>
  <c r="D2525" i="10"/>
  <c r="D2526" i="10"/>
  <c r="D2527" i="10"/>
  <c r="D2528" i="10"/>
  <c r="D2529" i="10"/>
  <c r="D2530" i="10"/>
  <c r="D2531" i="10"/>
  <c r="D2532" i="10"/>
  <c r="D2533" i="10"/>
  <c r="D2534" i="10"/>
  <c r="D2535" i="10"/>
  <c r="D2536" i="10"/>
  <c r="D2537" i="10"/>
  <c r="D2538" i="10"/>
  <c r="D2539" i="10"/>
  <c r="D2540" i="10"/>
  <c r="D2541" i="10"/>
  <c r="D2542" i="10"/>
  <c r="D2543" i="10"/>
  <c r="D2544" i="10"/>
  <c r="D2545" i="10"/>
  <c r="D2546" i="10"/>
  <c r="D2547" i="10"/>
  <c r="D2548" i="10"/>
  <c r="D2549" i="10"/>
  <c r="D2550" i="10"/>
  <c r="D2551" i="10"/>
  <c r="D2552" i="10"/>
  <c r="D2553" i="10"/>
  <c r="D2554" i="10"/>
  <c r="D2555" i="10"/>
  <c r="D2556" i="10"/>
  <c r="D2557" i="10"/>
  <c r="D2558" i="10"/>
  <c r="D2559" i="10"/>
  <c r="D2560" i="10"/>
  <c r="D2561" i="10"/>
  <c r="D2562" i="10"/>
  <c r="D2563" i="10"/>
  <c r="D2564" i="10"/>
  <c r="D2565" i="10"/>
  <c r="D2566" i="10"/>
  <c r="D2567" i="10"/>
  <c r="D2568" i="10"/>
  <c r="D2569" i="10"/>
  <c r="D2570" i="10"/>
  <c r="D2571" i="10"/>
  <c r="D2572" i="10"/>
  <c r="D2573" i="10"/>
  <c r="D2574" i="10"/>
  <c r="D2575" i="10"/>
  <c r="D2576" i="10"/>
  <c r="D2577" i="10"/>
  <c r="D2578" i="10"/>
  <c r="D2579" i="10"/>
  <c r="D2580" i="10"/>
  <c r="D2581" i="10"/>
  <c r="D2582" i="10"/>
  <c r="D2583" i="10"/>
  <c r="D2584" i="10"/>
  <c r="D2585" i="10"/>
  <c r="D2586" i="10"/>
  <c r="D2587" i="10"/>
  <c r="D2588" i="10"/>
  <c r="D2589" i="10"/>
  <c r="D2590" i="10"/>
  <c r="D2591" i="10"/>
  <c r="D2592" i="10"/>
  <c r="D2593" i="10"/>
  <c r="D2594" i="10"/>
  <c r="D2595" i="10"/>
  <c r="D2596" i="10"/>
  <c r="D2597" i="10"/>
  <c r="D2598" i="10"/>
  <c r="D2599" i="10"/>
  <c r="D2600" i="10"/>
  <c r="D2601" i="10"/>
  <c r="D2602" i="10"/>
  <c r="D2603" i="10"/>
  <c r="D2604" i="10"/>
  <c r="D2605" i="10"/>
  <c r="D2606" i="10"/>
  <c r="D2607" i="10"/>
  <c r="D2608" i="10"/>
  <c r="D2609" i="10"/>
  <c r="D2610" i="10"/>
  <c r="D2611" i="10"/>
  <c r="D2612" i="10"/>
  <c r="D2613" i="10"/>
  <c r="D2614" i="10"/>
  <c r="D2615" i="10"/>
  <c r="D2616" i="10"/>
  <c r="D2617" i="10"/>
  <c r="D2618" i="10"/>
  <c r="D2619" i="10"/>
  <c r="D2620" i="10"/>
  <c r="D2621" i="10"/>
  <c r="D2622" i="10"/>
  <c r="D2623" i="10"/>
  <c r="D2624" i="10"/>
  <c r="D2625" i="10"/>
  <c r="D2626" i="10"/>
  <c r="D2627" i="10"/>
  <c r="D2628" i="10"/>
  <c r="D2629" i="10"/>
  <c r="D2630" i="10"/>
  <c r="D2631" i="10"/>
  <c r="D2632" i="10"/>
  <c r="D2633" i="10"/>
  <c r="D2634" i="10"/>
  <c r="D2635" i="10"/>
  <c r="D2636" i="10"/>
  <c r="D2637" i="10"/>
  <c r="D2638" i="10"/>
  <c r="D2639" i="10"/>
  <c r="D2640" i="10"/>
  <c r="D2641" i="10"/>
  <c r="D2642" i="10"/>
  <c r="D2643" i="10"/>
  <c r="D2644" i="10"/>
  <c r="D2645" i="10"/>
  <c r="D2646" i="10"/>
  <c r="D2647" i="10"/>
  <c r="D2648" i="10"/>
  <c r="D2649" i="10"/>
  <c r="D2650" i="10"/>
  <c r="F2650" i="10" s="1"/>
  <c r="D2651" i="10"/>
  <c r="D2652" i="10"/>
  <c r="D2653" i="10"/>
  <c r="D2654" i="10"/>
  <c r="D2655" i="10"/>
  <c r="D2656" i="10"/>
  <c r="D2657" i="10"/>
  <c r="D2658" i="10"/>
  <c r="D2659" i="10"/>
  <c r="D2660" i="10"/>
  <c r="D2661" i="10"/>
  <c r="D2662" i="10"/>
  <c r="F2662" i="10" s="1"/>
  <c r="D2663" i="10"/>
  <c r="D2664" i="10"/>
  <c r="D2665" i="10"/>
  <c r="D2666" i="10"/>
  <c r="D2667" i="10"/>
  <c r="D2668" i="10"/>
  <c r="D2669" i="10"/>
  <c r="D2670" i="10"/>
  <c r="F2670" i="10" s="1"/>
  <c r="D2671" i="10"/>
  <c r="D2672" i="10"/>
  <c r="D2673" i="10"/>
  <c r="D2674" i="10"/>
  <c r="F2674" i="10" s="1"/>
  <c r="D2675" i="10"/>
  <c r="D2676" i="10"/>
  <c r="D2677" i="10"/>
  <c r="D2678" i="10"/>
  <c r="F2678" i="10" s="1"/>
  <c r="D2679" i="10"/>
  <c r="D2680" i="10"/>
  <c r="D2681" i="10"/>
  <c r="D2682" i="10"/>
  <c r="D2683" i="10"/>
  <c r="D2684" i="10"/>
  <c r="D2685" i="10"/>
  <c r="D2686" i="10"/>
  <c r="F2686" i="10" s="1"/>
  <c r="D2687" i="10"/>
  <c r="D2688" i="10"/>
  <c r="D3" i="9"/>
  <c r="D4" i="9"/>
  <c r="F4" i="9" s="1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F644" i="9" s="1"/>
  <c r="D645" i="9"/>
  <c r="D646" i="9"/>
  <c r="D647" i="9"/>
  <c r="D648" i="9"/>
  <c r="F648" i="9" s="1"/>
  <c r="D649" i="9"/>
  <c r="D650" i="9"/>
  <c r="D651" i="9"/>
  <c r="D652" i="9"/>
  <c r="F652" i="9" s="1"/>
  <c r="D653" i="9"/>
  <c r="D654" i="9"/>
  <c r="D655" i="9"/>
  <c r="D656" i="9"/>
  <c r="F656" i="9" s="1"/>
  <c r="D657" i="9"/>
  <c r="D658" i="9"/>
  <c r="D659" i="9"/>
  <c r="D660" i="9"/>
  <c r="F660" i="9" s="1"/>
  <c r="D661" i="9"/>
  <c r="D662" i="9"/>
  <c r="D663" i="9"/>
  <c r="D664" i="9"/>
  <c r="F664" i="9" s="1"/>
  <c r="D665" i="9"/>
  <c r="D666" i="9"/>
  <c r="D667" i="9"/>
  <c r="D668" i="9"/>
  <c r="F668" i="9" s="1"/>
  <c r="D669" i="9"/>
  <c r="D670" i="9"/>
  <c r="D671" i="9"/>
  <c r="D672" i="9"/>
  <c r="F672" i="9" s="1"/>
  <c r="D673" i="9"/>
  <c r="D674" i="9"/>
  <c r="D675" i="9"/>
  <c r="D676" i="9"/>
  <c r="F676" i="9" s="1"/>
  <c r="D677" i="9"/>
  <c r="D678" i="9"/>
  <c r="D679" i="9"/>
  <c r="D680" i="9"/>
  <c r="F680" i="9" s="1"/>
  <c r="D681" i="9"/>
  <c r="D682" i="9"/>
  <c r="D683" i="9"/>
  <c r="D684" i="9"/>
  <c r="F684" i="9" s="1"/>
  <c r="D685" i="9"/>
  <c r="D686" i="9"/>
  <c r="D687" i="9"/>
  <c r="D688" i="9"/>
  <c r="F688" i="9" s="1"/>
  <c r="D689" i="9"/>
  <c r="D690" i="9"/>
  <c r="D691" i="9"/>
  <c r="D692" i="9"/>
  <c r="F692" i="9" s="1"/>
  <c r="D693" i="9"/>
  <c r="D694" i="9"/>
  <c r="D695" i="9"/>
  <c r="D696" i="9"/>
  <c r="F696" i="9" s="1"/>
  <c r="D697" i="9"/>
  <c r="D698" i="9"/>
  <c r="D699" i="9"/>
  <c r="D700" i="9"/>
  <c r="F700" i="9" s="1"/>
  <c r="D701" i="9"/>
  <c r="D702" i="9"/>
  <c r="D703" i="9"/>
  <c r="D704" i="9"/>
  <c r="F704" i="9" s="1"/>
  <c r="D705" i="9"/>
  <c r="D706" i="9"/>
  <c r="D707" i="9"/>
  <c r="D708" i="9"/>
  <c r="F708" i="9" s="1"/>
  <c r="D709" i="9"/>
  <c r="D710" i="9"/>
  <c r="D711" i="9"/>
  <c r="D712" i="9"/>
  <c r="F712" i="9" s="1"/>
  <c r="D713" i="9"/>
  <c r="D714" i="9"/>
  <c r="D715" i="9"/>
  <c r="D716" i="9"/>
  <c r="F716" i="9" s="1"/>
  <c r="D717" i="9"/>
  <c r="D718" i="9"/>
  <c r="D719" i="9"/>
  <c r="D720" i="9"/>
  <c r="F720" i="9" s="1"/>
  <c r="D721" i="9"/>
  <c r="D722" i="9"/>
  <c r="D723" i="9"/>
  <c r="D724" i="9"/>
  <c r="F724" i="9" s="1"/>
  <c r="D725" i="9"/>
  <c r="D726" i="9"/>
  <c r="D727" i="9"/>
  <c r="D728" i="9"/>
  <c r="F728" i="9" s="1"/>
  <c r="D729" i="9"/>
  <c r="D730" i="9"/>
  <c r="D731" i="9"/>
  <c r="D732" i="9"/>
  <c r="F732" i="9" s="1"/>
  <c r="D733" i="9"/>
  <c r="D734" i="9"/>
  <c r="D735" i="9"/>
  <c r="D736" i="9"/>
  <c r="F736" i="9" s="1"/>
  <c r="D737" i="9"/>
  <c r="D738" i="9"/>
  <c r="D739" i="9"/>
  <c r="D740" i="9"/>
  <c r="F740" i="9" s="1"/>
  <c r="D741" i="9"/>
  <c r="D742" i="9"/>
  <c r="D743" i="9"/>
  <c r="D744" i="9"/>
  <c r="F744" i="9" s="1"/>
  <c r="D745" i="9"/>
  <c r="D746" i="9"/>
  <c r="D747" i="9"/>
  <c r="D748" i="9"/>
  <c r="F748" i="9" s="1"/>
  <c r="D749" i="9"/>
  <c r="D750" i="9"/>
  <c r="D751" i="9"/>
  <c r="D752" i="9"/>
  <c r="F752" i="9" s="1"/>
  <c r="D753" i="9"/>
  <c r="D754" i="9"/>
  <c r="D755" i="9"/>
  <c r="D756" i="9"/>
  <c r="F756" i="9" s="1"/>
  <c r="D757" i="9"/>
  <c r="D758" i="9"/>
  <c r="D759" i="9"/>
  <c r="D760" i="9"/>
  <c r="F760" i="9" s="1"/>
  <c r="D761" i="9"/>
  <c r="D762" i="9"/>
  <c r="D763" i="9"/>
  <c r="D764" i="9"/>
  <c r="F764" i="9" s="1"/>
  <c r="D765" i="9"/>
  <c r="D766" i="9"/>
  <c r="D767" i="9"/>
  <c r="D768" i="9"/>
  <c r="F768" i="9" s="1"/>
  <c r="D769" i="9"/>
  <c r="D770" i="9"/>
  <c r="D771" i="9"/>
  <c r="D772" i="9"/>
  <c r="F772" i="9" s="1"/>
  <c r="D773" i="9"/>
  <c r="D774" i="9"/>
  <c r="D775" i="9"/>
  <c r="D776" i="9"/>
  <c r="F776" i="9" s="1"/>
  <c r="D777" i="9"/>
  <c r="D778" i="9"/>
  <c r="D779" i="9"/>
  <c r="D780" i="9"/>
  <c r="F780" i="9" s="1"/>
  <c r="D781" i="9"/>
  <c r="D782" i="9"/>
  <c r="D783" i="9"/>
  <c r="D784" i="9"/>
  <c r="F784" i="9" s="1"/>
  <c r="D785" i="9"/>
  <c r="D786" i="9"/>
  <c r="D787" i="9"/>
  <c r="D788" i="9"/>
  <c r="F788" i="9" s="1"/>
  <c r="D789" i="9"/>
  <c r="D790" i="9"/>
  <c r="D791" i="9"/>
  <c r="D792" i="9"/>
  <c r="F792" i="9" s="1"/>
  <c r="D793" i="9"/>
  <c r="D794" i="9"/>
  <c r="D795" i="9"/>
  <c r="D796" i="9"/>
  <c r="F796" i="9" s="1"/>
  <c r="D797" i="9"/>
  <c r="D798" i="9"/>
  <c r="D799" i="9"/>
  <c r="D800" i="9"/>
  <c r="F800" i="9" s="1"/>
  <c r="D801" i="9"/>
  <c r="D802" i="9"/>
  <c r="D803" i="9"/>
  <c r="D804" i="9"/>
  <c r="F804" i="9" s="1"/>
  <c r="D805" i="9"/>
  <c r="D806" i="9"/>
  <c r="D807" i="9"/>
  <c r="D808" i="9"/>
  <c r="F808" i="9" s="1"/>
  <c r="D809" i="9"/>
  <c r="D810" i="9"/>
  <c r="D811" i="9"/>
  <c r="D812" i="9"/>
  <c r="F812" i="9" s="1"/>
  <c r="D813" i="9"/>
  <c r="D814" i="9"/>
  <c r="D815" i="9"/>
  <c r="D816" i="9"/>
  <c r="F816" i="9" s="1"/>
  <c r="D817" i="9"/>
  <c r="D818" i="9"/>
  <c r="D819" i="9"/>
  <c r="D820" i="9"/>
  <c r="F820" i="9" s="1"/>
  <c r="D821" i="9"/>
  <c r="D822" i="9"/>
  <c r="D823" i="9"/>
  <c r="D824" i="9"/>
  <c r="F824" i="9" s="1"/>
  <c r="D825" i="9"/>
  <c r="D826" i="9"/>
  <c r="D827" i="9"/>
  <c r="D828" i="9"/>
  <c r="F828" i="9" s="1"/>
  <c r="D829" i="9"/>
  <c r="D830" i="9"/>
  <c r="D831" i="9"/>
  <c r="D832" i="9"/>
  <c r="F832" i="9" s="1"/>
  <c r="D833" i="9"/>
  <c r="D834" i="9"/>
  <c r="D835" i="9"/>
  <c r="D836" i="9"/>
  <c r="F836" i="9" s="1"/>
  <c r="D837" i="9"/>
  <c r="D838" i="9"/>
  <c r="D839" i="9"/>
  <c r="D840" i="9"/>
  <c r="F840" i="9" s="1"/>
  <c r="D841" i="9"/>
  <c r="D842" i="9"/>
  <c r="D843" i="9"/>
  <c r="D844" i="9"/>
  <c r="F844" i="9" s="1"/>
  <c r="D845" i="9"/>
  <c r="D846" i="9"/>
  <c r="D847" i="9"/>
  <c r="D848" i="9"/>
  <c r="F848" i="9" s="1"/>
  <c r="D849" i="9"/>
  <c r="D850" i="9"/>
  <c r="D851" i="9"/>
  <c r="D852" i="9"/>
  <c r="F852" i="9" s="1"/>
  <c r="D853" i="9"/>
  <c r="D854" i="9"/>
  <c r="D855" i="9"/>
  <c r="D856" i="9"/>
  <c r="F856" i="9" s="1"/>
  <c r="D857" i="9"/>
  <c r="D858" i="9"/>
  <c r="D859" i="9"/>
  <c r="D860" i="9"/>
  <c r="F860" i="9" s="1"/>
  <c r="D861" i="9"/>
  <c r="D862" i="9"/>
  <c r="D863" i="9"/>
  <c r="D864" i="9"/>
  <c r="F864" i="9" s="1"/>
  <c r="D865" i="9"/>
  <c r="D866" i="9"/>
  <c r="D867" i="9"/>
  <c r="D868" i="9"/>
  <c r="F868" i="9" s="1"/>
  <c r="D869" i="9"/>
  <c r="D870" i="9"/>
  <c r="D871" i="9"/>
  <c r="D872" i="9"/>
  <c r="F872" i="9" s="1"/>
  <c r="D873" i="9"/>
  <c r="D874" i="9"/>
  <c r="D875" i="9"/>
  <c r="D876" i="9"/>
  <c r="F876" i="9" s="1"/>
  <c r="D877" i="9"/>
  <c r="D878" i="9"/>
  <c r="D879" i="9"/>
  <c r="D880" i="9"/>
  <c r="F880" i="9" s="1"/>
  <c r="D881" i="9"/>
  <c r="D882" i="9"/>
  <c r="D883" i="9"/>
  <c r="D884" i="9"/>
  <c r="F884" i="9" s="1"/>
  <c r="D885" i="9"/>
  <c r="D886" i="9"/>
  <c r="D887" i="9"/>
  <c r="D888" i="9"/>
  <c r="F888" i="9" s="1"/>
  <c r="D889" i="9"/>
  <c r="D890" i="9"/>
  <c r="D891" i="9"/>
  <c r="D892" i="9"/>
  <c r="F892" i="9" s="1"/>
  <c r="D893" i="9"/>
  <c r="D894" i="9"/>
  <c r="D895" i="9"/>
  <c r="D896" i="9"/>
  <c r="F896" i="9" s="1"/>
  <c r="D897" i="9"/>
  <c r="D898" i="9"/>
  <c r="D899" i="9"/>
  <c r="D900" i="9"/>
  <c r="F900" i="9" s="1"/>
  <c r="D901" i="9"/>
  <c r="D902" i="9"/>
  <c r="D903" i="9"/>
  <c r="D904" i="9"/>
  <c r="F904" i="9" s="1"/>
  <c r="D905" i="9"/>
  <c r="D906" i="9"/>
  <c r="D907" i="9"/>
  <c r="D908" i="9"/>
  <c r="F908" i="9" s="1"/>
  <c r="D909" i="9"/>
  <c r="D910" i="9"/>
  <c r="D911" i="9"/>
  <c r="D912" i="9"/>
  <c r="F912" i="9" s="1"/>
  <c r="D913" i="9"/>
  <c r="D914" i="9"/>
  <c r="D915" i="9"/>
  <c r="D916" i="9"/>
  <c r="F916" i="9" s="1"/>
  <c r="D917" i="9"/>
  <c r="D918" i="9"/>
  <c r="D919" i="9"/>
  <c r="D920" i="9"/>
  <c r="F920" i="9" s="1"/>
  <c r="D921" i="9"/>
  <c r="D922" i="9"/>
  <c r="D923" i="9"/>
  <c r="D924" i="9"/>
  <c r="F924" i="9" s="1"/>
  <c r="D925" i="9"/>
  <c r="D926" i="9"/>
  <c r="D927" i="9"/>
  <c r="D928" i="9"/>
  <c r="F928" i="9" s="1"/>
  <c r="D929" i="9"/>
  <c r="D930" i="9"/>
  <c r="D931" i="9"/>
  <c r="D932" i="9"/>
  <c r="F932" i="9" s="1"/>
  <c r="D933" i="9"/>
  <c r="D934" i="9"/>
  <c r="D935" i="9"/>
  <c r="D936" i="9"/>
  <c r="F936" i="9" s="1"/>
  <c r="D937" i="9"/>
  <c r="D938" i="9"/>
  <c r="D939" i="9"/>
  <c r="D940" i="9"/>
  <c r="F940" i="9" s="1"/>
  <c r="D941" i="9"/>
  <c r="D942" i="9"/>
  <c r="D943" i="9"/>
  <c r="D944" i="9"/>
  <c r="F944" i="9" s="1"/>
  <c r="D945" i="9"/>
  <c r="D946" i="9"/>
  <c r="D947" i="9"/>
  <c r="D948" i="9"/>
  <c r="F948" i="9" s="1"/>
  <c r="D949" i="9"/>
  <c r="D950" i="9"/>
  <c r="D951" i="9"/>
  <c r="D952" i="9"/>
  <c r="F952" i="9" s="1"/>
  <c r="D953" i="9"/>
  <c r="D954" i="9"/>
  <c r="D955" i="9"/>
  <c r="D956" i="9"/>
  <c r="F956" i="9" s="1"/>
  <c r="D957" i="9"/>
  <c r="D958" i="9"/>
  <c r="D959" i="9"/>
  <c r="D960" i="9"/>
  <c r="F960" i="9" s="1"/>
  <c r="D961" i="9"/>
  <c r="D962" i="9"/>
  <c r="D963" i="9"/>
  <c r="D964" i="9"/>
  <c r="F964" i="9" s="1"/>
  <c r="D965" i="9"/>
  <c r="D966" i="9"/>
  <c r="D967" i="9"/>
  <c r="D968" i="9"/>
  <c r="F968" i="9" s="1"/>
  <c r="D969" i="9"/>
  <c r="D970" i="9"/>
  <c r="D971" i="9"/>
  <c r="D972" i="9"/>
  <c r="F972" i="9" s="1"/>
  <c r="D973" i="9"/>
  <c r="D974" i="9"/>
  <c r="D975" i="9"/>
  <c r="D976" i="9"/>
  <c r="F976" i="9" s="1"/>
  <c r="D977" i="9"/>
  <c r="D978" i="9"/>
  <c r="D979" i="9"/>
  <c r="D980" i="9"/>
  <c r="F980" i="9" s="1"/>
  <c r="D981" i="9"/>
  <c r="D982" i="9"/>
  <c r="D983" i="9"/>
  <c r="D984" i="9"/>
  <c r="F984" i="9" s="1"/>
  <c r="D985" i="9"/>
  <c r="D986" i="9"/>
  <c r="D987" i="9"/>
  <c r="D988" i="9"/>
  <c r="F988" i="9" s="1"/>
  <c r="D989" i="9"/>
  <c r="D990" i="9"/>
  <c r="D991" i="9"/>
  <c r="D992" i="9"/>
  <c r="F992" i="9" s="1"/>
  <c r="D993" i="9"/>
  <c r="D994" i="9"/>
  <c r="D995" i="9"/>
  <c r="D996" i="9"/>
  <c r="F996" i="9" s="1"/>
  <c r="D997" i="9"/>
  <c r="D998" i="9"/>
  <c r="D999" i="9"/>
  <c r="D1000" i="9"/>
  <c r="F1000" i="9" s="1"/>
  <c r="D1001" i="9"/>
  <c r="D1002" i="9"/>
  <c r="D1003" i="9"/>
  <c r="D1004" i="9"/>
  <c r="F1004" i="9" s="1"/>
  <c r="D1005" i="9"/>
  <c r="D1006" i="9"/>
  <c r="D1007" i="9"/>
  <c r="D1008" i="9"/>
  <c r="F1008" i="9" s="1"/>
  <c r="D1009" i="9"/>
  <c r="D1010" i="9"/>
  <c r="D1011" i="9"/>
  <c r="D1012" i="9"/>
  <c r="F1012" i="9" s="1"/>
  <c r="D1013" i="9"/>
  <c r="D1014" i="9"/>
  <c r="D1015" i="9"/>
  <c r="D1016" i="9"/>
  <c r="F1016" i="9" s="1"/>
  <c r="D1017" i="9"/>
  <c r="D1018" i="9"/>
  <c r="D1019" i="9"/>
  <c r="D1020" i="9"/>
  <c r="F1020" i="9" s="1"/>
  <c r="D1021" i="9"/>
  <c r="D1022" i="9"/>
  <c r="D1023" i="9"/>
  <c r="D1024" i="9"/>
  <c r="F1024" i="9" s="1"/>
  <c r="D1025" i="9"/>
  <c r="D1026" i="9"/>
  <c r="D1027" i="9"/>
  <c r="D1028" i="9"/>
  <c r="F1028" i="9" s="1"/>
  <c r="D1029" i="9"/>
  <c r="D1030" i="9"/>
  <c r="D1031" i="9"/>
  <c r="D1032" i="9"/>
  <c r="F1032" i="9" s="1"/>
  <c r="D1033" i="9"/>
  <c r="D1034" i="9"/>
  <c r="D1035" i="9"/>
  <c r="D1036" i="9"/>
  <c r="F1036" i="9" s="1"/>
  <c r="D1037" i="9"/>
  <c r="D1038" i="9"/>
  <c r="D1039" i="9"/>
  <c r="D1040" i="9"/>
  <c r="F1040" i="9" s="1"/>
  <c r="D1041" i="9"/>
  <c r="D1042" i="9"/>
  <c r="D1043" i="9"/>
  <c r="D1044" i="9"/>
  <c r="F1044" i="9" s="1"/>
  <c r="D1045" i="9"/>
  <c r="D1046" i="9"/>
  <c r="D1047" i="9"/>
  <c r="D1048" i="9"/>
  <c r="F1048" i="9" s="1"/>
  <c r="D1049" i="9"/>
  <c r="D1050" i="9"/>
  <c r="D1051" i="9"/>
  <c r="D1052" i="9"/>
  <c r="F1052" i="9" s="1"/>
  <c r="D1053" i="9"/>
  <c r="D1054" i="9"/>
  <c r="D1055" i="9"/>
  <c r="D1056" i="9"/>
  <c r="F1056" i="9" s="1"/>
  <c r="D1057" i="9"/>
  <c r="D1058" i="9"/>
  <c r="D1059" i="9"/>
  <c r="D1060" i="9"/>
  <c r="F1060" i="9" s="1"/>
  <c r="D1061" i="9"/>
  <c r="D1062" i="9"/>
  <c r="D1063" i="9"/>
  <c r="D1064" i="9"/>
  <c r="F1064" i="9" s="1"/>
  <c r="D1065" i="9"/>
  <c r="D1066" i="9"/>
  <c r="D1067" i="9"/>
  <c r="D1068" i="9"/>
  <c r="F1068" i="9" s="1"/>
  <c r="D1069" i="9"/>
  <c r="D1070" i="9"/>
  <c r="D1071" i="9"/>
  <c r="D1072" i="9"/>
  <c r="F1072" i="9" s="1"/>
  <c r="D1073" i="9"/>
  <c r="D1074" i="9"/>
  <c r="D1075" i="9"/>
  <c r="D1076" i="9"/>
  <c r="F1076" i="9" s="1"/>
  <c r="D1077" i="9"/>
  <c r="D1078" i="9"/>
  <c r="D1079" i="9"/>
  <c r="D1080" i="9"/>
  <c r="F1080" i="9" s="1"/>
  <c r="D1081" i="9"/>
  <c r="D1082" i="9"/>
  <c r="D1083" i="9"/>
  <c r="D1084" i="9"/>
  <c r="F1084" i="9" s="1"/>
  <c r="D1085" i="9"/>
  <c r="D1086" i="9"/>
  <c r="D1087" i="9"/>
  <c r="D1088" i="9"/>
  <c r="F1088" i="9" s="1"/>
  <c r="D1089" i="9"/>
  <c r="D1090" i="9"/>
  <c r="D1091" i="9"/>
  <c r="D1092" i="9"/>
  <c r="F1092" i="9" s="1"/>
  <c r="D1093" i="9"/>
  <c r="D1094" i="9"/>
  <c r="D1095" i="9"/>
  <c r="D1096" i="9"/>
  <c r="F1096" i="9" s="1"/>
  <c r="D1097" i="9"/>
  <c r="D1098" i="9"/>
  <c r="D1099" i="9"/>
  <c r="D1100" i="9"/>
  <c r="F1100" i="9" s="1"/>
  <c r="D1101" i="9"/>
  <c r="D1102" i="9"/>
  <c r="D1103" i="9"/>
  <c r="D1104" i="9"/>
  <c r="F1104" i="9" s="1"/>
  <c r="D1105" i="9"/>
  <c r="D1106" i="9"/>
  <c r="D1107" i="9"/>
  <c r="D1108" i="9"/>
  <c r="F1108" i="9" s="1"/>
  <c r="D1109" i="9"/>
  <c r="D1110" i="9"/>
  <c r="D1111" i="9"/>
  <c r="D1112" i="9"/>
  <c r="F1112" i="9" s="1"/>
  <c r="D1113" i="9"/>
  <c r="D1114" i="9"/>
  <c r="D1115" i="9"/>
  <c r="D1116" i="9"/>
  <c r="F1116" i="9" s="1"/>
  <c r="D1117" i="9"/>
  <c r="D1118" i="9"/>
  <c r="D1119" i="9"/>
  <c r="D1120" i="9"/>
  <c r="F1120" i="9" s="1"/>
  <c r="D1121" i="9"/>
  <c r="D1122" i="9"/>
  <c r="D1123" i="9"/>
  <c r="D1124" i="9"/>
  <c r="F1124" i="9" s="1"/>
  <c r="D1125" i="9"/>
  <c r="D1126" i="9"/>
  <c r="D1127" i="9"/>
  <c r="D1128" i="9"/>
  <c r="F1128" i="9" s="1"/>
  <c r="D1129" i="9"/>
  <c r="D1130" i="9"/>
  <c r="D1131" i="9"/>
  <c r="D1132" i="9"/>
  <c r="F1132" i="9" s="1"/>
  <c r="D1133" i="9"/>
  <c r="D1134" i="9"/>
  <c r="D1135" i="9"/>
  <c r="D1136" i="9"/>
  <c r="F1136" i="9" s="1"/>
  <c r="D1137" i="9"/>
  <c r="D1138" i="9"/>
  <c r="D1139" i="9"/>
  <c r="D1140" i="9"/>
  <c r="F1140" i="9" s="1"/>
  <c r="D1141" i="9"/>
  <c r="D1142" i="9"/>
  <c r="D1143" i="9"/>
  <c r="D1144" i="9"/>
  <c r="F1144" i="9" s="1"/>
  <c r="D1145" i="9"/>
  <c r="D1146" i="9"/>
  <c r="D1147" i="9"/>
  <c r="D1148" i="9"/>
  <c r="F1148" i="9" s="1"/>
  <c r="D1149" i="9"/>
  <c r="D1150" i="9"/>
  <c r="D1151" i="9"/>
  <c r="D1152" i="9"/>
  <c r="F1152" i="9" s="1"/>
  <c r="D1153" i="9"/>
  <c r="D1154" i="9"/>
  <c r="D1155" i="9"/>
  <c r="D1156" i="9"/>
  <c r="F1156" i="9" s="1"/>
  <c r="D1157" i="9"/>
  <c r="D1158" i="9"/>
  <c r="D1159" i="9"/>
  <c r="D1160" i="9"/>
  <c r="F1160" i="9" s="1"/>
  <c r="D1161" i="9"/>
  <c r="D1162" i="9"/>
  <c r="D1163" i="9"/>
  <c r="D1164" i="9"/>
  <c r="F1164" i="9" s="1"/>
  <c r="D1165" i="9"/>
  <c r="D1166" i="9"/>
  <c r="D1167" i="9"/>
  <c r="D1168" i="9"/>
  <c r="F1168" i="9" s="1"/>
  <c r="D1169" i="9"/>
  <c r="D1170" i="9"/>
  <c r="D1171" i="9"/>
  <c r="D1172" i="9"/>
  <c r="F1172" i="9" s="1"/>
  <c r="D1173" i="9"/>
  <c r="D1174" i="9"/>
  <c r="D1175" i="9"/>
  <c r="D1176" i="9"/>
  <c r="F1176" i="9" s="1"/>
  <c r="D1177" i="9"/>
  <c r="D1178" i="9"/>
  <c r="D1179" i="9"/>
  <c r="D1180" i="9"/>
  <c r="F1180" i="9" s="1"/>
  <c r="D1181" i="9"/>
  <c r="D1182" i="9"/>
  <c r="D1183" i="9"/>
  <c r="D1184" i="9"/>
  <c r="F1184" i="9" s="1"/>
  <c r="D1185" i="9"/>
  <c r="D1186" i="9"/>
  <c r="D1187" i="9"/>
  <c r="D1188" i="9"/>
  <c r="F1188" i="9" s="1"/>
  <c r="D1189" i="9"/>
  <c r="D1190" i="9"/>
  <c r="D1191" i="9"/>
  <c r="D1192" i="9"/>
  <c r="F1192" i="9" s="1"/>
  <c r="D1193" i="9"/>
  <c r="D1194" i="9"/>
  <c r="D1195" i="9"/>
  <c r="D1196" i="9"/>
  <c r="F1196" i="9" s="1"/>
  <c r="D1197" i="9"/>
  <c r="D1198" i="9"/>
  <c r="D1199" i="9"/>
  <c r="D1200" i="9"/>
  <c r="F1200" i="9" s="1"/>
  <c r="D1201" i="9"/>
  <c r="D1202" i="9"/>
  <c r="D1203" i="9"/>
  <c r="D1204" i="9"/>
  <c r="F1204" i="9" s="1"/>
  <c r="D1205" i="9"/>
  <c r="D1206" i="9"/>
  <c r="D1207" i="9"/>
  <c r="D1208" i="9"/>
  <c r="F1208" i="9" s="1"/>
  <c r="D1209" i="9"/>
  <c r="D1210" i="9"/>
  <c r="D1211" i="9"/>
  <c r="D1212" i="9"/>
  <c r="F1212" i="9" s="1"/>
  <c r="D1213" i="9"/>
  <c r="D1214" i="9"/>
  <c r="D1215" i="9"/>
  <c r="D1216" i="9"/>
  <c r="F1216" i="9" s="1"/>
  <c r="D1217" i="9"/>
  <c r="D1218" i="9"/>
  <c r="D1219" i="9"/>
  <c r="D1220" i="9"/>
  <c r="F1220" i="9" s="1"/>
  <c r="D1221" i="9"/>
  <c r="D1222" i="9"/>
  <c r="D1223" i="9"/>
  <c r="D1224" i="9"/>
  <c r="F1224" i="9" s="1"/>
  <c r="D1225" i="9"/>
  <c r="D1226" i="9"/>
  <c r="D1227" i="9"/>
  <c r="D1228" i="9"/>
  <c r="F1228" i="9" s="1"/>
  <c r="D1229" i="9"/>
  <c r="D1230" i="9"/>
  <c r="D1231" i="9"/>
  <c r="D1232" i="9"/>
  <c r="F1232" i="9" s="1"/>
  <c r="D1233" i="9"/>
  <c r="D1234" i="9"/>
  <c r="D1235" i="9"/>
  <c r="D1236" i="9"/>
  <c r="F1236" i="9" s="1"/>
  <c r="D1237" i="9"/>
  <c r="D1238" i="9"/>
  <c r="D1239" i="9"/>
  <c r="D1240" i="9"/>
  <c r="F1240" i="9" s="1"/>
  <c r="D1241" i="9"/>
  <c r="D1242" i="9"/>
  <c r="D1243" i="9"/>
  <c r="D1244" i="9"/>
  <c r="F1244" i="9" s="1"/>
  <c r="D1245" i="9"/>
  <c r="D1246" i="9"/>
  <c r="D1247" i="9"/>
  <c r="D1248" i="9"/>
  <c r="F1248" i="9" s="1"/>
  <c r="D1249" i="9"/>
  <c r="D1250" i="9"/>
  <c r="D1251" i="9"/>
  <c r="D1252" i="9"/>
  <c r="F1252" i="9" s="1"/>
  <c r="D1253" i="9"/>
  <c r="D1254" i="9"/>
  <c r="D1255" i="9"/>
  <c r="D1256" i="9"/>
  <c r="F1256" i="9" s="1"/>
  <c r="D1257" i="9"/>
  <c r="D1258" i="9"/>
  <c r="D1259" i="9"/>
  <c r="D1260" i="9"/>
  <c r="F1260" i="9" s="1"/>
  <c r="D1261" i="9"/>
  <c r="D1262" i="9"/>
  <c r="D1263" i="9"/>
  <c r="D1264" i="9"/>
  <c r="F1264" i="9" s="1"/>
  <c r="D1265" i="9"/>
  <c r="D1266" i="9"/>
  <c r="D1267" i="9"/>
  <c r="D1268" i="9"/>
  <c r="F1268" i="9" s="1"/>
  <c r="D1269" i="9"/>
  <c r="D1270" i="9"/>
  <c r="D1271" i="9"/>
  <c r="D1272" i="9"/>
  <c r="F1272" i="9" s="1"/>
  <c r="D1273" i="9"/>
  <c r="D1274" i="9"/>
  <c r="D1275" i="9"/>
  <c r="D1276" i="9"/>
  <c r="F1276" i="9" s="1"/>
  <c r="D1277" i="9"/>
  <c r="D1278" i="9"/>
  <c r="D1279" i="9"/>
  <c r="D1280" i="9"/>
  <c r="F1280" i="9" s="1"/>
  <c r="D1281" i="9"/>
  <c r="D1282" i="9"/>
  <c r="D1283" i="9"/>
  <c r="D1284" i="9"/>
  <c r="F1284" i="9" s="1"/>
  <c r="D1285" i="9"/>
  <c r="D1286" i="9"/>
  <c r="D1287" i="9"/>
  <c r="D1288" i="9"/>
  <c r="F1288" i="9" s="1"/>
  <c r="D1289" i="9"/>
  <c r="D1290" i="9"/>
  <c r="D1291" i="9"/>
  <c r="D1292" i="9"/>
  <c r="F1292" i="9" s="1"/>
  <c r="D1293" i="9"/>
  <c r="D1294" i="9"/>
  <c r="D1295" i="9"/>
  <c r="D1296" i="9"/>
  <c r="F1296" i="9" s="1"/>
  <c r="D1297" i="9"/>
  <c r="D1298" i="9"/>
  <c r="D1299" i="9"/>
  <c r="D1300" i="9"/>
  <c r="F1300" i="9" s="1"/>
  <c r="D1301" i="9"/>
  <c r="D1302" i="9"/>
  <c r="D1303" i="9"/>
  <c r="D1304" i="9"/>
  <c r="F1304" i="9" s="1"/>
  <c r="D1305" i="9"/>
  <c r="D1306" i="9"/>
  <c r="D1307" i="9"/>
  <c r="D1308" i="9"/>
  <c r="F1308" i="9" s="1"/>
  <c r="D1309" i="9"/>
  <c r="D1310" i="9"/>
  <c r="D1311" i="9"/>
  <c r="D1312" i="9"/>
  <c r="F1312" i="9" s="1"/>
  <c r="D1313" i="9"/>
  <c r="D1314" i="9"/>
  <c r="D1315" i="9"/>
  <c r="D1316" i="9"/>
  <c r="F1316" i="9" s="1"/>
  <c r="D1317" i="9"/>
  <c r="D1318" i="9"/>
  <c r="D1319" i="9"/>
  <c r="D1320" i="9"/>
  <c r="F1320" i="9" s="1"/>
  <c r="D1321" i="9"/>
  <c r="D1322" i="9"/>
  <c r="D1323" i="9"/>
  <c r="D1324" i="9"/>
  <c r="F1324" i="9" s="1"/>
  <c r="D1325" i="9"/>
  <c r="D1326" i="9"/>
  <c r="D1327" i="9"/>
  <c r="D1328" i="9"/>
  <c r="F1328" i="9" s="1"/>
  <c r="D1329" i="9"/>
  <c r="D1330" i="9"/>
  <c r="D1331" i="9"/>
  <c r="D1332" i="9"/>
  <c r="F1332" i="9" s="1"/>
  <c r="D1333" i="9"/>
  <c r="D1334" i="9"/>
  <c r="D1335" i="9"/>
  <c r="D1336" i="9"/>
  <c r="F1336" i="9" s="1"/>
  <c r="D1337" i="9"/>
  <c r="D1338" i="9"/>
  <c r="D1339" i="9"/>
  <c r="D1340" i="9"/>
  <c r="F1340" i="9" s="1"/>
  <c r="D1341" i="9"/>
  <c r="D1342" i="9"/>
  <c r="D1343" i="9"/>
  <c r="D1344" i="9"/>
  <c r="F1344" i="9" s="1"/>
  <c r="D1345" i="9"/>
  <c r="D1346" i="9"/>
  <c r="D1347" i="9"/>
  <c r="D1348" i="9"/>
  <c r="F1348" i="9" s="1"/>
  <c r="D1349" i="9"/>
  <c r="D1350" i="9"/>
  <c r="D1351" i="9"/>
  <c r="D1352" i="9"/>
  <c r="F1352" i="9" s="1"/>
  <c r="D1353" i="9"/>
  <c r="D1354" i="9"/>
  <c r="D1355" i="9"/>
  <c r="D1356" i="9"/>
  <c r="F1356" i="9" s="1"/>
  <c r="D1357" i="9"/>
  <c r="D1358" i="9"/>
  <c r="D1359" i="9"/>
  <c r="D1360" i="9"/>
  <c r="F1360" i="9" s="1"/>
  <c r="D1361" i="9"/>
  <c r="D1362" i="9"/>
  <c r="D1363" i="9"/>
  <c r="D1364" i="9"/>
  <c r="F1364" i="9" s="1"/>
  <c r="D1365" i="9"/>
  <c r="D1366" i="9"/>
  <c r="D1367" i="9"/>
  <c r="D1368" i="9"/>
  <c r="F1368" i="9" s="1"/>
  <c r="D1369" i="9"/>
  <c r="D1370" i="9"/>
  <c r="D1371" i="9"/>
  <c r="D1372" i="9"/>
  <c r="F1372" i="9" s="1"/>
  <c r="D1373" i="9"/>
  <c r="D1374" i="9"/>
  <c r="D1375" i="9"/>
  <c r="D1376" i="9"/>
  <c r="F1376" i="9" s="1"/>
  <c r="D1377" i="9"/>
  <c r="D1378" i="9"/>
  <c r="D1379" i="9"/>
  <c r="D1380" i="9"/>
  <c r="F1380" i="9" s="1"/>
  <c r="D1381" i="9"/>
  <c r="D1382" i="9"/>
  <c r="D1383" i="9"/>
  <c r="D1384" i="9"/>
  <c r="F1384" i="9" s="1"/>
  <c r="D1385" i="9"/>
  <c r="D1386" i="9"/>
  <c r="D1387" i="9"/>
  <c r="D1388" i="9"/>
  <c r="F1388" i="9" s="1"/>
  <c r="D1389" i="9"/>
  <c r="D1390" i="9"/>
  <c r="D1391" i="9"/>
  <c r="D1392" i="9"/>
  <c r="F1392" i="9" s="1"/>
  <c r="D1393" i="9"/>
  <c r="D1394" i="9"/>
  <c r="D1395" i="9"/>
  <c r="D1396" i="9"/>
  <c r="F1396" i="9" s="1"/>
  <c r="D1397" i="9"/>
  <c r="D1398" i="9"/>
  <c r="D1399" i="9"/>
  <c r="D1400" i="9"/>
  <c r="F1400" i="9" s="1"/>
  <c r="D1401" i="9"/>
  <c r="D1402" i="9"/>
  <c r="D1403" i="9"/>
  <c r="D1404" i="9"/>
  <c r="F1404" i="9" s="1"/>
  <c r="D1405" i="9"/>
  <c r="D1406" i="9"/>
  <c r="D1407" i="9"/>
  <c r="D1408" i="9"/>
  <c r="F1408" i="9" s="1"/>
  <c r="D1409" i="9"/>
  <c r="D1410" i="9"/>
  <c r="D1411" i="9"/>
  <c r="D1412" i="9"/>
  <c r="F1412" i="9" s="1"/>
  <c r="D1413" i="9"/>
  <c r="D1414" i="9"/>
  <c r="D1415" i="9"/>
  <c r="D1416" i="9"/>
  <c r="F1416" i="9" s="1"/>
  <c r="D1417" i="9"/>
  <c r="D1418" i="9"/>
  <c r="D1419" i="9"/>
  <c r="D1420" i="9"/>
  <c r="F1420" i="9" s="1"/>
  <c r="D1421" i="9"/>
  <c r="D1422" i="9"/>
  <c r="D1423" i="9"/>
  <c r="D1424" i="9"/>
  <c r="F1424" i="9" s="1"/>
  <c r="D1425" i="9"/>
  <c r="D1426" i="9"/>
  <c r="D1427" i="9"/>
  <c r="D1428" i="9"/>
  <c r="F1428" i="9" s="1"/>
  <c r="D1429" i="9"/>
  <c r="D1430" i="9"/>
  <c r="D1431" i="9"/>
  <c r="D1432" i="9"/>
  <c r="F1432" i="9" s="1"/>
  <c r="D1433" i="9"/>
  <c r="D1434" i="9"/>
  <c r="D1435" i="9"/>
  <c r="D1436" i="9"/>
  <c r="F1436" i="9" s="1"/>
  <c r="D1437" i="9"/>
  <c r="D1438" i="9"/>
  <c r="D1439" i="9"/>
  <c r="D1440" i="9"/>
  <c r="F1440" i="9" s="1"/>
  <c r="D1441" i="9"/>
  <c r="D1442" i="9"/>
  <c r="D1443" i="9"/>
  <c r="D1444" i="9"/>
  <c r="F1444" i="9" s="1"/>
  <c r="D1445" i="9"/>
  <c r="D1446" i="9"/>
  <c r="D1447" i="9"/>
  <c r="D1448" i="9"/>
  <c r="F1448" i="9" s="1"/>
  <c r="D1449" i="9"/>
  <c r="D1450" i="9"/>
  <c r="D1451" i="9"/>
  <c r="D1452" i="9"/>
  <c r="F1452" i="9" s="1"/>
  <c r="D1453" i="9"/>
  <c r="D1454" i="9"/>
  <c r="D1455" i="9"/>
  <c r="D1456" i="9"/>
  <c r="F1456" i="9" s="1"/>
  <c r="D1457" i="9"/>
  <c r="D1458" i="9"/>
  <c r="D1459" i="9"/>
  <c r="D1460" i="9"/>
  <c r="F1460" i="9" s="1"/>
  <c r="D1461" i="9"/>
  <c r="D1462" i="9"/>
  <c r="D1463" i="9"/>
  <c r="D1464" i="9"/>
  <c r="F1464" i="9" s="1"/>
  <c r="D1465" i="9"/>
  <c r="D1466" i="9"/>
  <c r="D1467" i="9"/>
  <c r="D1468" i="9"/>
  <c r="F1468" i="9" s="1"/>
  <c r="D1469" i="9"/>
  <c r="D1470" i="9"/>
  <c r="D1471" i="9"/>
  <c r="D1472" i="9"/>
  <c r="F1472" i="9" s="1"/>
  <c r="D1473" i="9"/>
  <c r="D1474" i="9"/>
  <c r="D1475" i="9"/>
  <c r="D1476" i="9"/>
  <c r="F1476" i="9" s="1"/>
  <c r="D1477" i="9"/>
  <c r="D1478" i="9"/>
  <c r="D1479" i="9"/>
  <c r="D1480" i="9"/>
  <c r="F1480" i="9" s="1"/>
  <c r="D1481" i="9"/>
  <c r="D1482" i="9"/>
  <c r="D1483" i="9"/>
  <c r="D1484" i="9"/>
  <c r="F1484" i="9" s="1"/>
  <c r="D1485" i="9"/>
  <c r="D1486" i="9"/>
  <c r="D1487" i="9"/>
  <c r="D1488" i="9"/>
  <c r="F1488" i="9" s="1"/>
  <c r="D1489" i="9"/>
  <c r="D1490" i="9"/>
  <c r="D1491" i="9"/>
  <c r="D1492" i="9"/>
  <c r="F1492" i="9" s="1"/>
  <c r="D1493" i="9"/>
  <c r="D1494" i="9"/>
  <c r="D1495" i="9"/>
  <c r="D1496" i="9"/>
  <c r="F1496" i="9" s="1"/>
  <c r="D1497" i="9"/>
  <c r="D1498" i="9"/>
  <c r="D1499" i="9"/>
  <c r="D1500" i="9"/>
  <c r="F1500" i="9" s="1"/>
  <c r="D1501" i="9"/>
  <c r="D1502" i="9"/>
  <c r="D1503" i="9"/>
  <c r="D1504" i="9"/>
  <c r="F1504" i="9" s="1"/>
  <c r="D1505" i="9"/>
  <c r="D1506" i="9"/>
  <c r="D1507" i="9"/>
  <c r="D1508" i="9"/>
  <c r="F1508" i="9" s="1"/>
  <c r="D1509" i="9"/>
  <c r="D1510" i="9"/>
  <c r="D1511" i="9"/>
  <c r="D1512" i="9"/>
  <c r="F1512" i="9" s="1"/>
  <c r="D1513" i="9"/>
  <c r="D1514" i="9"/>
  <c r="D1515" i="9"/>
  <c r="D1516" i="9"/>
  <c r="F1516" i="9" s="1"/>
  <c r="D1517" i="9"/>
  <c r="D1518" i="9"/>
  <c r="D1519" i="9"/>
  <c r="D1520" i="9"/>
  <c r="F1520" i="9" s="1"/>
  <c r="D1521" i="9"/>
  <c r="D1522" i="9"/>
  <c r="D1523" i="9"/>
  <c r="D1524" i="9"/>
  <c r="F1524" i="9" s="1"/>
  <c r="D1525" i="9"/>
  <c r="D1526" i="9"/>
  <c r="D1527" i="9"/>
  <c r="D1528" i="9"/>
  <c r="F1528" i="9" s="1"/>
  <c r="D1529" i="9"/>
  <c r="D1530" i="9"/>
  <c r="D1531" i="9"/>
  <c r="D1532" i="9"/>
  <c r="F1532" i="9" s="1"/>
  <c r="D1533" i="9"/>
  <c r="D1534" i="9"/>
  <c r="D1535" i="9"/>
  <c r="D1536" i="9"/>
  <c r="F1536" i="9" s="1"/>
  <c r="D1537" i="9"/>
  <c r="D1538" i="9"/>
  <c r="D1539" i="9"/>
  <c r="D1540" i="9"/>
  <c r="F1540" i="9" s="1"/>
  <c r="D1541" i="9"/>
  <c r="D1542" i="9"/>
  <c r="D1543" i="9"/>
  <c r="D1544" i="9"/>
  <c r="F1544" i="9" s="1"/>
  <c r="D1545" i="9"/>
  <c r="D1546" i="9"/>
  <c r="D1547" i="9"/>
  <c r="D1548" i="9"/>
  <c r="F1548" i="9" s="1"/>
  <c r="D1549" i="9"/>
  <c r="D1550" i="9"/>
  <c r="D1551" i="9"/>
  <c r="D1552" i="9"/>
  <c r="F1552" i="9" s="1"/>
  <c r="D1553" i="9"/>
  <c r="D1554" i="9"/>
  <c r="D1555" i="9"/>
  <c r="D1556" i="9"/>
  <c r="F1556" i="9" s="1"/>
  <c r="D1557" i="9"/>
  <c r="D1558" i="9"/>
  <c r="D1559" i="9"/>
  <c r="D1560" i="9"/>
  <c r="F1560" i="9" s="1"/>
  <c r="D1561" i="9"/>
  <c r="D1562" i="9"/>
  <c r="D1563" i="9"/>
  <c r="D1564" i="9"/>
  <c r="F1564" i="9" s="1"/>
  <c r="D1565" i="9"/>
  <c r="D1566" i="9"/>
  <c r="D1567" i="9"/>
  <c r="D1568" i="9"/>
  <c r="F1568" i="9" s="1"/>
  <c r="D1569" i="9"/>
  <c r="D1570" i="9"/>
  <c r="D1571" i="9"/>
  <c r="D1572" i="9"/>
  <c r="F1572" i="9" s="1"/>
  <c r="D1573" i="9"/>
  <c r="D1574" i="9"/>
  <c r="D1575" i="9"/>
  <c r="D1576" i="9"/>
  <c r="F1576" i="9" s="1"/>
  <c r="D1577" i="9"/>
  <c r="D1578" i="9"/>
  <c r="D1579" i="9"/>
  <c r="D1580" i="9"/>
  <c r="F1580" i="9" s="1"/>
  <c r="D1581" i="9"/>
  <c r="D1582" i="9"/>
  <c r="D1583" i="9"/>
  <c r="D1584" i="9"/>
  <c r="F1584" i="9" s="1"/>
  <c r="D1585" i="9"/>
  <c r="D1586" i="9"/>
  <c r="D1587" i="9"/>
  <c r="D1588" i="9"/>
  <c r="F1588" i="9" s="1"/>
  <c r="D1589" i="9"/>
  <c r="D1590" i="9"/>
  <c r="D1591" i="9"/>
  <c r="D1592" i="9"/>
  <c r="F1592" i="9" s="1"/>
  <c r="D1593" i="9"/>
  <c r="D1594" i="9"/>
  <c r="D1595" i="9"/>
  <c r="D1596" i="9"/>
  <c r="F1596" i="9" s="1"/>
  <c r="D1597" i="9"/>
  <c r="D1598" i="9"/>
  <c r="D1599" i="9"/>
  <c r="D1600" i="9"/>
  <c r="F1600" i="9" s="1"/>
  <c r="D1601" i="9"/>
  <c r="D1602" i="9"/>
  <c r="D1603" i="9"/>
  <c r="D1604" i="9"/>
  <c r="F1604" i="9" s="1"/>
  <c r="D1605" i="9"/>
  <c r="D1606" i="9"/>
  <c r="D1607" i="9"/>
  <c r="D1608" i="9"/>
  <c r="F1608" i="9" s="1"/>
  <c r="D1609" i="9"/>
  <c r="D1610" i="9"/>
  <c r="D1611" i="9"/>
  <c r="D1612" i="9"/>
  <c r="F1612" i="9" s="1"/>
  <c r="D1613" i="9"/>
  <c r="D1614" i="9"/>
  <c r="D1615" i="9"/>
  <c r="D1616" i="9"/>
  <c r="F1616" i="9" s="1"/>
  <c r="D1617" i="9"/>
  <c r="D1618" i="9"/>
  <c r="D1619" i="9"/>
  <c r="D1620" i="9"/>
  <c r="F1620" i="9" s="1"/>
  <c r="D1621" i="9"/>
  <c r="D1622" i="9"/>
  <c r="D1623" i="9"/>
  <c r="D1624" i="9"/>
  <c r="F1624" i="9" s="1"/>
  <c r="D1625" i="9"/>
  <c r="D1626" i="9"/>
  <c r="D1627" i="9"/>
  <c r="D1628" i="9"/>
  <c r="F1628" i="9" s="1"/>
  <c r="D1629" i="9"/>
  <c r="D1630" i="9"/>
  <c r="D1631" i="9"/>
  <c r="D1632" i="9"/>
  <c r="F1632" i="9" s="1"/>
  <c r="D1633" i="9"/>
  <c r="D1634" i="9"/>
  <c r="D1635" i="9"/>
  <c r="D1636" i="9"/>
  <c r="F1636" i="9" s="1"/>
  <c r="D1637" i="9"/>
  <c r="D1638" i="9"/>
  <c r="D1639" i="9"/>
  <c r="D1640" i="9"/>
  <c r="F1640" i="9" s="1"/>
  <c r="D1641" i="9"/>
  <c r="D1642" i="9"/>
  <c r="D1643" i="9"/>
  <c r="D1644" i="9"/>
  <c r="F1644" i="9" s="1"/>
  <c r="D1645" i="9"/>
  <c r="D1646" i="9"/>
  <c r="D1647" i="9"/>
  <c r="D1648" i="9"/>
  <c r="F1648" i="9" s="1"/>
  <c r="D1649" i="9"/>
  <c r="D1650" i="9"/>
  <c r="D1651" i="9"/>
  <c r="D1652" i="9"/>
  <c r="F1652" i="9" s="1"/>
  <c r="D1653" i="9"/>
  <c r="D1654" i="9"/>
  <c r="D1655" i="9"/>
  <c r="D1656" i="9"/>
  <c r="F1656" i="9" s="1"/>
  <c r="D1657" i="9"/>
  <c r="D1658" i="9"/>
  <c r="D1659" i="9"/>
  <c r="D1660" i="9"/>
  <c r="F1660" i="9" s="1"/>
  <c r="D1661" i="9"/>
  <c r="D1662" i="9"/>
  <c r="D1663" i="9"/>
  <c r="D1664" i="9"/>
  <c r="F1664" i="9" s="1"/>
  <c r="D1665" i="9"/>
  <c r="D1666" i="9"/>
  <c r="D1667" i="9"/>
  <c r="D1668" i="9"/>
  <c r="F1668" i="9" s="1"/>
  <c r="D1669" i="9"/>
  <c r="D1670" i="9"/>
  <c r="D1671" i="9"/>
  <c r="D1672" i="9"/>
  <c r="F1672" i="9" s="1"/>
  <c r="D1673" i="9"/>
  <c r="D1674" i="9"/>
  <c r="D1675" i="9"/>
  <c r="D1676" i="9"/>
  <c r="F1676" i="9" s="1"/>
  <c r="D1677" i="9"/>
  <c r="D1678" i="9"/>
  <c r="D1679" i="9"/>
  <c r="D1680" i="9"/>
  <c r="F1680" i="9" s="1"/>
  <c r="D1681" i="9"/>
  <c r="D1682" i="9"/>
  <c r="D1683" i="9"/>
  <c r="D1684" i="9"/>
  <c r="F1684" i="9" s="1"/>
  <c r="D1685" i="9"/>
  <c r="D1686" i="9"/>
  <c r="D1687" i="9"/>
  <c r="D1688" i="9"/>
  <c r="F1688" i="9" s="1"/>
  <c r="D1689" i="9"/>
  <c r="D1690" i="9"/>
  <c r="D1691" i="9"/>
  <c r="D1692" i="9"/>
  <c r="F1692" i="9" s="1"/>
  <c r="D1693" i="9"/>
  <c r="D1694" i="9"/>
  <c r="D1695" i="9"/>
  <c r="D1696" i="9"/>
  <c r="F1696" i="9" s="1"/>
  <c r="D1697" i="9"/>
  <c r="D1698" i="9"/>
  <c r="D1699" i="9"/>
  <c r="D1700" i="9"/>
  <c r="F1700" i="9" s="1"/>
  <c r="D1701" i="9"/>
  <c r="D1702" i="9"/>
  <c r="D1703" i="9"/>
  <c r="D1704" i="9"/>
  <c r="F1704" i="9" s="1"/>
  <c r="D1705" i="9"/>
  <c r="D1706" i="9"/>
  <c r="D1707" i="9"/>
  <c r="D1708" i="9"/>
  <c r="F1708" i="9" s="1"/>
  <c r="D1709" i="9"/>
  <c r="D1710" i="9"/>
  <c r="D1711" i="9"/>
  <c r="D1712" i="9"/>
  <c r="F1712" i="9" s="1"/>
  <c r="D1713" i="9"/>
  <c r="D1714" i="9"/>
  <c r="D1715" i="9"/>
  <c r="D1716" i="9"/>
  <c r="F1716" i="9" s="1"/>
  <c r="D1717" i="9"/>
  <c r="D1718" i="9"/>
  <c r="D1719" i="9"/>
  <c r="D1720" i="9"/>
  <c r="F1720" i="9" s="1"/>
  <c r="D1721" i="9"/>
  <c r="D1722" i="9"/>
  <c r="D1723" i="9"/>
  <c r="D1724" i="9"/>
  <c r="F1724" i="9" s="1"/>
  <c r="D1725" i="9"/>
  <c r="D1726" i="9"/>
  <c r="D1727" i="9"/>
  <c r="D1728" i="9"/>
  <c r="F1728" i="9" s="1"/>
  <c r="D1729" i="9"/>
  <c r="D1730" i="9"/>
  <c r="D1731" i="9"/>
  <c r="D1732" i="9"/>
  <c r="F1732" i="9" s="1"/>
  <c r="D1733" i="9"/>
  <c r="D1734" i="9"/>
  <c r="D1735" i="9"/>
  <c r="D1736" i="9"/>
  <c r="F1736" i="9" s="1"/>
  <c r="D1737" i="9"/>
  <c r="D1738" i="9"/>
  <c r="D1739" i="9"/>
  <c r="D1740" i="9"/>
  <c r="F1740" i="9" s="1"/>
  <c r="D1741" i="9"/>
  <c r="D1742" i="9"/>
  <c r="D1743" i="9"/>
  <c r="D1744" i="9"/>
  <c r="F1744" i="9" s="1"/>
  <c r="D1745" i="9"/>
  <c r="D1746" i="9"/>
  <c r="D1747" i="9"/>
  <c r="D1748" i="9"/>
  <c r="F1748" i="9" s="1"/>
  <c r="D1749" i="9"/>
  <c r="D1750" i="9"/>
  <c r="D1751" i="9"/>
  <c r="D1752" i="9"/>
  <c r="F1752" i="9" s="1"/>
  <c r="D1753" i="9"/>
  <c r="D1754" i="9"/>
  <c r="D1755" i="9"/>
  <c r="D1756" i="9"/>
  <c r="F1756" i="9" s="1"/>
  <c r="D1757" i="9"/>
  <c r="D1758" i="9"/>
  <c r="D1759" i="9"/>
  <c r="D1760" i="9"/>
  <c r="F1760" i="9" s="1"/>
  <c r="D1761" i="9"/>
  <c r="D1762" i="9"/>
  <c r="D1763" i="9"/>
  <c r="D1764" i="9"/>
  <c r="F1764" i="9" s="1"/>
  <c r="D1765" i="9"/>
  <c r="D1766" i="9"/>
  <c r="D1767" i="9"/>
  <c r="D1768" i="9"/>
  <c r="F1768" i="9" s="1"/>
  <c r="D1769" i="9"/>
  <c r="D1770" i="9"/>
  <c r="D1771" i="9"/>
  <c r="D1772" i="9"/>
  <c r="F1772" i="9" s="1"/>
  <c r="D1773" i="9"/>
  <c r="D1774" i="9"/>
  <c r="D1775" i="9"/>
  <c r="D1776" i="9"/>
  <c r="F1776" i="9" s="1"/>
  <c r="D1777" i="9"/>
  <c r="D1778" i="9"/>
  <c r="D1779" i="9"/>
  <c r="D1780" i="9"/>
  <c r="F1780" i="9" s="1"/>
  <c r="D1781" i="9"/>
  <c r="D1782" i="9"/>
  <c r="D1783" i="9"/>
  <c r="D1784" i="9"/>
  <c r="F1784" i="9" s="1"/>
  <c r="D1785" i="9"/>
  <c r="D1786" i="9"/>
  <c r="D1787" i="9"/>
  <c r="D1788" i="9"/>
  <c r="F1788" i="9" s="1"/>
  <c r="D1789" i="9"/>
  <c r="D1790" i="9"/>
  <c r="D1791" i="9"/>
  <c r="D1792" i="9"/>
  <c r="F1792" i="9" s="1"/>
  <c r="D1793" i="9"/>
  <c r="D1794" i="9"/>
  <c r="D1795" i="9"/>
  <c r="D1796" i="9"/>
  <c r="F1796" i="9" s="1"/>
  <c r="D1797" i="9"/>
  <c r="D1798" i="9"/>
  <c r="D1799" i="9"/>
  <c r="D1800" i="9"/>
  <c r="F1800" i="9" s="1"/>
  <c r="D1801" i="9"/>
  <c r="D1802" i="9"/>
  <c r="D1803" i="9"/>
  <c r="D1804" i="9"/>
  <c r="F1804" i="9" s="1"/>
  <c r="D1805" i="9"/>
  <c r="D1806" i="9"/>
  <c r="D1807" i="9"/>
  <c r="D1808" i="9"/>
  <c r="F1808" i="9" s="1"/>
  <c r="D1809" i="9"/>
  <c r="D1810" i="9"/>
  <c r="D1811" i="9"/>
  <c r="D1812" i="9"/>
  <c r="F1812" i="9" s="1"/>
  <c r="D1813" i="9"/>
  <c r="D1814" i="9"/>
  <c r="D1815" i="9"/>
  <c r="D1816" i="9"/>
  <c r="F1816" i="9" s="1"/>
  <c r="D1817" i="9"/>
  <c r="D1818" i="9"/>
  <c r="D1819" i="9"/>
  <c r="D1820" i="9"/>
  <c r="F1820" i="9" s="1"/>
  <c r="D1821" i="9"/>
  <c r="D1822" i="9"/>
  <c r="D1823" i="9"/>
  <c r="D1824" i="9"/>
  <c r="F1824" i="9" s="1"/>
  <c r="D1825" i="9"/>
  <c r="D1826" i="9"/>
  <c r="D1827" i="9"/>
  <c r="D1828" i="9"/>
  <c r="F1828" i="9" s="1"/>
  <c r="D1829" i="9"/>
  <c r="D1830" i="9"/>
  <c r="D1831" i="9"/>
  <c r="D1832" i="9"/>
  <c r="F1832" i="9" s="1"/>
  <c r="D1833" i="9"/>
  <c r="D1834" i="9"/>
  <c r="D1835" i="9"/>
  <c r="D1836" i="9"/>
  <c r="F1836" i="9" s="1"/>
  <c r="D1837" i="9"/>
  <c r="D1838" i="9"/>
  <c r="D1839" i="9"/>
  <c r="D1840" i="9"/>
  <c r="F1840" i="9" s="1"/>
  <c r="D1841" i="9"/>
  <c r="D1842" i="9"/>
  <c r="D1843" i="9"/>
  <c r="D1844" i="9"/>
  <c r="F1844" i="9" s="1"/>
  <c r="D1845" i="9"/>
  <c r="D1846" i="9"/>
  <c r="D1847" i="9"/>
  <c r="D1848" i="9"/>
  <c r="F1848" i="9" s="1"/>
  <c r="D1849" i="9"/>
  <c r="D1850" i="9"/>
  <c r="D1851" i="9"/>
  <c r="D1852" i="9"/>
  <c r="F1852" i="9" s="1"/>
  <c r="D1853" i="9"/>
  <c r="D1854" i="9"/>
  <c r="D1855" i="9"/>
  <c r="D1856" i="9"/>
  <c r="F1856" i="9" s="1"/>
  <c r="D1857" i="9"/>
  <c r="D1858" i="9"/>
  <c r="D1859" i="9"/>
  <c r="D1860" i="9"/>
  <c r="F1860" i="9" s="1"/>
  <c r="D1861" i="9"/>
  <c r="D1862" i="9"/>
  <c r="D1863" i="9"/>
  <c r="D1864" i="9"/>
  <c r="F1864" i="9" s="1"/>
  <c r="D1865" i="9"/>
  <c r="D1866" i="9"/>
  <c r="D1867" i="9"/>
  <c r="D1868" i="9"/>
  <c r="F1868" i="9" s="1"/>
  <c r="D1869" i="9"/>
  <c r="D1870" i="9"/>
  <c r="D1871" i="9"/>
  <c r="D1872" i="9"/>
  <c r="F1872" i="9" s="1"/>
  <c r="D1873" i="9"/>
  <c r="D1874" i="9"/>
  <c r="D1875" i="9"/>
  <c r="D1876" i="9"/>
  <c r="F1876" i="9" s="1"/>
  <c r="D1877" i="9"/>
  <c r="D1878" i="9"/>
  <c r="D1879" i="9"/>
  <c r="D1880" i="9"/>
  <c r="F1880" i="9" s="1"/>
  <c r="D1881" i="9"/>
  <c r="D1882" i="9"/>
  <c r="D1883" i="9"/>
  <c r="D1884" i="9"/>
  <c r="F1884" i="9" s="1"/>
  <c r="D1885" i="9"/>
  <c r="D1886" i="9"/>
  <c r="D1887" i="9"/>
  <c r="D1888" i="9"/>
  <c r="F1888" i="9" s="1"/>
  <c r="D1889" i="9"/>
  <c r="D1890" i="9"/>
  <c r="D1891" i="9"/>
  <c r="D1892" i="9"/>
  <c r="F1892" i="9" s="1"/>
  <c r="D1893" i="9"/>
  <c r="D1894" i="9"/>
  <c r="D1895" i="9"/>
  <c r="D1896" i="9"/>
  <c r="F1896" i="9" s="1"/>
  <c r="D1897" i="9"/>
  <c r="D1898" i="9"/>
  <c r="D1899" i="9"/>
  <c r="D1900" i="9"/>
  <c r="F1900" i="9" s="1"/>
  <c r="D1901" i="9"/>
  <c r="D1902" i="9"/>
  <c r="D1903" i="9"/>
  <c r="D1904" i="9"/>
  <c r="F1904" i="9" s="1"/>
  <c r="D1905" i="9"/>
  <c r="D1906" i="9"/>
  <c r="D1907" i="9"/>
  <c r="D1908" i="9"/>
  <c r="F1908" i="9" s="1"/>
  <c r="D1909" i="9"/>
  <c r="D1910" i="9"/>
  <c r="D1911" i="9"/>
  <c r="D1912" i="9"/>
  <c r="F1912" i="9" s="1"/>
  <c r="D1913" i="9"/>
  <c r="D1914" i="9"/>
  <c r="D1915" i="9"/>
  <c r="D1916" i="9"/>
  <c r="F1916" i="9" s="1"/>
  <c r="D1917" i="9"/>
  <c r="D1918" i="9"/>
  <c r="D1919" i="9"/>
  <c r="D1920" i="9"/>
  <c r="F1920" i="9" s="1"/>
  <c r="D1921" i="9"/>
  <c r="D1922" i="9"/>
  <c r="D1923" i="9"/>
  <c r="D1924" i="9"/>
  <c r="F1924" i="9" s="1"/>
  <c r="D1925" i="9"/>
  <c r="D1926" i="9"/>
  <c r="D1927" i="9"/>
  <c r="D1928" i="9"/>
  <c r="F1928" i="9" s="1"/>
  <c r="D1929" i="9"/>
  <c r="D1930" i="9"/>
  <c r="D1931" i="9"/>
  <c r="D1932" i="9"/>
  <c r="F1932" i="9" s="1"/>
  <c r="D1933" i="9"/>
  <c r="D1934" i="9"/>
  <c r="D1935" i="9"/>
  <c r="D1936" i="9"/>
  <c r="F1936" i="9" s="1"/>
  <c r="D1937" i="9"/>
  <c r="D1938" i="9"/>
  <c r="D1939" i="9"/>
  <c r="D1940" i="9"/>
  <c r="F1940" i="9" s="1"/>
  <c r="D1941" i="9"/>
  <c r="D1942" i="9"/>
  <c r="D1943" i="9"/>
  <c r="D1944" i="9"/>
  <c r="F1944" i="9" s="1"/>
  <c r="D1945" i="9"/>
  <c r="D1946" i="9"/>
  <c r="D1947" i="9"/>
  <c r="D1948" i="9"/>
  <c r="F1948" i="9" s="1"/>
  <c r="D1949" i="9"/>
  <c r="D1950" i="9"/>
  <c r="D1951" i="9"/>
  <c r="D1952" i="9"/>
  <c r="F1952" i="9" s="1"/>
  <c r="D1953" i="9"/>
  <c r="D1954" i="9"/>
  <c r="D1955" i="9"/>
  <c r="D1956" i="9"/>
  <c r="F1956" i="9" s="1"/>
  <c r="D1957" i="9"/>
  <c r="D1958" i="9"/>
  <c r="D1959" i="9"/>
  <c r="D1960" i="9"/>
  <c r="F1960" i="9" s="1"/>
  <c r="D1961" i="9"/>
  <c r="D1962" i="9"/>
  <c r="D1963" i="9"/>
  <c r="D1964" i="9"/>
  <c r="F1964" i="9" s="1"/>
  <c r="D1965" i="9"/>
  <c r="D1966" i="9"/>
  <c r="D1967" i="9"/>
  <c r="D1968" i="9"/>
  <c r="F1968" i="9" s="1"/>
  <c r="D1969" i="9"/>
  <c r="D1970" i="9"/>
  <c r="D1971" i="9"/>
  <c r="D1972" i="9"/>
  <c r="F1972" i="9" s="1"/>
  <c r="D1973" i="9"/>
  <c r="D1974" i="9"/>
  <c r="D1975" i="9"/>
  <c r="D1976" i="9"/>
  <c r="F1976" i="9" s="1"/>
  <c r="D1977" i="9"/>
  <c r="D1978" i="9"/>
  <c r="D1979" i="9"/>
  <c r="D1980" i="9"/>
  <c r="F1980" i="9" s="1"/>
  <c r="D1981" i="9"/>
  <c r="D1982" i="9"/>
  <c r="D1983" i="9"/>
  <c r="D1984" i="9"/>
  <c r="F1984" i="9" s="1"/>
  <c r="D1985" i="9"/>
  <c r="D1986" i="9"/>
  <c r="D1987" i="9"/>
  <c r="D1988" i="9"/>
  <c r="F1988" i="9" s="1"/>
  <c r="D1989" i="9"/>
  <c r="D1990" i="9"/>
  <c r="D1991" i="9"/>
  <c r="D1992" i="9"/>
  <c r="F1992" i="9" s="1"/>
  <c r="D1993" i="9"/>
  <c r="D1994" i="9"/>
  <c r="D1995" i="9"/>
  <c r="D1996" i="9"/>
  <c r="F1996" i="9" s="1"/>
  <c r="D1997" i="9"/>
  <c r="D1998" i="9"/>
  <c r="D1999" i="9"/>
  <c r="D2000" i="9"/>
  <c r="F2000" i="9" s="1"/>
  <c r="D2001" i="9"/>
  <c r="D2002" i="9"/>
  <c r="D2003" i="9"/>
  <c r="D2004" i="9"/>
  <c r="F2004" i="9" s="1"/>
  <c r="D2005" i="9"/>
  <c r="D2006" i="9"/>
  <c r="D2007" i="9"/>
  <c r="D2008" i="9"/>
  <c r="F2008" i="9" s="1"/>
  <c r="D2009" i="9"/>
  <c r="D2010" i="9"/>
  <c r="D2011" i="9"/>
  <c r="D2012" i="9"/>
  <c r="F2012" i="9" s="1"/>
  <c r="D2013" i="9"/>
  <c r="D2014" i="9"/>
  <c r="D2015" i="9"/>
  <c r="D2016" i="9"/>
  <c r="F2016" i="9" s="1"/>
  <c r="D2017" i="9"/>
  <c r="D2018" i="9"/>
  <c r="D2019" i="9"/>
  <c r="D2020" i="9"/>
  <c r="F2020" i="9" s="1"/>
  <c r="D2021" i="9"/>
  <c r="D2022" i="9"/>
  <c r="D2023" i="9"/>
  <c r="D2024" i="9"/>
  <c r="F2024" i="9" s="1"/>
  <c r="D2025" i="9"/>
  <c r="D2026" i="9"/>
  <c r="D2027" i="9"/>
  <c r="D2028" i="9"/>
  <c r="F2028" i="9" s="1"/>
  <c r="D2029" i="9"/>
  <c r="D2030" i="9"/>
  <c r="D2031" i="9"/>
  <c r="D2032" i="9"/>
  <c r="F2032" i="9" s="1"/>
  <c r="D2033" i="9"/>
  <c r="D2034" i="9"/>
  <c r="D2035" i="9"/>
  <c r="D2036" i="9"/>
  <c r="F2036" i="9" s="1"/>
  <c r="D2037" i="9"/>
  <c r="D2038" i="9"/>
  <c r="D2039" i="9"/>
  <c r="D2040" i="9"/>
  <c r="F2040" i="9" s="1"/>
  <c r="D2041" i="9"/>
  <c r="D2042" i="9"/>
  <c r="D2043" i="9"/>
  <c r="D2044" i="9"/>
  <c r="F2044" i="9" s="1"/>
  <c r="D2045" i="9"/>
  <c r="D2046" i="9"/>
  <c r="D2047" i="9"/>
  <c r="D2048" i="9"/>
  <c r="F2048" i="9" s="1"/>
  <c r="D2049" i="9"/>
  <c r="D2050" i="9"/>
  <c r="D2051" i="9"/>
  <c r="D2052" i="9"/>
  <c r="F2052" i="9" s="1"/>
  <c r="D2053" i="9"/>
  <c r="D2054" i="9"/>
  <c r="D2055" i="9"/>
  <c r="D2056" i="9"/>
  <c r="F2056" i="9" s="1"/>
  <c r="D2057" i="9"/>
  <c r="D2058" i="9"/>
  <c r="D2059" i="9"/>
  <c r="D2060" i="9"/>
  <c r="F2060" i="9" s="1"/>
  <c r="D2061" i="9"/>
  <c r="D2062" i="9"/>
  <c r="D2063" i="9"/>
  <c r="D2064" i="9"/>
  <c r="F2064" i="9" s="1"/>
  <c r="D2065" i="9"/>
  <c r="D2066" i="9"/>
  <c r="D2067" i="9"/>
  <c r="D2068" i="9"/>
  <c r="F2068" i="9" s="1"/>
  <c r="D2069" i="9"/>
  <c r="D2070" i="9"/>
  <c r="D2071" i="9"/>
  <c r="D2072" i="9"/>
  <c r="F2072" i="9" s="1"/>
  <c r="D2073" i="9"/>
  <c r="D2074" i="9"/>
  <c r="D2075" i="9"/>
  <c r="D2076" i="9"/>
  <c r="F2076" i="9" s="1"/>
  <c r="D2077" i="9"/>
  <c r="D2078" i="9"/>
  <c r="D2079" i="9"/>
  <c r="D2080" i="9"/>
  <c r="F2080" i="9" s="1"/>
  <c r="D2081" i="9"/>
  <c r="D2082" i="9"/>
  <c r="D2083" i="9"/>
  <c r="D2084" i="9"/>
  <c r="F2084" i="9" s="1"/>
  <c r="D2085" i="9"/>
  <c r="D2086" i="9"/>
  <c r="D2087" i="9"/>
  <c r="D2088" i="9"/>
  <c r="F2088" i="9" s="1"/>
  <c r="D2089" i="9"/>
  <c r="D2090" i="9"/>
  <c r="D2091" i="9"/>
  <c r="D2092" i="9"/>
  <c r="F2092" i="9" s="1"/>
  <c r="D2093" i="9"/>
  <c r="D2094" i="9"/>
  <c r="D2095" i="9"/>
  <c r="D2096" i="9"/>
  <c r="F2096" i="9" s="1"/>
  <c r="D2097" i="9"/>
  <c r="D2098" i="9"/>
  <c r="D2099" i="9"/>
  <c r="D2100" i="9"/>
  <c r="F2100" i="9" s="1"/>
  <c r="D2101" i="9"/>
  <c r="D2102" i="9"/>
  <c r="D2103" i="9"/>
  <c r="D2104" i="9"/>
  <c r="F2104" i="9" s="1"/>
  <c r="D2105" i="9"/>
  <c r="D2106" i="9"/>
  <c r="D2107" i="9"/>
  <c r="D2108" i="9"/>
  <c r="F2108" i="9" s="1"/>
  <c r="D2109" i="9"/>
  <c r="D2110" i="9"/>
  <c r="D2111" i="9"/>
  <c r="D2112" i="9"/>
  <c r="F2112" i="9" s="1"/>
  <c r="D2113" i="9"/>
  <c r="D2114" i="9"/>
  <c r="D2115" i="9"/>
  <c r="D2116" i="9"/>
  <c r="F2116" i="9" s="1"/>
  <c r="D2117" i="9"/>
  <c r="D2118" i="9"/>
  <c r="D2119" i="9"/>
  <c r="D2120" i="9"/>
  <c r="F2120" i="9" s="1"/>
  <c r="D2121" i="9"/>
  <c r="D2122" i="9"/>
  <c r="D2123" i="9"/>
  <c r="D2124" i="9"/>
  <c r="F2124" i="9" s="1"/>
  <c r="D2125" i="9"/>
  <c r="D2126" i="9"/>
  <c r="D2127" i="9"/>
  <c r="D2128" i="9"/>
  <c r="F2128" i="9" s="1"/>
  <c r="D2129" i="9"/>
  <c r="D2130" i="9"/>
  <c r="D2131" i="9"/>
  <c r="D2132" i="9"/>
  <c r="F2132" i="9" s="1"/>
  <c r="D2133" i="9"/>
  <c r="D2134" i="9"/>
  <c r="D2135" i="9"/>
  <c r="D2136" i="9"/>
  <c r="F2136" i="9" s="1"/>
  <c r="D2137" i="9"/>
  <c r="D2138" i="9"/>
  <c r="D2139" i="9"/>
  <c r="D2140" i="9"/>
  <c r="F2140" i="9" s="1"/>
  <c r="D2141" i="9"/>
  <c r="D2142" i="9"/>
  <c r="D2143" i="9"/>
  <c r="D2144" i="9"/>
  <c r="F2144" i="9" s="1"/>
  <c r="D2145" i="9"/>
  <c r="D2146" i="9"/>
  <c r="D2147" i="9"/>
  <c r="D2148" i="9"/>
  <c r="F2148" i="9" s="1"/>
  <c r="D2149" i="9"/>
  <c r="D2150" i="9"/>
  <c r="D2151" i="9"/>
  <c r="D2152" i="9"/>
  <c r="F2152" i="9" s="1"/>
  <c r="D2153" i="9"/>
  <c r="D2154" i="9"/>
  <c r="D2155" i="9"/>
  <c r="D2156" i="9"/>
  <c r="F2156" i="9" s="1"/>
  <c r="D2157" i="9"/>
  <c r="D2158" i="9"/>
  <c r="D2159" i="9"/>
  <c r="D2160" i="9"/>
  <c r="F2160" i="9" s="1"/>
  <c r="D2161" i="9"/>
  <c r="D2162" i="9"/>
  <c r="D2163" i="9"/>
  <c r="D2164" i="9"/>
  <c r="F2164" i="9" s="1"/>
  <c r="D2165" i="9"/>
  <c r="D2166" i="9"/>
  <c r="D2167" i="9"/>
  <c r="D2168" i="9"/>
  <c r="F2168" i="9" s="1"/>
  <c r="D2169" i="9"/>
  <c r="D2170" i="9"/>
  <c r="D2171" i="9"/>
  <c r="D2172" i="9"/>
  <c r="F2172" i="9" s="1"/>
  <c r="D2173" i="9"/>
  <c r="D2174" i="9"/>
  <c r="D2175" i="9"/>
  <c r="D2176" i="9"/>
  <c r="F2176" i="9" s="1"/>
  <c r="D2177" i="9"/>
  <c r="D2178" i="9"/>
  <c r="D2179" i="9"/>
  <c r="D2180" i="9"/>
  <c r="F2180" i="9" s="1"/>
  <c r="D2181" i="9"/>
  <c r="D2182" i="9"/>
  <c r="D2183" i="9"/>
  <c r="D2184" i="9"/>
  <c r="F2184" i="9" s="1"/>
  <c r="D2185" i="9"/>
  <c r="D2186" i="9"/>
  <c r="D2187" i="9"/>
  <c r="D2188" i="9"/>
  <c r="F2188" i="9" s="1"/>
  <c r="D2189" i="9"/>
  <c r="D2190" i="9"/>
  <c r="D2191" i="9"/>
  <c r="D2192" i="9"/>
  <c r="F2192" i="9" s="1"/>
  <c r="D2193" i="9"/>
  <c r="D2194" i="9"/>
  <c r="D2195" i="9"/>
  <c r="D2196" i="9"/>
  <c r="F2196" i="9" s="1"/>
  <c r="D2197" i="9"/>
  <c r="D2198" i="9"/>
  <c r="D2199" i="9"/>
  <c r="D2200" i="9"/>
  <c r="F2200" i="9" s="1"/>
  <c r="D2201" i="9"/>
  <c r="D2202" i="9"/>
  <c r="D2203" i="9"/>
  <c r="D2204" i="9"/>
  <c r="F2204" i="9" s="1"/>
  <c r="D2205" i="9"/>
  <c r="D2206" i="9"/>
  <c r="D2207" i="9"/>
  <c r="D2208" i="9"/>
  <c r="F2208" i="9" s="1"/>
  <c r="D2209" i="9"/>
  <c r="D2210" i="9"/>
  <c r="D2211" i="9"/>
  <c r="D2212" i="9"/>
  <c r="F2212" i="9" s="1"/>
  <c r="D2213" i="9"/>
  <c r="D2214" i="9"/>
  <c r="D2215" i="9"/>
  <c r="D2216" i="9"/>
  <c r="F2216" i="9" s="1"/>
  <c r="D2217" i="9"/>
  <c r="D2218" i="9"/>
  <c r="D2219" i="9"/>
  <c r="D2220" i="9"/>
  <c r="F2220" i="9" s="1"/>
  <c r="D2221" i="9"/>
  <c r="D2222" i="9"/>
  <c r="D2223" i="9"/>
  <c r="D2224" i="9"/>
  <c r="F2224" i="9" s="1"/>
  <c r="D2225" i="9"/>
  <c r="D2226" i="9"/>
  <c r="D2227" i="9"/>
  <c r="D2228" i="9"/>
  <c r="F2228" i="9" s="1"/>
  <c r="D2229" i="9"/>
  <c r="D2230" i="9"/>
  <c r="D2231" i="9"/>
  <c r="D2232" i="9"/>
  <c r="F2232" i="9" s="1"/>
  <c r="D2233" i="9"/>
  <c r="D2234" i="9"/>
  <c r="D2235" i="9"/>
  <c r="D2236" i="9"/>
  <c r="F2236" i="9" s="1"/>
  <c r="D2237" i="9"/>
  <c r="D2238" i="9"/>
  <c r="D2239" i="9"/>
  <c r="D2240" i="9"/>
  <c r="F2240" i="9" s="1"/>
  <c r="D2241" i="9"/>
  <c r="D2242" i="9"/>
  <c r="D2243" i="9"/>
  <c r="D2244" i="9"/>
  <c r="F2244" i="9" s="1"/>
  <c r="D2245" i="9"/>
  <c r="D2246" i="9"/>
  <c r="D2247" i="9"/>
  <c r="D2248" i="9"/>
  <c r="F2248" i="9" s="1"/>
  <c r="D2249" i="9"/>
  <c r="D2250" i="9"/>
  <c r="D2251" i="9"/>
  <c r="D2252" i="9"/>
  <c r="F2252" i="9" s="1"/>
  <c r="D2253" i="9"/>
  <c r="D2254" i="9"/>
  <c r="D2255" i="9"/>
  <c r="D2256" i="9"/>
  <c r="F2256" i="9" s="1"/>
  <c r="D2257" i="9"/>
  <c r="D2258" i="9"/>
  <c r="D2259" i="9"/>
  <c r="D2260" i="9"/>
  <c r="F2260" i="9" s="1"/>
  <c r="D2261" i="9"/>
  <c r="D2262" i="9"/>
  <c r="D2263" i="9"/>
  <c r="D2264" i="9"/>
  <c r="F2264" i="9" s="1"/>
  <c r="D2265" i="9"/>
  <c r="D2266" i="9"/>
  <c r="D2267" i="9"/>
  <c r="D2268" i="9"/>
  <c r="F2268" i="9" s="1"/>
  <c r="D2269" i="9"/>
  <c r="D2270" i="9"/>
  <c r="D2271" i="9"/>
  <c r="D2272" i="9"/>
  <c r="F2272" i="9" s="1"/>
  <c r="D2273" i="9"/>
  <c r="D2274" i="9"/>
  <c r="D2275" i="9"/>
  <c r="D2276" i="9"/>
  <c r="F2276" i="9" s="1"/>
  <c r="D2277" i="9"/>
  <c r="D2278" i="9"/>
  <c r="D2279" i="9"/>
  <c r="D2280" i="9"/>
  <c r="F2280" i="9" s="1"/>
  <c r="D2281" i="9"/>
  <c r="D2282" i="9"/>
  <c r="D2283" i="9"/>
  <c r="D2284" i="9"/>
  <c r="F2284" i="9" s="1"/>
  <c r="D2285" i="9"/>
  <c r="D2286" i="9"/>
  <c r="D2287" i="9"/>
  <c r="D2288" i="9"/>
  <c r="F2288" i="9" s="1"/>
  <c r="D2289" i="9"/>
  <c r="D2290" i="9"/>
  <c r="D2291" i="9"/>
  <c r="D2292" i="9"/>
  <c r="F2292" i="9" s="1"/>
  <c r="D2293" i="9"/>
  <c r="D2294" i="9"/>
  <c r="D2295" i="9"/>
  <c r="D2296" i="9"/>
  <c r="F2296" i="9" s="1"/>
  <c r="D2297" i="9"/>
  <c r="D2298" i="9"/>
  <c r="D2299" i="9"/>
  <c r="D2300" i="9"/>
  <c r="F2300" i="9" s="1"/>
  <c r="D2301" i="9"/>
  <c r="D2302" i="9"/>
  <c r="D2303" i="9"/>
  <c r="D2304" i="9"/>
  <c r="F2304" i="9" s="1"/>
  <c r="D2305" i="9"/>
  <c r="D2306" i="9"/>
  <c r="D2307" i="9"/>
  <c r="D2308" i="9"/>
  <c r="F2308" i="9" s="1"/>
  <c r="D2309" i="9"/>
  <c r="D2310" i="9"/>
  <c r="D2311" i="9"/>
  <c r="D2312" i="9"/>
  <c r="F2312" i="9" s="1"/>
  <c r="D2313" i="9"/>
  <c r="D2314" i="9"/>
  <c r="D2315" i="9"/>
  <c r="D2316" i="9"/>
  <c r="F2316" i="9" s="1"/>
  <c r="D2317" i="9"/>
  <c r="D2318" i="9"/>
  <c r="D2319" i="9"/>
  <c r="D2320" i="9"/>
  <c r="F2320" i="9" s="1"/>
  <c r="D2321" i="9"/>
  <c r="D2322" i="9"/>
  <c r="D2323" i="9"/>
  <c r="D2324" i="9"/>
  <c r="F2324" i="9" s="1"/>
  <c r="D2325" i="9"/>
  <c r="D2326" i="9"/>
  <c r="D2327" i="9"/>
  <c r="D2328" i="9"/>
  <c r="F2328" i="9" s="1"/>
  <c r="D2329" i="9"/>
  <c r="D2330" i="9"/>
  <c r="D2331" i="9"/>
  <c r="D2332" i="9"/>
  <c r="F2332" i="9" s="1"/>
  <c r="D2333" i="9"/>
  <c r="D2334" i="9"/>
  <c r="D2335" i="9"/>
  <c r="D2336" i="9"/>
  <c r="F2336" i="9" s="1"/>
  <c r="D2337" i="9"/>
  <c r="D2338" i="9"/>
  <c r="D2339" i="9"/>
  <c r="D2340" i="9"/>
  <c r="F2340" i="9" s="1"/>
  <c r="D2341" i="9"/>
  <c r="D2342" i="9"/>
  <c r="D2343" i="9"/>
  <c r="D2344" i="9"/>
  <c r="F2344" i="9" s="1"/>
  <c r="D2345" i="9"/>
  <c r="D2346" i="9"/>
  <c r="D2347" i="9"/>
  <c r="D2348" i="9"/>
  <c r="F2348" i="9" s="1"/>
  <c r="D2349" i="9"/>
  <c r="D2350" i="9"/>
  <c r="D2351" i="9"/>
  <c r="D2352" i="9"/>
  <c r="F2352" i="9" s="1"/>
  <c r="D2353" i="9"/>
  <c r="D2354" i="9"/>
  <c r="D2355" i="9"/>
  <c r="D2356" i="9"/>
  <c r="F2356" i="9" s="1"/>
  <c r="D2357" i="9"/>
  <c r="D2358" i="9"/>
  <c r="D2359" i="9"/>
  <c r="D2360" i="9"/>
  <c r="F2360" i="9" s="1"/>
  <c r="D2361" i="9"/>
  <c r="D2362" i="9"/>
  <c r="D2363" i="9"/>
  <c r="D2364" i="9"/>
  <c r="F2364" i="9" s="1"/>
  <c r="D2365" i="9"/>
  <c r="D2366" i="9"/>
  <c r="D2367" i="9"/>
  <c r="D2368" i="9"/>
  <c r="F2368" i="9" s="1"/>
  <c r="D2369" i="9"/>
  <c r="D2370" i="9"/>
  <c r="D2371" i="9"/>
  <c r="D2372" i="9"/>
  <c r="F2372" i="9" s="1"/>
  <c r="D2373" i="9"/>
  <c r="D2374" i="9"/>
  <c r="D2375" i="9"/>
  <c r="D2376" i="9"/>
  <c r="F2376" i="9" s="1"/>
  <c r="D2377" i="9"/>
  <c r="D2378" i="9"/>
  <c r="D2379" i="9"/>
  <c r="D2380" i="9"/>
  <c r="F2380" i="9" s="1"/>
  <c r="D2381" i="9"/>
  <c r="D2382" i="9"/>
  <c r="D2383" i="9"/>
  <c r="D2384" i="9"/>
  <c r="F2384" i="9" s="1"/>
  <c r="D2385" i="9"/>
  <c r="D2386" i="9"/>
  <c r="D2387" i="9"/>
  <c r="D2388" i="9"/>
  <c r="F2388" i="9" s="1"/>
  <c r="D2389" i="9"/>
  <c r="D2390" i="9"/>
  <c r="D2391" i="9"/>
  <c r="D2392" i="9"/>
  <c r="F2392" i="9" s="1"/>
  <c r="D2393" i="9"/>
  <c r="D2394" i="9"/>
  <c r="D2395" i="9"/>
  <c r="D2396" i="9"/>
  <c r="F2396" i="9" s="1"/>
  <c r="D2397" i="9"/>
  <c r="D2398" i="9"/>
  <c r="D2399" i="9"/>
  <c r="D2400" i="9"/>
  <c r="F2400" i="9" s="1"/>
  <c r="D2401" i="9"/>
  <c r="D2402" i="9"/>
  <c r="D2403" i="9"/>
  <c r="D2404" i="9"/>
  <c r="F2404" i="9" s="1"/>
  <c r="D2405" i="9"/>
  <c r="D2406" i="9"/>
  <c r="D2407" i="9"/>
  <c r="D2408" i="9"/>
  <c r="F2408" i="9" s="1"/>
  <c r="D2409" i="9"/>
  <c r="D2410" i="9"/>
  <c r="D2411" i="9"/>
  <c r="D2412" i="9"/>
  <c r="F2412" i="9" s="1"/>
  <c r="D2413" i="9"/>
  <c r="D2414" i="9"/>
  <c r="D2415" i="9"/>
  <c r="D2416" i="9"/>
  <c r="F2416" i="9" s="1"/>
  <c r="D2417" i="9"/>
  <c r="D2418" i="9"/>
  <c r="D2419" i="9"/>
  <c r="D2420" i="9"/>
  <c r="F2420" i="9" s="1"/>
  <c r="D2421" i="9"/>
  <c r="D2422" i="9"/>
  <c r="D2423" i="9"/>
  <c r="D2424" i="9"/>
  <c r="F2424" i="9" s="1"/>
  <c r="D2425" i="9"/>
  <c r="D2426" i="9"/>
  <c r="D2427" i="9"/>
  <c r="D2428" i="9"/>
  <c r="F2428" i="9" s="1"/>
  <c r="D2429" i="9"/>
  <c r="D2430" i="9"/>
  <c r="D2431" i="9"/>
  <c r="D2432" i="9"/>
  <c r="F2432" i="9" s="1"/>
  <c r="D2433" i="9"/>
  <c r="D2434" i="9"/>
  <c r="D2435" i="9"/>
  <c r="D2436" i="9"/>
  <c r="F2436" i="9" s="1"/>
  <c r="D2437" i="9"/>
  <c r="D2438" i="9"/>
  <c r="D2439" i="9"/>
  <c r="D2440" i="9"/>
  <c r="F2440" i="9" s="1"/>
  <c r="D2441" i="9"/>
  <c r="D2442" i="9"/>
  <c r="D2443" i="9"/>
  <c r="D2444" i="9"/>
  <c r="F2444" i="9" s="1"/>
  <c r="D2445" i="9"/>
  <c r="D2446" i="9"/>
  <c r="D2447" i="9"/>
  <c r="D2448" i="9"/>
  <c r="F2448" i="9" s="1"/>
  <c r="D2449" i="9"/>
  <c r="D2450" i="9"/>
  <c r="D2451" i="9"/>
  <c r="D2452" i="9"/>
  <c r="F2452" i="9" s="1"/>
  <c r="D2453" i="9"/>
  <c r="D2454" i="9"/>
  <c r="D2455" i="9"/>
  <c r="D2456" i="9"/>
  <c r="F2456" i="9" s="1"/>
  <c r="D2457" i="9"/>
  <c r="D2458" i="9"/>
  <c r="D2459" i="9"/>
  <c r="D2460" i="9"/>
  <c r="F2460" i="9" s="1"/>
  <c r="D2461" i="9"/>
  <c r="D2462" i="9"/>
  <c r="D2463" i="9"/>
  <c r="D2464" i="9"/>
  <c r="F2464" i="9" s="1"/>
  <c r="D2465" i="9"/>
  <c r="D2466" i="9"/>
  <c r="D2467" i="9"/>
  <c r="D2468" i="9"/>
  <c r="F2468" i="9" s="1"/>
  <c r="D2469" i="9"/>
  <c r="D2470" i="9"/>
  <c r="D2471" i="9"/>
  <c r="D2472" i="9"/>
  <c r="F2472" i="9" s="1"/>
  <c r="D2473" i="9"/>
  <c r="D2474" i="9"/>
  <c r="D2475" i="9"/>
  <c r="D2476" i="9"/>
  <c r="F2476" i="9" s="1"/>
  <c r="D2477" i="9"/>
  <c r="D2478" i="9"/>
  <c r="D2479" i="9"/>
  <c r="D2480" i="9"/>
  <c r="F2480" i="9" s="1"/>
  <c r="D2481" i="9"/>
  <c r="D2482" i="9"/>
  <c r="D2483" i="9"/>
  <c r="D2484" i="9"/>
  <c r="F2484" i="9" s="1"/>
  <c r="D2485" i="9"/>
  <c r="D2486" i="9"/>
  <c r="D2487" i="9"/>
  <c r="D2488" i="9"/>
  <c r="F2488" i="9" s="1"/>
  <c r="D2489" i="9"/>
  <c r="D2490" i="9"/>
  <c r="D2491" i="9"/>
  <c r="D2492" i="9"/>
  <c r="F2492" i="9" s="1"/>
  <c r="D2493" i="9"/>
  <c r="D2494" i="9"/>
  <c r="D2495" i="9"/>
  <c r="D2496" i="9"/>
  <c r="F2496" i="9" s="1"/>
  <c r="D2497" i="9"/>
  <c r="D2498" i="9"/>
  <c r="D2499" i="9"/>
  <c r="D2500" i="9"/>
  <c r="F2500" i="9" s="1"/>
  <c r="D2501" i="9"/>
  <c r="D2502" i="9"/>
  <c r="D2503" i="9"/>
  <c r="D2504" i="9"/>
  <c r="F2504" i="9" s="1"/>
  <c r="D2505" i="9"/>
  <c r="D2506" i="9"/>
  <c r="D2507" i="9"/>
  <c r="D2508" i="9"/>
  <c r="F2508" i="9" s="1"/>
  <c r="D2509" i="9"/>
  <c r="D2510" i="9"/>
  <c r="D2511" i="9"/>
  <c r="D2512" i="9"/>
  <c r="F2512" i="9" s="1"/>
  <c r="D2513" i="9"/>
  <c r="D2514" i="9"/>
  <c r="D2515" i="9"/>
  <c r="D2516" i="9"/>
  <c r="F2516" i="9" s="1"/>
  <c r="D2517" i="9"/>
  <c r="D2518" i="9"/>
  <c r="D2519" i="9"/>
  <c r="D2520" i="9"/>
  <c r="F2520" i="9" s="1"/>
  <c r="D2521" i="9"/>
  <c r="D2522" i="9"/>
  <c r="D2523" i="9"/>
  <c r="D2524" i="9"/>
  <c r="F2524" i="9" s="1"/>
  <c r="D2525" i="9"/>
  <c r="D2526" i="9"/>
  <c r="D2527" i="9"/>
  <c r="D2528" i="9"/>
  <c r="F2528" i="9" s="1"/>
  <c r="D2529" i="9"/>
  <c r="D2530" i="9"/>
  <c r="D2531" i="9"/>
  <c r="D2532" i="9"/>
  <c r="F2532" i="9" s="1"/>
  <c r="D2533" i="9"/>
  <c r="D2534" i="9"/>
  <c r="D2535" i="9"/>
  <c r="D2536" i="9"/>
  <c r="F2536" i="9" s="1"/>
  <c r="D2537" i="9"/>
  <c r="D2538" i="9"/>
  <c r="D2539" i="9"/>
  <c r="D2540" i="9"/>
  <c r="F2540" i="9" s="1"/>
  <c r="D2541" i="9"/>
  <c r="D2542" i="9"/>
  <c r="D2543" i="9"/>
  <c r="D2544" i="9"/>
  <c r="F2544" i="9" s="1"/>
  <c r="D2545" i="9"/>
  <c r="D2546" i="9"/>
  <c r="D2547" i="9"/>
  <c r="D2548" i="9"/>
  <c r="F2548" i="9" s="1"/>
  <c r="D2549" i="9"/>
  <c r="D2550" i="9"/>
  <c r="D2551" i="9"/>
  <c r="D2552" i="9"/>
  <c r="F2552" i="9" s="1"/>
  <c r="D2553" i="9"/>
  <c r="D2554" i="9"/>
  <c r="D2555" i="9"/>
  <c r="D2556" i="9"/>
  <c r="F2556" i="9" s="1"/>
  <c r="D2557" i="9"/>
  <c r="D2558" i="9"/>
  <c r="D2559" i="9"/>
  <c r="D2560" i="9"/>
  <c r="F2560" i="9" s="1"/>
  <c r="D2561" i="9"/>
  <c r="D2562" i="9"/>
  <c r="D2563" i="9"/>
  <c r="D2564" i="9"/>
  <c r="F2564" i="9" s="1"/>
  <c r="D2565" i="9"/>
  <c r="D2566" i="9"/>
  <c r="D2567" i="9"/>
  <c r="D2568" i="9"/>
  <c r="F2568" i="9" s="1"/>
  <c r="D2569" i="9"/>
  <c r="D2570" i="9"/>
  <c r="D2571" i="9"/>
  <c r="D2572" i="9"/>
  <c r="F2572" i="9" s="1"/>
  <c r="D2573" i="9"/>
  <c r="D2574" i="9"/>
  <c r="D2575" i="9"/>
  <c r="D2576" i="9"/>
  <c r="F2576" i="9" s="1"/>
  <c r="D2577" i="9"/>
  <c r="D2578" i="9"/>
  <c r="D2579" i="9"/>
  <c r="D2580" i="9"/>
  <c r="F2580" i="9" s="1"/>
  <c r="D2581" i="9"/>
  <c r="D2582" i="9"/>
  <c r="D2583" i="9"/>
  <c r="D2584" i="9"/>
  <c r="F2584" i="9" s="1"/>
  <c r="D2585" i="9"/>
  <c r="D2586" i="9"/>
  <c r="D2587" i="9"/>
  <c r="D2588" i="9"/>
  <c r="F2588" i="9" s="1"/>
  <c r="D2589" i="9"/>
  <c r="D2590" i="9"/>
  <c r="D2591" i="9"/>
  <c r="D2592" i="9"/>
  <c r="F2592" i="9" s="1"/>
  <c r="D2593" i="9"/>
  <c r="D2594" i="9"/>
  <c r="D2595" i="9"/>
  <c r="D2596" i="9"/>
  <c r="F2596" i="9" s="1"/>
  <c r="D2597" i="9"/>
  <c r="D2598" i="9"/>
  <c r="D2599" i="9"/>
  <c r="D2600" i="9"/>
  <c r="F2600" i="9" s="1"/>
  <c r="D2601" i="9"/>
  <c r="D2602" i="9"/>
  <c r="D2603" i="9"/>
  <c r="D2604" i="9"/>
  <c r="F2604" i="9" s="1"/>
  <c r="D2605" i="9"/>
  <c r="D2606" i="9"/>
  <c r="D2607" i="9"/>
  <c r="D2608" i="9"/>
  <c r="F2608" i="9" s="1"/>
  <c r="D2609" i="9"/>
  <c r="D2610" i="9"/>
  <c r="D2611" i="9"/>
  <c r="D2612" i="9"/>
  <c r="F2612" i="9" s="1"/>
  <c r="D2613" i="9"/>
  <c r="D2614" i="9"/>
  <c r="D2615" i="9"/>
  <c r="D2616" i="9"/>
  <c r="F2616" i="9" s="1"/>
  <c r="D2617" i="9"/>
  <c r="D2618" i="9"/>
  <c r="D2619" i="9"/>
  <c r="D2620" i="9"/>
  <c r="F2620" i="9" s="1"/>
  <c r="D2621" i="9"/>
  <c r="D2622" i="9"/>
  <c r="D2623" i="9"/>
  <c r="D2624" i="9"/>
  <c r="F2624" i="9" s="1"/>
  <c r="D2625" i="9"/>
  <c r="D2626" i="9"/>
  <c r="D2627" i="9"/>
  <c r="D2628" i="9"/>
  <c r="D2629" i="9"/>
  <c r="D2630" i="9"/>
  <c r="D2631" i="9"/>
  <c r="D2632" i="9"/>
  <c r="D2633" i="9"/>
  <c r="D2634" i="9"/>
  <c r="D2635" i="9"/>
  <c r="D2636" i="9"/>
  <c r="D2637" i="9"/>
  <c r="D2638" i="9"/>
  <c r="D2639" i="9"/>
  <c r="D2640" i="9"/>
  <c r="D2641" i="9"/>
  <c r="D2642" i="9"/>
  <c r="D2643" i="9"/>
  <c r="D2644" i="9"/>
  <c r="D2645" i="9"/>
  <c r="D2646" i="9"/>
  <c r="D2647" i="9"/>
  <c r="D2648" i="9"/>
  <c r="D2649" i="9"/>
  <c r="D2650" i="9"/>
  <c r="D2651" i="9"/>
  <c r="D2652" i="9"/>
  <c r="D2653" i="9"/>
  <c r="D2654" i="9"/>
  <c r="D2655" i="9"/>
  <c r="D2656" i="9"/>
  <c r="D2657" i="9"/>
  <c r="D2658" i="9"/>
  <c r="D2659" i="9"/>
  <c r="D2660" i="9"/>
  <c r="D2661" i="9"/>
  <c r="D2662" i="9"/>
  <c r="D2663" i="9"/>
  <c r="D2664" i="9"/>
  <c r="D2665" i="9"/>
  <c r="D2666" i="9"/>
  <c r="D2667" i="9"/>
  <c r="D2668" i="9"/>
  <c r="D2669" i="9"/>
  <c r="D2670" i="9"/>
  <c r="D2671" i="9"/>
  <c r="D2672" i="9"/>
  <c r="D2673" i="9"/>
  <c r="D2674" i="9"/>
  <c r="D2675" i="9"/>
  <c r="D2676" i="9"/>
  <c r="D2677" i="9"/>
  <c r="D2678" i="9"/>
  <c r="D2679" i="9"/>
  <c r="D2680" i="9"/>
  <c r="D2681" i="9"/>
  <c r="D2682" i="9"/>
  <c r="D2683" i="9"/>
  <c r="D2684" i="9"/>
  <c r="D2685" i="9"/>
  <c r="D2686" i="9"/>
  <c r="D2687" i="9"/>
  <c r="D2688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F2057" i="8" s="1"/>
  <c r="D2058" i="8"/>
  <c r="D2059" i="8"/>
  <c r="D2060" i="8"/>
  <c r="D2061" i="8"/>
  <c r="D2062" i="8"/>
  <c r="D2063" i="8"/>
  <c r="D2064" i="8"/>
  <c r="D2065" i="8"/>
  <c r="F2065" i="8" s="1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F2182" i="8" s="1"/>
  <c r="D2183" i="8"/>
  <c r="D2184" i="8"/>
  <c r="D2185" i="8"/>
  <c r="F2185" i="8" s="1"/>
  <c r="D2186" i="8"/>
  <c r="F2186" i="8" s="1"/>
  <c r="D2187" i="8"/>
  <c r="D2188" i="8"/>
  <c r="D2189" i="8"/>
  <c r="D2190" i="8"/>
  <c r="F2190" i="8" s="1"/>
  <c r="D2191" i="8"/>
  <c r="D2192" i="8"/>
  <c r="D2193" i="8"/>
  <c r="F2193" i="8" s="1"/>
  <c r="D2194" i="8"/>
  <c r="F2194" i="8" s="1"/>
  <c r="D2195" i="8"/>
  <c r="D2196" i="8"/>
  <c r="D2197" i="8"/>
  <c r="D2198" i="8"/>
  <c r="F2198" i="8" s="1"/>
  <c r="D2199" i="8"/>
  <c r="D2200" i="8"/>
  <c r="D2201" i="8"/>
  <c r="F2201" i="8" s="1"/>
  <c r="D2202" i="8"/>
  <c r="F2202" i="8" s="1"/>
  <c r="D2203" i="8"/>
  <c r="D2204" i="8"/>
  <c r="D2205" i="8"/>
  <c r="D2206" i="8"/>
  <c r="F2206" i="8" s="1"/>
  <c r="D2207" i="8"/>
  <c r="D2208" i="8"/>
  <c r="D2209" i="8"/>
  <c r="F2209" i="8" s="1"/>
  <c r="D2210" i="8"/>
  <c r="F2210" i="8" s="1"/>
  <c r="D2211" i="8"/>
  <c r="D2212" i="8"/>
  <c r="D2213" i="8"/>
  <c r="F2213" i="8" s="1"/>
  <c r="D2214" i="8"/>
  <c r="F2214" i="8" s="1"/>
  <c r="D2215" i="8"/>
  <c r="D2216" i="8"/>
  <c r="D2217" i="8"/>
  <c r="F2217" i="8" s="1"/>
  <c r="D2218" i="8"/>
  <c r="F2218" i="8" s="1"/>
  <c r="D2219" i="8"/>
  <c r="D2220" i="8"/>
  <c r="D2221" i="8"/>
  <c r="F2221" i="8" s="1"/>
  <c r="D2222" i="8"/>
  <c r="F2222" i="8" s="1"/>
  <c r="D2223" i="8"/>
  <c r="D2224" i="8"/>
  <c r="D2225" i="8"/>
  <c r="F2225" i="8" s="1"/>
  <c r="D2226" i="8"/>
  <c r="F2226" i="8" s="1"/>
  <c r="D2227" i="8"/>
  <c r="D2228" i="8"/>
  <c r="D2229" i="8"/>
  <c r="F2229" i="8" s="1"/>
  <c r="D2230" i="8"/>
  <c r="F2230" i="8" s="1"/>
  <c r="D2231" i="8"/>
  <c r="D2232" i="8"/>
  <c r="D2233" i="8"/>
  <c r="F2233" i="8" s="1"/>
  <c r="D2234" i="8"/>
  <c r="F2234" i="8" s="1"/>
  <c r="D2235" i="8"/>
  <c r="D2236" i="8"/>
  <c r="D2237" i="8"/>
  <c r="F2237" i="8" s="1"/>
  <c r="D2238" i="8"/>
  <c r="F2238" i="8" s="1"/>
  <c r="D2239" i="8"/>
  <c r="D2240" i="8"/>
  <c r="D2241" i="8"/>
  <c r="F2241" i="8" s="1"/>
  <c r="D2242" i="8"/>
  <c r="F2242" i="8" s="1"/>
  <c r="D2243" i="8"/>
  <c r="D2244" i="8"/>
  <c r="D2245" i="8"/>
  <c r="F2245" i="8" s="1"/>
  <c r="D2246" i="8"/>
  <c r="F2246" i="8" s="1"/>
  <c r="D2247" i="8"/>
  <c r="D2248" i="8"/>
  <c r="D2249" i="8"/>
  <c r="F2249" i="8" s="1"/>
  <c r="D2250" i="8"/>
  <c r="F2250" i="8" s="1"/>
  <c r="D2251" i="8"/>
  <c r="D2252" i="8"/>
  <c r="D2253" i="8"/>
  <c r="F2253" i="8" s="1"/>
  <c r="D2254" i="8"/>
  <c r="F2254" i="8" s="1"/>
  <c r="D2255" i="8"/>
  <c r="D2256" i="8"/>
  <c r="D2257" i="8"/>
  <c r="F2257" i="8" s="1"/>
  <c r="D2258" i="8"/>
  <c r="F2258" i="8" s="1"/>
  <c r="D2259" i="8"/>
  <c r="D2260" i="8"/>
  <c r="D2261" i="8"/>
  <c r="F2261" i="8" s="1"/>
  <c r="D2262" i="8"/>
  <c r="F2262" i="8" s="1"/>
  <c r="D2263" i="8"/>
  <c r="D2264" i="8"/>
  <c r="D2265" i="8"/>
  <c r="F2265" i="8" s="1"/>
  <c r="D2266" i="8"/>
  <c r="F2266" i="8" s="1"/>
  <c r="D2267" i="8"/>
  <c r="D2268" i="8"/>
  <c r="D2269" i="8"/>
  <c r="F2269" i="8" s="1"/>
  <c r="D2270" i="8"/>
  <c r="F2270" i="8" s="1"/>
  <c r="D2271" i="8"/>
  <c r="D2272" i="8"/>
  <c r="D2273" i="8"/>
  <c r="F2273" i="8" s="1"/>
  <c r="D2274" i="8"/>
  <c r="F2274" i="8" s="1"/>
  <c r="D2275" i="8"/>
  <c r="D2276" i="8"/>
  <c r="D2277" i="8"/>
  <c r="F2277" i="8" s="1"/>
  <c r="D2278" i="8"/>
  <c r="F2278" i="8" s="1"/>
  <c r="D2279" i="8"/>
  <c r="D2280" i="8"/>
  <c r="D2281" i="8"/>
  <c r="F2281" i="8" s="1"/>
  <c r="D2282" i="8"/>
  <c r="F2282" i="8" s="1"/>
  <c r="D2283" i="8"/>
  <c r="D2284" i="8"/>
  <c r="D2285" i="8"/>
  <c r="F2285" i="8" s="1"/>
  <c r="D2286" i="8"/>
  <c r="F2286" i="8" s="1"/>
  <c r="D2287" i="8"/>
  <c r="D2288" i="8"/>
  <c r="D2289" i="8"/>
  <c r="F2289" i="8" s="1"/>
  <c r="D2290" i="8"/>
  <c r="F2290" i="8" s="1"/>
  <c r="D2291" i="8"/>
  <c r="D2292" i="8"/>
  <c r="D2293" i="8"/>
  <c r="F2293" i="8" s="1"/>
  <c r="D2294" i="8"/>
  <c r="F2294" i="8" s="1"/>
  <c r="D2295" i="8"/>
  <c r="D2296" i="8"/>
  <c r="D2297" i="8"/>
  <c r="F2297" i="8" s="1"/>
  <c r="D2298" i="8"/>
  <c r="F2298" i="8" s="1"/>
  <c r="D2299" i="8"/>
  <c r="D2300" i="8"/>
  <c r="D2301" i="8"/>
  <c r="F2301" i="8" s="1"/>
  <c r="D2302" i="8"/>
  <c r="F2302" i="8" s="1"/>
  <c r="D2303" i="8"/>
  <c r="D2304" i="8"/>
  <c r="D2305" i="8"/>
  <c r="F2305" i="8" s="1"/>
  <c r="D2306" i="8"/>
  <c r="F2306" i="8" s="1"/>
  <c r="D2307" i="8"/>
  <c r="D2308" i="8"/>
  <c r="D2309" i="8"/>
  <c r="F2309" i="8" s="1"/>
  <c r="D2310" i="8"/>
  <c r="F2310" i="8" s="1"/>
  <c r="D2311" i="8"/>
  <c r="D2312" i="8"/>
  <c r="D2313" i="8"/>
  <c r="F2313" i="8" s="1"/>
  <c r="D2314" i="8"/>
  <c r="F2314" i="8" s="1"/>
  <c r="D2315" i="8"/>
  <c r="D2316" i="8"/>
  <c r="D2317" i="8"/>
  <c r="F2317" i="8" s="1"/>
  <c r="D2318" i="8"/>
  <c r="F2318" i="8" s="1"/>
  <c r="D2319" i="8"/>
  <c r="D2320" i="8"/>
  <c r="D2321" i="8"/>
  <c r="F2321" i="8" s="1"/>
  <c r="D2322" i="8"/>
  <c r="F2322" i="8" s="1"/>
  <c r="D2323" i="8"/>
  <c r="D2324" i="8"/>
  <c r="D2325" i="8"/>
  <c r="F2325" i="8" s="1"/>
  <c r="D2326" i="8"/>
  <c r="F2326" i="8" s="1"/>
  <c r="D2327" i="8"/>
  <c r="D2328" i="8"/>
  <c r="D2329" i="8"/>
  <c r="F2329" i="8" s="1"/>
  <c r="D2330" i="8"/>
  <c r="F2330" i="8" s="1"/>
  <c r="D2331" i="8"/>
  <c r="D2332" i="8"/>
  <c r="D2333" i="8"/>
  <c r="F2333" i="8" s="1"/>
  <c r="D2334" i="8"/>
  <c r="F2334" i="8" s="1"/>
  <c r="D2335" i="8"/>
  <c r="D2336" i="8"/>
  <c r="D2337" i="8"/>
  <c r="F2337" i="8" s="1"/>
  <c r="D2338" i="8"/>
  <c r="F2338" i="8" s="1"/>
  <c r="D2339" i="8"/>
  <c r="D2340" i="8"/>
  <c r="D2341" i="8"/>
  <c r="F2341" i="8" s="1"/>
  <c r="D2342" i="8"/>
  <c r="F2342" i="8" s="1"/>
  <c r="D2343" i="8"/>
  <c r="D2344" i="8"/>
  <c r="D2345" i="8"/>
  <c r="F2345" i="8" s="1"/>
  <c r="D2346" i="8"/>
  <c r="F2346" i="8" s="1"/>
  <c r="D2347" i="8"/>
  <c r="D2348" i="8"/>
  <c r="D2349" i="8"/>
  <c r="F2349" i="8" s="1"/>
  <c r="D2350" i="8"/>
  <c r="F2350" i="8" s="1"/>
  <c r="D2351" i="8"/>
  <c r="D2352" i="8"/>
  <c r="D2353" i="8"/>
  <c r="F2353" i="8" s="1"/>
  <c r="D2354" i="8"/>
  <c r="F2354" i="8" s="1"/>
  <c r="D2355" i="8"/>
  <c r="D2356" i="8"/>
  <c r="D2357" i="8"/>
  <c r="F2357" i="8" s="1"/>
  <c r="D2358" i="8"/>
  <c r="F2358" i="8" s="1"/>
  <c r="D2359" i="8"/>
  <c r="D2360" i="8"/>
  <c r="D2361" i="8"/>
  <c r="F2361" i="8" s="1"/>
  <c r="D2362" i="8"/>
  <c r="F2362" i="8" s="1"/>
  <c r="D2363" i="8"/>
  <c r="D2364" i="8"/>
  <c r="D2365" i="8"/>
  <c r="F2365" i="8" s="1"/>
  <c r="D2366" i="8"/>
  <c r="F2366" i="8" s="1"/>
  <c r="D2367" i="8"/>
  <c r="D2368" i="8"/>
  <c r="D2369" i="8"/>
  <c r="F2369" i="8" s="1"/>
  <c r="D2370" i="8"/>
  <c r="F2370" i="8" s="1"/>
  <c r="D2371" i="8"/>
  <c r="D2372" i="8"/>
  <c r="D2373" i="8"/>
  <c r="F2373" i="8" s="1"/>
  <c r="D2374" i="8"/>
  <c r="F2374" i="8" s="1"/>
  <c r="D2375" i="8"/>
  <c r="D2376" i="8"/>
  <c r="D2377" i="8"/>
  <c r="F2377" i="8" s="1"/>
  <c r="D2378" i="8"/>
  <c r="F2378" i="8" s="1"/>
  <c r="D2379" i="8"/>
  <c r="D2380" i="8"/>
  <c r="D2381" i="8"/>
  <c r="F2381" i="8" s="1"/>
  <c r="D2382" i="8"/>
  <c r="F2382" i="8" s="1"/>
  <c r="D2383" i="8"/>
  <c r="D2384" i="8"/>
  <c r="D2385" i="8"/>
  <c r="F2385" i="8" s="1"/>
  <c r="D2386" i="8"/>
  <c r="F2386" i="8" s="1"/>
  <c r="D2387" i="8"/>
  <c r="D2388" i="8"/>
  <c r="D2389" i="8"/>
  <c r="F2389" i="8" s="1"/>
  <c r="D2390" i="8"/>
  <c r="F2390" i="8" s="1"/>
  <c r="D2391" i="8"/>
  <c r="D2392" i="8"/>
  <c r="D2393" i="8"/>
  <c r="F2393" i="8" s="1"/>
  <c r="D2394" i="8"/>
  <c r="F2394" i="8" s="1"/>
  <c r="D2395" i="8"/>
  <c r="D2396" i="8"/>
  <c r="D2397" i="8"/>
  <c r="F2397" i="8" s="1"/>
  <c r="D2398" i="8"/>
  <c r="F2398" i="8" s="1"/>
  <c r="D2399" i="8"/>
  <c r="D2400" i="8"/>
  <c r="D2401" i="8"/>
  <c r="F2401" i="8" s="1"/>
  <c r="D2402" i="8"/>
  <c r="F2402" i="8" s="1"/>
  <c r="D2403" i="8"/>
  <c r="D2404" i="8"/>
  <c r="D2405" i="8"/>
  <c r="F2405" i="8" s="1"/>
  <c r="D2406" i="8"/>
  <c r="F2406" i="8" s="1"/>
  <c r="D2407" i="8"/>
  <c r="D2408" i="8"/>
  <c r="D2409" i="8"/>
  <c r="F2409" i="8" s="1"/>
  <c r="D2410" i="8"/>
  <c r="F2410" i="8" s="1"/>
  <c r="D2411" i="8"/>
  <c r="D2412" i="8"/>
  <c r="D2413" i="8"/>
  <c r="F2413" i="8" s="1"/>
  <c r="D2414" i="8"/>
  <c r="F2414" i="8" s="1"/>
  <c r="D2415" i="8"/>
  <c r="D2416" i="8"/>
  <c r="D2417" i="8"/>
  <c r="F2417" i="8" s="1"/>
  <c r="D2418" i="8"/>
  <c r="F2418" i="8" s="1"/>
  <c r="D2419" i="8"/>
  <c r="D2420" i="8"/>
  <c r="D2421" i="8"/>
  <c r="F2421" i="8" s="1"/>
  <c r="D2422" i="8"/>
  <c r="F2422" i="8" s="1"/>
  <c r="D2423" i="8"/>
  <c r="D2424" i="8"/>
  <c r="D2425" i="8"/>
  <c r="F2425" i="8" s="1"/>
  <c r="D2426" i="8"/>
  <c r="F2426" i="8" s="1"/>
  <c r="D2427" i="8"/>
  <c r="D2428" i="8"/>
  <c r="D2429" i="8"/>
  <c r="F2429" i="8" s="1"/>
  <c r="D2430" i="8"/>
  <c r="F2430" i="8" s="1"/>
  <c r="D2431" i="8"/>
  <c r="D2432" i="8"/>
  <c r="D2433" i="8"/>
  <c r="F2433" i="8" s="1"/>
  <c r="D2434" i="8"/>
  <c r="F2434" i="8" s="1"/>
  <c r="D2435" i="8"/>
  <c r="D2436" i="8"/>
  <c r="D2437" i="8"/>
  <c r="F2437" i="8" s="1"/>
  <c r="D2438" i="8"/>
  <c r="F2438" i="8" s="1"/>
  <c r="D2439" i="8"/>
  <c r="D2440" i="8"/>
  <c r="D2441" i="8"/>
  <c r="F2441" i="8" s="1"/>
  <c r="D2442" i="8"/>
  <c r="F2442" i="8" s="1"/>
  <c r="D2443" i="8"/>
  <c r="D2444" i="8"/>
  <c r="D2445" i="8"/>
  <c r="F2445" i="8" s="1"/>
  <c r="D2446" i="8"/>
  <c r="F2446" i="8" s="1"/>
  <c r="D2447" i="8"/>
  <c r="D2448" i="8"/>
  <c r="D2449" i="8"/>
  <c r="F2449" i="8" s="1"/>
  <c r="D2450" i="8"/>
  <c r="F2450" i="8" s="1"/>
  <c r="D2451" i="8"/>
  <c r="D2452" i="8"/>
  <c r="D2453" i="8"/>
  <c r="F2453" i="8" s="1"/>
  <c r="D2454" i="8"/>
  <c r="F2454" i="8" s="1"/>
  <c r="D2455" i="8"/>
  <c r="D2456" i="8"/>
  <c r="D2457" i="8"/>
  <c r="F2457" i="8" s="1"/>
  <c r="D2458" i="8"/>
  <c r="F2458" i="8" s="1"/>
  <c r="D2459" i="8"/>
  <c r="D2460" i="8"/>
  <c r="D2461" i="8"/>
  <c r="F2461" i="8" s="1"/>
  <c r="D2462" i="8"/>
  <c r="F2462" i="8" s="1"/>
  <c r="D2463" i="8"/>
  <c r="D2464" i="8"/>
  <c r="D2465" i="8"/>
  <c r="F2465" i="8" s="1"/>
  <c r="D2466" i="8"/>
  <c r="F2466" i="8" s="1"/>
  <c r="D2467" i="8"/>
  <c r="D2468" i="8"/>
  <c r="D2469" i="8"/>
  <c r="F2469" i="8" s="1"/>
  <c r="D2470" i="8"/>
  <c r="F2470" i="8" s="1"/>
  <c r="D2471" i="8"/>
  <c r="D2472" i="8"/>
  <c r="D2473" i="8"/>
  <c r="F2473" i="8" s="1"/>
  <c r="D2474" i="8"/>
  <c r="F2474" i="8" s="1"/>
  <c r="D2475" i="8"/>
  <c r="D2476" i="8"/>
  <c r="D2477" i="8"/>
  <c r="F2477" i="8" s="1"/>
  <c r="D2478" i="8"/>
  <c r="F2478" i="8" s="1"/>
  <c r="D2479" i="8"/>
  <c r="D2480" i="8"/>
  <c r="D2481" i="8"/>
  <c r="F2481" i="8" s="1"/>
  <c r="D2482" i="8"/>
  <c r="F2482" i="8" s="1"/>
  <c r="D2483" i="8"/>
  <c r="D2484" i="8"/>
  <c r="D2485" i="8"/>
  <c r="F2485" i="8" s="1"/>
  <c r="D2486" i="8"/>
  <c r="F2486" i="8" s="1"/>
  <c r="D2487" i="8"/>
  <c r="D2488" i="8"/>
  <c r="D2489" i="8"/>
  <c r="F2489" i="8" s="1"/>
  <c r="D2490" i="8"/>
  <c r="F2490" i="8" s="1"/>
  <c r="D2491" i="8"/>
  <c r="D2492" i="8"/>
  <c r="D2493" i="8"/>
  <c r="F2493" i="8" s="1"/>
  <c r="D2494" i="8"/>
  <c r="F2494" i="8" s="1"/>
  <c r="D2495" i="8"/>
  <c r="D2496" i="8"/>
  <c r="D2497" i="8"/>
  <c r="F2497" i="8" s="1"/>
  <c r="D2498" i="8"/>
  <c r="F2498" i="8" s="1"/>
  <c r="D2499" i="8"/>
  <c r="D2500" i="8"/>
  <c r="D2501" i="8"/>
  <c r="F2501" i="8" s="1"/>
  <c r="D2502" i="8"/>
  <c r="F2502" i="8" s="1"/>
  <c r="D2503" i="8"/>
  <c r="D2504" i="8"/>
  <c r="D2505" i="8"/>
  <c r="F2505" i="8" s="1"/>
  <c r="D2506" i="8"/>
  <c r="F2506" i="8" s="1"/>
  <c r="D2507" i="8"/>
  <c r="D2508" i="8"/>
  <c r="D2509" i="8"/>
  <c r="F2509" i="8" s="1"/>
  <c r="D2510" i="8"/>
  <c r="F2510" i="8" s="1"/>
  <c r="D2511" i="8"/>
  <c r="D3" i="7"/>
  <c r="D4" i="7"/>
  <c r="F4" i="7" s="1"/>
  <c r="D5" i="7"/>
  <c r="D6" i="7"/>
  <c r="D7" i="7"/>
  <c r="F7" i="7" s="1"/>
  <c r="D8" i="7"/>
  <c r="D9" i="7"/>
  <c r="D10" i="7"/>
  <c r="D11" i="7"/>
  <c r="F11" i="7" s="1"/>
  <c r="D12" i="7"/>
  <c r="F12" i="7" s="1"/>
  <c r="D13" i="7"/>
  <c r="D14" i="7"/>
  <c r="D15" i="7"/>
  <c r="F15" i="7" s="1"/>
  <c r="D16" i="7"/>
  <c r="F16" i="7" s="1"/>
  <c r="D17" i="7"/>
  <c r="D18" i="7"/>
  <c r="D19" i="7"/>
  <c r="F19" i="7" s="1"/>
  <c r="D20" i="7"/>
  <c r="D21" i="7"/>
  <c r="D22" i="7"/>
  <c r="D23" i="7"/>
  <c r="D24" i="7"/>
  <c r="F24" i="7" s="1"/>
  <c r="D25" i="7"/>
  <c r="D26" i="7"/>
  <c r="D27" i="7"/>
  <c r="F27" i="7" s="1"/>
  <c r="D28" i="7"/>
  <c r="D29" i="7"/>
  <c r="D30" i="7"/>
  <c r="D31" i="7"/>
  <c r="F31" i="7" s="1"/>
  <c r="D32" i="7"/>
  <c r="F32" i="7" s="1"/>
  <c r="D33" i="7"/>
  <c r="D34" i="7"/>
  <c r="D35" i="7"/>
  <c r="D36" i="7"/>
  <c r="F36" i="7" s="1"/>
  <c r="D37" i="7"/>
  <c r="D38" i="7"/>
  <c r="D39" i="7"/>
  <c r="F39" i="7" s="1"/>
  <c r="D40" i="7"/>
  <c r="F40" i="7" s="1"/>
  <c r="D41" i="7"/>
  <c r="D42" i="7"/>
  <c r="D43" i="7"/>
  <c r="F43" i="7" s="1"/>
  <c r="D44" i="7"/>
  <c r="D45" i="7"/>
  <c r="D46" i="7"/>
  <c r="D47" i="7"/>
  <c r="D48" i="7"/>
  <c r="F48" i="7" s="1"/>
  <c r="D49" i="7"/>
  <c r="D50" i="7"/>
  <c r="D51" i="7"/>
  <c r="F51" i="7" s="1"/>
  <c r="D52" i="7"/>
  <c r="D53" i="7"/>
  <c r="D54" i="7"/>
  <c r="D55" i="7"/>
  <c r="F55" i="7" s="1"/>
  <c r="D56" i="7"/>
  <c r="F56" i="7" s="1"/>
  <c r="D57" i="7"/>
  <c r="D58" i="7"/>
  <c r="D59" i="7"/>
  <c r="D60" i="7"/>
  <c r="F60" i="7" s="1"/>
  <c r="D61" i="7"/>
  <c r="D62" i="7"/>
  <c r="D63" i="7"/>
  <c r="F63" i="7" s="1"/>
  <c r="D64" i="7"/>
  <c r="D65" i="7"/>
  <c r="D66" i="7"/>
  <c r="D67" i="7"/>
  <c r="F67" i="7" s="1"/>
  <c r="D68" i="7"/>
  <c r="F68" i="7" s="1"/>
  <c r="D69" i="7"/>
  <c r="D70" i="7"/>
  <c r="D71" i="7"/>
  <c r="D72" i="7"/>
  <c r="F72" i="7" s="1"/>
  <c r="D73" i="7"/>
  <c r="D74" i="7"/>
  <c r="D75" i="7"/>
  <c r="F75" i="7" s="1"/>
  <c r="D76" i="7"/>
  <c r="D77" i="7"/>
  <c r="D78" i="7"/>
  <c r="D79" i="7"/>
  <c r="F79" i="7" s="1"/>
  <c r="D80" i="7"/>
  <c r="F80" i="7" s="1"/>
  <c r="D81" i="7"/>
  <c r="D82" i="7"/>
  <c r="D83" i="7"/>
  <c r="D84" i="7"/>
  <c r="F84" i="7" s="1"/>
  <c r="D85" i="7"/>
  <c r="D86" i="7"/>
  <c r="D87" i="7"/>
  <c r="F87" i="7" s="1"/>
  <c r="D88" i="7"/>
  <c r="D89" i="7"/>
  <c r="D90" i="7"/>
  <c r="D91" i="7"/>
  <c r="F91" i="7" s="1"/>
  <c r="D92" i="7"/>
  <c r="F92" i="7" s="1"/>
  <c r="D93" i="7"/>
  <c r="D94" i="7"/>
  <c r="D95" i="7"/>
  <c r="F95" i="7" s="1"/>
  <c r="D96" i="7"/>
  <c r="F96" i="7" s="1"/>
  <c r="D97" i="7"/>
  <c r="D98" i="7"/>
  <c r="D99" i="7"/>
  <c r="F99" i="7" s="1"/>
  <c r="D100" i="7"/>
  <c r="D101" i="7"/>
  <c r="D102" i="7"/>
  <c r="D103" i="7"/>
  <c r="F103" i="7" s="1"/>
  <c r="D104" i="7"/>
  <c r="F104" i="7" s="1"/>
  <c r="D105" i="7"/>
  <c r="D106" i="7"/>
  <c r="D107" i="7"/>
  <c r="D108" i="7"/>
  <c r="F108" i="7" s="1"/>
  <c r="D109" i="7"/>
  <c r="D110" i="7"/>
  <c r="D111" i="7"/>
  <c r="F111" i="7" s="1"/>
  <c r="D112" i="7"/>
  <c r="D113" i="7"/>
  <c r="D114" i="7"/>
  <c r="D115" i="7"/>
  <c r="D116" i="7"/>
  <c r="F116" i="7" s="1"/>
  <c r="D117" i="7"/>
  <c r="D118" i="7"/>
  <c r="D119" i="7"/>
  <c r="F119" i="7" s="1"/>
  <c r="D120" i="7"/>
  <c r="D121" i="7"/>
  <c r="D122" i="7"/>
  <c r="D123" i="7"/>
  <c r="F123" i="7" s="1"/>
  <c r="D124" i="7"/>
  <c r="F124" i="7" s="1"/>
  <c r="D125" i="7"/>
  <c r="D126" i="7"/>
  <c r="D127" i="7"/>
  <c r="F127" i="7" s="1"/>
  <c r="D128" i="7"/>
  <c r="D129" i="7"/>
  <c r="D130" i="7"/>
  <c r="D131" i="7"/>
  <c r="F131" i="7" s="1"/>
  <c r="D132" i="7"/>
  <c r="F132" i="7" s="1"/>
  <c r="D133" i="7"/>
  <c r="D134" i="7"/>
  <c r="D135" i="7"/>
  <c r="F135" i="7" s="1"/>
  <c r="D136" i="7"/>
  <c r="D137" i="7"/>
  <c r="D138" i="7"/>
  <c r="D139" i="7"/>
  <c r="F139" i="7" s="1"/>
  <c r="D140" i="7"/>
  <c r="F140" i="7" s="1"/>
  <c r="D141" i="7"/>
  <c r="D142" i="7"/>
  <c r="D143" i="7"/>
  <c r="F143" i="7" s="1"/>
  <c r="D144" i="7"/>
  <c r="D145" i="7"/>
  <c r="D146" i="7"/>
  <c r="D147" i="7"/>
  <c r="F147" i="7" s="1"/>
  <c r="D148" i="7"/>
  <c r="F148" i="7" s="1"/>
  <c r="D149" i="7"/>
  <c r="D150" i="7"/>
  <c r="D151" i="7"/>
  <c r="F151" i="7" s="1"/>
  <c r="D152" i="7"/>
  <c r="F152" i="7" s="1"/>
  <c r="D153" i="7"/>
  <c r="D154" i="7"/>
  <c r="D155" i="7"/>
  <c r="F155" i="7" s="1"/>
  <c r="D156" i="7"/>
  <c r="D157" i="7"/>
  <c r="D158" i="7"/>
  <c r="D159" i="7"/>
  <c r="D160" i="7"/>
  <c r="F160" i="7" s="1"/>
  <c r="D161" i="7"/>
  <c r="D162" i="7"/>
  <c r="D163" i="7"/>
  <c r="F163" i="7" s="1"/>
  <c r="D164" i="7"/>
  <c r="F164" i="7" s="1"/>
  <c r="D165" i="7"/>
  <c r="D166" i="7"/>
  <c r="D167" i="7"/>
  <c r="F167" i="7" s="1"/>
  <c r="D168" i="7"/>
  <c r="D169" i="7"/>
  <c r="D170" i="7"/>
  <c r="D171" i="7"/>
  <c r="D172" i="7"/>
  <c r="F172" i="7" s="1"/>
  <c r="D173" i="7"/>
  <c r="D174" i="7"/>
  <c r="D175" i="7"/>
  <c r="F175" i="7" s="1"/>
  <c r="D176" i="7"/>
  <c r="D177" i="7"/>
  <c r="D178" i="7"/>
  <c r="D179" i="7"/>
  <c r="F179" i="7" s="1"/>
  <c r="D180" i="7"/>
  <c r="F180" i="7" s="1"/>
  <c r="D181" i="7"/>
  <c r="D182" i="7"/>
  <c r="D183" i="7"/>
  <c r="D184" i="7"/>
  <c r="F184" i="7" s="1"/>
  <c r="D185" i="7"/>
  <c r="D186" i="7"/>
  <c r="D187" i="7"/>
  <c r="F187" i="7" s="1"/>
  <c r="D188" i="7"/>
  <c r="D189" i="7"/>
  <c r="D190" i="7"/>
  <c r="D191" i="7"/>
  <c r="F191" i="7" s="1"/>
  <c r="D192" i="7"/>
  <c r="F192" i="7" s="1"/>
  <c r="D193" i="7"/>
  <c r="D194" i="7"/>
  <c r="D195" i="7"/>
  <c r="F195" i="7" s="1"/>
  <c r="D196" i="7"/>
  <c r="F196" i="7" s="1"/>
  <c r="D197" i="7"/>
  <c r="D198" i="7"/>
  <c r="D199" i="7"/>
  <c r="F199" i="7" s="1"/>
  <c r="D200" i="7"/>
  <c r="D201" i="7"/>
  <c r="D202" i="7"/>
  <c r="D203" i="7"/>
  <c r="D204" i="7"/>
  <c r="F204" i="7" s="1"/>
  <c r="D205" i="7"/>
  <c r="D206" i="7"/>
  <c r="D207" i="7"/>
  <c r="F207" i="7" s="1"/>
  <c r="D208" i="7"/>
  <c r="D209" i="7"/>
  <c r="D210" i="7"/>
  <c r="D211" i="7"/>
  <c r="F211" i="7" s="1"/>
  <c r="D212" i="7"/>
  <c r="F212" i="7" s="1"/>
  <c r="D213" i="7"/>
  <c r="D214" i="7"/>
  <c r="D215" i="7"/>
  <c r="D216" i="7"/>
  <c r="F216" i="7" s="1"/>
  <c r="D217" i="7"/>
  <c r="D218" i="7"/>
  <c r="D219" i="7"/>
  <c r="F219" i="7" s="1"/>
  <c r="D220" i="7"/>
  <c r="D221" i="7"/>
  <c r="D222" i="7"/>
  <c r="D223" i="7"/>
  <c r="F223" i="7" s="1"/>
  <c r="D224" i="7"/>
  <c r="F224" i="7" s="1"/>
  <c r="D225" i="7"/>
  <c r="D226" i="7"/>
  <c r="D227" i="7"/>
  <c r="D228" i="7"/>
  <c r="F228" i="7" s="1"/>
  <c r="D229" i="7"/>
  <c r="D230" i="7"/>
  <c r="D231" i="7"/>
  <c r="F231" i="7" s="1"/>
  <c r="D232" i="7"/>
  <c r="D233" i="7"/>
  <c r="D234" i="7"/>
  <c r="D235" i="7"/>
  <c r="D236" i="7"/>
  <c r="F236" i="7" s="1"/>
  <c r="D237" i="7"/>
  <c r="D238" i="7"/>
  <c r="D239" i="7"/>
  <c r="F239" i="7" s="1"/>
  <c r="D240" i="7"/>
  <c r="D241" i="7"/>
  <c r="D242" i="7"/>
  <c r="D243" i="7"/>
  <c r="D244" i="7"/>
  <c r="F244" i="7" s="1"/>
  <c r="D245" i="7"/>
  <c r="D246" i="7"/>
  <c r="D247" i="7"/>
  <c r="F247" i="7" s="1"/>
  <c r="D248" i="7"/>
  <c r="D249" i="7"/>
  <c r="D250" i="7"/>
  <c r="D251" i="7"/>
  <c r="F251" i="7" s="1"/>
  <c r="D252" i="7"/>
  <c r="F252" i="7" s="1"/>
  <c r="D253" i="7"/>
  <c r="D254" i="7"/>
  <c r="D255" i="7"/>
  <c r="D256" i="7"/>
  <c r="F256" i="7" s="1"/>
  <c r="D257" i="7"/>
  <c r="D258" i="7"/>
  <c r="D259" i="7"/>
  <c r="F259" i="7" s="1"/>
  <c r="D260" i="7"/>
  <c r="F260" i="7" s="1"/>
  <c r="D261" i="7"/>
  <c r="D262" i="7"/>
  <c r="D263" i="7"/>
  <c r="F263" i="7" s="1"/>
  <c r="D264" i="7"/>
  <c r="D265" i="7"/>
  <c r="D266" i="7"/>
  <c r="D267" i="7"/>
  <c r="D268" i="7"/>
  <c r="F268" i="7" s="1"/>
  <c r="D269" i="7"/>
  <c r="D270" i="7"/>
  <c r="D271" i="7"/>
  <c r="F271" i="7" s="1"/>
  <c r="D272" i="7"/>
  <c r="D273" i="7"/>
  <c r="D274" i="7"/>
  <c r="D275" i="7"/>
  <c r="F275" i="7" s="1"/>
  <c r="D276" i="7"/>
  <c r="F276" i="7" s="1"/>
  <c r="D277" i="7"/>
  <c r="D278" i="7"/>
  <c r="D279" i="7"/>
  <c r="D280" i="7"/>
  <c r="F280" i="7" s="1"/>
  <c r="D281" i="7"/>
  <c r="D282" i="7"/>
  <c r="D283" i="7"/>
  <c r="F283" i="7" s="1"/>
  <c r="D284" i="7"/>
  <c r="D285" i="7"/>
  <c r="D286" i="7"/>
  <c r="D287" i="7"/>
  <c r="F287" i="7" s="1"/>
  <c r="D288" i="7"/>
  <c r="F288" i="7" s="1"/>
  <c r="D289" i="7"/>
  <c r="D290" i="7"/>
  <c r="D291" i="7"/>
  <c r="F291" i="7" s="1"/>
  <c r="D292" i="7"/>
  <c r="F292" i="7" s="1"/>
  <c r="D293" i="7"/>
  <c r="D294" i="7"/>
  <c r="D295" i="7"/>
  <c r="F295" i="7" s="1"/>
  <c r="D296" i="7"/>
  <c r="D297" i="7"/>
  <c r="D298" i="7"/>
  <c r="D299" i="7"/>
  <c r="D300" i="7"/>
  <c r="F300" i="7" s="1"/>
  <c r="D301" i="7"/>
  <c r="D302" i="7"/>
  <c r="D303" i="7"/>
  <c r="F303" i="7" s="1"/>
  <c r="D304" i="7"/>
  <c r="D305" i="7"/>
  <c r="D306" i="7"/>
  <c r="D307" i="7"/>
  <c r="F307" i="7" s="1"/>
  <c r="D308" i="7"/>
  <c r="F308" i="7" s="1"/>
  <c r="D309" i="7"/>
  <c r="D310" i="7"/>
  <c r="D311" i="7"/>
  <c r="D312" i="7"/>
  <c r="F312" i="7" s="1"/>
  <c r="D313" i="7"/>
  <c r="D314" i="7"/>
  <c r="D315" i="7"/>
  <c r="F315" i="7" s="1"/>
  <c r="D316" i="7"/>
  <c r="D317" i="7"/>
  <c r="D318" i="7"/>
  <c r="D319" i="7"/>
  <c r="D320" i="7"/>
  <c r="F320" i="7" s="1"/>
  <c r="D321" i="7"/>
  <c r="D322" i="7"/>
  <c r="D323" i="7"/>
  <c r="F323" i="7" s="1"/>
  <c r="D324" i="7"/>
  <c r="D325" i="7"/>
  <c r="D326" i="7"/>
  <c r="D327" i="7"/>
  <c r="F327" i="7" s="1"/>
  <c r="D328" i="7"/>
  <c r="F328" i="7" s="1"/>
  <c r="D329" i="7"/>
  <c r="D330" i="7"/>
  <c r="D331" i="7"/>
  <c r="F331" i="7" s="1"/>
  <c r="D332" i="7"/>
  <c r="D333" i="7"/>
  <c r="D334" i="7"/>
  <c r="D335" i="7"/>
  <c r="F335" i="7" s="1"/>
  <c r="D336" i="7"/>
  <c r="F336" i="7" s="1"/>
  <c r="D337" i="7"/>
  <c r="D338" i="7"/>
  <c r="D339" i="7"/>
  <c r="F339" i="7" s="1"/>
  <c r="D340" i="7"/>
  <c r="F340" i="7" s="1"/>
  <c r="D341" i="7"/>
  <c r="D342" i="7"/>
  <c r="D343" i="7"/>
  <c r="F343" i="7" s="1"/>
  <c r="D344" i="7"/>
  <c r="D345" i="7"/>
  <c r="D346" i="7"/>
  <c r="D347" i="7"/>
  <c r="F347" i="7" s="1"/>
  <c r="D348" i="7"/>
  <c r="F348" i="7" s="1"/>
  <c r="D349" i="7"/>
  <c r="D350" i="7"/>
  <c r="D351" i="7"/>
  <c r="F351" i="7" s="1"/>
  <c r="D352" i="7"/>
  <c r="F352" i="7" s="1"/>
  <c r="D353" i="7"/>
  <c r="D354" i="7"/>
  <c r="D355" i="7"/>
  <c r="F355" i="7" s="1"/>
  <c r="D356" i="7"/>
  <c r="D357" i="7"/>
  <c r="D358" i="7"/>
  <c r="D359" i="7"/>
  <c r="D360" i="7"/>
  <c r="F360" i="7" s="1"/>
  <c r="D361" i="7"/>
  <c r="D362" i="7"/>
  <c r="D363" i="7"/>
  <c r="F363" i="7" s="1"/>
  <c r="D364" i="7"/>
  <c r="F364" i="7" s="1"/>
  <c r="D365" i="7"/>
  <c r="D366" i="7"/>
  <c r="D367" i="7"/>
  <c r="F367" i="7" s="1"/>
  <c r="D368" i="7"/>
  <c r="F368" i="7" s="1"/>
  <c r="D369" i="7"/>
  <c r="D370" i="7"/>
  <c r="D371" i="7"/>
  <c r="D372" i="7"/>
  <c r="F372" i="7" s="1"/>
  <c r="D373" i="7"/>
  <c r="D374" i="7"/>
  <c r="D375" i="7"/>
  <c r="F375" i="7" s="1"/>
  <c r="D376" i="7"/>
  <c r="D377" i="7"/>
  <c r="D378" i="7"/>
  <c r="D379" i="7"/>
  <c r="F379" i="7" s="1"/>
  <c r="D380" i="7"/>
  <c r="F380" i="7" s="1"/>
  <c r="D381" i="7"/>
  <c r="D382" i="7"/>
  <c r="D383" i="7"/>
  <c r="F383" i="7" s="1"/>
  <c r="D384" i="7"/>
  <c r="F384" i="7" s="1"/>
  <c r="D385" i="7"/>
  <c r="D386" i="7"/>
  <c r="D387" i="7"/>
  <c r="F387" i="7" s="1"/>
  <c r="D388" i="7"/>
  <c r="D389" i="7"/>
  <c r="D390" i="7"/>
  <c r="D391" i="7"/>
  <c r="D392" i="7"/>
  <c r="F392" i="7" s="1"/>
  <c r="D393" i="7"/>
  <c r="D394" i="7"/>
  <c r="D395" i="7"/>
  <c r="F395" i="7" s="1"/>
  <c r="D396" i="7"/>
  <c r="F396" i="7" s="1"/>
  <c r="D397" i="7"/>
  <c r="D398" i="7"/>
  <c r="D399" i="7"/>
  <c r="F399" i="7" s="1"/>
  <c r="D400" i="7"/>
  <c r="F400" i="7" s="1"/>
  <c r="D401" i="7"/>
  <c r="D402" i="7"/>
  <c r="D403" i="7"/>
  <c r="D404" i="7"/>
  <c r="F404" i="7" s="1"/>
  <c r="D405" i="7"/>
  <c r="D406" i="7"/>
  <c r="D407" i="7"/>
  <c r="F407" i="7" s="1"/>
  <c r="D408" i="7"/>
  <c r="D409" i="7"/>
  <c r="D410" i="7"/>
  <c r="D411" i="7"/>
  <c r="F411" i="7" s="1"/>
  <c r="D412" i="7"/>
  <c r="F412" i="7" s="1"/>
  <c r="D413" i="7"/>
  <c r="D414" i="7"/>
  <c r="D415" i="7"/>
  <c r="F415" i="7" s="1"/>
  <c r="D416" i="7"/>
  <c r="F416" i="7" s="1"/>
  <c r="D417" i="7"/>
  <c r="D418" i="7"/>
  <c r="D419" i="7"/>
  <c r="F419" i="7" s="1"/>
  <c r="D420" i="7"/>
  <c r="D421" i="7"/>
  <c r="D422" i="7"/>
  <c r="D423" i="7"/>
  <c r="D424" i="7"/>
  <c r="F424" i="7" s="1"/>
  <c r="D425" i="7"/>
  <c r="D426" i="7"/>
  <c r="D427" i="7"/>
  <c r="F427" i="7" s="1"/>
  <c r="D428" i="7"/>
  <c r="F428" i="7" s="1"/>
  <c r="D429" i="7"/>
  <c r="D430" i="7"/>
  <c r="D431" i="7"/>
  <c r="F431" i="7" s="1"/>
  <c r="D432" i="7"/>
  <c r="F432" i="7" s="1"/>
  <c r="D433" i="7"/>
  <c r="D434" i="7"/>
  <c r="D435" i="7"/>
  <c r="D436" i="7"/>
  <c r="F436" i="7" s="1"/>
  <c r="D437" i="7"/>
  <c r="D438" i="7"/>
  <c r="D439" i="7"/>
  <c r="F439" i="7" s="1"/>
  <c r="D440" i="7"/>
  <c r="D441" i="7"/>
  <c r="D442" i="7"/>
  <c r="D443" i="7"/>
  <c r="F443" i="7" s="1"/>
  <c r="D444" i="7"/>
  <c r="F444" i="7" s="1"/>
  <c r="D445" i="7"/>
  <c r="D446" i="7"/>
  <c r="D447" i="7"/>
  <c r="F447" i="7" s="1"/>
  <c r="D448" i="7"/>
  <c r="F448" i="7" s="1"/>
  <c r="D449" i="7"/>
  <c r="D450" i="7"/>
  <c r="D451" i="7"/>
  <c r="F451" i="7" s="1"/>
  <c r="D452" i="7"/>
  <c r="D453" i="7"/>
  <c r="D454" i="7"/>
  <c r="D455" i="7"/>
  <c r="D456" i="7"/>
  <c r="F456" i="7" s="1"/>
  <c r="D457" i="7"/>
  <c r="D458" i="7"/>
  <c r="D459" i="7"/>
  <c r="F459" i="7" s="1"/>
  <c r="D460" i="7"/>
  <c r="F460" i="7" s="1"/>
  <c r="D461" i="7"/>
  <c r="D462" i="7"/>
  <c r="D463" i="7"/>
  <c r="F463" i="7" s="1"/>
  <c r="D464" i="7"/>
  <c r="F464" i="7" s="1"/>
  <c r="D465" i="7"/>
  <c r="D466" i="7"/>
  <c r="D467" i="7"/>
  <c r="D468" i="7"/>
  <c r="F468" i="7" s="1"/>
  <c r="D469" i="7"/>
  <c r="D470" i="7"/>
  <c r="D471" i="7"/>
  <c r="F471" i="7" s="1"/>
  <c r="D472" i="7"/>
  <c r="D473" i="7"/>
  <c r="D474" i="7"/>
  <c r="D475" i="7"/>
  <c r="F475" i="7" s="1"/>
  <c r="D476" i="7"/>
  <c r="F476" i="7" s="1"/>
  <c r="D477" i="7"/>
  <c r="D478" i="7"/>
  <c r="D479" i="7"/>
  <c r="F479" i="7" s="1"/>
  <c r="D480" i="7"/>
  <c r="F480" i="7" s="1"/>
  <c r="D481" i="7"/>
  <c r="D482" i="7"/>
  <c r="D483" i="7"/>
  <c r="F483" i="7" s="1"/>
  <c r="D484" i="7"/>
  <c r="D485" i="7"/>
  <c r="D486" i="7"/>
  <c r="D487" i="7"/>
  <c r="D488" i="7"/>
  <c r="F488" i="7" s="1"/>
  <c r="D489" i="7"/>
  <c r="D490" i="7"/>
  <c r="D491" i="7"/>
  <c r="F491" i="7" s="1"/>
  <c r="D492" i="7"/>
  <c r="F492" i="7" s="1"/>
  <c r="D493" i="7"/>
  <c r="D494" i="7"/>
  <c r="D495" i="7"/>
  <c r="F495" i="7" s="1"/>
  <c r="D496" i="7"/>
  <c r="F496" i="7" s="1"/>
  <c r="D497" i="7"/>
  <c r="D498" i="7"/>
  <c r="D499" i="7"/>
  <c r="D500" i="7"/>
  <c r="F500" i="7" s="1"/>
  <c r="D501" i="7"/>
  <c r="D502" i="7"/>
  <c r="D503" i="7"/>
  <c r="F503" i="7" s="1"/>
  <c r="D504" i="7"/>
  <c r="D505" i="7"/>
  <c r="D506" i="7"/>
  <c r="D507" i="7"/>
  <c r="F507" i="7" s="1"/>
  <c r="D508" i="7"/>
  <c r="F508" i="7" s="1"/>
  <c r="D509" i="7"/>
  <c r="D510" i="7"/>
  <c r="D511" i="7"/>
  <c r="F511" i="7" s="1"/>
  <c r="D512" i="7"/>
  <c r="F512" i="7" s="1"/>
  <c r="D513" i="7"/>
  <c r="D514" i="7"/>
  <c r="D515" i="7"/>
  <c r="F515" i="7" s="1"/>
  <c r="D516" i="7"/>
  <c r="D517" i="7"/>
  <c r="D518" i="7"/>
  <c r="D519" i="7"/>
  <c r="D520" i="7"/>
  <c r="F520" i="7" s="1"/>
  <c r="D521" i="7"/>
  <c r="D522" i="7"/>
  <c r="D523" i="7"/>
  <c r="F523" i="7" s="1"/>
  <c r="D524" i="7"/>
  <c r="F524" i="7" s="1"/>
  <c r="D525" i="7"/>
  <c r="D526" i="7"/>
  <c r="D527" i="7"/>
  <c r="F527" i="7" s="1"/>
  <c r="D528" i="7"/>
  <c r="F528" i="7" s="1"/>
  <c r="D529" i="7"/>
  <c r="D530" i="7"/>
  <c r="D531" i="7"/>
  <c r="D532" i="7"/>
  <c r="F532" i="7" s="1"/>
  <c r="D533" i="7"/>
  <c r="D534" i="7"/>
  <c r="D535" i="7"/>
  <c r="F535" i="7" s="1"/>
  <c r="D536" i="7"/>
  <c r="D537" i="7"/>
  <c r="D538" i="7"/>
  <c r="D539" i="7"/>
  <c r="F539" i="7" s="1"/>
  <c r="D540" i="7"/>
  <c r="F540" i="7" s="1"/>
  <c r="D541" i="7"/>
  <c r="D542" i="7"/>
  <c r="D543" i="7"/>
  <c r="F543" i="7" s="1"/>
  <c r="D544" i="7"/>
  <c r="F544" i="7" s="1"/>
  <c r="D545" i="7"/>
  <c r="D546" i="7"/>
  <c r="D547" i="7"/>
  <c r="F547" i="7" s="1"/>
  <c r="D548" i="7"/>
  <c r="D549" i="7"/>
  <c r="D550" i="7"/>
  <c r="D551" i="7"/>
  <c r="D552" i="7"/>
  <c r="F552" i="7" s="1"/>
  <c r="D553" i="7"/>
  <c r="D554" i="7"/>
  <c r="D555" i="7"/>
  <c r="F555" i="7" s="1"/>
  <c r="D556" i="7"/>
  <c r="F556" i="7" s="1"/>
  <c r="D557" i="7"/>
  <c r="D558" i="7"/>
  <c r="D559" i="7"/>
  <c r="F559" i="7" s="1"/>
  <c r="D560" i="7"/>
  <c r="F560" i="7" s="1"/>
  <c r="D561" i="7"/>
  <c r="D562" i="7"/>
  <c r="D563" i="7"/>
  <c r="D564" i="7"/>
  <c r="F564" i="7" s="1"/>
  <c r="D565" i="7"/>
  <c r="D566" i="7"/>
  <c r="D567" i="7"/>
  <c r="F567" i="7" s="1"/>
  <c r="D568" i="7"/>
  <c r="D569" i="7"/>
  <c r="D570" i="7"/>
  <c r="D571" i="7"/>
  <c r="F571" i="7" s="1"/>
  <c r="D572" i="7"/>
  <c r="F572" i="7" s="1"/>
  <c r="D573" i="7"/>
  <c r="D574" i="7"/>
  <c r="D575" i="7"/>
  <c r="F575" i="7" s="1"/>
  <c r="D576" i="7"/>
  <c r="F576" i="7" s="1"/>
  <c r="D577" i="7"/>
  <c r="D578" i="7"/>
  <c r="D579" i="7"/>
  <c r="F579" i="7" s="1"/>
  <c r="D580" i="7"/>
  <c r="D581" i="7"/>
  <c r="D582" i="7"/>
  <c r="D583" i="7"/>
  <c r="D584" i="7"/>
  <c r="F584" i="7" s="1"/>
  <c r="D585" i="7"/>
  <c r="D586" i="7"/>
  <c r="D587" i="7"/>
  <c r="D588" i="7"/>
  <c r="D589" i="7"/>
  <c r="D590" i="7"/>
  <c r="D591" i="7"/>
  <c r="F591" i="7" s="1"/>
  <c r="D592" i="7"/>
  <c r="F592" i="7" s="1"/>
  <c r="D593" i="7"/>
  <c r="D594" i="7"/>
  <c r="D595" i="7"/>
  <c r="D596" i="7"/>
  <c r="D597" i="7"/>
  <c r="D598" i="7"/>
  <c r="D599" i="7"/>
  <c r="F599" i="7" s="1"/>
  <c r="D600" i="7"/>
  <c r="F600" i="7" s="1"/>
  <c r="D601" i="7"/>
  <c r="D602" i="7"/>
  <c r="D603" i="7"/>
  <c r="D604" i="7"/>
  <c r="D605" i="7"/>
  <c r="D606" i="7"/>
  <c r="D607" i="7"/>
  <c r="F607" i="7" s="1"/>
  <c r="D608" i="7"/>
  <c r="F608" i="7" s="1"/>
  <c r="D609" i="7"/>
  <c r="D610" i="7"/>
  <c r="D611" i="7"/>
  <c r="D612" i="7"/>
  <c r="D613" i="7"/>
  <c r="D614" i="7"/>
  <c r="D615" i="7"/>
  <c r="F615" i="7" s="1"/>
  <c r="D616" i="7"/>
  <c r="F616" i="7" s="1"/>
  <c r="D617" i="7"/>
  <c r="D618" i="7"/>
  <c r="D619" i="7"/>
  <c r="D620" i="7"/>
  <c r="D621" i="7"/>
  <c r="D622" i="7"/>
  <c r="D623" i="7"/>
  <c r="F623" i="7" s="1"/>
  <c r="D624" i="7"/>
  <c r="F624" i="7" s="1"/>
  <c r="D625" i="7"/>
  <c r="D626" i="7"/>
  <c r="D627" i="7"/>
  <c r="D628" i="7"/>
  <c r="D629" i="7"/>
  <c r="D630" i="7"/>
  <c r="D631" i="7"/>
  <c r="F631" i="7" s="1"/>
  <c r="D632" i="7"/>
  <c r="F632" i="7" s="1"/>
  <c r="D633" i="7"/>
  <c r="D634" i="7"/>
  <c r="D635" i="7"/>
  <c r="D636" i="7"/>
  <c r="D637" i="7"/>
  <c r="D638" i="7"/>
  <c r="D639" i="7"/>
  <c r="F639" i="7" s="1"/>
  <c r="D640" i="7"/>
  <c r="F640" i="7" s="1"/>
  <c r="D641" i="7"/>
  <c r="D642" i="7"/>
  <c r="D643" i="7"/>
  <c r="D644" i="7"/>
  <c r="D645" i="7"/>
  <c r="D646" i="7"/>
  <c r="D647" i="7"/>
  <c r="F647" i="7" s="1"/>
  <c r="D648" i="7"/>
  <c r="F648" i="7" s="1"/>
  <c r="D649" i="7"/>
  <c r="D650" i="7"/>
  <c r="D651" i="7"/>
  <c r="D652" i="7"/>
  <c r="D653" i="7"/>
  <c r="D654" i="7"/>
  <c r="D655" i="7"/>
  <c r="F655" i="7" s="1"/>
  <c r="D656" i="7"/>
  <c r="F656" i="7" s="1"/>
  <c r="D657" i="7"/>
  <c r="D658" i="7"/>
  <c r="D659" i="7"/>
  <c r="D660" i="7"/>
  <c r="D661" i="7"/>
  <c r="D662" i="7"/>
  <c r="D663" i="7"/>
  <c r="F663" i="7" s="1"/>
  <c r="D664" i="7"/>
  <c r="F664" i="7" s="1"/>
  <c r="D665" i="7"/>
  <c r="D666" i="7"/>
  <c r="D667" i="7"/>
  <c r="D668" i="7"/>
  <c r="D669" i="7"/>
  <c r="D670" i="7"/>
  <c r="D671" i="7"/>
  <c r="F671" i="7" s="1"/>
  <c r="D672" i="7"/>
  <c r="F672" i="7" s="1"/>
  <c r="D673" i="7"/>
  <c r="D674" i="7"/>
  <c r="D675" i="7"/>
  <c r="D676" i="7"/>
  <c r="D677" i="7"/>
  <c r="D678" i="7"/>
  <c r="D679" i="7"/>
  <c r="F679" i="7" s="1"/>
  <c r="D680" i="7"/>
  <c r="F680" i="7" s="1"/>
  <c r="D681" i="7"/>
  <c r="D682" i="7"/>
  <c r="D683" i="7"/>
  <c r="D684" i="7"/>
  <c r="D685" i="7"/>
  <c r="D686" i="7"/>
  <c r="D687" i="7"/>
  <c r="F687" i="7" s="1"/>
  <c r="D688" i="7"/>
  <c r="F688" i="7" s="1"/>
  <c r="D689" i="7"/>
  <c r="D690" i="7"/>
  <c r="D691" i="7"/>
  <c r="D692" i="7"/>
  <c r="D693" i="7"/>
  <c r="D694" i="7"/>
  <c r="D695" i="7"/>
  <c r="F695" i="7" s="1"/>
  <c r="D696" i="7"/>
  <c r="F696" i="7" s="1"/>
  <c r="D697" i="7"/>
  <c r="D698" i="7"/>
  <c r="D699" i="7"/>
  <c r="D700" i="7"/>
  <c r="D701" i="7"/>
  <c r="D702" i="7"/>
  <c r="D703" i="7"/>
  <c r="F703" i="7" s="1"/>
  <c r="D704" i="7"/>
  <c r="F704" i="7" s="1"/>
  <c r="D705" i="7"/>
  <c r="D706" i="7"/>
  <c r="D707" i="7"/>
  <c r="D708" i="7"/>
  <c r="D709" i="7"/>
  <c r="D710" i="7"/>
  <c r="D711" i="7"/>
  <c r="F711" i="7" s="1"/>
  <c r="D712" i="7"/>
  <c r="F712" i="7" s="1"/>
  <c r="D713" i="7"/>
  <c r="D714" i="7"/>
  <c r="D715" i="7"/>
  <c r="D716" i="7"/>
  <c r="D717" i="7"/>
  <c r="D718" i="7"/>
  <c r="D719" i="7"/>
  <c r="F719" i="7" s="1"/>
  <c r="D720" i="7"/>
  <c r="F720" i="7" s="1"/>
  <c r="D721" i="7"/>
  <c r="D722" i="7"/>
  <c r="D723" i="7"/>
  <c r="D724" i="7"/>
  <c r="D725" i="7"/>
  <c r="D726" i="7"/>
  <c r="D727" i="7"/>
  <c r="F727" i="7" s="1"/>
  <c r="D728" i="7"/>
  <c r="F728" i="7" s="1"/>
  <c r="D729" i="7"/>
  <c r="D730" i="7"/>
  <c r="D731" i="7"/>
  <c r="D732" i="7"/>
  <c r="D733" i="7"/>
  <c r="D734" i="7"/>
  <c r="D735" i="7"/>
  <c r="F735" i="7" s="1"/>
  <c r="D736" i="7"/>
  <c r="F736" i="7" s="1"/>
  <c r="D737" i="7"/>
  <c r="D738" i="7"/>
  <c r="D739" i="7"/>
  <c r="D740" i="7"/>
  <c r="D741" i="7"/>
  <c r="D742" i="7"/>
  <c r="D743" i="7"/>
  <c r="F743" i="7" s="1"/>
  <c r="D744" i="7"/>
  <c r="F744" i="7" s="1"/>
  <c r="D745" i="7"/>
  <c r="D746" i="7"/>
  <c r="D747" i="7"/>
  <c r="D748" i="7"/>
  <c r="D749" i="7"/>
  <c r="D750" i="7"/>
  <c r="D751" i="7"/>
  <c r="F751" i="7" s="1"/>
  <c r="D752" i="7"/>
  <c r="F752" i="7" s="1"/>
  <c r="D753" i="7"/>
  <c r="D754" i="7"/>
  <c r="D755" i="7"/>
  <c r="D756" i="7"/>
  <c r="D757" i="7"/>
  <c r="D758" i="7"/>
  <c r="D759" i="7"/>
  <c r="F759" i="7" s="1"/>
  <c r="D760" i="7"/>
  <c r="F760" i="7" s="1"/>
  <c r="D761" i="7"/>
  <c r="D762" i="7"/>
  <c r="D763" i="7"/>
  <c r="D764" i="7"/>
  <c r="D765" i="7"/>
  <c r="D766" i="7"/>
  <c r="D767" i="7"/>
  <c r="F767" i="7" s="1"/>
  <c r="D768" i="7"/>
  <c r="F768" i="7" s="1"/>
  <c r="D769" i="7"/>
  <c r="D770" i="7"/>
  <c r="D771" i="7"/>
  <c r="F2411" i="9" l="1"/>
  <c r="F2407" i="9"/>
  <c r="F2403" i="9"/>
  <c r="F2399" i="9"/>
  <c r="F2395" i="9"/>
  <c r="F2391" i="9"/>
  <c r="F2387" i="9"/>
  <c r="F2383" i="9"/>
  <c r="F2379" i="9"/>
  <c r="F2375" i="9"/>
  <c r="F2371" i="9"/>
  <c r="F2367" i="9"/>
  <c r="F2363" i="9"/>
  <c r="F2359" i="9"/>
  <c r="F2355" i="9"/>
  <c r="F2351" i="9"/>
  <c r="F2347" i="9"/>
  <c r="F2343" i="9"/>
  <c r="F2339" i="9"/>
  <c r="F2335" i="9"/>
  <c r="F2331" i="9"/>
  <c r="F2327" i="9"/>
  <c r="F2323" i="9"/>
  <c r="F2319" i="9"/>
  <c r="F2315" i="9"/>
  <c r="F2311" i="9"/>
  <c r="F2307" i="9"/>
  <c r="F2303" i="9"/>
  <c r="F2299" i="9"/>
  <c r="F2295" i="9"/>
  <c r="F2291" i="9"/>
  <c r="F2287" i="9"/>
  <c r="F2283" i="9"/>
  <c r="F2279" i="9"/>
  <c r="F2275" i="9"/>
  <c r="F2271" i="9"/>
  <c r="F2267" i="9"/>
  <c r="F2263" i="9"/>
  <c r="F2259" i="9"/>
  <c r="F2255" i="9"/>
  <c r="F2251" i="9"/>
  <c r="F2247" i="9"/>
  <c r="F2243" i="9"/>
  <c r="F2239" i="9"/>
  <c r="F2235" i="9"/>
  <c r="F2231" i="9"/>
  <c r="F2227" i="9"/>
  <c r="F2223" i="9"/>
  <c r="F2219" i="9"/>
  <c r="F2215" i="9"/>
  <c r="F2211" i="9"/>
  <c r="F2207" i="9"/>
  <c r="F2203" i="9"/>
  <c r="F2199" i="9"/>
  <c r="F2195" i="9"/>
  <c r="F2191" i="9"/>
  <c r="F2187" i="9"/>
  <c r="F2183" i="9"/>
  <c r="F2179" i="9"/>
  <c r="F2175" i="9"/>
  <c r="F2171" i="9"/>
  <c r="F2167" i="9"/>
  <c r="F2163" i="9"/>
  <c r="F2159" i="9"/>
  <c r="F2155" i="9"/>
  <c r="F2151" i="9"/>
  <c r="F2147" i="9"/>
  <c r="F2143" i="9"/>
  <c r="F2139" i="9"/>
  <c r="F2135" i="9"/>
  <c r="F2131" i="9"/>
  <c r="F2127" i="9"/>
  <c r="F2123" i="9"/>
  <c r="F2119" i="9"/>
  <c r="F2115" i="9"/>
  <c r="F2111" i="9"/>
  <c r="F2107" i="9"/>
  <c r="F2103" i="9"/>
  <c r="F2099" i="9"/>
  <c r="F2095" i="9"/>
  <c r="F2091" i="9"/>
  <c r="F2087" i="9"/>
  <c r="F2083" i="9"/>
  <c r="F2079" i="9"/>
  <c r="F2075" i="9"/>
  <c r="F2071" i="9"/>
  <c r="F2067" i="9"/>
  <c r="F2063" i="9"/>
  <c r="F2059" i="9"/>
  <c r="F2055" i="9"/>
  <c r="F2051" i="9"/>
  <c r="F2047" i="9"/>
  <c r="F2043" i="9"/>
  <c r="F2039" i="9"/>
  <c r="F2035" i="9"/>
  <c r="F2031" i="9"/>
  <c r="F2027" i="9"/>
  <c r="F2023" i="9"/>
  <c r="F2019" i="9"/>
  <c r="F2015" i="9"/>
  <c r="F2011" i="9"/>
  <c r="F2007" i="9"/>
  <c r="F2003" i="9"/>
  <c r="F1999" i="9"/>
  <c r="F1995" i="9"/>
  <c r="F1991" i="9"/>
  <c r="F1987" i="9"/>
  <c r="F1983" i="9"/>
  <c r="F1979" i="9"/>
  <c r="F1975" i="9"/>
  <c r="F1971" i="9"/>
  <c r="F1967" i="9"/>
  <c r="F1963" i="9"/>
  <c r="F1959" i="9"/>
  <c r="F1955" i="9"/>
  <c r="F1951" i="9"/>
  <c r="F1947" i="9"/>
  <c r="F1943" i="9"/>
  <c r="F1939" i="9"/>
  <c r="F1935" i="9"/>
  <c r="F1931" i="9"/>
  <c r="F1927" i="9"/>
  <c r="F1923" i="9"/>
  <c r="F1919" i="9"/>
  <c r="F1915" i="9"/>
  <c r="F1911" i="9"/>
  <c r="F1907" i="9"/>
  <c r="F1903" i="9"/>
  <c r="F1899" i="9"/>
  <c r="F1895" i="9"/>
  <c r="F1891" i="9"/>
  <c r="F1887" i="9"/>
  <c r="F1883" i="9"/>
  <c r="F1879" i="9"/>
  <c r="F1875" i="9"/>
  <c r="F1871" i="9"/>
  <c r="F1867" i="9"/>
  <c r="F1863" i="9"/>
  <c r="F1859" i="9"/>
  <c r="F1855" i="9"/>
  <c r="F1851" i="9"/>
  <c r="F1847" i="9"/>
  <c r="F1843" i="9"/>
  <c r="F1839" i="9"/>
  <c r="F1835" i="9"/>
  <c r="F1831" i="9"/>
  <c r="F1827" i="9"/>
  <c r="F1823" i="9"/>
  <c r="F1819" i="9"/>
  <c r="F1815" i="9"/>
  <c r="F1811" i="9"/>
  <c r="F1807" i="9"/>
  <c r="F1803" i="9"/>
  <c r="F1799" i="9"/>
  <c r="F1795" i="9"/>
  <c r="F1791" i="9"/>
  <c r="F1787" i="9"/>
  <c r="F1783" i="9"/>
  <c r="F1779" i="9"/>
  <c r="F1775" i="9"/>
  <c r="F1771" i="9"/>
  <c r="F1767" i="9"/>
  <c r="F1763" i="9"/>
  <c r="F1759" i="9"/>
  <c r="F1755" i="9"/>
  <c r="F1751" i="9"/>
  <c r="F1747" i="9"/>
  <c r="F1743" i="9"/>
  <c r="F1739" i="9"/>
  <c r="F1735" i="9"/>
  <c r="F1731" i="9"/>
  <c r="F1727" i="9"/>
  <c r="F1723" i="9"/>
  <c r="F1719" i="9"/>
  <c r="F1715" i="9"/>
  <c r="F1711" i="9"/>
  <c r="F1707" i="9"/>
  <c r="F1703" i="9"/>
  <c r="F1699" i="9"/>
  <c r="F1695" i="9"/>
  <c r="F1691" i="9"/>
  <c r="F1687" i="9"/>
  <c r="F1683" i="9"/>
  <c r="F1679" i="9"/>
  <c r="F1675" i="9"/>
  <c r="F1671" i="9"/>
  <c r="F1667" i="9"/>
  <c r="F1663" i="9"/>
  <c r="F1659" i="9"/>
  <c r="F1655" i="9"/>
  <c r="F1651" i="9"/>
  <c r="F1647" i="9"/>
  <c r="F1643" i="9"/>
  <c r="F1639" i="9"/>
  <c r="F1635" i="9"/>
  <c r="F1631" i="9"/>
  <c r="F1627" i="9"/>
  <c r="F1623" i="9"/>
  <c r="F1619" i="9"/>
  <c r="F1615" i="9"/>
  <c r="F1611" i="9"/>
  <c r="F1607" i="9"/>
  <c r="F1603" i="9"/>
  <c r="F1599" i="9"/>
  <c r="F1595" i="9"/>
  <c r="F1591" i="9"/>
  <c r="F1587" i="9"/>
  <c r="F1583" i="9"/>
  <c r="F1579" i="9"/>
  <c r="F1575" i="9"/>
  <c r="F1571" i="9"/>
  <c r="F1567" i="9"/>
  <c r="F1563" i="9"/>
  <c r="F1559" i="9"/>
  <c r="F1555" i="9"/>
  <c r="F1551" i="9"/>
  <c r="F1547" i="9"/>
  <c r="F1543" i="9"/>
  <c r="F1539" i="9"/>
  <c r="F1535" i="9"/>
  <c r="F1531" i="9"/>
  <c r="F1527" i="9"/>
  <c r="F1523" i="9"/>
  <c r="F1519" i="9"/>
  <c r="F1515" i="9"/>
  <c r="F1511" i="9"/>
  <c r="F1507" i="9"/>
  <c r="F1503" i="9"/>
  <c r="F1499" i="9"/>
  <c r="F1495" i="9"/>
  <c r="F1491" i="9"/>
  <c r="F1487" i="9"/>
  <c r="F1483" i="9"/>
  <c r="F1479" i="9"/>
  <c r="F1475" i="9"/>
  <c r="F1471" i="9"/>
  <c r="F1467" i="9"/>
  <c r="F1463" i="9"/>
  <c r="F1459" i="9"/>
  <c r="F1455" i="9"/>
  <c r="F1451" i="9"/>
  <c r="F1447" i="9"/>
  <c r="F1443" i="9"/>
  <c r="F1439" i="9"/>
  <c r="F1435" i="9"/>
  <c r="F1431" i="9"/>
  <c r="F1427" i="9"/>
  <c r="F1423" i="9"/>
  <c r="F1419" i="9"/>
  <c r="F1415" i="9"/>
  <c r="F1411" i="9"/>
  <c r="F1407" i="9"/>
  <c r="F1403" i="9"/>
  <c r="F1399" i="9"/>
  <c r="F1395" i="9"/>
  <c r="F1391" i="9"/>
  <c r="F1387" i="9"/>
  <c r="F1383" i="9"/>
  <c r="F1379" i="9"/>
  <c r="F1375" i="9"/>
  <c r="F1371" i="9"/>
  <c r="F1367" i="9"/>
  <c r="F1363" i="9"/>
  <c r="F1359" i="9"/>
  <c r="F1355" i="9"/>
  <c r="F1351" i="9"/>
  <c r="F1347" i="9"/>
  <c r="F1343" i="9"/>
  <c r="F1339" i="9"/>
  <c r="F1335" i="9"/>
  <c r="F1331" i="9"/>
  <c r="F1327" i="9"/>
  <c r="F1323" i="9"/>
  <c r="F1319" i="9"/>
  <c r="F1315" i="9"/>
  <c r="F1311" i="9"/>
  <c r="F1307" i="9"/>
  <c r="F1303" i="9"/>
  <c r="F1299" i="9"/>
  <c r="F1295" i="9"/>
  <c r="F1291" i="9"/>
  <c r="F1287" i="9"/>
  <c r="F1283" i="9"/>
  <c r="F1279" i="9"/>
  <c r="F1275" i="9"/>
  <c r="F1271" i="9"/>
  <c r="F1267" i="9"/>
  <c r="F1263" i="9"/>
  <c r="F1259" i="9"/>
  <c r="F1255" i="9"/>
  <c r="F1251" i="9"/>
  <c r="F1247" i="9"/>
  <c r="F1243" i="9"/>
  <c r="F1239" i="9"/>
  <c r="F1235" i="9"/>
  <c r="F1231" i="9"/>
  <c r="F1227" i="9"/>
  <c r="F1223" i="9"/>
  <c r="F1219" i="9"/>
  <c r="F1215" i="9"/>
  <c r="F1211" i="9"/>
  <c r="F1207" i="9"/>
  <c r="F1203" i="9"/>
  <c r="F1199" i="9"/>
  <c r="F1195" i="9"/>
  <c r="F1191" i="9"/>
  <c r="F1187" i="9"/>
  <c r="F1183" i="9"/>
  <c r="F1179" i="9"/>
  <c r="F1175" i="9"/>
  <c r="F1171" i="9"/>
  <c r="F1167" i="9"/>
  <c r="F1163" i="9"/>
  <c r="F1159" i="9"/>
  <c r="F1155" i="9"/>
  <c r="F1151" i="9"/>
  <c r="F1147" i="9"/>
  <c r="F1143" i="9"/>
  <c r="F1139" i="9"/>
  <c r="F1135" i="9"/>
  <c r="F1131" i="9"/>
  <c r="F1127" i="9"/>
  <c r="F1123" i="9"/>
  <c r="F1119" i="9"/>
  <c r="F1115" i="9"/>
  <c r="F1111" i="9"/>
  <c r="F1107" i="9"/>
  <c r="F1103" i="9"/>
  <c r="F1099" i="9"/>
  <c r="F1095" i="9"/>
  <c r="F1091" i="9"/>
  <c r="F1087" i="9"/>
  <c r="F1083" i="9"/>
  <c r="F1079" i="9"/>
  <c r="F1075" i="9"/>
  <c r="F1071" i="9"/>
  <c r="F1067" i="9"/>
  <c r="F1063" i="9"/>
  <c r="F1059" i="9"/>
  <c r="F1055" i="9"/>
  <c r="F1051" i="9"/>
  <c r="F1047" i="9"/>
  <c r="F1043" i="9"/>
  <c r="F1039" i="9"/>
  <c r="F1035" i="9"/>
  <c r="F1031" i="9"/>
  <c r="F1027" i="9"/>
  <c r="F1023" i="9"/>
  <c r="F1019" i="9"/>
  <c r="F1015" i="9"/>
  <c r="F1011" i="9"/>
  <c r="F1007" i="9"/>
  <c r="F1003" i="9"/>
  <c r="F999" i="9"/>
  <c r="F995" i="9"/>
  <c r="F991" i="9"/>
  <c r="F987" i="9"/>
  <c r="F983" i="9"/>
  <c r="F979" i="9"/>
  <c r="F975" i="9"/>
  <c r="F971" i="9"/>
  <c r="F967" i="9"/>
  <c r="F963" i="9"/>
  <c r="F959" i="9"/>
  <c r="F955" i="9"/>
  <c r="F951" i="9"/>
  <c r="F947" i="9"/>
  <c r="F943" i="9"/>
  <c r="F939" i="9"/>
  <c r="F935" i="9"/>
  <c r="F931" i="9"/>
  <c r="F927" i="9"/>
  <c r="F923" i="9"/>
  <c r="F919" i="9"/>
  <c r="F915" i="9"/>
  <c r="F911" i="9"/>
  <c r="F907" i="9"/>
  <c r="F903" i="9"/>
  <c r="F899" i="9"/>
  <c r="F895" i="9"/>
  <c r="F891" i="9"/>
  <c r="F2685" i="10"/>
  <c r="F2681" i="10"/>
  <c r="F2677" i="10"/>
  <c r="F2669" i="10"/>
  <c r="F2665" i="10"/>
  <c r="F2661" i="10"/>
  <c r="F2657" i="10"/>
  <c r="F2653" i="10"/>
  <c r="F2649" i="10"/>
  <c r="F2645" i="10"/>
  <c r="F690" i="7"/>
  <c r="F682" i="7"/>
  <c r="F674" i="7"/>
  <c r="F666" i="7"/>
  <c r="F658" i="7"/>
  <c r="F650" i="7"/>
  <c r="F642" i="7"/>
  <c r="F634" i="7"/>
  <c r="F626" i="7"/>
  <c r="F618" i="7"/>
  <c r="F610" i="7"/>
  <c r="F602" i="7"/>
  <c r="F594" i="7"/>
  <c r="F586" i="7"/>
  <c r="F562" i="7"/>
  <c r="F554" i="7"/>
  <c r="F550" i="7"/>
  <c r="F542" i="7"/>
  <c r="F530" i="7"/>
  <c r="F522" i="7"/>
  <c r="F498" i="7"/>
  <c r="F466" i="7"/>
  <c r="F458" i="7"/>
  <c r="F454" i="7"/>
  <c r="F446" i="7"/>
  <c r="F434" i="7"/>
  <c r="F426" i="7"/>
  <c r="F422" i="7"/>
  <c r="F414" i="7"/>
  <c r="F402" i="7"/>
  <c r="F770" i="7"/>
  <c r="F762" i="7"/>
  <c r="F754" i="7"/>
  <c r="F746" i="7"/>
  <c r="F738" i="7"/>
  <c r="F730" i="7"/>
  <c r="F722" i="7"/>
  <c r="F714" i="7"/>
  <c r="F706" i="7"/>
  <c r="F698" i="7"/>
  <c r="F582" i="7"/>
  <c r="F574" i="7"/>
  <c r="F518" i="7"/>
  <c r="F510" i="7"/>
  <c r="F490" i="7"/>
  <c r="F486" i="7"/>
  <c r="F478" i="7"/>
  <c r="F394" i="7"/>
  <c r="F390" i="7"/>
  <c r="F382" i="7"/>
  <c r="F370" i="7"/>
  <c r="F362" i="7"/>
  <c r="F358" i="7"/>
  <c r="F350" i="7"/>
  <c r="F338" i="7"/>
  <c r="F334" i="7"/>
  <c r="F330" i="7"/>
  <c r="F318" i="7"/>
  <c r="F310" i="7"/>
  <c r="F306" i="7"/>
  <c r="F302" i="7"/>
  <c r="F298" i="7"/>
  <c r="F290" i="7"/>
  <c r="F286" i="7"/>
  <c r="F278" i="7"/>
  <c r="F274" i="7"/>
  <c r="F270" i="7"/>
  <c r="F266" i="7"/>
  <c r="F258" i="7"/>
  <c r="F254" i="7"/>
  <c r="F250" i="7"/>
  <c r="F242" i="7"/>
  <c r="F234" i="7"/>
  <c r="F226" i="7"/>
  <c r="F222" i="7"/>
  <c r="F218" i="7"/>
  <c r="F214" i="7"/>
  <c r="F210" i="7"/>
  <c r="F206" i="7"/>
  <c r="F202" i="7"/>
  <c r="F194" i="7"/>
  <c r="F190" i="7"/>
  <c r="F182" i="7"/>
  <c r="F178" i="7"/>
  <c r="F174" i="7"/>
  <c r="F170" i="7"/>
  <c r="F162" i="7"/>
  <c r="F158" i="7"/>
  <c r="F150" i="7"/>
  <c r="F146" i="7"/>
  <c r="F142" i="7"/>
  <c r="F138" i="7"/>
  <c r="F134" i="7"/>
  <c r="F130" i="7"/>
  <c r="F126" i="7"/>
  <c r="F122" i="7"/>
  <c r="F114" i="7"/>
  <c r="F106" i="7"/>
  <c r="F102" i="7"/>
  <c r="F94" i="7"/>
  <c r="F90" i="7"/>
  <c r="F82" i="7"/>
  <c r="F78" i="7"/>
  <c r="F74" i="7"/>
  <c r="F70" i="7"/>
  <c r="F66" i="7"/>
  <c r="F58" i="7"/>
  <c r="F54" i="7"/>
  <c r="F50" i="7"/>
  <c r="F46" i="7"/>
  <c r="F38" i="7"/>
  <c r="F34" i="7"/>
  <c r="F30" i="7"/>
  <c r="F26" i="7"/>
  <c r="F22" i="7"/>
  <c r="F14" i="7"/>
  <c r="F10" i="7"/>
  <c r="F6" i="7"/>
  <c r="F2508" i="8"/>
  <c r="F2504" i="8"/>
  <c r="F2500" i="8"/>
  <c r="F2496" i="8"/>
  <c r="F2492" i="8"/>
  <c r="F2488" i="8"/>
  <c r="F2484" i="8"/>
  <c r="F2480" i="8"/>
  <c r="F2476" i="8"/>
  <c r="F2472" i="8"/>
  <c r="F2468" i="8"/>
  <c r="F2464" i="8"/>
  <c r="F2460" i="8"/>
  <c r="F2456" i="8"/>
  <c r="F2452" i="8"/>
  <c r="F2448" i="8"/>
  <c r="F2444" i="8"/>
  <c r="F2440" i="8"/>
  <c r="F2436" i="8"/>
  <c r="F2432" i="8"/>
  <c r="F2428" i="8"/>
  <c r="F2424" i="8"/>
  <c r="F2420" i="8"/>
  <c r="F2416" i="8"/>
  <c r="F2412" i="8"/>
  <c r="F2408" i="8"/>
  <c r="F2404" i="8"/>
  <c r="F2400" i="8"/>
  <c r="F2396" i="8"/>
  <c r="F2392" i="8"/>
  <c r="F2388" i="8"/>
  <c r="F2384" i="8"/>
  <c r="F2380" i="8"/>
  <c r="F2376" i="8"/>
  <c r="F2372" i="8"/>
  <c r="F2368" i="8"/>
  <c r="F2364" i="8"/>
  <c r="F2360" i="8"/>
  <c r="F2356" i="8"/>
  <c r="F2352" i="8"/>
  <c r="F2348" i="8"/>
  <c r="F2344" i="8"/>
  <c r="F2340" i="8"/>
  <c r="F2336" i="8"/>
  <c r="F2332" i="8"/>
  <c r="F2328" i="8"/>
  <c r="F2324" i="8"/>
  <c r="F2320" i="8"/>
  <c r="F2316" i="8"/>
  <c r="F2312" i="8"/>
  <c r="F2308" i="8"/>
  <c r="F2304" i="8"/>
  <c r="F2300" i="8"/>
  <c r="F2296" i="8"/>
  <c r="F2292" i="8"/>
  <c r="F2288" i="8"/>
  <c r="F2284" i="8"/>
  <c r="F2280" i="8"/>
  <c r="F2276" i="8"/>
  <c r="F2272" i="8"/>
  <c r="F2268" i="8"/>
  <c r="F2264" i="8"/>
  <c r="F2260" i="8"/>
  <c r="F2256" i="8"/>
  <c r="F2252" i="8"/>
  <c r="F2248" i="8"/>
  <c r="F2244" i="8"/>
  <c r="F2240" i="8"/>
  <c r="F2236" i="8"/>
  <c r="F2232" i="8"/>
  <c r="F2228" i="8"/>
  <c r="F2224" i="8"/>
  <c r="F2220" i="8"/>
  <c r="F2216" i="8"/>
  <c r="F2212" i="8"/>
  <c r="F2208" i="8"/>
  <c r="F2200" i="8"/>
  <c r="F2192" i="8"/>
  <c r="F2184" i="8"/>
  <c r="F2180" i="8"/>
  <c r="F2176" i="8"/>
  <c r="F2172" i="8"/>
  <c r="F2168" i="8"/>
  <c r="F2164" i="8"/>
  <c r="F2160" i="8"/>
  <c r="F2156" i="8"/>
  <c r="F2152" i="8"/>
  <c r="F2148" i="8"/>
  <c r="F2144" i="8"/>
  <c r="F2140" i="8"/>
  <c r="F2136" i="8"/>
  <c r="F765" i="7"/>
  <c r="F757" i="7"/>
  <c r="F749" i="7"/>
  <c r="F741" i="7"/>
  <c r="F733" i="7"/>
  <c r="F725" i="7"/>
  <c r="F717" i="7"/>
  <c r="F709" i="7"/>
  <c r="F701" i="7"/>
  <c r="F693" i="7"/>
  <c r="F685" i="7"/>
  <c r="F677" i="7"/>
  <c r="F669" i="7"/>
  <c r="F661" i="7"/>
  <c r="F653" i="7"/>
  <c r="F645" i="7"/>
  <c r="F637" i="7"/>
  <c r="F629" i="7"/>
  <c r="F621" i="7"/>
  <c r="F613" i="7"/>
  <c r="F605" i="7"/>
  <c r="F597" i="7"/>
  <c r="F589" i="7"/>
  <c r="F581" i="7"/>
  <c r="F577" i="7"/>
  <c r="F569" i="7"/>
  <c r="F561" i="7"/>
  <c r="F557" i="7"/>
  <c r="F549" i="7"/>
  <c r="F545" i="7"/>
  <c r="F537" i="7"/>
  <c r="F529" i="7"/>
  <c r="F525" i="7"/>
  <c r="F517" i="7"/>
  <c r="F513" i="7"/>
  <c r="F505" i="7"/>
  <c r="F497" i="7"/>
  <c r="F493" i="7"/>
  <c r="F485" i="7"/>
  <c r="F481" i="7"/>
  <c r="F473" i="7"/>
  <c r="F465" i="7"/>
  <c r="F461" i="7"/>
  <c r="F453" i="7"/>
  <c r="F449" i="7"/>
  <c r="F441" i="7"/>
  <c r="F433" i="7"/>
  <c r="F429" i="7"/>
  <c r="F421" i="7"/>
  <c r="F417" i="7"/>
  <c r="F409" i="7"/>
  <c r="F401" i="7"/>
  <c r="F397" i="7"/>
  <c r="F389" i="7"/>
  <c r="F385" i="7"/>
  <c r="F377" i="7"/>
  <c r="F369" i="7"/>
  <c r="F365" i="7"/>
  <c r="F357" i="7"/>
  <c r="F353" i="7"/>
  <c r="F345" i="7"/>
  <c r="F341" i="7"/>
  <c r="F333" i="7"/>
  <c r="F325" i="7"/>
  <c r="F321" i="7"/>
  <c r="F309" i="7"/>
  <c r="F305" i="7"/>
  <c r="F293" i="7"/>
  <c r="F285" i="7"/>
  <c r="F281" i="7"/>
  <c r="F273" i="7"/>
  <c r="F261" i="7"/>
  <c r="F249" i="7"/>
  <c r="F245" i="7"/>
  <c r="F237" i="7"/>
  <c r="F229" i="7"/>
  <c r="F221" i="7"/>
  <c r="F209" i="7"/>
  <c r="F197" i="7"/>
  <c r="F189" i="7"/>
  <c r="F185" i="7"/>
  <c r="F177" i="7"/>
  <c r="F165" i="7"/>
  <c r="F153" i="7"/>
  <c r="F145" i="7"/>
  <c r="F137" i="7"/>
  <c r="F129" i="7"/>
  <c r="F121" i="7"/>
  <c r="F117" i="7"/>
  <c r="F109" i="7"/>
  <c r="F101" i="7"/>
  <c r="F97" i="7"/>
  <c r="F89" i="7"/>
  <c r="F85" i="7"/>
  <c r="F77" i="7"/>
  <c r="F65" i="7"/>
  <c r="F61" i="7"/>
  <c r="F53" i="7"/>
  <c r="F41" i="7"/>
  <c r="F29" i="7"/>
  <c r="F17" i="7"/>
  <c r="F9" i="7"/>
  <c r="F2511" i="8"/>
  <c r="F2507" i="8"/>
  <c r="F2503" i="8"/>
  <c r="F2499" i="8"/>
  <c r="F2495" i="8"/>
  <c r="F2491" i="8"/>
  <c r="F2487" i="8"/>
  <c r="F2483" i="8"/>
  <c r="F2479" i="8"/>
  <c r="F2475" i="8"/>
  <c r="F2471" i="8"/>
  <c r="F2467" i="8"/>
  <c r="F2463" i="8"/>
  <c r="F2459" i="8"/>
  <c r="F2455" i="8"/>
  <c r="F2451" i="8"/>
  <c r="F2447" i="8"/>
  <c r="F2443" i="8"/>
  <c r="F2439" i="8"/>
  <c r="F2435" i="8"/>
  <c r="F2431" i="8"/>
  <c r="F2427" i="8"/>
  <c r="F2423" i="8"/>
  <c r="F2419" i="8"/>
  <c r="F2415" i="8"/>
  <c r="F2411" i="8"/>
  <c r="F2407" i="8"/>
  <c r="F2403" i="8"/>
  <c r="F2399" i="8"/>
  <c r="F2395" i="8"/>
  <c r="F2391" i="8"/>
  <c r="F2387" i="8"/>
  <c r="F2383" i="8"/>
  <c r="F2379" i="8"/>
  <c r="F2375" i="8"/>
  <c r="F2371" i="8"/>
  <c r="F2367" i="8"/>
  <c r="F2363" i="8"/>
  <c r="F2359" i="8"/>
  <c r="F2355" i="8"/>
  <c r="F2351" i="8"/>
  <c r="F2347" i="8"/>
  <c r="F2343" i="8"/>
  <c r="F2339" i="8"/>
  <c r="F2335" i="8"/>
  <c r="F2331" i="8"/>
  <c r="F2327" i="8"/>
  <c r="F2323" i="8"/>
  <c r="F2319" i="8"/>
  <c r="F2315" i="8"/>
  <c r="F2311" i="8"/>
  <c r="F2307" i="8"/>
  <c r="F2303" i="8"/>
  <c r="F2299" i="8"/>
  <c r="F2295" i="8"/>
  <c r="F2291" i="8"/>
  <c r="F2287" i="8"/>
  <c r="F2283" i="8"/>
  <c r="F2279" i="8"/>
  <c r="F2275" i="8"/>
  <c r="F2271" i="8"/>
  <c r="F2267" i="8"/>
  <c r="F2263" i="8"/>
  <c r="F2259" i="8"/>
  <c r="F2255" i="8"/>
  <c r="F2251" i="8"/>
  <c r="F2247" i="8"/>
  <c r="F2243" i="8"/>
  <c r="F2239" i="8"/>
  <c r="F2235" i="8"/>
  <c r="F2231" i="8"/>
  <c r="F2227" i="8"/>
  <c r="F2223" i="8"/>
  <c r="F2219" i="8"/>
  <c r="F2215" i="8"/>
  <c r="F2211" i="8"/>
  <c r="F2207" i="8"/>
  <c r="F2625" i="9"/>
  <c r="F2621" i="9"/>
  <c r="F2617" i="9"/>
  <c r="F2613" i="9"/>
  <c r="F2609" i="9"/>
  <c r="F2605" i="9"/>
  <c r="F2601" i="9"/>
  <c r="F2597" i="9"/>
  <c r="F2593" i="9"/>
  <c r="F2589" i="9"/>
  <c r="F2585" i="9"/>
  <c r="F2581" i="9"/>
  <c r="F2577" i="9"/>
  <c r="F2573" i="9"/>
  <c r="F2569" i="9"/>
  <c r="F2565" i="9"/>
  <c r="F2561" i="9"/>
  <c r="F2557" i="9"/>
  <c r="F2553" i="9"/>
  <c r="F2549" i="9"/>
  <c r="F2545" i="9"/>
  <c r="F2541" i="9"/>
  <c r="F2537" i="9"/>
  <c r="F2533" i="9"/>
  <c r="F2529" i="9"/>
  <c r="F2525" i="9"/>
  <c r="F2521" i="9"/>
  <c r="F2517" i="9"/>
  <c r="F2513" i="9"/>
  <c r="F2509" i="9"/>
  <c r="F2505" i="9"/>
  <c r="F2501" i="9"/>
  <c r="F2497" i="9"/>
  <c r="F2493" i="9"/>
  <c r="F2489" i="9"/>
  <c r="F2485" i="9"/>
  <c r="F2481" i="9"/>
  <c r="F2477" i="9"/>
  <c r="F2473" i="9"/>
  <c r="F2469" i="9"/>
  <c r="F2465" i="9"/>
  <c r="F2461" i="9"/>
  <c r="F2457" i="9"/>
  <c r="F2453" i="9"/>
  <c r="F2449" i="9"/>
  <c r="F2445" i="9"/>
  <c r="F4" i="8"/>
  <c r="F2410" i="9"/>
  <c r="F2406" i="9"/>
  <c r="F2402" i="9"/>
  <c r="F2398" i="9"/>
  <c r="F2394" i="9"/>
  <c r="F2390" i="9"/>
  <c r="F2386" i="9"/>
  <c r="F2382" i="9"/>
  <c r="F2378" i="9"/>
  <c r="F2374" i="9"/>
  <c r="F2370" i="9"/>
  <c r="F2366" i="9"/>
  <c r="F2362" i="9"/>
  <c r="F2358" i="9"/>
  <c r="F2354" i="9"/>
  <c r="F2350" i="9"/>
  <c r="F2346" i="9"/>
  <c r="F2342" i="9"/>
  <c r="F2338" i="9"/>
  <c r="F2334" i="9"/>
  <c r="F2330" i="9"/>
  <c r="F2326" i="9"/>
  <c r="F2322" i="9"/>
  <c r="F2318" i="9"/>
  <c r="F2314" i="9"/>
  <c r="F2310" i="9"/>
  <c r="F2306" i="9"/>
  <c r="F2302" i="9"/>
  <c r="F2298" i="9"/>
  <c r="F2294" i="9"/>
  <c r="F2290" i="9"/>
  <c r="F2286" i="9"/>
  <c r="F2282" i="9"/>
  <c r="F2278" i="9"/>
  <c r="F2274" i="9"/>
  <c r="F2270" i="9"/>
  <c r="F2266" i="9"/>
  <c r="F2262" i="9"/>
  <c r="F2258" i="9"/>
  <c r="F2254" i="9"/>
  <c r="F2250" i="9"/>
  <c r="F2246" i="9"/>
  <c r="F2242" i="9"/>
  <c r="F2238" i="9"/>
  <c r="F2234" i="9"/>
  <c r="F2230" i="9"/>
  <c r="F2226" i="9"/>
  <c r="F2222" i="9"/>
  <c r="F2218" i="9"/>
  <c r="F2214" i="9"/>
  <c r="F2210" i="9"/>
  <c r="F2206" i="9"/>
  <c r="F2202" i="9"/>
  <c r="F2198" i="9"/>
  <c r="F2194" i="9"/>
  <c r="F2190" i="9"/>
  <c r="F2186" i="9"/>
  <c r="F2182" i="9"/>
  <c r="F2178" i="9"/>
  <c r="F2174" i="9"/>
  <c r="F2170" i="9"/>
  <c r="F2166" i="9"/>
  <c r="F2162" i="9"/>
  <c r="F2158" i="9"/>
  <c r="F2154" i="9"/>
  <c r="F2150" i="9"/>
  <c r="F2146" i="9"/>
  <c r="F2142" i="9"/>
  <c r="F2441" i="9"/>
  <c r="F2437" i="9"/>
  <c r="F2433" i="9"/>
  <c r="F2429" i="9"/>
  <c r="F2425" i="9"/>
  <c r="F2421" i="9"/>
  <c r="F2417" i="9"/>
  <c r="F2413" i="9"/>
  <c r="F2409" i="9"/>
  <c r="F2405" i="9"/>
  <c r="F2401" i="9"/>
  <c r="F2397" i="9"/>
  <c r="F2393" i="9"/>
  <c r="F2389" i="9"/>
  <c r="F2385" i="9"/>
  <c r="F2381" i="9"/>
  <c r="F2377" i="9"/>
  <c r="F2373" i="9"/>
  <c r="F2369" i="9"/>
  <c r="F2365" i="9"/>
  <c r="F2361" i="9"/>
  <c r="F2357" i="9"/>
  <c r="F2353" i="9"/>
  <c r="F2349" i="9"/>
  <c r="F2345" i="9"/>
  <c r="F2341" i="9"/>
  <c r="F2337" i="9"/>
  <c r="F2333" i="9"/>
  <c r="F2329" i="9"/>
  <c r="F2325" i="9"/>
  <c r="F2321" i="9"/>
  <c r="F2317" i="9"/>
  <c r="F2313" i="9"/>
  <c r="F2309" i="9"/>
  <c r="F2305" i="9"/>
  <c r="F2301" i="9"/>
  <c r="F2297" i="9"/>
  <c r="F2293" i="9"/>
  <c r="F2289" i="9"/>
  <c r="F2285" i="9"/>
  <c r="F2281" i="9"/>
  <c r="F2277" i="9"/>
  <c r="F2273" i="9"/>
  <c r="F2269" i="9"/>
  <c r="F2265" i="9"/>
  <c r="F2261" i="9"/>
  <c r="F2257" i="9"/>
  <c r="F2253" i="9"/>
  <c r="F2249" i="9"/>
  <c r="F2245" i="9"/>
  <c r="F2241" i="9"/>
  <c r="F2237" i="9"/>
  <c r="F2233" i="9"/>
  <c r="F2229" i="9"/>
  <c r="F2225" i="9"/>
  <c r="F2221" i="9"/>
  <c r="F2217" i="9"/>
  <c r="F2213" i="9"/>
  <c r="F2209" i="9"/>
  <c r="F2205" i="9"/>
  <c r="F2201" i="9"/>
  <c r="F2197" i="9"/>
  <c r="F2193" i="9"/>
  <c r="F2189" i="9"/>
  <c r="F2185" i="9"/>
  <c r="F2181" i="9"/>
  <c r="F2177" i="9"/>
  <c r="F2173" i="9"/>
  <c r="F2169" i="9"/>
  <c r="F2165" i="9"/>
  <c r="F2161" i="9"/>
  <c r="F2157" i="9"/>
  <c r="F2153" i="9"/>
  <c r="F2149" i="9"/>
  <c r="F2145" i="9"/>
  <c r="F2141" i="9"/>
  <c r="F2137" i="9"/>
  <c r="F2133" i="9"/>
  <c r="F2129" i="9"/>
  <c r="F2125" i="9"/>
  <c r="F2121" i="9"/>
  <c r="F2117" i="9"/>
  <c r="F2113" i="9"/>
  <c r="F2109" i="9"/>
  <c r="F2105" i="9"/>
  <c r="F2101" i="9"/>
  <c r="F2097" i="9"/>
  <c r="F2093" i="9"/>
  <c r="F2089" i="9"/>
  <c r="F2085" i="9"/>
  <c r="F2081" i="9"/>
  <c r="F2077" i="9"/>
  <c r="F2073" i="9"/>
  <c r="F2069" i="9"/>
  <c r="F2065" i="9"/>
  <c r="F2061" i="9"/>
  <c r="F2057" i="9"/>
  <c r="F2053" i="9"/>
  <c r="F2049" i="9"/>
  <c r="F2045" i="9"/>
  <c r="F2041" i="9"/>
  <c r="F2037" i="9"/>
  <c r="F2033" i="9"/>
  <c r="F2029" i="9"/>
  <c r="F2025" i="9"/>
  <c r="F2021" i="9"/>
  <c r="F2017" i="9"/>
  <c r="F2013" i="9"/>
  <c r="F2009" i="9"/>
  <c r="F2005" i="9"/>
  <c r="F2001" i="9"/>
  <c r="F1997" i="9"/>
  <c r="F1993" i="9"/>
  <c r="F1989" i="9"/>
  <c r="F1985" i="9"/>
  <c r="F1981" i="9"/>
  <c r="F1977" i="9"/>
  <c r="F1973" i="9"/>
  <c r="F1969" i="9"/>
  <c r="F1965" i="9"/>
  <c r="F1961" i="9"/>
  <c r="F1957" i="9"/>
  <c r="F1953" i="9"/>
  <c r="F1949" i="9"/>
  <c r="F1945" i="9"/>
  <c r="F1941" i="9"/>
  <c r="F1937" i="9"/>
  <c r="F1933" i="9"/>
  <c r="F1929" i="9"/>
  <c r="F1925" i="9"/>
  <c r="F1921" i="9"/>
  <c r="F1917" i="9"/>
  <c r="F1913" i="9"/>
  <c r="F1909" i="9"/>
  <c r="F1905" i="9"/>
  <c r="F1901" i="9"/>
  <c r="F1897" i="9"/>
  <c r="F1893" i="9"/>
  <c r="F1889" i="9"/>
  <c r="F1885" i="9"/>
  <c r="F1881" i="9"/>
  <c r="F1877" i="9"/>
  <c r="F1873" i="9"/>
  <c r="F1869" i="9"/>
  <c r="F1865" i="9"/>
  <c r="F1861" i="9"/>
  <c r="F1857" i="9"/>
  <c r="F1853" i="9"/>
  <c r="F1849" i="9"/>
  <c r="F1845" i="9"/>
  <c r="F1841" i="9"/>
  <c r="F1837" i="9"/>
  <c r="F1833" i="9"/>
  <c r="F1829" i="9"/>
  <c r="F1825" i="9"/>
  <c r="F1821" i="9"/>
  <c r="F1817" i="9"/>
  <c r="F1813" i="9"/>
  <c r="F1809" i="9"/>
  <c r="F1805" i="9"/>
  <c r="F1801" i="9"/>
  <c r="F1797" i="9"/>
  <c r="F1793" i="9"/>
  <c r="F1789" i="9"/>
  <c r="F1785" i="9"/>
  <c r="F1781" i="9"/>
  <c r="F1777" i="9"/>
  <c r="F1773" i="9"/>
  <c r="F1769" i="9"/>
  <c r="F1765" i="9"/>
  <c r="F2138" i="9"/>
  <c r="F2134" i="9"/>
  <c r="F2130" i="9"/>
  <c r="F2126" i="9"/>
  <c r="F2122" i="9"/>
  <c r="F2118" i="9"/>
  <c r="F2114" i="9"/>
  <c r="F2110" i="9"/>
  <c r="F2106" i="9"/>
  <c r="F2102" i="9"/>
  <c r="F2098" i="9"/>
  <c r="F2094" i="9"/>
  <c r="F2090" i="9"/>
  <c r="F2086" i="9"/>
  <c r="F2082" i="9"/>
  <c r="F2078" i="9"/>
  <c r="F2074" i="9"/>
  <c r="F2070" i="9"/>
  <c r="F2066" i="9"/>
  <c r="F2062" i="9"/>
  <c r="F2058" i="9"/>
  <c r="F2054" i="9"/>
  <c r="F2050" i="9"/>
  <c r="F2046" i="9"/>
  <c r="F2042" i="9"/>
  <c r="F2038" i="9"/>
  <c r="F2034" i="9"/>
  <c r="F2030" i="9"/>
  <c r="F2026" i="9"/>
  <c r="F2022" i="9"/>
  <c r="F2018" i="9"/>
  <c r="F2014" i="9"/>
  <c r="F2010" i="9"/>
  <c r="F2006" i="9"/>
  <c r="F2002" i="9"/>
  <c r="F1998" i="9"/>
  <c r="F1994" i="9"/>
  <c r="F1990" i="9"/>
  <c r="F1986" i="9"/>
  <c r="F1982" i="9"/>
  <c r="F1978" i="9"/>
  <c r="F1974" i="9"/>
  <c r="F1970" i="9"/>
  <c r="F1966" i="9"/>
  <c r="F1962" i="9"/>
  <c r="F1958" i="9"/>
  <c r="F1954" i="9"/>
  <c r="F1950" i="9"/>
  <c r="F1946" i="9"/>
  <c r="F1942" i="9"/>
  <c r="F1938" i="9"/>
  <c r="F1934" i="9"/>
  <c r="F1930" i="9"/>
  <c r="F1926" i="9"/>
  <c r="F1922" i="9"/>
  <c r="F1918" i="9"/>
  <c r="F1914" i="9"/>
  <c r="F1910" i="9"/>
  <c r="F1906" i="9"/>
  <c r="F1902" i="9"/>
  <c r="F1898" i="9"/>
  <c r="F1894" i="9"/>
  <c r="F1890" i="9"/>
  <c r="F1886" i="9"/>
  <c r="F1882" i="9"/>
  <c r="F1878" i="9"/>
  <c r="F1874" i="9"/>
  <c r="F1870" i="9"/>
  <c r="F1761" i="9"/>
  <c r="F1757" i="9"/>
  <c r="F1753" i="9"/>
  <c r="F1749" i="9"/>
  <c r="F1745" i="9"/>
  <c r="F1741" i="9"/>
  <c r="F1737" i="9"/>
  <c r="F1733" i="9"/>
  <c r="F1729" i="9"/>
  <c r="F1725" i="9"/>
  <c r="F1721" i="9"/>
  <c r="F1717" i="9"/>
  <c r="F1713" i="9"/>
  <c r="F1709" i="9"/>
  <c r="F1705" i="9"/>
  <c r="F1701" i="9"/>
  <c r="F1697" i="9"/>
  <c r="F1693" i="9"/>
  <c r="F1689" i="9"/>
  <c r="F1685" i="9"/>
  <c r="F1681" i="9"/>
  <c r="F1677" i="9"/>
  <c r="F1673" i="9"/>
  <c r="F1669" i="9"/>
  <c r="F1665" i="9"/>
  <c r="F1661" i="9"/>
  <c r="F1657" i="9"/>
  <c r="F1653" i="9"/>
  <c r="F1649" i="9"/>
  <c r="F1645" i="9"/>
  <c r="F1641" i="9"/>
  <c r="F1637" i="9"/>
  <c r="F1633" i="9"/>
  <c r="F1629" i="9"/>
  <c r="F1625" i="9"/>
  <c r="F1621" i="9"/>
  <c r="F1617" i="9"/>
  <c r="F1613" i="9"/>
  <c r="F1609" i="9"/>
  <c r="F1605" i="9"/>
  <c r="F1601" i="9"/>
  <c r="F1597" i="9"/>
  <c r="F1593" i="9"/>
  <c r="F1589" i="9"/>
  <c r="F1585" i="9"/>
  <c r="F1581" i="9"/>
  <c r="F1577" i="9"/>
  <c r="F1573" i="9"/>
  <c r="F1569" i="9"/>
  <c r="F1565" i="9"/>
  <c r="F1561" i="9"/>
  <c r="F1557" i="9"/>
  <c r="F1553" i="9"/>
  <c r="F1549" i="9"/>
  <c r="F1545" i="9"/>
  <c r="F1541" i="9"/>
  <c r="F1537" i="9"/>
  <c r="F1533" i="9"/>
  <c r="F1529" i="9"/>
  <c r="F1525" i="9"/>
  <c r="F1521" i="9"/>
  <c r="F1517" i="9"/>
  <c r="F1513" i="9"/>
  <c r="F1509" i="9"/>
  <c r="F1505" i="9"/>
  <c r="F1501" i="9"/>
  <c r="F1497" i="9"/>
  <c r="F1493" i="9"/>
  <c r="F1489" i="9"/>
  <c r="F1485" i="9"/>
  <c r="F1481" i="9"/>
  <c r="F1477" i="9"/>
  <c r="F1473" i="9"/>
  <c r="F1469" i="9"/>
  <c r="F1465" i="9"/>
  <c r="F1461" i="9"/>
  <c r="F1457" i="9"/>
  <c r="F1453" i="9"/>
  <c r="F1449" i="9"/>
  <c r="F1445" i="9"/>
  <c r="F1441" i="9"/>
  <c r="F1437" i="9"/>
  <c r="F1433" i="9"/>
  <c r="F1429" i="9"/>
  <c r="F1425" i="9"/>
  <c r="F1866" i="9"/>
  <c r="F1862" i="9"/>
  <c r="F1858" i="9"/>
  <c r="F1854" i="9"/>
  <c r="F1850" i="9"/>
  <c r="F1846" i="9"/>
  <c r="F1842" i="9"/>
  <c r="F1838" i="9"/>
  <c r="F1834" i="9"/>
  <c r="F1830" i="9"/>
  <c r="F1826" i="9"/>
  <c r="F1822" i="9"/>
  <c r="F1818" i="9"/>
  <c r="F1814" i="9"/>
  <c r="F1810" i="9"/>
  <c r="F1806" i="9"/>
  <c r="F1802" i="9"/>
  <c r="F1798" i="9"/>
  <c r="F1794" i="9"/>
  <c r="F1790" i="9"/>
  <c r="F1786" i="9"/>
  <c r="F1782" i="9"/>
  <c r="F1778" i="9"/>
  <c r="F1774" i="9"/>
  <c r="F1770" i="9"/>
  <c r="F1766" i="9"/>
  <c r="F1762" i="9"/>
  <c r="F1758" i="9"/>
  <c r="F1754" i="9"/>
  <c r="F1750" i="9"/>
  <c r="F1746" i="9"/>
  <c r="F1742" i="9"/>
  <c r="F1738" i="9"/>
  <c r="F1734" i="9"/>
  <c r="F1730" i="9"/>
  <c r="F1726" i="9"/>
  <c r="F1722" i="9"/>
  <c r="F1718" i="9"/>
  <c r="F1714" i="9"/>
  <c r="F1710" i="9"/>
  <c r="F1706" i="9"/>
  <c r="F1702" i="9"/>
  <c r="F1698" i="9"/>
  <c r="F1694" i="9"/>
  <c r="F1690" i="9"/>
  <c r="F1686" i="9"/>
  <c r="F1682" i="9"/>
  <c r="F1678" i="9"/>
  <c r="F1674" i="9"/>
  <c r="F1670" i="9"/>
  <c r="F1666" i="9"/>
  <c r="F1662" i="9"/>
  <c r="F1658" i="9"/>
  <c r="F1654" i="9"/>
  <c r="F1650" i="9"/>
  <c r="F1646" i="9"/>
  <c r="F1642" i="9"/>
  <c r="F1638" i="9"/>
  <c r="F1634" i="9"/>
  <c r="F1630" i="9"/>
  <c r="F1626" i="9"/>
  <c r="F1622" i="9"/>
  <c r="F1618" i="9"/>
  <c r="F1614" i="9"/>
  <c r="F1610" i="9"/>
  <c r="F1606" i="9"/>
  <c r="F1602" i="9"/>
  <c r="F1598" i="9"/>
  <c r="F1594" i="9"/>
  <c r="F1590" i="9"/>
  <c r="F1586" i="9"/>
  <c r="F1582" i="9"/>
  <c r="F1578" i="9"/>
  <c r="F1574" i="9"/>
  <c r="F1570" i="9"/>
  <c r="F1566" i="9"/>
  <c r="F1562" i="9"/>
  <c r="F1558" i="9"/>
  <c r="F1554" i="9"/>
  <c r="F1550" i="9"/>
  <c r="F1546" i="9"/>
  <c r="F1542" i="9"/>
  <c r="F1538" i="9"/>
  <c r="F1534" i="9"/>
  <c r="F1530" i="9"/>
  <c r="F1526" i="9"/>
  <c r="F1522" i="9"/>
  <c r="F1518" i="9"/>
  <c r="F1514" i="9"/>
  <c r="F1510" i="9"/>
  <c r="F1506" i="9"/>
  <c r="F1502" i="9"/>
  <c r="F1498" i="9"/>
  <c r="F1494" i="9"/>
  <c r="F1490" i="9"/>
  <c r="F1486" i="9"/>
  <c r="F1482" i="9"/>
  <c r="F1478" i="9"/>
  <c r="F1474" i="9"/>
  <c r="F1470" i="9"/>
  <c r="F1466" i="9"/>
  <c r="F1462" i="9"/>
  <c r="F1458" i="9"/>
  <c r="F1454" i="9"/>
  <c r="F1450" i="9"/>
  <c r="F1446" i="9"/>
  <c r="F1442" i="9"/>
  <c r="F1438" i="9"/>
  <c r="F1434" i="9"/>
  <c r="F1430" i="9"/>
  <c r="F1426" i="9"/>
  <c r="F1422" i="9"/>
  <c r="F1418" i="9"/>
  <c r="F1414" i="9"/>
  <c r="F1410" i="9"/>
  <c r="F1406" i="9"/>
  <c r="F1402" i="9"/>
  <c r="F1398" i="9"/>
  <c r="F1394" i="9"/>
  <c r="F1390" i="9"/>
  <c r="F1386" i="9"/>
  <c r="F1382" i="9"/>
  <c r="F1378" i="9"/>
  <c r="F1374" i="9"/>
  <c r="F1370" i="9"/>
  <c r="F1366" i="9"/>
  <c r="F1362" i="9"/>
  <c r="F1358" i="9"/>
  <c r="F1354" i="9"/>
  <c r="F1350" i="9"/>
  <c r="F1346" i="9"/>
  <c r="F1342" i="9"/>
  <c r="F1338" i="9"/>
  <c r="F1334" i="9"/>
  <c r="F1330" i="9"/>
  <c r="F1326" i="9"/>
  <c r="F1322" i="9"/>
  <c r="F1318" i="9"/>
  <c r="F1314" i="9"/>
  <c r="F1310" i="9"/>
  <c r="F1306" i="9"/>
  <c r="F1302" i="9"/>
  <c r="F1298" i="9"/>
  <c r="F1294" i="9"/>
  <c r="F1290" i="9"/>
  <c r="F1286" i="9"/>
  <c r="F1282" i="9"/>
  <c r="F1278" i="9"/>
  <c r="F1274" i="9"/>
  <c r="F1270" i="9"/>
  <c r="F1266" i="9"/>
  <c r="F1262" i="9"/>
  <c r="F1258" i="9"/>
  <c r="F1254" i="9"/>
  <c r="F1250" i="9"/>
  <c r="F1246" i="9"/>
  <c r="F1242" i="9"/>
  <c r="F1238" i="9"/>
  <c r="F1234" i="9"/>
  <c r="F1230" i="9"/>
  <c r="F1226" i="9"/>
  <c r="F1222" i="9"/>
  <c r="F1218" i="9"/>
  <c r="F1214" i="9"/>
  <c r="F1210" i="9"/>
  <c r="F1206" i="9"/>
  <c r="F1202" i="9"/>
  <c r="F1198" i="9"/>
  <c r="F1194" i="9"/>
  <c r="F1190" i="9"/>
  <c r="F1421" i="9"/>
  <c r="F1417" i="9"/>
  <c r="F1413" i="9"/>
  <c r="F1409" i="9"/>
  <c r="F1405" i="9"/>
  <c r="F1401" i="9"/>
  <c r="F1397" i="9"/>
  <c r="F1393" i="9"/>
  <c r="F1389" i="9"/>
  <c r="F1385" i="9"/>
  <c r="F1381" i="9"/>
  <c r="F1377" i="9"/>
  <c r="F1373" i="9"/>
  <c r="F1369" i="9"/>
  <c r="F1365" i="9"/>
  <c r="F1361" i="9"/>
  <c r="F1357" i="9"/>
  <c r="F1353" i="9"/>
  <c r="F1349" i="9"/>
  <c r="F1345" i="9"/>
  <c r="F1341" i="9"/>
  <c r="F1337" i="9"/>
  <c r="F1333" i="9"/>
  <c r="F1329" i="9"/>
  <c r="F1325" i="9"/>
  <c r="F1321" i="9"/>
  <c r="F1317" i="9"/>
  <c r="F1313" i="9"/>
  <c r="F1309" i="9"/>
  <c r="F1305" i="9"/>
  <c r="F1301" i="9"/>
  <c r="F1297" i="9"/>
  <c r="F1293" i="9"/>
  <c r="F1289" i="9"/>
  <c r="F1285" i="9"/>
  <c r="F1281" i="9"/>
  <c r="F1277" i="9"/>
  <c r="F1273" i="9"/>
  <c r="F1269" i="9"/>
  <c r="F1265" i="9"/>
  <c r="F1261" i="9"/>
  <c r="F1257" i="9"/>
  <c r="F1253" i="9"/>
  <c r="F1249" i="9"/>
  <c r="F1245" i="9"/>
  <c r="F1241" i="9"/>
  <c r="F1237" i="9"/>
  <c r="F1233" i="9"/>
  <c r="F1229" i="9"/>
  <c r="F1225" i="9"/>
  <c r="F1221" i="9"/>
  <c r="F1217" i="9"/>
  <c r="F1213" i="9"/>
  <c r="F1209" i="9"/>
  <c r="F1205" i="9"/>
  <c r="F1201" i="9"/>
  <c r="F1197" i="9"/>
  <c r="F1193" i="9"/>
  <c r="F1189" i="9"/>
  <c r="F1185" i="9"/>
  <c r="F1181" i="9"/>
  <c r="F1177" i="9"/>
  <c r="F1173" i="9"/>
  <c r="F1169" i="9"/>
  <c r="F1165" i="9"/>
  <c r="F1161" i="9"/>
  <c r="F1157" i="9"/>
  <c r="F1153" i="9"/>
  <c r="F1149" i="9"/>
  <c r="F1145" i="9"/>
  <c r="F1141" i="9"/>
  <c r="F1186" i="9"/>
  <c r="F1182" i="9"/>
  <c r="F1178" i="9"/>
  <c r="F1174" i="9"/>
  <c r="F1170" i="9"/>
  <c r="F1166" i="9"/>
  <c r="F1162" i="9"/>
  <c r="F1158" i="9"/>
  <c r="F1154" i="9"/>
  <c r="F1150" i="9"/>
  <c r="F1146" i="9"/>
  <c r="F1142" i="9"/>
  <c r="F1138" i="9"/>
  <c r="F1134" i="9"/>
  <c r="F1130" i="9"/>
  <c r="F1126" i="9"/>
  <c r="F1122" i="9"/>
  <c r="F1118" i="9"/>
  <c r="F1114" i="9"/>
  <c r="F1110" i="9"/>
  <c r="F1106" i="9"/>
  <c r="F1102" i="9"/>
  <c r="F1098" i="9"/>
  <c r="F1094" i="9"/>
  <c r="F1090" i="9"/>
  <c r="F1086" i="9"/>
  <c r="F1082" i="9"/>
  <c r="F1078" i="9"/>
  <c r="F1074" i="9"/>
  <c r="F1070" i="9"/>
  <c r="F1066" i="9"/>
  <c r="F1062" i="9"/>
  <c r="F1058" i="9"/>
  <c r="F1054" i="9"/>
  <c r="F1050" i="9"/>
  <c r="F1046" i="9"/>
  <c r="F1042" i="9"/>
  <c r="F1038" i="9"/>
  <c r="F1034" i="9"/>
  <c r="F1030" i="9"/>
  <c r="F1026" i="9"/>
  <c r="F1022" i="9"/>
  <c r="F1018" i="9"/>
  <c r="F1014" i="9"/>
  <c r="F1010" i="9"/>
  <c r="F1006" i="9"/>
  <c r="F1002" i="9"/>
  <c r="F998" i="9"/>
  <c r="F994" i="9"/>
  <c r="F990" i="9"/>
  <c r="F986" i="9"/>
  <c r="F982" i="9"/>
  <c r="F978" i="9"/>
  <c r="F974" i="9"/>
  <c r="F970" i="9"/>
  <c r="F966" i="9"/>
  <c r="F962" i="9"/>
  <c r="F958" i="9"/>
  <c r="F954" i="9"/>
  <c r="F950" i="9"/>
  <c r="F946" i="9"/>
  <c r="F942" i="9"/>
  <c r="F938" i="9"/>
  <c r="F934" i="9"/>
  <c r="F930" i="9"/>
  <c r="F926" i="9"/>
  <c r="F922" i="9"/>
  <c r="F918" i="9"/>
  <c r="F914" i="9"/>
  <c r="F910" i="9"/>
  <c r="F906" i="9"/>
  <c r="F902" i="9"/>
  <c r="F898" i="9"/>
  <c r="F894" i="9"/>
  <c r="F2688" i="10"/>
  <c r="F2684" i="10"/>
  <c r="F2676" i="10"/>
  <c r="F2672" i="10"/>
  <c r="F2668" i="10"/>
  <c r="F2660" i="10"/>
  <c r="F2656" i="10"/>
  <c r="F2652" i="10"/>
  <c r="F2648" i="10"/>
  <c r="F2644" i="10"/>
  <c r="F4" i="10"/>
  <c r="F1137" i="9"/>
  <c r="F1133" i="9"/>
  <c r="F1129" i="9"/>
  <c r="F1125" i="9"/>
  <c r="F1121" i="9"/>
  <c r="F1117" i="9"/>
  <c r="F1113" i="9"/>
  <c r="F1109" i="9"/>
  <c r="F1105" i="9"/>
  <c r="F1101" i="9"/>
  <c r="F1097" i="9"/>
  <c r="F1093" i="9"/>
  <c r="F1089" i="9"/>
  <c r="F1085" i="9"/>
  <c r="F1081" i="9"/>
  <c r="F1077" i="9"/>
  <c r="F1073" i="9"/>
  <c r="F1069" i="9"/>
  <c r="F1065" i="9"/>
  <c r="F1061" i="9"/>
  <c r="F1057" i="9"/>
  <c r="F1053" i="9"/>
  <c r="F1049" i="9"/>
  <c r="F1045" i="9"/>
  <c r="F1041" i="9"/>
  <c r="F1037" i="9"/>
  <c r="F1033" i="9"/>
  <c r="F1029" i="9"/>
  <c r="F1025" i="9"/>
  <c r="F1021" i="9"/>
  <c r="F1017" i="9"/>
  <c r="F1013" i="9"/>
  <c r="F1009" i="9"/>
  <c r="F1005" i="9"/>
  <c r="F1001" i="9"/>
  <c r="F997" i="9"/>
  <c r="F993" i="9"/>
  <c r="F989" i="9"/>
  <c r="F985" i="9"/>
  <c r="F981" i="9"/>
  <c r="F977" i="9"/>
  <c r="F973" i="9"/>
  <c r="F969" i="9"/>
  <c r="F965" i="9"/>
  <c r="F961" i="9"/>
  <c r="F957" i="9"/>
  <c r="F953" i="9"/>
  <c r="F949" i="9"/>
  <c r="F945" i="9"/>
  <c r="F941" i="9"/>
  <c r="F937" i="9"/>
  <c r="F933" i="9"/>
  <c r="F929" i="9"/>
  <c r="F925" i="9"/>
  <c r="F921" i="9"/>
  <c r="F917" i="9"/>
  <c r="F913" i="9"/>
  <c r="F909" i="9"/>
  <c r="F905" i="9"/>
  <c r="F901" i="9"/>
  <c r="F897" i="9"/>
  <c r="F893" i="9"/>
  <c r="F2683" i="10"/>
  <c r="F2679" i="10"/>
  <c r="F2667" i="10"/>
  <c r="F2663" i="10"/>
  <c r="F2655" i="10"/>
  <c r="F2651" i="10"/>
  <c r="F2647" i="10"/>
  <c r="F2643" i="10"/>
  <c r="F771" i="7"/>
  <c r="F769" i="7"/>
  <c r="F766" i="7"/>
  <c r="F763" i="7"/>
  <c r="F761" i="7"/>
  <c r="F758" i="7"/>
  <c r="F755" i="7"/>
  <c r="F753" i="7"/>
  <c r="F750" i="7"/>
  <c r="F747" i="7"/>
  <c r="F745" i="7"/>
  <c r="F742" i="7"/>
  <c r="F739" i="7"/>
  <c r="F737" i="7"/>
  <c r="F734" i="7"/>
  <c r="F731" i="7"/>
  <c r="F729" i="7"/>
  <c r="F726" i="7"/>
  <c r="F723" i="7"/>
  <c r="F721" i="7"/>
  <c r="F718" i="7"/>
  <c r="F715" i="7"/>
  <c r="F713" i="7"/>
  <c r="F710" i="7"/>
  <c r="F707" i="7"/>
  <c r="F705" i="7"/>
  <c r="F702" i="7"/>
  <c r="F699" i="7"/>
  <c r="F697" i="7"/>
  <c r="F694" i="7"/>
  <c r="F691" i="7"/>
  <c r="F689" i="7"/>
  <c r="F686" i="7"/>
  <c r="F683" i="7"/>
  <c r="F681" i="7"/>
  <c r="F678" i="7"/>
  <c r="F675" i="7"/>
  <c r="F673" i="7"/>
  <c r="F670" i="7"/>
  <c r="F667" i="7"/>
  <c r="F665" i="7"/>
  <c r="F662" i="7"/>
  <c r="F659" i="7"/>
  <c r="F657" i="7"/>
  <c r="F654" i="7"/>
  <c r="F651" i="7"/>
  <c r="F649" i="7"/>
  <c r="F646" i="7"/>
  <c r="F643" i="7"/>
  <c r="F641" i="7"/>
  <c r="F638" i="7"/>
  <c r="F635" i="7"/>
  <c r="F633" i="7"/>
  <c r="F630" i="7"/>
  <c r="F627" i="7"/>
  <c r="F625" i="7"/>
  <c r="F622" i="7"/>
  <c r="F619" i="7"/>
  <c r="F617" i="7"/>
  <c r="F614" i="7"/>
  <c r="F611" i="7"/>
  <c r="F609" i="7"/>
  <c r="F606" i="7"/>
  <c r="F603" i="7"/>
  <c r="F601" i="7"/>
  <c r="F598" i="7"/>
  <c r="F595" i="7"/>
  <c r="F593" i="7"/>
  <c r="F590" i="7"/>
  <c r="F587" i="7"/>
  <c r="F585" i="7"/>
  <c r="F583" i="7"/>
  <c r="F580" i="7"/>
  <c r="F570" i="7"/>
  <c r="F568" i="7"/>
  <c r="F565" i="7"/>
  <c r="F563" i="7"/>
  <c r="F558" i="7"/>
  <c r="F553" i="7"/>
  <c r="F551" i="7"/>
  <c r="F548" i="7"/>
  <c r="F538" i="7"/>
  <c r="F536" i="7"/>
  <c r="F533" i="7"/>
  <c r="F531" i="7"/>
  <c r="F526" i="7"/>
  <c r="F521" i="7"/>
  <c r="F519" i="7"/>
  <c r="F516" i="7"/>
  <c r="F506" i="7"/>
  <c r="F504" i="7"/>
  <c r="F501" i="7"/>
  <c r="F499" i="7"/>
  <c r="F494" i="7"/>
  <c r="F489" i="7"/>
  <c r="F487" i="7"/>
  <c r="F484" i="7"/>
  <c r="F474" i="7"/>
  <c r="F472" i="7"/>
  <c r="F469" i="7"/>
  <c r="F467" i="7"/>
  <c r="F462" i="7"/>
  <c r="F457" i="7"/>
  <c r="F455" i="7"/>
  <c r="F452" i="7"/>
  <c r="F442" i="7"/>
  <c r="F440" i="7"/>
  <c r="F437" i="7"/>
  <c r="F435" i="7"/>
  <c r="F430" i="7"/>
  <c r="F425" i="7"/>
  <c r="F423" i="7"/>
  <c r="F420" i="7"/>
  <c r="F410" i="7"/>
  <c r="F408" i="7"/>
  <c r="F405" i="7"/>
  <c r="F403" i="7"/>
  <c r="F398" i="7"/>
  <c r="F393" i="7"/>
  <c r="F391" i="7"/>
  <c r="F388" i="7"/>
  <c r="F378" i="7"/>
  <c r="F376" i="7"/>
  <c r="F373" i="7"/>
  <c r="F371" i="7"/>
  <c r="F366" i="7"/>
  <c r="F361" i="7"/>
  <c r="F359" i="7"/>
  <c r="F356" i="7"/>
  <c r="F346" i="7"/>
  <c r="F344" i="7"/>
  <c r="F337" i="7"/>
  <c r="F326" i="7"/>
  <c r="F324" i="7"/>
  <c r="F322" i="7"/>
  <c r="F319" i="7"/>
  <c r="F316" i="7"/>
  <c r="F313" i="7"/>
  <c r="F311" i="7"/>
  <c r="F301" i="7"/>
  <c r="F299" i="7"/>
  <c r="F296" i="7"/>
  <c r="F294" i="7"/>
  <c r="F289" i="7"/>
  <c r="F284" i="7"/>
  <c r="F282" i="7"/>
  <c r="F279" i="7"/>
  <c r="F269" i="7"/>
  <c r="F267" i="7"/>
  <c r="F264" i="7"/>
  <c r="F262" i="7"/>
  <c r="F257" i="7"/>
  <c r="F255" i="7"/>
  <c r="F248" i="7"/>
  <c r="F246" i="7"/>
  <c r="F243" i="7"/>
  <c r="F240" i="7"/>
  <c r="F238" i="7"/>
  <c r="F235" i="7"/>
  <c r="F232" i="7"/>
  <c r="F230" i="7"/>
  <c r="F227" i="7"/>
  <c r="F217" i="7"/>
  <c r="F215" i="7"/>
  <c r="F205" i="7"/>
  <c r="F203" i="7"/>
  <c r="F200" i="7"/>
  <c r="F198" i="7"/>
  <c r="F193" i="7"/>
  <c r="F188" i="7"/>
  <c r="F186" i="7"/>
  <c r="F183" i="7"/>
  <c r="F173" i="7"/>
  <c r="F171" i="7"/>
  <c r="F168" i="7"/>
  <c r="F166" i="7"/>
  <c r="F161" i="7"/>
  <c r="F159" i="7"/>
  <c r="F156" i="7"/>
  <c r="F154" i="7"/>
  <c r="F149" i="7"/>
  <c r="F141" i="7"/>
  <c r="F133" i="7"/>
  <c r="F125" i="7"/>
  <c r="F120" i="7"/>
  <c r="F118" i="7"/>
  <c r="F115" i="7"/>
  <c r="F112" i="7"/>
  <c r="F110" i="7"/>
  <c r="F107" i="7"/>
  <c r="F100" i="7"/>
  <c r="F98" i="7"/>
  <c r="F93" i="7"/>
  <c r="F88" i="7"/>
  <c r="F86" i="7"/>
  <c r="F83" i="7"/>
  <c r="F73" i="7"/>
  <c r="F71" i="7"/>
  <c r="F64" i="7"/>
  <c r="F62" i="7"/>
  <c r="F59" i="7"/>
  <c r="F49" i="7"/>
  <c r="F47" i="7"/>
  <c r="F44" i="7"/>
  <c r="F42" i="7"/>
  <c r="F37" i="7"/>
  <c r="F35" i="7"/>
  <c r="F25" i="7"/>
  <c r="F23" i="7"/>
  <c r="F20" i="7"/>
  <c r="F18" i="7"/>
  <c r="F13" i="7"/>
  <c r="F5" i="7"/>
  <c r="F2047" i="8"/>
  <c r="F2043" i="8"/>
  <c r="F2039" i="8"/>
  <c r="F2035" i="8"/>
  <c r="F2031" i="8"/>
  <c r="F2027" i="8"/>
  <c r="F2023" i="8"/>
  <c r="F2019" i="8"/>
  <c r="F2015" i="8"/>
  <c r="F2011" i="8"/>
  <c r="F2007" i="8"/>
  <c r="F2003" i="8"/>
  <c r="F1999" i="8"/>
  <c r="F1995" i="8"/>
  <c r="F1991" i="8"/>
  <c r="F1987" i="8"/>
  <c r="F1983" i="8"/>
  <c r="F1979" i="8"/>
  <c r="F1975" i="8"/>
  <c r="F1971" i="8"/>
  <c r="F1967" i="8"/>
  <c r="F1963" i="8"/>
  <c r="F1959" i="8"/>
  <c r="F1955" i="8"/>
  <c r="F1951" i="8"/>
  <c r="F1947" i="8"/>
  <c r="F1943" i="8"/>
  <c r="F1939" i="8"/>
  <c r="F1935" i="8"/>
  <c r="F1931" i="8"/>
  <c r="F1927" i="8"/>
  <c r="F1923" i="8"/>
  <c r="F1919" i="8"/>
  <c r="F1915" i="8"/>
  <c r="F1911" i="8"/>
  <c r="F1907" i="8"/>
  <c r="F1903" i="8"/>
  <c r="F1899" i="8"/>
  <c r="F1895" i="8"/>
  <c r="F1891" i="8"/>
  <c r="F1887" i="8"/>
  <c r="F1883" i="8"/>
  <c r="F1879" i="8"/>
  <c r="F1875" i="8"/>
  <c r="F1871" i="8"/>
  <c r="F1867" i="8"/>
  <c r="F1863" i="8"/>
  <c r="F1859" i="8"/>
  <c r="F1855" i="8"/>
  <c r="F1851" i="8"/>
  <c r="F1847" i="8"/>
  <c r="F1843" i="8"/>
  <c r="F1839" i="8"/>
  <c r="F1835" i="8"/>
  <c r="F1831" i="8"/>
  <c r="F1827" i="8"/>
  <c r="F1823" i="8"/>
  <c r="F1819" i="8"/>
  <c r="F1815" i="8"/>
  <c r="F1811" i="8"/>
  <c r="F1807" i="8"/>
  <c r="F1803" i="8"/>
  <c r="F1799" i="8"/>
  <c r="F1795" i="8"/>
  <c r="F1791" i="8"/>
  <c r="F1787" i="8"/>
  <c r="F1783" i="8"/>
  <c r="F1779" i="8"/>
  <c r="F1775" i="8"/>
  <c r="F1771" i="8"/>
  <c r="F1767" i="8"/>
  <c r="F1763" i="8"/>
  <c r="F1759" i="8"/>
  <c r="F1755" i="8"/>
  <c r="F1751" i="8"/>
  <c r="F1747" i="8"/>
  <c r="F1743" i="8"/>
  <c r="F1739" i="8"/>
  <c r="F1735" i="8"/>
  <c r="F1731" i="8"/>
  <c r="F1727" i="8"/>
  <c r="F1723" i="8"/>
  <c r="F1719" i="8"/>
  <c r="F1715" i="8"/>
  <c r="F1711" i="8"/>
  <c r="F1707" i="8"/>
  <c r="F1703" i="8"/>
  <c r="F1699" i="8"/>
  <c r="F1695" i="8"/>
  <c r="F1691" i="8"/>
  <c r="F1687" i="8"/>
  <c r="F1683" i="8"/>
  <c r="F1679" i="8"/>
  <c r="F1675" i="8"/>
  <c r="F1671" i="8"/>
  <c r="F1667" i="8"/>
  <c r="F1663" i="8"/>
  <c r="F1659" i="8"/>
  <c r="F1655" i="8"/>
  <c r="F1651" i="8"/>
  <c r="F1647" i="8"/>
  <c r="F1643" i="8"/>
  <c r="F1639" i="8"/>
  <c r="F1635" i="8"/>
  <c r="F1631" i="8"/>
  <c r="F1627" i="8"/>
  <c r="F1623" i="8"/>
  <c r="F1619" i="8"/>
  <c r="F1615" i="8"/>
  <c r="F1611" i="8"/>
  <c r="F1607" i="8"/>
  <c r="F1603" i="8"/>
  <c r="F1599" i="8"/>
  <c r="F1595" i="8"/>
  <c r="F1591" i="8"/>
  <c r="F1587" i="8"/>
  <c r="F1583" i="8"/>
  <c r="F1579" i="8"/>
  <c r="F1575" i="8"/>
  <c r="F1571" i="8"/>
  <c r="F1567" i="8"/>
  <c r="F1563" i="8"/>
  <c r="F1559" i="8"/>
  <c r="F1555" i="8"/>
  <c r="F1551" i="8"/>
  <c r="F1547" i="8"/>
  <c r="F1543" i="8"/>
  <c r="F1539" i="8"/>
  <c r="F1535" i="8"/>
  <c r="F1531" i="8"/>
  <c r="F1527" i="8"/>
  <c r="F1523" i="8"/>
  <c r="F1519" i="8"/>
  <c r="F1515" i="8"/>
  <c r="F1511" i="8"/>
  <c r="F1507" i="8"/>
  <c r="F1503" i="8"/>
  <c r="F1499" i="8"/>
  <c r="F1495" i="8"/>
  <c r="F1491" i="8"/>
  <c r="F1487" i="8"/>
  <c r="F1483" i="8"/>
  <c r="F1479" i="8"/>
  <c r="F1475" i="8"/>
  <c r="F1471" i="8"/>
  <c r="F1467" i="8"/>
  <c r="F1463" i="8"/>
  <c r="F1459" i="8"/>
  <c r="F1455" i="8"/>
  <c r="F1451" i="8"/>
  <c r="F1447" i="8"/>
  <c r="F1443" i="8"/>
  <c r="F1439" i="8"/>
  <c r="F1435" i="8"/>
  <c r="F1431" i="8"/>
  <c r="F1427" i="8"/>
  <c r="F1423" i="8"/>
  <c r="F1419" i="8"/>
  <c r="F1415" i="8"/>
  <c r="F1411" i="8"/>
  <c r="F1407" i="8"/>
  <c r="F1403" i="8"/>
  <c r="F1399" i="8"/>
  <c r="F1395" i="8"/>
  <c r="F1391" i="8"/>
  <c r="F1387" i="8"/>
  <c r="F1383" i="8"/>
  <c r="F1379" i="8"/>
  <c r="F1375" i="8"/>
  <c r="F1371" i="8"/>
  <c r="F1367" i="8"/>
  <c r="F1363" i="8"/>
  <c r="F1359" i="8"/>
  <c r="F1355" i="8"/>
  <c r="F1351" i="8"/>
  <c r="F1347" i="8"/>
  <c r="F1343" i="8"/>
  <c r="F1339" i="8"/>
  <c r="F1335" i="8"/>
  <c r="F1331" i="8"/>
  <c r="F1327" i="8"/>
  <c r="F1323" i="8"/>
  <c r="F1319" i="8"/>
  <c r="F1315" i="8"/>
  <c r="F1311" i="8"/>
  <c r="F1307" i="8"/>
  <c r="F1303" i="8"/>
  <c r="F1299" i="8"/>
  <c r="F1295" i="8"/>
  <c r="F1291" i="8"/>
  <c r="F1287" i="8"/>
  <c r="F1283" i="8"/>
  <c r="F1279" i="8"/>
  <c r="F1275" i="8"/>
  <c r="F1271" i="8"/>
  <c r="F1267" i="8"/>
  <c r="F1263" i="8"/>
  <c r="F1259" i="8"/>
  <c r="F1255" i="8"/>
  <c r="F1251" i="8"/>
  <c r="F1247" i="8"/>
  <c r="F1243" i="8"/>
  <c r="F1239" i="8"/>
  <c r="F1235" i="8"/>
  <c r="F1231" i="8"/>
  <c r="F1227" i="8"/>
  <c r="F1223" i="8"/>
  <c r="F1219" i="8"/>
  <c r="F1215" i="8"/>
  <c r="F1211" i="8"/>
  <c r="F1207" i="8"/>
  <c r="F1203" i="8"/>
  <c r="F1199" i="8"/>
  <c r="F1195" i="8"/>
  <c r="F1191" i="8"/>
  <c r="F1187" i="8"/>
  <c r="F1183" i="8"/>
  <c r="F1179" i="8"/>
  <c r="F1175" i="8"/>
  <c r="F1171" i="8"/>
  <c r="F1167" i="8"/>
  <c r="F1163" i="8"/>
  <c r="F1159" i="8"/>
  <c r="F1155" i="8"/>
  <c r="F1151" i="8"/>
  <c r="F1147" i="8"/>
  <c r="F1143" i="8"/>
  <c r="F1139" i="8"/>
  <c r="F1135" i="8"/>
  <c r="F1131" i="8"/>
  <c r="F1127" i="8"/>
  <c r="F1123" i="8"/>
  <c r="F1119" i="8"/>
  <c r="F1115" i="8"/>
  <c r="F1111" i="8"/>
  <c r="F1107" i="8"/>
  <c r="F1103" i="8"/>
  <c r="F1099" i="8"/>
  <c r="F1095" i="8"/>
  <c r="F1091" i="8"/>
  <c r="F1087" i="8"/>
  <c r="F1083" i="8"/>
  <c r="F1079" i="8"/>
  <c r="F1075" i="8"/>
  <c r="F1071" i="8"/>
  <c r="F1067" i="8"/>
  <c r="F1063" i="8"/>
  <c r="F1059" i="8"/>
  <c r="F1055" i="8"/>
  <c r="F1051" i="8"/>
  <c r="F1047" i="8"/>
  <c r="F1043" i="8"/>
  <c r="F1039" i="8"/>
  <c r="F1035" i="8"/>
  <c r="F1031" i="8"/>
  <c r="F1027" i="8"/>
  <c r="F1023" i="8"/>
  <c r="F1019" i="8"/>
  <c r="F1015" i="8"/>
  <c r="F1011" i="8"/>
  <c r="F1007" i="8"/>
  <c r="F1003" i="8"/>
  <c r="F999" i="8"/>
  <c r="F995" i="8"/>
  <c r="F991" i="8"/>
  <c r="F987" i="8"/>
  <c r="F983" i="8"/>
  <c r="F979" i="8"/>
  <c r="F975" i="8"/>
  <c r="F971" i="8"/>
  <c r="F967" i="8"/>
  <c r="F963" i="8"/>
  <c r="F959" i="8"/>
  <c r="F955" i="8"/>
  <c r="F951" i="8"/>
  <c r="F947" i="8"/>
  <c r="F943" i="8"/>
  <c r="F939" i="8"/>
  <c r="F935" i="8"/>
  <c r="F931" i="8"/>
  <c r="F927" i="8"/>
  <c r="F923" i="8"/>
  <c r="F919" i="8"/>
  <c r="F915" i="8"/>
  <c r="F911" i="8"/>
  <c r="F907" i="8"/>
  <c r="F903" i="8"/>
  <c r="F899" i="8"/>
  <c r="F895" i="8"/>
  <c r="F891" i="8"/>
  <c r="F887" i="8"/>
  <c r="F883" i="8"/>
  <c r="F879" i="8"/>
  <c r="F875" i="8"/>
  <c r="F871" i="8"/>
  <c r="F867" i="8"/>
  <c r="F863" i="8"/>
  <c r="F859" i="8"/>
  <c r="F855" i="8"/>
  <c r="F851" i="8"/>
  <c r="F847" i="8"/>
  <c r="F843" i="8"/>
  <c r="F839" i="8"/>
  <c r="F835" i="8"/>
  <c r="F831" i="8"/>
  <c r="F827" i="8"/>
  <c r="F823" i="8"/>
  <c r="F819" i="8"/>
  <c r="F815" i="8"/>
  <c r="F811" i="8"/>
  <c r="F807" i="8"/>
  <c r="F803" i="8"/>
  <c r="F799" i="8"/>
  <c r="F795" i="8"/>
  <c r="F791" i="8"/>
  <c r="F787" i="8"/>
  <c r="F783" i="8"/>
  <c r="F779" i="8"/>
  <c r="F775" i="8"/>
  <c r="F771" i="8"/>
  <c r="F767" i="8"/>
  <c r="F763" i="8"/>
  <c r="F759" i="8"/>
  <c r="F755" i="8"/>
  <c r="F751" i="8"/>
  <c r="F747" i="8"/>
  <c r="F743" i="8"/>
  <c r="F739" i="8"/>
  <c r="F735" i="8"/>
  <c r="F731" i="8"/>
  <c r="F727" i="8"/>
  <c r="F723" i="8"/>
  <c r="F719" i="8"/>
  <c r="F715" i="8"/>
  <c r="F711" i="8"/>
  <c r="F707" i="8"/>
  <c r="F703" i="8"/>
  <c r="F699" i="8"/>
  <c r="F695" i="8"/>
  <c r="F691" i="8"/>
  <c r="F687" i="8"/>
  <c r="F683" i="8"/>
  <c r="F679" i="8"/>
  <c r="F675" i="8"/>
  <c r="F671" i="8"/>
  <c r="F667" i="8"/>
  <c r="F663" i="8"/>
  <c r="F659" i="8"/>
  <c r="F655" i="8"/>
  <c r="F651" i="8"/>
  <c r="F647" i="8"/>
  <c r="F643" i="8"/>
  <c r="F639" i="8"/>
  <c r="F635" i="8"/>
  <c r="F631" i="8"/>
  <c r="F627" i="8"/>
  <c r="F623" i="8"/>
  <c r="F619" i="8"/>
  <c r="F615" i="8"/>
  <c r="F611" i="8"/>
  <c r="F607" i="8"/>
  <c r="F603" i="8"/>
  <c r="F599" i="8"/>
  <c r="F595" i="8"/>
  <c r="F591" i="8"/>
  <c r="F587" i="8"/>
  <c r="F583" i="8"/>
  <c r="F579" i="8"/>
  <c r="F575" i="8"/>
  <c r="F571" i="8"/>
  <c r="F567" i="8"/>
  <c r="F563" i="8"/>
  <c r="F559" i="8"/>
  <c r="F555" i="8"/>
  <c r="F551" i="8"/>
  <c r="F547" i="8"/>
  <c r="F543" i="8"/>
  <c r="F539" i="8"/>
  <c r="F535" i="8"/>
  <c r="F531" i="8"/>
  <c r="F527" i="8"/>
  <c r="F523" i="8"/>
  <c r="F519" i="8"/>
  <c r="F515" i="8"/>
  <c r="F511" i="8"/>
  <c r="F507" i="8"/>
  <c r="F503" i="8"/>
  <c r="F499" i="8"/>
  <c r="F495" i="8"/>
  <c r="F491" i="8"/>
  <c r="F487" i="8"/>
  <c r="F483" i="8"/>
  <c r="F479" i="8"/>
  <c r="F475" i="8"/>
  <c r="F471" i="8"/>
  <c r="F467" i="8"/>
  <c r="F463" i="8"/>
  <c r="F459" i="8"/>
  <c r="F455" i="8"/>
  <c r="F451" i="8"/>
  <c r="F447" i="8"/>
  <c r="F443" i="8"/>
  <c r="F439" i="8"/>
  <c r="F435" i="8"/>
  <c r="F431" i="8"/>
  <c r="F427" i="8"/>
  <c r="F423" i="8"/>
  <c r="F419" i="8"/>
  <c r="F415" i="8"/>
  <c r="F411" i="8"/>
  <c r="F407" i="8"/>
  <c r="F403" i="8"/>
  <c r="F399" i="8"/>
  <c r="F395" i="8"/>
  <c r="F391" i="8"/>
  <c r="F387" i="8"/>
  <c r="F383" i="8"/>
  <c r="F379" i="8"/>
  <c r="F375" i="8"/>
  <c r="F371" i="8"/>
  <c r="F367" i="8"/>
  <c r="F363" i="8"/>
  <c r="F359" i="8"/>
  <c r="F355" i="8"/>
  <c r="F351" i="8"/>
  <c r="F347" i="8"/>
  <c r="F343" i="8"/>
  <c r="F339" i="8"/>
  <c r="F335" i="8"/>
  <c r="F331" i="8"/>
  <c r="F327" i="8"/>
  <c r="F323" i="8"/>
  <c r="F319" i="8"/>
  <c r="F315" i="8"/>
  <c r="F311" i="8"/>
  <c r="F307" i="8"/>
  <c r="F303" i="8"/>
  <c r="F299" i="8"/>
  <c r="F295" i="8"/>
  <c r="F291" i="8"/>
  <c r="F287" i="8"/>
  <c r="F283" i="8"/>
  <c r="F279" i="8"/>
  <c r="F275" i="8"/>
  <c r="F271" i="8"/>
  <c r="F267" i="8"/>
  <c r="F263" i="8"/>
  <c r="F259" i="8"/>
  <c r="F255" i="8"/>
  <c r="F251" i="8"/>
  <c r="F247" i="8"/>
  <c r="F243" i="8"/>
  <c r="F239" i="8"/>
  <c r="F235" i="8"/>
  <c r="F231" i="8"/>
  <c r="F227" i="8"/>
  <c r="F223" i="8"/>
  <c r="F219" i="8"/>
  <c r="F215" i="8"/>
  <c r="F211" i="8"/>
  <c r="F207" i="8"/>
  <c r="F203" i="8"/>
  <c r="F199" i="8"/>
  <c r="F195" i="8"/>
  <c r="F191" i="8"/>
  <c r="F187" i="8"/>
  <c r="F183" i="8"/>
  <c r="F179" i="8"/>
  <c r="F175" i="8"/>
  <c r="F171" i="8"/>
  <c r="F167" i="8"/>
  <c r="F163" i="8"/>
  <c r="F159" i="8"/>
  <c r="F155" i="8"/>
  <c r="F151" i="8"/>
  <c r="F147" i="8"/>
  <c r="F143" i="8"/>
  <c r="F139" i="8"/>
  <c r="F135" i="8"/>
  <c r="F131" i="8"/>
  <c r="F127" i="8"/>
  <c r="F123" i="8"/>
  <c r="F119" i="8"/>
  <c r="F115" i="8"/>
  <c r="F111" i="8"/>
  <c r="F107" i="8"/>
  <c r="F103" i="8"/>
  <c r="F99" i="8"/>
  <c r="F95" i="8"/>
  <c r="F91" i="8"/>
  <c r="F87" i="8"/>
  <c r="F83" i="8"/>
  <c r="F79" i="8"/>
  <c r="F75" i="8"/>
  <c r="F71" i="8"/>
  <c r="F67" i="8"/>
  <c r="F63" i="8"/>
  <c r="F59" i="8"/>
  <c r="F55" i="8"/>
  <c r="F51" i="8"/>
  <c r="F47" i="8"/>
  <c r="F43" i="8"/>
  <c r="F39" i="8"/>
  <c r="F35" i="8"/>
  <c r="F31" i="8"/>
  <c r="F27" i="8"/>
  <c r="F23" i="8"/>
  <c r="F19" i="8"/>
  <c r="F15" i="8"/>
  <c r="F11" i="8"/>
  <c r="F7" i="8"/>
  <c r="F2204" i="8"/>
  <c r="F2196" i="8"/>
  <c r="F2188" i="8"/>
  <c r="F2179" i="8"/>
  <c r="F2175" i="8"/>
  <c r="F2171" i="8"/>
  <c r="F2167" i="8"/>
  <c r="F2163" i="8"/>
  <c r="F2159" i="8"/>
  <c r="F2155" i="8"/>
  <c r="F2151" i="8"/>
  <c r="F2147" i="8"/>
  <c r="F2143" i="8"/>
  <c r="F2139" i="8"/>
  <c r="F2135" i="8"/>
  <c r="F2131" i="8"/>
  <c r="F2127" i="8"/>
  <c r="F2123" i="8"/>
  <c r="F2119" i="8"/>
  <c r="F2115" i="8"/>
  <c r="F2111" i="8"/>
  <c r="F2107" i="8"/>
  <c r="F2103" i="8"/>
  <c r="F2099" i="8"/>
  <c r="F2095" i="8"/>
  <c r="F2091" i="8"/>
  <c r="F2087" i="8"/>
  <c r="F2083" i="8"/>
  <c r="F2079" i="8"/>
  <c r="F2075" i="8"/>
  <c r="F2071" i="8"/>
  <c r="F764" i="7"/>
  <c r="F756" i="7"/>
  <c r="F748" i="7"/>
  <c r="F740" i="7"/>
  <c r="F732" i="7"/>
  <c r="F724" i="7"/>
  <c r="F716" i="7"/>
  <c r="F708" i="7"/>
  <c r="F700" i="7"/>
  <c r="F692" i="7"/>
  <c r="F684" i="7"/>
  <c r="F676" i="7"/>
  <c r="F668" i="7"/>
  <c r="F660" i="7"/>
  <c r="F652" i="7"/>
  <c r="F644" i="7"/>
  <c r="F636" i="7"/>
  <c r="F628" i="7"/>
  <c r="F620" i="7"/>
  <c r="F612" i="7"/>
  <c r="F604" i="7"/>
  <c r="F596" i="7"/>
  <c r="F588" i="7"/>
  <c r="F578" i="7"/>
  <c r="F573" i="7"/>
  <c r="F566" i="7"/>
  <c r="F546" i="7"/>
  <c r="F541" i="7"/>
  <c r="F534" i="7"/>
  <c r="F514" i="7"/>
  <c r="F509" i="7"/>
  <c r="F502" i="7"/>
  <c r="F482" i="7"/>
  <c r="F477" i="7"/>
  <c r="F470" i="7"/>
  <c r="F450" i="7"/>
  <c r="F445" i="7"/>
  <c r="F438" i="7"/>
  <c r="F418" i="7"/>
  <c r="F413" i="7"/>
  <c r="F406" i="7"/>
  <c r="F386" i="7"/>
  <c r="F381" i="7"/>
  <c r="F374" i="7"/>
  <c r="F354" i="7"/>
  <c r="F349" i="7"/>
  <c r="F342" i="7"/>
  <c r="F332" i="7"/>
  <c r="F329" i="7"/>
  <c r="F317" i="7"/>
  <c r="F314" i="7"/>
  <c r="F304" i="7"/>
  <c r="F297" i="7"/>
  <c r="F277" i="7"/>
  <c r="F272" i="7"/>
  <c r="F265" i="7"/>
  <c r="F253" i="7"/>
  <c r="F241" i="7"/>
  <c r="F233" i="7"/>
  <c r="F225" i="7"/>
  <c r="F220" i="7"/>
  <c r="F213" i="7"/>
  <c r="F208" i="7"/>
  <c r="F201" i="7"/>
  <c r="F181" i="7"/>
  <c r="F176" i="7"/>
  <c r="F169" i="7"/>
  <c r="F157" i="7"/>
  <c r="F144" i="7"/>
  <c r="F136" i="7"/>
  <c r="F128" i="7"/>
  <c r="F113" i="7"/>
  <c r="F105" i="7"/>
  <c r="F81" i="7"/>
  <c r="F76" i="7"/>
  <c r="F69" i="7"/>
  <c r="F57" i="7"/>
  <c r="F52" i="7"/>
  <c r="F45" i="7"/>
  <c r="F33" i="7"/>
  <c r="F28" i="7"/>
  <c r="F21" i="7"/>
  <c r="F8" i="7"/>
  <c r="F2178" i="8"/>
  <c r="F2174" i="8"/>
  <c r="F2170" i="8"/>
  <c r="F2166" i="8"/>
  <c r="F2162" i="8"/>
  <c r="F2158" i="8"/>
  <c r="F2154" i="8"/>
  <c r="F2150" i="8"/>
  <c r="F2146" i="8"/>
  <c r="F2142" i="8"/>
  <c r="F2138" i="8"/>
  <c r="F2134" i="8"/>
  <c r="F2130" i="8"/>
  <c r="F2126" i="8"/>
  <c r="F2122" i="8"/>
  <c r="F2118" i="8"/>
  <c r="F2114" i="8"/>
  <c r="F2110" i="8"/>
  <c r="F2106" i="8"/>
  <c r="F2102" i="8"/>
  <c r="F2098" i="8"/>
  <c r="F2094" i="8"/>
  <c r="F2090" i="8"/>
  <c r="F2086" i="8"/>
  <c r="F2082" i="8"/>
  <c r="F2078" i="8"/>
  <c r="F2074" i="8"/>
  <c r="F2070" i="8"/>
  <c r="F2066" i="8"/>
  <c r="F2062" i="8"/>
  <c r="F2058" i="8"/>
  <c r="F2054" i="8"/>
  <c r="F2050" i="8"/>
  <c r="F2046" i="8"/>
  <c r="F2042" i="8"/>
  <c r="F2038" i="8"/>
  <c r="F2034" i="8"/>
  <c r="F2030" i="8"/>
  <c r="F2026" i="8"/>
  <c r="F2022" i="8"/>
  <c r="F2018" i="8"/>
  <c r="F2014" i="8"/>
  <c r="F2010" i="8"/>
  <c r="F2006" i="8"/>
  <c r="F2002" i="8"/>
  <c r="F1998" i="8"/>
  <c r="F1994" i="8"/>
  <c r="F1990" i="8"/>
  <c r="F1986" i="8"/>
  <c r="F1982" i="8"/>
  <c r="F1978" i="8"/>
  <c r="F1974" i="8"/>
  <c r="F1970" i="8"/>
  <c r="F1966" i="8"/>
  <c r="F1962" i="8"/>
  <c r="F1958" i="8"/>
  <c r="F1954" i="8"/>
  <c r="F1950" i="8"/>
  <c r="F1946" i="8"/>
  <c r="F1942" i="8"/>
  <c r="F1938" i="8"/>
  <c r="F1934" i="8"/>
  <c r="F1930" i="8"/>
  <c r="F1926" i="8"/>
  <c r="F1922" i="8"/>
  <c r="F1918" i="8"/>
  <c r="F1914" i="8"/>
  <c r="F1910" i="8"/>
  <c r="F1906" i="8"/>
  <c r="F1902" i="8"/>
  <c r="F1898" i="8"/>
  <c r="F1894" i="8"/>
  <c r="F1890" i="8"/>
  <c r="F1886" i="8"/>
  <c r="F1882" i="8"/>
  <c r="F1878" i="8"/>
  <c r="F1874" i="8"/>
  <c r="F1870" i="8"/>
  <c r="F1866" i="8"/>
  <c r="F1862" i="8"/>
  <c r="F1858" i="8"/>
  <c r="F1854" i="8"/>
  <c r="F1850" i="8"/>
  <c r="F1846" i="8"/>
  <c r="F1842" i="8"/>
  <c r="F1838" i="8"/>
  <c r="F1834" i="8"/>
  <c r="F1830" i="8"/>
  <c r="F1826" i="8"/>
  <c r="F1822" i="8"/>
  <c r="F1818" i="8"/>
  <c r="F1814" i="8"/>
  <c r="F1810" i="8"/>
  <c r="F1806" i="8"/>
  <c r="F1802" i="8"/>
  <c r="F1798" i="8"/>
  <c r="F1794" i="8"/>
  <c r="F1790" i="8"/>
  <c r="F1786" i="8"/>
  <c r="F1782" i="8"/>
  <c r="F1778" i="8"/>
  <c r="F1774" i="8"/>
  <c r="F1770" i="8"/>
  <c r="F1766" i="8"/>
  <c r="F1762" i="8"/>
  <c r="F1758" i="8"/>
  <c r="F1754" i="8"/>
  <c r="F1750" i="8"/>
  <c r="F1746" i="8"/>
  <c r="F1742" i="8"/>
  <c r="F1738" i="8"/>
  <c r="F1734" i="8"/>
  <c r="F1730" i="8"/>
  <c r="F1726" i="8"/>
  <c r="F1722" i="8"/>
  <c r="F1718" i="8"/>
  <c r="F1714" i="8"/>
  <c r="F1710" i="8"/>
  <c r="F1706" i="8"/>
  <c r="F1702" i="8"/>
  <c r="F1698" i="8"/>
  <c r="F1694" i="8"/>
  <c r="F1690" i="8"/>
  <c r="F1686" i="8"/>
  <c r="F1682" i="8"/>
  <c r="F1678" i="8"/>
  <c r="F1674" i="8"/>
  <c r="F1670" i="8"/>
  <c r="F1666" i="8"/>
  <c r="F1662" i="8"/>
  <c r="F1658" i="8"/>
  <c r="F1654" i="8"/>
  <c r="F1650" i="8"/>
  <c r="F1646" i="8"/>
  <c r="F1642" i="8"/>
  <c r="F1638" i="8"/>
  <c r="F1634" i="8"/>
  <c r="F1630" i="8"/>
  <c r="F1626" i="8"/>
  <c r="F1622" i="8"/>
  <c r="F1618" i="8"/>
  <c r="F1614" i="8"/>
  <c r="F1610" i="8"/>
  <c r="F1606" i="8"/>
  <c r="F1602" i="8"/>
  <c r="F1598" i="8"/>
  <c r="F1594" i="8"/>
  <c r="F1590" i="8"/>
  <c r="F1586" i="8"/>
  <c r="F1582" i="8"/>
  <c r="F1578" i="8"/>
  <c r="F1574" i="8"/>
  <c r="F1570" i="8"/>
  <c r="F1566" i="8"/>
  <c r="F1562" i="8"/>
  <c r="F1558" i="8"/>
  <c r="F1554" i="8"/>
  <c r="F1550" i="8"/>
  <c r="F1546" i="8"/>
  <c r="F1542" i="8"/>
  <c r="F1538" i="8"/>
  <c r="F1534" i="8"/>
  <c r="F1530" i="8"/>
  <c r="F1526" i="8"/>
  <c r="F1522" i="8"/>
  <c r="F1518" i="8"/>
  <c r="F1514" i="8"/>
  <c r="F1510" i="8"/>
  <c r="F1506" i="8"/>
  <c r="F1502" i="8"/>
  <c r="F1498" i="8"/>
  <c r="F1494" i="8"/>
  <c r="F1490" i="8"/>
  <c r="F1486" i="8"/>
  <c r="F1482" i="8"/>
  <c r="F1478" i="8"/>
  <c r="F1474" i="8"/>
  <c r="F1470" i="8"/>
  <c r="F1466" i="8"/>
  <c r="F1462" i="8"/>
  <c r="F1458" i="8"/>
  <c r="F1454" i="8"/>
  <c r="F1450" i="8"/>
  <c r="F1446" i="8"/>
  <c r="F1442" i="8"/>
  <c r="F1438" i="8"/>
  <c r="F1434" i="8"/>
  <c r="F1430" i="8"/>
  <c r="F1426" i="8"/>
  <c r="F1422" i="8"/>
  <c r="F1418" i="8"/>
  <c r="F1414" i="8"/>
  <c r="F1410" i="8"/>
  <c r="F1406" i="8"/>
  <c r="F1402" i="8"/>
  <c r="F1398" i="8"/>
  <c r="F1394" i="8"/>
  <c r="F1390" i="8"/>
  <c r="F1386" i="8"/>
  <c r="F1382" i="8"/>
  <c r="F1378" i="8"/>
  <c r="F1374" i="8"/>
  <c r="F1370" i="8"/>
  <c r="F1366" i="8"/>
  <c r="F1362" i="8"/>
  <c r="F1358" i="8"/>
  <c r="F1354" i="8"/>
  <c r="F1350" i="8"/>
  <c r="F1346" i="8"/>
  <c r="F1342" i="8"/>
  <c r="F1338" i="8"/>
  <c r="F1334" i="8"/>
  <c r="F1330" i="8"/>
  <c r="F1326" i="8"/>
  <c r="F1322" i="8"/>
  <c r="F1318" i="8"/>
  <c r="F1314" i="8"/>
  <c r="F1310" i="8"/>
  <c r="F1306" i="8"/>
  <c r="F1302" i="8"/>
  <c r="F1298" i="8"/>
  <c r="F1294" i="8"/>
  <c r="F1290" i="8"/>
  <c r="F1286" i="8"/>
  <c r="F1282" i="8"/>
  <c r="F1278" i="8"/>
  <c r="F1274" i="8"/>
  <c r="F1270" i="8"/>
  <c r="F1266" i="8"/>
  <c r="F1262" i="8"/>
  <c r="F1258" i="8"/>
  <c r="F1254" i="8"/>
  <c r="F1250" i="8"/>
  <c r="F1246" i="8"/>
  <c r="F1242" i="8"/>
  <c r="F1238" i="8"/>
  <c r="F1234" i="8"/>
  <c r="F1230" i="8"/>
  <c r="F1226" i="8"/>
  <c r="F1222" i="8"/>
  <c r="F1218" i="8"/>
  <c r="F1214" i="8"/>
  <c r="F1210" i="8"/>
  <c r="F1206" i="8"/>
  <c r="F1202" i="8"/>
  <c r="F1198" i="8"/>
  <c r="F1194" i="8"/>
  <c r="F1190" i="8"/>
  <c r="F1186" i="8"/>
  <c r="F1182" i="8"/>
  <c r="F1178" i="8"/>
  <c r="F1174" i="8"/>
  <c r="F1170" i="8"/>
  <c r="F1166" i="8"/>
  <c r="F1162" i="8"/>
  <c r="F1158" i="8"/>
  <c r="F1154" i="8"/>
  <c r="F1150" i="8"/>
  <c r="F1146" i="8"/>
  <c r="F1142" i="8"/>
  <c r="F1138" i="8"/>
  <c r="F1134" i="8"/>
  <c r="F1130" i="8"/>
  <c r="F1126" i="8"/>
  <c r="F1122" i="8"/>
  <c r="F1118" i="8"/>
  <c r="F1114" i="8"/>
  <c r="F1110" i="8"/>
  <c r="F1106" i="8"/>
  <c r="F1102" i="8"/>
  <c r="F1098" i="8"/>
  <c r="F1094" i="8"/>
  <c r="F1090" i="8"/>
  <c r="F1086" i="8"/>
  <c r="F1082" i="8"/>
  <c r="F1078" i="8"/>
  <c r="F1074" i="8"/>
  <c r="F1070" i="8"/>
  <c r="F1066" i="8"/>
  <c r="F1062" i="8"/>
  <c r="F1058" i="8"/>
  <c r="F1054" i="8"/>
  <c r="F1050" i="8"/>
  <c r="F1046" i="8"/>
  <c r="F1042" i="8"/>
  <c r="F1038" i="8"/>
  <c r="F1034" i="8"/>
  <c r="F1030" i="8"/>
  <c r="F1026" i="8"/>
  <c r="F1022" i="8"/>
  <c r="F1018" i="8"/>
  <c r="F1014" i="8"/>
  <c r="F1010" i="8"/>
  <c r="F1006" i="8"/>
  <c r="F1002" i="8"/>
  <c r="F998" i="8"/>
  <c r="F994" i="8"/>
  <c r="F990" i="8"/>
  <c r="F986" i="8"/>
  <c r="F982" i="8"/>
  <c r="F978" i="8"/>
  <c r="F974" i="8"/>
  <c r="F970" i="8"/>
  <c r="F966" i="8"/>
  <c r="F962" i="8"/>
  <c r="F958" i="8"/>
  <c r="F954" i="8"/>
  <c r="F950" i="8"/>
  <c r="F946" i="8"/>
  <c r="F942" i="8"/>
  <c r="F938" i="8"/>
  <c r="F934" i="8"/>
  <c r="F930" i="8"/>
  <c r="F926" i="8"/>
  <c r="F922" i="8"/>
  <c r="F918" i="8"/>
  <c r="F914" i="8"/>
  <c r="F910" i="8"/>
  <c r="F906" i="8"/>
  <c r="F902" i="8"/>
  <c r="F898" i="8"/>
  <c r="F894" i="8"/>
  <c r="F890" i="8"/>
  <c r="F886" i="8"/>
  <c r="F882" i="8"/>
  <c r="F878" i="8"/>
  <c r="F874" i="8"/>
  <c r="F870" i="8"/>
  <c r="F866" i="8"/>
  <c r="F862" i="8"/>
  <c r="F858" i="8"/>
  <c r="F854" i="8"/>
  <c r="F850" i="8"/>
  <c r="F846" i="8"/>
  <c r="F842" i="8"/>
  <c r="F838" i="8"/>
  <c r="F834" i="8"/>
  <c r="F830" i="8"/>
  <c r="F826" i="8"/>
  <c r="F822" i="8"/>
  <c r="F818" i="8"/>
  <c r="F814" i="8"/>
  <c r="F810" i="8"/>
  <c r="F806" i="8"/>
  <c r="F802" i="8"/>
  <c r="F798" i="8"/>
  <c r="F794" i="8"/>
  <c r="F790" i="8"/>
  <c r="F786" i="8"/>
  <c r="F782" i="8"/>
  <c r="F778" i="8"/>
  <c r="F774" i="8"/>
  <c r="F770" i="8"/>
  <c r="F766" i="8"/>
  <c r="F762" i="8"/>
  <c r="F758" i="8"/>
  <c r="F754" i="8"/>
  <c r="F750" i="8"/>
  <c r="F746" i="8"/>
  <c r="F742" i="8"/>
  <c r="F738" i="8"/>
  <c r="F734" i="8"/>
  <c r="F730" i="8"/>
  <c r="F726" i="8"/>
  <c r="F722" i="8"/>
  <c r="F718" i="8"/>
  <c r="F714" i="8"/>
  <c r="F710" i="8"/>
  <c r="F706" i="8"/>
  <c r="F702" i="8"/>
  <c r="F698" i="8"/>
  <c r="F694" i="8"/>
  <c r="F690" i="8"/>
  <c r="F686" i="8"/>
  <c r="F682" i="8"/>
  <c r="F678" i="8"/>
  <c r="F674" i="8"/>
  <c r="F670" i="8"/>
  <c r="F666" i="8"/>
  <c r="F662" i="8"/>
  <c r="F658" i="8"/>
  <c r="F654" i="8"/>
  <c r="F650" i="8"/>
  <c r="F646" i="8"/>
  <c r="F642" i="8"/>
  <c r="F638" i="8"/>
  <c r="F634" i="8"/>
  <c r="F630" i="8"/>
  <c r="F626" i="8"/>
  <c r="F622" i="8"/>
  <c r="F618" i="8"/>
  <c r="F614" i="8"/>
  <c r="F610" i="8"/>
  <c r="F606" i="8"/>
  <c r="F602" i="8"/>
  <c r="F598" i="8"/>
  <c r="F594" i="8"/>
  <c r="F590" i="8"/>
  <c r="F586" i="8"/>
  <c r="F582" i="8"/>
  <c r="F578" i="8"/>
  <c r="F574" i="8"/>
  <c r="F570" i="8"/>
  <c r="F566" i="8"/>
  <c r="F562" i="8"/>
  <c r="F558" i="8"/>
  <c r="F554" i="8"/>
  <c r="F550" i="8"/>
  <c r="F546" i="8"/>
  <c r="F542" i="8"/>
  <c r="F538" i="8"/>
  <c r="F534" i="8"/>
  <c r="F530" i="8"/>
  <c r="F526" i="8"/>
  <c r="F522" i="8"/>
  <c r="F518" i="8"/>
  <c r="F514" i="8"/>
  <c r="F510" i="8"/>
  <c r="F506" i="8"/>
  <c r="F502" i="8"/>
  <c r="F498" i="8"/>
  <c r="F494" i="8"/>
  <c r="F490" i="8"/>
  <c r="F486" i="8"/>
  <c r="F482" i="8"/>
  <c r="F478" i="8"/>
  <c r="F474" i="8"/>
  <c r="F470" i="8"/>
  <c r="F466" i="8"/>
  <c r="F462" i="8"/>
  <c r="F458" i="8"/>
  <c r="F454" i="8"/>
  <c r="F450" i="8"/>
  <c r="F446" i="8"/>
  <c r="F442" i="8"/>
  <c r="F438" i="8"/>
  <c r="F434" i="8"/>
  <c r="F430" i="8"/>
  <c r="F426" i="8"/>
  <c r="F422" i="8"/>
  <c r="F418" i="8"/>
  <c r="F414" i="8"/>
  <c r="F410" i="8"/>
  <c r="F406" i="8"/>
  <c r="F402" i="8"/>
  <c r="F398" i="8"/>
  <c r="F394" i="8"/>
  <c r="F390" i="8"/>
  <c r="F386" i="8"/>
  <c r="F382" i="8"/>
  <c r="F378" i="8"/>
  <c r="F374" i="8"/>
  <c r="F370" i="8"/>
  <c r="F366" i="8"/>
  <c r="F362" i="8"/>
  <c r="F358" i="8"/>
  <c r="F354" i="8"/>
  <c r="F350" i="8"/>
  <c r="F346" i="8"/>
  <c r="F342" i="8"/>
  <c r="F338" i="8"/>
  <c r="F334" i="8"/>
  <c r="F330" i="8"/>
  <c r="F326" i="8"/>
  <c r="F322" i="8"/>
  <c r="F318" i="8"/>
  <c r="F314" i="8"/>
  <c r="F310" i="8"/>
  <c r="F306" i="8"/>
  <c r="F302" i="8"/>
  <c r="F298" i="8"/>
  <c r="F294" i="8"/>
  <c r="F290" i="8"/>
  <c r="F286" i="8"/>
  <c r="F282" i="8"/>
  <c r="F278" i="8"/>
  <c r="F274" i="8"/>
  <c r="F270" i="8"/>
  <c r="F266" i="8"/>
  <c r="F262" i="8"/>
  <c r="F258" i="8"/>
  <c r="F254" i="8"/>
  <c r="F250" i="8"/>
  <c r="F246" i="8"/>
  <c r="F242" i="8"/>
  <c r="F238" i="8"/>
  <c r="F234" i="8"/>
  <c r="F230" i="8"/>
  <c r="F226" i="8"/>
  <c r="F222" i="8"/>
  <c r="F218" i="8"/>
  <c r="F214" i="8"/>
  <c r="F210" i="8"/>
  <c r="F206" i="8"/>
  <c r="F202" i="8"/>
  <c r="F198" i="8"/>
  <c r="F194" i="8"/>
  <c r="F190" i="8"/>
  <c r="F186" i="8"/>
  <c r="F182" i="8"/>
  <c r="F178" i="8"/>
  <c r="F174" i="8"/>
  <c r="F170" i="8"/>
  <c r="F166" i="8"/>
  <c r="F162" i="8"/>
  <c r="F158" i="8"/>
  <c r="F154" i="8"/>
  <c r="F150" i="8"/>
  <c r="F146" i="8"/>
  <c r="F142" i="8"/>
  <c r="F138" i="8"/>
  <c r="F134" i="8"/>
  <c r="F130" i="8"/>
  <c r="F126" i="8"/>
  <c r="F122" i="8"/>
  <c r="F118" i="8"/>
  <c r="F114" i="8"/>
  <c r="F110" i="8"/>
  <c r="F106" i="8"/>
  <c r="F102" i="8"/>
  <c r="F98" i="8"/>
  <c r="F94" i="8"/>
  <c r="F90" i="8"/>
  <c r="F86" i="8"/>
  <c r="F82" i="8"/>
  <c r="F78" i="8"/>
  <c r="F74" i="8"/>
  <c r="F70" i="8"/>
  <c r="F66" i="8"/>
  <c r="F62" i="8"/>
  <c r="F58" i="8"/>
  <c r="F54" i="8"/>
  <c r="F50" i="8"/>
  <c r="F46" i="8"/>
  <c r="F42" i="8"/>
  <c r="F38" i="8"/>
  <c r="F34" i="8"/>
  <c r="F30" i="8"/>
  <c r="F26" i="8"/>
  <c r="F22" i="8"/>
  <c r="F18" i="8"/>
  <c r="F14" i="8"/>
  <c r="F10" i="8"/>
  <c r="F6" i="8"/>
  <c r="F2203" i="8"/>
  <c r="F2195" i="8"/>
  <c r="F2187" i="8"/>
  <c r="F2063" i="8"/>
  <c r="F2055" i="8"/>
  <c r="F2049" i="8"/>
  <c r="F2045" i="8"/>
  <c r="F2041" i="8"/>
  <c r="F2037" i="8"/>
  <c r="F2033" i="8"/>
  <c r="F2029" i="8"/>
  <c r="F2025" i="8"/>
  <c r="F2021" i="8"/>
  <c r="F2017" i="8"/>
  <c r="F2013" i="8"/>
  <c r="F2009" i="8"/>
  <c r="F2005" i="8"/>
  <c r="F2001" i="8"/>
  <c r="F1997" i="8"/>
  <c r="F1993" i="8"/>
  <c r="F1989" i="8"/>
  <c r="F1985" i="8"/>
  <c r="F1981" i="8"/>
  <c r="F1977" i="8"/>
  <c r="F1973" i="8"/>
  <c r="F1969" i="8"/>
  <c r="F1965" i="8"/>
  <c r="F1961" i="8"/>
  <c r="F1957" i="8"/>
  <c r="F1953" i="8"/>
  <c r="F1949" i="8"/>
  <c r="F1945" i="8"/>
  <c r="F1941" i="8"/>
  <c r="F1937" i="8"/>
  <c r="F1933" i="8"/>
  <c r="F1929" i="8"/>
  <c r="F1925" i="8"/>
  <c r="F1921" i="8"/>
  <c r="F1917" i="8"/>
  <c r="F1913" i="8"/>
  <c r="F1909" i="8"/>
  <c r="F1905" i="8"/>
  <c r="F1901" i="8"/>
  <c r="F1897" i="8"/>
  <c r="F1893" i="8"/>
  <c r="F1889" i="8"/>
  <c r="F1885" i="8"/>
  <c r="F1881" i="8"/>
  <c r="F1877" i="8"/>
  <c r="F1873" i="8"/>
  <c r="F1869" i="8"/>
  <c r="F1865" i="8"/>
  <c r="F1861" i="8"/>
  <c r="F1857" i="8"/>
  <c r="F1853" i="8"/>
  <c r="F1849" i="8"/>
  <c r="F1845" i="8"/>
  <c r="F1841" i="8"/>
  <c r="F1837" i="8"/>
  <c r="F1833" i="8"/>
  <c r="F1829" i="8"/>
  <c r="F1825" i="8"/>
  <c r="F1821" i="8"/>
  <c r="F1817" i="8"/>
  <c r="F1813" i="8"/>
  <c r="F1809" i="8"/>
  <c r="F1805" i="8"/>
  <c r="F1801" i="8"/>
  <c r="F1797" i="8"/>
  <c r="F1793" i="8"/>
  <c r="F1789" i="8"/>
  <c r="F1785" i="8"/>
  <c r="F1781" i="8"/>
  <c r="F1777" i="8"/>
  <c r="F1773" i="8"/>
  <c r="F1769" i="8"/>
  <c r="F1765" i="8"/>
  <c r="F1761" i="8"/>
  <c r="F1757" i="8"/>
  <c r="F1753" i="8"/>
  <c r="F1749" i="8"/>
  <c r="F1745" i="8"/>
  <c r="F1741" i="8"/>
  <c r="F1737" i="8"/>
  <c r="F1733" i="8"/>
  <c r="F1729" i="8"/>
  <c r="F1725" i="8"/>
  <c r="F1721" i="8"/>
  <c r="F1717" i="8"/>
  <c r="F1713" i="8"/>
  <c r="F1709" i="8"/>
  <c r="F1705" i="8"/>
  <c r="F1701" i="8"/>
  <c r="F1697" i="8"/>
  <c r="F1693" i="8"/>
  <c r="F1689" i="8"/>
  <c r="F1685" i="8"/>
  <c r="F1681" i="8"/>
  <c r="F1677" i="8"/>
  <c r="F1673" i="8"/>
  <c r="F1669" i="8"/>
  <c r="F1665" i="8"/>
  <c r="F1661" i="8"/>
  <c r="F1657" i="8"/>
  <c r="F1653" i="8"/>
  <c r="F1649" i="8"/>
  <c r="F1645" i="8"/>
  <c r="F1641" i="8"/>
  <c r="F1637" i="8"/>
  <c r="F1633" i="8"/>
  <c r="F1629" i="8"/>
  <c r="F1625" i="8"/>
  <c r="F1621" i="8"/>
  <c r="F1617" i="8"/>
  <c r="F1613" i="8"/>
  <c r="F1609" i="8"/>
  <c r="F1605" i="8"/>
  <c r="F1601" i="8"/>
  <c r="F1597" i="8"/>
  <c r="F1593" i="8"/>
  <c r="F1589" i="8"/>
  <c r="F1585" i="8"/>
  <c r="F1581" i="8"/>
  <c r="F1577" i="8"/>
  <c r="F1573" i="8"/>
  <c r="F1569" i="8"/>
  <c r="F1565" i="8"/>
  <c r="F1561" i="8"/>
  <c r="F1557" i="8"/>
  <c r="F1553" i="8"/>
  <c r="F1549" i="8"/>
  <c r="F1545" i="8"/>
  <c r="F1541" i="8"/>
  <c r="F1537" i="8"/>
  <c r="F1533" i="8"/>
  <c r="F1529" i="8"/>
  <c r="F1525" i="8"/>
  <c r="F1521" i="8"/>
  <c r="F1517" i="8"/>
  <c r="F1513" i="8"/>
  <c r="F1509" i="8"/>
  <c r="F1505" i="8"/>
  <c r="F1501" i="8"/>
  <c r="F1497" i="8"/>
  <c r="F1493" i="8"/>
  <c r="F1489" i="8"/>
  <c r="F1485" i="8"/>
  <c r="F1481" i="8"/>
  <c r="F1477" i="8"/>
  <c r="F1473" i="8"/>
  <c r="F1469" i="8"/>
  <c r="F1465" i="8"/>
  <c r="F1461" i="8"/>
  <c r="F1457" i="8"/>
  <c r="F1453" i="8"/>
  <c r="F1449" i="8"/>
  <c r="F1445" i="8"/>
  <c r="F1441" i="8"/>
  <c r="F1437" i="8"/>
  <c r="F1433" i="8"/>
  <c r="F1429" i="8"/>
  <c r="F1425" i="8"/>
  <c r="F1421" i="8"/>
  <c r="F1417" i="8"/>
  <c r="F1413" i="8"/>
  <c r="F1409" i="8"/>
  <c r="F1405" i="8"/>
  <c r="F1401" i="8"/>
  <c r="F1397" i="8"/>
  <c r="F1393" i="8"/>
  <c r="F1389" i="8"/>
  <c r="F1385" i="8"/>
  <c r="F1381" i="8"/>
  <c r="F1377" i="8"/>
  <c r="F1373" i="8"/>
  <c r="F1369" i="8"/>
  <c r="F1365" i="8"/>
  <c r="F1361" i="8"/>
  <c r="F1357" i="8"/>
  <c r="F1353" i="8"/>
  <c r="F1349" i="8"/>
  <c r="F1345" i="8"/>
  <c r="F1341" i="8"/>
  <c r="F1337" i="8"/>
  <c r="F1333" i="8"/>
  <c r="F1329" i="8"/>
  <c r="F1325" i="8"/>
  <c r="F1321" i="8"/>
  <c r="F1317" i="8"/>
  <c r="F1313" i="8"/>
  <c r="F1309" i="8"/>
  <c r="F1305" i="8"/>
  <c r="F1301" i="8"/>
  <c r="F1297" i="8"/>
  <c r="F1293" i="8"/>
  <c r="F1289" i="8"/>
  <c r="F1285" i="8"/>
  <c r="F1281" i="8"/>
  <c r="F1277" i="8"/>
  <c r="F1273" i="8"/>
  <c r="F1269" i="8"/>
  <c r="F1265" i="8"/>
  <c r="F1261" i="8"/>
  <c r="F1257" i="8"/>
  <c r="F1253" i="8"/>
  <c r="F1249" i="8"/>
  <c r="F1245" i="8"/>
  <c r="F1241" i="8"/>
  <c r="F1237" i="8"/>
  <c r="F1233" i="8"/>
  <c r="F1229" i="8"/>
  <c r="F1225" i="8"/>
  <c r="F1221" i="8"/>
  <c r="F1217" i="8"/>
  <c r="F1213" i="8"/>
  <c r="F1209" i="8"/>
  <c r="F1205" i="8"/>
  <c r="F1201" i="8"/>
  <c r="F1197" i="8"/>
  <c r="F1193" i="8"/>
  <c r="F1189" i="8"/>
  <c r="F1185" i="8"/>
  <c r="F1181" i="8"/>
  <c r="F1177" i="8"/>
  <c r="F1173" i="8"/>
  <c r="F1169" i="8"/>
  <c r="F1165" i="8"/>
  <c r="F1161" i="8"/>
  <c r="F1157" i="8"/>
  <c r="F1153" i="8"/>
  <c r="F1149" i="8"/>
  <c r="F1145" i="8"/>
  <c r="F1141" i="8"/>
  <c r="F1137" i="8"/>
  <c r="F1133" i="8"/>
  <c r="F1129" i="8"/>
  <c r="F1125" i="8"/>
  <c r="F1121" i="8"/>
  <c r="F1117" i="8"/>
  <c r="F1113" i="8"/>
  <c r="F1109" i="8"/>
  <c r="F1105" i="8"/>
  <c r="F1101" i="8"/>
  <c r="F1097" i="8"/>
  <c r="F1093" i="8"/>
  <c r="F1089" i="8"/>
  <c r="F1085" i="8"/>
  <c r="F1081" i="8"/>
  <c r="F1077" i="8"/>
  <c r="F1073" i="8"/>
  <c r="F1069" i="8"/>
  <c r="F1065" i="8"/>
  <c r="F1061" i="8"/>
  <c r="F1057" i="8"/>
  <c r="F1053" i="8"/>
  <c r="F1049" i="8"/>
  <c r="F1045" i="8"/>
  <c r="F1041" i="8"/>
  <c r="F1037" i="8"/>
  <c r="F1033" i="8"/>
  <c r="F1029" i="8"/>
  <c r="F1025" i="8"/>
  <c r="F1021" i="8"/>
  <c r="F1017" i="8"/>
  <c r="F1013" i="8"/>
  <c r="F1009" i="8"/>
  <c r="F1005" i="8"/>
  <c r="F1001" i="8"/>
  <c r="F997" i="8"/>
  <c r="F993" i="8"/>
  <c r="F989" i="8"/>
  <c r="F985" i="8"/>
  <c r="F981" i="8"/>
  <c r="F977" i="8"/>
  <c r="F973" i="8"/>
  <c r="F969" i="8"/>
  <c r="F965" i="8"/>
  <c r="F961" i="8"/>
  <c r="F957" i="8"/>
  <c r="F953" i="8"/>
  <c r="F949" i="8"/>
  <c r="F945" i="8"/>
  <c r="F941" i="8"/>
  <c r="F937" i="8"/>
  <c r="F933" i="8"/>
  <c r="F929" i="8"/>
  <c r="F925" i="8"/>
  <c r="F921" i="8"/>
  <c r="F917" i="8"/>
  <c r="F913" i="8"/>
  <c r="F909" i="8"/>
  <c r="F905" i="8"/>
  <c r="F901" i="8"/>
  <c r="F897" i="8"/>
  <c r="F893" i="8"/>
  <c r="F889" i="8"/>
  <c r="F885" i="8"/>
  <c r="F881" i="8"/>
  <c r="F877" i="8"/>
  <c r="F873" i="8"/>
  <c r="F869" i="8"/>
  <c r="F865" i="8"/>
  <c r="F861" i="8"/>
  <c r="F857" i="8"/>
  <c r="F853" i="8"/>
  <c r="F849" i="8"/>
  <c r="F845" i="8"/>
  <c r="F841" i="8"/>
  <c r="F837" i="8"/>
  <c r="F833" i="8"/>
  <c r="F829" i="8"/>
  <c r="F825" i="8"/>
  <c r="F821" i="8"/>
  <c r="F817" i="8"/>
  <c r="F813" i="8"/>
  <c r="F809" i="8"/>
  <c r="F805" i="8"/>
  <c r="F801" i="8"/>
  <c r="F797" i="8"/>
  <c r="F793" i="8"/>
  <c r="F789" i="8"/>
  <c r="F785" i="8"/>
  <c r="F781" i="8"/>
  <c r="F777" i="8"/>
  <c r="F773" i="8"/>
  <c r="F769" i="8"/>
  <c r="F765" i="8"/>
  <c r="F761" i="8"/>
  <c r="F757" i="8"/>
  <c r="F753" i="8"/>
  <c r="F749" i="8"/>
  <c r="F745" i="8"/>
  <c r="F741" i="8"/>
  <c r="F737" i="8"/>
  <c r="F733" i="8"/>
  <c r="F729" i="8"/>
  <c r="F725" i="8"/>
  <c r="F721" i="8"/>
  <c r="F717" i="8"/>
  <c r="F713" i="8"/>
  <c r="F709" i="8"/>
  <c r="F705" i="8"/>
  <c r="F701" i="8"/>
  <c r="F697" i="8"/>
  <c r="F693" i="8"/>
  <c r="F689" i="8"/>
  <c r="F685" i="8"/>
  <c r="F681" i="8"/>
  <c r="F677" i="8"/>
  <c r="F673" i="8"/>
  <c r="F669" i="8"/>
  <c r="F665" i="8"/>
  <c r="F661" i="8"/>
  <c r="F657" i="8"/>
  <c r="F653" i="8"/>
  <c r="F649" i="8"/>
  <c r="F645" i="8"/>
  <c r="F641" i="8"/>
  <c r="F637" i="8"/>
  <c r="F633" i="8"/>
  <c r="F629" i="8"/>
  <c r="F625" i="8"/>
  <c r="F621" i="8"/>
  <c r="F617" i="8"/>
  <c r="F613" i="8"/>
  <c r="F609" i="8"/>
  <c r="F605" i="8"/>
  <c r="F601" i="8"/>
  <c r="F597" i="8"/>
  <c r="F593" i="8"/>
  <c r="F589" i="8"/>
  <c r="F585" i="8"/>
  <c r="F581" i="8"/>
  <c r="F577" i="8"/>
  <c r="F573" i="8"/>
  <c r="F569" i="8"/>
  <c r="F565" i="8"/>
  <c r="F561" i="8"/>
  <c r="F557" i="8"/>
  <c r="F553" i="8"/>
  <c r="F549" i="8"/>
  <c r="F545" i="8"/>
  <c r="F541" i="8"/>
  <c r="F537" i="8"/>
  <c r="F533" i="8"/>
  <c r="F529" i="8"/>
  <c r="F525" i="8"/>
  <c r="F521" i="8"/>
  <c r="F517" i="8"/>
  <c r="F513" i="8"/>
  <c r="F509" i="8"/>
  <c r="F505" i="8"/>
  <c r="F501" i="8"/>
  <c r="F497" i="8"/>
  <c r="F493" i="8"/>
  <c r="F489" i="8"/>
  <c r="F485" i="8"/>
  <c r="F481" i="8"/>
  <c r="F477" i="8"/>
  <c r="F473" i="8"/>
  <c r="F469" i="8"/>
  <c r="F465" i="8"/>
  <c r="F461" i="8"/>
  <c r="F457" i="8"/>
  <c r="F453" i="8"/>
  <c r="F449" i="8"/>
  <c r="F445" i="8"/>
  <c r="F441" i="8"/>
  <c r="F437" i="8"/>
  <c r="F433" i="8"/>
  <c r="F429" i="8"/>
  <c r="F425" i="8"/>
  <c r="F421" i="8"/>
  <c r="F417" i="8"/>
  <c r="F413" i="8"/>
  <c r="F409" i="8"/>
  <c r="F405" i="8"/>
  <c r="F401" i="8"/>
  <c r="F397" i="8"/>
  <c r="F393" i="8"/>
  <c r="F389" i="8"/>
  <c r="F385" i="8"/>
  <c r="F381" i="8"/>
  <c r="F377" i="8"/>
  <c r="F373" i="8"/>
  <c r="F369" i="8"/>
  <c r="F365" i="8"/>
  <c r="F361" i="8"/>
  <c r="F357" i="8"/>
  <c r="F353" i="8"/>
  <c r="F349" i="8"/>
  <c r="F345" i="8"/>
  <c r="F341" i="8"/>
  <c r="F337" i="8"/>
  <c r="F333" i="8"/>
  <c r="F329" i="8"/>
  <c r="F325" i="8"/>
  <c r="F321" i="8"/>
  <c r="F317" i="8"/>
  <c r="F313" i="8"/>
  <c r="F309" i="8"/>
  <c r="F305" i="8"/>
  <c r="F301" i="8"/>
  <c r="F297" i="8"/>
  <c r="F293" i="8"/>
  <c r="F289" i="8"/>
  <c r="F285" i="8"/>
  <c r="F281" i="8"/>
  <c r="F277" i="8"/>
  <c r="F273" i="8"/>
  <c r="F269" i="8"/>
  <c r="F265" i="8"/>
  <c r="F261" i="8"/>
  <c r="F257" i="8"/>
  <c r="F253" i="8"/>
  <c r="F249" i="8"/>
  <c r="F245" i="8"/>
  <c r="F241" i="8"/>
  <c r="F237" i="8"/>
  <c r="F233" i="8"/>
  <c r="F229" i="8"/>
  <c r="F225" i="8"/>
  <c r="F221" i="8"/>
  <c r="F217" i="8"/>
  <c r="F213" i="8"/>
  <c r="F209" i="8"/>
  <c r="F205" i="8"/>
  <c r="F201" i="8"/>
  <c r="F197" i="8"/>
  <c r="F193" i="8"/>
  <c r="F189" i="8"/>
  <c r="F185" i="8"/>
  <c r="F181" i="8"/>
  <c r="F177" i="8"/>
  <c r="F173" i="8"/>
  <c r="F169" i="8"/>
  <c r="F165" i="8"/>
  <c r="F161" i="8"/>
  <c r="F157" i="8"/>
  <c r="F153" i="8"/>
  <c r="F149" i="8"/>
  <c r="F145" i="8"/>
  <c r="F141" i="8"/>
  <c r="F137" i="8"/>
  <c r="F133" i="8"/>
  <c r="F129" i="8"/>
  <c r="F125" i="8"/>
  <c r="F121" i="8"/>
  <c r="F117" i="8"/>
  <c r="F113" i="8"/>
  <c r="F109" i="8"/>
  <c r="F105" i="8"/>
  <c r="F101" i="8"/>
  <c r="F97" i="8"/>
  <c r="F93" i="8"/>
  <c r="F89" i="8"/>
  <c r="F85" i="8"/>
  <c r="F81" i="8"/>
  <c r="F77" i="8"/>
  <c r="F73" i="8"/>
  <c r="F69" i="8"/>
  <c r="F65" i="8"/>
  <c r="F61" i="8"/>
  <c r="F57" i="8"/>
  <c r="F53" i="8"/>
  <c r="F49" i="8"/>
  <c r="F45" i="8"/>
  <c r="F41" i="8"/>
  <c r="F37" i="8"/>
  <c r="F33" i="8"/>
  <c r="F29" i="8"/>
  <c r="F25" i="8"/>
  <c r="F21" i="8"/>
  <c r="F17" i="8"/>
  <c r="F13" i="8"/>
  <c r="F9" i="8"/>
  <c r="F5" i="8"/>
  <c r="F2205" i="8"/>
  <c r="F2197" i="8"/>
  <c r="F2189" i="8"/>
  <c r="F2181" i="8"/>
  <c r="F2177" i="8"/>
  <c r="F2173" i="8"/>
  <c r="F2169" i="8"/>
  <c r="F2165" i="8"/>
  <c r="F2161" i="8"/>
  <c r="F2157" i="8"/>
  <c r="F2153" i="8"/>
  <c r="F2149" i="8"/>
  <c r="F2145" i="8"/>
  <c r="F2141" i="8"/>
  <c r="F2137" i="8"/>
  <c r="F2133" i="8"/>
  <c r="F2129" i="8"/>
  <c r="F2125" i="8"/>
  <c r="F2121" i="8"/>
  <c r="F2117" i="8"/>
  <c r="F2113" i="8"/>
  <c r="F2109" i="8"/>
  <c r="F2105" i="8"/>
  <c r="F2101" i="8"/>
  <c r="F2097" i="8"/>
  <c r="F2093" i="8"/>
  <c r="F2089" i="8"/>
  <c r="F2085" i="8"/>
  <c r="F2081" i="8"/>
  <c r="F2077" i="8"/>
  <c r="F2073" i="8"/>
  <c r="F2069" i="8"/>
  <c r="F2061" i="8"/>
  <c r="F2053" i="8"/>
  <c r="F2132" i="8"/>
  <c r="F2128" i="8"/>
  <c r="F2124" i="8"/>
  <c r="F2120" i="8"/>
  <c r="F2116" i="8"/>
  <c r="F2112" i="8"/>
  <c r="F2108" i="8"/>
  <c r="F2104" i="8"/>
  <c r="F2100" i="8"/>
  <c r="F2096" i="8"/>
  <c r="F2092" i="8"/>
  <c r="F2088" i="8"/>
  <c r="F2084" i="8"/>
  <c r="F2080" i="8"/>
  <c r="F2076" i="8"/>
  <c r="F2072" i="8"/>
  <c r="F2068" i="8"/>
  <c r="F2064" i="8"/>
  <c r="F2060" i="8"/>
  <c r="F2056" i="8"/>
  <c r="F2052" i="8"/>
  <c r="F2048" i="8"/>
  <c r="F2044" i="8"/>
  <c r="F2040" i="8"/>
  <c r="F2036" i="8"/>
  <c r="F2032" i="8"/>
  <c r="F2028" i="8"/>
  <c r="F2024" i="8"/>
  <c r="F2020" i="8"/>
  <c r="F2016" i="8"/>
  <c r="F2012" i="8"/>
  <c r="F2008" i="8"/>
  <c r="F2004" i="8"/>
  <c r="F2000" i="8"/>
  <c r="F1996" i="8"/>
  <c r="F1992" i="8"/>
  <c r="F1988" i="8"/>
  <c r="F1984" i="8"/>
  <c r="F1980" i="8"/>
  <c r="F1976" i="8"/>
  <c r="F1972" i="8"/>
  <c r="F1968" i="8"/>
  <c r="F1964" i="8"/>
  <c r="F1960" i="8"/>
  <c r="F1956" i="8"/>
  <c r="F1952" i="8"/>
  <c r="F1948" i="8"/>
  <c r="F1944" i="8"/>
  <c r="F1940" i="8"/>
  <c r="F1936" i="8"/>
  <c r="F1932" i="8"/>
  <c r="F1928" i="8"/>
  <c r="F1924" i="8"/>
  <c r="F1920" i="8"/>
  <c r="F1916" i="8"/>
  <c r="F1912" i="8"/>
  <c r="F1908" i="8"/>
  <c r="F1904" i="8"/>
  <c r="F1900" i="8"/>
  <c r="F1896" i="8"/>
  <c r="F1892" i="8"/>
  <c r="F1888" i="8"/>
  <c r="F1884" i="8"/>
  <c r="F1880" i="8"/>
  <c r="F1876" i="8"/>
  <c r="F1872" i="8"/>
  <c r="F1868" i="8"/>
  <c r="F1864" i="8"/>
  <c r="F1860" i="8"/>
  <c r="F1856" i="8"/>
  <c r="F1852" i="8"/>
  <c r="F1848" i="8"/>
  <c r="F1844" i="8"/>
  <c r="F1840" i="8"/>
  <c r="F1836" i="8"/>
  <c r="F1832" i="8"/>
  <c r="F1828" i="8"/>
  <c r="F1824" i="8"/>
  <c r="F1820" i="8"/>
  <c r="F1816" i="8"/>
  <c r="F1812" i="8"/>
  <c r="F1808" i="8"/>
  <c r="F1804" i="8"/>
  <c r="F1800" i="8"/>
  <c r="F1796" i="8"/>
  <c r="F1792" i="8"/>
  <c r="F1788" i="8"/>
  <c r="F1784" i="8"/>
  <c r="F1780" i="8"/>
  <c r="F1776" i="8"/>
  <c r="F1772" i="8"/>
  <c r="F1768" i="8"/>
  <c r="F1764" i="8"/>
  <c r="F1760" i="8"/>
  <c r="F1756" i="8"/>
  <c r="F1752" i="8"/>
  <c r="F1748" i="8"/>
  <c r="F1744" i="8"/>
  <c r="F1740" i="8"/>
  <c r="F1736" i="8"/>
  <c r="F1732" i="8"/>
  <c r="F1728" i="8"/>
  <c r="F1724" i="8"/>
  <c r="F1720" i="8"/>
  <c r="F1716" i="8"/>
  <c r="F1712" i="8"/>
  <c r="F1708" i="8"/>
  <c r="F1704" i="8"/>
  <c r="F1700" i="8"/>
  <c r="F1696" i="8"/>
  <c r="F1692" i="8"/>
  <c r="F1688" i="8"/>
  <c r="F1684" i="8"/>
  <c r="F1680" i="8"/>
  <c r="F1676" i="8"/>
  <c r="F1672" i="8"/>
  <c r="F1668" i="8"/>
  <c r="F1664" i="8"/>
  <c r="F1660" i="8"/>
  <c r="F1656" i="8"/>
  <c r="F1652" i="8"/>
  <c r="F1648" i="8"/>
  <c r="F1644" i="8"/>
  <c r="F1640" i="8"/>
  <c r="F1636" i="8"/>
  <c r="F1632" i="8"/>
  <c r="F1628" i="8"/>
  <c r="F1624" i="8"/>
  <c r="F1620" i="8"/>
  <c r="F1616" i="8"/>
  <c r="F1612" i="8"/>
  <c r="F1608" i="8"/>
  <c r="F1604" i="8"/>
  <c r="F1600" i="8"/>
  <c r="F1596" i="8"/>
  <c r="F1592" i="8"/>
  <c r="F1588" i="8"/>
  <c r="F1584" i="8"/>
  <c r="F1580" i="8"/>
  <c r="F1576" i="8"/>
  <c r="F1572" i="8"/>
  <c r="F1568" i="8"/>
  <c r="F1564" i="8"/>
  <c r="F1560" i="8"/>
  <c r="F1556" i="8"/>
  <c r="F1552" i="8"/>
  <c r="F1548" i="8"/>
  <c r="F1544" i="8"/>
  <c r="F1540" i="8"/>
  <c r="F1536" i="8"/>
  <c r="F1532" i="8"/>
  <c r="F1528" i="8"/>
  <c r="F1524" i="8"/>
  <c r="F1520" i="8"/>
  <c r="F1516" i="8"/>
  <c r="F1512" i="8"/>
  <c r="F1508" i="8"/>
  <c r="F1504" i="8"/>
  <c r="F1500" i="8"/>
  <c r="F1496" i="8"/>
  <c r="F1492" i="8"/>
  <c r="F1488" i="8"/>
  <c r="F1484" i="8"/>
  <c r="F1480" i="8"/>
  <c r="F1476" i="8"/>
  <c r="F1472" i="8"/>
  <c r="F1468" i="8"/>
  <c r="F1464" i="8"/>
  <c r="F1460" i="8"/>
  <c r="F1456" i="8"/>
  <c r="F1452" i="8"/>
  <c r="F1448" i="8"/>
  <c r="F1444" i="8"/>
  <c r="F1440" i="8"/>
  <c r="F1436" i="8"/>
  <c r="F1432" i="8"/>
  <c r="F1428" i="8"/>
  <c r="F1424" i="8"/>
  <c r="F1420" i="8"/>
  <c r="F1416" i="8"/>
  <c r="F1412" i="8"/>
  <c r="F1408" i="8"/>
  <c r="F1404" i="8"/>
  <c r="F1400" i="8"/>
  <c r="F1396" i="8"/>
  <c r="F1392" i="8"/>
  <c r="F1388" i="8"/>
  <c r="F1384" i="8"/>
  <c r="F1380" i="8"/>
  <c r="F1376" i="8"/>
  <c r="F1372" i="8"/>
  <c r="F1368" i="8"/>
  <c r="F1364" i="8"/>
  <c r="F1360" i="8"/>
  <c r="F1356" i="8"/>
  <c r="F1352" i="8"/>
  <c r="F1348" i="8"/>
  <c r="F1344" i="8"/>
  <c r="F1340" i="8"/>
  <c r="F1336" i="8"/>
  <c r="F1332" i="8"/>
  <c r="F1328" i="8"/>
  <c r="F1324" i="8"/>
  <c r="F1320" i="8"/>
  <c r="F1316" i="8"/>
  <c r="F1312" i="8"/>
  <c r="F1308" i="8"/>
  <c r="F1304" i="8"/>
  <c r="F1300" i="8"/>
  <c r="F1296" i="8"/>
  <c r="F1292" i="8"/>
  <c r="F1288" i="8"/>
  <c r="F1284" i="8"/>
  <c r="F1280" i="8"/>
  <c r="F1276" i="8"/>
  <c r="F1272" i="8"/>
  <c r="F1268" i="8"/>
  <c r="F1264" i="8"/>
  <c r="F1260" i="8"/>
  <c r="F1256" i="8"/>
  <c r="F1252" i="8"/>
  <c r="F1248" i="8"/>
  <c r="F1244" i="8"/>
  <c r="F1240" i="8"/>
  <c r="F1236" i="8"/>
  <c r="F1232" i="8"/>
  <c r="F1228" i="8"/>
  <c r="F1224" i="8"/>
  <c r="F1220" i="8"/>
  <c r="F1216" i="8"/>
  <c r="F1212" i="8"/>
  <c r="F1208" i="8"/>
  <c r="F1204" i="8"/>
  <c r="F1200" i="8"/>
  <c r="F1196" i="8"/>
  <c r="F1192" i="8"/>
  <c r="F1188" i="8"/>
  <c r="F1184" i="8"/>
  <c r="F1180" i="8"/>
  <c r="F1176" i="8"/>
  <c r="F1172" i="8"/>
  <c r="F1168" i="8"/>
  <c r="F1164" i="8"/>
  <c r="F1160" i="8"/>
  <c r="F1156" i="8"/>
  <c r="F1152" i="8"/>
  <c r="F1148" i="8"/>
  <c r="F1144" i="8"/>
  <c r="F1140" i="8"/>
  <c r="F1136" i="8"/>
  <c r="F1132" i="8"/>
  <c r="F1128" i="8"/>
  <c r="F1124" i="8"/>
  <c r="F1120" i="8"/>
  <c r="F1116" i="8"/>
  <c r="F1112" i="8"/>
  <c r="F1108" i="8"/>
  <c r="F1104" i="8"/>
  <c r="F1100" i="8"/>
  <c r="F1096" i="8"/>
  <c r="F1092" i="8"/>
  <c r="F1088" i="8"/>
  <c r="F1084" i="8"/>
  <c r="F1080" i="8"/>
  <c r="F1076" i="8"/>
  <c r="F1072" i="8"/>
  <c r="F1068" i="8"/>
  <c r="F1064" i="8"/>
  <c r="F1060" i="8"/>
  <c r="F1056" i="8"/>
  <c r="F1052" i="8"/>
  <c r="F1048" i="8"/>
  <c r="F1044" i="8"/>
  <c r="F1040" i="8"/>
  <c r="F1036" i="8"/>
  <c r="F1032" i="8"/>
  <c r="F1028" i="8"/>
  <c r="F1024" i="8"/>
  <c r="F1020" i="8"/>
  <c r="F1016" i="8"/>
  <c r="F1012" i="8"/>
  <c r="F1008" i="8"/>
  <c r="F1004" i="8"/>
  <c r="F1000" i="8"/>
  <c r="F996" i="8"/>
  <c r="F992" i="8"/>
  <c r="F988" i="8"/>
  <c r="F984" i="8"/>
  <c r="F980" i="8"/>
  <c r="F976" i="8"/>
  <c r="F972" i="8"/>
  <c r="F968" i="8"/>
  <c r="F964" i="8"/>
  <c r="F960" i="8"/>
  <c r="F956" i="8"/>
  <c r="F952" i="8"/>
  <c r="F948" i="8"/>
  <c r="F944" i="8"/>
  <c r="F940" i="8"/>
  <c r="F936" i="8"/>
  <c r="F932" i="8"/>
  <c r="F928" i="8"/>
  <c r="F924" i="8"/>
  <c r="F920" i="8"/>
  <c r="F916" i="8"/>
  <c r="F912" i="8"/>
  <c r="F908" i="8"/>
  <c r="F904" i="8"/>
  <c r="F900" i="8"/>
  <c r="F896" i="8"/>
  <c r="F892" i="8"/>
  <c r="F888" i="8"/>
  <c r="F884" i="8"/>
  <c r="F880" i="8"/>
  <c r="F876" i="8"/>
  <c r="F872" i="8"/>
  <c r="F868" i="8"/>
  <c r="F864" i="8"/>
  <c r="F860" i="8"/>
  <c r="F856" i="8"/>
  <c r="F852" i="8"/>
  <c r="F848" i="8"/>
  <c r="F844" i="8"/>
  <c r="F840" i="8"/>
  <c r="F836" i="8"/>
  <c r="F832" i="8"/>
  <c r="F828" i="8"/>
  <c r="F824" i="8"/>
  <c r="F820" i="8"/>
  <c r="F816" i="8"/>
  <c r="F812" i="8"/>
  <c r="F808" i="8"/>
  <c r="F804" i="8"/>
  <c r="F800" i="8"/>
  <c r="F796" i="8"/>
  <c r="F792" i="8"/>
  <c r="F788" i="8"/>
  <c r="F784" i="8"/>
  <c r="F780" i="8"/>
  <c r="F776" i="8"/>
  <c r="F772" i="8"/>
  <c r="F768" i="8"/>
  <c r="F764" i="8"/>
  <c r="F760" i="8"/>
  <c r="F756" i="8"/>
  <c r="F752" i="8"/>
  <c r="F748" i="8"/>
  <c r="F744" i="8"/>
  <c r="F740" i="8"/>
  <c r="F736" i="8"/>
  <c r="F732" i="8"/>
  <c r="F728" i="8"/>
  <c r="F724" i="8"/>
  <c r="F720" i="8"/>
  <c r="F716" i="8"/>
  <c r="F712" i="8"/>
  <c r="F708" i="8"/>
  <c r="F704" i="8"/>
  <c r="F700" i="8"/>
  <c r="F696" i="8"/>
  <c r="F692" i="8"/>
  <c r="F688" i="8"/>
  <c r="F684" i="8"/>
  <c r="F680" i="8"/>
  <c r="F676" i="8"/>
  <c r="F672" i="8"/>
  <c r="F668" i="8"/>
  <c r="F664" i="8"/>
  <c r="F660" i="8"/>
  <c r="F656" i="8"/>
  <c r="F652" i="8"/>
  <c r="F648" i="8"/>
  <c r="F644" i="8"/>
  <c r="F640" i="8"/>
  <c r="F636" i="8"/>
  <c r="F632" i="8"/>
  <c r="F628" i="8"/>
  <c r="F624" i="8"/>
  <c r="F620" i="8"/>
  <c r="F616" i="8"/>
  <c r="F612" i="8"/>
  <c r="F608" i="8"/>
  <c r="F604" i="8"/>
  <c r="F600" i="8"/>
  <c r="F596" i="8"/>
  <c r="F592" i="8"/>
  <c r="F588" i="8"/>
  <c r="F584" i="8"/>
  <c r="F580" i="8"/>
  <c r="F576" i="8"/>
  <c r="F572" i="8"/>
  <c r="F568" i="8"/>
  <c r="F564" i="8"/>
  <c r="F560" i="8"/>
  <c r="F556" i="8"/>
  <c r="F552" i="8"/>
  <c r="F548" i="8"/>
  <c r="F544" i="8"/>
  <c r="F540" i="8"/>
  <c r="F536" i="8"/>
  <c r="F532" i="8"/>
  <c r="F528" i="8"/>
  <c r="F524" i="8"/>
  <c r="F520" i="8"/>
  <c r="F516" i="8"/>
  <c r="F512" i="8"/>
  <c r="F508" i="8"/>
  <c r="F504" i="8"/>
  <c r="F500" i="8"/>
  <c r="F496" i="8"/>
  <c r="F492" i="8"/>
  <c r="F488" i="8"/>
  <c r="F484" i="8"/>
  <c r="F480" i="8"/>
  <c r="F476" i="8"/>
  <c r="F472" i="8"/>
  <c r="F468" i="8"/>
  <c r="F464" i="8"/>
  <c r="F460" i="8"/>
  <c r="F456" i="8"/>
  <c r="F452" i="8"/>
  <c r="F448" i="8"/>
  <c r="F444" i="8"/>
  <c r="F440" i="8"/>
  <c r="F436" i="8"/>
  <c r="F432" i="8"/>
  <c r="F428" i="8"/>
  <c r="F424" i="8"/>
  <c r="F420" i="8"/>
  <c r="F416" i="8"/>
  <c r="F412" i="8"/>
  <c r="F408" i="8"/>
  <c r="F404" i="8"/>
  <c r="F400" i="8"/>
  <c r="F396" i="8"/>
  <c r="F392" i="8"/>
  <c r="F388" i="8"/>
  <c r="F384" i="8"/>
  <c r="F380" i="8"/>
  <c r="F376" i="8"/>
  <c r="F372" i="8"/>
  <c r="F368" i="8"/>
  <c r="F364" i="8"/>
  <c r="F360" i="8"/>
  <c r="F356" i="8"/>
  <c r="F352" i="8"/>
  <c r="F348" i="8"/>
  <c r="F344" i="8"/>
  <c r="F340" i="8"/>
  <c r="F336" i="8"/>
  <c r="F332" i="8"/>
  <c r="F328" i="8"/>
  <c r="F324" i="8"/>
  <c r="F320" i="8"/>
  <c r="F316" i="8"/>
  <c r="F312" i="8"/>
  <c r="F308" i="8"/>
  <c r="F304" i="8"/>
  <c r="F300" i="8"/>
  <c r="F296" i="8"/>
  <c r="F292" i="8"/>
  <c r="F288" i="8"/>
  <c r="F284" i="8"/>
  <c r="F280" i="8"/>
  <c r="F276" i="8"/>
  <c r="F272" i="8"/>
  <c r="F268" i="8"/>
  <c r="F264" i="8"/>
  <c r="F260" i="8"/>
  <c r="F256" i="8"/>
  <c r="F252" i="8"/>
  <c r="F248" i="8"/>
  <c r="F244" i="8"/>
  <c r="F240" i="8"/>
  <c r="F236" i="8"/>
  <c r="F232" i="8"/>
  <c r="F228" i="8"/>
  <c r="F224" i="8"/>
  <c r="F220" i="8"/>
  <c r="F216" i="8"/>
  <c r="F212" i="8"/>
  <c r="F208" i="8"/>
  <c r="F204" i="8"/>
  <c r="F200" i="8"/>
  <c r="F196" i="8"/>
  <c r="F192" i="8"/>
  <c r="F188" i="8"/>
  <c r="F184" i="8"/>
  <c r="F180" i="8"/>
  <c r="F176" i="8"/>
  <c r="F172" i="8"/>
  <c r="F168" i="8"/>
  <c r="F164" i="8"/>
  <c r="F160" i="8"/>
  <c r="F156" i="8"/>
  <c r="F152" i="8"/>
  <c r="F148" i="8"/>
  <c r="F144" i="8"/>
  <c r="F140" i="8"/>
  <c r="F136" i="8"/>
  <c r="F132" i="8"/>
  <c r="F128" i="8"/>
  <c r="F124" i="8"/>
  <c r="F120" i="8"/>
  <c r="F116" i="8"/>
  <c r="F112" i="8"/>
  <c r="F108" i="8"/>
  <c r="F104" i="8"/>
  <c r="F100" i="8"/>
  <c r="F96" i="8"/>
  <c r="F92" i="8"/>
  <c r="F88" i="8"/>
  <c r="F84" i="8"/>
  <c r="F80" i="8"/>
  <c r="F76" i="8"/>
  <c r="F72" i="8"/>
  <c r="F68" i="8"/>
  <c r="F64" i="8"/>
  <c r="F60" i="8"/>
  <c r="F56" i="8"/>
  <c r="F52" i="8"/>
  <c r="F48" i="8"/>
  <c r="F44" i="8"/>
  <c r="F40" i="8"/>
  <c r="F36" i="8"/>
  <c r="F32" i="8"/>
  <c r="F28" i="8"/>
  <c r="F24" i="8"/>
  <c r="F20" i="8"/>
  <c r="F16" i="8"/>
  <c r="F12" i="8"/>
  <c r="F8" i="8"/>
  <c r="F2199" i="8"/>
  <c r="F2191" i="8"/>
  <c r="F2183" i="8"/>
  <c r="F2067" i="8"/>
  <c r="F2059" i="8"/>
  <c r="F2051" i="8"/>
  <c r="F2688" i="9"/>
  <c r="F2684" i="9"/>
  <c r="F2680" i="9"/>
  <c r="F2676" i="9"/>
  <c r="F2672" i="9"/>
  <c r="F2668" i="9"/>
  <c r="F2664" i="9"/>
  <c r="F2660" i="9"/>
  <c r="F2656" i="9"/>
  <c r="F2652" i="9"/>
  <c r="F2648" i="9"/>
  <c r="F2644" i="9"/>
  <c r="F2640" i="9"/>
  <c r="F2636" i="9"/>
  <c r="F2632" i="9"/>
  <c r="F2628" i="9"/>
  <c r="F2687" i="9"/>
  <c r="F2683" i="9"/>
  <c r="F2679" i="9"/>
  <c r="F2675" i="9"/>
  <c r="F2671" i="9"/>
  <c r="F2667" i="9"/>
  <c r="F2663" i="9"/>
  <c r="F2659" i="9"/>
  <c r="F2655" i="9"/>
  <c r="F2651" i="9"/>
  <c r="F2647" i="9"/>
  <c r="F2643" i="9"/>
  <c r="F2639" i="9"/>
  <c r="F2635" i="9"/>
  <c r="F2631" i="9"/>
  <c r="F2627" i="9"/>
  <c r="F2623" i="9"/>
  <c r="F2619" i="9"/>
  <c r="F2615" i="9"/>
  <c r="F2611" i="9"/>
  <c r="F2607" i="9"/>
  <c r="F2603" i="9"/>
  <c r="F2599" i="9"/>
  <c r="F2595" i="9"/>
  <c r="F2591" i="9"/>
  <c r="F2587" i="9"/>
  <c r="F2583" i="9"/>
  <c r="F2579" i="9"/>
  <c r="F2575" i="9"/>
  <c r="F2571" i="9"/>
  <c r="F2567" i="9"/>
  <c r="F2563" i="9"/>
  <c r="F2559" i="9"/>
  <c r="F2555" i="9"/>
  <c r="F2551" i="9"/>
  <c r="F2547" i="9"/>
  <c r="F2543" i="9"/>
  <c r="F2539" i="9"/>
  <c r="F2535" i="9"/>
  <c r="F2531" i="9"/>
  <c r="F2527" i="9"/>
  <c r="F2523" i="9"/>
  <c r="F2519" i="9"/>
  <c r="F2515" i="9"/>
  <c r="F2511" i="9"/>
  <c r="F2507" i="9"/>
  <c r="F2503" i="9"/>
  <c r="F2499" i="9"/>
  <c r="F2495" i="9"/>
  <c r="F2491" i="9"/>
  <c r="F2487" i="9"/>
  <c r="F2483" i="9"/>
  <c r="F2479" i="9"/>
  <c r="F2475" i="9"/>
  <c r="F2471" i="9"/>
  <c r="F2467" i="9"/>
  <c r="F2463" i="9"/>
  <c r="F2459" i="9"/>
  <c r="F2455" i="9"/>
  <c r="F2451" i="9"/>
  <c r="F2447" i="9"/>
  <c r="F2443" i="9"/>
  <c r="F2439" i="9"/>
  <c r="F2435" i="9"/>
  <c r="F2431" i="9"/>
  <c r="F2427" i="9"/>
  <c r="F2423" i="9"/>
  <c r="F2419" i="9"/>
  <c r="F2415" i="9"/>
  <c r="F2686" i="9"/>
  <c r="F2682" i="9"/>
  <c r="F2678" i="9"/>
  <c r="F2674" i="9"/>
  <c r="F2670" i="9"/>
  <c r="F2666" i="9"/>
  <c r="F2662" i="9"/>
  <c r="F2658" i="9"/>
  <c r="F2654" i="9"/>
  <c r="F2650" i="9"/>
  <c r="F2646" i="9"/>
  <c r="F2642" i="9"/>
  <c r="F2638" i="9"/>
  <c r="F2634" i="9"/>
  <c r="F2630" i="9"/>
  <c r="F2626" i="9"/>
  <c r="F2622" i="9"/>
  <c r="F2618" i="9"/>
  <c r="F2614" i="9"/>
  <c r="F2610" i="9"/>
  <c r="F2606" i="9"/>
  <c r="F2602" i="9"/>
  <c r="F2598" i="9"/>
  <c r="F2594" i="9"/>
  <c r="F2590" i="9"/>
  <c r="F2586" i="9"/>
  <c r="F2582" i="9"/>
  <c r="F2578" i="9"/>
  <c r="F2574" i="9"/>
  <c r="F2570" i="9"/>
  <c r="F2566" i="9"/>
  <c r="F2562" i="9"/>
  <c r="F2558" i="9"/>
  <c r="F2554" i="9"/>
  <c r="F2550" i="9"/>
  <c r="F2546" i="9"/>
  <c r="F2542" i="9"/>
  <c r="F2538" i="9"/>
  <c r="F2534" i="9"/>
  <c r="F2530" i="9"/>
  <c r="F2526" i="9"/>
  <c r="F2522" i="9"/>
  <c r="F2518" i="9"/>
  <c r="F2514" i="9"/>
  <c r="F2510" i="9"/>
  <c r="F2506" i="9"/>
  <c r="F2502" i="9"/>
  <c r="F2498" i="9"/>
  <c r="F2494" i="9"/>
  <c r="F2490" i="9"/>
  <c r="F2486" i="9"/>
  <c r="F2482" i="9"/>
  <c r="F2478" i="9"/>
  <c r="F2474" i="9"/>
  <c r="F2470" i="9"/>
  <c r="F2466" i="9"/>
  <c r="F2462" i="9"/>
  <c r="F2458" i="9"/>
  <c r="F2454" i="9"/>
  <c r="F2450" i="9"/>
  <c r="F2446" i="9"/>
  <c r="F2442" i="9"/>
  <c r="F2438" i="9"/>
  <c r="F2434" i="9"/>
  <c r="F2430" i="9"/>
  <c r="F2426" i="9"/>
  <c r="F2422" i="9"/>
  <c r="F2418" i="9"/>
  <c r="F2414" i="9"/>
  <c r="F2685" i="9"/>
  <c r="F2681" i="9"/>
  <c r="F2677" i="9"/>
  <c r="F2673" i="9"/>
  <c r="F2669" i="9"/>
  <c r="F2665" i="9"/>
  <c r="F2661" i="9"/>
  <c r="F2657" i="9"/>
  <c r="F2653" i="9"/>
  <c r="F2649" i="9"/>
  <c r="F2645" i="9"/>
  <c r="F2641" i="9"/>
  <c r="F2637" i="9"/>
  <c r="F2633" i="9"/>
  <c r="F2629" i="9"/>
  <c r="F639" i="9"/>
  <c r="F635" i="9"/>
  <c r="F631" i="9"/>
  <c r="F627" i="9"/>
  <c r="F623" i="9"/>
  <c r="F619" i="9"/>
  <c r="F615" i="9"/>
  <c r="F611" i="9"/>
  <c r="F607" i="9"/>
  <c r="F603" i="9"/>
  <c r="F599" i="9"/>
  <c r="F595" i="9"/>
  <c r="F591" i="9"/>
  <c r="F587" i="9"/>
  <c r="F583" i="9"/>
  <c r="F579" i="9"/>
  <c r="F575" i="9"/>
  <c r="F571" i="9"/>
  <c r="F567" i="9"/>
  <c r="F563" i="9"/>
  <c r="F559" i="9"/>
  <c r="F555" i="9"/>
  <c r="F551" i="9"/>
  <c r="F547" i="9"/>
  <c r="F543" i="9"/>
  <c r="F539" i="9"/>
  <c r="F535" i="9"/>
  <c r="F531" i="9"/>
  <c r="F527" i="9"/>
  <c r="F523" i="9"/>
  <c r="F519" i="9"/>
  <c r="F515" i="9"/>
  <c r="F511" i="9"/>
  <c r="F507" i="9"/>
  <c r="F503" i="9"/>
  <c r="F499" i="9"/>
  <c r="F495" i="9"/>
  <c r="F491" i="9"/>
  <c r="F487" i="9"/>
  <c r="F483" i="9"/>
  <c r="F479" i="9"/>
  <c r="F475" i="9"/>
  <c r="F471" i="9"/>
  <c r="F467" i="9"/>
  <c r="F463" i="9"/>
  <c r="F459" i="9"/>
  <c r="F455" i="9"/>
  <c r="F451" i="9"/>
  <c r="F447" i="9"/>
  <c r="F443" i="9"/>
  <c r="F439" i="9"/>
  <c r="F435" i="9"/>
  <c r="F431" i="9"/>
  <c r="F427" i="9"/>
  <c r="F423" i="9"/>
  <c r="F419" i="9"/>
  <c r="F415" i="9"/>
  <c r="F411" i="9"/>
  <c r="F407" i="9"/>
  <c r="F403" i="9"/>
  <c r="F399" i="9"/>
  <c r="F395" i="9"/>
  <c r="F391" i="9"/>
  <c r="F387" i="9"/>
  <c r="F383" i="9"/>
  <c r="F379" i="9"/>
  <c r="F375" i="9"/>
  <c r="F371" i="9"/>
  <c r="F367" i="9"/>
  <c r="F363" i="9"/>
  <c r="F359" i="9"/>
  <c r="F355" i="9"/>
  <c r="F351" i="9"/>
  <c r="F347" i="9"/>
  <c r="F343" i="9"/>
  <c r="F339" i="9"/>
  <c r="F335" i="9"/>
  <c r="F331" i="9"/>
  <c r="F327" i="9"/>
  <c r="F323" i="9"/>
  <c r="F319" i="9"/>
  <c r="F315" i="9"/>
  <c r="F311" i="9"/>
  <c r="F307" i="9"/>
  <c r="F303" i="9"/>
  <c r="F299" i="9"/>
  <c r="F295" i="9"/>
  <c r="F291" i="9"/>
  <c r="F287" i="9"/>
  <c r="F283" i="9"/>
  <c r="F279" i="9"/>
  <c r="F275" i="9"/>
  <c r="F271" i="9"/>
  <c r="F267" i="9"/>
  <c r="F263" i="9"/>
  <c r="F259" i="9"/>
  <c r="F255" i="9"/>
  <c r="F251" i="9"/>
  <c r="F247" i="9"/>
  <c r="F243" i="9"/>
  <c r="F239" i="9"/>
  <c r="F235" i="9"/>
  <c r="F231" i="9"/>
  <c r="F227" i="9"/>
  <c r="F223" i="9"/>
  <c r="F219" i="9"/>
  <c r="F215" i="9"/>
  <c r="F211" i="9"/>
  <c r="F207" i="9"/>
  <c r="F203" i="9"/>
  <c r="F199" i="9"/>
  <c r="F195" i="9"/>
  <c r="F191" i="9"/>
  <c r="F187" i="9"/>
  <c r="F183" i="9"/>
  <c r="F179" i="9"/>
  <c r="F175" i="9"/>
  <c r="F171" i="9"/>
  <c r="F167" i="9"/>
  <c r="F163" i="9"/>
  <c r="F159" i="9"/>
  <c r="F155" i="9"/>
  <c r="F151" i="9"/>
  <c r="F147" i="9"/>
  <c r="F143" i="9"/>
  <c r="F139" i="9"/>
  <c r="F135" i="9"/>
  <c r="F131" i="9"/>
  <c r="F127" i="9"/>
  <c r="F123" i="9"/>
  <c r="F119" i="9"/>
  <c r="F115" i="9"/>
  <c r="F111" i="9"/>
  <c r="F107" i="9"/>
  <c r="F103" i="9"/>
  <c r="F99" i="9"/>
  <c r="F95" i="9"/>
  <c r="F91" i="9"/>
  <c r="F87" i="9"/>
  <c r="F83" i="9"/>
  <c r="F79" i="9"/>
  <c r="F75" i="9"/>
  <c r="F71" i="9"/>
  <c r="F67" i="9"/>
  <c r="F63" i="9"/>
  <c r="F59" i="9"/>
  <c r="F55" i="9"/>
  <c r="F51" i="9"/>
  <c r="F47" i="9"/>
  <c r="F43" i="9"/>
  <c r="F39" i="9"/>
  <c r="F35" i="9"/>
  <c r="F31" i="9"/>
  <c r="F27" i="9"/>
  <c r="F23" i="9"/>
  <c r="F19" i="9"/>
  <c r="F15" i="9"/>
  <c r="F11" i="9"/>
  <c r="F7" i="9"/>
  <c r="F642" i="9"/>
  <c r="F638" i="9"/>
  <c r="F634" i="9"/>
  <c r="F630" i="9"/>
  <c r="F626" i="9"/>
  <c r="F622" i="9"/>
  <c r="F618" i="9"/>
  <c r="F614" i="9"/>
  <c r="F610" i="9"/>
  <c r="F606" i="9"/>
  <c r="F602" i="9"/>
  <c r="F598" i="9"/>
  <c r="F594" i="9"/>
  <c r="F590" i="9"/>
  <c r="F586" i="9"/>
  <c r="F582" i="9"/>
  <c r="F578" i="9"/>
  <c r="F574" i="9"/>
  <c r="F570" i="9"/>
  <c r="F566" i="9"/>
  <c r="F562" i="9"/>
  <c r="F558" i="9"/>
  <c r="F554" i="9"/>
  <c r="F550" i="9"/>
  <c r="F546" i="9"/>
  <c r="F542" i="9"/>
  <c r="F538" i="9"/>
  <c r="F534" i="9"/>
  <c r="F530" i="9"/>
  <c r="F526" i="9"/>
  <c r="F522" i="9"/>
  <c r="F518" i="9"/>
  <c r="F514" i="9"/>
  <c r="F510" i="9"/>
  <c r="F506" i="9"/>
  <c r="F502" i="9"/>
  <c r="F498" i="9"/>
  <c r="F494" i="9"/>
  <c r="F490" i="9"/>
  <c r="F486" i="9"/>
  <c r="F482" i="9"/>
  <c r="F478" i="9"/>
  <c r="F474" i="9"/>
  <c r="F470" i="9"/>
  <c r="F466" i="9"/>
  <c r="F462" i="9"/>
  <c r="F458" i="9"/>
  <c r="F454" i="9"/>
  <c r="F450" i="9"/>
  <c r="F446" i="9"/>
  <c r="F442" i="9"/>
  <c r="F438" i="9"/>
  <c r="F434" i="9"/>
  <c r="F430" i="9"/>
  <c r="F426" i="9"/>
  <c r="F422" i="9"/>
  <c r="F418" i="9"/>
  <c r="F414" i="9"/>
  <c r="F410" i="9"/>
  <c r="F406" i="9"/>
  <c r="F402" i="9"/>
  <c r="F398" i="9"/>
  <c r="F394" i="9"/>
  <c r="F390" i="9"/>
  <c r="F386" i="9"/>
  <c r="F382" i="9"/>
  <c r="F378" i="9"/>
  <c r="F374" i="9"/>
  <c r="F370" i="9"/>
  <c r="F366" i="9"/>
  <c r="F362" i="9"/>
  <c r="F358" i="9"/>
  <c r="F354" i="9"/>
  <c r="F350" i="9"/>
  <c r="F346" i="9"/>
  <c r="F342" i="9"/>
  <c r="F338" i="9"/>
  <c r="F334" i="9"/>
  <c r="F330" i="9"/>
  <c r="F326" i="9"/>
  <c r="F322" i="9"/>
  <c r="F318" i="9"/>
  <c r="F314" i="9"/>
  <c r="F310" i="9"/>
  <c r="F306" i="9"/>
  <c r="F302" i="9"/>
  <c r="F298" i="9"/>
  <c r="F294" i="9"/>
  <c r="F290" i="9"/>
  <c r="F286" i="9"/>
  <c r="F282" i="9"/>
  <c r="F278" i="9"/>
  <c r="F274" i="9"/>
  <c r="F270" i="9"/>
  <c r="F266" i="9"/>
  <c r="F262" i="9"/>
  <c r="F258" i="9"/>
  <c r="F254" i="9"/>
  <c r="F250" i="9"/>
  <c r="F246" i="9"/>
  <c r="F242" i="9"/>
  <c r="F238" i="9"/>
  <c r="F234" i="9"/>
  <c r="F230" i="9"/>
  <c r="F226" i="9"/>
  <c r="F222" i="9"/>
  <c r="F218" i="9"/>
  <c r="F214" i="9"/>
  <c r="F210" i="9"/>
  <c r="F206" i="9"/>
  <c r="F202" i="9"/>
  <c r="F198" i="9"/>
  <c r="F194" i="9"/>
  <c r="F190" i="9"/>
  <c r="F186" i="9"/>
  <c r="F182" i="9"/>
  <c r="F178" i="9"/>
  <c r="F174" i="9"/>
  <c r="F170" i="9"/>
  <c r="F166" i="9"/>
  <c r="F162" i="9"/>
  <c r="F158" i="9"/>
  <c r="F154" i="9"/>
  <c r="F150" i="9"/>
  <c r="F146" i="9"/>
  <c r="F142" i="9"/>
  <c r="F138" i="9"/>
  <c r="F134" i="9"/>
  <c r="F130" i="9"/>
  <c r="F126" i="9"/>
  <c r="F122" i="9"/>
  <c r="F118" i="9"/>
  <c r="F114" i="9"/>
  <c r="F110" i="9"/>
  <c r="F106" i="9"/>
  <c r="F102" i="9"/>
  <c r="F98" i="9"/>
  <c r="F94" i="9"/>
  <c r="F90" i="9"/>
  <c r="F86" i="9"/>
  <c r="F82" i="9"/>
  <c r="F78" i="9"/>
  <c r="F74" i="9"/>
  <c r="F70" i="9"/>
  <c r="F66" i="9"/>
  <c r="F62" i="9"/>
  <c r="F58" i="9"/>
  <c r="F54" i="9"/>
  <c r="F50" i="9"/>
  <c r="F46" i="9"/>
  <c r="F42" i="9"/>
  <c r="F38" i="9"/>
  <c r="F34" i="9"/>
  <c r="F30" i="9"/>
  <c r="F26" i="9"/>
  <c r="F22" i="9"/>
  <c r="F18" i="9"/>
  <c r="F14" i="9"/>
  <c r="F10" i="9"/>
  <c r="F6" i="9"/>
  <c r="F887" i="9"/>
  <c r="F883" i="9"/>
  <c r="F879" i="9"/>
  <c r="F875" i="9"/>
  <c r="F871" i="9"/>
  <c r="F867" i="9"/>
  <c r="F863" i="9"/>
  <c r="F859" i="9"/>
  <c r="F855" i="9"/>
  <c r="F851" i="9"/>
  <c r="F847" i="9"/>
  <c r="F843" i="9"/>
  <c r="F839" i="9"/>
  <c r="F835" i="9"/>
  <c r="F831" i="9"/>
  <c r="F827" i="9"/>
  <c r="F823" i="9"/>
  <c r="F819" i="9"/>
  <c r="F815" i="9"/>
  <c r="F811" i="9"/>
  <c r="F807" i="9"/>
  <c r="F803" i="9"/>
  <c r="F799" i="9"/>
  <c r="F795" i="9"/>
  <c r="F791" i="9"/>
  <c r="F787" i="9"/>
  <c r="F783" i="9"/>
  <c r="F779" i="9"/>
  <c r="F775" i="9"/>
  <c r="F771" i="9"/>
  <c r="F767" i="9"/>
  <c r="F763" i="9"/>
  <c r="F759" i="9"/>
  <c r="F755" i="9"/>
  <c r="F751" i="9"/>
  <c r="F747" i="9"/>
  <c r="F743" i="9"/>
  <c r="F739" i="9"/>
  <c r="F735" i="9"/>
  <c r="F731" i="9"/>
  <c r="F727" i="9"/>
  <c r="F723" i="9"/>
  <c r="F719" i="9"/>
  <c r="F715" i="9"/>
  <c r="F711" i="9"/>
  <c r="F707" i="9"/>
  <c r="F703" i="9"/>
  <c r="F699" i="9"/>
  <c r="F695" i="9"/>
  <c r="F691" i="9"/>
  <c r="F687" i="9"/>
  <c r="F683" i="9"/>
  <c r="F679" i="9"/>
  <c r="F675" i="9"/>
  <c r="F671" i="9"/>
  <c r="F667" i="9"/>
  <c r="F663" i="9"/>
  <c r="F659" i="9"/>
  <c r="F655" i="9"/>
  <c r="F651" i="9"/>
  <c r="F647" i="9"/>
  <c r="F643" i="9"/>
  <c r="F641" i="9"/>
  <c r="F637" i="9"/>
  <c r="F633" i="9"/>
  <c r="F629" i="9"/>
  <c r="F625" i="9"/>
  <c r="F621" i="9"/>
  <c r="F617" i="9"/>
  <c r="F613" i="9"/>
  <c r="F609" i="9"/>
  <c r="F605" i="9"/>
  <c r="F601" i="9"/>
  <c r="F597" i="9"/>
  <c r="F593" i="9"/>
  <c r="F589" i="9"/>
  <c r="F585" i="9"/>
  <c r="F581" i="9"/>
  <c r="F577" i="9"/>
  <c r="F573" i="9"/>
  <c r="F569" i="9"/>
  <c r="F565" i="9"/>
  <c r="F561" i="9"/>
  <c r="F557" i="9"/>
  <c r="F553" i="9"/>
  <c r="F549" i="9"/>
  <c r="F545" i="9"/>
  <c r="F541" i="9"/>
  <c r="F537" i="9"/>
  <c r="F533" i="9"/>
  <c r="F529" i="9"/>
  <c r="F525" i="9"/>
  <c r="F521" i="9"/>
  <c r="F517" i="9"/>
  <c r="F513" i="9"/>
  <c r="F509" i="9"/>
  <c r="F505" i="9"/>
  <c r="F501" i="9"/>
  <c r="F497" i="9"/>
  <c r="F493" i="9"/>
  <c r="F489" i="9"/>
  <c r="F485" i="9"/>
  <c r="F481" i="9"/>
  <c r="F477" i="9"/>
  <c r="F473" i="9"/>
  <c r="F469" i="9"/>
  <c r="F465" i="9"/>
  <c r="F461" i="9"/>
  <c r="F457" i="9"/>
  <c r="F453" i="9"/>
  <c r="F449" i="9"/>
  <c r="F445" i="9"/>
  <c r="F441" i="9"/>
  <c r="F437" i="9"/>
  <c r="F433" i="9"/>
  <c r="F429" i="9"/>
  <c r="F425" i="9"/>
  <c r="F421" i="9"/>
  <c r="F417" i="9"/>
  <c r="F413" i="9"/>
  <c r="F409" i="9"/>
  <c r="F405" i="9"/>
  <c r="F401" i="9"/>
  <c r="F397" i="9"/>
  <c r="F393" i="9"/>
  <c r="F389" i="9"/>
  <c r="F385" i="9"/>
  <c r="F381" i="9"/>
  <c r="F377" i="9"/>
  <c r="F373" i="9"/>
  <c r="F369" i="9"/>
  <c r="F365" i="9"/>
  <c r="F361" i="9"/>
  <c r="F357" i="9"/>
  <c r="F353" i="9"/>
  <c r="F349" i="9"/>
  <c r="F345" i="9"/>
  <c r="F341" i="9"/>
  <c r="F337" i="9"/>
  <c r="F333" i="9"/>
  <c r="F329" i="9"/>
  <c r="F325" i="9"/>
  <c r="F321" i="9"/>
  <c r="F317" i="9"/>
  <c r="F313" i="9"/>
  <c r="F309" i="9"/>
  <c r="F305" i="9"/>
  <c r="F301" i="9"/>
  <c r="F297" i="9"/>
  <c r="F293" i="9"/>
  <c r="F289" i="9"/>
  <c r="F285" i="9"/>
  <c r="F281" i="9"/>
  <c r="F277" i="9"/>
  <c r="F273" i="9"/>
  <c r="F269" i="9"/>
  <c r="F265" i="9"/>
  <c r="F261" i="9"/>
  <c r="F257" i="9"/>
  <c r="F253" i="9"/>
  <c r="F249" i="9"/>
  <c r="F245" i="9"/>
  <c r="F241" i="9"/>
  <c r="F237" i="9"/>
  <c r="F233" i="9"/>
  <c r="F229" i="9"/>
  <c r="F225" i="9"/>
  <c r="F221" i="9"/>
  <c r="F217" i="9"/>
  <c r="F213" i="9"/>
  <c r="F209" i="9"/>
  <c r="F205" i="9"/>
  <c r="F201" i="9"/>
  <c r="F197" i="9"/>
  <c r="F193" i="9"/>
  <c r="F189" i="9"/>
  <c r="F185" i="9"/>
  <c r="F181" i="9"/>
  <c r="F177" i="9"/>
  <c r="F173" i="9"/>
  <c r="F169" i="9"/>
  <c r="F165" i="9"/>
  <c r="F161" i="9"/>
  <c r="F157" i="9"/>
  <c r="F153" i="9"/>
  <c r="F149" i="9"/>
  <c r="F145" i="9"/>
  <c r="F141" i="9"/>
  <c r="F137" i="9"/>
  <c r="F133" i="9"/>
  <c r="F129" i="9"/>
  <c r="F125" i="9"/>
  <c r="F121" i="9"/>
  <c r="F117" i="9"/>
  <c r="F113" i="9"/>
  <c r="F109" i="9"/>
  <c r="F105" i="9"/>
  <c r="F101" i="9"/>
  <c r="F97" i="9"/>
  <c r="F93" i="9"/>
  <c r="F89" i="9"/>
  <c r="F85" i="9"/>
  <c r="F81" i="9"/>
  <c r="F77" i="9"/>
  <c r="F73" i="9"/>
  <c r="F69" i="9"/>
  <c r="F65" i="9"/>
  <c r="F61" i="9"/>
  <c r="F57" i="9"/>
  <c r="F53" i="9"/>
  <c r="F49" i="9"/>
  <c r="F45" i="9"/>
  <c r="F41" i="9"/>
  <c r="F37" i="9"/>
  <c r="F33" i="9"/>
  <c r="F29" i="9"/>
  <c r="F25" i="9"/>
  <c r="F21" i="9"/>
  <c r="F17" i="9"/>
  <c r="F13" i="9"/>
  <c r="F9" i="9"/>
  <c r="F5" i="9"/>
  <c r="F890" i="9"/>
  <c r="F886" i="9"/>
  <c r="F882" i="9"/>
  <c r="F878" i="9"/>
  <c r="F874" i="9"/>
  <c r="F870" i="9"/>
  <c r="F866" i="9"/>
  <c r="F862" i="9"/>
  <c r="F858" i="9"/>
  <c r="F854" i="9"/>
  <c r="F850" i="9"/>
  <c r="F846" i="9"/>
  <c r="F842" i="9"/>
  <c r="F838" i="9"/>
  <c r="F834" i="9"/>
  <c r="F830" i="9"/>
  <c r="F826" i="9"/>
  <c r="F822" i="9"/>
  <c r="F818" i="9"/>
  <c r="F814" i="9"/>
  <c r="F810" i="9"/>
  <c r="F806" i="9"/>
  <c r="F802" i="9"/>
  <c r="F798" i="9"/>
  <c r="F794" i="9"/>
  <c r="F790" i="9"/>
  <c r="F786" i="9"/>
  <c r="F782" i="9"/>
  <c r="F778" i="9"/>
  <c r="F774" i="9"/>
  <c r="F770" i="9"/>
  <c r="F766" i="9"/>
  <c r="F762" i="9"/>
  <c r="F758" i="9"/>
  <c r="F754" i="9"/>
  <c r="F750" i="9"/>
  <c r="F746" i="9"/>
  <c r="F742" i="9"/>
  <c r="F738" i="9"/>
  <c r="F734" i="9"/>
  <c r="F730" i="9"/>
  <c r="F726" i="9"/>
  <c r="F722" i="9"/>
  <c r="F718" i="9"/>
  <c r="F714" i="9"/>
  <c r="F710" i="9"/>
  <c r="F706" i="9"/>
  <c r="F702" i="9"/>
  <c r="F698" i="9"/>
  <c r="F694" i="9"/>
  <c r="F690" i="9"/>
  <c r="F686" i="9"/>
  <c r="F682" i="9"/>
  <c r="F678" i="9"/>
  <c r="F674" i="9"/>
  <c r="F670" i="9"/>
  <c r="F666" i="9"/>
  <c r="F662" i="9"/>
  <c r="F658" i="9"/>
  <c r="F654" i="9"/>
  <c r="F650" i="9"/>
  <c r="F646" i="9"/>
  <c r="F640" i="9"/>
  <c r="F636" i="9"/>
  <c r="F632" i="9"/>
  <c r="F628" i="9"/>
  <c r="F624" i="9"/>
  <c r="F620" i="9"/>
  <c r="F616" i="9"/>
  <c r="F612" i="9"/>
  <c r="F608" i="9"/>
  <c r="F604" i="9"/>
  <c r="F600" i="9"/>
  <c r="F596" i="9"/>
  <c r="F592" i="9"/>
  <c r="F588" i="9"/>
  <c r="F584" i="9"/>
  <c r="F580" i="9"/>
  <c r="F576" i="9"/>
  <c r="F572" i="9"/>
  <c r="F568" i="9"/>
  <c r="F564" i="9"/>
  <c r="F560" i="9"/>
  <c r="F556" i="9"/>
  <c r="F552" i="9"/>
  <c r="F548" i="9"/>
  <c r="F544" i="9"/>
  <c r="F540" i="9"/>
  <c r="F536" i="9"/>
  <c r="F532" i="9"/>
  <c r="F528" i="9"/>
  <c r="F524" i="9"/>
  <c r="F520" i="9"/>
  <c r="F516" i="9"/>
  <c r="F512" i="9"/>
  <c r="F508" i="9"/>
  <c r="F504" i="9"/>
  <c r="F500" i="9"/>
  <c r="F496" i="9"/>
  <c r="F492" i="9"/>
  <c r="F488" i="9"/>
  <c r="F484" i="9"/>
  <c r="F480" i="9"/>
  <c r="F476" i="9"/>
  <c r="F472" i="9"/>
  <c r="F468" i="9"/>
  <c r="F464" i="9"/>
  <c r="F460" i="9"/>
  <c r="F456" i="9"/>
  <c r="F452" i="9"/>
  <c r="F448" i="9"/>
  <c r="F444" i="9"/>
  <c r="F440" i="9"/>
  <c r="F436" i="9"/>
  <c r="F432" i="9"/>
  <c r="F428" i="9"/>
  <c r="F424" i="9"/>
  <c r="F420" i="9"/>
  <c r="F416" i="9"/>
  <c r="F412" i="9"/>
  <c r="F408" i="9"/>
  <c r="F404" i="9"/>
  <c r="F400" i="9"/>
  <c r="F396" i="9"/>
  <c r="F392" i="9"/>
  <c r="F388" i="9"/>
  <c r="F384" i="9"/>
  <c r="F380" i="9"/>
  <c r="F376" i="9"/>
  <c r="F372" i="9"/>
  <c r="F368" i="9"/>
  <c r="F364" i="9"/>
  <c r="F360" i="9"/>
  <c r="F356" i="9"/>
  <c r="F352" i="9"/>
  <c r="F348" i="9"/>
  <c r="F344" i="9"/>
  <c r="F340" i="9"/>
  <c r="F336" i="9"/>
  <c r="F332" i="9"/>
  <c r="F328" i="9"/>
  <c r="F324" i="9"/>
  <c r="F320" i="9"/>
  <c r="F316" i="9"/>
  <c r="F312" i="9"/>
  <c r="F308" i="9"/>
  <c r="F304" i="9"/>
  <c r="F300" i="9"/>
  <c r="F296" i="9"/>
  <c r="F292" i="9"/>
  <c r="F288" i="9"/>
  <c r="F284" i="9"/>
  <c r="F280" i="9"/>
  <c r="F276" i="9"/>
  <c r="F272" i="9"/>
  <c r="F268" i="9"/>
  <c r="F264" i="9"/>
  <c r="F260" i="9"/>
  <c r="F256" i="9"/>
  <c r="F252" i="9"/>
  <c r="F248" i="9"/>
  <c r="F244" i="9"/>
  <c r="F240" i="9"/>
  <c r="F236" i="9"/>
  <c r="F232" i="9"/>
  <c r="F228" i="9"/>
  <c r="F224" i="9"/>
  <c r="F220" i="9"/>
  <c r="F216" i="9"/>
  <c r="F212" i="9"/>
  <c r="F208" i="9"/>
  <c r="F204" i="9"/>
  <c r="F200" i="9"/>
  <c r="F196" i="9"/>
  <c r="F192" i="9"/>
  <c r="F188" i="9"/>
  <c r="F184" i="9"/>
  <c r="F180" i="9"/>
  <c r="F176" i="9"/>
  <c r="F172" i="9"/>
  <c r="F168" i="9"/>
  <c r="F164" i="9"/>
  <c r="F160" i="9"/>
  <c r="F156" i="9"/>
  <c r="F152" i="9"/>
  <c r="F148" i="9"/>
  <c r="F144" i="9"/>
  <c r="F140" i="9"/>
  <c r="F136" i="9"/>
  <c r="F132" i="9"/>
  <c r="F128" i="9"/>
  <c r="F124" i="9"/>
  <c r="F120" i="9"/>
  <c r="F116" i="9"/>
  <c r="F112" i="9"/>
  <c r="F108" i="9"/>
  <c r="F104" i="9"/>
  <c r="F100" i="9"/>
  <c r="F96" i="9"/>
  <c r="F92" i="9"/>
  <c r="F88" i="9"/>
  <c r="F84" i="9"/>
  <c r="F80" i="9"/>
  <c r="F76" i="9"/>
  <c r="F72" i="9"/>
  <c r="F68" i="9"/>
  <c r="F64" i="9"/>
  <c r="F60" i="9"/>
  <c r="F56" i="9"/>
  <c r="F52" i="9"/>
  <c r="F48" i="9"/>
  <c r="F44" i="9"/>
  <c r="F40" i="9"/>
  <c r="F36" i="9"/>
  <c r="F32" i="9"/>
  <c r="F28" i="9"/>
  <c r="F24" i="9"/>
  <c r="F20" i="9"/>
  <c r="F16" i="9"/>
  <c r="F12" i="9"/>
  <c r="F8" i="9"/>
  <c r="F889" i="9"/>
  <c r="F885" i="9"/>
  <c r="F881" i="9"/>
  <c r="F877" i="9"/>
  <c r="F873" i="9"/>
  <c r="F869" i="9"/>
  <c r="F865" i="9"/>
  <c r="F861" i="9"/>
  <c r="F857" i="9"/>
  <c r="F853" i="9"/>
  <c r="F849" i="9"/>
  <c r="F845" i="9"/>
  <c r="F841" i="9"/>
  <c r="F837" i="9"/>
  <c r="F833" i="9"/>
  <c r="F829" i="9"/>
  <c r="F825" i="9"/>
  <c r="F821" i="9"/>
  <c r="F817" i="9"/>
  <c r="F813" i="9"/>
  <c r="F809" i="9"/>
  <c r="F805" i="9"/>
  <c r="F801" i="9"/>
  <c r="F797" i="9"/>
  <c r="F793" i="9"/>
  <c r="F789" i="9"/>
  <c r="F785" i="9"/>
  <c r="F781" i="9"/>
  <c r="F777" i="9"/>
  <c r="F773" i="9"/>
  <c r="F769" i="9"/>
  <c r="F765" i="9"/>
  <c r="F761" i="9"/>
  <c r="F757" i="9"/>
  <c r="F753" i="9"/>
  <c r="F749" i="9"/>
  <c r="F745" i="9"/>
  <c r="F741" i="9"/>
  <c r="F737" i="9"/>
  <c r="F733" i="9"/>
  <c r="F729" i="9"/>
  <c r="F725" i="9"/>
  <c r="F721" i="9"/>
  <c r="F717" i="9"/>
  <c r="F713" i="9"/>
  <c r="F709" i="9"/>
  <c r="F705" i="9"/>
  <c r="F701" i="9"/>
  <c r="F697" i="9"/>
  <c r="F693" i="9"/>
  <c r="F689" i="9"/>
  <c r="F685" i="9"/>
  <c r="F681" i="9"/>
  <c r="F677" i="9"/>
  <c r="F673" i="9"/>
  <c r="F669" i="9"/>
  <c r="F665" i="9"/>
  <c r="F661" i="9"/>
  <c r="F657" i="9"/>
  <c r="F653" i="9"/>
  <c r="F649" i="9"/>
  <c r="F645" i="9"/>
  <c r="F2646" i="10"/>
  <c r="F2638" i="10"/>
  <c r="F2634" i="10"/>
  <c r="F2630" i="10"/>
  <c r="F2626" i="10"/>
  <c r="F2622" i="10"/>
  <c r="F2618" i="10"/>
  <c r="F2614" i="10"/>
  <c r="F2610" i="10"/>
  <c r="F2606" i="10"/>
  <c r="F2602" i="10"/>
  <c r="F2598" i="10"/>
  <c r="F2594" i="10"/>
  <c r="F2590" i="10"/>
  <c r="F2586" i="10"/>
  <c r="F2582" i="10"/>
  <c r="F2578" i="10"/>
  <c r="F2574" i="10"/>
  <c r="F2570" i="10"/>
  <c r="F2566" i="10"/>
  <c r="F2562" i="10"/>
  <c r="F2558" i="10"/>
  <c r="F2554" i="10"/>
  <c r="F2550" i="10"/>
  <c r="F2546" i="10"/>
  <c r="F2542" i="10"/>
  <c r="F2538" i="10"/>
  <c r="F2534" i="10"/>
  <c r="F2530" i="10"/>
  <c r="F2526" i="10"/>
  <c r="F2522" i="10"/>
  <c r="F2518" i="10"/>
  <c r="F2514" i="10"/>
  <c r="F2510" i="10"/>
  <c r="F2506" i="10"/>
  <c r="F2502" i="10"/>
  <c r="F2498" i="10"/>
  <c r="F2494" i="10"/>
  <c r="F2490" i="10"/>
  <c r="F2486" i="10"/>
  <c r="F2482" i="10"/>
  <c r="F2478" i="10"/>
  <c r="F2474" i="10"/>
  <c r="F2470" i="10"/>
  <c r="F2466" i="10"/>
  <c r="F2462" i="10"/>
  <c r="F2458" i="10"/>
  <c r="F2454" i="10"/>
  <c r="F2450" i="10"/>
  <c r="F2446" i="10"/>
  <c r="F2442" i="10"/>
  <c r="F2438" i="10"/>
  <c r="F2434" i="10"/>
  <c r="F2430" i="10"/>
  <c r="F2426" i="10"/>
  <c r="F2422" i="10"/>
  <c r="F2418" i="10"/>
  <c r="F2414" i="10"/>
  <c r="F2410" i="10"/>
  <c r="F2406" i="10"/>
  <c r="F2402" i="10"/>
  <c r="F2398" i="10"/>
  <c r="F2394" i="10"/>
  <c r="F2390" i="10"/>
  <c r="F2386" i="10"/>
  <c r="F2382" i="10"/>
  <c r="F2378" i="10"/>
  <c r="F2374" i="10"/>
  <c r="F2370" i="10"/>
  <c r="F2366" i="10"/>
  <c r="F2362" i="10"/>
  <c r="F2358" i="10"/>
  <c r="F2354" i="10"/>
  <c r="F2350" i="10"/>
  <c r="F2346" i="10"/>
  <c r="F2342" i="10"/>
  <c r="F2338" i="10"/>
  <c r="F2334" i="10"/>
  <c r="F2330" i="10"/>
  <c r="F2326" i="10"/>
  <c r="F2322" i="10"/>
  <c r="F2318" i="10"/>
  <c r="F2314" i="10"/>
  <c r="F2310" i="10"/>
  <c r="F2306" i="10"/>
  <c r="F2302" i="10"/>
  <c r="F2298" i="10"/>
  <c r="F2294" i="10"/>
  <c r="F2290" i="10"/>
  <c r="F2286" i="10"/>
  <c r="F2282" i="10"/>
  <c r="F2278" i="10"/>
  <c r="F2274" i="10"/>
  <c r="F2270" i="10"/>
  <c r="F2266" i="10"/>
  <c r="F2262" i="10"/>
  <c r="F2258" i="10"/>
  <c r="F2254" i="10"/>
  <c r="F2250" i="10"/>
  <c r="F2246" i="10"/>
  <c r="F2242" i="10"/>
  <c r="F2238" i="10"/>
  <c r="F2234" i="10"/>
  <c r="F2230" i="10"/>
  <c r="F2226" i="10"/>
  <c r="F2222" i="10"/>
  <c r="F2218" i="10"/>
  <c r="F2214" i="10"/>
  <c r="F2210" i="10"/>
  <c r="F2206" i="10"/>
  <c r="F2202" i="10"/>
  <c r="F2198" i="10"/>
  <c r="F2194" i="10"/>
  <c r="F2190" i="10"/>
  <c r="F2186" i="10"/>
  <c r="F2182" i="10"/>
  <c r="F2178" i="10"/>
  <c r="F2174" i="10"/>
  <c r="F2170" i="10"/>
  <c r="F2166" i="10"/>
  <c r="F2162" i="10"/>
  <c r="F2158" i="10"/>
  <c r="F2154" i="10"/>
  <c r="F2150" i="10"/>
  <c r="F2146" i="10"/>
  <c r="F2142" i="10"/>
  <c r="F2138" i="10"/>
  <c r="F2134" i="10"/>
  <c r="F2130" i="10"/>
  <c r="F2126" i="10"/>
  <c r="F2122" i="10"/>
  <c r="F2118" i="10"/>
  <c r="F2114" i="10"/>
  <c r="F2110" i="10"/>
  <c r="F2106" i="10"/>
  <c r="F2102" i="10"/>
  <c r="F2098" i="10"/>
  <c r="F2094" i="10"/>
  <c r="F2090" i="10"/>
  <c r="F2086" i="10"/>
  <c r="F2082" i="10"/>
  <c r="F2078" i="10"/>
  <c r="F2074" i="10"/>
  <c r="F2070" i="10"/>
  <c r="F2066" i="10"/>
  <c r="F2062" i="10"/>
  <c r="F2058" i="10"/>
  <c r="F2054" i="10"/>
  <c r="F2050" i="10"/>
  <c r="F2046" i="10"/>
  <c r="F2042" i="10"/>
  <c r="F2038" i="10"/>
  <c r="F2034" i="10"/>
  <c r="F2030" i="10"/>
  <c r="F2026" i="10"/>
  <c r="F2022" i="10"/>
  <c r="F2018" i="10"/>
  <c r="F2014" i="10"/>
  <c r="F2010" i="10"/>
  <c r="F2006" i="10"/>
  <c r="F2002" i="10"/>
  <c r="F1998" i="10"/>
  <c r="F1994" i="10"/>
  <c r="F1990" i="10"/>
  <c r="F1986" i="10"/>
  <c r="F1982" i="10"/>
  <c r="F1978" i="10"/>
  <c r="F1974" i="10"/>
  <c r="F1970" i="10"/>
  <c r="F1966" i="10"/>
  <c r="F1962" i="10"/>
  <c r="F1958" i="10"/>
  <c r="F1954" i="10"/>
  <c r="F1950" i="10"/>
  <c r="F1946" i="10"/>
  <c r="F1942" i="10"/>
  <c r="F1938" i="10"/>
  <c r="F1934" i="10"/>
  <c r="F1930" i="10"/>
  <c r="F1926" i="10"/>
  <c r="F1922" i="10"/>
  <c r="F1918" i="10"/>
  <c r="F1914" i="10"/>
  <c r="F1910" i="10"/>
  <c r="F1906" i="10"/>
  <c r="F1902" i="10"/>
  <c r="F1898" i="10"/>
  <c r="F1894" i="10"/>
  <c r="F1890" i="10"/>
  <c r="F1886" i="10"/>
  <c r="F1882" i="10"/>
  <c r="F1878" i="10"/>
  <c r="F1874" i="10"/>
  <c r="F1870" i="10"/>
  <c r="F1866" i="10"/>
  <c r="F1862" i="10"/>
  <c r="F1858" i="10"/>
  <c r="F1854" i="10"/>
  <c r="F1850" i="10"/>
  <c r="F1846" i="10"/>
  <c r="F1842" i="10"/>
  <c r="F1838" i="10"/>
  <c r="F1834" i="10"/>
  <c r="F1830" i="10"/>
  <c r="F1826" i="10"/>
  <c r="F1822" i="10"/>
  <c r="F1818" i="10"/>
  <c r="F1814" i="10"/>
  <c r="F1810" i="10"/>
  <c r="F1806" i="10"/>
  <c r="F1802" i="10"/>
  <c r="F1798" i="10"/>
  <c r="F1794" i="10"/>
  <c r="F1790" i="10"/>
  <c r="F1786" i="10"/>
  <c r="F1782" i="10"/>
  <c r="F1778" i="10"/>
  <c r="F1774" i="10"/>
  <c r="F1770" i="10"/>
  <c r="F1766" i="10"/>
  <c r="F1762" i="10"/>
  <c r="F1758" i="10"/>
  <c r="F1754" i="10"/>
  <c r="F1750" i="10"/>
  <c r="F1746" i="10"/>
  <c r="F1742" i="10"/>
  <c r="F1738" i="10"/>
  <c r="F1734" i="10"/>
  <c r="F1730" i="10"/>
  <c r="F1726" i="10"/>
  <c r="F1722" i="10"/>
  <c r="F1718" i="10"/>
  <c r="F1714" i="10"/>
  <c r="F1710" i="10"/>
  <c r="F1706" i="10"/>
  <c r="F1702" i="10"/>
  <c r="F1698" i="10"/>
  <c r="F1694" i="10"/>
  <c r="F1690" i="10"/>
  <c r="F1686" i="10"/>
  <c r="F1682" i="10"/>
  <c r="F1678" i="10"/>
  <c r="F1674" i="10"/>
  <c r="F1670" i="10"/>
  <c r="F1666" i="10"/>
  <c r="F1662" i="10"/>
  <c r="F1658" i="10"/>
  <c r="F1654" i="10"/>
  <c r="F1650" i="10"/>
  <c r="F1646" i="10"/>
  <c r="F1642" i="10"/>
  <c r="F1638" i="10"/>
  <c r="F1634" i="10"/>
  <c r="F1630" i="10"/>
  <c r="F1626" i="10"/>
  <c r="F1622" i="10"/>
  <c r="F1618" i="10"/>
  <c r="F1614" i="10"/>
  <c r="F1610" i="10"/>
  <c r="F1606" i="10"/>
  <c r="F1602" i="10"/>
  <c r="F1598" i="10"/>
  <c r="F1594" i="10"/>
  <c r="F1590" i="10"/>
  <c r="F1586" i="10"/>
  <c r="F1582" i="10"/>
  <c r="F1578" i="10"/>
  <c r="F1574" i="10"/>
  <c r="F1570" i="10"/>
  <c r="F1566" i="10"/>
  <c r="F1562" i="10"/>
  <c r="F1558" i="10"/>
  <c r="F1554" i="10"/>
  <c r="F1550" i="10"/>
  <c r="F1546" i="10"/>
  <c r="F1542" i="10"/>
  <c r="F1538" i="10"/>
  <c r="F1534" i="10"/>
  <c r="F1530" i="10"/>
  <c r="F1526" i="10"/>
  <c r="F1522" i="10"/>
  <c r="F1518" i="10"/>
  <c r="F1514" i="10"/>
  <c r="F1510" i="10"/>
  <c r="F1506" i="10"/>
  <c r="F1502" i="10"/>
  <c r="F1498" i="10"/>
  <c r="F1494" i="10"/>
  <c r="F1490" i="10"/>
  <c r="F1486" i="10"/>
  <c r="F1482" i="10"/>
  <c r="F1478" i="10"/>
  <c r="F1474" i="10"/>
  <c r="F1470" i="10"/>
  <c r="F1466" i="10"/>
  <c r="F1462" i="10"/>
  <c r="F1458" i="10"/>
  <c r="F1454" i="10"/>
  <c r="F1450" i="10"/>
  <c r="F1446" i="10"/>
  <c r="F1442" i="10"/>
  <c r="F1438" i="10"/>
  <c r="F1434" i="10"/>
  <c r="F1430" i="10"/>
  <c r="F1426" i="10"/>
  <c r="F1422" i="10"/>
  <c r="F1418" i="10"/>
  <c r="F1414" i="10"/>
  <c r="F1410" i="10"/>
  <c r="F1406" i="10"/>
  <c r="F1402" i="10"/>
  <c r="F1398" i="10"/>
  <c r="F1394" i="10"/>
  <c r="F1390" i="10"/>
  <c r="F1386" i="10"/>
  <c r="F1382" i="10"/>
  <c r="F1378" i="10"/>
  <c r="F1374" i="10"/>
  <c r="F1370" i="10"/>
  <c r="F1366" i="10"/>
  <c r="F1362" i="10"/>
  <c r="F1358" i="10"/>
  <c r="F1354" i="10"/>
  <c r="F1350" i="10"/>
  <c r="F1346" i="10"/>
  <c r="F1342" i="10"/>
  <c r="F1338" i="10"/>
  <c r="F1334" i="10"/>
  <c r="F1330" i="10"/>
  <c r="F1326" i="10"/>
  <c r="F1322" i="10"/>
  <c r="F1318" i="10"/>
  <c r="F1314" i="10"/>
  <c r="F1310" i="10"/>
  <c r="F1306" i="10"/>
  <c r="F1302" i="10"/>
  <c r="F1298" i="10"/>
  <c r="F1294" i="10"/>
  <c r="F1290" i="10"/>
  <c r="F1286" i="10"/>
  <c r="F1282" i="10"/>
  <c r="F1278" i="10"/>
  <c r="F1274" i="10"/>
  <c r="F1270" i="10"/>
  <c r="F1266" i="10"/>
  <c r="F1262" i="10"/>
  <c r="F1258" i="10"/>
  <c r="F1254" i="10"/>
  <c r="F1250" i="10"/>
  <c r="F1246" i="10"/>
  <c r="F1242" i="10"/>
  <c r="F1238" i="10"/>
  <c r="F1234" i="10"/>
  <c r="F1230" i="10"/>
  <c r="F1226" i="10"/>
  <c r="F1222" i="10"/>
  <c r="F1218" i="10"/>
  <c r="F1214" i="10"/>
  <c r="F1210" i="10"/>
  <c r="F1206" i="10"/>
  <c r="F1202" i="10"/>
  <c r="F1198" i="10"/>
  <c r="F1194" i="10"/>
  <c r="F1190" i="10"/>
  <c r="F1186" i="10"/>
  <c r="F1182" i="10"/>
  <c r="F1178" i="10"/>
  <c r="F1174" i="10"/>
  <c r="F1170" i="10"/>
  <c r="F1166" i="10"/>
  <c r="F1162" i="10"/>
  <c r="F1158" i="10"/>
  <c r="F1154" i="10"/>
  <c r="F1150" i="10"/>
  <c r="F1146" i="10"/>
  <c r="F1142" i="10"/>
  <c r="F1138" i="10"/>
  <c r="F1134" i="10"/>
  <c r="F1130" i="10"/>
  <c r="F1126" i="10"/>
  <c r="F1122" i="10"/>
  <c r="F1118" i="10"/>
  <c r="F1114" i="10"/>
  <c r="F1110" i="10"/>
  <c r="F1106" i="10"/>
  <c r="F1102" i="10"/>
  <c r="F1098" i="10"/>
  <c r="F1094" i="10"/>
  <c r="F1090" i="10"/>
  <c r="F1086" i="10"/>
  <c r="F1082" i="10"/>
  <c r="F1078" i="10"/>
  <c r="F1074" i="10"/>
  <c r="F1070" i="10"/>
  <c r="F1066" i="10"/>
  <c r="F1062" i="10"/>
  <c r="F1058" i="10"/>
  <c r="F1054" i="10"/>
  <c r="F1050" i="10"/>
  <c r="F1046" i="10"/>
  <c r="F1042" i="10"/>
  <c r="F1038" i="10"/>
  <c r="F1034" i="10"/>
  <c r="F1030" i="10"/>
  <c r="F1026" i="10"/>
  <c r="F1022" i="10"/>
  <c r="F1018" i="10"/>
  <c r="F1014" i="10"/>
  <c r="F1010" i="10"/>
  <c r="F1006" i="10"/>
  <c r="F1002" i="10"/>
  <c r="F998" i="10"/>
  <c r="F994" i="10"/>
  <c r="F990" i="10"/>
  <c r="F986" i="10"/>
  <c r="F982" i="10"/>
  <c r="F978" i="10"/>
  <c r="F974" i="10"/>
  <c r="F970" i="10"/>
  <c r="F966" i="10"/>
  <c r="F962" i="10"/>
  <c r="F958" i="10"/>
  <c r="F954" i="10"/>
  <c r="F950" i="10"/>
  <c r="F946" i="10"/>
  <c r="F942" i="10"/>
  <c r="F938" i="10"/>
  <c r="F934" i="10"/>
  <c r="F930" i="10"/>
  <c r="F926" i="10"/>
  <c r="F922" i="10"/>
  <c r="F918" i="10"/>
  <c r="F914" i="10"/>
  <c r="F910" i="10"/>
  <c r="F906" i="10"/>
  <c r="F902" i="10"/>
  <c r="F898" i="10"/>
  <c r="F894" i="10"/>
  <c r="F890" i="10"/>
  <c r="F886" i="10"/>
  <c r="F882" i="10"/>
  <c r="F878" i="10"/>
  <c r="F874" i="10"/>
  <c r="F870" i="10"/>
  <c r="F866" i="10"/>
  <c r="F862" i="10"/>
  <c r="F858" i="10"/>
  <c r="F854" i="10"/>
  <c r="F850" i="10"/>
  <c r="F846" i="10"/>
  <c r="F842" i="10"/>
  <c r="F838" i="10"/>
  <c r="F834" i="10"/>
  <c r="F830" i="10"/>
  <c r="F826" i="10"/>
  <c r="F822" i="10"/>
  <c r="F818" i="10"/>
  <c r="F814" i="10"/>
  <c r="F810" i="10"/>
  <c r="F806" i="10"/>
  <c r="F802" i="10"/>
  <c r="F798" i="10"/>
  <c r="F794" i="10"/>
  <c r="F790" i="10"/>
  <c r="F786" i="10"/>
  <c r="F782" i="10"/>
  <c r="F778" i="10"/>
  <c r="F774" i="10"/>
  <c r="F770" i="10"/>
  <c r="F766" i="10"/>
  <c r="F762" i="10"/>
  <c r="F758" i="10"/>
  <c r="F754" i="10"/>
  <c r="F750" i="10"/>
  <c r="F746" i="10"/>
  <c r="F742" i="10"/>
  <c r="F738" i="10"/>
  <c r="F734" i="10"/>
  <c r="F730" i="10"/>
  <c r="F726" i="10"/>
  <c r="F722" i="10"/>
  <c r="F718" i="10"/>
  <c r="F714" i="10"/>
  <c r="F710" i="10"/>
  <c r="F706" i="10"/>
  <c r="F702" i="10"/>
  <c r="F698" i="10"/>
  <c r="F694" i="10"/>
  <c r="F690" i="10"/>
  <c r="F686" i="10"/>
  <c r="F682" i="10"/>
  <c r="F678" i="10"/>
  <c r="F674" i="10"/>
  <c r="F670" i="10"/>
  <c r="F666" i="10"/>
  <c r="F662" i="10"/>
  <c r="F658" i="10"/>
  <c r="F654" i="10"/>
  <c r="F650" i="10"/>
  <c r="F646" i="10"/>
  <c r="F642" i="10"/>
  <c r="F638" i="10"/>
  <c r="F634" i="10"/>
  <c r="F630" i="10"/>
  <c r="F626" i="10"/>
  <c r="F622" i="10"/>
  <c r="F618" i="10"/>
  <c r="F614" i="10"/>
  <c r="F610" i="10"/>
  <c r="F606" i="10"/>
  <c r="F602" i="10"/>
  <c r="F598" i="10"/>
  <c r="F594" i="10"/>
  <c r="F590" i="10"/>
  <c r="F586" i="10"/>
  <c r="F582" i="10"/>
  <c r="F578" i="10"/>
  <c r="F574" i="10"/>
  <c r="F570" i="10"/>
  <c r="F566" i="10"/>
  <c r="F562" i="10"/>
  <c r="F558" i="10"/>
  <c r="F554" i="10"/>
  <c r="F550" i="10"/>
  <c r="F546" i="10"/>
  <c r="F542" i="10"/>
  <c r="F538" i="10"/>
  <c r="F534" i="10"/>
  <c r="F530" i="10"/>
  <c r="F526" i="10"/>
  <c r="F522" i="10"/>
  <c r="F518" i="10"/>
  <c r="F514" i="10"/>
  <c r="F510" i="10"/>
  <c r="F506" i="10"/>
  <c r="F502" i="10"/>
  <c r="F498" i="10"/>
  <c r="F494" i="10"/>
  <c r="F490" i="10"/>
  <c r="F486" i="10"/>
  <c r="F482" i="10"/>
  <c r="F478" i="10"/>
  <c r="F474" i="10"/>
  <c r="F470" i="10"/>
  <c r="F466" i="10"/>
  <c r="F462" i="10"/>
  <c r="F458" i="10"/>
  <c r="F454" i="10"/>
  <c r="F450" i="10"/>
  <c r="F446" i="10"/>
  <c r="F442" i="10"/>
  <c r="F438" i="10"/>
  <c r="F434" i="10"/>
  <c r="F430" i="10"/>
  <c r="F426" i="10"/>
  <c r="F422" i="10"/>
  <c r="F418" i="10"/>
  <c r="F414" i="10"/>
  <c r="F410" i="10"/>
  <c r="F406" i="10"/>
  <c r="F402" i="10"/>
  <c r="F398" i="10"/>
  <c r="F394" i="10"/>
  <c r="F390" i="10"/>
  <c r="F386" i="10"/>
  <c r="F382" i="10"/>
  <c r="F378" i="10"/>
  <c r="F374" i="10"/>
  <c r="F370" i="10"/>
  <c r="F366" i="10"/>
  <c r="F362" i="10"/>
  <c r="F358" i="10"/>
  <c r="F354" i="10"/>
  <c r="F350" i="10"/>
  <c r="F346" i="10"/>
  <c r="F342" i="10"/>
  <c r="F338" i="10"/>
  <c r="F334" i="10"/>
  <c r="F330" i="10"/>
  <c r="F326" i="10"/>
  <c r="F322" i="10"/>
  <c r="F318" i="10"/>
  <c r="F314" i="10"/>
  <c r="F310" i="10"/>
  <c r="F306" i="10"/>
  <c r="F302" i="10"/>
  <c r="F298" i="10"/>
  <c r="F294" i="10"/>
  <c r="F290" i="10"/>
  <c r="F286" i="10"/>
  <c r="F282" i="10"/>
  <c r="F278" i="10"/>
  <c r="F274" i="10"/>
  <c r="F270" i="10"/>
  <c r="F266" i="10"/>
  <c r="F262" i="10"/>
  <c r="F258" i="10"/>
  <c r="F254" i="10"/>
  <c r="F250" i="10"/>
  <c r="F246" i="10"/>
  <c r="F242" i="10"/>
  <c r="F238" i="10"/>
  <c r="F234" i="10"/>
  <c r="F230" i="10"/>
  <c r="F226" i="10"/>
  <c r="F222" i="10"/>
  <c r="F218" i="10"/>
  <c r="F214" i="10"/>
  <c r="F210" i="10"/>
  <c r="F206" i="10"/>
  <c r="F202" i="10"/>
  <c r="F198" i="10"/>
  <c r="F194" i="10"/>
  <c r="F190" i="10"/>
  <c r="F186" i="10"/>
  <c r="F182" i="10"/>
  <c r="F178" i="10"/>
  <c r="F174" i="10"/>
  <c r="F170" i="10"/>
  <c r="F166" i="10"/>
  <c r="F162" i="10"/>
  <c r="F158" i="10"/>
  <c r="F154" i="10"/>
  <c r="F150" i="10"/>
  <c r="F146" i="10"/>
  <c r="F142" i="10"/>
  <c r="F138" i="10"/>
  <c r="F134" i="10"/>
  <c r="F130" i="10"/>
  <c r="F126" i="10"/>
  <c r="F122" i="10"/>
  <c r="F118" i="10"/>
  <c r="F114" i="10"/>
  <c r="F110" i="10"/>
  <c r="F106" i="10"/>
  <c r="F102" i="10"/>
  <c r="F98" i="10"/>
  <c r="F94" i="10"/>
  <c r="F90" i="10"/>
  <c r="F86" i="10"/>
  <c r="F82" i="10"/>
  <c r="F78" i="10"/>
  <c r="F74" i="10"/>
  <c r="F70" i="10"/>
  <c r="F66" i="10"/>
  <c r="F62" i="10"/>
  <c r="F58" i="10"/>
  <c r="F54" i="10"/>
  <c r="F50" i="10"/>
  <c r="F46" i="10"/>
  <c r="F42" i="10"/>
  <c r="F38" i="10"/>
  <c r="F34" i="10"/>
  <c r="F30" i="10"/>
  <c r="F26" i="10"/>
  <c r="F22" i="10"/>
  <c r="F18" i="10"/>
  <c r="F14" i="10"/>
  <c r="F10" i="10"/>
  <c r="F6" i="10"/>
  <c r="F2682" i="10"/>
  <c r="F2680" i="10"/>
  <c r="F2675" i="10"/>
  <c r="F2673" i="10"/>
  <c r="F2666" i="10"/>
  <c r="F2664" i="10"/>
  <c r="F2659" i="10"/>
  <c r="F2654" i="10"/>
  <c r="F2637" i="10"/>
  <c r="F2633" i="10"/>
  <c r="F2629" i="10"/>
  <c r="F2625" i="10"/>
  <c r="F2621" i="10"/>
  <c r="F2617" i="10"/>
  <c r="F2613" i="10"/>
  <c r="F2609" i="10"/>
  <c r="F2605" i="10"/>
  <c r="F2601" i="10"/>
  <c r="F2597" i="10"/>
  <c r="F2593" i="10"/>
  <c r="F2589" i="10"/>
  <c r="F2585" i="10"/>
  <c r="F2581" i="10"/>
  <c r="F2577" i="10"/>
  <c r="F2573" i="10"/>
  <c r="F2569" i="10"/>
  <c r="F2565" i="10"/>
  <c r="F2561" i="10"/>
  <c r="F2557" i="10"/>
  <c r="F2553" i="10"/>
  <c r="F2549" i="10"/>
  <c r="F2545" i="10"/>
  <c r="F2541" i="10"/>
  <c r="F2537" i="10"/>
  <c r="F2533" i="10"/>
  <c r="F2529" i="10"/>
  <c r="F2525" i="10"/>
  <c r="F2521" i="10"/>
  <c r="F2517" i="10"/>
  <c r="F2513" i="10"/>
  <c r="F2509" i="10"/>
  <c r="F2505" i="10"/>
  <c r="F2501" i="10"/>
  <c r="F2497" i="10"/>
  <c r="F2493" i="10"/>
  <c r="F2489" i="10"/>
  <c r="F2485" i="10"/>
  <c r="F2481" i="10"/>
  <c r="F2477" i="10"/>
  <c r="F2473" i="10"/>
  <c r="F2469" i="10"/>
  <c r="F2465" i="10"/>
  <c r="F2461" i="10"/>
  <c r="F2457" i="10"/>
  <c r="F2453" i="10"/>
  <c r="F2449" i="10"/>
  <c r="F2445" i="10"/>
  <c r="F2441" i="10"/>
  <c r="F2437" i="10"/>
  <c r="F2433" i="10"/>
  <c r="F2429" i="10"/>
  <c r="F2425" i="10"/>
  <c r="F2421" i="10"/>
  <c r="F2417" i="10"/>
  <c r="F2413" i="10"/>
  <c r="F2409" i="10"/>
  <c r="F2405" i="10"/>
  <c r="F2401" i="10"/>
  <c r="F2397" i="10"/>
  <c r="F2393" i="10"/>
  <c r="F2389" i="10"/>
  <c r="F2385" i="10"/>
  <c r="F2381" i="10"/>
  <c r="F2377" i="10"/>
  <c r="F2373" i="10"/>
  <c r="F2369" i="10"/>
  <c r="F2365" i="10"/>
  <c r="F2361" i="10"/>
  <c r="F2357" i="10"/>
  <c r="F2353" i="10"/>
  <c r="F2349" i="10"/>
  <c r="F2345" i="10"/>
  <c r="F2341" i="10"/>
  <c r="F2337" i="10"/>
  <c r="F2333" i="10"/>
  <c r="F2329" i="10"/>
  <c r="F2325" i="10"/>
  <c r="F2321" i="10"/>
  <c r="F2317" i="10"/>
  <c r="F2313" i="10"/>
  <c r="F2309" i="10"/>
  <c r="F2305" i="10"/>
  <c r="F2301" i="10"/>
  <c r="F2297" i="10"/>
  <c r="F2293" i="10"/>
  <c r="F2289" i="10"/>
  <c r="F2285" i="10"/>
  <c r="F2281" i="10"/>
  <c r="F2277" i="10"/>
  <c r="F2273" i="10"/>
  <c r="F2269" i="10"/>
  <c r="F2265" i="10"/>
  <c r="F2261" i="10"/>
  <c r="F2257" i="10"/>
  <c r="F2253" i="10"/>
  <c r="F2249" i="10"/>
  <c r="F2245" i="10"/>
  <c r="F2241" i="10"/>
  <c r="F2237" i="10"/>
  <c r="F2233" i="10"/>
  <c r="F2229" i="10"/>
  <c r="F2225" i="10"/>
  <c r="F2221" i="10"/>
  <c r="F2217" i="10"/>
  <c r="F2213" i="10"/>
  <c r="F2209" i="10"/>
  <c r="F2205" i="10"/>
  <c r="F2201" i="10"/>
  <c r="F2197" i="10"/>
  <c r="F2193" i="10"/>
  <c r="F2189" i="10"/>
  <c r="F2185" i="10"/>
  <c r="F2181" i="10"/>
  <c r="F2177" i="10"/>
  <c r="F2173" i="10"/>
  <c r="F2169" i="10"/>
  <c r="F2165" i="10"/>
  <c r="F2161" i="10"/>
  <c r="F2157" i="10"/>
  <c r="F2153" i="10"/>
  <c r="F2149" i="10"/>
  <c r="F2145" i="10"/>
  <c r="F2141" i="10"/>
  <c r="F2137" i="10"/>
  <c r="F2133" i="10"/>
  <c r="F2129" i="10"/>
  <c r="F2125" i="10"/>
  <c r="F2121" i="10"/>
  <c r="F2117" i="10"/>
  <c r="F2113" i="10"/>
  <c r="F2109" i="10"/>
  <c r="F2105" i="10"/>
  <c r="F2101" i="10"/>
  <c r="F2097" i="10"/>
  <c r="F2093" i="10"/>
  <c r="F2089" i="10"/>
  <c r="F2085" i="10"/>
  <c r="F2081" i="10"/>
  <c r="F2077" i="10"/>
  <c r="F2073" i="10"/>
  <c r="F2069" i="10"/>
  <c r="F2065" i="10"/>
  <c r="F2061" i="10"/>
  <c r="F2057" i="10"/>
  <c r="F2053" i="10"/>
  <c r="F2049" i="10"/>
  <c r="F2045" i="10"/>
  <c r="F2041" i="10"/>
  <c r="F2037" i="10"/>
  <c r="F2033" i="10"/>
  <c r="F2029" i="10"/>
  <c r="F2025" i="10"/>
  <c r="F2021" i="10"/>
  <c r="F2017" i="10"/>
  <c r="F2013" i="10"/>
  <c r="F2009" i="10"/>
  <c r="F2005" i="10"/>
  <c r="F2001" i="10"/>
  <c r="F1997" i="10"/>
  <c r="F1993" i="10"/>
  <c r="F1989" i="10"/>
  <c r="F1985" i="10"/>
  <c r="F1981" i="10"/>
  <c r="F1977" i="10"/>
  <c r="F1973" i="10"/>
  <c r="F1969" i="10"/>
  <c r="F1965" i="10"/>
  <c r="F1961" i="10"/>
  <c r="F1957" i="10"/>
  <c r="F1953" i="10"/>
  <c r="F1949" i="10"/>
  <c r="F1945" i="10"/>
  <c r="F1941" i="10"/>
  <c r="F1937" i="10"/>
  <c r="F1933" i="10"/>
  <c r="F1929" i="10"/>
  <c r="F1925" i="10"/>
  <c r="F1921" i="10"/>
  <c r="F1917" i="10"/>
  <c r="F1913" i="10"/>
  <c r="F1909" i="10"/>
  <c r="F1905" i="10"/>
  <c r="F1901" i="10"/>
  <c r="F1897" i="10"/>
  <c r="F1893" i="10"/>
  <c r="F1889" i="10"/>
  <c r="F1885" i="10"/>
  <c r="F1881" i="10"/>
  <c r="F1877" i="10"/>
  <c r="F1873" i="10"/>
  <c r="F1869" i="10"/>
  <c r="F1865" i="10"/>
  <c r="F1861" i="10"/>
  <c r="F1857" i="10"/>
  <c r="F1853" i="10"/>
  <c r="F1849" i="10"/>
  <c r="F1845" i="10"/>
  <c r="F1841" i="10"/>
  <c r="F1837" i="10"/>
  <c r="F1833" i="10"/>
  <c r="F1829" i="10"/>
  <c r="F1825" i="10"/>
  <c r="F1821" i="10"/>
  <c r="F1817" i="10"/>
  <c r="F1813" i="10"/>
  <c r="F1809" i="10"/>
  <c r="F1805" i="10"/>
  <c r="F1801" i="10"/>
  <c r="F1797" i="10"/>
  <c r="F1793" i="10"/>
  <c r="F1789" i="10"/>
  <c r="F1785" i="10"/>
  <c r="F1781" i="10"/>
  <c r="F1777" i="10"/>
  <c r="F1773" i="10"/>
  <c r="F1769" i="10"/>
  <c r="F1765" i="10"/>
  <c r="F1761" i="10"/>
  <c r="F1757" i="10"/>
  <c r="F1753" i="10"/>
  <c r="F1749" i="10"/>
  <c r="F1745" i="10"/>
  <c r="F1741" i="10"/>
  <c r="F1737" i="10"/>
  <c r="F1733" i="10"/>
  <c r="F1729" i="10"/>
  <c r="F1725" i="10"/>
  <c r="F1721" i="10"/>
  <c r="F1717" i="10"/>
  <c r="F1713" i="10"/>
  <c r="F1709" i="10"/>
  <c r="F1705" i="10"/>
  <c r="F1701" i="10"/>
  <c r="F1697" i="10"/>
  <c r="F1693" i="10"/>
  <c r="F1689" i="10"/>
  <c r="F1685" i="10"/>
  <c r="F1681" i="10"/>
  <c r="F1677" i="10"/>
  <c r="F1673" i="10"/>
  <c r="F1669" i="10"/>
  <c r="F1665" i="10"/>
  <c r="F1661" i="10"/>
  <c r="F1657" i="10"/>
  <c r="F1653" i="10"/>
  <c r="F1649" i="10"/>
  <c r="F1645" i="10"/>
  <c r="F1641" i="10"/>
  <c r="F1637" i="10"/>
  <c r="F1633" i="10"/>
  <c r="F1629" i="10"/>
  <c r="F1625" i="10"/>
  <c r="F1621" i="10"/>
  <c r="F1617" i="10"/>
  <c r="F1613" i="10"/>
  <c r="F1609" i="10"/>
  <c r="F1605" i="10"/>
  <c r="F1601" i="10"/>
  <c r="F1597" i="10"/>
  <c r="F1593" i="10"/>
  <c r="F1589" i="10"/>
  <c r="F1585" i="10"/>
  <c r="F1581" i="10"/>
  <c r="F1577" i="10"/>
  <c r="F1573" i="10"/>
  <c r="F1569" i="10"/>
  <c r="F1565" i="10"/>
  <c r="F1561" i="10"/>
  <c r="F1557" i="10"/>
  <c r="F1553" i="10"/>
  <c r="F1549" i="10"/>
  <c r="F1545" i="10"/>
  <c r="F1541" i="10"/>
  <c r="F1537" i="10"/>
  <c r="F1533" i="10"/>
  <c r="F1529" i="10"/>
  <c r="F1525" i="10"/>
  <c r="F1521" i="10"/>
  <c r="F1517" i="10"/>
  <c r="F1513" i="10"/>
  <c r="F1509" i="10"/>
  <c r="F1505" i="10"/>
  <c r="F1501" i="10"/>
  <c r="F1497" i="10"/>
  <c r="F1493" i="10"/>
  <c r="F1489" i="10"/>
  <c r="F1485" i="10"/>
  <c r="F1481" i="10"/>
  <c r="F1477" i="10"/>
  <c r="F1473" i="10"/>
  <c r="F1469" i="10"/>
  <c r="F1465" i="10"/>
  <c r="F1461" i="10"/>
  <c r="F1457" i="10"/>
  <c r="F1453" i="10"/>
  <c r="F1449" i="10"/>
  <c r="F1445" i="10"/>
  <c r="F1441" i="10"/>
  <c r="F1437" i="10"/>
  <c r="F1433" i="10"/>
  <c r="F1429" i="10"/>
  <c r="F1425" i="10"/>
  <c r="F1421" i="10"/>
  <c r="F1417" i="10"/>
  <c r="F1413" i="10"/>
  <c r="F1409" i="10"/>
  <c r="F1405" i="10"/>
  <c r="F1401" i="10"/>
  <c r="F1397" i="10"/>
  <c r="F1393" i="10"/>
  <c r="F1389" i="10"/>
  <c r="F1385" i="10"/>
  <c r="F1381" i="10"/>
  <c r="F1377" i="10"/>
  <c r="F1373" i="10"/>
  <c r="F1369" i="10"/>
  <c r="F1365" i="10"/>
  <c r="F1361" i="10"/>
  <c r="F1357" i="10"/>
  <c r="F1353" i="10"/>
  <c r="F1349" i="10"/>
  <c r="F1345" i="10"/>
  <c r="F1341" i="10"/>
  <c r="F1337" i="10"/>
  <c r="F1333" i="10"/>
  <c r="F1329" i="10"/>
  <c r="F1325" i="10"/>
  <c r="F1321" i="10"/>
  <c r="F1317" i="10"/>
  <c r="F1313" i="10"/>
  <c r="F1309" i="10"/>
  <c r="F1305" i="10"/>
  <c r="F1301" i="10"/>
  <c r="F1297" i="10"/>
  <c r="F1293" i="10"/>
  <c r="F1289" i="10"/>
  <c r="F1285" i="10"/>
  <c r="F1281" i="10"/>
  <c r="F1277" i="10"/>
  <c r="F1273" i="10"/>
  <c r="F1269" i="10"/>
  <c r="F1265" i="10"/>
  <c r="F1261" i="10"/>
  <c r="F1257" i="10"/>
  <c r="F1253" i="10"/>
  <c r="F1249" i="10"/>
  <c r="F1245" i="10"/>
  <c r="F1241" i="10"/>
  <c r="F1237" i="10"/>
  <c r="F1233" i="10"/>
  <c r="F1229" i="10"/>
  <c r="F1225" i="10"/>
  <c r="F1221" i="10"/>
  <c r="F1217" i="10"/>
  <c r="F1213" i="10"/>
  <c r="F1209" i="10"/>
  <c r="F1205" i="10"/>
  <c r="F1201" i="10"/>
  <c r="F1197" i="10"/>
  <c r="F1193" i="10"/>
  <c r="F1189" i="10"/>
  <c r="F1185" i="10"/>
  <c r="F1181" i="10"/>
  <c r="F1177" i="10"/>
  <c r="F1173" i="10"/>
  <c r="F1169" i="10"/>
  <c r="F1165" i="10"/>
  <c r="F1161" i="10"/>
  <c r="F1157" i="10"/>
  <c r="F1153" i="10"/>
  <c r="F1149" i="10"/>
  <c r="F1145" i="10"/>
  <c r="F1141" i="10"/>
  <c r="F1137" i="10"/>
  <c r="F1133" i="10"/>
  <c r="F1129" i="10"/>
  <c r="F1125" i="10"/>
  <c r="F1121" i="10"/>
  <c r="F1117" i="10"/>
  <c r="F1113" i="10"/>
  <c r="F1109" i="10"/>
  <c r="F1105" i="10"/>
  <c r="F1101" i="10"/>
  <c r="F1097" i="10"/>
  <c r="F1093" i="10"/>
  <c r="F1089" i="10"/>
  <c r="F1085" i="10"/>
  <c r="F1081" i="10"/>
  <c r="F1077" i="10"/>
  <c r="F1073" i="10"/>
  <c r="F1069" i="10"/>
  <c r="F1065" i="10"/>
  <c r="F1061" i="10"/>
  <c r="F1057" i="10"/>
  <c r="F1053" i="10"/>
  <c r="F1049" i="10"/>
  <c r="F1045" i="10"/>
  <c r="F1041" i="10"/>
  <c r="F1037" i="10"/>
  <c r="F1033" i="10"/>
  <c r="F1029" i="10"/>
  <c r="F1025" i="10"/>
  <c r="F1021" i="10"/>
  <c r="F1017" i="10"/>
  <c r="F1013" i="10"/>
  <c r="F1009" i="10"/>
  <c r="F1005" i="10"/>
  <c r="F1001" i="10"/>
  <c r="F997" i="10"/>
  <c r="F993" i="10"/>
  <c r="F989" i="10"/>
  <c r="F985" i="10"/>
  <c r="F981" i="10"/>
  <c r="F977" i="10"/>
  <c r="F973" i="10"/>
  <c r="F969" i="10"/>
  <c r="F965" i="10"/>
  <c r="F961" i="10"/>
  <c r="F957" i="10"/>
  <c r="F953" i="10"/>
  <c r="F949" i="10"/>
  <c r="F945" i="10"/>
  <c r="F941" i="10"/>
  <c r="F937" i="10"/>
  <c r="F933" i="10"/>
  <c r="F929" i="10"/>
  <c r="F925" i="10"/>
  <c r="F921" i="10"/>
  <c r="F917" i="10"/>
  <c r="F913" i="10"/>
  <c r="F909" i="10"/>
  <c r="F905" i="10"/>
  <c r="F901" i="10"/>
  <c r="F897" i="10"/>
  <c r="F893" i="10"/>
  <c r="F889" i="10"/>
  <c r="F885" i="10"/>
  <c r="F881" i="10"/>
  <c r="F877" i="10"/>
  <c r="F873" i="10"/>
  <c r="F869" i="10"/>
  <c r="F865" i="10"/>
  <c r="F861" i="10"/>
  <c r="F857" i="10"/>
  <c r="F853" i="10"/>
  <c r="F849" i="10"/>
  <c r="F845" i="10"/>
  <c r="F841" i="10"/>
  <c r="F837" i="10"/>
  <c r="F833" i="10"/>
  <c r="F829" i="10"/>
  <c r="F825" i="10"/>
  <c r="F821" i="10"/>
  <c r="F817" i="10"/>
  <c r="F813" i="10"/>
  <c r="F809" i="10"/>
  <c r="F805" i="10"/>
  <c r="F801" i="10"/>
  <c r="F797" i="10"/>
  <c r="F793" i="10"/>
  <c r="F789" i="10"/>
  <c r="F785" i="10"/>
  <c r="F781" i="10"/>
  <c r="F777" i="10"/>
  <c r="F773" i="10"/>
  <c r="F769" i="10"/>
  <c r="F765" i="10"/>
  <c r="F761" i="10"/>
  <c r="F757" i="10"/>
  <c r="F753" i="10"/>
  <c r="F749" i="10"/>
  <c r="F745" i="10"/>
  <c r="F741" i="10"/>
  <c r="F737" i="10"/>
  <c r="F733" i="10"/>
  <c r="F729" i="10"/>
  <c r="F725" i="10"/>
  <c r="F721" i="10"/>
  <c r="F717" i="10"/>
  <c r="F713" i="10"/>
  <c r="F709" i="10"/>
  <c r="F705" i="10"/>
  <c r="F701" i="10"/>
  <c r="F697" i="10"/>
  <c r="F693" i="10"/>
  <c r="F689" i="10"/>
  <c r="F685" i="10"/>
  <c r="F681" i="10"/>
  <c r="F677" i="10"/>
  <c r="F673" i="10"/>
  <c r="F669" i="10"/>
  <c r="F665" i="10"/>
  <c r="F661" i="10"/>
  <c r="F657" i="10"/>
  <c r="F653" i="10"/>
  <c r="F649" i="10"/>
  <c r="F645" i="10"/>
  <c r="F641" i="10"/>
  <c r="F637" i="10"/>
  <c r="F633" i="10"/>
  <c r="F629" i="10"/>
  <c r="F625" i="10"/>
  <c r="F621" i="10"/>
  <c r="F617" i="10"/>
  <c r="F613" i="10"/>
  <c r="F609" i="10"/>
  <c r="F605" i="10"/>
  <c r="F601" i="10"/>
  <c r="F597" i="10"/>
  <c r="F593" i="10"/>
  <c r="F589" i="10"/>
  <c r="F585" i="10"/>
  <c r="F581" i="10"/>
  <c r="F577" i="10"/>
  <c r="F573" i="10"/>
  <c r="F569" i="10"/>
  <c r="F565" i="10"/>
  <c r="F561" i="10"/>
  <c r="F557" i="10"/>
  <c r="F553" i="10"/>
  <c r="F549" i="10"/>
  <c r="F545" i="10"/>
  <c r="F541" i="10"/>
  <c r="F537" i="10"/>
  <c r="F533" i="10"/>
  <c r="F529" i="10"/>
  <c r="F525" i="10"/>
  <c r="F521" i="10"/>
  <c r="F517" i="10"/>
  <c r="F513" i="10"/>
  <c r="F509" i="10"/>
  <c r="F505" i="10"/>
  <c r="F501" i="10"/>
  <c r="F497" i="10"/>
  <c r="F493" i="10"/>
  <c r="F489" i="10"/>
  <c r="F485" i="10"/>
  <c r="F481" i="10"/>
  <c r="F477" i="10"/>
  <c r="F473" i="10"/>
  <c r="F469" i="10"/>
  <c r="F465" i="10"/>
  <c r="F461" i="10"/>
  <c r="F457" i="10"/>
  <c r="F453" i="10"/>
  <c r="F449" i="10"/>
  <c r="F445" i="10"/>
  <c r="F441" i="10"/>
  <c r="F437" i="10"/>
  <c r="F433" i="10"/>
  <c r="F429" i="10"/>
  <c r="F425" i="10"/>
  <c r="F421" i="10"/>
  <c r="F417" i="10"/>
  <c r="F413" i="10"/>
  <c r="F409" i="10"/>
  <c r="F405" i="10"/>
  <c r="F401" i="10"/>
  <c r="F397" i="10"/>
  <c r="F393" i="10"/>
  <c r="F389" i="10"/>
  <c r="F385" i="10"/>
  <c r="F381" i="10"/>
  <c r="F377" i="10"/>
  <c r="F373" i="10"/>
  <c r="F369" i="10"/>
  <c r="F365" i="10"/>
  <c r="F361" i="10"/>
  <c r="F357" i="10"/>
  <c r="F353" i="10"/>
  <c r="F349" i="10"/>
  <c r="F345" i="10"/>
  <c r="F341" i="10"/>
  <c r="F337" i="10"/>
  <c r="F333" i="10"/>
  <c r="F329" i="10"/>
  <c r="F325" i="10"/>
  <c r="F321" i="10"/>
  <c r="F317" i="10"/>
  <c r="F313" i="10"/>
  <c r="F309" i="10"/>
  <c r="F305" i="10"/>
  <c r="F301" i="10"/>
  <c r="F297" i="10"/>
  <c r="F293" i="10"/>
  <c r="F289" i="10"/>
  <c r="F285" i="10"/>
  <c r="F281" i="10"/>
  <c r="F277" i="10"/>
  <c r="F273" i="10"/>
  <c r="F269" i="10"/>
  <c r="F265" i="10"/>
  <c r="F261" i="10"/>
  <c r="F257" i="10"/>
  <c r="F253" i="10"/>
  <c r="F249" i="10"/>
  <c r="F245" i="10"/>
  <c r="F241" i="10"/>
  <c r="F237" i="10"/>
  <c r="F233" i="10"/>
  <c r="F229" i="10"/>
  <c r="F225" i="10"/>
  <c r="F221" i="10"/>
  <c r="F217" i="10"/>
  <c r="F213" i="10"/>
  <c r="F209" i="10"/>
  <c r="F205" i="10"/>
  <c r="F201" i="10"/>
  <c r="F197" i="10"/>
  <c r="F193" i="10"/>
  <c r="F189" i="10"/>
  <c r="F185" i="10"/>
  <c r="F181" i="10"/>
  <c r="F177" i="10"/>
  <c r="F173" i="10"/>
  <c r="F169" i="10"/>
  <c r="F165" i="10"/>
  <c r="F161" i="10"/>
  <c r="F157" i="10"/>
  <c r="F153" i="10"/>
  <c r="F149" i="10"/>
  <c r="F145" i="10"/>
  <c r="F141" i="10"/>
  <c r="F137" i="10"/>
  <c r="F133" i="10"/>
  <c r="F129" i="10"/>
  <c r="F125" i="10"/>
  <c r="F121" i="10"/>
  <c r="F117" i="10"/>
  <c r="F113" i="10"/>
  <c r="F109" i="10"/>
  <c r="F105" i="10"/>
  <c r="F101" i="10"/>
  <c r="F97" i="10"/>
  <c r="F93" i="10"/>
  <c r="F89" i="10"/>
  <c r="F85" i="10"/>
  <c r="F81" i="10"/>
  <c r="F77" i="10"/>
  <c r="F73" i="10"/>
  <c r="F69" i="10"/>
  <c r="F65" i="10"/>
  <c r="F61" i="10"/>
  <c r="F57" i="10"/>
  <c r="F53" i="10"/>
  <c r="F49" i="10"/>
  <c r="F45" i="10"/>
  <c r="F41" i="10"/>
  <c r="F37" i="10"/>
  <c r="F33" i="10"/>
  <c r="F29" i="10"/>
  <c r="F25" i="10"/>
  <c r="F21" i="10"/>
  <c r="F17" i="10"/>
  <c r="F13" i="10"/>
  <c r="F9" i="10"/>
  <c r="F5" i="10"/>
  <c r="F2687" i="10"/>
  <c r="F2671" i="10"/>
  <c r="F2658" i="10"/>
  <c r="F2640" i="10"/>
  <c r="F2636" i="10"/>
  <c r="F2632" i="10"/>
  <c r="F2628" i="10"/>
  <c r="F2624" i="10"/>
  <c r="F2620" i="10"/>
  <c r="F2616" i="10"/>
  <c r="F2612" i="10"/>
  <c r="F2608" i="10"/>
  <c r="F2604" i="10"/>
  <c r="F2600" i="10"/>
  <c r="F2596" i="10"/>
  <c r="F2592" i="10"/>
  <c r="F2588" i="10"/>
  <c r="F2584" i="10"/>
  <c r="F2580" i="10"/>
  <c r="F2576" i="10"/>
  <c r="F2572" i="10"/>
  <c r="F2568" i="10"/>
  <c r="F2564" i="10"/>
  <c r="F2560" i="10"/>
  <c r="F2556" i="10"/>
  <c r="F2552" i="10"/>
  <c r="F2548" i="10"/>
  <c r="F2544" i="10"/>
  <c r="F2540" i="10"/>
  <c r="F2536" i="10"/>
  <c r="F2532" i="10"/>
  <c r="F2528" i="10"/>
  <c r="F2524" i="10"/>
  <c r="F2520" i="10"/>
  <c r="F2516" i="10"/>
  <c r="F2512" i="10"/>
  <c r="F2508" i="10"/>
  <c r="F2504" i="10"/>
  <c r="F2500" i="10"/>
  <c r="F2496" i="10"/>
  <c r="F2492" i="10"/>
  <c r="F2488" i="10"/>
  <c r="F2484" i="10"/>
  <c r="F2480" i="10"/>
  <c r="F2476" i="10"/>
  <c r="F2472" i="10"/>
  <c r="F2468" i="10"/>
  <c r="F2464" i="10"/>
  <c r="F2460" i="10"/>
  <c r="F2456" i="10"/>
  <c r="F2452" i="10"/>
  <c r="F2448" i="10"/>
  <c r="F2444" i="10"/>
  <c r="F2440" i="10"/>
  <c r="F2436" i="10"/>
  <c r="F2432" i="10"/>
  <c r="F2428" i="10"/>
  <c r="F2424" i="10"/>
  <c r="F2420" i="10"/>
  <c r="F2416" i="10"/>
  <c r="F2412" i="10"/>
  <c r="F2408" i="10"/>
  <c r="F2404" i="10"/>
  <c r="F2400" i="10"/>
  <c r="F2396" i="10"/>
  <c r="F2392" i="10"/>
  <c r="F2388" i="10"/>
  <c r="F2384" i="10"/>
  <c r="F2380" i="10"/>
  <c r="F2376" i="10"/>
  <c r="F2372" i="10"/>
  <c r="F2368" i="10"/>
  <c r="F2364" i="10"/>
  <c r="F2360" i="10"/>
  <c r="F2356" i="10"/>
  <c r="F2352" i="10"/>
  <c r="F2348" i="10"/>
  <c r="F2344" i="10"/>
  <c r="F2340" i="10"/>
  <c r="F2336" i="10"/>
  <c r="F2332" i="10"/>
  <c r="F2328" i="10"/>
  <c r="F2324" i="10"/>
  <c r="F2320" i="10"/>
  <c r="F2316" i="10"/>
  <c r="F2312" i="10"/>
  <c r="F2308" i="10"/>
  <c r="F2304" i="10"/>
  <c r="F2300" i="10"/>
  <c r="F2296" i="10"/>
  <c r="F2292" i="10"/>
  <c r="F2288" i="10"/>
  <c r="F2284" i="10"/>
  <c r="F2280" i="10"/>
  <c r="F2276" i="10"/>
  <c r="F2272" i="10"/>
  <c r="F2268" i="10"/>
  <c r="F2264" i="10"/>
  <c r="F2260" i="10"/>
  <c r="F2256" i="10"/>
  <c r="F2252" i="10"/>
  <c r="F2248" i="10"/>
  <c r="F2244" i="10"/>
  <c r="F2240" i="10"/>
  <c r="F2236" i="10"/>
  <c r="F2232" i="10"/>
  <c r="F2228" i="10"/>
  <c r="F2224" i="10"/>
  <c r="F2220" i="10"/>
  <c r="F2216" i="10"/>
  <c r="F2212" i="10"/>
  <c r="F2208" i="10"/>
  <c r="F2204" i="10"/>
  <c r="F2200" i="10"/>
  <c r="F2196" i="10"/>
  <c r="F2192" i="10"/>
  <c r="F2188" i="10"/>
  <c r="F2184" i="10"/>
  <c r="F2180" i="10"/>
  <c r="F2176" i="10"/>
  <c r="F2172" i="10"/>
  <c r="F2168" i="10"/>
  <c r="F2164" i="10"/>
  <c r="F2160" i="10"/>
  <c r="F2156" i="10"/>
  <c r="F2152" i="10"/>
  <c r="F2148" i="10"/>
  <c r="F2144" i="10"/>
  <c r="F2140" i="10"/>
  <c r="F2136" i="10"/>
  <c r="F2132" i="10"/>
  <c r="F2128" i="10"/>
  <c r="F2124" i="10"/>
  <c r="F2120" i="10"/>
  <c r="F2116" i="10"/>
  <c r="F2112" i="10"/>
  <c r="F2108" i="10"/>
  <c r="F2104" i="10"/>
  <c r="F2100" i="10"/>
  <c r="F2096" i="10"/>
  <c r="F2092" i="10"/>
  <c r="F2088" i="10"/>
  <c r="F2084" i="10"/>
  <c r="F2080" i="10"/>
  <c r="F2076" i="10"/>
  <c r="F2072" i="10"/>
  <c r="F2068" i="10"/>
  <c r="F2064" i="10"/>
  <c r="F2060" i="10"/>
  <c r="F2056" i="10"/>
  <c r="F2052" i="10"/>
  <c r="F2048" i="10"/>
  <c r="F2044" i="10"/>
  <c r="F2040" i="10"/>
  <c r="F2036" i="10"/>
  <c r="F2032" i="10"/>
  <c r="F2028" i="10"/>
  <c r="F2024" i="10"/>
  <c r="F2020" i="10"/>
  <c r="F2016" i="10"/>
  <c r="F2012" i="10"/>
  <c r="F2008" i="10"/>
  <c r="F2004" i="10"/>
  <c r="F2000" i="10"/>
  <c r="F1996" i="10"/>
  <c r="F1992" i="10"/>
  <c r="F1988" i="10"/>
  <c r="F1984" i="10"/>
  <c r="F1980" i="10"/>
  <c r="F1976" i="10"/>
  <c r="F1972" i="10"/>
  <c r="F1968" i="10"/>
  <c r="F1964" i="10"/>
  <c r="F1960" i="10"/>
  <c r="F1956" i="10"/>
  <c r="F1952" i="10"/>
  <c r="F1948" i="10"/>
  <c r="F1944" i="10"/>
  <c r="F1940" i="10"/>
  <c r="F1936" i="10"/>
  <c r="F1932" i="10"/>
  <c r="F1928" i="10"/>
  <c r="F1924" i="10"/>
  <c r="F1920" i="10"/>
  <c r="F1916" i="10"/>
  <c r="F1912" i="10"/>
  <c r="F1908" i="10"/>
  <c r="F1904" i="10"/>
  <c r="F1900" i="10"/>
  <c r="F1896" i="10"/>
  <c r="F1892" i="10"/>
  <c r="F1888" i="10"/>
  <c r="F1884" i="10"/>
  <c r="F1880" i="10"/>
  <c r="F1876" i="10"/>
  <c r="F1872" i="10"/>
  <c r="F1868" i="10"/>
  <c r="F1864" i="10"/>
  <c r="F1860" i="10"/>
  <c r="F1856" i="10"/>
  <c r="F1852" i="10"/>
  <c r="F1848" i="10"/>
  <c r="F1844" i="10"/>
  <c r="F1840" i="10"/>
  <c r="F1836" i="10"/>
  <c r="F1832" i="10"/>
  <c r="F1828" i="10"/>
  <c r="F1824" i="10"/>
  <c r="F1820" i="10"/>
  <c r="F1816" i="10"/>
  <c r="F1812" i="10"/>
  <c r="F1808" i="10"/>
  <c r="F1804" i="10"/>
  <c r="F1800" i="10"/>
  <c r="F1796" i="10"/>
  <c r="F1792" i="10"/>
  <c r="F1788" i="10"/>
  <c r="F1784" i="10"/>
  <c r="F1780" i="10"/>
  <c r="F1776" i="10"/>
  <c r="F1772" i="10"/>
  <c r="F1768" i="10"/>
  <c r="F1764" i="10"/>
  <c r="F1760" i="10"/>
  <c r="F1756" i="10"/>
  <c r="F1752" i="10"/>
  <c r="F1748" i="10"/>
  <c r="F1744" i="10"/>
  <c r="F1740" i="10"/>
  <c r="F1736" i="10"/>
  <c r="F1732" i="10"/>
  <c r="F1728" i="10"/>
  <c r="F1724" i="10"/>
  <c r="F1720" i="10"/>
  <c r="F1716" i="10"/>
  <c r="F1712" i="10"/>
  <c r="F1708" i="10"/>
  <c r="F1704" i="10"/>
  <c r="F1700" i="10"/>
  <c r="F1696" i="10"/>
  <c r="F1692" i="10"/>
  <c r="F1688" i="10"/>
  <c r="F1684" i="10"/>
  <c r="F1680" i="10"/>
  <c r="F1676" i="10"/>
  <c r="F1672" i="10"/>
  <c r="F1668" i="10"/>
  <c r="F1664" i="10"/>
  <c r="F1660" i="10"/>
  <c r="F1656" i="10"/>
  <c r="F1652" i="10"/>
  <c r="F1648" i="10"/>
  <c r="F1644" i="10"/>
  <c r="F1640" i="10"/>
  <c r="F1636" i="10"/>
  <c r="F1632" i="10"/>
  <c r="F1628" i="10"/>
  <c r="F1624" i="10"/>
  <c r="F1620" i="10"/>
  <c r="F1616" i="10"/>
  <c r="F1612" i="10"/>
  <c r="F1608" i="10"/>
  <c r="F1604" i="10"/>
  <c r="F1600" i="10"/>
  <c r="F1596" i="10"/>
  <c r="F1592" i="10"/>
  <c r="F1588" i="10"/>
  <c r="F1584" i="10"/>
  <c r="F1580" i="10"/>
  <c r="F1576" i="10"/>
  <c r="F1572" i="10"/>
  <c r="F1568" i="10"/>
  <c r="F1564" i="10"/>
  <c r="F1560" i="10"/>
  <c r="F1556" i="10"/>
  <c r="F1552" i="10"/>
  <c r="F1548" i="10"/>
  <c r="F1544" i="10"/>
  <c r="F1540" i="10"/>
  <c r="F1536" i="10"/>
  <c r="F1532" i="10"/>
  <c r="F1528" i="10"/>
  <c r="F1524" i="10"/>
  <c r="F1520" i="10"/>
  <c r="F1516" i="10"/>
  <c r="F1512" i="10"/>
  <c r="F1508" i="10"/>
  <c r="F1504" i="10"/>
  <c r="F1500" i="10"/>
  <c r="F1496" i="10"/>
  <c r="F1492" i="10"/>
  <c r="F1488" i="10"/>
  <c r="F1484" i="10"/>
  <c r="F1480" i="10"/>
  <c r="F1476" i="10"/>
  <c r="F1472" i="10"/>
  <c r="F1468" i="10"/>
  <c r="F1464" i="10"/>
  <c r="F1460" i="10"/>
  <c r="F1456" i="10"/>
  <c r="F1452" i="10"/>
  <c r="F1448" i="10"/>
  <c r="F1444" i="10"/>
  <c r="F1440" i="10"/>
  <c r="F1436" i="10"/>
  <c r="F1432" i="10"/>
  <c r="F1428" i="10"/>
  <c r="F1424" i="10"/>
  <c r="F1420" i="10"/>
  <c r="F1416" i="10"/>
  <c r="F1412" i="10"/>
  <c r="F1408" i="10"/>
  <c r="F1404" i="10"/>
  <c r="F1400" i="10"/>
  <c r="F1396" i="10"/>
  <c r="F1392" i="10"/>
  <c r="F1388" i="10"/>
  <c r="F1384" i="10"/>
  <c r="F1380" i="10"/>
  <c r="F1376" i="10"/>
  <c r="F1372" i="10"/>
  <c r="F1368" i="10"/>
  <c r="F1364" i="10"/>
  <c r="F1360" i="10"/>
  <c r="F1356" i="10"/>
  <c r="F1352" i="10"/>
  <c r="F1348" i="10"/>
  <c r="F1344" i="10"/>
  <c r="F1340" i="10"/>
  <c r="F1336" i="10"/>
  <c r="F1332" i="10"/>
  <c r="F1328" i="10"/>
  <c r="F1324" i="10"/>
  <c r="F1320" i="10"/>
  <c r="F1316" i="10"/>
  <c r="F1312" i="10"/>
  <c r="F1308" i="10"/>
  <c r="F1304" i="10"/>
  <c r="F1300" i="10"/>
  <c r="F1296" i="10"/>
  <c r="F1292" i="10"/>
  <c r="F1288" i="10"/>
  <c r="F1284" i="10"/>
  <c r="F1280" i="10"/>
  <c r="F1276" i="10"/>
  <c r="F1272" i="10"/>
  <c r="F1268" i="10"/>
  <c r="F1264" i="10"/>
  <c r="F1260" i="10"/>
  <c r="F1256" i="10"/>
  <c r="F1252" i="10"/>
  <c r="F1248" i="10"/>
  <c r="F1244" i="10"/>
  <c r="F1240" i="10"/>
  <c r="F1236" i="10"/>
  <c r="F1232" i="10"/>
  <c r="F1228" i="10"/>
  <c r="F1224" i="10"/>
  <c r="F1220" i="10"/>
  <c r="F1216" i="10"/>
  <c r="F1212" i="10"/>
  <c r="F1208" i="10"/>
  <c r="F1204" i="10"/>
  <c r="F1200" i="10"/>
  <c r="F1196" i="10"/>
  <c r="F1192" i="10"/>
  <c r="F1188" i="10"/>
  <c r="F1184" i="10"/>
  <c r="F1180" i="10"/>
  <c r="F1176" i="10"/>
  <c r="F1172" i="10"/>
  <c r="F1168" i="10"/>
  <c r="F1164" i="10"/>
  <c r="F1160" i="10"/>
  <c r="F1156" i="10"/>
  <c r="F1152" i="10"/>
  <c r="F1148" i="10"/>
  <c r="F1144" i="10"/>
  <c r="F1140" i="10"/>
  <c r="F1136" i="10"/>
  <c r="F1132" i="10"/>
  <c r="F1128" i="10"/>
  <c r="F1124" i="10"/>
  <c r="F1120" i="10"/>
  <c r="F1116" i="10"/>
  <c r="F1112" i="10"/>
  <c r="F1108" i="10"/>
  <c r="F1104" i="10"/>
  <c r="F1100" i="10"/>
  <c r="F1096" i="10"/>
  <c r="F1092" i="10"/>
  <c r="F1088" i="10"/>
  <c r="F1084" i="10"/>
  <c r="F1080" i="10"/>
  <c r="F1076" i="10"/>
  <c r="F1072" i="10"/>
  <c r="F1068" i="10"/>
  <c r="F1064" i="10"/>
  <c r="F1060" i="10"/>
  <c r="F1056" i="10"/>
  <c r="F1052" i="10"/>
  <c r="F1048" i="10"/>
  <c r="F1044" i="10"/>
  <c r="F1040" i="10"/>
  <c r="F1036" i="10"/>
  <c r="F1032" i="10"/>
  <c r="F1028" i="10"/>
  <c r="F1024" i="10"/>
  <c r="F1020" i="10"/>
  <c r="F1016" i="10"/>
  <c r="F1012" i="10"/>
  <c r="F1008" i="10"/>
  <c r="F1004" i="10"/>
  <c r="F1000" i="10"/>
  <c r="F996" i="10"/>
  <c r="F992" i="10"/>
  <c r="F988" i="10"/>
  <c r="F984" i="10"/>
  <c r="F980" i="10"/>
  <c r="F976" i="10"/>
  <c r="F972" i="10"/>
  <c r="F968" i="10"/>
  <c r="F964" i="10"/>
  <c r="F960" i="10"/>
  <c r="F956" i="10"/>
  <c r="F952" i="10"/>
  <c r="F948" i="10"/>
  <c r="F944" i="10"/>
  <c r="F940" i="10"/>
  <c r="F936" i="10"/>
  <c r="F932" i="10"/>
  <c r="F928" i="10"/>
  <c r="F924" i="10"/>
  <c r="F920" i="10"/>
  <c r="F916" i="10"/>
  <c r="F912" i="10"/>
  <c r="F908" i="10"/>
  <c r="F904" i="10"/>
  <c r="F900" i="10"/>
  <c r="F896" i="10"/>
  <c r="F892" i="10"/>
  <c r="F888" i="10"/>
  <c r="F884" i="10"/>
  <c r="F880" i="10"/>
  <c r="F876" i="10"/>
  <c r="F872" i="10"/>
  <c r="F868" i="10"/>
  <c r="F864" i="10"/>
  <c r="F860" i="10"/>
  <c r="F856" i="10"/>
  <c r="F852" i="10"/>
  <c r="F848" i="10"/>
  <c r="F844" i="10"/>
  <c r="F840" i="10"/>
  <c r="F836" i="10"/>
  <c r="F832" i="10"/>
  <c r="F828" i="10"/>
  <c r="F824" i="10"/>
  <c r="F820" i="10"/>
  <c r="F816" i="10"/>
  <c r="F812" i="10"/>
  <c r="F808" i="10"/>
  <c r="F804" i="10"/>
  <c r="F800" i="10"/>
  <c r="F796" i="10"/>
  <c r="F792" i="10"/>
  <c r="F788" i="10"/>
  <c r="F784" i="10"/>
  <c r="F780" i="10"/>
  <c r="F776" i="10"/>
  <c r="F772" i="10"/>
  <c r="F768" i="10"/>
  <c r="F764" i="10"/>
  <c r="F760" i="10"/>
  <c r="F756" i="10"/>
  <c r="F752" i="10"/>
  <c r="F748" i="10"/>
  <c r="F744" i="10"/>
  <c r="F740" i="10"/>
  <c r="F736" i="10"/>
  <c r="F732" i="10"/>
  <c r="F728" i="10"/>
  <c r="F724" i="10"/>
  <c r="F720" i="10"/>
  <c r="F716" i="10"/>
  <c r="F712" i="10"/>
  <c r="F708" i="10"/>
  <c r="F704" i="10"/>
  <c r="F700" i="10"/>
  <c r="F696" i="10"/>
  <c r="F692" i="10"/>
  <c r="F688" i="10"/>
  <c r="F684" i="10"/>
  <c r="F680" i="10"/>
  <c r="F676" i="10"/>
  <c r="F672" i="10"/>
  <c r="F668" i="10"/>
  <c r="F664" i="10"/>
  <c r="F660" i="10"/>
  <c r="F656" i="10"/>
  <c r="F652" i="10"/>
  <c r="F648" i="10"/>
  <c r="F644" i="10"/>
  <c r="F640" i="10"/>
  <c r="F636" i="10"/>
  <c r="F632" i="10"/>
  <c r="F628" i="10"/>
  <c r="F624" i="10"/>
  <c r="F620" i="10"/>
  <c r="F616" i="10"/>
  <c r="F612" i="10"/>
  <c r="F608" i="10"/>
  <c r="F604" i="10"/>
  <c r="F600" i="10"/>
  <c r="F596" i="10"/>
  <c r="F592" i="10"/>
  <c r="F588" i="10"/>
  <c r="F584" i="10"/>
  <c r="F580" i="10"/>
  <c r="F576" i="10"/>
  <c r="F572" i="10"/>
  <c r="F568" i="10"/>
  <c r="F564" i="10"/>
  <c r="F560" i="10"/>
  <c r="F556" i="10"/>
  <c r="F552" i="10"/>
  <c r="F548" i="10"/>
  <c r="F544" i="10"/>
  <c r="F540" i="10"/>
  <c r="F536" i="10"/>
  <c r="F532" i="10"/>
  <c r="F528" i="10"/>
  <c r="F524" i="10"/>
  <c r="F520" i="10"/>
  <c r="F516" i="10"/>
  <c r="F512" i="10"/>
  <c r="F508" i="10"/>
  <c r="F504" i="10"/>
  <c r="F500" i="10"/>
  <c r="F496" i="10"/>
  <c r="F492" i="10"/>
  <c r="F488" i="10"/>
  <c r="F484" i="10"/>
  <c r="F480" i="10"/>
  <c r="F476" i="10"/>
  <c r="F472" i="10"/>
  <c r="F468" i="10"/>
  <c r="F464" i="10"/>
  <c r="F460" i="10"/>
  <c r="F456" i="10"/>
  <c r="F452" i="10"/>
  <c r="F448" i="10"/>
  <c r="F444" i="10"/>
  <c r="F440" i="10"/>
  <c r="F436" i="10"/>
  <c r="F432" i="10"/>
  <c r="F428" i="10"/>
  <c r="F424" i="10"/>
  <c r="F420" i="10"/>
  <c r="F416" i="10"/>
  <c r="F412" i="10"/>
  <c r="F408" i="10"/>
  <c r="F404" i="10"/>
  <c r="F400" i="10"/>
  <c r="F396" i="10"/>
  <c r="F392" i="10"/>
  <c r="F388" i="10"/>
  <c r="F384" i="10"/>
  <c r="F380" i="10"/>
  <c r="F376" i="10"/>
  <c r="F372" i="10"/>
  <c r="F368" i="10"/>
  <c r="F364" i="10"/>
  <c r="F360" i="10"/>
  <c r="F356" i="10"/>
  <c r="F352" i="10"/>
  <c r="F348" i="10"/>
  <c r="F344" i="10"/>
  <c r="F340" i="10"/>
  <c r="F336" i="10"/>
  <c r="F332" i="10"/>
  <c r="F328" i="10"/>
  <c r="F324" i="10"/>
  <c r="F320" i="10"/>
  <c r="F316" i="10"/>
  <c r="F312" i="10"/>
  <c r="F308" i="10"/>
  <c r="F304" i="10"/>
  <c r="F300" i="10"/>
  <c r="F296" i="10"/>
  <c r="F292" i="10"/>
  <c r="F288" i="10"/>
  <c r="F284" i="10"/>
  <c r="F280" i="10"/>
  <c r="F276" i="10"/>
  <c r="F272" i="10"/>
  <c r="F268" i="10"/>
  <c r="F264" i="10"/>
  <c r="F260" i="10"/>
  <c r="F256" i="10"/>
  <c r="F252" i="10"/>
  <c r="F248" i="10"/>
  <c r="F244" i="10"/>
  <c r="F240" i="10"/>
  <c r="F236" i="10"/>
  <c r="F232" i="10"/>
  <c r="F228" i="10"/>
  <c r="F224" i="10"/>
  <c r="F220" i="10"/>
  <c r="F216" i="10"/>
  <c r="F212" i="10"/>
  <c r="F208" i="10"/>
  <c r="F204" i="10"/>
  <c r="F200" i="10"/>
  <c r="F196" i="10"/>
  <c r="F192" i="10"/>
  <c r="F188" i="10"/>
  <c r="F184" i="10"/>
  <c r="F180" i="10"/>
  <c r="F176" i="10"/>
  <c r="F172" i="10"/>
  <c r="F168" i="10"/>
  <c r="F164" i="10"/>
  <c r="F160" i="10"/>
  <c r="F156" i="10"/>
  <c r="F152" i="10"/>
  <c r="F148" i="10"/>
  <c r="F144" i="10"/>
  <c r="F140" i="10"/>
  <c r="F136" i="10"/>
  <c r="F132" i="10"/>
  <c r="F128" i="10"/>
  <c r="F124" i="10"/>
  <c r="F120" i="10"/>
  <c r="F116" i="10"/>
  <c r="F112" i="10"/>
  <c r="F108" i="10"/>
  <c r="F104" i="10"/>
  <c r="F100" i="10"/>
  <c r="F96" i="10"/>
  <c r="F92" i="10"/>
  <c r="F88" i="10"/>
  <c r="F84" i="10"/>
  <c r="F80" i="10"/>
  <c r="F76" i="10"/>
  <c r="F72" i="10"/>
  <c r="F68" i="10"/>
  <c r="F64" i="10"/>
  <c r="F60" i="10"/>
  <c r="F56" i="10"/>
  <c r="F52" i="10"/>
  <c r="F48" i="10"/>
  <c r="F44" i="10"/>
  <c r="F40" i="10"/>
  <c r="F36" i="10"/>
  <c r="F32" i="10"/>
  <c r="F28" i="10"/>
  <c r="F24" i="10"/>
  <c r="F20" i="10"/>
  <c r="F16" i="10"/>
  <c r="F12" i="10"/>
  <c r="F8" i="10"/>
  <c r="F2642" i="10"/>
  <c r="F2639" i="10"/>
  <c r="F2635" i="10"/>
  <c r="F2631" i="10"/>
  <c r="F2627" i="10"/>
  <c r="F2623" i="10"/>
  <c r="F2619" i="10"/>
  <c r="F2615" i="10"/>
  <c r="F2611" i="10"/>
  <c r="F2607" i="10"/>
  <c r="F2603" i="10"/>
  <c r="F2599" i="10"/>
  <c r="F2595" i="10"/>
  <c r="F2591" i="10"/>
  <c r="F2587" i="10"/>
  <c r="F2583" i="10"/>
  <c r="F2579" i="10"/>
  <c r="F2575" i="10"/>
  <c r="F2571" i="10"/>
  <c r="F2567" i="10"/>
  <c r="F2563" i="10"/>
  <c r="F2559" i="10"/>
  <c r="F2555" i="10"/>
  <c r="F2551" i="10"/>
  <c r="F2547" i="10"/>
  <c r="F2543" i="10"/>
  <c r="F2539" i="10"/>
  <c r="F2535" i="10"/>
  <c r="F2531" i="10"/>
  <c r="F2527" i="10"/>
  <c r="F2523" i="10"/>
  <c r="F2519" i="10"/>
  <c r="F2515" i="10"/>
  <c r="F2511" i="10"/>
  <c r="F2507" i="10"/>
  <c r="F2503" i="10"/>
  <c r="F2499" i="10"/>
  <c r="F2495" i="10"/>
  <c r="F2491" i="10"/>
  <c r="F2487" i="10"/>
  <c r="F2483" i="10"/>
  <c r="F2479" i="10"/>
  <c r="F2475" i="10"/>
  <c r="F2471" i="10"/>
  <c r="F2467" i="10"/>
  <c r="F2463" i="10"/>
  <c r="F2459" i="10"/>
  <c r="F2455" i="10"/>
  <c r="F2451" i="10"/>
  <c r="F2447" i="10"/>
  <c r="F2443" i="10"/>
  <c r="F2439" i="10"/>
  <c r="F2435" i="10"/>
  <c r="F2431" i="10"/>
  <c r="F2427" i="10"/>
  <c r="F2423" i="10"/>
  <c r="F2419" i="10"/>
  <c r="F2415" i="10"/>
  <c r="F2411" i="10"/>
  <c r="F2407" i="10"/>
  <c r="F2403" i="10"/>
  <c r="F2399" i="10"/>
  <c r="F2395" i="10"/>
  <c r="F2391" i="10"/>
  <c r="F2387" i="10"/>
  <c r="F2383" i="10"/>
  <c r="F2379" i="10"/>
  <c r="F2375" i="10"/>
  <c r="F2371" i="10"/>
  <c r="F2367" i="10"/>
  <c r="F2363" i="10"/>
  <c r="F2359" i="10"/>
  <c r="F2355" i="10"/>
  <c r="F2351" i="10"/>
  <c r="F2347" i="10"/>
  <c r="F2343" i="10"/>
  <c r="F2339" i="10"/>
  <c r="F2335" i="10"/>
  <c r="F2331" i="10"/>
  <c r="F2327" i="10"/>
  <c r="F2323" i="10"/>
  <c r="F2319" i="10"/>
  <c r="F2315" i="10"/>
  <c r="F2311" i="10"/>
  <c r="F2307" i="10"/>
  <c r="F2303" i="10"/>
  <c r="F2299" i="10"/>
  <c r="F2295" i="10"/>
  <c r="F2291" i="10"/>
  <c r="F2287" i="10"/>
  <c r="F2283" i="10"/>
  <c r="F2279" i="10"/>
  <c r="F2275" i="10"/>
  <c r="F2271" i="10"/>
  <c r="F2267" i="10"/>
  <c r="F2263" i="10"/>
  <c r="F2259" i="10"/>
  <c r="F2255" i="10"/>
  <c r="F2251" i="10"/>
  <c r="F2247" i="10"/>
  <c r="F2243" i="10"/>
  <c r="F2239" i="10"/>
  <c r="F2235" i="10"/>
  <c r="F2231" i="10"/>
  <c r="F2227" i="10"/>
  <c r="F2223" i="10"/>
  <c r="F2219" i="10"/>
  <c r="F2215" i="10"/>
  <c r="F2211" i="10"/>
  <c r="F2207" i="10"/>
  <c r="F2203" i="10"/>
  <c r="F2199" i="10"/>
  <c r="F2195" i="10"/>
  <c r="F2191" i="10"/>
  <c r="F2187" i="10"/>
  <c r="F2183" i="10"/>
  <c r="F2179" i="10"/>
  <c r="F2175" i="10"/>
  <c r="F2171" i="10"/>
  <c r="F2167" i="10"/>
  <c r="F2163" i="10"/>
  <c r="F2159" i="10"/>
  <c r="F2155" i="10"/>
  <c r="F2151" i="10"/>
  <c r="F2147" i="10"/>
  <c r="F2143" i="10"/>
  <c r="F2139" i="10"/>
  <c r="F2135" i="10"/>
  <c r="F2131" i="10"/>
  <c r="F2127" i="10"/>
  <c r="F2123" i="10"/>
  <c r="F2119" i="10"/>
  <c r="F2115" i="10"/>
  <c r="F2111" i="10"/>
  <c r="F2107" i="10"/>
  <c r="F2103" i="10"/>
  <c r="F2099" i="10"/>
  <c r="F2095" i="10"/>
  <c r="F2091" i="10"/>
  <c r="F2087" i="10"/>
  <c r="F2083" i="10"/>
  <c r="F2079" i="10"/>
  <c r="F2075" i="10"/>
  <c r="F2071" i="10"/>
  <c r="F2067" i="10"/>
  <c r="F2063" i="10"/>
  <c r="F2059" i="10"/>
  <c r="F2055" i="10"/>
  <c r="F2051" i="10"/>
  <c r="F2047" i="10"/>
  <c r="F2043" i="10"/>
  <c r="F2039" i="10"/>
  <c r="F2035" i="10"/>
  <c r="F2031" i="10"/>
  <c r="F2027" i="10"/>
  <c r="F2023" i="10"/>
  <c r="F2019" i="10"/>
  <c r="F2015" i="10"/>
  <c r="F2011" i="10"/>
  <c r="F2007" i="10"/>
  <c r="F2003" i="10"/>
  <c r="F1999" i="10"/>
  <c r="F1995" i="10"/>
  <c r="F1991" i="10"/>
  <c r="F1987" i="10"/>
  <c r="F1983" i="10"/>
  <c r="F1979" i="10"/>
  <c r="F1975" i="10"/>
  <c r="F1971" i="10"/>
  <c r="F1967" i="10"/>
  <c r="F1963" i="10"/>
  <c r="F1959" i="10"/>
  <c r="F1955" i="10"/>
  <c r="F1951" i="10"/>
  <c r="F1947" i="10"/>
  <c r="F1943" i="10"/>
  <c r="F1939" i="10"/>
  <c r="F1935" i="10"/>
  <c r="F1931" i="10"/>
  <c r="F1927" i="10"/>
  <c r="F1923" i="10"/>
  <c r="F1919" i="10"/>
  <c r="F1915" i="10"/>
  <c r="F1911" i="10"/>
  <c r="F1907" i="10"/>
  <c r="F1903" i="10"/>
  <c r="F1899" i="10"/>
  <c r="F1895" i="10"/>
  <c r="F1891" i="10"/>
  <c r="F1887" i="10"/>
  <c r="F1883" i="10"/>
  <c r="F1879" i="10"/>
  <c r="F1875" i="10"/>
  <c r="F1871" i="10"/>
  <c r="F1867" i="10"/>
  <c r="F1863" i="10"/>
  <c r="F1859" i="10"/>
  <c r="F1855" i="10"/>
  <c r="F1851" i="10"/>
  <c r="F1847" i="10"/>
  <c r="F1843" i="10"/>
  <c r="F1839" i="10"/>
  <c r="F1835" i="10"/>
  <c r="F1831" i="10"/>
  <c r="F1827" i="10"/>
  <c r="F1823" i="10"/>
  <c r="F1819" i="10"/>
  <c r="F1815" i="10"/>
  <c r="F1811" i="10"/>
  <c r="F1807" i="10"/>
  <c r="F1803" i="10"/>
  <c r="F1799" i="10"/>
  <c r="F1795" i="10"/>
  <c r="F1791" i="10"/>
  <c r="F1787" i="10"/>
  <c r="F1783" i="10"/>
  <c r="F1779" i="10"/>
  <c r="F1775" i="10"/>
  <c r="F1771" i="10"/>
  <c r="F1767" i="10"/>
  <c r="F1763" i="10"/>
  <c r="F1759" i="10"/>
  <c r="F1755" i="10"/>
  <c r="F1751" i="10"/>
  <c r="F1747" i="10"/>
  <c r="F1743" i="10"/>
  <c r="F1739" i="10"/>
  <c r="F1735" i="10"/>
  <c r="F1731" i="10"/>
  <c r="F1727" i="10"/>
  <c r="F1723" i="10"/>
  <c r="F1719" i="10"/>
  <c r="F1715" i="10"/>
  <c r="F1711" i="10"/>
  <c r="F1707" i="10"/>
  <c r="F1703" i="10"/>
  <c r="F1699" i="10"/>
  <c r="F1695" i="10"/>
  <c r="F1691" i="10"/>
  <c r="F1687" i="10"/>
  <c r="F1683" i="10"/>
  <c r="F1679" i="10"/>
  <c r="F1675" i="10"/>
  <c r="F1671" i="10"/>
  <c r="F1667" i="10"/>
  <c r="F1663" i="10"/>
  <c r="F1659" i="10"/>
  <c r="F1655" i="10"/>
  <c r="F1651" i="10"/>
  <c r="F1647" i="10"/>
  <c r="F1643" i="10"/>
  <c r="F1639" i="10"/>
  <c r="F1635" i="10"/>
  <c r="F1631" i="10"/>
  <c r="F1627" i="10"/>
  <c r="F1623" i="10"/>
  <c r="F1619" i="10"/>
  <c r="F1615" i="10"/>
  <c r="F1611" i="10"/>
  <c r="F1607" i="10"/>
  <c r="F1603" i="10"/>
  <c r="F1599" i="10"/>
  <c r="F1595" i="10"/>
  <c r="F1591" i="10"/>
  <c r="F1587" i="10"/>
  <c r="F1583" i="10"/>
  <c r="F1579" i="10"/>
  <c r="F1575" i="10"/>
  <c r="F1571" i="10"/>
  <c r="F1567" i="10"/>
  <c r="F1563" i="10"/>
  <c r="F1559" i="10"/>
  <c r="F1555" i="10"/>
  <c r="F1551" i="10"/>
  <c r="F1547" i="10"/>
  <c r="F1543" i="10"/>
  <c r="F1539" i="10"/>
  <c r="F1535" i="10"/>
  <c r="F1531" i="10"/>
  <c r="F1527" i="10"/>
  <c r="F1523" i="10"/>
  <c r="F1519" i="10"/>
  <c r="F1515" i="10"/>
  <c r="F1511" i="10"/>
  <c r="F1507" i="10"/>
  <c r="F1503" i="10"/>
  <c r="F1499" i="10"/>
  <c r="F1495" i="10"/>
  <c r="F1491" i="10"/>
  <c r="F1487" i="10"/>
  <c r="F1483" i="10"/>
  <c r="F1479" i="10"/>
  <c r="F1475" i="10"/>
  <c r="F1471" i="10"/>
  <c r="F1467" i="10"/>
  <c r="F1463" i="10"/>
  <c r="F1459" i="10"/>
  <c r="F1455" i="10"/>
  <c r="F1451" i="10"/>
  <c r="F1447" i="10"/>
  <c r="F1443" i="10"/>
  <c r="F1439" i="10"/>
  <c r="F1435" i="10"/>
  <c r="F1431" i="10"/>
  <c r="F1427" i="10"/>
  <c r="F1423" i="10"/>
  <c r="F1419" i="10"/>
  <c r="F1415" i="10"/>
  <c r="F1411" i="10"/>
  <c r="F1407" i="10"/>
  <c r="F1403" i="10"/>
  <c r="F1399" i="10"/>
  <c r="F1395" i="10"/>
  <c r="F1391" i="10"/>
  <c r="F1387" i="10"/>
  <c r="F1383" i="10"/>
  <c r="F1379" i="10"/>
  <c r="F1375" i="10"/>
  <c r="F1371" i="10"/>
  <c r="F1367" i="10"/>
  <c r="F1363" i="10"/>
  <c r="F1359" i="10"/>
  <c r="F1355" i="10"/>
  <c r="F1351" i="10"/>
  <c r="F1347" i="10"/>
  <c r="F1343" i="10"/>
  <c r="F1339" i="10"/>
  <c r="F1335" i="10"/>
  <c r="F1331" i="10"/>
  <c r="F1327" i="10"/>
  <c r="F1323" i="10"/>
  <c r="F1319" i="10"/>
  <c r="F1315" i="10"/>
  <c r="F1311" i="10"/>
  <c r="F1307" i="10"/>
  <c r="F1303" i="10"/>
  <c r="F1299" i="10"/>
  <c r="F1295" i="10"/>
  <c r="F1291" i="10"/>
  <c r="F1287" i="10"/>
  <c r="F1283" i="10"/>
  <c r="F1279" i="10"/>
  <c r="F1275" i="10"/>
  <c r="F1271" i="10"/>
  <c r="F1267" i="10"/>
  <c r="F1263" i="10"/>
  <c r="F1259" i="10"/>
  <c r="F1255" i="10"/>
  <c r="F1251" i="10"/>
  <c r="F1247" i="10"/>
  <c r="F1243" i="10"/>
  <c r="F1239" i="10"/>
  <c r="F1235" i="10"/>
  <c r="F1231" i="10"/>
  <c r="F1227" i="10"/>
  <c r="F1223" i="10"/>
  <c r="F1219" i="10"/>
  <c r="F1215" i="10"/>
  <c r="F1211" i="10"/>
  <c r="F1207" i="10"/>
  <c r="F1203" i="10"/>
  <c r="F1199" i="10"/>
  <c r="F1195" i="10"/>
  <c r="F1191" i="10"/>
  <c r="F1187" i="10"/>
  <c r="F1183" i="10"/>
  <c r="F1179" i="10"/>
  <c r="F1175" i="10"/>
  <c r="F1171" i="10"/>
  <c r="F1167" i="10"/>
  <c r="F1163" i="10"/>
  <c r="F1159" i="10"/>
  <c r="F1155" i="10"/>
  <c r="F1151" i="10"/>
  <c r="F1147" i="10"/>
  <c r="F1143" i="10"/>
  <c r="F1139" i="10"/>
  <c r="F1135" i="10"/>
  <c r="F1131" i="10"/>
  <c r="F1127" i="10"/>
  <c r="F1123" i="10"/>
  <c r="F1119" i="10"/>
  <c r="F1115" i="10"/>
  <c r="F1111" i="10"/>
  <c r="F1107" i="10"/>
  <c r="F1103" i="10"/>
  <c r="F1099" i="10"/>
  <c r="F1095" i="10"/>
  <c r="F1091" i="10"/>
  <c r="F1087" i="10"/>
  <c r="F1083" i="10"/>
  <c r="F1079" i="10"/>
  <c r="F1075" i="10"/>
  <c r="F1071" i="10"/>
  <c r="F1067" i="10"/>
  <c r="F1063" i="10"/>
  <c r="F1059" i="10"/>
  <c r="F1055" i="10"/>
  <c r="F1051" i="10"/>
  <c r="F1047" i="10"/>
  <c r="F1043" i="10"/>
  <c r="F1039" i="10"/>
  <c r="F1035" i="10"/>
  <c r="F1031" i="10"/>
  <c r="F1027" i="10"/>
  <c r="F1023" i="10"/>
  <c r="F1019" i="10"/>
  <c r="F1015" i="10"/>
  <c r="F1011" i="10"/>
  <c r="F1007" i="10"/>
  <c r="F1003" i="10"/>
  <c r="F999" i="10"/>
  <c r="F995" i="10"/>
  <c r="F991" i="10"/>
  <c r="F987" i="10"/>
  <c r="F983" i="10"/>
  <c r="F979" i="10"/>
  <c r="F975" i="10"/>
  <c r="F971" i="10"/>
  <c r="F967" i="10"/>
  <c r="F963" i="10"/>
  <c r="F959" i="10"/>
  <c r="F955" i="10"/>
  <c r="F951" i="10"/>
  <c r="F947" i="10"/>
  <c r="F943" i="10"/>
  <c r="F939" i="10"/>
  <c r="F935" i="10"/>
  <c r="F931" i="10"/>
  <c r="F927" i="10"/>
  <c r="F923" i="10"/>
  <c r="F919" i="10"/>
  <c r="F915" i="10"/>
  <c r="F911" i="10"/>
  <c r="F907" i="10"/>
  <c r="F903" i="10"/>
  <c r="F899" i="10"/>
  <c r="F895" i="10"/>
  <c r="F891" i="10"/>
  <c r="F887" i="10"/>
  <c r="F883" i="10"/>
  <c r="F879" i="10"/>
  <c r="F875" i="10"/>
  <c r="F871" i="10"/>
  <c r="F867" i="10"/>
  <c r="F863" i="10"/>
  <c r="F859" i="10"/>
  <c r="F855" i="10"/>
  <c r="F851" i="10"/>
  <c r="F847" i="10"/>
  <c r="F843" i="10"/>
  <c r="F839" i="10"/>
  <c r="F835" i="10"/>
  <c r="F831" i="10"/>
  <c r="F827" i="10"/>
  <c r="F823" i="10"/>
  <c r="F819" i="10"/>
  <c r="F815" i="10"/>
  <c r="F811" i="10"/>
  <c r="F807" i="10"/>
  <c r="F803" i="10"/>
  <c r="F799" i="10"/>
  <c r="F795" i="10"/>
  <c r="F791" i="10"/>
  <c r="F787" i="10"/>
  <c r="F783" i="10"/>
  <c r="F779" i="10"/>
  <c r="F775" i="10"/>
  <c r="F771" i="10"/>
  <c r="F767" i="10"/>
  <c r="F763" i="10"/>
  <c r="F759" i="10"/>
  <c r="F755" i="10"/>
  <c r="F751" i="10"/>
  <c r="F747" i="10"/>
  <c r="F743" i="10"/>
  <c r="F739" i="10"/>
  <c r="F735" i="10"/>
  <c r="F731" i="10"/>
  <c r="F727" i="10"/>
  <c r="F723" i="10"/>
  <c r="F719" i="10"/>
  <c r="F715" i="10"/>
  <c r="F711" i="10"/>
  <c r="F707" i="10"/>
  <c r="F703" i="10"/>
  <c r="F699" i="10"/>
  <c r="F695" i="10"/>
  <c r="F691" i="10"/>
  <c r="F687" i="10"/>
  <c r="F683" i="10"/>
  <c r="F679" i="10"/>
  <c r="F675" i="10"/>
  <c r="F671" i="10"/>
  <c r="F667" i="10"/>
  <c r="F663" i="10"/>
  <c r="F659" i="10"/>
  <c r="F655" i="10"/>
  <c r="F651" i="10"/>
  <c r="F647" i="10"/>
  <c r="F643" i="10"/>
  <c r="F639" i="10"/>
  <c r="F635" i="10"/>
  <c r="F631" i="10"/>
  <c r="F627" i="10"/>
  <c r="F623" i="10"/>
  <c r="F619" i="10"/>
  <c r="F615" i="10"/>
  <c r="F611" i="10"/>
  <c r="F607" i="10"/>
  <c r="F603" i="10"/>
  <c r="F599" i="10"/>
  <c r="F595" i="10"/>
  <c r="F591" i="10"/>
  <c r="F587" i="10"/>
  <c r="F583" i="10"/>
  <c r="F579" i="10"/>
  <c r="F575" i="10"/>
  <c r="F571" i="10"/>
  <c r="F567" i="10"/>
  <c r="F563" i="10"/>
  <c r="F559" i="10"/>
  <c r="F555" i="10"/>
  <c r="F551" i="10"/>
  <c r="F547" i="10"/>
  <c r="F543" i="10"/>
  <c r="F539" i="10"/>
  <c r="F535" i="10"/>
  <c r="F531" i="10"/>
  <c r="F527" i="10"/>
  <c r="F523" i="10"/>
  <c r="F519" i="10"/>
  <c r="F515" i="10"/>
  <c r="F511" i="10"/>
  <c r="F507" i="10"/>
  <c r="F503" i="10"/>
  <c r="F499" i="10"/>
  <c r="F495" i="10"/>
  <c r="F491" i="10"/>
  <c r="F487" i="10"/>
  <c r="F483" i="10"/>
  <c r="F479" i="10"/>
  <c r="F475" i="10"/>
  <c r="F471" i="10"/>
  <c r="F467" i="10"/>
  <c r="F463" i="10"/>
  <c r="F459" i="10"/>
  <c r="F455" i="10"/>
  <c r="F451" i="10"/>
  <c r="F447" i="10"/>
  <c r="F443" i="10"/>
  <c r="F439" i="10"/>
  <c r="F435" i="10"/>
  <c r="F431" i="10"/>
  <c r="F427" i="10"/>
  <c r="F423" i="10"/>
  <c r="F419" i="10"/>
  <c r="F415" i="10"/>
  <c r="F411" i="10"/>
  <c r="F407" i="10"/>
  <c r="F403" i="10"/>
  <c r="F399" i="10"/>
  <c r="F395" i="10"/>
  <c r="F391" i="10"/>
  <c r="F387" i="10"/>
  <c r="F383" i="10"/>
  <c r="F379" i="10"/>
  <c r="F375" i="10"/>
  <c r="F371" i="10"/>
  <c r="F367" i="10"/>
  <c r="F363" i="10"/>
  <c r="F359" i="10"/>
  <c r="F355" i="10"/>
  <c r="F351" i="10"/>
  <c r="F347" i="10"/>
  <c r="F343" i="10"/>
  <c r="F339" i="10"/>
  <c r="F335" i="10"/>
  <c r="F331" i="10"/>
  <c r="F327" i="10"/>
  <c r="F323" i="10"/>
  <c r="F319" i="10"/>
  <c r="F315" i="10"/>
  <c r="F311" i="10"/>
  <c r="F307" i="10"/>
  <c r="F303" i="10"/>
  <c r="F299" i="10"/>
  <c r="F295" i="10"/>
  <c r="F291" i="10"/>
  <c r="F287" i="10"/>
  <c r="F283" i="10"/>
  <c r="F279" i="10"/>
  <c r="F275" i="10"/>
  <c r="F271" i="10"/>
  <c r="F267" i="10"/>
  <c r="F263" i="10"/>
  <c r="F259" i="10"/>
  <c r="F255" i="10"/>
  <c r="F251" i="10"/>
  <c r="F247" i="10"/>
  <c r="F243" i="10"/>
  <c r="F239" i="10"/>
  <c r="F235" i="10"/>
  <c r="F231" i="10"/>
  <c r="F227" i="10"/>
  <c r="F223" i="10"/>
  <c r="F219" i="10"/>
  <c r="F215" i="10"/>
  <c r="F211" i="10"/>
  <c r="F207" i="10"/>
  <c r="F203" i="10"/>
  <c r="F199" i="10"/>
  <c r="F195" i="10"/>
  <c r="F191" i="10"/>
  <c r="F187" i="10"/>
  <c r="F183" i="10"/>
  <c r="F179" i="10"/>
  <c r="F175" i="10"/>
  <c r="F171" i="10"/>
  <c r="F167" i="10"/>
  <c r="F163" i="10"/>
  <c r="F159" i="10"/>
  <c r="F155" i="10"/>
  <c r="F151" i="10"/>
  <c r="F147" i="10"/>
  <c r="F143" i="10"/>
  <c r="F139" i="10"/>
  <c r="F135" i="10"/>
  <c r="F131" i="10"/>
  <c r="F127" i="10"/>
  <c r="F123" i="10"/>
  <c r="F119" i="10"/>
  <c r="F115" i="10"/>
  <c r="F111" i="10"/>
  <c r="F107" i="10"/>
  <c r="F103" i="10"/>
  <c r="F99" i="10"/>
  <c r="F95" i="10"/>
  <c r="F91" i="10"/>
  <c r="F87" i="10"/>
  <c r="F83" i="10"/>
  <c r="F79" i="10"/>
  <c r="F75" i="10"/>
  <c r="F71" i="10"/>
  <c r="F67" i="10"/>
  <c r="F63" i="10"/>
  <c r="F59" i="10"/>
  <c r="F55" i="10"/>
  <c r="F51" i="10"/>
  <c r="F47" i="10"/>
  <c r="F43" i="10"/>
  <c r="F39" i="10"/>
  <c r="F35" i="10"/>
  <c r="F31" i="10"/>
  <c r="F27" i="10"/>
  <c r="F23" i="10"/>
  <c r="F19" i="10"/>
  <c r="F15" i="10"/>
  <c r="F11" i="10"/>
  <c r="F7" i="10"/>
  <c r="F2641" i="10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F341" i="6" s="1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F535" i="6" s="1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F721" i="6" s="1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F999" i="6" s="1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F1015" i="6" s="1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F1047" i="6" s="1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F1063" i="6" s="1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F1123" i="6" s="1"/>
  <c r="D1124" i="6"/>
  <c r="D1125" i="6"/>
  <c r="D1126" i="6"/>
  <c r="D1127" i="6"/>
  <c r="F1127" i="6" s="1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F1143" i="6" s="1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F1155" i="6" s="1"/>
  <c r="D1156" i="6"/>
  <c r="D1157" i="6"/>
  <c r="D1158" i="6"/>
  <c r="D1159" i="6"/>
  <c r="F1159" i="6" s="1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F1173" i="6" s="1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F1199" i="6" s="1"/>
  <c r="D1200" i="6"/>
  <c r="D1201" i="6"/>
  <c r="D1202" i="6"/>
  <c r="D1203" i="6"/>
  <c r="F1203" i="6" s="1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F1215" i="6" s="1"/>
  <c r="D1216" i="6"/>
  <c r="D1217" i="6"/>
  <c r="D1218" i="6"/>
  <c r="D1219" i="6"/>
  <c r="F1219" i="6" s="1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F1231" i="6" s="1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F1247" i="6" s="1"/>
  <c r="D1248" i="6"/>
  <c r="D1249" i="6"/>
  <c r="D1250" i="6"/>
  <c r="D1251" i="6"/>
  <c r="F1251" i="6" s="1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F1263" i="6" s="1"/>
  <c r="D1264" i="6"/>
  <c r="D1265" i="6"/>
  <c r="D1266" i="6"/>
  <c r="D1267" i="6"/>
  <c r="F1267" i="6" s="1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F1283" i="6" s="1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F1323" i="6" s="1"/>
  <c r="D1324" i="6"/>
  <c r="D1325" i="6"/>
  <c r="D1326" i="6"/>
  <c r="D1327" i="6"/>
  <c r="D1328" i="6"/>
  <c r="D1329" i="6"/>
  <c r="F1329" i="6" s="1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F1415" i="6" s="1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F1487" i="6" s="1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F1507" i="6" s="1"/>
  <c r="D1508" i="6"/>
  <c r="D1509" i="6"/>
  <c r="D1510" i="6"/>
  <c r="D1511" i="6"/>
  <c r="F1511" i="6" s="1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F1555" i="6" s="1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F1587" i="6" s="1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F5" i="6"/>
  <c r="F173" i="6"/>
  <c r="F517" i="6"/>
  <c r="F777" i="6"/>
  <c r="F833" i="6"/>
  <c r="F983" i="6"/>
  <c r="F989" i="6"/>
  <c r="F1028" i="6"/>
  <c r="F1092" i="6"/>
  <c r="F1153" i="6"/>
  <c r="F1174" i="6"/>
  <c r="F1235" i="6"/>
  <c r="F1279" i="6"/>
  <c r="F1362" i="6"/>
  <c r="F1378" i="6"/>
  <c r="F1394" i="6"/>
  <c r="F1482" i="6"/>
  <c r="F1535" i="6"/>
  <c r="F1578" i="6"/>
  <c r="F1602" i="6"/>
  <c r="F1638" i="6"/>
  <c r="F1670" i="6"/>
  <c r="F1722" i="6"/>
  <c r="F1738" i="6"/>
  <c r="C2512" i="8"/>
  <c r="E2512" i="8" s="1"/>
  <c r="C2513" i="8"/>
  <c r="C2689" i="3"/>
  <c r="C2690" i="3"/>
  <c r="C1748" i="6"/>
  <c r="C1749" i="6"/>
  <c r="C2689" i="9"/>
  <c r="E2689" i="9" s="1"/>
  <c r="C2690" i="9"/>
  <c r="C771" i="7"/>
  <c r="E771" i="7" s="1"/>
  <c r="C772" i="7"/>
  <c r="E772" i="7" s="1"/>
  <c r="C2689" i="5"/>
  <c r="C2690" i="5"/>
  <c r="C2689" i="10"/>
  <c r="E2689" i="10" s="1"/>
  <c r="C2690" i="10"/>
  <c r="C2682" i="10"/>
  <c r="E2682" i="10" s="1"/>
  <c r="C2683" i="10"/>
  <c r="E2683" i="10" s="1"/>
  <c r="G2683" i="10" s="1"/>
  <c r="C2684" i="10"/>
  <c r="E2684" i="10" s="1"/>
  <c r="G2684" i="10" s="1"/>
  <c r="C2685" i="10"/>
  <c r="E2685" i="10" s="1"/>
  <c r="G2685" i="10" s="1"/>
  <c r="C2686" i="10"/>
  <c r="E2686" i="10" s="1"/>
  <c r="G2686" i="10" s="1"/>
  <c r="C2687" i="10"/>
  <c r="E2687" i="10" s="1"/>
  <c r="C2688" i="10"/>
  <c r="E2688" i="10" s="1"/>
  <c r="C2505" i="8"/>
  <c r="E2505" i="8" s="1"/>
  <c r="G2505" i="8" s="1"/>
  <c r="C2506" i="8"/>
  <c r="E2506" i="8" s="1"/>
  <c r="G2506" i="8" s="1"/>
  <c r="C2507" i="8"/>
  <c r="E2507" i="8" s="1"/>
  <c r="G2507" i="8" s="1"/>
  <c r="C2508" i="8"/>
  <c r="E2508" i="8" s="1"/>
  <c r="G2508" i="8" s="1"/>
  <c r="C2509" i="8"/>
  <c r="E2509" i="8" s="1"/>
  <c r="G2509" i="8" s="1"/>
  <c r="C2510" i="8"/>
  <c r="E2510" i="8" s="1"/>
  <c r="G2510" i="8" s="1"/>
  <c r="C2511" i="8"/>
  <c r="E2511" i="8" s="1"/>
  <c r="G2511" i="8" s="1"/>
  <c r="C2682" i="9"/>
  <c r="E2682" i="9" s="1"/>
  <c r="C2683" i="9"/>
  <c r="E2683" i="9" s="1"/>
  <c r="C2684" i="9"/>
  <c r="E2684" i="9" s="1"/>
  <c r="C2685" i="9"/>
  <c r="E2685" i="9" s="1"/>
  <c r="C2686" i="9"/>
  <c r="E2686" i="9" s="1"/>
  <c r="C2687" i="9"/>
  <c r="E2687" i="9" s="1"/>
  <c r="C2688" i="9"/>
  <c r="E2688" i="9" s="1"/>
  <c r="C1741" i="6"/>
  <c r="C1742" i="6"/>
  <c r="E1742" i="6" s="1"/>
  <c r="C1743" i="6"/>
  <c r="C1744" i="6"/>
  <c r="E1744" i="6" s="1"/>
  <c r="C1745" i="6"/>
  <c r="C1746" i="6"/>
  <c r="E1746" i="6" s="1"/>
  <c r="C1747" i="6"/>
  <c r="C764" i="7"/>
  <c r="E764" i="7" s="1"/>
  <c r="C765" i="7"/>
  <c r="E765" i="7" s="1"/>
  <c r="C766" i="7"/>
  <c r="E766" i="7" s="1"/>
  <c r="C767" i="7"/>
  <c r="E767" i="7" s="1"/>
  <c r="G767" i="7" s="1"/>
  <c r="C768" i="7"/>
  <c r="E768" i="7" s="1"/>
  <c r="G768" i="7" s="1"/>
  <c r="C769" i="7"/>
  <c r="E769" i="7" s="1"/>
  <c r="G769" i="7" s="1"/>
  <c r="C770" i="7"/>
  <c r="E770" i="7" s="1"/>
  <c r="G770" i="7" s="1"/>
  <c r="C2682" i="5"/>
  <c r="C2683" i="5"/>
  <c r="C2684" i="5"/>
  <c r="C2685" i="5"/>
  <c r="C2686" i="5"/>
  <c r="C2687" i="5"/>
  <c r="C2688" i="5"/>
  <c r="C2682" i="3"/>
  <c r="C2683" i="3"/>
  <c r="C2684" i="3"/>
  <c r="C2685" i="3"/>
  <c r="C2686" i="3"/>
  <c r="C2687" i="3"/>
  <c r="C2688" i="3"/>
  <c r="C2681" i="5"/>
  <c r="C2681" i="3"/>
  <c r="C2681" i="10"/>
  <c r="E2681" i="10" s="1"/>
  <c r="G2681" i="10" s="1"/>
  <c r="C2681" i="9"/>
  <c r="E2681" i="9" s="1"/>
  <c r="C2504" i="8"/>
  <c r="E2504" i="8" s="1"/>
  <c r="G2504" i="8" s="1"/>
  <c r="C1740" i="6"/>
  <c r="C763" i="7"/>
  <c r="E763" i="7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F2676" i="5" l="1"/>
  <c r="F2672" i="5"/>
  <c r="F2668" i="5"/>
  <c r="F1729" i="6"/>
  <c r="F1706" i="6"/>
  <c r="F1693" i="6"/>
  <c r="F1690" i="6"/>
  <c r="F1681" i="6"/>
  <c r="F1580" i="6"/>
  <c r="F1530" i="6"/>
  <c r="F1410" i="6"/>
  <c r="F1346" i="6"/>
  <c r="F1318" i="6"/>
  <c r="F1086" i="6"/>
  <c r="F948" i="6"/>
  <c r="F892" i="6"/>
  <c r="F702" i="6"/>
  <c r="F620" i="6"/>
  <c r="F1811" i="5"/>
  <c r="F1807" i="5"/>
  <c r="F1803" i="5"/>
  <c r="F1795" i="5"/>
  <c r="F1791" i="5"/>
  <c r="F1779" i="5"/>
  <c r="F1775" i="5"/>
  <c r="F1771" i="5"/>
  <c r="F1763" i="5"/>
  <c r="F1759" i="5"/>
  <c r="F1755" i="5"/>
  <c r="F1747" i="5"/>
  <c r="F1743" i="5"/>
  <c r="F1739" i="5"/>
  <c r="F1731" i="5"/>
  <c r="F1727" i="5"/>
  <c r="F1723" i="5"/>
  <c r="F1715" i="5"/>
  <c r="F1711" i="5"/>
  <c r="F1707" i="5"/>
  <c r="F1699" i="5"/>
  <c r="F1695" i="5"/>
  <c r="F1691" i="5"/>
  <c r="F1683" i="5"/>
  <c r="F1679" i="5"/>
  <c r="F1675" i="5"/>
  <c r="F1667" i="5"/>
  <c r="F1663" i="5"/>
  <c r="F1659" i="5"/>
  <c r="F1651" i="5"/>
  <c r="F1635" i="5"/>
  <c r="F1631" i="5"/>
  <c r="F1627" i="5"/>
  <c r="F1619" i="5"/>
  <c r="F1603" i="5"/>
  <c r="F1599" i="5"/>
  <c r="F1595" i="5"/>
  <c r="F1587" i="5"/>
  <c r="F1583" i="5"/>
  <c r="F1579" i="5"/>
  <c r="F1571" i="5"/>
  <c r="F1567" i="5"/>
  <c r="F1563" i="5"/>
  <c r="F1555" i="5"/>
  <c r="F1551" i="5"/>
  <c r="F1547" i="5"/>
  <c r="F1539" i="5"/>
  <c r="F1535" i="5"/>
  <c r="F1531" i="5"/>
  <c r="F1523" i="5"/>
  <c r="F1519" i="5"/>
  <c r="F1515" i="5"/>
  <c r="F1507" i="5"/>
  <c r="F1503" i="5"/>
  <c r="F1499" i="5"/>
  <c r="F1491" i="5"/>
  <c r="F1487" i="5"/>
  <c r="F1483" i="5"/>
  <c r="F1475" i="5"/>
  <c r="F1471" i="5"/>
  <c r="F1467" i="5"/>
  <c r="F1459" i="5"/>
  <c r="F1455" i="5"/>
  <c r="F1451" i="5"/>
  <c r="F1443" i="5"/>
  <c r="F1439" i="5"/>
  <c r="F1435" i="5"/>
  <c r="F1427" i="5"/>
  <c r="F1423" i="5"/>
  <c r="F1419" i="5"/>
  <c r="F1411" i="5"/>
  <c r="F1407" i="5"/>
  <c r="F1395" i="5"/>
  <c r="F1391" i="5"/>
  <c r="F1387" i="5"/>
  <c r="F1379" i="5"/>
  <c r="F1375" i="5"/>
  <c r="F1371" i="5"/>
  <c r="F1363" i="5"/>
  <c r="F1359" i="5"/>
  <c r="F1355" i="5"/>
  <c r="F1347" i="5"/>
  <c r="F1343" i="5"/>
  <c r="F1339" i="5"/>
  <c r="F1331" i="5"/>
  <c r="F1327" i="5"/>
  <c r="F1323" i="5"/>
  <c r="F1315" i="5"/>
  <c r="F1311" i="5"/>
  <c r="F1299" i="5"/>
  <c r="F1295" i="5"/>
  <c r="F1291" i="5"/>
  <c r="F1283" i="5"/>
  <c r="F1279" i="5"/>
  <c r="F1275" i="5"/>
  <c r="F1267" i="5"/>
  <c r="F1263" i="5"/>
  <c r="F1259" i="5"/>
  <c r="F1251" i="5"/>
  <c r="F1247" i="5"/>
  <c r="F1243" i="5"/>
  <c r="F1235" i="5"/>
  <c r="F1231" i="5"/>
  <c r="F1227" i="5"/>
  <c r="F1219" i="5"/>
  <c r="F1215" i="5"/>
  <c r="F1211" i="5"/>
  <c r="F1203" i="5"/>
  <c r="F1199" i="5"/>
  <c r="F1195" i="5"/>
  <c r="F1187" i="5"/>
  <c r="F1183" i="5"/>
  <c r="F1179" i="5"/>
  <c r="F1171" i="5"/>
  <c r="F1167" i="5"/>
  <c r="F1163" i="5"/>
  <c r="F1155" i="5"/>
  <c r="F1151" i="5"/>
  <c r="F1147" i="5"/>
  <c r="F1139" i="5"/>
  <c r="F1135" i="5"/>
  <c r="F1131" i="5"/>
  <c r="F1123" i="5"/>
  <c r="F1119" i="5"/>
  <c r="F1115" i="5"/>
  <c r="F1107" i="5"/>
  <c r="F1103" i="5"/>
  <c r="F1099" i="5"/>
  <c r="F1091" i="5"/>
  <c r="F1087" i="5"/>
  <c r="F1083" i="5"/>
  <c r="F1075" i="5"/>
  <c r="F1071" i="5"/>
  <c r="F1067" i="5"/>
  <c r="F1059" i="5"/>
  <c r="F1055" i="5"/>
  <c r="F1051" i="5"/>
  <c r="F1043" i="5"/>
  <c r="F1039" i="5"/>
  <c r="F1035" i="5"/>
  <c r="F1027" i="5"/>
  <c r="F1023" i="5"/>
  <c r="F1019" i="5"/>
  <c r="F1011" i="5"/>
  <c r="F1007" i="5"/>
  <c r="F1003" i="5"/>
  <c r="F995" i="5"/>
  <c r="F991" i="5"/>
  <c r="F987" i="5"/>
  <c r="F979" i="5"/>
  <c r="F975" i="5"/>
  <c r="F971" i="5"/>
  <c r="F963" i="5"/>
  <c r="F959" i="5"/>
  <c r="F955" i="5"/>
  <c r="F947" i="5"/>
  <c r="F943" i="5"/>
  <c r="F939" i="5"/>
  <c r="F931" i="5"/>
  <c r="F927" i="5"/>
  <c r="F919" i="5"/>
  <c r="F915" i="5"/>
  <c r="F911" i="5"/>
  <c r="F907" i="5"/>
  <c r="F903" i="5"/>
  <c r="F887" i="5"/>
  <c r="F867" i="5"/>
  <c r="F855" i="5"/>
  <c r="F851" i="5"/>
  <c r="F839" i="5"/>
  <c r="F823" i="5"/>
  <c r="F803" i="5"/>
  <c r="F791" i="5"/>
  <c r="F775" i="5"/>
  <c r="F759" i="5"/>
  <c r="F739" i="5"/>
  <c r="F735" i="5"/>
  <c r="F731" i="5"/>
  <c r="F727" i="5"/>
  <c r="F723" i="5"/>
  <c r="F711" i="5"/>
  <c r="F695" i="5"/>
  <c r="F663" i="5"/>
  <c r="F647" i="5"/>
  <c r="F631" i="5"/>
  <c r="F623" i="5"/>
  <c r="F611" i="5"/>
  <c r="F607" i="5"/>
  <c r="F599" i="5"/>
  <c r="F595" i="5"/>
  <c r="F583" i="5"/>
  <c r="F567" i="5"/>
  <c r="F547" i="5"/>
  <c r="F535" i="5"/>
  <c r="F519" i="5"/>
  <c r="F503" i="5"/>
  <c r="F499" i="5"/>
  <c r="F495" i="5"/>
  <c r="F483" i="5"/>
  <c r="F479" i="5"/>
  <c r="F471" i="5"/>
  <c r="F467" i="5"/>
  <c r="F455" i="5"/>
  <c r="F451" i="5"/>
  <c r="F447" i="5"/>
  <c r="F443" i="5"/>
  <c r="F439" i="5"/>
  <c r="E1740" i="6"/>
  <c r="E1748" i="6"/>
  <c r="F1732" i="6"/>
  <c r="F1724" i="6"/>
  <c r="F1712" i="6"/>
  <c r="F1704" i="6"/>
  <c r="F1696" i="6"/>
  <c r="F1668" i="6"/>
  <c r="F1664" i="6"/>
  <c r="F1660" i="6"/>
  <c r="F1652" i="6"/>
  <c r="F1640" i="6"/>
  <c r="F1632" i="6"/>
  <c r="F1624" i="6"/>
  <c r="F1616" i="6"/>
  <c r="F1604" i="6"/>
  <c r="F1596" i="6"/>
  <c r="F1592" i="6"/>
  <c r="F1588" i="6"/>
  <c r="F1581" i="6"/>
  <c r="F1576" i="6"/>
  <c r="F1568" i="6"/>
  <c r="F1560" i="6"/>
  <c r="F1557" i="6"/>
  <c r="F1540" i="6"/>
  <c r="F1532" i="6"/>
  <c r="F1520" i="6"/>
  <c r="F1508" i="6"/>
  <c r="F1497" i="6"/>
  <c r="F1484" i="6"/>
  <c r="F1472" i="6"/>
  <c r="F1456" i="6"/>
  <c r="F1445" i="6"/>
  <c r="F1428" i="6"/>
  <c r="F1404" i="6"/>
  <c r="F1392" i="6"/>
  <c r="F1388" i="6"/>
  <c r="F1380" i="6"/>
  <c r="F1364" i="6"/>
  <c r="F1360" i="6"/>
  <c r="F1356" i="6"/>
  <c r="F1352" i="6"/>
  <c r="F1344" i="6"/>
  <c r="F1328" i="6"/>
  <c r="F1320" i="6"/>
  <c r="F1308" i="6"/>
  <c r="F1296" i="6"/>
  <c r="F1280" i="6"/>
  <c r="F1273" i="6"/>
  <c r="F1265" i="6"/>
  <c r="F1253" i="6"/>
  <c r="F1248" i="6"/>
  <c r="F1244" i="6"/>
  <c r="F1233" i="6"/>
  <c r="F1221" i="6"/>
  <c r="F1216" i="6"/>
  <c r="F1208" i="6"/>
  <c r="F1196" i="6"/>
  <c r="F1184" i="6"/>
  <c r="F1172" i="6"/>
  <c r="F1161" i="6"/>
  <c r="F1156" i="6"/>
  <c r="F1152" i="6"/>
  <c r="F1140" i="6"/>
  <c r="F1128" i="6"/>
  <c r="F1124" i="6"/>
  <c r="F1116" i="6"/>
  <c r="F1104" i="6"/>
  <c r="F1093" i="6"/>
  <c r="F1080" i="6"/>
  <c r="F1076" i="6"/>
  <c r="F1072" i="6"/>
  <c r="F1064" i="6"/>
  <c r="F1052" i="6"/>
  <c r="F1044" i="6"/>
  <c r="F1041" i="6"/>
  <c r="F1036" i="6"/>
  <c r="F1029" i="6"/>
  <c r="F1008" i="6"/>
  <c r="F1000" i="6"/>
  <c r="F988" i="6"/>
  <c r="F980" i="6"/>
  <c r="F976" i="6"/>
  <c r="F972" i="6"/>
  <c r="F964" i="6"/>
  <c r="F960" i="6"/>
  <c r="F956" i="6"/>
  <c r="F940" i="6"/>
  <c r="F937" i="6"/>
  <c r="F932" i="6"/>
  <c r="F924" i="6"/>
  <c r="F921" i="6"/>
  <c r="F916" i="6"/>
  <c r="F908" i="6"/>
  <c r="F904" i="6"/>
  <c r="F900" i="6"/>
  <c r="F884" i="6"/>
  <c r="F876" i="6"/>
  <c r="F868" i="6"/>
  <c r="F865" i="6"/>
  <c r="F860" i="6"/>
  <c r="F852" i="6"/>
  <c r="F848" i="6"/>
  <c r="F844" i="6"/>
  <c r="F836" i="6"/>
  <c r="F832" i="6"/>
  <c r="F828" i="6"/>
  <c r="F820" i="6"/>
  <c r="F812" i="6"/>
  <c r="F809" i="6"/>
  <c r="F804" i="6"/>
  <c r="F796" i="6"/>
  <c r="F793" i="6"/>
  <c r="F788" i="6"/>
  <c r="F780" i="6"/>
  <c r="F776" i="6"/>
  <c r="F772" i="6"/>
  <c r="F764" i="6"/>
  <c r="F756" i="6"/>
  <c r="F748" i="6"/>
  <c r="F740" i="6"/>
  <c r="F737" i="6"/>
  <c r="F732" i="6"/>
  <c r="F724" i="6"/>
  <c r="F720" i="6"/>
  <c r="F716" i="6"/>
  <c r="F708" i="6"/>
  <c r="F704" i="6"/>
  <c r="F692" i="6"/>
  <c r="F669" i="6"/>
  <c r="F621" i="6"/>
  <c r="F581" i="6"/>
  <c r="F541" i="6"/>
  <c r="F528" i="6"/>
  <c r="F520" i="6"/>
  <c r="F516" i="6"/>
  <c r="F512" i="6"/>
  <c r="F504" i="6"/>
  <c r="F496" i="6"/>
  <c r="F488" i="6"/>
  <c r="F480" i="6"/>
  <c r="F472" i="6"/>
  <c r="F468" i="6"/>
  <c r="F464" i="6"/>
  <c r="F456" i="6"/>
  <c r="F448" i="6"/>
  <c r="F440" i="6"/>
  <c r="F432" i="6"/>
  <c r="F428" i="6"/>
  <c r="F424" i="6"/>
  <c r="F416" i="6"/>
  <c r="F408" i="6"/>
  <c r="F400" i="6"/>
  <c r="F392" i="6"/>
  <c r="F388" i="6"/>
  <c r="F384" i="6"/>
  <c r="F376" i="6"/>
  <c r="F368" i="6"/>
  <c r="F360" i="6"/>
  <c r="F352" i="6"/>
  <c r="F344" i="6"/>
  <c r="F340" i="6"/>
  <c r="F336" i="6"/>
  <c r="F328" i="6"/>
  <c r="F320" i="6"/>
  <c r="F312" i="6"/>
  <c r="F304" i="6"/>
  <c r="F300" i="6"/>
  <c r="F296" i="6"/>
  <c r="F288" i="6"/>
  <c r="F280" i="6"/>
  <c r="F272" i="6"/>
  <c r="F264" i="6"/>
  <c r="F260" i="6"/>
  <c r="F256" i="6"/>
  <c r="F248" i="6"/>
  <c r="F240" i="6"/>
  <c r="F232" i="6"/>
  <c r="F224" i="6"/>
  <c r="F216" i="6"/>
  <c r="F212" i="6"/>
  <c r="F208" i="6"/>
  <c r="F200" i="6"/>
  <c r="F192" i="6"/>
  <c r="F184" i="6"/>
  <c r="F176" i="6"/>
  <c r="F172" i="6"/>
  <c r="F168" i="6"/>
  <c r="F160" i="6"/>
  <c r="F152" i="6"/>
  <c r="F144" i="6"/>
  <c r="F136" i="6"/>
  <c r="F132" i="6"/>
  <c r="F128" i="6"/>
  <c r="F120" i="6"/>
  <c r="F112" i="6"/>
  <c r="F104" i="6"/>
  <c r="F96" i="6"/>
  <c r="F88" i="6"/>
  <c r="F84" i="6"/>
  <c r="F80" i="6"/>
  <c r="F72" i="6"/>
  <c r="F64" i="6"/>
  <c r="F56" i="6"/>
  <c r="F48" i="6"/>
  <c r="F44" i="6"/>
  <c r="F40" i="6"/>
  <c r="F32" i="6"/>
  <c r="F24" i="6"/>
  <c r="F16" i="6"/>
  <c r="F8" i="6"/>
  <c r="F2678" i="5"/>
  <c r="F2662" i="5"/>
  <c r="F2650" i="5"/>
  <c r="F2638" i="5"/>
  <c r="F2626" i="5"/>
  <c r="F2610" i="5"/>
  <c r="F2594" i="5"/>
  <c r="F2590" i="5"/>
  <c r="F2578" i="5"/>
  <c r="F2566" i="5"/>
  <c r="F2542" i="5"/>
  <c r="F2522" i="5"/>
  <c r="F2506" i="5"/>
  <c r="F2494" i="5"/>
  <c r="F2478" i="5"/>
  <c r="F2466" i="5"/>
  <c r="F2454" i="5"/>
  <c r="F2438" i="5"/>
  <c r="F2422" i="5"/>
  <c r="F2402" i="5"/>
  <c r="F2390" i="5"/>
  <c r="F2386" i="5"/>
  <c r="F2370" i="5"/>
  <c r="F2354" i="5"/>
  <c r="F2338" i="5"/>
  <c r="F2330" i="5"/>
  <c r="F2318" i="5"/>
  <c r="F2310" i="5"/>
  <c r="F2294" i="5"/>
  <c r="F2274" i="5"/>
  <c r="F2266" i="5"/>
  <c r="F2258" i="5"/>
  <c r="F2246" i="5"/>
  <c r="F2230" i="5"/>
  <c r="F2214" i="5"/>
  <c r="F2206" i="5"/>
  <c r="F2198" i="5"/>
  <c r="F2186" i="5"/>
  <c r="F2174" i="5"/>
  <c r="F2150" i="5"/>
  <c r="F2142" i="5"/>
  <c r="F2130" i="5"/>
  <c r="F2114" i="5"/>
  <c r="F2106" i="5"/>
  <c r="F2094" i="5"/>
  <c r="F2082" i="5"/>
  <c r="F2070" i="5"/>
  <c r="F2058" i="5"/>
  <c r="F2046" i="5"/>
  <c r="F2042" i="5"/>
  <c r="F2026" i="5"/>
  <c r="F2014" i="5"/>
  <c r="F2002" i="5"/>
  <c r="F1990" i="5"/>
  <c r="F1978" i="5"/>
  <c r="F1966" i="5"/>
  <c r="F1954" i="5"/>
  <c r="F1938" i="5"/>
  <c r="F1930" i="5"/>
  <c r="F1918" i="5"/>
  <c r="F1910" i="5"/>
  <c r="F1902" i="5"/>
  <c r="F1886" i="5"/>
  <c r="F1878" i="5"/>
  <c r="F1870" i="5"/>
  <c r="F1862" i="5"/>
  <c r="F1854" i="5"/>
  <c r="F1846" i="5"/>
  <c r="F1834" i="5"/>
  <c r="F1826" i="5"/>
  <c r="F1818" i="5"/>
  <c r="F1810" i="5"/>
  <c r="F1802" i="5"/>
  <c r="F1798" i="5"/>
  <c r="F1790" i="5"/>
  <c r="F1782" i="5"/>
  <c r="F1774" i="5"/>
  <c r="F1770" i="5"/>
  <c r="F1766" i="5"/>
  <c r="F1762" i="5"/>
  <c r="F1758" i="5"/>
  <c r="F1754" i="5"/>
  <c r="F1750" i="5"/>
  <c r="F1742" i="5"/>
  <c r="F1738" i="5"/>
  <c r="F1730" i="5"/>
  <c r="F1726" i="5"/>
  <c r="F1722" i="5"/>
  <c r="F1718" i="5"/>
  <c r="F1714" i="5"/>
  <c r="F1710" i="5"/>
  <c r="F1706" i="5"/>
  <c r="F1702" i="5"/>
  <c r="F1698" i="5"/>
  <c r="F1694" i="5"/>
  <c r="F1690" i="5"/>
  <c r="F1686" i="5"/>
  <c r="F1682" i="5"/>
  <c r="F1678" i="5"/>
  <c r="F1674" i="5"/>
  <c r="F1670" i="5"/>
  <c r="F1666" i="5"/>
  <c r="F1662" i="5"/>
  <c r="F1658" i="5"/>
  <c r="F1654" i="5"/>
  <c r="F1650" i="5"/>
  <c r="F1646" i="5"/>
  <c r="F1642" i="5"/>
  <c r="F1638" i="5"/>
  <c r="F1634" i="5"/>
  <c r="F1630" i="5"/>
  <c r="F1626" i="5"/>
  <c r="F1622" i="5"/>
  <c r="F1618" i="5"/>
  <c r="F1614" i="5"/>
  <c r="F1610" i="5"/>
  <c r="F1606" i="5"/>
  <c r="F1602" i="5"/>
  <c r="F1598" i="5"/>
  <c r="F1594" i="5"/>
  <c r="F1590" i="5"/>
  <c r="F1586" i="5"/>
  <c r="F1582" i="5"/>
  <c r="F1578" i="5"/>
  <c r="F1574" i="5"/>
  <c r="F1570" i="5"/>
  <c r="F1566" i="5"/>
  <c r="F1562" i="5"/>
  <c r="F1558" i="5"/>
  <c r="F1554" i="5"/>
  <c r="F1550" i="5"/>
  <c r="F1546" i="5"/>
  <c r="F1542" i="5"/>
  <c r="F1538" i="5"/>
  <c r="F1534" i="5"/>
  <c r="F1530" i="5"/>
  <c r="F1526" i="5"/>
  <c r="F1522" i="5"/>
  <c r="F1518" i="5"/>
  <c r="F1514" i="5"/>
  <c r="F1510" i="5"/>
  <c r="F1506" i="5"/>
  <c r="F1502" i="5"/>
  <c r="F1498" i="5"/>
  <c r="F1494" i="5"/>
  <c r="F1490" i="5"/>
  <c r="F1486" i="5"/>
  <c r="F1482" i="5"/>
  <c r="F1478" i="5"/>
  <c r="F1474" i="5"/>
  <c r="F1470" i="5"/>
  <c r="F1466" i="5"/>
  <c r="F1462" i="5"/>
  <c r="F1458" i="5"/>
  <c r="F1454" i="5"/>
  <c r="F1450" i="5"/>
  <c r="F1446" i="5"/>
  <c r="F1442" i="5"/>
  <c r="F1438" i="5"/>
  <c r="F1434" i="5"/>
  <c r="F1430" i="5"/>
  <c r="F1426" i="5"/>
  <c r="F1422" i="5"/>
  <c r="F1418" i="5"/>
  <c r="F1414" i="5"/>
  <c r="F1410" i="5"/>
  <c r="F1406" i="5"/>
  <c r="F1402" i="5"/>
  <c r="F1398" i="5"/>
  <c r="F1394" i="5"/>
  <c r="F1390" i="5"/>
  <c r="F1386" i="5"/>
  <c r="F1382" i="5"/>
  <c r="F1378" i="5"/>
  <c r="F1374" i="5"/>
  <c r="F1370" i="5"/>
  <c r="F1366" i="5"/>
  <c r="F1362" i="5"/>
  <c r="F1358" i="5"/>
  <c r="F2670" i="5"/>
  <c r="F2654" i="5"/>
  <c r="F2642" i="5"/>
  <c r="F2630" i="5"/>
  <c r="F2614" i="5"/>
  <c r="F2598" i="5"/>
  <c r="F2586" i="5"/>
  <c r="F2574" i="5"/>
  <c r="F2562" i="5"/>
  <c r="F2550" i="5"/>
  <c r="F2534" i="5"/>
  <c r="F2526" i="5"/>
  <c r="F2514" i="5"/>
  <c r="F2502" i="5"/>
  <c r="F2482" i="5"/>
  <c r="F2458" i="5"/>
  <c r="F2446" i="5"/>
  <c r="F2434" i="5"/>
  <c r="F2414" i="5"/>
  <c r="F2394" i="5"/>
  <c r="F2378" i="5"/>
  <c r="F2366" i="5"/>
  <c r="F2342" i="5"/>
  <c r="F2326" i="5"/>
  <c r="F2314" i="5"/>
  <c r="F2302" i="5"/>
  <c r="F2286" i="5"/>
  <c r="F2270" i="5"/>
  <c r="F2254" i="5"/>
  <c r="F2238" i="5"/>
  <c r="F2222" i="5"/>
  <c r="F2210" i="5"/>
  <c r="F2194" i="5"/>
  <c r="F2182" i="5"/>
  <c r="F2162" i="5"/>
  <c r="F2138" i="5"/>
  <c r="F2126" i="5"/>
  <c r="F2118" i="5"/>
  <c r="F2098" i="5"/>
  <c r="F2086" i="5"/>
  <c r="F2074" i="5"/>
  <c r="F2062" i="5"/>
  <c r="F2050" i="5"/>
  <c r="F2034" i="5"/>
  <c r="F2022" i="5"/>
  <c r="F2010" i="5"/>
  <c r="F1994" i="5"/>
  <c r="F1982" i="5"/>
  <c r="F1970" i="5"/>
  <c r="F1958" i="5"/>
  <c r="F1942" i="5"/>
  <c r="F1922" i="5"/>
  <c r="F1894" i="5"/>
  <c r="F1734" i="5"/>
  <c r="F2674" i="5"/>
  <c r="F2658" i="5"/>
  <c r="F2646" i="5"/>
  <c r="F2634" i="5"/>
  <c r="F2622" i="5"/>
  <c r="F2606" i="5"/>
  <c r="F2582" i="5"/>
  <c r="F2570" i="5"/>
  <c r="F2558" i="5"/>
  <c r="F2546" i="5"/>
  <c r="F2530" i="5"/>
  <c r="F2518" i="5"/>
  <c r="F2510" i="5"/>
  <c r="F2498" i="5"/>
  <c r="F2486" i="5"/>
  <c r="F2470" i="5"/>
  <c r="F2462" i="5"/>
  <c r="F2450" i="5"/>
  <c r="F2442" i="5"/>
  <c r="F2430" i="5"/>
  <c r="F2418" i="5"/>
  <c r="F2406" i="5"/>
  <c r="F2398" i="5"/>
  <c r="F2382" i="5"/>
  <c r="F2374" i="5"/>
  <c r="F2358" i="5"/>
  <c r="F2350" i="5"/>
  <c r="F2334" i="5"/>
  <c r="F2322" i="5"/>
  <c r="F2306" i="5"/>
  <c r="F2290" i="5"/>
  <c r="F2278" i="5"/>
  <c r="F2262" i="5"/>
  <c r="F2250" i="5"/>
  <c r="F2242" i="5"/>
  <c r="F2226" i="5"/>
  <c r="F2202" i="5"/>
  <c r="F2190" i="5"/>
  <c r="F2178" i="5"/>
  <c r="F2166" i="5"/>
  <c r="F2158" i="5"/>
  <c r="F2146" i="5"/>
  <c r="F2134" i="5"/>
  <c r="F2122" i="5"/>
  <c r="F2110" i="5"/>
  <c r="F2102" i="5"/>
  <c r="F2090" i="5"/>
  <c r="F2078" i="5"/>
  <c r="F2066" i="5"/>
  <c r="F2054" i="5"/>
  <c r="F2038" i="5"/>
  <c r="F2030" i="5"/>
  <c r="F2018" i="5"/>
  <c r="F2006" i="5"/>
  <c r="F1998" i="5"/>
  <c r="F1986" i="5"/>
  <c r="F1974" i="5"/>
  <c r="F1962" i="5"/>
  <c r="F1950" i="5"/>
  <c r="F1946" i="5"/>
  <c r="F1934" i="5"/>
  <c r="F1926" i="5"/>
  <c r="F1914" i="5"/>
  <c r="F1906" i="5"/>
  <c r="F1898" i="5"/>
  <c r="F1890" i="5"/>
  <c r="F1882" i="5"/>
  <c r="F1874" i="5"/>
  <c r="F1866" i="5"/>
  <c r="F1858" i="5"/>
  <c r="F1850" i="5"/>
  <c r="F1842" i="5"/>
  <c r="F1838" i="5"/>
  <c r="F1830" i="5"/>
  <c r="F1822" i="5"/>
  <c r="F1814" i="5"/>
  <c r="F1806" i="5"/>
  <c r="F1794" i="5"/>
  <c r="F1786" i="5"/>
  <c r="F1778" i="5"/>
  <c r="F1746" i="5"/>
  <c r="F1354" i="5"/>
  <c r="F1350" i="5"/>
  <c r="F1346" i="5"/>
  <c r="F1342" i="5"/>
  <c r="F1338" i="5"/>
  <c r="F1334" i="5"/>
  <c r="F1330" i="5"/>
  <c r="F1326" i="5"/>
  <c r="F1322" i="5"/>
  <c r="F1318" i="5"/>
  <c r="F1314" i="5"/>
  <c r="F1310" i="5"/>
  <c r="F1306" i="5"/>
  <c r="F1302" i="5"/>
  <c r="F1298" i="5"/>
  <c r="F1294" i="5"/>
  <c r="F1290" i="5"/>
  <c r="F1286" i="5"/>
  <c r="F1282" i="5"/>
  <c r="F1278" i="5"/>
  <c r="F1274" i="5"/>
  <c r="F1270" i="5"/>
  <c r="F1266" i="5"/>
  <c r="F1262" i="5"/>
  <c r="F1258" i="5"/>
  <c r="F1254" i="5"/>
  <c r="F1250" i="5"/>
  <c r="F1246" i="5"/>
  <c r="F1242" i="5"/>
  <c r="F1238" i="5"/>
  <c r="F1234" i="5"/>
  <c r="F1230" i="5"/>
  <c r="F1226" i="5"/>
  <c r="F1222" i="5"/>
  <c r="F1218" i="5"/>
  <c r="F1214" i="5"/>
  <c r="F1210" i="5"/>
  <c r="F1206" i="5"/>
  <c r="F1202" i="5"/>
  <c r="F1198" i="5"/>
  <c r="F1194" i="5"/>
  <c r="F1190" i="5"/>
  <c r="F1186" i="5"/>
  <c r="F1182" i="5"/>
  <c r="F1178" i="5"/>
  <c r="F1174" i="5"/>
  <c r="F1170" i="5"/>
  <c r="F1166" i="5"/>
  <c r="F1162" i="5"/>
  <c r="F1158" i="5"/>
  <c r="F1154" i="5"/>
  <c r="F1150" i="5"/>
  <c r="F1146" i="5"/>
  <c r="F1142" i="5"/>
  <c r="F1138" i="5"/>
  <c r="F1134" i="5"/>
  <c r="F1130" i="5"/>
  <c r="F1126" i="5"/>
  <c r="F1122" i="5"/>
  <c r="F1118" i="5"/>
  <c r="F1114" i="5"/>
  <c r="F1110" i="5"/>
  <c r="F1106" i="5"/>
  <c r="F1102" i="5"/>
  <c r="F1098" i="5"/>
  <c r="F1094" i="5"/>
  <c r="F1090" i="5"/>
  <c r="F1086" i="5"/>
  <c r="F1082" i="5"/>
  <c r="F1078" i="5"/>
  <c r="F1074" i="5"/>
  <c r="F1070" i="5"/>
  <c r="F1066" i="5"/>
  <c r="F1062" i="5"/>
  <c r="F1058" i="5"/>
  <c r="F1054" i="5"/>
  <c r="F1050" i="5"/>
  <c r="F1046" i="5"/>
  <c r="F1042" i="5"/>
  <c r="F1038" i="5"/>
  <c r="F1034" i="5"/>
  <c r="F1030" i="5"/>
  <c r="F1026" i="5"/>
  <c r="F1022" i="5"/>
  <c r="F1018" i="5"/>
  <c r="F1014" i="5"/>
  <c r="F1010" i="5"/>
  <c r="F1006" i="5"/>
  <c r="F1002" i="5"/>
  <c r="F998" i="5"/>
  <c r="F994" i="5"/>
  <c r="F990" i="5"/>
  <c r="F986" i="5"/>
  <c r="F982" i="5"/>
  <c r="F978" i="5"/>
  <c r="F974" i="5"/>
  <c r="F970" i="5"/>
  <c r="F966" i="5"/>
  <c r="F962" i="5"/>
  <c r="F958" i="5"/>
  <c r="F954" i="5"/>
  <c r="F950" i="5"/>
  <c r="F946" i="5"/>
  <c r="F942" i="5"/>
  <c r="F938" i="5"/>
  <c r="F934" i="5"/>
  <c r="F930" i="5"/>
  <c r="F926" i="5"/>
  <c r="F922" i="5"/>
  <c r="F918" i="5"/>
  <c r="F914" i="5"/>
  <c r="F910" i="5"/>
  <c r="F906" i="5"/>
  <c r="F902" i="5"/>
  <c r="F898" i="5"/>
  <c r="F894" i="5"/>
  <c r="F890" i="5"/>
  <c r="F886" i="5"/>
  <c r="F882" i="5"/>
  <c r="F878" i="5"/>
  <c r="F874" i="5"/>
  <c r="F870" i="5"/>
  <c r="F866" i="5"/>
  <c r="F862" i="5"/>
  <c r="F858" i="5"/>
  <c r="F854" i="5"/>
  <c r="F850" i="5"/>
  <c r="F846" i="5"/>
  <c r="F842" i="5"/>
  <c r="F838" i="5"/>
  <c r="F834" i="5"/>
  <c r="F830" i="5"/>
  <c r="F826" i="5"/>
  <c r="F822" i="5"/>
  <c r="F818" i="5"/>
  <c r="F814" i="5"/>
  <c r="F810" i="5"/>
  <c r="F806" i="5"/>
  <c r="F802" i="5"/>
  <c r="F798" i="5"/>
  <c r="F794" i="5"/>
  <c r="F790" i="5"/>
  <c r="F786" i="5"/>
  <c r="F782" i="5"/>
  <c r="F778" i="5"/>
  <c r="F774" i="5"/>
  <c r="F770" i="5"/>
  <c r="F766" i="5"/>
  <c r="F762" i="5"/>
  <c r="F758" i="5"/>
  <c r="F754" i="5"/>
  <c r="F750" i="5"/>
  <c r="F746" i="5"/>
  <c r="F742" i="5"/>
  <c r="F738" i="5"/>
  <c r="F734" i="5"/>
  <c r="F730" i="5"/>
  <c r="F726" i="5"/>
  <c r="F722" i="5"/>
  <c r="F718" i="5"/>
  <c r="F714" i="5"/>
  <c r="F710" i="5"/>
  <c r="F706" i="5"/>
  <c r="F702" i="5"/>
  <c r="F698" i="5"/>
  <c r="F694" i="5"/>
  <c r="F690" i="5"/>
  <c r="F686" i="5"/>
  <c r="F682" i="5"/>
  <c r="F678" i="5"/>
  <c r="F1541" i="6"/>
  <c r="F1365" i="6"/>
  <c r="F1297" i="6"/>
  <c r="F435" i="5"/>
  <c r="F431" i="5"/>
  <c r="F419" i="5"/>
  <c r="F415" i="5"/>
  <c r="F411" i="5"/>
  <c r="F407" i="5"/>
  <c r="F403" i="5"/>
  <c r="F391" i="5"/>
  <c r="F387" i="5"/>
  <c r="F375" i="5"/>
  <c r="F355" i="5"/>
  <c r="F351" i="5"/>
  <c r="F343" i="5"/>
  <c r="F339" i="5"/>
  <c r="F327" i="5"/>
  <c r="F323" i="5"/>
  <c r="F319" i="5"/>
  <c r="F315" i="5"/>
  <c r="F311" i="5"/>
  <c r="F307" i="5"/>
  <c r="F303" i="5"/>
  <c r="F299" i="5"/>
  <c r="F295" i="5"/>
  <c r="F291" i="5"/>
  <c r="F287" i="5"/>
  <c r="F283" i="5"/>
  <c r="F279" i="5"/>
  <c r="F275" i="5"/>
  <c r="F271" i="5"/>
  <c r="F267" i="5"/>
  <c r="F263" i="5"/>
  <c r="F259" i="5"/>
  <c r="F243" i="5"/>
  <c r="F239" i="5"/>
  <c r="F235" i="5"/>
  <c r="F231" i="5"/>
  <c r="F227" i="5"/>
  <c r="F223" i="5"/>
  <c r="F219" i="5"/>
  <c r="F215" i="5"/>
  <c r="F203" i="5"/>
  <c r="F199" i="5"/>
  <c r="F195" i="5"/>
  <c r="F187" i="5"/>
  <c r="F175" i="5"/>
  <c r="F171" i="5"/>
  <c r="F167" i="5"/>
  <c r="F163" i="5"/>
  <c r="F159" i="5"/>
  <c r="F155" i="5"/>
  <c r="F151" i="5"/>
  <c r="F147" i="5"/>
  <c r="F143" i="5"/>
  <c r="F139" i="5"/>
  <c r="F131" i="5"/>
  <c r="F127" i="5"/>
  <c r="F123" i="5"/>
  <c r="F119" i="5"/>
  <c r="F115" i="5"/>
  <c r="F111" i="5"/>
  <c r="F107" i="5"/>
  <c r="F103" i="5"/>
  <c r="F99" i="5"/>
  <c r="F95" i="5"/>
  <c r="F91" i="5"/>
  <c r="F87" i="5"/>
  <c r="F83" i="5"/>
  <c r="F79" i="5"/>
  <c r="F75" i="5"/>
  <c r="F71" i="5"/>
  <c r="F67" i="5"/>
  <c r="F63" i="5"/>
  <c r="F59" i="5"/>
  <c r="F55" i="5"/>
  <c r="F51" i="5"/>
  <c r="F47" i="5"/>
  <c r="F43" i="5"/>
  <c r="F39" i="5"/>
  <c r="F35" i="5"/>
  <c r="F31" i="5"/>
  <c r="F1713" i="6"/>
  <c r="F1641" i="6"/>
  <c r="F1405" i="6"/>
  <c r="F1654" i="6"/>
  <c r="F1618" i="6"/>
  <c r="F4" i="6"/>
  <c r="F1680" i="6"/>
  <c r="F1605" i="6"/>
  <c r="F1521" i="6"/>
  <c r="F1457" i="6"/>
  <c r="F1220" i="6"/>
  <c r="F1171" i="6"/>
  <c r="F1139" i="6"/>
  <c r="F1031" i="6"/>
  <c r="F1744" i="6"/>
  <c r="G1744" i="6" s="1"/>
  <c r="F1745" i="6"/>
  <c r="F1672" i="6"/>
  <c r="F1673" i="6"/>
  <c r="F1636" i="6"/>
  <c r="F1637" i="6"/>
  <c r="F1629" i="6"/>
  <c r="F1628" i="6"/>
  <c r="F1548" i="6"/>
  <c r="F1549" i="6"/>
  <c r="F1512" i="6"/>
  <c r="F1513" i="6"/>
  <c r="F1500" i="6"/>
  <c r="F1501" i="6"/>
  <c r="F1469" i="6"/>
  <c r="F1468" i="6"/>
  <c r="F1432" i="6"/>
  <c r="F1433" i="6"/>
  <c r="F1412" i="6"/>
  <c r="F1413" i="6"/>
  <c r="F1376" i="6"/>
  <c r="F1377" i="6"/>
  <c r="F1348" i="6"/>
  <c r="F1349" i="6"/>
  <c r="F1336" i="6"/>
  <c r="F1337" i="6"/>
  <c r="F1332" i="6"/>
  <c r="F1333" i="6"/>
  <c r="F1268" i="6"/>
  <c r="F1269" i="6"/>
  <c r="F1256" i="6"/>
  <c r="F1257" i="6"/>
  <c r="F1032" i="6"/>
  <c r="F1033" i="6"/>
  <c r="F1013" i="6"/>
  <c r="F1012" i="6"/>
  <c r="F996" i="6"/>
  <c r="F997" i="6"/>
  <c r="F984" i="6"/>
  <c r="F985" i="6"/>
  <c r="F912" i="6"/>
  <c r="F913" i="6"/>
  <c r="F680" i="6"/>
  <c r="F681" i="6"/>
  <c r="F1716" i="6"/>
  <c r="F1717" i="6"/>
  <c r="F1688" i="6"/>
  <c r="F1689" i="6"/>
  <c r="F1676" i="6"/>
  <c r="F1677" i="6"/>
  <c r="F1648" i="6"/>
  <c r="F1649" i="6"/>
  <c r="F1612" i="6"/>
  <c r="F1613" i="6"/>
  <c r="F1584" i="6"/>
  <c r="F1585" i="6"/>
  <c r="F1544" i="6"/>
  <c r="F1545" i="6"/>
  <c r="F1492" i="6"/>
  <c r="F1493" i="6"/>
  <c r="F1460" i="6"/>
  <c r="F1461" i="6"/>
  <c r="F1448" i="6"/>
  <c r="F1449" i="6"/>
  <c r="F1437" i="6"/>
  <c r="F1436" i="6"/>
  <c r="F1416" i="6"/>
  <c r="F1417" i="6"/>
  <c r="F1316" i="6"/>
  <c r="F1317" i="6"/>
  <c r="F1304" i="6"/>
  <c r="F1305" i="6"/>
  <c r="F1293" i="6"/>
  <c r="F1292" i="6"/>
  <c r="F1284" i="6"/>
  <c r="F1285" i="6"/>
  <c r="F1236" i="6"/>
  <c r="F1237" i="6"/>
  <c r="F1200" i="6"/>
  <c r="F1201" i="6"/>
  <c r="F1189" i="6"/>
  <c r="F1188" i="6"/>
  <c r="F1168" i="6"/>
  <c r="F1169" i="6"/>
  <c r="F1144" i="6"/>
  <c r="F1145" i="6"/>
  <c r="F1132" i="6"/>
  <c r="F1133" i="6"/>
  <c r="F1056" i="6"/>
  <c r="F1057" i="6"/>
  <c r="F944" i="6"/>
  <c r="F945" i="6"/>
  <c r="F889" i="6"/>
  <c r="F888" i="6"/>
  <c r="F696" i="6"/>
  <c r="F697" i="6"/>
  <c r="F685" i="6"/>
  <c r="F684" i="6"/>
  <c r="F664" i="6"/>
  <c r="F665" i="6"/>
  <c r="F653" i="6"/>
  <c r="F652" i="6"/>
  <c r="F637" i="6"/>
  <c r="F636" i="6"/>
  <c r="F624" i="6"/>
  <c r="F625" i="6"/>
  <c r="F613" i="6"/>
  <c r="F612" i="6"/>
  <c r="F605" i="6"/>
  <c r="F604" i="6"/>
  <c r="F592" i="6"/>
  <c r="F593" i="6"/>
  <c r="F584" i="6"/>
  <c r="F585" i="6"/>
  <c r="F573" i="6"/>
  <c r="F572" i="6"/>
  <c r="F557" i="6"/>
  <c r="F556" i="6"/>
  <c r="F544" i="6"/>
  <c r="F545" i="6"/>
  <c r="F508" i="6"/>
  <c r="F509" i="6"/>
  <c r="F500" i="6"/>
  <c r="F501" i="6"/>
  <c r="F492" i="6"/>
  <c r="F493" i="6"/>
  <c r="F476" i="6"/>
  <c r="F477" i="6"/>
  <c r="F452" i="6"/>
  <c r="F453" i="6"/>
  <c r="F444" i="6"/>
  <c r="F445" i="6"/>
  <c r="F420" i="6"/>
  <c r="F421" i="6"/>
  <c r="F380" i="6"/>
  <c r="F381" i="6"/>
  <c r="F124" i="6"/>
  <c r="F125" i="6"/>
  <c r="F116" i="6"/>
  <c r="F117" i="6"/>
  <c r="F92" i="6"/>
  <c r="F93" i="6"/>
  <c r="F68" i="6"/>
  <c r="F69" i="6"/>
  <c r="F36" i="6"/>
  <c r="F37" i="6"/>
  <c r="F1444" i="6"/>
  <c r="F1264" i="6"/>
  <c r="F1245" i="6"/>
  <c r="F1197" i="6"/>
  <c r="F1160" i="6"/>
  <c r="F1053" i="6"/>
  <c r="F936" i="6"/>
  <c r="F705" i="6"/>
  <c r="F580" i="6"/>
  <c r="F469" i="6"/>
  <c r="F301" i="6"/>
  <c r="F133" i="6"/>
  <c r="F1740" i="6"/>
  <c r="F1741" i="6"/>
  <c r="F1736" i="6"/>
  <c r="F1737" i="6"/>
  <c r="F1620" i="6"/>
  <c r="F1621" i="6"/>
  <c r="F1528" i="6"/>
  <c r="F1529" i="6"/>
  <c r="F1480" i="6"/>
  <c r="F1481" i="6"/>
  <c r="F1420" i="6"/>
  <c r="F1421" i="6"/>
  <c r="F1409" i="6"/>
  <c r="F1408" i="6"/>
  <c r="F1400" i="6"/>
  <c r="F1401" i="6"/>
  <c r="F1372" i="6"/>
  <c r="F1373" i="6"/>
  <c r="F1164" i="6"/>
  <c r="F1165" i="6"/>
  <c r="F1137" i="6"/>
  <c r="F1136" i="6"/>
  <c r="F1109" i="6"/>
  <c r="F1108" i="6"/>
  <c r="F1096" i="6"/>
  <c r="F1097" i="6"/>
  <c r="F1088" i="6"/>
  <c r="F1089" i="6"/>
  <c r="F1084" i="6"/>
  <c r="F1085" i="6"/>
  <c r="F1069" i="6"/>
  <c r="F1068" i="6"/>
  <c r="F1024" i="6"/>
  <c r="F1025" i="6"/>
  <c r="F1016" i="6"/>
  <c r="F1017" i="6"/>
  <c r="F928" i="6"/>
  <c r="F929" i="6"/>
  <c r="F896" i="6"/>
  <c r="F897" i="6"/>
  <c r="F880" i="6"/>
  <c r="F881" i="6"/>
  <c r="F872" i="6"/>
  <c r="F873" i="6"/>
  <c r="F840" i="6"/>
  <c r="F841" i="6"/>
  <c r="F825" i="6"/>
  <c r="F824" i="6"/>
  <c r="F816" i="6"/>
  <c r="F817" i="6"/>
  <c r="F784" i="6"/>
  <c r="F785" i="6"/>
  <c r="F752" i="6"/>
  <c r="F753" i="6"/>
  <c r="F744" i="6"/>
  <c r="F745" i="6"/>
  <c r="F729" i="6"/>
  <c r="F728" i="6"/>
  <c r="F700" i="6"/>
  <c r="F701" i="6"/>
  <c r="F656" i="6"/>
  <c r="F657" i="6"/>
  <c r="F645" i="6"/>
  <c r="F644" i="6"/>
  <c r="F632" i="6"/>
  <c r="F633" i="6"/>
  <c r="F608" i="6"/>
  <c r="F609" i="6"/>
  <c r="F597" i="6"/>
  <c r="F596" i="6"/>
  <c r="F589" i="6"/>
  <c r="F588" i="6"/>
  <c r="F576" i="6"/>
  <c r="F577" i="6"/>
  <c r="F568" i="6"/>
  <c r="F569" i="6"/>
  <c r="F560" i="6"/>
  <c r="F561" i="6"/>
  <c r="F552" i="6"/>
  <c r="F553" i="6"/>
  <c r="F549" i="6"/>
  <c r="F548" i="6"/>
  <c r="F536" i="6"/>
  <c r="F537" i="6"/>
  <c r="F532" i="6"/>
  <c r="F533" i="6"/>
  <c r="F524" i="6"/>
  <c r="F525" i="6"/>
  <c r="F484" i="6"/>
  <c r="F485" i="6"/>
  <c r="F460" i="6"/>
  <c r="F461" i="6"/>
  <c r="F436" i="6"/>
  <c r="F437" i="6"/>
  <c r="F412" i="6"/>
  <c r="F413" i="6"/>
  <c r="F372" i="6"/>
  <c r="F373" i="6"/>
  <c r="F364" i="6"/>
  <c r="F365" i="6"/>
  <c r="F348" i="6"/>
  <c r="F349" i="6"/>
  <c r="F332" i="6"/>
  <c r="F333" i="6"/>
  <c r="F244" i="6"/>
  <c r="F245" i="6"/>
  <c r="F236" i="6"/>
  <c r="F237" i="6"/>
  <c r="F228" i="6"/>
  <c r="F229" i="6"/>
  <c r="F164" i="6"/>
  <c r="F165" i="6"/>
  <c r="F156" i="6"/>
  <c r="F157" i="6"/>
  <c r="F148" i="6"/>
  <c r="F149" i="6"/>
  <c r="F108" i="6"/>
  <c r="F109" i="6"/>
  <c r="F100" i="6"/>
  <c r="F101" i="6"/>
  <c r="F76" i="6"/>
  <c r="F77" i="6"/>
  <c r="F28" i="6"/>
  <c r="F29" i="6"/>
  <c r="F20" i="6"/>
  <c r="F21" i="6"/>
  <c r="F12" i="6"/>
  <c r="F13" i="6"/>
  <c r="F2664" i="5"/>
  <c r="F2660" i="5"/>
  <c r="F2656" i="5"/>
  <c r="F2652" i="5"/>
  <c r="F2648" i="5"/>
  <c r="F2644" i="5"/>
  <c r="F2640" i="5"/>
  <c r="F2636" i="5"/>
  <c r="F2632" i="5"/>
  <c r="F2628" i="5"/>
  <c r="F1728" i="6"/>
  <c r="F1665" i="6"/>
  <c r="F1593" i="6"/>
  <c r="F1509" i="6"/>
  <c r="F1429" i="6"/>
  <c r="F1393" i="6"/>
  <c r="F1357" i="6"/>
  <c r="F1321" i="6"/>
  <c r="F1252" i="6"/>
  <c r="F1185" i="6"/>
  <c r="F1141" i="6"/>
  <c r="F1117" i="6"/>
  <c r="F1077" i="6"/>
  <c r="F977" i="6"/>
  <c r="F920" i="6"/>
  <c r="F864" i="6"/>
  <c r="F808" i="6"/>
  <c r="F693" i="6"/>
  <c r="F540" i="6"/>
  <c r="F429" i="6"/>
  <c r="F261" i="6"/>
  <c r="F85" i="6"/>
  <c r="F1720" i="6"/>
  <c r="F1721" i="6"/>
  <c r="F1708" i="6"/>
  <c r="F1709" i="6"/>
  <c r="F1700" i="6"/>
  <c r="F1701" i="6"/>
  <c r="F1684" i="6"/>
  <c r="F1685" i="6"/>
  <c r="F1657" i="6"/>
  <c r="F1656" i="6"/>
  <c r="F1644" i="6"/>
  <c r="F1645" i="6"/>
  <c r="F1609" i="6"/>
  <c r="F1608" i="6"/>
  <c r="F1601" i="6"/>
  <c r="F1600" i="6"/>
  <c r="F1573" i="6"/>
  <c r="F1572" i="6"/>
  <c r="F1564" i="6"/>
  <c r="F1565" i="6"/>
  <c r="F1553" i="6"/>
  <c r="F1552" i="6"/>
  <c r="F1536" i="6"/>
  <c r="F1537" i="6"/>
  <c r="F1525" i="6"/>
  <c r="F1524" i="6"/>
  <c r="F1516" i="6"/>
  <c r="F1517" i="6"/>
  <c r="F1504" i="6"/>
  <c r="F1505" i="6"/>
  <c r="F1488" i="6"/>
  <c r="F1489" i="6"/>
  <c r="F1476" i="6"/>
  <c r="F1477" i="6"/>
  <c r="F1464" i="6"/>
  <c r="F1465" i="6"/>
  <c r="F1452" i="6"/>
  <c r="F1453" i="6"/>
  <c r="F1440" i="6"/>
  <c r="F1441" i="6"/>
  <c r="F1424" i="6"/>
  <c r="F1425" i="6"/>
  <c r="F1396" i="6"/>
  <c r="F1397" i="6"/>
  <c r="F1384" i="6"/>
  <c r="F1385" i="6"/>
  <c r="F1368" i="6"/>
  <c r="F1369" i="6"/>
  <c r="F1340" i="6"/>
  <c r="F1341" i="6"/>
  <c r="F1324" i="6"/>
  <c r="F1325" i="6"/>
  <c r="F1312" i="6"/>
  <c r="F1313" i="6"/>
  <c r="F1300" i="6"/>
  <c r="F1301" i="6"/>
  <c r="F1288" i="6"/>
  <c r="F1289" i="6"/>
  <c r="F1276" i="6"/>
  <c r="F1277" i="6"/>
  <c r="F1260" i="6"/>
  <c r="F1261" i="6"/>
  <c r="F1241" i="6"/>
  <c r="F1240" i="6"/>
  <c r="F1228" i="6"/>
  <c r="F1229" i="6"/>
  <c r="F1224" i="6"/>
  <c r="F1225" i="6"/>
  <c r="F1212" i="6"/>
  <c r="F1213" i="6"/>
  <c r="F1204" i="6"/>
  <c r="F1205" i="6"/>
  <c r="F1192" i="6"/>
  <c r="F1193" i="6"/>
  <c r="F1180" i="6"/>
  <c r="F1181" i="6"/>
  <c r="F1176" i="6"/>
  <c r="F1177" i="6"/>
  <c r="F1148" i="6"/>
  <c r="F1149" i="6"/>
  <c r="F1120" i="6"/>
  <c r="F1121" i="6"/>
  <c r="F1112" i="6"/>
  <c r="F1113" i="6"/>
  <c r="F1100" i="6"/>
  <c r="F1101" i="6"/>
  <c r="F1060" i="6"/>
  <c r="F1061" i="6"/>
  <c r="F1049" i="6"/>
  <c r="F1048" i="6"/>
  <c r="F1021" i="6"/>
  <c r="F1020" i="6"/>
  <c r="F1004" i="6"/>
  <c r="F1005" i="6"/>
  <c r="F993" i="6"/>
  <c r="F992" i="6"/>
  <c r="F968" i="6"/>
  <c r="F969" i="6"/>
  <c r="F953" i="6"/>
  <c r="F952" i="6"/>
  <c r="F857" i="6"/>
  <c r="F856" i="6"/>
  <c r="F800" i="6"/>
  <c r="F801" i="6"/>
  <c r="F768" i="6"/>
  <c r="F769" i="6"/>
  <c r="F761" i="6"/>
  <c r="F760" i="6"/>
  <c r="F712" i="6"/>
  <c r="F713" i="6"/>
  <c r="F688" i="6"/>
  <c r="F689" i="6"/>
  <c r="F677" i="6"/>
  <c r="F676" i="6"/>
  <c r="F672" i="6"/>
  <c r="F673" i="6"/>
  <c r="F661" i="6"/>
  <c r="F660" i="6"/>
  <c r="F648" i="6"/>
  <c r="F649" i="6"/>
  <c r="F640" i="6"/>
  <c r="F641" i="6"/>
  <c r="F629" i="6"/>
  <c r="F628" i="6"/>
  <c r="F616" i="6"/>
  <c r="F617" i="6"/>
  <c r="F600" i="6"/>
  <c r="F601" i="6"/>
  <c r="F565" i="6"/>
  <c r="F564" i="6"/>
  <c r="F404" i="6"/>
  <c r="F405" i="6"/>
  <c r="F396" i="6"/>
  <c r="F397" i="6"/>
  <c r="F356" i="6"/>
  <c r="F357" i="6"/>
  <c r="F324" i="6"/>
  <c r="F325" i="6"/>
  <c r="F316" i="6"/>
  <c r="F317" i="6"/>
  <c r="F308" i="6"/>
  <c r="F309" i="6"/>
  <c r="F292" i="6"/>
  <c r="F293" i="6"/>
  <c r="F284" i="6"/>
  <c r="F285" i="6"/>
  <c r="F276" i="6"/>
  <c r="F277" i="6"/>
  <c r="F268" i="6"/>
  <c r="F269" i="6"/>
  <c r="F252" i="6"/>
  <c r="F253" i="6"/>
  <c r="F220" i="6"/>
  <c r="F221" i="6"/>
  <c r="F204" i="6"/>
  <c r="F205" i="6"/>
  <c r="F196" i="6"/>
  <c r="F197" i="6"/>
  <c r="F188" i="6"/>
  <c r="F189" i="6"/>
  <c r="F180" i="6"/>
  <c r="F181" i="6"/>
  <c r="F140" i="6"/>
  <c r="F141" i="6"/>
  <c r="F60" i="6"/>
  <c r="F61" i="6"/>
  <c r="F52" i="6"/>
  <c r="F53" i="6"/>
  <c r="F1692" i="6"/>
  <c r="F1653" i="6"/>
  <c r="F1617" i="6"/>
  <c r="F1556" i="6"/>
  <c r="F1496" i="6"/>
  <c r="F1473" i="6"/>
  <c r="F1345" i="6"/>
  <c r="F1309" i="6"/>
  <c r="F1272" i="6"/>
  <c r="F1232" i="6"/>
  <c r="F1209" i="6"/>
  <c r="F1129" i="6"/>
  <c r="F1105" i="6"/>
  <c r="F1040" i="6"/>
  <c r="F961" i="6"/>
  <c r="F905" i="6"/>
  <c r="F849" i="6"/>
  <c r="F792" i="6"/>
  <c r="F736" i="6"/>
  <c r="F668" i="6"/>
  <c r="F389" i="6"/>
  <c r="F213" i="6"/>
  <c r="F45" i="6"/>
  <c r="F674" i="5"/>
  <c r="F670" i="5"/>
  <c r="F666" i="5"/>
  <c r="F662" i="5"/>
  <c r="F658" i="5"/>
  <c r="F654" i="5"/>
  <c r="F650" i="5"/>
  <c r="F646" i="5"/>
  <c r="F642" i="5"/>
  <c r="F638" i="5"/>
  <c r="F634" i="5"/>
  <c r="F630" i="5"/>
  <c r="F626" i="5"/>
  <c r="F622" i="5"/>
  <c r="F618" i="5"/>
  <c r="F614" i="5"/>
  <c r="F610" i="5"/>
  <c r="F606" i="5"/>
  <c r="F602" i="5"/>
  <c r="F598" i="5"/>
  <c r="F594" i="5"/>
  <c r="F590" i="5"/>
  <c r="F586" i="5"/>
  <c r="F582" i="5"/>
  <c r="F578" i="5"/>
  <c r="F574" i="5"/>
  <c r="F570" i="5"/>
  <c r="F566" i="5"/>
  <c r="F562" i="5"/>
  <c r="F558" i="5"/>
  <c r="F554" i="5"/>
  <c r="F550" i="5"/>
  <c r="F546" i="5"/>
  <c r="F542" i="5"/>
  <c r="F538" i="5"/>
  <c r="F534" i="5"/>
  <c r="F530" i="5"/>
  <c r="F526" i="5"/>
  <c r="F522" i="5"/>
  <c r="F518" i="5"/>
  <c r="F514" i="5"/>
  <c r="F510" i="5"/>
  <c r="F506" i="5"/>
  <c r="F502" i="5"/>
  <c r="F498" i="5"/>
  <c r="F494" i="5"/>
  <c r="F490" i="5"/>
  <c r="F486" i="5"/>
  <c r="F482" i="5"/>
  <c r="F478" i="5"/>
  <c r="F474" i="5"/>
  <c r="F470" i="5"/>
  <c r="F466" i="5"/>
  <c r="F462" i="5"/>
  <c r="F458" i="5"/>
  <c r="F454" i="5"/>
  <c r="F450" i="5"/>
  <c r="F446" i="5"/>
  <c r="F442" i="5"/>
  <c r="F438" i="5"/>
  <c r="F434" i="5"/>
  <c r="F430" i="5"/>
  <c r="F426" i="5"/>
  <c r="F422" i="5"/>
  <c r="F418" i="5"/>
  <c r="F414" i="5"/>
  <c r="F410" i="5"/>
  <c r="F406" i="5"/>
  <c r="F402" i="5"/>
  <c r="F398" i="5"/>
  <c r="F394" i="5"/>
  <c r="F390" i="5"/>
  <c r="F386" i="5"/>
  <c r="F382" i="5"/>
  <c r="F378" i="5"/>
  <c r="F374" i="5"/>
  <c r="F370" i="5"/>
  <c r="F366" i="5"/>
  <c r="F362" i="5"/>
  <c r="F358" i="5"/>
  <c r="F354" i="5"/>
  <c r="F350" i="5"/>
  <c r="F346" i="5"/>
  <c r="F342" i="5"/>
  <c r="F338" i="5"/>
  <c r="F334" i="5"/>
  <c r="F330" i="5"/>
  <c r="F326" i="5"/>
  <c r="F322" i="5"/>
  <c r="F318" i="5"/>
  <c r="F314" i="5"/>
  <c r="F310" i="5"/>
  <c r="F306" i="5"/>
  <c r="F302" i="5"/>
  <c r="F298" i="5"/>
  <c r="F294" i="5"/>
  <c r="F290" i="5"/>
  <c r="F286" i="5"/>
  <c r="F282" i="5"/>
  <c r="F278" i="5"/>
  <c r="F274" i="5"/>
  <c r="F270" i="5"/>
  <c r="F266" i="5"/>
  <c r="F262" i="5"/>
  <c r="F258" i="5"/>
  <c r="F254" i="5"/>
  <c r="F250" i="5"/>
  <c r="F246" i="5"/>
  <c r="F242" i="5"/>
  <c r="F238" i="5"/>
  <c r="F234" i="5"/>
  <c r="F230" i="5"/>
  <c r="F226" i="5"/>
  <c r="F222" i="5"/>
  <c r="F218" i="5"/>
  <c r="F214" i="5"/>
  <c r="F210" i="5"/>
  <c r="F206" i="5"/>
  <c r="F202" i="5"/>
  <c r="F198" i="5"/>
  <c r="F194" i="5"/>
  <c r="F190" i="5"/>
  <c r="F186" i="5"/>
  <c r="F182" i="5"/>
  <c r="F178" i="5"/>
  <c r="F174" i="5"/>
  <c r="F170" i="5"/>
  <c r="F166" i="5"/>
  <c r="F162" i="5"/>
  <c r="F158" i="5"/>
  <c r="F154" i="5"/>
  <c r="F150" i="5"/>
  <c r="F146" i="5"/>
  <c r="F142" i="5"/>
  <c r="F138" i="5"/>
  <c r="F134" i="5"/>
  <c r="F130" i="5"/>
  <c r="F126" i="5"/>
  <c r="F122" i="5"/>
  <c r="F118" i="5"/>
  <c r="F114" i="5"/>
  <c r="F110" i="5"/>
  <c r="F106" i="5"/>
  <c r="F102" i="5"/>
  <c r="F98" i="5"/>
  <c r="F94" i="5"/>
  <c r="F90" i="5"/>
  <c r="F86" i="5"/>
  <c r="F82" i="5"/>
  <c r="F78" i="5"/>
  <c r="F74" i="5"/>
  <c r="F70" i="5"/>
  <c r="F66" i="5"/>
  <c r="F62" i="5"/>
  <c r="F58" i="5"/>
  <c r="F54" i="5"/>
  <c r="F50" i="5"/>
  <c r="F46" i="5"/>
  <c r="F42" i="5"/>
  <c r="F38" i="5"/>
  <c r="F34" i="5"/>
  <c r="F30" i="5"/>
  <c r="F26" i="5"/>
  <c r="F22" i="5"/>
  <c r="F18" i="5"/>
  <c r="F14" i="5"/>
  <c r="F10" i="5"/>
  <c r="F6" i="5"/>
  <c r="G2688" i="10"/>
  <c r="F2624" i="5"/>
  <c r="F2620" i="5"/>
  <c r="F2616" i="5"/>
  <c r="F2612" i="5"/>
  <c r="F2608" i="5"/>
  <c r="F2604" i="5"/>
  <c r="F2600" i="5"/>
  <c r="F2596" i="5"/>
  <c r="F2592" i="5"/>
  <c r="F2588" i="5"/>
  <c r="F2584" i="5"/>
  <c r="F2580" i="5"/>
  <c r="F2576" i="5"/>
  <c r="F2572" i="5"/>
  <c r="F2568" i="5"/>
  <c r="F2564" i="5"/>
  <c r="F2560" i="5"/>
  <c r="F2556" i="5"/>
  <c r="F2552" i="5"/>
  <c r="F2548" i="5"/>
  <c r="F2544" i="5"/>
  <c r="F2540" i="5"/>
  <c r="F2536" i="5"/>
  <c r="F2532" i="5"/>
  <c r="F2528" i="5"/>
  <c r="F2524" i="5"/>
  <c r="F2520" i="5"/>
  <c r="F2516" i="5"/>
  <c r="F2512" i="5"/>
  <c r="F2508" i="5"/>
  <c r="F2504" i="5"/>
  <c r="F2500" i="5"/>
  <c r="F2496" i="5"/>
  <c r="F2492" i="5"/>
  <c r="F2488" i="5"/>
  <c r="F2484" i="5"/>
  <c r="F2480" i="5"/>
  <c r="F2476" i="5"/>
  <c r="F2472" i="5"/>
  <c r="F2468" i="5"/>
  <c r="F2464" i="5"/>
  <c r="F2460" i="5"/>
  <c r="F2456" i="5"/>
  <c r="F2452" i="5"/>
  <c r="F2448" i="5"/>
  <c r="F2444" i="5"/>
  <c r="F2440" i="5"/>
  <c r="F2436" i="5"/>
  <c r="F2432" i="5"/>
  <c r="F2428" i="5"/>
  <c r="F2424" i="5"/>
  <c r="F2420" i="5"/>
  <c r="F2416" i="5"/>
  <c r="F2412" i="5"/>
  <c r="F2408" i="5"/>
  <c r="F2404" i="5"/>
  <c r="F2400" i="5"/>
  <c r="F2396" i="5"/>
  <c r="F2392" i="5"/>
  <c r="F2388" i="5"/>
  <c r="F2384" i="5"/>
  <c r="F2380" i="5"/>
  <c r="F2376" i="5"/>
  <c r="F2372" i="5"/>
  <c r="F2368" i="5"/>
  <c r="F2364" i="5"/>
  <c r="F2360" i="5"/>
  <c r="F2356" i="5"/>
  <c r="F2352" i="5"/>
  <c r="F2348" i="5"/>
  <c r="F2344" i="5"/>
  <c r="F2340" i="5"/>
  <c r="F2336" i="5"/>
  <c r="F2332" i="5"/>
  <c r="F2328" i="5"/>
  <c r="F2324" i="5"/>
  <c r="F2320" i="5"/>
  <c r="F2316" i="5"/>
  <c r="F2312" i="5"/>
  <c r="F2308" i="5"/>
  <c r="F2304" i="5"/>
  <c r="F2300" i="5"/>
  <c r="F2296" i="5"/>
  <c r="F2292" i="5"/>
  <c r="F2288" i="5"/>
  <c r="F2284" i="5"/>
  <c r="F2280" i="5"/>
  <c r="F2276" i="5"/>
  <c r="F2272" i="5"/>
  <c r="F2268" i="5"/>
  <c r="F2264" i="5"/>
  <c r="F2260" i="5"/>
  <c r="F2256" i="5"/>
  <c r="F2252" i="5"/>
  <c r="F2248" i="5"/>
  <c r="F2244" i="5"/>
  <c r="F2240" i="5"/>
  <c r="F2236" i="5"/>
  <c r="F2232" i="5"/>
  <c r="F2228" i="5"/>
  <c r="F2224" i="5"/>
  <c r="F2220" i="5"/>
  <c r="F2216" i="5"/>
  <c r="F2212" i="5"/>
  <c r="F2208" i="5"/>
  <c r="F2204" i="5"/>
  <c r="F2200" i="5"/>
  <c r="F2196" i="5"/>
  <c r="F2192" i="5"/>
  <c r="F2188" i="5"/>
  <c r="F2184" i="5"/>
  <c r="F2180" i="5"/>
  <c r="F2176" i="5"/>
  <c r="F2172" i="5"/>
  <c r="F2168" i="5"/>
  <c r="F2164" i="5"/>
  <c r="F2160" i="5"/>
  <c r="F2156" i="5"/>
  <c r="F2152" i="5"/>
  <c r="F2148" i="5"/>
  <c r="F2144" i="5"/>
  <c r="F2140" i="5"/>
  <c r="F1733" i="6"/>
  <c r="F1725" i="6"/>
  <c r="F1705" i="6"/>
  <c r="F1697" i="6"/>
  <c r="F1669" i="6"/>
  <c r="F1661" i="6"/>
  <c r="F1633" i="6"/>
  <c r="F1625" i="6"/>
  <c r="F1597" i="6"/>
  <c r="F1589" i="6"/>
  <c r="F1577" i="6"/>
  <c r="F1569" i="6"/>
  <c r="F1561" i="6"/>
  <c r="F1533" i="6"/>
  <c r="F1485" i="6"/>
  <c r="F1389" i="6"/>
  <c r="F1381" i="6"/>
  <c r="F1361" i="6"/>
  <c r="F1353" i="6"/>
  <c r="F1281" i="6"/>
  <c r="F1249" i="6"/>
  <c r="F1217" i="6"/>
  <c r="F1157" i="6"/>
  <c r="F1125" i="6"/>
  <c r="F1081" i="6"/>
  <c r="F1073" i="6"/>
  <c r="F1065" i="6"/>
  <c r="F1045" i="6"/>
  <c r="F1037" i="6"/>
  <c r="F1009" i="6"/>
  <c r="F1001" i="6"/>
  <c r="F981" i="6"/>
  <c r="F973" i="6"/>
  <c r="F965" i="6"/>
  <c r="F957" i="6"/>
  <c r="F949" i="6"/>
  <c r="F941" i="6"/>
  <c r="F933" i="6"/>
  <c r="F925" i="6"/>
  <c r="F917" i="6"/>
  <c r="F909" i="6"/>
  <c r="F901" i="6"/>
  <c r="F893" i="6"/>
  <c r="F885" i="6"/>
  <c r="F877" i="6"/>
  <c r="F869" i="6"/>
  <c r="F861" i="6"/>
  <c r="F853" i="6"/>
  <c r="F845" i="6"/>
  <c r="F837" i="6"/>
  <c r="F829" i="6"/>
  <c r="F821" i="6"/>
  <c r="F813" i="6"/>
  <c r="F805" i="6"/>
  <c r="F797" i="6"/>
  <c r="F789" i="6"/>
  <c r="F781" i="6"/>
  <c r="F773" i="6"/>
  <c r="F765" i="6"/>
  <c r="F757" i="6"/>
  <c r="F749" i="6"/>
  <c r="F741" i="6"/>
  <c r="F733" i="6"/>
  <c r="F725" i="6"/>
  <c r="F717" i="6"/>
  <c r="F709" i="6"/>
  <c r="F529" i="6"/>
  <c r="F521" i="6"/>
  <c r="F513" i="6"/>
  <c r="F505" i="6"/>
  <c r="F497" i="6"/>
  <c r="F489" i="6"/>
  <c r="F481" i="6"/>
  <c r="F473" i="6"/>
  <c r="F465" i="6"/>
  <c r="F457" i="6"/>
  <c r="F449" i="6"/>
  <c r="F441" i="6"/>
  <c r="F433" i="6"/>
  <c r="F425" i="6"/>
  <c r="F417" i="6"/>
  <c r="F409" i="6"/>
  <c r="F401" i="6"/>
  <c r="F393" i="6"/>
  <c r="F385" i="6"/>
  <c r="F377" i="6"/>
  <c r="F369" i="6"/>
  <c r="F361" i="6"/>
  <c r="F353" i="6"/>
  <c r="F345" i="6"/>
  <c r="F337" i="6"/>
  <c r="F329" i="6"/>
  <c r="F321" i="6"/>
  <c r="F313" i="6"/>
  <c r="F305" i="6"/>
  <c r="F297" i="6"/>
  <c r="F289" i="6"/>
  <c r="F281" i="6"/>
  <c r="F273" i="6"/>
  <c r="F265" i="6"/>
  <c r="F257" i="6"/>
  <c r="F249" i="6"/>
  <c r="F241" i="6"/>
  <c r="F233" i="6"/>
  <c r="F225" i="6"/>
  <c r="F217" i="6"/>
  <c r="F209" i="6"/>
  <c r="F201" i="6"/>
  <c r="F193" i="6"/>
  <c r="F185" i="6"/>
  <c r="F177" i="6"/>
  <c r="F169" i="6"/>
  <c r="F161" i="6"/>
  <c r="F153" i="6"/>
  <c r="F145" i="6"/>
  <c r="F137" i="6"/>
  <c r="F129" i="6"/>
  <c r="F121" i="6"/>
  <c r="F113" i="6"/>
  <c r="F105" i="6"/>
  <c r="F97" i="6"/>
  <c r="F89" i="6"/>
  <c r="F81" i="6"/>
  <c r="F73" i="6"/>
  <c r="F65" i="6"/>
  <c r="F57" i="6"/>
  <c r="F49" i="6"/>
  <c r="F41" i="6"/>
  <c r="F33" i="6"/>
  <c r="F25" i="6"/>
  <c r="F17" i="6"/>
  <c r="F2136" i="5"/>
  <c r="F2132" i="5"/>
  <c r="F2128" i="5"/>
  <c r="F2124" i="5"/>
  <c r="F2120" i="5"/>
  <c r="F2116" i="5"/>
  <c r="F2112" i="5"/>
  <c r="F2108" i="5"/>
  <c r="F2104" i="5"/>
  <c r="F2100" i="5"/>
  <c r="F2096" i="5"/>
  <c r="F2092" i="5"/>
  <c r="F2088" i="5"/>
  <c r="F2084" i="5"/>
  <c r="F2080" i="5"/>
  <c r="F2076" i="5"/>
  <c r="F2072" i="5"/>
  <c r="F2068" i="5"/>
  <c r="F2064" i="5"/>
  <c r="F2060" i="5"/>
  <c r="F2056" i="5"/>
  <c r="F2052" i="5"/>
  <c r="F2048" i="5"/>
  <c r="F2044" i="5"/>
  <c r="F2040" i="5"/>
  <c r="F2036" i="5"/>
  <c r="F2032" i="5"/>
  <c r="F2028" i="5"/>
  <c r="F2024" i="5"/>
  <c r="F2020" i="5"/>
  <c r="F2016" i="5"/>
  <c r="F2012" i="5"/>
  <c r="F2004" i="5"/>
  <c r="F2000" i="5"/>
  <c r="F1996" i="5"/>
  <c r="F1988" i="5"/>
  <c r="F1984" i="5"/>
  <c r="F1980" i="5"/>
  <c r="F1972" i="5"/>
  <c r="F1968" i="5"/>
  <c r="F1964" i="5"/>
  <c r="F1960" i="5"/>
  <c r="F1956" i="5"/>
  <c r="F1952" i="5"/>
  <c r="F1948" i="5"/>
  <c r="F1940" i="5"/>
  <c r="F1936" i="5"/>
  <c r="F1932" i="5"/>
  <c r="F9" i="6"/>
  <c r="G765" i="7"/>
  <c r="E1745" i="6"/>
  <c r="G1745" i="6" s="1"/>
  <c r="E1741" i="6"/>
  <c r="F27" i="5"/>
  <c r="F23" i="5"/>
  <c r="F19" i="5"/>
  <c r="F15" i="5"/>
  <c r="F1742" i="6"/>
  <c r="F1739" i="6"/>
  <c r="F1734" i="6"/>
  <c r="F1723" i="6"/>
  <c r="F1718" i="6"/>
  <c r="F1715" i="6"/>
  <c r="F1707" i="6"/>
  <c r="F1702" i="6"/>
  <c r="F1699" i="6"/>
  <c r="F1694" i="6"/>
  <c r="F1691" i="6"/>
  <c r="F1686" i="6"/>
  <c r="F1678" i="6"/>
  <c r="F1667" i="6"/>
  <c r="F1662" i="6"/>
  <c r="F1651" i="6"/>
  <c r="F1646" i="6"/>
  <c r="F1635" i="6"/>
  <c r="F1631" i="6"/>
  <c r="F1627" i="6"/>
  <c r="F1615" i="6"/>
  <c r="F1610" i="6"/>
  <c r="F1599" i="6"/>
  <c r="F1594" i="6"/>
  <c r="F1586" i="6"/>
  <c r="F1579" i="6"/>
  <c r="F1574" i="6"/>
  <c r="F1567" i="6"/>
  <c r="F1559" i="6"/>
  <c r="F1547" i="6"/>
  <c r="F1539" i="6"/>
  <c r="F1531" i="6"/>
  <c r="F1523" i="6"/>
  <c r="F1515" i="6"/>
  <c r="F1510" i="6"/>
  <c r="F1499" i="6"/>
  <c r="F1491" i="6"/>
  <c r="F1483" i="6"/>
  <c r="F1475" i="6"/>
  <c r="F1470" i="6"/>
  <c r="F1466" i="6"/>
  <c r="F1463" i="6"/>
  <c r="F1458" i="6"/>
  <c r="F1447" i="6"/>
  <c r="F1442" i="6"/>
  <c r="F1435" i="6"/>
  <c r="F1431" i="6"/>
  <c r="F1427" i="6"/>
  <c r="F1419" i="6"/>
  <c r="F1411" i="6"/>
  <c r="F1406" i="6"/>
  <c r="F1398" i="6"/>
  <c r="F1395" i="6"/>
  <c r="F1390" i="6"/>
  <c r="F1382" i="6"/>
  <c r="F1379" i="6"/>
  <c r="F1374" i="6"/>
  <c r="F1371" i="6"/>
  <c r="F1363" i="6"/>
  <c r="F1358" i="6"/>
  <c r="F1355" i="6"/>
  <c r="F1347" i="6"/>
  <c r="F1342" i="6"/>
  <c r="F1334" i="6"/>
  <c r="F1327" i="6"/>
  <c r="F1319" i="6"/>
  <c r="F1311" i="6"/>
  <c r="F1306" i="6"/>
  <c r="F1295" i="6"/>
  <c r="F1287" i="6"/>
  <c r="F1282" i="6"/>
  <c r="F1271" i="6"/>
  <c r="F1266" i="6"/>
  <c r="F1255" i="6"/>
  <c r="F1250" i="6"/>
  <c r="F1239" i="6"/>
  <c r="F1234" i="6"/>
  <c r="F1223" i="6"/>
  <c r="F1218" i="6"/>
  <c r="F1207" i="6"/>
  <c r="F1202" i="6"/>
  <c r="F1191" i="6"/>
  <c r="F1183" i="6"/>
  <c r="F1175" i="6"/>
  <c r="F1163" i="6"/>
  <c r="F1158" i="6"/>
  <c r="F1147" i="6"/>
  <c r="F1142" i="6"/>
  <c r="F1131" i="6"/>
  <c r="F1126" i="6"/>
  <c r="F1119" i="6"/>
  <c r="F1114" i="6"/>
  <c r="F1095" i="6"/>
  <c r="F1091" i="6"/>
  <c r="F1062" i="6"/>
  <c r="F1046" i="6"/>
  <c r="F1030" i="6"/>
  <c r="F1014" i="6"/>
  <c r="F998" i="6"/>
  <c r="F982" i="6"/>
  <c r="F951" i="6"/>
  <c r="F1799" i="5"/>
  <c r="F1783" i="5"/>
  <c r="F1687" i="5"/>
  <c r="F1655" i="5"/>
  <c r="F1639" i="5"/>
  <c r="F1623" i="5"/>
  <c r="F1607" i="5"/>
  <c r="F1559" i="5"/>
  <c r="F1543" i="5"/>
  <c r="F1447" i="5"/>
  <c r="F1351" i="5"/>
  <c r="F1303" i="5"/>
  <c r="F1271" i="5"/>
  <c r="F1143" i="5"/>
  <c r="F807" i="5"/>
  <c r="G2682" i="10"/>
  <c r="G2686" i="9"/>
  <c r="G2687" i="10"/>
  <c r="G2681" i="9"/>
  <c r="G2683" i="9"/>
  <c r="G2685" i="9"/>
  <c r="G2682" i="9"/>
  <c r="G2687" i="9"/>
  <c r="F626" i="6"/>
  <c r="G2688" i="9"/>
  <c r="G766" i="7"/>
  <c r="G764" i="7"/>
  <c r="G2684" i="9"/>
  <c r="G763" i="7"/>
  <c r="G771" i="7"/>
  <c r="G1742" i="6"/>
  <c r="F1746" i="6"/>
  <c r="G1746" i="6" s="1"/>
  <c r="E1747" i="6"/>
  <c r="F1730" i="6"/>
  <c r="F1671" i="6"/>
  <c r="F1655" i="6"/>
  <c r="F1642" i="6"/>
  <c r="F1619" i="6"/>
  <c r="F1606" i="6"/>
  <c r="F1591" i="6"/>
  <c r="F1583" i="6"/>
  <c r="F1570" i="6"/>
  <c r="F1542" i="6"/>
  <c r="F1526" i="6"/>
  <c r="F1518" i="6"/>
  <c r="F1494" i="6"/>
  <c r="F1451" i="6"/>
  <c r="F1438" i="6"/>
  <c r="F1422" i="6"/>
  <c r="F1414" i="6"/>
  <c r="F1402" i="6"/>
  <c r="F1386" i="6"/>
  <c r="F1367" i="6"/>
  <c r="F1330" i="6"/>
  <c r="F1290" i="6"/>
  <c r="F1275" i="6"/>
  <c r="F1230" i="6"/>
  <c r="F1214" i="6"/>
  <c r="F1198" i="6"/>
  <c r="F1195" i="6"/>
  <c r="F1186" i="6"/>
  <c r="F1167" i="6"/>
  <c r="F1151" i="6"/>
  <c r="F1135" i="6"/>
  <c r="F1122" i="6"/>
  <c r="F1087" i="6"/>
  <c r="F1079" i="6"/>
  <c r="F1078" i="6"/>
  <c r="F1071" i="6"/>
  <c r="F1070" i="6"/>
  <c r="F1067" i="6"/>
  <c r="F1066" i="6"/>
  <c r="F1059" i="6"/>
  <c r="F1027" i="6"/>
  <c r="F1023" i="6"/>
  <c r="F1022" i="6"/>
  <c r="F1019" i="6"/>
  <c r="F1018" i="6"/>
  <c r="F1011" i="6"/>
  <c r="F995" i="6"/>
  <c r="F991" i="6"/>
  <c r="F990" i="6"/>
  <c r="F987" i="6"/>
  <c r="F986" i="6"/>
  <c r="F979" i="6"/>
  <c r="F971" i="6"/>
  <c r="F970" i="6"/>
  <c r="F963" i="6"/>
  <c r="F955" i="6"/>
  <c r="F954" i="6"/>
  <c r="F946" i="6"/>
  <c r="F947" i="6"/>
  <c r="F934" i="6"/>
  <c r="F926" i="6"/>
  <c r="F927" i="6"/>
  <c r="F918" i="6"/>
  <c r="F910" i="6"/>
  <c r="F911" i="6"/>
  <c r="F902" i="6"/>
  <c r="F891" i="6"/>
  <c r="F890" i="6"/>
  <c r="F878" i="6"/>
  <c r="F879" i="6"/>
  <c r="F871" i="6"/>
  <c r="F870" i="6"/>
  <c r="F862" i="6"/>
  <c r="F863" i="6"/>
  <c r="F855" i="6"/>
  <c r="F854" i="6"/>
  <c r="F846" i="6"/>
  <c r="F847" i="6"/>
  <c r="F839" i="6"/>
  <c r="F838" i="6"/>
  <c r="F830" i="6"/>
  <c r="F831" i="6"/>
  <c r="F827" i="6"/>
  <c r="F826" i="6"/>
  <c r="F818" i="6"/>
  <c r="F819" i="6"/>
  <c r="F811" i="6"/>
  <c r="F810" i="6"/>
  <c r="F803" i="6"/>
  <c r="F794" i="6"/>
  <c r="F795" i="6"/>
  <c r="F787" i="6"/>
  <c r="F782" i="6"/>
  <c r="F783" i="6"/>
  <c r="F775" i="6"/>
  <c r="F774" i="6"/>
  <c r="F766" i="6"/>
  <c r="F767" i="6"/>
  <c r="F759" i="6"/>
  <c r="F758" i="6"/>
  <c r="F750" i="6"/>
  <c r="F751" i="6"/>
  <c r="F739" i="6"/>
  <c r="F738" i="6"/>
  <c r="F731" i="6"/>
  <c r="F730" i="6"/>
  <c r="F722" i="6"/>
  <c r="F723" i="6"/>
  <c r="F714" i="6"/>
  <c r="F715" i="6"/>
  <c r="F706" i="6"/>
  <c r="F707" i="6"/>
  <c r="F698" i="6"/>
  <c r="F699" i="6"/>
  <c r="F690" i="6"/>
  <c r="F691" i="6"/>
  <c r="F683" i="6"/>
  <c r="F682" i="6"/>
  <c r="F670" i="6"/>
  <c r="F671" i="6"/>
  <c r="F662" i="6"/>
  <c r="F663" i="6"/>
  <c r="F654" i="6"/>
  <c r="F655" i="6"/>
  <c r="F646" i="6"/>
  <c r="F647" i="6"/>
  <c r="F638" i="6"/>
  <c r="F639" i="6"/>
  <c r="F630" i="6"/>
  <c r="F631" i="6"/>
  <c r="F622" i="6"/>
  <c r="F623" i="6"/>
  <c r="F614" i="6"/>
  <c r="F615" i="6"/>
  <c r="F611" i="6"/>
  <c r="F610" i="6"/>
  <c r="F602" i="6"/>
  <c r="F603" i="6"/>
  <c r="F594" i="6"/>
  <c r="F595" i="6"/>
  <c r="F587" i="6"/>
  <c r="F586" i="6"/>
  <c r="F578" i="6"/>
  <c r="F579" i="6"/>
  <c r="F570" i="6"/>
  <c r="F571" i="6"/>
  <c r="F563" i="6"/>
  <c r="F562" i="6"/>
  <c r="F555" i="6"/>
  <c r="F554" i="6"/>
  <c r="F546" i="6"/>
  <c r="F547" i="6"/>
  <c r="F538" i="6"/>
  <c r="F539" i="6"/>
  <c r="F531" i="6"/>
  <c r="F530" i="6"/>
  <c r="F523" i="6"/>
  <c r="F522" i="6"/>
  <c r="F514" i="6"/>
  <c r="F515" i="6"/>
  <c r="F506" i="6"/>
  <c r="F507" i="6"/>
  <c r="F498" i="6"/>
  <c r="F499" i="6"/>
  <c r="F490" i="6"/>
  <c r="F491" i="6"/>
  <c r="F479" i="6"/>
  <c r="F478" i="6"/>
  <c r="F470" i="6"/>
  <c r="F471" i="6"/>
  <c r="F462" i="6"/>
  <c r="F463" i="6"/>
  <c r="F458" i="6"/>
  <c r="F459" i="6"/>
  <c r="F450" i="6"/>
  <c r="F451" i="6"/>
  <c r="F447" i="6"/>
  <c r="F446" i="6"/>
  <c r="F438" i="6"/>
  <c r="F439" i="6"/>
  <c r="F430" i="6"/>
  <c r="F431" i="6"/>
  <c r="F427" i="6"/>
  <c r="F426" i="6"/>
  <c r="F418" i="6"/>
  <c r="F419" i="6"/>
  <c r="F410" i="6"/>
  <c r="F411" i="6"/>
  <c r="F399" i="6"/>
  <c r="F398" i="6"/>
  <c r="F391" i="6"/>
  <c r="F390" i="6"/>
  <c r="F383" i="6"/>
  <c r="F382" i="6"/>
  <c r="F378" i="6"/>
  <c r="F379" i="6"/>
  <c r="F370" i="6"/>
  <c r="F371" i="6"/>
  <c r="F358" i="6"/>
  <c r="F359" i="6"/>
  <c r="F351" i="6"/>
  <c r="F350" i="6"/>
  <c r="F342" i="6"/>
  <c r="F343" i="6"/>
  <c r="F335" i="6"/>
  <c r="F334" i="6"/>
  <c r="F326" i="6"/>
  <c r="F327" i="6"/>
  <c r="F322" i="6"/>
  <c r="F323" i="6"/>
  <c r="F315" i="6"/>
  <c r="F314" i="6"/>
  <c r="F306" i="6"/>
  <c r="F307" i="6"/>
  <c r="F298" i="6"/>
  <c r="F299" i="6"/>
  <c r="F290" i="6"/>
  <c r="F291" i="6"/>
  <c r="F282" i="6"/>
  <c r="F283" i="6"/>
  <c r="F274" i="6"/>
  <c r="F275" i="6"/>
  <c r="F266" i="6"/>
  <c r="F267" i="6"/>
  <c r="F258" i="6"/>
  <c r="F259" i="6"/>
  <c r="F250" i="6"/>
  <c r="F251" i="6"/>
  <c r="F242" i="6"/>
  <c r="F243" i="6"/>
  <c r="F234" i="6"/>
  <c r="F235" i="6"/>
  <c r="F227" i="6"/>
  <c r="F226" i="6"/>
  <c r="F215" i="6"/>
  <c r="F214" i="6"/>
  <c r="F207" i="6"/>
  <c r="F206" i="6"/>
  <c r="F199" i="6"/>
  <c r="F198" i="6"/>
  <c r="F191" i="6"/>
  <c r="F190" i="6"/>
  <c r="F183" i="6"/>
  <c r="F182" i="6"/>
  <c r="F170" i="6"/>
  <c r="F171" i="6"/>
  <c r="F162" i="6"/>
  <c r="F163" i="6"/>
  <c r="F154" i="6"/>
  <c r="F155" i="6"/>
  <c r="F146" i="6"/>
  <c r="F147" i="6"/>
  <c r="F138" i="6"/>
  <c r="F139" i="6"/>
  <c r="F135" i="6"/>
  <c r="F134" i="6"/>
  <c r="F122" i="6"/>
  <c r="F123" i="6"/>
  <c r="F114" i="6"/>
  <c r="F115" i="6"/>
  <c r="F106" i="6"/>
  <c r="F107" i="6"/>
  <c r="F98" i="6"/>
  <c r="F99" i="6"/>
  <c r="F87" i="6"/>
  <c r="F86" i="6"/>
  <c r="F7" i="6"/>
  <c r="F6" i="6"/>
  <c r="F1679" i="6"/>
  <c r="F1543" i="6"/>
  <c r="F1538" i="6"/>
  <c r="F1471" i="6"/>
  <c r="F1462" i="6"/>
  <c r="F1423" i="6"/>
  <c r="F1418" i="6"/>
  <c r="F1366" i="6"/>
  <c r="F1331" i="6"/>
  <c r="F1182" i="6"/>
  <c r="F962" i="6"/>
  <c r="F919" i="6"/>
  <c r="F1747" i="6"/>
  <c r="F1735" i="6"/>
  <c r="F1731" i="6"/>
  <c r="F1719" i="6"/>
  <c r="F1703" i="6"/>
  <c r="F1687" i="6"/>
  <c r="F1626" i="6"/>
  <c r="F1590" i="6"/>
  <c r="F1575" i="6"/>
  <c r="F1571" i="6"/>
  <c r="F1566" i="6"/>
  <c r="F1546" i="6"/>
  <c r="F1519" i="6"/>
  <c r="F1514" i="6"/>
  <c r="F1498" i="6"/>
  <c r="F1450" i="6"/>
  <c r="F1426" i="6"/>
  <c r="F1407" i="6"/>
  <c r="F1403" i="6"/>
  <c r="F1391" i="6"/>
  <c r="F1387" i="6"/>
  <c r="F1375" i="6"/>
  <c r="F1359" i="6"/>
  <c r="F1343" i="6"/>
  <c r="F1291" i="6"/>
  <c r="F1286" i="6"/>
  <c r="F1270" i="6"/>
  <c r="F1254" i="6"/>
  <c r="F1238" i="6"/>
  <c r="F1222" i="6"/>
  <c r="F1206" i="6"/>
  <c r="F1190" i="6"/>
  <c r="F1187" i="6"/>
  <c r="F1162" i="6"/>
  <c r="F1146" i="6"/>
  <c r="F1130" i="6"/>
  <c r="F1094" i="6"/>
  <c r="F786" i="6"/>
  <c r="E1743" i="6"/>
  <c r="F1743" i="6"/>
  <c r="F1727" i="6"/>
  <c r="F1714" i="6"/>
  <c r="F1711" i="6"/>
  <c r="F1698" i="6"/>
  <c r="F1695" i="6"/>
  <c r="F1683" i="6"/>
  <c r="F1674" i="6"/>
  <c r="F1658" i="6"/>
  <c r="F1639" i="6"/>
  <c r="F1630" i="6"/>
  <c r="F1622" i="6"/>
  <c r="F1603" i="6"/>
  <c r="F1562" i="6"/>
  <c r="F1554" i="6"/>
  <c r="F1551" i="6"/>
  <c r="F1534" i="6"/>
  <c r="F1506" i="6"/>
  <c r="F1503" i="6"/>
  <c r="F1486" i="6"/>
  <c r="F1478" i="6"/>
  <c r="F1467" i="6"/>
  <c r="F1454" i="6"/>
  <c r="F1430" i="6"/>
  <c r="F1399" i="6"/>
  <c r="F1383" i="6"/>
  <c r="F1370" i="6"/>
  <c r="F1354" i="6"/>
  <c r="F1351" i="6"/>
  <c r="F1339" i="6"/>
  <c r="F1322" i="6"/>
  <c r="F1314" i="6"/>
  <c r="F1302" i="6"/>
  <c r="F1298" i="6"/>
  <c r="F1278" i="6"/>
  <c r="F1262" i="6"/>
  <c r="F1259" i="6"/>
  <c r="F1246" i="6"/>
  <c r="F1243" i="6"/>
  <c r="F1227" i="6"/>
  <c r="F1211" i="6"/>
  <c r="F1178" i="6"/>
  <c r="F1170" i="6"/>
  <c r="F1154" i="6"/>
  <c r="F1138" i="6"/>
  <c r="F1110" i="6"/>
  <c r="F1106" i="6"/>
  <c r="F1107" i="6"/>
  <c r="F1102" i="6"/>
  <c r="F1103" i="6"/>
  <c r="F1099" i="6"/>
  <c r="F1098" i="6"/>
  <c r="F1090" i="6"/>
  <c r="F1082" i="6"/>
  <c r="F1083" i="6"/>
  <c r="F1074" i="6"/>
  <c r="F1075" i="6"/>
  <c r="F1055" i="6"/>
  <c r="F1054" i="6"/>
  <c r="F1051" i="6"/>
  <c r="F1050" i="6"/>
  <c r="F1043" i="6"/>
  <c r="F1039" i="6"/>
  <c r="F1038" i="6"/>
  <c r="F1035" i="6"/>
  <c r="F1034" i="6"/>
  <c r="F1007" i="6"/>
  <c r="F1006" i="6"/>
  <c r="F1003" i="6"/>
  <c r="F1002" i="6"/>
  <c r="F975" i="6"/>
  <c r="F974" i="6"/>
  <c r="F966" i="6"/>
  <c r="F959" i="6"/>
  <c r="F958" i="6"/>
  <c r="F950" i="6"/>
  <c r="F942" i="6"/>
  <c r="F943" i="6"/>
  <c r="F939" i="6"/>
  <c r="F938" i="6"/>
  <c r="F930" i="6"/>
  <c r="F931" i="6"/>
  <c r="F923" i="6"/>
  <c r="F922" i="6"/>
  <c r="F914" i="6"/>
  <c r="F915" i="6"/>
  <c r="F907" i="6"/>
  <c r="F906" i="6"/>
  <c r="F898" i="6"/>
  <c r="F899" i="6"/>
  <c r="F894" i="6"/>
  <c r="F895" i="6"/>
  <c r="F887" i="6"/>
  <c r="F886" i="6"/>
  <c r="F882" i="6"/>
  <c r="F883" i="6"/>
  <c r="F875" i="6"/>
  <c r="F874" i="6"/>
  <c r="F866" i="6"/>
  <c r="F867" i="6"/>
  <c r="F859" i="6"/>
  <c r="F858" i="6"/>
  <c r="F850" i="6"/>
  <c r="F851" i="6"/>
  <c r="F843" i="6"/>
  <c r="F842" i="6"/>
  <c r="F834" i="6"/>
  <c r="F835" i="6"/>
  <c r="F823" i="6"/>
  <c r="F822" i="6"/>
  <c r="F814" i="6"/>
  <c r="F815" i="6"/>
  <c r="F807" i="6"/>
  <c r="F806" i="6"/>
  <c r="F798" i="6"/>
  <c r="F799" i="6"/>
  <c r="F791" i="6"/>
  <c r="F790" i="6"/>
  <c r="F778" i="6"/>
  <c r="F779" i="6"/>
  <c r="F770" i="6"/>
  <c r="F771" i="6"/>
  <c r="F763" i="6"/>
  <c r="F762" i="6"/>
  <c r="F754" i="6"/>
  <c r="F755" i="6"/>
  <c r="F747" i="6"/>
  <c r="F746" i="6"/>
  <c r="F742" i="6"/>
  <c r="F743" i="6"/>
  <c r="F734" i="6"/>
  <c r="F735" i="6"/>
  <c r="F726" i="6"/>
  <c r="F727" i="6"/>
  <c r="F719" i="6"/>
  <c r="F718" i="6"/>
  <c r="F710" i="6"/>
  <c r="F711" i="6"/>
  <c r="F703" i="6"/>
  <c r="F694" i="6"/>
  <c r="F695" i="6"/>
  <c r="F686" i="6"/>
  <c r="F687" i="6"/>
  <c r="F678" i="6"/>
  <c r="F679" i="6"/>
  <c r="F674" i="6"/>
  <c r="F675" i="6"/>
  <c r="F667" i="6"/>
  <c r="F666" i="6"/>
  <c r="F658" i="6"/>
  <c r="F659" i="6"/>
  <c r="F651" i="6"/>
  <c r="F650" i="6"/>
  <c r="F643" i="6"/>
  <c r="F642" i="6"/>
  <c r="F635" i="6"/>
  <c r="F627" i="6"/>
  <c r="F619" i="6"/>
  <c r="F618" i="6"/>
  <c r="F606" i="6"/>
  <c r="F607" i="6"/>
  <c r="F599" i="6"/>
  <c r="F598" i="6"/>
  <c r="F590" i="6"/>
  <c r="F583" i="6"/>
  <c r="F582" i="6"/>
  <c r="F575" i="6"/>
  <c r="F574" i="6"/>
  <c r="F566" i="6"/>
  <c r="F567" i="6"/>
  <c r="F558" i="6"/>
  <c r="F559" i="6"/>
  <c r="F551" i="6"/>
  <c r="F550" i="6"/>
  <c r="F543" i="6"/>
  <c r="F542" i="6"/>
  <c r="F534" i="6"/>
  <c r="F526" i="6"/>
  <c r="F527" i="6"/>
  <c r="F518" i="6"/>
  <c r="F519" i="6"/>
  <c r="F511" i="6"/>
  <c r="F510" i="6"/>
  <c r="F503" i="6"/>
  <c r="F502" i="6"/>
  <c r="F495" i="6"/>
  <c r="F494" i="6"/>
  <c r="F486" i="6"/>
  <c r="F487" i="6"/>
  <c r="F483" i="6"/>
  <c r="F482" i="6"/>
  <c r="F474" i="6"/>
  <c r="F475" i="6"/>
  <c r="F467" i="6"/>
  <c r="F466" i="6"/>
  <c r="F455" i="6"/>
  <c r="F454" i="6"/>
  <c r="F443" i="6"/>
  <c r="F442" i="6"/>
  <c r="F435" i="6"/>
  <c r="F434" i="6"/>
  <c r="F422" i="6"/>
  <c r="F423" i="6"/>
  <c r="F415" i="6"/>
  <c r="F414" i="6"/>
  <c r="F407" i="6"/>
  <c r="F406" i="6"/>
  <c r="F402" i="6"/>
  <c r="F403" i="6"/>
  <c r="F394" i="6"/>
  <c r="F395" i="6"/>
  <c r="F386" i="6"/>
  <c r="F387" i="6"/>
  <c r="F375" i="6"/>
  <c r="F374" i="6"/>
  <c r="F366" i="6"/>
  <c r="F367" i="6"/>
  <c r="F363" i="6"/>
  <c r="F362" i="6"/>
  <c r="F355" i="6"/>
  <c r="F354" i="6"/>
  <c r="F346" i="6"/>
  <c r="F347" i="6"/>
  <c r="F338" i="6"/>
  <c r="F339" i="6"/>
  <c r="F331" i="6"/>
  <c r="F330" i="6"/>
  <c r="F319" i="6"/>
  <c r="F318" i="6"/>
  <c r="F310" i="6"/>
  <c r="F311" i="6"/>
  <c r="F303" i="6"/>
  <c r="F302" i="6"/>
  <c r="F295" i="6"/>
  <c r="F294" i="6"/>
  <c r="F287" i="6"/>
  <c r="F286" i="6"/>
  <c r="F279" i="6"/>
  <c r="F278" i="6"/>
  <c r="F271" i="6"/>
  <c r="F270" i="6"/>
  <c r="F263" i="6"/>
  <c r="F262" i="6"/>
  <c r="F255" i="6"/>
  <c r="F254" i="6"/>
  <c r="F247" i="6"/>
  <c r="F246" i="6"/>
  <c r="F239" i="6"/>
  <c r="F238" i="6"/>
  <c r="F230" i="6"/>
  <c r="F231" i="6"/>
  <c r="F222" i="6"/>
  <c r="F223" i="6"/>
  <c r="F219" i="6"/>
  <c r="F218" i="6"/>
  <c r="F210" i="6"/>
  <c r="F211" i="6"/>
  <c r="F202" i="6"/>
  <c r="F203" i="6"/>
  <c r="F194" i="6"/>
  <c r="F195" i="6"/>
  <c r="F186" i="6"/>
  <c r="F187" i="6"/>
  <c r="F178" i="6"/>
  <c r="F179" i="6"/>
  <c r="F175" i="6"/>
  <c r="F174" i="6"/>
  <c r="F167" i="6"/>
  <c r="F166" i="6"/>
  <c r="F159" i="6"/>
  <c r="F158" i="6"/>
  <c r="F151" i="6"/>
  <c r="F150" i="6"/>
  <c r="F143" i="6"/>
  <c r="F142" i="6"/>
  <c r="F130" i="6"/>
  <c r="F131" i="6"/>
  <c r="F127" i="6"/>
  <c r="F126" i="6"/>
  <c r="F119" i="6"/>
  <c r="F118" i="6"/>
  <c r="F111" i="6"/>
  <c r="F110" i="6"/>
  <c r="F103" i="6"/>
  <c r="F102" i="6"/>
  <c r="F95" i="6"/>
  <c r="F94" i="6"/>
  <c r="F90" i="6"/>
  <c r="F91" i="6"/>
  <c r="F82" i="6"/>
  <c r="F83" i="6"/>
  <c r="F79" i="6"/>
  <c r="F78" i="6"/>
  <c r="F74" i="6"/>
  <c r="F75" i="6"/>
  <c r="F71" i="6"/>
  <c r="F70" i="6"/>
  <c r="F66" i="6"/>
  <c r="F67" i="6"/>
  <c r="F63" i="6"/>
  <c r="F62" i="6"/>
  <c r="F58" i="6"/>
  <c r="F59" i="6"/>
  <c r="F55" i="6"/>
  <c r="F54" i="6"/>
  <c r="F50" i="6"/>
  <c r="F51" i="6"/>
  <c r="F47" i="6"/>
  <c r="F46" i="6"/>
  <c r="F42" i="6"/>
  <c r="F43" i="6"/>
  <c r="F39" i="6"/>
  <c r="F38" i="6"/>
  <c r="F34" i="6"/>
  <c r="F35" i="6"/>
  <c r="F31" i="6"/>
  <c r="F30" i="6"/>
  <c r="F26" i="6"/>
  <c r="F27" i="6"/>
  <c r="F23" i="6"/>
  <c r="F22" i="6"/>
  <c r="F18" i="6"/>
  <c r="F19" i="6"/>
  <c r="F15" i="6"/>
  <c r="F14" i="6"/>
  <c r="F10" i="6"/>
  <c r="F11" i="6"/>
  <c r="F1726" i="6"/>
  <c r="F1710" i="6"/>
  <c r="F1675" i="6"/>
  <c r="F1663" i="6"/>
  <c r="F1659" i="6"/>
  <c r="F1647" i="6"/>
  <c r="F1643" i="6"/>
  <c r="F1623" i="6"/>
  <c r="F1611" i="6"/>
  <c r="F1607" i="6"/>
  <c r="F1595" i="6"/>
  <c r="F1582" i="6"/>
  <c r="F1563" i="6"/>
  <c r="F1558" i="6"/>
  <c r="F1495" i="6"/>
  <c r="F1490" i="6"/>
  <c r="F1446" i="6"/>
  <c r="F1350" i="6"/>
  <c r="F1335" i="6"/>
  <c r="F1326" i="6"/>
  <c r="F1307" i="6"/>
  <c r="F1303" i="6"/>
  <c r="F1179" i="6"/>
  <c r="F1115" i="6"/>
  <c r="F1111" i="6"/>
  <c r="F802" i="6"/>
  <c r="F1682" i="6"/>
  <c r="F1666" i="6"/>
  <c r="F1650" i="6"/>
  <c r="F1634" i="6"/>
  <c r="F1614" i="6"/>
  <c r="F1598" i="6"/>
  <c r="F1550" i="6"/>
  <c r="F1527" i="6"/>
  <c r="F1522" i="6"/>
  <c r="F1502" i="6"/>
  <c r="F1479" i="6"/>
  <c r="F1474" i="6"/>
  <c r="F1459" i="6"/>
  <c r="F1455" i="6"/>
  <c r="F1443" i="6"/>
  <c r="F1439" i="6"/>
  <c r="F1434" i="6"/>
  <c r="F1338" i="6"/>
  <c r="F1315" i="6"/>
  <c r="F1310" i="6"/>
  <c r="F1299" i="6"/>
  <c r="F1294" i="6"/>
  <c r="F1274" i="6"/>
  <c r="F1258" i="6"/>
  <c r="F1242" i="6"/>
  <c r="F1226" i="6"/>
  <c r="F1210" i="6"/>
  <c r="F1194" i="6"/>
  <c r="F1166" i="6"/>
  <c r="F1150" i="6"/>
  <c r="F1134" i="6"/>
  <c r="F1118" i="6"/>
  <c r="F1058" i="6"/>
  <c r="F1042" i="6"/>
  <c r="F1026" i="6"/>
  <c r="F1010" i="6"/>
  <c r="F994" i="6"/>
  <c r="F978" i="6"/>
  <c r="F967" i="6"/>
  <c r="F935" i="6"/>
  <c r="F903" i="6"/>
  <c r="F634" i="6"/>
  <c r="F591" i="6"/>
  <c r="D2688" i="5"/>
  <c r="D2684" i="5"/>
  <c r="D2683" i="3"/>
  <c r="D2688" i="3"/>
  <c r="E2689" i="3" s="1"/>
  <c r="D2684" i="3"/>
  <c r="E2685" i="3" s="1"/>
  <c r="D2686" i="5"/>
  <c r="D2685" i="3"/>
  <c r="D2682" i="5"/>
  <c r="D2687" i="3"/>
  <c r="E2688" i="3" s="1"/>
  <c r="D2685" i="5"/>
  <c r="D2687" i="5"/>
  <c r="D2686" i="3"/>
  <c r="E2687" i="3" s="1"/>
  <c r="D2683" i="5"/>
  <c r="D2682" i="3"/>
  <c r="E2683" i="3" s="1"/>
  <c r="E2686" i="3"/>
  <c r="F2666" i="5"/>
  <c r="F2618" i="5"/>
  <c r="F2602" i="5"/>
  <c r="F2554" i="5"/>
  <c r="F2538" i="5"/>
  <c r="F2490" i="5"/>
  <c r="F2474" i="5"/>
  <c r="F2426" i="5"/>
  <c r="F2410" i="5"/>
  <c r="F2362" i="5"/>
  <c r="F2346" i="5"/>
  <c r="F2298" i="5"/>
  <c r="F2282" i="5"/>
  <c r="F2234" i="5"/>
  <c r="F2218" i="5"/>
  <c r="F2170" i="5"/>
  <c r="F2154" i="5"/>
  <c r="F1924" i="5"/>
  <c r="F1920" i="5"/>
  <c r="F1916" i="5"/>
  <c r="F1908" i="5"/>
  <c r="F1904" i="5"/>
  <c r="F1900" i="5"/>
  <c r="F1896" i="5"/>
  <c r="F1892" i="5"/>
  <c r="F1888" i="5"/>
  <c r="F1884" i="5"/>
  <c r="F1876" i="5"/>
  <c r="F1872" i="5"/>
  <c r="F1868" i="5"/>
  <c r="F1860" i="5"/>
  <c r="F1856" i="5"/>
  <c r="F1852" i="5"/>
  <c r="F1844" i="5"/>
  <c r="F1840" i="5"/>
  <c r="F1836" i="5"/>
  <c r="F1832" i="5"/>
  <c r="F1828" i="5"/>
  <c r="F1824" i="5"/>
  <c r="F1820" i="5"/>
  <c r="F1815" i="5"/>
  <c r="F1767" i="5"/>
  <c r="F1751" i="5"/>
  <c r="F1735" i="5"/>
  <c r="F1719" i="5"/>
  <c r="F1703" i="5"/>
  <c r="F1671" i="5"/>
  <c r="F1591" i="5"/>
  <c r="F1575" i="5"/>
  <c r="F1527" i="5"/>
  <c r="F1511" i="5"/>
  <c r="F1495" i="5"/>
  <c r="F1479" i="5"/>
  <c r="F1463" i="5"/>
  <c r="F1431" i="5"/>
  <c r="F1415" i="5"/>
  <c r="F1399" i="5"/>
  <c r="F1383" i="5"/>
  <c r="F1367" i="5"/>
  <c r="F1335" i="5"/>
  <c r="F1319" i="5"/>
  <c r="F1287" i="5"/>
  <c r="F1255" i="5"/>
  <c r="F1239" i="5"/>
  <c r="F1223" i="5"/>
  <c r="F1207" i="5"/>
  <c r="F1191" i="5"/>
  <c r="F1175" i="5"/>
  <c r="F1159" i="5"/>
  <c r="F1127" i="5"/>
  <c r="F1111" i="5"/>
  <c r="F1095" i="5"/>
  <c r="F1079" i="5"/>
  <c r="F1063" i="5"/>
  <c r="F1047" i="5"/>
  <c r="F1031" i="5"/>
  <c r="F1015" i="5"/>
  <c r="F999" i="5"/>
  <c r="F983" i="5"/>
  <c r="F967" i="5"/>
  <c r="F951" i="5"/>
  <c r="F935" i="5"/>
  <c r="F871" i="5"/>
  <c r="F743" i="5"/>
  <c r="F679" i="5"/>
  <c r="F615" i="5"/>
  <c r="F551" i="5"/>
  <c r="F487" i="5"/>
  <c r="F423" i="5"/>
  <c r="F359" i="5"/>
  <c r="F4" i="5"/>
  <c r="E2684" i="3"/>
  <c r="F1787" i="5"/>
  <c r="F1647" i="5"/>
  <c r="F1643" i="5"/>
  <c r="F1615" i="5"/>
  <c r="F1611" i="5"/>
  <c r="F1403" i="5"/>
  <c r="F1307" i="5"/>
  <c r="F2683" i="3"/>
  <c r="G2683" i="3" s="1"/>
  <c r="F2686" i="3"/>
  <c r="F11" i="5"/>
  <c r="F7" i="5"/>
  <c r="F1976" i="5"/>
  <c r="F1975" i="5"/>
  <c r="F1944" i="5"/>
  <c r="F1943" i="5"/>
  <c r="F1928" i="5"/>
  <c r="F1927" i="5"/>
  <c r="F1864" i="5"/>
  <c r="F1863" i="5"/>
  <c r="F1848" i="5"/>
  <c r="F1847" i="5"/>
  <c r="F1831" i="5"/>
  <c r="F2008" i="5"/>
  <c r="F2007" i="5"/>
  <c r="F1992" i="5"/>
  <c r="F1991" i="5"/>
  <c r="F1912" i="5"/>
  <c r="F1911" i="5"/>
  <c r="F1880" i="5"/>
  <c r="F1879" i="5"/>
  <c r="F1895" i="5"/>
  <c r="F2677" i="5"/>
  <c r="F2673" i="5"/>
  <c r="F2669" i="5"/>
  <c r="F2665" i="5"/>
  <c r="F2661" i="5"/>
  <c r="F2657" i="5"/>
  <c r="F2653" i="5"/>
  <c r="F2649" i="5"/>
  <c r="F2645" i="5"/>
  <c r="F2641" i="5"/>
  <c r="F2637" i="5"/>
  <c r="F2633" i="5"/>
  <c r="F2629" i="5"/>
  <c r="F2625" i="5"/>
  <c r="F2621" i="5"/>
  <c r="F2617" i="5"/>
  <c r="F2613" i="5"/>
  <c r="F2609" i="5"/>
  <c r="F2605" i="5"/>
  <c r="F2601" i="5"/>
  <c r="F2597" i="5"/>
  <c r="F2593" i="5"/>
  <c r="F2589" i="5"/>
  <c r="F2585" i="5"/>
  <c r="F2581" i="5"/>
  <c r="F2577" i="5"/>
  <c r="F2573" i="5"/>
  <c r="F2569" i="5"/>
  <c r="F2565" i="5"/>
  <c r="F2561" i="5"/>
  <c r="F1959" i="5"/>
  <c r="F2675" i="5"/>
  <c r="F2671" i="5"/>
  <c r="F2667" i="5"/>
  <c r="F2663" i="5"/>
  <c r="F2659" i="5"/>
  <c r="F2655" i="5"/>
  <c r="F2651" i="5"/>
  <c r="F2647" i="5"/>
  <c r="F2643" i="5"/>
  <c r="F2639" i="5"/>
  <c r="F2635" i="5"/>
  <c r="F2631" i="5"/>
  <c r="F2627" i="5"/>
  <c r="F2623" i="5"/>
  <c r="F2619" i="5"/>
  <c r="F2615" i="5"/>
  <c r="F2611" i="5"/>
  <c r="F2607" i="5"/>
  <c r="F2603" i="5"/>
  <c r="F2599" i="5"/>
  <c r="F2595" i="5"/>
  <c r="F2591" i="5"/>
  <c r="F2587" i="5"/>
  <c r="F2583" i="5"/>
  <c r="F2579" i="5"/>
  <c r="F2575" i="5"/>
  <c r="F2571" i="5"/>
  <c r="F2567" i="5"/>
  <c r="F2563" i="5"/>
  <c r="F2559" i="5"/>
  <c r="F2555" i="5"/>
  <c r="F2551" i="5"/>
  <c r="F2547" i="5"/>
  <c r="F2543" i="5"/>
  <c r="F2539" i="5"/>
  <c r="F2535" i="5"/>
  <c r="F2531" i="5"/>
  <c r="F2527" i="5"/>
  <c r="F2523" i="5"/>
  <c r="F2519" i="5"/>
  <c r="F2515" i="5"/>
  <c r="F2511" i="5"/>
  <c r="F2507" i="5"/>
  <c r="F2503" i="5"/>
  <c r="F2499" i="5"/>
  <c r="F2495" i="5"/>
  <c r="F2491" i="5"/>
  <c r="F2487" i="5"/>
  <c r="F2483" i="5"/>
  <c r="F2479" i="5"/>
  <c r="F2475" i="5"/>
  <c r="F2471" i="5"/>
  <c r="F2467" i="5"/>
  <c r="F2463" i="5"/>
  <c r="F2459" i="5"/>
  <c r="F2455" i="5"/>
  <c r="F2451" i="5"/>
  <c r="F2447" i="5"/>
  <c r="F2443" i="5"/>
  <c r="F2439" i="5"/>
  <c r="F2435" i="5"/>
  <c r="F2431" i="5"/>
  <c r="F2427" i="5"/>
  <c r="F2423" i="5"/>
  <c r="F2419" i="5"/>
  <c r="F2415" i="5"/>
  <c r="F2411" i="5"/>
  <c r="F2407" i="5"/>
  <c r="F2403" i="5"/>
  <c r="F2399" i="5"/>
  <c r="F2395" i="5"/>
  <c r="F2391" i="5"/>
  <c r="F2387" i="5"/>
  <c r="F2383" i="5"/>
  <c r="F2379" i="5"/>
  <c r="F2375" i="5"/>
  <c r="F2371" i="5"/>
  <c r="F2367" i="5"/>
  <c r="F2363" i="5"/>
  <c r="F2359" i="5"/>
  <c r="F2355" i="5"/>
  <c r="F2351" i="5"/>
  <c r="F2347" i="5"/>
  <c r="F2343" i="5"/>
  <c r="F2339" i="5"/>
  <c r="F2335" i="5"/>
  <c r="F2331" i="5"/>
  <c r="F2327" i="5"/>
  <c r="F2323" i="5"/>
  <c r="F2319" i="5"/>
  <c r="F2315" i="5"/>
  <c r="F2311" i="5"/>
  <c r="F2307" i="5"/>
  <c r="F2303" i="5"/>
  <c r="F2299" i="5"/>
  <c r="F2295" i="5"/>
  <c r="F2291" i="5"/>
  <c r="F2287" i="5"/>
  <c r="F2283" i="5"/>
  <c r="F2279" i="5"/>
  <c r="F2275" i="5"/>
  <c r="F2271" i="5"/>
  <c r="F2267" i="5"/>
  <c r="F2263" i="5"/>
  <c r="F2259" i="5"/>
  <c r="F2255" i="5"/>
  <c r="F2251" i="5"/>
  <c r="F2247" i="5"/>
  <c r="F2243" i="5"/>
  <c r="F2239" i="5"/>
  <c r="F2235" i="5"/>
  <c r="F2231" i="5"/>
  <c r="F2227" i="5"/>
  <c r="F2223" i="5"/>
  <c r="F2219" i="5"/>
  <c r="F2215" i="5"/>
  <c r="F2211" i="5"/>
  <c r="F2207" i="5"/>
  <c r="F2203" i="5"/>
  <c r="F2199" i="5"/>
  <c r="F2195" i="5"/>
  <c r="F2191" i="5"/>
  <c r="F2187" i="5"/>
  <c r="F2183" i="5"/>
  <c r="F2179" i="5"/>
  <c r="F2175" i="5"/>
  <c r="F2171" i="5"/>
  <c r="F2167" i="5"/>
  <c r="F2163" i="5"/>
  <c r="F2159" i="5"/>
  <c r="F2155" i="5"/>
  <c r="F2151" i="5"/>
  <c r="F2147" i="5"/>
  <c r="F2143" i="5"/>
  <c r="F2139" i="5"/>
  <c r="F2135" i="5"/>
  <c r="F2131" i="5"/>
  <c r="F2127" i="5"/>
  <c r="F2123" i="5"/>
  <c r="F2119" i="5"/>
  <c r="F2115" i="5"/>
  <c r="F2111" i="5"/>
  <c r="F2107" i="5"/>
  <c r="F2103" i="5"/>
  <c r="F2099" i="5"/>
  <c r="F2095" i="5"/>
  <c r="F2091" i="5"/>
  <c r="F2087" i="5"/>
  <c r="F2083" i="5"/>
  <c r="F2079" i="5"/>
  <c r="F2075" i="5"/>
  <c r="F2071" i="5"/>
  <c r="F2067" i="5"/>
  <c r="F2063" i="5"/>
  <c r="F2059" i="5"/>
  <c r="F2055" i="5"/>
  <c r="F2051" i="5"/>
  <c r="F2047" i="5"/>
  <c r="F2043" i="5"/>
  <c r="F2039" i="5"/>
  <c r="F2035" i="5"/>
  <c r="F2031" i="5"/>
  <c r="F2027" i="5"/>
  <c r="F2023" i="5"/>
  <c r="F2019" i="5"/>
  <c r="F2015" i="5"/>
  <c r="F2011" i="5"/>
  <c r="F2003" i="5"/>
  <c r="F1999" i="5"/>
  <c r="F1995" i="5"/>
  <c r="F1987" i="5"/>
  <c r="F1983" i="5"/>
  <c r="F1979" i="5"/>
  <c r="F1971" i="5"/>
  <c r="F1967" i="5"/>
  <c r="F1963" i="5"/>
  <c r="F1955" i="5"/>
  <c r="F1951" i="5"/>
  <c r="F1947" i="5"/>
  <c r="F1939" i="5"/>
  <c r="F1935" i="5"/>
  <c r="F1931" i="5"/>
  <c r="F1923" i="5"/>
  <c r="F1919" i="5"/>
  <c r="F1915" i="5"/>
  <c r="F1907" i="5"/>
  <c r="F1903" i="5"/>
  <c r="F1899" i="5"/>
  <c r="F1891" i="5"/>
  <c r="F1887" i="5"/>
  <c r="F1883" i="5"/>
  <c r="F1875" i="5"/>
  <c r="F1871" i="5"/>
  <c r="F1867" i="5"/>
  <c r="F1859" i="5"/>
  <c r="F1855" i="5"/>
  <c r="F1851" i="5"/>
  <c r="F1843" i="5"/>
  <c r="F1839" i="5"/>
  <c r="F1835" i="5"/>
  <c r="F1827" i="5"/>
  <c r="F1823" i="5"/>
  <c r="F1819" i="5"/>
  <c r="F2557" i="5"/>
  <c r="F2553" i="5"/>
  <c r="F2549" i="5"/>
  <c r="F2545" i="5"/>
  <c r="F2541" i="5"/>
  <c r="F2537" i="5"/>
  <c r="F2533" i="5"/>
  <c r="F2529" i="5"/>
  <c r="F2525" i="5"/>
  <c r="F2521" i="5"/>
  <c r="F2517" i="5"/>
  <c r="F2513" i="5"/>
  <c r="F2509" i="5"/>
  <c r="F2505" i="5"/>
  <c r="F2501" i="5"/>
  <c r="F2497" i="5"/>
  <c r="F2493" i="5"/>
  <c r="F2489" i="5"/>
  <c r="F2485" i="5"/>
  <c r="F2481" i="5"/>
  <c r="F2477" i="5"/>
  <c r="F2473" i="5"/>
  <c r="F2469" i="5"/>
  <c r="F2465" i="5"/>
  <c r="F2461" i="5"/>
  <c r="F2457" i="5"/>
  <c r="F2453" i="5"/>
  <c r="F2449" i="5"/>
  <c r="F2445" i="5"/>
  <c r="F2441" i="5"/>
  <c r="F2437" i="5"/>
  <c r="F2433" i="5"/>
  <c r="F2429" i="5"/>
  <c r="F2425" i="5"/>
  <c r="F2421" i="5"/>
  <c r="F2417" i="5"/>
  <c r="F2413" i="5"/>
  <c r="F2409" i="5"/>
  <c r="F2405" i="5"/>
  <c r="F2401" i="5"/>
  <c r="F2397" i="5"/>
  <c r="F2393" i="5"/>
  <c r="F2389" i="5"/>
  <c r="F2385" i="5"/>
  <c r="F2381" i="5"/>
  <c r="F2377" i="5"/>
  <c r="F2373" i="5"/>
  <c r="F2369" i="5"/>
  <c r="F2365" i="5"/>
  <c r="F2361" i="5"/>
  <c r="F2357" i="5"/>
  <c r="F2353" i="5"/>
  <c r="F2349" i="5"/>
  <c r="F2345" i="5"/>
  <c r="F2341" i="5"/>
  <c r="F2337" i="5"/>
  <c r="F2333" i="5"/>
  <c r="F2329" i="5"/>
  <c r="F2325" i="5"/>
  <c r="F2321" i="5"/>
  <c r="F2317" i="5"/>
  <c r="F2313" i="5"/>
  <c r="F2309" i="5"/>
  <c r="F2305" i="5"/>
  <c r="F2301" i="5"/>
  <c r="F2297" i="5"/>
  <c r="F2293" i="5"/>
  <c r="F2289" i="5"/>
  <c r="F2285" i="5"/>
  <c r="F2281" i="5"/>
  <c r="F2277" i="5"/>
  <c r="F2273" i="5"/>
  <c r="F2269" i="5"/>
  <c r="F2265" i="5"/>
  <c r="F2261" i="5"/>
  <c r="F2257" i="5"/>
  <c r="F2253" i="5"/>
  <c r="F2249" i="5"/>
  <c r="F2245" i="5"/>
  <c r="F2241" i="5"/>
  <c r="F2237" i="5"/>
  <c r="F2233" i="5"/>
  <c r="F2229" i="5"/>
  <c r="F2225" i="5"/>
  <c r="F2221" i="5"/>
  <c r="F2217" i="5"/>
  <c r="F2213" i="5"/>
  <c r="F2209" i="5"/>
  <c r="F2205" i="5"/>
  <c r="F2201" i="5"/>
  <c r="F2197" i="5"/>
  <c r="F2193" i="5"/>
  <c r="F2189" i="5"/>
  <c r="F2185" i="5"/>
  <c r="F2181" i="5"/>
  <c r="F2177" i="5"/>
  <c r="F2173" i="5"/>
  <c r="F2169" i="5"/>
  <c r="F2165" i="5"/>
  <c r="F2161" i="5"/>
  <c r="F2157" i="5"/>
  <c r="F2153" i="5"/>
  <c r="F2149" i="5"/>
  <c r="F2145" i="5"/>
  <c r="F2141" i="5"/>
  <c r="F2137" i="5"/>
  <c r="F2133" i="5"/>
  <c r="F2129" i="5"/>
  <c r="F2125" i="5"/>
  <c r="F2121" i="5"/>
  <c r="F2117" i="5"/>
  <c r="F2113" i="5"/>
  <c r="F2109" i="5"/>
  <c r="F2105" i="5"/>
  <c r="F2101" i="5"/>
  <c r="F2097" i="5"/>
  <c r="F2093" i="5"/>
  <c r="F2089" i="5"/>
  <c r="F2085" i="5"/>
  <c r="F2081" i="5"/>
  <c r="F2077" i="5"/>
  <c r="F2073" i="5"/>
  <c r="F2069" i="5"/>
  <c r="F2065" i="5"/>
  <c r="F2061" i="5"/>
  <c r="F2057" i="5"/>
  <c r="F2053" i="5"/>
  <c r="F2049" i="5"/>
  <c r="F2045" i="5"/>
  <c r="F2041" i="5"/>
  <c r="F2037" i="5"/>
  <c r="F2033" i="5"/>
  <c r="F2029" i="5"/>
  <c r="F2025" i="5"/>
  <c r="F2021" i="5"/>
  <c r="F2017" i="5"/>
  <c r="F2013" i="5"/>
  <c r="F2009" i="5"/>
  <c r="F2005" i="5"/>
  <c r="F2001" i="5"/>
  <c r="F1997" i="5"/>
  <c r="F1993" i="5"/>
  <c r="F1989" i="5"/>
  <c r="F1985" i="5"/>
  <c r="F1981" i="5"/>
  <c r="F1977" i="5"/>
  <c r="F1973" i="5"/>
  <c r="F1969" i="5"/>
  <c r="F1965" i="5"/>
  <c r="F1961" i="5"/>
  <c r="F1957" i="5"/>
  <c r="F1953" i="5"/>
  <c r="F1949" i="5"/>
  <c r="F1945" i="5"/>
  <c r="F1941" i="5"/>
  <c r="F1937" i="5"/>
  <c r="F1933" i="5"/>
  <c r="F1929" i="5"/>
  <c r="F1925" i="5"/>
  <c r="F1921" i="5"/>
  <c r="F1917" i="5"/>
  <c r="F1913" i="5"/>
  <c r="F1909" i="5"/>
  <c r="F1905" i="5"/>
  <c r="F1901" i="5"/>
  <c r="F1897" i="5"/>
  <c r="F1893" i="5"/>
  <c r="F1889" i="5"/>
  <c r="F1885" i="5"/>
  <c r="F1881" i="5"/>
  <c r="F1877" i="5"/>
  <c r="F1873" i="5"/>
  <c r="F1869" i="5"/>
  <c r="F1865" i="5"/>
  <c r="F1861" i="5"/>
  <c r="F1857" i="5"/>
  <c r="F1853" i="5"/>
  <c r="F1849" i="5"/>
  <c r="F1845" i="5"/>
  <c r="F1841" i="5"/>
  <c r="F1837" i="5"/>
  <c r="F1833" i="5"/>
  <c r="F1829" i="5"/>
  <c r="F1825" i="5"/>
  <c r="F1821" i="5"/>
  <c r="F1817" i="5"/>
  <c r="F1813" i="5"/>
  <c r="F1809" i="5"/>
  <c r="F1805" i="5"/>
  <c r="F1801" i="5"/>
  <c r="F1797" i="5"/>
  <c r="F1793" i="5"/>
  <c r="F1789" i="5"/>
  <c r="F1785" i="5"/>
  <c r="F1781" i="5"/>
  <c r="F1777" i="5"/>
  <c r="F1773" i="5"/>
  <c r="F1769" i="5"/>
  <c r="F1765" i="5"/>
  <c r="F1761" i="5"/>
  <c r="F1757" i="5"/>
  <c r="F1753" i="5"/>
  <c r="F1749" i="5"/>
  <c r="F1745" i="5"/>
  <c r="F1741" i="5"/>
  <c r="F1737" i="5"/>
  <c r="F1733" i="5"/>
  <c r="F1729" i="5"/>
  <c r="F1725" i="5"/>
  <c r="F1721" i="5"/>
  <c r="F1717" i="5"/>
  <c r="F1713" i="5"/>
  <c r="F1709" i="5"/>
  <c r="F1705" i="5"/>
  <c r="F1701" i="5"/>
  <c r="F1697" i="5"/>
  <c r="F1693" i="5"/>
  <c r="F1689" i="5"/>
  <c r="F1685" i="5"/>
  <c r="F1681" i="5"/>
  <c r="F1677" i="5"/>
  <c r="F1673" i="5"/>
  <c r="F1669" i="5"/>
  <c r="F1665" i="5"/>
  <c r="F1661" i="5"/>
  <c r="F1657" i="5"/>
  <c r="F1653" i="5"/>
  <c r="F1649" i="5"/>
  <c r="F1645" i="5"/>
  <c r="F1641" i="5"/>
  <c r="F1637" i="5"/>
  <c r="F1633" i="5"/>
  <c r="F1629" i="5"/>
  <c r="F1625" i="5"/>
  <c r="F1621" i="5"/>
  <c r="F1617" i="5"/>
  <c r="F1613" i="5"/>
  <c r="F1609" i="5"/>
  <c r="F1605" i="5"/>
  <c r="F1601" i="5"/>
  <c r="F1597" i="5"/>
  <c r="F1593" i="5"/>
  <c r="F1589" i="5"/>
  <c r="F1585" i="5"/>
  <c r="F1581" i="5"/>
  <c r="F1577" i="5"/>
  <c r="F1573" i="5"/>
  <c r="F1569" i="5"/>
  <c r="F1565" i="5"/>
  <c r="F1561" i="5"/>
  <c r="F1557" i="5"/>
  <c r="F1553" i="5"/>
  <c r="F1549" i="5"/>
  <c r="F1545" i="5"/>
  <c r="F1541" i="5"/>
  <c r="F1537" i="5"/>
  <c r="F1533" i="5"/>
  <c r="F1529" i="5"/>
  <c r="F1525" i="5"/>
  <c r="F1521" i="5"/>
  <c r="F1517" i="5"/>
  <c r="F1513" i="5"/>
  <c r="F1509" i="5"/>
  <c r="F1505" i="5"/>
  <c r="F1501" i="5"/>
  <c r="F1497" i="5"/>
  <c r="F1493" i="5"/>
  <c r="F1489" i="5"/>
  <c r="F1485" i="5"/>
  <c r="F1481" i="5"/>
  <c r="F1477" i="5"/>
  <c r="F1473" i="5"/>
  <c r="F1469" i="5"/>
  <c r="F1465" i="5"/>
  <c r="F1461" i="5"/>
  <c r="F1457" i="5"/>
  <c r="F1453" i="5"/>
  <c r="F1449" i="5"/>
  <c r="F1445" i="5"/>
  <c r="F1441" i="5"/>
  <c r="F1437" i="5"/>
  <c r="F1433" i="5"/>
  <c r="F1429" i="5"/>
  <c r="F1425" i="5"/>
  <c r="F1421" i="5"/>
  <c r="F1417" i="5"/>
  <c r="F1413" i="5"/>
  <c r="F1409" i="5"/>
  <c r="F1405" i="5"/>
  <c r="F1401" i="5"/>
  <c r="F1397" i="5"/>
  <c r="F1393" i="5"/>
  <c r="F1389" i="5"/>
  <c r="F1385" i="5"/>
  <c r="F1381" i="5"/>
  <c r="F1377" i="5"/>
  <c r="F1373" i="5"/>
  <c r="F1369" i="5"/>
  <c r="F1365" i="5"/>
  <c r="F1361" i="5"/>
  <c r="F1357" i="5"/>
  <c r="F1353" i="5"/>
  <c r="F1349" i="5"/>
  <c r="F1345" i="5"/>
  <c r="F1341" i="5"/>
  <c r="F1337" i="5"/>
  <c r="F1333" i="5"/>
  <c r="F1329" i="5"/>
  <c r="F1325" i="5"/>
  <c r="F1321" i="5"/>
  <c r="F1317" i="5"/>
  <c r="F1313" i="5"/>
  <c r="F1309" i="5"/>
  <c r="F1305" i="5"/>
  <c r="F1301" i="5"/>
  <c r="F1297" i="5"/>
  <c r="F1293" i="5"/>
  <c r="F1289" i="5"/>
  <c r="F1285" i="5"/>
  <c r="F1281" i="5"/>
  <c r="F1277" i="5"/>
  <c r="F1273" i="5"/>
  <c r="F1269" i="5"/>
  <c r="F1265" i="5"/>
  <c r="F1261" i="5"/>
  <c r="F1257" i="5"/>
  <c r="F1253" i="5"/>
  <c r="F1249" i="5"/>
  <c r="F1245" i="5"/>
  <c r="F1241" i="5"/>
  <c r="F1237" i="5"/>
  <c r="F1233" i="5"/>
  <c r="F1229" i="5"/>
  <c r="F1225" i="5"/>
  <c r="F1221" i="5"/>
  <c r="F1217" i="5"/>
  <c r="F1213" i="5"/>
  <c r="F1209" i="5"/>
  <c r="F1205" i="5"/>
  <c r="F1201" i="5"/>
  <c r="F1197" i="5"/>
  <c r="F1193" i="5"/>
  <c r="F1189" i="5"/>
  <c r="F1185" i="5"/>
  <c r="F1181" i="5"/>
  <c r="F1177" i="5"/>
  <c r="F1173" i="5"/>
  <c r="F1169" i="5"/>
  <c r="F1165" i="5"/>
  <c r="F1161" i="5"/>
  <c r="F1157" i="5"/>
  <c r="F1153" i="5"/>
  <c r="F1149" i="5"/>
  <c r="F1145" i="5"/>
  <c r="F1141" i="5"/>
  <c r="F1137" i="5"/>
  <c r="F1133" i="5"/>
  <c r="F1129" i="5"/>
  <c r="F1125" i="5"/>
  <c r="F1121" i="5"/>
  <c r="F1117" i="5"/>
  <c r="F1113" i="5"/>
  <c r="F1109" i="5"/>
  <c r="F1105" i="5"/>
  <c r="F1101" i="5"/>
  <c r="F1097" i="5"/>
  <c r="F1093" i="5"/>
  <c r="F1089" i="5"/>
  <c r="F1085" i="5"/>
  <c r="F1081" i="5"/>
  <c r="F1077" i="5"/>
  <c r="F1073" i="5"/>
  <c r="F1069" i="5"/>
  <c r="F1065" i="5"/>
  <c r="F1061" i="5"/>
  <c r="F1057" i="5"/>
  <c r="F1053" i="5"/>
  <c r="F1049" i="5"/>
  <c r="F1045" i="5"/>
  <c r="F1041" i="5"/>
  <c r="F1037" i="5"/>
  <c r="F1033" i="5"/>
  <c r="F1029" i="5"/>
  <c r="F1025" i="5"/>
  <c r="F1021" i="5"/>
  <c r="F1017" i="5"/>
  <c r="F1013" i="5"/>
  <c r="F1009" i="5"/>
  <c r="F1005" i="5"/>
  <c r="F1001" i="5"/>
  <c r="F997" i="5"/>
  <c r="F993" i="5"/>
  <c r="F989" i="5"/>
  <c r="F985" i="5"/>
  <c r="F981" i="5"/>
  <c r="F977" i="5"/>
  <c r="F973" i="5"/>
  <c r="F969" i="5"/>
  <c r="F965" i="5"/>
  <c r="F961" i="5"/>
  <c r="F957" i="5"/>
  <c r="F953" i="5"/>
  <c r="F949" i="5"/>
  <c r="F945" i="5"/>
  <c r="F941" i="5"/>
  <c r="F937" i="5"/>
  <c r="F933" i="5"/>
  <c r="F929" i="5"/>
  <c r="F925" i="5"/>
  <c r="F921" i="5"/>
  <c r="F917" i="5"/>
  <c r="F913" i="5"/>
  <c r="F909" i="5"/>
  <c r="F905" i="5"/>
  <c r="F901" i="5"/>
  <c r="F897" i="5"/>
  <c r="F893" i="5"/>
  <c r="F889" i="5"/>
  <c r="F885" i="5"/>
  <c r="F881" i="5"/>
  <c r="F877" i="5"/>
  <c r="F873" i="5"/>
  <c r="F869" i="5"/>
  <c r="F865" i="5"/>
  <c r="F861" i="5"/>
  <c r="F857" i="5"/>
  <c r="F853" i="5"/>
  <c r="F849" i="5"/>
  <c r="F845" i="5"/>
  <c r="F841" i="5"/>
  <c r="F837" i="5"/>
  <c r="F833" i="5"/>
  <c r="F829" i="5"/>
  <c r="F825" i="5"/>
  <c r="F821" i="5"/>
  <c r="F817" i="5"/>
  <c r="F813" i="5"/>
  <c r="F809" i="5"/>
  <c r="F805" i="5"/>
  <c r="F801" i="5"/>
  <c r="F797" i="5"/>
  <c r="F793" i="5"/>
  <c r="F789" i="5"/>
  <c r="F785" i="5"/>
  <c r="F781" i="5"/>
  <c r="F777" i="5"/>
  <c r="F773" i="5"/>
  <c r="F769" i="5"/>
  <c r="F765" i="5"/>
  <c r="F761" i="5"/>
  <c r="F757" i="5"/>
  <c r="F753" i="5"/>
  <c r="F749" i="5"/>
  <c r="F745" i="5"/>
  <c r="F741" i="5"/>
  <c r="F737" i="5"/>
  <c r="F733" i="5"/>
  <c r="F729" i="5"/>
  <c r="F725" i="5"/>
  <c r="F721" i="5"/>
  <c r="F717" i="5"/>
  <c r="F713" i="5"/>
  <c r="F709" i="5"/>
  <c r="F705" i="5"/>
  <c r="F701" i="5"/>
  <c r="F697" i="5"/>
  <c r="F693" i="5"/>
  <c r="F689" i="5"/>
  <c r="F685" i="5"/>
  <c r="F681" i="5"/>
  <c r="F677" i="5"/>
  <c r="F673" i="5"/>
  <c r="F669" i="5"/>
  <c r="F665" i="5"/>
  <c r="F661" i="5"/>
  <c r="F657" i="5"/>
  <c r="F653" i="5"/>
  <c r="F649" i="5"/>
  <c r="F645" i="5"/>
  <c r="F641" i="5"/>
  <c r="F637" i="5"/>
  <c r="F633" i="5"/>
  <c r="F629" i="5"/>
  <c r="F625" i="5"/>
  <c r="F621" i="5"/>
  <c r="F617" i="5"/>
  <c r="F613" i="5"/>
  <c r="F609" i="5"/>
  <c r="F605" i="5"/>
  <c r="F601" i="5"/>
  <c r="F597" i="5"/>
  <c r="F593" i="5"/>
  <c r="F589" i="5"/>
  <c r="F585" i="5"/>
  <c r="F581" i="5"/>
  <c r="F577" i="5"/>
  <c r="F573" i="5"/>
  <c r="F569" i="5"/>
  <c r="F565" i="5"/>
  <c r="F561" i="5"/>
  <c r="F557" i="5"/>
  <c r="F553" i="5"/>
  <c r="F549" i="5"/>
  <c r="F545" i="5"/>
  <c r="F541" i="5"/>
  <c r="F537" i="5"/>
  <c r="F533" i="5"/>
  <c r="F529" i="5"/>
  <c r="F525" i="5"/>
  <c r="F521" i="5"/>
  <c r="F517" i="5"/>
  <c r="F513" i="5"/>
  <c r="F509" i="5"/>
  <c r="F505" i="5"/>
  <c r="F501" i="5"/>
  <c r="F497" i="5"/>
  <c r="F493" i="5"/>
  <c r="F489" i="5"/>
  <c r="F485" i="5"/>
  <c r="F481" i="5"/>
  <c r="F477" i="5"/>
  <c r="F473" i="5"/>
  <c r="F469" i="5"/>
  <c r="F465" i="5"/>
  <c r="F461" i="5"/>
  <c r="F457" i="5"/>
  <c r="F453" i="5"/>
  <c r="F449" i="5"/>
  <c r="F445" i="5"/>
  <c r="F441" i="5"/>
  <c r="F437" i="5"/>
  <c r="F433" i="5"/>
  <c r="F429" i="5"/>
  <c r="F425" i="5"/>
  <c r="F421" i="5"/>
  <c r="F417" i="5"/>
  <c r="F413" i="5"/>
  <c r="F409" i="5"/>
  <c r="F405" i="5"/>
  <c r="F401" i="5"/>
  <c r="F397" i="5"/>
  <c r="F393" i="5"/>
  <c r="F389" i="5"/>
  <c r="F385" i="5"/>
  <c r="F381" i="5"/>
  <c r="F377" i="5"/>
  <c r="F373" i="5"/>
  <c r="F369" i="5"/>
  <c r="F365" i="5"/>
  <c r="F361" i="5"/>
  <c r="F357" i="5"/>
  <c r="F353" i="5"/>
  <c r="F349" i="5"/>
  <c r="F345" i="5"/>
  <c r="F341" i="5"/>
  <c r="F337" i="5"/>
  <c r="F333" i="5"/>
  <c r="F329" i="5"/>
  <c r="F325" i="5"/>
  <c r="F321" i="5"/>
  <c r="F317" i="5"/>
  <c r="F313" i="5"/>
  <c r="F309" i="5"/>
  <c r="F305" i="5"/>
  <c r="F301" i="5"/>
  <c r="F297" i="5"/>
  <c r="F293" i="5"/>
  <c r="F289" i="5"/>
  <c r="F285" i="5"/>
  <c r="F281" i="5"/>
  <c r="F277" i="5"/>
  <c r="F273" i="5"/>
  <c r="F269" i="5"/>
  <c r="F265" i="5"/>
  <c r="F261" i="5"/>
  <c r="F257" i="5"/>
  <c r="F253" i="5"/>
  <c r="F249" i="5"/>
  <c r="F245" i="5"/>
  <c r="F241" i="5"/>
  <c r="F237" i="5"/>
  <c r="F233" i="5"/>
  <c r="F229" i="5"/>
  <c r="F225" i="5"/>
  <c r="F221" i="5"/>
  <c r="F217" i="5"/>
  <c r="F213" i="5"/>
  <c r="F209" i="5"/>
  <c r="F205" i="5"/>
  <c r="F201" i="5"/>
  <c r="F197" i="5"/>
  <c r="F193" i="5"/>
  <c r="F189" i="5"/>
  <c r="F185" i="5"/>
  <c r="F181" i="5"/>
  <c r="F177" i="5"/>
  <c r="F173" i="5"/>
  <c r="F169" i="5"/>
  <c r="F165" i="5"/>
  <c r="F161" i="5"/>
  <c r="F157" i="5"/>
  <c r="F153" i="5"/>
  <c r="F149" i="5"/>
  <c r="F145" i="5"/>
  <c r="F141" i="5"/>
  <c r="F137" i="5"/>
  <c r="F133" i="5"/>
  <c r="F129" i="5"/>
  <c r="F125" i="5"/>
  <c r="F121" i="5"/>
  <c r="F117" i="5"/>
  <c r="F113" i="5"/>
  <c r="F109" i="5"/>
  <c r="F105" i="5"/>
  <c r="F101" i="5"/>
  <c r="F97" i="5"/>
  <c r="F93" i="5"/>
  <c r="F89" i="5"/>
  <c r="F85" i="5"/>
  <c r="F81" i="5"/>
  <c r="F77" i="5"/>
  <c r="F73" i="5"/>
  <c r="F69" i="5"/>
  <c r="F65" i="5"/>
  <c r="F61" i="5"/>
  <c r="F57" i="5"/>
  <c r="F53" i="5"/>
  <c r="F49" i="5"/>
  <c r="F45" i="5"/>
  <c r="F41" i="5"/>
  <c r="F37" i="5"/>
  <c r="F33" i="5"/>
  <c r="F29" i="5"/>
  <c r="F25" i="5"/>
  <c r="F21" i="5"/>
  <c r="F17" i="5"/>
  <c r="F13" i="5"/>
  <c r="F9" i="5"/>
  <c r="F5" i="5"/>
  <c r="F1816" i="5"/>
  <c r="F1812" i="5"/>
  <c r="F1808" i="5"/>
  <c r="F1804" i="5"/>
  <c r="F1800" i="5"/>
  <c r="F1796" i="5"/>
  <c r="F1792" i="5"/>
  <c r="F1788" i="5"/>
  <c r="F1784" i="5"/>
  <c r="F1780" i="5"/>
  <c r="F1776" i="5"/>
  <c r="F1772" i="5"/>
  <c r="F1768" i="5"/>
  <c r="F1764" i="5"/>
  <c r="F1760" i="5"/>
  <c r="F1756" i="5"/>
  <c r="F1752" i="5"/>
  <c r="F1748" i="5"/>
  <c r="F1744" i="5"/>
  <c r="F1740" i="5"/>
  <c r="F1736" i="5"/>
  <c r="F1732" i="5"/>
  <c r="F1728" i="5"/>
  <c r="F1724" i="5"/>
  <c r="F1720" i="5"/>
  <c r="F1716" i="5"/>
  <c r="F1712" i="5"/>
  <c r="F1708" i="5"/>
  <c r="F1704" i="5"/>
  <c r="F1700" i="5"/>
  <c r="F1696" i="5"/>
  <c r="F1692" i="5"/>
  <c r="F1688" i="5"/>
  <c r="F1684" i="5"/>
  <c r="F1680" i="5"/>
  <c r="F1676" i="5"/>
  <c r="F1672" i="5"/>
  <c r="F1668" i="5"/>
  <c r="F1664" i="5"/>
  <c r="F1660" i="5"/>
  <c r="F1656" i="5"/>
  <c r="F1652" i="5"/>
  <c r="F1648" i="5"/>
  <c r="F1644" i="5"/>
  <c r="F1640" i="5"/>
  <c r="F1636" i="5"/>
  <c r="F1632" i="5"/>
  <c r="F1628" i="5"/>
  <c r="F1624" i="5"/>
  <c r="F1620" i="5"/>
  <c r="F1616" i="5"/>
  <c r="F1612" i="5"/>
  <c r="F1608" i="5"/>
  <c r="F1604" i="5"/>
  <c r="F1600" i="5"/>
  <c r="F1596" i="5"/>
  <c r="F1592" i="5"/>
  <c r="F1588" i="5"/>
  <c r="F1584" i="5"/>
  <c r="F1580" i="5"/>
  <c r="F1576" i="5"/>
  <c r="F1572" i="5"/>
  <c r="F1568" i="5"/>
  <c r="F1564" i="5"/>
  <c r="F1560" i="5"/>
  <c r="F1556" i="5"/>
  <c r="F1552" i="5"/>
  <c r="F1548" i="5"/>
  <c r="F1544" i="5"/>
  <c r="F1540" i="5"/>
  <c r="F1536" i="5"/>
  <c r="F1532" i="5"/>
  <c r="F1528" i="5"/>
  <c r="F1524" i="5"/>
  <c r="F1520" i="5"/>
  <c r="F1516" i="5"/>
  <c r="F1512" i="5"/>
  <c r="F1508" i="5"/>
  <c r="F1504" i="5"/>
  <c r="F1500" i="5"/>
  <c r="F1496" i="5"/>
  <c r="F1492" i="5"/>
  <c r="F1488" i="5"/>
  <c r="F1484" i="5"/>
  <c r="F1480" i="5"/>
  <c r="F1476" i="5"/>
  <c r="F1472" i="5"/>
  <c r="F1468" i="5"/>
  <c r="F1464" i="5"/>
  <c r="F1460" i="5"/>
  <c r="F1456" i="5"/>
  <c r="F1452" i="5"/>
  <c r="F1448" i="5"/>
  <c r="F1444" i="5"/>
  <c r="F1440" i="5"/>
  <c r="F1436" i="5"/>
  <c r="F1432" i="5"/>
  <c r="F1428" i="5"/>
  <c r="F1424" i="5"/>
  <c r="F1420" i="5"/>
  <c r="F1416" i="5"/>
  <c r="F1412" i="5"/>
  <c r="F1408" i="5"/>
  <c r="F1404" i="5"/>
  <c r="F1400" i="5"/>
  <c r="F1396" i="5"/>
  <c r="F1392" i="5"/>
  <c r="F1388" i="5"/>
  <c r="F1384" i="5"/>
  <c r="F1380" i="5"/>
  <c r="F1376" i="5"/>
  <c r="F1372" i="5"/>
  <c r="F1368" i="5"/>
  <c r="F1364" i="5"/>
  <c r="F1360" i="5"/>
  <c r="F1356" i="5"/>
  <c r="F1352" i="5"/>
  <c r="F1348" i="5"/>
  <c r="F1344" i="5"/>
  <c r="F1340" i="5"/>
  <c r="F1336" i="5"/>
  <c r="F1332" i="5"/>
  <c r="F1328" i="5"/>
  <c r="F1324" i="5"/>
  <c r="F1320" i="5"/>
  <c r="F1316" i="5"/>
  <c r="F1312" i="5"/>
  <c r="F1308" i="5"/>
  <c r="F1304" i="5"/>
  <c r="F1300" i="5"/>
  <c r="F1296" i="5"/>
  <c r="F1292" i="5"/>
  <c r="F1288" i="5"/>
  <c r="F1284" i="5"/>
  <c r="F1280" i="5"/>
  <c r="F1276" i="5"/>
  <c r="F1272" i="5"/>
  <c r="F1268" i="5"/>
  <c r="F1264" i="5"/>
  <c r="F1260" i="5"/>
  <c r="F1256" i="5"/>
  <c r="F1252" i="5"/>
  <c r="F1248" i="5"/>
  <c r="F1244" i="5"/>
  <c r="F1240" i="5"/>
  <c r="F1236" i="5"/>
  <c r="F1232" i="5"/>
  <c r="F1228" i="5"/>
  <c r="F1224" i="5"/>
  <c r="F1220" i="5"/>
  <c r="F1216" i="5"/>
  <c r="F1212" i="5"/>
  <c r="F1208" i="5"/>
  <c r="F1204" i="5"/>
  <c r="F1200" i="5"/>
  <c r="F1196" i="5"/>
  <c r="F1192" i="5"/>
  <c r="F1188" i="5"/>
  <c r="F1184" i="5"/>
  <c r="F1180" i="5"/>
  <c r="F1176" i="5"/>
  <c r="F1172" i="5"/>
  <c r="F1168" i="5"/>
  <c r="F1164" i="5"/>
  <c r="F1160" i="5"/>
  <c r="F1156" i="5"/>
  <c r="F1152" i="5"/>
  <c r="F1148" i="5"/>
  <c r="F1144" i="5"/>
  <c r="F1140" i="5"/>
  <c r="F1136" i="5"/>
  <c r="F1132" i="5"/>
  <c r="F1128" i="5"/>
  <c r="F1124" i="5"/>
  <c r="F1120" i="5"/>
  <c r="F1116" i="5"/>
  <c r="F1112" i="5"/>
  <c r="F1108" i="5"/>
  <c r="F1104" i="5"/>
  <c r="F1100" i="5"/>
  <c r="F1096" i="5"/>
  <c r="F1092" i="5"/>
  <c r="F1088" i="5"/>
  <c r="F1084" i="5"/>
  <c r="F1080" i="5"/>
  <c r="F1076" i="5"/>
  <c r="F1072" i="5"/>
  <c r="F1068" i="5"/>
  <c r="F1064" i="5"/>
  <c r="F1060" i="5"/>
  <c r="F1056" i="5"/>
  <c r="F1052" i="5"/>
  <c r="F1048" i="5"/>
  <c r="F1044" i="5"/>
  <c r="F1040" i="5"/>
  <c r="F1036" i="5"/>
  <c r="F1032" i="5"/>
  <c r="F1028" i="5"/>
  <c r="F1024" i="5"/>
  <c r="F1020" i="5"/>
  <c r="F1016" i="5"/>
  <c r="F1012" i="5"/>
  <c r="F1008" i="5"/>
  <c r="F1004" i="5"/>
  <c r="F1000" i="5"/>
  <c r="F996" i="5"/>
  <c r="F992" i="5"/>
  <c r="F988" i="5"/>
  <c r="F984" i="5"/>
  <c r="F980" i="5"/>
  <c r="F976" i="5"/>
  <c r="F972" i="5"/>
  <c r="F968" i="5"/>
  <c r="F964" i="5"/>
  <c r="F960" i="5"/>
  <c r="F956" i="5"/>
  <c r="F952" i="5"/>
  <c r="F948" i="5"/>
  <c r="F944" i="5"/>
  <c r="F940" i="5"/>
  <c r="F936" i="5"/>
  <c r="F932" i="5"/>
  <c r="F928" i="5"/>
  <c r="F924" i="5"/>
  <c r="F920" i="5"/>
  <c r="F916" i="5"/>
  <c r="F912" i="5"/>
  <c r="F908" i="5"/>
  <c r="F904" i="5"/>
  <c r="F900" i="5"/>
  <c r="F896" i="5"/>
  <c r="F892" i="5"/>
  <c r="F888" i="5"/>
  <c r="F884" i="5"/>
  <c r="F880" i="5"/>
  <c r="F876" i="5"/>
  <c r="F872" i="5"/>
  <c r="F868" i="5"/>
  <c r="F864" i="5"/>
  <c r="F860" i="5"/>
  <c r="F856" i="5"/>
  <c r="F852" i="5"/>
  <c r="F848" i="5"/>
  <c r="F844" i="5"/>
  <c r="F840" i="5"/>
  <c r="F836" i="5"/>
  <c r="F832" i="5"/>
  <c r="F828" i="5"/>
  <c r="F824" i="5"/>
  <c r="F820" i="5"/>
  <c r="F816" i="5"/>
  <c r="F812" i="5"/>
  <c r="F808" i="5"/>
  <c r="F804" i="5"/>
  <c r="F800" i="5"/>
  <c r="F796" i="5"/>
  <c r="F792" i="5"/>
  <c r="F788" i="5"/>
  <c r="F784" i="5"/>
  <c r="F780" i="5"/>
  <c r="F776" i="5"/>
  <c r="F772" i="5"/>
  <c r="F768" i="5"/>
  <c r="F764" i="5"/>
  <c r="F760" i="5"/>
  <c r="F756" i="5"/>
  <c r="F752" i="5"/>
  <c r="F748" i="5"/>
  <c r="F744" i="5"/>
  <c r="F740" i="5"/>
  <c r="F736" i="5"/>
  <c r="F732" i="5"/>
  <c r="F728" i="5"/>
  <c r="F724" i="5"/>
  <c r="F720" i="5"/>
  <c r="F716" i="5"/>
  <c r="F712" i="5"/>
  <c r="F708" i="5"/>
  <c r="F704" i="5"/>
  <c r="F700" i="5"/>
  <c r="F696" i="5"/>
  <c r="F692" i="5"/>
  <c r="F688" i="5"/>
  <c r="F684" i="5"/>
  <c r="F680" i="5"/>
  <c r="F676" i="5"/>
  <c r="F672" i="5"/>
  <c r="F668" i="5"/>
  <c r="F664" i="5"/>
  <c r="F660" i="5"/>
  <c r="F656" i="5"/>
  <c r="F652" i="5"/>
  <c r="F648" i="5"/>
  <c r="F644" i="5"/>
  <c r="F640" i="5"/>
  <c r="F636" i="5"/>
  <c r="F632" i="5"/>
  <c r="F628" i="5"/>
  <c r="F624" i="5"/>
  <c r="F620" i="5"/>
  <c r="F616" i="5"/>
  <c r="F612" i="5"/>
  <c r="F608" i="5"/>
  <c r="F604" i="5"/>
  <c r="F600" i="5"/>
  <c r="F596" i="5"/>
  <c r="F592" i="5"/>
  <c r="F588" i="5"/>
  <c r="F584" i="5"/>
  <c r="F580" i="5"/>
  <c r="F576" i="5"/>
  <c r="F572" i="5"/>
  <c r="F568" i="5"/>
  <c r="F564" i="5"/>
  <c r="F560" i="5"/>
  <c r="F556" i="5"/>
  <c r="F552" i="5"/>
  <c r="F548" i="5"/>
  <c r="F544" i="5"/>
  <c r="F540" i="5"/>
  <c r="F536" i="5"/>
  <c r="F532" i="5"/>
  <c r="F528" i="5"/>
  <c r="F524" i="5"/>
  <c r="F520" i="5"/>
  <c r="F516" i="5"/>
  <c r="F512" i="5"/>
  <c r="F508" i="5"/>
  <c r="F504" i="5"/>
  <c r="F500" i="5"/>
  <c r="F496" i="5"/>
  <c r="F492" i="5"/>
  <c r="F488" i="5"/>
  <c r="F484" i="5"/>
  <c r="F480" i="5"/>
  <c r="F476" i="5"/>
  <c r="F472" i="5"/>
  <c r="F468" i="5"/>
  <c r="F464" i="5"/>
  <c r="F463" i="5"/>
  <c r="F460" i="5"/>
  <c r="F456" i="5"/>
  <c r="F452" i="5"/>
  <c r="F448" i="5"/>
  <c r="F444" i="5"/>
  <c r="F440" i="5"/>
  <c r="F436" i="5"/>
  <c r="F432" i="5"/>
  <c r="F428" i="5"/>
  <c r="F424" i="5"/>
  <c r="F420" i="5"/>
  <c r="F416" i="5"/>
  <c r="F412" i="5"/>
  <c r="F408" i="5"/>
  <c r="F404" i="5"/>
  <c r="F400" i="5"/>
  <c r="F396" i="5"/>
  <c r="F392" i="5"/>
  <c r="F388" i="5"/>
  <c r="F384" i="5"/>
  <c r="F380" i="5"/>
  <c r="F376" i="5"/>
  <c r="F372" i="5"/>
  <c r="F368" i="5"/>
  <c r="F364" i="5"/>
  <c r="F360" i="5"/>
  <c r="F356" i="5"/>
  <c r="F352" i="5"/>
  <c r="F348" i="5"/>
  <c r="F344" i="5"/>
  <c r="F340" i="5"/>
  <c r="F336" i="5"/>
  <c r="F332" i="5"/>
  <c r="F328" i="5"/>
  <c r="F324" i="5"/>
  <c r="F320" i="5"/>
  <c r="F316" i="5"/>
  <c r="F312" i="5"/>
  <c r="F308" i="5"/>
  <c r="F304" i="5"/>
  <c r="F300" i="5"/>
  <c r="F296" i="5"/>
  <c r="F292" i="5"/>
  <c r="F288" i="5"/>
  <c r="F284" i="5"/>
  <c r="F280" i="5"/>
  <c r="F276" i="5"/>
  <c r="F272" i="5"/>
  <c r="F268" i="5"/>
  <c r="F264" i="5"/>
  <c r="F260" i="5"/>
  <c r="F256" i="5"/>
  <c r="F252" i="5"/>
  <c r="F248" i="5"/>
  <c r="F244" i="5"/>
  <c r="F240" i="5"/>
  <c r="F236" i="5"/>
  <c r="F232" i="5"/>
  <c r="F228" i="5"/>
  <c r="F224" i="5"/>
  <c r="F220" i="5"/>
  <c r="F216" i="5"/>
  <c r="F212" i="5"/>
  <c r="F208" i="5"/>
  <c r="F204" i="5"/>
  <c r="F200" i="5"/>
  <c r="F196" i="5"/>
  <c r="F192" i="5"/>
  <c r="F188" i="5"/>
  <c r="F184" i="5"/>
  <c r="F180" i="5"/>
  <c r="F176" i="5"/>
  <c r="F172" i="5"/>
  <c r="F168" i="5"/>
  <c r="F164" i="5"/>
  <c r="F160" i="5"/>
  <c r="F156" i="5"/>
  <c r="F152" i="5"/>
  <c r="F148" i="5"/>
  <c r="F144" i="5"/>
  <c r="F140" i="5"/>
  <c r="F136" i="5"/>
  <c r="F132" i="5"/>
  <c r="F128" i="5"/>
  <c r="F124" i="5"/>
  <c r="F120" i="5"/>
  <c r="F116" i="5"/>
  <c r="F112" i="5"/>
  <c r="F108" i="5"/>
  <c r="F104" i="5"/>
  <c r="F100" i="5"/>
  <c r="F96" i="5"/>
  <c r="F92" i="5"/>
  <c r="F88" i="5"/>
  <c r="F84" i="5"/>
  <c r="F80" i="5"/>
  <c r="F76" i="5"/>
  <c r="F72" i="5"/>
  <c r="F68" i="5"/>
  <c r="F64" i="5"/>
  <c r="F60" i="5"/>
  <c r="F56" i="5"/>
  <c r="F52" i="5"/>
  <c r="F48" i="5"/>
  <c r="F44" i="5"/>
  <c r="F40" i="5"/>
  <c r="F36" i="5"/>
  <c r="F32" i="5"/>
  <c r="F28" i="5"/>
  <c r="F24" i="5"/>
  <c r="F20" i="5"/>
  <c r="F16" i="5"/>
  <c r="F12" i="5"/>
  <c r="F8" i="5"/>
  <c r="F923" i="5"/>
  <c r="F899" i="5"/>
  <c r="F895" i="5"/>
  <c r="F891" i="5"/>
  <c r="F883" i="5"/>
  <c r="F879" i="5"/>
  <c r="F875" i="5"/>
  <c r="F863" i="5"/>
  <c r="F859" i="5"/>
  <c r="F847" i="5"/>
  <c r="F843" i="5"/>
  <c r="F835" i="5"/>
  <c r="F831" i="5"/>
  <c r="F827" i="5"/>
  <c r="F819" i="5"/>
  <c r="F815" i="5"/>
  <c r="F811" i="5"/>
  <c r="F799" i="5"/>
  <c r="F795" i="5"/>
  <c r="F787" i="5"/>
  <c r="F783" i="5"/>
  <c r="F779" i="5"/>
  <c r="F771" i="5"/>
  <c r="F767" i="5"/>
  <c r="F763" i="5"/>
  <c r="F755" i="5"/>
  <c r="F751" i="5"/>
  <c r="F747" i="5"/>
  <c r="F719" i="5"/>
  <c r="F715" i="5"/>
  <c r="F707" i="5"/>
  <c r="F703" i="5"/>
  <c r="F699" i="5"/>
  <c r="F691" i="5"/>
  <c r="F687" i="5"/>
  <c r="F683" i="5"/>
  <c r="F675" i="5"/>
  <c r="F671" i="5"/>
  <c r="F667" i="5"/>
  <c r="F659" i="5"/>
  <c r="F655" i="5"/>
  <c r="F651" i="5"/>
  <c r="F643" i="5"/>
  <c r="F639" i="5"/>
  <c r="F635" i="5"/>
  <c r="F627" i="5"/>
  <c r="F619" i="5"/>
  <c r="F603" i="5"/>
  <c r="F591" i="5"/>
  <c r="F587" i="5"/>
  <c r="F579" i="5"/>
  <c r="F575" i="5"/>
  <c r="F571" i="5"/>
  <c r="F563" i="5"/>
  <c r="F559" i="5"/>
  <c r="F555" i="5"/>
  <c r="F543" i="5"/>
  <c r="F539" i="5"/>
  <c r="F531" i="5"/>
  <c r="F527" i="5"/>
  <c r="F523" i="5"/>
  <c r="F515" i="5"/>
  <c r="F511" i="5"/>
  <c r="F507" i="5"/>
  <c r="F491" i="5"/>
  <c r="F475" i="5"/>
  <c r="F459" i="5"/>
  <c r="F427" i="5"/>
  <c r="F399" i="5"/>
  <c r="F395" i="5"/>
  <c r="F383" i="5"/>
  <c r="F379" i="5"/>
  <c r="F371" i="5"/>
  <c r="F367" i="5"/>
  <c r="F363" i="5"/>
  <c r="F347" i="5"/>
  <c r="F335" i="5"/>
  <c r="F331" i="5"/>
  <c r="F255" i="5"/>
  <c r="F251" i="5"/>
  <c r="F247" i="5"/>
  <c r="F211" i="5"/>
  <c r="F207" i="5"/>
  <c r="F191" i="5"/>
  <c r="F183" i="5"/>
  <c r="F179" i="5"/>
  <c r="F135" i="5"/>
  <c r="C2680" i="5"/>
  <c r="C1739" i="6"/>
  <c r="E1739" i="6" s="1"/>
  <c r="C2680" i="10"/>
  <c r="E2680" i="10" s="1"/>
  <c r="G2680" i="10" s="1"/>
  <c r="C2503" i="8"/>
  <c r="E2503" i="8" s="1"/>
  <c r="G2503" i="8" s="1"/>
  <c r="C2680" i="3"/>
  <c r="C762" i="7"/>
  <c r="E762" i="7" s="1"/>
  <c r="G762" i="7" s="1"/>
  <c r="C2680" i="9"/>
  <c r="E2680" i="9" s="1"/>
  <c r="G2680" i="9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C2500" i="8"/>
  <c r="E2500" i="8" s="1"/>
  <c r="G2500" i="8" s="1"/>
  <c r="C2501" i="8"/>
  <c r="E2501" i="8" s="1"/>
  <c r="G2501" i="8" s="1"/>
  <c r="C2502" i="8"/>
  <c r="E2502" i="8" s="1"/>
  <c r="G2502" i="8" s="1"/>
  <c r="C2677" i="9"/>
  <c r="E2677" i="9" s="1"/>
  <c r="G2677" i="9" s="1"/>
  <c r="C2678" i="9"/>
  <c r="E2678" i="9" s="1"/>
  <c r="G2678" i="9" s="1"/>
  <c r="C2679" i="9"/>
  <c r="E2679" i="9" s="1"/>
  <c r="G2679" i="9" s="1"/>
  <c r="C2677" i="5"/>
  <c r="E2677" i="5" s="1"/>
  <c r="G2677" i="5" s="1"/>
  <c r="C2678" i="5"/>
  <c r="E2678" i="5" s="1"/>
  <c r="G2678" i="5" s="1"/>
  <c r="C2679" i="5"/>
  <c r="E2679" i="5" s="1"/>
  <c r="C2677" i="10"/>
  <c r="E2677" i="10" s="1"/>
  <c r="G2677" i="10" s="1"/>
  <c r="C2678" i="10"/>
  <c r="E2678" i="10" s="1"/>
  <c r="G2678" i="10" s="1"/>
  <c r="C2679" i="10"/>
  <c r="E2679" i="10" s="1"/>
  <c r="G2679" i="10" s="1"/>
  <c r="C2677" i="3"/>
  <c r="C2678" i="3"/>
  <c r="C2679" i="3"/>
  <c r="C759" i="7"/>
  <c r="E759" i="7" s="1"/>
  <c r="G759" i="7" s="1"/>
  <c r="C760" i="7"/>
  <c r="E760" i="7" s="1"/>
  <c r="G760" i="7" s="1"/>
  <c r="C761" i="7"/>
  <c r="E761" i="7" s="1"/>
  <c r="G761" i="7" s="1"/>
  <c r="C1736" i="6"/>
  <c r="E1736" i="6" s="1"/>
  <c r="C1737" i="6"/>
  <c r="E1737" i="6" s="1"/>
  <c r="G1737" i="6" s="1"/>
  <c r="C1738" i="6"/>
  <c r="E1738" i="6" s="1"/>
  <c r="G1738" i="6" s="1"/>
  <c r="C2500" i="10"/>
  <c r="E2500" i="10" s="1"/>
  <c r="G2500" i="10" s="1"/>
  <c r="C2501" i="10"/>
  <c r="E2501" i="10" s="1"/>
  <c r="G2501" i="10" s="1"/>
  <c r="C2502" i="10"/>
  <c r="E2502" i="10" s="1"/>
  <c r="G2502" i="10" s="1"/>
  <c r="C2503" i="10"/>
  <c r="E2503" i="10" s="1"/>
  <c r="G2503" i="10" s="1"/>
  <c r="C2504" i="10"/>
  <c r="E2504" i="10" s="1"/>
  <c r="G2504" i="10" s="1"/>
  <c r="C2505" i="10"/>
  <c r="E2505" i="10" s="1"/>
  <c r="G2505" i="10" s="1"/>
  <c r="C2506" i="10"/>
  <c r="E2506" i="10" s="1"/>
  <c r="G2506" i="10" s="1"/>
  <c r="C2507" i="10"/>
  <c r="E2507" i="10" s="1"/>
  <c r="G2507" i="10" s="1"/>
  <c r="C2508" i="10"/>
  <c r="E2508" i="10" s="1"/>
  <c r="G2508" i="10" s="1"/>
  <c r="C2509" i="10"/>
  <c r="E2509" i="10" s="1"/>
  <c r="G2509" i="10" s="1"/>
  <c r="C2510" i="10"/>
  <c r="E2510" i="10" s="1"/>
  <c r="G2510" i="10" s="1"/>
  <c r="C2511" i="10"/>
  <c r="E2511" i="10" s="1"/>
  <c r="G2511" i="10" s="1"/>
  <c r="C2512" i="10"/>
  <c r="E2512" i="10" s="1"/>
  <c r="G2512" i="10" s="1"/>
  <c r="C2513" i="10"/>
  <c r="E2513" i="10" s="1"/>
  <c r="G2513" i="10" s="1"/>
  <c r="C2514" i="10"/>
  <c r="E2514" i="10" s="1"/>
  <c r="G2514" i="10" s="1"/>
  <c r="C2515" i="10"/>
  <c r="E2515" i="10" s="1"/>
  <c r="G2515" i="10" s="1"/>
  <c r="C2516" i="10"/>
  <c r="E2516" i="10" s="1"/>
  <c r="G2516" i="10" s="1"/>
  <c r="C2517" i="10"/>
  <c r="E2517" i="10" s="1"/>
  <c r="G2517" i="10" s="1"/>
  <c r="C2518" i="10"/>
  <c r="E2518" i="10" s="1"/>
  <c r="G2518" i="10" s="1"/>
  <c r="C2519" i="10"/>
  <c r="E2519" i="10" s="1"/>
  <c r="G2519" i="10" s="1"/>
  <c r="C2520" i="10"/>
  <c r="E2520" i="10" s="1"/>
  <c r="G2520" i="10" s="1"/>
  <c r="C2521" i="10"/>
  <c r="E2521" i="10" s="1"/>
  <c r="G2521" i="10" s="1"/>
  <c r="C2522" i="10"/>
  <c r="E2522" i="10" s="1"/>
  <c r="G2522" i="10" s="1"/>
  <c r="C2523" i="10"/>
  <c r="E2523" i="10" s="1"/>
  <c r="G2523" i="10" s="1"/>
  <c r="C2524" i="10"/>
  <c r="E2524" i="10" s="1"/>
  <c r="G2524" i="10" s="1"/>
  <c r="C2525" i="10"/>
  <c r="E2525" i="10" s="1"/>
  <c r="G2525" i="10" s="1"/>
  <c r="C2526" i="10"/>
  <c r="E2526" i="10" s="1"/>
  <c r="G2526" i="10" s="1"/>
  <c r="C2527" i="10"/>
  <c r="E2527" i="10" s="1"/>
  <c r="G2527" i="10" s="1"/>
  <c r="C2528" i="10"/>
  <c r="E2528" i="10" s="1"/>
  <c r="G2528" i="10" s="1"/>
  <c r="C2529" i="10"/>
  <c r="E2529" i="10" s="1"/>
  <c r="G2529" i="10" s="1"/>
  <c r="C2530" i="10"/>
  <c r="E2530" i="10" s="1"/>
  <c r="G2530" i="10" s="1"/>
  <c r="C2531" i="10"/>
  <c r="E2531" i="10" s="1"/>
  <c r="G2531" i="10" s="1"/>
  <c r="C2532" i="10"/>
  <c r="E2532" i="10" s="1"/>
  <c r="G2532" i="10" s="1"/>
  <c r="C2533" i="10"/>
  <c r="E2533" i="10" s="1"/>
  <c r="G2533" i="10" s="1"/>
  <c r="C2534" i="10"/>
  <c r="E2534" i="10" s="1"/>
  <c r="G2534" i="10" s="1"/>
  <c r="C2535" i="10"/>
  <c r="E2535" i="10" s="1"/>
  <c r="G2535" i="10" s="1"/>
  <c r="C2536" i="10"/>
  <c r="E2536" i="10" s="1"/>
  <c r="G2536" i="10" s="1"/>
  <c r="C2537" i="10"/>
  <c r="E2537" i="10" s="1"/>
  <c r="G2537" i="10" s="1"/>
  <c r="C2538" i="10"/>
  <c r="E2538" i="10" s="1"/>
  <c r="G2538" i="10" s="1"/>
  <c r="C2539" i="10"/>
  <c r="E2539" i="10" s="1"/>
  <c r="G2539" i="10" s="1"/>
  <c r="C2540" i="10"/>
  <c r="E2540" i="10" s="1"/>
  <c r="G2540" i="10" s="1"/>
  <c r="C2541" i="10"/>
  <c r="E2541" i="10" s="1"/>
  <c r="G2541" i="10" s="1"/>
  <c r="C2542" i="10"/>
  <c r="E2542" i="10" s="1"/>
  <c r="G2542" i="10" s="1"/>
  <c r="C2543" i="10"/>
  <c r="E2543" i="10" s="1"/>
  <c r="G2543" i="10" s="1"/>
  <c r="C2544" i="10"/>
  <c r="E2544" i="10" s="1"/>
  <c r="G2544" i="10" s="1"/>
  <c r="C2545" i="10"/>
  <c r="E2545" i="10" s="1"/>
  <c r="G2545" i="10" s="1"/>
  <c r="C2546" i="10"/>
  <c r="E2546" i="10" s="1"/>
  <c r="G2546" i="10" s="1"/>
  <c r="C2547" i="10"/>
  <c r="E2547" i="10" s="1"/>
  <c r="G2547" i="10" s="1"/>
  <c r="C2548" i="10"/>
  <c r="E2548" i="10" s="1"/>
  <c r="G2548" i="10" s="1"/>
  <c r="C2549" i="10"/>
  <c r="E2549" i="10" s="1"/>
  <c r="G2549" i="10" s="1"/>
  <c r="C2550" i="10"/>
  <c r="E2550" i="10" s="1"/>
  <c r="G2550" i="10" s="1"/>
  <c r="C2551" i="10"/>
  <c r="E2551" i="10" s="1"/>
  <c r="G2551" i="10" s="1"/>
  <c r="C2552" i="10"/>
  <c r="E2552" i="10" s="1"/>
  <c r="G2552" i="10" s="1"/>
  <c r="C2553" i="10"/>
  <c r="E2553" i="10" s="1"/>
  <c r="G2553" i="10" s="1"/>
  <c r="C2554" i="10"/>
  <c r="E2554" i="10" s="1"/>
  <c r="G2554" i="10" s="1"/>
  <c r="C2555" i="10"/>
  <c r="E2555" i="10" s="1"/>
  <c r="G2555" i="10" s="1"/>
  <c r="C2556" i="10"/>
  <c r="E2556" i="10" s="1"/>
  <c r="G2556" i="10" s="1"/>
  <c r="C2557" i="10"/>
  <c r="E2557" i="10" s="1"/>
  <c r="G2557" i="10" s="1"/>
  <c r="C2558" i="10"/>
  <c r="E2558" i="10" s="1"/>
  <c r="G2558" i="10" s="1"/>
  <c r="C2559" i="10"/>
  <c r="E2559" i="10" s="1"/>
  <c r="G2559" i="10" s="1"/>
  <c r="C2560" i="10"/>
  <c r="E2560" i="10" s="1"/>
  <c r="G2560" i="10" s="1"/>
  <c r="C2561" i="10"/>
  <c r="E2561" i="10" s="1"/>
  <c r="G2561" i="10" s="1"/>
  <c r="C2562" i="10"/>
  <c r="E2562" i="10" s="1"/>
  <c r="G2562" i="10" s="1"/>
  <c r="C2563" i="10"/>
  <c r="E2563" i="10" s="1"/>
  <c r="G2563" i="10" s="1"/>
  <c r="C2564" i="10"/>
  <c r="E2564" i="10" s="1"/>
  <c r="G2564" i="10" s="1"/>
  <c r="C2565" i="10"/>
  <c r="E2565" i="10" s="1"/>
  <c r="G2565" i="10" s="1"/>
  <c r="C2566" i="10"/>
  <c r="E2566" i="10" s="1"/>
  <c r="G2566" i="10" s="1"/>
  <c r="C2567" i="10"/>
  <c r="E2567" i="10" s="1"/>
  <c r="G2567" i="10" s="1"/>
  <c r="C2568" i="10"/>
  <c r="E2568" i="10" s="1"/>
  <c r="G2568" i="10" s="1"/>
  <c r="C2569" i="10"/>
  <c r="E2569" i="10" s="1"/>
  <c r="G2569" i="10" s="1"/>
  <c r="C2570" i="10"/>
  <c r="E2570" i="10" s="1"/>
  <c r="G2570" i="10" s="1"/>
  <c r="C2571" i="10"/>
  <c r="E2571" i="10" s="1"/>
  <c r="G2571" i="10" s="1"/>
  <c r="C2572" i="10"/>
  <c r="E2572" i="10" s="1"/>
  <c r="G2572" i="10" s="1"/>
  <c r="C2573" i="10"/>
  <c r="E2573" i="10" s="1"/>
  <c r="G2573" i="10" s="1"/>
  <c r="C2574" i="10"/>
  <c r="E2574" i="10" s="1"/>
  <c r="G2574" i="10" s="1"/>
  <c r="C2575" i="10"/>
  <c r="E2575" i="10" s="1"/>
  <c r="G2575" i="10" s="1"/>
  <c r="C2576" i="10"/>
  <c r="E2576" i="10" s="1"/>
  <c r="G2576" i="10" s="1"/>
  <c r="C2577" i="10"/>
  <c r="E2577" i="10" s="1"/>
  <c r="G2577" i="10" s="1"/>
  <c r="C2578" i="10"/>
  <c r="E2578" i="10" s="1"/>
  <c r="G2578" i="10" s="1"/>
  <c r="C2579" i="10"/>
  <c r="E2579" i="10" s="1"/>
  <c r="G2579" i="10" s="1"/>
  <c r="C2580" i="10"/>
  <c r="E2580" i="10" s="1"/>
  <c r="G2580" i="10" s="1"/>
  <c r="C2581" i="10"/>
  <c r="E2581" i="10" s="1"/>
  <c r="G2581" i="10" s="1"/>
  <c r="C2582" i="10"/>
  <c r="E2582" i="10" s="1"/>
  <c r="G2582" i="10" s="1"/>
  <c r="C2583" i="10"/>
  <c r="E2583" i="10" s="1"/>
  <c r="G2583" i="10" s="1"/>
  <c r="C2584" i="10"/>
  <c r="E2584" i="10" s="1"/>
  <c r="G2584" i="10" s="1"/>
  <c r="C2585" i="10"/>
  <c r="E2585" i="10" s="1"/>
  <c r="G2585" i="10" s="1"/>
  <c r="C2586" i="10"/>
  <c r="E2586" i="10" s="1"/>
  <c r="G2586" i="10" s="1"/>
  <c r="C2587" i="10"/>
  <c r="E2587" i="10" s="1"/>
  <c r="G2587" i="10" s="1"/>
  <c r="C2588" i="10"/>
  <c r="E2588" i="10" s="1"/>
  <c r="G2588" i="10" s="1"/>
  <c r="C2589" i="10"/>
  <c r="E2589" i="10" s="1"/>
  <c r="G2589" i="10" s="1"/>
  <c r="C2590" i="10"/>
  <c r="E2590" i="10" s="1"/>
  <c r="G2590" i="10" s="1"/>
  <c r="C2591" i="10"/>
  <c r="E2591" i="10" s="1"/>
  <c r="G2591" i="10" s="1"/>
  <c r="C2592" i="10"/>
  <c r="E2592" i="10" s="1"/>
  <c r="G2592" i="10" s="1"/>
  <c r="C2593" i="10"/>
  <c r="E2593" i="10" s="1"/>
  <c r="G2593" i="10" s="1"/>
  <c r="C2594" i="10"/>
  <c r="E2594" i="10" s="1"/>
  <c r="G2594" i="10" s="1"/>
  <c r="C2595" i="10"/>
  <c r="E2595" i="10" s="1"/>
  <c r="G2595" i="10" s="1"/>
  <c r="C2596" i="10"/>
  <c r="E2596" i="10" s="1"/>
  <c r="G2596" i="10" s="1"/>
  <c r="C2597" i="10"/>
  <c r="E2597" i="10" s="1"/>
  <c r="G2597" i="10" s="1"/>
  <c r="C2598" i="10"/>
  <c r="E2598" i="10" s="1"/>
  <c r="G2598" i="10" s="1"/>
  <c r="C2599" i="10"/>
  <c r="E2599" i="10" s="1"/>
  <c r="G2599" i="10" s="1"/>
  <c r="C2600" i="10"/>
  <c r="E2600" i="10" s="1"/>
  <c r="G2600" i="10" s="1"/>
  <c r="C2601" i="10"/>
  <c r="E2601" i="10" s="1"/>
  <c r="G2601" i="10" s="1"/>
  <c r="C2602" i="10"/>
  <c r="E2602" i="10" s="1"/>
  <c r="G2602" i="10" s="1"/>
  <c r="C2603" i="10"/>
  <c r="E2603" i="10" s="1"/>
  <c r="G2603" i="10" s="1"/>
  <c r="C2604" i="10"/>
  <c r="E2604" i="10" s="1"/>
  <c r="G2604" i="10" s="1"/>
  <c r="C2605" i="10"/>
  <c r="E2605" i="10" s="1"/>
  <c r="G2605" i="10" s="1"/>
  <c r="C2606" i="10"/>
  <c r="E2606" i="10" s="1"/>
  <c r="G2606" i="10" s="1"/>
  <c r="C2607" i="10"/>
  <c r="E2607" i="10" s="1"/>
  <c r="G2607" i="10" s="1"/>
  <c r="C2608" i="10"/>
  <c r="E2608" i="10" s="1"/>
  <c r="G2608" i="10" s="1"/>
  <c r="C2609" i="10"/>
  <c r="E2609" i="10" s="1"/>
  <c r="G2609" i="10" s="1"/>
  <c r="C2610" i="10"/>
  <c r="E2610" i="10" s="1"/>
  <c r="G2610" i="10" s="1"/>
  <c r="C2611" i="10"/>
  <c r="E2611" i="10" s="1"/>
  <c r="G2611" i="10" s="1"/>
  <c r="C2612" i="10"/>
  <c r="E2612" i="10" s="1"/>
  <c r="G2612" i="10" s="1"/>
  <c r="C2613" i="10"/>
  <c r="E2613" i="10" s="1"/>
  <c r="G2613" i="10" s="1"/>
  <c r="C2614" i="10"/>
  <c r="E2614" i="10" s="1"/>
  <c r="G2614" i="10" s="1"/>
  <c r="C2615" i="10"/>
  <c r="E2615" i="10" s="1"/>
  <c r="G2615" i="10" s="1"/>
  <c r="C2616" i="10"/>
  <c r="E2616" i="10" s="1"/>
  <c r="G2616" i="10" s="1"/>
  <c r="C2617" i="10"/>
  <c r="E2617" i="10" s="1"/>
  <c r="G2617" i="10" s="1"/>
  <c r="C2618" i="10"/>
  <c r="E2618" i="10" s="1"/>
  <c r="G2618" i="10" s="1"/>
  <c r="C2619" i="10"/>
  <c r="E2619" i="10" s="1"/>
  <c r="G2619" i="10" s="1"/>
  <c r="C2620" i="10"/>
  <c r="E2620" i="10" s="1"/>
  <c r="G2620" i="10" s="1"/>
  <c r="C2621" i="10"/>
  <c r="E2621" i="10" s="1"/>
  <c r="G2621" i="10" s="1"/>
  <c r="C2622" i="10"/>
  <c r="E2622" i="10" s="1"/>
  <c r="G2622" i="10" s="1"/>
  <c r="C2623" i="10"/>
  <c r="E2623" i="10" s="1"/>
  <c r="G2623" i="10" s="1"/>
  <c r="C2624" i="10"/>
  <c r="E2624" i="10" s="1"/>
  <c r="G2624" i="10" s="1"/>
  <c r="C2625" i="10"/>
  <c r="E2625" i="10" s="1"/>
  <c r="G2625" i="10" s="1"/>
  <c r="C2626" i="10"/>
  <c r="E2626" i="10" s="1"/>
  <c r="G2626" i="10" s="1"/>
  <c r="C2627" i="10"/>
  <c r="E2627" i="10" s="1"/>
  <c r="G2627" i="10" s="1"/>
  <c r="C2628" i="10"/>
  <c r="E2628" i="10" s="1"/>
  <c r="G2628" i="10" s="1"/>
  <c r="C2629" i="10"/>
  <c r="E2629" i="10" s="1"/>
  <c r="G2629" i="10" s="1"/>
  <c r="C2630" i="10"/>
  <c r="E2630" i="10" s="1"/>
  <c r="G2630" i="10" s="1"/>
  <c r="C2631" i="10"/>
  <c r="E2631" i="10" s="1"/>
  <c r="G2631" i="10" s="1"/>
  <c r="C2632" i="10"/>
  <c r="E2632" i="10" s="1"/>
  <c r="G2632" i="10" s="1"/>
  <c r="C2633" i="10"/>
  <c r="E2633" i="10" s="1"/>
  <c r="G2633" i="10" s="1"/>
  <c r="C2634" i="10"/>
  <c r="E2634" i="10" s="1"/>
  <c r="G2634" i="10" s="1"/>
  <c r="C2635" i="10"/>
  <c r="E2635" i="10" s="1"/>
  <c r="G2635" i="10" s="1"/>
  <c r="C2636" i="10"/>
  <c r="E2636" i="10" s="1"/>
  <c r="G2636" i="10" s="1"/>
  <c r="C2637" i="10"/>
  <c r="E2637" i="10" s="1"/>
  <c r="G2637" i="10" s="1"/>
  <c r="C2638" i="10"/>
  <c r="E2638" i="10" s="1"/>
  <c r="G2638" i="10" s="1"/>
  <c r="C2639" i="10"/>
  <c r="E2639" i="10" s="1"/>
  <c r="G2639" i="10" s="1"/>
  <c r="C2640" i="10"/>
  <c r="E2640" i="10" s="1"/>
  <c r="G2640" i="10" s="1"/>
  <c r="C2641" i="10"/>
  <c r="E2641" i="10" s="1"/>
  <c r="G2641" i="10" s="1"/>
  <c r="C2642" i="10"/>
  <c r="E2642" i="10" s="1"/>
  <c r="G2642" i="10" s="1"/>
  <c r="C2643" i="10"/>
  <c r="E2643" i="10" s="1"/>
  <c r="G2643" i="10" s="1"/>
  <c r="C2644" i="10"/>
  <c r="E2644" i="10" s="1"/>
  <c r="G2644" i="10" s="1"/>
  <c r="C2645" i="10"/>
  <c r="E2645" i="10" s="1"/>
  <c r="G2645" i="10" s="1"/>
  <c r="C2646" i="10"/>
  <c r="E2646" i="10" s="1"/>
  <c r="G2646" i="10" s="1"/>
  <c r="C2647" i="10"/>
  <c r="E2647" i="10" s="1"/>
  <c r="G2647" i="10" s="1"/>
  <c r="C2648" i="10"/>
  <c r="E2648" i="10" s="1"/>
  <c r="G2648" i="10" s="1"/>
  <c r="C2649" i="10"/>
  <c r="E2649" i="10" s="1"/>
  <c r="G2649" i="10" s="1"/>
  <c r="C2650" i="10"/>
  <c r="E2650" i="10" s="1"/>
  <c r="G2650" i="10" s="1"/>
  <c r="C2651" i="10"/>
  <c r="E2651" i="10" s="1"/>
  <c r="G2651" i="10" s="1"/>
  <c r="C2652" i="10"/>
  <c r="E2652" i="10" s="1"/>
  <c r="G2652" i="10" s="1"/>
  <c r="C2653" i="10"/>
  <c r="E2653" i="10" s="1"/>
  <c r="G2653" i="10" s="1"/>
  <c r="C2654" i="10"/>
  <c r="E2654" i="10" s="1"/>
  <c r="G2654" i="10" s="1"/>
  <c r="C2655" i="10"/>
  <c r="E2655" i="10" s="1"/>
  <c r="G2655" i="10" s="1"/>
  <c r="C2656" i="10"/>
  <c r="E2656" i="10" s="1"/>
  <c r="G2656" i="10" s="1"/>
  <c r="C2657" i="10"/>
  <c r="E2657" i="10" s="1"/>
  <c r="G2657" i="10" s="1"/>
  <c r="C2658" i="10"/>
  <c r="E2658" i="10" s="1"/>
  <c r="G2658" i="10" s="1"/>
  <c r="C2659" i="10"/>
  <c r="E2659" i="10" s="1"/>
  <c r="G2659" i="10" s="1"/>
  <c r="C2660" i="10"/>
  <c r="E2660" i="10" s="1"/>
  <c r="G2660" i="10" s="1"/>
  <c r="C2661" i="10"/>
  <c r="E2661" i="10" s="1"/>
  <c r="G2661" i="10" s="1"/>
  <c r="C2662" i="10"/>
  <c r="E2662" i="10" s="1"/>
  <c r="G2662" i="10" s="1"/>
  <c r="C2663" i="10"/>
  <c r="E2663" i="10" s="1"/>
  <c r="G2663" i="10" s="1"/>
  <c r="C2664" i="10"/>
  <c r="E2664" i="10" s="1"/>
  <c r="G2664" i="10" s="1"/>
  <c r="C2665" i="10"/>
  <c r="E2665" i="10" s="1"/>
  <c r="G2665" i="10" s="1"/>
  <c r="C2666" i="10"/>
  <c r="E2666" i="10" s="1"/>
  <c r="G2666" i="10" s="1"/>
  <c r="C2667" i="10"/>
  <c r="E2667" i="10" s="1"/>
  <c r="G2667" i="10" s="1"/>
  <c r="C2668" i="10"/>
  <c r="E2668" i="10" s="1"/>
  <c r="G2668" i="10" s="1"/>
  <c r="C2669" i="10"/>
  <c r="E2669" i="10" s="1"/>
  <c r="G2669" i="10" s="1"/>
  <c r="C2670" i="10"/>
  <c r="E2670" i="10" s="1"/>
  <c r="G2670" i="10" s="1"/>
  <c r="C2671" i="10"/>
  <c r="E2671" i="10" s="1"/>
  <c r="G2671" i="10" s="1"/>
  <c r="C2672" i="10"/>
  <c r="E2672" i="10" s="1"/>
  <c r="G2672" i="10" s="1"/>
  <c r="C2673" i="10"/>
  <c r="E2673" i="10" s="1"/>
  <c r="G2673" i="10" s="1"/>
  <c r="C2674" i="10"/>
  <c r="E2674" i="10" s="1"/>
  <c r="G2674" i="10" s="1"/>
  <c r="C2675" i="10"/>
  <c r="E2675" i="10" s="1"/>
  <c r="G2675" i="10" s="1"/>
  <c r="C2676" i="10"/>
  <c r="E2676" i="10" s="1"/>
  <c r="G2676" i="10" s="1"/>
  <c r="C2500" i="9"/>
  <c r="E2500" i="9" s="1"/>
  <c r="G2500" i="9" s="1"/>
  <c r="C2501" i="9"/>
  <c r="E2501" i="9" s="1"/>
  <c r="G2501" i="9" s="1"/>
  <c r="C2502" i="9"/>
  <c r="E2502" i="9" s="1"/>
  <c r="G2502" i="9" s="1"/>
  <c r="C2503" i="9"/>
  <c r="E2503" i="9" s="1"/>
  <c r="G2503" i="9" s="1"/>
  <c r="C2504" i="9"/>
  <c r="E2504" i="9" s="1"/>
  <c r="G2504" i="9" s="1"/>
  <c r="C2505" i="9"/>
  <c r="E2505" i="9" s="1"/>
  <c r="G2505" i="9" s="1"/>
  <c r="C2506" i="9"/>
  <c r="E2506" i="9" s="1"/>
  <c r="G2506" i="9" s="1"/>
  <c r="C2507" i="9"/>
  <c r="E2507" i="9" s="1"/>
  <c r="G2507" i="9" s="1"/>
  <c r="C2508" i="9"/>
  <c r="E2508" i="9" s="1"/>
  <c r="G2508" i="9" s="1"/>
  <c r="C2509" i="9"/>
  <c r="E2509" i="9" s="1"/>
  <c r="G2509" i="9" s="1"/>
  <c r="C2510" i="9"/>
  <c r="E2510" i="9" s="1"/>
  <c r="G2510" i="9" s="1"/>
  <c r="C2511" i="9"/>
  <c r="E2511" i="9" s="1"/>
  <c r="G2511" i="9" s="1"/>
  <c r="C2512" i="9"/>
  <c r="E2512" i="9" s="1"/>
  <c r="G2512" i="9" s="1"/>
  <c r="C2513" i="9"/>
  <c r="E2513" i="9" s="1"/>
  <c r="G2513" i="9" s="1"/>
  <c r="C2514" i="9"/>
  <c r="E2514" i="9" s="1"/>
  <c r="G2514" i="9" s="1"/>
  <c r="C2515" i="9"/>
  <c r="E2515" i="9" s="1"/>
  <c r="G2515" i="9" s="1"/>
  <c r="C2516" i="9"/>
  <c r="E2516" i="9" s="1"/>
  <c r="G2516" i="9" s="1"/>
  <c r="C2517" i="9"/>
  <c r="E2517" i="9" s="1"/>
  <c r="G2517" i="9" s="1"/>
  <c r="C2518" i="9"/>
  <c r="E2518" i="9" s="1"/>
  <c r="G2518" i="9" s="1"/>
  <c r="C2519" i="9"/>
  <c r="E2519" i="9" s="1"/>
  <c r="G2519" i="9" s="1"/>
  <c r="C2520" i="9"/>
  <c r="E2520" i="9" s="1"/>
  <c r="G2520" i="9" s="1"/>
  <c r="C2521" i="9"/>
  <c r="E2521" i="9" s="1"/>
  <c r="G2521" i="9" s="1"/>
  <c r="C2522" i="9"/>
  <c r="E2522" i="9" s="1"/>
  <c r="G2522" i="9" s="1"/>
  <c r="C2523" i="9"/>
  <c r="E2523" i="9" s="1"/>
  <c r="G2523" i="9" s="1"/>
  <c r="C2524" i="9"/>
  <c r="E2524" i="9" s="1"/>
  <c r="G2524" i="9" s="1"/>
  <c r="C2525" i="9"/>
  <c r="E2525" i="9" s="1"/>
  <c r="G2525" i="9" s="1"/>
  <c r="C2526" i="9"/>
  <c r="E2526" i="9" s="1"/>
  <c r="G2526" i="9" s="1"/>
  <c r="C2527" i="9"/>
  <c r="E2527" i="9" s="1"/>
  <c r="G2527" i="9" s="1"/>
  <c r="C2528" i="9"/>
  <c r="E2528" i="9" s="1"/>
  <c r="G2528" i="9" s="1"/>
  <c r="C2529" i="9"/>
  <c r="E2529" i="9" s="1"/>
  <c r="G2529" i="9" s="1"/>
  <c r="C2530" i="9"/>
  <c r="E2530" i="9" s="1"/>
  <c r="G2530" i="9" s="1"/>
  <c r="C2531" i="9"/>
  <c r="E2531" i="9" s="1"/>
  <c r="G2531" i="9" s="1"/>
  <c r="C2532" i="9"/>
  <c r="E2532" i="9" s="1"/>
  <c r="G2532" i="9" s="1"/>
  <c r="C2533" i="9"/>
  <c r="E2533" i="9" s="1"/>
  <c r="G2533" i="9" s="1"/>
  <c r="C2534" i="9"/>
  <c r="E2534" i="9" s="1"/>
  <c r="G2534" i="9" s="1"/>
  <c r="C2535" i="9"/>
  <c r="E2535" i="9" s="1"/>
  <c r="G2535" i="9" s="1"/>
  <c r="C2536" i="9"/>
  <c r="E2536" i="9" s="1"/>
  <c r="G2536" i="9" s="1"/>
  <c r="C2537" i="9"/>
  <c r="E2537" i="9" s="1"/>
  <c r="G2537" i="9" s="1"/>
  <c r="C2538" i="9"/>
  <c r="E2538" i="9" s="1"/>
  <c r="G2538" i="9" s="1"/>
  <c r="C2539" i="9"/>
  <c r="E2539" i="9" s="1"/>
  <c r="G2539" i="9" s="1"/>
  <c r="C2540" i="9"/>
  <c r="E2540" i="9" s="1"/>
  <c r="G2540" i="9" s="1"/>
  <c r="C2541" i="9"/>
  <c r="E2541" i="9" s="1"/>
  <c r="G2541" i="9" s="1"/>
  <c r="C2542" i="9"/>
  <c r="E2542" i="9" s="1"/>
  <c r="G2542" i="9" s="1"/>
  <c r="C2543" i="9"/>
  <c r="E2543" i="9" s="1"/>
  <c r="G2543" i="9" s="1"/>
  <c r="C2544" i="9"/>
  <c r="E2544" i="9" s="1"/>
  <c r="G2544" i="9" s="1"/>
  <c r="C2545" i="9"/>
  <c r="E2545" i="9" s="1"/>
  <c r="G2545" i="9" s="1"/>
  <c r="C2546" i="9"/>
  <c r="E2546" i="9" s="1"/>
  <c r="G2546" i="9" s="1"/>
  <c r="C2547" i="9"/>
  <c r="E2547" i="9" s="1"/>
  <c r="G2547" i="9" s="1"/>
  <c r="C2548" i="9"/>
  <c r="E2548" i="9" s="1"/>
  <c r="G2548" i="9" s="1"/>
  <c r="C2549" i="9"/>
  <c r="E2549" i="9" s="1"/>
  <c r="G2549" i="9" s="1"/>
  <c r="C2550" i="9"/>
  <c r="E2550" i="9" s="1"/>
  <c r="G2550" i="9" s="1"/>
  <c r="C2551" i="9"/>
  <c r="E2551" i="9" s="1"/>
  <c r="G2551" i="9" s="1"/>
  <c r="C2552" i="9"/>
  <c r="E2552" i="9" s="1"/>
  <c r="G2552" i="9" s="1"/>
  <c r="C2553" i="9"/>
  <c r="E2553" i="9" s="1"/>
  <c r="G2553" i="9" s="1"/>
  <c r="C2554" i="9"/>
  <c r="E2554" i="9" s="1"/>
  <c r="G2554" i="9" s="1"/>
  <c r="C2555" i="9"/>
  <c r="E2555" i="9" s="1"/>
  <c r="G2555" i="9" s="1"/>
  <c r="C2556" i="9"/>
  <c r="E2556" i="9" s="1"/>
  <c r="G2556" i="9" s="1"/>
  <c r="C2557" i="9"/>
  <c r="E2557" i="9" s="1"/>
  <c r="G2557" i="9" s="1"/>
  <c r="C2558" i="9"/>
  <c r="E2558" i="9" s="1"/>
  <c r="G2558" i="9" s="1"/>
  <c r="C2559" i="9"/>
  <c r="E2559" i="9" s="1"/>
  <c r="G2559" i="9" s="1"/>
  <c r="C2560" i="9"/>
  <c r="E2560" i="9" s="1"/>
  <c r="G2560" i="9" s="1"/>
  <c r="C2561" i="9"/>
  <c r="E2561" i="9" s="1"/>
  <c r="G2561" i="9" s="1"/>
  <c r="C2562" i="9"/>
  <c r="E2562" i="9" s="1"/>
  <c r="G2562" i="9" s="1"/>
  <c r="C2563" i="9"/>
  <c r="E2563" i="9" s="1"/>
  <c r="G2563" i="9" s="1"/>
  <c r="C2564" i="9"/>
  <c r="E2564" i="9" s="1"/>
  <c r="G2564" i="9" s="1"/>
  <c r="C2565" i="9"/>
  <c r="E2565" i="9" s="1"/>
  <c r="G2565" i="9" s="1"/>
  <c r="C2566" i="9"/>
  <c r="E2566" i="9" s="1"/>
  <c r="G2566" i="9" s="1"/>
  <c r="C2567" i="9"/>
  <c r="E2567" i="9" s="1"/>
  <c r="G2567" i="9" s="1"/>
  <c r="C2568" i="9"/>
  <c r="E2568" i="9" s="1"/>
  <c r="G2568" i="9" s="1"/>
  <c r="C2569" i="9"/>
  <c r="E2569" i="9" s="1"/>
  <c r="G2569" i="9" s="1"/>
  <c r="C2570" i="9"/>
  <c r="E2570" i="9" s="1"/>
  <c r="G2570" i="9" s="1"/>
  <c r="C2571" i="9"/>
  <c r="E2571" i="9" s="1"/>
  <c r="G2571" i="9" s="1"/>
  <c r="C2572" i="9"/>
  <c r="E2572" i="9" s="1"/>
  <c r="G2572" i="9" s="1"/>
  <c r="C2573" i="9"/>
  <c r="E2573" i="9" s="1"/>
  <c r="G2573" i="9" s="1"/>
  <c r="C2574" i="9"/>
  <c r="E2574" i="9" s="1"/>
  <c r="G2574" i="9" s="1"/>
  <c r="C2575" i="9"/>
  <c r="E2575" i="9" s="1"/>
  <c r="G2575" i="9" s="1"/>
  <c r="C2576" i="9"/>
  <c r="E2576" i="9" s="1"/>
  <c r="G2576" i="9" s="1"/>
  <c r="C2577" i="9"/>
  <c r="E2577" i="9" s="1"/>
  <c r="G2577" i="9" s="1"/>
  <c r="C2578" i="9"/>
  <c r="E2578" i="9" s="1"/>
  <c r="G2578" i="9" s="1"/>
  <c r="C2579" i="9"/>
  <c r="E2579" i="9" s="1"/>
  <c r="G2579" i="9" s="1"/>
  <c r="C2580" i="9"/>
  <c r="E2580" i="9" s="1"/>
  <c r="G2580" i="9" s="1"/>
  <c r="C2581" i="9"/>
  <c r="E2581" i="9" s="1"/>
  <c r="G2581" i="9" s="1"/>
  <c r="C2582" i="9"/>
  <c r="E2582" i="9" s="1"/>
  <c r="G2582" i="9" s="1"/>
  <c r="C2583" i="9"/>
  <c r="E2583" i="9" s="1"/>
  <c r="G2583" i="9" s="1"/>
  <c r="C2584" i="9"/>
  <c r="E2584" i="9" s="1"/>
  <c r="G2584" i="9" s="1"/>
  <c r="C2585" i="9"/>
  <c r="E2585" i="9" s="1"/>
  <c r="G2585" i="9" s="1"/>
  <c r="C2586" i="9"/>
  <c r="E2586" i="9" s="1"/>
  <c r="G2586" i="9" s="1"/>
  <c r="C2587" i="9"/>
  <c r="E2587" i="9" s="1"/>
  <c r="G2587" i="9" s="1"/>
  <c r="C2588" i="9"/>
  <c r="E2588" i="9" s="1"/>
  <c r="G2588" i="9" s="1"/>
  <c r="C2589" i="9"/>
  <c r="E2589" i="9" s="1"/>
  <c r="G2589" i="9" s="1"/>
  <c r="C2590" i="9"/>
  <c r="E2590" i="9" s="1"/>
  <c r="G2590" i="9" s="1"/>
  <c r="C2591" i="9"/>
  <c r="E2591" i="9" s="1"/>
  <c r="G2591" i="9" s="1"/>
  <c r="C2592" i="9"/>
  <c r="E2592" i="9" s="1"/>
  <c r="G2592" i="9" s="1"/>
  <c r="C2593" i="9"/>
  <c r="E2593" i="9" s="1"/>
  <c r="G2593" i="9" s="1"/>
  <c r="C2594" i="9"/>
  <c r="E2594" i="9" s="1"/>
  <c r="G2594" i="9" s="1"/>
  <c r="C2595" i="9"/>
  <c r="E2595" i="9" s="1"/>
  <c r="G2595" i="9" s="1"/>
  <c r="C2596" i="9"/>
  <c r="E2596" i="9" s="1"/>
  <c r="G2596" i="9" s="1"/>
  <c r="C2597" i="9"/>
  <c r="E2597" i="9" s="1"/>
  <c r="G2597" i="9" s="1"/>
  <c r="C2598" i="9"/>
  <c r="E2598" i="9" s="1"/>
  <c r="G2598" i="9" s="1"/>
  <c r="C2599" i="9"/>
  <c r="E2599" i="9" s="1"/>
  <c r="G2599" i="9" s="1"/>
  <c r="C2600" i="9"/>
  <c r="E2600" i="9" s="1"/>
  <c r="G2600" i="9" s="1"/>
  <c r="C2601" i="9"/>
  <c r="E2601" i="9" s="1"/>
  <c r="G2601" i="9" s="1"/>
  <c r="C2602" i="9"/>
  <c r="E2602" i="9" s="1"/>
  <c r="G2602" i="9" s="1"/>
  <c r="C2603" i="9"/>
  <c r="E2603" i="9" s="1"/>
  <c r="G2603" i="9" s="1"/>
  <c r="C2604" i="9"/>
  <c r="E2604" i="9" s="1"/>
  <c r="G2604" i="9" s="1"/>
  <c r="C2605" i="9"/>
  <c r="E2605" i="9" s="1"/>
  <c r="G2605" i="9" s="1"/>
  <c r="C2606" i="9"/>
  <c r="E2606" i="9" s="1"/>
  <c r="G2606" i="9" s="1"/>
  <c r="C2607" i="9"/>
  <c r="E2607" i="9" s="1"/>
  <c r="G2607" i="9" s="1"/>
  <c r="C2608" i="9"/>
  <c r="E2608" i="9" s="1"/>
  <c r="G2608" i="9" s="1"/>
  <c r="C2609" i="9"/>
  <c r="E2609" i="9" s="1"/>
  <c r="G2609" i="9" s="1"/>
  <c r="C2610" i="9"/>
  <c r="E2610" i="9" s="1"/>
  <c r="G2610" i="9" s="1"/>
  <c r="C2611" i="9"/>
  <c r="E2611" i="9" s="1"/>
  <c r="G2611" i="9" s="1"/>
  <c r="C2612" i="9"/>
  <c r="E2612" i="9" s="1"/>
  <c r="G2612" i="9" s="1"/>
  <c r="C2613" i="9"/>
  <c r="E2613" i="9" s="1"/>
  <c r="G2613" i="9" s="1"/>
  <c r="C2614" i="9"/>
  <c r="E2614" i="9" s="1"/>
  <c r="G2614" i="9" s="1"/>
  <c r="C2615" i="9"/>
  <c r="E2615" i="9" s="1"/>
  <c r="G2615" i="9" s="1"/>
  <c r="C2616" i="9"/>
  <c r="E2616" i="9" s="1"/>
  <c r="G2616" i="9" s="1"/>
  <c r="C2617" i="9"/>
  <c r="E2617" i="9" s="1"/>
  <c r="G2617" i="9" s="1"/>
  <c r="C2618" i="9"/>
  <c r="E2618" i="9" s="1"/>
  <c r="G2618" i="9" s="1"/>
  <c r="C2619" i="9"/>
  <c r="E2619" i="9" s="1"/>
  <c r="G2619" i="9" s="1"/>
  <c r="C2620" i="9"/>
  <c r="E2620" i="9" s="1"/>
  <c r="G2620" i="9" s="1"/>
  <c r="C2621" i="9"/>
  <c r="E2621" i="9" s="1"/>
  <c r="G2621" i="9" s="1"/>
  <c r="C2622" i="9"/>
  <c r="E2622" i="9" s="1"/>
  <c r="G2622" i="9" s="1"/>
  <c r="C2623" i="9"/>
  <c r="E2623" i="9" s="1"/>
  <c r="G2623" i="9" s="1"/>
  <c r="C2624" i="9"/>
  <c r="E2624" i="9" s="1"/>
  <c r="G2624" i="9" s="1"/>
  <c r="C2625" i="9"/>
  <c r="E2625" i="9" s="1"/>
  <c r="G2625" i="9" s="1"/>
  <c r="C2626" i="9"/>
  <c r="E2626" i="9" s="1"/>
  <c r="G2626" i="9" s="1"/>
  <c r="C2627" i="9"/>
  <c r="E2627" i="9" s="1"/>
  <c r="G2627" i="9" s="1"/>
  <c r="C2628" i="9"/>
  <c r="E2628" i="9" s="1"/>
  <c r="G2628" i="9" s="1"/>
  <c r="C2629" i="9"/>
  <c r="E2629" i="9" s="1"/>
  <c r="G2629" i="9" s="1"/>
  <c r="C2630" i="9"/>
  <c r="E2630" i="9" s="1"/>
  <c r="G2630" i="9" s="1"/>
  <c r="C2631" i="9"/>
  <c r="E2631" i="9" s="1"/>
  <c r="G2631" i="9" s="1"/>
  <c r="C2632" i="9"/>
  <c r="E2632" i="9" s="1"/>
  <c r="G2632" i="9" s="1"/>
  <c r="C2633" i="9"/>
  <c r="E2633" i="9" s="1"/>
  <c r="G2633" i="9" s="1"/>
  <c r="C2634" i="9"/>
  <c r="E2634" i="9" s="1"/>
  <c r="G2634" i="9" s="1"/>
  <c r="C2635" i="9"/>
  <c r="E2635" i="9" s="1"/>
  <c r="G2635" i="9" s="1"/>
  <c r="C2636" i="9"/>
  <c r="E2636" i="9" s="1"/>
  <c r="G2636" i="9" s="1"/>
  <c r="C2637" i="9"/>
  <c r="E2637" i="9" s="1"/>
  <c r="G2637" i="9" s="1"/>
  <c r="C2638" i="9"/>
  <c r="E2638" i="9" s="1"/>
  <c r="G2638" i="9" s="1"/>
  <c r="C2639" i="9"/>
  <c r="E2639" i="9" s="1"/>
  <c r="G2639" i="9" s="1"/>
  <c r="C2640" i="9"/>
  <c r="E2640" i="9" s="1"/>
  <c r="G2640" i="9" s="1"/>
  <c r="C2641" i="9"/>
  <c r="E2641" i="9" s="1"/>
  <c r="G2641" i="9" s="1"/>
  <c r="C2642" i="9"/>
  <c r="E2642" i="9" s="1"/>
  <c r="G2642" i="9" s="1"/>
  <c r="C2643" i="9"/>
  <c r="E2643" i="9" s="1"/>
  <c r="G2643" i="9" s="1"/>
  <c r="C2644" i="9"/>
  <c r="E2644" i="9" s="1"/>
  <c r="G2644" i="9" s="1"/>
  <c r="C2645" i="9"/>
  <c r="E2645" i="9" s="1"/>
  <c r="G2645" i="9" s="1"/>
  <c r="C2646" i="9"/>
  <c r="E2646" i="9" s="1"/>
  <c r="G2646" i="9" s="1"/>
  <c r="C2647" i="9"/>
  <c r="E2647" i="9" s="1"/>
  <c r="G2647" i="9" s="1"/>
  <c r="C2648" i="9"/>
  <c r="E2648" i="9" s="1"/>
  <c r="G2648" i="9" s="1"/>
  <c r="C2649" i="9"/>
  <c r="E2649" i="9" s="1"/>
  <c r="G2649" i="9" s="1"/>
  <c r="C2650" i="9"/>
  <c r="E2650" i="9" s="1"/>
  <c r="G2650" i="9" s="1"/>
  <c r="C2651" i="9"/>
  <c r="E2651" i="9" s="1"/>
  <c r="G2651" i="9" s="1"/>
  <c r="C2652" i="9"/>
  <c r="E2652" i="9" s="1"/>
  <c r="G2652" i="9" s="1"/>
  <c r="C2653" i="9"/>
  <c r="E2653" i="9" s="1"/>
  <c r="G2653" i="9" s="1"/>
  <c r="C2654" i="9"/>
  <c r="E2654" i="9" s="1"/>
  <c r="G2654" i="9" s="1"/>
  <c r="C2655" i="9"/>
  <c r="E2655" i="9" s="1"/>
  <c r="G2655" i="9" s="1"/>
  <c r="C2656" i="9"/>
  <c r="E2656" i="9" s="1"/>
  <c r="G2656" i="9" s="1"/>
  <c r="C2657" i="9"/>
  <c r="E2657" i="9" s="1"/>
  <c r="G2657" i="9" s="1"/>
  <c r="C2658" i="9"/>
  <c r="E2658" i="9" s="1"/>
  <c r="G2658" i="9" s="1"/>
  <c r="C2659" i="9"/>
  <c r="E2659" i="9" s="1"/>
  <c r="G2659" i="9" s="1"/>
  <c r="C2660" i="9"/>
  <c r="E2660" i="9" s="1"/>
  <c r="G2660" i="9" s="1"/>
  <c r="C2661" i="9"/>
  <c r="E2661" i="9" s="1"/>
  <c r="G2661" i="9" s="1"/>
  <c r="C2662" i="9"/>
  <c r="E2662" i="9" s="1"/>
  <c r="G2662" i="9" s="1"/>
  <c r="C2663" i="9"/>
  <c r="E2663" i="9" s="1"/>
  <c r="G2663" i="9" s="1"/>
  <c r="C2664" i="9"/>
  <c r="E2664" i="9" s="1"/>
  <c r="G2664" i="9" s="1"/>
  <c r="C2665" i="9"/>
  <c r="E2665" i="9" s="1"/>
  <c r="G2665" i="9" s="1"/>
  <c r="C2666" i="9"/>
  <c r="E2666" i="9" s="1"/>
  <c r="G2666" i="9" s="1"/>
  <c r="C2667" i="9"/>
  <c r="E2667" i="9" s="1"/>
  <c r="G2667" i="9" s="1"/>
  <c r="C2668" i="9"/>
  <c r="E2668" i="9" s="1"/>
  <c r="G2668" i="9" s="1"/>
  <c r="C2669" i="9"/>
  <c r="E2669" i="9" s="1"/>
  <c r="G2669" i="9" s="1"/>
  <c r="C2670" i="9"/>
  <c r="E2670" i="9" s="1"/>
  <c r="G2670" i="9" s="1"/>
  <c r="C2671" i="9"/>
  <c r="E2671" i="9" s="1"/>
  <c r="G2671" i="9" s="1"/>
  <c r="C2672" i="9"/>
  <c r="E2672" i="9" s="1"/>
  <c r="G2672" i="9" s="1"/>
  <c r="C2673" i="9"/>
  <c r="E2673" i="9" s="1"/>
  <c r="G2673" i="9" s="1"/>
  <c r="C2674" i="9"/>
  <c r="E2674" i="9" s="1"/>
  <c r="G2674" i="9" s="1"/>
  <c r="C2675" i="9"/>
  <c r="E2675" i="9" s="1"/>
  <c r="G2675" i="9" s="1"/>
  <c r="C2676" i="9"/>
  <c r="E2676" i="9" s="1"/>
  <c r="G2676" i="9" s="1"/>
  <c r="C2499" i="10"/>
  <c r="E2499" i="10" s="1"/>
  <c r="G2499" i="10" s="1"/>
  <c r="C2498" i="10"/>
  <c r="E2498" i="10" s="1"/>
  <c r="G2498" i="10" s="1"/>
  <c r="C2497" i="10"/>
  <c r="E2497" i="10" s="1"/>
  <c r="G2497" i="10" s="1"/>
  <c r="C2496" i="10"/>
  <c r="E2496" i="10" s="1"/>
  <c r="G2496" i="10" s="1"/>
  <c r="C2495" i="10"/>
  <c r="E2495" i="10" s="1"/>
  <c r="G2495" i="10" s="1"/>
  <c r="C2494" i="10"/>
  <c r="E2494" i="10" s="1"/>
  <c r="G2494" i="10" s="1"/>
  <c r="C2493" i="10"/>
  <c r="E2493" i="10" s="1"/>
  <c r="G2493" i="10" s="1"/>
  <c r="C2492" i="10"/>
  <c r="E2492" i="10" s="1"/>
  <c r="G2492" i="10" s="1"/>
  <c r="C2491" i="10"/>
  <c r="E2491" i="10" s="1"/>
  <c r="G2491" i="10" s="1"/>
  <c r="C2490" i="10"/>
  <c r="E2490" i="10" s="1"/>
  <c r="G2490" i="10" s="1"/>
  <c r="C2489" i="10"/>
  <c r="E2489" i="10" s="1"/>
  <c r="G2489" i="10" s="1"/>
  <c r="C2488" i="10"/>
  <c r="E2488" i="10" s="1"/>
  <c r="G2488" i="10" s="1"/>
  <c r="C2487" i="10"/>
  <c r="E2487" i="10" s="1"/>
  <c r="G2487" i="10" s="1"/>
  <c r="C2486" i="10"/>
  <c r="E2486" i="10" s="1"/>
  <c r="G2486" i="10" s="1"/>
  <c r="C2485" i="10"/>
  <c r="E2485" i="10" s="1"/>
  <c r="G2485" i="10" s="1"/>
  <c r="C2484" i="10"/>
  <c r="E2484" i="10" s="1"/>
  <c r="G2484" i="10" s="1"/>
  <c r="C2483" i="10"/>
  <c r="E2483" i="10" s="1"/>
  <c r="G2483" i="10" s="1"/>
  <c r="C2482" i="10"/>
  <c r="E2482" i="10" s="1"/>
  <c r="G2482" i="10" s="1"/>
  <c r="C2481" i="10"/>
  <c r="E2481" i="10" s="1"/>
  <c r="G2481" i="10" s="1"/>
  <c r="C2480" i="10"/>
  <c r="E2480" i="10" s="1"/>
  <c r="G2480" i="10" s="1"/>
  <c r="C2479" i="10"/>
  <c r="E2479" i="10" s="1"/>
  <c r="G2479" i="10" s="1"/>
  <c r="C2478" i="10"/>
  <c r="E2478" i="10" s="1"/>
  <c r="G2478" i="10" s="1"/>
  <c r="C2477" i="10"/>
  <c r="E2477" i="10" s="1"/>
  <c r="G2477" i="10" s="1"/>
  <c r="C2476" i="10"/>
  <c r="E2476" i="10" s="1"/>
  <c r="G2476" i="10" s="1"/>
  <c r="C2475" i="10"/>
  <c r="E2475" i="10" s="1"/>
  <c r="G2475" i="10" s="1"/>
  <c r="C2474" i="10"/>
  <c r="E2474" i="10" s="1"/>
  <c r="G2474" i="10" s="1"/>
  <c r="C2473" i="10"/>
  <c r="E2473" i="10" s="1"/>
  <c r="G2473" i="10" s="1"/>
  <c r="C2472" i="10"/>
  <c r="E2472" i="10" s="1"/>
  <c r="G2472" i="10" s="1"/>
  <c r="C2471" i="10"/>
  <c r="E2471" i="10" s="1"/>
  <c r="G2471" i="10" s="1"/>
  <c r="C2470" i="10"/>
  <c r="E2470" i="10" s="1"/>
  <c r="G2470" i="10" s="1"/>
  <c r="C2469" i="10"/>
  <c r="E2469" i="10" s="1"/>
  <c r="G2469" i="10" s="1"/>
  <c r="C2468" i="10"/>
  <c r="E2468" i="10" s="1"/>
  <c r="G2468" i="10" s="1"/>
  <c r="C2467" i="10"/>
  <c r="E2467" i="10" s="1"/>
  <c r="G2467" i="10" s="1"/>
  <c r="C2466" i="10"/>
  <c r="E2466" i="10" s="1"/>
  <c r="G2466" i="10" s="1"/>
  <c r="C2465" i="10"/>
  <c r="E2465" i="10" s="1"/>
  <c r="G2465" i="10" s="1"/>
  <c r="C2464" i="10"/>
  <c r="E2464" i="10" s="1"/>
  <c r="G2464" i="10" s="1"/>
  <c r="C2463" i="10"/>
  <c r="E2463" i="10" s="1"/>
  <c r="G2463" i="10" s="1"/>
  <c r="C2462" i="10"/>
  <c r="E2462" i="10" s="1"/>
  <c r="G2462" i="10" s="1"/>
  <c r="C2461" i="10"/>
  <c r="E2461" i="10" s="1"/>
  <c r="G2461" i="10" s="1"/>
  <c r="C2460" i="10"/>
  <c r="E2460" i="10" s="1"/>
  <c r="G2460" i="10" s="1"/>
  <c r="C2459" i="10"/>
  <c r="E2459" i="10" s="1"/>
  <c r="G2459" i="10" s="1"/>
  <c r="C2458" i="10"/>
  <c r="E2458" i="10" s="1"/>
  <c r="G2458" i="10" s="1"/>
  <c r="C2457" i="10"/>
  <c r="E2457" i="10" s="1"/>
  <c r="G2457" i="10" s="1"/>
  <c r="C2456" i="10"/>
  <c r="E2456" i="10" s="1"/>
  <c r="G2456" i="10" s="1"/>
  <c r="C2455" i="10"/>
  <c r="E2455" i="10" s="1"/>
  <c r="G2455" i="10" s="1"/>
  <c r="C2454" i="10"/>
  <c r="E2454" i="10" s="1"/>
  <c r="G2454" i="10" s="1"/>
  <c r="C2453" i="10"/>
  <c r="E2453" i="10" s="1"/>
  <c r="G2453" i="10" s="1"/>
  <c r="C2452" i="10"/>
  <c r="E2452" i="10" s="1"/>
  <c r="G2452" i="10" s="1"/>
  <c r="C2451" i="10"/>
  <c r="E2451" i="10" s="1"/>
  <c r="G2451" i="10" s="1"/>
  <c r="C2450" i="10"/>
  <c r="E2450" i="10" s="1"/>
  <c r="G2450" i="10" s="1"/>
  <c r="C2449" i="10"/>
  <c r="E2449" i="10" s="1"/>
  <c r="G2449" i="10" s="1"/>
  <c r="C2448" i="10"/>
  <c r="E2448" i="10" s="1"/>
  <c r="G2448" i="10" s="1"/>
  <c r="C2447" i="10"/>
  <c r="E2447" i="10" s="1"/>
  <c r="G2447" i="10" s="1"/>
  <c r="C2446" i="10"/>
  <c r="E2446" i="10" s="1"/>
  <c r="G2446" i="10" s="1"/>
  <c r="C2445" i="10"/>
  <c r="E2445" i="10" s="1"/>
  <c r="G2445" i="10" s="1"/>
  <c r="C2444" i="10"/>
  <c r="E2444" i="10" s="1"/>
  <c r="G2444" i="10" s="1"/>
  <c r="C2443" i="10"/>
  <c r="E2443" i="10" s="1"/>
  <c r="G2443" i="10" s="1"/>
  <c r="C2442" i="10"/>
  <c r="E2442" i="10" s="1"/>
  <c r="G2442" i="10" s="1"/>
  <c r="C2441" i="10"/>
  <c r="E2441" i="10" s="1"/>
  <c r="G2441" i="10" s="1"/>
  <c r="C2440" i="10"/>
  <c r="E2440" i="10" s="1"/>
  <c r="G2440" i="10" s="1"/>
  <c r="C2439" i="10"/>
  <c r="E2439" i="10" s="1"/>
  <c r="G2439" i="10" s="1"/>
  <c r="C2438" i="10"/>
  <c r="E2438" i="10" s="1"/>
  <c r="G2438" i="10" s="1"/>
  <c r="C2437" i="10"/>
  <c r="E2437" i="10" s="1"/>
  <c r="G2437" i="10" s="1"/>
  <c r="C2436" i="10"/>
  <c r="E2436" i="10" s="1"/>
  <c r="G2436" i="10" s="1"/>
  <c r="C2435" i="10"/>
  <c r="E2435" i="10" s="1"/>
  <c r="G2435" i="10" s="1"/>
  <c r="C2434" i="10"/>
  <c r="E2434" i="10" s="1"/>
  <c r="G2434" i="10" s="1"/>
  <c r="C2433" i="10"/>
  <c r="E2433" i="10" s="1"/>
  <c r="G2433" i="10" s="1"/>
  <c r="C2432" i="10"/>
  <c r="E2432" i="10" s="1"/>
  <c r="G2432" i="10" s="1"/>
  <c r="C2431" i="10"/>
  <c r="E2431" i="10" s="1"/>
  <c r="G2431" i="10" s="1"/>
  <c r="C2430" i="10"/>
  <c r="E2430" i="10" s="1"/>
  <c r="G2430" i="10" s="1"/>
  <c r="C2429" i="10"/>
  <c r="E2429" i="10" s="1"/>
  <c r="G2429" i="10" s="1"/>
  <c r="C2428" i="10"/>
  <c r="E2428" i="10" s="1"/>
  <c r="G2428" i="10" s="1"/>
  <c r="C2427" i="10"/>
  <c r="E2427" i="10" s="1"/>
  <c r="G2427" i="10" s="1"/>
  <c r="C2426" i="10"/>
  <c r="E2426" i="10" s="1"/>
  <c r="G2426" i="10" s="1"/>
  <c r="C2425" i="10"/>
  <c r="E2425" i="10" s="1"/>
  <c r="G2425" i="10" s="1"/>
  <c r="C2424" i="10"/>
  <c r="E2424" i="10" s="1"/>
  <c r="G2424" i="10" s="1"/>
  <c r="C2423" i="10"/>
  <c r="E2423" i="10" s="1"/>
  <c r="G2423" i="10" s="1"/>
  <c r="C2422" i="10"/>
  <c r="E2422" i="10" s="1"/>
  <c r="G2422" i="10" s="1"/>
  <c r="C2421" i="10"/>
  <c r="E2421" i="10" s="1"/>
  <c r="G2421" i="10" s="1"/>
  <c r="C2420" i="10"/>
  <c r="E2420" i="10" s="1"/>
  <c r="G2420" i="10" s="1"/>
  <c r="C2419" i="10"/>
  <c r="E2419" i="10" s="1"/>
  <c r="G2419" i="10" s="1"/>
  <c r="C2418" i="10"/>
  <c r="E2418" i="10" s="1"/>
  <c r="G2418" i="10" s="1"/>
  <c r="C2417" i="10"/>
  <c r="E2417" i="10" s="1"/>
  <c r="G2417" i="10" s="1"/>
  <c r="C2416" i="10"/>
  <c r="E2416" i="10" s="1"/>
  <c r="G2416" i="10" s="1"/>
  <c r="C2415" i="10"/>
  <c r="E2415" i="10" s="1"/>
  <c r="G2415" i="10" s="1"/>
  <c r="C2414" i="10"/>
  <c r="E2414" i="10" s="1"/>
  <c r="G2414" i="10" s="1"/>
  <c r="C2413" i="10"/>
  <c r="E2413" i="10" s="1"/>
  <c r="G2413" i="10" s="1"/>
  <c r="C2412" i="10"/>
  <c r="E2412" i="10" s="1"/>
  <c r="G2412" i="10" s="1"/>
  <c r="C2411" i="10"/>
  <c r="E2411" i="10" s="1"/>
  <c r="G2411" i="10" s="1"/>
  <c r="C2410" i="10"/>
  <c r="E2410" i="10" s="1"/>
  <c r="G2410" i="10" s="1"/>
  <c r="C2409" i="10"/>
  <c r="E2409" i="10" s="1"/>
  <c r="G2409" i="10" s="1"/>
  <c r="C2408" i="10"/>
  <c r="E2408" i="10" s="1"/>
  <c r="G2408" i="10" s="1"/>
  <c r="C2407" i="10"/>
  <c r="E2407" i="10" s="1"/>
  <c r="G2407" i="10" s="1"/>
  <c r="C2406" i="10"/>
  <c r="E2406" i="10" s="1"/>
  <c r="G2406" i="10" s="1"/>
  <c r="C2405" i="10"/>
  <c r="E2405" i="10" s="1"/>
  <c r="G2405" i="10" s="1"/>
  <c r="C2404" i="10"/>
  <c r="E2404" i="10" s="1"/>
  <c r="G2404" i="10" s="1"/>
  <c r="C2403" i="10"/>
  <c r="E2403" i="10" s="1"/>
  <c r="G2403" i="10" s="1"/>
  <c r="C2402" i="10"/>
  <c r="E2402" i="10" s="1"/>
  <c r="G2402" i="10" s="1"/>
  <c r="C2401" i="10"/>
  <c r="E2401" i="10" s="1"/>
  <c r="G2401" i="10" s="1"/>
  <c r="C2400" i="10"/>
  <c r="E2400" i="10" s="1"/>
  <c r="G2400" i="10" s="1"/>
  <c r="C2399" i="10"/>
  <c r="E2399" i="10" s="1"/>
  <c r="G2399" i="10" s="1"/>
  <c r="C2398" i="10"/>
  <c r="E2398" i="10" s="1"/>
  <c r="G2398" i="10" s="1"/>
  <c r="C2397" i="10"/>
  <c r="E2397" i="10" s="1"/>
  <c r="G2397" i="10" s="1"/>
  <c r="C2396" i="10"/>
  <c r="E2396" i="10" s="1"/>
  <c r="G2396" i="10" s="1"/>
  <c r="C2395" i="10"/>
  <c r="E2395" i="10" s="1"/>
  <c r="G2395" i="10" s="1"/>
  <c r="C2394" i="10"/>
  <c r="E2394" i="10" s="1"/>
  <c r="G2394" i="10" s="1"/>
  <c r="C2393" i="10"/>
  <c r="E2393" i="10" s="1"/>
  <c r="G2393" i="10" s="1"/>
  <c r="C2392" i="10"/>
  <c r="E2392" i="10" s="1"/>
  <c r="G2392" i="10" s="1"/>
  <c r="C2391" i="10"/>
  <c r="E2391" i="10" s="1"/>
  <c r="G2391" i="10" s="1"/>
  <c r="C2390" i="10"/>
  <c r="E2390" i="10" s="1"/>
  <c r="G2390" i="10" s="1"/>
  <c r="C2389" i="10"/>
  <c r="E2389" i="10" s="1"/>
  <c r="G2389" i="10" s="1"/>
  <c r="C2388" i="10"/>
  <c r="E2388" i="10" s="1"/>
  <c r="G2388" i="10" s="1"/>
  <c r="C2387" i="10"/>
  <c r="E2387" i="10" s="1"/>
  <c r="G2387" i="10" s="1"/>
  <c r="C2386" i="10"/>
  <c r="E2386" i="10" s="1"/>
  <c r="G2386" i="10" s="1"/>
  <c r="C2385" i="10"/>
  <c r="E2385" i="10" s="1"/>
  <c r="G2385" i="10" s="1"/>
  <c r="C2384" i="10"/>
  <c r="E2384" i="10" s="1"/>
  <c r="G2384" i="10" s="1"/>
  <c r="C2383" i="10"/>
  <c r="E2383" i="10" s="1"/>
  <c r="G2383" i="10" s="1"/>
  <c r="C2382" i="10"/>
  <c r="E2382" i="10" s="1"/>
  <c r="G2382" i="10" s="1"/>
  <c r="C2381" i="10"/>
  <c r="E2381" i="10" s="1"/>
  <c r="G2381" i="10" s="1"/>
  <c r="C2380" i="10"/>
  <c r="E2380" i="10" s="1"/>
  <c r="G2380" i="10" s="1"/>
  <c r="C2379" i="10"/>
  <c r="E2379" i="10" s="1"/>
  <c r="G2379" i="10" s="1"/>
  <c r="C2378" i="10"/>
  <c r="E2378" i="10" s="1"/>
  <c r="G2378" i="10" s="1"/>
  <c r="C2377" i="10"/>
  <c r="E2377" i="10" s="1"/>
  <c r="G2377" i="10" s="1"/>
  <c r="C2376" i="10"/>
  <c r="E2376" i="10" s="1"/>
  <c r="G2376" i="10" s="1"/>
  <c r="C2375" i="10"/>
  <c r="E2375" i="10" s="1"/>
  <c r="G2375" i="10" s="1"/>
  <c r="C2374" i="10"/>
  <c r="E2374" i="10" s="1"/>
  <c r="G2374" i="10" s="1"/>
  <c r="C2373" i="10"/>
  <c r="E2373" i="10" s="1"/>
  <c r="G2373" i="10" s="1"/>
  <c r="C2372" i="10"/>
  <c r="E2372" i="10" s="1"/>
  <c r="G2372" i="10" s="1"/>
  <c r="C2371" i="10"/>
  <c r="E2371" i="10" s="1"/>
  <c r="G2371" i="10" s="1"/>
  <c r="C2370" i="10"/>
  <c r="E2370" i="10" s="1"/>
  <c r="G2370" i="10" s="1"/>
  <c r="C2369" i="10"/>
  <c r="E2369" i="10" s="1"/>
  <c r="G2369" i="10" s="1"/>
  <c r="C2368" i="10"/>
  <c r="E2368" i="10" s="1"/>
  <c r="G2368" i="10" s="1"/>
  <c r="C2367" i="10"/>
  <c r="E2367" i="10" s="1"/>
  <c r="G2367" i="10" s="1"/>
  <c r="C2366" i="10"/>
  <c r="E2366" i="10" s="1"/>
  <c r="G2366" i="10" s="1"/>
  <c r="C2365" i="10"/>
  <c r="E2365" i="10" s="1"/>
  <c r="G2365" i="10" s="1"/>
  <c r="C2364" i="10"/>
  <c r="E2364" i="10" s="1"/>
  <c r="G2364" i="10" s="1"/>
  <c r="C2363" i="10"/>
  <c r="E2363" i="10" s="1"/>
  <c r="G2363" i="10" s="1"/>
  <c r="C2362" i="10"/>
  <c r="E2362" i="10" s="1"/>
  <c r="G2362" i="10" s="1"/>
  <c r="C2361" i="10"/>
  <c r="E2361" i="10" s="1"/>
  <c r="G2361" i="10" s="1"/>
  <c r="C2360" i="10"/>
  <c r="E2360" i="10" s="1"/>
  <c r="G2360" i="10" s="1"/>
  <c r="C2359" i="10"/>
  <c r="E2359" i="10" s="1"/>
  <c r="G2359" i="10" s="1"/>
  <c r="C2358" i="10"/>
  <c r="E2358" i="10" s="1"/>
  <c r="G2358" i="10" s="1"/>
  <c r="C2357" i="10"/>
  <c r="E2357" i="10" s="1"/>
  <c r="G2357" i="10" s="1"/>
  <c r="C2356" i="10"/>
  <c r="E2356" i="10" s="1"/>
  <c r="G2356" i="10" s="1"/>
  <c r="C2355" i="10"/>
  <c r="E2355" i="10" s="1"/>
  <c r="G2355" i="10" s="1"/>
  <c r="C2354" i="10"/>
  <c r="E2354" i="10" s="1"/>
  <c r="G2354" i="10" s="1"/>
  <c r="C2353" i="10"/>
  <c r="E2353" i="10" s="1"/>
  <c r="G2353" i="10" s="1"/>
  <c r="C2352" i="10"/>
  <c r="E2352" i="10" s="1"/>
  <c r="G2352" i="10" s="1"/>
  <c r="C2351" i="10"/>
  <c r="E2351" i="10" s="1"/>
  <c r="G2351" i="10" s="1"/>
  <c r="C2350" i="10"/>
  <c r="E2350" i="10" s="1"/>
  <c r="G2350" i="10" s="1"/>
  <c r="C2349" i="10"/>
  <c r="E2349" i="10" s="1"/>
  <c r="G2349" i="10" s="1"/>
  <c r="C2348" i="10"/>
  <c r="E2348" i="10" s="1"/>
  <c r="G2348" i="10" s="1"/>
  <c r="C2347" i="10"/>
  <c r="E2347" i="10" s="1"/>
  <c r="G2347" i="10" s="1"/>
  <c r="C2346" i="10"/>
  <c r="E2346" i="10" s="1"/>
  <c r="G2346" i="10" s="1"/>
  <c r="C2345" i="10"/>
  <c r="E2345" i="10" s="1"/>
  <c r="G2345" i="10" s="1"/>
  <c r="C2344" i="10"/>
  <c r="E2344" i="10" s="1"/>
  <c r="G2344" i="10" s="1"/>
  <c r="C2343" i="10"/>
  <c r="E2343" i="10" s="1"/>
  <c r="G2343" i="10" s="1"/>
  <c r="C2342" i="10"/>
  <c r="E2342" i="10" s="1"/>
  <c r="G2342" i="10" s="1"/>
  <c r="C2341" i="10"/>
  <c r="E2341" i="10" s="1"/>
  <c r="G2341" i="10" s="1"/>
  <c r="C2340" i="10"/>
  <c r="E2340" i="10" s="1"/>
  <c r="G2340" i="10" s="1"/>
  <c r="C2339" i="10"/>
  <c r="E2339" i="10" s="1"/>
  <c r="G2339" i="10" s="1"/>
  <c r="C2338" i="10"/>
  <c r="E2338" i="10" s="1"/>
  <c r="G2338" i="10" s="1"/>
  <c r="C2337" i="10"/>
  <c r="E2337" i="10" s="1"/>
  <c r="G2337" i="10" s="1"/>
  <c r="C2336" i="10"/>
  <c r="E2336" i="10" s="1"/>
  <c r="G2336" i="10" s="1"/>
  <c r="C2335" i="10"/>
  <c r="E2335" i="10" s="1"/>
  <c r="G2335" i="10" s="1"/>
  <c r="C2334" i="10"/>
  <c r="E2334" i="10" s="1"/>
  <c r="G2334" i="10" s="1"/>
  <c r="C2333" i="10"/>
  <c r="E2333" i="10" s="1"/>
  <c r="G2333" i="10" s="1"/>
  <c r="C2332" i="10"/>
  <c r="E2332" i="10" s="1"/>
  <c r="G2332" i="10" s="1"/>
  <c r="C2331" i="10"/>
  <c r="E2331" i="10" s="1"/>
  <c r="G2331" i="10" s="1"/>
  <c r="C2330" i="10"/>
  <c r="E2330" i="10" s="1"/>
  <c r="G2330" i="10" s="1"/>
  <c r="C2329" i="10"/>
  <c r="E2329" i="10" s="1"/>
  <c r="G2329" i="10" s="1"/>
  <c r="C2328" i="10"/>
  <c r="E2328" i="10" s="1"/>
  <c r="G2328" i="10" s="1"/>
  <c r="C2327" i="10"/>
  <c r="E2327" i="10" s="1"/>
  <c r="G2327" i="10" s="1"/>
  <c r="C2326" i="10"/>
  <c r="E2326" i="10" s="1"/>
  <c r="G2326" i="10" s="1"/>
  <c r="C2325" i="10"/>
  <c r="E2325" i="10" s="1"/>
  <c r="G2325" i="10" s="1"/>
  <c r="C2324" i="10"/>
  <c r="E2324" i="10" s="1"/>
  <c r="G2324" i="10" s="1"/>
  <c r="C2323" i="10"/>
  <c r="E2323" i="10" s="1"/>
  <c r="G2323" i="10" s="1"/>
  <c r="C2322" i="10"/>
  <c r="E2322" i="10" s="1"/>
  <c r="G2322" i="10" s="1"/>
  <c r="C2321" i="10"/>
  <c r="E2321" i="10" s="1"/>
  <c r="G2321" i="10" s="1"/>
  <c r="C2320" i="10"/>
  <c r="E2320" i="10" s="1"/>
  <c r="G2320" i="10" s="1"/>
  <c r="C2319" i="10"/>
  <c r="E2319" i="10" s="1"/>
  <c r="G2319" i="10" s="1"/>
  <c r="C2318" i="10"/>
  <c r="E2318" i="10" s="1"/>
  <c r="G2318" i="10" s="1"/>
  <c r="C2317" i="10"/>
  <c r="E2317" i="10" s="1"/>
  <c r="G2317" i="10" s="1"/>
  <c r="C2316" i="10"/>
  <c r="E2316" i="10" s="1"/>
  <c r="G2316" i="10" s="1"/>
  <c r="C2315" i="10"/>
  <c r="E2315" i="10" s="1"/>
  <c r="G2315" i="10" s="1"/>
  <c r="C2314" i="10"/>
  <c r="E2314" i="10" s="1"/>
  <c r="G2314" i="10" s="1"/>
  <c r="C2313" i="10"/>
  <c r="E2313" i="10" s="1"/>
  <c r="G2313" i="10" s="1"/>
  <c r="C2312" i="10"/>
  <c r="E2312" i="10" s="1"/>
  <c r="G2312" i="10" s="1"/>
  <c r="C2311" i="10"/>
  <c r="E2311" i="10" s="1"/>
  <c r="G2311" i="10" s="1"/>
  <c r="C2310" i="10"/>
  <c r="E2310" i="10" s="1"/>
  <c r="G2310" i="10" s="1"/>
  <c r="C2309" i="10"/>
  <c r="E2309" i="10" s="1"/>
  <c r="G2309" i="10" s="1"/>
  <c r="C2308" i="10"/>
  <c r="E2308" i="10" s="1"/>
  <c r="G2308" i="10" s="1"/>
  <c r="C2307" i="10"/>
  <c r="E2307" i="10" s="1"/>
  <c r="G2307" i="10" s="1"/>
  <c r="C2306" i="10"/>
  <c r="E2306" i="10" s="1"/>
  <c r="G2306" i="10" s="1"/>
  <c r="C2305" i="10"/>
  <c r="E2305" i="10" s="1"/>
  <c r="G2305" i="10" s="1"/>
  <c r="C2304" i="10"/>
  <c r="E2304" i="10" s="1"/>
  <c r="G2304" i="10" s="1"/>
  <c r="C2303" i="10"/>
  <c r="E2303" i="10" s="1"/>
  <c r="G2303" i="10" s="1"/>
  <c r="C2302" i="10"/>
  <c r="E2302" i="10" s="1"/>
  <c r="G2302" i="10" s="1"/>
  <c r="C2301" i="10"/>
  <c r="E2301" i="10" s="1"/>
  <c r="G2301" i="10" s="1"/>
  <c r="C2300" i="10"/>
  <c r="E2300" i="10" s="1"/>
  <c r="G2300" i="10" s="1"/>
  <c r="C2299" i="10"/>
  <c r="E2299" i="10" s="1"/>
  <c r="G2299" i="10" s="1"/>
  <c r="C2298" i="10"/>
  <c r="E2298" i="10" s="1"/>
  <c r="G2298" i="10" s="1"/>
  <c r="C2297" i="10"/>
  <c r="E2297" i="10" s="1"/>
  <c r="G2297" i="10" s="1"/>
  <c r="C2296" i="10"/>
  <c r="E2296" i="10" s="1"/>
  <c r="G2296" i="10" s="1"/>
  <c r="C2295" i="10"/>
  <c r="E2295" i="10" s="1"/>
  <c r="G2295" i="10" s="1"/>
  <c r="C2294" i="10"/>
  <c r="E2294" i="10" s="1"/>
  <c r="G2294" i="10" s="1"/>
  <c r="C2293" i="10"/>
  <c r="E2293" i="10" s="1"/>
  <c r="G2293" i="10" s="1"/>
  <c r="C2292" i="10"/>
  <c r="E2292" i="10" s="1"/>
  <c r="G2292" i="10" s="1"/>
  <c r="C2291" i="10"/>
  <c r="E2291" i="10" s="1"/>
  <c r="G2291" i="10" s="1"/>
  <c r="C2290" i="10"/>
  <c r="E2290" i="10" s="1"/>
  <c r="G2290" i="10" s="1"/>
  <c r="C2289" i="10"/>
  <c r="E2289" i="10" s="1"/>
  <c r="G2289" i="10" s="1"/>
  <c r="C2288" i="10"/>
  <c r="E2288" i="10" s="1"/>
  <c r="G2288" i="10" s="1"/>
  <c r="C2287" i="10"/>
  <c r="E2287" i="10" s="1"/>
  <c r="G2287" i="10" s="1"/>
  <c r="C2286" i="10"/>
  <c r="E2286" i="10" s="1"/>
  <c r="G2286" i="10" s="1"/>
  <c r="C2285" i="10"/>
  <c r="E2285" i="10" s="1"/>
  <c r="G2285" i="10" s="1"/>
  <c r="C2284" i="10"/>
  <c r="E2284" i="10" s="1"/>
  <c r="G2284" i="10" s="1"/>
  <c r="C2283" i="10"/>
  <c r="E2283" i="10" s="1"/>
  <c r="G2283" i="10" s="1"/>
  <c r="C2282" i="10"/>
  <c r="E2282" i="10" s="1"/>
  <c r="G2282" i="10" s="1"/>
  <c r="C2281" i="10"/>
  <c r="E2281" i="10" s="1"/>
  <c r="G2281" i="10" s="1"/>
  <c r="C2280" i="10"/>
  <c r="E2280" i="10" s="1"/>
  <c r="G2280" i="10" s="1"/>
  <c r="C2279" i="10"/>
  <c r="E2279" i="10" s="1"/>
  <c r="G2279" i="10" s="1"/>
  <c r="C2278" i="10"/>
  <c r="E2278" i="10" s="1"/>
  <c r="G2278" i="10" s="1"/>
  <c r="C2277" i="10"/>
  <c r="E2277" i="10" s="1"/>
  <c r="G2277" i="10" s="1"/>
  <c r="C2276" i="10"/>
  <c r="E2276" i="10" s="1"/>
  <c r="G2276" i="10" s="1"/>
  <c r="C2275" i="10"/>
  <c r="E2275" i="10" s="1"/>
  <c r="G2275" i="10" s="1"/>
  <c r="C2274" i="10"/>
  <c r="E2274" i="10" s="1"/>
  <c r="G2274" i="10" s="1"/>
  <c r="C2273" i="10"/>
  <c r="E2273" i="10" s="1"/>
  <c r="G2273" i="10" s="1"/>
  <c r="C2272" i="10"/>
  <c r="E2272" i="10" s="1"/>
  <c r="G2272" i="10" s="1"/>
  <c r="C2271" i="10"/>
  <c r="E2271" i="10" s="1"/>
  <c r="G2271" i="10" s="1"/>
  <c r="C2270" i="10"/>
  <c r="E2270" i="10" s="1"/>
  <c r="G2270" i="10" s="1"/>
  <c r="C2269" i="10"/>
  <c r="E2269" i="10" s="1"/>
  <c r="G2269" i="10" s="1"/>
  <c r="C2268" i="10"/>
  <c r="E2268" i="10" s="1"/>
  <c r="G2268" i="10" s="1"/>
  <c r="C2267" i="10"/>
  <c r="E2267" i="10" s="1"/>
  <c r="G2267" i="10" s="1"/>
  <c r="C2266" i="10"/>
  <c r="E2266" i="10" s="1"/>
  <c r="G2266" i="10" s="1"/>
  <c r="C2265" i="10"/>
  <c r="E2265" i="10" s="1"/>
  <c r="G2265" i="10" s="1"/>
  <c r="C2264" i="10"/>
  <c r="E2264" i="10" s="1"/>
  <c r="G2264" i="10" s="1"/>
  <c r="C2263" i="10"/>
  <c r="E2263" i="10" s="1"/>
  <c r="G2263" i="10" s="1"/>
  <c r="C2262" i="10"/>
  <c r="E2262" i="10" s="1"/>
  <c r="G2262" i="10" s="1"/>
  <c r="C2261" i="10"/>
  <c r="E2261" i="10" s="1"/>
  <c r="G2261" i="10" s="1"/>
  <c r="C2260" i="10"/>
  <c r="E2260" i="10" s="1"/>
  <c r="G2260" i="10" s="1"/>
  <c r="C2259" i="10"/>
  <c r="E2259" i="10" s="1"/>
  <c r="G2259" i="10" s="1"/>
  <c r="C2258" i="10"/>
  <c r="E2258" i="10" s="1"/>
  <c r="G2258" i="10" s="1"/>
  <c r="C2257" i="10"/>
  <c r="E2257" i="10" s="1"/>
  <c r="G2257" i="10" s="1"/>
  <c r="C2256" i="10"/>
  <c r="E2256" i="10" s="1"/>
  <c r="G2256" i="10" s="1"/>
  <c r="C2255" i="10"/>
  <c r="E2255" i="10" s="1"/>
  <c r="G2255" i="10" s="1"/>
  <c r="C2254" i="10"/>
  <c r="E2254" i="10" s="1"/>
  <c r="G2254" i="10" s="1"/>
  <c r="C2253" i="10"/>
  <c r="E2253" i="10" s="1"/>
  <c r="G2253" i="10" s="1"/>
  <c r="C2252" i="10"/>
  <c r="E2252" i="10" s="1"/>
  <c r="G2252" i="10" s="1"/>
  <c r="C2251" i="10"/>
  <c r="E2251" i="10" s="1"/>
  <c r="G2251" i="10" s="1"/>
  <c r="C2250" i="10"/>
  <c r="E2250" i="10" s="1"/>
  <c r="G2250" i="10" s="1"/>
  <c r="C2249" i="10"/>
  <c r="E2249" i="10" s="1"/>
  <c r="G2249" i="10" s="1"/>
  <c r="C2248" i="10"/>
  <c r="E2248" i="10" s="1"/>
  <c r="G2248" i="10" s="1"/>
  <c r="C2247" i="10"/>
  <c r="E2247" i="10" s="1"/>
  <c r="G2247" i="10" s="1"/>
  <c r="C2246" i="10"/>
  <c r="E2246" i="10" s="1"/>
  <c r="G2246" i="10" s="1"/>
  <c r="C2245" i="10"/>
  <c r="E2245" i="10" s="1"/>
  <c r="G2245" i="10" s="1"/>
  <c r="C2244" i="10"/>
  <c r="E2244" i="10" s="1"/>
  <c r="G2244" i="10" s="1"/>
  <c r="C2243" i="10"/>
  <c r="E2243" i="10" s="1"/>
  <c r="G2243" i="10" s="1"/>
  <c r="C2242" i="10"/>
  <c r="E2242" i="10" s="1"/>
  <c r="G2242" i="10" s="1"/>
  <c r="C2241" i="10"/>
  <c r="E2241" i="10" s="1"/>
  <c r="G2241" i="10" s="1"/>
  <c r="C2240" i="10"/>
  <c r="E2240" i="10" s="1"/>
  <c r="G2240" i="10" s="1"/>
  <c r="C2239" i="10"/>
  <c r="E2239" i="10" s="1"/>
  <c r="G2239" i="10" s="1"/>
  <c r="C2238" i="10"/>
  <c r="E2238" i="10" s="1"/>
  <c r="G2238" i="10" s="1"/>
  <c r="C2237" i="10"/>
  <c r="E2237" i="10" s="1"/>
  <c r="G2237" i="10" s="1"/>
  <c r="C2236" i="10"/>
  <c r="E2236" i="10" s="1"/>
  <c r="G2236" i="10" s="1"/>
  <c r="C2235" i="10"/>
  <c r="E2235" i="10" s="1"/>
  <c r="G2235" i="10" s="1"/>
  <c r="C2234" i="10"/>
  <c r="E2234" i="10" s="1"/>
  <c r="G2234" i="10" s="1"/>
  <c r="C2233" i="10"/>
  <c r="E2233" i="10" s="1"/>
  <c r="G2233" i="10" s="1"/>
  <c r="C2232" i="10"/>
  <c r="E2232" i="10" s="1"/>
  <c r="G2232" i="10" s="1"/>
  <c r="C2231" i="10"/>
  <c r="E2231" i="10" s="1"/>
  <c r="G2231" i="10" s="1"/>
  <c r="C2230" i="10"/>
  <c r="E2230" i="10" s="1"/>
  <c r="G2230" i="10" s="1"/>
  <c r="C2229" i="10"/>
  <c r="E2229" i="10" s="1"/>
  <c r="G2229" i="10" s="1"/>
  <c r="C2228" i="10"/>
  <c r="E2228" i="10" s="1"/>
  <c r="G2228" i="10" s="1"/>
  <c r="C2227" i="10"/>
  <c r="E2227" i="10" s="1"/>
  <c r="G2227" i="10" s="1"/>
  <c r="C2226" i="10"/>
  <c r="E2226" i="10" s="1"/>
  <c r="G2226" i="10" s="1"/>
  <c r="C2225" i="10"/>
  <c r="E2225" i="10" s="1"/>
  <c r="G2225" i="10" s="1"/>
  <c r="C2224" i="10"/>
  <c r="E2224" i="10" s="1"/>
  <c r="G2224" i="10" s="1"/>
  <c r="C2223" i="10"/>
  <c r="E2223" i="10" s="1"/>
  <c r="G2223" i="10" s="1"/>
  <c r="C2222" i="10"/>
  <c r="E2222" i="10" s="1"/>
  <c r="G2222" i="10" s="1"/>
  <c r="C2221" i="10"/>
  <c r="E2221" i="10" s="1"/>
  <c r="G2221" i="10" s="1"/>
  <c r="C2220" i="10"/>
  <c r="E2220" i="10" s="1"/>
  <c r="G2220" i="10" s="1"/>
  <c r="C2219" i="10"/>
  <c r="E2219" i="10" s="1"/>
  <c r="G2219" i="10" s="1"/>
  <c r="C2218" i="10"/>
  <c r="E2218" i="10" s="1"/>
  <c r="G2218" i="10" s="1"/>
  <c r="C2217" i="10"/>
  <c r="E2217" i="10" s="1"/>
  <c r="G2217" i="10" s="1"/>
  <c r="C2216" i="10"/>
  <c r="E2216" i="10" s="1"/>
  <c r="G2216" i="10" s="1"/>
  <c r="C2215" i="10"/>
  <c r="E2215" i="10" s="1"/>
  <c r="G2215" i="10" s="1"/>
  <c r="C2214" i="10"/>
  <c r="E2214" i="10" s="1"/>
  <c r="G2214" i="10" s="1"/>
  <c r="C2213" i="10"/>
  <c r="E2213" i="10" s="1"/>
  <c r="G2213" i="10" s="1"/>
  <c r="C2212" i="10"/>
  <c r="E2212" i="10" s="1"/>
  <c r="G2212" i="10" s="1"/>
  <c r="C2211" i="10"/>
  <c r="E2211" i="10" s="1"/>
  <c r="G2211" i="10" s="1"/>
  <c r="C2210" i="10"/>
  <c r="E2210" i="10" s="1"/>
  <c r="G2210" i="10" s="1"/>
  <c r="C2209" i="10"/>
  <c r="E2209" i="10" s="1"/>
  <c r="G2209" i="10" s="1"/>
  <c r="C2208" i="10"/>
  <c r="E2208" i="10" s="1"/>
  <c r="G2208" i="10" s="1"/>
  <c r="C2207" i="10"/>
  <c r="E2207" i="10" s="1"/>
  <c r="G2207" i="10" s="1"/>
  <c r="C2206" i="10"/>
  <c r="E2206" i="10" s="1"/>
  <c r="G2206" i="10" s="1"/>
  <c r="C2205" i="10"/>
  <c r="E2205" i="10" s="1"/>
  <c r="G2205" i="10" s="1"/>
  <c r="C2204" i="10"/>
  <c r="E2204" i="10" s="1"/>
  <c r="G2204" i="10" s="1"/>
  <c r="C2203" i="10"/>
  <c r="E2203" i="10" s="1"/>
  <c r="G2203" i="10" s="1"/>
  <c r="C2202" i="10"/>
  <c r="E2202" i="10" s="1"/>
  <c r="G2202" i="10" s="1"/>
  <c r="C2201" i="10"/>
  <c r="E2201" i="10" s="1"/>
  <c r="G2201" i="10" s="1"/>
  <c r="C2200" i="10"/>
  <c r="E2200" i="10" s="1"/>
  <c r="G2200" i="10" s="1"/>
  <c r="C2199" i="10"/>
  <c r="E2199" i="10" s="1"/>
  <c r="G2199" i="10" s="1"/>
  <c r="C2198" i="10"/>
  <c r="E2198" i="10" s="1"/>
  <c r="G2198" i="10" s="1"/>
  <c r="C2197" i="10"/>
  <c r="E2197" i="10" s="1"/>
  <c r="G2197" i="10" s="1"/>
  <c r="C2196" i="10"/>
  <c r="E2196" i="10" s="1"/>
  <c r="G2196" i="10" s="1"/>
  <c r="C2195" i="10"/>
  <c r="E2195" i="10" s="1"/>
  <c r="G2195" i="10" s="1"/>
  <c r="C2194" i="10"/>
  <c r="E2194" i="10" s="1"/>
  <c r="G2194" i="10" s="1"/>
  <c r="C2193" i="10"/>
  <c r="E2193" i="10" s="1"/>
  <c r="G2193" i="10" s="1"/>
  <c r="C2192" i="10"/>
  <c r="E2192" i="10" s="1"/>
  <c r="G2192" i="10" s="1"/>
  <c r="C2191" i="10"/>
  <c r="E2191" i="10" s="1"/>
  <c r="G2191" i="10" s="1"/>
  <c r="C2190" i="10"/>
  <c r="E2190" i="10" s="1"/>
  <c r="G2190" i="10" s="1"/>
  <c r="C2189" i="10"/>
  <c r="E2189" i="10" s="1"/>
  <c r="G2189" i="10" s="1"/>
  <c r="C2188" i="10"/>
  <c r="E2188" i="10" s="1"/>
  <c r="G2188" i="10" s="1"/>
  <c r="C2187" i="10"/>
  <c r="E2187" i="10" s="1"/>
  <c r="G2187" i="10" s="1"/>
  <c r="C2186" i="10"/>
  <c r="E2186" i="10" s="1"/>
  <c r="G2186" i="10" s="1"/>
  <c r="C2185" i="10"/>
  <c r="E2185" i="10" s="1"/>
  <c r="G2185" i="10" s="1"/>
  <c r="C2184" i="10"/>
  <c r="E2184" i="10" s="1"/>
  <c r="G2184" i="10" s="1"/>
  <c r="C2183" i="10"/>
  <c r="E2183" i="10" s="1"/>
  <c r="G2183" i="10" s="1"/>
  <c r="C2182" i="10"/>
  <c r="E2182" i="10" s="1"/>
  <c r="G2182" i="10" s="1"/>
  <c r="C2181" i="10"/>
  <c r="E2181" i="10" s="1"/>
  <c r="G2181" i="10" s="1"/>
  <c r="C2180" i="10"/>
  <c r="E2180" i="10" s="1"/>
  <c r="G2180" i="10" s="1"/>
  <c r="C2179" i="10"/>
  <c r="E2179" i="10" s="1"/>
  <c r="G2179" i="10" s="1"/>
  <c r="C2178" i="10"/>
  <c r="E2178" i="10" s="1"/>
  <c r="G2178" i="10" s="1"/>
  <c r="C2177" i="10"/>
  <c r="E2177" i="10" s="1"/>
  <c r="G2177" i="10" s="1"/>
  <c r="C2176" i="10"/>
  <c r="E2176" i="10" s="1"/>
  <c r="G2176" i="10" s="1"/>
  <c r="C2175" i="10"/>
  <c r="E2175" i="10" s="1"/>
  <c r="G2175" i="10" s="1"/>
  <c r="C2174" i="10"/>
  <c r="E2174" i="10" s="1"/>
  <c r="G2174" i="10" s="1"/>
  <c r="C2173" i="10"/>
  <c r="E2173" i="10" s="1"/>
  <c r="G2173" i="10" s="1"/>
  <c r="C2172" i="10"/>
  <c r="E2172" i="10" s="1"/>
  <c r="G2172" i="10" s="1"/>
  <c r="C2171" i="10"/>
  <c r="E2171" i="10" s="1"/>
  <c r="G2171" i="10" s="1"/>
  <c r="C2170" i="10"/>
  <c r="E2170" i="10" s="1"/>
  <c r="G2170" i="10" s="1"/>
  <c r="C2169" i="10"/>
  <c r="E2169" i="10" s="1"/>
  <c r="G2169" i="10" s="1"/>
  <c r="C2168" i="10"/>
  <c r="E2168" i="10" s="1"/>
  <c r="G2168" i="10" s="1"/>
  <c r="C2167" i="10"/>
  <c r="E2167" i="10" s="1"/>
  <c r="G2167" i="10" s="1"/>
  <c r="C2166" i="10"/>
  <c r="E2166" i="10" s="1"/>
  <c r="G2166" i="10" s="1"/>
  <c r="C2165" i="10"/>
  <c r="E2165" i="10" s="1"/>
  <c r="G2165" i="10" s="1"/>
  <c r="C2164" i="10"/>
  <c r="E2164" i="10" s="1"/>
  <c r="G2164" i="10" s="1"/>
  <c r="C2163" i="10"/>
  <c r="E2163" i="10" s="1"/>
  <c r="G2163" i="10" s="1"/>
  <c r="C2162" i="10"/>
  <c r="E2162" i="10" s="1"/>
  <c r="G2162" i="10" s="1"/>
  <c r="C2161" i="10"/>
  <c r="E2161" i="10" s="1"/>
  <c r="G2161" i="10" s="1"/>
  <c r="C2160" i="10"/>
  <c r="E2160" i="10" s="1"/>
  <c r="G2160" i="10" s="1"/>
  <c r="C2159" i="10"/>
  <c r="E2159" i="10" s="1"/>
  <c r="G2159" i="10" s="1"/>
  <c r="C2158" i="10"/>
  <c r="E2158" i="10" s="1"/>
  <c r="G2158" i="10" s="1"/>
  <c r="C2157" i="10"/>
  <c r="E2157" i="10" s="1"/>
  <c r="G2157" i="10" s="1"/>
  <c r="C2156" i="10"/>
  <c r="E2156" i="10" s="1"/>
  <c r="G2156" i="10" s="1"/>
  <c r="C2155" i="10"/>
  <c r="E2155" i="10" s="1"/>
  <c r="G2155" i="10" s="1"/>
  <c r="C2154" i="10"/>
  <c r="E2154" i="10" s="1"/>
  <c r="G2154" i="10" s="1"/>
  <c r="C2153" i="10"/>
  <c r="E2153" i="10" s="1"/>
  <c r="G2153" i="10" s="1"/>
  <c r="C2152" i="10"/>
  <c r="E2152" i="10" s="1"/>
  <c r="G2152" i="10" s="1"/>
  <c r="C2151" i="10"/>
  <c r="E2151" i="10" s="1"/>
  <c r="G2151" i="10" s="1"/>
  <c r="C2150" i="10"/>
  <c r="E2150" i="10" s="1"/>
  <c r="G2150" i="10" s="1"/>
  <c r="C2149" i="10"/>
  <c r="E2149" i="10" s="1"/>
  <c r="G2149" i="10" s="1"/>
  <c r="C2148" i="10"/>
  <c r="E2148" i="10" s="1"/>
  <c r="G2148" i="10" s="1"/>
  <c r="C2147" i="10"/>
  <c r="E2147" i="10" s="1"/>
  <c r="G2147" i="10" s="1"/>
  <c r="C2146" i="10"/>
  <c r="E2146" i="10" s="1"/>
  <c r="G2146" i="10" s="1"/>
  <c r="C2145" i="10"/>
  <c r="E2145" i="10" s="1"/>
  <c r="G2145" i="10" s="1"/>
  <c r="C2144" i="10"/>
  <c r="E2144" i="10" s="1"/>
  <c r="G2144" i="10" s="1"/>
  <c r="C2143" i="10"/>
  <c r="E2143" i="10" s="1"/>
  <c r="G2143" i="10" s="1"/>
  <c r="C2142" i="10"/>
  <c r="E2142" i="10" s="1"/>
  <c r="G2142" i="10" s="1"/>
  <c r="C2141" i="10"/>
  <c r="E2141" i="10" s="1"/>
  <c r="G2141" i="10" s="1"/>
  <c r="C2140" i="10"/>
  <c r="E2140" i="10" s="1"/>
  <c r="G2140" i="10" s="1"/>
  <c r="C2139" i="10"/>
  <c r="E2139" i="10" s="1"/>
  <c r="G2139" i="10" s="1"/>
  <c r="C2138" i="10"/>
  <c r="E2138" i="10" s="1"/>
  <c r="G2138" i="10" s="1"/>
  <c r="C2137" i="10"/>
  <c r="E2137" i="10" s="1"/>
  <c r="G2137" i="10" s="1"/>
  <c r="C2136" i="10"/>
  <c r="E2136" i="10" s="1"/>
  <c r="G2136" i="10" s="1"/>
  <c r="C2135" i="10"/>
  <c r="E2135" i="10" s="1"/>
  <c r="G2135" i="10" s="1"/>
  <c r="C2134" i="10"/>
  <c r="E2134" i="10" s="1"/>
  <c r="G2134" i="10" s="1"/>
  <c r="C2133" i="10"/>
  <c r="E2133" i="10" s="1"/>
  <c r="G2133" i="10" s="1"/>
  <c r="C2132" i="10"/>
  <c r="E2132" i="10" s="1"/>
  <c r="G2132" i="10" s="1"/>
  <c r="C2131" i="10"/>
  <c r="E2131" i="10" s="1"/>
  <c r="G2131" i="10" s="1"/>
  <c r="C2130" i="10"/>
  <c r="E2130" i="10" s="1"/>
  <c r="G2130" i="10" s="1"/>
  <c r="C2129" i="10"/>
  <c r="E2129" i="10" s="1"/>
  <c r="G2129" i="10" s="1"/>
  <c r="C2128" i="10"/>
  <c r="E2128" i="10" s="1"/>
  <c r="G2128" i="10" s="1"/>
  <c r="C2127" i="10"/>
  <c r="E2127" i="10" s="1"/>
  <c r="G2127" i="10" s="1"/>
  <c r="C2126" i="10"/>
  <c r="E2126" i="10" s="1"/>
  <c r="G2126" i="10" s="1"/>
  <c r="C2125" i="10"/>
  <c r="E2125" i="10" s="1"/>
  <c r="G2125" i="10" s="1"/>
  <c r="C2124" i="10"/>
  <c r="E2124" i="10" s="1"/>
  <c r="G2124" i="10" s="1"/>
  <c r="C2123" i="10"/>
  <c r="E2123" i="10" s="1"/>
  <c r="G2123" i="10" s="1"/>
  <c r="C2122" i="10"/>
  <c r="E2122" i="10" s="1"/>
  <c r="G2122" i="10" s="1"/>
  <c r="C2121" i="10"/>
  <c r="E2121" i="10" s="1"/>
  <c r="G2121" i="10" s="1"/>
  <c r="C2120" i="10"/>
  <c r="E2120" i="10" s="1"/>
  <c r="G2120" i="10" s="1"/>
  <c r="C2119" i="10"/>
  <c r="E2119" i="10" s="1"/>
  <c r="G2119" i="10" s="1"/>
  <c r="C2118" i="10"/>
  <c r="E2118" i="10" s="1"/>
  <c r="G2118" i="10" s="1"/>
  <c r="C2117" i="10"/>
  <c r="E2117" i="10" s="1"/>
  <c r="G2117" i="10" s="1"/>
  <c r="C2116" i="10"/>
  <c r="E2116" i="10" s="1"/>
  <c r="G2116" i="10" s="1"/>
  <c r="C2115" i="10"/>
  <c r="E2115" i="10" s="1"/>
  <c r="G2115" i="10" s="1"/>
  <c r="C2114" i="10"/>
  <c r="E2114" i="10" s="1"/>
  <c r="G2114" i="10" s="1"/>
  <c r="C2113" i="10"/>
  <c r="E2113" i="10" s="1"/>
  <c r="G2113" i="10" s="1"/>
  <c r="C2112" i="10"/>
  <c r="E2112" i="10" s="1"/>
  <c r="G2112" i="10" s="1"/>
  <c r="C2111" i="10"/>
  <c r="E2111" i="10" s="1"/>
  <c r="G2111" i="10" s="1"/>
  <c r="C2110" i="10"/>
  <c r="E2110" i="10" s="1"/>
  <c r="G2110" i="10" s="1"/>
  <c r="C2109" i="10"/>
  <c r="E2109" i="10" s="1"/>
  <c r="G2109" i="10" s="1"/>
  <c r="C2108" i="10"/>
  <c r="E2108" i="10" s="1"/>
  <c r="G2108" i="10" s="1"/>
  <c r="C2107" i="10"/>
  <c r="E2107" i="10" s="1"/>
  <c r="G2107" i="10" s="1"/>
  <c r="C2106" i="10"/>
  <c r="E2106" i="10" s="1"/>
  <c r="G2106" i="10" s="1"/>
  <c r="C2105" i="10"/>
  <c r="E2105" i="10" s="1"/>
  <c r="G2105" i="10" s="1"/>
  <c r="C2104" i="10"/>
  <c r="E2104" i="10" s="1"/>
  <c r="G2104" i="10" s="1"/>
  <c r="C2103" i="10"/>
  <c r="E2103" i="10" s="1"/>
  <c r="G2103" i="10" s="1"/>
  <c r="C2102" i="10"/>
  <c r="E2102" i="10" s="1"/>
  <c r="G2102" i="10" s="1"/>
  <c r="C2101" i="10"/>
  <c r="E2101" i="10" s="1"/>
  <c r="G2101" i="10" s="1"/>
  <c r="C2100" i="10"/>
  <c r="E2100" i="10" s="1"/>
  <c r="G2100" i="10" s="1"/>
  <c r="C2099" i="10"/>
  <c r="E2099" i="10" s="1"/>
  <c r="G2099" i="10" s="1"/>
  <c r="C2098" i="10"/>
  <c r="E2098" i="10" s="1"/>
  <c r="G2098" i="10" s="1"/>
  <c r="C2097" i="10"/>
  <c r="E2097" i="10" s="1"/>
  <c r="G2097" i="10" s="1"/>
  <c r="C2096" i="10"/>
  <c r="E2096" i="10" s="1"/>
  <c r="G2096" i="10" s="1"/>
  <c r="C2095" i="10"/>
  <c r="E2095" i="10" s="1"/>
  <c r="G2095" i="10" s="1"/>
  <c r="C2094" i="10"/>
  <c r="E2094" i="10" s="1"/>
  <c r="G2094" i="10" s="1"/>
  <c r="C2093" i="10"/>
  <c r="E2093" i="10" s="1"/>
  <c r="G2093" i="10" s="1"/>
  <c r="C2092" i="10"/>
  <c r="E2092" i="10" s="1"/>
  <c r="G2092" i="10" s="1"/>
  <c r="C2091" i="10"/>
  <c r="E2091" i="10" s="1"/>
  <c r="G2091" i="10" s="1"/>
  <c r="C2090" i="10"/>
  <c r="E2090" i="10" s="1"/>
  <c r="G2090" i="10" s="1"/>
  <c r="C2089" i="10"/>
  <c r="E2089" i="10" s="1"/>
  <c r="G2089" i="10" s="1"/>
  <c r="C2088" i="10"/>
  <c r="E2088" i="10" s="1"/>
  <c r="G2088" i="10" s="1"/>
  <c r="C2087" i="10"/>
  <c r="E2087" i="10" s="1"/>
  <c r="G2087" i="10" s="1"/>
  <c r="C2086" i="10"/>
  <c r="E2086" i="10" s="1"/>
  <c r="G2086" i="10" s="1"/>
  <c r="C2085" i="10"/>
  <c r="E2085" i="10" s="1"/>
  <c r="G2085" i="10" s="1"/>
  <c r="C2084" i="10"/>
  <c r="E2084" i="10" s="1"/>
  <c r="G2084" i="10" s="1"/>
  <c r="C2083" i="10"/>
  <c r="E2083" i="10" s="1"/>
  <c r="G2083" i="10" s="1"/>
  <c r="C2082" i="10"/>
  <c r="E2082" i="10" s="1"/>
  <c r="G2082" i="10" s="1"/>
  <c r="C2081" i="10"/>
  <c r="E2081" i="10" s="1"/>
  <c r="G2081" i="10" s="1"/>
  <c r="C2080" i="10"/>
  <c r="E2080" i="10" s="1"/>
  <c r="G2080" i="10" s="1"/>
  <c r="C2079" i="10"/>
  <c r="E2079" i="10" s="1"/>
  <c r="G2079" i="10" s="1"/>
  <c r="C2078" i="10"/>
  <c r="E2078" i="10" s="1"/>
  <c r="G2078" i="10" s="1"/>
  <c r="C2077" i="10"/>
  <c r="E2077" i="10" s="1"/>
  <c r="G2077" i="10" s="1"/>
  <c r="C2076" i="10"/>
  <c r="E2076" i="10" s="1"/>
  <c r="G2076" i="10" s="1"/>
  <c r="C2075" i="10"/>
  <c r="E2075" i="10" s="1"/>
  <c r="G2075" i="10" s="1"/>
  <c r="C2074" i="10"/>
  <c r="E2074" i="10" s="1"/>
  <c r="G2074" i="10" s="1"/>
  <c r="C2073" i="10"/>
  <c r="E2073" i="10" s="1"/>
  <c r="G2073" i="10" s="1"/>
  <c r="C2072" i="10"/>
  <c r="E2072" i="10" s="1"/>
  <c r="G2072" i="10" s="1"/>
  <c r="C2071" i="10"/>
  <c r="E2071" i="10" s="1"/>
  <c r="G2071" i="10" s="1"/>
  <c r="C2070" i="10"/>
  <c r="E2070" i="10" s="1"/>
  <c r="G2070" i="10" s="1"/>
  <c r="C2069" i="10"/>
  <c r="E2069" i="10" s="1"/>
  <c r="G2069" i="10" s="1"/>
  <c r="C2068" i="10"/>
  <c r="E2068" i="10" s="1"/>
  <c r="G2068" i="10" s="1"/>
  <c r="C2067" i="10"/>
  <c r="E2067" i="10" s="1"/>
  <c r="G2067" i="10" s="1"/>
  <c r="C2066" i="10"/>
  <c r="E2066" i="10" s="1"/>
  <c r="G2066" i="10" s="1"/>
  <c r="C2065" i="10"/>
  <c r="E2065" i="10" s="1"/>
  <c r="G2065" i="10" s="1"/>
  <c r="C2064" i="10"/>
  <c r="E2064" i="10" s="1"/>
  <c r="G2064" i="10" s="1"/>
  <c r="C2063" i="10"/>
  <c r="E2063" i="10" s="1"/>
  <c r="G2063" i="10" s="1"/>
  <c r="C2062" i="10"/>
  <c r="E2062" i="10" s="1"/>
  <c r="G2062" i="10" s="1"/>
  <c r="C2061" i="10"/>
  <c r="E2061" i="10" s="1"/>
  <c r="G2061" i="10" s="1"/>
  <c r="C2060" i="10"/>
  <c r="E2060" i="10" s="1"/>
  <c r="G2060" i="10" s="1"/>
  <c r="C2059" i="10"/>
  <c r="E2059" i="10" s="1"/>
  <c r="G2059" i="10" s="1"/>
  <c r="C2058" i="10"/>
  <c r="E2058" i="10" s="1"/>
  <c r="G2058" i="10" s="1"/>
  <c r="C2057" i="10"/>
  <c r="E2057" i="10" s="1"/>
  <c r="G2057" i="10" s="1"/>
  <c r="C2056" i="10"/>
  <c r="E2056" i="10" s="1"/>
  <c r="G2056" i="10" s="1"/>
  <c r="C2055" i="10"/>
  <c r="E2055" i="10" s="1"/>
  <c r="G2055" i="10" s="1"/>
  <c r="C2054" i="10"/>
  <c r="E2054" i="10" s="1"/>
  <c r="G2054" i="10" s="1"/>
  <c r="C2053" i="10"/>
  <c r="E2053" i="10" s="1"/>
  <c r="G2053" i="10" s="1"/>
  <c r="C2052" i="10"/>
  <c r="E2052" i="10" s="1"/>
  <c r="G2052" i="10" s="1"/>
  <c r="C2051" i="10"/>
  <c r="E2051" i="10" s="1"/>
  <c r="G2051" i="10" s="1"/>
  <c r="C2050" i="10"/>
  <c r="E2050" i="10" s="1"/>
  <c r="G2050" i="10" s="1"/>
  <c r="C2049" i="10"/>
  <c r="E2049" i="10" s="1"/>
  <c r="G2049" i="10" s="1"/>
  <c r="C2048" i="10"/>
  <c r="E2048" i="10" s="1"/>
  <c r="G2048" i="10" s="1"/>
  <c r="C2047" i="10"/>
  <c r="E2047" i="10" s="1"/>
  <c r="G2047" i="10" s="1"/>
  <c r="C2046" i="10"/>
  <c r="E2046" i="10" s="1"/>
  <c r="G2046" i="10" s="1"/>
  <c r="C2045" i="10"/>
  <c r="E2045" i="10" s="1"/>
  <c r="G2045" i="10" s="1"/>
  <c r="C2044" i="10"/>
  <c r="E2044" i="10" s="1"/>
  <c r="G2044" i="10" s="1"/>
  <c r="C2043" i="10"/>
  <c r="E2043" i="10" s="1"/>
  <c r="G2043" i="10" s="1"/>
  <c r="C2042" i="10"/>
  <c r="E2042" i="10" s="1"/>
  <c r="G2042" i="10" s="1"/>
  <c r="C2041" i="10"/>
  <c r="E2041" i="10" s="1"/>
  <c r="G2041" i="10" s="1"/>
  <c r="C2040" i="10"/>
  <c r="E2040" i="10" s="1"/>
  <c r="G2040" i="10" s="1"/>
  <c r="C2039" i="10"/>
  <c r="E2039" i="10" s="1"/>
  <c r="G2039" i="10" s="1"/>
  <c r="C2038" i="10"/>
  <c r="E2038" i="10" s="1"/>
  <c r="G2038" i="10" s="1"/>
  <c r="C2037" i="10"/>
  <c r="E2037" i="10" s="1"/>
  <c r="G2037" i="10" s="1"/>
  <c r="C2036" i="10"/>
  <c r="E2036" i="10" s="1"/>
  <c r="G2036" i="10" s="1"/>
  <c r="C2035" i="10"/>
  <c r="E2035" i="10" s="1"/>
  <c r="G2035" i="10" s="1"/>
  <c r="C2034" i="10"/>
  <c r="E2034" i="10" s="1"/>
  <c r="G2034" i="10" s="1"/>
  <c r="C2033" i="10"/>
  <c r="E2033" i="10" s="1"/>
  <c r="G2033" i="10" s="1"/>
  <c r="C2032" i="10"/>
  <c r="E2032" i="10" s="1"/>
  <c r="G2032" i="10" s="1"/>
  <c r="C2031" i="10"/>
  <c r="E2031" i="10" s="1"/>
  <c r="G2031" i="10" s="1"/>
  <c r="C2030" i="10"/>
  <c r="E2030" i="10" s="1"/>
  <c r="G2030" i="10" s="1"/>
  <c r="C2029" i="10"/>
  <c r="E2029" i="10" s="1"/>
  <c r="G2029" i="10" s="1"/>
  <c r="C2028" i="10"/>
  <c r="E2028" i="10" s="1"/>
  <c r="G2028" i="10" s="1"/>
  <c r="C2027" i="10"/>
  <c r="E2027" i="10" s="1"/>
  <c r="G2027" i="10" s="1"/>
  <c r="C2026" i="10"/>
  <c r="E2026" i="10" s="1"/>
  <c r="G2026" i="10" s="1"/>
  <c r="C2025" i="10"/>
  <c r="E2025" i="10" s="1"/>
  <c r="G2025" i="10" s="1"/>
  <c r="C2024" i="10"/>
  <c r="E2024" i="10" s="1"/>
  <c r="G2024" i="10" s="1"/>
  <c r="C2023" i="10"/>
  <c r="E2023" i="10" s="1"/>
  <c r="G2023" i="10" s="1"/>
  <c r="C2022" i="10"/>
  <c r="E2022" i="10" s="1"/>
  <c r="G2022" i="10" s="1"/>
  <c r="C2021" i="10"/>
  <c r="E2021" i="10" s="1"/>
  <c r="G2021" i="10" s="1"/>
  <c r="C2020" i="10"/>
  <c r="E2020" i="10" s="1"/>
  <c r="G2020" i="10" s="1"/>
  <c r="C2019" i="10"/>
  <c r="E2019" i="10" s="1"/>
  <c r="G2019" i="10" s="1"/>
  <c r="C2018" i="10"/>
  <c r="E2018" i="10" s="1"/>
  <c r="G2018" i="10" s="1"/>
  <c r="C2017" i="10"/>
  <c r="E2017" i="10" s="1"/>
  <c r="G2017" i="10" s="1"/>
  <c r="C2016" i="10"/>
  <c r="E2016" i="10" s="1"/>
  <c r="G2016" i="10" s="1"/>
  <c r="C2015" i="10"/>
  <c r="E2015" i="10" s="1"/>
  <c r="G2015" i="10" s="1"/>
  <c r="C2014" i="10"/>
  <c r="E2014" i="10" s="1"/>
  <c r="G2014" i="10" s="1"/>
  <c r="C2013" i="10"/>
  <c r="E2013" i="10" s="1"/>
  <c r="G2013" i="10" s="1"/>
  <c r="C2012" i="10"/>
  <c r="E2012" i="10" s="1"/>
  <c r="G2012" i="10" s="1"/>
  <c r="C2011" i="10"/>
  <c r="E2011" i="10" s="1"/>
  <c r="G2011" i="10" s="1"/>
  <c r="C2010" i="10"/>
  <c r="E2010" i="10" s="1"/>
  <c r="G2010" i="10" s="1"/>
  <c r="C2009" i="10"/>
  <c r="E2009" i="10" s="1"/>
  <c r="G2009" i="10" s="1"/>
  <c r="C2008" i="10"/>
  <c r="E2008" i="10" s="1"/>
  <c r="G2008" i="10" s="1"/>
  <c r="C2007" i="10"/>
  <c r="E2007" i="10" s="1"/>
  <c r="G2007" i="10" s="1"/>
  <c r="C2006" i="10"/>
  <c r="E2006" i="10" s="1"/>
  <c r="G2006" i="10" s="1"/>
  <c r="C2005" i="10"/>
  <c r="E2005" i="10" s="1"/>
  <c r="G2005" i="10" s="1"/>
  <c r="C2004" i="10"/>
  <c r="E2004" i="10" s="1"/>
  <c r="G2004" i="10" s="1"/>
  <c r="C2003" i="10"/>
  <c r="E2003" i="10" s="1"/>
  <c r="G2003" i="10" s="1"/>
  <c r="C2002" i="10"/>
  <c r="E2002" i="10" s="1"/>
  <c r="G2002" i="10" s="1"/>
  <c r="C2001" i="10"/>
  <c r="E2001" i="10" s="1"/>
  <c r="G2001" i="10" s="1"/>
  <c r="C2000" i="10"/>
  <c r="E2000" i="10" s="1"/>
  <c r="G2000" i="10" s="1"/>
  <c r="C1999" i="10"/>
  <c r="E1999" i="10" s="1"/>
  <c r="G1999" i="10" s="1"/>
  <c r="C1998" i="10"/>
  <c r="E1998" i="10" s="1"/>
  <c r="G1998" i="10" s="1"/>
  <c r="C1997" i="10"/>
  <c r="E1997" i="10" s="1"/>
  <c r="G1997" i="10" s="1"/>
  <c r="C1996" i="10"/>
  <c r="E1996" i="10" s="1"/>
  <c r="G1996" i="10" s="1"/>
  <c r="C1995" i="10"/>
  <c r="E1995" i="10" s="1"/>
  <c r="G1995" i="10" s="1"/>
  <c r="C1994" i="10"/>
  <c r="E1994" i="10" s="1"/>
  <c r="G1994" i="10" s="1"/>
  <c r="C1993" i="10"/>
  <c r="E1993" i="10" s="1"/>
  <c r="G1993" i="10" s="1"/>
  <c r="C1992" i="10"/>
  <c r="E1992" i="10" s="1"/>
  <c r="G1992" i="10" s="1"/>
  <c r="C1991" i="10"/>
  <c r="E1991" i="10" s="1"/>
  <c r="G1991" i="10" s="1"/>
  <c r="C1990" i="10"/>
  <c r="E1990" i="10" s="1"/>
  <c r="G1990" i="10" s="1"/>
  <c r="C1989" i="10"/>
  <c r="E1989" i="10" s="1"/>
  <c r="G1989" i="10" s="1"/>
  <c r="C1988" i="10"/>
  <c r="E1988" i="10" s="1"/>
  <c r="G1988" i="10" s="1"/>
  <c r="C1987" i="10"/>
  <c r="E1987" i="10" s="1"/>
  <c r="G1987" i="10" s="1"/>
  <c r="C1986" i="10"/>
  <c r="E1986" i="10" s="1"/>
  <c r="G1986" i="10" s="1"/>
  <c r="C1985" i="10"/>
  <c r="E1985" i="10" s="1"/>
  <c r="G1985" i="10" s="1"/>
  <c r="C1984" i="10"/>
  <c r="E1984" i="10" s="1"/>
  <c r="G1984" i="10" s="1"/>
  <c r="C1983" i="10"/>
  <c r="E1983" i="10" s="1"/>
  <c r="G1983" i="10" s="1"/>
  <c r="C1982" i="10"/>
  <c r="E1982" i="10" s="1"/>
  <c r="G1982" i="10" s="1"/>
  <c r="C1981" i="10"/>
  <c r="E1981" i="10" s="1"/>
  <c r="G1981" i="10" s="1"/>
  <c r="C1980" i="10"/>
  <c r="E1980" i="10" s="1"/>
  <c r="G1980" i="10" s="1"/>
  <c r="C1979" i="10"/>
  <c r="E1979" i="10" s="1"/>
  <c r="G1979" i="10" s="1"/>
  <c r="C1978" i="10"/>
  <c r="E1978" i="10" s="1"/>
  <c r="G1978" i="10" s="1"/>
  <c r="C1977" i="10"/>
  <c r="E1977" i="10" s="1"/>
  <c r="G1977" i="10" s="1"/>
  <c r="C1976" i="10"/>
  <c r="E1976" i="10" s="1"/>
  <c r="G1976" i="10" s="1"/>
  <c r="C1975" i="10"/>
  <c r="E1975" i="10" s="1"/>
  <c r="G1975" i="10" s="1"/>
  <c r="C1974" i="10"/>
  <c r="E1974" i="10" s="1"/>
  <c r="G1974" i="10" s="1"/>
  <c r="C1973" i="10"/>
  <c r="E1973" i="10" s="1"/>
  <c r="G1973" i="10" s="1"/>
  <c r="C1972" i="10"/>
  <c r="E1972" i="10" s="1"/>
  <c r="G1972" i="10" s="1"/>
  <c r="C1971" i="10"/>
  <c r="E1971" i="10" s="1"/>
  <c r="G1971" i="10" s="1"/>
  <c r="C1970" i="10"/>
  <c r="E1970" i="10" s="1"/>
  <c r="G1970" i="10" s="1"/>
  <c r="C1969" i="10"/>
  <c r="E1969" i="10" s="1"/>
  <c r="G1969" i="10" s="1"/>
  <c r="C1968" i="10"/>
  <c r="E1968" i="10" s="1"/>
  <c r="G1968" i="10" s="1"/>
  <c r="C1967" i="10"/>
  <c r="E1967" i="10" s="1"/>
  <c r="G1967" i="10" s="1"/>
  <c r="C1966" i="10"/>
  <c r="E1966" i="10" s="1"/>
  <c r="G1966" i="10" s="1"/>
  <c r="C1965" i="10"/>
  <c r="E1965" i="10" s="1"/>
  <c r="G1965" i="10" s="1"/>
  <c r="C1964" i="10"/>
  <c r="E1964" i="10" s="1"/>
  <c r="G1964" i="10" s="1"/>
  <c r="C1963" i="10"/>
  <c r="E1963" i="10" s="1"/>
  <c r="G1963" i="10" s="1"/>
  <c r="C1962" i="10"/>
  <c r="E1962" i="10" s="1"/>
  <c r="G1962" i="10" s="1"/>
  <c r="C1961" i="10"/>
  <c r="E1961" i="10" s="1"/>
  <c r="G1961" i="10" s="1"/>
  <c r="C1960" i="10"/>
  <c r="E1960" i="10" s="1"/>
  <c r="G1960" i="10" s="1"/>
  <c r="C1959" i="10"/>
  <c r="E1959" i="10" s="1"/>
  <c r="G1959" i="10" s="1"/>
  <c r="C1958" i="10"/>
  <c r="E1958" i="10" s="1"/>
  <c r="G1958" i="10" s="1"/>
  <c r="C1957" i="10"/>
  <c r="E1957" i="10" s="1"/>
  <c r="G1957" i="10" s="1"/>
  <c r="C1956" i="10"/>
  <c r="E1956" i="10" s="1"/>
  <c r="G1956" i="10" s="1"/>
  <c r="C1955" i="10"/>
  <c r="E1955" i="10" s="1"/>
  <c r="G1955" i="10" s="1"/>
  <c r="C1954" i="10"/>
  <c r="E1954" i="10" s="1"/>
  <c r="G1954" i="10" s="1"/>
  <c r="C1953" i="10"/>
  <c r="E1953" i="10" s="1"/>
  <c r="G1953" i="10" s="1"/>
  <c r="C1952" i="10"/>
  <c r="E1952" i="10" s="1"/>
  <c r="G1952" i="10" s="1"/>
  <c r="C1951" i="10"/>
  <c r="E1951" i="10" s="1"/>
  <c r="G1951" i="10" s="1"/>
  <c r="C1950" i="10"/>
  <c r="E1950" i="10" s="1"/>
  <c r="G1950" i="10" s="1"/>
  <c r="C1949" i="10"/>
  <c r="E1949" i="10" s="1"/>
  <c r="G1949" i="10" s="1"/>
  <c r="C1948" i="10"/>
  <c r="E1948" i="10" s="1"/>
  <c r="G1948" i="10" s="1"/>
  <c r="C1947" i="10"/>
  <c r="E1947" i="10" s="1"/>
  <c r="G1947" i="10" s="1"/>
  <c r="C1946" i="10"/>
  <c r="E1946" i="10" s="1"/>
  <c r="G1946" i="10" s="1"/>
  <c r="C1945" i="10"/>
  <c r="E1945" i="10" s="1"/>
  <c r="G1945" i="10" s="1"/>
  <c r="C1944" i="10"/>
  <c r="E1944" i="10" s="1"/>
  <c r="G1944" i="10" s="1"/>
  <c r="C1943" i="10"/>
  <c r="E1943" i="10" s="1"/>
  <c r="G1943" i="10" s="1"/>
  <c r="C1942" i="10"/>
  <c r="E1942" i="10" s="1"/>
  <c r="G1942" i="10" s="1"/>
  <c r="C1941" i="10"/>
  <c r="E1941" i="10" s="1"/>
  <c r="G1941" i="10" s="1"/>
  <c r="C1940" i="10"/>
  <c r="E1940" i="10" s="1"/>
  <c r="G1940" i="10" s="1"/>
  <c r="C1939" i="10"/>
  <c r="E1939" i="10" s="1"/>
  <c r="G1939" i="10" s="1"/>
  <c r="C1938" i="10"/>
  <c r="E1938" i="10" s="1"/>
  <c r="G1938" i="10" s="1"/>
  <c r="C1937" i="10"/>
  <c r="E1937" i="10" s="1"/>
  <c r="G1937" i="10" s="1"/>
  <c r="C1936" i="10"/>
  <c r="E1936" i="10" s="1"/>
  <c r="G1936" i="10" s="1"/>
  <c r="C1935" i="10"/>
  <c r="E1935" i="10" s="1"/>
  <c r="G1935" i="10" s="1"/>
  <c r="C1934" i="10"/>
  <c r="E1934" i="10" s="1"/>
  <c r="G1934" i="10" s="1"/>
  <c r="C1933" i="10"/>
  <c r="E1933" i="10" s="1"/>
  <c r="G1933" i="10" s="1"/>
  <c r="C1932" i="10"/>
  <c r="E1932" i="10" s="1"/>
  <c r="G1932" i="10" s="1"/>
  <c r="C1931" i="10"/>
  <c r="E1931" i="10" s="1"/>
  <c r="G1931" i="10" s="1"/>
  <c r="C1930" i="10"/>
  <c r="E1930" i="10" s="1"/>
  <c r="G1930" i="10" s="1"/>
  <c r="C1929" i="10"/>
  <c r="E1929" i="10" s="1"/>
  <c r="G1929" i="10" s="1"/>
  <c r="C1928" i="10"/>
  <c r="E1928" i="10" s="1"/>
  <c r="G1928" i="10" s="1"/>
  <c r="C1927" i="10"/>
  <c r="E1927" i="10" s="1"/>
  <c r="G1927" i="10" s="1"/>
  <c r="C1926" i="10"/>
  <c r="E1926" i="10" s="1"/>
  <c r="G1926" i="10" s="1"/>
  <c r="C1925" i="10"/>
  <c r="E1925" i="10" s="1"/>
  <c r="G1925" i="10" s="1"/>
  <c r="C1924" i="10"/>
  <c r="E1924" i="10" s="1"/>
  <c r="G1924" i="10" s="1"/>
  <c r="C1923" i="10"/>
  <c r="E1923" i="10" s="1"/>
  <c r="G1923" i="10" s="1"/>
  <c r="C1922" i="10"/>
  <c r="E1922" i="10" s="1"/>
  <c r="G1922" i="10" s="1"/>
  <c r="C1921" i="10"/>
  <c r="E1921" i="10" s="1"/>
  <c r="G1921" i="10" s="1"/>
  <c r="C1920" i="10"/>
  <c r="E1920" i="10" s="1"/>
  <c r="G1920" i="10" s="1"/>
  <c r="C1919" i="10"/>
  <c r="E1919" i="10" s="1"/>
  <c r="G1919" i="10" s="1"/>
  <c r="C1918" i="10"/>
  <c r="E1918" i="10" s="1"/>
  <c r="G1918" i="10" s="1"/>
  <c r="C1917" i="10"/>
  <c r="E1917" i="10" s="1"/>
  <c r="G1917" i="10" s="1"/>
  <c r="C1916" i="10"/>
  <c r="E1916" i="10" s="1"/>
  <c r="G1916" i="10" s="1"/>
  <c r="C1915" i="10"/>
  <c r="E1915" i="10" s="1"/>
  <c r="G1915" i="10" s="1"/>
  <c r="C1914" i="10"/>
  <c r="E1914" i="10" s="1"/>
  <c r="G1914" i="10" s="1"/>
  <c r="C1913" i="10"/>
  <c r="E1913" i="10" s="1"/>
  <c r="G1913" i="10" s="1"/>
  <c r="C1912" i="10"/>
  <c r="E1912" i="10" s="1"/>
  <c r="G1912" i="10" s="1"/>
  <c r="C1911" i="10"/>
  <c r="E1911" i="10" s="1"/>
  <c r="G1911" i="10" s="1"/>
  <c r="C1910" i="10"/>
  <c r="E1910" i="10" s="1"/>
  <c r="G1910" i="10" s="1"/>
  <c r="C1909" i="10"/>
  <c r="E1909" i="10" s="1"/>
  <c r="G1909" i="10" s="1"/>
  <c r="C1908" i="10"/>
  <c r="E1908" i="10" s="1"/>
  <c r="G1908" i="10" s="1"/>
  <c r="C1907" i="10"/>
  <c r="E1907" i="10" s="1"/>
  <c r="G1907" i="10" s="1"/>
  <c r="C1906" i="10"/>
  <c r="E1906" i="10" s="1"/>
  <c r="G1906" i="10" s="1"/>
  <c r="C1905" i="10"/>
  <c r="E1905" i="10" s="1"/>
  <c r="G1905" i="10" s="1"/>
  <c r="C1904" i="10"/>
  <c r="E1904" i="10" s="1"/>
  <c r="G1904" i="10" s="1"/>
  <c r="C1903" i="10"/>
  <c r="E1903" i="10" s="1"/>
  <c r="G1903" i="10" s="1"/>
  <c r="C1902" i="10"/>
  <c r="E1902" i="10" s="1"/>
  <c r="G1902" i="10" s="1"/>
  <c r="C1901" i="10"/>
  <c r="E1901" i="10" s="1"/>
  <c r="G1901" i="10" s="1"/>
  <c r="C1900" i="10"/>
  <c r="E1900" i="10" s="1"/>
  <c r="G1900" i="10" s="1"/>
  <c r="C1899" i="10"/>
  <c r="E1899" i="10" s="1"/>
  <c r="G1899" i="10" s="1"/>
  <c r="C1898" i="10"/>
  <c r="E1898" i="10" s="1"/>
  <c r="G1898" i="10" s="1"/>
  <c r="C1897" i="10"/>
  <c r="E1897" i="10" s="1"/>
  <c r="G1897" i="10" s="1"/>
  <c r="C1896" i="10"/>
  <c r="E1896" i="10" s="1"/>
  <c r="G1896" i="10" s="1"/>
  <c r="C1895" i="10"/>
  <c r="E1895" i="10" s="1"/>
  <c r="G1895" i="10" s="1"/>
  <c r="C1894" i="10"/>
  <c r="E1894" i="10" s="1"/>
  <c r="G1894" i="10" s="1"/>
  <c r="C1893" i="10"/>
  <c r="E1893" i="10" s="1"/>
  <c r="G1893" i="10" s="1"/>
  <c r="C1892" i="10"/>
  <c r="E1892" i="10" s="1"/>
  <c r="G1892" i="10" s="1"/>
  <c r="C1891" i="10"/>
  <c r="E1891" i="10" s="1"/>
  <c r="G1891" i="10" s="1"/>
  <c r="C1890" i="10"/>
  <c r="E1890" i="10" s="1"/>
  <c r="G1890" i="10" s="1"/>
  <c r="C1889" i="10"/>
  <c r="E1889" i="10" s="1"/>
  <c r="G1889" i="10" s="1"/>
  <c r="C1888" i="10"/>
  <c r="E1888" i="10" s="1"/>
  <c r="G1888" i="10" s="1"/>
  <c r="C1887" i="10"/>
  <c r="E1887" i="10" s="1"/>
  <c r="G1887" i="10" s="1"/>
  <c r="C1886" i="10"/>
  <c r="E1886" i="10" s="1"/>
  <c r="G1886" i="10" s="1"/>
  <c r="C1885" i="10"/>
  <c r="E1885" i="10" s="1"/>
  <c r="G1885" i="10" s="1"/>
  <c r="C1884" i="10"/>
  <c r="E1884" i="10" s="1"/>
  <c r="G1884" i="10" s="1"/>
  <c r="C1883" i="10"/>
  <c r="E1883" i="10" s="1"/>
  <c r="G1883" i="10" s="1"/>
  <c r="C1882" i="10"/>
  <c r="E1882" i="10" s="1"/>
  <c r="G1882" i="10" s="1"/>
  <c r="C1881" i="10"/>
  <c r="E1881" i="10" s="1"/>
  <c r="G1881" i="10" s="1"/>
  <c r="C1880" i="10"/>
  <c r="E1880" i="10" s="1"/>
  <c r="G1880" i="10" s="1"/>
  <c r="C1879" i="10"/>
  <c r="E1879" i="10" s="1"/>
  <c r="G1879" i="10" s="1"/>
  <c r="C1878" i="10"/>
  <c r="E1878" i="10" s="1"/>
  <c r="G1878" i="10" s="1"/>
  <c r="C1877" i="10"/>
  <c r="E1877" i="10" s="1"/>
  <c r="G1877" i="10" s="1"/>
  <c r="C1876" i="10"/>
  <c r="E1876" i="10" s="1"/>
  <c r="G1876" i="10" s="1"/>
  <c r="C1875" i="10"/>
  <c r="E1875" i="10" s="1"/>
  <c r="G1875" i="10" s="1"/>
  <c r="C1874" i="10"/>
  <c r="E1874" i="10" s="1"/>
  <c r="G1874" i="10" s="1"/>
  <c r="C1873" i="10"/>
  <c r="E1873" i="10" s="1"/>
  <c r="G1873" i="10" s="1"/>
  <c r="C1872" i="10"/>
  <c r="E1872" i="10" s="1"/>
  <c r="G1872" i="10" s="1"/>
  <c r="C1871" i="10"/>
  <c r="E1871" i="10" s="1"/>
  <c r="G1871" i="10" s="1"/>
  <c r="C1870" i="10"/>
  <c r="E1870" i="10" s="1"/>
  <c r="G1870" i="10" s="1"/>
  <c r="C1869" i="10"/>
  <c r="E1869" i="10" s="1"/>
  <c r="G1869" i="10" s="1"/>
  <c r="C1868" i="10"/>
  <c r="E1868" i="10" s="1"/>
  <c r="G1868" i="10" s="1"/>
  <c r="C1867" i="10"/>
  <c r="E1867" i="10" s="1"/>
  <c r="G1867" i="10" s="1"/>
  <c r="C1866" i="10"/>
  <c r="E1866" i="10" s="1"/>
  <c r="G1866" i="10" s="1"/>
  <c r="C1865" i="10"/>
  <c r="E1865" i="10" s="1"/>
  <c r="G1865" i="10" s="1"/>
  <c r="C1864" i="10"/>
  <c r="E1864" i="10" s="1"/>
  <c r="G1864" i="10" s="1"/>
  <c r="C1863" i="10"/>
  <c r="E1863" i="10" s="1"/>
  <c r="G1863" i="10" s="1"/>
  <c r="C1862" i="10"/>
  <c r="E1862" i="10" s="1"/>
  <c r="G1862" i="10" s="1"/>
  <c r="C1861" i="10"/>
  <c r="E1861" i="10" s="1"/>
  <c r="G1861" i="10" s="1"/>
  <c r="C1860" i="10"/>
  <c r="E1860" i="10" s="1"/>
  <c r="G1860" i="10" s="1"/>
  <c r="C1859" i="10"/>
  <c r="E1859" i="10" s="1"/>
  <c r="G1859" i="10" s="1"/>
  <c r="C1858" i="10"/>
  <c r="E1858" i="10" s="1"/>
  <c r="G1858" i="10" s="1"/>
  <c r="C1857" i="10"/>
  <c r="E1857" i="10" s="1"/>
  <c r="G1857" i="10" s="1"/>
  <c r="C1856" i="10"/>
  <c r="E1856" i="10" s="1"/>
  <c r="G1856" i="10" s="1"/>
  <c r="C1855" i="10"/>
  <c r="E1855" i="10" s="1"/>
  <c r="G1855" i="10" s="1"/>
  <c r="C1854" i="10"/>
  <c r="E1854" i="10" s="1"/>
  <c r="G1854" i="10" s="1"/>
  <c r="C1853" i="10"/>
  <c r="E1853" i="10" s="1"/>
  <c r="G1853" i="10" s="1"/>
  <c r="C1852" i="10"/>
  <c r="E1852" i="10" s="1"/>
  <c r="G1852" i="10" s="1"/>
  <c r="C1851" i="10"/>
  <c r="E1851" i="10" s="1"/>
  <c r="G1851" i="10" s="1"/>
  <c r="C1850" i="10"/>
  <c r="E1850" i="10" s="1"/>
  <c r="G1850" i="10" s="1"/>
  <c r="C1849" i="10"/>
  <c r="E1849" i="10" s="1"/>
  <c r="G1849" i="10" s="1"/>
  <c r="C1848" i="10"/>
  <c r="E1848" i="10" s="1"/>
  <c r="G1848" i="10" s="1"/>
  <c r="C1847" i="10"/>
  <c r="E1847" i="10" s="1"/>
  <c r="G1847" i="10" s="1"/>
  <c r="C1846" i="10"/>
  <c r="E1846" i="10" s="1"/>
  <c r="G1846" i="10" s="1"/>
  <c r="C1845" i="10"/>
  <c r="E1845" i="10" s="1"/>
  <c r="G1845" i="10" s="1"/>
  <c r="C1844" i="10"/>
  <c r="E1844" i="10" s="1"/>
  <c r="G1844" i="10" s="1"/>
  <c r="C1843" i="10"/>
  <c r="E1843" i="10" s="1"/>
  <c r="G1843" i="10" s="1"/>
  <c r="C1842" i="10"/>
  <c r="E1842" i="10" s="1"/>
  <c r="G1842" i="10" s="1"/>
  <c r="C1841" i="10"/>
  <c r="E1841" i="10" s="1"/>
  <c r="G1841" i="10" s="1"/>
  <c r="C1840" i="10"/>
  <c r="E1840" i="10" s="1"/>
  <c r="G1840" i="10" s="1"/>
  <c r="C1839" i="10"/>
  <c r="E1839" i="10" s="1"/>
  <c r="G1839" i="10" s="1"/>
  <c r="C1838" i="10"/>
  <c r="E1838" i="10" s="1"/>
  <c r="G1838" i="10" s="1"/>
  <c r="C1837" i="10"/>
  <c r="E1837" i="10" s="1"/>
  <c r="G1837" i="10" s="1"/>
  <c r="C1836" i="10"/>
  <c r="E1836" i="10" s="1"/>
  <c r="G1836" i="10" s="1"/>
  <c r="C1835" i="10"/>
  <c r="E1835" i="10" s="1"/>
  <c r="G1835" i="10" s="1"/>
  <c r="C1834" i="10"/>
  <c r="E1834" i="10" s="1"/>
  <c r="G1834" i="10" s="1"/>
  <c r="C1833" i="10"/>
  <c r="E1833" i="10" s="1"/>
  <c r="G1833" i="10" s="1"/>
  <c r="C1832" i="10"/>
  <c r="E1832" i="10" s="1"/>
  <c r="G1832" i="10" s="1"/>
  <c r="C1831" i="10"/>
  <c r="E1831" i="10" s="1"/>
  <c r="G1831" i="10" s="1"/>
  <c r="C1830" i="10"/>
  <c r="E1830" i="10" s="1"/>
  <c r="G1830" i="10" s="1"/>
  <c r="C1829" i="10"/>
  <c r="E1829" i="10" s="1"/>
  <c r="G1829" i="10" s="1"/>
  <c r="C1828" i="10"/>
  <c r="E1828" i="10" s="1"/>
  <c r="G1828" i="10" s="1"/>
  <c r="C1827" i="10"/>
  <c r="E1827" i="10" s="1"/>
  <c r="G1827" i="10" s="1"/>
  <c r="C1826" i="10"/>
  <c r="E1826" i="10" s="1"/>
  <c r="G1826" i="10" s="1"/>
  <c r="C1825" i="10"/>
  <c r="E1825" i="10" s="1"/>
  <c r="G1825" i="10" s="1"/>
  <c r="C1824" i="10"/>
  <c r="E1824" i="10" s="1"/>
  <c r="G1824" i="10" s="1"/>
  <c r="C1823" i="10"/>
  <c r="E1823" i="10" s="1"/>
  <c r="G1823" i="10" s="1"/>
  <c r="C1822" i="10"/>
  <c r="E1822" i="10" s="1"/>
  <c r="G1822" i="10" s="1"/>
  <c r="C1821" i="10"/>
  <c r="E1821" i="10" s="1"/>
  <c r="G1821" i="10" s="1"/>
  <c r="C1820" i="10"/>
  <c r="E1820" i="10" s="1"/>
  <c r="G1820" i="10" s="1"/>
  <c r="C1819" i="10"/>
  <c r="E1819" i="10" s="1"/>
  <c r="G1819" i="10" s="1"/>
  <c r="C1818" i="10"/>
  <c r="E1818" i="10" s="1"/>
  <c r="G1818" i="10" s="1"/>
  <c r="C1817" i="10"/>
  <c r="E1817" i="10" s="1"/>
  <c r="G1817" i="10" s="1"/>
  <c r="C1816" i="10"/>
  <c r="E1816" i="10" s="1"/>
  <c r="G1816" i="10" s="1"/>
  <c r="C1815" i="10"/>
  <c r="E1815" i="10" s="1"/>
  <c r="G1815" i="10" s="1"/>
  <c r="C1814" i="10"/>
  <c r="E1814" i="10" s="1"/>
  <c r="G1814" i="10" s="1"/>
  <c r="C1813" i="10"/>
  <c r="E1813" i="10" s="1"/>
  <c r="G1813" i="10" s="1"/>
  <c r="C1812" i="10"/>
  <c r="E1812" i="10" s="1"/>
  <c r="G1812" i="10" s="1"/>
  <c r="C1811" i="10"/>
  <c r="E1811" i="10" s="1"/>
  <c r="G1811" i="10" s="1"/>
  <c r="C1810" i="10"/>
  <c r="E1810" i="10" s="1"/>
  <c r="G1810" i="10" s="1"/>
  <c r="C1809" i="10"/>
  <c r="E1809" i="10" s="1"/>
  <c r="G1809" i="10" s="1"/>
  <c r="C1808" i="10"/>
  <c r="E1808" i="10" s="1"/>
  <c r="G1808" i="10" s="1"/>
  <c r="C1807" i="10"/>
  <c r="E1807" i="10" s="1"/>
  <c r="G1807" i="10" s="1"/>
  <c r="C1806" i="10"/>
  <c r="E1806" i="10" s="1"/>
  <c r="G1806" i="10" s="1"/>
  <c r="C1805" i="10"/>
  <c r="E1805" i="10" s="1"/>
  <c r="G1805" i="10" s="1"/>
  <c r="C1804" i="10"/>
  <c r="E1804" i="10" s="1"/>
  <c r="G1804" i="10" s="1"/>
  <c r="C1803" i="10"/>
  <c r="E1803" i="10" s="1"/>
  <c r="G1803" i="10" s="1"/>
  <c r="C1802" i="10"/>
  <c r="E1802" i="10" s="1"/>
  <c r="G1802" i="10" s="1"/>
  <c r="C1801" i="10"/>
  <c r="E1801" i="10" s="1"/>
  <c r="G1801" i="10" s="1"/>
  <c r="C1800" i="10"/>
  <c r="E1800" i="10" s="1"/>
  <c r="G1800" i="10" s="1"/>
  <c r="C1799" i="10"/>
  <c r="E1799" i="10" s="1"/>
  <c r="G1799" i="10" s="1"/>
  <c r="C1798" i="10"/>
  <c r="E1798" i="10" s="1"/>
  <c r="G1798" i="10" s="1"/>
  <c r="C1797" i="10"/>
  <c r="E1797" i="10" s="1"/>
  <c r="G1797" i="10" s="1"/>
  <c r="C1796" i="10"/>
  <c r="E1796" i="10" s="1"/>
  <c r="G1796" i="10" s="1"/>
  <c r="C1795" i="10"/>
  <c r="E1795" i="10" s="1"/>
  <c r="G1795" i="10" s="1"/>
  <c r="C1794" i="10"/>
  <c r="E1794" i="10" s="1"/>
  <c r="G1794" i="10" s="1"/>
  <c r="C1793" i="10"/>
  <c r="E1793" i="10" s="1"/>
  <c r="G1793" i="10" s="1"/>
  <c r="C1792" i="10"/>
  <c r="E1792" i="10" s="1"/>
  <c r="G1792" i="10" s="1"/>
  <c r="C1791" i="10"/>
  <c r="E1791" i="10" s="1"/>
  <c r="G1791" i="10" s="1"/>
  <c r="C1790" i="10"/>
  <c r="E1790" i="10" s="1"/>
  <c r="G1790" i="10" s="1"/>
  <c r="C1789" i="10"/>
  <c r="E1789" i="10" s="1"/>
  <c r="G1789" i="10" s="1"/>
  <c r="C1788" i="10"/>
  <c r="E1788" i="10" s="1"/>
  <c r="G1788" i="10" s="1"/>
  <c r="C1787" i="10"/>
  <c r="E1787" i="10" s="1"/>
  <c r="G1787" i="10" s="1"/>
  <c r="C1786" i="10"/>
  <c r="E1786" i="10" s="1"/>
  <c r="G1786" i="10" s="1"/>
  <c r="C1785" i="10"/>
  <c r="E1785" i="10" s="1"/>
  <c r="G1785" i="10" s="1"/>
  <c r="C1784" i="10"/>
  <c r="E1784" i="10" s="1"/>
  <c r="G1784" i="10" s="1"/>
  <c r="C1783" i="10"/>
  <c r="E1783" i="10" s="1"/>
  <c r="G1783" i="10" s="1"/>
  <c r="C1782" i="10"/>
  <c r="E1782" i="10" s="1"/>
  <c r="G1782" i="10" s="1"/>
  <c r="C1781" i="10"/>
  <c r="E1781" i="10" s="1"/>
  <c r="G1781" i="10" s="1"/>
  <c r="C1780" i="10"/>
  <c r="E1780" i="10" s="1"/>
  <c r="G1780" i="10" s="1"/>
  <c r="C1779" i="10"/>
  <c r="E1779" i="10" s="1"/>
  <c r="G1779" i="10" s="1"/>
  <c r="C1778" i="10"/>
  <c r="E1778" i="10" s="1"/>
  <c r="G1778" i="10" s="1"/>
  <c r="C1777" i="10"/>
  <c r="E1777" i="10" s="1"/>
  <c r="G1777" i="10" s="1"/>
  <c r="C1776" i="10"/>
  <c r="E1776" i="10" s="1"/>
  <c r="G1776" i="10" s="1"/>
  <c r="C1775" i="10"/>
  <c r="E1775" i="10" s="1"/>
  <c r="G1775" i="10" s="1"/>
  <c r="C1774" i="10"/>
  <c r="E1774" i="10" s="1"/>
  <c r="G1774" i="10" s="1"/>
  <c r="C1773" i="10"/>
  <c r="E1773" i="10" s="1"/>
  <c r="G1773" i="10" s="1"/>
  <c r="C1772" i="10"/>
  <c r="E1772" i="10" s="1"/>
  <c r="G1772" i="10" s="1"/>
  <c r="C1771" i="10"/>
  <c r="E1771" i="10" s="1"/>
  <c r="G1771" i="10" s="1"/>
  <c r="C1770" i="10"/>
  <c r="E1770" i="10" s="1"/>
  <c r="G1770" i="10" s="1"/>
  <c r="C1769" i="10"/>
  <c r="E1769" i="10" s="1"/>
  <c r="G1769" i="10" s="1"/>
  <c r="C1768" i="10"/>
  <c r="E1768" i="10" s="1"/>
  <c r="G1768" i="10" s="1"/>
  <c r="C1767" i="10"/>
  <c r="E1767" i="10" s="1"/>
  <c r="G1767" i="10" s="1"/>
  <c r="C1766" i="10"/>
  <c r="E1766" i="10" s="1"/>
  <c r="G1766" i="10" s="1"/>
  <c r="C1765" i="10"/>
  <c r="E1765" i="10" s="1"/>
  <c r="G1765" i="10" s="1"/>
  <c r="C1764" i="10"/>
  <c r="E1764" i="10" s="1"/>
  <c r="G1764" i="10" s="1"/>
  <c r="C1763" i="10"/>
  <c r="E1763" i="10" s="1"/>
  <c r="G1763" i="10" s="1"/>
  <c r="C1762" i="10"/>
  <c r="E1762" i="10" s="1"/>
  <c r="G1762" i="10" s="1"/>
  <c r="C1761" i="10"/>
  <c r="E1761" i="10" s="1"/>
  <c r="G1761" i="10" s="1"/>
  <c r="C1760" i="10"/>
  <c r="E1760" i="10" s="1"/>
  <c r="G1760" i="10" s="1"/>
  <c r="C1759" i="10"/>
  <c r="E1759" i="10" s="1"/>
  <c r="G1759" i="10" s="1"/>
  <c r="C1758" i="10"/>
  <c r="E1758" i="10" s="1"/>
  <c r="G1758" i="10" s="1"/>
  <c r="C1757" i="10"/>
  <c r="E1757" i="10" s="1"/>
  <c r="G1757" i="10" s="1"/>
  <c r="C1756" i="10"/>
  <c r="E1756" i="10" s="1"/>
  <c r="G1756" i="10" s="1"/>
  <c r="C1755" i="10"/>
  <c r="E1755" i="10" s="1"/>
  <c r="G1755" i="10" s="1"/>
  <c r="C1754" i="10"/>
  <c r="E1754" i="10" s="1"/>
  <c r="G1754" i="10" s="1"/>
  <c r="C1753" i="10"/>
  <c r="E1753" i="10" s="1"/>
  <c r="G1753" i="10" s="1"/>
  <c r="C1752" i="10"/>
  <c r="E1752" i="10" s="1"/>
  <c r="G1752" i="10" s="1"/>
  <c r="C1751" i="10"/>
  <c r="E1751" i="10" s="1"/>
  <c r="G1751" i="10" s="1"/>
  <c r="C1750" i="10"/>
  <c r="E1750" i="10" s="1"/>
  <c r="G1750" i="10" s="1"/>
  <c r="C1749" i="10"/>
  <c r="E1749" i="10" s="1"/>
  <c r="G1749" i="10" s="1"/>
  <c r="C1748" i="10"/>
  <c r="E1748" i="10" s="1"/>
  <c r="G1748" i="10" s="1"/>
  <c r="C1747" i="10"/>
  <c r="E1747" i="10" s="1"/>
  <c r="G1747" i="10" s="1"/>
  <c r="C1746" i="10"/>
  <c r="E1746" i="10" s="1"/>
  <c r="G1746" i="10" s="1"/>
  <c r="C1745" i="10"/>
  <c r="E1745" i="10" s="1"/>
  <c r="G1745" i="10" s="1"/>
  <c r="C1744" i="10"/>
  <c r="E1744" i="10" s="1"/>
  <c r="G1744" i="10" s="1"/>
  <c r="C1743" i="10"/>
  <c r="E1743" i="10" s="1"/>
  <c r="G1743" i="10" s="1"/>
  <c r="C1742" i="10"/>
  <c r="E1742" i="10" s="1"/>
  <c r="G1742" i="10" s="1"/>
  <c r="C1741" i="10"/>
  <c r="E1741" i="10" s="1"/>
  <c r="G1741" i="10" s="1"/>
  <c r="C1740" i="10"/>
  <c r="E1740" i="10" s="1"/>
  <c r="G1740" i="10" s="1"/>
  <c r="C1739" i="10"/>
  <c r="E1739" i="10" s="1"/>
  <c r="G1739" i="10" s="1"/>
  <c r="C1738" i="10"/>
  <c r="E1738" i="10" s="1"/>
  <c r="G1738" i="10" s="1"/>
  <c r="C1737" i="10"/>
  <c r="E1737" i="10" s="1"/>
  <c r="G1737" i="10" s="1"/>
  <c r="C1736" i="10"/>
  <c r="E1736" i="10" s="1"/>
  <c r="G1736" i="10" s="1"/>
  <c r="C1735" i="10"/>
  <c r="E1735" i="10" s="1"/>
  <c r="G1735" i="10" s="1"/>
  <c r="C1734" i="10"/>
  <c r="E1734" i="10" s="1"/>
  <c r="G1734" i="10" s="1"/>
  <c r="C1733" i="10"/>
  <c r="E1733" i="10" s="1"/>
  <c r="G1733" i="10" s="1"/>
  <c r="C1732" i="10"/>
  <c r="E1732" i="10" s="1"/>
  <c r="G1732" i="10" s="1"/>
  <c r="C1731" i="10"/>
  <c r="E1731" i="10" s="1"/>
  <c r="G1731" i="10" s="1"/>
  <c r="C1730" i="10"/>
  <c r="E1730" i="10" s="1"/>
  <c r="G1730" i="10" s="1"/>
  <c r="C1729" i="10"/>
  <c r="E1729" i="10" s="1"/>
  <c r="G1729" i="10" s="1"/>
  <c r="C1728" i="10"/>
  <c r="E1728" i="10" s="1"/>
  <c r="G1728" i="10" s="1"/>
  <c r="C1727" i="10"/>
  <c r="E1727" i="10" s="1"/>
  <c r="G1727" i="10" s="1"/>
  <c r="C1726" i="10"/>
  <c r="E1726" i="10" s="1"/>
  <c r="G1726" i="10" s="1"/>
  <c r="C1725" i="10"/>
  <c r="E1725" i="10" s="1"/>
  <c r="G1725" i="10" s="1"/>
  <c r="C1724" i="10"/>
  <c r="E1724" i="10" s="1"/>
  <c r="G1724" i="10" s="1"/>
  <c r="C1723" i="10"/>
  <c r="E1723" i="10" s="1"/>
  <c r="G1723" i="10" s="1"/>
  <c r="C1722" i="10"/>
  <c r="E1722" i="10" s="1"/>
  <c r="G1722" i="10" s="1"/>
  <c r="C1721" i="10"/>
  <c r="E1721" i="10" s="1"/>
  <c r="G1721" i="10" s="1"/>
  <c r="C1720" i="10"/>
  <c r="E1720" i="10" s="1"/>
  <c r="G1720" i="10" s="1"/>
  <c r="C1719" i="10"/>
  <c r="E1719" i="10" s="1"/>
  <c r="G1719" i="10" s="1"/>
  <c r="C1718" i="10"/>
  <c r="E1718" i="10" s="1"/>
  <c r="G1718" i="10" s="1"/>
  <c r="C1717" i="10"/>
  <c r="E1717" i="10" s="1"/>
  <c r="G1717" i="10" s="1"/>
  <c r="C1716" i="10"/>
  <c r="E1716" i="10" s="1"/>
  <c r="G1716" i="10" s="1"/>
  <c r="C1715" i="10"/>
  <c r="E1715" i="10" s="1"/>
  <c r="G1715" i="10" s="1"/>
  <c r="C1714" i="10"/>
  <c r="E1714" i="10" s="1"/>
  <c r="G1714" i="10" s="1"/>
  <c r="C1713" i="10"/>
  <c r="E1713" i="10" s="1"/>
  <c r="G1713" i="10" s="1"/>
  <c r="C1712" i="10"/>
  <c r="E1712" i="10" s="1"/>
  <c r="G1712" i="10" s="1"/>
  <c r="C1711" i="10"/>
  <c r="E1711" i="10" s="1"/>
  <c r="G1711" i="10" s="1"/>
  <c r="C1710" i="10"/>
  <c r="E1710" i="10" s="1"/>
  <c r="G1710" i="10" s="1"/>
  <c r="C1709" i="10"/>
  <c r="E1709" i="10" s="1"/>
  <c r="G1709" i="10" s="1"/>
  <c r="C1708" i="10"/>
  <c r="E1708" i="10" s="1"/>
  <c r="G1708" i="10" s="1"/>
  <c r="C1707" i="10"/>
  <c r="E1707" i="10" s="1"/>
  <c r="G1707" i="10" s="1"/>
  <c r="C1706" i="10"/>
  <c r="E1706" i="10" s="1"/>
  <c r="G1706" i="10" s="1"/>
  <c r="C1705" i="10"/>
  <c r="E1705" i="10" s="1"/>
  <c r="G1705" i="10" s="1"/>
  <c r="C1704" i="10"/>
  <c r="E1704" i="10" s="1"/>
  <c r="G1704" i="10" s="1"/>
  <c r="C1703" i="10"/>
  <c r="E1703" i="10" s="1"/>
  <c r="G1703" i="10" s="1"/>
  <c r="C1702" i="10"/>
  <c r="E1702" i="10" s="1"/>
  <c r="G1702" i="10" s="1"/>
  <c r="C1701" i="10"/>
  <c r="E1701" i="10" s="1"/>
  <c r="G1701" i="10" s="1"/>
  <c r="C1700" i="10"/>
  <c r="E1700" i="10" s="1"/>
  <c r="G1700" i="10" s="1"/>
  <c r="C1699" i="10"/>
  <c r="E1699" i="10" s="1"/>
  <c r="G1699" i="10" s="1"/>
  <c r="C1698" i="10"/>
  <c r="E1698" i="10" s="1"/>
  <c r="G1698" i="10" s="1"/>
  <c r="C1697" i="10"/>
  <c r="E1697" i="10" s="1"/>
  <c r="G1697" i="10" s="1"/>
  <c r="C1696" i="10"/>
  <c r="E1696" i="10" s="1"/>
  <c r="G1696" i="10" s="1"/>
  <c r="C1695" i="10"/>
  <c r="E1695" i="10" s="1"/>
  <c r="G1695" i="10" s="1"/>
  <c r="C1694" i="10"/>
  <c r="E1694" i="10" s="1"/>
  <c r="G1694" i="10" s="1"/>
  <c r="C1693" i="10"/>
  <c r="E1693" i="10" s="1"/>
  <c r="G1693" i="10" s="1"/>
  <c r="C1692" i="10"/>
  <c r="E1692" i="10" s="1"/>
  <c r="G1692" i="10" s="1"/>
  <c r="C1691" i="10"/>
  <c r="E1691" i="10" s="1"/>
  <c r="G1691" i="10" s="1"/>
  <c r="C1690" i="10"/>
  <c r="E1690" i="10" s="1"/>
  <c r="G1690" i="10" s="1"/>
  <c r="C1689" i="10"/>
  <c r="E1689" i="10" s="1"/>
  <c r="G1689" i="10" s="1"/>
  <c r="C1688" i="10"/>
  <c r="E1688" i="10" s="1"/>
  <c r="G1688" i="10" s="1"/>
  <c r="C1687" i="10"/>
  <c r="E1687" i="10" s="1"/>
  <c r="G1687" i="10" s="1"/>
  <c r="C1686" i="10"/>
  <c r="E1686" i="10" s="1"/>
  <c r="G1686" i="10" s="1"/>
  <c r="C1685" i="10"/>
  <c r="E1685" i="10" s="1"/>
  <c r="G1685" i="10" s="1"/>
  <c r="C1684" i="10"/>
  <c r="E1684" i="10" s="1"/>
  <c r="G1684" i="10" s="1"/>
  <c r="C1683" i="10"/>
  <c r="E1683" i="10" s="1"/>
  <c r="G1683" i="10" s="1"/>
  <c r="C1682" i="10"/>
  <c r="E1682" i="10" s="1"/>
  <c r="G1682" i="10" s="1"/>
  <c r="C1681" i="10"/>
  <c r="E1681" i="10" s="1"/>
  <c r="G1681" i="10" s="1"/>
  <c r="C1680" i="10"/>
  <c r="E1680" i="10" s="1"/>
  <c r="G1680" i="10" s="1"/>
  <c r="C1679" i="10"/>
  <c r="E1679" i="10" s="1"/>
  <c r="G1679" i="10" s="1"/>
  <c r="C1678" i="10"/>
  <c r="E1678" i="10" s="1"/>
  <c r="G1678" i="10" s="1"/>
  <c r="C1677" i="10"/>
  <c r="E1677" i="10" s="1"/>
  <c r="G1677" i="10" s="1"/>
  <c r="C1676" i="10"/>
  <c r="E1676" i="10" s="1"/>
  <c r="G1676" i="10" s="1"/>
  <c r="C1675" i="10"/>
  <c r="E1675" i="10" s="1"/>
  <c r="G1675" i="10" s="1"/>
  <c r="C1674" i="10"/>
  <c r="E1674" i="10" s="1"/>
  <c r="G1674" i="10" s="1"/>
  <c r="C1673" i="10"/>
  <c r="E1673" i="10" s="1"/>
  <c r="G1673" i="10" s="1"/>
  <c r="C1672" i="10"/>
  <c r="E1672" i="10" s="1"/>
  <c r="G1672" i="10" s="1"/>
  <c r="C1671" i="10"/>
  <c r="E1671" i="10" s="1"/>
  <c r="G1671" i="10" s="1"/>
  <c r="C1670" i="10"/>
  <c r="E1670" i="10" s="1"/>
  <c r="G1670" i="10" s="1"/>
  <c r="C1669" i="10"/>
  <c r="E1669" i="10" s="1"/>
  <c r="G1669" i="10" s="1"/>
  <c r="C1668" i="10"/>
  <c r="E1668" i="10" s="1"/>
  <c r="G1668" i="10" s="1"/>
  <c r="C1667" i="10"/>
  <c r="E1667" i="10" s="1"/>
  <c r="G1667" i="10" s="1"/>
  <c r="C1666" i="10"/>
  <c r="E1666" i="10" s="1"/>
  <c r="G1666" i="10" s="1"/>
  <c r="C1665" i="10"/>
  <c r="E1665" i="10" s="1"/>
  <c r="G1665" i="10" s="1"/>
  <c r="C1664" i="10"/>
  <c r="E1664" i="10" s="1"/>
  <c r="G1664" i="10" s="1"/>
  <c r="C1663" i="10"/>
  <c r="E1663" i="10" s="1"/>
  <c r="G1663" i="10" s="1"/>
  <c r="C1662" i="10"/>
  <c r="E1662" i="10" s="1"/>
  <c r="G1662" i="10" s="1"/>
  <c r="C1661" i="10"/>
  <c r="E1661" i="10" s="1"/>
  <c r="G1661" i="10" s="1"/>
  <c r="C1660" i="10"/>
  <c r="E1660" i="10" s="1"/>
  <c r="G1660" i="10" s="1"/>
  <c r="C1659" i="10"/>
  <c r="E1659" i="10" s="1"/>
  <c r="G1659" i="10" s="1"/>
  <c r="C1658" i="10"/>
  <c r="E1658" i="10" s="1"/>
  <c r="G1658" i="10" s="1"/>
  <c r="C1657" i="10"/>
  <c r="E1657" i="10" s="1"/>
  <c r="G1657" i="10" s="1"/>
  <c r="C1656" i="10"/>
  <c r="E1656" i="10" s="1"/>
  <c r="G1656" i="10" s="1"/>
  <c r="C1655" i="10"/>
  <c r="E1655" i="10" s="1"/>
  <c r="G1655" i="10" s="1"/>
  <c r="C1654" i="10"/>
  <c r="E1654" i="10" s="1"/>
  <c r="G1654" i="10" s="1"/>
  <c r="C1653" i="10"/>
  <c r="E1653" i="10" s="1"/>
  <c r="G1653" i="10" s="1"/>
  <c r="C1652" i="10"/>
  <c r="E1652" i="10" s="1"/>
  <c r="G1652" i="10" s="1"/>
  <c r="C1651" i="10"/>
  <c r="E1651" i="10" s="1"/>
  <c r="G1651" i="10" s="1"/>
  <c r="C1650" i="10"/>
  <c r="E1650" i="10" s="1"/>
  <c r="G1650" i="10" s="1"/>
  <c r="C1649" i="10"/>
  <c r="E1649" i="10" s="1"/>
  <c r="G1649" i="10" s="1"/>
  <c r="C1648" i="10"/>
  <c r="E1648" i="10" s="1"/>
  <c r="G1648" i="10" s="1"/>
  <c r="C1647" i="10"/>
  <c r="E1647" i="10" s="1"/>
  <c r="G1647" i="10" s="1"/>
  <c r="C1646" i="10"/>
  <c r="E1646" i="10" s="1"/>
  <c r="G1646" i="10" s="1"/>
  <c r="C1645" i="10"/>
  <c r="E1645" i="10" s="1"/>
  <c r="G1645" i="10" s="1"/>
  <c r="C1644" i="10"/>
  <c r="E1644" i="10" s="1"/>
  <c r="G1644" i="10" s="1"/>
  <c r="C1643" i="10"/>
  <c r="E1643" i="10" s="1"/>
  <c r="G1643" i="10" s="1"/>
  <c r="C1642" i="10"/>
  <c r="E1642" i="10" s="1"/>
  <c r="G1642" i="10" s="1"/>
  <c r="C1641" i="10"/>
  <c r="E1641" i="10" s="1"/>
  <c r="G1641" i="10" s="1"/>
  <c r="C1640" i="10"/>
  <c r="E1640" i="10" s="1"/>
  <c r="G1640" i="10" s="1"/>
  <c r="C1639" i="10"/>
  <c r="E1639" i="10" s="1"/>
  <c r="G1639" i="10" s="1"/>
  <c r="C1638" i="10"/>
  <c r="E1638" i="10" s="1"/>
  <c r="G1638" i="10" s="1"/>
  <c r="C1637" i="10"/>
  <c r="E1637" i="10" s="1"/>
  <c r="G1637" i="10" s="1"/>
  <c r="C1636" i="10"/>
  <c r="E1636" i="10" s="1"/>
  <c r="G1636" i="10" s="1"/>
  <c r="C1635" i="10"/>
  <c r="E1635" i="10" s="1"/>
  <c r="G1635" i="10" s="1"/>
  <c r="C1634" i="10"/>
  <c r="E1634" i="10" s="1"/>
  <c r="G1634" i="10" s="1"/>
  <c r="C1633" i="10"/>
  <c r="E1633" i="10" s="1"/>
  <c r="G1633" i="10" s="1"/>
  <c r="C1632" i="10"/>
  <c r="E1632" i="10" s="1"/>
  <c r="G1632" i="10" s="1"/>
  <c r="C1631" i="10"/>
  <c r="E1631" i="10" s="1"/>
  <c r="G1631" i="10" s="1"/>
  <c r="C1630" i="10"/>
  <c r="E1630" i="10" s="1"/>
  <c r="G1630" i="10" s="1"/>
  <c r="C1629" i="10"/>
  <c r="E1629" i="10" s="1"/>
  <c r="G1629" i="10" s="1"/>
  <c r="C1628" i="10"/>
  <c r="E1628" i="10" s="1"/>
  <c r="G1628" i="10" s="1"/>
  <c r="C1627" i="10"/>
  <c r="E1627" i="10" s="1"/>
  <c r="G1627" i="10" s="1"/>
  <c r="C1626" i="10"/>
  <c r="E1626" i="10" s="1"/>
  <c r="G1626" i="10" s="1"/>
  <c r="C1625" i="10"/>
  <c r="E1625" i="10" s="1"/>
  <c r="G1625" i="10" s="1"/>
  <c r="C1624" i="10"/>
  <c r="E1624" i="10" s="1"/>
  <c r="G1624" i="10" s="1"/>
  <c r="C1623" i="10"/>
  <c r="E1623" i="10" s="1"/>
  <c r="G1623" i="10" s="1"/>
  <c r="C1622" i="10"/>
  <c r="E1622" i="10" s="1"/>
  <c r="G1622" i="10" s="1"/>
  <c r="C1621" i="10"/>
  <c r="E1621" i="10" s="1"/>
  <c r="G1621" i="10" s="1"/>
  <c r="C1620" i="10"/>
  <c r="E1620" i="10" s="1"/>
  <c r="G1620" i="10" s="1"/>
  <c r="C1619" i="10"/>
  <c r="E1619" i="10" s="1"/>
  <c r="G1619" i="10" s="1"/>
  <c r="C1618" i="10"/>
  <c r="E1618" i="10" s="1"/>
  <c r="G1618" i="10" s="1"/>
  <c r="C1617" i="10"/>
  <c r="E1617" i="10" s="1"/>
  <c r="G1617" i="10" s="1"/>
  <c r="C1616" i="10"/>
  <c r="E1616" i="10" s="1"/>
  <c r="G1616" i="10" s="1"/>
  <c r="C1615" i="10"/>
  <c r="E1615" i="10" s="1"/>
  <c r="G1615" i="10" s="1"/>
  <c r="C1614" i="10"/>
  <c r="E1614" i="10" s="1"/>
  <c r="G1614" i="10" s="1"/>
  <c r="C1613" i="10"/>
  <c r="E1613" i="10" s="1"/>
  <c r="G1613" i="10" s="1"/>
  <c r="C1612" i="10"/>
  <c r="E1612" i="10" s="1"/>
  <c r="G1612" i="10" s="1"/>
  <c r="C1611" i="10"/>
  <c r="E1611" i="10" s="1"/>
  <c r="G1611" i="10" s="1"/>
  <c r="C1610" i="10"/>
  <c r="E1610" i="10" s="1"/>
  <c r="G1610" i="10" s="1"/>
  <c r="C1609" i="10"/>
  <c r="E1609" i="10" s="1"/>
  <c r="G1609" i="10" s="1"/>
  <c r="C1608" i="10"/>
  <c r="E1608" i="10" s="1"/>
  <c r="G1608" i="10" s="1"/>
  <c r="C1607" i="10"/>
  <c r="E1607" i="10" s="1"/>
  <c r="G1607" i="10" s="1"/>
  <c r="C1606" i="10"/>
  <c r="E1606" i="10" s="1"/>
  <c r="G1606" i="10" s="1"/>
  <c r="C1605" i="10"/>
  <c r="E1605" i="10" s="1"/>
  <c r="G1605" i="10" s="1"/>
  <c r="C1604" i="10"/>
  <c r="E1604" i="10" s="1"/>
  <c r="G1604" i="10" s="1"/>
  <c r="C1603" i="10"/>
  <c r="E1603" i="10" s="1"/>
  <c r="G1603" i="10" s="1"/>
  <c r="C1602" i="10"/>
  <c r="E1602" i="10" s="1"/>
  <c r="G1602" i="10" s="1"/>
  <c r="C1601" i="10"/>
  <c r="E1601" i="10" s="1"/>
  <c r="G1601" i="10" s="1"/>
  <c r="C1600" i="10"/>
  <c r="E1600" i="10" s="1"/>
  <c r="G1600" i="10" s="1"/>
  <c r="C1599" i="10"/>
  <c r="E1599" i="10" s="1"/>
  <c r="G1599" i="10" s="1"/>
  <c r="C1598" i="10"/>
  <c r="E1598" i="10" s="1"/>
  <c r="G1598" i="10" s="1"/>
  <c r="C1597" i="10"/>
  <c r="E1597" i="10" s="1"/>
  <c r="G1597" i="10" s="1"/>
  <c r="C1596" i="10"/>
  <c r="E1596" i="10" s="1"/>
  <c r="G1596" i="10" s="1"/>
  <c r="C1595" i="10"/>
  <c r="E1595" i="10" s="1"/>
  <c r="G1595" i="10" s="1"/>
  <c r="C1594" i="10"/>
  <c r="E1594" i="10" s="1"/>
  <c r="G1594" i="10" s="1"/>
  <c r="C1593" i="10"/>
  <c r="E1593" i="10" s="1"/>
  <c r="G1593" i="10" s="1"/>
  <c r="C1592" i="10"/>
  <c r="E1592" i="10" s="1"/>
  <c r="G1592" i="10" s="1"/>
  <c r="C1591" i="10"/>
  <c r="E1591" i="10" s="1"/>
  <c r="G1591" i="10" s="1"/>
  <c r="C1590" i="10"/>
  <c r="E1590" i="10" s="1"/>
  <c r="G1590" i="10" s="1"/>
  <c r="C1589" i="10"/>
  <c r="E1589" i="10" s="1"/>
  <c r="G1589" i="10" s="1"/>
  <c r="C1588" i="10"/>
  <c r="E1588" i="10" s="1"/>
  <c r="G1588" i="10" s="1"/>
  <c r="C1587" i="10"/>
  <c r="E1587" i="10" s="1"/>
  <c r="G1587" i="10" s="1"/>
  <c r="C1586" i="10"/>
  <c r="E1586" i="10" s="1"/>
  <c r="G1586" i="10" s="1"/>
  <c r="C1585" i="10"/>
  <c r="E1585" i="10" s="1"/>
  <c r="G1585" i="10" s="1"/>
  <c r="C1584" i="10"/>
  <c r="E1584" i="10" s="1"/>
  <c r="G1584" i="10" s="1"/>
  <c r="C1583" i="10"/>
  <c r="E1583" i="10" s="1"/>
  <c r="G1583" i="10" s="1"/>
  <c r="C1582" i="10"/>
  <c r="E1582" i="10" s="1"/>
  <c r="G1582" i="10" s="1"/>
  <c r="C1581" i="10"/>
  <c r="E1581" i="10" s="1"/>
  <c r="G1581" i="10" s="1"/>
  <c r="C1580" i="10"/>
  <c r="E1580" i="10" s="1"/>
  <c r="G1580" i="10" s="1"/>
  <c r="C1579" i="10"/>
  <c r="E1579" i="10" s="1"/>
  <c r="G1579" i="10" s="1"/>
  <c r="C1578" i="10"/>
  <c r="E1578" i="10" s="1"/>
  <c r="G1578" i="10" s="1"/>
  <c r="C1577" i="10"/>
  <c r="E1577" i="10" s="1"/>
  <c r="G1577" i="10" s="1"/>
  <c r="C1576" i="10"/>
  <c r="E1576" i="10" s="1"/>
  <c r="G1576" i="10" s="1"/>
  <c r="C1575" i="10"/>
  <c r="E1575" i="10" s="1"/>
  <c r="G1575" i="10" s="1"/>
  <c r="C1574" i="10"/>
  <c r="E1574" i="10" s="1"/>
  <c r="G1574" i="10" s="1"/>
  <c r="C1573" i="10"/>
  <c r="E1573" i="10" s="1"/>
  <c r="G1573" i="10" s="1"/>
  <c r="C1572" i="10"/>
  <c r="E1572" i="10" s="1"/>
  <c r="G1572" i="10" s="1"/>
  <c r="C1571" i="10"/>
  <c r="E1571" i="10" s="1"/>
  <c r="G1571" i="10" s="1"/>
  <c r="C1570" i="10"/>
  <c r="E1570" i="10" s="1"/>
  <c r="G1570" i="10" s="1"/>
  <c r="C1569" i="10"/>
  <c r="E1569" i="10" s="1"/>
  <c r="G1569" i="10" s="1"/>
  <c r="C1568" i="10"/>
  <c r="E1568" i="10" s="1"/>
  <c r="G1568" i="10" s="1"/>
  <c r="C1567" i="10"/>
  <c r="E1567" i="10" s="1"/>
  <c r="G1567" i="10" s="1"/>
  <c r="C1566" i="10"/>
  <c r="E1566" i="10" s="1"/>
  <c r="G1566" i="10" s="1"/>
  <c r="C1565" i="10"/>
  <c r="E1565" i="10" s="1"/>
  <c r="G1565" i="10" s="1"/>
  <c r="C1564" i="10"/>
  <c r="E1564" i="10" s="1"/>
  <c r="G1564" i="10" s="1"/>
  <c r="C1563" i="10"/>
  <c r="E1563" i="10" s="1"/>
  <c r="G1563" i="10" s="1"/>
  <c r="C1562" i="10"/>
  <c r="E1562" i="10" s="1"/>
  <c r="G1562" i="10" s="1"/>
  <c r="C1561" i="10"/>
  <c r="E1561" i="10" s="1"/>
  <c r="G1561" i="10" s="1"/>
  <c r="C1560" i="10"/>
  <c r="E1560" i="10" s="1"/>
  <c r="G1560" i="10" s="1"/>
  <c r="C1559" i="10"/>
  <c r="E1559" i="10" s="1"/>
  <c r="G1559" i="10" s="1"/>
  <c r="C1558" i="10"/>
  <c r="E1558" i="10" s="1"/>
  <c r="G1558" i="10" s="1"/>
  <c r="C1557" i="10"/>
  <c r="E1557" i="10" s="1"/>
  <c r="G1557" i="10" s="1"/>
  <c r="C1556" i="10"/>
  <c r="E1556" i="10" s="1"/>
  <c r="G1556" i="10" s="1"/>
  <c r="C1555" i="10"/>
  <c r="E1555" i="10" s="1"/>
  <c r="G1555" i="10" s="1"/>
  <c r="C1554" i="10"/>
  <c r="E1554" i="10" s="1"/>
  <c r="G1554" i="10" s="1"/>
  <c r="C1553" i="10"/>
  <c r="E1553" i="10" s="1"/>
  <c r="G1553" i="10" s="1"/>
  <c r="C1552" i="10"/>
  <c r="E1552" i="10" s="1"/>
  <c r="G1552" i="10" s="1"/>
  <c r="C1551" i="10"/>
  <c r="E1551" i="10" s="1"/>
  <c r="G1551" i="10" s="1"/>
  <c r="C1550" i="10"/>
  <c r="E1550" i="10" s="1"/>
  <c r="G1550" i="10" s="1"/>
  <c r="C1549" i="10"/>
  <c r="E1549" i="10" s="1"/>
  <c r="G1549" i="10" s="1"/>
  <c r="C1548" i="10"/>
  <c r="E1548" i="10" s="1"/>
  <c r="G1548" i="10" s="1"/>
  <c r="C1547" i="10"/>
  <c r="E1547" i="10" s="1"/>
  <c r="G1547" i="10" s="1"/>
  <c r="C1546" i="10"/>
  <c r="E1546" i="10" s="1"/>
  <c r="G1546" i="10" s="1"/>
  <c r="C1545" i="10"/>
  <c r="E1545" i="10" s="1"/>
  <c r="G1545" i="10" s="1"/>
  <c r="C1544" i="10"/>
  <c r="E1544" i="10" s="1"/>
  <c r="G1544" i="10" s="1"/>
  <c r="C1543" i="10"/>
  <c r="E1543" i="10" s="1"/>
  <c r="G1543" i="10" s="1"/>
  <c r="C1542" i="10"/>
  <c r="E1542" i="10" s="1"/>
  <c r="G1542" i="10" s="1"/>
  <c r="C1541" i="10"/>
  <c r="E1541" i="10" s="1"/>
  <c r="G1541" i="10" s="1"/>
  <c r="C1540" i="10"/>
  <c r="E1540" i="10" s="1"/>
  <c r="G1540" i="10" s="1"/>
  <c r="C1539" i="10"/>
  <c r="E1539" i="10" s="1"/>
  <c r="G1539" i="10" s="1"/>
  <c r="C1538" i="10"/>
  <c r="E1538" i="10" s="1"/>
  <c r="G1538" i="10" s="1"/>
  <c r="C1537" i="10"/>
  <c r="E1537" i="10" s="1"/>
  <c r="G1537" i="10" s="1"/>
  <c r="C1536" i="10"/>
  <c r="E1536" i="10" s="1"/>
  <c r="G1536" i="10" s="1"/>
  <c r="C1535" i="10"/>
  <c r="E1535" i="10" s="1"/>
  <c r="G1535" i="10" s="1"/>
  <c r="C1534" i="10"/>
  <c r="E1534" i="10" s="1"/>
  <c r="G1534" i="10" s="1"/>
  <c r="C1533" i="10"/>
  <c r="E1533" i="10" s="1"/>
  <c r="G1533" i="10" s="1"/>
  <c r="C1532" i="10"/>
  <c r="E1532" i="10" s="1"/>
  <c r="G1532" i="10" s="1"/>
  <c r="C1531" i="10"/>
  <c r="E1531" i="10" s="1"/>
  <c r="G1531" i="10" s="1"/>
  <c r="C1530" i="10"/>
  <c r="E1530" i="10" s="1"/>
  <c r="G1530" i="10" s="1"/>
  <c r="C1529" i="10"/>
  <c r="E1529" i="10" s="1"/>
  <c r="G1529" i="10" s="1"/>
  <c r="C1528" i="10"/>
  <c r="E1528" i="10" s="1"/>
  <c r="G1528" i="10" s="1"/>
  <c r="C1527" i="10"/>
  <c r="E1527" i="10" s="1"/>
  <c r="G1527" i="10" s="1"/>
  <c r="C1526" i="10"/>
  <c r="E1526" i="10" s="1"/>
  <c r="G1526" i="10" s="1"/>
  <c r="C1525" i="10"/>
  <c r="E1525" i="10" s="1"/>
  <c r="G1525" i="10" s="1"/>
  <c r="C1524" i="10"/>
  <c r="E1524" i="10" s="1"/>
  <c r="G1524" i="10" s="1"/>
  <c r="C1523" i="10"/>
  <c r="E1523" i="10" s="1"/>
  <c r="G1523" i="10" s="1"/>
  <c r="C1522" i="10"/>
  <c r="E1522" i="10" s="1"/>
  <c r="G1522" i="10" s="1"/>
  <c r="C1521" i="10"/>
  <c r="E1521" i="10" s="1"/>
  <c r="G1521" i="10" s="1"/>
  <c r="C1520" i="10"/>
  <c r="E1520" i="10" s="1"/>
  <c r="G1520" i="10" s="1"/>
  <c r="C1519" i="10"/>
  <c r="E1519" i="10" s="1"/>
  <c r="G1519" i="10" s="1"/>
  <c r="C1518" i="10"/>
  <c r="E1518" i="10" s="1"/>
  <c r="G1518" i="10" s="1"/>
  <c r="C1517" i="10"/>
  <c r="E1517" i="10" s="1"/>
  <c r="G1517" i="10" s="1"/>
  <c r="C1516" i="10"/>
  <c r="E1516" i="10" s="1"/>
  <c r="G1516" i="10" s="1"/>
  <c r="C1515" i="10"/>
  <c r="E1515" i="10" s="1"/>
  <c r="G1515" i="10" s="1"/>
  <c r="C1514" i="10"/>
  <c r="E1514" i="10" s="1"/>
  <c r="G1514" i="10" s="1"/>
  <c r="C1513" i="10"/>
  <c r="E1513" i="10" s="1"/>
  <c r="G1513" i="10" s="1"/>
  <c r="C1512" i="10"/>
  <c r="E1512" i="10" s="1"/>
  <c r="G1512" i="10" s="1"/>
  <c r="C1511" i="10"/>
  <c r="E1511" i="10" s="1"/>
  <c r="G1511" i="10" s="1"/>
  <c r="C1510" i="10"/>
  <c r="E1510" i="10" s="1"/>
  <c r="G1510" i="10" s="1"/>
  <c r="C1509" i="10"/>
  <c r="E1509" i="10" s="1"/>
  <c r="G1509" i="10" s="1"/>
  <c r="C1508" i="10"/>
  <c r="E1508" i="10" s="1"/>
  <c r="G1508" i="10" s="1"/>
  <c r="C1507" i="10"/>
  <c r="E1507" i="10" s="1"/>
  <c r="G1507" i="10" s="1"/>
  <c r="C1506" i="10"/>
  <c r="E1506" i="10" s="1"/>
  <c r="G1506" i="10" s="1"/>
  <c r="C1505" i="10"/>
  <c r="E1505" i="10" s="1"/>
  <c r="G1505" i="10" s="1"/>
  <c r="C1504" i="10"/>
  <c r="E1504" i="10" s="1"/>
  <c r="G1504" i="10" s="1"/>
  <c r="C1503" i="10"/>
  <c r="E1503" i="10" s="1"/>
  <c r="G1503" i="10" s="1"/>
  <c r="C1502" i="10"/>
  <c r="E1502" i="10" s="1"/>
  <c r="G1502" i="10" s="1"/>
  <c r="C1501" i="10"/>
  <c r="E1501" i="10" s="1"/>
  <c r="G1501" i="10" s="1"/>
  <c r="C1500" i="10"/>
  <c r="E1500" i="10" s="1"/>
  <c r="G1500" i="10" s="1"/>
  <c r="C1499" i="10"/>
  <c r="E1499" i="10" s="1"/>
  <c r="G1499" i="10" s="1"/>
  <c r="C1498" i="10"/>
  <c r="E1498" i="10" s="1"/>
  <c r="G1498" i="10" s="1"/>
  <c r="C1497" i="10"/>
  <c r="E1497" i="10" s="1"/>
  <c r="G1497" i="10" s="1"/>
  <c r="C1496" i="10"/>
  <c r="E1496" i="10" s="1"/>
  <c r="G1496" i="10" s="1"/>
  <c r="C1495" i="10"/>
  <c r="E1495" i="10" s="1"/>
  <c r="G1495" i="10" s="1"/>
  <c r="C1494" i="10"/>
  <c r="E1494" i="10" s="1"/>
  <c r="G1494" i="10" s="1"/>
  <c r="C1493" i="10"/>
  <c r="E1493" i="10" s="1"/>
  <c r="G1493" i="10" s="1"/>
  <c r="C1492" i="10"/>
  <c r="E1492" i="10" s="1"/>
  <c r="G1492" i="10" s="1"/>
  <c r="C1491" i="10"/>
  <c r="E1491" i="10" s="1"/>
  <c r="G1491" i="10" s="1"/>
  <c r="C1490" i="10"/>
  <c r="E1490" i="10" s="1"/>
  <c r="G1490" i="10" s="1"/>
  <c r="C1489" i="10"/>
  <c r="E1489" i="10" s="1"/>
  <c r="G1489" i="10" s="1"/>
  <c r="C1488" i="10"/>
  <c r="E1488" i="10" s="1"/>
  <c r="G1488" i="10" s="1"/>
  <c r="C1487" i="10"/>
  <c r="E1487" i="10" s="1"/>
  <c r="G1487" i="10" s="1"/>
  <c r="C1486" i="10"/>
  <c r="E1486" i="10" s="1"/>
  <c r="G1486" i="10" s="1"/>
  <c r="C1485" i="10"/>
  <c r="E1485" i="10" s="1"/>
  <c r="G1485" i="10" s="1"/>
  <c r="C1484" i="10"/>
  <c r="E1484" i="10" s="1"/>
  <c r="G1484" i="10" s="1"/>
  <c r="C1483" i="10"/>
  <c r="E1483" i="10" s="1"/>
  <c r="G1483" i="10" s="1"/>
  <c r="C1482" i="10"/>
  <c r="E1482" i="10" s="1"/>
  <c r="G1482" i="10" s="1"/>
  <c r="C1481" i="10"/>
  <c r="E1481" i="10" s="1"/>
  <c r="G1481" i="10" s="1"/>
  <c r="C1480" i="10"/>
  <c r="E1480" i="10" s="1"/>
  <c r="G1480" i="10" s="1"/>
  <c r="C1479" i="10"/>
  <c r="E1479" i="10" s="1"/>
  <c r="G1479" i="10" s="1"/>
  <c r="C1478" i="10"/>
  <c r="E1478" i="10" s="1"/>
  <c r="G1478" i="10" s="1"/>
  <c r="C1477" i="10"/>
  <c r="E1477" i="10" s="1"/>
  <c r="G1477" i="10" s="1"/>
  <c r="C1476" i="10"/>
  <c r="E1476" i="10" s="1"/>
  <c r="G1476" i="10" s="1"/>
  <c r="C1475" i="10"/>
  <c r="E1475" i="10" s="1"/>
  <c r="G1475" i="10" s="1"/>
  <c r="C1474" i="10"/>
  <c r="E1474" i="10" s="1"/>
  <c r="G1474" i="10" s="1"/>
  <c r="C1473" i="10"/>
  <c r="E1473" i="10" s="1"/>
  <c r="G1473" i="10" s="1"/>
  <c r="C1472" i="10"/>
  <c r="E1472" i="10" s="1"/>
  <c r="G1472" i="10" s="1"/>
  <c r="C1471" i="10"/>
  <c r="E1471" i="10" s="1"/>
  <c r="G1471" i="10" s="1"/>
  <c r="C1470" i="10"/>
  <c r="E1470" i="10" s="1"/>
  <c r="G1470" i="10" s="1"/>
  <c r="C1469" i="10"/>
  <c r="E1469" i="10" s="1"/>
  <c r="G1469" i="10" s="1"/>
  <c r="C1468" i="10"/>
  <c r="E1468" i="10" s="1"/>
  <c r="G1468" i="10" s="1"/>
  <c r="C1467" i="10"/>
  <c r="E1467" i="10" s="1"/>
  <c r="G1467" i="10" s="1"/>
  <c r="C1466" i="10"/>
  <c r="E1466" i="10" s="1"/>
  <c r="G1466" i="10" s="1"/>
  <c r="C1465" i="10"/>
  <c r="E1465" i="10" s="1"/>
  <c r="G1465" i="10" s="1"/>
  <c r="C1464" i="10"/>
  <c r="E1464" i="10" s="1"/>
  <c r="G1464" i="10" s="1"/>
  <c r="C1463" i="10"/>
  <c r="E1463" i="10" s="1"/>
  <c r="G1463" i="10" s="1"/>
  <c r="C1462" i="10"/>
  <c r="E1462" i="10" s="1"/>
  <c r="G1462" i="10" s="1"/>
  <c r="C1461" i="10"/>
  <c r="E1461" i="10" s="1"/>
  <c r="G1461" i="10" s="1"/>
  <c r="C1460" i="10"/>
  <c r="E1460" i="10" s="1"/>
  <c r="G1460" i="10" s="1"/>
  <c r="C1459" i="10"/>
  <c r="E1459" i="10" s="1"/>
  <c r="G1459" i="10" s="1"/>
  <c r="C1458" i="10"/>
  <c r="E1458" i="10" s="1"/>
  <c r="G1458" i="10" s="1"/>
  <c r="C1457" i="10"/>
  <c r="E1457" i="10" s="1"/>
  <c r="G1457" i="10" s="1"/>
  <c r="C1456" i="10"/>
  <c r="E1456" i="10" s="1"/>
  <c r="G1456" i="10" s="1"/>
  <c r="C1455" i="10"/>
  <c r="E1455" i="10" s="1"/>
  <c r="G1455" i="10" s="1"/>
  <c r="C1454" i="10"/>
  <c r="E1454" i="10" s="1"/>
  <c r="G1454" i="10" s="1"/>
  <c r="C1453" i="10"/>
  <c r="E1453" i="10" s="1"/>
  <c r="G1453" i="10" s="1"/>
  <c r="C1452" i="10"/>
  <c r="E1452" i="10" s="1"/>
  <c r="G1452" i="10" s="1"/>
  <c r="C1451" i="10"/>
  <c r="E1451" i="10" s="1"/>
  <c r="G1451" i="10" s="1"/>
  <c r="C1450" i="10"/>
  <c r="E1450" i="10" s="1"/>
  <c r="G1450" i="10" s="1"/>
  <c r="C1449" i="10"/>
  <c r="E1449" i="10" s="1"/>
  <c r="G1449" i="10" s="1"/>
  <c r="C1448" i="10"/>
  <c r="E1448" i="10" s="1"/>
  <c r="G1448" i="10" s="1"/>
  <c r="C1447" i="10"/>
  <c r="E1447" i="10" s="1"/>
  <c r="G1447" i="10" s="1"/>
  <c r="C1446" i="10"/>
  <c r="E1446" i="10" s="1"/>
  <c r="G1446" i="10" s="1"/>
  <c r="C1445" i="10"/>
  <c r="E1445" i="10" s="1"/>
  <c r="G1445" i="10" s="1"/>
  <c r="C1444" i="10"/>
  <c r="E1444" i="10" s="1"/>
  <c r="G1444" i="10" s="1"/>
  <c r="C1443" i="10"/>
  <c r="E1443" i="10" s="1"/>
  <c r="G1443" i="10" s="1"/>
  <c r="C1442" i="10"/>
  <c r="E1442" i="10" s="1"/>
  <c r="G1442" i="10" s="1"/>
  <c r="C1441" i="10"/>
  <c r="E1441" i="10" s="1"/>
  <c r="G1441" i="10" s="1"/>
  <c r="C1440" i="10"/>
  <c r="E1440" i="10" s="1"/>
  <c r="G1440" i="10" s="1"/>
  <c r="C1439" i="10"/>
  <c r="E1439" i="10" s="1"/>
  <c r="G1439" i="10" s="1"/>
  <c r="C1438" i="10"/>
  <c r="E1438" i="10" s="1"/>
  <c r="G1438" i="10" s="1"/>
  <c r="C1437" i="10"/>
  <c r="E1437" i="10" s="1"/>
  <c r="G1437" i="10" s="1"/>
  <c r="C1436" i="10"/>
  <c r="E1436" i="10" s="1"/>
  <c r="G1436" i="10" s="1"/>
  <c r="C1435" i="10"/>
  <c r="E1435" i="10" s="1"/>
  <c r="G1435" i="10" s="1"/>
  <c r="C1434" i="10"/>
  <c r="E1434" i="10" s="1"/>
  <c r="G1434" i="10" s="1"/>
  <c r="C1433" i="10"/>
  <c r="E1433" i="10" s="1"/>
  <c r="G1433" i="10" s="1"/>
  <c r="C1432" i="10"/>
  <c r="E1432" i="10" s="1"/>
  <c r="G1432" i="10" s="1"/>
  <c r="C1431" i="10"/>
  <c r="E1431" i="10" s="1"/>
  <c r="G1431" i="10" s="1"/>
  <c r="C1430" i="10"/>
  <c r="E1430" i="10" s="1"/>
  <c r="G1430" i="10" s="1"/>
  <c r="C1429" i="10"/>
  <c r="E1429" i="10" s="1"/>
  <c r="G1429" i="10" s="1"/>
  <c r="C1428" i="10"/>
  <c r="E1428" i="10" s="1"/>
  <c r="G1428" i="10" s="1"/>
  <c r="C1427" i="10"/>
  <c r="E1427" i="10" s="1"/>
  <c r="G1427" i="10" s="1"/>
  <c r="C1426" i="10"/>
  <c r="E1426" i="10" s="1"/>
  <c r="G1426" i="10" s="1"/>
  <c r="C1425" i="10"/>
  <c r="E1425" i="10" s="1"/>
  <c r="G1425" i="10" s="1"/>
  <c r="C1424" i="10"/>
  <c r="E1424" i="10" s="1"/>
  <c r="G1424" i="10" s="1"/>
  <c r="C1423" i="10"/>
  <c r="E1423" i="10" s="1"/>
  <c r="G1423" i="10" s="1"/>
  <c r="C1422" i="10"/>
  <c r="E1422" i="10" s="1"/>
  <c r="G1422" i="10" s="1"/>
  <c r="C1421" i="10"/>
  <c r="E1421" i="10" s="1"/>
  <c r="G1421" i="10" s="1"/>
  <c r="C1420" i="10"/>
  <c r="E1420" i="10" s="1"/>
  <c r="G1420" i="10" s="1"/>
  <c r="C1419" i="10"/>
  <c r="E1419" i="10" s="1"/>
  <c r="G1419" i="10" s="1"/>
  <c r="C1418" i="10"/>
  <c r="E1418" i="10" s="1"/>
  <c r="G1418" i="10" s="1"/>
  <c r="C1417" i="10"/>
  <c r="E1417" i="10" s="1"/>
  <c r="G1417" i="10" s="1"/>
  <c r="C1416" i="10"/>
  <c r="E1416" i="10" s="1"/>
  <c r="G1416" i="10" s="1"/>
  <c r="C1415" i="10"/>
  <c r="E1415" i="10" s="1"/>
  <c r="G1415" i="10" s="1"/>
  <c r="C1414" i="10"/>
  <c r="E1414" i="10" s="1"/>
  <c r="G1414" i="10" s="1"/>
  <c r="C1413" i="10"/>
  <c r="E1413" i="10" s="1"/>
  <c r="G1413" i="10" s="1"/>
  <c r="C1412" i="10"/>
  <c r="E1412" i="10" s="1"/>
  <c r="G1412" i="10" s="1"/>
  <c r="C1411" i="10"/>
  <c r="E1411" i="10" s="1"/>
  <c r="G1411" i="10" s="1"/>
  <c r="C1410" i="10"/>
  <c r="E1410" i="10" s="1"/>
  <c r="G1410" i="10" s="1"/>
  <c r="C1409" i="10"/>
  <c r="E1409" i="10" s="1"/>
  <c r="G1409" i="10" s="1"/>
  <c r="C1408" i="10"/>
  <c r="E1408" i="10" s="1"/>
  <c r="G1408" i="10" s="1"/>
  <c r="C1407" i="10"/>
  <c r="E1407" i="10" s="1"/>
  <c r="G1407" i="10" s="1"/>
  <c r="C1406" i="10"/>
  <c r="E1406" i="10" s="1"/>
  <c r="G1406" i="10" s="1"/>
  <c r="C1405" i="10"/>
  <c r="E1405" i="10" s="1"/>
  <c r="G1405" i="10" s="1"/>
  <c r="C1404" i="10"/>
  <c r="E1404" i="10" s="1"/>
  <c r="G1404" i="10" s="1"/>
  <c r="C1403" i="10"/>
  <c r="E1403" i="10" s="1"/>
  <c r="G1403" i="10" s="1"/>
  <c r="C1402" i="10"/>
  <c r="E1402" i="10" s="1"/>
  <c r="G1402" i="10" s="1"/>
  <c r="C1401" i="10"/>
  <c r="E1401" i="10" s="1"/>
  <c r="G1401" i="10" s="1"/>
  <c r="C1400" i="10"/>
  <c r="E1400" i="10" s="1"/>
  <c r="G1400" i="10" s="1"/>
  <c r="C1399" i="10"/>
  <c r="E1399" i="10" s="1"/>
  <c r="G1399" i="10" s="1"/>
  <c r="C1398" i="10"/>
  <c r="E1398" i="10" s="1"/>
  <c r="G1398" i="10" s="1"/>
  <c r="C1397" i="10"/>
  <c r="E1397" i="10" s="1"/>
  <c r="G1397" i="10" s="1"/>
  <c r="C1396" i="10"/>
  <c r="E1396" i="10" s="1"/>
  <c r="G1396" i="10" s="1"/>
  <c r="C1395" i="10"/>
  <c r="E1395" i="10" s="1"/>
  <c r="G1395" i="10" s="1"/>
  <c r="C1394" i="10"/>
  <c r="E1394" i="10" s="1"/>
  <c r="G1394" i="10" s="1"/>
  <c r="C1393" i="10"/>
  <c r="E1393" i="10" s="1"/>
  <c r="G1393" i="10" s="1"/>
  <c r="C1392" i="10"/>
  <c r="E1392" i="10" s="1"/>
  <c r="G1392" i="10" s="1"/>
  <c r="C1391" i="10"/>
  <c r="E1391" i="10" s="1"/>
  <c r="G1391" i="10" s="1"/>
  <c r="C1390" i="10"/>
  <c r="E1390" i="10" s="1"/>
  <c r="G1390" i="10" s="1"/>
  <c r="C1389" i="10"/>
  <c r="E1389" i="10" s="1"/>
  <c r="G1389" i="10" s="1"/>
  <c r="C1388" i="10"/>
  <c r="E1388" i="10" s="1"/>
  <c r="G1388" i="10" s="1"/>
  <c r="C1387" i="10"/>
  <c r="E1387" i="10" s="1"/>
  <c r="G1387" i="10" s="1"/>
  <c r="C1386" i="10"/>
  <c r="E1386" i="10" s="1"/>
  <c r="G1386" i="10" s="1"/>
  <c r="C1385" i="10"/>
  <c r="E1385" i="10" s="1"/>
  <c r="G1385" i="10" s="1"/>
  <c r="C1384" i="10"/>
  <c r="E1384" i="10" s="1"/>
  <c r="G1384" i="10" s="1"/>
  <c r="C1383" i="10"/>
  <c r="E1383" i="10" s="1"/>
  <c r="G1383" i="10" s="1"/>
  <c r="C1382" i="10"/>
  <c r="E1382" i="10" s="1"/>
  <c r="G1382" i="10" s="1"/>
  <c r="C1381" i="10"/>
  <c r="E1381" i="10" s="1"/>
  <c r="G1381" i="10" s="1"/>
  <c r="C1380" i="10"/>
  <c r="E1380" i="10" s="1"/>
  <c r="G1380" i="10" s="1"/>
  <c r="C1379" i="10"/>
  <c r="E1379" i="10" s="1"/>
  <c r="G1379" i="10" s="1"/>
  <c r="C1378" i="10"/>
  <c r="E1378" i="10" s="1"/>
  <c r="G1378" i="10" s="1"/>
  <c r="C1377" i="10"/>
  <c r="E1377" i="10" s="1"/>
  <c r="G1377" i="10" s="1"/>
  <c r="C1376" i="10"/>
  <c r="E1376" i="10" s="1"/>
  <c r="G1376" i="10" s="1"/>
  <c r="C1375" i="10"/>
  <c r="E1375" i="10" s="1"/>
  <c r="G1375" i="10" s="1"/>
  <c r="C1374" i="10"/>
  <c r="E1374" i="10" s="1"/>
  <c r="G1374" i="10" s="1"/>
  <c r="C1373" i="10"/>
  <c r="E1373" i="10" s="1"/>
  <c r="G1373" i="10" s="1"/>
  <c r="C1372" i="10"/>
  <c r="E1372" i="10" s="1"/>
  <c r="G1372" i="10" s="1"/>
  <c r="C1371" i="10"/>
  <c r="E1371" i="10" s="1"/>
  <c r="G1371" i="10" s="1"/>
  <c r="C1370" i="10"/>
  <c r="E1370" i="10" s="1"/>
  <c r="G1370" i="10" s="1"/>
  <c r="C1369" i="10"/>
  <c r="E1369" i="10" s="1"/>
  <c r="G1369" i="10" s="1"/>
  <c r="C1368" i="10"/>
  <c r="E1368" i="10" s="1"/>
  <c r="G1368" i="10" s="1"/>
  <c r="C1367" i="10"/>
  <c r="E1367" i="10" s="1"/>
  <c r="G1367" i="10" s="1"/>
  <c r="C1366" i="10"/>
  <c r="E1366" i="10" s="1"/>
  <c r="G1366" i="10" s="1"/>
  <c r="C1365" i="10"/>
  <c r="E1365" i="10" s="1"/>
  <c r="G1365" i="10" s="1"/>
  <c r="C1364" i="10"/>
  <c r="E1364" i="10" s="1"/>
  <c r="G1364" i="10" s="1"/>
  <c r="C1363" i="10"/>
  <c r="E1363" i="10" s="1"/>
  <c r="G1363" i="10" s="1"/>
  <c r="C1362" i="10"/>
  <c r="E1362" i="10" s="1"/>
  <c r="G1362" i="10" s="1"/>
  <c r="C1361" i="10"/>
  <c r="E1361" i="10" s="1"/>
  <c r="G1361" i="10" s="1"/>
  <c r="C1360" i="10"/>
  <c r="E1360" i="10" s="1"/>
  <c r="G1360" i="10" s="1"/>
  <c r="C1359" i="10"/>
  <c r="E1359" i="10" s="1"/>
  <c r="G1359" i="10" s="1"/>
  <c r="C1358" i="10"/>
  <c r="E1358" i="10" s="1"/>
  <c r="G1358" i="10" s="1"/>
  <c r="C1357" i="10"/>
  <c r="E1357" i="10" s="1"/>
  <c r="G1357" i="10" s="1"/>
  <c r="C1356" i="10"/>
  <c r="E1356" i="10" s="1"/>
  <c r="G1356" i="10" s="1"/>
  <c r="C1355" i="10"/>
  <c r="E1355" i="10" s="1"/>
  <c r="G1355" i="10" s="1"/>
  <c r="C1354" i="10"/>
  <c r="E1354" i="10" s="1"/>
  <c r="G1354" i="10" s="1"/>
  <c r="C1353" i="10"/>
  <c r="E1353" i="10" s="1"/>
  <c r="G1353" i="10" s="1"/>
  <c r="C1352" i="10"/>
  <c r="E1352" i="10" s="1"/>
  <c r="G1352" i="10" s="1"/>
  <c r="C1351" i="10"/>
  <c r="E1351" i="10" s="1"/>
  <c r="G1351" i="10" s="1"/>
  <c r="C1350" i="10"/>
  <c r="E1350" i="10" s="1"/>
  <c r="G1350" i="10" s="1"/>
  <c r="C1349" i="10"/>
  <c r="E1349" i="10" s="1"/>
  <c r="G1349" i="10" s="1"/>
  <c r="C1348" i="10"/>
  <c r="E1348" i="10" s="1"/>
  <c r="G1348" i="10" s="1"/>
  <c r="C1347" i="10"/>
  <c r="E1347" i="10" s="1"/>
  <c r="G1347" i="10" s="1"/>
  <c r="C1346" i="10"/>
  <c r="E1346" i="10" s="1"/>
  <c r="G1346" i="10" s="1"/>
  <c r="C1345" i="10"/>
  <c r="E1345" i="10" s="1"/>
  <c r="G1345" i="10" s="1"/>
  <c r="C1344" i="10"/>
  <c r="E1344" i="10" s="1"/>
  <c r="G1344" i="10" s="1"/>
  <c r="C1343" i="10"/>
  <c r="E1343" i="10" s="1"/>
  <c r="G1343" i="10" s="1"/>
  <c r="C1342" i="10"/>
  <c r="E1342" i="10" s="1"/>
  <c r="G1342" i="10" s="1"/>
  <c r="C1341" i="10"/>
  <c r="E1341" i="10" s="1"/>
  <c r="G1341" i="10" s="1"/>
  <c r="C1340" i="10"/>
  <c r="E1340" i="10" s="1"/>
  <c r="G1340" i="10" s="1"/>
  <c r="C1339" i="10"/>
  <c r="E1339" i="10" s="1"/>
  <c r="G1339" i="10" s="1"/>
  <c r="C1338" i="10"/>
  <c r="E1338" i="10" s="1"/>
  <c r="G1338" i="10" s="1"/>
  <c r="C1337" i="10"/>
  <c r="E1337" i="10" s="1"/>
  <c r="G1337" i="10" s="1"/>
  <c r="C1336" i="10"/>
  <c r="E1336" i="10" s="1"/>
  <c r="G1336" i="10" s="1"/>
  <c r="C1335" i="10"/>
  <c r="E1335" i="10" s="1"/>
  <c r="G1335" i="10" s="1"/>
  <c r="C1334" i="10"/>
  <c r="E1334" i="10" s="1"/>
  <c r="G1334" i="10" s="1"/>
  <c r="C1333" i="10"/>
  <c r="E1333" i="10" s="1"/>
  <c r="G1333" i="10" s="1"/>
  <c r="C1332" i="10"/>
  <c r="E1332" i="10" s="1"/>
  <c r="G1332" i="10" s="1"/>
  <c r="C1331" i="10"/>
  <c r="E1331" i="10" s="1"/>
  <c r="G1331" i="10" s="1"/>
  <c r="C1330" i="10"/>
  <c r="E1330" i="10" s="1"/>
  <c r="G1330" i="10" s="1"/>
  <c r="C1329" i="10"/>
  <c r="E1329" i="10" s="1"/>
  <c r="G1329" i="10" s="1"/>
  <c r="C1328" i="10"/>
  <c r="E1328" i="10" s="1"/>
  <c r="G1328" i="10" s="1"/>
  <c r="C1327" i="10"/>
  <c r="E1327" i="10" s="1"/>
  <c r="G1327" i="10" s="1"/>
  <c r="C1326" i="10"/>
  <c r="E1326" i="10" s="1"/>
  <c r="G1326" i="10" s="1"/>
  <c r="C1325" i="10"/>
  <c r="E1325" i="10" s="1"/>
  <c r="G1325" i="10" s="1"/>
  <c r="C1324" i="10"/>
  <c r="E1324" i="10" s="1"/>
  <c r="G1324" i="10" s="1"/>
  <c r="C1323" i="10"/>
  <c r="E1323" i="10" s="1"/>
  <c r="G1323" i="10" s="1"/>
  <c r="C1322" i="10"/>
  <c r="E1322" i="10" s="1"/>
  <c r="G1322" i="10" s="1"/>
  <c r="C1321" i="10"/>
  <c r="E1321" i="10" s="1"/>
  <c r="G1321" i="10" s="1"/>
  <c r="C1320" i="10"/>
  <c r="E1320" i="10" s="1"/>
  <c r="G1320" i="10" s="1"/>
  <c r="C1319" i="10"/>
  <c r="E1319" i="10" s="1"/>
  <c r="G1319" i="10" s="1"/>
  <c r="C1318" i="10"/>
  <c r="E1318" i="10" s="1"/>
  <c r="G1318" i="10" s="1"/>
  <c r="C1317" i="10"/>
  <c r="E1317" i="10" s="1"/>
  <c r="G1317" i="10" s="1"/>
  <c r="C1316" i="10"/>
  <c r="E1316" i="10" s="1"/>
  <c r="G1316" i="10" s="1"/>
  <c r="C1315" i="10"/>
  <c r="E1315" i="10" s="1"/>
  <c r="G1315" i="10" s="1"/>
  <c r="C1314" i="10"/>
  <c r="E1314" i="10" s="1"/>
  <c r="G1314" i="10" s="1"/>
  <c r="C1313" i="10"/>
  <c r="E1313" i="10" s="1"/>
  <c r="G1313" i="10" s="1"/>
  <c r="C1312" i="10"/>
  <c r="E1312" i="10" s="1"/>
  <c r="G1312" i="10" s="1"/>
  <c r="C1311" i="10"/>
  <c r="E1311" i="10" s="1"/>
  <c r="G1311" i="10" s="1"/>
  <c r="C1310" i="10"/>
  <c r="E1310" i="10" s="1"/>
  <c r="G1310" i="10" s="1"/>
  <c r="C1309" i="10"/>
  <c r="E1309" i="10" s="1"/>
  <c r="G1309" i="10" s="1"/>
  <c r="C1308" i="10"/>
  <c r="E1308" i="10" s="1"/>
  <c r="G1308" i="10" s="1"/>
  <c r="C1307" i="10"/>
  <c r="E1307" i="10" s="1"/>
  <c r="G1307" i="10" s="1"/>
  <c r="C1306" i="10"/>
  <c r="E1306" i="10" s="1"/>
  <c r="G1306" i="10" s="1"/>
  <c r="C1305" i="10"/>
  <c r="E1305" i="10" s="1"/>
  <c r="G1305" i="10" s="1"/>
  <c r="C1304" i="10"/>
  <c r="E1304" i="10" s="1"/>
  <c r="G1304" i="10" s="1"/>
  <c r="C1303" i="10"/>
  <c r="E1303" i="10" s="1"/>
  <c r="G1303" i="10" s="1"/>
  <c r="C1302" i="10"/>
  <c r="E1302" i="10" s="1"/>
  <c r="G1302" i="10" s="1"/>
  <c r="C1301" i="10"/>
  <c r="E1301" i="10" s="1"/>
  <c r="G1301" i="10" s="1"/>
  <c r="C1300" i="10"/>
  <c r="E1300" i="10" s="1"/>
  <c r="G1300" i="10" s="1"/>
  <c r="C1299" i="10"/>
  <c r="E1299" i="10" s="1"/>
  <c r="G1299" i="10" s="1"/>
  <c r="C1298" i="10"/>
  <c r="E1298" i="10" s="1"/>
  <c r="G1298" i="10" s="1"/>
  <c r="C1297" i="10"/>
  <c r="E1297" i="10" s="1"/>
  <c r="G1297" i="10" s="1"/>
  <c r="C1296" i="10"/>
  <c r="E1296" i="10" s="1"/>
  <c r="G1296" i="10" s="1"/>
  <c r="C1295" i="10"/>
  <c r="E1295" i="10" s="1"/>
  <c r="G1295" i="10" s="1"/>
  <c r="C1294" i="10"/>
  <c r="E1294" i="10" s="1"/>
  <c r="G1294" i="10" s="1"/>
  <c r="C1293" i="10"/>
  <c r="E1293" i="10" s="1"/>
  <c r="G1293" i="10" s="1"/>
  <c r="C1292" i="10"/>
  <c r="E1292" i="10" s="1"/>
  <c r="G1292" i="10" s="1"/>
  <c r="C1291" i="10"/>
  <c r="E1291" i="10" s="1"/>
  <c r="G1291" i="10" s="1"/>
  <c r="C1290" i="10"/>
  <c r="E1290" i="10" s="1"/>
  <c r="G1290" i="10" s="1"/>
  <c r="C1289" i="10"/>
  <c r="E1289" i="10" s="1"/>
  <c r="G1289" i="10" s="1"/>
  <c r="C1288" i="10"/>
  <c r="E1288" i="10" s="1"/>
  <c r="G1288" i="10" s="1"/>
  <c r="C1287" i="10"/>
  <c r="E1287" i="10" s="1"/>
  <c r="G1287" i="10" s="1"/>
  <c r="C1286" i="10"/>
  <c r="E1286" i="10" s="1"/>
  <c r="G1286" i="10" s="1"/>
  <c r="C1285" i="10"/>
  <c r="E1285" i="10" s="1"/>
  <c r="G1285" i="10" s="1"/>
  <c r="C1284" i="10"/>
  <c r="E1284" i="10" s="1"/>
  <c r="G1284" i="10" s="1"/>
  <c r="C1283" i="10"/>
  <c r="E1283" i="10" s="1"/>
  <c r="G1283" i="10" s="1"/>
  <c r="C1282" i="10"/>
  <c r="E1282" i="10" s="1"/>
  <c r="G1282" i="10" s="1"/>
  <c r="C1281" i="10"/>
  <c r="E1281" i="10" s="1"/>
  <c r="G1281" i="10" s="1"/>
  <c r="C1280" i="10"/>
  <c r="E1280" i="10" s="1"/>
  <c r="G1280" i="10" s="1"/>
  <c r="C1279" i="10"/>
  <c r="E1279" i="10" s="1"/>
  <c r="G1279" i="10" s="1"/>
  <c r="C1278" i="10"/>
  <c r="E1278" i="10" s="1"/>
  <c r="G1278" i="10" s="1"/>
  <c r="C1277" i="10"/>
  <c r="E1277" i="10" s="1"/>
  <c r="G1277" i="10" s="1"/>
  <c r="C1276" i="10"/>
  <c r="E1276" i="10" s="1"/>
  <c r="G1276" i="10" s="1"/>
  <c r="C1275" i="10"/>
  <c r="E1275" i="10" s="1"/>
  <c r="G1275" i="10" s="1"/>
  <c r="C1274" i="10"/>
  <c r="E1274" i="10" s="1"/>
  <c r="G1274" i="10" s="1"/>
  <c r="C1273" i="10"/>
  <c r="E1273" i="10" s="1"/>
  <c r="G1273" i="10" s="1"/>
  <c r="C1272" i="10"/>
  <c r="E1272" i="10" s="1"/>
  <c r="G1272" i="10" s="1"/>
  <c r="C1271" i="10"/>
  <c r="E1271" i="10" s="1"/>
  <c r="G1271" i="10" s="1"/>
  <c r="C1270" i="10"/>
  <c r="E1270" i="10" s="1"/>
  <c r="G1270" i="10" s="1"/>
  <c r="C1269" i="10"/>
  <c r="E1269" i="10" s="1"/>
  <c r="G1269" i="10" s="1"/>
  <c r="C1268" i="10"/>
  <c r="E1268" i="10" s="1"/>
  <c r="G1268" i="10" s="1"/>
  <c r="C1267" i="10"/>
  <c r="E1267" i="10" s="1"/>
  <c r="G1267" i="10" s="1"/>
  <c r="C1266" i="10"/>
  <c r="E1266" i="10" s="1"/>
  <c r="G1266" i="10" s="1"/>
  <c r="C1265" i="10"/>
  <c r="E1265" i="10" s="1"/>
  <c r="G1265" i="10" s="1"/>
  <c r="C1264" i="10"/>
  <c r="E1264" i="10" s="1"/>
  <c r="G1264" i="10" s="1"/>
  <c r="C1263" i="10"/>
  <c r="E1263" i="10" s="1"/>
  <c r="G1263" i="10" s="1"/>
  <c r="C1262" i="10"/>
  <c r="E1262" i="10" s="1"/>
  <c r="G1262" i="10" s="1"/>
  <c r="C1261" i="10"/>
  <c r="E1261" i="10" s="1"/>
  <c r="G1261" i="10" s="1"/>
  <c r="C1260" i="10"/>
  <c r="E1260" i="10" s="1"/>
  <c r="G1260" i="10" s="1"/>
  <c r="C1259" i="10"/>
  <c r="E1259" i="10" s="1"/>
  <c r="G1259" i="10" s="1"/>
  <c r="C1258" i="10"/>
  <c r="E1258" i="10" s="1"/>
  <c r="G1258" i="10" s="1"/>
  <c r="C1257" i="10"/>
  <c r="E1257" i="10" s="1"/>
  <c r="G1257" i="10" s="1"/>
  <c r="C1256" i="10"/>
  <c r="E1256" i="10" s="1"/>
  <c r="G1256" i="10" s="1"/>
  <c r="C1255" i="10"/>
  <c r="E1255" i="10" s="1"/>
  <c r="G1255" i="10" s="1"/>
  <c r="C1254" i="10"/>
  <c r="E1254" i="10" s="1"/>
  <c r="G1254" i="10" s="1"/>
  <c r="C1253" i="10"/>
  <c r="E1253" i="10" s="1"/>
  <c r="G1253" i="10" s="1"/>
  <c r="C1252" i="10"/>
  <c r="E1252" i="10" s="1"/>
  <c r="G1252" i="10" s="1"/>
  <c r="C1251" i="10"/>
  <c r="E1251" i="10" s="1"/>
  <c r="G1251" i="10" s="1"/>
  <c r="C1250" i="10"/>
  <c r="E1250" i="10" s="1"/>
  <c r="G1250" i="10" s="1"/>
  <c r="C1249" i="10"/>
  <c r="E1249" i="10" s="1"/>
  <c r="G1249" i="10" s="1"/>
  <c r="C1248" i="10"/>
  <c r="E1248" i="10" s="1"/>
  <c r="G1248" i="10" s="1"/>
  <c r="C1247" i="10"/>
  <c r="E1247" i="10" s="1"/>
  <c r="G1247" i="10" s="1"/>
  <c r="C1246" i="10"/>
  <c r="E1246" i="10" s="1"/>
  <c r="G1246" i="10" s="1"/>
  <c r="C1245" i="10"/>
  <c r="E1245" i="10" s="1"/>
  <c r="G1245" i="10" s="1"/>
  <c r="C1244" i="10"/>
  <c r="E1244" i="10" s="1"/>
  <c r="G1244" i="10" s="1"/>
  <c r="C1243" i="10"/>
  <c r="E1243" i="10" s="1"/>
  <c r="G1243" i="10" s="1"/>
  <c r="C1242" i="10"/>
  <c r="E1242" i="10" s="1"/>
  <c r="G1242" i="10" s="1"/>
  <c r="C1241" i="10"/>
  <c r="E1241" i="10" s="1"/>
  <c r="G1241" i="10" s="1"/>
  <c r="C1240" i="10"/>
  <c r="E1240" i="10" s="1"/>
  <c r="G1240" i="10" s="1"/>
  <c r="C1239" i="10"/>
  <c r="E1239" i="10" s="1"/>
  <c r="G1239" i="10" s="1"/>
  <c r="C1238" i="10"/>
  <c r="E1238" i="10" s="1"/>
  <c r="G1238" i="10" s="1"/>
  <c r="C1237" i="10"/>
  <c r="E1237" i="10" s="1"/>
  <c r="G1237" i="10" s="1"/>
  <c r="C1236" i="10"/>
  <c r="E1236" i="10" s="1"/>
  <c r="G1236" i="10" s="1"/>
  <c r="C1235" i="10"/>
  <c r="E1235" i="10" s="1"/>
  <c r="G1235" i="10" s="1"/>
  <c r="C1234" i="10"/>
  <c r="E1234" i="10" s="1"/>
  <c r="G1234" i="10" s="1"/>
  <c r="C1233" i="10"/>
  <c r="E1233" i="10" s="1"/>
  <c r="G1233" i="10" s="1"/>
  <c r="C1232" i="10"/>
  <c r="E1232" i="10" s="1"/>
  <c r="G1232" i="10" s="1"/>
  <c r="C1231" i="10"/>
  <c r="E1231" i="10" s="1"/>
  <c r="G1231" i="10" s="1"/>
  <c r="C1230" i="10"/>
  <c r="E1230" i="10" s="1"/>
  <c r="G1230" i="10" s="1"/>
  <c r="C1229" i="10"/>
  <c r="E1229" i="10" s="1"/>
  <c r="G1229" i="10" s="1"/>
  <c r="C1228" i="10"/>
  <c r="E1228" i="10" s="1"/>
  <c r="G1228" i="10" s="1"/>
  <c r="C1227" i="10"/>
  <c r="E1227" i="10" s="1"/>
  <c r="G1227" i="10" s="1"/>
  <c r="C1226" i="10"/>
  <c r="E1226" i="10" s="1"/>
  <c r="G1226" i="10" s="1"/>
  <c r="C1225" i="10"/>
  <c r="E1225" i="10" s="1"/>
  <c r="G1225" i="10" s="1"/>
  <c r="C1224" i="10"/>
  <c r="E1224" i="10" s="1"/>
  <c r="G1224" i="10" s="1"/>
  <c r="C1223" i="10"/>
  <c r="E1223" i="10" s="1"/>
  <c r="G1223" i="10" s="1"/>
  <c r="C1222" i="10"/>
  <c r="E1222" i="10" s="1"/>
  <c r="G1222" i="10" s="1"/>
  <c r="C1221" i="10"/>
  <c r="E1221" i="10" s="1"/>
  <c r="G1221" i="10" s="1"/>
  <c r="C1220" i="10"/>
  <c r="E1220" i="10" s="1"/>
  <c r="G1220" i="10" s="1"/>
  <c r="C1219" i="10"/>
  <c r="E1219" i="10" s="1"/>
  <c r="G1219" i="10" s="1"/>
  <c r="C1218" i="10"/>
  <c r="E1218" i="10" s="1"/>
  <c r="G1218" i="10" s="1"/>
  <c r="C1217" i="10"/>
  <c r="E1217" i="10" s="1"/>
  <c r="G1217" i="10" s="1"/>
  <c r="C1216" i="10"/>
  <c r="E1216" i="10" s="1"/>
  <c r="G1216" i="10" s="1"/>
  <c r="C1215" i="10"/>
  <c r="E1215" i="10" s="1"/>
  <c r="G1215" i="10" s="1"/>
  <c r="C1214" i="10"/>
  <c r="E1214" i="10" s="1"/>
  <c r="G1214" i="10" s="1"/>
  <c r="C1213" i="10"/>
  <c r="E1213" i="10" s="1"/>
  <c r="G1213" i="10" s="1"/>
  <c r="C1212" i="10"/>
  <c r="E1212" i="10" s="1"/>
  <c r="G1212" i="10" s="1"/>
  <c r="C1211" i="10"/>
  <c r="E1211" i="10" s="1"/>
  <c r="G1211" i="10" s="1"/>
  <c r="C1210" i="10"/>
  <c r="E1210" i="10" s="1"/>
  <c r="G1210" i="10" s="1"/>
  <c r="C1209" i="10"/>
  <c r="E1209" i="10" s="1"/>
  <c r="G1209" i="10" s="1"/>
  <c r="C1208" i="10"/>
  <c r="E1208" i="10" s="1"/>
  <c r="G1208" i="10" s="1"/>
  <c r="C1207" i="10"/>
  <c r="E1207" i="10" s="1"/>
  <c r="G1207" i="10" s="1"/>
  <c r="C1206" i="10"/>
  <c r="E1206" i="10" s="1"/>
  <c r="G1206" i="10" s="1"/>
  <c r="C1205" i="10"/>
  <c r="E1205" i="10" s="1"/>
  <c r="G1205" i="10" s="1"/>
  <c r="C1204" i="10"/>
  <c r="E1204" i="10" s="1"/>
  <c r="G1204" i="10" s="1"/>
  <c r="C1203" i="10"/>
  <c r="E1203" i="10" s="1"/>
  <c r="G1203" i="10" s="1"/>
  <c r="C1202" i="10"/>
  <c r="E1202" i="10" s="1"/>
  <c r="G1202" i="10" s="1"/>
  <c r="C1201" i="10"/>
  <c r="E1201" i="10" s="1"/>
  <c r="G1201" i="10" s="1"/>
  <c r="C1200" i="10"/>
  <c r="E1200" i="10" s="1"/>
  <c r="G1200" i="10" s="1"/>
  <c r="C1199" i="10"/>
  <c r="E1199" i="10" s="1"/>
  <c r="G1199" i="10" s="1"/>
  <c r="C1198" i="10"/>
  <c r="E1198" i="10" s="1"/>
  <c r="G1198" i="10" s="1"/>
  <c r="C1197" i="10"/>
  <c r="E1197" i="10" s="1"/>
  <c r="G1197" i="10" s="1"/>
  <c r="C1196" i="10"/>
  <c r="E1196" i="10" s="1"/>
  <c r="G1196" i="10" s="1"/>
  <c r="C1195" i="10"/>
  <c r="E1195" i="10" s="1"/>
  <c r="G1195" i="10" s="1"/>
  <c r="C1194" i="10"/>
  <c r="E1194" i="10" s="1"/>
  <c r="G1194" i="10" s="1"/>
  <c r="C1193" i="10"/>
  <c r="E1193" i="10" s="1"/>
  <c r="G1193" i="10" s="1"/>
  <c r="C1192" i="10"/>
  <c r="E1192" i="10" s="1"/>
  <c r="G1192" i="10" s="1"/>
  <c r="C1191" i="10"/>
  <c r="E1191" i="10" s="1"/>
  <c r="G1191" i="10" s="1"/>
  <c r="C1190" i="10"/>
  <c r="E1190" i="10" s="1"/>
  <c r="G1190" i="10" s="1"/>
  <c r="C1189" i="10"/>
  <c r="E1189" i="10" s="1"/>
  <c r="G1189" i="10" s="1"/>
  <c r="C1188" i="10"/>
  <c r="E1188" i="10" s="1"/>
  <c r="G1188" i="10" s="1"/>
  <c r="C1187" i="10"/>
  <c r="E1187" i="10" s="1"/>
  <c r="G1187" i="10" s="1"/>
  <c r="C1186" i="10"/>
  <c r="E1186" i="10" s="1"/>
  <c r="G1186" i="10" s="1"/>
  <c r="C1185" i="10"/>
  <c r="E1185" i="10" s="1"/>
  <c r="G1185" i="10" s="1"/>
  <c r="C1184" i="10"/>
  <c r="E1184" i="10" s="1"/>
  <c r="G1184" i="10" s="1"/>
  <c r="C1183" i="10"/>
  <c r="E1183" i="10" s="1"/>
  <c r="G1183" i="10" s="1"/>
  <c r="C1182" i="10"/>
  <c r="E1182" i="10" s="1"/>
  <c r="G1182" i="10" s="1"/>
  <c r="C1181" i="10"/>
  <c r="E1181" i="10" s="1"/>
  <c r="G1181" i="10" s="1"/>
  <c r="C1180" i="10"/>
  <c r="E1180" i="10" s="1"/>
  <c r="G1180" i="10" s="1"/>
  <c r="C1179" i="10"/>
  <c r="E1179" i="10" s="1"/>
  <c r="G1179" i="10" s="1"/>
  <c r="C1178" i="10"/>
  <c r="E1178" i="10" s="1"/>
  <c r="G1178" i="10" s="1"/>
  <c r="C1177" i="10"/>
  <c r="E1177" i="10" s="1"/>
  <c r="G1177" i="10" s="1"/>
  <c r="C1176" i="10"/>
  <c r="E1176" i="10" s="1"/>
  <c r="G1176" i="10" s="1"/>
  <c r="C1175" i="10"/>
  <c r="E1175" i="10" s="1"/>
  <c r="G1175" i="10" s="1"/>
  <c r="C1174" i="10"/>
  <c r="E1174" i="10" s="1"/>
  <c r="G1174" i="10" s="1"/>
  <c r="C1173" i="10"/>
  <c r="E1173" i="10" s="1"/>
  <c r="G1173" i="10" s="1"/>
  <c r="C1172" i="10"/>
  <c r="E1172" i="10" s="1"/>
  <c r="G1172" i="10" s="1"/>
  <c r="C1171" i="10"/>
  <c r="E1171" i="10" s="1"/>
  <c r="G1171" i="10" s="1"/>
  <c r="C1170" i="10"/>
  <c r="E1170" i="10" s="1"/>
  <c r="G1170" i="10" s="1"/>
  <c r="C1169" i="10"/>
  <c r="E1169" i="10" s="1"/>
  <c r="G1169" i="10" s="1"/>
  <c r="C1168" i="10"/>
  <c r="E1168" i="10" s="1"/>
  <c r="G1168" i="10" s="1"/>
  <c r="C1167" i="10"/>
  <c r="E1167" i="10" s="1"/>
  <c r="G1167" i="10" s="1"/>
  <c r="C1166" i="10"/>
  <c r="E1166" i="10" s="1"/>
  <c r="G1166" i="10" s="1"/>
  <c r="C1165" i="10"/>
  <c r="E1165" i="10" s="1"/>
  <c r="G1165" i="10" s="1"/>
  <c r="C1164" i="10"/>
  <c r="E1164" i="10" s="1"/>
  <c r="G1164" i="10" s="1"/>
  <c r="C1163" i="10"/>
  <c r="E1163" i="10" s="1"/>
  <c r="G1163" i="10" s="1"/>
  <c r="C1162" i="10"/>
  <c r="E1162" i="10" s="1"/>
  <c r="G1162" i="10" s="1"/>
  <c r="C1161" i="10"/>
  <c r="E1161" i="10" s="1"/>
  <c r="G1161" i="10" s="1"/>
  <c r="C1160" i="10"/>
  <c r="E1160" i="10" s="1"/>
  <c r="G1160" i="10" s="1"/>
  <c r="C1159" i="10"/>
  <c r="E1159" i="10" s="1"/>
  <c r="G1159" i="10" s="1"/>
  <c r="C1158" i="10"/>
  <c r="E1158" i="10" s="1"/>
  <c r="G1158" i="10" s="1"/>
  <c r="C1157" i="10"/>
  <c r="E1157" i="10" s="1"/>
  <c r="G1157" i="10" s="1"/>
  <c r="C1156" i="10"/>
  <c r="E1156" i="10" s="1"/>
  <c r="G1156" i="10" s="1"/>
  <c r="C1155" i="10"/>
  <c r="E1155" i="10" s="1"/>
  <c r="G1155" i="10" s="1"/>
  <c r="C1154" i="10"/>
  <c r="E1154" i="10" s="1"/>
  <c r="G1154" i="10" s="1"/>
  <c r="C1153" i="10"/>
  <c r="E1153" i="10" s="1"/>
  <c r="G1153" i="10" s="1"/>
  <c r="C1152" i="10"/>
  <c r="E1152" i="10" s="1"/>
  <c r="G1152" i="10" s="1"/>
  <c r="C1151" i="10"/>
  <c r="E1151" i="10" s="1"/>
  <c r="G1151" i="10" s="1"/>
  <c r="C1150" i="10"/>
  <c r="E1150" i="10" s="1"/>
  <c r="G1150" i="10" s="1"/>
  <c r="C1149" i="10"/>
  <c r="E1149" i="10" s="1"/>
  <c r="G1149" i="10" s="1"/>
  <c r="C1148" i="10"/>
  <c r="E1148" i="10" s="1"/>
  <c r="G1148" i="10" s="1"/>
  <c r="C1147" i="10"/>
  <c r="E1147" i="10" s="1"/>
  <c r="G1147" i="10" s="1"/>
  <c r="C1146" i="10"/>
  <c r="E1146" i="10" s="1"/>
  <c r="G1146" i="10" s="1"/>
  <c r="C1145" i="10"/>
  <c r="E1145" i="10" s="1"/>
  <c r="G1145" i="10" s="1"/>
  <c r="C1144" i="10"/>
  <c r="E1144" i="10" s="1"/>
  <c r="G1144" i="10" s="1"/>
  <c r="C1143" i="10"/>
  <c r="E1143" i="10" s="1"/>
  <c r="G1143" i="10" s="1"/>
  <c r="C1142" i="10"/>
  <c r="E1142" i="10" s="1"/>
  <c r="G1142" i="10" s="1"/>
  <c r="C1141" i="10"/>
  <c r="E1141" i="10" s="1"/>
  <c r="G1141" i="10" s="1"/>
  <c r="C1140" i="10"/>
  <c r="E1140" i="10" s="1"/>
  <c r="G1140" i="10" s="1"/>
  <c r="C1139" i="10"/>
  <c r="E1139" i="10" s="1"/>
  <c r="G1139" i="10" s="1"/>
  <c r="C1138" i="10"/>
  <c r="E1138" i="10" s="1"/>
  <c r="G1138" i="10" s="1"/>
  <c r="C1137" i="10"/>
  <c r="E1137" i="10" s="1"/>
  <c r="G1137" i="10" s="1"/>
  <c r="C1136" i="10"/>
  <c r="E1136" i="10" s="1"/>
  <c r="G1136" i="10" s="1"/>
  <c r="C1135" i="10"/>
  <c r="E1135" i="10" s="1"/>
  <c r="G1135" i="10" s="1"/>
  <c r="C1134" i="10"/>
  <c r="E1134" i="10" s="1"/>
  <c r="G1134" i="10" s="1"/>
  <c r="C1133" i="10"/>
  <c r="E1133" i="10" s="1"/>
  <c r="G1133" i="10" s="1"/>
  <c r="C1132" i="10"/>
  <c r="E1132" i="10" s="1"/>
  <c r="G1132" i="10" s="1"/>
  <c r="C1131" i="10"/>
  <c r="E1131" i="10" s="1"/>
  <c r="G1131" i="10" s="1"/>
  <c r="C1130" i="10"/>
  <c r="E1130" i="10" s="1"/>
  <c r="G1130" i="10" s="1"/>
  <c r="C1129" i="10"/>
  <c r="E1129" i="10" s="1"/>
  <c r="G1129" i="10" s="1"/>
  <c r="C1128" i="10"/>
  <c r="E1128" i="10" s="1"/>
  <c r="G1128" i="10" s="1"/>
  <c r="C1127" i="10"/>
  <c r="E1127" i="10" s="1"/>
  <c r="G1127" i="10" s="1"/>
  <c r="C1126" i="10"/>
  <c r="E1126" i="10" s="1"/>
  <c r="G1126" i="10" s="1"/>
  <c r="C1125" i="10"/>
  <c r="E1125" i="10" s="1"/>
  <c r="G1125" i="10" s="1"/>
  <c r="C1124" i="10"/>
  <c r="E1124" i="10" s="1"/>
  <c r="G1124" i="10" s="1"/>
  <c r="C1123" i="10"/>
  <c r="E1123" i="10" s="1"/>
  <c r="G1123" i="10" s="1"/>
  <c r="C1122" i="10"/>
  <c r="E1122" i="10" s="1"/>
  <c r="G1122" i="10" s="1"/>
  <c r="C1121" i="10"/>
  <c r="E1121" i="10" s="1"/>
  <c r="G1121" i="10" s="1"/>
  <c r="C1120" i="10"/>
  <c r="E1120" i="10" s="1"/>
  <c r="G1120" i="10" s="1"/>
  <c r="C1119" i="10"/>
  <c r="E1119" i="10" s="1"/>
  <c r="G1119" i="10" s="1"/>
  <c r="C1118" i="10"/>
  <c r="E1118" i="10" s="1"/>
  <c r="G1118" i="10" s="1"/>
  <c r="C1117" i="10"/>
  <c r="E1117" i="10" s="1"/>
  <c r="G1117" i="10" s="1"/>
  <c r="C1116" i="10"/>
  <c r="E1116" i="10" s="1"/>
  <c r="G1116" i="10" s="1"/>
  <c r="C1115" i="10"/>
  <c r="E1115" i="10" s="1"/>
  <c r="G1115" i="10" s="1"/>
  <c r="C1114" i="10"/>
  <c r="E1114" i="10" s="1"/>
  <c r="G1114" i="10" s="1"/>
  <c r="C1113" i="10"/>
  <c r="E1113" i="10" s="1"/>
  <c r="G1113" i="10" s="1"/>
  <c r="C1112" i="10"/>
  <c r="E1112" i="10" s="1"/>
  <c r="G1112" i="10" s="1"/>
  <c r="C1111" i="10"/>
  <c r="E1111" i="10" s="1"/>
  <c r="G1111" i="10" s="1"/>
  <c r="C1110" i="10"/>
  <c r="E1110" i="10" s="1"/>
  <c r="G1110" i="10" s="1"/>
  <c r="C1109" i="10"/>
  <c r="E1109" i="10" s="1"/>
  <c r="G1109" i="10" s="1"/>
  <c r="C1108" i="10"/>
  <c r="E1108" i="10" s="1"/>
  <c r="G1108" i="10" s="1"/>
  <c r="C1107" i="10"/>
  <c r="E1107" i="10" s="1"/>
  <c r="G1107" i="10" s="1"/>
  <c r="C1106" i="10"/>
  <c r="E1106" i="10" s="1"/>
  <c r="G1106" i="10" s="1"/>
  <c r="C1105" i="10"/>
  <c r="E1105" i="10" s="1"/>
  <c r="G1105" i="10" s="1"/>
  <c r="C1104" i="10"/>
  <c r="E1104" i="10" s="1"/>
  <c r="G1104" i="10" s="1"/>
  <c r="C1103" i="10"/>
  <c r="E1103" i="10" s="1"/>
  <c r="G1103" i="10" s="1"/>
  <c r="C1102" i="10"/>
  <c r="E1102" i="10" s="1"/>
  <c r="G1102" i="10" s="1"/>
  <c r="C1101" i="10"/>
  <c r="E1101" i="10" s="1"/>
  <c r="G1101" i="10" s="1"/>
  <c r="C1100" i="10"/>
  <c r="E1100" i="10" s="1"/>
  <c r="G1100" i="10" s="1"/>
  <c r="C1099" i="10"/>
  <c r="E1099" i="10" s="1"/>
  <c r="G1099" i="10" s="1"/>
  <c r="C1098" i="10"/>
  <c r="E1098" i="10" s="1"/>
  <c r="G1098" i="10" s="1"/>
  <c r="C1097" i="10"/>
  <c r="E1097" i="10" s="1"/>
  <c r="G1097" i="10" s="1"/>
  <c r="C1096" i="10"/>
  <c r="E1096" i="10" s="1"/>
  <c r="G1096" i="10" s="1"/>
  <c r="C1095" i="10"/>
  <c r="E1095" i="10" s="1"/>
  <c r="G1095" i="10" s="1"/>
  <c r="C1094" i="10"/>
  <c r="E1094" i="10" s="1"/>
  <c r="G1094" i="10" s="1"/>
  <c r="C1093" i="10"/>
  <c r="E1093" i="10" s="1"/>
  <c r="G1093" i="10" s="1"/>
  <c r="C1092" i="10"/>
  <c r="E1092" i="10" s="1"/>
  <c r="G1092" i="10" s="1"/>
  <c r="C1091" i="10"/>
  <c r="E1091" i="10" s="1"/>
  <c r="G1091" i="10" s="1"/>
  <c r="C1090" i="10"/>
  <c r="E1090" i="10" s="1"/>
  <c r="G1090" i="10" s="1"/>
  <c r="C1089" i="10"/>
  <c r="E1089" i="10" s="1"/>
  <c r="G1089" i="10" s="1"/>
  <c r="C1088" i="10"/>
  <c r="E1088" i="10" s="1"/>
  <c r="G1088" i="10" s="1"/>
  <c r="C1087" i="10"/>
  <c r="E1087" i="10" s="1"/>
  <c r="G1087" i="10" s="1"/>
  <c r="C1086" i="10"/>
  <c r="E1086" i="10" s="1"/>
  <c r="G1086" i="10" s="1"/>
  <c r="C1085" i="10"/>
  <c r="E1085" i="10" s="1"/>
  <c r="G1085" i="10" s="1"/>
  <c r="C1084" i="10"/>
  <c r="E1084" i="10" s="1"/>
  <c r="G1084" i="10" s="1"/>
  <c r="C1083" i="10"/>
  <c r="E1083" i="10" s="1"/>
  <c r="G1083" i="10" s="1"/>
  <c r="C1082" i="10"/>
  <c r="E1082" i="10" s="1"/>
  <c r="G1082" i="10" s="1"/>
  <c r="C1081" i="10"/>
  <c r="E1081" i="10" s="1"/>
  <c r="G1081" i="10" s="1"/>
  <c r="C1080" i="10"/>
  <c r="E1080" i="10" s="1"/>
  <c r="G1080" i="10" s="1"/>
  <c r="C1079" i="10"/>
  <c r="E1079" i="10" s="1"/>
  <c r="G1079" i="10" s="1"/>
  <c r="C1078" i="10"/>
  <c r="E1078" i="10" s="1"/>
  <c r="G1078" i="10" s="1"/>
  <c r="C1077" i="10"/>
  <c r="E1077" i="10" s="1"/>
  <c r="G1077" i="10" s="1"/>
  <c r="C1076" i="10"/>
  <c r="E1076" i="10" s="1"/>
  <c r="G1076" i="10" s="1"/>
  <c r="C1075" i="10"/>
  <c r="E1075" i="10" s="1"/>
  <c r="G1075" i="10" s="1"/>
  <c r="C1074" i="10"/>
  <c r="E1074" i="10" s="1"/>
  <c r="G1074" i="10" s="1"/>
  <c r="C1073" i="10"/>
  <c r="E1073" i="10" s="1"/>
  <c r="G1073" i="10" s="1"/>
  <c r="C1072" i="10"/>
  <c r="E1072" i="10" s="1"/>
  <c r="G1072" i="10" s="1"/>
  <c r="C1071" i="10"/>
  <c r="E1071" i="10" s="1"/>
  <c r="G1071" i="10" s="1"/>
  <c r="C1070" i="10"/>
  <c r="E1070" i="10" s="1"/>
  <c r="G1070" i="10" s="1"/>
  <c r="C1069" i="10"/>
  <c r="E1069" i="10" s="1"/>
  <c r="G1069" i="10" s="1"/>
  <c r="C1068" i="10"/>
  <c r="E1068" i="10" s="1"/>
  <c r="G1068" i="10" s="1"/>
  <c r="C1067" i="10"/>
  <c r="E1067" i="10" s="1"/>
  <c r="G1067" i="10" s="1"/>
  <c r="C1066" i="10"/>
  <c r="E1066" i="10" s="1"/>
  <c r="G1066" i="10" s="1"/>
  <c r="C1065" i="10"/>
  <c r="E1065" i="10" s="1"/>
  <c r="G1065" i="10" s="1"/>
  <c r="C1064" i="10"/>
  <c r="E1064" i="10" s="1"/>
  <c r="G1064" i="10" s="1"/>
  <c r="C1063" i="10"/>
  <c r="E1063" i="10" s="1"/>
  <c r="G1063" i="10" s="1"/>
  <c r="C1062" i="10"/>
  <c r="E1062" i="10" s="1"/>
  <c r="G1062" i="10" s="1"/>
  <c r="C1061" i="10"/>
  <c r="E1061" i="10" s="1"/>
  <c r="G1061" i="10" s="1"/>
  <c r="C1060" i="10"/>
  <c r="E1060" i="10" s="1"/>
  <c r="G1060" i="10" s="1"/>
  <c r="C1059" i="10"/>
  <c r="E1059" i="10" s="1"/>
  <c r="G1059" i="10" s="1"/>
  <c r="C1058" i="10"/>
  <c r="E1058" i="10" s="1"/>
  <c r="G1058" i="10" s="1"/>
  <c r="C1057" i="10"/>
  <c r="E1057" i="10" s="1"/>
  <c r="G1057" i="10" s="1"/>
  <c r="C1056" i="10"/>
  <c r="E1056" i="10" s="1"/>
  <c r="G1056" i="10" s="1"/>
  <c r="C1055" i="10"/>
  <c r="E1055" i="10" s="1"/>
  <c r="G1055" i="10" s="1"/>
  <c r="C1054" i="10"/>
  <c r="E1054" i="10" s="1"/>
  <c r="G1054" i="10" s="1"/>
  <c r="C1053" i="10"/>
  <c r="E1053" i="10" s="1"/>
  <c r="G1053" i="10" s="1"/>
  <c r="C1052" i="10"/>
  <c r="E1052" i="10" s="1"/>
  <c r="G1052" i="10" s="1"/>
  <c r="C1051" i="10"/>
  <c r="E1051" i="10" s="1"/>
  <c r="G1051" i="10" s="1"/>
  <c r="C1050" i="10"/>
  <c r="E1050" i="10" s="1"/>
  <c r="G1050" i="10" s="1"/>
  <c r="C1049" i="10"/>
  <c r="E1049" i="10" s="1"/>
  <c r="G1049" i="10" s="1"/>
  <c r="C1048" i="10"/>
  <c r="E1048" i="10" s="1"/>
  <c r="G1048" i="10" s="1"/>
  <c r="C1047" i="10"/>
  <c r="E1047" i="10" s="1"/>
  <c r="G1047" i="10" s="1"/>
  <c r="C1046" i="10"/>
  <c r="E1046" i="10" s="1"/>
  <c r="G1046" i="10" s="1"/>
  <c r="C1045" i="10"/>
  <c r="E1045" i="10" s="1"/>
  <c r="G1045" i="10" s="1"/>
  <c r="C1044" i="10"/>
  <c r="E1044" i="10" s="1"/>
  <c r="G1044" i="10" s="1"/>
  <c r="C1043" i="10"/>
  <c r="E1043" i="10" s="1"/>
  <c r="G1043" i="10" s="1"/>
  <c r="C1042" i="10"/>
  <c r="E1042" i="10" s="1"/>
  <c r="G1042" i="10" s="1"/>
  <c r="C1041" i="10"/>
  <c r="E1041" i="10" s="1"/>
  <c r="G1041" i="10" s="1"/>
  <c r="C1040" i="10"/>
  <c r="E1040" i="10" s="1"/>
  <c r="G1040" i="10" s="1"/>
  <c r="C1039" i="10"/>
  <c r="E1039" i="10" s="1"/>
  <c r="G1039" i="10" s="1"/>
  <c r="C1038" i="10"/>
  <c r="E1038" i="10" s="1"/>
  <c r="G1038" i="10" s="1"/>
  <c r="C1037" i="10"/>
  <c r="E1037" i="10" s="1"/>
  <c r="G1037" i="10" s="1"/>
  <c r="C1036" i="10"/>
  <c r="E1036" i="10" s="1"/>
  <c r="G1036" i="10" s="1"/>
  <c r="C1035" i="10"/>
  <c r="E1035" i="10" s="1"/>
  <c r="G1035" i="10" s="1"/>
  <c r="C1034" i="10"/>
  <c r="E1034" i="10" s="1"/>
  <c r="G1034" i="10" s="1"/>
  <c r="C1033" i="10"/>
  <c r="E1033" i="10" s="1"/>
  <c r="G1033" i="10" s="1"/>
  <c r="C1032" i="10"/>
  <c r="E1032" i="10" s="1"/>
  <c r="G1032" i="10" s="1"/>
  <c r="C1031" i="10"/>
  <c r="E1031" i="10" s="1"/>
  <c r="G1031" i="10" s="1"/>
  <c r="C1030" i="10"/>
  <c r="E1030" i="10" s="1"/>
  <c r="G1030" i="10" s="1"/>
  <c r="C1029" i="10"/>
  <c r="E1029" i="10" s="1"/>
  <c r="G1029" i="10" s="1"/>
  <c r="C1028" i="10"/>
  <c r="E1028" i="10" s="1"/>
  <c r="G1028" i="10" s="1"/>
  <c r="C1027" i="10"/>
  <c r="E1027" i="10" s="1"/>
  <c r="G1027" i="10" s="1"/>
  <c r="C1026" i="10"/>
  <c r="E1026" i="10" s="1"/>
  <c r="G1026" i="10" s="1"/>
  <c r="C1025" i="10"/>
  <c r="E1025" i="10" s="1"/>
  <c r="G1025" i="10" s="1"/>
  <c r="C1024" i="10"/>
  <c r="E1024" i="10" s="1"/>
  <c r="G1024" i="10" s="1"/>
  <c r="C1023" i="10"/>
  <c r="E1023" i="10" s="1"/>
  <c r="G1023" i="10" s="1"/>
  <c r="C1022" i="10"/>
  <c r="E1022" i="10" s="1"/>
  <c r="G1022" i="10" s="1"/>
  <c r="C1021" i="10"/>
  <c r="E1021" i="10" s="1"/>
  <c r="G1021" i="10" s="1"/>
  <c r="C1020" i="10"/>
  <c r="E1020" i="10" s="1"/>
  <c r="G1020" i="10" s="1"/>
  <c r="C1019" i="10"/>
  <c r="E1019" i="10" s="1"/>
  <c r="G1019" i="10" s="1"/>
  <c r="C1018" i="10"/>
  <c r="E1018" i="10" s="1"/>
  <c r="G1018" i="10" s="1"/>
  <c r="C1017" i="10"/>
  <c r="E1017" i="10" s="1"/>
  <c r="G1017" i="10" s="1"/>
  <c r="C1016" i="10"/>
  <c r="E1016" i="10" s="1"/>
  <c r="G1016" i="10" s="1"/>
  <c r="C1015" i="10"/>
  <c r="E1015" i="10" s="1"/>
  <c r="G1015" i="10" s="1"/>
  <c r="C1014" i="10"/>
  <c r="E1014" i="10" s="1"/>
  <c r="G1014" i="10" s="1"/>
  <c r="C1013" i="10"/>
  <c r="E1013" i="10" s="1"/>
  <c r="G1013" i="10" s="1"/>
  <c r="C1012" i="10"/>
  <c r="E1012" i="10" s="1"/>
  <c r="G1012" i="10" s="1"/>
  <c r="C1011" i="10"/>
  <c r="E1011" i="10" s="1"/>
  <c r="G1011" i="10" s="1"/>
  <c r="C1010" i="10"/>
  <c r="E1010" i="10" s="1"/>
  <c r="G1010" i="10" s="1"/>
  <c r="C1009" i="10"/>
  <c r="E1009" i="10" s="1"/>
  <c r="G1009" i="10" s="1"/>
  <c r="C1008" i="10"/>
  <c r="E1008" i="10" s="1"/>
  <c r="G1008" i="10" s="1"/>
  <c r="C1007" i="10"/>
  <c r="E1007" i="10" s="1"/>
  <c r="G1007" i="10" s="1"/>
  <c r="C1006" i="10"/>
  <c r="E1006" i="10" s="1"/>
  <c r="G1006" i="10" s="1"/>
  <c r="C1005" i="10"/>
  <c r="E1005" i="10" s="1"/>
  <c r="G1005" i="10" s="1"/>
  <c r="C1004" i="10"/>
  <c r="E1004" i="10" s="1"/>
  <c r="G1004" i="10" s="1"/>
  <c r="C1003" i="10"/>
  <c r="E1003" i="10" s="1"/>
  <c r="G1003" i="10" s="1"/>
  <c r="C1002" i="10"/>
  <c r="E1002" i="10" s="1"/>
  <c r="G1002" i="10" s="1"/>
  <c r="C1001" i="10"/>
  <c r="E1001" i="10" s="1"/>
  <c r="G1001" i="10" s="1"/>
  <c r="C1000" i="10"/>
  <c r="E1000" i="10" s="1"/>
  <c r="G1000" i="10" s="1"/>
  <c r="C999" i="10"/>
  <c r="E999" i="10" s="1"/>
  <c r="G999" i="10" s="1"/>
  <c r="C998" i="10"/>
  <c r="E998" i="10" s="1"/>
  <c r="G998" i="10" s="1"/>
  <c r="C997" i="10"/>
  <c r="E997" i="10" s="1"/>
  <c r="G997" i="10" s="1"/>
  <c r="C996" i="10"/>
  <c r="E996" i="10" s="1"/>
  <c r="G996" i="10" s="1"/>
  <c r="C995" i="10"/>
  <c r="E995" i="10" s="1"/>
  <c r="G995" i="10" s="1"/>
  <c r="C994" i="10"/>
  <c r="E994" i="10" s="1"/>
  <c r="G994" i="10" s="1"/>
  <c r="C993" i="10"/>
  <c r="E993" i="10" s="1"/>
  <c r="G993" i="10" s="1"/>
  <c r="C992" i="10"/>
  <c r="E992" i="10" s="1"/>
  <c r="G992" i="10" s="1"/>
  <c r="C991" i="10"/>
  <c r="E991" i="10" s="1"/>
  <c r="G991" i="10" s="1"/>
  <c r="C990" i="10"/>
  <c r="E990" i="10" s="1"/>
  <c r="G990" i="10" s="1"/>
  <c r="C989" i="10"/>
  <c r="E989" i="10" s="1"/>
  <c r="G989" i="10" s="1"/>
  <c r="C988" i="10"/>
  <c r="E988" i="10" s="1"/>
  <c r="G988" i="10" s="1"/>
  <c r="C987" i="10"/>
  <c r="E987" i="10" s="1"/>
  <c r="G987" i="10" s="1"/>
  <c r="C986" i="10"/>
  <c r="E986" i="10" s="1"/>
  <c r="G986" i="10" s="1"/>
  <c r="C985" i="10"/>
  <c r="E985" i="10" s="1"/>
  <c r="G985" i="10" s="1"/>
  <c r="C984" i="10"/>
  <c r="E984" i="10" s="1"/>
  <c r="G984" i="10" s="1"/>
  <c r="C983" i="10"/>
  <c r="E983" i="10" s="1"/>
  <c r="G983" i="10" s="1"/>
  <c r="C982" i="10"/>
  <c r="E982" i="10" s="1"/>
  <c r="G982" i="10" s="1"/>
  <c r="C981" i="10"/>
  <c r="E981" i="10" s="1"/>
  <c r="G981" i="10" s="1"/>
  <c r="C980" i="10"/>
  <c r="E980" i="10" s="1"/>
  <c r="G980" i="10" s="1"/>
  <c r="C979" i="10"/>
  <c r="E979" i="10" s="1"/>
  <c r="G979" i="10" s="1"/>
  <c r="C978" i="10"/>
  <c r="E978" i="10" s="1"/>
  <c r="G978" i="10" s="1"/>
  <c r="C977" i="10"/>
  <c r="E977" i="10" s="1"/>
  <c r="G977" i="10" s="1"/>
  <c r="C976" i="10"/>
  <c r="E976" i="10" s="1"/>
  <c r="G976" i="10" s="1"/>
  <c r="C975" i="10"/>
  <c r="E975" i="10" s="1"/>
  <c r="G975" i="10" s="1"/>
  <c r="C974" i="10"/>
  <c r="E974" i="10" s="1"/>
  <c r="G974" i="10" s="1"/>
  <c r="C973" i="10"/>
  <c r="E973" i="10" s="1"/>
  <c r="G973" i="10" s="1"/>
  <c r="C972" i="10"/>
  <c r="E972" i="10" s="1"/>
  <c r="G972" i="10" s="1"/>
  <c r="C971" i="10"/>
  <c r="E971" i="10" s="1"/>
  <c r="G971" i="10" s="1"/>
  <c r="C970" i="10"/>
  <c r="E970" i="10" s="1"/>
  <c r="G970" i="10" s="1"/>
  <c r="C969" i="10"/>
  <c r="E969" i="10" s="1"/>
  <c r="G969" i="10" s="1"/>
  <c r="C968" i="10"/>
  <c r="E968" i="10" s="1"/>
  <c r="G968" i="10" s="1"/>
  <c r="C967" i="10"/>
  <c r="E967" i="10" s="1"/>
  <c r="G967" i="10" s="1"/>
  <c r="C966" i="10"/>
  <c r="E966" i="10" s="1"/>
  <c r="G966" i="10" s="1"/>
  <c r="C965" i="10"/>
  <c r="E965" i="10" s="1"/>
  <c r="G965" i="10" s="1"/>
  <c r="C964" i="10"/>
  <c r="E964" i="10" s="1"/>
  <c r="G964" i="10" s="1"/>
  <c r="C963" i="10"/>
  <c r="E963" i="10" s="1"/>
  <c r="G963" i="10" s="1"/>
  <c r="C962" i="10"/>
  <c r="E962" i="10" s="1"/>
  <c r="G962" i="10" s="1"/>
  <c r="C961" i="10"/>
  <c r="E961" i="10" s="1"/>
  <c r="G961" i="10" s="1"/>
  <c r="C960" i="10"/>
  <c r="E960" i="10" s="1"/>
  <c r="G960" i="10" s="1"/>
  <c r="C959" i="10"/>
  <c r="E959" i="10" s="1"/>
  <c r="G959" i="10" s="1"/>
  <c r="C958" i="10"/>
  <c r="E958" i="10" s="1"/>
  <c r="G958" i="10" s="1"/>
  <c r="C957" i="10"/>
  <c r="E957" i="10" s="1"/>
  <c r="G957" i="10" s="1"/>
  <c r="C956" i="10"/>
  <c r="E956" i="10" s="1"/>
  <c r="G956" i="10" s="1"/>
  <c r="C955" i="10"/>
  <c r="E955" i="10" s="1"/>
  <c r="G955" i="10" s="1"/>
  <c r="C954" i="10"/>
  <c r="E954" i="10" s="1"/>
  <c r="G954" i="10" s="1"/>
  <c r="C953" i="10"/>
  <c r="E953" i="10" s="1"/>
  <c r="G953" i="10" s="1"/>
  <c r="C952" i="10"/>
  <c r="E952" i="10" s="1"/>
  <c r="G952" i="10" s="1"/>
  <c r="C951" i="10"/>
  <c r="E951" i="10" s="1"/>
  <c r="G951" i="10" s="1"/>
  <c r="C950" i="10"/>
  <c r="E950" i="10" s="1"/>
  <c r="G950" i="10" s="1"/>
  <c r="C949" i="10"/>
  <c r="E949" i="10" s="1"/>
  <c r="G949" i="10" s="1"/>
  <c r="C948" i="10"/>
  <c r="E948" i="10" s="1"/>
  <c r="G948" i="10" s="1"/>
  <c r="C947" i="10"/>
  <c r="E947" i="10" s="1"/>
  <c r="G947" i="10" s="1"/>
  <c r="C946" i="10"/>
  <c r="E946" i="10" s="1"/>
  <c r="G946" i="10" s="1"/>
  <c r="C945" i="10"/>
  <c r="E945" i="10" s="1"/>
  <c r="G945" i="10" s="1"/>
  <c r="C944" i="10"/>
  <c r="E944" i="10" s="1"/>
  <c r="G944" i="10" s="1"/>
  <c r="C943" i="10"/>
  <c r="E943" i="10" s="1"/>
  <c r="G943" i="10" s="1"/>
  <c r="C942" i="10"/>
  <c r="E942" i="10" s="1"/>
  <c r="G942" i="10" s="1"/>
  <c r="C941" i="10"/>
  <c r="E941" i="10" s="1"/>
  <c r="G941" i="10" s="1"/>
  <c r="C940" i="10"/>
  <c r="E940" i="10" s="1"/>
  <c r="G940" i="10" s="1"/>
  <c r="C939" i="10"/>
  <c r="E939" i="10" s="1"/>
  <c r="G939" i="10" s="1"/>
  <c r="C938" i="10"/>
  <c r="E938" i="10" s="1"/>
  <c r="G938" i="10" s="1"/>
  <c r="C937" i="10"/>
  <c r="E937" i="10" s="1"/>
  <c r="G937" i="10" s="1"/>
  <c r="C936" i="10"/>
  <c r="E936" i="10" s="1"/>
  <c r="G936" i="10" s="1"/>
  <c r="C935" i="10"/>
  <c r="E935" i="10" s="1"/>
  <c r="G935" i="10" s="1"/>
  <c r="C934" i="10"/>
  <c r="E934" i="10" s="1"/>
  <c r="G934" i="10" s="1"/>
  <c r="C933" i="10"/>
  <c r="E933" i="10" s="1"/>
  <c r="G933" i="10" s="1"/>
  <c r="C932" i="10"/>
  <c r="E932" i="10" s="1"/>
  <c r="G932" i="10" s="1"/>
  <c r="C931" i="10"/>
  <c r="E931" i="10" s="1"/>
  <c r="G931" i="10" s="1"/>
  <c r="C930" i="10"/>
  <c r="E930" i="10" s="1"/>
  <c r="G930" i="10" s="1"/>
  <c r="C929" i="10"/>
  <c r="E929" i="10" s="1"/>
  <c r="G929" i="10" s="1"/>
  <c r="C928" i="10"/>
  <c r="E928" i="10" s="1"/>
  <c r="G928" i="10" s="1"/>
  <c r="C927" i="10"/>
  <c r="E927" i="10" s="1"/>
  <c r="G927" i="10" s="1"/>
  <c r="C926" i="10"/>
  <c r="E926" i="10" s="1"/>
  <c r="G926" i="10" s="1"/>
  <c r="C925" i="10"/>
  <c r="E925" i="10" s="1"/>
  <c r="G925" i="10" s="1"/>
  <c r="C924" i="10"/>
  <c r="E924" i="10" s="1"/>
  <c r="G924" i="10" s="1"/>
  <c r="C923" i="10"/>
  <c r="E923" i="10" s="1"/>
  <c r="G923" i="10" s="1"/>
  <c r="C922" i="10"/>
  <c r="E922" i="10" s="1"/>
  <c r="G922" i="10" s="1"/>
  <c r="C921" i="10"/>
  <c r="E921" i="10" s="1"/>
  <c r="G921" i="10" s="1"/>
  <c r="C920" i="10"/>
  <c r="E920" i="10" s="1"/>
  <c r="G920" i="10" s="1"/>
  <c r="C919" i="10"/>
  <c r="E919" i="10" s="1"/>
  <c r="G919" i="10" s="1"/>
  <c r="C918" i="10"/>
  <c r="E918" i="10" s="1"/>
  <c r="G918" i="10" s="1"/>
  <c r="C917" i="10"/>
  <c r="E917" i="10" s="1"/>
  <c r="G917" i="10" s="1"/>
  <c r="C916" i="10"/>
  <c r="E916" i="10" s="1"/>
  <c r="G916" i="10" s="1"/>
  <c r="C915" i="10"/>
  <c r="E915" i="10" s="1"/>
  <c r="G915" i="10" s="1"/>
  <c r="C914" i="10"/>
  <c r="E914" i="10" s="1"/>
  <c r="G914" i="10" s="1"/>
  <c r="C913" i="10"/>
  <c r="E913" i="10" s="1"/>
  <c r="G913" i="10" s="1"/>
  <c r="C912" i="10"/>
  <c r="E912" i="10" s="1"/>
  <c r="G912" i="10" s="1"/>
  <c r="C911" i="10"/>
  <c r="E911" i="10" s="1"/>
  <c r="G911" i="10" s="1"/>
  <c r="C910" i="10"/>
  <c r="E910" i="10" s="1"/>
  <c r="G910" i="10" s="1"/>
  <c r="C909" i="10"/>
  <c r="E909" i="10" s="1"/>
  <c r="G909" i="10" s="1"/>
  <c r="C908" i="10"/>
  <c r="E908" i="10" s="1"/>
  <c r="G908" i="10" s="1"/>
  <c r="C907" i="10"/>
  <c r="E907" i="10" s="1"/>
  <c r="G907" i="10" s="1"/>
  <c r="C906" i="10"/>
  <c r="E906" i="10" s="1"/>
  <c r="G906" i="10" s="1"/>
  <c r="C905" i="10"/>
  <c r="E905" i="10" s="1"/>
  <c r="G905" i="10" s="1"/>
  <c r="C904" i="10"/>
  <c r="E904" i="10" s="1"/>
  <c r="G904" i="10" s="1"/>
  <c r="C903" i="10"/>
  <c r="E903" i="10" s="1"/>
  <c r="G903" i="10" s="1"/>
  <c r="C902" i="10"/>
  <c r="E902" i="10" s="1"/>
  <c r="G902" i="10" s="1"/>
  <c r="C901" i="10"/>
  <c r="E901" i="10" s="1"/>
  <c r="G901" i="10" s="1"/>
  <c r="C900" i="10"/>
  <c r="E900" i="10" s="1"/>
  <c r="G900" i="10" s="1"/>
  <c r="C899" i="10"/>
  <c r="E899" i="10" s="1"/>
  <c r="G899" i="10" s="1"/>
  <c r="C898" i="10"/>
  <c r="E898" i="10" s="1"/>
  <c r="G898" i="10" s="1"/>
  <c r="C897" i="10"/>
  <c r="E897" i="10" s="1"/>
  <c r="G897" i="10" s="1"/>
  <c r="C896" i="10"/>
  <c r="E896" i="10" s="1"/>
  <c r="G896" i="10" s="1"/>
  <c r="C895" i="10"/>
  <c r="E895" i="10" s="1"/>
  <c r="G895" i="10" s="1"/>
  <c r="C894" i="10"/>
  <c r="E894" i="10" s="1"/>
  <c r="G894" i="10" s="1"/>
  <c r="C893" i="10"/>
  <c r="E893" i="10" s="1"/>
  <c r="G893" i="10" s="1"/>
  <c r="C892" i="10"/>
  <c r="E892" i="10" s="1"/>
  <c r="G892" i="10" s="1"/>
  <c r="C891" i="10"/>
  <c r="E891" i="10" s="1"/>
  <c r="G891" i="10" s="1"/>
  <c r="C890" i="10"/>
  <c r="E890" i="10" s="1"/>
  <c r="G890" i="10" s="1"/>
  <c r="C889" i="10"/>
  <c r="E889" i="10" s="1"/>
  <c r="G889" i="10" s="1"/>
  <c r="C888" i="10"/>
  <c r="E888" i="10" s="1"/>
  <c r="G888" i="10" s="1"/>
  <c r="C887" i="10"/>
  <c r="E887" i="10" s="1"/>
  <c r="G887" i="10" s="1"/>
  <c r="C886" i="10"/>
  <c r="E886" i="10" s="1"/>
  <c r="G886" i="10" s="1"/>
  <c r="C885" i="10"/>
  <c r="E885" i="10" s="1"/>
  <c r="G885" i="10" s="1"/>
  <c r="C884" i="10"/>
  <c r="E884" i="10" s="1"/>
  <c r="G884" i="10" s="1"/>
  <c r="C883" i="10"/>
  <c r="E883" i="10" s="1"/>
  <c r="G883" i="10" s="1"/>
  <c r="C882" i="10"/>
  <c r="E882" i="10" s="1"/>
  <c r="G882" i="10" s="1"/>
  <c r="C881" i="10"/>
  <c r="E881" i="10" s="1"/>
  <c r="G881" i="10" s="1"/>
  <c r="C880" i="10"/>
  <c r="E880" i="10" s="1"/>
  <c r="G880" i="10" s="1"/>
  <c r="C879" i="10"/>
  <c r="E879" i="10" s="1"/>
  <c r="G879" i="10" s="1"/>
  <c r="C878" i="10"/>
  <c r="E878" i="10" s="1"/>
  <c r="G878" i="10" s="1"/>
  <c r="C877" i="10"/>
  <c r="E877" i="10" s="1"/>
  <c r="G877" i="10" s="1"/>
  <c r="C876" i="10"/>
  <c r="E876" i="10" s="1"/>
  <c r="G876" i="10" s="1"/>
  <c r="C875" i="10"/>
  <c r="E875" i="10" s="1"/>
  <c r="G875" i="10" s="1"/>
  <c r="C874" i="10"/>
  <c r="E874" i="10" s="1"/>
  <c r="G874" i="10" s="1"/>
  <c r="C873" i="10"/>
  <c r="E873" i="10" s="1"/>
  <c r="G873" i="10" s="1"/>
  <c r="C872" i="10"/>
  <c r="E872" i="10" s="1"/>
  <c r="G872" i="10" s="1"/>
  <c r="C871" i="10"/>
  <c r="E871" i="10" s="1"/>
  <c r="G871" i="10" s="1"/>
  <c r="C870" i="10"/>
  <c r="E870" i="10" s="1"/>
  <c r="G870" i="10" s="1"/>
  <c r="C869" i="10"/>
  <c r="E869" i="10" s="1"/>
  <c r="G869" i="10" s="1"/>
  <c r="C868" i="10"/>
  <c r="E868" i="10" s="1"/>
  <c r="G868" i="10" s="1"/>
  <c r="C867" i="10"/>
  <c r="E867" i="10" s="1"/>
  <c r="G867" i="10" s="1"/>
  <c r="C866" i="10"/>
  <c r="E866" i="10" s="1"/>
  <c r="G866" i="10" s="1"/>
  <c r="C865" i="10"/>
  <c r="E865" i="10" s="1"/>
  <c r="G865" i="10" s="1"/>
  <c r="C864" i="10"/>
  <c r="E864" i="10" s="1"/>
  <c r="G864" i="10" s="1"/>
  <c r="C863" i="10"/>
  <c r="E863" i="10" s="1"/>
  <c r="G863" i="10" s="1"/>
  <c r="C862" i="10"/>
  <c r="E862" i="10" s="1"/>
  <c r="G862" i="10" s="1"/>
  <c r="C861" i="10"/>
  <c r="E861" i="10" s="1"/>
  <c r="G861" i="10" s="1"/>
  <c r="C860" i="10"/>
  <c r="E860" i="10" s="1"/>
  <c r="G860" i="10" s="1"/>
  <c r="C859" i="10"/>
  <c r="E859" i="10" s="1"/>
  <c r="G859" i="10" s="1"/>
  <c r="C858" i="10"/>
  <c r="E858" i="10" s="1"/>
  <c r="G858" i="10" s="1"/>
  <c r="C857" i="10"/>
  <c r="E857" i="10" s="1"/>
  <c r="G857" i="10" s="1"/>
  <c r="C856" i="10"/>
  <c r="E856" i="10" s="1"/>
  <c r="G856" i="10" s="1"/>
  <c r="C855" i="10"/>
  <c r="E855" i="10" s="1"/>
  <c r="G855" i="10" s="1"/>
  <c r="C854" i="10"/>
  <c r="E854" i="10" s="1"/>
  <c r="G854" i="10" s="1"/>
  <c r="C853" i="10"/>
  <c r="E853" i="10" s="1"/>
  <c r="G853" i="10" s="1"/>
  <c r="C852" i="10"/>
  <c r="E852" i="10" s="1"/>
  <c r="G852" i="10" s="1"/>
  <c r="C851" i="10"/>
  <c r="E851" i="10" s="1"/>
  <c r="G851" i="10" s="1"/>
  <c r="C850" i="10"/>
  <c r="E850" i="10" s="1"/>
  <c r="G850" i="10" s="1"/>
  <c r="C849" i="10"/>
  <c r="E849" i="10" s="1"/>
  <c r="G849" i="10" s="1"/>
  <c r="C848" i="10"/>
  <c r="E848" i="10" s="1"/>
  <c r="G848" i="10" s="1"/>
  <c r="C847" i="10"/>
  <c r="E847" i="10" s="1"/>
  <c r="G847" i="10" s="1"/>
  <c r="C846" i="10"/>
  <c r="E846" i="10" s="1"/>
  <c r="G846" i="10" s="1"/>
  <c r="C845" i="10"/>
  <c r="E845" i="10" s="1"/>
  <c r="G845" i="10" s="1"/>
  <c r="C844" i="10"/>
  <c r="E844" i="10" s="1"/>
  <c r="G844" i="10" s="1"/>
  <c r="C843" i="10"/>
  <c r="E843" i="10" s="1"/>
  <c r="G843" i="10" s="1"/>
  <c r="C842" i="10"/>
  <c r="E842" i="10" s="1"/>
  <c r="G842" i="10" s="1"/>
  <c r="C841" i="10"/>
  <c r="E841" i="10" s="1"/>
  <c r="G841" i="10" s="1"/>
  <c r="C840" i="10"/>
  <c r="E840" i="10" s="1"/>
  <c r="G840" i="10" s="1"/>
  <c r="C839" i="10"/>
  <c r="E839" i="10" s="1"/>
  <c r="G839" i="10" s="1"/>
  <c r="C838" i="10"/>
  <c r="E838" i="10" s="1"/>
  <c r="G838" i="10" s="1"/>
  <c r="C837" i="10"/>
  <c r="E837" i="10" s="1"/>
  <c r="G837" i="10" s="1"/>
  <c r="C836" i="10"/>
  <c r="E836" i="10" s="1"/>
  <c r="G836" i="10" s="1"/>
  <c r="C835" i="10"/>
  <c r="E835" i="10" s="1"/>
  <c r="G835" i="10" s="1"/>
  <c r="C834" i="10"/>
  <c r="E834" i="10" s="1"/>
  <c r="G834" i="10" s="1"/>
  <c r="C833" i="10"/>
  <c r="E833" i="10" s="1"/>
  <c r="G833" i="10" s="1"/>
  <c r="C832" i="10"/>
  <c r="E832" i="10" s="1"/>
  <c r="G832" i="10" s="1"/>
  <c r="C831" i="10"/>
  <c r="E831" i="10" s="1"/>
  <c r="G831" i="10" s="1"/>
  <c r="C830" i="10"/>
  <c r="E830" i="10" s="1"/>
  <c r="G830" i="10" s="1"/>
  <c r="C829" i="10"/>
  <c r="E829" i="10" s="1"/>
  <c r="G829" i="10" s="1"/>
  <c r="C828" i="10"/>
  <c r="E828" i="10" s="1"/>
  <c r="G828" i="10" s="1"/>
  <c r="C827" i="10"/>
  <c r="E827" i="10" s="1"/>
  <c r="G827" i="10" s="1"/>
  <c r="C826" i="10"/>
  <c r="E826" i="10" s="1"/>
  <c r="G826" i="10" s="1"/>
  <c r="C825" i="10"/>
  <c r="E825" i="10" s="1"/>
  <c r="G825" i="10" s="1"/>
  <c r="C824" i="10"/>
  <c r="E824" i="10" s="1"/>
  <c r="G824" i="10" s="1"/>
  <c r="C823" i="10"/>
  <c r="E823" i="10" s="1"/>
  <c r="G823" i="10" s="1"/>
  <c r="C822" i="10"/>
  <c r="E822" i="10" s="1"/>
  <c r="G822" i="10" s="1"/>
  <c r="C821" i="10"/>
  <c r="E821" i="10" s="1"/>
  <c r="G821" i="10" s="1"/>
  <c r="C820" i="10"/>
  <c r="E820" i="10" s="1"/>
  <c r="G820" i="10" s="1"/>
  <c r="C819" i="10"/>
  <c r="E819" i="10" s="1"/>
  <c r="G819" i="10" s="1"/>
  <c r="C818" i="10"/>
  <c r="E818" i="10" s="1"/>
  <c r="G818" i="10" s="1"/>
  <c r="C817" i="10"/>
  <c r="E817" i="10" s="1"/>
  <c r="G817" i="10" s="1"/>
  <c r="C816" i="10"/>
  <c r="E816" i="10" s="1"/>
  <c r="G816" i="10" s="1"/>
  <c r="C815" i="10"/>
  <c r="E815" i="10" s="1"/>
  <c r="G815" i="10" s="1"/>
  <c r="C814" i="10"/>
  <c r="E814" i="10" s="1"/>
  <c r="G814" i="10" s="1"/>
  <c r="C813" i="10"/>
  <c r="E813" i="10" s="1"/>
  <c r="G813" i="10" s="1"/>
  <c r="C812" i="10"/>
  <c r="E812" i="10" s="1"/>
  <c r="G812" i="10" s="1"/>
  <c r="C811" i="10"/>
  <c r="E811" i="10" s="1"/>
  <c r="G811" i="10" s="1"/>
  <c r="C810" i="10"/>
  <c r="E810" i="10" s="1"/>
  <c r="G810" i="10" s="1"/>
  <c r="C809" i="10"/>
  <c r="E809" i="10" s="1"/>
  <c r="G809" i="10" s="1"/>
  <c r="C808" i="10"/>
  <c r="E808" i="10" s="1"/>
  <c r="G808" i="10" s="1"/>
  <c r="C807" i="10"/>
  <c r="E807" i="10" s="1"/>
  <c r="G807" i="10" s="1"/>
  <c r="C806" i="10"/>
  <c r="E806" i="10" s="1"/>
  <c r="G806" i="10" s="1"/>
  <c r="C805" i="10"/>
  <c r="E805" i="10" s="1"/>
  <c r="G805" i="10" s="1"/>
  <c r="C804" i="10"/>
  <c r="E804" i="10" s="1"/>
  <c r="G804" i="10" s="1"/>
  <c r="C803" i="10"/>
  <c r="E803" i="10" s="1"/>
  <c r="G803" i="10" s="1"/>
  <c r="C802" i="10"/>
  <c r="E802" i="10" s="1"/>
  <c r="G802" i="10" s="1"/>
  <c r="C801" i="10"/>
  <c r="E801" i="10" s="1"/>
  <c r="G801" i="10" s="1"/>
  <c r="C800" i="10"/>
  <c r="E800" i="10" s="1"/>
  <c r="G800" i="10" s="1"/>
  <c r="C799" i="10"/>
  <c r="E799" i="10" s="1"/>
  <c r="G799" i="10" s="1"/>
  <c r="C798" i="10"/>
  <c r="E798" i="10" s="1"/>
  <c r="G798" i="10" s="1"/>
  <c r="C797" i="10"/>
  <c r="E797" i="10" s="1"/>
  <c r="G797" i="10" s="1"/>
  <c r="C796" i="10"/>
  <c r="E796" i="10" s="1"/>
  <c r="G796" i="10" s="1"/>
  <c r="C795" i="10"/>
  <c r="E795" i="10" s="1"/>
  <c r="G795" i="10" s="1"/>
  <c r="C794" i="10"/>
  <c r="E794" i="10" s="1"/>
  <c r="G794" i="10" s="1"/>
  <c r="C793" i="10"/>
  <c r="E793" i="10" s="1"/>
  <c r="G793" i="10" s="1"/>
  <c r="C792" i="10"/>
  <c r="E792" i="10" s="1"/>
  <c r="G792" i="10" s="1"/>
  <c r="C791" i="10"/>
  <c r="E791" i="10" s="1"/>
  <c r="G791" i="10" s="1"/>
  <c r="C790" i="10"/>
  <c r="E790" i="10" s="1"/>
  <c r="G790" i="10" s="1"/>
  <c r="C789" i="10"/>
  <c r="E789" i="10" s="1"/>
  <c r="G789" i="10" s="1"/>
  <c r="C788" i="10"/>
  <c r="E788" i="10" s="1"/>
  <c r="G788" i="10" s="1"/>
  <c r="C787" i="10"/>
  <c r="E787" i="10" s="1"/>
  <c r="G787" i="10" s="1"/>
  <c r="C786" i="10"/>
  <c r="E786" i="10" s="1"/>
  <c r="G786" i="10" s="1"/>
  <c r="C785" i="10"/>
  <c r="E785" i="10" s="1"/>
  <c r="G785" i="10" s="1"/>
  <c r="C784" i="10"/>
  <c r="E784" i="10" s="1"/>
  <c r="G784" i="10" s="1"/>
  <c r="C783" i="10"/>
  <c r="E783" i="10" s="1"/>
  <c r="G783" i="10" s="1"/>
  <c r="C782" i="10"/>
  <c r="E782" i="10" s="1"/>
  <c r="G782" i="10" s="1"/>
  <c r="C781" i="10"/>
  <c r="E781" i="10" s="1"/>
  <c r="G781" i="10" s="1"/>
  <c r="C780" i="10"/>
  <c r="E780" i="10" s="1"/>
  <c r="G780" i="10" s="1"/>
  <c r="C779" i="10"/>
  <c r="E779" i="10" s="1"/>
  <c r="G779" i="10" s="1"/>
  <c r="C778" i="10"/>
  <c r="E778" i="10" s="1"/>
  <c r="G778" i="10" s="1"/>
  <c r="C777" i="10"/>
  <c r="E777" i="10" s="1"/>
  <c r="G777" i="10" s="1"/>
  <c r="C776" i="10"/>
  <c r="E776" i="10" s="1"/>
  <c r="G776" i="10" s="1"/>
  <c r="C775" i="10"/>
  <c r="E775" i="10" s="1"/>
  <c r="G775" i="10" s="1"/>
  <c r="C774" i="10"/>
  <c r="E774" i="10" s="1"/>
  <c r="G774" i="10" s="1"/>
  <c r="C773" i="10"/>
  <c r="E773" i="10" s="1"/>
  <c r="G773" i="10" s="1"/>
  <c r="C772" i="10"/>
  <c r="E772" i="10" s="1"/>
  <c r="G772" i="10" s="1"/>
  <c r="C771" i="10"/>
  <c r="E771" i="10" s="1"/>
  <c r="G771" i="10" s="1"/>
  <c r="C770" i="10"/>
  <c r="E770" i="10" s="1"/>
  <c r="G770" i="10" s="1"/>
  <c r="C769" i="10"/>
  <c r="E769" i="10" s="1"/>
  <c r="G769" i="10" s="1"/>
  <c r="C768" i="10"/>
  <c r="E768" i="10" s="1"/>
  <c r="G768" i="10" s="1"/>
  <c r="C767" i="10"/>
  <c r="E767" i="10" s="1"/>
  <c r="G767" i="10" s="1"/>
  <c r="C766" i="10"/>
  <c r="E766" i="10" s="1"/>
  <c r="G766" i="10" s="1"/>
  <c r="C765" i="10"/>
  <c r="E765" i="10" s="1"/>
  <c r="G765" i="10" s="1"/>
  <c r="C764" i="10"/>
  <c r="E764" i="10" s="1"/>
  <c r="G764" i="10" s="1"/>
  <c r="C763" i="10"/>
  <c r="E763" i="10" s="1"/>
  <c r="G763" i="10" s="1"/>
  <c r="C762" i="10"/>
  <c r="E762" i="10" s="1"/>
  <c r="G762" i="10" s="1"/>
  <c r="C761" i="10"/>
  <c r="E761" i="10" s="1"/>
  <c r="G761" i="10" s="1"/>
  <c r="C760" i="10"/>
  <c r="E760" i="10" s="1"/>
  <c r="G760" i="10" s="1"/>
  <c r="C759" i="10"/>
  <c r="E759" i="10" s="1"/>
  <c r="G759" i="10" s="1"/>
  <c r="C758" i="10"/>
  <c r="E758" i="10" s="1"/>
  <c r="G758" i="10" s="1"/>
  <c r="C757" i="10"/>
  <c r="E757" i="10" s="1"/>
  <c r="G757" i="10" s="1"/>
  <c r="C756" i="10"/>
  <c r="E756" i="10" s="1"/>
  <c r="G756" i="10" s="1"/>
  <c r="C755" i="10"/>
  <c r="E755" i="10" s="1"/>
  <c r="G755" i="10" s="1"/>
  <c r="C754" i="10"/>
  <c r="E754" i="10" s="1"/>
  <c r="G754" i="10" s="1"/>
  <c r="C753" i="10"/>
  <c r="E753" i="10" s="1"/>
  <c r="G753" i="10" s="1"/>
  <c r="C752" i="10"/>
  <c r="E752" i="10" s="1"/>
  <c r="G752" i="10" s="1"/>
  <c r="C751" i="10"/>
  <c r="E751" i="10" s="1"/>
  <c r="G751" i="10" s="1"/>
  <c r="C750" i="10"/>
  <c r="E750" i="10" s="1"/>
  <c r="G750" i="10" s="1"/>
  <c r="C749" i="10"/>
  <c r="E749" i="10" s="1"/>
  <c r="G749" i="10" s="1"/>
  <c r="C748" i="10"/>
  <c r="E748" i="10" s="1"/>
  <c r="G748" i="10" s="1"/>
  <c r="C747" i="10"/>
  <c r="E747" i="10" s="1"/>
  <c r="G747" i="10" s="1"/>
  <c r="C746" i="10"/>
  <c r="E746" i="10" s="1"/>
  <c r="G746" i="10" s="1"/>
  <c r="C745" i="10"/>
  <c r="E745" i="10" s="1"/>
  <c r="G745" i="10" s="1"/>
  <c r="C744" i="10"/>
  <c r="E744" i="10" s="1"/>
  <c r="G744" i="10" s="1"/>
  <c r="C743" i="10"/>
  <c r="E743" i="10" s="1"/>
  <c r="G743" i="10" s="1"/>
  <c r="C742" i="10"/>
  <c r="E742" i="10" s="1"/>
  <c r="G742" i="10" s="1"/>
  <c r="C741" i="10"/>
  <c r="E741" i="10" s="1"/>
  <c r="G741" i="10" s="1"/>
  <c r="C740" i="10"/>
  <c r="E740" i="10" s="1"/>
  <c r="G740" i="10" s="1"/>
  <c r="C739" i="10"/>
  <c r="E739" i="10" s="1"/>
  <c r="G739" i="10" s="1"/>
  <c r="C738" i="10"/>
  <c r="E738" i="10" s="1"/>
  <c r="G738" i="10" s="1"/>
  <c r="C737" i="10"/>
  <c r="E737" i="10" s="1"/>
  <c r="G737" i="10" s="1"/>
  <c r="C736" i="10"/>
  <c r="E736" i="10" s="1"/>
  <c r="G736" i="10" s="1"/>
  <c r="C735" i="10"/>
  <c r="E735" i="10" s="1"/>
  <c r="G735" i="10" s="1"/>
  <c r="C734" i="10"/>
  <c r="E734" i="10" s="1"/>
  <c r="G734" i="10" s="1"/>
  <c r="C733" i="10"/>
  <c r="E733" i="10" s="1"/>
  <c r="G733" i="10" s="1"/>
  <c r="C732" i="10"/>
  <c r="E732" i="10" s="1"/>
  <c r="G732" i="10" s="1"/>
  <c r="C731" i="10"/>
  <c r="E731" i="10" s="1"/>
  <c r="G731" i="10" s="1"/>
  <c r="C730" i="10"/>
  <c r="E730" i="10" s="1"/>
  <c r="G730" i="10" s="1"/>
  <c r="C729" i="10"/>
  <c r="E729" i="10" s="1"/>
  <c r="G729" i="10" s="1"/>
  <c r="C728" i="10"/>
  <c r="E728" i="10" s="1"/>
  <c r="G728" i="10" s="1"/>
  <c r="C727" i="10"/>
  <c r="E727" i="10" s="1"/>
  <c r="G727" i="10" s="1"/>
  <c r="C726" i="10"/>
  <c r="E726" i="10" s="1"/>
  <c r="G726" i="10" s="1"/>
  <c r="C725" i="10"/>
  <c r="E725" i="10" s="1"/>
  <c r="G725" i="10" s="1"/>
  <c r="C724" i="10"/>
  <c r="E724" i="10" s="1"/>
  <c r="G724" i="10" s="1"/>
  <c r="C723" i="10"/>
  <c r="E723" i="10" s="1"/>
  <c r="G723" i="10" s="1"/>
  <c r="C722" i="10"/>
  <c r="E722" i="10" s="1"/>
  <c r="G722" i="10" s="1"/>
  <c r="C721" i="10"/>
  <c r="E721" i="10" s="1"/>
  <c r="G721" i="10" s="1"/>
  <c r="C720" i="10"/>
  <c r="E720" i="10" s="1"/>
  <c r="G720" i="10" s="1"/>
  <c r="C719" i="10"/>
  <c r="E719" i="10" s="1"/>
  <c r="G719" i="10" s="1"/>
  <c r="C718" i="10"/>
  <c r="E718" i="10" s="1"/>
  <c r="G718" i="10" s="1"/>
  <c r="C717" i="10"/>
  <c r="E717" i="10" s="1"/>
  <c r="G717" i="10" s="1"/>
  <c r="C716" i="10"/>
  <c r="E716" i="10" s="1"/>
  <c r="G716" i="10" s="1"/>
  <c r="C715" i="10"/>
  <c r="E715" i="10" s="1"/>
  <c r="G715" i="10" s="1"/>
  <c r="C714" i="10"/>
  <c r="E714" i="10" s="1"/>
  <c r="G714" i="10" s="1"/>
  <c r="C713" i="10"/>
  <c r="E713" i="10" s="1"/>
  <c r="G713" i="10" s="1"/>
  <c r="C712" i="10"/>
  <c r="E712" i="10" s="1"/>
  <c r="G712" i="10" s="1"/>
  <c r="C711" i="10"/>
  <c r="E711" i="10" s="1"/>
  <c r="G711" i="10" s="1"/>
  <c r="C710" i="10"/>
  <c r="E710" i="10" s="1"/>
  <c r="G710" i="10" s="1"/>
  <c r="C709" i="10"/>
  <c r="E709" i="10" s="1"/>
  <c r="G709" i="10" s="1"/>
  <c r="C708" i="10"/>
  <c r="E708" i="10" s="1"/>
  <c r="G708" i="10" s="1"/>
  <c r="C707" i="10"/>
  <c r="E707" i="10" s="1"/>
  <c r="G707" i="10" s="1"/>
  <c r="C706" i="10"/>
  <c r="E706" i="10" s="1"/>
  <c r="G706" i="10" s="1"/>
  <c r="C705" i="10"/>
  <c r="E705" i="10" s="1"/>
  <c r="G705" i="10" s="1"/>
  <c r="C704" i="10"/>
  <c r="E704" i="10" s="1"/>
  <c r="G704" i="10" s="1"/>
  <c r="C703" i="10"/>
  <c r="E703" i="10" s="1"/>
  <c r="G703" i="10" s="1"/>
  <c r="C702" i="10"/>
  <c r="E702" i="10" s="1"/>
  <c r="G702" i="10" s="1"/>
  <c r="C701" i="10"/>
  <c r="E701" i="10" s="1"/>
  <c r="G701" i="10" s="1"/>
  <c r="C700" i="10"/>
  <c r="E700" i="10" s="1"/>
  <c r="G700" i="10" s="1"/>
  <c r="C699" i="10"/>
  <c r="E699" i="10" s="1"/>
  <c r="G699" i="10" s="1"/>
  <c r="C698" i="10"/>
  <c r="E698" i="10" s="1"/>
  <c r="G698" i="10" s="1"/>
  <c r="C697" i="10"/>
  <c r="E697" i="10" s="1"/>
  <c r="G697" i="10" s="1"/>
  <c r="C696" i="10"/>
  <c r="E696" i="10" s="1"/>
  <c r="G696" i="10" s="1"/>
  <c r="C695" i="10"/>
  <c r="E695" i="10" s="1"/>
  <c r="G695" i="10" s="1"/>
  <c r="C694" i="10"/>
  <c r="E694" i="10" s="1"/>
  <c r="G694" i="10" s="1"/>
  <c r="C693" i="10"/>
  <c r="E693" i="10" s="1"/>
  <c r="G693" i="10" s="1"/>
  <c r="C692" i="10"/>
  <c r="E692" i="10" s="1"/>
  <c r="G692" i="10" s="1"/>
  <c r="C691" i="10"/>
  <c r="E691" i="10" s="1"/>
  <c r="G691" i="10" s="1"/>
  <c r="C690" i="10"/>
  <c r="E690" i="10" s="1"/>
  <c r="G690" i="10" s="1"/>
  <c r="C689" i="10"/>
  <c r="E689" i="10" s="1"/>
  <c r="G689" i="10" s="1"/>
  <c r="C688" i="10"/>
  <c r="E688" i="10" s="1"/>
  <c r="G688" i="10" s="1"/>
  <c r="C687" i="10"/>
  <c r="E687" i="10" s="1"/>
  <c r="G687" i="10" s="1"/>
  <c r="C686" i="10"/>
  <c r="E686" i="10" s="1"/>
  <c r="G686" i="10" s="1"/>
  <c r="C685" i="10"/>
  <c r="E685" i="10" s="1"/>
  <c r="G685" i="10" s="1"/>
  <c r="C684" i="10"/>
  <c r="E684" i="10" s="1"/>
  <c r="G684" i="10" s="1"/>
  <c r="C683" i="10"/>
  <c r="E683" i="10" s="1"/>
  <c r="G683" i="10" s="1"/>
  <c r="C682" i="10"/>
  <c r="E682" i="10" s="1"/>
  <c r="G682" i="10" s="1"/>
  <c r="C681" i="10"/>
  <c r="E681" i="10" s="1"/>
  <c r="G681" i="10" s="1"/>
  <c r="C680" i="10"/>
  <c r="E680" i="10" s="1"/>
  <c r="G680" i="10" s="1"/>
  <c r="C679" i="10"/>
  <c r="E679" i="10" s="1"/>
  <c r="G679" i="10" s="1"/>
  <c r="C678" i="10"/>
  <c r="E678" i="10" s="1"/>
  <c r="G678" i="10" s="1"/>
  <c r="C677" i="10"/>
  <c r="E677" i="10" s="1"/>
  <c r="G677" i="10" s="1"/>
  <c r="C676" i="10"/>
  <c r="E676" i="10" s="1"/>
  <c r="G676" i="10" s="1"/>
  <c r="C675" i="10"/>
  <c r="E675" i="10" s="1"/>
  <c r="G675" i="10" s="1"/>
  <c r="C674" i="10"/>
  <c r="E674" i="10" s="1"/>
  <c r="G674" i="10" s="1"/>
  <c r="C673" i="10"/>
  <c r="E673" i="10" s="1"/>
  <c r="G673" i="10" s="1"/>
  <c r="C672" i="10"/>
  <c r="E672" i="10" s="1"/>
  <c r="G672" i="10" s="1"/>
  <c r="C671" i="10"/>
  <c r="E671" i="10" s="1"/>
  <c r="G671" i="10" s="1"/>
  <c r="C670" i="10"/>
  <c r="E670" i="10" s="1"/>
  <c r="G670" i="10" s="1"/>
  <c r="C669" i="10"/>
  <c r="E669" i="10" s="1"/>
  <c r="G669" i="10" s="1"/>
  <c r="C668" i="10"/>
  <c r="E668" i="10" s="1"/>
  <c r="G668" i="10" s="1"/>
  <c r="C667" i="10"/>
  <c r="E667" i="10" s="1"/>
  <c r="G667" i="10" s="1"/>
  <c r="C666" i="10"/>
  <c r="E666" i="10" s="1"/>
  <c r="G666" i="10" s="1"/>
  <c r="C665" i="10"/>
  <c r="E665" i="10" s="1"/>
  <c r="G665" i="10" s="1"/>
  <c r="C664" i="10"/>
  <c r="E664" i="10" s="1"/>
  <c r="G664" i="10" s="1"/>
  <c r="C663" i="10"/>
  <c r="E663" i="10" s="1"/>
  <c r="G663" i="10" s="1"/>
  <c r="C662" i="10"/>
  <c r="E662" i="10" s="1"/>
  <c r="G662" i="10" s="1"/>
  <c r="C661" i="10"/>
  <c r="E661" i="10" s="1"/>
  <c r="G661" i="10" s="1"/>
  <c r="C660" i="10"/>
  <c r="E660" i="10" s="1"/>
  <c r="G660" i="10" s="1"/>
  <c r="C659" i="10"/>
  <c r="E659" i="10" s="1"/>
  <c r="G659" i="10" s="1"/>
  <c r="C658" i="10"/>
  <c r="E658" i="10" s="1"/>
  <c r="G658" i="10" s="1"/>
  <c r="C657" i="10"/>
  <c r="E657" i="10" s="1"/>
  <c r="G657" i="10" s="1"/>
  <c r="C656" i="10"/>
  <c r="E656" i="10" s="1"/>
  <c r="G656" i="10" s="1"/>
  <c r="C655" i="10"/>
  <c r="E655" i="10" s="1"/>
  <c r="G655" i="10" s="1"/>
  <c r="C654" i="10"/>
  <c r="E654" i="10" s="1"/>
  <c r="G654" i="10" s="1"/>
  <c r="C653" i="10"/>
  <c r="E653" i="10" s="1"/>
  <c r="G653" i="10" s="1"/>
  <c r="C652" i="10"/>
  <c r="E652" i="10" s="1"/>
  <c r="G652" i="10" s="1"/>
  <c r="C651" i="10"/>
  <c r="E651" i="10" s="1"/>
  <c r="G651" i="10" s="1"/>
  <c r="C650" i="10"/>
  <c r="E650" i="10" s="1"/>
  <c r="G650" i="10" s="1"/>
  <c r="C649" i="10"/>
  <c r="E649" i="10" s="1"/>
  <c r="G649" i="10" s="1"/>
  <c r="C648" i="10"/>
  <c r="E648" i="10" s="1"/>
  <c r="G648" i="10" s="1"/>
  <c r="C647" i="10"/>
  <c r="E647" i="10" s="1"/>
  <c r="G647" i="10" s="1"/>
  <c r="C646" i="10"/>
  <c r="E646" i="10" s="1"/>
  <c r="G646" i="10" s="1"/>
  <c r="C645" i="10"/>
  <c r="E645" i="10" s="1"/>
  <c r="G645" i="10" s="1"/>
  <c r="C644" i="10"/>
  <c r="E644" i="10" s="1"/>
  <c r="G644" i="10" s="1"/>
  <c r="C643" i="10"/>
  <c r="E643" i="10" s="1"/>
  <c r="G643" i="10" s="1"/>
  <c r="C642" i="10"/>
  <c r="E642" i="10" s="1"/>
  <c r="G642" i="10" s="1"/>
  <c r="C641" i="10"/>
  <c r="E641" i="10" s="1"/>
  <c r="G641" i="10" s="1"/>
  <c r="C640" i="10"/>
  <c r="E640" i="10" s="1"/>
  <c r="G640" i="10" s="1"/>
  <c r="C639" i="10"/>
  <c r="E639" i="10" s="1"/>
  <c r="G639" i="10" s="1"/>
  <c r="C638" i="10"/>
  <c r="E638" i="10" s="1"/>
  <c r="G638" i="10" s="1"/>
  <c r="C637" i="10"/>
  <c r="E637" i="10" s="1"/>
  <c r="G637" i="10" s="1"/>
  <c r="C636" i="10"/>
  <c r="E636" i="10" s="1"/>
  <c r="G636" i="10" s="1"/>
  <c r="C635" i="10"/>
  <c r="E635" i="10" s="1"/>
  <c r="G635" i="10" s="1"/>
  <c r="C634" i="10"/>
  <c r="E634" i="10" s="1"/>
  <c r="G634" i="10" s="1"/>
  <c r="C633" i="10"/>
  <c r="E633" i="10" s="1"/>
  <c r="G633" i="10" s="1"/>
  <c r="C632" i="10"/>
  <c r="E632" i="10" s="1"/>
  <c r="G632" i="10" s="1"/>
  <c r="C631" i="10"/>
  <c r="E631" i="10" s="1"/>
  <c r="G631" i="10" s="1"/>
  <c r="C630" i="10"/>
  <c r="E630" i="10" s="1"/>
  <c r="G630" i="10" s="1"/>
  <c r="C629" i="10"/>
  <c r="E629" i="10" s="1"/>
  <c r="G629" i="10" s="1"/>
  <c r="C628" i="10"/>
  <c r="E628" i="10" s="1"/>
  <c r="G628" i="10" s="1"/>
  <c r="C627" i="10"/>
  <c r="E627" i="10" s="1"/>
  <c r="G627" i="10" s="1"/>
  <c r="C626" i="10"/>
  <c r="E626" i="10" s="1"/>
  <c r="G626" i="10" s="1"/>
  <c r="C625" i="10"/>
  <c r="E625" i="10" s="1"/>
  <c r="G625" i="10" s="1"/>
  <c r="C624" i="10"/>
  <c r="E624" i="10" s="1"/>
  <c r="G624" i="10" s="1"/>
  <c r="C623" i="10"/>
  <c r="E623" i="10" s="1"/>
  <c r="G623" i="10" s="1"/>
  <c r="C622" i="10"/>
  <c r="E622" i="10" s="1"/>
  <c r="G622" i="10" s="1"/>
  <c r="C621" i="10"/>
  <c r="E621" i="10" s="1"/>
  <c r="G621" i="10" s="1"/>
  <c r="C620" i="10"/>
  <c r="E620" i="10" s="1"/>
  <c r="G620" i="10" s="1"/>
  <c r="C619" i="10"/>
  <c r="E619" i="10" s="1"/>
  <c r="G619" i="10" s="1"/>
  <c r="C618" i="10"/>
  <c r="E618" i="10" s="1"/>
  <c r="G618" i="10" s="1"/>
  <c r="C617" i="10"/>
  <c r="E617" i="10" s="1"/>
  <c r="G617" i="10" s="1"/>
  <c r="C616" i="10"/>
  <c r="E616" i="10" s="1"/>
  <c r="G616" i="10" s="1"/>
  <c r="C615" i="10"/>
  <c r="E615" i="10" s="1"/>
  <c r="G615" i="10" s="1"/>
  <c r="C614" i="10"/>
  <c r="E614" i="10" s="1"/>
  <c r="G614" i="10" s="1"/>
  <c r="C613" i="10"/>
  <c r="E613" i="10" s="1"/>
  <c r="G613" i="10" s="1"/>
  <c r="C612" i="10"/>
  <c r="E612" i="10" s="1"/>
  <c r="G612" i="10" s="1"/>
  <c r="C611" i="10"/>
  <c r="E611" i="10" s="1"/>
  <c r="G611" i="10" s="1"/>
  <c r="C610" i="10"/>
  <c r="E610" i="10" s="1"/>
  <c r="G610" i="10" s="1"/>
  <c r="C609" i="10"/>
  <c r="E609" i="10" s="1"/>
  <c r="G609" i="10" s="1"/>
  <c r="C608" i="10"/>
  <c r="E608" i="10" s="1"/>
  <c r="G608" i="10" s="1"/>
  <c r="C607" i="10"/>
  <c r="E607" i="10" s="1"/>
  <c r="G607" i="10" s="1"/>
  <c r="C606" i="10"/>
  <c r="E606" i="10" s="1"/>
  <c r="G606" i="10" s="1"/>
  <c r="C605" i="10"/>
  <c r="E605" i="10" s="1"/>
  <c r="G605" i="10" s="1"/>
  <c r="C604" i="10"/>
  <c r="E604" i="10" s="1"/>
  <c r="G604" i="10" s="1"/>
  <c r="C603" i="10"/>
  <c r="E603" i="10" s="1"/>
  <c r="G603" i="10" s="1"/>
  <c r="C602" i="10"/>
  <c r="E602" i="10" s="1"/>
  <c r="G602" i="10" s="1"/>
  <c r="C601" i="10"/>
  <c r="E601" i="10" s="1"/>
  <c r="G601" i="10" s="1"/>
  <c r="C600" i="10"/>
  <c r="E600" i="10" s="1"/>
  <c r="G600" i="10" s="1"/>
  <c r="C599" i="10"/>
  <c r="E599" i="10" s="1"/>
  <c r="G599" i="10" s="1"/>
  <c r="C598" i="10"/>
  <c r="E598" i="10" s="1"/>
  <c r="G598" i="10" s="1"/>
  <c r="C597" i="10"/>
  <c r="E597" i="10" s="1"/>
  <c r="G597" i="10" s="1"/>
  <c r="C596" i="10"/>
  <c r="E596" i="10" s="1"/>
  <c r="G596" i="10" s="1"/>
  <c r="C595" i="10"/>
  <c r="E595" i="10" s="1"/>
  <c r="G595" i="10" s="1"/>
  <c r="C594" i="10"/>
  <c r="E594" i="10" s="1"/>
  <c r="G594" i="10" s="1"/>
  <c r="C593" i="10"/>
  <c r="E593" i="10" s="1"/>
  <c r="G593" i="10" s="1"/>
  <c r="C592" i="10"/>
  <c r="E592" i="10" s="1"/>
  <c r="G592" i="10" s="1"/>
  <c r="C591" i="10"/>
  <c r="E591" i="10" s="1"/>
  <c r="G591" i="10" s="1"/>
  <c r="C590" i="10"/>
  <c r="E590" i="10" s="1"/>
  <c r="G590" i="10" s="1"/>
  <c r="C589" i="10"/>
  <c r="E589" i="10" s="1"/>
  <c r="G589" i="10" s="1"/>
  <c r="C588" i="10"/>
  <c r="E588" i="10" s="1"/>
  <c r="G588" i="10" s="1"/>
  <c r="C587" i="10"/>
  <c r="E587" i="10" s="1"/>
  <c r="G587" i="10" s="1"/>
  <c r="C586" i="10"/>
  <c r="E586" i="10" s="1"/>
  <c r="G586" i="10" s="1"/>
  <c r="C585" i="10"/>
  <c r="E585" i="10" s="1"/>
  <c r="G585" i="10" s="1"/>
  <c r="C584" i="10"/>
  <c r="E584" i="10" s="1"/>
  <c r="G584" i="10" s="1"/>
  <c r="C583" i="10"/>
  <c r="E583" i="10" s="1"/>
  <c r="G583" i="10" s="1"/>
  <c r="C582" i="10"/>
  <c r="E582" i="10" s="1"/>
  <c r="G582" i="10" s="1"/>
  <c r="C581" i="10"/>
  <c r="E581" i="10" s="1"/>
  <c r="G581" i="10" s="1"/>
  <c r="C580" i="10"/>
  <c r="E580" i="10" s="1"/>
  <c r="G580" i="10" s="1"/>
  <c r="C579" i="10"/>
  <c r="E579" i="10" s="1"/>
  <c r="G579" i="10" s="1"/>
  <c r="C578" i="10"/>
  <c r="E578" i="10" s="1"/>
  <c r="G578" i="10" s="1"/>
  <c r="C577" i="10"/>
  <c r="E577" i="10" s="1"/>
  <c r="G577" i="10" s="1"/>
  <c r="C576" i="10"/>
  <c r="E576" i="10" s="1"/>
  <c r="G576" i="10" s="1"/>
  <c r="C575" i="10"/>
  <c r="E575" i="10" s="1"/>
  <c r="G575" i="10" s="1"/>
  <c r="C574" i="10"/>
  <c r="E574" i="10" s="1"/>
  <c r="G574" i="10" s="1"/>
  <c r="C573" i="10"/>
  <c r="E573" i="10" s="1"/>
  <c r="G573" i="10" s="1"/>
  <c r="C572" i="10"/>
  <c r="E572" i="10" s="1"/>
  <c r="G572" i="10" s="1"/>
  <c r="C571" i="10"/>
  <c r="E571" i="10" s="1"/>
  <c r="G571" i="10" s="1"/>
  <c r="C570" i="10"/>
  <c r="E570" i="10" s="1"/>
  <c r="G570" i="10" s="1"/>
  <c r="C569" i="10"/>
  <c r="E569" i="10" s="1"/>
  <c r="G569" i="10" s="1"/>
  <c r="C568" i="10"/>
  <c r="E568" i="10" s="1"/>
  <c r="G568" i="10" s="1"/>
  <c r="C567" i="10"/>
  <c r="E567" i="10" s="1"/>
  <c r="G567" i="10" s="1"/>
  <c r="C566" i="10"/>
  <c r="E566" i="10" s="1"/>
  <c r="G566" i="10" s="1"/>
  <c r="C565" i="10"/>
  <c r="E565" i="10" s="1"/>
  <c r="G565" i="10" s="1"/>
  <c r="C564" i="10"/>
  <c r="E564" i="10" s="1"/>
  <c r="G564" i="10" s="1"/>
  <c r="C563" i="10"/>
  <c r="E563" i="10" s="1"/>
  <c r="G563" i="10" s="1"/>
  <c r="C562" i="10"/>
  <c r="E562" i="10" s="1"/>
  <c r="G562" i="10" s="1"/>
  <c r="C561" i="10"/>
  <c r="E561" i="10" s="1"/>
  <c r="G561" i="10" s="1"/>
  <c r="C560" i="10"/>
  <c r="E560" i="10" s="1"/>
  <c r="G560" i="10" s="1"/>
  <c r="C559" i="10"/>
  <c r="E559" i="10" s="1"/>
  <c r="G559" i="10" s="1"/>
  <c r="C558" i="10"/>
  <c r="E558" i="10" s="1"/>
  <c r="G558" i="10" s="1"/>
  <c r="C557" i="10"/>
  <c r="E557" i="10" s="1"/>
  <c r="G557" i="10" s="1"/>
  <c r="C556" i="10"/>
  <c r="E556" i="10" s="1"/>
  <c r="G556" i="10" s="1"/>
  <c r="C555" i="10"/>
  <c r="E555" i="10" s="1"/>
  <c r="G555" i="10" s="1"/>
  <c r="C554" i="10"/>
  <c r="E554" i="10" s="1"/>
  <c r="G554" i="10" s="1"/>
  <c r="C553" i="10"/>
  <c r="E553" i="10" s="1"/>
  <c r="G553" i="10" s="1"/>
  <c r="C552" i="10"/>
  <c r="E552" i="10" s="1"/>
  <c r="G552" i="10" s="1"/>
  <c r="C551" i="10"/>
  <c r="E551" i="10" s="1"/>
  <c r="G551" i="10" s="1"/>
  <c r="C550" i="10"/>
  <c r="E550" i="10" s="1"/>
  <c r="G550" i="10" s="1"/>
  <c r="C549" i="10"/>
  <c r="E549" i="10" s="1"/>
  <c r="G549" i="10" s="1"/>
  <c r="C548" i="10"/>
  <c r="E548" i="10" s="1"/>
  <c r="G548" i="10" s="1"/>
  <c r="C547" i="10"/>
  <c r="E547" i="10" s="1"/>
  <c r="G547" i="10" s="1"/>
  <c r="C546" i="10"/>
  <c r="E546" i="10" s="1"/>
  <c r="G546" i="10" s="1"/>
  <c r="C545" i="10"/>
  <c r="E545" i="10" s="1"/>
  <c r="G545" i="10" s="1"/>
  <c r="C544" i="10"/>
  <c r="E544" i="10" s="1"/>
  <c r="G544" i="10" s="1"/>
  <c r="C543" i="10"/>
  <c r="E543" i="10" s="1"/>
  <c r="G543" i="10" s="1"/>
  <c r="C542" i="10"/>
  <c r="E542" i="10" s="1"/>
  <c r="G542" i="10" s="1"/>
  <c r="C541" i="10"/>
  <c r="E541" i="10" s="1"/>
  <c r="G541" i="10" s="1"/>
  <c r="C540" i="10"/>
  <c r="E540" i="10" s="1"/>
  <c r="G540" i="10" s="1"/>
  <c r="C539" i="10"/>
  <c r="E539" i="10" s="1"/>
  <c r="G539" i="10" s="1"/>
  <c r="C538" i="10"/>
  <c r="E538" i="10" s="1"/>
  <c r="G538" i="10" s="1"/>
  <c r="C537" i="10"/>
  <c r="E537" i="10" s="1"/>
  <c r="G537" i="10" s="1"/>
  <c r="C536" i="10"/>
  <c r="E536" i="10" s="1"/>
  <c r="G536" i="10" s="1"/>
  <c r="C535" i="10"/>
  <c r="E535" i="10" s="1"/>
  <c r="G535" i="10" s="1"/>
  <c r="C534" i="10"/>
  <c r="E534" i="10" s="1"/>
  <c r="G534" i="10" s="1"/>
  <c r="C533" i="10"/>
  <c r="E533" i="10" s="1"/>
  <c r="G533" i="10" s="1"/>
  <c r="C532" i="10"/>
  <c r="E532" i="10" s="1"/>
  <c r="G532" i="10" s="1"/>
  <c r="C531" i="10"/>
  <c r="E531" i="10" s="1"/>
  <c r="G531" i="10" s="1"/>
  <c r="C530" i="10"/>
  <c r="E530" i="10" s="1"/>
  <c r="G530" i="10" s="1"/>
  <c r="C529" i="10"/>
  <c r="E529" i="10" s="1"/>
  <c r="G529" i="10" s="1"/>
  <c r="C528" i="10"/>
  <c r="E528" i="10" s="1"/>
  <c r="G528" i="10" s="1"/>
  <c r="C527" i="10"/>
  <c r="E527" i="10" s="1"/>
  <c r="G527" i="10" s="1"/>
  <c r="C526" i="10"/>
  <c r="E526" i="10" s="1"/>
  <c r="G526" i="10" s="1"/>
  <c r="C525" i="10"/>
  <c r="E525" i="10" s="1"/>
  <c r="G525" i="10" s="1"/>
  <c r="C524" i="10"/>
  <c r="E524" i="10" s="1"/>
  <c r="G524" i="10" s="1"/>
  <c r="C523" i="10"/>
  <c r="E523" i="10" s="1"/>
  <c r="G523" i="10" s="1"/>
  <c r="C522" i="10"/>
  <c r="E522" i="10" s="1"/>
  <c r="G522" i="10" s="1"/>
  <c r="C521" i="10"/>
  <c r="E521" i="10" s="1"/>
  <c r="G521" i="10" s="1"/>
  <c r="C520" i="10"/>
  <c r="E520" i="10" s="1"/>
  <c r="G520" i="10" s="1"/>
  <c r="C519" i="10"/>
  <c r="E519" i="10" s="1"/>
  <c r="G519" i="10" s="1"/>
  <c r="C518" i="10"/>
  <c r="E518" i="10" s="1"/>
  <c r="G518" i="10" s="1"/>
  <c r="C517" i="10"/>
  <c r="E517" i="10" s="1"/>
  <c r="G517" i="10" s="1"/>
  <c r="C516" i="10"/>
  <c r="E516" i="10" s="1"/>
  <c r="G516" i="10" s="1"/>
  <c r="C515" i="10"/>
  <c r="E515" i="10" s="1"/>
  <c r="G515" i="10" s="1"/>
  <c r="C514" i="10"/>
  <c r="E514" i="10" s="1"/>
  <c r="G514" i="10" s="1"/>
  <c r="C513" i="10"/>
  <c r="E513" i="10" s="1"/>
  <c r="G513" i="10" s="1"/>
  <c r="C512" i="10"/>
  <c r="E512" i="10" s="1"/>
  <c r="G512" i="10" s="1"/>
  <c r="C511" i="10"/>
  <c r="E511" i="10" s="1"/>
  <c r="G511" i="10" s="1"/>
  <c r="C510" i="10"/>
  <c r="E510" i="10" s="1"/>
  <c r="G510" i="10" s="1"/>
  <c r="C509" i="10"/>
  <c r="E509" i="10" s="1"/>
  <c r="G509" i="10" s="1"/>
  <c r="C508" i="10"/>
  <c r="E508" i="10" s="1"/>
  <c r="G508" i="10" s="1"/>
  <c r="C507" i="10"/>
  <c r="E507" i="10" s="1"/>
  <c r="G507" i="10" s="1"/>
  <c r="C506" i="10"/>
  <c r="E506" i="10" s="1"/>
  <c r="G506" i="10" s="1"/>
  <c r="C505" i="10"/>
  <c r="E505" i="10" s="1"/>
  <c r="G505" i="10" s="1"/>
  <c r="C504" i="10"/>
  <c r="E504" i="10" s="1"/>
  <c r="G504" i="10" s="1"/>
  <c r="C503" i="10"/>
  <c r="E503" i="10" s="1"/>
  <c r="G503" i="10" s="1"/>
  <c r="C502" i="10"/>
  <c r="E502" i="10" s="1"/>
  <c r="G502" i="10" s="1"/>
  <c r="C501" i="10"/>
  <c r="E501" i="10" s="1"/>
  <c r="G501" i="10" s="1"/>
  <c r="C500" i="10"/>
  <c r="E500" i="10" s="1"/>
  <c r="G500" i="10" s="1"/>
  <c r="C499" i="10"/>
  <c r="E499" i="10" s="1"/>
  <c r="G499" i="10" s="1"/>
  <c r="C498" i="10"/>
  <c r="E498" i="10" s="1"/>
  <c r="G498" i="10" s="1"/>
  <c r="C497" i="10"/>
  <c r="E497" i="10" s="1"/>
  <c r="G497" i="10" s="1"/>
  <c r="C496" i="10"/>
  <c r="E496" i="10" s="1"/>
  <c r="G496" i="10" s="1"/>
  <c r="C495" i="10"/>
  <c r="E495" i="10" s="1"/>
  <c r="G495" i="10" s="1"/>
  <c r="C494" i="10"/>
  <c r="E494" i="10" s="1"/>
  <c r="G494" i="10" s="1"/>
  <c r="C493" i="10"/>
  <c r="E493" i="10" s="1"/>
  <c r="G493" i="10" s="1"/>
  <c r="C492" i="10"/>
  <c r="E492" i="10" s="1"/>
  <c r="G492" i="10" s="1"/>
  <c r="C491" i="10"/>
  <c r="E491" i="10" s="1"/>
  <c r="G491" i="10" s="1"/>
  <c r="C490" i="10"/>
  <c r="E490" i="10" s="1"/>
  <c r="G490" i="10" s="1"/>
  <c r="C489" i="10"/>
  <c r="E489" i="10" s="1"/>
  <c r="G489" i="10" s="1"/>
  <c r="C488" i="10"/>
  <c r="E488" i="10" s="1"/>
  <c r="G488" i="10" s="1"/>
  <c r="C487" i="10"/>
  <c r="E487" i="10" s="1"/>
  <c r="G487" i="10" s="1"/>
  <c r="C486" i="10"/>
  <c r="E486" i="10" s="1"/>
  <c r="G486" i="10" s="1"/>
  <c r="C485" i="10"/>
  <c r="E485" i="10" s="1"/>
  <c r="G485" i="10" s="1"/>
  <c r="C484" i="10"/>
  <c r="E484" i="10" s="1"/>
  <c r="G484" i="10" s="1"/>
  <c r="C483" i="10"/>
  <c r="E483" i="10" s="1"/>
  <c r="G483" i="10" s="1"/>
  <c r="C482" i="10"/>
  <c r="E482" i="10" s="1"/>
  <c r="G482" i="10" s="1"/>
  <c r="C481" i="10"/>
  <c r="E481" i="10" s="1"/>
  <c r="G481" i="10" s="1"/>
  <c r="C480" i="10"/>
  <c r="E480" i="10" s="1"/>
  <c r="G480" i="10" s="1"/>
  <c r="C479" i="10"/>
  <c r="E479" i="10" s="1"/>
  <c r="G479" i="10" s="1"/>
  <c r="C478" i="10"/>
  <c r="E478" i="10" s="1"/>
  <c r="G478" i="10" s="1"/>
  <c r="C477" i="10"/>
  <c r="E477" i="10" s="1"/>
  <c r="G477" i="10" s="1"/>
  <c r="C476" i="10"/>
  <c r="E476" i="10" s="1"/>
  <c r="G476" i="10" s="1"/>
  <c r="C475" i="10"/>
  <c r="E475" i="10" s="1"/>
  <c r="G475" i="10" s="1"/>
  <c r="C474" i="10"/>
  <c r="E474" i="10" s="1"/>
  <c r="G474" i="10" s="1"/>
  <c r="C473" i="10"/>
  <c r="E473" i="10" s="1"/>
  <c r="G473" i="10" s="1"/>
  <c r="C472" i="10"/>
  <c r="E472" i="10" s="1"/>
  <c r="G472" i="10" s="1"/>
  <c r="C471" i="10"/>
  <c r="E471" i="10" s="1"/>
  <c r="G471" i="10" s="1"/>
  <c r="C470" i="10"/>
  <c r="E470" i="10" s="1"/>
  <c r="G470" i="10" s="1"/>
  <c r="C469" i="10"/>
  <c r="E469" i="10" s="1"/>
  <c r="G469" i="10" s="1"/>
  <c r="C468" i="10"/>
  <c r="E468" i="10" s="1"/>
  <c r="G468" i="10" s="1"/>
  <c r="C467" i="10"/>
  <c r="E467" i="10" s="1"/>
  <c r="G467" i="10" s="1"/>
  <c r="C466" i="10"/>
  <c r="E466" i="10" s="1"/>
  <c r="G466" i="10" s="1"/>
  <c r="C465" i="10"/>
  <c r="E465" i="10" s="1"/>
  <c r="G465" i="10" s="1"/>
  <c r="C464" i="10"/>
  <c r="E464" i="10" s="1"/>
  <c r="G464" i="10" s="1"/>
  <c r="C463" i="10"/>
  <c r="E463" i="10" s="1"/>
  <c r="G463" i="10" s="1"/>
  <c r="C462" i="10"/>
  <c r="E462" i="10" s="1"/>
  <c r="G462" i="10" s="1"/>
  <c r="C461" i="10"/>
  <c r="E461" i="10" s="1"/>
  <c r="G461" i="10" s="1"/>
  <c r="C460" i="10"/>
  <c r="E460" i="10" s="1"/>
  <c r="G460" i="10" s="1"/>
  <c r="C459" i="10"/>
  <c r="E459" i="10" s="1"/>
  <c r="G459" i="10" s="1"/>
  <c r="C458" i="10"/>
  <c r="E458" i="10" s="1"/>
  <c r="G458" i="10" s="1"/>
  <c r="C457" i="10"/>
  <c r="E457" i="10" s="1"/>
  <c r="G457" i="10" s="1"/>
  <c r="C456" i="10"/>
  <c r="E456" i="10" s="1"/>
  <c r="G456" i="10" s="1"/>
  <c r="C455" i="10"/>
  <c r="E455" i="10" s="1"/>
  <c r="G455" i="10" s="1"/>
  <c r="C454" i="10"/>
  <c r="E454" i="10" s="1"/>
  <c r="G454" i="10" s="1"/>
  <c r="C453" i="10"/>
  <c r="E453" i="10" s="1"/>
  <c r="G453" i="10" s="1"/>
  <c r="C452" i="10"/>
  <c r="E452" i="10" s="1"/>
  <c r="G452" i="10" s="1"/>
  <c r="C451" i="10"/>
  <c r="E451" i="10" s="1"/>
  <c r="G451" i="10" s="1"/>
  <c r="C450" i="10"/>
  <c r="E450" i="10" s="1"/>
  <c r="G450" i="10" s="1"/>
  <c r="C449" i="10"/>
  <c r="E449" i="10" s="1"/>
  <c r="G449" i="10" s="1"/>
  <c r="C448" i="10"/>
  <c r="E448" i="10" s="1"/>
  <c r="G448" i="10" s="1"/>
  <c r="C447" i="10"/>
  <c r="E447" i="10" s="1"/>
  <c r="G447" i="10" s="1"/>
  <c r="C446" i="10"/>
  <c r="E446" i="10" s="1"/>
  <c r="G446" i="10" s="1"/>
  <c r="C445" i="10"/>
  <c r="E445" i="10" s="1"/>
  <c r="G445" i="10" s="1"/>
  <c r="C444" i="10"/>
  <c r="E444" i="10" s="1"/>
  <c r="G444" i="10" s="1"/>
  <c r="C443" i="10"/>
  <c r="E443" i="10" s="1"/>
  <c r="G443" i="10" s="1"/>
  <c r="C442" i="10"/>
  <c r="E442" i="10" s="1"/>
  <c r="G442" i="10" s="1"/>
  <c r="C441" i="10"/>
  <c r="E441" i="10" s="1"/>
  <c r="G441" i="10" s="1"/>
  <c r="C440" i="10"/>
  <c r="E440" i="10" s="1"/>
  <c r="G440" i="10" s="1"/>
  <c r="C439" i="10"/>
  <c r="E439" i="10" s="1"/>
  <c r="G439" i="10" s="1"/>
  <c r="C438" i="10"/>
  <c r="E438" i="10" s="1"/>
  <c r="G438" i="10" s="1"/>
  <c r="C437" i="10"/>
  <c r="E437" i="10" s="1"/>
  <c r="G437" i="10" s="1"/>
  <c r="C436" i="10"/>
  <c r="E436" i="10" s="1"/>
  <c r="G436" i="10" s="1"/>
  <c r="C435" i="10"/>
  <c r="E435" i="10" s="1"/>
  <c r="G435" i="10" s="1"/>
  <c r="C434" i="10"/>
  <c r="E434" i="10" s="1"/>
  <c r="G434" i="10" s="1"/>
  <c r="C433" i="10"/>
  <c r="E433" i="10" s="1"/>
  <c r="G433" i="10" s="1"/>
  <c r="C432" i="10"/>
  <c r="E432" i="10" s="1"/>
  <c r="G432" i="10" s="1"/>
  <c r="C431" i="10"/>
  <c r="E431" i="10" s="1"/>
  <c r="G431" i="10" s="1"/>
  <c r="C430" i="10"/>
  <c r="E430" i="10" s="1"/>
  <c r="G430" i="10" s="1"/>
  <c r="C429" i="10"/>
  <c r="E429" i="10" s="1"/>
  <c r="G429" i="10" s="1"/>
  <c r="C428" i="10"/>
  <c r="E428" i="10" s="1"/>
  <c r="G428" i="10" s="1"/>
  <c r="C427" i="10"/>
  <c r="E427" i="10" s="1"/>
  <c r="G427" i="10" s="1"/>
  <c r="C426" i="10"/>
  <c r="E426" i="10" s="1"/>
  <c r="G426" i="10" s="1"/>
  <c r="C425" i="10"/>
  <c r="E425" i="10" s="1"/>
  <c r="G425" i="10" s="1"/>
  <c r="C424" i="10"/>
  <c r="E424" i="10" s="1"/>
  <c r="G424" i="10" s="1"/>
  <c r="C423" i="10"/>
  <c r="E423" i="10" s="1"/>
  <c r="G423" i="10" s="1"/>
  <c r="C422" i="10"/>
  <c r="E422" i="10" s="1"/>
  <c r="G422" i="10" s="1"/>
  <c r="C421" i="10"/>
  <c r="E421" i="10" s="1"/>
  <c r="G421" i="10" s="1"/>
  <c r="C420" i="10"/>
  <c r="E420" i="10" s="1"/>
  <c r="G420" i="10" s="1"/>
  <c r="C419" i="10"/>
  <c r="E419" i="10" s="1"/>
  <c r="G419" i="10" s="1"/>
  <c r="C418" i="10"/>
  <c r="E418" i="10" s="1"/>
  <c r="G418" i="10" s="1"/>
  <c r="C417" i="10"/>
  <c r="E417" i="10" s="1"/>
  <c r="G417" i="10" s="1"/>
  <c r="C416" i="10"/>
  <c r="E416" i="10" s="1"/>
  <c r="G416" i="10" s="1"/>
  <c r="C415" i="10"/>
  <c r="E415" i="10" s="1"/>
  <c r="G415" i="10" s="1"/>
  <c r="C414" i="10"/>
  <c r="E414" i="10" s="1"/>
  <c r="G414" i="10" s="1"/>
  <c r="C413" i="10"/>
  <c r="E413" i="10" s="1"/>
  <c r="G413" i="10" s="1"/>
  <c r="C412" i="10"/>
  <c r="E412" i="10" s="1"/>
  <c r="G412" i="10" s="1"/>
  <c r="C411" i="10"/>
  <c r="E411" i="10" s="1"/>
  <c r="G411" i="10" s="1"/>
  <c r="C410" i="10"/>
  <c r="E410" i="10" s="1"/>
  <c r="G410" i="10" s="1"/>
  <c r="C409" i="10"/>
  <c r="E409" i="10" s="1"/>
  <c r="G409" i="10" s="1"/>
  <c r="C408" i="10"/>
  <c r="E408" i="10" s="1"/>
  <c r="G408" i="10" s="1"/>
  <c r="C407" i="10"/>
  <c r="E407" i="10" s="1"/>
  <c r="G407" i="10" s="1"/>
  <c r="C406" i="10"/>
  <c r="E406" i="10" s="1"/>
  <c r="G406" i="10" s="1"/>
  <c r="C405" i="10"/>
  <c r="E405" i="10" s="1"/>
  <c r="G405" i="10" s="1"/>
  <c r="C404" i="10"/>
  <c r="E404" i="10" s="1"/>
  <c r="G404" i="10" s="1"/>
  <c r="C403" i="10"/>
  <c r="E403" i="10" s="1"/>
  <c r="G403" i="10" s="1"/>
  <c r="C402" i="10"/>
  <c r="E402" i="10" s="1"/>
  <c r="G402" i="10" s="1"/>
  <c r="C401" i="10"/>
  <c r="E401" i="10" s="1"/>
  <c r="G401" i="10" s="1"/>
  <c r="C400" i="10"/>
  <c r="E400" i="10" s="1"/>
  <c r="G400" i="10" s="1"/>
  <c r="C399" i="10"/>
  <c r="E399" i="10" s="1"/>
  <c r="G399" i="10" s="1"/>
  <c r="C398" i="10"/>
  <c r="E398" i="10" s="1"/>
  <c r="G398" i="10" s="1"/>
  <c r="C397" i="10"/>
  <c r="E397" i="10" s="1"/>
  <c r="G397" i="10" s="1"/>
  <c r="C396" i="10"/>
  <c r="E396" i="10" s="1"/>
  <c r="G396" i="10" s="1"/>
  <c r="C395" i="10"/>
  <c r="E395" i="10" s="1"/>
  <c r="G395" i="10" s="1"/>
  <c r="C394" i="10"/>
  <c r="E394" i="10" s="1"/>
  <c r="G394" i="10" s="1"/>
  <c r="C393" i="10"/>
  <c r="E393" i="10" s="1"/>
  <c r="G393" i="10" s="1"/>
  <c r="C392" i="10"/>
  <c r="E392" i="10" s="1"/>
  <c r="G392" i="10" s="1"/>
  <c r="C391" i="10"/>
  <c r="E391" i="10" s="1"/>
  <c r="G391" i="10" s="1"/>
  <c r="C390" i="10"/>
  <c r="E390" i="10" s="1"/>
  <c r="G390" i="10" s="1"/>
  <c r="C389" i="10"/>
  <c r="E389" i="10" s="1"/>
  <c r="G389" i="10" s="1"/>
  <c r="C388" i="10"/>
  <c r="E388" i="10" s="1"/>
  <c r="G388" i="10" s="1"/>
  <c r="C387" i="10"/>
  <c r="E387" i="10" s="1"/>
  <c r="G387" i="10" s="1"/>
  <c r="C386" i="10"/>
  <c r="E386" i="10" s="1"/>
  <c r="G386" i="10" s="1"/>
  <c r="C385" i="10"/>
  <c r="E385" i="10" s="1"/>
  <c r="G385" i="10" s="1"/>
  <c r="C384" i="10"/>
  <c r="E384" i="10" s="1"/>
  <c r="G384" i="10" s="1"/>
  <c r="C383" i="10"/>
  <c r="E383" i="10" s="1"/>
  <c r="G383" i="10" s="1"/>
  <c r="C382" i="10"/>
  <c r="E382" i="10" s="1"/>
  <c r="G382" i="10" s="1"/>
  <c r="C381" i="10"/>
  <c r="E381" i="10" s="1"/>
  <c r="G381" i="10" s="1"/>
  <c r="C380" i="10"/>
  <c r="E380" i="10" s="1"/>
  <c r="G380" i="10" s="1"/>
  <c r="C379" i="10"/>
  <c r="E379" i="10" s="1"/>
  <c r="G379" i="10" s="1"/>
  <c r="C378" i="10"/>
  <c r="E378" i="10" s="1"/>
  <c r="G378" i="10" s="1"/>
  <c r="C377" i="10"/>
  <c r="E377" i="10" s="1"/>
  <c r="G377" i="10" s="1"/>
  <c r="C376" i="10"/>
  <c r="E376" i="10" s="1"/>
  <c r="G376" i="10" s="1"/>
  <c r="C375" i="10"/>
  <c r="E375" i="10" s="1"/>
  <c r="G375" i="10" s="1"/>
  <c r="C374" i="10"/>
  <c r="E374" i="10" s="1"/>
  <c r="G374" i="10" s="1"/>
  <c r="C373" i="10"/>
  <c r="E373" i="10" s="1"/>
  <c r="G373" i="10" s="1"/>
  <c r="C372" i="10"/>
  <c r="E372" i="10" s="1"/>
  <c r="G372" i="10" s="1"/>
  <c r="C371" i="10"/>
  <c r="E371" i="10" s="1"/>
  <c r="G371" i="10" s="1"/>
  <c r="C370" i="10"/>
  <c r="E370" i="10" s="1"/>
  <c r="G370" i="10" s="1"/>
  <c r="C369" i="10"/>
  <c r="E369" i="10" s="1"/>
  <c r="G369" i="10" s="1"/>
  <c r="C368" i="10"/>
  <c r="E368" i="10" s="1"/>
  <c r="G368" i="10" s="1"/>
  <c r="C367" i="10"/>
  <c r="E367" i="10" s="1"/>
  <c r="G367" i="10" s="1"/>
  <c r="C366" i="10"/>
  <c r="E366" i="10" s="1"/>
  <c r="G366" i="10" s="1"/>
  <c r="C365" i="10"/>
  <c r="E365" i="10" s="1"/>
  <c r="G365" i="10" s="1"/>
  <c r="C364" i="10"/>
  <c r="E364" i="10" s="1"/>
  <c r="G364" i="10" s="1"/>
  <c r="C363" i="10"/>
  <c r="E363" i="10" s="1"/>
  <c r="G363" i="10" s="1"/>
  <c r="C362" i="10"/>
  <c r="E362" i="10" s="1"/>
  <c r="G362" i="10" s="1"/>
  <c r="C361" i="10"/>
  <c r="E361" i="10" s="1"/>
  <c r="G361" i="10" s="1"/>
  <c r="C360" i="10"/>
  <c r="E360" i="10" s="1"/>
  <c r="G360" i="10" s="1"/>
  <c r="C359" i="10"/>
  <c r="E359" i="10" s="1"/>
  <c r="G359" i="10" s="1"/>
  <c r="C358" i="10"/>
  <c r="E358" i="10" s="1"/>
  <c r="G358" i="10" s="1"/>
  <c r="C357" i="10"/>
  <c r="E357" i="10" s="1"/>
  <c r="G357" i="10" s="1"/>
  <c r="C356" i="10"/>
  <c r="E356" i="10" s="1"/>
  <c r="G356" i="10" s="1"/>
  <c r="C355" i="10"/>
  <c r="E355" i="10" s="1"/>
  <c r="G355" i="10" s="1"/>
  <c r="C354" i="10"/>
  <c r="E354" i="10" s="1"/>
  <c r="G354" i="10" s="1"/>
  <c r="C353" i="10"/>
  <c r="E353" i="10" s="1"/>
  <c r="G353" i="10" s="1"/>
  <c r="C352" i="10"/>
  <c r="E352" i="10" s="1"/>
  <c r="G352" i="10" s="1"/>
  <c r="C351" i="10"/>
  <c r="E351" i="10" s="1"/>
  <c r="G351" i="10" s="1"/>
  <c r="C350" i="10"/>
  <c r="E350" i="10" s="1"/>
  <c r="G350" i="10" s="1"/>
  <c r="C349" i="10"/>
  <c r="E349" i="10" s="1"/>
  <c r="G349" i="10" s="1"/>
  <c r="C348" i="10"/>
  <c r="E348" i="10" s="1"/>
  <c r="G348" i="10" s="1"/>
  <c r="C347" i="10"/>
  <c r="E347" i="10" s="1"/>
  <c r="G347" i="10" s="1"/>
  <c r="C346" i="10"/>
  <c r="E346" i="10" s="1"/>
  <c r="G346" i="10" s="1"/>
  <c r="C345" i="10"/>
  <c r="E345" i="10" s="1"/>
  <c r="G345" i="10" s="1"/>
  <c r="C344" i="10"/>
  <c r="E344" i="10" s="1"/>
  <c r="G344" i="10" s="1"/>
  <c r="C343" i="10"/>
  <c r="E343" i="10" s="1"/>
  <c r="G343" i="10" s="1"/>
  <c r="C342" i="10"/>
  <c r="E342" i="10" s="1"/>
  <c r="G342" i="10" s="1"/>
  <c r="C341" i="10"/>
  <c r="E341" i="10" s="1"/>
  <c r="G341" i="10" s="1"/>
  <c r="C340" i="10"/>
  <c r="E340" i="10" s="1"/>
  <c r="G340" i="10" s="1"/>
  <c r="C339" i="10"/>
  <c r="E339" i="10" s="1"/>
  <c r="G339" i="10" s="1"/>
  <c r="C338" i="10"/>
  <c r="E338" i="10" s="1"/>
  <c r="G338" i="10" s="1"/>
  <c r="C337" i="10"/>
  <c r="E337" i="10" s="1"/>
  <c r="G337" i="10" s="1"/>
  <c r="C336" i="10"/>
  <c r="E336" i="10" s="1"/>
  <c r="G336" i="10" s="1"/>
  <c r="C335" i="10"/>
  <c r="E335" i="10" s="1"/>
  <c r="G335" i="10" s="1"/>
  <c r="C334" i="10"/>
  <c r="E334" i="10" s="1"/>
  <c r="G334" i="10" s="1"/>
  <c r="C333" i="10"/>
  <c r="E333" i="10" s="1"/>
  <c r="G333" i="10" s="1"/>
  <c r="C332" i="10"/>
  <c r="E332" i="10" s="1"/>
  <c r="G332" i="10" s="1"/>
  <c r="C331" i="10"/>
  <c r="E331" i="10" s="1"/>
  <c r="G331" i="10" s="1"/>
  <c r="C330" i="10"/>
  <c r="E330" i="10" s="1"/>
  <c r="G330" i="10" s="1"/>
  <c r="C329" i="10"/>
  <c r="E329" i="10" s="1"/>
  <c r="G329" i="10" s="1"/>
  <c r="C328" i="10"/>
  <c r="E328" i="10" s="1"/>
  <c r="G328" i="10" s="1"/>
  <c r="C327" i="10"/>
  <c r="E327" i="10" s="1"/>
  <c r="G327" i="10" s="1"/>
  <c r="C326" i="10"/>
  <c r="E326" i="10" s="1"/>
  <c r="G326" i="10" s="1"/>
  <c r="C325" i="10"/>
  <c r="E325" i="10" s="1"/>
  <c r="G325" i="10" s="1"/>
  <c r="C324" i="10"/>
  <c r="E324" i="10" s="1"/>
  <c r="G324" i="10" s="1"/>
  <c r="C323" i="10"/>
  <c r="E323" i="10" s="1"/>
  <c r="G323" i="10" s="1"/>
  <c r="C322" i="10"/>
  <c r="E322" i="10" s="1"/>
  <c r="G322" i="10" s="1"/>
  <c r="C321" i="10"/>
  <c r="E321" i="10" s="1"/>
  <c r="G321" i="10" s="1"/>
  <c r="C320" i="10"/>
  <c r="E320" i="10" s="1"/>
  <c r="G320" i="10" s="1"/>
  <c r="C319" i="10"/>
  <c r="E319" i="10" s="1"/>
  <c r="G319" i="10" s="1"/>
  <c r="C318" i="10"/>
  <c r="E318" i="10" s="1"/>
  <c r="G318" i="10" s="1"/>
  <c r="C317" i="10"/>
  <c r="E317" i="10" s="1"/>
  <c r="G317" i="10" s="1"/>
  <c r="C316" i="10"/>
  <c r="E316" i="10" s="1"/>
  <c r="G316" i="10" s="1"/>
  <c r="C315" i="10"/>
  <c r="E315" i="10" s="1"/>
  <c r="G315" i="10" s="1"/>
  <c r="C314" i="10"/>
  <c r="E314" i="10" s="1"/>
  <c r="G314" i="10" s="1"/>
  <c r="C313" i="10"/>
  <c r="E313" i="10" s="1"/>
  <c r="G313" i="10" s="1"/>
  <c r="C312" i="10"/>
  <c r="E312" i="10" s="1"/>
  <c r="G312" i="10" s="1"/>
  <c r="C311" i="10"/>
  <c r="E311" i="10" s="1"/>
  <c r="G311" i="10" s="1"/>
  <c r="C310" i="10"/>
  <c r="E310" i="10" s="1"/>
  <c r="G310" i="10" s="1"/>
  <c r="C309" i="10"/>
  <c r="E309" i="10" s="1"/>
  <c r="G309" i="10" s="1"/>
  <c r="C308" i="10"/>
  <c r="E308" i="10" s="1"/>
  <c r="G308" i="10" s="1"/>
  <c r="C307" i="10"/>
  <c r="E307" i="10" s="1"/>
  <c r="G307" i="10" s="1"/>
  <c r="C306" i="10"/>
  <c r="E306" i="10" s="1"/>
  <c r="G306" i="10" s="1"/>
  <c r="C305" i="10"/>
  <c r="E305" i="10" s="1"/>
  <c r="G305" i="10" s="1"/>
  <c r="C304" i="10"/>
  <c r="E304" i="10" s="1"/>
  <c r="G304" i="10" s="1"/>
  <c r="C303" i="10"/>
  <c r="E303" i="10" s="1"/>
  <c r="G303" i="10" s="1"/>
  <c r="C302" i="10"/>
  <c r="E302" i="10" s="1"/>
  <c r="G302" i="10" s="1"/>
  <c r="C301" i="10"/>
  <c r="E301" i="10" s="1"/>
  <c r="G301" i="10" s="1"/>
  <c r="C300" i="10"/>
  <c r="E300" i="10" s="1"/>
  <c r="G300" i="10" s="1"/>
  <c r="C299" i="10"/>
  <c r="E299" i="10" s="1"/>
  <c r="G299" i="10" s="1"/>
  <c r="C298" i="10"/>
  <c r="E298" i="10" s="1"/>
  <c r="G298" i="10" s="1"/>
  <c r="C297" i="10"/>
  <c r="E297" i="10" s="1"/>
  <c r="G297" i="10" s="1"/>
  <c r="C296" i="10"/>
  <c r="E296" i="10" s="1"/>
  <c r="G296" i="10" s="1"/>
  <c r="C295" i="10"/>
  <c r="E295" i="10" s="1"/>
  <c r="G295" i="10" s="1"/>
  <c r="C294" i="10"/>
  <c r="E294" i="10" s="1"/>
  <c r="G294" i="10" s="1"/>
  <c r="C293" i="10"/>
  <c r="E293" i="10" s="1"/>
  <c r="G293" i="10" s="1"/>
  <c r="C292" i="10"/>
  <c r="E292" i="10" s="1"/>
  <c r="G292" i="10" s="1"/>
  <c r="C291" i="10"/>
  <c r="E291" i="10" s="1"/>
  <c r="G291" i="10" s="1"/>
  <c r="C290" i="10"/>
  <c r="E290" i="10" s="1"/>
  <c r="G290" i="10" s="1"/>
  <c r="C289" i="10"/>
  <c r="E289" i="10" s="1"/>
  <c r="G289" i="10" s="1"/>
  <c r="C288" i="10"/>
  <c r="E288" i="10" s="1"/>
  <c r="G288" i="10" s="1"/>
  <c r="C287" i="10"/>
  <c r="E287" i="10" s="1"/>
  <c r="G287" i="10" s="1"/>
  <c r="C286" i="10"/>
  <c r="E286" i="10" s="1"/>
  <c r="G286" i="10" s="1"/>
  <c r="C285" i="10"/>
  <c r="E285" i="10" s="1"/>
  <c r="G285" i="10" s="1"/>
  <c r="C284" i="10"/>
  <c r="E284" i="10" s="1"/>
  <c r="G284" i="10" s="1"/>
  <c r="C283" i="10"/>
  <c r="E283" i="10" s="1"/>
  <c r="G283" i="10" s="1"/>
  <c r="C282" i="10"/>
  <c r="E282" i="10" s="1"/>
  <c r="G282" i="10" s="1"/>
  <c r="C281" i="10"/>
  <c r="E281" i="10" s="1"/>
  <c r="G281" i="10" s="1"/>
  <c r="C280" i="10"/>
  <c r="E280" i="10" s="1"/>
  <c r="G280" i="10" s="1"/>
  <c r="C279" i="10"/>
  <c r="E279" i="10" s="1"/>
  <c r="G279" i="10" s="1"/>
  <c r="C278" i="10"/>
  <c r="E278" i="10" s="1"/>
  <c r="G278" i="10" s="1"/>
  <c r="C277" i="10"/>
  <c r="E277" i="10" s="1"/>
  <c r="G277" i="10" s="1"/>
  <c r="C276" i="10"/>
  <c r="E276" i="10" s="1"/>
  <c r="G276" i="10" s="1"/>
  <c r="C275" i="10"/>
  <c r="E275" i="10" s="1"/>
  <c r="G275" i="10" s="1"/>
  <c r="C274" i="10"/>
  <c r="E274" i="10" s="1"/>
  <c r="G274" i="10" s="1"/>
  <c r="C273" i="10"/>
  <c r="E273" i="10" s="1"/>
  <c r="G273" i="10" s="1"/>
  <c r="C272" i="10"/>
  <c r="E272" i="10" s="1"/>
  <c r="G272" i="10" s="1"/>
  <c r="C271" i="10"/>
  <c r="E271" i="10" s="1"/>
  <c r="G271" i="10" s="1"/>
  <c r="C270" i="10"/>
  <c r="E270" i="10" s="1"/>
  <c r="G270" i="10" s="1"/>
  <c r="C269" i="10"/>
  <c r="E269" i="10" s="1"/>
  <c r="G269" i="10" s="1"/>
  <c r="C268" i="10"/>
  <c r="E268" i="10" s="1"/>
  <c r="G268" i="10" s="1"/>
  <c r="C267" i="10"/>
  <c r="E267" i="10" s="1"/>
  <c r="G267" i="10" s="1"/>
  <c r="C266" i="10"/>
  <c r="E266" i="10" s="1"/>
  <c r="G266" i="10" s="1"/>
  <c r="C265" i="10"/>
  <c r="E265" i="10" s="1"/>
  <c r="G265" i="10" s="1"/>
  <c r="C264" i="10"/>
  <c r="E264" i="10" s="1"/>
  <c r="G264" i="10" s="1"/>
  <c r="C263" i="10"/>
  <c r="E263" i="10" s="1"/>
  <c r="G263" i="10" s="1"/>
  <c r="C262" i="10"/>
  <c r="E262" i="10" s="1"/>
  <c r="G262" i="10" s="1"/>
  <c r="C261" i="10"/>
  <c r="E261" i="10" s="1"/>
  <c r="G261" i="10" s="1"/>
  <c r="C260" i="10"/>
  <c r="E260" i="10" s="1"/>
  <c r="G260" i="10" s="1"/>
  <c r="C259" i="10"/>
  <c r="E259" i="10" s="1"/>
  <c r="G259" i="10" s="1"/>
  <c r="C258" i="10"/>
  <c r="E258" i="10" s="1"/>
  <c r="G258" i="10" s="1"/>
  <c r="C257" i="10"/>
  <c r="E257" i="10" s="1"/>
  <c r="G257" i="10" s="1"/>
  <c r="C256" i="10"/>
  <c r="E256" i="10" s="1"/>
  <c r="G256" i="10" s="1"/>
  <c r="C255" i="10"/>
  <c r="E255" i="10" s="1"/>
  <c r="G255" i="10" s="1"/>
  <c r="C254" i="10"/>
  <c r="E254" i="10" s="1"/>
  <c r="G254" i="10" s="1"/>
  <c r="C253" i="10"/>
  <c r="E253" i="10" s="1"/>
  <c r="G253" i="10" s="1"/>
  <c r="C252" i="10"/>
  <c r="E252" i="10" s="1"/>
  <c r="G252" i="10" s="1"/>
  <c r="C251" i="10"/>
  <c r="E251" i="10" s="1"/>
  <c r="G251" i="10" s="1"/>
  <c r="C250" i="10"/>
  <c r="E250" i="10" s="1"/>
  <c r="G250" i="10" s="1"/>
  <c r="C249" i="10"/>
  <c r="E249" i="10" s="1"/>
  <c r="G249" i="10" s="1"/>
  <c r="C248" i="10"/>
  <c r="E248" i="10" s="1"/>
  <c r="G248" i="10" s="1"/>
  <c r="C247" i="10"/>
  <c r="E247" i="10" s="1"/>
  <c r="G247" i="10" s="1"/>
  <c r="C246" i="10"/>
  <c r="E246" i="10" s="1"/>
  <c r="G246" i="10" s="1"/>
  <c r="C245" i="10"/>
  <c r="E245" i="10" s="1"/>
  <c r="G245" i="10" s="1"/>
  <c r="C244" i="10"/>
  <c r="E244" i="10" s="1"/>
  <c r="G244" i="10" s="1"/>
  <c r="C243" i="10"/>
  <c r="E243" i="10" s="1"/>
  <c r="G243" i="10" s="1"/>
  <c r="C242" i="10"/>
  <c r="E242" i="10" s="1"/>
  <c r="G242" i="10" s="1"/>
  <c r="C241" i="10"/>
  <c r="E241" i="10" s="1"/>
  <c r="G241" i="10" s="1"/>
  <c r="C240" i="10"/>
  <c r="E240" i="10" s="1"/>
  <c r="G240" i="10" s="1"/>
  <c r="C239" i="10"/>
  <c r="E239" i="10" s="1"/>
  <c r="G239" i="10" s="1"/>
  <c r="C238" i="10"/>
  <c r="E238" i="10" s="1"/>
  <c r="G238" i="10" s="1"/>
  <c r="C237" i="10"/>
  <c r="E237" i="10" s="1"/>
  <c r="G237" i="10" s="1"/>
  <c r="C236" i="10"/>
  <c r="E236" i="10" s="1"/>
  <c r="G236" i="10" s="1"/>
  <c r="C235" i="10"/>
  <c r="E235" i="10" s="1"/>
  <c r="G235" i="10" s="1"/>
  <c r="C234" i="10"/>
  <c r="E234" i="10" s="1"/>
  <c r="G234" i="10" s="1"/>
  <c r="C233" i="10"/>
  <c r="E233" i="10" s="1"/>
  <c r="G233" i="10" s="1"/>
  <c r="C232" i="10"/>
  <c r="E232" i="10" s="1"/>
  <c r="G232" i="10" s="1"/>
  <c r="C231" i="10"/>
  <c r="E231" i="10" s="1"/>
  <c r="G231" i="10" s="1"/>
  <c r="C230" i="10"/>
  <c r="E230" i="10" s="1"/>
  <c r="G230" i="10" s="1"/>
  <c r="C229" i="10"/>
  <c r="E229" i="10" s="1"/>
  <c r="G229" i="10" s="1"/>
  <c r="C228" i="10"/>
  <c r="E228" i="10" s="1"/>
  <c r="G228" i="10" s="1"/>
  <c r="C227" i="10"/>
  <c r="E227" i="10" s="1"/>
  <c r="G227" i="10" s="1"/>
  <c r="C226" i="10"/>
  <c r="E226" i="10" s="1"/>
  <c r="G226" i="10" s="1"/>
  <c r="C225" i="10"/>
  <c r="E225" i="10" s="1"/>
  <c r="G225" i="10" s="1"/>
  <c r="C224" i="10"/>
  <c r="E224" i="10" s="1"/>
  <c r="G224" i="10" s="1"/>
  <c r="C223" i="10"/>
  <c r="E223" i="10" s="1"/>
  <c r="G223" i="10" s="1"/>
  <c r="C222" i="10"/>
  <c r="E222" i="10" s="1"/>
  <c r="G222" i="10" s="1"/>
  <c r="C221" i="10"/>
  <c r="E221" i="10" s="1"/>
  <c r="G221" i="10" s="1"/>
  <c r="C220" i="10"/>
  <c r="E220" i="10" s="1"/>
  <c r="G220" i="10" s="1"/>
  <c r="C219" i="10"/>
  <c r="E219" i="10" s="1"/>
  <c r="G219" i="10" s="1"/>
  <c r="C218" i="10"/>
  <c r="E218" i="10" s="1"/>
  <c r="G218" i="10" s="1"/>
  <c r="C217" i="10"/>
  <c r="E217" i="10" s="1"/>
  <c r="G217" i="10" s="1"/>
  <c r="C216" i="10"/>
  <c r="E216" i="10" s="1"/>
  <c r="G216" i="10" s="1"/>
  <c r="C215" i="10"/>
  <c r="E215" i="10" s="1"/>
  <c r="G215" i="10" s="1"/>
  <c r="C214" i="10"/>
  <c r="E214" i="10" s="1"/>
  <c r="G214" i="10" s="1"/>
  <c r="C213" i="10"/>
  <c r="E213" i="10" s="1"/>
  <c r="G213" i="10" s="1"/>
  <c r="C212" i="10"/>
  <c r="E212" i="10" s="1"/>
  <c r="G212" i="10" s="1"/>
  <c r="C211" i="10"/>
  <c r="E211" i="10" s="1"/>
  <c r="G211" i="10" s="1"/>
  <c r="C210" i="10"/>
  <c r="E210" i="10" s="1"/>
  <c r="G210" i="10" s="1"/>
  <c r="C209" i="10"/>
  <c r="E209" i="10" s="1"/>
  <c r="G209" i="10" s="1"/>
  <c r="C208" i="10"/>
  <c r="E208" i="10" s="1"/>
  <c r="G208" i="10" s="1"/>
  <c r="C207" i="10"/>
  <c r="E207" i="10" s="1"/>
  <c r="G207" i="10" s="1"/>
  <c r="C206" i="10"/>
  <c r="E206" i="10" s="1"/>
  <c r="G206" i="10" s="1"/>
  <c r="C205" i="10"/>
  <c r="E205" i="10" s="1"/>
  <c r="G205" i="10" s="1"/>
  <c r="C204" i="10"/>
  <c r="E204" i="10" s="1"/>
  <c r="G204" i="10" s="1"/>
  <c r="C203" i="10"/>
  <c r="E203" i="10" s="1"/>
  <c r="G203" i="10" s="1"/>
  <c r="C202" i="10"/>
  <c r="E202" i="10" s="1"/>
  <c r="G202" i="10" s="1"/>
  <c r="C201" i="10"/>
  <c r="E201" i="10" s="1"/>
  <c r="G201" i="10" s="1"/>
  <c r="C200" i="10"/>
  <c r="E200" i="10" s="1"/>
  <c r="G200" i="10" s="1"/>
  <c r="C199" i="10"/>
  <c r="E199" i="10" s="1"/>
  <c r="G199" i="10" s="1"/>
  <c r="C198" i="10"/>
  <c r="E198" i="10" s="1"/>
  <c r="G198" i="10" s="1"/>
  <c r="C197" i="10"/>
  <c r="E197" i="10" s="1"/>
  <c r="G197" i="10" s="1"/>
  <c r="C196" i="10"/>
  <c r="E196" i="10" s="1"/>
  <c r="G196" i="10" s="1"/>
  <c r="C195" i="10"/>
  <c r="E195" i="10" s="1"/>
  <c r="G195" i="10" s="1"/>
  <c r="C194" i="10"/>
  <c r="E194" i="10" s="1"/>
  <c r="G194" i="10" s="1"/>
  <c r="C193" i="10"/>
  <c r="E193" i="10" s="1"/>
  <c r="G193" i="10" s="1"/>
  <c r="C192" i="10"/>
  <c r="E192" i="10" s="1"/>
  <c r="G192" i="10" s="1"/>
  <c r="C191" i="10"/>
  <c r="E191" i="10" s="1"/>
  <c r="G191" i="10" s="1"/>
  <c r="C190" i="10"/>
  <c r="E190" i="10" s="1"/>
  <c r="G190" i="10" s="1"/>
  <c r="C189" i="10"/>
  <c r="E189" i="10" s="1"/>
  <c r="G189" i="10" s="1"/>
  <c r="C188" i="10"/>
  <c r="E188" i="10" s="1"/>
  <c r="G188" i="10" s="1"/>
  <c r="C187" i="10"/>
  <c r="E187" i="10" s="1"/>
  <c r="G187" i="10" s="1"/>
  <c r="C186" i="10"/>
  <c r="E186" i="10" s="1"/>
  <c r="G186" i="10" s="1"/>
  <c r="C185" i="10"/>
  <c r="E185" i="10" s="1"/>
  <c r="G185" i="10" s="1"/>
  <c r="C184" i="10"/>
  <c r="E184" i="10" s="1"/>
  <c r="G184" i="10" s="1"/>
  <c r="C183" i="10"/>
  <c r="E183" i="10" s="1"/>
  <c r="G183" i="10" s="1"/>
  <c r="C182" i="10"/>
  <c r="E182" i="10" s="1"/>
  <c r="G182" i="10" s="1"/>
  <c r="C181" i="10"/>
  <c r="E181" i="10" s="1"/>
  <c r="G181" i="10" s="1"/>
  <c r="C180" i="10"/>
  <c r="E180" i="10" s="1"/>
  <c r="G180" i="10" s="1"/>
  <c r="C179" i="10"/>
  <c r="E179" i="10" s="1"/>
  <c r="G179" i="10" s="1"/>
  <c r="C178" i="10"/>
  <c r="E178" i="10" s="1"/>
  <c r="G178" i="10" s="1"/>
  <c r="C177" i="10"/>
  <c r="E177" i="10" s="1"/>
  <c r="G177" i="10" s="1"/>
  <c r="C176" i="10"/>
  <c r="E176" i="10" s="1"/>
  <c r="G176" i="10" s="1"/>
  <c r="C175" i="10"/>
  <c r="E175" i="10" s="1"/>
  <c r="G175" i="10" s="1"/>
  <c r="C174" i="10"/>
  <c r="E174" i="10" s="1"/>
  <c r="G174" i="10" s="1"/>
  <c r="C173" i="10"/>
  <c r="E173" i="10" s="1"/>
  <c r="G173" i="10" s="1"/>
  <c r="C172" i="10"/>
  <c r="E172" i="10" s="1"/>
  <c r="G172" i="10" s="1"/>
  <c r="C171" i="10"/>
  <c r="E171" i="10" s="1"/>
  <c r="G171" i="10" s="1"/>
  <c r="C170" i="10"/>
  <c r="E170" i="10" s="1"/>
  <c r="G170" i="10" s="1"/>
  <c r="C169" i="10"/>
  <c r="E169" i="10" s="1"/>
  <c r="G169" i="10" s="1"/>
  <c r="C168" i="10"/>
  <c r="E168" i="10" s="1"/>
  <c r="G168" i="10" s="1"/>
  <c r="C167" i="10"/>
  <c r="E167" i="10" s="1"/>
  <c r="G167" i="10" s="1"/>
  <c r="C166" i="10"/>
  <c r="E166" i="10" s="1"/>
  <c r="G166" i="10" s="1"/>
  <c r="C165" i="10"/>
  <c r="E165" i="10" s="1"/>
  <c r="G165" i="10" s="1"/>
  <c r="C164" i="10"/>
  <c r="E164" i="10" s="1"/>
  <c r="G164" i="10" s="1"/>
  <c r="C163" i="10"/>
  <c r="E163" i="10" s="1"/>
  <c r="G163" i="10" s="1"/>
  <c r="C162" i="10"/>
  <c r="E162" i="10" s="1"/>
  <c r="G162" i="10" s="1"/>
  <c r="C161" i="10"/>
  <c r="E161" i="10" s="1"/>
  <c r="G161" i="10" s="1"/>
  <c r="C160" i="10"/>
  <c r="E160" i="10" s="1"/>
  <c r="G160" i="10" s="1"/>
  <c r="C159" i="10"/>
  <c r="E159" i="10" s="1"/>
  <c r="G159" i="10" s="1"/>
  <c r="C158" i="10"/>
  <c r="E158" i="10" s="1"/>
  <c r="G158" i="10" s="1"/>
  <c r="C157" i="10"/>
  <c r="E157" i="10" s="1"/>
  <c r="G157" i="10" s="1"/>
  <c r="C156" i="10"/>
  <c r="E156" i="10" s="1"/>
  <c r="G156" i="10" s="1"/>
  <c r="C155" i="10"/>
  <c r="E155" i="10" s="1"/>
  <c r="G155" i="10" s="1"/>
  <c r="C154" i="10"/>
  <c r="E154" i="10" s="1"/>
  <c r="G154" i="10" s="1"/>
  <c r="C153" i="10"/>
  <c r="E153" i="10" s="1"/>
  <c r="G153" i="10" s="1"/>
  <c r="C152" i="10"/>
  <c r="E152" i="10" s="1"/>
  <c r="G152" i="10" s="1"/>
  <c r="C151" i="10"/>
  <c r="E151" i="10" s="1"/>
  <c r="G151" i="10" s="1"/>
  <c r="C150" i="10"/>
  <c r="E150" i="10" s="1"/>
  <c r="G150" i="10" s="1"/>
  <c r="C149" i="10"/>
  <c r="E149" i="10" s="1"/>
  <c r="G149" i="10" s="1"/>
  <c r="C148" i="10"/>
  <c r="E148" i="10" s="1"/>
  <c r="G148" i="10" s="1"/>
  <c r="C147" i="10"/>
  <c r="E147" i="10" s="1"/>
  <c r="G147" i="10" s="1"/>
  <c r="C146" i="10"/>
  <c r="E146" i="10" s="1"/>
  <c r="G146" i="10" s="1"/>
  <c r="C145" i="10"/>
  <c r="E145" i="10" s="1"/>
  <c r="G145" i="10" s="1"/>
  <c r="C144" i="10"/>
  <c r="E144" i="10" s="1"/>
  <c r="G144" i="10" s="1"/>
  <c r="C143" i="10"/>
  <c r="E143" i="10" s="1"/>
  <c r="G143" i="10" s="1"/>
  <c r="C142" i="10"/>
  <c r="E142" i="10" s="1"/>
  <c r="G142" i="10" s="1"/>
  <c r="C141" i="10"/>
  <c r="E141" i="10" s="1"/>
  <c r="G141" i="10" s="1"/>
  <c r="C140" i="10"/>
  <c r="E140" i="10" s="1"/>
  <c r="G140" i="10" s="1"/>
  <c r="C139" i="10"/>
  <c r="E139" i="10" s="1"/>
  <c r="G139" i="10" s="1"/>
  <c r="C138" i="10"/>
  <c r="E138" i="10" s="1"/>
  <c r="G138" i="10" s="1"/>
  <c r="C137" i="10"/>
  <c r="E137" i="10" s="1"/>
  <c r="G137" i="10" s="1"/>
  <c r="C136" i="10"/>
  <c r="E136" i="10" s="1"/>
  <c r="G136" i="10" s="1"/>
  <c r="C135" i="10"/>
  <c r="E135" i="10" s="1"/>
  <c r="G135" i="10" s="1"/>
  <c r="C134" i="10"/>
  <c r="E134" i="10" s="1"/>
  <c r="G134" i="10" s="1"/>
  <c r="C133" i="10"/>
  <c r="E133" i="10" s="1"/>
  <c r="G133" i="10" s="1"/>
  <c r="C132" i="10"/>
  <c r="E132" i="10" s="1"/>
  <c r="G132" i="10" s="1"/>
  <c r="C131" i="10"/>
  <c r="E131" i="10" s="1"/>
  <c r="G131" i="10" s="1"/>
  <c r="C130" i="10"/>
  <c r="E130" i="10" s="1"/>
  <c r="G130" i="10" s="1"/>
  <c r="C129" i="10"/>
  <c r="E129" i="10" s="1"/>
  <c r="G129" i="10" s="1"/>
  <c r="C128" i="10"/>
  <c r="E128" i="10" s="1"/>
  <c r="G128" i="10" s="1"/>
  <c r="C127" i="10"/>
  <c r="E127" i="10" s="1"/>
  <c r="G127" i="10" s="1"/>
  <c r="C126" i="10"/>
  <c r="E126" i="10" s="1"/>
  <c r="G126" i="10" s="1"/>
  <c r="C125" i="10"/>
  <c r="E125" i="10" s="1"/>
  <c r="G125" i="10" s="1"/>
  <c r="C124" i="10"/>
  <c r="E124" i="10" s="1"/>
  <c r="G124" i="10" s="1"/>
  <c r="C123" i="10"/>
  <c r="E123" i="10" s="1"/>
  <c r="G123" i="10" s="1"/>
  <c r="C122" i="10"/>
  <c r="E122" i="10" s="1"/>
  <c r="G122" i="10" s="1"/>
  <c r="C121" i="10"/>
  <c r="E121" i="10" s="1"/>
  <c r="G121" i="10" s="1"/>
  <c r="C120" i="10"/>
  <c r="E120" i="10" s="1"/>
  <c r="G120" i="10" s="1"/>
  <c r="C119" i="10"/>
  <c r="E119" i="10" s="1"/>
  <c r="G119" i="10" s="1"/>
  <c r="C118" i="10"/>
  <c r="E118" i="10" s="1"/>
  <c r="G118" i="10" s="1"/>
  <c r="C117" i="10"/>
  <c r="E117" i="10" s="1"/>
  <c r="G117" i="10" s="1"/>
  <c r="C116" i="10"/>
  <c r="E116" i="10" s="1"/>
  <c r="G116" i="10" s="1"/>
  <c r="C115" i="10"/>
  <c r="E115" i="10" s="1"/>
  <c r="G115" i="10" s="1"/>
  <c r="C114" i="10"/>
  <c r="E114" i="10" s="1"/>
  <c r="G114" i="10" s="1"/>
  <c r="C113" i="10"/>
  <c r="E113" i="10" s="1"/>
  <c r="G113" i="10" s="1"/>
  <c r="C112" i="10"/>
  <c r="E112" i="10" s="1"/>
  <c r="G112" i="10" s="1"/>
  <c r="C111" i="10"/>
  <c r="E111" i="10" s="1"/>
  <c r="G111" i="10" s="1"/>
  <c r="C110" i="10"/>
  <c r="E110" i="10" s="1"/>
  <c r="G110" i="10" s="1"/>
  <c r="C109" i="10"/>
  <c r="E109" i="10" s="1"/>
  <c r="G109" i="10" s="1"/>
  <c r="C108" i="10"/>
  <c r="E108" i="10" s="1"/>
  <c r="G108" i="10" s="1"/>
  <c r="C107" i="10"/>
  <c r="E107" i="10" s="1"/>
  <c r="G107" i="10" s="1"/>
  <c r="C106" i="10"/>
  <c r="E106" i="10" s="1"/>
  <c r="G106" i="10" s="1"/>
  <c r="C105" i="10"/>
  <c r="E105" i="10" s="1"/>
  <c r="G105" i="10" s="1"/>
  <c r="C104" i="10"/>
  <c r="E104" i="10" s="1"/>
  <c r="G104" i="10" s="1"/>
  <c r="C103" i="10"/>
  <c r="E103" i="10" s="1"/>
  <c r="G103" i="10" s="1"/>
  <c r="C102" i="10"/>
  <c r="E102" i="10" s="1"/>
  <c r="G102" i="10" s="1"/>
  <c r="C101" i="10"/>
  <c r="E101" i="10" s="1"/>
  <c r="G101" i="10" s="1"/>
  <c r="C100" i="10"/>
  <c r="E100" i="10" s="1"/>
  <c r="G100" i="10" s="1"/>
  <c r="C99" i="10"/>
  <c r="E99" i="10" s="1"/>
  <c r="G99" i="10" s="1"/>
  <c r="C98" i="10"/>
  <c r="E98" i="10" s="1"/>
  <c r="G98" i="10" s="1"/>
  <c r="C97" i="10"/>
  <c r="E97" i="10" s="1"/>
  <c r="G97" i="10" s="1"/>
  <c r="C96" i="10"/>
  <c r="E96" i="10" s="1"/>
  <c r="G96" i="10" s="1"/>
  <c r="C95" i="10"/>
  <c r="E95" i="10" s="1"/>
  <c r="G95" i="10" s="1"/>
  <c r="C94" i="10"/>
  <c r="E94" i="10" s="1"/>
  <c r="G94" i="10" s="1"/>
  <c r="C93" i="10"/>
  <c r="E93" i="10" s="1"/>
  <c r="G93" i="10" s="1"/>
  <c r="C92" i="10"/>
  <c r="E92" i="10" s="1"/>
  <c r="G92" i="10" s="1"/>
  <c r="C91" i="10"/>
  <c r="E91" i="10" s="1"/>
  <c r="G91" i="10" s="1"/>
  <c r="C90" i="10"/>
  <c r="E90" i="10" s="1"/>
  <c r="G90" i="10" s="1"/>
  <c r="C89" i="10"/>
  <c r="E89" i="10" s="1"/>
  <c r="G89" i="10" s="1"/>
  <c r="C88" i="10"/>
  <c r="E88" i="10" s="1"/>
  <c r="G88" i="10" s="1"/>
  <c r="C87" i="10"/>
  <c r="E87" i="10" s="1"/>
  <c r="G87" i="10" s="1"/>
  <c r="C86" i="10"/>
  <c r="E86" i="10" s="1"/>
  <c r="G86" i="10" s="1"/>
  <c r="C85" i="10"/>
  <c r="E85" i="10" s="1"/>
  <c r="G85" i="10" s="1"/>
  <c r="C84" i="10"/>
  <c r="E84" i="10" s="1"/>
  <c r="G84" i="10" s="1"/>
  <c r="C83" i="10"/>
  <c r="E83" i="10" s="1"/>
  <c r="G83" i="10" s="1"/>
  <c r="C82" i="10"/>
  <c r="E82" i="10" s="1"/>
  <c r="G82" i="10" s="1"/>
  <c r="C81" i="10"/>
  <c r="E81" i="10" s="1"/>
  <c r="G81" i="10" s="1"/>
  <c r="C80" i="10"/>
  <c r="E80" i="10" s="1"/>
  <c r="G80" i="10" s="1"/>
  <c r="C79" i="10"/>
  <c r="E79" i="10" s="1"/>
  <c r="G79" i="10" s="1"/>
  <c r="C78" i="10"/>
  <c r="E78" i="10" s="1"/>
  <c r="G78" i="10" s="1"/>
  <c r="C77" i="10"/>
  <c r="E77" i="10" s="1"/>
  <c r="G77" i="10" s="1"/>
  <c r="C76" i="10"/>
  <c r="E76" i="10" s="1"/>
  <c r="G76" i="10" s="1"/>
  <c r="C75" i="10"/>
  <c r="E75" i="10" s="1"/>
  <c r="G75" i="10" s="1"/>
  <c r="C74" i="10"/>
  <c r="E74" i="10" s="1"/>
  <c r="G74" i="10" s="1"/>
  <c r="C73" i="10"/>
  <c r="E73" i="10" s="1"/>
  <c r="G73" i="10" s="1"/>
  <c r="C72" i="10"/>
  <c r="E72" i="10" s="1"/>
  <c r="G72" i="10" s="1"/>
  <c r="C71" i="10"/>
  <c r="E71" i="10" s="1"/>
  <c r="G71" i="10" s="1"/>
  <c r="C70" i="10"/>
  <c r="E70" i="10" s="1"/>
  <c r="G70" i="10" s="1"/>
  <c r="C69" i="10"/>
  <c r="E69" i="10" s="1"/>
  <c r="G69" i="10" s="1"/>
  <c r="C68" i="10"/>
  <c r="E68" i="10" s="1"/>
  <c r="G68" i="10" s="1"/>
  <c r="C67" i="10"/>
  <c r="E67" i="10" s="1"/>
  <c r="G67" i="10" s="1"/>
  <c r="C66" i="10"/>
  <c r="E66" i="10" s="1"/>
  <c r="G66" i="10" s="1"/>
  <c r="C65" i="10"/>
  <c r="E65" i="10" s="1"/>
  <c r="G65" i="10" s="1"/>
  <c r="C64" i="10"/>
  <c r="E64" i="10" s="1"/>
  <c r="G64" i="10" s="1"/>
  <c r="C63" i="10"/>
  <c r="E63" i="10" s="1"/>
  <c r="G63" i="10" s="1"/>
  <c r="C62" i="10"/>
  <c r="E62" i="10" s="1"/>
  <c r="G62" i="10" s="1"/>
  <c r="C61" i="10"/>
  <c r="E61" i="10" s="1"/>
  <c r="G61" i="10" s="1"/>
  <c r="C60" i="10"/>
  <c r="E60" i="10" s="1"/>
  <c r="G60" i="10" s="1"/>
  <c r="C59" i="10"/>
  <c r="E59" i="10" s="1"/>
  <c r="G59" i="10" s="1"/>
  <c r="C58" i="10"/>
  <c r="E58" i="10" s="1"/>
  <c r="G58" i="10" s="1"/>
  <c r="C57" i="10"/>
  <c r="E57" i="10" s="1"/>
  <c r="G57" i="10" s="1"/>
  <c r="C56" i="10"/>
  <c r="E56" i="10" s="1"/>
  <c r="G56" i="10" s="1"/>
  <c r="C55" i="10"/>
  <c r="E55" i="10" s="1"/>
  <c r="G55" i="10" s="1"/>
  <c r="C54" i="10"/>
  <c r="E54" i="10" s="1"/>
  <c r="G54" i="10" s="1"/>
  <c r="C53" i="10"/>
  <c r="E53" i="10" s="1"/>
  <c r="G53" i="10" s="1"/>
  <c r="C52" i="10"/>
  <c r="E52" i="10" s="1"/>
  <c r="G52" i="10" s="1"/>
  <c r="C51" i="10"/>
  <c r="E51" i="10" s="1"/>
  <c r="G51" i="10" s="1"/>
  <c r="C50" i="10"/>
  <c r="E50" i="10" s="1"/>
  <c r="G50" i="10" s="1"/>
  <c r="C49" i="10"/>
  <c r="E49" i="10" s="1"/>
  <c r="G49" i="10" s="1"/>
  <c r="C48" i="10"/>
  <c r="E48" i="10" s="1"/>
  <c r="G48" i="10" s="1"/>
  <c r="C47" i="10"/>
  <c r="E47" i="10" s="1"/>
  <c r="G47" i="10" s="1"/>
  <c r="C46" i="10"/>
  <c r="E46" i="10" s="1"/>
  <c r="G46" i="10" s="1"/>
  <c r="C45" i="10"/>
  <c r="E45" i="10" s="1"/>
  <c r="G45" i="10" s="1"/>
  <c r="C44" i="10"/>
  <c r="E44" i="10" s="1"/>
  <c r="G44" i="10" s="1"/>
  <c r="C43" i="10"/>
  <c r="E43" i="10" s="1"/>
  <c r="G43" i="10" s="1"/>
  <c r="C42" i="10"/>
  <c r="E42" i="10" s="1"/>
  <c r="G42" i="10" s="1"/>
  <c r="C41" i="10"/>
  <c r="E41" i="10" s="1"/>
  <c r="G41" i="10" s="1"/>
  <c r="C40" i="10"/>
  <c r="E40" i="10" s="1"/>
  <c r="G40" i="10" s="1"/>
  <c r="C39" i="10"/>
  <c r="E39" i="10" s="1"/>
  <c r="G39" i="10" s="1"/>
  <c r="C38" i="10"/>
  <c r="E38" i="10" s="1"/>
  <c r="G38" i="10" s="1"/>
  <c r="C37" i="10"/>
  <c r="E37" i="10" s="1"/>
  <c r="G37" i="10" s="1"/>
  <c r="C36" i="10"/>
  <c r="E36" i="10" s="1"/>
  <c r="G36" i="10" s="1"/>
  <c r="C35" i="10"/>
  <c r="E35" i="10" s="1"/>
  <c r="G35" i="10" s="1"/>
  <c r="C34" i="10"/>
  <c r="E34" i="10" s="1"/>
  <c r="G34" i="10" s="1"/>
  <c r="C33" i="10"/>
  <c r="E33" i="10" s="1"/>
  <c r="G33" i="10" s="1"/>
  <c r="C32" i="10"/>
  <c r="E32" i="10" s="1"/>
  <c r="G32" i="10" s="1"/>
  <c r="C31" i="10"/>
  <c r="E31" i="10" s="1"/>
  <c r="G31" i="10" s="1"/>
  <c r="C30" i="10"/>
  <c r="E30" i="10" s="1"/>
  <c r="G30" i="10" s="1"/>
  <c r="C29" i="10"/>
  <c r="E29" i="10" s="1"/>
  <c r="G29" i="10" s="1"/>
  <c r="C28" i="10"/>
  <c r="E28" i="10" s="1"/>
  <c r="G28" i="10" s="1"/>
  <c r="C27" i="10"/>
  <c r="E27" i="10" s="1"/>
  <c r="G27" i="10" s="1"/>
  <c r="C26" i="10"/>
  <c r="E26" i="10" s="1"/>
  <c r="G26" i="10" s="1"/>
  <c r="C25" i="10"/>
  <c r="E25" i="10" s="1"/>
  <c r="G25" i="10" s="1"/>
  <c r="C24" i="10"/>
  <c r="E24" i="10" s="1"/>
  <c r="G24" i="10" s="1"/>
  <c r="C23" i="10"/>
  <c r="E23" i="10" s="1"/>
  <c r="G23" i="10" s="1"/>
  <c r="C22" i="10"/>
  <c r="E22" i="10" s="1"/>
  <c r="G22" i="10" s="1"/>
  <c r="C21" i="10"/>
  <c r="E21" i="10" s="1"/>
  <c r="G21" i="10" s="1"/>
  <c r="C20" i="10"/>
  <c r="E20" i="10" s="1"/>
  <c r="G20" i="10" s="1"/>
  <c r="C19" i="10"/>
  <c r="E19" i="10" s="1"/>
  <c r="G19" i="10" s="1"/>
  <c r="C18" i="10"/>
  <c r="E18" i="10" s="1"/>
  <c r="G18" i="10" s="1"/>
  <c r="C17" i="10"/>
  <c r="E17" i="10" s="1"/>
  <c r="G17" i="10" s="1"/>
  <c r="C16" i="10"/>
  <c r="E16" i="10" s="1"/>
  <c r="G16" i="10" s="1"/>
  <c r="C15" i="10"/>
  <c r="E15" i="10" s="1"/>
  <c r="G15" i="10" s="1"/>
  <c r="C14" i="10"/>
  <c r="E14" i="10" s="1"/>
  <c r="G14" i="10" s="1"/>
  <c r="C13" i="10"/>
  <c r="E13" i="10" s="1"/>
  <c r="G13" i="10" s="1"/>
  <c r="C12" i="10"/>
  <c r="E12" i="10" s="1"/>
  <c r="G12" i="10" s="1"/>
  <c r="C11" i="10"/>
  <c r="E11" i="10" s="1"/>
  <c r="G11" i="10" s="1"/>
  <c r="C10" i="10"/>
  <c r="E10" i="10" s="1"/>
  <c r="G10" i="10" s="1"/>
  <c r="C9" i="10"/>
  <c r="E9" i="10" s="1"/>
  <c r="G9" i="10" s="1"/>
  <c r="C8" i="10"/>
  <c r="E8" i="10" s="1"/>
  <c r="G8" i="10" s="1"/>
  <c r="C7" i="10"/>
  <c r="E7" i="10" s="1"/>
  <c r="G7" i="10" s="1"/>
  <c r="C6" i="10"/>
  <c r="E6" i="10" s="1"/>
  <c r="G6" i="10" s="1"/>
  <c r="C5" i="10"/>
  <c r="E5" i="10" s="1"/>
  <c r="G5" i="10" s="1"/>
  <c r="C4" i="10"/>
  <c r="E4" i="10" s="1"/>
  <c r="G4" i="10" s="1"/>
  <c r="C3" i="10"/>
  <c r="C2499" i="9"/>
  <c r="E2499" i="9" s="1"/>
  <c r="G2499" i="9" s="1"/>
  <c r="C2498" i="9"/>
  <c r="E2498" i="9" s="1"/>
  <c r="G2498" i="9" s="1"/>
  <c r="C2497" i="9"/>
  <c r="E2497" i="9" s="1"/>
  <c r="G2497" i="9" s="1"/>
  <c r="C2496" i="9"/>
  <c r="E2496" i="9" s="1"/>
  <c r="G2496" i="9" s="1"/>
  <c r="C2495" i="9"/>
  <c r="E2495" i="9" s="1"/>
  <c r="G2495" i="9" s="1"/>
  <c r="C2494" i="9"/>
  <c r="E2494" i="9" s="1"/>
  <c r="G2494" i="9" s="1"/>
  <c r="C2493" i="9"/>
  <c r="E2493" i="9" s="1"/>
  <c r="G2493" i="9" s="1"/>
  <c r="C2492" i="9"/>
  <c r="E2492" i="9" s="1"/>
  <c r="G2492" i="9" s="1"/>
  <c r="C2491" i="9"/>
  <c r="E2491" i="9" s="1"/>
  <c r="G2491" i="9" s="1"/>
  <c r="C2490" i="9"/>
  <c r="E2490" i="9" s="1"/>
  <c r="G2490" i="9" s="1"/>
  <c r="C2489" i="9"/>
  <c r="E2489" i="9" s="1"/>
  <c r="G2489" i="9" s="1"/>
  <c r="C2488" i="9"/>
  <c r="E2488" i="9" s="1"/>
  <c r="G2488" i="9" s="1"/>
  <c r="C2487" i="9"/>
  <c r="E2487" i="9" s="1"/>
  <c r="G2487" i="9" s="1"/>
  <c r="C2486" i="9"/>
  <c r="E2486" i="9" s="1"/>
  <c r="G2486" i="9" s="1"/>
  <c r="C2485" i="9"/>
  <c r="E2485" i="9" s="1"/>
  <c r="G2485" i="9" s="1"/>
  <c r="C2484" i="9"/>
  <c r="E2484" i="9" s="1"/>
  <c r="G2484" i="9" s="1"/>
  <c r="C2483" i="9"/>
  <c r="E2483" i="9" s="1"/>
  <c r="G2483" i="9" s="1"/>
  <c r="C2482" i="9"/>
  <c r="E2482" i="9" s="1"/>
  <c r="G2482" i="9" s="1"/>
  <c r="C2481" i="9"/>
  <c r="E2481" i="9" s="1"/>
  <c r="G2481" i="9" s="1"/>
  <c r="C2480" i="9"/>
  <c r="E2480" i="9" s="1"/>
  <c r="G2480" i="9" s="1"/>
  <c r="C2479" i="9"/>
  <c r="E2479" i="9" s="1"/>
  <c r="G2479" i="9" s="1"/>
  <c r="C2478" i="9"/>
  <c r="E2478" i="9" s="1"/>
  <c r="G2478" i="9" s="1"/>
  <c r="C2477" i="9"/>
  <c r="E2477" i="9" s="1"/>
  <c r="G2477" i="9" s="1"/>
  <c r="C2476" i="9"/>
  <c r="E2476" i="9" s="1"/>
  <c r="G2476" i="9" s="1"/>
  <c r="C2475" i="9"/>
  <c r="E2475" i="9" s="1"/>
  <c r="G2475" i="9" s="1"/>
  <c r="C2474" i="9"/>
  <c r="E2474" i="9" s="1"/>
  <c r="G2474" i="9" s="1"/>
  <c r="C2473" i="9"/>
  <c r="E2473" i="9" s="1"/>
  <c r="G2473" i="9" s="1"/>
  <c r="C2472" i="9"/>
  <c r="E2472" i="9" s="1"/>
  <c r="G2472" i="9" s="1"/>
  <c r="C2471" i="9"/>
  <c r="E2471" i="9" s="1"/>
  <c r="G2471" i="9" s="1"/>
  <c r="C2470" i="9"/>
  <c r="E2470" i="9" s="1"/>
  <c r="G2470" i="9" s="1"/>
  <c r="C2469" i="9"/>
  <c r="E2469" i="9" s="1"/>
  <c r="G2469" i="9" s="1"/>
  <c r="C2468" i="9"/>
  <c r="E2468" i="9" s="1"/>
  <c r="G2468" i="9" s="1"/>
  <c r="C2467" i="9"/>
  <c r="E2467" i="9" s="1"/>
  <c r="G2467" i="9" s="1"/>
  <c r="C2466" i="9"/>
  <c r="E2466" i="9" s="1"/>
  <c r="G2466" i="9" s="1"/>
  <c r="C2465" i="9"/>
  <c r="E2465" i="9" s="1"/>
  <c r="G2465" i="9" s="1"/>
  <c r="C2464" i="9"/>
  <c r="E2464" i="9" s="1"/>
  <c r="G2464" i="9" s="1"/>
  <c r="C2463" i="9"/>
  <c r="E2463" i="9" s="1"/>
  <c r="G2463" i="9" s="1"/>
  <c r="C2462" i="9"/>
  <c r="E2462" i="9" s="1"/>
  <c r="G2462" i="9" s="1"/>
  <c r="C2461" i="9"/>
  <c r="E2461" i="9" s="1"/>
  <c r="G2461" i="9" s="1"/>
  <c r="C2460" i="9"/>
  <c r="E2460" i="9" s="1"/>
  <c r="G2460" i="9" s="1"/>
  <c r="C2459" i="9"/>
  <c r="E2459" i="9" s="1"/>
  <c r="G2459" i="9" s="1"/>
  <c r="C2458" i="9"/>
  <c r="E2458" i="9" s="1"/>
  <c r="G2458" i="9" s="1"/>
  <c r="C2457" i="9"/>
  <c r="E2457" i="9" s="1"/>
  <c r="G2457" i="9" s="1"/>
  <c r="C2456" i="9"/>
  <c r="E2456" i="9" s="1"/>
  <c r="G2456" i="9" s="1"/>
  <c r="C2455" i="9"/>
  <c r="E2455" i="9" s="1"/>
  <c r="G2455" i="9" s="1"/>
  <c r="C2454" i="9"/>
  <c r="E2454" i="9" s="1"/>
  <c r="G2454" i="9" s="1"/>
  <c r="C2453" i="9"/>
  <c r="E2453" i="9" s="1"/>
  <c r="G2453" i="9" s="1"/>
  <c r="C2452" i="9"/>
  <c r="E2452" i="9" s="1"/>
  <c r="G2452" i="9" s="1"/>
  <c r="C2451" i="9"/>
  <c r="E2451" i="9" s="1"/>
  <c r="G2451" i="9" s="1"/>
  <c r="C2450" i="9"/>
  <c r="E2450" i="9" s="1"/>
  <c r="G2450" i="9" s="1"/>
  <c r="C2449" i="9"/>
  <c r="E2449" i="9" s="1"/>
  <c r="G2449" i="9" s="1"/>
  <c r="C2448" i="9"/>
  <c r="E2448" i="9" s="1"/>
  <c r="G2448" i="9" s="1"/>
  <c r="C2447" i="9"/>
  <c r="E2447" i="9" s="1"/>
  <c r="G2447" i="9" s="1"/>
  <c r="C2446" i="9"/>
  <c r="E2446" i="9" s="1"/>
  <c r="G2446" i="9" s="1"/>
  <c r="C2445" i="9"/>
  <c r="E2445" i="9" s="1"/>
  <c r="G2445" i="9" s="1"/>
  <c r="C2444" i="9"/>
  <c r="E2444" i="9" s="1"/>
  <c r="G2444" i="9" s="1"/>
  <c r="C2443" i="9"/>
  <c r="E2443" i="9" s="1"/>
  <c r="G2443" i="9" s="1"/>
  <c r="C2442" i="9"/>
  <c r="E2442" i="9" s="1"/>
  <c r="G2442" i="9" s="1"/>
  <c r="C2441" i="9"/>
  <c r="E2441" i="9" s="1"/>
  <c r="G2441" i="9" s="1"/>
  <c r="C2440" i="9"/>
  <c r="E2440" i="9" s="1"/>
  <c r="G2440" i="9" s="1"/>
  <c r="C2439" i="9"/>
  <c r="E2439" i="9" s="1"/>
  <c r="G2439" i="9" s="1"/>
  <c r="C2438" i="9"/>
  <c r="E2438" i="9" s="1"/>
  <c r="G2438" i="9" s="1"/>
  <c r="C2437" i="9"/>
  <c r="E2437" i="9" s="1"/>
  <c r="G2437" i="9" s="1"/>
  <c r="C2436" i="9"/>
  <c r="E2436" i="9" s="1"/>
  <c r="G2436" i="9" s="1"/>
  <c r="C2435" i="9"/>
  <c r="E2435" i="9" s="1"/>
  <c r="G2435" i="9" s="1"/>
  <c r="C2434" i="9"/>
  <c r="E2434" i="9" s="1"/>
  <c r="G2434" i="9" s="1"/>
  <c r="C2433" i="9"/>
  <c r="E2433" i="9" s="1"/>
  <c r="G2433" i="9" s="1"/>
  <c r="C2432" i="9"/>
  <c r="E2432" i="9" s="1"/>
  <c r="G2432" i="9" s="1"/>
  <c r="C2431" i="9"/>
  <c r="E2431" i="9" s="1"/>
  <c r="G2431" i="9" s="1"/>
  <c r="C2430" i="9"/>
  <c r="E2430" i="9" s="1"/>
  <c r="G2430" i="9" s="1"/>
  <c r="C2429" i="9"/>
  <c r="E2429" i="9" s="1"/>
  <c r="G2429" i="9" s="1"/>
  <c r="C2428" i="9"/>
  <c r="E2428" i="9" s="1"/>
  <c r="G2428" i="9" s="1"/>
  <c r="C2427" i="9"/>
  <c r="E2427" i="9" s="1"/>
  <c r="G2427" i="9" s="1"/>
  <c r="C2426" i="9"/>
  <c r="E2426" i="9" s="1"/>
  <c r="G2426" i="9" s="1"/>
  <c r="C2425" i="9"/>
  <c r="E2425" i="9" s="1"/>
  <c r="G2425" i="9" s="1"/>
  <c r="C2424" i="9"/>
  <c r="E2424" i="9" s="1"/>
  <c r="G2424" i="9" s="1"/>
  <c r="C2423" i="9"/>
  <c r="E2423" i="9" s="1"/>
  <c r="G2423" i="9" s="1"/>
  <c r="C2422" i="9"/>
  <c r="E2422" i="9" s="1"/>
  <c r="G2422" i="9" s="1"/>
  <c r="C2421" i="9"/>
  <c r="E2421" i="9" s="1"/>
  <c r="G2421" i="9" s="1"/>
  <c r="C2420" i="9"/>
  <c r="E2420" i="9" s="1"/>
  <c r="G2420" i="9" s="1"/>
  <c r="C2419" i="9"/>
  <c r="E2419" i="9" s="1"/>
  <c r="G2419" i="9" s="1"/>
  <c r="C2418" i="9"/>
  <c r="E2418" i="9" s="1"/>
  <c r="G2418" i="9" s="1"/>
  <c r="C2417" i="9"/>
  <c r="E2417" i="9" s="1"/>
  <c r="G2417" i="9" s="1"/>
  <c r="C2416" i="9"/>
  <c r="E2416" i="9" s="1"/>
  <c r="G2416" i="9" s="1"/>
  <c r="C2415" i="9"/>
  <c r="E2415" i="9" s="1"/>
  <c r="G2415" i="9" s="1"/>
  <c r="C2414" i="9"/>
  <c r="E2414" i="9" s="1"/>
  <c r="G2414" i="9" s="1"/>
  <c r="C2413" i="9"/>
  <c r="E2413" i="9" s="1"/>
  <c r="G2413" i="9" s="1"/>
  <c r="C2412" i="9"/>
  <c r="E2412" i="9" s="1"/>
  <c r="G2412" i="9" s="1"/>
  <c r="C2411" i="9"/>
  <c r="E2411" i="9" s="1"/>
  <c r="G2411" i="9" s="1"/>
  <c r="C2410" i="9"/>
  <c r="E2410" i="9" s="1"/>
  <c r="G2410" i="9" s="1"/>
  <c r="C2409" i="9"/>
  <c r="E2409" i="9" s="1"/>
  <c r="G2409" i="9" s="1"/>
  <c r="C2408" i="9"/>
  <c r="E2408" i="9" s="1"/>
  <c r="G2408" i="9" s="1"/>
  <c r="C2407" i="9"/>
  <c r="E2407" i="9" s="1"/>
  <c r="G2407" i="9" s="1"/>
  <c r="C2406" i="9"/>
  <c r="E2406" i="9" s="1"/>
  <c r="G2406" i="9" s="1"/>
  <c r="C2405" i="9"/>
  <c r="E2405" i="9" s="1"/>
  <c r="G2405" i="9" s="1"/>
  <c r="C2404" i="9"/>
  <c r="E2404" i="9" s="1"/>
  <c r="G2404" i="9" s="1"/>
  <c r="C2403" i="9"/>
  <c r="E2403" i="9" s="1"/>
  <c r="G2403" i="9" s="1"/>
  <c r="C2402" i="9"/>
  <c r="E2402" i="9" s="1"/>
  <c r="G2402" i="9" s="1"/>
  <c r="C2401" i="9"/>
  <c r="E2401" i="9" s="1"/>
  <c r="G2401" i="9" s="1"/>
  <c r="C2400" i="9"/>
  <c r="E2400" i="9" s="1"/>
  <c r="G2400" i="9" s="1"/>
  <c r="C2399" i="9"/>
  <c r="E2399" i="9" s="1"/>
  <c r="G2399" i="9" s="1"/>
  <c r="C2398" i="9"/>
  <c r="E2398" i="9" s="1"/>
  <c r="G2398" i="9" s="1"/>
  <c r="C2397" i="9"/>
  <c r="E2397" i="9" s="1"/>
  <c r="G2397" i="9" s="1"/>
  <c r="C2396" i="9"/>
  <c r="E2396" i="9" s="1"/>
  <c r="G2396" i="9" s="1"/>
  <c r="C2395" i="9"/>
  <c r="E2395" i="9" s="1"/>
  <c r="G2395" i="9" s="1"/>
  <c r="C2394" i="9"/>
  <c r="E2394" i="9" s="1"/>
  <c r="G2394" i="9" s="1"/>
  <c r="C2393" i="9"/>
  <c r="E2393" i="9" s="1"/>
  <c r="G2393" i="9" s="1"/>
  <c r="C2392" i="9"/>
  <c r="E2392" i="9" s="1"/>
  <c r="G2392" i="9" s="1"/>
  <c r="C2391" i="9"/>
  <c r="E2391" i="9" s="1"/>
  <c r="G2391" i="9" s="1"/>
  <c r="C2390" i="9"/>
  <c r="E2390" i="9" s="1"/>
  <c r="G2390" i="9" s="1"/>
  <c r="C2389" i="9"/>
  <c r="E2389" i="9" s="1"/>
  <c r="G2389" i="9" s="1"/>
  <c r="C2388" i="9"/>
  <c r="E2388" i="9" s="1"/>
  <c r="G2388" i="9" s="1"/>
  <c r="C2387" i="9"/>
  <c r="E2387" i="9" s="1"/>
  <c r="G2387" i="9" s="1"/>
  <c r="C2386" i="9"/>
  <c r="E2386" i="9" s="1"/>
  <c r="G2386" i="9" s="1"/>
  <c r="C2385" i="9"/>
  <c r="E2385" i="9" s="1"/>
  <c r="G2385" i="9" s="1"/>
  <c r="C2384" i="9"/>
  <c r="E2384" i="9" s="1"/>
  <c r="G2384" i="9" s="1"/>
  <c r="C2383" i="9"/>
  <c r="E2383" i="9" s="1"/>
  <c r="G2383" i="9" s="1"/>
  <c r="C2382" i="9"/>
  <c r="E2382" i="9" s="1"/>
  <c r="G2382" i="9" s="1"/>
  <c r="C2381" i="9"/>
  <c r="E2381" i="9" s="1"/>
  <c r="G2381" i="9" s="1"/>
  <c r="C2380" i="9"/>
  <c r="E2380" i="9" s="1"/>
  <c r="G2380" i="9" s="1"/>
  <c r="C2379" i="9"/>
  <c r="E2379" i="9" s="1"/>
  <c r="G2379" i="9" s="1"/>
  <c r="C2378" i="9"/>
  <c r="E2378" i="9" s="1"/>
  <c r="G2378" i="9" s="1"/>
  <c r="C2377" i="9"/>
  <c r="E2377" i="9" s="1"/>
  <c r="G2377" i="9" s="1"/>
  <c r="C2376" i="9"/>
  <c r="E2376" i="9" s="1"/>
  <c r="G2376" i="9" s="1"/>
  <c r="C2375" i="9"/>
  <c r="E2375" i="9" s="1"/>
  <c r="G2375" i="9" s="1"/>
  <c r="C2374" i="9"/>
  <c r="E2374" i="9" s="1"/>
  <c r="G2374" i="9" s="1"/>
  <c r="C2373" i="9"/>
  <c r="E2373" i="9" s="1"/>
  <c r="G2373" i="9" s="1"/>
  <c r="C2372" i="9"/>
  <c r="E2372" i="9" s="1"/>
  <c r="G2372" i="9" s="1"/>
  <c r="C2371" i="9"/>
  <c r="E2371" i="9" s="1"/>
  <c r="G2371" i="9" s="1"/>
  <c r="C2370" i="9"/>
  <c r="E2370" i="9" s="1"/>
  <c r="G2370" i="9" s="1"/>
  <c r="C2369" i="9"/>
  <c r="E2369" i="9" s="1"/>
  <c r="G2369" i="9" s="1"/>
  <c r="C2368" i="9"/>
  <c r="E2368" i="9" s="1"/>
  <c r="G2368" i="9" s="1"/>
  <c r="C2367" i="9"/>
  <c r="E2367" i="9" s="1"/>
  <c r="G2367" i="9" s="1"/>
  <c r="C2366" i="9"/>
  <c r="E2366" i="9" s="1"/>
  <c r="G2366" i="9" s="1"/>
  <c r="C2365" i="9"/>
  <c r="E2365" i="9" s="1"/>
  <c r="G2365" i="9" s="1"/>
  <c r="C2364" i="9"/>
  <c r="E2364" i="9" s="1"/>
  <c r="G2364" i="9" s="1"/>
  <c r="C2363" i="9"/>
  <c r="E2363" i="9" s="1"/>
  <c r="G2363" i="9" s="1"/>
  <c r="C2362" i="9"/>
  <c r="E2362" i="9" s="1"/>
  <c r="G2362" i="9" s="1"/>
  <c r="C2361" i="9"/>
  <c r="E2361" i="9" s="1"/>
  <c r="G2361" i="9" s="1"/>
  <c r="C2360" i="9"/>
  <c r="E2360" i="9" s="1"/>
  <c r="G2360" i="9" s="1"/>
  <c r="C2359" i="9"/>
  <c r="E2359" i="9" s="1"/>
  <c r="G2359" i="9" s="1"/>
  <c r="C2358" i="9"/>
  <c r="E2358" i="9" s="1"/>
  <c r="G2358" i="9" s="1"/>
  <c r="C2357" i="9"/>
  <c r="E2357" i="9" s="1"/>
  <c r="G2357" i="9" s="1"/>
  <c r="C2356" i="9"/>
  <c r="E2356" i="9" s="1"/>
  <c r="G2356" i="9" s="1"/>
  <c r="C2355" i="9"/>
  <c r="E2355" i="9" s="1"/>
  <c r="G2355" i="9" s="1"/>
  <c r="C2354" i="9"/>
  <c r="E2354" i="9" s="1"/>
  <c r="G2354" i="9" s="1"/>
  <c r="C2353" i="9"/>
  <c r="E2353" i="9" s="1"/>
  <c r="G2353" i="9" s="1"/>
  <c r="C2352" i="9"/>
  <c r="E2352" i="9" s="1"/>
  <c r="G2352" i="9" s="1"/>
  <c r="C2351" i="9"/>
  <c r="E2351" i="9" s="1"/>
  <c r="G2351" i="9" s="1"/>
  <c r="C2350" i="9"/>
  <c r="E2350" i="9" s="1"/>
  <c r="G2350" i="9" s="1"/>
  <c r="C2349" i="9"/>
  <c r="E2349" i="9" s="1"/>
  <c r="G2349" i="9" s="1"/>
  <c r="C2348" i="9"/>
  <c r="E2348" i="9" s="1"/>
  <c r="G2348" i="9" s="1"/>
  <c r="C2347" i="9"/>
  <c r="E2347" i="9" s="1"/>
  <c r="G2347" i="9" s="1"/>
  <c r="C2346" i="9"/>
  <c r="E2346" i="9" s="1"/>
  <c r="G2346" i="9" s="1"/>
  <c r="C2345" i="9"/>
  <c r="E2345" i="9" s="1"/>
  <c r="G2345" i="9" s="1"/>
  <c r="C2344" i="9"/>
  <c r="E2344" i="9" s="1"/>
  <c r="G2344" i="9" s="1"/>
  <c r="C2343" i="9"/>
  <c r="E2343" i="9" s="1"/>
  <c r="G2343" i="9" s="1"/>
  <c r="C2342" i="9"/>
  <c r="E2342" i="9" s="1"/>
  <c r="G2342" i="9" s="1"/>
  <c r="C2341" i="9"/>
  <c r="E2341" i="9" s="1"/>
  <c r="G2341" i="9" s="1"/>
  <c r="C2340" i="9"/>
  <c r="E2340" i="9" s="1"/>
  <c r="G2340" i="9" s="1"/>
  <c r="C2339" i="9"/>
  <c r="E2339" i="9" s="1"/>
  <c r="G2339" i="9" s="1"/>
  <c r="C2338" i="9"/>
  <c r="E2338" i="9" s="1"/>
  <c r="G2338" i="9" s="1"/>
  <c r="C2337" i="9"/>
  <c r="E2337" i="9" s="1"/>
  <c r="G2337" i="9" s="1"/>
  <c r="C2336" i="9"/>
  <c r="E2336" i="9" s="1"/>
  <c r="G2336" i="9" s="1"/>
  <c r="C2335" i="9"/>
  <c r="E2335" i="9" s="1"/>
  <c r="G2335" i="9" s="1"/>
  <c r="C2334" i="9"/>
  <c r="E2334" i="9" s="1"/>
  <c r="G2334" i="9" s="1"/>
  <c r="C2333" i="9"/>
  <c r="E2333" i="9" s="1"/>
  <c r="G2333" i="9" s="1"/>
  <c r="C2332" i="9"/>
  <c r="E2332" i="9" s="1"/>
  <c r="G2332" i="9" s="1"/>
  <c r="C2331" i="9"/>
  <c r="E2331" i="9" s="1"/>
  <c r="G2331" i="9" s="1"/>
  <c r="C2330" i="9"/>
  <c r="E2330" i="9" s="1"/>
  <c r="G2330" i="9" s="1"/>
  <c r="C2329" i="9"/>
  <c r="E2329" i="9" s="1"/>
  <c r="G2329" i="9" s="1"/>
  <c r="C2328" i="9"/>
  <c r="E2328" i="9" s="1"/>
  <c r="G2328" i="9" s="1"/>
  <c r="C2327" i="9"/>
  <c r="E2327" i="9" s="1"/>
  <c r="G2327" i="9" s="1"/>
  <c r="C2326" i="9"/>
  <c r="E2326" i="9" s="1"/>
  <c r="G2326" i="9" s="1"/>
  <c r="C2325" i="9"/>
  <c r="E2325" i="9" s="1"/>
  <c r="G2325" i="9" s="1"/>
  <c r="C2324" i="9"/>
  <c r="E2324" i="9" s="1"/>
  <c r="G2324" i="9" s="1"/>
  <c r="C2323" i="9"/>
  <c r="E2323" i="9" s="1"/>
  <c r="G2323" i="9" s="1"/>
  <c r="C2322" i="9"/>
  <c r="E2322" i="9" s="1"/>
  <c r="G2322" i="9" s="1"/>
  <c r="C2321" i="9"/>
  <c r="E2321" i="9" s="1"/>
  <c r="G2321" i="9" s="1"/>
  <c r="C2320" i="9"/>
  <c r="E2320" i="9" s="1"/>
  <c r="G2320" i="9" s="1"/>
  <c r="C2319" i="9"/>
  <c r="E2319" i="9" s="1"/>
  <c r="G2319" i="9" s="1"/>
  <c r="C2318" i="9"/>
  <c r="E2318" i="9" s="1"/>
  <c r="G2318" i="9" s="1"/>
  <c r="C2317" i="9"/>
  <c r="E2317" i="9" s="1"/>
  <c r="G2317" i="9" s="1"/>
  <c r="C2316" i="9"/>
  <c r="E2316" i="9" s="1"/>
  <c r="G2316" i="9" s="1"/>
  <c r="C2315" i="9"/>
  <c r="E2315" i="9" s="1"/>
  <c r="G2315" i="9" s="1"/>
  <c r="C2314" i="9"/>
  <c r="E2314" i="9" s="1"/>
  <c r="G2314" i="9" s="1"/>
  <c r="C2313" i="9"/>
  <c r="E2313" i="9" s="1"/>
  <c r="G2313" i="9" s="1"/>
  <c r="C2312" i="9"/>
  <c r="E2312" i="9" s="1"/>
  <c r="G2312" i="9" s="1"/>
  <c r="C2311" i="9"/>
  <c r="E2311" i="9" s="1"/>
  <c r="G2311" i="9" s="1"/>
  <c r="C2310" i="9"/>
  <c r="E2310" i="9" s="1"/>
  <c r="G2310" i="9" s="1"/>
  <c r="C2309" i="9"/>
  <c r="E2309" i="9" s="1"/>
  <c r="G2309" i="9" s="1"/>
  <c r="C2308" i="9"/>
  <c r="E2308" i="9" s="1"/>
  <c r="G2308" i="9" s="1"/>
  <c r="C2307" i="9"/>
  <c r="E2307" i="9" s="1"/>
  <c r="G2307" i="9" s="1"/>
  <c r="C2306" i="9"/>
  <c r="E2306" i="9" s="1"/>
  <c r="G2306" i="9" s="1"/>
  <c r="C2305" i="9"/>
  <c r="E2305" i="9" s="1"/>
  <c r="G2305" i="9" s="1"/>
  <c r="C2304" i="9"/>
  <c r="E2304" i="9" s="1"/>
  <c r="G2304" i="9" s="1"/>
  <c r="C2303" i="9"/>
  <c r="E2303" i="9" s="1"/>
  <c r="G2303" i="9" s="1"/>
  <c r="C2302" i="9"/>
  <c r="E2302" i="9" s="1"/>
  <c r="G2302" i="9" s="1"/>
  <c r="C2301" i="9"/>
  <c r="E2301" i="9" s="1"/>
  <c r="G2301" i="9" s="1"/>
  <c r="C2300" i="9"/>
  <c r="E2300" i="9" s="1"/>
  <c r="G2300" i="9" s="1"/>
  <c r="C2299" i="9"/>
  <c r="E2299" i="9" s="1"/>
  <c r="G2299" i="9" s="1"/>
  <c r="C2298" i="9"/>
  <c r="E2298" i="9" s="1"/>
  <c r="G2298" i="9" s="1"/>
  <c r="C2297" i="9"/>
  <c r="E2297" i="9" s="1"/>
  <c r="G2297" i="9" s="1"/>
  <c r="C2296" i="9"/>
  <c r="E2296" i="9" s="1"/>
  <c r="G2296" i="9" s="1"/>
  <c r="C2295" i="9"/>
  <c r="E2295" i="9" s="1"/>
  <c r="G2295" i="9" s="1"/>
  <c r="C2294" i="9"/>
  <c r="E2294" i="9" s="1"/>
  <c r="G2294" i="9" s="1"/>
  <c r="C2293" i="9"/>
  <c r="E2293" i="9" s="1"/>
  <c r="G2293" i="9" s="1"/>
  <c r="C2292" i="9"/>
  <c r="E2292" i="9" s="1"/>
  <c r="G2292" i="9" s="1"/>
  <c r="C2291" i="9"/>
  <c r="E2291" i="9" s="1"/>
  <c r="G2291" i="9" s="1"/>
  <c r="C2290" i="9"/>
  <c r="E2290" i="9" s="1"/>
  <c r="G2290" i="9" s="1"/>
  <c r="C2289" i="9"/>
  <c r="E2289" i="9" s="1"/>
  <c r="G2289" i="9" s="1"/>
  <c r="C2288" i="9"/>
  <c r="E2288" i="9" s="1"/>
  <c r="G2288" i="9" s="1"/>
  <c r="C2287" i="9"/>
  <c r="E2287" i="9" s="1"/>
  <c r="G2287" i="9" s="1"/>
  <c r="C2286" i="9"/>
  <c r="E2286" i="9" s="1"/>
  <c r="G2286" i="9" s="1"/>
  <c r="C2285" i="9"/>
  <c r="E2285" i="9" s="1"/>
  <c r="G2285" i="9" s="1"/>
  <c r="C2284" i="9"/>
  <c r="E2284" i="9" s="1"/>
  <c r="G2284" i="9" s="1"/>
  <c r="C2283" i="9"/>
  <c r="E2283" i="9" s="1"/>
  <c r="G2283" i="9" s="1"/>
  <c r="C2282" i="9"/>
  <c r="E2282" i="9" s="1"/>
  <c r="G2282" i="9" s="1"/>
  <c r="C2281" i="9"/>
  <c r="E2281" i="9" s="1"/>
  <c r="G2281" i="9" s="1"/>
  <c r="C2280" i="9"/>
  <c r="E2280" i="9" s="1"/>
  <c r="G2280" i="9" s="1"/>
  <c r="C2279" i="9"/>
  <c r="E2279" i="9" s="1"/>
  <c r="G2279" i="9" s="1"/>
  <c r="C2278" i="9"/>
  <c r="E2278" i="9" s="1"/>
  <c r="G2278" i="9" s="1"/>
  <c r="C2277" i="9"/>
  <c r="E2277" i="9" s="1"/>
  <c r="G2277" i="9" s="1"/>
  <c r="C2276" i="9"/>
  <c r="E2276" i="9" s="1"/>
  <c r="G2276" i="9" s="1"/>
  <c r="C2275" i="9"/>
  <c r="E2275" i="9" s="1"/>
  <c r="G2275" i="9" s="1"/>
  <c r="C2274" i="9"/>
  <c r="E2274" i="9" s="1"/>
  <c r="G2274" i="9" s="1"/>
  <c r="C2273" i="9"/>
  <c r="E2273" i="9" s="1"/>
  <c r="G2273" i="9" s="1"/>
  <c r="C2272" i="9"/>
  <c r="E2272" i="9" s="1"/>
  <c r="G2272" i="9" s="1"/>
  <c r="C2271" i="9"/>
  <c r="E2271" i="9" s="1"/>
  <c r="G2271" i="9" s="1"/>
  <c r="C2270" i="9"/>
  <c r="E2270" i="9" s="1"/>
  <c r="G2270" i="9" s="1"/>
  <c r="C2269" i="9"/>
  <c r="E2269" i="9" s="1"/>
  <c r="G2269" i="9" s="1"/>
  <c r="C2268" i="9"/>
  <c r="E2268" i="9" s="1"/>
  <c r="G2268" i="9" s="1"/>
  <c r="C2267" i="9"/>
  <c r="E2267" i="9" s="1"/>
  <c r="G2267" i="9" s="1"/>
  <c r="C2266" i="9"/>
  <c r="E2266" i="9" s="1"/>
  <c r="G2266" i="9" s="1"/>
  <c r="C2265" i="9"/>
  <c r="E2265" i="9" s="1"/>
  <c r="G2265" i="9" s="1"/>
  <c r="C2264" i="9"/>
  <c r="E2264" i="9" s="1"/>
  <c r="G2264" i="9" s="1"/>
  <c r="C2263" i="9"/>
  <c r="E2263" i="9" s="1"/>
  <c r="G2263" i="9" s="1"/>
  <c r="C2262" i="9"/>
  <c r="E2262" i="9" s="1"/>
  <c r="G2262" i="9" s="1"/>
  <c r="C2261" i="9"/>
  <c r="E2261" i="9" s="1"/>
  <c r="G2261" i="9" s="1"/>
  <c r="C2260" i="9"/>
  <c r="E2260" i="9" s="1"/>
  <c r="G2260" i="9" s="1"/>
  <c r="C2259" i="9"/>
  <c r="E2259" i="9" s="1"/>
  <c r="G2259" i="9" s="1"/>
  <c r="C2258" i="9"/>
  <c r="E2258" i="9" s="1"/>
  <c r="G2258" i="9" s="1"/>
  <c r="C2257" i="9"/>
  <c r="E2257" i="9" s="1"/>
  <c r="G2257" i="9" s="1"/>
  <c r="C2256" i="9"/>
  <c r="E2256" i="9" s="1"/>
  <c r="G2256" i="9" s="1"/>
  <c r="C2255" i="9"/>
  <c r="E2255" i="9" s="1"/>
  <c r="G2255" i="9" s="1"/>
  <c r="C2254" i="9"/>
  <c r="E2254" i="9" s="1"/>
  <c r="G2254" i="9" s="1"/>
  <c r="C2253" i="9"/>
  <c r="E2253" i="9" s="1"/>
  <c r="G2253" i="9" s="1"/>
  <c r="C2252" i="9"/>
  <c r="E2252" i="9" s="1"/>
  <c r="G2252" i="9" s="1"/>
  <c r="C2251" i="9"/>
  <c r="E2251" i="9" s="1"/>
  <c r="G2251" i="9" s="1"/>
  <c r="C2250" i="9"/>
  <c r="E2250" i="9" s="1"/>
  <c r="G2250" i="9" s="1"/>
  <c r="C2249" i="9"/>
  <c r="E2249" i="9" s="1"/>
  <c r="G2249" i="9" s="1"/>
  <c r="C2248" i="9"/>
  <c r="E2248" i="9" s="1"/>
  <c r="G2248" i="9" s="1"/>
  <c r="C2247" i="9"/>
  <c r="E2247" i="9" s="1"/>
  <c r="G2247" i="9" s="1"/>
  <c r="C2246" i="9"/>
  <c r="E2246" i="9" s="1"/>
  <c r="G2246" i="9" s="1"/>
  <c r="C2245" i="9"/>
  <c r="E2245" i="9" s="1"/>
  <c r="G2245" i="9" s="1"/>
  <c r="C2244" i="9"/>
  <c r="E2244" i="9" s="1"/>
  <c r="G2244" i="9" s="1"/>
  <c r="C2243" i="9"/>
  <c r="E2243" i="9" s="1"/>
  <c r="G2243" i="9" s="1"/>
  <c r="C2242" i="9"/>
  <c r="E2242" i="9" s="1"/>
  <c r="G2242" i="9" s="1"/>
  <c r="C2241" i="9"/>
  <c r="E2241" i="9" s="1"/>
  <c r="G2241" i="9" s="1"/>
  <c r="C2240" i="9"/>
  <c r="E2240" i="9" s="1"/>
  <c r="G2240" i="9" s="1"/>
  <c r="C2239" i="9"/>
  <c r="E2239" i="9" s="1"/>
  <c r="G2239" i="9" s="1"/>
  <c r="C2238" i="9"/>
  <c r="E2238" i="9" s="1"/>
  <c r="G2238" i="9" s="1"/>
  <c r="C2237" i="9"/>
  <c r="E2237" i="9" s="1"/>
  <c r="G2237" i="9" s="1"/>
  <c r="C2236" i="9"/>
  <c r="E2236" i="9" s="1"/>
  <c r="G2236" i="9" s="1"/>
  <c r="C2235" i="9"/>
  <c r="E2235" i="9" s="1"/>
  <c r="G2235" i="9" s="1"/>
  <c r="C2234" i="9"/>
  <c r="E2234" i="9" s="1"/>
  <c r="G2234" i="9" s="1"/>
  <c r="C2233" i="9"/>
  <c r="E2233" i="9" s="1"/>
  <c r="G2233" i="9" s="1"/>
  <c r="C2232" i="9"/>
  <c r="E2232" i="9" s="1"/>
  <c r="G2232" i="9" s="1"/>
  <c r="C2231" i="9"/>
  <c r="E2231" i="9" s="1"/>
  <c r="G2231" i="9" s="1"/>
  <c r="C2230" i="9"/>
  <c r="E2230" i="9" s="1"/>
  <c r="G2230" i="9" s="1"/>
  <c r="C2229" i="9"/>
  <c r="E2229" i="9" s="1"/>
  <c r="G2229" i="9" s="1"/>
  <c r="C2228" i="9"/>
  <c r="E2228" i="9" s="1"/>
  <c r="G2228" i="9" s="1"/>
  <c r="C2227" i="9"/>
  <c r="E2227" i="9" s="1"/>
  <c r="G2227" i="9" s="1"/>
  <c r="C2226" i="9"/>
  <c r="E2226" i="9" s="1"/>
  <c r="G2226" i="9" s="1"/>
  <c r="C2225" i="9"/>
  <c r="E2225" i="9" s="1"/>
  <c r="G2225" i="9" s="1"/>
  <c r="C2224" i="9"/>
  <c r="E2224" i="9" s="1"/>
  <c r="G2224" i="9" s="1"/>
  <c r="C2223" i="9"/>
  <c r="E2223" i="9" s="1"/>
  <c r="G2223" i="9" s="1"/>
  <c r="C2222" i="9"/>
  <c r="E2222" i="9" s="1"/>
  <c r="G2222" i="9" s="1"/>
  <c r="C2221" i="9"/>
  <c r="E2221" i="9" s="1"/>
  <c r="G2221" i="9" s="1"/>
  <c r="C2220" i="9"/>
  <c r="E2220" i="9" s="1"/>
  <c r="G2220" i="9" s="1"/>
  <c r="C2219" i="9"/>
  <c r="E2219" i="9" s="1"/>
  <c r="G2219" i="9" s="1"/>
  <c r="C2218" i="9"/>
  <c r="E2218" i="9" s="1"/>
  <c r="G2218" i="9" s="1"/>
  <c r="C2217" i="9"/>
  <c r="E2217" i="9" s="1"/>
  <c r="G2217" i="9" s="1"/>
  <c r="C2216" i="9"/>
  <c r="E2216" i="9" s="1"/>
  <c r="G2216" i="9" s="1"/>
  <c r="C2215" i="9"/>
  <c r="E2215" i="9" s="1"/>
  <c r="G2215" i="9" s="1"/>
  <c r="C2214" i="9"/>
  <c r="E2214" i="9" s="1"/>
  <c r="G2214" i="9" s="1"/>
  <c r="C2213" i="9"/>
  <c r="E2213" i="9" s="1"/>
  <c r="G2213" i="9" s="1"/>
  <c r="C2212" i="9"/>
  <c r="E2212" i="9" s="1"/>
  <c r="G2212" i="9" s="1"/>
  <c r="C2211" i="9"/>
  <c r="E2211" i="9" s="1"/>
  <c r="G2211" i="9" s="1"/>
  <c r="C2210" i="9"/>
  <c r="E2210" i="9" s="1"/>
  <c r="G2210" i="9" s="1"/>
  <c r="C2209" i="9"/>
  <c r="E2209" i="9" s="1"/>
  <c r="G2209" i="9" s="1"/>
  <c r="C2208" i="9"/>
  <c r="E2208" i="9" s="1"/>
  <c r="G2208" i="9" s="1"/>
  <c r="C2207" i="9"/>
  <c r="E2207" i="9" s="1"/>
  <c r="G2207" i="9" s="1"/>
  <c r="C2206" i="9"/>
  <c r="E2206" i="9" s="1"/>
  <c r="G2206" i="9" s="1"/>
  <c r="C2205" i="9"/>
  <c r="E2205" i="9" s="1"/>
  <c r="G2205" i="9" s="1"/>
  <c r="C2204" i="9"/>
  <c r="E2204" i="9" s="1"/>
  <c r="G2204" i="9" s="1"/>
  <c r="C2203" i="9"/>
  <c r="E2203" i="9" s="1"/>
  <c r="G2203" i="9" s="1"/>
  <c r="C2202" i="9"/>
  <c r="E2202" i="9" s="1"/>
  <c r="G2202" i="9" s="1"/>
  <c r="C2201" i="9"/>
  <c r="E2201" i="9" s="1"/>
  <c r="G2201" i="9" s="1"/>
  <c r="C2200" i="9"/>
  <c r="E2200" i="9" s="1"/>
  <c r="G2200" i="9" s="1"/>
  <c r="C2199" i="9"/>
  <c r="E2199" i="9" s="1"/>
  <c r="G2199" i="9" s="1"/>
  <c r="C2198" i="9"/>
  <c r="E2198" i="9" s="1"/>
  <c r="G2198" i="9" s="1"/>
  <c r="C2197" i="9"/>
  <c r="E2197" i="9" s="1"/>
  <c r="G2197" i="9" s="1"/>
  <c r="C2196" i="9"/>
  <c r="E2196" i="9" s="1"/>
  <c r="G2196" i="9" s="1"/>
  <c r="C2195" i="9"/>
  <c r="E2195" i="9" s="1"/>
  <c r="G2195" i="9" s="1"/>
  <c r="C2194" i="9"/>
  <c r="E2194" i="9" s="1"/>
  <c r="G2194" i="9" s="1"/>
  <c r="C2193" i="9"/>
  <c r="E2193" i="9" s="1"/>
  <c r="G2193" i="9" s="1"/>
  <c r="C2192" i="9"/>
  <c r="E2192" i="9" s="1"/>
  <c r="G2192" i="9" s="1"/>
  <c r="C2191" i="9"/>
  <c r="E2191" i="9" s="1"/>
  <c r="G2191" i="9" s="1"/>
  <c r="C2190" i="9"/>
  <c r="E2190" i="9" s="1"/>
  <c r="G2190" i="9" s="1"/>
  <c r="C2189" i="9"/>
  <c r="E2189" i="9" s="1"/>
  <c r="G2189" i="9" s="1"/>
  <c r="C2188" i="9"/>
  <c r="E2188" i="9" s="1"/>
  <c r="G2188" i="9" s="1"/>
  <c r="C2187" i="9"/>
  <c r="E2187" i="9" s="1"/>
  <c r="G2187" i="9" s="1"/>
  <c r="C2186" i="9"/>
  <c r="E2186" i="9" s="1"/>
  <c r="G2186" i="9" s="1"/>
  <c r="C2185" i="9"/>
  <c r="E2185" i="9" s="1"/>
  <c r="G2185" i="9" s="1"/>
  <c r="C2184" i="9"/>
  <c r="E2184" i="9" s="1"/>
  <c r="G2184" i="9" s="1"/>
  <c r="C2183" i="9"/>
  <c r="E2183" i="9" s="1"/>
  <c r="G2183" i="9" s="1"/>
  <c r="C2182" i="9"/>
  <c r="E2182" i="9" s="1"/>
  <c r="G2182" i="9" s="1"/>
  <c r="C2181" i="9"/>
  <c r="E2181" i="9" s="1"/>
  <c r="G2181" i="9" s="1"/>
  <c r="C2180" i="9"/>
  <c r="E2180" i="9" s="1"/>
  <c r="G2180" i="9" s="1"/>
  <c r="C2179" i="9"/>
  <c r="E2179" i="9" s="1"/>
  <c r="G2179" i="9" s="1"/>
  <c r="C2178" i="9"/>
  <c r="E2178" i="9" s="1"/>
  <c r="G2178" i="9" s="1"/>
  <c r="C2177" i="9"/>
  <c r="E2177" i="9" s="1"/>
  <c r="G2177" i="9" s="1"/>
  <c r="C2176" i="9"/>
  <c r="E2176" i="9" s="1"/>
  <c r="G2176" i="9" s="1"/>
  <c r="C2175" i="9"/>
  <c r="E2175" i="9" s="1"/>
  <c r="G2175" i="9" s="1"/>
  <c r="C2174" i="9"/>
  <c r="E2174" i="9" s="1"/>
  <c r="G2174" i="9" s="1"/>
  <c r="C2173" i="9"/>
  <c r="E2173" i="9" s="1"/>
  <c r="G2173" i="9" s="1"/>
  <c r="C2172" i="9"/>
  <c r="E2172" i="9" s="1"/>
  <c r="G2172" i="9" s="1"/>
  <c r="C2171" i="9"/>
  <c r="E2171" i="9" s="1"/>
  <c r="G2171" i="9" s="1"/>
  <c r="C2170" i="9"/>
  <c r="E2170" i="9" s="1"/>
  <c r="G2170" i="9" s="1"/>
  <c r="C2169" i="9"/>
  <c r="E2169" i="9" s="1"/>
  <c r="G2169" i="9" s="1"/>
  <c r="C2168" i="9"/>
  <c r="E2168" i="9" s="1"/>
  <c r="G2168" i="9" s="1"/>
  <c r="C2167" i="9"/>
  <c r="E2167" i="9" s="1"/>
  <c r="G2167" i="9" s="1"/>
  <c r="C2166" i="9"/>
  <c r="E2166" i="9" s="1"/>
  <c r="G2166" i="9" s="1"/>
  <c r="C2165" i="9"/>
  <c r="E2165" i="9" s="1"/>
  <c r="G2165" i="9" s="1"/>
  <c r="C2164" i="9"/>
  <c r="E2164" i="9" s="1"/>
  <c r="G2164" i="9" s="1"/>
  <c r="C2163" i="9"/>
  <c r="E2163" i="9" s="1"/>
  <c r="G2163" i="9" s="1"/>
  <c r="C2162" i="9"/>
  <c r="E2162" i="9" s="1"/>
  <c r="G2162" i="9" s="1"/>
  <c r="C2161" i="9"/>
  <c r="E2161" i="9" s="1"/>
  <c r="G2161" i="9" s="1"/>
  <c r="C2160" i="9"/>
  <c r="E2160" i="9" s="1"/>
  <c r="G2160" i="9" s="1"/>
  <c r="C2159" i="9"/>
  <c r="E2159" i="9" s="1"/>
  <c r="G2159" i="9" s="1"/>
  <c r="C2158" i="9"/>
  <c r="E2158" i="9" s="1"/>
  <c r="G2158" i="9" s="1"/>
  <c r="C2157" i="9"/>
  <c r="E2157" i="9" s="1"/>
  <c r="G2157" i="9" s="1"/>
  <c r="C2156" i="9"/>
  <c r="E2156" i="9" s="1"/>
  <c r="G2156" i="9" s="1"/>
  <c r="C2155" i="9"/>
  <c r="E2155" i="9" s="1"/>
  <c r="G2155" i="9" s="1"/>
  <c r="C2154" i="9"/>
  <c r="E2154" i="9" s="1"/>
  <c r="G2154" i="9" s="1"/>
  <c r="C2153" i="9"/>
  <c r="E2153" i="9" s="1"/>
  <c r="G2153" i="9" s="1"/>
  <c r="C2152" i="9"/>
  <c r="E2152" i="9" s="1"/>
  <c r="G2152" i="9" s="1"/>
  <c r="C2151" i="9"/>
  <c r="E2151" i="9" s="1"/>
  <c r="G2151" i="9" s="1"/>
  <c r="C2150" i="9"/>
  <c r="E2150" i="9" s="1"/>
  <c r="G2150" i="9" s="1"/>
  <c r="C2149" i="9"/>
  <c r="E2149" i="9" s="1"/>
  <c r="G2149" i="9" s="1"/>
  <c r="C2148" i="9"/>
  <c r="E2148" i="9" s="1"/>
  <c r="G2148" i="9" s="1"/>
  <c r="C2147" i="9"/>
  <c r="E2147" i="9" s="1"/>
  <c r="G2147" i="9" s="1"/>
  <c r="C2146" i="9"/>
  <c r="E2146" i="9" s="1"/>
  <c r="G2146" i="9" s="1"/>
  <c r="C2145" i="9"/>
  <c r="E2145" i="9" s="1"/>
  <c r="G2145" i="9" s="1"/>
  <c r="C2144" i="9"/>
  <c r="E2144" i="9" s="1"/>
  <c r="G2144" i="9" s="1"/>
  <c r="C2143" i="9"/>
  <c r="E2143" i="9" s="1"/>
  <c r="G2143" i="9" s="1"/>
  <c r="C2142" i="9"/>
  <c r="E2142" i="9" s="1"/>
  <c r="G2142" i="9" s="1"/>
  <c r="C2141" i="9"/>
  <c r="E2141" i="9" s="1"/>
  <c r="G2141" i="9" s="1"/>
  <c r="C2140" i="9"/>
  <c r="E2140" i="9" s="1"/>
  <c r="G2140" i="9" s="1"/>
  <c r="C2139" i="9"/>
  <c r="E2139" i="9" s="1"/>
  <c r="G2139" i="9" s="1"/>
  <c r="C2138" i="9"/>
  <c r="E2138" i="9" s="1"/>
  <c r="G2138" i="9" s="1"/>
  <c r="C2137" i="9"/>
  <c r="E2137" i="9" s="1"/>
  <c r="G2137" i="9" s="1"/>
  <c r="C2136" i="9"/>
  <c r="E2136" i="9" s="1"/>
  <c r="G2136" i="9" s="1"/>
  <c r="C2135" i="9"/>
  <c r="E2135" i="9" s="1"/>
  <c r="G2135" i="9" s="1"/>
  <c r="C2134" i="9"/>
  <c r="E2134" i="9" s="1"/>
  <c r="G2134" i="9" s="1"/>
  <c r="C2133" i="9"/>
  <c r="E2133" i="9" s="1"/>
  <c r="G2133" i="9" s="1"/>
  <c r="C2132" i="9"/>
  <c r="E2132" i="9" s="1"/>
  <c r="G2132" i="9" s="1"/>
  <c r="C2131" i="9"/>
  <c r="E2131" i="9" s="1"/>
  <c r="G2131" i="9" s="1"/>
  <c r="C2130" i="9"/>
  <c r="E2130" i="9" s="1"/>
  <c r="G2130" i="9" s="1"/>
  <c r="C2129" i="9"/>
  <c r="E2129" i="9" s="1"/>
  <c r="G2129" i="9" s="1"/>
  <c r="C2128" i="9"/>
  <c r="E2128" i="9" s="1"/>
  <c r="G2128" i="9" s="1"/>
  <c r="C2127" i="9"/>
  <c r="E2127" i="9" s="1"/>
  <c r="G2127" i="9" s="1"/>
  <c r="C2126" i="9"/>
  <c r="E2126" i="9" s="1"/>
  <c r="G2126" i="9" s="1"/>
  <c r="C2125" i="9"/>
  <c r="E2125" i="9" s="1"/>
  <c r="G2125" i="9" s="1"/>
  <c r="C2124" i="9"/>
  <c r="E2124" i="9" s="1"/>
  <c r="G2124" i="9" s="1"/>
  <c r="C2123" i="9"/>
  <c r="E2123" i="9" s="1"/>
  <c r="G2123" i="9" s="1"/>
  <c r="C2122" i="9"/>
  <c r="E2122" i="9" s="1"/>
  <c r="G2122" i="9" s="1"/>
  <c r="C2121" i="9"/>
  <c r="E2121" i="9" s="1"/>
  <c r="G2121" i="9" s="1"/>
  <c r="C2120" i="9"/>
  <c r="E2120" i="9" s="1"/>
  <c r="G2120" i="9" s="1"/>
  <c r="C2119" i="9"/>
  <c r="E2119" i="9" s="1"/>
  <c r="G2119" i="9" s="1"/>
  <c r="C2118" i="9"/>
  <c r="E2118" i="9" s="1"/>
  <c r="G2118" i="9" s="1"/>
  <c r="C2117" i="9"/>
  <c r="E2117" i="9" s="1"/>
  <c r="G2117" i="9" s="1"/>
  <c r="C2116" i="9"/>
  <c r="E2116" i="9" s="1"/>
  <c r="G2116" i="9" s="1"/>
  <c r="C2115" i="9"/>
  <c r="E2115" i="9" s="1"/>
  <c r="G2115" i="9" s="1"/>
  <c r="C2114" i="9"/>
  <c r="E2114" i="9" s="1"/>
  <c r="G2114" i="9" s="1"/>
  <c r="C2113" i="9"/>
  <c r="E2113" i="9" s="1"/>
  <c r="G2113" i="9" s="1"/>
  <c r="C2112" i="9"/>
  <c r="E2112" i="9" s="1"/>
  <c r="G2112" i="9" s="1"/>
  <c r="C2111" i="9"/>
  <c r="E2111" i="9" s="1"/>
  <c r="G2111" i="9" s="1"/>
  <c r="C2110" i="9"/>
  <c r="E2110" i="9" s="1"/>
  <c r="G2110" i="9" s="1"/>
  <c r="C2109" i="9"/>
  <c r="E2109" i="9" s="1"/>
  <c r="G2109" i="9" s="1"/>
  <c r="C2108" i="9"/>
  <c r="E2108" i="9" s="1"/>
  <c r="G2108" i="9" s="1"/>
  <c r="C2107" i="9"/>
  <c r="E2107" i="9" s="1"/>
  <c r="G2107" i="9" s="1"/>
  <c r="C2106" i="9"/>
  <c r="E2106" i="9" s="1"/>
  <c r="G2106" i="9" s="1"/>
  <c r="C2105" i="9"/>
  <c r="E2105" i="9" s="1"/>
  <c r="G2105" i="9" s="1"/>
  <c r="C2104" i="9"/>
  <c r="E2104" i="9" s="1"/>
  <c r="G2104" i="9" s="1"/>
  <c r="C2103" i="9"/>
  <c r="E2103" i="9" s="1"/>
  <c r="G2103" i="9" s="1"/>
  <c r="C2102" i="9"/>
  <c r="E2102" i="9" s="1"/>
  <c r="G2102" i="9" s="1"/>
  <c r="C2101" i="9"/>
  <c r="E2101" i="9" s="1"/>
  <c r="G2101" i="9" s="1"/>
  <c r="C2100" i="9"/>
  <c r="E2100" i="9" s="1"/>
  <c r="G2100" i="9" s="1"/>
  <c r="C2099" i="9"/>
  <c r="E2099" i="9" s="1"/>
  <c r="G2099" i="9" s="1"/>
  <c r="C2098" i="9"/>
  <c r="E2098" i="9" s="1"/>
  <c r="G2098" i="9" s="1"/>
  <c r="C2097" i="9"/>
  <c r="E2097" i="9" s="1"/>
  <c r="G2097" i="9" s="1"/>
  <c r="C2096" i="9"/>
  <c r="E2096" i="9" s="1"/>
  <c r="G2096" i="9" s="1"/>
  <c r="C2095" i="9"/>
  <c r="E2095" i="9" s="1"/>
  <c r="G2095" i="9" s="1"/>
  <c r="C2094" i="9"/>
  <c r="E2094" i="9" s="1"/>
  <c r="G2094" i="9" s="1"/>
  <c r="C2093" i="9"/>
  <c r="E2093" i="9" s="1"/>
  <c r="G2093" i="9" s="1"/>
  <c r="C2092" i="9"/>
  <c r="E2092" i="9" s="1"/>
  <c r="G2092" i="9" s="1"/>
  <c r="C2091" i="9"/>
  <c r="E2091" i="9" s="1"/>
  <c r="G2091" i="9" s="1"/>
  <c r="C2090" i="9"/>
  <c r="E2090" i="9" s="1"/>
  <c r="G2090" i="9" s="1"/>
  <c r="C2089" i="9"/>
  <c r="E2089" i="9" s="1"/>
  <c r="G2089" i="9" s="1"/>
  <c r="C2088" i="9"/>
  <c r="E2088" i="9" s="1"/>
  <c r="G2088" i="9" s="1"/>
  <c r="C2087" i="9"/>
  <c r="E2087" i="9" s="1"/>
  <c r="G2087" i="9" s="1"/>
  <c r="C2086" i="9"/>
  <c r="E2086" i="9" s="1"/>
  <c r="G2086" i="9" s="1"/>
  <c r="C2085" i="9"/>
  <c r="E2085" i="9" s="1"/>
  <c r="G2085" i="9" s="1"/>
  <c r="C2084" i="9"/>
  <c r="E2084" i="9" s="1"/>
  <c r="G2084" i="9" s="1"/>
  <c r="C2083" i="9"/>
  <c r="E2083" i="9" s="1"/>
  <c r="G2083" i="9" s="1"/>
  <c r="C2082" i="9"/>
  <c r="E2082" i="9" s="1"/>
  <c r="G2082" i="9" s="1"/>
  <c r="C2081" i="9"/>
  <c r="E2081" i="9" s="1"/>
  <c r="G2081" i="9" s="1"/>
  <c r="C2080" i="9"/>
  <c r="E2080" i="9" s="1"/>
  <c r="G2080" i="9" s="1"/>
  <c r="C2079" i="9"/>
  <c r="E2079" i="9" s="1"/>
  <c r="G2079" i="9" s="1"/>
  <c r="C2078" i="9"/>
  <c r="E2078" i="9" s="1"/>
  <c r="G2078" i="9" s="1"/>
  <c r="C2077" i="9"/>
  <c r="E2077" i="9" s="1"/>
  <c r="G2077" i="9" s="1"/>
  <c r="C2076" i="9"/>
  <c r="E2076" i="9" s="1"/>
  <c r="G2076" i="9" s="1"/>
  <c r="C2075" i="9"/>
  <c r="E2075" i="9" s="1"/>
  <c r="G2075" i="9" s="1"/>
  <c r="C2074" i="9"/>
  <c r="E2074" i="9" s="1"/>
  <c r="G2074" i="9" s="1"/>
  <c r="C2073" i="9"/>
  <c r="E2073" i="9" s="1"/>
  <c r="G2073" i="9" s="1"/>
  <c r="C2072" i="9"/>
  <c r="E2072" i="9" s="1"/>
  <c r="G2072" i="9" s="1"/>
  <c r="C2071" i="9"/>
  <c r="E2071" i="9" s="1"/>
  <c r="G2071" i="9" s="1"/>
  <c r="C2070" i="9"/>
  <c r="E2070" i="9" s="1"/>
  <c r="G2070" i="9" s="1"/>
  <c r="C2069" i="9"/>
  <c r="E2069" i="9" s="1"/>
  <c r="G2069" i="9" s="1"/>
  <c r="C2068" i="9"/>
  <c r="E2068" i="9" s="1"/>
  <c r="G2068" i="9" s="1"/>
  <c r="C2067" i="9"/>
  <c r="E2067" i="9" s="1"/>
  <c r="G2067" i="9" s="1"/>
  <c r="C2066" i="9"/>
  <c r="E2066" i="9" s="1"/>
  <c r="G2066" i="9" s="1"/>
  <c r="C2065" i="9"/>
  <c r="E2065" i="9" s="1"/>
  <c r="G2065" i="9" s="1"/>
  <c r="C2064" i="9"/>
  <c r="E2064" i="9" s="1"/>
  <c r="G2064" i="9" s="1"/>
  <c r="C2063" i="9"/>
  <c r="E2063" i="9" s="1"/>
  <c r="G2063" i="9" s="1"/>
  <c r="C2062" i="9"/>
  <c r="E2062" i="9" s="1"/>
  <c r="G2062" i="9" s="1"/>
  <c r="C2061" i="9"/>
  <c r="E2061" i="9" s="1"/>
  <c r="G2061" i="9" s="1"/>
  <c r="C2060" i="9"/>
  <c r="E2060" i="9" s="1"/>
  <c r="G2060" i="9" s="1"/>
  <c r="C2059" i="9"/>
  <c r="E2059" i="9" s="1"/>
  <c r="G2059" i="9" s="1"/>
  <c r="C2058" i="9"/>
  <c r="E2058" i="9" s="1"/>
  <c r="G2058" i="9" s="1"/>
  <c r="C2057" i="9"/>
  <c r="E2057" i="9" s="1"/>
  <c r="G2057" i="9" s="1"/>
  <c r="C2056" i="9"/>
  <c r="E2056" i="9" s="1"/>
  <c r="G2056" i="9" s="1"/>
  <c r="C2055" i="9"/>
  <c r="E2055" i="9" s="1"/>
  <c r="G2055" i="9" s="1"/>
  <c r="C2054" i="9"/>
  <c r="E2054" i="9" s="1"/>
  <c r="G2054" i="9" s="1"/>
  <c r="C2053" i="9"/>
  <c r="E2053" i="9" s="1"/>
  <c r="G2053" i="9" s="1"/>
  <c r="C2052" i="9"/>
  <c r="E2052" i="9" s="1"/>
  <c r="G2052" i="9" s="1"/>
  <c r="C2051" i="9"/>
  <c r="E2051" i="9" s="1"/>
  <c r="G2051" i="9" s="1"/>
  <c r="C2050" i="9"/>
  <c r="E2050" i="9" s="1"/>
  <c r="G2050" i="9" s="1"/>
  <c r="C2049" i="9"/>
  <c r="E2049" i="9" s="1"/>
  <c r="G2049" i="9" s="1"/>
  <c r="C2048" i="9"/>
  <c r="E2048" i="9" s="1"/>
  <c r="G2048" i="9" s="1"/>
  <c r="C2047" i="9"/>
  <c r="E2047" i="9" s="1"/>
  <c r="G2047" i="9" s="1"/>
  <c r="C2046" i="9"/>
  <c r="E2046" i="9" s="1"/>
  <c r="G2046" i="9" s="1"/>
  <c r="C2045" i="9"/>
  <c r="E2045" i="9" s="1"/>
  <c r="G2045" i="9" s="1"/>
  <c r="C2044" i="9"/>
  <c r="E2044" i="9" s="1"/>
  <c r="G2044" i="9" s="1"/>
  <c r="C2043" i="9"/>
  <c r="E2043" i="9" s="1"/>
  <c r="G2043" i="9" s="1"/>
  <c r="C2042" i="9"/>
  <c r="E2042" i="9" s="1"/>
  <c r="G2042" i="9" s="1"/>
  <c r="C2041" i="9"/>
  <c r="E2041" i="9" s="1"/>
  <c r="G2041" i="9" s="1"/>
  <c r="C2040" i="9"/>
  <c r="E2040" i="9" s="1"/>
  <c r="G2040" i="9" s="1"/>
  <c r="C2039" i="9"/>
  <c r="E2039" i="9" s="1"/>
  <c r="G2039" i="9" s="1"/>
  <c r="C2038" i="9"/>
  <c r="E2038" i="9" s="1"/>
  <c r="G2038" i="9" s="1"/>
  <c r="C2037" i="9"/>
  <c r="E2037" i="9" s="1"/>
  <c r="G2037" i="9" s="1"/>
  <c r="C2036" i="9"/>
  <c r="E2036" i="9" s="1"/>
  <c r="G2036" i="9" s="1"/>
  <c r="C2035" i="9"/>
  <c r="E2035" i="9" s="1"/>
  <c r="G2035" i="9" s="1"/>
  <c r="C2034" i="9"/>
  <c r="E2034" i="9" s="1"/>
  <c r="G2034" i="9" s="1"/>
  <c r="C2033" i="9"/>
  <c r="E2033" i="9" s="1"/>
  <c r="G2033" i="9" s="1"/>
  <c r="C2032" i="9"/>
  <c r="E2032" i="9" s="1"/>
  <c r="G2032" i="9" s="1"/>
  <c r="C2031" i="9"/>
  <c r="E2031" i="9" s="1"/>
  <c r="G2031" i="9" s="1"/>
  <c r="C2030" i="9"/>
  <c r="E2030" i="9" s="1"/>
  <c r="G2030" i="9" s="1"/>
  <c r="C2029" i="9"/>
  <c r="E2029" i="9" s="1"/>
  <c r="G2029" i="9" s="1"/>
  <c r="C2028" i="9"/>
  <c r="E2028" i="9" s="1"/>
  <c r="G2028" i="9" s="1"/>
  <c r="C2027" i="9"/>
  <c r="E2027" i="9" s="1"/>
  <c r="G2027" i="9" s="1"/>
  <c r="C2026" i="9"/>
  <c r="E2026" i="9" s="1"/>
  <c r="G2026" i="9" s="1"/>
  <c r="C2025" i="9"/>
  <c r="E2025" i="9" s="1"/>
  <c r="G2025" i="9" s="1"/>
  <c r="C2024" i="9"/>
  <c r="E2024" i="9" s="1"/>
  <c r="G2024" i="9" s="1"/>
  <c r="C2023" i="9"/>
  <c r="E2023" i="9" s="1"/>
  <c r="G2023" i="9" s="1"/>
  <c r="C2022" i="9"/>
  <c r="E2022" i="9" s="1"/>
  <c r="G2022" i="9" s="1"/>
  <c r="C2021" i="9"/>
  <c r="E2021" i="9" s="1"/>
  <c r="G2021" i="9" s="1"/>
  <c r="C2020" i="9"/>
  <c r="E2020" i="9" s="1"/>
  <c r="G2020" i="9" s="1"/>
  <c r="C2019" i="9"/>
  <c r="E2019" i="9" s="1"/>
  <c r="G2019" i="9" s="1"/>
  <c r="C2018" i="9"/>
  <c r="E2018" i="9" s="1"/>
  <c r="G2018" i="9" s="1"/>
  <c r="C2017" i="9"/>
  <c r="E2017" i="9" s="1"/>
  <c r="G2017" i="9" s="1"/>
  <c r="C2016" i="9"/>
  <c r="E2016" i="9" s="1"/>
  <c r="G2016" i="9" s="1"/>
  <c r="C2015" i="9"/>
  <c r="E2015" i="9" s="1"/>
  <c r="G2015" i="9" s="1"/>
  <c r="C2014" i="9"/>
  <c r="E2014" i="9" s="1"/>
  <c r="G2014" i="9" s="1"/>
  <c r="C2013" i="9"/>
  <c r="E2013" i="9" s="1"/>
  <c r="G2013" i="9" s="1"/>
  <c r="C2012" i="9"/>
  <c r="E2012" i="9" s="1"/>
  <c r="G2012" i="9" s="1"/>
  <c r="C2011" i="9"/>
  <c r="E2011" i="9" s="1"/>
  <c r="G2011" i="9" s="1"/>
  <c r="C2010" i="9"/>
  <c r="E2010" i="9" s="1"/>
  <c r="G2010" i="9" s="1"/>
  <c r="C2009" i="9"/>
  <c r="E2009" i="9" s="1"/>
  <c r="G2009" i="9" s="1"/>
  <c r="C2008" i="9"/>
  <c r="E2008" i="9" s="1"/>
  <c r="G2008" i="9" s="1"/>
  <c r="C2007" i="9"/>
  <c r="E2007" i="9" s="1"/>
  <c r="G2007" i="9" s="1"/>
  <c r="C2006" i="9"/>
  <c r="E2006" i="9" s="1"/>
  <c r="G2006" i="9" s="1"/>
  <c r="C2005" i="9"/>
  <c r="E2005" i="9" s="1"/>
  <c r="G2005" i="9" s="1"/>
  <c r="C2004" i="9"/>
  <c r="E2004" i="9" s="1"/>
  <c r="G2004" i="9" s="1"/>
  <c r="C2003" i="9"/>
  <c r="E2003" i="9" s="1"/>
  <c r="G2003" i="9" s="1"/>
  <c r="C2002" i="9"/>
  <c r="E2002" i="9" s="1"/>
  <c r="G2002" i="9" s="1"/>
  <c r="C2001" i="9"/>
  <c r="E2001" i="9" s="1"/>
  <c r="G2001" i="9" s="1"/>
  <c r="C2000" i="9"/>
  <c r="E2000" i="9" s="1"/>
  <c r="G2000" i="9" s="1"/>
  <c r="C1999" i="9"/>
  <c r="E1999" i="9" s="1"/>
  <c r="G1999" i="9" s="1"/>
  <c r="C1998" i="9"/>
  <c r="E1998" i="9" s="1"/>
  <c r="G1998" i="9" s="1"/>
  <c r="C1997" i="9"/>
  <c r="E1997" i="9" s="1"/>
  <c r="G1997" i="9" s="1"/>
  <c r="C1996" i="9"/>
  <c r="E1996" i="9" s="1"/>
  <c r="G1996" i="9" s="1"/>
  <c r="C1995" i="9"/>
  <c r="E1995" i="9" s="1"/>
  <c r="G1995" i="9" s="1"/>
  <c r="C1994" i="9"/>
  <c r="E1994" i="9" s="1"/>
  <c r="G1994" i="9" s="1"/>
  <c r="C1993" i="9"/>
  <c r="E1993" i="9" s="1"/>
  <c r="G1993" i="9" s="1"/>
  <c r="C1992" i="9"/>
  <c r="E1992" i="9" s="1"/>
  <c r="G1992" i="9" s="1"/>
  <c r="C1991" i="9"/>
  <c r="E1991" i="9" s="1"/>
  <c r="G1991" i="9" s="1"/>
  <c r="C1990" i="9"/>
  <c r="E1990" i="9" s="1"/>
  <c r="G1990" i="9" s="1"/>
  <c r="C1989" i="9"/>
  <c r="E1989" i="9" s="1"/>
  <c r="G1989" i="9" s="1"/>
  <c r="C1988" i="9"/>
  <c r="E1988" i="9" s="1"/>
  <c r="G1988" i="9" s="1"/>
  <c r="C1987" i="9"/>
  <c r="E1987" i="9" s="1"/>
  <c r="G1987" i="9" s="1"/>
  <c r="C1986" i="9"/>
  <c r="E1986" i="9" s="1"/>
  <c r="G1986" i="9" s="1"/>
  <c r="C1985" i="9"/>
  <c r="E1985" i="9" s="1"/>
  <c r="G1985" i="9" s="1"/>
  <c r="C1984" i="9"/>
  <c r="E1984" i="9" s="1"/>
  <c r="G1984" i="9" s="1"/>
  <c r="C1983" i="9"/>
  <c r="E1983" i="9" s="1"/>
  <c r="G1983" i="9" s="1"/>
  <c r="C1982" i="9"/>
  <c r="E1982" i="9" s="1"/>
  <c r="G1982" i="9" s="1"/>
  <c r="C1981" i="9"/>
  <c r="E1981" i="9" s="1"/>
  <c r="G1981" i="9" s="1"/>
  <c r="C1980" i="9"/>
  <c r="E1980" i="9" s="1"/>
  <c r="G1980" i="9" s="1"/>
  <c r="C1979" i="9"/>
  <c r="E1979" i="9" s="1"/>
  <c r="G1979" i="9" s="1"/>
  <c r="C1978" i="9"/>
  <c r="E1978" i="9" s="1"/>
  <c r="G1978" i="9" s="1"/>
  <c r="C1977" i="9"/>
  <c r="E1977" i="9" s="1"/>
  <c r="G1977" i="9" s="1"/>
  <c r="C1976" i="9"/>
  <c r="E1976" i="9" s="1"/>
  <c r="G1976" i="9" s="1"/>
  <c r="C1975" i="9"/>
  <c r="E1975" i="9" s="1"/>
  <c r="G1975" i="9" s="1"/>
  <c r="C1974" i="9"/>
  <c r="E1974" i="9" s="1"/>
  <c r="G1974" i="9" s="1"/>
  <c r="C1973" i="9"/>
  <c r="E1973" i="9" s="1"/>
  <c r="G1973" i="9" s="1"/>
  <c r="C1972" i="9"/>
  <c r="E1972" i="9" s="1"/>
  <c r="G1972" i="9" s="1"/>
  <c r="C1971" i="9"/>
  <c r="E1971" i="9" s="1"/>
  <c r="G1971" i="9" s="1"/>
  <c r="C1970" i="9"/>
  <c r="E1970" i="9" s="1"/>
  <c r="G1970" i="9" s="1"/>
  <c r="C1969" i="9"/>
  <c r="E1969" i="9" s="1"/>
  <c r="G1969" i="9" s="1"/>
  <c r="C1968" i="9"/>
  <c r="E1968" i="9" s="1"/>
  <c r="G1968" i="9" s="1"/>
  <c r="C1967" i="9"/>
  <c r="E1967" i="9" s="1"/>
  <c r="G1967" i="9" s="1"/>
  <c r="C1966" i="9"/>
  <c r="E1966" i="9" s="1"/>
  <c r="G1966" i="9" s="1"/>
  <c r="C1965" i="9"/>
  <c r="E1965" i="9" s="1"/>
  <c r="G1965" i="9" s="1"/>
  <c r="C1964" i="9"/>
  <c r="E1964" i="9" s="1"/>
  <c r="G1964" i="9" s="1"/>
  <c r="C1963" i="9"/>
  <c r="E1963" i="9" s="1"/>
  <c r="G1963" i="9" s="1"/>
  <c r="C1962" i="9"/>
  <c r="E1962" i="9" s="1"/>
  <c r="G1962" i="9" s="1"/>
  <c r="C1961" i="9"/>
  <c r="E1961" i="9" s="1"/>
  <c r="G1961" i="9" s="1"/>
  <c r="C1960" i="9"/>
  <c r="E1960" i="9" s="1"/>
  <c r="G1960" i="9" s="1"/>
  <c r="C1959" i="9"/>
  <c r="E1959" i="9" s="1"/>
  <c r="G1959" i="9" s="1"/>
  <c r="C1958" i="9"/>
  <c r="E1958" i="9" s="1"/>
  <c r="G1958" i="9" s="1"/>
  <c r="C1957" i="9"/>
  <c r="E1957" i="9" s="1"/>
  <c r="G1957" i="9" s="1"/>
  <c r="C1956" i="9"/>
  <c r="E1956" i="9" s="1"/>
  <c r="G1956" i="9" s="1"/>
  <c r="C1955" i="9"/>
  <c r="E1955" i="9" s="1"/>
  <c r="G1955" i="9" s="1"/>
  <c r="C1954" i="9"/>
  <c r="E1954" i="9" s="1"/>
  <c r="G1954" i="9" s="1"/>
  <c r="C1953" i="9"/>
  <c r="E1953" i="9" s="1"/>
  <c r="G1953" i="9" s="1"/>
  <c r="C1952" i="9"/>
  <c r="E1952" i="9" s="1"/>
  <c r="G1952" i="9" s="1"/>
  <c r="C1951" i="9"/>
  <c r="E1951" i="9" s="1"/>
  <c r="G1951" i="9" s="1"/>
  <c r="C1950" i="9"/>
  <c r="E1950" i="9" s="1"/>
  <c r="G1950" i="9" s="1"/>
  <c r="C1949" i="9"/>
  <c r="E1949" i="9" s="1"/>
  <c r="G1949" i="9" s="1"/>
  <c r="C1948" i="9"/>
  <c r="E1948" i="9" s="1"/>
  <c r="G1948" i="9" s="1"/>
  <c r="C1947" i="9"/>
  <c r="E1947" i="9" s="1"/>
  <c r="G1947" i="9" s="1"/>
  <c r="C1946" i="9"/>
  <c r="E1946" i="9" s="1"/>
  <c r="G1946" i="9" s="1"/>
  <c r="C1945" i="9"/>
  <c r="E1945" i="9" s="1"/>
  <c r="G1945" i="9" s="1"/>
  <c r="C1944" i="9"/>
  <c r="E1944" i="9" s="1"/>
  <c r="G1944" i="9" s="1"/>
  <c r="C1943" i="9"/>
  <c r="E1943" i="9" s="1"/>
  <c r="G1943" i="9" s="1"/>
  <c r="C1942" i="9"/>
  <c r="E1942" i="9" s="1"/>
  <c r="G1942" i="9" s="1"/>
  <c r="C1941" i="9"/>
  <c r="E1941" i="9" s="1"/>
  <c r="G1941" i="9" s="1"/>
  <c r="C1940" i="9"/>
  <c r="E1940" i="9" s="1"/>
  <c r="G1940" i="9" s="1"/>
  <c r="C1939" i="9"/>
  <c r="E1939" i="9" s="1"/>
  <c r="G1939" i="9" s="1"/>
  <c r="C1938" i="9"/>
  <c r="E1938" i="9" s="1"/>
  <c r="G1938" i="9" s="1"/>
  <c r="C1937" i="9"/>
  <c r="E1937" i="9" s="1"/>
  <c r="G1937" i="9" s="1"/>
  <c r="C1936" i="9"/>
  <c r="E1936" i="9" s="1"/>
  <c r="G1936" i="9" s="1"/>
  <c r="C1935" i="9"/>
  <c r="E1935" i="9" s="1"/>
  <c r="G1935" i="9" s="1"/>
  <c r="C1934" i="9"/>
  <c r="E1934" i="9" s="1"/>
  <c r="G1934" i="9" s="1"/>
  <c r="C1933" i="9"/>
  <c r="E1933" i="9" s="1"/>
  <c r="G1933" i="9" s="1"/>
  <c r="C1932" i="9"/>
  <c r="E1932" i="9" s="1"/>
  <c r="G1932" i="9" s="1"/>
  <c r="C1931" i="9"/>
  <c r="E1931" i="9" s="1"/>
  <c r="G1931" i="9" s="1"/>
  <c r="C1930" i="9"/>
  <c r="E1930" i="9" s="1"/>
  <c r="G1930" i="9" s="1"/>
  <c r="C1929" i="9"/>
  <c r="E1929" i="9" s="1"/>
  <c r="G1929" i="9" s="1"/>
  <c r="C1928" i="9"/>
  <c r="E1928" i="9" s="1"/>
  <c r="G1928" i="9" s="1"/>
  <c r="C1927" i="9"/>
  <c r="E1927" i="9" s="1"/>
  <c r="G1927" i="9" s="1"/>
  <c r="C1926" i="9"/>
  <c r="E1926" i="9" s="1"/>
  <c r="G1926" i="9" s="1"/>
  <c r="C1925" i="9"/>
  <c r="E1925" i="9" s="1"/>
  <c r="G1925" i="9" s="1"/>
  <c r="C1924" i="9"/>
  <c r="E1924" i="9" s="1"/>
  <c r="G1924" i="9" s="1"/>
  <c r="C1923" i="9"/>
  <c r="E1923" i="9" s="1"/>
  <c r="G1923" i="9" s="1"/>
  <c r="C1922" i="9"/>
  <c r="E1922" i="9" s="1"/>
  <c r="G1922" i="9" s="1"/>
  <c r="C1921" i="9"/>
  <c r="E1921" i="9" s="1"/>
  <c r="G1921" i="9" s="1"/>
  <c r="C1920" i="9"/>
  <c r="E1920" i="9" s="1"/>
  <c r="G1920" i="9" s="1"/>
  <c r="C1919" i="9"/>
  <c r="E1919" i="9" s="1"/>
  <c r="G1919" i="9" s="1"/>
  <c r="C1918" i="9"/>
  <c r="E1918" i="9" s="1"/>
  <c r="G1918" i="9" s="1"/>
  <c r="C1917" i="9"/>
  <c r="E1917" i="9" s="1"/>
  <c r="G1917" i="9" s="1"/>
  <c r="C1916" i="9"/>
  <c r="E1916" i="9" s="1"/>
  <c r="G1916" i="9" s="1"/>
  <c r="C1915" i="9"/>
  <c r="E1915" i="9" s="1"/>
  <c r="G1915" i="9" s="1"/>
  <c r="C1914" i="9"/>
  <c r="E1914" i="9" s="1"/>
  <c r="G1914" i="9" s="1"/>
  <c r="C1913" i="9"/>
  <c r="E1913" i="9" s="1"/>
  <c r="G1913" i="9" s="1"/>
  <c r="C1912" i="9"/>
  <c r="E1912" i="9" s="1"/>
  <c r="G1912" i="9" s="1"/>
  <c r="C1911" i="9"/>
  <c r="E1911" i="9" s="1"/>
  <c r="G1911" i="9" s="1"/>
  <c r="C1910" i="9"/>
  <c r="E1910" i="9" s="1"/>
  <c r="G1910" i="9" s="1"/>
  <c r="C1909" i="9"/>
  <c r="E1909" i="9" s="1"/>
  <c r="G1909" i="9" s="1"/>
  <c r="C1908" i="9"/>
  <c r="E1908" i="9" s="1"/>
  <c r="G1908" i="9" s="1"/>
  <c r="C1907" i="9"/>
  <c r="E1907" i="9" s="1"/>
  <c r="G1907" i="9" s="1"/>
  <c r="C1906" i="9"/>
  <c r="E1906" i="9" s="1"/>
  <c r="G1906" i="9" s="1"/>
  <c r="C1905" i="9"/>
  <c r="E1905" i="9" s="1"/>
  <c r="G1905" i="9" s="1"/>
  <c r="C1904" i="9"/>
  <c r="E1904" i="9" s="1"/>
  <c r="G1904" i="9" s="1"/>
  <c r="C1903" i="9"/>
  <c r="E1903" i="9" s="1"/>
  <c r="G1903" i="9" s="1"/>
  <c r="C1902" i="9"/>
  <c r="E1902" i="9" s="1"/>
  <c r="G1902" i="9" s="1"/>
  <c r="C1901" i="9"/>
  <c r="E1901" i="9" s="1"/>
  <c r="G1901" i="9" s="1"/>
  <c r="C1900" i="9"/>
  <c r="E1900" i="9" s="1"/>
  <c r="G1900" i="9" s="1"/>
  <c r="C1899" i="9"/>
  <c r="E1899" i="9" s="1"/>
  <c r="G1899" i="9" s="1"/>
  <c r="C1898" i="9"/>
  <c r="E1898" i="9" s="1"/>
  <c r="G1898" i="9" s="1"/>
  <c r="C1897" i="9"/>
  <c r="E1897" i="9" s="1"/>
  <c r="G1897" i="9" s="1"/>
  <c r="C1896" i="9"/>
  <c r="E1896" i="9" s="1"/>
  <c r="G1896" i="9" s="1"/>
  <c r="C1895" i="9"/>
  <c r="E1895" i="9" s="1"/>
  <c r="G1895" i="9" s="1"/>
  <c r="C1894" i="9"/>
  <c r="E1894" i="9" s="1"/>
  <c r="G1894" i="9" s="1"/>
  <c r="C1893" i="9"/>
  <c r="E1893" i="9" s="1"/>
  <c r="G1893" i="9" s="1"/>
  <c r="C1892" i="9"/>
  <c r="E1892" i="9" s="1"/>
  <c r="G1892" i="9" s="1"/>
  <c r="C1891" i="9"/>
  <c r="E1891" i="9" s="1"/>
  <c r="G1891" i="9" s="1"/>
  <c r="C1890" i="9"/>
  <c r="E1890" i="9" s="1"/>
  <c r="G1890" i="9" s="1"/>
  <c r="C1889" i="9"/>
  <c r="E1889" i="9" s="1"/>
  <c r="G1889" i="9" s="1"/>
  <c r="C1888" i="9"/>
  <c r="E1888" i="9" s="1"/>
  <c r="G1888" i="9" s="1"/>
  <c r="C1887" i="9"/>
  <c r="E1887" i="9" s="1"/>
  <c r="G1887" i="9" s="1"/>
  <c r="C1886" i="9"/>
  <c r="E1886" i="9" s="1"/>
  <c r="G1886" i="9" s="1"/>
  <c r="C1885" i="9"/>
  <c r="E1885" i="9" s="1"/>
  <c r="G1885" i="9" s="1"/>
  <c r="C1884" i="9"/>
  <c r="E1884" i="9" s="1"/>
  <c r="G1884" i="9" s="1"/>
  <c r="C1883" i="9"/>
  <c r="E1883" i="9" s="1"/>
  <c r="G1883" i="9" s="1"/>
  <c r="C1882" i="9"/>
  <c r="E1882" i="9" s="1"/>
  <c r="G1882" i="9" s="1"/>
  <c r="C1881" i="9"/>
  <c r="E1881" i="9" s="1"/>
  <c r="G1881" i="9" s="1"/>
  <c r="C1880" i="9"/>
  <c r="E1880" i="9" s="1"/>
  <c r="G1880" i="9" s="1"/>
  <c r="C1879" i="9"/>
  <c r="E1879" i="9" s="1"/>
  <c r="G1879" i="9" s="1"/>
  <c r="C1878" i="9"/>
  <c r="E1878" i="9" s="1"/>
  <c r="G1878" i="9" s="1"/>
  <c r="C1877" i="9"/>
  <c r="E1877" i="9" s="1"/>
  <c r="G1877" i="9" s="1"/>
  <c r="C1876" i="9"/>
  <c r="E1876" i="9" s="1"/>
  <c r="G1876" i="9" s="1"/>
  <c r="C1875" i="9"/>
  <c r="E1875" i="9" s="1"/>
  <c r="G1875" i="9" s="1"/>
  <c r="C1874" i="9"/>
  <c r="E1874" i="9" s="1"/>
  <c r="G1874" i="9" s="1"/>
  <c r="C1873" i="9"/>
  <c r="E1873" i="9" s="1"/>
  <c r="G1873" i="9" s="1"/>
  <c r="C1872" i="9"/>
  <c r="E1872" i="9" s="1"/>
  <c r="G1872" i="9" s="1"/>
  <c r="C1871" i="9"/>
  <c r="E1871" i="9" s="1"/>
  <c r="G1871" i="9" s="1"/>
  <c r="C1870" i="9"/>
  <c r="E1870" i="9" s="1"/>
  <c r="G1870" i="9" s="1"/>
  <c r="C1869" i="9"/>
  <c r="E1869" i="9" s="1"/>
  <c r="G1869" i="9" s="1"/>
  <c r="C1868" i="9"/>
  <c r="E1868" i="9" s="1"/>
  <c r="G1868" i="9" s="1"/>
  <c r="C1867" i="9"/>
  <c r="E1867" i="9" s="1"/>
  <c r="G1867" i="9" s="1"/>
  <c r="C1866" i="9"/>
  <c r="E1866" i="9" s="1"/>
  <c r="G1866" i="9" s="1"/>
  <c r="C1865" i="9"/>
  <c r="E1865" i="9" s="1"/>
  <c r="G1865" i="9" s="1"/>
  <c r="C1864" i="9"/>
  <c r="E1864" i="9" s="1"/>
  <c r="G1864" i="9" s="1"/>
  <c r="C1863" i="9"/>
  <c r="E1863" i="9" s="1"/>
  <c r="G1863" i="9" s="1"/>
  <c r="C1862" i="9"/>
  <c r="E1862" i="9" s="1"/>
  <c r="G1862" i="9" s="1"/>
  <c r="C1861" i="9"/>
  <c r="E1861" i="9" s="1"/>
  <c r="G1861" i="9" s="1"/>
  <c r="C1860" i="9"/>
  <c r="E1860" i="9" s="1"/>
  <c r="G1860" i="9" s="1"/>
  <c r="C1859" i="9"/>
  <c r="E1859" i="9" s="1"/>
  <c r="G1859" i="9" s="1"/>
  <c r="C1858" i="9"/>
  <c r="E1858" i="9" s="1"/>
  <c r="G1858" i="9" s="1"/>
  <c r="C1857" i="9"/>
  <c r="E1857" i="9" s="1"/>
  <c r="G1857" i="9" s="1"/>
  <c r="C1856" i="9"/>
  <c r="E1856" i="9" s="1"/>
  <c r="G1856" i="9" s="1"/>
  <c r="C1855" i="9"/>
  <c r="E1855" i="9" s="1"/>
  <c r="G1855" i="9" s="1"/>
  <c r="C1854" i="9"/>
  <c r="E1854" i="9" s="1"/>
  <c r="G1854" i="9" s="1"/>
  <c r="C1853" i="9"/>
  <c r="E1853" i="9" s="1"/>
  <c r="G1853" i="9" s="1"/>
  <c r="C1852" i="9"/>
  <c r="E1852" i="9" s="1"/>
  <c r="G1852" i="9" s="1"/>
  <c r="C1851" i="9"/>
  <c r="E1851" i="9" s="1"/>
  <c r="G1851" i="9" s="1"/>
  <c r="C1850" i="9"/>
  <c r="E1850" i="9" s="1"/>
  <c r="G1850" i="9" s="1"/>
  <c r="C1849" i="9"/>
  <c r="E1849" i="9" s="1"/>
  <c r="G1849" i="9" s="1"/>
  <c r="C1848" i="9"/>
  <c r="E1848" i="9" s="1"/>
  <c r="G1848" i="9" s="1"/>
  <c r="C1847" i="9"/>
  <c r="E1847" i="9" s="1"/>
  <c r="G1847" i="9" s="1"/>
  <c r="C1846" i="9"/>
  <c r="E1846" i="9" s="1"/>
  <c r="G1846" i="9" s="1"/>
  <c r="C1845" i="9"/>
  <c r="E1845" i="9" s="1"/>
  <c r="G1845" i="9" s="1"/>
  <c r="C1844" i="9"/>
  <c r="E1844" i="9" s="1"/>
  <c r="G1844" i="9" s="1"/>
  <c r="C1843" i="9"/>
  <c r="E1843" i="9" s="1"/>
  <c r="G1843" i="9" s="1"/>
  <c r="C1842" i="9"/>
  <c r="E1842" i="9" s="1"/>
  <c r="G1842" i="9" s="1"/>
  <c r="C1841" i="9"/>
  <c r="E1841" i="9" s="1"/>
  <c r="G1841" i="9" s="1"/>
  <c r="C1840" i="9"/>
  <c r="E1840" i="9" s="1"/>
  <c r="G1840" i="9" s="1"/>
  <c r="C1839" i="9"/>
  <c r="E1839" i="9" s="1"/>
  <c r="G1839" i="9" s="1"/>
  <c r="C1838" i="9"/>
  <c r="E1838" i="9" s="1"/>
  <c r="G1838" i="9" s="1"/>
  <c r="C1837" i="9"/>
  <c r="E1837" i="9" s="1"/>
  <c r="G1837" i="9" s="1"/>
  <c r="C1836" i="9"/>
  <c r="E1836" i="9" s="1"/>
  <c r="G1836" i="9" s="1"/>
  <c r="C1835" i="9"/>
  <c r="E1835" i="9" s="1"/>
  <c r="G1835" i="9" s="1"/>
  <c r="C1834" i="9"/>
  <c r="E1834" i="9" s="1"/>
  <c r="G1834" i="9" s="1"/>
  <c r="C1833" i="9"/>
  <c r="E1833" i="9" s="1"/>
  <c r="G1833" i="9" s="1"/>
  <c r="C1832" i="9"/>
  <c r="E1832" i="9" s="1"/>
  <c r="G1832" i="9" s="1"/>
  <c r="C1831" i="9"/>
  <c r="E1831" i="9" s="1"/>
  <c r="G1831" i="9" s="1"/>
  <c r="C1830" i="9"/>
  <c r="E1830" i="9" s="1"/>
  <c r="G1830" i="9" s="1"/>
  <c r="C1829" i="9"/>
  <c r="E1829" i="9" s="1"/>
  <c r="G1829" i="9" s="1"/>
  <c r="C1828" i="9"/>
  <c r="E1828" i="9" s="1"/>
  <c r="G1828" i="9" s="1"/>
  <c r="C1827" i="9"/>
  <c r="E1827" i="9" s="1"/>
  <c r="G1827" i="9" s="1"/>
  <c r="C1826" i="9"/>
  <c r="E1826" i="9" s="1"/>
  <c r="G1826" i="9" s="1"/>
  <c r="C1825" i="9"/>
  <c r="E1825" i="9" s="1"/>
  <c r="G1825" i="9" s="1"/>
  <c r="C1824" i="9"/>
  <c r="E1824" i="9" s="1"/>
  <c r="G1824" i="9" s="1"/>
  <c r="C1823" i="9"/>
  <c r="E1823" i="9" s="1"/>
  <c r="G1823" i="9" s="1"/>
  <c r="C1822" i="9"/>
  <c r="E1822" i="9" s="1"/>
  <c r="G1822" i="9" s="1"/>
  <c r="C1821" i="9"/>
  <c r="E1821" i="9" s="1"/>
  <c r="G1821" i="9" s="1"/>
  <c r="C1820" i="9"/>
  <c r="E1820" i="9" s="1"/>
  <c r="G1820" i="9" s="1"/>
  <c r="C1819" i="9"/>
  <c r="E1819" i="9" s="1"/>
  <c r="G1819" i="9" s="1"/>
  <c r="C1818" i="9"/>
  <c r="E1818" i="9" s="1"/>
  <c r="G1818" i="9" s="1"/>
  <c r="C1817" i="9"/>
  <c r="E1817" i="9" s="1"/>
  <c r="G1817" i="9" s="1"/>
  <c r="C1816" i="9"/>
  <c r="E1816" i="9" s="1"/>
  <c r="G1816" i="9" s="1"/>
  <c r="C1815" i="9"/>
  <c r="E1815" i="9" s="1"/>
  <c r="G1815" i="9" s="1"/>
  <c r="C1814" i="9"/>
  <c r="E1814" i="9" s="1"/>
  <c r="G1814" i="9" s="1"/>
  <c r="C1813" i="9"/>
  <c r="E1813" i="9" s="1"/>
  <c r="G1813" i="9" s="1"/>
  <c r="C1812" i="9"/>
  <c r="E1812" i="9" s="1"/>
  <c r="G1812" i="9" s="1"/>
  <c r="C1811" i="9"/>
  <c r="E1811" i="9" s="1"/>
  <c r="G1811" i="9" s="1"/>
  <c r="C1810" i="9"/>
  <c r="E1810" i="9" s="1"/>
  <c r="G1810" i="9" s="1"/>
  <c r="C1809" i="9"/>
  <c r="E1809" i="9" s="1"/>
  <c r="G1809" i="9" s="1"/>
  <c r="C1808" i="9"/>
  <c r="E1808" i="9" s="1"/>
  <c r="G1808" i="9" s="1"/>
  <c r="C1807" i="9"/>
  <c r="E1807" i="9" s="1"/>
  <c r="G1807" i="9" s="1"/>
  <c r="C1806" i="9"/>
  <c r="E1806" i="9" s="1"/>
  <c r="G1806" i="9" s="1"/>
  <c r="C1805" i="9"/>
  <c r="E1805" i="9" s="1"/>
  <c r="G1805" i="9" s="1"/>
  <c r="C1804" i="9"/>
  <c r="E1804" i="9" s="1"/>
  <c r="G1804" i="9" s="1"/>
  <c r="C1803" i="9"/>
  <c r="E1803" i="9" s="1"/>
  <c r="G1803" i="9" s="1"/>
  <c r="C1802" i="9"/>
  <c r="E1802" i="9" s="1"/>
  <c r="G1802" i="9" s="1"/>
  <c r="C1801" i="9"/>
  <c r="E1801" i="9" s="1"/>
  <c r="G1801" i="9" s="1"/>
  <c r="C1800" i="9"/>
  <c r="E1800" i="9" s="1"/>
  <c r="G1800" i="9" s="1"/>
  <c r="C1799" i="9"/>
  <c r="E1799" i="9" s="1"/>
  <c r="G1799" i="9" s="1"/>
  <c r="C1798" i="9"/>
  <c r="E1798" i="9" s="1"/>
  <c r="G1798" i="9" s="1"/>
  <c r="C1797" i="9"/>
  <c r="E1797" i="9" s="1"/>
  <c r="G1797" i="9" s="1"/>
  <c r="C1796" i="9"/>
  <c r="E1796" i="9" s="1"/>
  <c r="G1796" i="9" s="1"/>
  <c r="C1795" i="9"/>
  <c r="E1795" i="9" s="1"/>
  <c r="G1795" i="9" s="1"/>
  <c r="C1794" i="9"/>
  <c r="E1794" i="9" s="1"/>
  <c r="G1794" i="9" s="1"/>
  <c r="C1793" i="9"/>
  <c r="E1793" i="9" s="1"/>
  <c r="G1793" i="9" s="1"/>
  <c r="C1792" i="9"/>
  <c r="E1792" i="9" s="1"/>
  <c r="G1792" i="9" s="1"/>
  <c r="C1791" i="9"/>
  <c r="E1791" i="9" s="1"/>
  <c r="G1791" i="9" s="1"/>
  <c r="C1790" i="9"/>
  <c r="E1790" i="9" s="1"/>
  <c r="G1790" i="9" s="1"/>
  <c r="C1789" i="9"/>
  <c r="E1789" i="9" s="1"/>
  <c r="G1789" i="9" s="1"/>
  <c r="C1788" i="9"/>
  <c r="E1788" i="9" s="1"/>
  <c r="G1788" i="9" s="1"/>
  <c r="C1787" i="9"/>
  <c r="E1787" i="9" s="1"/>
  <c r="G1787" i="9" s="1"/>
  <c r="C1786" i="9"/>
  <c r="E1786" i="9" s="1"/>
  <c r="G1786" i="9" s="1"/>
  <c r="C1785" i="9"/>
  <c r="E1785" i="9" s="1"/>
  <c r="G1785" i="9" s="1"/>
  <c r="C1784" i="9"/>
  <c r="E1784" i="9" s="1"/>
  <c r="G1784" i="9" s="1"/>
  <c r="C1783" i="9"/>
  <c r="E1783" i="9" s="1"/>
  <c r="G1783" i="9" s="1"/>
  <c r="C1782" i="9"/>
  <c r="E1782" i="9" s="1"/>
  <c r="G1782" i="9" s="1"/>
  <c r="C1781" i="9"/>
  <c r="E1781" i="9" s="1"/>
  <c r="G1781" i="9" s="1"/>
  <c r="C1780" i="9"/>
  <c r="E1780" i="9" s="1"/>
  <c r="G1780" i="9" s="1"/>
  <c r="C1779" i="9"/>
  <c r="E1779" i="9" s="1"/>
  <c r="G1779" i="9" s="1"/>
  <c r="C1778" i="9"/>
  <c r="E1778" i="9" s="1"/>
  <c r="G1778" i="9" s="1"/>
  <c r="C1777" i="9"/>
  <c r="E1777" i="9" s="1"/>
  <c r="G1777" i="9" s="1"/>
  <c r="C1776" i="9"/>
  <c r="E1776" i="9" s="1"/>
  <c r="G1776" i="9" s="1"/>
  <c r="C1775" i="9"/>
  <c r="E1775" i="9" s="1"/>
  <c r="G1775" i="9" s="1"/>
  <c r="C1774" i="9"/>
  <c r="E1774" i="9" s="1"/>
  <c r="G1774" i="9" s="1"/>
  <c r="C1773" i="9"/>
  <c r="E1773" i="9" s="1"/>
  <c r="G1773" i="9" s="1"/>
  <c r="C1772" i="9"/>
  <c r="E1772" i="9" s="1"/>
  <c r="G1772" i="9" s="1"/>
  <c r="C1771" i="9"/>
  <c r="E1771" i="9" s="1"/>
  <c r="G1771" i="9" s="1"/>
  <c r="C1770" i="9"/>
  <c r="E1770" i="9" s="1"/>
  <c r="G1770" i="9" s="1"/>
  <c r="C1769" i="9"/>
  <c r="E1769" i="9" s="1"/>
  <c r="G1769" i="9" s="1"/>
  <c r="C1768" i="9"/>
  <c r="E1768" i="9" s="1"/>
  <c r="G1768" i="9" s="1"/>
  <c r="C1767" i="9"/>
  <c r="E1767" i="9" s="1"/>
  <c r="G1767" i="9" s="1"/>
  <c r="C1766" i="9"/>
  <c r="E1766" i="9" s="1"/>
  <c r="G1766" i="9" s="1"/>
  <c r="C1765" i="9"/>
  <c r="E1765" i="9" s="1"/>
  <c r="G1765" i="9" s="1"/>
  <c r="C1764" i="9"/>
  <c r="E1764" i="9" s="1"/>
  <c r="G1764" i="9" s="1"/>
  <c r="C1763" i="9"/>
  <c r="E1763" i="9" s="1"/>
  <c r="G1763" i="9" s="1"/>
  <c r="C1762" i="9"/>
  <c r="E1762" i="9" s="1"/>
  <c r="G1762" i="9" s="1"/>
  <c r="C1761" i="9"/>
  <c r="E1761" i="9" s="1"/>
  <c r="G1761" i="9" s="1"/>
  <c r="C1760" i="9"/>
  <c r="E1760" i="9" s="1"/>
  <c r="G1760" i="9" s="1"/>
  <c r="C1759" i="9"/>
  <c r="E1759" i="9" s="1"/>
  <c r="G1759" i="9" s="1"/>
  <c r="C1758" i="9"/>
  <c r="E1758" i="9" s="1"/>
  <c r="G1758" i="9" s="1"/>
  <c r="C1757" i="9"/>
  <c r="E1757" i="9" s="1"/>
  <c r="G1757" i="9" s="1"/>
  <c r="C1756" i="9"/>
  <c r="E1756" i="9" s="1"/>
  <c r="G1756" i="9" s="1"/>
  <c r="C1755" i="9"/>
  <c r="E1755" i="9" s="1"/>
  <c r="G1755" i="9" s="1"/>
  <c r="C1754" i="9"/>
  <c r="E1754" i="9" s="1"/>
  <c r="G1754" i="9" s="1"/>
  <c r="C1753" i="9"/>
  <c r="E1753" i="9" s="1"/>
  <c r="G1753" i="9" s="1"/>
  <c r="C1752" i="9"/>
  <c r="E1752" i="9" s="1"/>
  <c r="G1752" i="9" s="1"/>
  <c r="C1751" i="9"/>
  <c r="E1751" i="9" s="1"/>
  <c r="G1751" i="9" s="1"/>
  <c r="C1750" i="9"/>
  <c r="E1750" i="9" s="1"/>
  <c r="G1750" i="9" s="1"/>
  <c r="C1749" i="9"/>
  <c r="E1749" i="9" s="1"/>
  <c r="G1749" i="9" s="1"/>
  <c r="C1748" i="9"/>
  <c r="E1748" i="9" s="1"/>
  <c r="G1748" i="9" s="1"/>
  <c r="C1747" i="9"/>
  <c r="E1747" i="9" s="1"/>
  <c r="G1747" i="9" s="1"/>
  <c r="C1746" i="9"/>
  <c r="E1746" i="9" s="1"/>
  <c r="G1746" i="9" s="1"/>
  <c r="C1745" i="9"/>
  <c r="E1745" i="9" s="1"/>
  <c r="G1745" i="9" s="1"/>
  <c r="C1744" i="9"/>
  <c r="E1744" i="9" s="1"/>
  <c r="G1744" i="9" s="1"/>
  <c r="C1743" i="9"/>
  <c r="E1743" i="9" s="1"/>
  <c r="G1743" i="9" s="1"/>
  <c r="C1742" i="9"/>
  <c r="E1742" i="9" s="1"/>
  <c r="G1742" i="9" s="1"/>
  <c r="C1741" i="9"/>
  <c r="E1741" i="9" s="1"/>
  <c r="G1741" i="9" s="1"/>
  <c r="C1740" i="9"/>
  <c r="E1740" i="9" s="1"/>
  <c r="G1740" i="9" s="1"/>
  <c r="C1739" i="9"/>
  <c r="E1739" i="9" s="1"/>
  <c r="G1739" i="9" s="1"/>
  <c r="C1738" i="9"/>
  <c r="E1738" i="9" s="1"/>
  <c r="G1738" i="9" s="1"/>
  <c r="C1737" i="9"/>
  <c r="E1737" i="9" s="1"/>
  <c r="G1737" i="9" s="1"/>
  <c r="C1736" i="9"/>
  <c r="E1736" i="9" s="1"/>
  <c r="G1736" i="9" s="1"/>
  <c r="C1735" i="9"/>
  <c r="E1735" i="9" s="1"/>
  <c r="G1735" i="9" s="1"/>
  <c r="C1734" i="9"/>
  <c r="E1734" i="9" s="1"/>
  <c r="G1734" i="9" s="1"/>
  <c r="C1733" i="9"/>
  <c r="E1733" i="9" s="1"/>
  <c r="G1733" i="9" s="1"/>
  <c r="C1732" i="9"/>
  <c r="E1732" i="9" s="1"/>
  <c r="G1732" i="9" s="1"/>
  <c r="C1731" i="9"/>
  <c r="E1731" i="9" s="1"/>
  <c r="G1731" i="9" s="1"/>
  <c r="C1730" i="9"/>
  <c r="E1730" i="9" s="1"/>
  <c r="G1730" i="9" s="1"/>
  <c r="C1729" i="9"/>
  <c r="E1729" i="9" s="1"/>
  <c r="G1729" i="9" s="1"/>
  <c r="C1728" i="9"/>
  <c r="E1728" i="9" s="1"/>
  <c r="G1728" i="9" s="1"/>
  <c r="C1727" i="9"/>
  <c r="E1727" i="9" s="1"/>
  <c r="G1727" i="9" s="1"/>
  <c r="C1726" i="9"/>
  <c r="E1726" i="9" s="1"/>
  <c r="G1726" i="9" s="1"/>
  <c r="C1725" i="9"/>
  <c r="E1725" i="9" s="1"/>
  <c r="G1725" i="9" s="1"/>
  <c r="C1724" i="9"/>
  <c r="E1724" i="9" s="1"/>
  <c r="G1724" i="9" s="1"/>
  <c r="C1723" i="9"/>
  <c r="E1723" i="9" s="1"/>
  <c r="G1723" i="9" s="1"/>
  <c r="C1722" i="9"/>
  <c r="E1722" i="9" s="1"/>
  <c r="G1722" i="9" s="1"/>
  <c r="C1721" i="9"/>
  <c r="E1721" i="9" s="1"/>
  <c r="G1721" i="9" s="1"/>
  <c r="C1720" i="9"/>
  <c r="E1720" i="9" s="1"/>
  <c r="G1720" i="9" s="1"/>
  <c r="C1719" i="9"/>
  <c r="E1719" i="9" s="1"/>
  <c r="G1719" i="9" s="1"/>
  <c r="C1718" i="9"/>
  <c r="E1718" i="9" s="1"/>
  <c r="G1718" i="9" s="1"/>
  <c r="C1717" i="9"/>
  <c r="E1717" i="9" s="1"/>
  <c r="G1717" i="9" s="1"/>
  <c r="C1716" i="9"/>
  <c r="E1716" i="9" s="1"/>
  <c r="G1716" i="9" s="1"/>
  <c r="C1715" i="9"/>
  <c r="E1715" i="9" s="1"/>
  <c r="G1715" i="9" s="1"/>
  <c r="C1714" i="9"/>
  <c r="E1714" i="9" s="1"/>
  <c r="G1714" i="9" s="1"/>
  <c r="C1713" i="9"/>
  <c r="E1713" i="9" s="1"/>
  <c r="G1713" i="9" s="1"/>
  <c r="C1712" i="9"/>
  <c r="E1712" i="9" s="1"/>
  <c r="G1712" i="9" s="1"/>
  <c r="C1711" i="9"/>
  <c r="E1711" i="9" s="1"/>
  <c r="G1711" i="9" s="1"/>
  <c r="C1710" i="9"/>
  <c r="E1710" i="9" s="1"/>
  <c r="G1710" i="9" s="1"/>
  <c r="C1709" i="9"/>
  <c r="E1709" i="9" s="1"/>
  <c r="G1709" i="9" s="1"/>
  <c r="C1708" i="9"/>
  <c r="E1708" i="9" s="1"/>
  <c r="G1708" i="9" s="1"/>
  <c r="C1707" i="9"/>
  <c r="E1707" i="9" s="1"/>
  <c r="G1707" i="9" s="1"/>
  <c r="C1706" i="9"/>
  <c r="E1706" i="9" s="1"/>
  <c r="G1706" i="9" s="1"/>
  <c r="C1705" i="9"/>
  <c r="E1705" i="9" s="1"/>
  <c r="G1705" i="9" s="1"/>
  <c r="C1704" i="9"/>
  <c r="E1704" i="9" s="1"/>
  <c r="G1704" i="9" s="1"/>
  <c r="C1703" i="9"/>
  <c r="E1703" i="9" s="1"/>
  <c r="G1703" i="9" s="1"/>
  <c r="C1702" i="9"/>
  <c r="E1702" i="9" s="1"/>
  <c r="G1702" i="9" s="1"/>
  <c r="C1701" i="9"/>
  <c r="E1701" i="9" s="1"/>
  <c r="G1701" i="9" s="1"/>
  <c r="C1700" i="9"/>
  <c r="E1700" i="9" s="1"/>
  <c r="G1700" i="9" s="1"/>
  <c r="C1699" i="9"/>
  <c r="E1699" i="9" s="1"/>
  <c r="G1699" i="9" s="1"/>
  <c r="C1698" i="9"/>
  <c r="E1698" i="9" s="1"/>
  <c r="G1698" i="9" s="1"/>
  <c r="C1697" i="9"/>
  <c r="E1697" i="9" s="1"/>
  <c r="G1697" i="9" s="1"/>
  <c r="C1696" i="9"/>
  <c r="E1696" i="9" s="1"/>
  <c r="G1696" i="9" s="1"/>
  <c r="C1695" i="9"/>
  <c r="E1695" i="9" s="1"/>
  <c r="G1695" i="9" s="1"/>
  <c r="C1694" i="9"/>
  <c r="E1694" i="9" s="1"/>
  <c r="G1694" i="9" s="1"/>
  <c r="C1693" i="9"/>
  <c r="E1693" i="9" s="1"/>
  <c r="G1693" i="9" s="1"/>
  <c r="C1692" i="9"/>
  <c r="E1692" i="9" s="1"/>
  <c r="G1692" i="9" s="1"/>
  <c r="C1691" i="9"/>
  <c r="E1691" i="9" s="1"/>
  <c r="G1691" i="9" s="1"/>
  <c r="C1690" i="9"/>
  <c r="E1690" i="9" s="1"/>
  <c r="G1690" i="9" s="1"/>
  <c r="C1689" i="9"/>
  <c r="E1689" i="9" s="1"/>
  <c r="G1689" i="9" s="1"/>
  <c r="C1688" i="9"/>
  <c r="E1688" i="9" s="1"/>
  <c r="G1688" i="9" s="1"/>
  <c r="C1687" i="9"/>
  <c r="E1687" i="9" s="1"/>
  <c r="G1687" i="9" s="1"/>
  <c r="C1686" i="9"/>
  <c r="E1686" i="9" s="1"/>
  <c r="G1686" i="9" s="1"/>
  <c r="C1685" i="9"/>
  <c r="E1685" i="9" s="1"/>
  <c r="G1685" i="9" s="1"/>
  <c r="C1684" i="9"/>
  <c r="E1684" i="9" s="1"/>
  <c r="G1684" i="9" s="1"/>
  <c r="C1683" i="9"/>
  <c r="E1683" i="9" s="1"/>
  <c r="G1683" i="9" s="1"/>
  <c r="C1682" i="9"/>
  <c r="E1682" i="9" s="1"/>
  <c r="G1682" i="9" s="1"/>
  <c r="C1681" i="9"/>
  <c r="E1681" i="9" s="1"/>
  <c r="G1681" i="9" s="1"/>
  <c r="C1680" i="9"/>
  <c r="E1680" i="9" s="1"/>
  <c r="G1680" i="9" s="1"/>
  <c r="C1679" i="9"/>
  <c r="E1679" i="9" s="1"/>
  <c r="G1679" i="9" s="1"/>
  <c r="C1678" i="9"/>
  <c r="E1678" i="9" s="1"/>
  <c r="G1678" i="9" s="1"/>
  <c r="C1677" i="9"/>
  <c r="E1677" i="9" s="1"/>
  <c r="G1677" i="9" s="1"/>
  <c r="C1676" i="9"/>
  <c r="E1676" i="9" s="1"/>
  <c r="G1676" i="9" s="1"/>
  <c r="C1675" i="9"/>
  <c r="E1675" i="9" s="1"/>
  <c r="G1675" i="9" s="1"/>
  <c r="C1674" i="9"/>
  <c r="E1674" i="9" s="1"/>
  <c r="G1674" i="9" s="1"/>
  <c r="C1673" i="9"/>
  <c r="E1673" i="9" s="1"/>
  <c r="G1673" i="9" s="1"/>
  <c r="C1672" i="9"/>
  <c r="E1672" i="9" s="1"/>
  <c r="G1672" i="9" s="1"/>
  <c r="C1671" i="9"/>
  <c r="E1671" i="9" s="1"/>
  <c r="G1671" i="9" s="1"/>
  <c r="C1670" i="9"/>
  <c r="E1670" i="9" s="1"/>
  <c r="G1670" i="9" s="1"/>
  <c r="C1669" i="9"/>
  <c r="E1669" i="9" s="1"/>
  <c r="G1669" i="9" s="1"/>
  <c r="C1668" i="9"/>
  <c r="E1668" i="9" s="1"/>
  <c r="G1668" i="9" s="1"/>
  <c r="C1667" i="9"/>
  <c r="E1667" i="9" s="1"/>
  <c r="G1667" i="9" s="1"/>
  <c r="C1666" i="9"/>
  <c r="E1666" i="9" s="1"/>
  <c r="G1666" i="9" s="1"/>
  <c r="C1665" i="9"/>
  <c r="E1665" i="9" s="1"/>
  <c r="G1665" i="9" s="1"/>
  <c r="C1664" i="9"/>
  <c r="E1664" i="9" s="1"/>
  <c r="G1664" i="9" s="1"/>
  <c r="C1663" i="9"/>
  <c r="E1663" i="9" s="1"/>
  <c r="G1663" i="9" s="1"/>
  <c r="C1662" i="9"/>
  <c r="E1662" i="9" s="1"/>
  <c r="G1662" i="9" s="1"/>
  <c r="C1661" i="9"/>
  <c r="E1661" i="9" s="1"/>
  <c r="G1661" i="9" s="1"/>
  <c r="C1660" i="9"/>
  <c r="E1660" i="9" s="1"/>
  <c r="G1660" i="9" s="1"/>
  <c r="C1659" i="9"/>
  <c r="E1659" i="9" s="1"/>
  <c r="G1659" i="9" s="1"/>
  <c r="C1658" i="9"/>
  <c r="E1658" i="9" s="1"/>
  <c r="G1658" i="9" s="1"/>
  <c r="C1657" i="9"/>
  <c r="E1657" i="9" s="1"/>
  <c r="G1657" i="9" s="1"/>
  <c r="C1656" i="9"/>
  <c r="E1656" i="9" s="1"/>
  <c r="G1656" i="9" s="1"/>
  <c r="C1655" i="9"/>
  <c r="E1655" i="9" s="1"/>
  <c r="G1655" i="9" s="1"/>
  <c r="C1654" i="9"/>
  <c r="E1654" i="9" s="1"/>
  <c r="G1654" i="9" s="1"/>
  <c r="C1653" i="9"/>
  <c r="E1653" i="9" s="1"/>
  <c r="G1653" i="9" s="1"/>
  <c r="C1652" i="9"/>
  <c r="E1652" i="9" s="1"/>
  <c r="G1652" i="9" s="1"/>
  <c r="C1651" i="9"/>
  <c r="E1651" i="9" s="1"/>
  <c r="G1651" i="9" s="1"/>
  <c r="C1650" i="9"/>
  <c r="E1650" i="9" s="1"/>
  <c r="G1650" i="9" s="1"/>
  <c r="C1649" i="9"/>
  <c r="E1649" i="9" s="1"/>
  <c r="G1649" i="9" s="1"/>
  <c r="C1648" i="9"/>
  <c r="E1648" i="9" s="1"/>
  <c r="G1648" i="9" s="1"/>
  <c r="C1647" i="9"/>
  <c r="E1647" i="9" s="1"/>
  <c r="G1647" i="9" s="1"/>
  <c r="C1646" i="9"/>
  <c r="E1646" i="9" s="1"/>
  <c r="G1646" i="9" s="1"/>
  <c r="C1645" i="9"/>
  <c r="E1645" i="9" s="1"/>
  <c r="G1645" i="9" s="1"/>
  <c r="C1644" i="9"/>
  <c r="E1644" i="9" s="1"/>
  <c r="G1644" i="9" s="1"/>
  <c r="C1643" i="9"/>
  <c r="E1643" i="9" s="1"/>
  <c r="G1643" i="9" s="1"/>
  <c r="C1642" i="9"/>
  <c r="E1642" i="9" s="1"/>
  <c r="G1642" i="9" s="1"/>
  <c r="C1641" i="9"/>
  <c r="E1641" i="9" s="1"/>
  <c r="G1641" i="9" s="1"/>
  <c r="C1640" i="9"/>
  <c r="E1640" i="9" s="1"/>
  <c r="G1640" i="9" s="1"/>
  <c r="C1639" i="9"/>
  <c r="E1639" i="9" s="1"/>
  <c r="G1639" i="9" s="1"/>
  <c r="C1638" i="9"/>
  <c r="E1638" i="9" s="1"/>
  <c r="G1638" i="9" s="1"/>
  <c r="C1637" i="9"/>
  <c r="E1637" i="9" s="1"/>
  <c r="G1637" i="9" s="1"/>
  <c r="C1636" i="9"/>
  <c r="E1636" i="9" s="1"/>
  <c r="G1636" i="9" s="1"/>
  <c r="C1635" i="9"/>
  <c r="E1635" i="9" s="1"/>
  <c r="G1635" i="9" s="1"/>
  <c r="C1634" i="9"/>
  <c r="E1634" i="9" s="1"/>
  <c r="G1634" i="9" s="1"/>
  <c r="C1633" i="9"/>
  <c r="E1633" i="9" s="1"/>
  <c r="G1633" i="9" s="1"/>
  <c r="C1632" i="9"/>
  <c r="E1632" i="9" s="1"/>
  <c r="G1632" i="9" s="1"/>
  <c r="C1631" i="9"/>
  <c r="E1631" i="9" s="1"/>
  <c r="G1631" i="9" s="1"/>
  <c r="C1630" i="9"/>
  <c r="E1630" i="9" s="1"/>
  <c r="G1630" i="9" s="1"/>
  <c r="C1629" i="9"/>
  <c r="E1629" i="9" s="1"/>
  <c r="G1629" i="9" s="1"/>
  <c r="C1628" i="9"/>
  <c r="E1628" i="9" s="1"/>
  <c r="G1628" i="9" s="1"/>
  <c r="C1627" i="9"/>
  <c r="E1627" i="9" s="1"/>
  <c r="G1627" i="9" s="1"/>
  <c r="C1626" i="9"/>
  <c r="E1626" i="9" s="1"/>
  <c r="G1626" i="9" s="1"/>
  <c r="C1625" i="9"/>
  <c r="E1625" i="9" s="1"/>
  <c r="G1625" i="9" s="1"/>
  <c r="C1624" i="9"/>
  <c r="E1624" i="9" s="1"/>
  <c r="G1624" i="9" s="1"/>
  <c r="C1623" i="9"/>
  <c r="E1623" i="9" s="1"/>
  <c r="G1623" i="9" s="1"/>
  <c r="C1622" i="9"/>
  <c r="E1622" i="9" s="1"/>
  <c r="G1622" i="9" s="1"/>
  <c r="C1621" i="9"/>
  <c r="E1621" i="9" s="1"/>
  <c r="G1621" i="9" s="1"/>
  <c r="C1620" i="9"/>
  <c r="E1620" i="9" s="1"/>
  <c r="G1620" i="9" s="1"/>
  <c r="C1619" i="9"/>
  <c r="E1619" i="9" s="1"/>
  <c r="G1619" i="9" s="1"/>
  <c r="C1618" i="9"/>
  <c r="E1618" i="9" s="1"/>
  <c r="G1618" i="9" s="1"/>
  <c r="C1617" i="9"/>
  <c r="E1617" i="9" s="1"/>
  <c r="G1617" i="9" s="1"/>
  <c r="C1616" i="9"/>
  <c r="E1616" i="9" s="1"/>
  <c r="G1616" i="9" s="1"/>
  <c r="C1615" i="9"/>
  <c r="E1615" i="9" s="1"/>
  <c r="G1615" i="9" s="1"/>
  <c r="C1614" i="9"/>
  <c r="E1614" i="9" s="1"/>
  <c r="G1614" i="9" s="1"/>
  <c r="C1613" i="9"/>
  <c r="E1613" i="9" s="1"/>
  <c r="G1613" i="9" s="1"/>
  <c r="C1612" i="9"/>
  <c r="E1612" i="9" s="1"/>
  <c r="G1612" i="9" s="1"/>
  <c r="C1611" i="9"/>
  <c r="E1611" i="9" s="1"/>
  <c r="G1611" i="9" s="1"/>
  <c r="C1610" i="9"/>
  <c r="E1610" i="9" s="1"/>
  <c r="G1610" i="9" s="1"/>
  <c r="C1609" i="9"/>
  <c r="E1609" i="9" s="1"/>
  <c r="G1609" i="9" s="1"/>
  <c r="C1608" i="9"/>
  <c r="E1608" i="9" s="1"/>
  <c r="G1608" i="9" s="1"/>
  <c r="C1607" i="9"/>
  <c r="E1607" i="9" s="1"/>
  <c r="G1607" i="9" s="1"/>
  <c r="C1606" i="9"/>
  <c r="E1606" i="9" s="1"/>
  <c r="G1606" i="9" s="1"/>
  <c r="C1605" i="9"/>
  <c r="E1605" i="9" s="1"/>
  <c r="G1605" i="9" s="1"/>
  <c r="C1604" i="9"/>
  <c r="E1604" i="9" s="1"/>
  <c r="G1604" i="9" s="1"/>
  <c r="C1603" i="9"/>
  <c r="E1603" i="9" s="1"/>
  <c r="G1603" i="9" s="1"/>
  <c r="C1602" i="9"/>
  <c r="E1602" i="9" s="1"/>
  <c r="G1602" i="9" s="1"/>
  <c r="C1601" i="9"/>
  <c r="E1601" i="9" s="1"/>
  <c r="G1601" i="9" s="1"/>
  <c r="C1600" i="9"/>
  <c r="E1600" i="9" s="1"/>
  <c r="G1600" i="9" s="1"/>
  <c r="C1599" i="9"/>
  <c r="E1599" i="9" s="1"/>
  <c r="G1599" i="9" s="1"/>
  <c r="C1598" i="9"/>
  <c r="E1598" i="9" s="1"/>
  <c r="G1598" i="9" s="1"/>
  <c r="C1597" i="9"/>
  <c r="E1597" i="9" s="1"/>
  <c r="G1597" i="9" s="1"/>
  <c r="C1596" i="9"/>
  <c r="E1596" i="9" s="1"/>
  <c r="G1596" i="9" s="1"/>
  <c r="C1595" i="9"/>
  <c r="E1595" i="9" s="1"/>
  <c r="G1595" i="9" s="1"/>
  <c r="C1594" i="9"/>
  <c r="E1594" i="9" s="1"/>
  <c r="G1594" i="9" s="1"/>
  <c r="C1593" i="9"/>
  <c r="E1593" i="9" s="1"/>
  <c r="G1593" i="9" s="1"/>
  <c r="C1592" i="9"/>
  <c r="E1592" i="9" s="1"/>
  <c r="G1592" i="9" s="1"/>
  <c r="C1591" i="9"/>
  <c r="E1591" i="9" s="1"/>
  <c r="G1591" i="9" s="1"/>
  <c r="C1590" i="9"/>
  <c r="E1590" i="9" s="1"/>
  <c r="G1590" i="9" s="1"/>
  <c r="C1589" i="9"/>
  <c r="E1589" i="9" s="1"/>
  <c r="G1589" i="9" s="1"/>
  <c r="C1588" i="9"/>
  <c r="E1588" i="9" s="1"/>
  <c r="G1588" i="9" s="1"/>
  <c r="C1587" i="9"/>
  <c r="E1587" i="9" s="1"/>
  <c r="G1587" i="9" s="1"/>
  <c r="C1586" i="9"/>
  <c r="E1586" i="9" s="1"/>
  <c r="G1586" i="9" s="1"/>
  <c r="C1585" i="9"/>
  <c r="E1585" i="9" s="1"/>
  <c r="G1585" i="9" s="1"/>
  <c r="C1584" i="9"/>
  <c r="E1584" i="9" s="1"/>
  <c r="G1584" i="9" s="1"/>
  <c r="C1583" i="9"/>
  <c r="E1583" i="9" s="1"/>
  <c r="G1583" i="9" s="1"/>
  <c r="C1582" i="9"/>
  <c r="E1582" i="9" s="1"/>
  <c r="G1582" i="9" s="1"/>
  <c r="C1581" i="9"/>
  <c r="E1581" i="9" s="1"/>
  <c r="G1581" i="9" s="1"/>
  <c r="C1580" i="9"/>
  <c r="E1580" i="9" s="1"/>
  <c r="G1580" i="9" s="1"/>
  <c r="C1579" i="9"/>
  <c r="E1579" i="9" s="1"/>
  <c r="G1579" i="9" s="1"/>
  <c r="C1578" i="9"/>
  <c r="E1578" i="9" s="1"/>
  <c r="G1578" i="9" s="1"/>
  <c r="C1577" i="9"/>
  <c r="E1577" i="9" s="1"/>
  <c r="G1577" i="9" s="1"/>
  <c r="C1576" i="9"/>
  <c r="E1576" i="9" s="1"/>
  <c r="G1576" i="9" s="1"/>
  <c r="C1575" i="9"/>
  <c r="E1575" i="9" s="1"/>
  <c r="G1575" i="9" s="1"/>
  <c r="C1574" i="9"/>
  <c r="E1574" i="9" s="1"/>
  <c r="G1574" i="9" s="1"/>
  <c r="C1573" i="9"/>
  <c r="E1573" i="9" s="1"/>
  <c r="G1573" i="9" s="1"/>
  <c r="C1572" i="9"/>
  <c r="E1572" i="9" s="1"/>
  <c r="G1572" i="9" s="1"/>
  <c r="C1571" i="9"/>
  <c r="E1571" i="9" s="1"/>
  <c r="G1571" i="9" s="1"/>
  <c r="C1570" i="9"/>
  <c r="E1570" i="9" s="1"/>
  <c r="G1570" i="9" s="1"/>
  <c r="C1569" i="9"/>
  <c r="E1569" i="9" s="1"/>
  <c r="G1569" i="9" s="1"/>
  <c r="C1568" i="9"/>
  <c r="E1568" i="9" s="1"/>
  <c r="G1568" i="9" s="1"/>
  <c r="C1567" i="9"/>
  <c r="E1567" i="9" s="1"/>
  <c r="G1567" i="9" s="1"/>
  <c r="C1566" i="9"/>
  <c r="E1566" i="9" s="1"/>
  <c r="G1566" i="9" s="1"/>
  <c r="C1565" i="9"/>
  <c r="E1565" i="9" s="1"/>
  <c r="G1565" i="9" s="1"/>
  <c r="C1564" i="9"/>
  <c r="E1564" i="9" s="1"/>
  <c r="G1564" i="9" s="1"/>
  <c r="C1563" i="9"/>
  <c r="E1563" i="9" s="1"/>
  <c r="G1563" i="9" s="1"/>
  <c r="C1562" i="9"/>
  <c r="E1562" i="9" s="1"/>
  <c r="G1562" i="9" s="1"/>
  <c r="C1561" i="9"/>
  <c r="E1561" i="9" s="1"/>
  <c r="G1561" i="9" s="1"/>
  <c r="C1560" i="9"/>
  <c r="E1560" i="9" s="1"/>
  <c r="G1560" i="9" s="1"/>
  <c r="C1559" i="9"/>
  <c r="E1559" i="9" s="1"/>
  <c r="G1559" i="9" s="1"/>
  <c r="C1558" i="9"/>
  <c r="E1558" i="9" s="1"/>
  <c r="G1558" i="9" s="1"/>
  <c r="C1557" i="9"/>
  <c r="E1557" i="9" s="1"/>
  <c r="G1557" i="9" s="1"/>
  <c r="C1556" i="9"/>
  <c r="E1556" i="9" s="1"/>
  <c r="G1556" i="9" s="1"/>
  <c r="C1555" i="9"/>
  <c r="E1555" i="9" s="1"/>
  <c r="G1555" i="9" s="1"/>
  <c r="C1554" i="9"/>
  <c r="E1554" i="9" s="1"/>
  <c r="G1554" i="9" s="1"/>
  <c r="C1553" i="9"/>
  <c r="E1553" i="9" s="1"/>
  <c r="G1553" i="9" s="1"/>
  <c r="C1552" i="9"/>
  <c r="E1552" i="9" s="1"/>
  <c r="G1552" i="9" s="1"/>
  <c r="C1551" i="9"/>
  <c r="E1551" i="9" s="1"/>
  <c r="G1551" i="9" s="1"/>
  <c r="C1550" i="9"/>
  <c r="E1550" i="9" s="1"/>
  <c r="G1550" i="9" s="1"/>
  <c r="C1549" i="9"/>
  <c r="E1549" i="9" s="1"/>
  <c r="G1549" i="9" s="1"/>
  <c r="C1548" i="9"/>
  <c r="E1548" i="9" s="1"/>
  <c r="G1548" i="9" s="1"/>
  <c r="C1547" i="9"/>
  <c r="E1547" i="9" s="1"/>
  <c r="G1547" i="9" s="1"/>
  <c r="C1546" i="9"/>
  <c r="E1546" i="9" s="1"/>
  <c r="G1546" i="9" s="1"/>
  <c r="C1545" i="9"/>
  <c r="E1545" i="9" s="1"/>
  <c r="G1545" i="9" s="1"/>
  <c r="C1544" i="9"/>
  <c r="E1544" i="9" s="1"/>
  <c r="G1544" i="9" s="1"/>
  <c r="C1543" i="9"/>
  <c r="E1543" i="9" s="1"/>
  <c r="G1543" i="9" s="1"/>
  <c r="C1542" i="9"/>
  <c r="E1542" i="9" s="1"/>
  <c r="G1542" i="9" s="1"/>
  <c r="C1541" i="9"/>
  <c r="E1541" i="9" s="1"/>
  <c r="G1541" i="9" s="1"/>
  <c r="C1540" i="9"/>
  <c r="E1540" i="9" s="1"/>
  <c r="G1540" i="9" s="1"/>
  <c r="C1539" i="9"/>
  <c r="E1539" i="9" s="1"/>
  <c r="G1539" i="9" s="1"/>
  <c r="C1538" i="9"/>
  <c r="E1538" i="9" s="1"/>
  <c r="G1538" i="9" s="1"/>
  <c r="C1537" i="9"/>
  <c r="E1537" i="9" s="1"/>
  <c r="G1537" i="9" s="1"/>
  <c r="C1536" i="9"/>
  <c r="E1536" i="9" s="1"/>
  <c r="G1536" i="9" s="1"/>
  <c r="C1535" i="9"/>
  <c r="E1535" i="9" s="1"/>
  <c r="G1535" i="9" s="1"/>
  <c r="C1534" i="9"/>
  <c r="E1534" i="9" s="1"/>
  <c r="G1534" i="9" s="1"/>
  <c r="C1533" i="9"/>
  <c r="E1533" i="9" s="1"/>
  <c r="G1533" i="9" s="1"/>
  <c r="C1532" i="9"/>
  <c r="E1532" i="9" s="1"/>
  <c r="G1532" i="9" s="1"/>
  <c r="C1531" i="9"/>
  <c r="E1531" i="9" s="1"/>
  <c r="G1531" i="9" s="1"/>
  <c r="C1530" i="9"/>
  <c r="E1530" i="9" s="1"/>
  <c r="G1530" i="9" s="1"/>
  <c r="C1529" i="9"/>
  <c r="E1529" i="9" s="1"/>
  <c r="G1529" i="9" s="1"/>
  <c r="C1528" i="9"/>
  <c r="E1528" i="9" s="1"/>
  <c r="G1528" i="9" s="1"/>
  <c r="C1527" i="9"/>
  <c r="E1527" i="9" s="1"/>
  <c r="G1527" i="9" s="1"/>
  <c r="C1526" i="9"/>
  <c r="E1526" i="9" s="1"/>
  <c r="G1526" i="9" s="1"/>
  <c r="C1525" i="9"/>
  <c r="E1525" i="9" s="1"/>
  <c r="G1525" i="9" s="1"/>
  <c r="C1524" i="9"/>
  <c r="E1524" i="9" s="1"/>
  <c r="G1524" i="9" s="1"/>
  <c r="C1523" i="9"/>
  <c r="E1523" i="9" s="1"/>
  <c r="G1523" i="9" s="1"/>
  <c r="C1522" i="9"/>
  <c r="E1522" i="9" s="1"/>
  <c r="G1522" i="9" s="1"/>
  <c r="C1521" i="9"/>
  <c r="E1521" i="9" s="1"/>
  <c r="G1521" i="9" s="1"/>
  <c r="C1520" i="9"/>
  <c r="E1520" i="9" s="1"/>
  <c r="G1520" i="9" s="1"/>
  <c r="C1519" i="9"/>
  <c r="E1519" i="9" s="1"/>
  <c r="G1519" i="9" s="1"/>
  <c r="C1518" i="9"/>
  <c r="E1518" i="9" s="1"/>
  <c r="G1518" i="9" s="1"/>
  <c r="C1517" i="9"/>
  <c r="E1517" i="9" s="1"/>
  <c r="G1517" i="9" s="1"/>
  <c r="C1516" i="9"/>
  <c r="E1516" i="9" s="1"/>
  <c r="G1516" i="9" s="1"/>
  <c r="C1515" i="9"/>
  <c r="E1515" i="9" s="1"/>
  <c r="G1515" i="9" s="1"/>
  <c r="C1514" i="9"/>
  <c r="E1514" i="9" s="1"/>
  <c r="G1514" i="9" s="1"/>
  <c r="C1513" i="9"/>
  <c r="E1513" i="9" s="1"/>
  <c r="G1513" i="9" s="1"/>
  <c r="C1512" i="9"/>
  <c r="E1512" i="9" s="1"/>
  <c r="G1512" i="9" s="1"/>
  <c r="C1511" i="9"/>
  <c r="E1511" i="9" s="1"/>
  <c r="G1511" i="9" s="1"/>
  <c r="C1510" i="9"/>
  <c r="E1510" i="9" s="1"/>
  <c r="G1510" i="9" s="1"/>
  <c r="C1509" i="9"/>
  <c r="E1509" i="9" s="1"/>
  <c r="G1509" i="9" s="1"/>
  <c r="C1508" i="9"/>
  <c r="E1508" i="9" s="1"/>
  <c r="G1508" i="9" s="1"/>
  <c r="C1507" i="9"/>
  <c r="E1507" i="9" s="1"/>
  <c r="G1507" i="9" s="1"/>
  <c r="C1506" i="9"/>
  <c r="E1506" i="9" s="1"/>
  <c r="G1506" i="9" s="1"/>
  <c r="C1505" i="9"/>
  <c r="E1505" i="9" s="1"/>
  <c r="G1505" i="9" s="1"/>
  <c r="C1504" i="9"/>
  <c r="E1504" i="9" s="1"/>
  <c r="G1504" i="9" s="1"/>
  <c r="C1503" i="9"/>
  <c r="E1503" i="9" s="1"/>
  <c r="G1503" i="9" s="1"/>
  <c r="C1502" i="9"/>
  <c r="E1502" i="9" s="1"/>
  <c r="G1502" i="9" s="1"/>
  <c r="C1501" i="9"/>
  <c r="E1501" i="9" s="1"/>
  <c r="G1501" i="9" s="1"/>
  <c r="C1500" i="9"/>
  <c r="E1500" i="9" s="1"/>
  <c r="G1500" i="9" s="1"/>
  <c r="C1499" i="9"/>
  <c r="E1499" i="9" s="1"/>
  <c r="G1499" i="9" s="1"/>
  <c r="C1498" i="9"/>
  <c r="E1498" i="9" s="1"/>
  <c r="G1498" i="9" s="1"/>
  <c r="C1497" i="9"/>
  <c r="E1497" i="9" s="1"/>
  <c r="G1497" i="9" s="1"/>
  <c r="C1496" i="9"/>
  <c r="E1496" i="9" s="1"/>
  <c r="G1496" i="9" s="1"/>
  <c r="C1495" i="9"/>
  <c r="E1495" i="9" s="1"/>
  <c r="G1495" i="9" s="1"/>
  <c r="C1494" i="9"/>
  <c r="E1494" i="9" s="1"/>
  <c r="G1494" i="9" s="1"/>
  <c r="C1493" i="9"/>
  <c r="E1493" i="9" s="1"/>
  <c r="G1493" i="9" s="1"/>
  <c r="C1492" i="9"/>
  <c r="E1492" i="9" s="1"/>
  <c r="G1492" i="9" s="1"/>
  <c r="C1491" i="9"/>
  <c r="E1491" i="9" s="1"/>
  <c r="G1491" i="9" s="1"/>
  <c r="C1490" i="9"/>
  <c r="E1490" i="9" s="1"/>
  <c r="G1490" i="9" s="1"/>
  <c r="C1489" i="9"/>
  <c r="E1489" i="9" s="1"/>
  <c r="G1489" i="9" s="1"/>
  <c r="C1488" i="9"/>
  <c r="E1488" i="9" s="1"/>
  <c r="G1488" i="9" s="1"/>
  <c r="C1487" i="9"/>
  <c r="E1487" i="9" s="1"/>
  <c r="G1487" i="9" s="1"/>
  <c r="C1486" i="9"/>
  <c r="E1486" i="9" s="1"/>
  <c r="G1486" i="9" s="1"/>
  <c r="C1485" i="9"/>
  <c r="E1485" i="9" s="1"/>
  <c r="G1485" i="9" s="1"/>
  <c r="C1484" i="9"/>
  <c r="E1484" i="9" s="1"/>
  <c r="G1484" i="9" s="1"/>
  <c r="C1483" i="9"/>
  <c r="E1483" i="9" s="1"/>
  <c r="G1483" i="9" s="1"/>
  <c r="C1482" i="9"/>
  <c r="E1482" i="9" s="1"/>
  <c r="G1482" i="9" s="1"/>
  <c r="C1481" i="9"/>
  <c r="E1481" i="9" s="1"/>
  <c r="G1481" i="9" s="1"/>
  <c r="C1480" i="9"/>
  <c r="E1480" i="9" s="1"/>
  <c r="G1480" i="9" s="1"/>
  <c r="C1479" i="9"/>
  <c r="E1479" i="9" s="1"/>
  <c r="G1479" i="9" s="1"/>
  <c r="C1478" i="9"/>
  <c r="E1478" i="9" s="1"/>
  <c r="G1478" i="9" s="1"/>
  <c r="C1477" i="9"/>
  <c r="E1477" i="9" s="1"/>
  <c r="G1477" i="9" s="1"/>
  <c r="C1476" i="9"/>
  <c r="E1476" i="9" s="1"/>
  <c r="G1476" i="9" s="1"/>
  <c r="C1475" i="9"/>
  <c r="E1475" i="9" s="1"/>
  <c r="G1475" i="9" s="1"/>
  <c r="C1474" i="9"/>
  <c r="E1474" i="9" s="1"/>
  <c r="G1474" i="9" s="1"/>
  <c r="C1473" i="9"/>
  <c r="E1473" i="9" s="1"/>
  <c r="G1473" i="9" s="1"/>
  <c r="C1472" i="9"/>
  <c r="E1472" i="9" s="1"/>
  <c r="G1472" i="9" s="1"/>
  <c r="C1471" i="9"/>
  <c r="E1471" i="9" s="1"/>
  <c r="G1471" i="9" s="1"/>
  <c r="C1470" i="9"/>
  <c r="E1470" i="9" s="1"/>
  <c r="G1470" i="9" s="1"/>
  <c r="C1469" i="9"/>
  <c r="E1469" i="9" s="1"/>
  <c r="G1469" i="9" s="1"/>
  <c r="C1468" i="9"/>
  <c r="E1468" i="9" s="1"/>
  <c r="G1468" i="9" s="1"/>
  <c r="C1467" i="9"/>
  <c r="E1467" i="9" s="1"/>
  <c r="G1467" i="9" s="1"/>
  <c r="C1466" i="9"/>
  <c r="E1466" i="9" s="1"/>
  <c r="G1466" i="9" s="1"/>
  <c r="C1465" i="9"/>
  <c r="E1465" i="9" s="1"/>
  <c r="G1465" i="9" s="1"/>
  <c r="C1464" i="9"/>
  <c r="E1464" i="9" s="1"/>
  <c r="G1464" i="9" s="1"/>
  <c r="C1463" i="9"/>
  <c r="E1463" i="9" s="1"/>
  <c r="G1463" i="9" s="1"/>
  <c r="C1462" i="9"/>
  <c r="E1462" i="9" s="1"/>
  <c r="G1462" i="9" s="1"/>
  <c r="C1461" i="9"/>
  <c r="E1461" i="9" s="1"/>
  <c r="G1461" i="9" s="1"/>
  <c r="C1460" i="9"/>
  <c r="E1460" i="9" s="1"/>
  <c r="G1460" i="9" s="1"/>
  <c r="C1459" i="9"/>
  <c r="E1459" i="9" s="1"/>
  <c r="G1459" i="9" s="1"/>
  <c r="C1458" i="9"/>
  <c r="E1458" i="9" s="1"/>
  <c r="G1458" i="9" s="1"/>
  <c r="C1457" i="9"/>
  <c r="E1457" i="9" s="1"/>
  <c r="G1457" i="9" s="1"/>
  <c r="C1456" i="9"/>
  <c r="E1456" i="9" s="1"/>
  <c r="G1456" i="9" s="1"/>
  <c r="C1455" i="9"/>
  <c r="E1455" i="9" s="1"/>
  <c r="G1455" i="9" s="1"/>
  <c r="C1454" i="9"/>
  <c r="E1454" i="9" s="1"/>
  <c r="G1454" i="9" s="1"/>
  <c r="C1453" i="9"/>
  <c r="E1453" i="9" s="1"/>
  <c r="G1453" i="9" s="1"/>
  <c r="C1452" i="9"/>
  <c r="E1452" i="9" s="1"/>
  <c r="G1452" i="9" s="1"/>
  <c r="C1451" i="9"/>
  <c r="E1451" i="9" s="1"/>
  <c r="G1451" i="9" s="1"/>
  <c r="C1450" i="9"/>
  <c r="E1450" i="9" s="1"/>
  <c r="G1450" i="9" s="1"/>
  <c r="C1449" i="9"/>
  <c r="E1449" i="9" s="1"/>
  <c r="G1449" i="9" s="1"/>
  <c r="C1448" i="9"/>
  <c r="E1448" i="9" s="1"/>
  <c r="G1448" i="9" s="1"/>
  <c r="C1447" i="9"/>
  <c r="E1447" i="9" s="1"/>
  <c r="G1447" i="9" s="1"/>
  <c r="C1446" i="9"/>
  <c r="E1446" i="9" s="1"/>
  <c r="G1446" i="9" s="1"/>
  <c r="C1445" i="9"/>
  <c r="E1445" i="9" s="1"/>
  <c r="G1445" i="9" s="1"/>
  <c r="C1444" i="9"/>
  <c r="E1444" i="9" s="1"/>
  <c r="G1444" i="9" s="1"/>
  <c r="C1443" i="9"/>
  <c r="E1443" i="9" s="1"/>
  <c r="G1443" i="9" s="1"/>
  <c r="C1442" i="9"/>
  <c r="E1442" i="9" s="1"/>
  <c r="G1442" i="9" s="1"/>
  <c r="C1441" i="9"/>
  <c r="E1441" i="9" s="1"/>
  <c r="G1441" i="9" s="1"/>
  <c r="C1440" i="9"/>
  <c r="E1440" i="9" s="1"/>
  <c r="G1440" i="9" s="1"/>
  <c r="C1439" i="9"/>
  <c r="E1439" i="9" s="1"/>
  <c r="G1439" i="9" s="1"/>
  <c r="C1438" i="9"/>
  <c r="E1438" i="9" s="1"/>
  <c r="G1438" i="9" s="1"/>
  <c r="C1437" i="9"/>
  <c r="E1437" i="9" s="1"/>
  <c r="G1437" i="9" s="1"/>
  <c r="C1436" i="9"/>
  <c r="E1436" i="9" s="1"/>
  <c r="G1436" i="9" s="1"/>
  <c r="C1435" i="9"/>
  <c r="E1435" i="9" s="1"/>
  <c r="G1435" i="9" s="1"/>
  <c r="C1434" i="9"/>
  <c r="E1434" i="9" s="1"/>
  <c r="G1434" i="9" s="1"/>
  <c r="C1433" i="9"/>
  <c r="E1433" i="9" s="1"/>
  <c r="G1433" i="9" s="1"/>
  <c r="C1432" i="9"/>
  <c r="E1432" i="9" s="1"/>
  <c r="G1432" i="9" s="1"/>
  <c r="C1431" i="9"/>
  <c r="E1431" i="9" s="1"/>
  <c r="G1431" i="9" s="1"/>
  <c r="C1430" i="9"/>
  <c r="E1430" i="9" s="1"/>
  <c r="G1430" i="9" s="1"/>
  <c r="C1429" i="9"/>
  <c r="E1429" i="9" s="1"/>
  <c r="G1429" i="9" s="1"/>
  <c r="C1428" i="9"/>
  <c r="E1428" i="9" s="1"/>
  <c r="G1428" i="9" s="1"/>
  <c r="C1427" i="9"/>
  <c r="E1427" i="9" s="1"/>
  <c r="G1427" i="9" s="1"/>
  <c r="C1426" i="9"/>
  <c r="E1426" i="9" s="1"/>
  <c r="G1426" i="9" s="1"/>
  <c r="C1425" i="9"/>
  <c r="E1425" i="9" s="1"/>
  <c r="G1425" i="9" s="1"/>
  <c r="C1424" i="9"/>
  <c r="E1424" i="9" s="1"/>
  <c r="G1424" i="9" s="1"/>
  <c r="C1423" i="9"/>
  <c r="E1423" i="9" s="1"/>
  <c r="G1423" i="9" s="1"/>
  <c r="C1422" i="9"/>
  <c r="E1422" i="9" s="1"/>
  <c r="G1422" i="9" s="1"/>
  <c r="C1421" i="9"/>
  <c r="E1421" i="9" s="1"/>
  <c r="G1421" i="9" s="1"/>
  <c r="C1420" i="9"/>
  <c r="E1420" i="9" s="1"/>
  <c r="G1420" i="9" s="1"/>
  <c r="C1419" i="9"/>
  <c r="E1419" i="9" s="1"/>
  <c r="G1419" i="9" s="1"/>
  <c r="C1418" i="9"/>
  <c r="E1418" i="9" s="1"/>
  <c r="G1418" i="9" s="1"/>
  <c r="C1417" i="9"/>
  <c r="E1417" i="9" s="1"/>
  <c r="G1417" i="9" s="1"/>
  <c r="C1416" i="9"/>
  <c r="E1416" i="9" s="1"/>
  <c r="G1416" i="9" s="1"/>
  <c r="C1415" i="9"/>
  <c r="E1415" i="9" s="1"/>
  <c r="G1415" i="9" s="1"/>
  <c r="C1414" i="9"/>
  <c r="E1414" i="9" s="1"/>
  <c r="G1414" i="9" s="1"/>
  <c r="C1413" i="9"/>
  <c r="E1413" i="9" s="1"/>
  <c r="G1413" i="9" s="1"/>
  <c r="C1412" i="9"/>
  <c r="E1412" i="9" s="1"/>
  <c r="G1412" i="9" s="1"/>
  <c r="C1411" i="9"/>
  <c r="E1411" i="9" s="1"/>
  <c r="G1411" i="9" s="1"/>
  <c r="C1410" i="9"/>
  <c r="E1410" i="9" s="1"/>
  <c r="G1410" i="9" s="1"/>
  <c r="C1409" i="9"/>
  <c r="E1409" i="9" s="1"/>
  <c r="G1409" i="9" s="1"/>
  <c r="C1408" i="9"/>
  <c r="E1408" i="9" s="1"/>
  <c r="G1408" i="9" s="1"/>
  <c r="C1407" i="9"/>
  <c r="E1407" i="9" s="1"/>
  <c r="G1407" i="9" s="1"/>
  <c r="C1406" i="9"/>
  <c r="E1406" i="9" s="1"/>
  <c r="G1406" i="9" s="1"/>
  <c r="C1405" i="9"/>
  <c r="E1405" i="9" s="1"/>
  <c r="G1405" i="9" s="1"/>
  <c r="C1404" i="9"/>
  <c r="E1404" i="9" s="1"/>
  <c r="G1404" i="9" s="1"/>
  <c r="C1403" i="9"/>
  <c r="E1403" i="9" s="1"/>
  <c r="G1403" i="9" s="1"/>
  <c r="C1402" i="9"/>
  <c r="E1402" i="9" s="1"/>
  <c r="G1402" i="9" s="1"/>
  <c r="C1401" i="9"/>
  <c r="E1401" i="9" s="1"/>
  <c r="G1401" i="9" s="1"/>
  <c r="C1400" i="9"/>
  <c r="E1400" i="9" s="1"/>
  <c r="G1400" i="9" s="1"/>
  <c r="C1399" i="9"/>
  <c r="E1399" i="9" s="1"/>
  <c r="G1399" i="9" s="1"/>
  <c r="C1398" i="9"/>
  <c r="E1398" i="9" s="1"/>
  <c r="G1398" i="9" s="1"/>
  <c r="C1397" i="9"/>
  <c r="E1397" i="9" s="1"/>
  <c r="G1397" i="9" s="1"/>
  <c r="C1396" i="9"/>
  <c r="E1396" i="9" s="1"/>
  <c r="G1396" i="9" s="1"/>
  <c r="C1395" i="9"/>
  <c r="E1395" i="9" s="1"/>
  <c r="G1395" i="9" s="1"/>
  <c r="C1394" i="9"/>
  <c r="E1394" i="9" s="1"/>
  <c r="G1394" i="9" s="1"/>
  <c r="C1393" i="9"/>
  <c r="E1393" i="9" s="1"/>
  <c r="G1393" i="9" s="1"/>
  <c r="C1392" i="9"/>
  <c r="E1392" i="9" s="1"/>
  <c r="G1392" i="9" s="1"/>
  <c r="C1391" i="9"/>
  <c r="E1391" i="9" s="1"/>
  <c r="G1391" i="9" s="1"/>
  <c r="C1390" i="9"/>
  <c r="E1390" i="9" s="1"/>
  <c r="G1390" i="9" s="1"/>
  <c r="C1389" i="9"/>
  <c r="E1389" i="9" s="1"/>
  <c r="G1389" i="9" s="1"/>
  <c r="C1388" i="9"/>
  <c r="E1388" i="9" s="1"/>
  <c r="G1388" i="9" s="1"/>
  <c r="C1387" i="9"/>
  <c r="E1387" i="9" s="1"/>
  <c r="G1387" i="9" s="1"/>
  <c r="C1386" i="9"/>
  <c r="E1386" i="9" s="1"/>
  <c r="G1386" i="9" s="1"/>
  <c r="C1385" i="9"/>
  <c r="E1385" i="9" s="1"/>
  <c r="G1385" i="9" s="1"/>
  <c r="C1384" i="9"/>
  <c r="E1384" i="9" s="1"/>
  <c r="G1384" i="9" s="1"/>
  <c r="C1383" i="9"/>
  <c r="E1383" i="9" s="1"/>
  <c r="G1383" i="9" s="1"/>
  <c r="C1382" i="9"/>
  <c r="E1382" i="9" s="1"/>
  <c r="G1382" i="9" s="1"/>
  <c r="C1381" i="9"/>
  <c r="E1381" i="9" s="1"/>
  <c r="G1381" i="9" s="1"/>
  <c r="C1380" i="9"/>
  <c r="E1380" i="9" s="1"/>
  <c r="G1380" i="9" s="1"/>
  <c r="C1379" i="9"/>
  <c r="E1379" i="9" s="1"/>
  <c r="G1379" i="9" s="1"/>
  <c r="C1378" i="9"/>
  <c r="E1378" i="9" s="1"/>
  <c r="G1378" i="9" s="1"/>
  <c r="C1377" i="9"/>
  <c r="E1377" i="9" s="1"/>
  <c r="G1377" i="9" s="1"/>
  <c r="C1376" i="9"/>
  <c r="E1376" i="9" s="1"/>
  <c r="G1376" i="9" s="1"/>
  <c r="C1375" i="9"/>
  <c r="E1375" i="9" s="1"/>
  <c r="G1375" i="9" s="1"/>
  <c r="C1374" i="9"/>
  <c r="E1374" i="9" s="1"/>
  <c r="G1374" i="9" s="1"/>
  <c r="C1373" i="9"/>
  <c r="E1373" i="9" s="1"/>
  <c r="G1373" i="9" s="1"/>
  <c r="C1372" i="9"/>
  <c r="E1372" i="9" s="1"/>
  <c r="G1372" i="9" s="1"/>
  <c r="C1371" i="9"/>
  <c r="E1371" i="9" s="1"/>
  <c r="G1371" i="9" s="1"/>
  <c r="C1370" i="9"/>
  <c r="E1370" i="9" s="1"/>
  <c r="G1370" i="9" s="1"/>
  <c r="C1369" i="9"/>
  <c r="E1369" i="9" s="1"/>
  <c r="G1369" i="9" s="1"/>
  <c r="C1368" i="9"/>
  <c r="E1368" i="9" s="1"/>
  <c r="G1368" i="9" s="1"/>
  <c r="C1367" i="9"/>
  <c r="E1367" i="9" s="1"/>
  <c r="G1367" i="9" s="1"/>
  <c r="C1366" i="9"/>
  <c r="E1366" i="9" s="1"/>
  <c r="G1366" i="9" s="1"/>
  <c r="C1365" i="9"/>
  <c r="E1365" i="9" s="1"/>
  <c r="G1365" i="9" s="1"/>
  <c r="C1364" i="9"/>
  <c r="E1364" i="9" s="1"/>
  <c r="G1364" i="9" s="1"/>
  <c r="C1363" i="9"/>
  <c r="E1363" i="9" s="1"/>
  <c r="G1363" i="9" s="1"/>
  <c r="C1362" i="9"/>
  <c r="E1362" i="9" s="1"/>
  <c r="G1362" i="9" s="1"/>
  <c r="C1361" i="9"/>
  <c r="E1361" i="9" s="1"/>
  <c r="G1361" i="9" s="1"/>
  <c r="C1360" i="9"/>
  <c r="E1360" i="9" s="1"/>
  <c r="G1360" i="9" s="1"/>
  <c r="C1359" i="9"/>
  <c r="E1359" i="9" s="1"/>
  <c r="G1359" i="9" s="1"/>
  <c r="C1358" i="9"/>
  <c r="E1358" i="9" s="1"/>
  <c r="G1358" i="9" s="1"/>
  <c r="C1357" i="9"/>
  <c r="E1357" i="9" s="1"/>
  <c r="G1357" i="9" s="1"/>
  <c r="C1356" i="9"/>
  <c r="E1356" i="9" s="1"/>
  <c r="G1356" i="9" s="1"/>
  <c r="C1355" i="9"/>
  <c r="E1355" i="9" s="1"/>
  <c r="G1355" i="9" s="1"/>
  <c r="C1354" i="9"/>
  <c r="E1354" i="9" s="1"/>
  <c r="G1354" i="9" s="1"/>
  <c r="C1353" i="9"/>
  <c r="E1353" i="9" s="1"/>
  <c r="G1353" i="9" s="1"/>
  <c r="C1352" i="9"/>
  <c r="E1352" i="9" s="1"/>
  <c r="G1352" i="9" s="1"/>
  <c r="C1351" i="9"/>
  <c r="E1351" i="9" s="1"/>
  <c r="G1351" i="9" s="1"/>
  <c r="C1350" i="9"/>
  <c r="E1350" i="9" s="1"/>
  <c r="G1350" i="9" s="1"/>
  <c r="C1349" i="9"/>
  <c r="E1349" i="9" s="1"/>
  <c r="G1349" i="9" s="1"/>
  <c r="C1348" i="9"/>
  <c r="E1348" i="9" s="1"/>
  <c r="G1348" i="9" s="1"/>
  <c r="C1347" i="9"/>
  <c r="E1347" i="9" s="1"/>
  <c r="G1347" i="9" s="1"/>
  <c r="C1346" i="9"/>
  <c r="E1346" i="9" s="1"/>
  <c r="G1346" i="9" s="1"/>
  <c r="C1345" i="9"/>
  <c r="E1345" i="9" s="1"/>
  <c r="G1345" i="9" s="1"/>
  <c r="C1344" i="9"/>
  <c r="E1344" i="9" s="1"/>
  <c r="G1344" i="9" s="1"/>
  <c r="C1343" i="9"/>
  <c r="E1343" i="9" s="1"/>
  <c r="G1343" i="9" s="1"/>
  <c r="C1342" i="9"/>
  <c r="E1342" i="9" s="1"/>
  <c r="G1342" i="9" s="1"/>
  <c r="C1341" i="9"/>
  <c r="E1341" i="9" s="1"/>
  <c r="G1341" i="9" s="1"/>
  <c r="C1340" i="9"/>
  <c r="E1340" i="9" s="1"/>
  <c r="G1340" i="9" s="1"/>
  <c r="C1339" i="9"/>
  <c r="E1339" i="9" s="1"/>
  <c r="G1339" i="9" s="1"/>
  <c r="C1338" i="9"/>
  <c r="E1338" i="9" s="1"/>
  <c r="G1338" i="9" s="1"/>
  <c r="C1337" i="9"/>
  <c r="E1337" i="9" s="1"/>
  <c r="G1337" i="9" s="1"/>
  <c r="C1336" i="9"/>
  <c r="E1336" i="9" s="1"/>
  <c r="G1336" i="9" s="1"/>
  <c r="C1335" i="9"/>
  <c r="E1335" i="9" s="1"/>
  <c r="G1335" i="9" s="1"/>
  <c r="C1334" i="9"/>
  <c r="E1334" i="9" s="1"/>
  <c r="G1334" i="9" s="1"/>
  <c r="C1333" i="9"/>
  <c r="E1333" i="9" s="1"/>
  <c r="G1333" i="9" s="1"/>
  <c r="C1332" i="9"/>
  <c r="E1332" i="9" s="1"/>
  <c r="G1332" i="9" s="1"/>
  <c r="C1331" i="9"/>
  <c r="E1331" i="9" s="1"/>
  <c r="G1331" i="9" s="1"/>
  <c r="C1330" i="9"/>
  <c r="E1330" i="9" s="1"/>
  <c r="G1330" i="9" s="1"/>
  <c r="C1329" i="9"/>
  <c r="E1329" i="9" s="1"/>
  <c r="G1329" i="9" s="1"/>
  <c r="C1328" i="9"/>
  <c r="E1328" i="9" s="1"/>
  <c r="G1328" i="9" s="1"/>
  <c r="C1327" i="9"/>
  <c r="E1327" i="9" s="1"/>
  <c r="G1327" i="9" s="1"/>
  <c r="C1326" i="9"/>
  <c r="E1326" i="9" s="1"/>
  <c r="G1326" i="9" s="1"/>
  <c r="C1325" i="9"/>
  <c r="E1325" i="9" s="1"/>
  <c r="G1325" i="9" s="1"/>
  <c r="C1324" i="9"/>
  <c r="E1324" i="9" s="1"/>
  <c r="G1324" i="9" s="1"/>
  <c r="C1323" i="9"/>
  <c r="E1323" i="9" s="1"/>
  <c r="G1323" i="9" s="1"/>
  <c r="C1322" i="9"/>
  <c r="E1322" i="9" s="1"/>
  <c r="G1322" i="9" s="1"/>
  <c r="C1321" i="9"/>
  <c r="E1321" i="9" s="1"/>
  <c r="G1321" i="9" s="1"/>
  <c r="C1320" i="9"/>
  <c r="E1320" i="9" s="1"/>
  <c r="G1320" i="9" s="1"/>
  <c r="C1319" i="9"/>
  <c r="E1319" i="9" s="1"/>
  <c r="G1319" i="9" s="1"/>
  <c r="C1318" i="9"/>
  <c r="E1318" i="9" s="1"/>
  <c r="G1318" i="9" s="1"/>
  <c r="C1317" i="9"/>
  <c r="E1317" i="9" s="1"/>
  <c r="G1317" i="9" s="1"/>
  <c r="C1316" i="9"/>
  <c r="E1316" i="9" s="1"/>
  <c r="G1316" i="9" s="1"/>
  <c r="C1315" i="9"/>
  <c r="E1315" i="9" s="1"/>
  <c r="G1315" i="9" s="1"/>
  <c r="C1314" i="9"/>
  <c r="E1314" i="9" s="1"/>
  <c r="G1314" i="9" s="1"/>
  <c r="C1313" i="9"/>
  <c r="E1313" i="9" s="1"/>
  <c r="G1313" i="9" s="1"/>
  <c r="C1312" i="9"/>
  <c r="E1312" i="9" s="1"/>
  <c r="G1312" i="9" s="1"/>
  <c r="C1311" i="9"/>
  <c r="E1311" i="9" s="1"/>
  <c r="G1311" i="9" s="1"/>
  <c r="C1310" i="9"/>
  <c r="E1310" i="9" s="1"/>
  <c r="G1310" i="9" s="1"/>
  <c r="C1309" i="9"/>
  <c r="E1309" i="9" s="1"/>
  <c r="G1309" i="9" s="1"/>
  <c r="C1308" i="9"/>
  <c r="E1308" i="9" s="1"/>
  <c r="G1308" i="9" s="1"/>
  <c r="C1307" i="9"/>
  <c r="E1307" i="9" s="1"/>
  <c r="G1307" i="9" s="1"/>
  <c r="C1306" i="9"/>
  <c r="E1306" i="9" s="1"/>
  <c r="G1306" i="9" s="1"/>
  <c r="C1305" i="9"/>
  <c r="E1305" i="9" s="1"/>
  <c r="G1305" i="9" s="1"/>
  <c r="C1304" i="9"/>
  <c r="E1304" i="9" s="1"/>
  <c r="G1304" i="9" s="1"/>
  <c r="C1303" i="9"/>
  <c r="E1303" i="9" s="1"/>
  <c r="G1303" i="9" s="1"/>
  <c r="C1302" i="9"/>
  <c r="E1302" i="9" s="1"/>
  <c r="G1302" i="9" s="1"/>
  <c r="C1301" i="9"/>
  <c r="E1301" i="9" s="1"/>
  <c r="G1301" i="9" s="1"/>
  <c r="C1300" i="9"/>
  <c r="E1300" i="9" s="1"/>
  <c r="G1300" i="9" s="1"/>
  <c r="C1299" i="9"/>
  <c r="E1299" i="9" s="1"/>
  <c r="G1299" i="9" s="1"/>
  <c r="C1298" i="9"/>
  <c r="E1298" i="9" s="1"/>
  <c r="G1298" i="9" s="1"/>
  <c r="C1297" i="9"/>
  <c r="E1297" i="9" s="1"/>
  <c r="G1297" i="9" s="1"/>
  <c r="C1296" i="9"/>
  <c r="E1296" i="9" s="1"/>
  <c r="G1296" i="9" s="1"/>
  <c r="C1295" i="9"/>
  <c r="E1295" i="9" s="1"/>
  <c r="G1295" i="9" s="1"/>
  <c r="C1294" i="9"/>
  <c r="E1294" i="9" s="1"/>
  <c r="G1294" i="9" s="1"/>
  <c r="C1293" i="9"/>
  <c r="E1293" i="9" s="1"/>
  <c r="G1293" i="9" s="1"/>
  <c r="C1292" i="9"/>
  <c r="E1292" i="9" s="1"/>
  <c r="G1292" i="9" s="1"/>
  <c r="C1291" i="9"/>
  <c r="E1291" i="9" s="1"/>
  <c r="G1291" i="9" s="1"/>
  <c r="C1290" i="9"/>
  <c r="E1290" i="9" s="1"/>
  <c r="G1290" i="9" s="1"/>
  <c r="C1289" i="9"/>
  <c r="E1289" i="9" s="1"/>
  <c r="G1289" i="9" s="1"/>
  <c r="C1288" i="9"/>
  <c r="E1288" i="9" s="1"/>
  <c r="G1288" i="9" s="1"/>
  <c r="C1287" i="9"/>
  <c r="E1287" i="9" s="1"/>
  <c r="G1287" i="9" s="1"/>
  <c r="C1286" i="9"/>
  <c r="E1286" i="9" s="1"/>
  <c r="G1286" i="9" s="1"/>
  <c r="C1285" i="9"/>
  <c r="E1285" i="9" s="1"/>
  <c r="G1285" i="9" s="1"/>
  <c r="C1284" i="9"/>
  <c r="E1284" i="9" s="1"/>
  <c r="G1284" i="9" s="1"/>
  <c r="C1283" i="9"/>
  <c r="E1283" i="9" s="1"/>
  <c r="G1283" i="9" s="1"/>
  <c r="C1282" i="9"/>
  <c r="E1282" i="9" s="1"/>
  <c r="G1282" i="9" s="1"/>
  <c r="C1281" i="9"/>
  <c r="E1281" i="9" s="1"/>
  <c r="G1281" i="9" s="1"/>
  <c r="C1280" i="9"/>
  <c r="E1280" i="9" s="1"/>
  <c r="G1280" i="9" s="1"/>
  <c r="C1279" i="9"/>
  <c r="E1279" i="9" s="1"/>
  <c r="G1279" i="9" s="1"/>
  <c r="C1278" i="9"/>
  <c r="E1278" i="9" s="1"/>
  <c r="G1278" i="9" s="1"/>
  <c r="C1277" i="9"/>
  <c r="E1277" i="9" s="1"/>
  <c r="G1277" i="9" s="1"/>
  <c r="C1276" i="9"/>
  <c r="E1276" i="9" s="1"/>
  <c r="G1276" i="9" s="1"/>
  <c r="C1275" i="9"/>
  <c r="E1275" i="9" s="1"/>
  <c r="G1275" i="9" s="1"/>
  <c r="C1274" i="9"/>
  <c r="E1274" i="9" s="1"/>
  <c r="G1274" i="9" s="1"/>
  <c r="C1273" i="9"/>
  <c r="E1273" i="9" s="1"/>
  <c r="G1273" i="9" s="1"/>
  <c r="C1272" i="9"/>
  <c r="E1272" i="9" s="1"/>
  <c r="G1272" i="9" s="1"/>
  <c r="C1271" i="9"/>
  <c r="E1271" i="9" s="1"/>
  <c r="G1271" i="9" s="1"/>
  <c r="C1270" i="9"/>
  <c r="E1270" i="9" s="1"/>
  <c r="G1270" i="9" s="1"/>
  <c r="C1269" i="9"/>
  <c r="E1269" i="9" s="1"/>
  <c r="G1269" i="9" s="1"/>
  <c r="C1268" i="9"/>
  <c r="E1268" i="9" s="1"/>
  <c r="G1268" i="9" s="1"/>
  <c r="C1267" i="9"/>
  <c r="E1267" i="9" s="1"/>
  <c r="G1267" i="9" s="1"/>
  <c r="C1266" i="9"/>
  <c r="E1266" i="9" s="1"/>
  <c r="G1266" i="9" s="1"/>
  <c r="C1265" i="9"/>
  <c r="E1265" i="9" s="1"/>
  <c r="G1265" i="9" s="1"/>
  <c r="C1264" i="9"/>
  <c r="E1264" i="9" s="1"/>
  <c r="G1264" i="9" s="1"/>
  <c r="C1263" i="9"/>
  <c r="E1263" i="9" s="1"/>
  <c r="G1263" i="9" s="1"/>
  <c r="C1262" i="9"/>
  <c r="E1262" i="9" s="1"/>
  <c r="G1262" i="9" s="1"/>
  <c r="C1261" i="9"/>
  <c r="E1261" i="9" s="1"/>
  <c r="G1261" i="9" s="1"/>
  <c r="C1260" i="9"/>
  <c r="E1260" i="9" s="1"/>
  <c r="G1260" i="9" s="1"/>
  <c r="C1259" i="9"/>
  <c r="E1259" i="9" s="1"/>
  <c r="G1259" i="9" s="1"/>
  <c r="C1258" i="9"/>
  <c r="E1258" i="9" s="1"/>
  <c r="G1258" i="9" s="1"/>
  <c r="C1257" i="9"/>
  <c r="E1257" i="9" s="1"/>
  <c r="G1257" i="9" s="1"/>
  <c r="C1256" i="9"/>
  <c r="E1256" i="9" s="1"/>
  <c r="G1256" i="9" s="1"/>
  <c r="C1255" i="9"/>
  <c r="E1255" i="9" s="1"/>
  <c r="G1255" i="9" s="1"/>
  <c r="C1254" i="9"/>
  <c r="E1254" i="9" s="1"/>
  <c r="G1254" i="9" s="1"/>
  <c r="C1253" i="9"/>
  <c r="E1253" i="9" s="1"/>
  <c r="G1253" i="9" s="1"/>
  <c r="C1252" i="9"/>
  <c r="E1252" i="9" s="1"/>
  <c r="G1252" i="9" s="1"/>
  <c r="C1251" i="9"/>
  <c r="E1251" i="9" s="1"/>
  <c r="G1251" i="9" s="1"/>
  <c r="C1250" i="9"/>
  <c r="E1250" i="9" s="1"/>
  <c r="G1250" i="9" s="1"/>
  <c r="C1249" i="9"/>
  <c r="E1249" i="9" s="1"/>
  <c r="G1249" i="9" s="1"/>
  <c r="C1248" i="9"/>
  <c r="E1248" i="9" s="1"/>
  <c r="G1248" i="9" s="1"/>
  <c r="C1247" i="9"/>
  <c r="E1247" i="9" s="1"/>
  <c r="G1247" i="9" s="1"/>
  <c r="C1246" i="9"/>
  <c r="E1246" i="9" s="1"/>
  <c r="G1246" i="9" s="1"/>
  <c r="C1245" i="9"/>
  <c r="E1245" i="9" s="1"/>
  <c r="G1245" i="9" s="1"/>
  <c r="C1244" i="9"/>
  <c r="E1244" i="9" s="1"/>
  <c r="G1244" i="9" s="1"/>
  <c r="C1243" i="9"/>
  <c r="E1243" i="9" s="1"/>
  <c r="G1243" i="9" s="1"/>
  <c r="C1242" i="9"/>
  <c r="E1242" i="9" s="1"/>
  <c r="G1242" i="9" s="1"/>
  <c r="C1241" i="9"/>
  <c r="E1241" i="9" s="1"/>
  <c r="G1241" i="9" s="1"/>
  <c r="C1240" i="9"/>
  <c r="E1240" i="9" s="1"/>
  <c r="G1240" i="9" s="1"/>
  <c r="C1239" i="9"/>
  <c r="E1239" i="9" s="1"/>
  <c r="G1239" i="9" s="1"/>
  <c r="C1238" i="9"/>
  <c r="E1238" i="9" s="1"/>
  <c r="G1238" i="9" s="1"/>
  <c r="C1237" i="9"/>
  <c r="E1237" i="9" s="1"/>
  <c r="G1237" i="9" s="1"/>
  <c r="C1236" i="9"/>
  <c r="E1236" i="9" s="1"/>
  <c r="G1236" i="9" s="1"/>
  <c r="C1235" i="9"/>
  <c r="E1235" i="9" s="1"/>
  <c r="G1235" i="9" s="1"/>
  <c r="C1234" i="9"/>
  <c r="E1234" i="9" s="1"/>
  <c r="G1234" i="9" s="1"/>
  <c r="C1233" i="9"/>
  <c r="E1233" i="9" s="1"/>
  <c r="G1233" i="9" s="1"/>
  <c r="C1232" i="9"/>
  <c r="E1232" i="9" s="1"/>
  <c r="G1232" i="9" s="1"/>
  <c r="C1231" i="9"/>
  <c r="E1231" i="9" s="1"/>
  <c r="G1231" i="9" s="1"/>
  <c r="C1230" i="9"/>
  <c r="E1230" i="9" s="1"/>
  <c r="G1230" i="9" s="1"/>
  <c r="C1229" i="9"/>
  <c r="E1229" i="9" s="1"/>
  <c r="G1229" i="9" s="1"/>
  <c r="C1228" i="9"/>
  <c r="E1228" i="9" s="1"/>
  <c r="G1228" i="9" s="1"/>
  <c r="C1227" i="9"/>
  <c r="E1227" i="9" s="1"/>
  <c r="G1227" i="9" s="1"/>
  <c r="C1226" i="9"/>
  <c r="E1226" i="9" s="1"/>
  <c r="G1226" i="9" s="1"/>
  <c r="C1225" i="9"/>
  <c r="E1225" i="9" s="1"/>
  <c r="G1225" i="9" s="1"/>
  <c r="C1224" i="9"/>
  <c r="E1224" i="9" s="1"/>
  <c r="G1224" i="9" s="1"/>
  <c r="C1223" i="9"/>
  <c r="E1223" i="9" s="1"/>
  <c r="G1223" i="9" s="1"/>
  <c r="C1222" i="9"/>
  <c r="E1222" i="9" s="1"/>
  <c r="G1222" i="9" s="1"/>
  <c r="C1221" i="9"/>
  <c r="E1221" i="9" s="1"/>
  <c r="G1221" i="9" s="1"/>
  <c r="C1220" i="9"/>
  <c r="E1220" i="9" s="1"/>
  <c r="G1220" i="9" s="1"/>
  <c r="C1219" i="9"/>
  <c r="E1219" i="9" s="1"/>
  <c r="G1219" i="9" s="1"/>
  <c r="C1218" i="9"/>
  <c r="E1218" i="9" s="1"/>
  <c r="G1218" i="9" s="1"/>
  <c r="C1217" i="9"/>
  <c r="E1217" i="9" s="1"/>
  <c r="G1217" i="9" s="1"/>
  <c r="C1216" i="9"/>
  <c r="E1216" i="9" s="1"/>
  <c r="G1216" i="9" s="1"/>
  <c r="C1215" i="9"/>
  <c r="E1215" i="9" s="1"/>
  <c r="G1215" i="9" s="1"/>
  <c r="C1214" i="9"/>
  <c r="E1214" i="9" s="1"/>
  <c r="G1214" i="9" s="1"/>
  <c r="C1213" i="9"/>
  <c r="E1213" i="9" s="1"/>
  <c r="G1213" i="9" s="1"/>
  <c r="C1212" i="9"/>
  <c r="E1212" i="9" s="1"/>
  <c r="G1212" i="9" s="1"/>
  <c r="C1211" i="9"/>
  <c r="E1211" i="9" s="1"/>
  <c r="G1211" i="9" s="1"/>
  <c r="C1210" i="9"/>
  <c r="E1210" i="9" s="1"/>
  <c r="G1210" i="9" s="1"/>
  <c r="C1209" i="9"/>
  <c r="E1209" i="9" s="1"/>
  <c r="G1209" i="9" s="1"/>
  <c r="C1208" i="9"/>
  <c r="E1208" i="9" s="1"/>
  <c r="G1208" i="9" s="1"/>
  <c r="C1207" i="9"/>
  <c r="E1207" i="9" s="1"/>
  <c r="G1207" i="9" s="1"/>
  <c r="C1206" i="9"/>
  <c r="E1206" i="9" s="1"/>
  <c r="G1206" i="9" s="1"/>
  <c r="C1205" i="9"/>
  <c r="E1205" i="9" s="1"/>
  <c r="G1205" i="9" s="1"/>
  <c r="C1204" i="9"/>
  <c r="E1204" i="9" s="1"/>
  <c r="G1204" i="9" s="1"/>
  <c r="C1203" i="9"/>
  <c r="E1203" i="9" s="1"/>
  <c r="G1203" i="9" s="1"/>
  <c r="C1202" i="9"/>
  <c r="E1202" i="9" s="1"/>
  <c r="G1202" i="9" s="1"/>
  <c r="C1201" i="9"/>
  <c r="E1201" i="9" s="1"/>
  <c r="G1201" i="9" s="1"/>
  <c r="C1200" i="9"/>
  <c r="E1200" i="9" s="1"/>
  <c r="G1200" i="9" s="1"/>
  <c r="C1199" i="9"/>
  <c r="E1199" i="9" s="1"/>
  <c r="G1199" i="9" s="1"/>
  <c r="C1198" i="9"/>
  <c r="E1198" i="9" s="1"/>
  <c r="G1198" i="9" s="1"/>
  <c r="C1197" i="9"/>
  <c r="E1197" i="9" s="1"/>
  <c r="G1197" i="9" s="1"/>
  <c r="C1196" i="9"/>
  <c r="E1196" i="9" s="1"/>
  <c r="G1196" i="9" s="1"/>
  <c r="C1195" i="9"/>
  <c r="E1195" i="9" s="1"/>
  <c r="G1195" i="9" s="1"/>
  <c r="C1194" i="9"/>
  <c r="E1194" i="9" s="1"/>
  <c r="G1194" i="9" s="1"/>
  <c r="C1193" i="9"/>
  <c r="E1193" i="9" s="1"/>
  <c r="G1193" i="9" s="1"/>
  <c r="C1192" i="9"/>
  <c r="E1192" i="9" s="1"/>
  <c r="G1192" i="9" s="1"/>
  <c r="C1191" i="9"/>
  <c r="E1191" i="9" s="1"/>
  <c r="G1191" i="9" s="1"/>
  <c r="C1190" i="9"/>
  <c r="E1190" i="9" s="1"/>
  <c r="G1190" i="9" s="1"/>
  <c r="C1189" i="9"/>
  <c r="E1189" i="9" s="1"/>
  <c r="G1189" i="9" s="1"/>
  <c r="C1188" i="9"/>
  <c r="E1188" i="9" s="1"/>
  <c r="G1188" i="9" s="1"/>
  <c r="C1187" i="9"/>
  <c r="E1187" i="9" s="1"/>
  <c r="G1187" i="9" s="1"/>
  <c r="C1186" i="9"/>
  <c r="E1186" i="9" s="1"/>
  <c r="G1186" i="9" s="1"/>
  <c r="C1185" i="9"/>
  <c r="E1185" i="9" s="1"/>
  <c r="G1185" i="9" s="1"/>
  <c r="C1184" i="9"/>
  <c r="E1184" i="9" s="1"/>
  <c r="G1184" i="9" s="1"/>
  <c r="C1183" i="9"/>
  <c r="E1183" i="9" s="1"/>
  <c r="G1183" i="9" s="1"/>
  <c r="C1182" i="9"/>
  <c r="E1182" i="9" s="1"/>
  <c r="G1182" i="9" s="1"/>
  <c r="C1181" i="9"/>
  <c r="E1181" i="9" s="1"/>
  <c r="G1181" i="9" s="1"/>
  <c r="C1180" i="9"/>
  <c r="E1180" i="9" s="1"/>
  <c r="G1180" i="9" s="1"/>
  <c r="C1179" i="9"/>
  <c r="E1179" i="9" s="1"/>
  <c r="G1179" i="9" s="1"/>
  <c r="C1178" i="9"/>
  <c r="E1178" i="9" s="1"/>
  <c r="G1178" i="9" s="1"/>
  <c r="C1177" i="9"/>
  <c r="E1177" i="9" s="1"/>
  <c r="G1177" i="9" s="1"/>
  <c r="C1176" i="9"/>
  <c r="E1176" i="9" s="1"/>
  <c r="G1176" i="9" s="1"/>
  <c r="C1175" i="9"/>
  <c r="E1175" i="9" s="1"/>
  <c r="G1175" i="9" s="1"/>
  <c r="C1174" i="9"/>
  <c r="E1174" i="9" s="1"/>
  <c r="G1174" i="9" s="1"/>
  <c r="C1173" i="9"/>
  <c r="E1173" i="9" s="1"/>
  <c r="G1173" i="9" s="1"/>
  <c r="C1172" i="9"/>
  <c r="E1172" i="9" s="1"/>
  <c r="G1172" i="9" s="1"/>
  <c r="C1171" i="9"/>
  <c r="E1171" i="9" s="1"/>
  <c r="G1171" i="9" s="1"/>
  <c r="C1170" i="9"/>
  <c r="E1170" i="9" s="1"/>
  <c r="G1170" i="9" s="1"/>
  <c r="C1169" i="9"/>
  <c r="E1169" i="9" s="1"/>
  <c r="G1169" i="9" s="1"/>
  <c r="C1168" i="9"/>
  <c r="E1168" i="9" s="1"/>
  <c r="G1168" i="9" s="1"/>
  <c r="C1167" i="9"/>
  <c r="E1167" i="9" s="1"/>
  <c r="G1167" i="9" s="1"/>
  <c r="C1166" i="9"/>
  <c r="E1166" i="9" s="1"/>
  <c r="G1166" i="9" s="1"/>
  <c r="C1165" i="9"/>
  <c r="E1165" i="9" s="1"/>
  <c r="G1165" i="9" s="1"/>
  <c r="C1164" i="9"/>
  <c r="E1164" i="9" s="1"/>
  <c r="G1164" i="9" s="1"/>
  <c r="C1163" i="9"/>
  <c r="E1163" i="9" s="1"/>
  <c r="G1163" i="9" s="1"/>
  <c r="C1162" i="9"/>
  <c r="E1162" i="9" s="1"/>
  <c r="G1162" i="9" s="1"/>
  <c r="C1161" i="9"/>
  <c r="E1161" i="9" s="1"/>
  <c r="G1161" i="9" s="1"/>
  <c r="C1160" i="9"/>
  <c r="E1160" i="9" s="1"/>
  <c r="G1160" i="9" s="1"/>
  <c r="C1159" i="9"/>
  <c r="E1159" i="9" s="1"/>
  <c r="G1159" i="9" s="1"/>
  <c r="C1158" i="9"/>
  <c r="E1158" i="9" s="1"/>
  <c r="G1158" i="9" s="1"/>
  <c r="C1157" i="9"/>
  <c r="E1157" i="9" s="1"/>
  <c r="G1157" i="9" s="1"/>
  <c r="C1156" i="9"/>
  <c r="E1156" i="9" s="1"/>
  <c r="G1156" i="9" s="1"/>
  <c r="C1155" i="9"/>
  <c r="E1155" i="9" s="1"/>
  <c r="G1155" i="9" s="1"/>
  <c r="C1154" i="9"/>
  <c r="E1154" i="9" s="1"/>
  <c r="G1154" i="9" s="1"/>
  <c r="C1153" i="9"/>
  <c r="E1153" i="9" s="1"/>
  <c r="G1153" i="9" s="1"/>
  <c r="C1152" i="9"/>
  <c r="E1152" i="9" s="1"/>
  <c r="G1152" i="9" s="1"/>
  <c r="C1151" i="9"/>
  <c r="E1151" i="9" s="1"/>
  <c r="G1151" i="9" s="1"/>
  <c r="C1150" i="9"/>
  <c r="E1150" i="9" s="1"/>
  <c r="G1150" i="9" s="1"/>
  <c r="C1149" i="9"/>
  <c r="E1149" i="9" s="1"/>
  <c r="G1149" i="9" s="1"/>
  <c r="C1148" i="9"/>
  <c r="E1148" i="9" s="1"/>
  <c r="G1148" i="9" s="1"/>
  <c r="C1147" i="9"/>
  <c r="E1147" i="9" s="1"/>
  <c r="G1147" i="9" s="1"/>
  <c r="C1146" i="9"/>
  <c r="E1146" i="9" s="1"/>
  <c r="G1146" i="9" s="1"/>
  <c r="C1145" i="9"/>
  <c r="E1145" i="9" s="1"/>
  <c r="G1145" i="9" s="1"/>
  <c r="C1144" i="9"/>
  <c r="E1144" i="9" s="1"/>
  <c r="G1144" i="9" s="1"/>
  <c r="C1143" i="9"/>
  <c r="E1143" i="9" s="1"/>
  <c r="G1143" i="9" s="1"/>
  <c r="C1142" i="9"/>
  <c r="E1142" i="9" s="1"/>
  <c r="G1142" i="9" s="1"/>
  <c r="C1141" i="9"/>
  <c r="E1141" i="9" s="1"/>
  <c r="G1141" i="9" s="1"/>
  <c r="C1140" i="9"/>
  <c r="E1140" i="9" s="1"/>
  <c r="G1140" i="9" s="1"/>
  <c r="C1139" i="9"/>
  <c r="E1139" i="9" s="1"/>
  <c r="G1139" i="9" s="1"/>
  <c r="C1138" i="9"/>
  <c r="E1138" i="9" s="1"/>
  <c r="G1138" i="9" s="1"/>
  <c r="C1137" i="9"/>
  <c r="E1137" i="9" s="1"/>
  <c r="G1137" i="9" s="1"/>
  <c r="C1136" i="9"/>
  <c r="E1136" i="9" s="1"/>
  <c r="G1136" i="9" s="1"/>
  <c r="C1135" i="9"/>
  <c r="E1135" i="9" s="1"/>
  <c r="G1135" i="9" s="1"/>
  <c r="C1134" i="9"/>
  <c r="E1134" i="9" s="1"/>
  <c r="G1134" i="9" s="1"/>
  <c r="C1133" i="9"/>
  <c r="E1133" i="9" s="1"/>
  <c r="G1133" i="9" s="1"/>
  <c r="C1132" i="9"/>
  <c r="E1132" i="9" s="1"/>
  <c r="G1132" i="9" s="1"/>
  <c r="C1131" i="9"/>
  <c r="E1131" i="9" s="1"/>
  <c r="G1131" i="9" s="1"/>
  <c r="C1130" i="9"/>
  <c r="E1130" i="9" s="1"/>
  <c r="G1130" i="9" s="1"/>
  <c r="C1129" i="9"/>
  <c r="E1129" i="9" s="1"/>
  <c r="G1129" i="9" s="1"/>
  <c r="C1128" i="9"/>
  <c r="E1128" i="9" s="1"/>
  <c r="G1128" i="9" s="1"/>
  <c r="C1127" i="9"/>
  <c r="E1127" i="9" s="1"/>
  <c r="G1127" i="9" s="1"/>
  <c r="C1126" i="9"/>
  <c r="E1126" i="9" s="1"/>
  <c r="G1126" i="9" s="1"/>
  <c r="C1125" i="9"/>
  <c r="E1125" i="9" s="1"/>
  <c r="G1125" i="9" s="1"/>
  <c r="C1124" i="9"/>
  <c r="E1124" i="9" s="1"/>
  <c r="G1124" i="9" s="1"/>
  <c r="C1123" i="9"/>
  <c r="E1123" i="9" s="1"/>
  <c r="G1123" i="9" s="1"/>
  <c r="C1122" i="9"/>
  <c r="E1122" i="9" s="1"/>
  <c r="G1122" i="9" s="1"/>
  <c r="C1121" i="9"/>
  <c r="E1121" i="9" s="1"/>
  <c r="G1121" i="9" s="1"/>
  <c r="C1120" i="9"/>
  <c r="E1120" i="9" s="1"/>
  <c r="G1120" i="9" s="1"/>
  <c r="C1119" i="9"/>
  <c r="E1119" i="9" s="1"/>
  <c r="G1119" i="9" s="1"/>
  <c r="C1118" i="9"/>
  <c r="E1118" i="9" s="1"/>
  <c r="G1118" i="9" s="1"/>
  <c r="C1117" i="9"/>
  <c r="E1117" i="9" s="1"/>
  <c r="G1117" i="9" s="1"/>
  <c r="C1116" i="9"/>
  <c r="E1116" i="9" s="1"/>
  <c r="G1116" i="9" s="1"/>
  <c r="C1115" i="9"/>
  <c r="E1115" i="9" s="1"/>
  <c r="G1115" i="9" s="1"/>
  <c r="C1114" i="9"/>
  <c r="E1114" i="9" s="1"/>
  <c r="G1114" i="9" s="1"/>
  <c r="C1113" i="9"/>
  <c r="E1113" i="9" s="1"/>
  <c r="G1113" i="9" s="1"/>
  <c r="C1112" i="9"/>
  <c r="E1112" i="9" s="1"/>
  <c r="G1112" i="9" s="1"/>
  <c r="C1111" i="9"/>
  <c r="E1111" i="9" s="1"/>
  <c r="G1111" i="9" s="1"/>
  <c r="C1110" i="9"/>
  <c r="E1110" i="9" s="1"/>
  <c r="G1110" i="9" s="1"/>
  <c r="C1109" i="9"/>
  <c r="E1109" i="9" s="1"/>
  <c r="G1109" i="9" s="1"/>
  <c r="C1108" i="9"/>
  <c r="E1108" i="9" s="1"/>
  <c r="G1108" i="9" s="1"/>
  <c r="C1107" i="9"/>
  <c r="E1107" i="9" s="1"/>
  <c r="G1107" i="9" s="1"/>
  <c r="C1106" i="9"/>
  <c r="E1106" i="9" s="1"/>
  <c r="G1106" i="9" s="1"/>
  <c r="C1105" i="9"/>
  <c r="E1105" i="9" s="1"/>
  <c r="G1105" i="9" s="1"/>
  <c r="C1104" i="9"/>
  <c r="E1104" i="9" s="1"/>
  <c r="G1104" i="9" s="1"/>
  <c r="C1103" i="9"/>
  <c r="E1103" i="9" s="1"/>
  <c r="G1103" i="9" s="1"/>
  <c r="C1102" i="9"/>
  <c r="E1102" i="9" s="1"/>
  <c r="G1102" i="9" s="1"/>
  <c r="C1101" i="9"/>
  <c r="E1101" i="9" s="1"/>
  <c r="G1101" i="9" s="1"/>
  <c r="C1100" i="9"/>
  <c r="E1100" i="9" s="1"/>
  <c r="G1100" i="9" s="1"/>
  <c r="C1099" i="9"/>
  <c r="E1099" i="9" s="1"/>
  <c r="G1099" i="9" s="1"/>
  <c r="C1098" i="9"/>
  <c r="E1098" i="9" s="1"/>
  <c r="G1098" i="9" s="1"/>
  <c r="C1097" i="9"/>
  <c r="E1097" i="9" s="1"/>
  <c r="G1097" i="9" s="1"/>
  <c r="C1096" i="9"/>
  <c r="E1096" i="9" s="1"/>
  <c r="G1096" i="9" s="1"/>
  <c r="C1095" i="9"/>
  <c r="E1095" i="9" s="1"/>
  <c r="G1095" i="9" s="1"/>
  <c r="C1094" i="9"/>
  <c r="E1094" i="9" s="1"/>
  <c r="G1094" i="9" s="1"/>
  <c r="C1093" i="9"/>
  <c r="E1093" i="9" s="1"/>
  <c r="G1093" i="9" s="1"/>
  <c r="C1092" i="9"/>
  <c r="E1092" i="9" s="1"/>
  <c r="G1092" i="9" s="1"/>
  <c r="C1091" i="9"/>
  <c r="E1091" i="9" s="1"/>
  <c r="G1091" i="9" s="1"/>
  <c r="C1090" i="9"/>
  <c r="E1090" i="9" s="1"/>
  <c r="G1090" i="9" s="1"/>
  <c r="C1089" i="9"/>
  <c r="E1089" i="9" s="1"/>
  <c r="G1089" i="9" s="1"/>
  <c r="C1088" i="9"/>
  <c r="E1088" i="9" s="1"/>
  <c r="G1088" i="9" s="1"/>
  <c r="C1087" i="9"/>
  <c r="E1087" i="9" s="1"/>
  <c r="G1087" i="9" s="1"/>
  <c r="C1086" i="9"/>
  <c r="E1086" i="9" s="1"/>
  <c r="G1086" i="9" s="1"/>
  <c r="C1085" i="9"/>
  <c r="E1085" i="9" s="1"/>
  <c r="G1085" i="9" s="1"/>
  <c r="C1084" i="9"/>
  <c r="E1084" i="9" s="1"/>
  <c r="G1084" i="9" s="1"/>
  <c r="C1083" i="9"/>
  <c r="E1083" i="9" s="1"/>
  <c r="G1083" i="9" s="1"/>
  <c r="C1082" i="9"/>
  <c r="E1082" i="9" s="1"/>
  <c r="G1082" i="9" s="1"/>
  <c r="C1081" i="9"/>
  <c r="E1081" i="9" s="1"/>
  <c r="G1081" i="9" s="1"/>
  <c r="C1080" i="9"/>
  <c r="E1080" i="9" s="1"/>
  <c r="G1080" i="9" s="1"/>
  <c r="C1079" i="9"/>
  <c r="E1079" i="9" s="1"/>
  <c r="G1079" i="9" s="1"/>
  <c r="C1078" i="9"/>
  <c r="E1078" i="9" s="1"/>
  <c r="G1078" i="9" s="1"/>
  <c r="C1077" i="9"/>
  <c r="E1077" i="9" s="1"/>
  <c r="G1077" i="9" s="1"/>
  <c r="C1076" i="9"/>
  <c r="E1076" i="9" s="1"/>
  <c r="G1076" i="9" s="1"/>
  <c r="C1075" i="9"/>
  <c r="E1075" i="9" s="1"/>
  <c r="G1075" i="9" s="1"/>
  <c r="C1074" i="9"/>
  <c r="E1074" i="9" s="1"/>
  <c r="G1074" i="9" s="1"/>
  <c r="C1073" i="9"/>
  <c r="E1073" i="9" s="1"/>
  <c r="G1073" i="9" s="1"/>
  <c r="C1072" i="9"/>
  <c r="E1072" i="9" s="1"/>
  <c r="G1072" i="9" s="1"/>
  <c r="C1071" i="9"/>
  <c r="E1071" i="9" s="1"/>
  <c r="G1071" i="9" s="1"/>
  <c r="C1070" i="9"/>
  <c r="E1070" i="9" s="1"/>
  <c r="G1070" i="9" s="1"/>
  <c r="C1069" i="9"/>
  <c r="E1069" i="9" s="1"/>
  <c r="G1069" i="9" s="1"/>
  <c r="C1068" i="9"/>
  <c r="E1068" i="9" s="1"/>
  <c r="G1068" i="9" s="1"/>
  <c r="C1067" i="9"/>
  <c r="E1067" i="9" s="1"/>
  <c r="G1067" i="9" s="1"/>
  <c r="C1066" i="9"/>
  <c r="E1066" i="9" s="1"/>
  <c r="G1066" i="9" s="1"/>
  <c r="C1065" i="9"/>
  <c r="E1065" i="9" s="1"/>
  <c r="G1065" i="9" s="1"/>
  <c r="C1064" i="9"/>
  <c r="E1064" i="9" s="1"/>
  <c r="G1064" i="9" s="1"/>
  <c r="C1063" i="9"/>
  <c r="E1063" i="9" s="1"/>
  <c r="G1063" i="9" s="1"/>
  <c r="C1062" i="9"/>
  <c r="E1062" i="9" s="1"/>
  <c r="G1062" i="9" s="1"/>
  <c r="C1061" i="9"/>
  <c r="E1061" i="9" s="1"/>
  <c r="G1061" i="9" s="1"/>
  <c r="C1060" i="9"/>
  <c r="E1060" i="9" s="1"/>
  <c r="G1060" i="9" s="1"/>
  <c r="C1059" i="9"/>
  <c r="E1059" i="9" s="1"/>
  <c r="G1059" i="9" s="1"/>
  <c r="C1058" i="9"/>
  <c r="E1058" i="9" s="1"/>
  <c r="G1058" i="9" s="1"/>
  <c r="C1057" i="9"/>
  <c r="E1057" i="9" s="1"/>
  <c r="G1057" i="9" s="1"/>
  <c r="C1056" i="9"/>
  <c r="E1056" i="9" s="1"/>
  <c r="G1056" i="9" s="1"/>
  <c r="C1055" i="9"/>
  <c r="E1055" i="9" s="1"/>
  <c r="G1055" i="9" s="1"/>
  <c r="C1054" i="9"/>
  <c r="E1054" i="9" s="1"/>
  <c r="G1054" i="9" s="1"/>
  <c r="C1053" i="9"/>
  <c r="E1053" i="9" s="1"/>
  <c r="G1053" i="9" s="1"/>
  <c r="C1052" i="9"/>
  <c r="E1052" i="9" s="1"/>
  <c r="G1052" i="9" s="1"/>
  <c r="C1051" i="9"/>
  <c r="E1051" i="9" s="1"/>
  <c r="G1051" i="9" s="1"/>
  <c r="C1050" i="9"/>
  <c r="E1050" i="9" s="1"/>
  <c r="G1050" i="9" s="1"/>
  <c r="C1049" i="9"/>
  <c r="E1049" i="9" s="1"/>
  <c r="G1049" i="9" s="1"/>
  <c r="C1048" i="9"/>
  <c r="E1048" i="9" s="1"/>
  <c r="G1048" i="9" s="1"/>
  <c r="C1047" i="9"/>
  <c r="E1047" i="9" s="1"/>
  <c r="G1047" i="9" s="1"/>
  <c r="C1046" i="9"/>
  <c r="E1046" i="9" s="1"/>
  <c r="G1046" i="9" s="1"/>
  <c r="C1045" i="9"/>
  <c r="E1045" i="9" s="1"/>
  <c r="G1045" i="9" s="1"/>
  <c r="C1044" i="9"/>
  <c r="E1044" i="9" s="1"/>
  <c r="G1044" i="9" s="1"/>
  <c r="C1043" i="9"/>
  <c r="E1043" i="9" s="1"/>
  <c r="G1043" i="9" s="1"/>
  <c r="C1042" i="9"/>
  <c r="E1042" i="9" s="1"/>
  <c r="G1042" i="9" s="1"/>
  <c r="C1041" i="9"/>
  <c r="E1041" i="9" s="1"/>
  <c r="G1041" i="9" s="1"/>
  <c r="C1040" i="9"/>
  <c r="E1040" i="9" s="1"/>
  <c r="G1040" i="9" s="1"/>
  <c r="C1039" i="9"/>
  <c r="E1039" i="9" s="1"/>
  <c r="G1039" i="9" s="1"/>
  <c r="C1038" i="9"/>
  <c r="E1038" i="9" s="1"/>
  <c r="G1038" i="9" s="1"/>
  <c r="C1037" i="9"/>
  <c r="E1037" i="9" s="1"/>
  <c r="G1037" i="9" s="1"/>
  <c r="C1036" i="9"/>
  <c r="E1036" i="9" s="1"/>
  <c r="G1036" i="9" s="1"/>
  <c r="C1035" i="9"/>
  <c r="E1035" i="9" s="1"/>
  <c r="G1035" i="9" s="1"/>
  <c r="C1034" i="9"/>
  <c r="E1034" i="9" s="1"/>
  <c r="G1034" i="9" s="1"/>
  <c r="C1033" i="9"/>
  <c r="E1033" i="9" s="1"/>
  <c r="G1033" i="9" s="1"/>
  <c r="C1032" i="9"/>
  <c r="E1032" i="9" s="1"/>
  <c r="G1032" i="9" s="1"/>
  <c r="C1031" i="9"/>
  <c r="E1031" i="9" s="1"/>
  <c r="G1031" i="9" s="1"/>
  <c r="C1030" i="9"/>
  <c r="E1030" i="9" s="1"/>
  <c r="G1030" i="9" s="1"/>
  <c r="C1029" i="9"/>
  <c r="E1029" i="9" s="1"/>
  <c r="G1029" i="9" s="1"/>
  <c r="C1028" i="9"/>
  <c r="E1028" i="9" s="1"/>
  <c r="G1028" i="9" s="1"/>
  <c r="C1027" i="9"/>
  <c r="E1027" i="9" s="1"/>
  <c r="G1027" i="9" s="1"/>
  <c r="C1026" i="9"/>
  <c r="E1026" i="9" s="1"/>
  <c r="G1026" i="9" s="1"/>
  <c r="C1025" i="9"/>
  <c r="E1025" i="9" s="1"/>
  <c r="G1025" i="9" s="1"/>
  <c r="C1024" i="9"/>
  <c r="E1024" i="9" s="1"/>
  <c r="G1024" i="9" s="1"/>
  <c r="C1023" i="9"/>
  <c r="E1023" i="9" s="1"/>
  <c r="G1023" i="9" s="1"/>
  <c r="C1022" i="9"/>
  <c r="E1022" i="9" s="1"/>
  <c r="G1022" i="9" s="1"/>
  <c r="C1021" i="9"/>
  <c r="E1021" i="9" s="1"/>
  <c r="G1021" i="9" s="1"/>
  <c r="C1020" i="9"/>
  <c r="E1020" i="9" s="1"/>
  <c r="G1020" i="9" s="1"/>
  <c r="C1019" i="9"/>
  <c r="E1019" i="9" s="1"/>
  <c r="G1019" i="9" s="1"/>
  <c r="C1018" i="9"/>
  <c r="E1018" i="9" s="1"/>
  <c r="G1018" i="9" s="1"/>
  <c r="C1017" i="9"/>
  <c r="E1017" i="9" s="1"/>
  <c r="G1017" i="9" s="1"/>
  <c r="C1016" i="9"/>
  <c r="E1016" i="9" s="1"/>
  <c r="G1016" i="9" s="1"/>
  <c r="C1015" i="9"/>
  <c r="E1015" i="9" s="1"/>
  <c r="G1015" i="9" s="1"/>
  <c r="C1014" i="9"/>
  <c r="E1014" i="9" s="1"/>
  <c r="G1014" i="9" s="1"/>
  <c r="C1013" i="9"/>
  <c r="E1013" i="9" s="1"/>
  <c r="G1013" i="9" s="1"/>
  <c r="C1012" i="9"/>
  <c r="E1012" i="9" s="1"/>
  <c r="G1012" i="9" s="1"/>
  <c r="C1011" i="9"/>
  <c r="E1011" i="9" s="1"/>
  <c r="G1011" i="9" s="1"/>
  <c r="C1010" i="9"/>
  <c r="E1010" i="9" s="1"/>
  <c r="G1010" i="9" s="1"/>
  <c r="C1009" i="9"/>
  <c r="E1009" i="9" s="1"/>
  <c r="G1009" i="9" s="1"/>
  <c r="C1008" i="9"/>
  <c r="E1008" i="9" s="1"/>
  <c r="G1008" i="9" s="1"/>
  <c r="C1007" i="9"/>
  <c r="E1007" i="9" s="1"/>
  <c r="G1007" i="9" s="1"/>
  <c r="C1006" i="9"/>
  <c r="E1006" i="9" s="1"/>
  <c r="G1006" i="9" s="1"/>
  <c r="C1005" i="9"/>
  <c r="E1005" i="9" s="1"/>
  <c r="G1005" i="9" s="1"/>
  <c r="C1004" i="9"/>
  <c r="E1004" i="9" s="1"/>
  <c r="G1004" i="9" s="1"/>
  <c r="C1003" i="9"/>
  <c r="E1003" i="9" s="1"/>
  <c r="G1003" i="9" s="1"/>
  <c r="C1002" i="9"/>
  <c r="E1002" i="9" s="1"/>
  <c r="G1002" i="9" s="1"/>
  <c r="C1001" i="9"/>
  <c r="E1001" i="9" s="1"/>
  <c r="G1001" i="9" s="1"/>
  <c r="C1000" i="9"/>
  <c r="E1000" i="9" s="1"/>
  <c r="G1000" i="9" s="1"/>
  <c r="C999" i="9"/>
  <c r="E999" i="9" s="1"/>
  <c r="G999" i="9" s="1"/>
  <c r="C998" i="9"/>
  <c r="E998" i="9" s="1"/>
  <c r="G998" i="9" s="1"/>
  <c r="C997" i="9"/>
  <c r="E997" i="9" s="1"/>
  <c r="G997" i="9" s="1"/>
  <c r="C996" i="9"/>
  <c r="E996" i="9" s="1"/>
  <c r="G996" i="9" s="1"/>
  <c r="C995" i="9"/>
  <c r="E995" i="9" s="1"/>
  <c r="G995" i="9" s="1"/>
  <c r="C994" i="9"/>
  <c r="E994" i="9" s="1"/>
  <c r="G994" i="9" s="1"/>
  <c r="C993" i="9"/>
  <c r="E993" i="9" s="1"/>
  <c r="G993" i="9" s="1"/>
  <c r="C992" i="9"/>
  <c r="E992" i="9" s="1"/>
  <c r="G992" i="9" s="1"/>
  <c r="C991" i="9"/>
  <c r="E991" i="9" s="1"/>
  <c r="G991" i="9" s="1"/>
  <c r="C990" i="9"/>
  <c r="E990" i="9" s="1"/>
  <c r="G990" i="9" s="1"/>
  <c r="C989" i="9"/>
  <c r="E989" i="9" s="1"/>
  <c r="G989" i="9" s="1"/>
  <c r="C988" i="9"/>
  <c r="E988" i="9" s="1"/>
  <c r="G988" i="9" s="1"/>
  <c r="C987" i="9"/>
  <c r="E987" i="9" s="1"/>
  <c r="G987" i="9" s="1"/>
  <c r="C986" i="9"/>
  <c r="E986" i="9" s="1"/>
  <c r="G986" i="9" s="1"/>
  <c r="C985" i="9"/>
  <c r="E985" i="9" s="1"/>
  <c r="G985" i="9" s="1"/>
  <c r="C984" i="9"/>
  <c r="E984" i="9" s="1"/>
  <c r="G984" i="9" s="1"/>
  <c r="C983" i="9"/>
  <c r="E983" i="9" s="1"/>
  <c r="G983" i="9" s="1"/>
  <c r="C982" i="9"/>
  <c r="E982" i="9" s="1"/>
  <c r="G982" i="9" s="1"/>
  <c r="C981" i="9"/>
  <c r="E981" i="9" s="1"/>
  <c r="G981" i="9" s="1"/>
  <c r="C980" i="9"/>
  <c r="E980" i="9" s="1"/>
  <c r="G980" i="9" s="1"/>
  <c r="C979" i="9"/>
  <c r="E979" i="9" s="1"/>
  <c r="G979" i="9" s="1"/>
  <c r="C978" i="9"/>
  <c r="E978" i="9" s="1"/>
  <c r="G978" i="9" s="1"/>
  <c r="C977" i="9"/>
  <c r="E977" i="9" s="1"/>
  <c r="G977" i="9" s="1"/>
  <c r="C976" i="9"/>
  <c r="E976" i="9" s="1"/>
  <c r="G976" i="9" s="1"/>
  <c r="C975" i="9"/>
  <c r="E975" i="9" s="1"/>
  <c r="G975" i="9" s="1"/>
  <c r="C974" i="9"/>
  <c r="E974" i="9" s="1"/>
  <c r="G974" i="9" s="1"/>
  <c r="C973" i="9"/>
  <c r="E973" i="9" s="1"/>
  <c r="G973" i="9" s="1"/>
  <c r="C972" i="9"/>
  <c r="E972" i="9" s="1"/>
  <c r="G972" i="9" s="1"/>
  <c r="C971" i="9"/>
  <c r="E971" i="9" s="1"/>
  <c r="G971" i="9" s="1"/>
  <c r="C970" i="9"/>
  <c r="E970" i="9" s="1"/>
  <c r="G970" i="9" s="1"/>
  <c r="C969" i="9"/>
  <c r="E969" i="9" s="1"/>
  <c r="G969" i="9" s="1"/>
  <c r="C968" i="9"/>
  <c r="E968" i="9" s="1"/>
  <c r="G968" i="9" s="1"/>
  <c r="C967" i="9"/>
  <c r="E967" i="9" s="1"/>
  <c r="G967" i="9" s="1"/>
  <c r="C966" i="9"/>
  <c r="E966" i="9" s="1"/>
  <c r="G966" i="9" s="1"/>
  <c r="C965" i="9"/>
  <c r="E965" i="9" s="1"/>
  <c r="G965" i="9" s="1"/>
  <c r="C964" i="9"/>
  <c r="E964" i="9" s="1"/>
  <c r="G964" i="9" s="1"/>
  <c r="C963" i="9"/>
  <c r="E963" i="9" s="1"/>
  <c r="G963" i="9" s="1"/>
  <c r="C962" i="9"/>
  <c r="E962" i="9" s="1"/>
  <c r="G962" i="9" s="1"/>
  <c r="C961" i="9"/>
  <c r="E961" i="9" s="1"/>
  <c r="G961" i="9" s="1"/>
  <c r="C960" i="9"/>
  <c r="E960" i="9" s="1"/>
  <c r="G960" i="9" s="1"/>
  <c r="C959" i="9"/>
  <c r="E959" i="9" s="1"/>
  <c r="G959" i="9" s="1"/>
  <c r="C958" i="9"/>
  <c r="E958" i="9" s="1"/>
  <c r="G958" i="9" s="1"/>
  <c r="C957" i="9"/>
  <c r="E957" i="9" s="1"/>
  <c r="G957" i="9" s="1"/>
  <c r="C956" i="9"/>
  <c r="E956" i="9" s="1"/>
  <c r="G956" i="9" s="1"/>
  <c r="C955" i="9"/>
  <c r="E955" i="9" s="1"/>
  <c r="G955" i="9" s="1"/>
  <c r="C954" i="9"/>
  <c r="E954" i="9" s="1"/>
  <c r="G954" i="9" s="1"/>
  <c r="C953" i="9"/>
  <c r="E953" i="9" s="1"/>
  <c r="G953" i="9" s="1"/>
  <c r="C952" i="9"/>
  <c r="E952" i="9" s="1"/>
  <c r="G952" i="9" s="1"/>
  <c r="C951" i="9"/>
  <c r="E951" i="9" s="1"/>
  <c r="G951" i="9" s="1"/>
  <c r="C950" i="9"/>
  <c r="E950" i="9" s="1"/>
  <c r="G950" i="9" s="1"/>
  <c r="C949" i="9"/>
  <c r="E949" i="9" s="1"/>
  <c r="G949" i="9" s="1"/>
  <c r="C948" i="9"/>
  <c r="E948" i="9" s="1"/>
  <c r="G948" i="9" s="1"/>
  <c r="C947" i="9"/>
  <c r="E947" i="9" s="1"/>
  <c r="G947" i="9" s="1"/>
  <c r="C946" i="9"/>
  <c r="E946" i="9" s="1"/>
  <c r="G946" i="9" s="1"/>
  <c r="C945" i="9"/>
  <c r="E945" i="9" s="1"/>
  <c r="G945" i="9" s="1"/>
  <c r="C944" i="9"/>
  <c r="E944" i="9" s="1"/>
  <c r="G944" i="9" s="1"/>
  <c r="C943" i="9"/>
  <c r="E943" i="9" s="1"/>
  <c r="G943" i="9" s="1"/>
  <c r="C942" i="9"/>
  <c r="E942" i="9" s="1"/>
  <c r="G942" i="9" s="1"/>
  <c r="C941" i="9"/>
  <c r="E941" i="9" s="1"/>
  <c r="G941" i="9" s="1"/>
  <c r="C940" i="9"/>
  <c r="E940" i="9" s="1"/>
  <c r="G940" i="9" s="1"/>
  <c r="C939" i="9"/>
  <c r="E939" i="9" s="1"/>
  <c r="G939" i="9" s="1"/>
  <c r="C938" i="9"/>
  <c r="E938" i="9" s="1"/>
  <c r="G938" i="9" s="1"/>
  <c r="C937" i="9"/>
  <c r="E937" i="9" s="1"/>
  <c r="G937" i="9" s="1"/>
  <c r="C936" i="9"/>
  <c r="E936" i="9" s="1"/>
  <c r="G936" i="9" s="1"/>
  <c r="C935" i="9"/>
  <c r="E935" i="9" s="1"/>
  <c r="G935" i="9" s="1"/>
  <c r="C934" i="9"/>
  <c r="E934" i="9" s="1"/>
  <c r="G934" i="9" s="1"/>
  <c r="C933" i="9"/>
  <c r="E933" i="9" s="1"/>
  <c r="G933" i="9" s="1"/>
  <c r="C932" i="9"/>
  <c r="E932" i="9" s="1"/>
  <c r="G932" i="9" s="1"/>
  <c r="C931" i="9"/>
  <c r="E931" i="9" s="1"/>
  <c r="G931" i="9" s="1"/>
  <c r="C930" i="9"/>
  <c r="E930" i="9" s="1"/>
  <c r="G930" i="9" s="1"/>
  <c r="C929" i="9"/>
  <c r="E929" i="9" s="1"/>
  <c r="G929" i="9" s="1"/>
  <c r="C928" i="9"/>
  <c r="E928" i="9" s="1"/>
  <c r="G928" i="9" s="1"/>
  <c r="C927" i="9"/>
  <c r="E927" i="9" s="1"/>
  <c r="G927" i="9" s="1"/>
  <c r="C926" i="9"/>
  <c r="E926" i="9" s="1"/>
  <c r="G926" i="9" s="1"/>
  <c r="C925" i="9"/>
  <c r="E925" i="9" s="1"/>
  <c r="G925" i="9" s="1"/>
  <c r="C924" i="9"/>
  <c r="E924" i="9" s="1"/>
  <c r="G924" i="9" s="1"/>
  <c r="C923" i="9"/>
  <c r="E923" i="9" s="1"/>
  <c r="G923" i="9" s="1"/>
  <c r="C922" i="9"/>
  <c r="E922" i="9" s="1"/>
  <c r="G922" i="9" s="1"/>
  <c r="C921" i="9"/>
  <c r="E921" i="9" s="1"/>
  <c r="G921" i="9" s="1"/>
  <c r="C920" i="9"/>
  <c r="E920" i="9" s="1"/>
  <c r="G920" i="9" s="1"/>
  <c r="C919" i="9"/>
  <c r="E919" i="9" s="1"/>
  <c r="G919" i="9" s="1"/>
  <c r="C918" i="9"/>
  <c r="E918" i="9" s="1"/>
  <c r="G918" i="9" s="1"/>
  <c r="C917" i="9"/>
  <c r="E917" i="9" s="1"/>
  <c r="G917" i="9" s="1"/>
  <c r="C916" i="9"/>
  <c r="E916" i="9" s="1"/>
  <c r="G916" i="9" s="1"/>
  <c r="C915" i="9"/>
  <c r="E915" i="9" s="1"/>
  <c r="G915" i="9" s="1"/>
  <c r="C914" i="9"/>
  <c r="E914" i="9" s="1"/>
  <c r="G914" i="9" s="1"/>
  <c r="C913" i="9"/>
  <c r="E913" i="9" s="1"/>
  <c r="G913" i="9" s="1"/>
  <c r="C912" i="9"/>
  <c r="E912" i="9" s="1"/>
  <c r="G912" i="9" s="1"/>
  <c r="C911" i="9"/>
  <c r="E911" i="9" s="1"/>
  <c r="G911" i="9" s="1"/>
  <c r="C910" i="9"/>
  <c r="E910" i="9" s="1"/>
  <c r="G910" i="9" s="1"/>
  <c r="C909" i="9"/>
  <c r="E909" i="9" s="1"/>
  <c r="G909" i="9" s="1"/>
  <c r="C908" i="9"/>
  <c r="E908" i="9" s="1"/>
  <c r="G908" i="9" s="1"/>
  <c r="C907" i="9"/>
  <c r="E907" i="9" s="1"/>
  <c r="G907" i="9" s="1"/>
  <c r="C906" i="9"/>
  <c r="E906" i="9" s="1"/>
  <c r="G906" i="9" s="1"/>
  <c r="C905" i="9"/>
  <c r="E905" i="9" s="1"/>
  <c r="G905" i="9" s="1"/>
  <c r="C904" i="9"/>
  <c r="E904" i="9" s="1"/>
  <c r="G904" i="9" s="1"/>
  <c r="C903" i="9"/>
  <c r="E903" i="9" s="1"/>
  <c r="G903" i="9" s="1"/>
  <c r="C902" i="9"/>
  <c r="E902" i="9" s="1"/>
  <c r="G902" i="9" s="1"/>
  <c r="C901" i="9"/>
  <c r="E901" i="9" s="1"/>
  <c r="G901" i="9" s="1"/>
  <c r="C900" i="9"/>
  <c r="E900" i="9" s="1"/>
  <c r="G900" i="9" s="1"/>
  <c r="C899" i="9"/>
  <c r="E899" i="9" s="1"/>
  <c r="G899" i="9" s="1"/>
  <c r="C898" i="9"/>
  <c r="E898" i="9" s="1"/>
  <c r="G898" i="9" s="1"/>
  <c r="C897" i="9"/>
  <c r="E897" i="9" s="1"/>
  <c r="G897" i="9" s="1"/>
  <c r="C896" i="9"/>
  <c r="E896" i="9" s="1"/>
  <c r="G896" i="9" s="1"/>
  <c r="C895" i="9"/>
  <c r="E895" i="9" s="1"/>
  <c r="G895" i="9" s="1"/>
  <c r="C894" i="9"/>
  <c r="E894" i="9" s="1"/>
  <c r="G894" i="9" s="1"/>
  <c r="C893" i="9"/>
  <c r="E893" i="9" s="1"/>
  <c r="G893" i="9" s="1"/>
  <c r="C892" i="9"/>
  <c r="E892" i="9" s="1"/>
  <c r="G892" i="9" s="1"/>
  <c r="C891" i="9"/>
  <c r="E891" i="9" s="1"/>
  <c r="G891" i="9" s="1"/>
  <c r="C890" i="9"/>
  <c r="E890" i="9" s="1"/>
  <c r="G890" i="9" s="1"/>
  <c r="C889" i="9"/>
  <c r="E889" i="9" s="1"/>
  <c r="G889" i="9" s="1"/>
  <c r="C888" i="9"/>
  <c r="E888" i="9" s="1"/>
  <c r="G888" i="9" s="1"/>
  <c r="C887" i="9"/>
  <c r="E887" i="9" s="1"/>
  <c r="G887" i="9" s="1"/>
  <c r="C886" i="9"/>
  <c r="E886" i="9" s="1"/>
  <c r="G886" i="9" s="1"/>
  <c r="C885" i="9"/>
  <c r="E885" i="9" s="1"/>
  <c r="G885" i="9" s="1"/>
  <c r="C884" i="9"/>
  <c r="E884" i="9" s="1"/>
  <c r="G884" i="9" s="1"/>
  <c r="C883" i="9"/>
  <c r="E883" i="9" s="1"/>
  <c r="G883" i="9" s="1"/>
  <c r="C882" i="9"/>
  <c r="E882" i="9" s="1"/>
  <c r="G882" i="9" s="1"/>
  <c r="C881" i="9"/>
  <c r="E881" i="9" s="1"/>
  <c r="G881" i="9" s="1"/>
  <c r="C880" i="9"/>
  <c r="E880" i="9" s="1"/>
  <c r="G880" i="9" s="1"/>
  <c r="C879" i="9"/>
  <c r="E879" i="9" s="1"/>
  <c r="G879" i="9" s="1"/>
  <c r="C878" i="9"/>
  <c r="E878" i="9" s="1"/>
  <c r="G878" i="9" s="1"/>
  <c r="C877" i="9"/>
  <c r="E877" i="9" s="1"/>
  <c r="G877" i="9" s="1"/>
  <c r="C876" i="9"/>
  <c r="E876" i="9" s="1"/>
  <c r="G876" i="9" s="1"/>
  <c r="C875" i="9"/>
  <c r="E875" i="9" s="1"/>
  <c r="G875" i="9" s="1"/>
  <c r="C874" i="9"/>
  <c r="E874" i="9" s="1"/>
  <c r="G874" i="9" s="1"/>
  <c r="C873" i="9"/>
  <c r="E873" i="9" s="1"/>
  <c r="G873" i="9" s="1"/>
  <c r="C872" i="9"/>
  <c r="E872" i="9" s="1"/>
  <c r="G872" i="9" s="1"/>
  <c r="C871" i="9"/>
  <c r="E871" i="9" s="1"/>
  <c r="G871" i="9" s="1"/>
  <c r="C870" i="9"/>
  <c r="E870" i="9" s="1"/>
  <c r="G870" i="9" s="1"/>
  <c r="C869" i="9"/>
  <c r="E869" i="9" s="1"/>
  <c r="G869" i="9" s="1"/>
  <c r="C868" i="9"/>
  <c r="E868" i="9" s="1"/>
  <c r="G868" i="9" s="1"/>
  <c r="C867" i="9"/>
  <c r="E867" i="9" s="1"/>
  <c r="G867" i="9" s="1"/>
  <c r="C866" i="9"/>
  <c r="E866" i="9" s="1"/>
  <c r="G866" i="9" s="1"/>
  <c r="C865" i="9"/>
  <c r="E865" i="9" s="1"/>
  <c r="G865" i="9" s="1"/>
  <c r="C864" i="9"/>
  <c r="E864" i="9" s="1"/>
  <c r="G864" i="9" s="1"/>
  <c r="C863" i="9"/>
  <c r="E863" i="9" s="1"/>
  <c r="G863" i="9" s="1"/>
  <c r="C862" i="9"/>
  <c r="E862" i="9" s="1"/>
  <c r="G862" i="9" s="1"/>
  <c r="C861" i="9"/>
  <c r="E861" i="9" s="1"/>
  <c r="G861" i="9" s="1"/>
  <c r="C860" i="9"/>
  <c r="E860" i="9" s="1"/>
  <c r="G860" i="9" s="1"/>
  <c r="C859" i="9"/>
  <c r="E859" i="9" s="1"/>
  <c r="G859" i="9" s="1"/>
  <c r="C858" i="9"/>
  <c r="E858" i="9" s="1"/>
  <c r="G858" i="9" s="1"/>
  <c r="C857" i="9"/>
  <c r="E857" i="9" s="1"/>
  <c r="G857" i="9" s="1"/>
  <c r="C856" i="9"/>
  <c r="E856" i="9" s="1"/>
  <c r="G856" i="9" s="1"/>
  <c r="C855" i="9"/>
  <c r="E855" i="9" s="1"/>
  <c r="G855" i="9" s="1"/>
  <c r="C854" i="9"/>
  <c r="E854" i="9" s="1"/>
  <c r="G854" i="9" s="1"/>
  <c r="C853" i="9"/>
  <c r="E853" i="9" s="1"/>
  <c r="G853" i="9" s="1"/>
  <c r="C852" i="9"/>
  <c r="E852" i="9" s="1"/>
  <c r="G852" i="9" s="1"/>
  <c r="C851" i="9"/>
  <c r="E851" i="9" s="1"/>
  <c r="G851" i="9" s="1"/>
  <c r="C850" i="9"/>
  <c r="E850" i="9" s="1"/>
  <c r="G850" i="9" s="1"/>
  <c r="C849" i="9"/>
  <c r="E849" i="9" s="1"/>
  <c r="G849" i="9" s="1"/>
  <c r="C848" i="9"/>
  <c r="E848" i="9" s="1"/>
  <c r="G848" i="9" s="1"/>
  <c r="C847" i="9"/>
  <c r="E847" i="9" s="1"/>
  <c r="G847" i="9" s="1"/>
  <c r="C846" i="9"/>
  <c r="E846" i="9" s="1"/>
  <c r="G846" i="9" s="1"/>
  <c r="C845" i="9"/>
  <c r="E845" i="9" s="1"/>
  <c r="G845" i="9" s="1"/>
  <c r="C844" i="9"/>
  <c r="E844" i="9" s="1"/>
  <c r="G844" i="9" s="1"/>
  <c r="C843" i="9"/>
  <c r="E843" i="9" s="1"/>
  <c r="G843" i="9" s="1"/>
  <c r="C842" i="9"/>
  <c r="E842" i="9" s="1"/>
  <c r="G842" i="9" s="1"/>
  <c r="C841" i="9"/>
  <c r="E841" i="9" s="1"/>
  <c r="G841" i="9" s="1"/>
  <c r="C840" i="9"/>
  <c r="E840" i="9" s="1"/>
  <c r="G840" i="9" s="1"/>
  <c r="C839" i="9"/>
  <c r="E839" i="9" s="1"/>
  <c r="G839" i="9" s="1"/>
  <c r="C838" i="9"/>
  <c r="E838" i="9" s="1"/>
  <c r="G838" i="9" s="1"/>
  <c r="C837" i="9"/>
  <c r="E837" i="9" s="1"/>
  <c r="G837" i="9" s="1"/>
  <c r="C836" i="9"/>
  <c r="E836" i="9" s="1"/>
  <c r="G836" i="9" s="1"/>
  <c r="C835" i="9"/>
  <c r="E835" i="9" s="1"/>
  <c r="G835" i="9" s="1"/>
  <c r="C834" i="9"/>
  <c r="E834" i="9" s="1"/>
  <c r="G834" i="9" s="1"/>
  <c r="C833" i="9"/>
  <c r="E833" i="9" s="1"/>
  <c r="G833" i="9" s="1"/>
  <c r="C832" i="9"/>
  <c r="E832" i="9" s="1"/>
  <c r="G832" i="9" s="1"/>
  <c r="C831" i="9"/>
  <c r="E831" i="9" s="1"/>
  <c r="G831" i="9" s="1"/>
  <c r="C830" i="9"/>
  <c r="E830" i="9" s="1"/>
  <c r="G830" i="9" s="1"/>
  <c r="C829" i="9"/>
  <c r="E829" i="9" s="1"/>
  <c r="G829" i="9" s="1"/>
  <c r="C828" i="9"/>
  <c r="E828" i="9" s="1"/>
  <c r="G828" i="9" s="1"/>
  <c r="C827" i="9"/>
  <c r="E827" i="9" s="1"/>
  <c r="G827" i="9" s="1"/>
  <c r="C826" i="9"/>
  <c r="E826" i="9" s="1"/>
  <c r="G826" i="9" s="1"/>
  <c r="C825" i="9"/>
  <c r="E825" i="9" s="1"/>
  <c r="G825" i="9" s="1"/>
  <c r="C824" i="9"/>
  <c r="E824" i="9" s="1"/>
  <c r="G824" i="9" s="1"/>
  <c r="C823" i="9"/>
  <c r="E823" i="9" s="1"/>
  <c r="G823" i="9" s="1"/>
  <c r="C822" i="9"/>
  <c r="E822" i="9" s="1"/>
  <c r="G822" i="9" s="1"/>
  <c r="C821" i="9"/>
  <c r="E821" i="9" s="1"/>
  <c r="G821" i="9" s="1"/>
  <c r="C820" i="9"/>
  <c r="E820" i="9" s="1"/>
  <c r="G820" i="9" s="1"/>
  <c r="C819" i="9"/>
  <c r="E819" i="9" s="1"/>
  <c r="G819" i="9" s="1"/>
  <c r="C818" i="9"/>
  <c r="E818" i="9" s="1"/>
  <c r="G818" i="9" s="1"/>
  <c r="C817" i="9"/>
  <c r="E817" i="9" s="1"/>
  <c r="G817" i="9" s="1"/>
  <c r="C816" i="9"/>
  <c r="E816" i="9" s="1"/>
  <c r="G816" i="9" s="1"/>
  <c r="C815" i="9"/>
  <c r="E815" i="9" s="1"/>
  <c r="G815" i="9" s="1"/>
  <c r="C814" i="9"/>
  <c r="E814" i="9" s="1"/>
  <c r="G814" i="9" s="1"/>
  <c r="C813" i="9"/>
  <c r="E813" i="9" s="1"/>
  <c r="G813" i="9" s="1"/>
  <c r="C812" i="9"/>
  <c r="E812" i="9" s="1"/>
  <c r="G812" i="9" s="1"/>
  <c r="C811" i="9"/>
  <c r="E811" i="9" s="1"/>
  <c r="G811" i="9" s="1"/>
  <c r="C810" i="9"/>
  <c r="E810" i="9" s="1"/>
  <c r="G810" i="9" s="1"/>
  <c r="C809" i="9"/>
  <c r="E809" i="9" s="1"/>
  <c r="G809" i="9" s="1"/>
  <c r="C808" i="9"/>
  <c r="E808" i="9" s="1"/>
  <c r="G808" i="9" s="1"/>
  <c r="C807" i="9"/>
  <c r="E807" i="9" s="1"/>
  <c r="G807" i="9" s="1"/>
  <c r="C806" i="9"/>
  <c r="E806" i="9" s="1"/>
  <c r="G806" i="9" s="1"/>
  <c r="C805" i="9"/>
  <c r="E805" i="9" s="1"/>
  <c r="G805" i="9" s="1"/>
  <c r="C804" i="9"/>
  <c r="E804" i="9" s="1"/>
  <c r="G804" i="9" s="1"/>
  <c r="C803" i="9"/>
  <c r="E803" i="9" s="1"/>
  <c r="G803" i="9" s="1"/>
  <c r="C802" i="9"/>
  <c r="E802" i="9" s="1"/>
  <c r="G802" i="9" s="1"/>
  <c r="C801" i="9"/>
  <c r="E801" i="9" s="1"/>
  <c r="G801" i="9" s="1"/>
  <c r="C800" i="9"/>
  <c r="E800" i="9" s="1"/>
  <c r="G800" i="9" s="1"/>
  <c r="C799" i="9"/>
  <c r="E799" i="9" s="1"/>
  <c r="G799" i="9" s="1"/>
  <c r="C798" i="9"/>
  <c r="E798" i="9" s="1"/>
  <c r="G798" i="9" s="1"/>
  <c r="C797" i="9"/>
  <c r="E797" i="9" s="1"/>
  <c r="G797" i="9" s="1"/>
  <c r="C796" i="9"/>
  <c r="E796" i="9" s="1"/>
  <c r="G796" i="9" s="1"/>
  <c r="C795" i="9"/>
  <c r="E795" i="9" s="1"/>
  <c r="G795" i="9" s="1"/>
  <c r="C794" i="9"/>
  <c r="E794" i="9" s="1"/>
  <c r="G794" i="9" s="1"/>
  <c r="C793" i="9"/>
  <c r="E793" i="9" s="1"/>
  <c r="G793" i="9" s="1"/>
  <c r="C792" i="9"/>
  <c r="E792" i="9" s="1"/>
  <c r="G792" i="9" s="1"/>
  <c r="C791" i="9"/>
  <c r="E791" i="9" s="1"/>
  <c r="G791" i="9" s="1"/>
  <c r="C790" i="9"/>
  <c r="E790" i="9" s="1"/>
  <c r="G790" i="9" s="1"/>
  <c r="C789" i="9"/>
  <c r="E789" i="9" s="1"/>
  <c r="G789" i="9" s="1"/>
  <c r="C788" i="9"/>
  <c r="E788" i="9" s="1"/>
  <c r="G788" i="9" s="1"/>
  <c r="C787" i="9"/>
  <c r="E787" i="9" s="1"/>
  <c r="G787" i="9" s="1"/>
  <c r="C786" i="9"/>
  <c r="E786" i="9" s="1"/>
  <c r="G786" i="9" s="1"/>
  <c r="C785" i="9"/>
  <c r="E785" i="9" s="1"/>
  <c r="G785" i="9" s="1"/>
  <c r="C784" i="9"/>
  <c r="E784" i="9" s="1"/>
  <c r="G784" i="9" s="1"/>
  <c r="C783" i="9"/>
  <c r="E783" i="9" s="1"/>
  <c r="G783" i="9" s="1"/>
  <c r="C782" i="9"/>
  <c r="E782" i="9" s="1"/>
  <c r="G782" i="9" s="1"/>
  <c r="C781" i="9"/>
  <c r="E781" i="9" s="1"/>
  <c r="G781" i="9" s="1"/>
  <c r="C780" i="9"/>
  <c r="E780" i="9" s="1"/>
  <c r="G780" i="9" s="1"/>
  <c r="C779" i="9"/>
  <c r="E779" i="9" s="1"/>
  <c r="G779" i="9" s="1"/>
  <c r="C778" i="9"/>
  <c r="E778" i="9" s="1"/>
  <c r="G778" i="9" s="1"/>
  <c r="C777" i="9"/>
  <c r="E777" i="9" s="1"/>
  <c r="G777" i="9" s="1"/>
  <c r="C776" i="9"/>
  <c r="E776" i="9" s="1"/>
  <c r="G776" i="9" s="1"/>
  <c r="C775" i="9"/>
  <c r="E775" i="9" s="1"/>
  <c r="G775" i="9" s="1"/>
  <c r="C774" i="9"/>
  <c r="E774" i="9" s="1"/>
  <c r="G774" i="9" s="1"/>
  <c r="C773" i="9"/>
  <c r="E773" i="9" s="1"/>
  <c r="G773" i="9" s="1"/>
  <c r="C772" i="9"/>
  <c r="E772" i="9" s="1"/>
  <c r="G772" i="9" s="1"/>
  <c r="C771" i="9"/>
  <c r="E771" i="9" s="1"/>
  <c r="G771" i="9" s="1"/>
  <c r="C770" i="9"/>
  <c r="E770" i="9" s="1"/>
  <c r="G770" i="9" s="1"/>
  <c r="C769" i="9"/>
  <c r="E769" i="9" s="1"/>
  <c r="G769" i="9" s="1"/>
  <c r="C768" i="9"/>
  <c r="E768" i="9" s="1"/>
  <c r="G768" i="9" s="1"/>
  <c r="C767" i="9"/>
  <c r="E767" i="9" s="1"/>
  <c r="G767" i="9" s="1"/>
  <c r="C766" i="9"/>
  <c r="E766" i="9" s="1"/>
  <c r="G766" i="9" s="1"/>
  <c r="C765" i="9"/>
  <c r="E765" i="9" s="1"/>
  <c r="G765" i="9" s="1"/>
  <c r="C764" i="9"/>
  <c r="E764" i="9" s="1"/>
  <c r="G764" i="9" s="1"/>
  <c r="C763" i="9"/>
  <c r="E763" i="9" s="1"/>
  <c r="G763" i="9" s="1"/>
  <c r="C762" i="9"/>
  <c r="E762" i="9" s="1"/>
  <c r="G762" i="9" s="1"/>
  <c r="C761" i="9"/>
  <c r="E761" i="9" s="1"/>
  <c r="G761" i="9" s="1"/>
  <c r="C760" i="9"/>
  <c r="E760" i="9" s="1"/>
  <c r="G760" i="9" s="1"/>
  <c r="C759" i="9"/>
  <c r="E759" i="9" s="1"/>
  <c r="G759" i="9" s="1"/>
  <c r="C758" i="9"/>
  <c r="E758" i="9" s="1"/>
  <c r="G758" i="9" s="1"/>
  <c r="C757" i="9"/>
  <c r="E757" i="9" s="1"/>
  <c r="G757" i="9" s="1"/>
  <c r="C756" i="9"/>
  <c r="E756" i="9" s="1"/>
  <c r="G756" i="9" s="1"/>
  <c r="C755" i="9"/>
  <c r="E755" i="9" s="1"/>
  <c r="G755" i="9" s="1"/>
  <c r="C754" i="9"/>
  <c r="E754" i="9" s="1"/>
  <c r="G754" i="9" s="1"/>
  <c r="C753" i="9"/>
  <c r="E753" i="9" s="1"/>
  <c r="G753" i="9" s="1"/>
  <c r="C752" i="9"/>
  <c r="E752" i="9" s="1"/>
  <c r="G752" i="9" s="1"/>
  <c r="C751" i="9"/>
  <c r="E751" i="9" s="1"/>
  <c r="G751" i="9" s="1"/>
  <c r="C750" i="9"/>
  <c r="E750" i="9" s="1"/>
  <c r="G750" i="9" s="1"/>
  <c r="C749" i="9"/>
  <c r="E749" i="9" s="1"/>
  <c r="G749" i="9" s="1"/>
  <c r="C748" i="9"/>
  <c r="E748" i="9" s="1"/>
  <c r="G748" i="9" s="1"/>
  <c r="C747" i="9"/>
  <c r="E747" i="9" s="1"/>
  <c r="G747" i="9" s="1"/>
  <c r="C746" i="9"/>
  <c r="E746" i="9" s="1"/>
  <c r="G746" i="9" s="1"/>
  <c r="C745" i="9"/>
  <c r="E745" i="9" s="1"/>
  <c r="G745" i="9" s="1"/>
  <c r="C744" i="9"/>
  <c r="E744" i="9" s="1"/>
  <c r="G744" i="9" s="1"/>
  <c r="C743" i="9"/>
  <c r="E743" i="9" s="1"/>
  <c r="G743" i="9" s="1"/>
  <c r="C742" i="9"/>
  <c r="E742" i="9" s="1"/>
  <c r="G742" i="9" s="1"/>
  <c r="C741" i="9"/>
  <c r="E741" i="9" s="1"/>
  <c r="G741" i="9" s="1"/>
  <c r="C740" i="9"/>
  <c r="E740" i="9" s="1"/>
  <c r="G740" i="9" s="1"/>
  <c r="C739" i="9"/>
  <c r="E739" i="9" s="1"/>
  <c r="G739" i="9" s="1"/>
  <c r="C738" i="9"/>
  <c r="E738" i="9" s="1"/>
  <c r="G738" i="9" s="1"/>
  <c r="C737" i="9"/>
  <c r="E737" i="9" s="1"/>
  <c r="G737" i="9" s="1"/>
  <c r="C736" i="9"/>
  <c r="E736" i="9" s="1"/>
  <c r="G736" i="9" s="1"/>
  <c r="C735" i="9"/>
  <c r="E735" i="9" s="1"/>
  <c r="G735" i="9" s="1"/>
  <c r="C734" i="9"/>
  <c r="E734" i="9" s="1"/>
  <c r="G734" i="9" s="1"/>
  <c r="C733" i="9"/>
  <c r="E733" i="9" s="1"/>
  <c r="G733" i="9" s="1"/>
  <c r="C732" i="9"/>
  <c r="E732" i="9" s="1"/>
  <c r="G732" i="9" s="1"/>
  <c r="C731" i="9"/>
  <c r="E731" i="9" s="1"/>
  <c r="G731" i="9" s="1"/>
  <c r="C730" i="9"/>
  <c r="E730" i="9" s="1"/>
  <c r="G730" i="9" s="1"/>
  <c r="C729" i="9"/>
  <c r="E729" i="9" s="1"/>
  <c r="G729" i="9" s="1"/>
  <c r="C728" i="9"/>
  <c r="E728" i="9" s="1"/>
  <c r="G728" i="9" s="1"/>
  <c r="C727" i="9"/>
  <c r="E727" i="9" s="1"/>
  <c r="G727" i="9" s="1"/>
  <c r="C726" i="9"/>
  <c r="E726" i="9" s="1"/>
  <c r="G726" i="9" s="1"/>
  <c r="C725" i="9"/>
  <c r="E725" i="9" s="1"/>
  <c r="G725" i="9" s="1"/>
  <c r="C724" i="9"/>
  <c r="E724" i="9" s="1"/>
  <c r="G724" i="9" s="1"/>
  <c r="C723" i="9"/>
  <c r="E723" i="9" s="1"/>
  <c r="G723" i="9" s="1"/>
  <c r="C722" i="9"/>
  <c r="E722" i="9" s="1"/>
  <c r="G722" i="9" s="1"/>
  <c r="C721" i="9"/>
  <c r="E721" i="9" s="1"/>
  <c r="G721" i="9" s="1"/>
  <c r="C720" i="9"/>
  <c r="E720" i="9" s="1"/>
  <c r="G720" i="9" s="1"/>
  <c r="C719" i="9"/>
  <c r="E719" i="9" s="1"/>
  <c r="G719" i="9" s="1"/>
  <c r="C718" i="9"/>
  <c r="E718" i="9" s="1"/>
  <c r="G718" i="9" s="1"/>
  <c r="C717" i="9"/>
  <c r="E717" i="9" s="1"/>
  <c r="G717" i="9" s="1"/>
  <c r="C716" i="9"/>
  <c r="E716" i="9" s="1"/>
  <c r="G716" i="9" s="1"/>
  <c r="C715" i="9"/>
  <c r="E715" i="9" s="1"/>
  <c r="G715" i="9" s="1"/>
  <c r="C714" i="9"/>
  <c r="E714" i="9" s="1"/>
  <c r="G714" i="9" s="1"/>
  <c r="C713" i="9"/>
  <c r="E713" i="9" s="1"/>
  <c r="G713" i="9" s="1"/>
  <c r="C712" i="9"/>
  <c r="E712" i="9" s="1"/>
  <c r="G712" i="9" s="1"/>
  <c r="C711" i="9"/>
  <c r="E711" i="9" s="1"/>
  <c r="G711" i="9" s="1"/>
  <c r="C710" i="9"/>
  <c r="E710" i="9" s="1"/>
  <c r="G710" i="9" s="1"/>
  <c r="C709" i="9"/>
  <c r="E709" i="9" s="1"/>
  <c r="G709" i="9" s="1"/>
  <c r="C708" i="9"/>
  <c r="E708" i="9" s="1"/>
  <c r="G708" i="9" s="1"/>
  <c r="C707" i="9"/>
  <c r="E707" i="9" s="1"/>
  <c r="G707" i="9" s="1"/>
  <c r="C706" i="9"/>
  <c r="E706" i="9" s="1"/>
  <c r="G706" i="9" s="1"/>
  <c r="C705" i="9"/>
  <c r="E705" i="9" s="1"/>
  <c r="G705" i="9" s="1"/>
  <c r="C704" i="9"/>
  <c r="E704" i="9" s="1"/>
  <c r="G704" i="9" s="1"/>
  <c r="C703" i="9"/>
  <c r="E703" i="9" s="1"/>
  <c r="G703" i="9" s="1"/>
  <c r="C702" i="9"/>
  <c r="E702" i="9" s="1"/>
  <c r="G702" i="9" s="1"/>
  <c r="C701" i="9"/>
  <c r="E701" i="9" s="1"/>
  <c r="G701" i="9" s="1"/>
  <c r="C700" i="9"/>
  <c r="E700" i="9" s="1"/>
  <c r="G700" i="9" s="1"/>
  <c r="C699" i="9"/>
  <c r="E699" i="9" s="1"/>
  <c r="G699" i="9" s="1"/>
  <c r="C698" i="9"/>
  <c r="E698" i="9" s="1"/>
  <c r="G698" i="9" s="1"/>
  <c r="C697" i="9"/>
  <c r="E697" i="9" s="1"/>
  <c r="G697" i="9" s="1"/>
  <c r="C696" i="9"/>
  <c r="E696" i="9" s="1"/>
  <c r="G696" i="9" s="1"/>
  <c r="C695" i="9"/>
  <c r="E695" i="9" s="1"/>
  <c r="G695" i="9" s="1"/>
  <c r="C694" i="9"/>
  <c r="E694" i="9" s="1"/>
  <c r="G694" i="9" s="1"/>
  <c r="C693" i="9"/>
  <c r="E693" i="9" s="1"/>
  <c r="G693" i="9" s="1"/>
  <c r="C692" i="9"/>
  <c r="E692" i="9" s="1"/>
  <c r="G692" i="9" s="1"/>
  <c r="C691" i="9"/>
  <c r="E691" i="9" s="1"/>
  <c r="G691" i="9" s="1"/>
  <c r="C690" i="9"/>
  <c r="E690" i="9" s="1"/>
  <c r="G690" i="9" s="1"/>
  <c r="C689" i="9"/>
  <c r="E689" i="9" s="1"/>
  <c r="G689" i="9" s="1"/>
  <c r="C688" i="9"/>
  <c r="E688" i="9" s="1"/>
  <c r="G688" i="9" s="1"/>
  <c r="C687" i="9"/>
  <c r="E687" i="9" s="1"/>
  <c r="G687" i="9" s="1"/>
  <c r="C686" i="9"/>
  <c r="E686" i="9" s="1"/>
  <c r="G686" i="9" s="1"/>
  <c r="C685" i="9"/>
  <c r="E685" i="9" s="1"/>
  <c r="G685" i="9" s="1"/>
  <c r="C684" i="9"/>
  <c r="E684" i="9" s="1"/>
  <c r="G684" i="9" s="1"/>
  <c r="C683" i="9"/>
  <c r="E683" i="9" s="1"/>
  <c r="G683" i="9" s="1"/>
  <c r="C682" i="9"/>
  <c r="E682" i="9" s="1"/>
  <c r="G682" i="9" s="1"/>
  <c r="C681" i="9"/>
  <c r="E681" i="9" s="1"/>
  <c r="G681" i="9" s="1"/>
  <c r="C680" i="9"/>
  <c r="E680" i="9" s="1"/>
  <c r="G680" i="9" s="1"/>
  <c r="C679" i="9"/>
  <c r="E679" i="9" s="1"/>
  <c r="G679" i="9" s="1"/>
  <c r="C678" i="9"/>
  <c r="E678" i="9" s="1"/>
  <c r="G678" i="9" s="1"/>
  <c r="C677" i="9"/>
  <c r="E677" i="9" s="1"/>
  <c r="G677" i="9" s="1"/>
  <c r="C676" i="9"/>
  <c r="E676" i="9" s="1"/>
  <c r="G676" i="9" s="1"/>
  <c r="C675" i="9"/>
  <c r="E675" i="9" s="1"/>
  <c r="G675" i="9" s="1"/>
  <c r="C674" i="9"/>
  <c r="E674" i="9" s="1"/>
  <c r="G674" i="9" s="1"/>
  <c r="C673" i="9"/>
  <c r="E673" i="9" s="1"/>
  <c r="G673" i="9" s="1"/>
  <c r="C672" i="9"/>
  <c r="E672" i="9" s="1"/>
  <c r="G672" i="9" s="1"/>
  <c r="C671" i="9"/>
  <c r="E671" i="9" s="1"/>
  <c r="G671" i="9" s="1"/>
  <c r="C670" i="9"/>
  <c r="E670" i="9" s="1"/>
  <c r="G670" i="9" s="1"/>
  <c r="C669" i="9"/>
  <c r="E669" i="9" s="1"/>
  <c r="G669" i="9" s="1"/>
  <c r="C668" i="9"/>
  <c r="E668" i="9" s="1"/>
  <c r="G668" i="9" s="1"/>
  <c r="C667" i="9"/>
  <c r="E667" i="9" s="1"/>
  <c r="G667" i="9" s="1"/>
  <c r="C666" i="9"/>
  <c r="E666" i="9" s="1"/>
  <c r="G666" i="9" s="1"/>
  <c r="C665" i="9"/>
  <c r="E665" i="9" s="1"/>
  <c r="G665" i="9" s="1"/>
  <c r="C664" i="9"/>
  <c r="E664" i="9" s="1"/>
  <c r="G664" i="9" s="1"/>
  <c r="C663" i="9"/>
  <c r="E663" i="9" s="1"/>
  <c r="G663" i="9" s="1"/>
  <c r="C662" i="9"/>
  <c r="E662" i="9" s="1"/>
  <c r="G662" i="9" s="1"/>
  <c r="C661" i="9"/>
  <c r="E661" i="9" s="1"/>
  <c r="G661" i="9" s="1"/>
  <c r="C660" i="9"/>
  <c r="E660" i="9" s="1"/>
  <c r="G660" i="9" s="1"/>
  <c r="C659" i="9"/>
  <c r="E659" i="9" s="1"/>
  <c r="G659" i="9" s="1"/>
  <c r="C658" i="9"/>
  <c r="E658" i="9" s="1"/>
  <c r="G658" i="9" s="1"/>
  <c r="C657" i="9"/>
  <c r="E657" i="9" s="1"/>
  <c r="G657" i="9" s="1"/>
  <c r="C656" i="9"/>
  <c r="E656" i="9" s="1"/>
  <c r="G656" i="9" s="1"/>
  <c r="C655" i="9"/>
  <c r="E655" i="9" s="1"/>
  <c r="G655" i="9" s="1"/>
  <c r="C654" i="9"/>
  <c r="E654" i="9" s="1"/>
  <c r="G654" i="9" s="1"/>
  <c r="C653" i="9"/>
  <c r="E653" i="9" s="1"/>
  <c r="G653" i="9" s="1"/>
  <c r="C652" i="9"/>
  <c r="E652" i="9" s="1"/>
  <c r="G652" i="9" s="1"/>
  <c r="C651" i="9"/>
  <c r="E651" i="9" s="1"/>
  <c r="G651" i="9" s="1"/>
  <c r="C650" i="9"/>
  <c r="E650" i="9" s="1"/>
  <c r="G650" i="9" s="1"/>
  <c r="C649" i="9"/>
  <c r="E649" i="9" s="1"/>
  <c r="G649" i="9" s="1"/>
  <c r="C648" i="9"/>
  <c r="E648" i="9" s="1"/>
  <c r="G648" i="9" s="1"/>
  <c r="C647" i="9"/>
  <c r="E647" i="9" s="1"/>
  <c r="G647" i="9" s="1"/>
  <c r="C646" i="9"/>
  <c r="E646" i="9" s="1"/>
  <c r="G646" i="9" s="1"/>
  <c r="C645" i="9"/>
  <c r="E645" i="9" s="1"/>
  <c r="G645" i="9" s="1"/>
  <c r="C644" i="9"/>
  <c r="E644" i="9" s="1"/>
  <c r="G644" i="9" s="1"/>
  <c r="C643" i="9"/>
  <c r="E643" i="9" s="1"/>
  <c r="G643" i="9" s="1"/>
  <c r="C642" i="9"/>
  <c r="E642" i="9" s="1"/>
  <c r="G642" i="9" s="1"/>
  <c r="C641" i="9"/>
  <c r="E641" i="9" s="1"/>
  <c r="G641" i="9" s="1"/>
  <c r="C640" i="9"/>
  <c r="E640" i="9" s="1"/>
  <c r="G640" i="9" s="1"/>
  <c r="C639" i="9"/>
  <c r="E639" i="9" s="1"/>
  <c r="G639" i="9" s="1"/>
  <c r="C638" i="9"/>
  <c r="E638" i="9" s="1"/>
  <c r="G638" i="9" s="1"/>
  <c r="C637" i="9"/>
  <c r="E637" i="9" s="1"/>
  <c r="G637" i="9" s="1"/>
  <c r="C636" i="9"/>
  <c r="E636" i="9" s="1"/>
  <c r="G636" i="9" s="1"/>
  <c r="C635" i="9"/>
  <c r="E635" i="9" s="1"/>
  <c r="G635" i="9" s="1"/>
  <c r="C634" i="9"/>
  <c r="E634" i="9" s="1"/>
  <c r="G634" i="9" s="1"/>
  <c r="C633" i="9"/>
  <c r="E633" i="9" s="1"/>
  <c r="G633" i="9" s="1"/>
  <c r="C632" i="9"/>
  <c r="E632" i="9" s="1"/>
  <c r="G632" i="9" s="1"/>
  <c r="C631" i="9"/>
  <c r="E631" i="9" s="1"/>
  <c r="G631" i="9" s="1"/>
  <c r="C630" i="9"/>
  <c r="E630" i="9" s="1"/>
  <c r="G630" i="9" s="1"/>
  <c r="C629" i="9"/>
  <c r="E629" i="9" s="1"/>
  <c r="G629" i="9" s="1"/>
  <c r="C628" i="9"/>
  <c r="E628" i="9" s="1"/>
  <c r="G628" i="9" s="1"/>
  <c r="C627" i="9"/>
  <c r="E627" i="9" s="1"/>
  <c r="G627" i="9" s="1"/>
  <c r="C626" i="9"/>
  <c r="E626" i="9" s="1"/>
  <c r="G626" i="9" s="1"/>
  <c r="C625" i="9"/>
  <c r="E625" i="9" s="1"/>
  <c r="G625" i="9" s="1"/>
  <c r="C624" i="9"/>
  <c r="E624" i="9" s="1"/>
  <c r="G624" i="9" s="1"/>
  <c r="C623" i="9"/>
  <c r="E623" i="9" s="1"/>
  <c r="G623" i="9" s="1"/>
  <c r="C622" i="9"/>
  <c r="E622" i="9" s="1"/>
  <c r="G622" i="9" s="1"/>
  <c r="C621" i="9"/>
  <c r="E621" i="9" s="1"/>
  <c r="G621" i="9" s="1"/>
  <c r="C620" i="9"/>
  <c r="E620" i="9" s="1"/>
  <c r="G620" i="9" s="1"/>
  <c r="C619" i="9"/>
  <c r="E619" i="9" s="1"/>
  <c r="G619" i="9" s="1"/>
  <c r="C618" i="9"/>
  <c r="E618" i="9" s="1"/>
  <c r="G618" i="9" s="1"/>
  <c r="C617" i="9"/>
  <c r="E617" i="9" s="1"/>
  <c r="G617" i="9" s="1"/>
  <c r="C616" i="9"/>
  <c r="E616" i="9" s="1"/>
  <c r="G616" i="9" s="1"/>
  <c r="C615" i="9"/>
  <c r="E615" i="9" s="1"/>
  <c r="G615" i="9" s="1"/>
  <c r="C614" i="9"/>
  <c r="E614" i="9" s="1"/>
  <c r="G614" i="9" s="1"/>
  <c r="C613" i="9"/>
  <c r="E613" i="9" s="1"/>
  <c r="G613" i="9" s="1"/>
  <c r="C612" i="9"/>
  <c r="E612" i="9" s="1"/>
  <c r="G612" i="9" s="1"/>
  <c r="C611" i="9"/>
  <c r="E611" i="9" s="1"/>
  <c r="G611" i="9" s="1"/>
  <c r="C610" i="9"/>
  <c r="E610" i="9" s="1"/>
  <c r="G610" i="9" s="1"/>
  <c r="C609" i="9"/>
  <c r="E609" i="9" s="1"/>
  <c r="G609" i="9" s="1"/>
  <c r="C608" i="9"/>
  <c r="E608" i="9" s="1"/>
  <c r="G608" i="9" s="1"/>
  <c r="C607" i="9"/>
  <c r="E607" i="9" s="1"/>
  <c r="G607" i="9" s="1"/>
  <c r="C606" i="9"/>
  <c r="E606" i="9" s="1"/>
  <c r="G606" i="9" s="1"/>
  <c r="C605" i="9"/>
  <c r="E605" i="9" s="1"/>
  <c r="G605" i="9" s="1"/>
  <c r="C604" i="9"/>
  <c r="E604" i="9" s="1"/>
  <c r="G604" i="9" s="1"/>
  <c r="C603" i="9"/>
  <c r="E603" i="9" s="1"/>
  <c r="G603" i="9" s="1"/>
  <c r="C602" i="9"/>
  <c r="E602" i="9" s="1"/>
  <c r="G602" i="9" s="1"/>
  <c r="C601" i="9"/>
  <c r="E601" i="9" s="1"/>
  <c r="G601" i="9" s="1"/>
  <c r="C600" i="9"/>
  <c r="E600" i="9" s="1"/>
  <c r="G600" i="9" s="1"/>
  <c r="C599" i="9"/>
  <c r="E599" i="9" s="1"/>
  <c r="G599" i="9" s="1"/>
  <c r="C598" i="9"/>
  <c r="E598" i="9" s="1"/>
  <c r="G598" i="9" s="1"/>
  <c r="C597" i="9"/>
  <c r="E597" i="9" s="1"/>
  <c r="G597" i="9" s="1"/>
  <c r="C596" i="9"/>
  <c r="E596" i="9" s="1"/>
  <c r="G596" i="9" s="1"/>
  <c r="C595" i="9"/>
  <c r="E595" i="9" s="1"/>
  <c r="G595" i="9" s="1"/>
  <c r="C594" i="9"/>
  <c r="E594" i="9" s="1"/>
  <c r="G594" i="9" s="1"/>
  <c r="C593" i="9"/>
  <c r="E593" i="9" s="1"/>
  <c r="G593" i="9" s="1"/>
  <c r="C592" i="9"/>
  <c r="E592" i="9" s="1"/>
  <c r="G592" i="9" s="1"/>
  <c r="C591" i="9"/>
  <c r="E591" i="9" s="1"/>
  <c r="G591" i="9" s="1"/>
  <c r="C590" i="9"/>
  <c r="E590" i="9" s="1"/>
  <c r="G590" i="9" s="1"/>
  <c r="C589" i="9"/>
  <c r="E589" i="9" s="1"/>
  <c r="G589" i="9" s="1"/>
  <c r="C588" i="9"/>
  <c r="E588" i="9" s="1"/>
  <c r="G588" i="9" s="1"/>
  <c r="C587" i="9"/>
  <c r="E587" i="9" s="1"/>
  <c r="G587" i="9" s="1"/>
  <c r="C586" i="9"/>
  <c r="E586" i="9" s="1"/>
  <c r="G586" i="9" s="1"/>
  <c r="C585" i="9"/>
  <c r="E585" i="9" s="1"/>
  <c r="G585" i="9" s="1"/>
  <c r="C584" i="9"/>
  <c r="E584" i="9" s="1"/>
  <c r="G584" i="9" s="1"/>
  <c r="C583" i="9"/>
  <c r="E583" i="9" s="1"/>
  <c r="G583" i="9" s="1"/>
  <c r="C582" i="9"/>
  <c r="E582" i="9" s="1"/>
  <c r="G582" i="9" s="1"/>
  <c r="C581" i="9"/>
  <c r="E581" i="9" s="1"/>
  <c r="G581" i="9" s="1"/>
  <c r="C580" i="9"/>
  <c r="E580" i="9" s="1"/>
  <c r="G580" i="9" s="1"/>
  <c r="C579" i="9"/>
  <c r="E579" i="9" s="1"/>
  <c r="G579" i="9" s="1"/>
  <c r="C578" i="9"/>
  <c r="E578" i="9" s="1"/>
  <c r="G578" i="9" s="1"/>
  <c r="C577" i="9"/>
  <c r="E577" i="9" s="1"/>
  <c r="G577" i="9" s="1"/>
  <c r="C576" i="9"/>
  <c r="E576" i="9" s="1"/>
  <c r="G576" i="9" s="1"/>
  <c r="C575" i="9"/>
  <c r="E575" i="9" s="1"/>
  <c r="G575" i="9" s="1"/>
  <c r="C574" i="9"/>
  <c r="E574" i="9" s="1"/>
  <c r="G574" i="9" s="1"/>
  <c r="C573" i="9"/>
  <c r="E573" i="9" s="1"/>
  <c r="G573" i="9" s="1"/>
  <c r="C572" i="9"/>
  <c r="E572" i="9" s="1"/>
  <c r="G572" i="9" s="1"/>
  <c r="C571" i="9"/>
  <c r="E571" i="9" s="1"/>
  <c r="G571" i="9" s="1"/>
  <c r="C570" i="9"/>
  <c r="E570" i="9" s="1"/>
  <c r="G570" i="9" s="1"/>
  <c r="C569" i="9"/>
  <c r="E569" i="9" s="1"/>
  <c r="G569" i="9" s="1"/>
  <c r="C568" i="9"/>
  <c r="E568" i="9" s="1"/>
  <c r="G568" i="9" s="1"/>
  <c r="C567" i="9"/>
  <c r="E567" i="9" s="1"/>
  <c r="G567" i="9" s="1"/>
  <c r="C566" i="9"/>
  <c r="E566" i="9" s="1"/>
  <c r="G566" i="9" s="1"/>
  <c r="C565" i="9"/>
  <c r="E565" i="9" s="1"/>
  <c r="G565" i="9" s="1"/>
  <c r="C564" i="9"/>
  <c r="E564" i="9" s="1"/>
  <c r="G564" i="9" s="1"/>
  <c r="C563" i="9"/>
  <c r="E563" i="9" s="1"/>
  <c r="G563" i="9" s="1"/>
  <c r="C562" i="9"/>
  <c r="E562" i="9" s="1"/>
  <c r="G562" i="9" s="1"/>
  <c r="C561" i="9"/>
  <c r="E561" i="9" s="1"/>
  <c r="G561" i="9" s="1"/>
  <c r="C560" i="9"/>
  <c r="E560" i="9" s="1"/>
  <c r="G560" i="9" s="1"/>
  <c r="C559" i="9"/>
  <c r="E559" i="9" s="1"/>
  <c r="G559" i="9" s="1"/>
  <c r="C558" i="9"/>
  <c r="E558" i="9" s="1"/>
  <c r="G558" i="9" s="1"/>
  <c r="C557" i="9"/>
  <c r="E557" i="9" s="1"/>
  <c r="G557" i="9" s="1"/>
  <c r="C556" i="9"/>
  <c r="E556" i="9" s="1"/>
  <c r="G556" i="9" s="1"/>
  <c r="C555" i="9"/>
  <c r="E555" i="9" s="1"/>
  <c r="G555" i="9" s="1"/>
  <c r="C554" i="9"/>
  <c r="E554" i="9" s="1"/>
  <c r="G554" i="9" s="1"/>
  <c r="C553" i="9"/>
  <c r="E553" i="9" s="1"/>
  <c r="G553" i="9" s="1"/>
  <c r="C552" i="9"/>
  <c r="E552" i="9" s="1"/>
  <c r="G552" i="9" s="1"/>
  <c r="C551" i="9"/>
  <c r="E551" i="9" s="1"/>
  <c r="G551" i="9" s="1"/>
  <c r="C550" i="9"/>
  <c r="E550" i="9" s="1"/>
  <c r="G550" i="9" s="1"/>
  <c r="C549" i="9"/>
  <c r="E549" i="9" s="1"/>
  <c r="G549" i="9" s="1"/>
  <c r="C548" i="9"/>
  <c r="E548" i="9" s="1"/>
  <c r="G548" i="9" s="1"/>
  <c r="C547" i="9"/>
  <c r="E547" i="9" s="1"/>
  <c r="G547" i="9" s="1"/>
  <c r="C546" i="9"/>
  <c r="E546" i="9" s="1"/>
  <c r="G546" i="9" s="1"/>
  <c r="C545" i="9"/>
  <c r="E545" i="9" s="1"/>
  <c r="G545" i="9" s="1"/>
  <c r="C544" i="9"/>
  <c r="E544" i="9" s="1"/>
  <c r="G544" i="9" s="1"/>
  <c r="C543" i="9"/>
  <c r="E543" i="9" s="1"/>
  <c r="G543" i="9" s="1"/>
  <c r="C542" i="9"/>
  <c r="E542" i="9" s="1"/>
  <c r="G542" i="9" s="1"/>
  <c r="C541" i="9"/>
  <c r="E541" i="9" s="1"/>
  <c r="G541" i="9" s="1"/>
  <c r="C540" i="9"/>
  <c r="E540" i="9" s="1"/>
  <c r="G540" i="9" s="1"/>
  <c r="C539" i="9"/>
  <c r="E539" i="9" s="1"/>
  <c r="G539" i="9" s="1"/>
  <c r="C538" i="9"/>
  <c r="E538" i="9" s="1"/>
  <c r="G538" i="9" s="1"/>
  <c r="C537" i="9"/>
  <c r="E537" i="9" s="1"/>
  <c r="G537" i="9" s="1"/>
  <c r="C536" i="9"/>
  <c r="E536" i="9" s="1"/>
  <c r="G536" i="9" s="1"/>
  <c r="C535" i="9"/>
  <c r="E535" i="9" s="1"/>
  <c r="G535" i="9" s="1"/>
  <c r="C534" i="9"/>
  <c r="E534" i="9" s="1"/>
  <c r="G534" i="9" s="1"/>
  <c r="C533" i="9"/>
  <c r="E533" i="9" s="1"/>
  <c r="G533" i="9" s="1"/>
  <c r="C532" i="9"/>
  <c r="E532" i="9" s="1"/>
  <c r="G532" i="9" s="1"/>
  <c r="C531" i="9"/>
  <c r="E531" i="9" s="1"/>
  <c r="G531" i="9" s="1"/>
  <c r="C530" i="9"/>
  <c r="E530" i="9" s="1"/>
  <c r="G530" i="9" s="1"/>
  <c r="C529" i="9"/>
  <c r="E529" i="9" s="1"/>
  <c r="G529" i="9" s="1"/>
  <c r="C528" i="9"/>
  <c r="E528" i="9" s="1"/>
  <c r="G528" i="9" s="1"/>
  <c r="C527" i="9"/>
  <c r="E527" i="9" s="1"/>
  <c r="G527" i="9" s="1"/>
  <c r="C526" i="9"/>
  <c r="E526" i="9" s="1"/>
  <c r="G526" i="9" s="1"/>
  <c r="C525" i="9"/>
  <c r="E525" i="9" s="1"/>
  <c r="G525" i="9" s="1"/>
  <c r="C524" i="9"/>
  <c r="E524" i="9" s="1"/>
  <c r="G524" i="9" s="1"/>
  <c r="C523" i="9"/>
  <c r="E523" i="9" s="1"/>
  <c r="G523" i="9" s="1"/>
  <c r="C522" i="9"/>
  <c r="E522" i="9" s="1"/>
  <c r="G522" i="9" s="1"/>
  <c r="C521" i="9"/>
  <c r="E521" i="9" s="1"/>
  <c r="G521" i="9" s="1"/>
  <c r="C520" i="9"/>
  <c r="E520" i="9" s="1"/>
  <c r="G520" i="9" s="1"/>
  <c r="C519" i="9"/>
  <c r="E519" i="9" s="1"/>
  <c r="G519" i="9" s="1"/>
  <c r="C518" i="9"/>
  <c r="E518" i="9" s="1"/>
  <c r="G518" i="9" s="1"/>
  <c r="C517" i="9"/>
  <c r="E517" i="9" s="1"/>
  <c r="G517" i="9" s="1"/>
  <c r="C516" i="9"/>
  <c r="E516" i="9" s="1"/>
  <c r="G516" i="9" s="1"/>
  <c r="C515" i="9"/>
  <c r="E515" i="9" s="1"/>
  <c r="G515" i="9" s="1"/>
  <c r="C514" i="9"/>
  <c r="E514" i="9" s="1"/>
  <c r="G514" i="9" s="1"/>
  <c r="C513" i="9"/>
  <c r="E513" i="9" s="1"/>
  <c r="G513" i="9" s="1"/>
  <c r="C512" i="9"/>
  <c r="E512" i="9" s="1"/>
  <c r="G512" i="9" s="1"/>
  <c r="C511" i="9"/>
  <c r="E511" i="9" s="1"/>
  <c r="G511" i="9" s="1"/>
  <c r="C510" i="9"/>
  <c r="E510" i="9" s="1"/>
  <c r="G510" i="9" s="1"/>
  <c r="C509" i="9"/>
  <c r="E509" i="9" s="1"/>
  <c r="G509" i="9" s="1"/>
  <c r="C508" i="9"/>
  <c r="E508" i="9" s="1"/>
  <c r="G508" i="9" s="1"/>
  <c r="C507" i="9"/>
  <c r="E507" i="9" s="1"/>
  <c r="G507" i="9" s="1"/>
  <c r="C506" i="9"/>
  <c r="E506" i="9" s="1"/>
  <c r="G506" i="9" s="1"/>
  <c r="C505" i="9"/>
  <c r="E505" i="9" s="1"/>
  <c r="G505" i="9" s="1"/>
  <c r="C504" i="9"/>
  <c r="E504" i="9" s="1"/>
  <c r="G504" i="9" s="1"/>
  <c r="C503" i="9"/>
  <c r="E503" i="9" s="1"/>
  <c r="G503" i="9" s="1"/>
  <c r="C502" i="9"/>
  <c r="E502" i="9" s="1"/>
  <c r="G502" i="9" s="1"/>
  <c r="C501" i="9"/>
  <c r="E501" i="9" s="1"/>
  <c r="G501" i="9" s="1"/>
  <c r="C500" i="9"/>
  <c r="E500" i="9" s="1"/>
  <c r="G500" i="9" s="1"/>
  <c r="C499" i="9"/>
  <c r="E499" i="9" s="1"/>
  <c r="G499" i="9" s="1"/>
  <c r="C498" i="9"/>
  <c r="E498" i="9" s="1"/>
  <c r="G498" i="9" s="1"/>
  <c r="C497" i="9"/>
  <c r="E497" i="9" s="1"/>
  <c r="G497" i="9" s="1"/>
  <c r="C496" i="9"/>
  <c r="E496" i="9" s="1"/>
  <c r="G496" i="9" s="1"/>
  <c r="C495" i="9"/>
  <c r="E495" i="9" s="1"/>
  <c r="G495" i="9" s="1"/>
  <c r="C494" i="9"/>
  <c r="E494" i="9" s="1"/>
  <c r="G494" i="9" s="1"/>
  <c r="C493" i="9"/>
  <c r="E493" i="9" s="1"/>
  <c r="G493" i="9" s="1"/>
  <c r="C492" i="9"/>
  <c r="E492" i="9" s="1"/>
  <c r="G492" i="9" s="1"/>
  <c r="C491" i="9"/>
  <c r="E491" i="9" s="1"/>
  <c r="G491" i="9" s="1"/>
  <c r="C490" i="9"/>
  <c r="E490" i="9" s="1"/>
  <c r="G490" i="9" s="1"/>
  <c r="C489" i="9"/>
  <c r="E489" i="9" s="1"/>
  <c r="G489" i="9" s="1"/>
  <c r="C488" i="9"/>
  <c r="E488" i="9" s="1"/>
  <c r="G488" i="9" s="1"/>
  <c r="C487" i="9"/>
  <c r="E487" i="9" s="1"/>
  <c r="G487" i="9" s="1"/>
  <c r="C486" i="9"/>
  <c r="E486" i="9" s="1"/>
  <c r="G486" i="9" s="1"/>
  <c r="C485" i="9"/>
  <c r="E485" i="9" s="1"/>
  <c r="G485" i="9" s="1"/>
  <c r="C484" i="9"/>
  <c r="E484" i="9" s="1"/>
  <c r="G484" i="9" s="1"/>
  <c r="C483" i="9"/>
  <c r="E483" i="9" s="1"/>
  <c r="G483" i="9" s="1"/>
  <c r="C482" i="9"/>
  <c r="E482" i="9" s="1"/>
  <c r="G482" i="9" s="1"/>
  <c r="C481" i="9"/>
  <c r="E481" i="9" s="1"/>
  <c r="G481" i="9" s="1"/>
  <c r="C480" i="9"/>
  <c r="E480" i="9" s="1"/>
  <c r="G480" i="9" s="1"/>
  <c r="C479" i="9"/>
  <c r="E479" i="9" s="1"/>
  <c r="G479" i="9" s="1"/>
  <c r="C478" i="9"/>
  <c r="E478" i="9" s="1"/>
  <c r="G478" i="9" s="1"/>
  <c r="C477" i="9"/>
  <c r="E477" i="9" s="1"/>
  <c r="G477" i="9" s="1"/>
  <c r="C476" i="9"/>
  <c r="E476" i="9" s="1"/>
  <c r="G476" i="9" s="1"/>
  <c r="C475" i="9"/>
  <c r="E475" i="9" s="1"/>
  <c r="G475" i="9" s="1"/>
  <c r="C474" i="9"/>
  <c r="E474" i="9" s="1"/>
  <c r="G474" i="9" s="1"/>
  <c r="C473" i="9"/>
  <c r="E473" i="9" s="1"/>
  <c r="G473" i="9" s="1"/>
  <c r="C472" i="9"/>
  <c r="E472" i="9" s="1"/>
  <c r="G472" i="9" s="1"/>
  <c r="C471" i="9"/>
  <c r="E471" i="9" s="1"/>
  <c r="G471" i="9" s="1"/>
  <c r="C470" i="9"/>
  <c r="E470" i="9" s="1"/>
  <c r="G470" i="9" s="1"/>
  <c r="C469" i="9"/>
  <c r="E469" i="9" s="1"/>
  <c r="G469" i="9" s="1"/>
  <c r="C468" i="9"/>
  <c r="E468" i="9" s="1"/>
  <c r="G468" i="9" s="1"/>
  <c r="C467" i="9"/>
  <c r="E467" i="9" s="1"/>
  <c r="G467" i="9" s="1"/>
  <c r="C466" i="9"/>
  <c r="E466" i="9" s="1"/>
  <c r="G466" i="9" s="1"/>
  <c r="C465" i="9"/>
  <c r="E465" i="9" s="1"/>
  <c r="G465" i="9" s="1"/>
  <c r="C464" i="9"/>
  <c r="E464" i="9" s="1"/>
  <c r="G464" i="9" s="1"/>
  <c r="C463" i="9"/>
  <c r="E463" i="9" s="1"/>
  <c r="G463" i="9" s="1"/>
  <c r="C462" i="9"/>
  <c r="E462" i="9" s="1"/>
  <c r="G462" i="9" s="1"/>
  <c r="C461" i="9"/>
  <c r="E461" i="9" s="1"/>
  <c r="G461" i="9" s="1"/>
  <c r="C460" i="9"/>
  <c r="E460" i="9" s="1"/>
  <c r="G460" i="9" s="1"/>
  <c r="C459" i="9"/>
  <c r="E459" i="9" s="1"/>
  <c r="G459" i="9" s="1"/>
  <c r="C458" i="9"/>
  <c r="E458" i="9" s="1"/>
  <c r="G458" i="9" s="1"/>
  <c r="C457" i="9"/>
  <c r="E457" i="9" s="1"/>
  <c r="G457" i="9" s="1"/>
  <c r="C456" i="9"/>
  <c r="E456" i="9" s="1"/>
  <c r="G456" i="9" s="1"/>
  <c r="C455" i="9"/>
  <c r="E455" i="9" s="1"/>
  <c r="G455" i="9" s="1"/>
  <c r="C454" i="9"/>
  <c r="E454" i="9" s="1"/>
  <c r="G454" i="9" s="1"/>
  <c r="C453" i="9"/>
  <c r="E453" i="9" s="1"/>
  <c r="G453" i="9" s="1"/>
  <c r="C452" i="9"/>
  <c r="E452" i="9" s="1"/>
  <c r="G452" i="9" s="1"/>
  <c r="C451" i="9"/>
  <c r="E451" i="9" s="1"/>
  <c r="G451" i="9" s="1"/>
  <c r="C450" i="9"/>
  <c r="E450" i="9" s="1"/>
  <c r="G450" i="9" s="1"/>
  <c r="C449" i="9"/>
  <c r="E449" i="9" s="1"/>
  <c r="G449" i="9" s="1"/>
  <c r="C448" i="9"/>
  <c r="E448" i="9" s="1"/>
  <c r="G448" i="9" s="1"/>
  <c r="C447" i="9"/>
  <c r="E447" i="9" s="1"/>
  <c r="G447" i="9" s="1"/>
  <c r="C446" i="9"/>
  <c r="E446" i="9" s="1"/>
  <c r="G446" i="9" s="1"/>
  <c r="C445" i="9"/>
  <c r="E445" i="9" s="1"/>
  <c r="G445" i="9" s="1"/>
  <c r="C444" i="9"/>
  <c r="E444" i="9" s="1"/>
  <c r="G444" i="9" s="1"/>
  <c r="C443" i="9"/>
  <c r="E443" i="9" s="1"/>
  <c r="G443" i="9" s="1"/>
  <c r="C442" i="9"/>
  <c r="E442" i="9" s="1"/>
  <c r="G442" i="9" s="1"/>
  <c r="C441" i="9"/>
  <c r="E441" i="9" s="1"/>
  <c r="G441" i="9" s="1"/>
  <c r="C440" i="9"/>
  <c r="E440" i="9" s="1"/>
  <c r="G440" i="9" s="1"/>
  <c r="C439" i="9"/>
  <c r="E439" i="9" s="1"/>
  <c r="G439" i="9" s="1"/>
  <c r="C438" i="9"/>
  <c r="E438" i="9" s="1"/>
  <c r="G438" i="9" s="1"/>
  <c r="C437" i="9"/>
  <c r="E437" i="9" s="1"/>
  <c r="G437" i="9" s="1"/>
  <c r="C436" i="9"/>
  <c r="E436" i="9" s="1"/>
  <c r="G436" i="9" s="1"/>
  <c r="C435" i="9"/>
  <c r="E435" i="9" s="1"/>
  <c r="G435" i="9" s="1"/>
  <c r="C434" i="9"/>
  <c r="E434" i="9" s="1"/>
  <c r="G434" i="9" s="1"/>
  <c r="C433" i="9"/>
  <c r="E433" i="9" s="1"/>
  <c r="G433" i="9" s="1"/>
  <c r="C432" i="9"/>
  <c r="E432" i="9" s="1"/>
  <c r="G432" i="9" s="1"/>
  <c r="C431" i="9"/>
  <c r="E431" i="9" s="1"/>
  <c r="G431" i="9" s="1"/>
  <c r="C430" i="9"/>
  <c r="E430" i="9" s="1"/>
  <c r="G430" i="9" s="1"/>
  <c r="C429" i="9"/>
  <c r="E429" i="9" s="1"/>
  <c r="G429" i="9" s="1"/>
  <c r="C428" i="9"/>
  <c r="E428" i="9" s="1"/>
  <c r="G428" i="9" s="1"/>
  <c r="C427" i="9"/>
  <c r="E427" i="9" s="1"/>
  <c r="G427" i="9" s="1"/>
  <c r="C426" i="9"/>
  <c r="E426" i="9" s="1"/>
  <c r="G426" i="9" s="1"/>
  <c r="C425" i="9"/>
  <c r="E425" i="9" s="1"/>
  <c r="G425" i="9" s="1"/>
  <c r="C424" i="9"/>
  <c r="E424" i="9" s="1"/>
  <c r="G424" i="9" s="1"/>
  <c r="C423" i="9"/>
  <c r="E423" i="9" s="1"/>
  <c r="G423" i="9" s="1"/>
  <c r="C422" i="9"/>
  <c r="E422" i="9" s="1"/>
  <c r="G422" i="9" s="1"/>
  <c r="C421" i="9"/>
  <c r="E421" i="9" s="1"/>
  <c r="G421" i="9" s="1"/>
  <c r="C420" i="9"/>
  <c r="E420" i="9" s="1"/>
  <c r="G420" i="9" s="1"/>
  <c r="C419" i="9"/>
  <c r="E419" i="9" s="1"/>
  <c r="G419" i="9" s="1"/>
  <c r="C418" i="9"/>
  <c r="E418" i="9" s="1"/>
  <c r="G418" i="9" s="1"/>
  <c r="C417" i="9"/>
  <c r="E417" i="9" s="1"/>
  <c r="G417" i="9" s="1"/>
  <c r="C416" i="9"/>
  <c r="E416" i="9" s="1"/>
  <c r="G416" i="9" s="1"/>
  <c r="C415" i="9"/>
  <c r="E415" i="9" s="1"/>
  <c r="G415" i="9" s="1"/>
  <c r="C414" i="9"/>
  <c r="E414" i="9" s="1"/>
  <c r="G414" i="9" s="1"/>
  <c r="C413" i="9"/>
  <c r="E413" i="9" s="1"/>
  <c r="G413" i="9" s="1"/>
  <c r="C412" i="9"/>
  <c r="E412" i="9" s="1"/>
  <c r="G412" i="9" s="1"/>
  <c r="C411" i="9"/>
  <c r="E411" i="9" s="1"/>
  <c r="G411" i="9" s="1"/>
  <c r="C410" i="9"/>
  <c r="E410" i="9" s="1"/>
  <c r="G410" i="9" s="1"/>
  <c r="C409" i="9"/>
  <c r="E409" i="9" s="1"/>
  <c r="G409" i="9" s="1"/>
  <c r="C408" i="9"/>
  <c r="E408" i="9" s="1"/>
  <c r="G408" i="9" s="1"/>
  <c r="C407" i="9"/>
  <c r="E407" i="9" s="1"/>
  <c r="G407" i="9" s="1"/>
  <c r="C406" i="9"/>
  <c r="E406" i="9" s="1"/>
  <c r="G406" i="9" s="1"/>
  <c r="C405" i="9"/>
  <c r="E405" i="9" s="1"/>
  <c r="G405" i="9" s="1"/>
  <c r="C404" i="9"/>
  <c r="E404" i="9" s="1"/>
  <c r="G404" i="9" s="1"/>
  <c r="C403" i="9"/>
  <c r="E403" i="9" s="1"/>
  <c r="G403" i="9" s="1"/>
  <c r="C402" i="9"/>
  <c r="E402" i="9" s="1"/>
  <c r="G402" i="9" s="1"/>
  <c r="C401" i="9"/>
  <c r="E401" i="9" s="1"/>
  <c r="G401" i="9" s="1"/>
  <c r="C400" i="9"/>
  <c r="E400" i="9" s="1"/>
  <c r="G400" i="9" s="1"/>
  <c r="C399" i="9"/>
  <c r="E399" i="9" s="1"/>
  <c r="G399" i="9" s="1"/>
  <c r="C398" i="9"/>
  <c r="E398" i="9" s="1"/>
  <c r="G398" i="9" s="1"/>
  <c r="C397" i="9"/>
  <c r="E397" i="9" s="1"/>
  <c r="G397" i="9" s="1"/>
  <c r="C396" i="9"/>
  <c r="E396" i="9" s="1"/>
  <c r="G396" i="9" s="1"/>
  <c r="C395" i="9"/>
  <c r="E395" i="9" s="1"/>
  <c r="G395" i="9" s="1"/>
  <c r="C394" i="9"/>
  <c r="E394" i="9" s="1"/>
  <c r="G394" i="9" s="1"/>
  <c r="C393" i="9"/>
  <c r="E393" i="9" s="1"/>
  <c r="G393" i="9" s="1"/>
  <c r="C392" i="9"/>
  <c r="E392" i="9" s="1"/>
  <c r="G392" i="9" s="1"/>
  <c r="C391" i="9"/>
  <c r="E391" i="9" s="1"/>
  <c r="G391" i="9" s="1"/>
  <c r="C390" i="9"/>
  <c r="E390" i="9" s="1"/>
  <c r="G390" i="9" s="1"/>
  <c r="C389" i="9"/>
  <c r="E389" i="9" s="1"/>
  <c r="G389" i="9" s="1"/>
  <c r="C388" i="9"/>
  <c r="E388" i="9" s="1"/>
  <c r="G388" i="9" s="1"/>
  <c r="C387" i="9"/>
  <c r="E387" i="9" s="1"/>
  <c r="G387" i="9" s="1"/>
  <c r="C386" i="9"/>
  <c r="E386" i="9" s="1"/>
  <c r="G386" i="9" s="1"/>
  <c r="C385" i="9"/>
  <c r="E385" i="9" s="1"/>
  <c r="G385" i="9" s="1"/>
  <c r="C384" i="9"/>
  <c r="E384" i="9" s="1"/>
  <c r="G384" i="9" s="1"/>
  <c r="C383" i="9"/>
  <c r="E383" i="9" s="1"/>
  <c r="G383" i="9" s="1"/>
  <c r="C382" i="9"/>
  <c r="E382" i="9" s="1"/>
  <c r="G382" i="9" s="1"/>
  <c r="C381" i="9"/>
  <c r="E381" i="9" s="1"/>
  <c r="G381" i="9" s="1"/>
  <c r="C380" i="9"/>
  <c r="E380" i="9" s="1"/>
  <c r="G380" i="9" s="1"/>
  <c r="C379" i="9"/>
  <c r="E379" i="9" s="1"/>
  <c r="G379" i="9" s="1"/>
  <c r="C378" i="9"/>
  <c r="E378" i="9" s="1"/>
  <c r="G378" i="9" s="1"/>
  <c r="C377" i="9"/>
  <c r="E377" i="9" s="1"/>
  <c r="G377" i="9" s="1"/>
  <c r="C376" i="9"/>
  <c r="E376" i="9" s="1"/>
  <c r="G376" i="9" s="1"/>
  <c r="C375" i="9"/>
  <c r="E375" i="9" s="1"/>
  <c r="G375" i="9" s="1"/>
  <c r="C374" i="9"/>
  <c r="E374" i="9" s="1"/>
  <c r="G374" i="9" s="1"/>
  <c r="C373" i="9"/>
  <c r="E373" i="9" s="1"/>
  <c r="G373" i="9" s="1"/>
  <c r="C372" i="9"/>
  <c r="E372" i="9" s="1"/>
  <c r="G372" i="9" s="1"/>
  <c r="C371" i="9"/>
  <c r="E371" i="9" s="1"/>
  <c r="G371" i="9" s="1"/>
  <c r="C370" i="9"/>
  <c r="E370" i="9" s="1"/>
  <c r="G370" i="9" s="1"/>
  <c r="C369" i="9"/>
  <c r="E369" i="9" s="1"/>
  <c r="G369" i="9" s="1"/>
  <c r="C368" i="9"/>
  <c r="E368" i="9" s="1"/>
  <c r="G368" i="9" s="1"/>
  <c r="C367" i="9"/>
  <c r="E367" i="9" s="1"/>
  <c r="G367" i="9" s="1"/>
  <c r="C366" i="9"/>
  <c r="E366" i="9" s="1"/>
  <c r="G366" i="9" s="1"/>
  <c r="C365" i="9"/>
  <c r="E365" i="9" s="1"/>
  <c r="G365" i="9" s="1"/>
  <c r="C364" i="9"/>
  <c r="E364" i="9" s="1"/>
  <c r="G364" i="9" s="1"/>
  <c r="C363" i="9"/>
  <c r="E363" i="9" s="1"/>
  <c r="G363" i="9" s="1"/>
  <c r="C362" i="9"/>
  <c r="E362" i="9" s="1"/>
  <c r="G362" i="9" s="1"/>
  <c r="C361" i="9"/>
  <c r="E361" i="9" s="1"/>
  <c r="G361" i="9" s="1"/>
  <c r="C360" i="9"/>
  <c r="E360" i="9" s="1"/>
  <c r="G360" i="9" s="1"/>
  <c r="C359" i="9"/>
  <c r="E359" i="9" s="1"/>
  <c r="G359" i="9" s="1"/>
  <c r="C358" i="9"/>
  <c r="E358" i="9" s="1"/>
  <c r="G358" i="9" s="1"/>
  <c r="C357" i="9"/>
  <c r="E357" i="9" s="1"/>
  <c r="G357" i="9" s="1"/>
  <c r="C356" i="9"/>
  <c r="E356" i="9" s="1"/>
  <c r="G356" i="9" s="1"/>
  <c r="C355" i="9"/>
  <c r="E355" i="9" s="1"/>
  <c r="G355" i="9" s="1"/>
  <c r="C354" i="9"/>
  <c r="E354" i="9" s="1"/>
  <c r="G354" i="9" s="1"/>
  <c r="C353" i="9"/>
  <c r="E353" i="9" s="1"/>
  <c r="G353" i="9" s="1"/>
  <c r="C352" i="9"/>
  <c r="E352" i="9" s="1"/>
  <c r="G352" i="9" s="1"/>
  <c r="C351" i="9"/>
  <c r="E351" i="9" s="1"/>
  <c r="G351" i="9" s="1"/>
  <c r="C350" i="9"/>
  <c r="E350" i="9" s="1"/>
  <c r="G350" i="9" s="1"/>
  <c r="C349" i="9"/>
  <c r="E349" i="9" s="1"/>
  <c r="G349" i="9" s="1"/>
  <c r="C348" i="9"/>
  <c r="E348" i="9" s="1"/>
  <c r="G348" i="9" s="1"/>
  <c r="C347" i="9"/>
  <c r="E347" i="9" s="1"/>
  <c r="G347" i="9" s="1"/>
  <c r="C346" i="9"/>
  <c r="E346" i="9" s="1"/>
  <c r="G346" i="9" s="1"/>
  <c r="C345" i="9"/>
  <c r="E345" i="9" s="1"/>
  <c r="G345" i="9" s="1"/>
  <c r="C344" i="9"/>
  <c r="E344" i="9" s="1"/>
  <c r="G344" i="9" s="1"/>
  <c r="C343" i="9"/>
  <c r="E343" i="9" s="1"/>
  <c r="G343" i="9" s="1"/>
  <c r="C342" i="9"/>
  <c r="E342" i="9" s="1"/>
  <c r="G342" i="9" s="1"/>
  <c r="C341" i="9"/>
  <c r="E341" i="9" s="1"/>
  <c r="G341" i="9" s="1"/>
  <c r="C340" i="9"/>
  <c r="E340" i="9" s="1"/>
  <c r="G340" i="9" s="1"/>
  <c r="C339" i="9"/>
  <c r="E339" i="9" s="1"/>
  <c r="G339" i="9" s="1"/>
  <c r="C338" i="9"/>
  <c r="E338" i="9" s="1"/>
  <c r="G338" i="9" s="1"/>
  <c r="C337" i="9"/>
  <c r="E337" i="9" s="1"/>
  <c r="G337" i="9" s="1"/>
  <c r="C336" i="9"/>
  <c r="E336" i="9" s="1"/>
  <c r="G336" i="9" s="1"/>
  <c r="C335" i="9"/>
  <c r="E335" i="9" s="1"/>
  <c r="G335" i="9" s="1"/>
  <c r="C334" i="9"/>
  <c r="E334" i="9" s="1"/>
  <c r="G334" i="9" s="1"/>
  <c r="C333" i="9"/>
  <c r="E333" i="9" s="1"/>
  <c r="G333" i="9" s="1"/>
  <c r="C332" i="9"/>
  <c r="E332" i="9" s="1"/>
  <c r="G332" i="9" s="1"/>
  <c r="C331" i="9"/>
  <c r="E331" i="9" s="1"/>
  <c r="G331" i="9" s="1"/>
  <c r="C330" i="9"/>
  <c r="E330" i="9" s="1"/>
  <c r="G330" i="9" s="1"/>
  <c r="C329" i="9"/>
  <c r="E329" i="9" s="1"/>
  <c r="G329" i="9" s="1"/>
  <c r="C328" i="9"/>
  <c r="E328" i="9" s="1"/>
  <c r="G328" i="9" s="1"/>
  <c r="C327" i="9"/>
  <c r="E327" i="9" s="1"/>
  <c r="G327" i="9" s="1"/>
  <c r="C326" i="9"/>
  <c r="E326" i="9" s="1"/>
  <c r="G326" i="9" s="1"/>
  <c r="C325" i="9"/>
  <c r="E325" i="9" s="1"/>
  <c r="G325" i="9" s="1"/>
  <c r="C324" i="9"/>
  <c r="E324" i="9" s="1"/>
  <c r="G324" i="9" s="1"/>
  <c r="C323" i="9"/>
  <c r="E323" i="9" s="1"/>
  <c r="G323" i="9" s="1"/>
  <c r="C322" i="9"/>
  <c r="E322" i="9" s="1"/>
  <c r="G322" i="9" s="1"/>
  <c r="C321" i="9"/>
  <c r="E321" i="9" s="1"/>
  <c r="G321" i="9" s="1"/>
  <c r="C320" i="9"/>
  <c r="E320" i="9" s="1"/>
  <c r="G320" i="9" s="1"/>
  <c r="C319" i="9"/>
  <c r="E319" i="9" s="1"/>
  <c r="G319" i="9" s="1"/>
  <c r="C318" i="9"/>
  <c r="E318" i="9" s="1"/>
  <c r="G318" i="9" s="1"/>
  <c r="C317" i="9"/>
  <c r="E317" i="9" s="1"/>
  <c r="G317" i="9" s="1"/>
  <c r="C316" i="9"/>
  <c r="E316" i="9" s="1"/>
  <c r="G316" i="9" s="1"/>
  <c r="C315" i="9"/>
  <c r="E315" i="9" s="1"/>
  <c r="G315" i="9" s="1"/>
  <c r="C314" i="9"/>
  <c r="E314" i="9" s="1"/>
  <c r="G314" i="9" s="1"/>
  <c r="C313" i="9"/>
  <c r="E313" i="9" s="1"/>
  <c r="G313" i="9" s="1"/>
  <c r="C312" i="9"/>
  <c r="E312" i="9" s="1"/>
  <c r="G312" i="9" s="1"/>
  <c r="C311" i="9"/>
  <c r="E311" i="9" s="1"/>
  <c r="G311" i="9" s="1"/>
  <c r="C310" i="9"/>
  <c r="E310" i="9" s="1"/>
  <c r="G310" i="9" s="1"/>
  <c r="C309" i="9"/>
  <c r="E309" i="9" s="1"/>
  <c r="G309" i="9" s="1"/>
  <c r="C308" i="9"/>
  <c r="E308" i="9" s="1"/>
  <c r="G308" i="9" s="1"/>
  <c r="C307" i="9"/>
  <c r="E307" i="9" s="1"/>
  <c r="G307" i="9" s="1"/>
  <c r="C306" i="9"/>
  <c r="E306" i="9" s="1"/>
  <c r="G306" i="9" s="1"/>
  <c r="C305" i="9"/>
  <c r="E305" i="9" s="1"/>
  <c r="G305" i="9" s="1"/>
  <c r="C304" i="9"/>
  <c r="E304" i="9" s="1"/>
  <c r="G304" i="9" s="1"/>
  <c r="C303" i="9"/>
  <c r="E303" i="9" s="1"/>
  <c r="G303" i="9" s="1"/>
  <c r="C302" i="9"/>
  <c r="E302" i="9" s="1"/>
  <c r="G302" i="9" s="1"/>
  <c r="C301" i="9"/>
  <c r="E301" i="9" s="1"/>
  <c r="G301" i="9" s="1"/>
  <c r="C300" i="9"/>
  <c r="E300" i="9" s="1"/>
  <c r="G300" i="9" s="1"/>
  <c r="C299" i="9"/>
  <c r="E299" i="9" s="1"/>
  <c r="G299" i="9" s="1"/>
  <c r="C298" i="9"/>
  <c r="E298" i="9" s="1"/>
  <c r="G298" i="9" s="1"/>
  <c r="C297" i="9"/>
  <c r="E297" i="9" s="1"/>
  <c r="G297" i="9" s="1"/>
  <c r="C296" i="9"/>
  <c r="E296" i="9" s="1"/>
  <c r="G296" i="9" s="1"/>
  <c r="C295" i="9"/>
  <c r="E295" i="9" s="1"/>
  <c r="G295" i="9" s="1"/>
  <c r="C294" i="9"/>
  <c r="E294" i="9" s="1"/>
  <c r="G294" i="9" s="1"/>
  <c r="C293" i="9"/>
  <c r="E293" i="9" s="1"/>
  <c r="G293" i="9" s="1"/>
  <c r="C292" i="9"/>
  <c r="E292" i="9" s="1"/>
  <c r="G292" i="9" s="1"/>
  <c r="C291" i="9"/>
  <c r="E291" i="9" s="1"/>
  <c r="G291" i="9" s="1"/>
  <c r="C290" i="9"/>
  <c r="E290" i="9" s="1"/>
  <c r="G290" i="9" s="1"/>
  <c r="C289" i="9"/>
  <c r="E289" i="9" s="1"/>
  <c r="G289" i="9" s="1"/>
  <c r="C288" i="9"/>
  <c r="E288" i="9" s="1"/>
  <c r="G288" i="9" s="1"/>
  <c r="C287" i="9"/>
  <c r="E287" i="9" s="1"/>
  <c r="G287" i="9" s="1"/>
  <c r="C286" i="9"/>
  <c r="E286" i="9" s="1"/>
  <c r="G286" i="9" s="1"/>
  <c r="C285" i="9"/>
  <c r="E285" i="9" s="1"/>
  <c r="G285" i="9" s="1"/>
  <c r="C284" i="9"/>
  <c r="E284" i="9" s="1"/>
  <c r="G284" i="9" s="1"/>
  <c r="C283" i="9"/>
  <c r="E283" i="9" s="1"/>
  <c r="G283" i="9" s="1"/>
  <c r="C282" i="9"/>
  <c r="E282" i="9" s="1"/>
  <c r="G282" i="9" s="1"/>
  <c r="C281" i="9"/>
  <c r="E281" i="9" s="1"/>
  <c r="G281" i="9" s="1"/>
  <c r="C280" i="9"/>
  <c r="E280" i="9" s="1"/>
  <c r="G280" i="9" s="1"/>
  <c r="C279" i="9"/>
  <c r="E279" i="9" s="1"/>
  <c r="G279" i="9" s="1"/>
  <c r="C278" i="9"/>
  <c r="E278" i="9" s="1"/>
  <c r="G278" i="9" s="1"/>
  <c r="C277" i="9"/>
  <c r="E277" i="9" s="1"/>
  <c r="G277" i="9" s="1"/>
  <c r="C276" i="9"/>
  <c r="E276" i="9" s="1"/>
  <c r="G276" i="9" s="1"/>
  <c r="C275" i="9"/>
  <c r="E275" i="9" s="1"/>
  <c r="G275" i="9" s="1"/>
  <c r="C274" i="9"/>
  <c r="E274" i="9" s="1"/>
  <c r="G274" i="9" s="1"/>
  <c r="C273" i="9"/>
  <c r="E273" i="9" s="1"/>
  <c r="G273" i="9" s="1"/>
  <c r="C272" i="9"/>
  <c r="E272" i="9" s="1"/>
  <c r="G272" i="9" s="1"/>
  <c r="C271" i="9"/>
  <c r="E271" i="9" s="1"/>
  <c r="G271" i="9" s="1"/>
  <c r="C270" i="9"/>
  <c r="E270" i="9" s="1"/>
  <c r="G270" i="9" s="1"/>
  <c r="C269" i="9"/>
  <c r="E269" i="9" s="1"/>
  <c r="G269" i="9" s="1"/>
  <c r="C268" i="9"/>
  <c r="E268" i="9" s="1"/>
  <c r="G268" i="9" s="1"/>
  <c r="C267" i="9"/>
  <c r="E267" i="9" s="1"/>
  <c r="G267" i="9" s="1"/>
  <c r="C266" i="9"/>
  <c r="E266" i="9" s="1"/>
  <c r="G266" i="9" s="1"/>
  <c r="C265" i="9"/>
  <c r="E265" i="9" s="1"/>
  <c r="G265" i="9" s="1"/>
  <c r="C264" i="9"/>
  <c r="E264" i="9" s="1"/>
  <c r="G264" i="9" s="1"/>
  <c r="C263" i="9"/>
  <c r="E263" i="9" s="1"/>
  <c r="G263" i="9" s="1"/>
  <c r="C262" i="9"/>
  <c r="E262" i="9" s="1"/>
  <c r="G262" i="9" s="1"/>
  <c r="C261" i="9"/>
  <c r="E261" i="9" s="1"/>
  <c r="G261" i="9" s="1"/>
  <c r="C260" i="9"/>
  <c r="E260" i="9" s="1"/>
  <c r="G260" i="9" s="1"/>
  <c r="C259" i="9"/>
  <c r="E259" i="9" s="1"/>
  <c r="G259" i="9" s="1"/>
  <c r="C258" i="9"/>
  <c r="E258" i="9" s="1"/>
  <c r="G258" i="9" s="1"/>
  <c r="C257" i="9"/>
  <c r="E257" i="9" s="1"/>
  <c r="G257" i="9" s="1"/>
  <c r="C256" i="9"/>
  <c r="E256" i="9" s="1"/>
  <c r="G256" i="9" s="1"/>
  <c r="C255" i="9"/>
  <c r="E255" i="9" s="1"/>
  <c r="G255" i="9" s="1"/>
  <c r="C254" i="9"/>
  <c r="E254" i="9" s="1"/>
  <c r="G254" i="9" s="1"/>
  <c r="C253" i="9"/>
  <c r="E253" i="9" s="1"/>
  <c r="G253" i="9" s="1"/>
  <c r="C252" i="9"/>
  <c r="E252" i="9" s="1"/>
  <c r="G252" i="9" s="1"/>
  <c r="C251" i="9"/>
  <c r="E251" i="9" s="1"/>
  <c r="G251" i="9" s="1"/>
  <c r="C250" i="9"/>
  <c r="E250" i="9" s="1"/>
  <c r="G250" i="9" s="1"/>
  <c r="C249" i="9"/>
  <c r="E249" i="9" s="1"/>
  <c r="G249" i="9" s="1"/>
  <c r="C248" i="9"/>
  <c r="E248" i="9" s="1"/>
  <c r="G248" i="9" s="1"/>
  <c r="C247" i="9"/>
  <c r="E247" i="9" s="1"/>
  <c r="G247" i="9" s="1"/>
  <c r="C246" i="9"/>
  <c r="E246" i="9" s="1"/>
  <c r="G246" i="9" s="1"/>
  <c r="C245" i="9"/>
  <c r="E245" i="9" s="1"/>
  <c r="G245" i="9" s="1"/>
  <c r="C244" i="9"/>
  <c r="E244" i="9" s="1"/>
  <c r="G244" i="9" s="1"/>
  <c r="C243" i="9"/>
  <c r="E243" i="9" s="1"/>
  <c r="G243" i="9" s="1"/>
  <c r="C242" i="9"/>
  <c r="E242" i="9" s="1"/>
  <c r="G242" i="9" s="1"/>
  <c r="C241" i="9"/>
  <c r="E241" i="9" s="1"/>
  <c r="G241" i="9" s="1"/>
  <c r="C240" i="9"/>
  <c r="E240" i="9" s="1"/>
  <c r="G240" i="9" s="1"/>
  <c r="C239" i="9"/>
  <c r="E239" i="9" s="1"/>
  <c r="G239" i="9" s="1"/>
  <c r="C238" i="9"/>
  <c r="E238" i="9" s="1"/>
  <c r="G238" i="9" s="1"/>
  <c r="C237" i="9"/>
  <c r="E237" i="9" s="1"/>
  <c r="G237" i="9" s="1"/>
  <c r="C236" i="9"/>
  <c r="E236" i="9" s="1"/>
  <c r="G236" i="9" s="1"/>
  <c r="C235" i="9"/>
  <c r="E235" i="9" s="1"/>
  <c r="G235" i="9" s="1"/>
  <c r="C234" i="9"/>
  <c r="E234" i="9" s="1"/>
  <c r="G234" i="9" s="1"/>
  <c r="C233" i="9"/>
  <c r="E233" i="9" s="1"/>
  <c r="G233" i="9" s="1"/>
  <c r="C232" i="9"/>
  <c r="E232" i="9" s="1"/>
  <c r="G232" i="9" s="1"/>
  <c r="C231" i="9"/>
  <c r="E231" i="9" s="1"/>
  <c r="G231" i="9" s="1"/>
  <c r="C230" i="9"/>
  <c r="E230" i="9" s="1"/>
  <c r="G230" i="9" s="1"/>
  <c r="C229" i="9"/>
  <c r="E229" i="9" s="1"/>
  <c r="G229" i="9" s="1"/>
  <c r="C228" i="9"/>
  <c r="E228" i="9" s="1"/>
  <c r="G228" i="9" s="1"/>
  <c r="C227" i="9"/>
  <c r="E227" i="9" s="1"/>
  <c r="G227" i="9" s="1"/>
  <c r="C226" i="9"/>
  <c r="E226" i="9" s="1"/>
  <c r="G226" i="9" s="1"/>
  <c r="C225" i="9"/>
  <c r="E225" i="9" s="1"/>
  <c r="G225" i="9" s="1"/>
  <c r="C224" i="9"/>
  <c r="E224" i="9" s="1"/>
  <c r="G224" i="9" s="1"/>
  <c r="C223" i="9"/>
  <c r="E223" i="9" s="1"/>
  <c r="G223" i="9" s="1"/>
  <c r="C222" i="9"/>
  <c r="E222" i="9" s="1"/>
  <c r="G222" i="9" s="1"/>
  <c r="C221" i="9"/>
  <c r="E221" i="9" s="1"/>
  <c r="G221" i="9" s="1"/>
  <c r="C220" i="9"/>
  <c r="E220" i="9" s="1"/>
  <c r="G220" i="9" s="1"/>
  <c r="C219" i="9"/>
  <c r="E219" i="9" s="1"/>
  <c r="G219" i="9" s="1"/>
  <c r="C218" i="9"/>
  <c r="E218" i="9" s="1"/>
  <c r="G218" i="9" s="1"/>
  <c r="C217" i="9"/>
  <c r="E217" i="9" s="1"/>
  <c r="G217" i="9" s="1"/>
  <c r="C216" i="9"/>
  <c r="E216" i="9" s="1"/>
  <c r="G216" i="9" s="1"/>
  <c r="C215" i="9"/>
  <c r="E215" i="9" s="1"/>
  <c r="G215" i="9" s="1"/>
  <c r="C214" i="9"/>
  <c r="E214" i="9" s="1"/>
  <c r="G214" i="9" s="1"/>
  <c r="C213" i="9"/>
  <c r="E213" i="9" s="1"/>
  <c r="G213" i="9" s="1"/>
  <c r="C212" i="9"/>
  <c r="E212" i="9" s="1"/>
  <c r="G212" i="9" s="1"/>
  <c r="C211" i="9"/>
  <c r="E211" i="9" s="1"/>
  <c r="G211" i="9" s="1"/>
  <c r="C210" i="9"/>
  <c r="E210" i="9" s="1"/>
  <c r="G210" i="9" s="1"/>
  <c r="C209" i="9"/>
  <c r="E209" i="9" s="1"/>
  <c r="G209" i="9" s="1"/>
  <c r="C208" i="9"/>
  <c r="E208" i="9" s="1"/>
  <c r="G208" i="9" s="1"/>
  <c r="C207" i="9"/>
  <c r="E207" i="9" s="1"/>
  <c r="G207" i="9" s="1"/>
  <c r="C206" i="9"/>
  <c r="E206" i="9" s="1"/>
  <c r="G206" i="9" s="1"/>
  <c r="C205" i="9"/>
  <c r="E205" i="9" s="1"/>
  <c r="G205" i="9" s="1"/>
  <c r="C204" i="9"/>
  <c r="E204" i="9" s="1"/>
  <c r="G204" i="9" s="1"/>
  <c r="C203" i="9"/>
  <c r="E203" i="9" s="1"/>
  <c r="G203" i="9" s="1"/>
  <c r="C202" i="9"/>
  <c r="E202" i="9" s="1"/>
  <c r="G202" i="9" s="1"/>
  <c r="C201" i="9"/>
  <c r="E201" i="9" s="1"/>
  <c r="G201" i="9" s="1"/>
  <c r="C200" i="9"/>
  <c r="E200" i="9" s="1"/>
  <c r="G200" i="9" s="1"/>
  <c r="C199" i="9"/>
  <c r="E199" i="9" s="1"/>
  <c r="G199" i="9" s="1"/>
  <c r="C198" i="9"/>
  <c r="E198" i="9" s="1"/>
  <c r="G198" i="9" s="1"/>
  <c r="C197" i="9"/>
  <c r="E197" i="9" s="1"/>
  <c r="G197" i="9" s="1"/>
  <c r="C196" i="9"/>
  <c r="E196" i="9" s="1"/>
  <c r="G196" i="9" s="1"/>
  <c r="C195" i="9"/>
  <c r="E195" i="9" s="1"/>
  <c r="G195" i="9" s="1"/>
  <c r="C194" i="9"/>
  <c r="E194" i="9" s="1"/>
  <c r="G194" i="9" s="1"/>
  <c r="C193" i="9"/>
  <c r="E193" i="9" s="1"/>
  <c r="G193" i="9" s="1"/>
  <c r="C192" i="9"/>
  <c r="E192" i="9" s="1"/>
  <c r="G192" i="9" s="1"/>
  <c r="C191" i="9"/>
  <c r="E191" i="9" s="1"/>
  <c r="G191" i="9" s="1"/>
  <c r="C190" i="9"/>
  <c r="E190" i="9" s="1"/>
  <c r="G190" i="9" s="1"/>
  <c r="C189" i="9"/>
  <c r="E189" i="9" s="1"/>
  <c r="G189" i="9" s="1"/>
  <c r="C188" i="9"/>
  <c r="E188" i="9" s="1"/>
  <c r="G188" i="9" s="1"/>
  <c r="C187" i="9"/>
  <c r="E187" i="9" s="1"/>
  <c r="G187" i="9" s="1"/>
  <c r="C186" i="9"/>
  <c r="E186" i="9" s="1"/>
  <c r="G186" i="9" s="1"/>
  <c r="C185" i="9"/>
  <c r="E185" i="9" s="1"/>
  <c r="G185" i="9" s="1"/>
  <c r="C184" i="9"/>
  <c r="E184" i="9" s="1"/>
  <c r="G184" i="9" s="1"/>
  <c r="C183" i="9"/>
  <c r="E183" i="9" s="1"/>
  <c r="G183" i="9" s="1"/>
  <c r="C182" i="9"/>
  <c r="E182" i="9" s="1"/>
  <c r="G182" i="9" s="1"/>
  <c r="C181" i="9"/>
  <c r="E181" i="9" s="1"/>
  <c r="G181" i="9" s="1"/>
  <c r="C180" i="9"/>
  <c r="E180" i="9" s="1"/>
  <c r="G180" i="9" s="1"/>
  <c r="C179" i="9"/>
  <c r="E179" i="9" s="1"/>
  <c r="G179" i="9" s="1"/>
  <c r="C178" i="9"/>
  <c r="E178" i="9" s="1"/>
  <c r="G178" i="9" s="1"/>
  <c r="C177" i="9"/>
  <c r="E177" i="9" s="1"/>
  <c r="G177" i="9" s="1"/>
  <c r="C176" i="9"/>
  <c r="E176" i="9" s="1"/>
  <c r="G176" i="9" s="1"/>
  <c r="C175" i="9"/>
  <c r="E175" i="9" s="1"/>
  <c r="G175" i="9" s="1"/>
  <c r="C174" i="9"/>
  <c r="E174" i="9" s="1"/>
  <c r="G174" i="9" s="1"/>
  <c r="C173" i="9"/>
  <c r="E173" i="9" s="1"/>
  <c r="G173" i="9" s="1"/>
  <c r="C172" i="9"/>
  <c r="E172" i="9" s="1"/>
  <c r="G172" i="9" s="1"/>
  <c r="C171" i="9"/>
  <c r="E171" i="9" s="1"/>
  <c r="G171" i="9" s="1"/>
  <c r="C170" i="9"/>
  <c r="E170" i="9" s="1"/>
  <c r="G170" i="9" s="1"/>
  <c r="C169" i="9"/>
  <c r="E169" i="9" s="1"/>
  <c r="G169" i="9" s="1"/>
  <c r="C168" i="9"/>
  <c r="E168" i="9" s="1"/>
  <c r="G168" i="9" s="1"/>
  <c r="C167" i="9"/>
  <c r="E167" i="9" s="1"/>
  <c r="G167" i="9" s="1"/>
  <c r="C166" i="9"/>
  <c r="E166" i="9" s="1"/>
  <c r="G166" i="9" s="1"/>
  <c r="C165" i="9"/>
  <c r="E165" i="9" s="1"/>
  <c r="G165" i="9" s="1"/>
  <c r="C164" i="9"/>
  <c r="E164" i="9" s="1"/>
  <c r="G164" i="9" s="1"/>
  <c r="C163" i="9"/>
  <c r="E163" i="9" s="1"/>
  <c r="G163" i="9" s="1"/>
  <c r="C162" i="9"/>
  <c r="E162" i="9" s="1"/>
  <c r="G162" i="9" s="1"/>
  <c r="C161" i="9"/>
  <c r="E161" i="9" s="1"/>
  <c r="G161" i="9" s="1"/>
  <c r="C160" i="9"/>
  <c r="E160" i="9" s="1"/>
  <c r="G160" i="9" s="1"/>
  <c r="C159" i="9"/>
  <c r="E159" i="9" s="1"/>
  <c r="G159" i="9" s="1"/>
  <c r="C158" i="9"/>
  <c r="E158" i="9" s="1"/>
  <c r="G158" i="9" s="1"/>
  <c r="C157" i="9"/>
  <c r="E157" i="9" s="1"/>
  <c r="G157" i="9" s="1"/>
  <c r="C156" i="9"/>
  <c r="E156" i="9" s="1"/>
  <c r="G156" i="9" s="1"/>
  <c r="C155" i="9"/>
  <c r="E155" i="9" s="1"/>
  <c r="G155" i="9" s="1"/>
  <c r="C154" i="9"/>
  <c r="E154" i="9" s="1"/>
  <c r="G154" i="9" s="1"/>
  <c r="C153" i="9"/>
  <c r="E153" i="9" s="1"/>
  <c r="G153" i="9" s="1"/>
  <c r="C152" i="9"/>
  <c r="E152" i="9" s="1"/>
  <c r="G152" i="9" s="1"/>
  <c r="C151" i="9"/>
  <c r="E151" i="9" s="1"/>
  <c r="G151" i="9" s="1"/>
  <c r="C150" i="9"/>
  <c r="E150" i="9" s="1"/>
  <c r="G150" i="9" s="1"/>
  <c r="C149" i="9"/>
  <c r="E149" i="9" s="1"/>
  <c r="G149" i="9" s="1"/>
  <c r="C148" i="9"/>
  <c r="E148" i="9" s="1"/>
  <c r="G148" i="9" s="1"/>
  <c r="C147" i="9"/>
  <c r="E147" i="9" s="1"/>
  <c r="G147" i="9" s="1"/>
  <c r="C146" i="9"/>
  <c r="E146" i="9" s="1"/>
  <c r="G146" i="9" s="1"/>
  <c r="C145" i="9"/>
  <c r="E145" i="9" s="1"/>
  <c r="G145" i="9" s="1"/>
  <c r="C144" i="9"/>
  <c r="E144" i="9" s="1"/>
  <c r="G144" i="9" s="1"/>
  <c r="C143" i="9"/>
  <c r="E143" i="9" s="1"/>
  <c r="G143" i="9" s="1"/>
  <c r="C142" i="9"/>
  <c r="E142" i="9" s="1"/>
  <c r="G142" i="9" s="1"/>
  <c r="C141" i="9"/>
  <c r="E141" i="9" s="1"/>
  <c r="G141" i="9" s="1"/>
  <c r="C140" i="9"/>
  <c r="E140" i="9" s="1"/>
  <c r="G140" i="9" s="1"/>
  <c r="C139" i="9"/>
  <c r="E139" i="9" s="1"/>
  <c r="G139" i="9" s="1"/>
  <c r="C138" i="9"/>
  <c r="E138" i="9" s="1"/>
  <c r="G138" i="9" s="1"/>
  <c r="C137" i="9"/>
  <c r="E137" i="9" s="1"/>
  <c r="G137" i="9" s="1"/>
  <c r="C136" i="9"/>
  <c r="E136" i="9" s="1"/>
  <c r="G136" i="9" s="1"/>
  <c r="C135" i="9"/>
  <c r="E135" i="9" s="1"/>
  <c r="G135" i="9" s="1"/>
  <c r="C134" i="9"/>
  <c r="E134" i="9" s="1"/>
  <c r="G134" i="9" s="1"/>
  <c r="C133" i="9"/>
  <c r="E133" i="9" s="1"/>
  <c r="G133" i="9" s="1"/>
  <c r="C132" i="9"/>
  <c r="E132" i="9" s="1"/>
  <c r="G132" i="9" s="1"/>
  <c r="C131" i="9"/>
  <c r="E131" i="9" s="1"/>
  <c r="G131" i="9" s="1"/>
  <c r="C130" i="9"/>
  <c r="E130" i="9" s="1"/>
  <c r="G130" i="9" s="1"/>
  <c r="C129" i="9"/>
  <c r="E129" i="9" s="1"/>
  <c r="G129" i="9" s="1"/>
  <c r="C128" i="9"/>
  <c r="E128" i="9" s="1"/>
  <c r="G128" i="9" s="1"/>
  <c r="C127" i="9"/>
  <c r="E127" i="9" s="1"/>
  <c r="G127" i="9" s="1"/>
  <c r="C126" i="9"/>
  <c r="E126" i="9" s="1"/>
  <c r="G126" i="9" s="1"/>
  <c r="C125" i="9"/>
  <c r="E125" i="9" s="1"/>
  <c r="G125" i="9" s="1"/>
  <c r="C124" i="9"/>
  <c r="E124" i="9" s="1"/>
  <c r="G124" i="9" s="1"/>
  <c r="C123" i="9"/>
  <c r="E123" i="9" s="1"/>
  <c r="G123" i="9" s="1"/>
  <c r="C122" i="9"/>
  <c r="E122" i="9" s="1"/>
  <c r="G122" i="9" s="1"/>
  <c r="C121" i="9"/>
  <c r="E121" i="9" s="1"/>
  <c r="G121" i="9" s="1"/>
  <c r="C120" i="9"/>
  <c r="E120" i="9" s="1"/>
  <c r="G120" i="9" s="1"/>
  <c r="C119" i="9"/>
  <c r="E119" i="9" s="1"/>
  <c r="G119" i="9" s="1"/>
  <c r="C118" i="9"/>
  <c r="E118" i="9" s="1"/>
  <c r="G118" i="9" s="1"/>
  <c r="C117" i="9"/>
  <c r="E117" i="9" s="1"/>
  <c r="G117" i="9" s="1"/>
  <c r="C116" i="9"/>
  <c r="E116" i="9" s="1"/>
  <c r="G116" i="9" s="1"/>
  <c r="C115" i="9"/>
  <c r="E115" i="9" s="1"/>
  <c r="G115" i="9" s="1"/>
  <c r="C114" i="9"/>
  <c r="E114" i="9" s="1"/>
  <c r="G114" i="9" s="1"/>
  <c r="C113" i="9"/>
  <c r="E113" i="9" s="1"/>
  <c r="G113" i="9" s="1"/>
  <c r="C112" i="9"/>
  <c r="E112" i="9" s="1"/>
  <c r="G112" i="9" s="1"/>
  <c r="C111" i="9"/>
  <c r="E111" i="9" s="1"/>
  <c r="G111" i="9" s="1"/>
  <c r="C110" i="9"/>
  <c r="E110" i="9" s="1"/>
  <c r="G110" i="9" s="1"/>
  <c r="C109" i="9"/>
  <c r="E109" i="9" s="1"/>
  <c r="G109" i="9" s="1"/>
  <c r="C108" i="9"/>
  <c r="E108" i="9" s="1"/>
  <c r="G108" i="9" s="1"/>
  <c r="C107" i="9"/>
  <c r="E107" i="9" s="1"/>
  <c r="G107" i="9" s="1"/>
  <c r="C106" i="9"/>
  <c r="E106" i="9" s="1"/>
  <c r="G106" i="9" s="1"/>
  <c r="C105" i="9"/>
  <c r="E105" i="9" s="1"/>
  <c r="G105" i="9" s="1"/>
  <c r="C104" i="9"/>
  <c r="E104" i="9" s="1"/>
  <c r="G104" i="9" s="1"/>
  <c r="C103" i="9"/>
  <c r="E103" i="9" s="1"/>
  <c r="G103" i="9" s="1"/>
  <c r="C102" i="9"/>
  <c r="E102" i="9" s="1"/>
  <c r="G102" i="9" s="1"/>
  <c r="C101" i="9"/>
  <c r="E101" i="9" s="1"/>
  <c r="G101" i="9" s="1"/>
  <c r="C100" i="9"/>
  <c r="E100" i="9" s="1"/>
  <c r="G100" i="9" s="1"/>
  <c r="C99" i="9"/>
  <c r="E99" i="9" s="1"/>
  <c r="G99" i="9" s="1"/>
  <c r="C98" i="9"/>
  <c r="E98" i="9" s="1"/>
  <c r="G98" i="9" s="1"/>
  <c r="C97" i="9"/>
  <c r="E97" i="9" s="1"/>
  <c r="G97" i="9" s="1"/>
  <c r="C96" i="9"/>
  <c r="E96" i="9" s="1"/>
  <c r="G96" i="9" s="1"/>
  <c r="C95" i="9"/>
  <c r="E95" i="9" s="1"/>
  <c r="G95" i="9" s="1"/>
  <c r="C94" i="9"/>
  <c r="E94" i="9" s="1"/>
  <c r="G94" i="9" s="1"/>
  <c r="C93" i="9"/>
  <c r="E93" i="9" s="1"/>
  <c r="G93" i="9" s="1"/>
  <c r="C92" i="9"/>
  <c r="E92" i="9" s="1"/>
  <c r="G92" i="9" s="1"/>
  <c r="C91" i="9"/>
  <c r="E91" i="9" s="1"/>
  <c r="G91" i="9" s="1"/>
  <c r="C90" i="9"/>
  <c r="E90" i="9" s="1"/>
  <c r="G90" i="9" s="1"/>
  <c r="C89" i="9"/>
  <c r="E89" i="9" s="1"/>
  <c r="G89" i="9" s="1"/>
  <c r="C88" i="9"/>
  <c r="E88" i="9" s="1"/>
  <c r="G88" i="9" s="1"/>
  <c r="C87" i="9"/>
  <c r="E87" i="9" s="1"/>
  <c r="G87" i="9" s="1"/>
  <c r="C86" i="9"/>
  <c r="E86" i="9" s="1"/>
  <c r="G86" i="9" s="1"/>
  <c r="C85" i="9"/>
  <c r="E85" i="9" s="1"/>
  <c r="G85" i="9" s="1"/>
  <c r="C84" i="9"/>
  <c r="E84" i="9" s="1"/>
  <c r="G84" i="9" s="1"/>
  <c r="C83" i="9"/>
  <c r="E83" i="9" s="1"/>
  <c r="G83" i="9" s="1"/>
  <c r="C82" i="9"/>
  <c r="E82" i="9" s="1"/>
  <c r="G82" i="9" s="1"/>
  <c r="C81" i="9"/>
  <c r="E81" i="9" s="1"/>
  <c r="G81" i="9" s="1"/>
  <c r="C80" i="9"/>
  <c r="E80" i="9" s="1"/>
  <c r="G80" i="9" s="1"/>
  <c r="C79" i="9"/>
  <c r="E79" i="9" s="1"/>
  <c r="G79" i="9" s="1"/>
  <c r="C78" i="9"/>
  <c r="E78" i="9" s="1"/>
  <c r="G78" i="9" s="1"/>
  <c r="C77" i="9"/>
  <c r="E77" i="9" s="1"/>
  <c r="G77" i="9" s="1"/>
  <c r="C76" i="9"/>
  <c r="E76" i="9" s="1"/>
  <c r="G76" i="9" s="1"/>
  <c r="C75" i="9"/>
  <c r="E75" i="9" s="1"/>
  <c r="G75" i="9" s="1"/>
  <c r="C74" i="9"/>
  <c r="E74" i="9" s="1"/>
  <c r="G74" i="9" s="1"/>
  <c r="C73" i="9"/>
  <c r="E73" i="9" s="1"/>
  <c r="G73" i="9" s="1"/>
  <c r="C72" i="9"/>
  <c r="E72" i="9" s="1"/>
  <c r="G72" i="9" s="1"/>
  <c r="C71" i="9"/>
  <c r="E71" i="9" s="1"/>
  <c r="G71" i="9" s="1"/>
  <c r="C70" i="9"/>
  <c r="E70" i="9" s="1"/>
  <c r="G70" i="9" s="1"/>
  <c r="C69" i="9"/>
  <c r="E69" i="9" s="1"/>
  <c r="G69" i="9" s="1"/>
  <c r="C68" i="9"/>
  <c r="E68" i="9" s="1"/>
  <c r="G68" i="9" s="1"/>
  <c r="C67" i="9"/>
  <c r="E67" i="9" s="1"/>
  <c r="G67" i="9" s="1"/>
  <c r="C66" i="9"/>
  <c r="E66" i="9" s="1"/>
  <c r="G66" i="9" s="1"/>
  <c r="C65" i="9"/>
  <c r="E65" i="9" s="1"/>
  <c r="G65" i="9" s="1"/>
  <c r="C64" i="9"/>
  <c r="E64" i="9" s="1"/>
  <c r="G64" i="9" s="1"/>
  <c r="C63" i="9"/>
  <c r="E63" i="9" s="1"/>
  <c r="G63" i="9" s="1"/>
  <c r="C62" i="9"/>
  <c r="E62" i="9" s="1"/>
  <c r="G62" i="9" s="1"/>
  <c r="C61" i="9"/>
  <c r="E61" i="9" s="1"/>
  <c r="G61" i="9" s="1"/>
  <c r="C60" i="9"/>
  <c r="E60" i="9" s="1"/>
  <c r="G60" i="9" s="1"/>
  <c r="C59" i="9"/>
  <c r="E59" i="9" s="1"/>
  <c r="G59" i="9" s="1"/>
  <c r="C58" i="9"/>
  <c r="E58" i="9" s="1"/>
  <c r="G58" i="9" s="1"/>
  <c r="C57" i="9"/>
  <c r="E57" i="9" s="1"/>
  <c r="G57" i="9" s="1"/>
  <c r="C56" i="9"/>
  <c r="E56" i="9" s="1"/>
  <c r="G56" i="9" s="1"/>
  <c r="C55" i="9"/>
  <c r="E55" i="9" s="1"/>
  <c r="G55" i="9" s="1"/>
  <c r="C54" i="9"/>
  <c r="E54" i="9" s="1"/>
  <c r="G54" i="9" s="1"/>
  <c r="C53" i="9"/>
  <c r="E53" i="9" s="1"/>
  <c r="G53" i="9" s="1"/>
  <c r="C52" i="9"/>
  <c r="E52" i="9" s="1"/>
  <c r="G52" i="9" s="1"/>
  <c r="C51" i="9"/>
  <c r="E51" i="9" s="1"/>
  <c r="G51" i="9" s="1"/>
  <c r="C50" i="9"/>
  <c r="E50" i="9" s="1"/>
  <c r="G50" i="9" s="1"/>
  <c r="C49" i="9"/>
  <c r="E49" i="9" s="1"/>
  <c r="G49" i="9" s="1"/>
  <c r="C48" i="9"/>
  <c r="E48" i="9" s="1"/>
  <c r="G48" i="9" s="1"/>
  <c r="C47" i="9"/>
  <c r="E47" i="9" s="1"/>
  <c r="G47" i="9" s="1"/>
  <c r="C46" i="9"/>
  <c r="E46" i="9" s="1"/>
  <c r="G46" i="9" s="1"/>
  <c r="C45" i="9"/>
  <c r="E45" i="9" s="1"/>
  <c r="G45" i="9" s="1"/>
  <c r="C44" i="9"/>
  <c r="E44" i="9" s="1"/>
  <c r="G44" i="9" s="1"/>
  <c r="C43" i="9"/>
  <c r="E43" i="9" s="1"/>
  <c r="G43" i="9" s="1"/>
  <c r="C42" i="9"/>
  <c r="E42" i="9" s="1"/>
  <c r="G42" i="9" s="1"/>
  <c r="C41" i="9"/>
  <c r="E41" i="9" s="1"/>
  <c r="G41" i="9" s="1"/>
  <c r="C40" i="9"/>
  <c r="E40" i="9" s="1"/>
  <c r="G40" i="9" s="1"/>
  <c r="C39" i="9"/>
  <c r="E39" i="9" s="1"/>
  <c r="G39" i="9" s="1"/>
  <c r="C38" i="9"/>
  <c r="E38" i="9" s="1"/>
  <c r="G38" i="9" s="1"/>
  <c r="C37" i="9"/>
  <c r="E37" i="9" s="1"/>
  <c r="G37" i="9" s="1"/>
  <c r="C36" i="9"/>
  <c r="E36" i="9" s="1"/>
  <c r="G36" i="9" s="1"/>
  <c r="C35" i="9"/>
  <c r="E35" i="9" s="1"/>
  <c r="G35" i="9" s="1"/>
  <c r="C34" i="9"/>
  <c r="E34" i="9" s="1"/>
  <c r="G34" i="9" s="1"/>
  <c r="C33" i="9"/>
  <c r="E33" i="9" s="1"/>
  <c r="G33" i="9" s="1"/>
  <c r="C32" i="9"/>
  <c r="E32" i="9" s="1"/>
  <c r="G32" i="9" s="1"/>
  <c r="C31" i="9"/>
  <c r="E31" i="9" s="1"/>
  <c r="G31" i="9" s="1"/>
  <c r="C30" i="9"/>
  <c r="E30" i="9" s="1"/>
  <c r="G30" i="9" s="1"/>
  <c r="C29" i="9"/>
  <c r="E29" i="9" s="1"/>
  <c r="G29" i="9" s="1"/>
  <c r="C28" i="9"/>
  <c r="E28" i="9" s="1"/>
  <c r="G28" i="9" s="1"/>
  <c r="C27" i="9"/>
  <c r="E27" i="9" s="1"/>
  <c r="G27" i="9" s="1"/>
  <c r="C26" i="9"/>
  <c r="E26" i="9" s="1"/>
  <c r="G26" i="9" s="1"/>
  <c r="C25" i="9"/>
  <c r="E25" i="9" s="1"/>
  <c r="G25" i="9" s="1"/>
  <c r="C24" i="9"/>
  <c r="E24" i="9" s="1"/>
  <c r="G24" i="9" s="1"/>
  <c r="C23" i="9"/>
  <c r="E23" i="9" s="1"/>
  <c r="G23" i="9" s="1"/>
  <c r="C22" i="9"/>
  <c r="E22" i="9" s="1"/>
  <c r="G22" i="9" s="1"/>
  <c r="C21" i="9"/>
  <c r="E21" i="9" s="1"/>
  <c r="G21" i="9" s="1"/>
  <c r="C20" i="9"/>
  <c r="E20" i="9" s="1"/>
  <c r="G20" i="9" s="1"/>
  <c r="C19" i="9"/>
  <c r="E19" i="9" s="1"/>
  <c r="G19" i="9" s="1"/>
  <c r="C18" i="9"/>
  <c r="E18" i="9" s="1"/>
  <c r="G18" i="9" s="1"/>
  <c r="C17" i="9"/>
  <c r="E17" i="9" s="1"/>
  <c r="G17" i="9" s="1"/>
  <c r="C16" i="9"/>
  <c r="E16" i="9" s="1"/>
  <c r="G16" i="9" s="1"/>
  <c r="C15" i="9"/>
  <c r="E15" i="9" s="1"/>
  <c r="G15" i="9" s="1"/>
  <c r="C14" i="9"/>
  <c r="E14" i="9" s="1"/>
  <c r="G14" i="9" s="1"/>
  <c r="C13" i="9"/>
  <c r="E13" i="9" s="1"/>
  <c r="G13" i="9" s="1"/>
  <c r="C12" i="9"/>
  <c r="E12" i="9" s="1"/>
  <c r="G12" i="9" s="1"/>
  <c r="C11" i="9"/>
  <c r="E11" i="9" s="1"/>
  <c r="G11" i="9" s="1"/>
  <c r="C10" i="9"/>
  <c r="E10" i="9" s="1"/>
  <c r="G10" i="9" s="1"/>
  <c r="C9" i="9"/>
  <c r="E9" i="9" s="1"/>
  <c r="G9" i="9" s="1"/>
  <c r="C8" i="9"/>
  <c r="E8" i="9" s="1"/>
  <c r="G8" i="9" s="1"/>
  <c r="C7" i="9"/>
  <c r="E7" i="9" s="1"/>
  <c r="G7" i="9" s="1"/>
  <c r="C6" i="9"/>
  <c r="E6" i="9" s="1"/>
  <c r="G6" i="9" s="1"/>
  <c r="C5" i="9"/>
  <c r="E5" i="9" s="1"/>
  <c r="G5" i="9" s="1"/>
  <c r="C4" i="9"/>
  <c r="E4" i="9" s="1"/>
  <c r="G4" i="9" s="1"/>
  <c r="C3" i="9"/>
  <c r="C759" i="8"/>
  <c r="E759" i="8" s="1"/>
  <c r="G759" i="8" s="1"/>
  <c r="C760" i="8"/>
  <c r="E760" i="8" s="1"/>
  <c r="G760" i="8" s="1"/>
  <c r="C761" i="8"/>
  <c r="E761" i="8" s="1"/>
  <c r="G761" i="8" s="1"/>
  <c r="C762" i="8"/>
  <c r="E762" i="8" s="1"/>
  <c r="G762" i="8" s="1"/>
  <c r="C763" i="8"/>
  <c r="E763" i="8" s="1"/>
  <c r="G763" i="8" s="1"/>
  <c r="C764" i="8"/>
  <c r="E764" i="8" s="1"/>
  <c r="G764" i="8" s="1"/>
  <c r="C765" i="8"/>
  <c r="E765" i="8" s="1"/>
  <c r="G765" i="8" s="1"/>
  <c r="C766" i="8"/>
  <c r="E766" i="8" s="1"/>
  <c r="G766" i="8" s="1"/>
  <c r="C767" i="8"/>
  <c r="E767" i="8" s="1"/>
  <c r="G767" i="8" s="1"/>
  <c r="C768" i="8"/>
  <c r="E768" i="8" s="1"/>
  <c r="G768" i="8" s="1"/>
  <c r="C769" i="8"/>
  <c r="E769" i="8" s="1"/>
  <c r="G769" i="8" s="1"/>
  <c r="C770" i="8"/>
  <c r="E770" i="8" s="1"/>
  <c r="G770" i="8" s="1"/>
  <c r="C771" i="8"/>
  <c r="E771" i="8" s="1"/>
  <c r="G771" i="8" s="1"/>
  <c r="C772" i="8"/>
  <c r="E772" i="8" s="1"/>
  <c r="G772" i="8" s="1"/>
  <c r="C773" i="8"/>
  <c r="E773" i="8" s="1"/>
  <c r="G773" i="8" s="1"/>
  <c r="C774" i="8"/>
  <c r="E774" i="8" s="1"/>
  <c r="G774" i="8" s="1"/>
  <c r="C775" i="8"/>
  <c r="E775" i="8" s="1"/>
  <c r="G775" i="8" s="1"/>
  <c r="C776" i="8"/>
  <c r="E776" i="8" s="1"/>
  <c r="G776" i="8" s="1"/>
  <c r="C777" i="8"/>
  <c r="E777" i="8" s="1"/>
  <c r="G777" i="8" s="1"/>
  <c r="C778" i="8"/>
  <c r="E778" i="8" s="1"/>
  <c r="G778" i="8" s="1"/>
  <c r="C779" i="8"/>
  <c r="E779" i="8" s="1"/>
  <c r="G779" i="8" s="1"/>
  <c r="C780" i="8"/>
  <c r="E780" i="8" s="1"/>
  <c r="G780" i="8" s="1"/>
  <c r="C781" i="8"/>
  <c r="E781" i="8" s="1"/>
  <c r="G781" i="8" s="1"/>
  <c r="C782" i="8"/>
  <c r="E782" i="8" s="1"/>
  <c r="G782" i="8" s="1"/>
  <c r="C783" i="8"/>
  <c r="E783" i="8" s="1"/>
  <c r="G783" i="8" s="1"/>
  <c r="C784" i="8"/>
  <c r="E784" i="8" s="1"/>
  <c r="G784" i="8" s="1"/>
  <c r="C785" i="8"/>
  <c r="E785" i="8" s="1"/>
  <c r="G785" i="8" s="1"/>
  <c r="C786" i="8"/>
  <c r="E786" i="8" s="1"/>
  <c r="G786" i="8" s="1"/>
  <c r="C787" i="8"/>
  <c r="E787" i="8" s="1"/>
  <c r="G787" i="8" s="1"/>
  <c r="C788" i="8"/>
  <c r="E788" i="8" s="1"/>
  <c r="G788" i="8" s="1"/>
  <c r="C789" i="8"/>
  <c r="E789" i="8" s="1"/>
  <c r="G789" i="8" s="1"/>
  <c r="C790" i="8"/>
  <c r="E790" i="8" s="1"/>
  <c r="G790" i="8" s="1"/>
  <c r="C791" i="8"/>
  <c r="E791" i="8" s="1"/>
  <c r="G791" i="8" s="1"/>
  <c r="C792" i="8"/>
  <c r="E792" i="8" s="1"/>
  <c r="G792" i="8" s="1"/>
  <c r="C793" i="8"/>
  <c r="E793" i="8" s="1"/>
  <c r="G793" i="8" s="1"/>
  <c r="C794" i="8"/>
  <c r="E794" i="8" s="1"/>
  <c r="G794" i="8" s="1"/>
  <c r="C795" i="8"/>
  <c r="E795" i="8" s="1"/>
  <c r="G795" i="8" s="1"/>
  <c r="C796" i="8"/>
  <c r="E796" i="8" s="1"/>
  <c r="G796" i="8" s="1"/>
  <c r="C797" i="8"/>
  <c r="E797" i="8" s="1"/>
  <c r="G797" i="8" s="1"/>
  <c r="C798" i="8"/>
  <c r="E798" i="8" s="1"/>
  <c r="G798" i="8" s="1"/>
  <c r="C799" i="8"/>
  <c r="E799" i="8" s="1"/>
  <c r="G799" i="8" s="1"/>
  <c r="C800" i="8"/>
  <c r="E800" i="8" s="1"/>
  <c r="G800" i="8" s="1"/>
  <c r="C801" i="8"/>
  <c r="E801" i="8" s="1"/>
  <c r="G801" i="8" s="1"/>
  <c r="C802" i="8"/>
  <c r="E802" i="8" s="1"/>
  <c r="G802" i="8" s="1"/>
  <c r="C803" i="8"/>
  <c r="E803" i="8" s="1"/>
  <c r="G803" i="8" s="1"/>
  <c r="C804" i="8"/>
  <c r="E804" i="8" s="1"/>
  <c r="G804" i="8" s="1"/>
  <c r="C805" i="8"/>
  <c r="E805" i="8" s="1"/>
  <c r="G805" i="8" s="1"/>
  <c r="C806" i="8"/>
  <c r="E806" i="8" s="1"/>
  <c r="G806" i="8" s="1"/>
  <c r="C807" i="8"/>
  <c r="E807" i="8" s="1"/>
  <c r="G807" i="8" s="1"/>
  <c r="C808" i="8"/>
  <c r="E808" i="8" s="1"/>
  <c r="G808" i="8" s="1"/>
  <c r="C809" i="8"/>
  <c r="E809" i="8" s="1"/>
  <c r="G809" i="8" s="1"/>
  <c r="C810" i="8"/>
  <c r="E810" i="8" s="1"/>
  <c r="G810" i="8" s="1"/>
  <c r="C811" i="8"/>
  <c r="E811" i="8" s="1"/>
  <c r="G811" i="8" s="1"/>
  <c r="C812" i="8"/>
  <c r="E812" i="8" s="1"/>
  <c r="G812" i="8" s="1"/>
  <c r="C813" i="8"/>
  <c r="E813" i="8" s="1"/>
  <c r="G813" i="8" s="1"/>
  <c r="C814" i="8"/>
  <c r="E814" i="8" s="1"/>
  <c r="G814" i="8" s="1"/>
  <c r="C815" i="8"/>
  <c r="E815" i="8" s="1"/>
  <c r="G815" i="8" s="1"/>
  <c r="C816" i="8"/>
  <c r="E816" i="8" s="1"/>
  <c r="G816" i="8" s="1"/>
  <c r="C817" i="8"/>
  <c r="E817" i="8" s="1"/>
  <c r="G817" i="8" s="1"/>
  <c r="C818" i="8"/>
  <c r="E818" i="8" s="1"/>
  <c r="G818" i="8" s="1"/>
  <c r="C819" i="8"/>
  <c r="E819" i="8" s="1"/>
  <c r="G819" i="8" s="1"/>
  <c r="C820" i="8"/>
  <c r="E820" i="8" s="1"/>
  <c r="G820" i="8" s="1"/>
  <c r="C821" i="8"/>
  <c r="E821" i="8" s="1"/>
  <c r="G821" i="8" s="1"/>
  <c r="C822" i="8"/>
  <c r="E822" i="8" s="1"/>
  <c r="G822" i="8" s="1"/>
  <c r="C823" i="8"/>
  <c r="E823" i="8" s="1"/>
  <c r="G823" i="8" s="1"/>
  <c r="C824" i="8"/>
  <c r="E824" i="8" s="1"/>
  <c r="G824" i="8" s="1"/>
  <c r="C825" i="8"/>
  <c r="E825" i="8" s="1"/>
  <c r="G825" i="8" s="1"/>
  <c r="C826" i="8"/>
  <c r="E826" i="8" s="1"/>
  <c r="G826" i="8" s="1"/>
  <c r="C827" i="8"/>
  <c r="E827" i="8" s="1"/>
  <c r="G827" i="8" s="1"/>
  <c r="C828" i="8"/>
  <c r="E828" i="8" s="1"/>
  <c r="G828" i="8" s="1"/>
  <c r="C829" i="8"/>
  <c r="E829" i="8" s="1"/>
  <c r="G829" i="8" s="1"/>
  <c r="C830" i="8"/>
  <c r="E830" i="8" s="1"/>
  <c r="G830" i="8" s="1"/>
  <c r="C831" i="8"/>
  <c r="E831" i="8" s="1"/>
  <c r="G831" i="8" s="1"/>
  <c r="C832" i="8"/>
  <c r="E832" i="8" s="1"/>
  <c r="G832" i="8" s="1"/>
  <c r="C833" i="8"/>
  <c r="E833" i="8" s="1"/>
  <c r="G833" i="8" s="1"/>
  <c r="C834" i="8"/>
  <c r="E834" i="8" s="1"/>
  <c r="G834" i="8" s="1"/>
  <c r="C835" i="8"/>
  <c r="E835" i="8" s="1"/>
  <c r="G835" i="8" s="1"/>
  <c r="C836" i="8"/>
  <c r="E836" i="8" s="1"/>
  <c r="G836" i="8" s="1"/>
  <c r="C837" i="8"/>
  <c r="E837" i="8" s="1"/>
  <c r="G837" i="8" s="1"/>
  <c r="C838" i="8"/>
  <c r="E838" i="8" s="1"/>
  <c r="G838" i="8" s="1"/>
  <c r="C839" i="8"/>
  <c r="E839" i="8" s="1"/>
  <c r="G839" i="8" s="1"/>
  <c r="C840" i="8"/>
  <c r="E840" i="8" s="1"/>
  <c r="G840" i="8" s="1"/>
  <c r="C841" i="8"/>
  <c r="E841" i="8" s="1"/>
  <c r="G841" i="8" s="1"/>
  <c r="C842" i="8"/>
  <c r="E842" i="8" s="1"/>
  <c r="G842" i="8" s="1"/>
  <c r="C843" i="8"/>
  <c r="E843" i="8" s="1"/>
  <c r="G843" i="8" s="1"/>
  <c r="C844" i="8"/>
  <c r="E844" i="8" s="1"/>
  <c r="G844" i="8" s="1"/>
  <c r="C845" i="8"/>
  <c r="E845" i="8" s="1"/>
  <c r="G845" i="8" s="1"/>
  <c r="C846" i="8"/>
  <c r="E846" i="8" s="1"/>
  <c r="G846" i="8" s="1"/>
  <c r="C847" i="8"/>
  <c r="E847" i="8" s="1"/>
  <c r="G847" i="8" s="1"/>
  <c r="C848" i="8"/>
  <c r="E848" i="8" s="1"/>
  <c r="G848" i="8" s="1"/>
  <c r="C849" i="8"/>
  <c r="E849" i="8" s="1"/>
  <c r="G849" i="8" s="1"/>
  <c r="C850" i="8"/>
  <c r="E850" i="8" s="1"/>
  <c r="G850" i="8" s="1"/>
  <c r="C851" i="8"/>
  <c r="E851" i="8" s="1"/>
  <c r="G851" i="8" s="1"/>
  <c r="C852" i="8"/>
  <c r="E852" i="8" s="1"/>
  <c r="G852" i="8" s="1"/>
  <c r="C853" i="8"/>
  <c r="E853" i="8" s="1"/>
  <c r="G853" i="8" s="1"/>
  <c r="C854" i="8"/>
  <c r="E854" i="8" s="1"/>
  <c r="G854" i="8" s="1"/>
  <c r="C855" i="8"/>
  <c r="E855" i="8" s="1"/>
  <c r="G855" i="8" s="1"/>
  <c r="C856" i="8"/>
  <c r="E856" i="8" s="1"/>
  <c r="G856" i="8" s="1"/>
  <c r="C857" i="8"/>
  <c r="E857" i="8" s="1"/>
  <c r="G857" i="8" s="1"/>
  <c r="C858" i="8"/>
  <c r="E858" i="8" s="1"/>
  <c r="G858" i="8" s="1"/>
  <c r="C859" i="8"/>
  <c r="E859" i="8" s="1"/>
  <c r="G859" i="8" s="1"/>
  <c r="C860" i="8"/>
  <c r="E860" i="8" s="1"/>
  <c r="G860" i="8" s="1"/>
  <c r="C861" i="8"/>
  <c r="E861" i="8" s="1"/>
  <c r="G861" i="8" s="1"/>
  <c r="C862" i="8"/>
  <c r="E862" i="8" s="1"/>
  <c r="G862" i="8" s="1"/>
  <c r="C863" i="8"/>
  <c r="E863" i="8" s="1"/>
  <c r="G863" i="8" s="1"/>
  <c r="C864" i="8"/>
  <c r="E864" i="8" s="1"/>
  <c r="G864" i="8" s="1"/>
  <c r="C865" i="8"/>
  <c r="E865" i="8" s="1"/>
  <c r="G865" i="8" s="1"/>
  <c r="C866" i="8"/>
  <c r="E866" i="8" s="1"/>
  <c r="G866" i="8" s="1"/>
  <c r="C867" i="8"/>
  <c r="E867" i="8" s="1"/>
  <c r="G867" i="8" s="1"/>
  <c r="C868" i="8"/>
  <c r="E868" i="8" s="1"/>
  <c r="G868" i="8" s="1"/>
  <c r="C869" i="8"/>
  <c r="E869" i="8" s="1"/>
  <c r="G869" i="8" s="1"/>
  <c r="C870" i="8"/>
  <c r="E870" i="8" s="1"/>
  <c r="G870" i="8" s="1"/>
  <c r="C871" i="8"/>
  <c r="E871" i="8" s="1"/>
  <c r="G871" i="8" s="1"/>
  <c r="C872" i="8"/>
  <c r="E872" i="8" s="1"/>
  <c r="G872" i="8" s="1"/>
  <c r="C873" i="8"/>
  <c r="E873" i="8" s="1"/>
  <c r="G873" i="8" s="1"/>
  <c r="C874" i="8"/>
  <c r="E874" i="8" s="1"/>
  <c r="G874" i="8" s="1"/>
  <c r="C875" i="8"/>
  <c r="E875" i="8" s="1"/>
  <c r="G875" i="8" s="1"/>
  <c r="C876" i="8"/>
  <c r="E876" i="8" s="1"/>
  <c r="G876" i="8" s="1"/>
  <c r="C877" i="8"/>
  <c r="E877" i="8" s="1"/>
  <c r="G877" i="8" s="1"/>
  <c r="C878" i="8"/>
  <c r="E878" i="8" s="1"/>
  <c r="G878" i="8" s="1"/>
  <c r="C879" i="8"/>
  <c r="E879" i="8" s="1"/>
  <c r="G879" i="8" s="1"/>
  <c r="C880" i="8"/>
  <c r="E880" i="8" s="1"/>
  <c r="G880" i="8" s="1"/>
  <c r="C881" i="8"/>
  <c r="E881" i="8" s="1"/>
  <c r="G881" i="8" s="1"/>
  <c r="C882" i="8"/>
  <c r="E882" i="8" s="1"/>
  <c r="G882" i="8" s="1"/>
  <c r="C883" i="8"/>
  <c r="E883" i="8" s="1"/>
  <c r="G883" i="8" s="1"/>
  <c r="C884" i="8"/>
  <c r="E884" i="8" s="1"/>
  <c r="G884" i="8" s="1"/>
  <c r="C885" i="8"/>
  <c r="E885" i="8" s="1"/>
  <c r="G885" i="8" s="1"/>
  <c r="C886" i="8"/>
  <c r="E886" i="8" s="1"/>
  <c r="G886" i="8" s="1"/>
  <c r="C887" i="8"/>
  <c r="E887" i="8" s="1"/>
  <c r="G887" i="8" s="1"/>
  <c r="C888" i="8"/>
  <c r="E888" i="8" s="1"/>
  <c r="G888" i="8" s="1"/>
  <c r="C889" i="8"/>
  <c r="E889" i="8" s="1"/>
  <c r="G889" i="8" s="1"/>
  <c r="C890" i="8"/>
  <c r="E890" i="8" s="1"/>
  <c r="G890" i="8" s="1"/>
  <c r="C891" i="8"/>
  <c r="E891" i="8" s="1"/>
  <c r="G891" i="8" s="1"/>
  <c r="C892" i="8"/>
  <c r="E892" i="8" s="1"/>
  <c r="G892" i="8" s="1"/>
  <c r="C893" i="8"/>
  <c r="E893" i="8" s="1"/>
  <c r="G893" i="8" s="1"/>
  <c r="C894" i="8"/>
  <c r="E894" i="8" s="1"/>
  <c r="G894" i="8" s="1"/>
  <c r="C895" i="8"/>
  <c r="E895" i="8" s="1"/>
  <c r="G895" i="8" s="1"/>
  <c r="C896" i="8"/>
  <c r="E896" i="8" s="1"/>
  <c r="G896" i="8" s="1"/>
  <c r="C897" i="8"/>
  <c r="E897" i="8" s="1"/>
  <c r="G897" i="8" s="1"/>
  <c r="C898" i="8"/>
  <c r="E898" i="8" s="1"/>
  <c r="G898" i="8" s="1"/>
  <c r="C899" i="8"/>
  <c r="E899" i="8" s="1"/>
  <c r="G899" i="8" s="1"/>
  <c r="C900" i="8"/>
  <c r="E900" i="8" s="1"/>
  <c r="G900" i="8" s="1"/>
  <c r="C901" i="8"/>
  <c r="E901" i="8" s="1"/>
  <c r="G901" i="8" s="1"/>
  <c r="C902" i="8"/>
  <c r="E902" i="8" s="1"/>
  <c r="G902" i="8" s="1"/>
  <c r="C903" i="8"/>
  <c r="E903" i="8" s="1"/>
  <c r="G903" i="8" s="1"/>
  <c r="C904" i="8"/>
  <c r="E904" i="8" s="1"/>
  <c r="G904" i="8" s="1"/>
  <c r="C905" i="8"/>
  <c r="E905" i="8" s="1"/>
  <c r="G905" i="8" s="1"/>
  <c r="C906" i="8"/>
  <c r="E906" i="8" s="1"/>
  <c r="G906" i="8" s="1"/>
  <c r="C907" i="8"/>
  <c r="E907" i="8" s="1"/>
  <c r="G907" i="8" s="1"/>
  <c r="C908" i="8"/>
  <c r="E908" i="8" s="1"/>
  <c r="G908" i="8" s="1"/>
  <c r="C909" i="8"/>
  <c r="E909" i="8" s="1"/>
  <c r="G909" i="8" s="1"/>
  <c r="C910" i="8"/>
  <c r="E910" i="8" s="1"/>
  <c r="G910" i="8" s="1"/>
  <c r="C911" i="8"/>
  <c r="E911" i="8" s="1"/>
  <c r="G911" i="8" s="1"/>
  <c r="C912" i="8"/>
  <c r="E912" i="8" s="1"/>
  <c r="G912" i="8" s="1"/>
  <c r="C913" i="8"/>
  <c r="E913" i="8" s="1"/>
  <c r="G913" i="8" s="1"/>
  <c r="C914" i="8"/>
  <c r="E914" i="8" s="1"/>
  <c r="G914" i="8" s="1"/>
  <c r="C915" i="8"/>
  <c r="E915" i="8" s="1"/>
  <c r="G915" i="8" s="1"/>
  <c r="C916" i="8"/>
  <c r="E916" i="8" s="1"/>
  <c r="G916" i="8" s="1"/>
  <c r="C917" i="8"/>
  <c r="E917" i="8" s="1"/>
  <c r="G917" i="8" s="1"/>
  <c r="C918" i="8"/>
  <c r="E918" i="8" s="1"/>
  <c r="G918" i="8" s="1"/>
  <c r="C919" i="8"/>
  <c r="E919" i="8" s="1"/>
  <c r="G919" i="8" s="1"/>
  <c r="C920" i="8"/>
  <c r="E920" i="8" s="1"/>
  <c r="G920" i="8" s="1"/>
  <c r="C921" i="8"/>
  <c r="E921" i="8" s="1"/>
  <c r="G921" i="8" s="1"/>
  <c r="C922" i="8"/>
  <c r="E922" i="8" s="1"/>
  <c r="G922" i="8" s="1"/>
  <c r="C923" i="8"/>
  <c r="E923" i="8" s="1"/>
  <c r="G923" i="8" s="1"/>
  <c r="C924" i="8"/>
  <c r="E924" i="8" s="1"/>
  <c r="G924" i="8" s="1"/>
  <c r="C925" i="8"/>
  <c r="E925" i="8" s="1"/>
  <c r="G925" i="8" s="1"/>
  <c r="C926" i="8"/>
  <c r="E926" i="8" s="1"/>
  <c r="G926" i="8" s="1"/>
  <c r="C927" i="8"/>
  <c r="E927" i="8" s="1"/>
  <c r="G927" i="8" s="1"/>
  <c r="C928" i="8"/>
  <c r="E928" i="8" s="1"/>
  <c r="G928" i="8" s="1"/>
  <c r="C929" i="8"/>
  <c r="E929" i="8" s="1"/>
  <c r="G929" i="8" s="1"/>
  <c r="C930" i="8"/>
  <c r="E930" i="8" s="1"/>
  <c r="G930" i="8" s="1"/>
  <c r="C931" i="8"/>
  <c r="E931" i="8" s="1"/>
  <c r="G931" i="8" s="1"/>
  <c r="C932" i="8"/>
  <c r="E932" i="8" s="1"/>
  <c r="G932" i="8" s="1"/>
  <c r="C933" i="8"/>
  <c r="E933" i="8" s="1"/>
  <c r="G933" i="8" s="1"/>
  <c r="C934" i="8"/>
  <c r="E934" i="8" s="1"/>
  <c r="G934" i="8" s="1"/>
  <c r="C935" i="8"/>
  <c r="E935" i="8" s="1"/>
  <c r="G935" i="8" s="1"/>
  <c r="C936" i="8"/>
  <c r="E936" i="8" s="1"/>
  <c r="G936" i="8" s="1"/>
  <c r="C937" i="8"/>
  <c r="E937" i="8" s="1"/>
  <c r="G937" i="8" s="1"/>
  <c r="C938" i="8"/>
  <c r="E938" i="8" s="1"/>
  <c r="G938" i="8" s="1"/>
  <c r="C939" i="8"/>
  <c r="E939" i="8" s="1"/>
  <c r="G939" i="8" s="1"/>
  <c r="C940" i="8"/>
  <c r="E940" i="8" s="1"/>
  <c r="G940" i="8" s="1"/>
  <c r="C941" i="8"/>
  <c r="E941" i="8" s="1"/>
  <c r="G941" i="8" s="1"/>
  <c r="C942" i="8"/>
  <c r="E942" i="8" s="1"/>
  <c r="G942" i="8" s="1"/>
  <c r="C943" i="8"/>
  <c r="E943" i="8" s="1"/>
  <c r="G943" i="8" s="1"/>
  <c r="C944" i="8"/>
  <c r="E944" i="8" s="1"/>
  <c r="G944" i="8" s="1"/>
  <c r="C945" i="8"/>
  <c r="E945" i="8" s="1"/>
  <c r="G945" i="8" s="1"/>
  <c r="C946" i="8"/>
  <c r="E946" i="8" s="1"/>
  <c r="G946" i="8" s="1"/>
  <c r="C947" i="8"/>
  <c r="E947" i="8" s="1"/>
  <c r="G947" i="8" s="1"/>
  <c r="C948" i="8"/>
  <c r="E948" i="8" s="1"/>
  <c r="G948" i="8" s="1"/>
  <c r="C949" i="8"/>
  <c r="E949" i="8" s="1"/>
  <c r="G949" i="8" s="1"/>
  <c r="C950" i="8"/>
  <c r="E950" i="8" s="1"/>
  <c r="G950" i="8" s="1"/>
  <c r="C951" i="8"/>
  <c r="E951" i="8" s="1"/>
  <c r="G951" i="8" s="1"/>
  <c r="C952" i="8"/>
  <c r="E952" i="8" s="1"/>
  <c r="G952" i="8" s="1"/>
  <c r="C953" i="8"/>
  <c r="E953" i="8" s="1"/>
  <c r="G953" i="8" s="1"/>
  <c r="C954" i="8"/>
  <c r="E954" i="8" s="1"/>
  <c r="G954" i="8" s="1"/>
  <c r="C955" i="8"/>
  <c r="E955" i="8" s="1"/>
  <c r="G955" i="8" s="1"/>
  <c r="C956" i="8"/>
  <c r="E956" i="8" s="1"/>
  <c r="G956" i="8" s="1"/>
  <c r="C957" i="8"/>
  <c r="E957" i="8" s="1"/>
  <c r="G957" i="8" s="1"/>
  <c r="C958" i="8"/>
  <c r="E958" i="8" s="1"/>
  <c r="G958" i="8" s="1"/>
  <c r="C959" i="8"/>
  <c r="E959" i="8" s="1"/>
  <c r="G959" i="8" s="1"/>
  <c r="C960" i="8"/>
  <c r="E960" i="8" s="1"/>
  <c r="G960" i="8" s="1"/>
  <c r="C961" i="8"/>
  <c r="E961" i="8" s="1"/>
  <c r="G961" i="8" s="1"/>
  <c r="C962" i="8"/>
  <c r="E962" i="8" s="1"/>
  <c r="G962" i="8" s="1"/>
  <c r="C963" i="8"/>
  <c r="E963" i="8" s="1"/>
  <c r="G963" i="8" s="1"/>
  <c r="C964" i="8"/>
  <c r="E964" i="8" s="1"/>
  <c r="G964" i="8" s="1"/>
  <c r="C965" i="8"/>
  <c r="E965" i="8" s="1"/>
  <c r="G965" i="8" s="1"/>
  <c r="C966" i="8"/>
  <c r="E966" i="8" s="1"/>
  <c r="G966" i="8" s="1"/>
  <c r="C967" i="8"/>
  <c r="E967" i="8" s="1"/>
  <c r="G967" i="8" s="1"/>
  <c r="C968" i="8"/>
  <c r="E968" i="8" s="1"/>
  <c r="G968" i="8" s="1"/>
  <c r="C969" i="8"/>
  <c r="E969" i="8" s="1"/>
  <c r="G969" i="8" s="1"/>
  <c r="C970" i="8"/>
  <c r="E970" i="8" s="1"/>
  <c r="G970" i="8" s="1"/>
  <c r="C971" i="8"/>
  <c r="E971" i="8" s="1"/>
  <c r="G971" i="8" s="1"/>
  <c r="C972" i="8"/>
  <c r="E972" i="8" s="1"/>
  <c r="G972" i="8" s="1"/>
  <c r="C973" i="8"/>
  <c r="E973" i="8" s="1"/>
  <c r="G973" i="8" s="1"/>
  <c r="C974" i="8"/>
  <c r="E974" i="8" s="1"/>
  <c r="G974" i="8" s="1"/>
  <c r="C975" i="8"/>
  <c r="E975" i="8" s="1"/>
  <c r="G975" i="8" s="1"/>
  <c r="C976" i="8"/>
  <c r="E976" i="8" s="1"/>
  <c r="G976" i="8" s="1"/>
  <c r="C977" i="8"/>
  <c r="E977" i="8" s="1"/>
  <c r="G977" i="8" s="1"/>
  <c r="C978" i="8"/>
  <c r="E978" i="8" s="1"/>
  <c r="G978" i="8" s="1"/>
  <c r="C979" i="8"/>
  <c r="E979" i="8" s="1"/>
  <c r="G979" i="8" s="1"/>
  <c r="C980" i="8"/>
  <c r="E980" i="8" s="1"/>
  <c r="G980" i="8" s="1"/>
  <c r="C981" i="8"/>
  <c r="E981" i="8" s="1"/>
  <c r="G981" i="8" s="1"/>
  <c r="C982" i="8"/>
  <c r="E982" i="8" s="1"/>
  <c r="G982" i="8" s="1"/>
  <c r="C983" i="8"/>
  <c r="E983" i="8" s="1"/>
  <c r="G983" i="8" s="1"/>
  <c r="C984" i="8"/>
  <c r="E984" i="8" s="1"/>
  <c r="G984" i="8" s="1"/>
  <c r="C985" i="8"/>
  <c r="E985" i="8" s="1"/>
  <c r="G985" i="8" s="1"/>
  <c r="C986" i="8"/>
  <c r="E986" i="8" s="1"/>
  <c r="G986" i="8" s="1"/>
  <c r="C987" i="8"/>
  <c r="E987" i="8" s="1"/>
  <c r="G987" i="8" s="1"/>
  <c r="C988" i="8"/>
  <c r="E988" i="8" s="1"/>
  <c r="G988" i="8" s="1"/>
  <c r="C989" i="8"/>
  <c r="E989" i="8" s="1"/>
  <c r="G989" i="8" s="1"/>
  <c r="C990" i="8"/>
  <c r="E990" i="8" s="1"/>
  <c r="G990" i="8" s="1"/>
  <c r="C991" i="8"/>
  <c r="E991" i="8" s="1"/>
  <c r="G991" i="8" s="1"/>
  <c r="C992" i="8"/>
  <c r="E992" i="8" s="1"/>
  <c r="G992" i="8" s="1"/>
  <c r="C993" i="8"/>
  <c r="E993" i="8" s="1"/>
  <c r="G993" i="8" s="1"/>
  <c r="C994" i="8"/>
  <c r="E994" i="8" s="1"/>
  <c r="G994" i="8" s="1"/>
  <c r="C995" i="8"/>
  <c r="E995" i="8" s="1"/>
  <c r="G995" i="8" s="1"/>
  <c r="C996" i="8"/>
  <c r="E996" i="8" s="1"/>
  <c r="G996" i="8" s="1"/>
  <c r="C997" i="8"/>
  <c r="E997" i="8" s="1"/>
  <c r="G997" i="8" s="1"/>
  <c r="C998" i="8"/>
  <c r="E998" i="8" s="1"/>
  <c r="G998" i="8" s="1"/>
  <c r="C999" i="8"/>
  <c r="E999" i="8" s="1"/>
  <c r="G999" i="8" s="1"/>
  <c r="C1000" i="8"/>
  <c r="E1000" i="8" s="1"/>
  <c r="G1000" i="8" s="1"/>
  <c r="C1001" i="8"/>
  <c r="E1001" i="8" s="1"/>
  <c r="G1001" i="8" s="1"/>
  <c r="C1002" i="8"/>
  <c r="E1002" i="8" s="1"/>
  <c r="G1002" i="8" s="1"/>
  <c r="C1003" i="8"/>
  <c r="E1003" i="8" s="1"/>
  <c r="G1003" i="8" s="1"/>
  <c r="C1004" i="8"/>
  <c r="E1004" i="8" s="1"/>
  <c r="G1004" i="8" s="1"/>
  <c r="C1005" i="8"/>
  <c r="E1005" i="8" s="1"/>
  <c r="G1005" i="8" s="1"/>
  <c r="C1006" i="8"/>
  <c r="E1006" i="8" s="1"/>
  <c r="G1006" i="8" s="1"/>
  <c r="C1007" i="8"/>
  <c r="E1007" i="8" s="1"/>
  <c r="G1007" i="8" s="1"/>
  <c r="C1008" i="8"/>
  <c r="E1008" i="8" s="1"/>
  <c r="G1008" i="8" s="1"/>
  <c r="C1009" i="8"/>
  <c r="E1009" i="8" s="1"/>
  <c r="G1009" i="8" s="1"/>
  <c r="C1010" i="8"/>
  <c r="E1010" i="8" s="1"/>
  <c r="G1010" i="8" s="1"/>
  <c r="C1011" i="8"/>
  <c r="E1011" i="8" s="1"/>
  <c r="G1011" i="8" s="1"/>
  <c r="C1012" i="8"/>
  <c r="E1012" i="8" s="1"/>
  <c r="G1012" i="8" s="1"/>
  <c r="C1013" i="8"/>
  <c r="E1013" i="8" s="1"/>
  <c r="G1013" i="8" s="1"/>
  <c r="C1014" i="8"/>
  <c r="E1014" i="8" s="1"/>
  <c r="G1014" i="8" s="1"/>
  <c r="C1015" i="8"/>
  <c r="E1015" i="8" s="1"/>
  <c r="G1015" i="8" s="1"/>
  <c r="C1016" i="8"/>
  <c r="E1016" i="8" s="1"/>
  <c r="G1016" i="8" s="1"/>
  <c r="C1017" i="8"/>
  <c r="E1017" i="8" s="1"/>
  <c r="G1017" i="8" s="1"/>
  <c r="C1018" i="8"/>
  <c r="E1018" i="8" s="1"/>
  <c r="G1018" i="8" s="1"/>
  <c r="C1019" i="8"/>
  <c r="E1019" i="8" s="1"/>
  <c r="G1019" i="8" s="1"/>
  <c r="C1020" i="8"/>
  <c r="E1020" i="8" s="1"/>
  <c r="G1020" i="8" s="1"/>
  <c r="C1021" i="8"/>
  <c r="E1021" i="8" s="1"/>
  <c r="G1021" i="8" s="1"/>
  <c r="C1022" i="8"/>
  <c r="E1022" i="8" s="1"/>
  <c r="G1022" i="8" s="1"/>
  <c r="C1023" i="8"/>
  <c r="E1023" i="8" s="1"/>
  <c r="G1023" i="8" s="1"/>
  <c r="C1024" i="8"/>
  <c r="E1024" i="8" s="1"/>
  <c r="G1024" i="8" s="1"/>
  <c r="C1025" i="8"/>
  <c r="E1025" i="8" s="1"/>
  <c r="G1025" i="8" s="1"/>
  <c r="C1026" i="8"/>
  <c r="E1026" i="8" s="1"/>
  <c r="G1026" i="8" s="1"/>
  <c r="C1027" i="8"/>
  <c r="E1027" i="8" s="1"/>
  <c r="G1027" i="8" s="1"/>
  <c r="C1028" i="8"/>
  <c r="E1028" i="8" s="1"/>
  <c r="G1028" i="8" s="1"/>
  <c r="C1029" i="8"/>
  <c r="E1029" i="8" s="1"/>
  <c r="G1029" i="8" s="1"/>
  <c r="C1030" i="8"/>
  <c r="E1030" i="8" s="1"/>
  <c r="G1030" i="8" s="1"/>
  <c r="C1031" i="8"/>
  <c r="E1031" i="8" s="1"/>
  <c r="G1031" i="8" s="1"/>
  <c r="C1032" i="8"/>
  <c r="E1032" i="8" s="1"/>
  <c r="G1032" i="8" s="1"/>
  <c r="C1033" i="8"/>
  <c r="E1033" i="8" s="1"/>
  <c r="G1033" i="8" s="1"/>
  <c r="C1034" i="8"/>
  <c r="E1034" i="8" s="1"/>
  <c r="G1034" i="8" s="1"/>
  <c r="C1035" i="8"/>
  <c r="E1035" i="8" s="1"/>
  <c r="G1035" i="8" s="1"/>
  <c r="C1036" i="8"/>
  <c r="E1036" i="8" s="1"/>
  <c r="G1036" i="8" s="1"/>
  <c r="C1037" i="8"/>
  <c r="E1037" i="8" s="1"/>
  <c r="G1037" i="8" s="1"/>
  <c r="C1038" i="8"/>
  <c r="E1038" i="8" s="1"/>
  <c r="G1038" i="8" s="1"/>
  <c r="C1039" i="8"/>
  <c r="E1039" i="8" s="1"/>
  <c r="G1039" i="8" s="1"/>
  <c r="C1040" i="8"/>
  <c r="E1040" i="8" s="1"/>
  <c r="G1040" i="8" s="1"/>
  <c r="C1041" i="8"/>
  <c r="E1041" i="8" s="1"/>
  <c r="G1041" i="8" s="1"/>
  <c r="C1042" i="8"/>
  <c r="E1042" i="8" s="1"/>
  <c r="G1042" i="8" s="1"/>
  <c r="C1043" i="8"/>
  <c r="E1043" i="8" s="1"/>
  <c r="G1043" i="8" s="1"/>
  <c r="C1044" i="8"/>
  <c r="E1044" i="8" s="1"/>
  <c r="G1044" i="8" s="1"/>
  <c r="C1045" i="8"/>
  <c r="E1045" i="8" s="1"/>
  <c r="G1045" i="8" s="1"/>
  <c r="C1046" i="8"/>
  <c r="E1046" i="8" s="1"/>
  <c r="G1046" i="8" s="1"/>
  <c r="C1047" i="8"/>
  <c r="E1047" i="8" s="1"/>
  <c r="G1047" i="8" s="1"/>
  <c r="C1048" i="8"/>
  <c r="E1048" i="8" s="1"/>
  <c r="G1048" i="8" s="1"/>
  <c r="C1049" i="8"/>
  <c r="E1049" i="8" s="1"/>
  <c r="G1049" i="8" s="1"/>
  <c r="C1050" i="8"/>
  <c r="E1050" i="8" s="1"/>
  <c r="G1050" i="8" s="1"/>
  <c r="C1051" i="8"/>
  <c r="E1051" i="8" s="1"/>
  <c r="G1051" i="8" s="1"/>
  <c r="C1052" i="8"/>
  <c r="E1052" i="8" s="1"/>
  <c r="G1052" i="8" s="1"/>
  <c r="C1053" i="8"/>
  <c r="E1053" i="8" s="1"/>
  <c r="G1053" i="8" s="1"/>
  <c r="C1054" i="8"/>
  <c r="E1054" i="8" s="1"/>
  <c r="G1054" i="8" s="1"/>
  <c r="C1055" i="8"/>
  <c r="E1055" i="8" s="1"/>
  <c r="G1055" i="8" s="1"/>
  <c r="C1056" i="8"/>
  <c r="E1056" i="8" s="1"/>
  <c r="G1056" i="8" s="1"/>
  <c r="C1057" i="8"/>
  <c r="E1057" i="8" s="1"/>
  <c r="G1057" i="8" s="1"/>
  <c r="C1058" i="8"/>
  <c r="E1058" i="8" s="1"/>
  <c r="G1058" i="8" s="1"/>
  <c r="C1059" i="8"/>
  <c r="E1059" i="8" s="1"/>
  <c r="G1059" i="8" s="1"/>
  <c r="C1060" i="8"/>
  <c r="E1060" i="8" s="1"/>
  <c r="G1060" i="8" s="1"/>
  <c r="C1061" i="8"/>
  <c r="E1061" i="8" s="1"/>
  <c r="G1061" i="8" s="1"/>
  <c r="C1062" i="8"/>
  <c r="E1062" i="8" s="1"/>
  <c r="G1062" i="8" s="1"/>
  <c r="C1063" i="8"/>
  <c r="E1063" i="8" s="1"/>
  <c r="G1063" i="8" s="1"/>
  <c r="C1064" i="8"/>
  <c r="E1064" i="8" s="1"/>
  <c r="G1064" i="8" s="1"/>
  <c r="C1065" i="8"/>
  <c r="E1065" i="8" s="1"/>
  <c r="G1065" i="8" s="1"/>
  <c r="C1066" i="8"/>
  <c r="E1066" i="8" s="1"/>
  <c r="G1066" i="8" s="1"/>
  <c r="C1067" i="8"/>
  <c r="E1067" i="8" s="1"/>
  <c r="G1067" i="8" s="1"/>
  <c r="C1068" i="8"/>
  <c r="E1068" i="8" s="1"/>
  <c r="G1068" i="8" s="1"/>
  <c r="C1069" i="8"/>
  <c r="E1069" i="8" s="1"/>
  <c r="G1069" i="8" s="1"/>
  <c r="C1070" i="8"/>
  <c r="E1070" i="8" s="1"/>
  <c r="G1070" i="8" s="1"/>
  <c r="C1071" i="8"/>
  <c r="E1071" i="8" s="1"/>
  <c r="G1071" i="8" s="1"/>
  <c r="C1072" i="8"/>
  <c r="E1072" i="8" s="1"/>
  <c r="G1072" i="8" s="1"/>
  <c r="C1073" i="8"/>
  <c r="E1073" i="8" s="1"/>
  <c r="G1073" i="8" s="1"/>
  <c r="C1074" i="8"/>
  <c r="E1074" i="8" s="1"/>
  <c r="G1074" i="8" s="1"/>
  <c r="C1075" i="8"/>
  <c r="E1075" i="8" s="1"/>
  <c r="G1075" i="8" s="1"/>
  <c r="C1076" i="8"/>
  <c r="E1076" i="8" s="1"/>
  <c r="G1076" i="8" s="1"/>
  <c r="C1077" i="8"/>
  <c r="E1077" i="8" s="1"/>
  <c r="G1077" i="8" s="1"/>
  <c r="C1078" i="8"/>
  <c r="E1078" i="8" s="1"/>
  <c r="G1078" i="8" s="1"/>
  <c r="C1079" i="8"/>
  <c r="E1079" i="8" s="1"/>
  <c r="G1079" i="8" s="1"/>
  <c r="C1080" i="8"/>
  <c r="E1080" i="8" s="1"/>
  <c r="G1080" i="8" s="1"/>
  <c r="C1081" i="8"/>
  <c r="E1081" i="8" s="1"/>
  <c r="G1081" i="8" s="1"/>
  <c r="C1082" i="8"/>
  <c r="E1082" i="8" s="1"/>
  <c r="G1082" i="8" s="1"/>
  <c r="C1083" i="8"/>
  <c r="E1083" i="8" s="1"/>
  <c r="G1083" i="8" s="1"/>
  <c r="C1084" i="8"/>
  <c r="E1084" i="8" s="1"/>
  <c r="G1084" i="8" s="1"/>
  <c r="C1085" i="8"/>
  <c r="E1085" i="8" s="1"/>
  <c r="G1085" i="8" s="1"/>
  <c r="C1086" i="8"/>
  <c r="E1086" i="8" s="1"/>
  <c r="G1086" i="8" s="1"/>
  <c r="C1087" i="8"/>
  <c r="E1087" i="8" s="1"/>
  <c r="G1087" i="8" s="1"/>
  <c r="C1088" i="8"/>
  <c r="E1088" i="8" s="1"/>
  <c r="G1088" i="8" s="1"/>
  <c r="C1089" i="8"/>
  <c r="E1089" i="8" s="1"/>
  <c r="G1089" i="8" s="1"/>
  <c r="C1090" i="8"/>
  <c r="E1090" i="8" s="1"/>
  <c r="G1090" i="8" s="1"/>
  <c r="C1091" i="8"/>
  <c r="E1091" i="8" s="1"/>
  <c r="G1091" i="8" s="1"/>
  <c r="C1092" i="8"/>
  <c r="E1092" i="8" s="1"/>
  <c r="G1092" i="8" s="1"/>
  <c r="C1093" i="8"/>
  <c r="E1093" i="8" s="1"/>
  <c r="G1093" i="8" s="1"/>
  <c r="C1094" i="8"/>
  <c r="E1094" i="8" s="1"/>
  <c r="G1094" i="8" s="1"/>
  <c r="C1095" i="8"/>
  <c r="E1095" i="8" s="1"/>
  <c r="G1095" i="8" s="1"/>
  <c r="C1096" i="8"/>
  <c r="E1096" i="8" s="1"/>
  <c r="G1096" i="8" s="1"/>
  <c r="C1097" i="8"/>
  <c r="E1097" i="8" s="1"/>
  <c r="G1097" i="8" s="1"/>
  <c r="C1098" i="8"/>
  <c r="E1098" i="8" s="1"/>
  <c r="G1098" i="8" s="1"/>
  <c r="C1099" i="8"/>
  <c r="E1099" i="8" s="1"/>
  <c r="G1099" i="8" s="1"/>
  <c r="C1100" i="8"/>
  <c r="E1100" i="8" s="1"/>
  <c r="G1100" i="8" s="1"/>
  <c r="C1101" i="8"/>
  <c r="E1101" i="8" s="1"/>
  <c r="G1101" i="8" s="1"/>
  <c r="C1102" i="8"/>
  <c r="E1102" i="8" s="1"/>
  <c r="G1102" i="8" s="1"/>
  <c r="C1103" i="8"/>
  <c r="E1103" i="8" s="1"/>
  <c r="G1103" i="8" s="1"/>
  <c r="C1104" i="8"/>
  <c r="E1104" i="8" s="1"/>
  <c r="G1104" i="8" s="1"/>
  <c r="C1105" i="8"/>
  <c r="E1105" i="8" s="1"/>
  <c r="G1105" i="8" s="1"/>
  <c r="C1106" i="8"/>
  <c r="E1106" i="8" s="1"/>
  <c r="G1106" i="8" s="1"/>
  <c r="C1107" i="8"/>
  <c r="E1107" i="8" s="1"/>
  <c r="G1107" i="8" s="1"/>
  <c r="C1108" i="8"/>
  <c r="E1108" i="8" s="1"/>
  <c r="G1108" i="8" s="1"/>
  <c r="C1109" i="8"/>
  <c r="E1109" i="8" s="1"/>
  <c r="G1109" i="8" s="1"/>
  <c r="C1110" i="8"/>
  <c r="E1110" i="8" s="1"/>
  <c r="G1110" i="8" s="1"/>
  <c r="C1111" i="8"/>
  <c r="E1111" i="8" s="1"/>
  <c r="G1111" i="8" s="1"/>
  <c r="C1112" i="8"/>
  <c r="E1112" i="8" s="1"/>
  <c r="G1112" i="8" s="1"/>
  <c r="C1113" i="8"/>
  <c r="E1113" i="8" s="1"/>
  <c r="G1113" i="8" s="1"/>
  <c r="C1114" i="8"/>
  <c r="E1114" i="8" s="1"/>
  <c r="G1114" i="8" s="1"/>
  <c r="C1115" i="8"/>
  <c r="E1115" i="8" s="1"/>
  <c r="G1115" i="8" s="1"/>
  <c r="C1116" i="8"/>
  <c r="E1116" i="8" s="1"/>
  <c r="G1116" i="8" s="1"/>
  <c r="C1117" i="8"/>
  <c r="E1117" i="8" s="1"/>
  <c r="G1117" i="8" s="1"/>
  <c r="C1118" i="8"/>
  <c r="E1118" i="8" s="1"/>
  <c r="G1118" i="8" s="1"/>
  <c r="C1119" i="8"/>
  <c r="E1119" i="8" s="1"/>
  <c r="G1119" i="8" s="1"/>
  <c r="C1120" i="8"/>
  <c r="E1120" i="8" s="1"/>
  <c r="G1120" i="8" s="1"/>
  <c r="C1121" i="8"/>
  <c r="E1121" i="8" s="1"/>
  <c r="G1121" i="8" s="1"/>
  <c r="C1122" i="8"/>
  <c r="E1122" i="8" s="1"/>
  <c r="G1122" i="8" s="1"/>
  <c r="C1123" i="8"/>
  <c r="E1123" i="8" s="1"/>
  <c r="G1123" i="8" s="1"/>
  <c r="C1124" i="8"/>
  <c r="E1124" i="8" s="1"/>
  <c r="G1124" i="8" s="1"/>
  <c r="C1125" i="8"/>
  <c r="E1125" i="8" s="1"/>
  <c r="G1125" i="8" s="1"/>
  <c r="C1126" i="8"/>
  <c r="E1126" i="8" s="1"/>
  <c r="G1126" i="8" s="1"/>
  <c r="C1127" i="8"/>
  <c r="E1127" i="8" s="1"/>
  <c r="G1127" i="8" s="1"/>
  <c r="C1128" i="8"/>
  <c r="E1128" i="8" s="1"/>
  <c r="G1128" i="8" s="1"/>
  <c r="C1129" i="8"/>
  <c r="E1129" i="8" s="1"/>
  <c r="G1129" i="8" s="1"/>
  <c r="C1130" i="8"/>
  <c r="E1130" i="8" s="1"/>
  <c r="G1130" i="8" s="1"/>
  <c r="C1131" i="8"/>
  <c r="E1131" i="8" s="1"/>
  <c r="G1131" i="8" s="1"/>
  <c r="C1132" i="8"/>
  <c r="E1132" i="8" s="1"/>
  <c r="G1132" i="8" s="1"/>
  <c r="C1133" i="8"/>
  <c r="E1133" i="8" s="1"/>
  <c r="G1133" i="8" s="1"/>
  <c r="C1134" i="8"/>
  <c r="E1134" i="8" s="1"/>
  <c r="G1134" i="8" s="1"/>
  <c r="C1135" i="8"/>
  <c r="E1135" i="8" s="1"/>
  <c r="G1135" i="8" s="1"/>
  <c r="C1136" i="8"/>
  <c r="E1136" i="8" s="1"/>
  <c r="G1136" i="8" s="1"/>
  <c r="C1137" i="8"/>
  <c r="E1137" i="8" s="1"/>
  <c r="G1137" i="8" s="1"/>
  <c r="C1138" i="8"/>
  <c r="E1138" i="8" s="1"/>
  <c r="G1138" i="8" s="1"/>
  <c r="C1139" i="8"/>
  <c r="E1139" i="8" s="1"/>
  <c r="G1139" i="8" s="1"/>
  <c r="C1140" i="8"/>
  <c r="E1140" i="8" s="1"/>
  <c r="G1140" i="8" s="1"/>
  <c r="C1141" i="8"/>
  <c r="E1141" i="8" s="1"/>
  <c r="G1141" i="8" s="1"/>
  <c r="C1142" i="8"/>
  <c r="E1142" i="8" s="1"/>
  <c r="G1142" i="8" s="1"/>
  <c r="C1143" i="8"/>
  <c r="E1143" i="8" s="1"/>
  <c r="G1143" i="8" s="1"/>
  <c r="C1144" i="8"/>
  <c r="E1144" i="8" s="1"/>
  <c r="G1144" i="8" s="1"/>
  <c r="C1145" i="8"/>
  <c r="E1145" i="8" s="1"/>
  <c r="G1145" i="8" s="1"/>
  <c r="C1146" i="8"/>
  <c r="E1146" i="8" s="1"/>
  <c r="G1146" i="8" s="1"/>
  <c r="C1147" i="8"/>
  <c r="E1147" i="8" s="1"/>
  <c r="G1147" i="8" s="1"/>
  <c r="C1148" i="8"/>
  <c r="E1148" i="8" s="1"/>
  <c r="G1148" i="8" s="1"/>
  <c r="C1149" i="8"/>
  <c r="E1149" i="8" s="1"/>
  <c r="G1149" i="8" s="1"/>
  <c r="C1150" i="8"/>
  <c r="E1150" i="8" s="1"/>
  <c r="G1150" i="8" s="1"/>
  <c r="C1151" i="8"/>
  <c r="E1151" i="8" s="1"/>
  <c r="G1151" i="8" s="1"/>
  <c r="C1152" i="8"/>
  <c r="E1152" i="8" s="1"/>
  <c r="G1152" i="8" s="1"/>
  <c r="C1153" i="8"/>
  <c r="E1153" i="8" s="1"/>
  <c r="G1153" i="8" s="1"/>
  <c r="C1154" i="8"/>
  <c r="E1154" i="8" s="1"/>
  <c r="G1154" i="8" s="1"/>
  <c r="C1155" i="8"/>
  <c r="E1155" i="8" s="1"/>
  <c r="G1155" i="8" s="1"/>
  <c r="C1156" i="8"/>
  <c r="E1156" i="8" s="1"/>
  <c r="G1156" i="8" s="1"/>
  <c r="C1157" i="8"/>
  <c r="E1157" i="8" s="1"/>
  <c r="G1157" i="8" s="1"/>
  <c r="C1158" i="8"/>
  <c r="E1158" i="8" s="1"/>
  <c r="G1158" i="8" s="1"/>
  <c r="C1159" i="8"/>
  <c r="E1159" i="8" s="1"/>
  <c r="G1159" i="8" s="1"/>
  <c r="C1160" i="8"/>
  <c r="E1160" i="8" s="1"/>
  <c r="G1160" i="8" s="1"/>
  <c r="C1161" i="8"/>
  <c r="E1161" i="8" s="1"/>
  <c r="G1161" i="8" s="1"/>
  <c r="C1162" i="8"/>
  <c r="E1162" i="8" s="1"/>
  <c r="G1162" i="8" s="1"/>
  <c r="C1163" i="8"/>
  <c r="E1163" i="8" s="1"/>
  <c r="G1163" i="8" s="1"/>
  <c r="C1164" i="8"/>
  <c r="E1164" i="8" s="1"/>
  <c r="G1164" i="8" s="1"/>
  <c r="C1165" i="8"/>
  <c r="E1165" i="8" s="1"/>
  <c r="G1165" i="8" s="1"/>
  <c r="C1166" i="8"/>
  <c r="E1166" i="8" s="1"/>
  <c r="G1166" i="8" s="1"/>
  <c r="C1167" i="8"/>
  <c r="E1167" i="8" s="1"/>
  <c r="G1167" i="8" s="1"/>
  <c r="C1168" i="8"/>
  <c r="E1168" i="8" s="1"/>
  <c r="G1168" i="8" s="1"/>
  <c r="C1169" i="8"/>
  <c r="E1169" i="8" s="1"/>
  <c r="G1169" i="8" s="1"/>
  <c r="C1170" i="8"/>
  <c r="E1170" i="8" s="1"/>
  <c r="G1170" i="8" s="1"/>
  <c r="C1171" i="8"/>
  <c r="E1171" i="8" s="1"/>
  <c r="G1171" i="8" s="1"/>
  <c r="C1172" i="8"/>
  <c r="E1172" i="8" s="1"/>
  <c r="G1172" i="8" s="1"/>
  <c r="C1173" i="8"/>
  <c r="E1173" i="8" s="1"/>
  <c r="G1173" i="8" s="1"/>
  <c r="C1174" i="8"/>
  <c r="E1174" i="8" s="1"/>
  <c r="G1174" i="8" s="1"/>
  <c r="C1175" i="8"/>
  <c r="E1175" i="8" s="1"/>
  <c r="G1175" i="8" s="1"/>
  <c r="C1176" i="8"/>
  <c r="E1176" i="8" s="1"/>
  <c r="G1176" i="8" s="1"/>
  <c r="C1177" i="8"/>
  <c r="E1177" i="8" s="1"/>
  <c r="G1177" i="8" s="1"/>
  <c r="C1178" i="8"/>
  <c r="E1178" i="8" s="1"/>
  <c r="G1178" i="8" s="1"/>
  <c r="C1179" i="8"/>
  <c r="E1179" i="8" s="1"/>
  <c r="G1179" i="8" s="1"/>
  <c r="C1180" i="8"/>
  <c r="E1180" i="8" s="1"/>
  <c r="G1180" i="8" s="1"/>
  <c r="C1181" i="8"/>
  <c r="E1181" i="8" s="1"/>
  <c r="G1181" i="8" s="1"/>
  <c r="C1182" i="8"/>
  <c r="E1182" i="8" s="1"/>
  <c r="G1182" i="8" s="1"/>
  <c r="C1183" i="8"/>
  <c r="E1183" i="8" s="1"/>
  <c r="G1183" i="8" s="1"/>
  <c r="C1184" i="8"/>
  <c r="E1184" i="8" s="1"/>
  <c r="G1184" i="8" s="1"/>
  <c r="C1185" i="8"/>
  <c r="E1185" i="8" s="1"/>
  <c r="G1185" i="8" s="1"/>
  <c r="C1186" i="8"/>
  <c r="E1186" i="8" s="1"/>
  <c r="G1186" i="8" s="1"/>
  <c r="C1187" i="8"/>
  <c r="E1187" i="8" s="1"/>
  <c r="G1187" i="8" s="1"/>
  <c r="C1188" i="8"/>
  <c r="E1188" i="8" s="1"/>
  <c r="G1188" i="8" s="1"/>
  <c r="C1189" i="8"/>
  <c r="E1189" i="8" s="1"/>
  <c r="G1189" i="8" s="1"/>
  <c r="C1190" i="8"/>
  <c r="E1190" i="8" s="1"/>
  <c r="G1190" i="8" s="1"/>
  <c r="C1191" i="8"/>
  <c r="E1191" i="8" s="1"/>
  <c r="G1191" i="8" s="1"/>
  <c r="C1192" i="8"/>
  <c r="E1192" i="8" s="1"/>
  <c r="G1192" i="8" s="1"/>
  <c r="C1193" i="8"/>
  <c r="E1193" i="8" s="1"/>
  <c r="G1193" i="8" s="1"/>
  <c r="C1194" i="8"/>
  <c r="E1194" i="8" s="1"/>
  <c r="G1194" i="8" s="1"/>
  <c r="C1195" i="8"/>
  <c r="E1195" i="8" s="1"/>
  <c r="G1195" i="8" s="1"/>
  <c r="C1196" i="8"/>
  <c r="E1196" i="8" s="1"/>
  <c r="G1196" i="8" s="1"/>
  <c r="C1197" i="8"/>
  <c r="E1197" i="8" s="1"/>
  <c r="G1197" i="8" s="1"/>
  <c r="C1198" i="8"/>
  <c r="E1198" i="8" s="1"/>
  <c r="G1198" i="8" s="1"/>
  <c r="C1199" i="8"/>
  <c r="E1199" i="8" s="1"/>
  <c r="G1199" i="8" s="1"/>
  <c r="C1200" i="8"/>
  <c r="E1200" i="8" s="1"/>
  <c r="G1200" i="8" s="1"/>
  <c r="C1201" i="8"/>
  <c r="E1201" i="8" s="1"/>
  <c r="G1201" i="8" s="1"/>
  <c r="C1202" i="8"/>
  <c r="E1202" i="8" s="1"/>
  <c r="G1202" i="8" s="1"/>
  <c r="C1203" i="8"/>
  <c r="E1203" i="8" s="1"/>
  <c r="G1203" i="8" s="1"/>
  <c r="C1204" i="8"/>
  <c r="E1204" i="8" s="1"/>
  <c r="G1204" i="8" s="1"/>
  <c r="C1205" i="8"/>
  <c r="E1205" i="8" s="1"/>
  <c r="G1205" i="8" s="1"/>
  <c r="C1206" i="8"/>
  <c r="E1206" i="8" s="1"/>
  <c r="G1206" i="8" s="1"/>
  <c r="C1207" i="8"/>
  <c r="E1207" i="8" s="1"/>
  <c r="G1207" i="8" s="1"/>
  <c r="C1208" i="8"/>
  <c r="E1208" i="8" s="1"/>
  <c r="G1208" i="8" s="1"/>
  <c r="C1209" i="8"/>
  <c r="E1209" i="8" s="1"/>
  <c r="G1209" i="8" s="1"/>
  <c r="C1210" i="8"/>
  <c r="E1210" i="8" s="1"/>
  <c r="G1210" i="8" s="1"/>
  <c r="C1211" i="8"/>
  <c r="E1211" i="8" s="1"/>
  <c r="G1211" i="8" s="1"/>
  <c r="C1212" i="8"/>
  <c r="E1212" i="8" s="1"/>
  <c r="G1212" i="8" s="1"/>
  <c r="C1213" i="8"/>
  <c r="E1213" i="8" s="1"/>
  <c r="G1213" i="8" s="1"/>
  <c r="C1214" i="8"/>
  <c r="E1214" i="8" s="1"/>
  <c r="G1214" i="8" s="1"/>
  <c r="C1215" i="8"/>
  <c r="E1215" i="8" s="1"/>
  <c r="G1215" i="8" s="1"/>
  <c r="C1216" i="8"/>
  <c r="E1216" i="8" s="1"/>
  <c r="G1216" i="8" s="1"/>
  <c r="C1217" i="8"/>
  <c r="E1217" i="8" s="1"/>
  <c r="G1217" i="8" s="1"/>
  <c r="C1218" i="8"/>
  <c r="E1218" i="8" s="1"/>
  <c r="G1218" i="8" s="1"/>
  <c r="C1219" i="8"/>
  <c r="E1219" i="8" s="1"/>
  <c r="G1219" i="8" s="1"/>
  <c r="C1220" i="8"/>
  <c r="E1220" i="8" s="1"/>
  <c r="G1220" i="8" s="1"/>
  <c r="C1221" i="8"/>
  <c r="E1221" i="8" s="1"/>
  <c r="G1221" i="8" s="1"/>
  <c r="C1222" i="8"/>
  <c r="E1222" i="8" s="1"/>
  <c r="G1222" i="8" s="1"/>
  <c r="C1223" i="8"/>
  <c r="E1223" i="8" s="1"/>
  <c r="G1223" i="8" s="1"/>
  <c r="C1224" i="8"/>
  <c r="E1224" i="8" s="1"/>
  <c r="G1224" i="8" s="1"/>
  <c r="C1225" i="8"/>
  <c r="E1225" i="8" s="1"/>
  <c r="G1225" i="8" s="1"/>
  <c r="C1226" i="8"/>
  <c r="E1226" i="8" s="1"/>
  <c r="G1226" i="8" s="1"/>
  <c r="C1227" i="8"/>
  <c r="E1227" i="8" s="1"/>
  <c r="G1227" i="8" s="1"/>
  <c r="C1228" i="8"/>
  <c r="E1228" i="8" s="1"/>
  <c r="G1228" i="8" s="1"/>
  <c r="C1229" i="8"/>
  <c r="E1229" i="8" s="1"/>
  <c r="G1229" i="8" s="1"/>
  <c r="C1230" i="8"/>
  <c r="E1230" i="8" s="1"/>
  <c r="G1230" i="8" s="1"/>
  <c r="C1231" i="8"/>
  <c r="E1231" i="8" s="1"/>
  <c r="G1231" i="8" s="1"/>
  <c r="C1232" i="8"/>
  <c r="E1232" i="8" s="1"/>
  <c r="G1232" i="8" s="1"/>
  <c r="C1233" i="8"/>
  <c r="E1233" i="8" s="1"/>
  <c r="G1233" i="8" s="1"/>
  <c r="C1234" i="8"/>
  <c r="E1234" i="8" s="1"/>
  <c r="G1234" i="8" s="1"/>
  <c r="C1235" i="8"/>
  <c r="E1235" i="8" s="1"/>
  <c r="G1235" i="8" s="1"/>
  <c r="C1236" i="8"/>
  <c r="E1236" i="8" s="1"/>
  <c r="G1236" i="8" s="1"/>
  <c r="C1237" i="8"/>
  <c r="E1237" i="8" s="1"/>
  <c r="G1237" i="8" s="1"/>
  <c r="C1238" i="8"/>
  <c r="E1238" i="8" s="1"/>
  <c r="G1238" i="8" s="1"/>
  <c r="C1239" i="8"/>
  <c r="E1239" i="8" s="1"/>
  <c r="G1239" i="8" s="1"/>
  <c r="C1240" i="8"/>
  <c r="E1240" i="8" s="1"/>
  <c r="G1240" i="8" s="1"/>
  <c r="C1241" i="8"/>
  <c r="E1241" i="8" s="1"/>
  <c r="G1241" i="8" s="1"/>
  <c r="C1242" i="8"/>
  <c r="E1242" i="8" s="1"/>
  <c r="G1242" i="8" s="1"/>
  <c r="C1243" i="8"/>
  <c r="E1243" i="8" s="1"/>
  <c r="G1243" i="8" s="1"/>
  <c r="C1244" i="8"/>
  <c r="E1244" i="8" s="1"/>
  <c r="G1244" i="8" s="1"/>
  <c r="C1245" i="8"/>
  <c r="E1245" i="8" s="1"/>
  <c r="G1245" i="8" s="1"/>
  <c r="C1246" i="8"/>
  <c r="E1246" i="8" s="1"/>
  <c r="G1246" i="8" s="1"/>
  <c r="C1247" i="8"/>
  <c r="E1247" i="8" s="1"/>
  <c r="G1247" i="8" s="1"/>
  <c r="C1248" i="8"/>
  <c r="E1248" i="8" s="1"/>
  <c r="G1248" i="8" s="1"/>
  <c r="C1249" i="8"/>
  <c r="E1249" i="8" s="1"/>
  <c r="G1249" i="8" s="1"/>
  <c r="C1250" i="8"/>
  <c r="E1250" i="8" s="1"/>
  <c r="G1250" i="8" s="1"/>
  <c r="C1251" i="8"/>
  <c r="E1251" i="8" s="1"/>
  <c r="G1251" i="8" s="1"/>
  <c r="C1252" i="8"/>
  <c r="E1252" i="8" s="1"/>
  <c r="G1252" i="8" s="1"/>
  <c r="C1253" i="8"/>
  <c r="E1253" i="8" s="1"/>
  <c r="G1253" i="8" s="1"/>
  <c r="C1254" i="8"/>
  <c r="E1254" i="8" s="1"/>
  <c r="G1254" i="8" s="1"/>
  <c r="C1255" i="8"/>
  <c r="E1255" i="8" s="1"/>
  <c r="G1255" i="8" s="1"/>
  <c r="C1256" i="8"/>
  <c r="E1256" i="8" s="1"/>
  <c r="G1256" i="8" s="1"/>
  <c r="C1257" i="8"/>
  <c r="E1257" i="8" s="1"/>
  <c r="G1257" i="8" s="1"/>
  <c r="C1258" i="8"/>
  <c r="E1258" i="8" s="1"/>
  <c r="G1258" i="8" s="1"/>
  <c r="C1259" i="8"/>
  <c r="E1259" i="8" s="1"/>
  <c r="G1259" i="8" s="1"/>
  <c r="C1260" i="8"/>
  <c r="E1260" i="8" s="1"/>
  <c r="G1260" i="8" s="1"/>
  <c r="C1261" i="8"/>
  <c r="E1261" i="8" s="1"/>
  <c r="G1261" i="8" s="1"/>
  <c r="C1262" i="8"/>
  <c r="E1262" i="8" s="1"/>
  <c r="G1262" i="8" s="1"/>
  <c r="C1263" i="8"/>
  <c r="E1263" i="8" s="1"/>
  <c r="G1263" i="8" s="1"/>
  <c r="C1264" i="8"/>
  <c r="E1264" i="8" s="1"/>
  <c r="G1264" i="8" s="1"/>
  <c r="C1265" i="8"/>
  <c r="E1265" i="8" s="1"/>
  <c r="G1265" i="8" s="1"/>
  <c r="C1266" i="8"/>
  <c r="E1266" i="8" s="1"/>
  <c r="G1266" i="8" s="1"/>
  <c r="C1267" i="8"/>
  <c r="E1267" i="8" s="1"/>
  <c r="G1267" i="8" s="1"/>
  <c r="C1268" i="8"/>
  <c r="E1268" i="8" s="1"/>
  <c r="G1268" i="8" s="1"/>
  <c r="C1269" i="8"/>
  <c r="E1269" i="8" s="1"/>
  <c r="G1269" i="8" s="1"/>
  <c r="C1270" i="8"/>
  <c r="E1270" i="8" s="1"/>
  <c r="G1270" i="8" s="1"/>
  <c r="C1271" i="8"/>
  <c r="E1271" i="8" s="1"/>
  <c r="G1271" i="8" s="1"/>
  <c r="C1272" i="8"/>
  <c r="E1272" i="8" s="1"/>
  <c r="G1272" i="8" s="1"/>
  <c r="C1273" i="8"/>
  <c r="E1273" i="8" s="1"/>
  <c r="G1273" i="8" s="1"/>
  <c r="C1274" i="8"/>
  <c r="E1274" i="8" s="1"/>
  <c r="G1274" i="8" s="1"/>
  <c r="C1275" i="8"/>
  <c r="E1275" i="8" s="1"/>
  <c r="G1275" i="8" s="1"/>
  <c r="C1276" i="8"/>
  <c r="E1276" i="8" s="1"/>
  <c r="G1276" i="8" s="1"/>
  <c r="C1277" i="8"/>
  <c r="E1277" i="8" s="1"/>
  <c r="G1277" i="8" s="1"/>
  <c r="C1278" i="8"/>
  <c r="E1278" i="8" s="1"/>
  <c r="G1278" i="8" s="1"/>
  <c r="C1279" i="8"/>
  <c r="E1279" i="8" s="1"/>
  <c r="G1279" i="8" s="1"/>
  <c r="C1280" i="8"/>
  <c r="E1280" i="8" s="1"/>
  <c r="G1280" i="8" s="1"/>
  <c r="C1281" i="8"/>
  <c r="E1281" i="8" s="1"/>
  <c r="G1281" i="8" s="1"/>
  <c r="C1282" i="8"/>
  <c r="E1282" i="8" s="1"/>
  <c r="G1282" i="8" s="1"/>
  <c r="C1283" i="8"/>
  <c r="E1283" i="8" s="1"/>
  <c r="G1283" i="8" s="1"/>
  <c r="C1284" i="8"/>
  <c r="E1284" i="8" s="1"/>
  <c r="G1284" i="8" s="1"/>
  <c r="C1285" i="8"/>
  <c r="E1285" i="8" s="1"/>
  <c r="G1285" i="8" s="1"/>
  <c r="C1286" i="8"/>
  <c r="E1286" i="8" s="1"/>
  <c r="G1286" i="8" s="1"/>
  <c r="C1287" i="8"/>
  <c r="E1287" i="8" s="1"/>
  <c r="G1287" i="8" s="1"/>
  <c r="C1288" i="8"/>
  <c r="E1288" i="8" s="1"/>
  <c r="G1288" i="8" s="1"/>
  <c r="C1289" i="8"/>
  <c r="E1289" i="8" s="1"/>
  <c r="G1289" i="8" s="1"/>
  <c r="C1290" i="8"/>
  <c r="E1290" i="8" s="1"/>
  <c r="G1290" i="8" s="1"/>
  <c r="C1291" i="8"/>
  <c r="E1291" i="8" s="1"/>
  <c r="G1291" i="8" s="1"/>
  <c r="C1292" i="8"/>
  <c r="E1292" i="8" s="1"/>
  <c r="G1292" i="8" s="1"/>
  <c r="C1293" i="8"/>
  <c r="E1293" i="8" s="1"/>
  <c r="G1293" i="8" s="1"/>
  <c r="C1294" i="8"/>
  <c r="E1294" i="8" s="1"/>
  <c r="G1294" i="8" s="1"/>
  <c r="C1295" i="8"/>
  <c r="E1295" i="8" s="1"/>
  <c r="G1295" i="8" s="1"/>
  <c r="C1296" i="8"/>
  <c r="E1296" i="8" s="1"/>
  <c r="G1296" i="8" s="1"/>
  <c r="C1297" i="8"/>
  <c r="E1297" i="8" s="1"/>
  <c r="G1297" i="8" s="1"/>
  <c r="C1298" i="8"/>
  <c r="E1298" i="8" s="1"/>
  <c r="G1298" i="8" s="1"/>
  <c r="C1299" i="8"/>
  <c r="E1299" i="8" s="1"/>
  <c r="G1299" i="8" s="1"/>
  <c r="C1300" i="8"/>
  <c r="E1300" i="8" s="1"/>
  <c r="G1300" i="8" s="1"/>
  <c r="C1301" i="8"/>
  <c r="E1301" i="8" s="1"/>
  <c r="G1301" i="8" s="1"/>
  <c r="C1302" i="8"/>
  <c r="E1302" i="8" s="1"/>
  <c r="G1302" i="8" s="1"/>
  <c r="C1303" i="8"/>
  <c r="E1303" i="8" s="1"/>
  <c r="G1303" i="8" s="1"/>
  <c r="C1304" i="8"/>
  <c r="E1304" i="8" s="1"/>
  <c r="G1304" i="8" s="1"/>
  <c r="C1305" i="8"/>
  <c r="E1305" i="8" s="1"/>
  <c r="G1305" i="8" s="1"/>
  <c r="C1306" i="8"/>
  <c r="E1306" i="8" s="1"/>
  <c r="G1306" i="8" s="1"/>
  <c r="C1307" i="8"/>
  <c r="E1307" i="8" s="1"/>
  <c r="G1307" i="8" s="1"/>
  <c r="C1308" i="8"/>
  <c r="E1308" i="8" s="1"/>
  <c r="G1308" i="8" s="1"/>
  <c r="C1309" i="8"/>
  <c r="E1309" i="8" s="1"/>
  <c r="G1309" i="8" s="1"/>
  <c r="C1310" i="8"/>
  <c r="E1310" i="8" s="1"/>
  <c r="G1310" i="8" s="1"/>
  <c r="C1311" i="8"/>
  <c r="E1311" i="8" s="1"/>
  <c r="G1311" i="8" s="1"/>
  <c r="C1312" i="8"/>
  <c r="E1312" i="8" s="1"/>
  <c r="G1312" i="8" s="1"/>
  <c r="C1313" i="8"/>
  <c r="E1313" i="8" s="1"/>
  <c r="G1313" i="8" s="1"/>
  <c r="C1314" i="8"/>
  <c r="E1314" i="8" s="1"/>
  <c r="G1314" i="8" s="1"/>
  <c r="C1315" i="8"/>
  <c r="E1315" i="8" s="1"/>
  <c r="G1315" i="8" s="1"/>
  <c r="C1316" i="8"/>
  <c r="E1316" i="8" s="1"/>
  <c r="G1316" i="8" s="1"/>
  <c r="C1317" i="8"/>
  <c r="E1317" i="8" s="1"/>
  <c r="G1317" i="8" s="1"/>
  <c r="C1318" i="8"/>
  <c r="E1318" i="8" s="1"/>
  <c r="G1318" i="8" s="1"/>
  <c r="C1319" i="8"/>
  <c r="E1319" i="8" s="1"/>
  <c r="G1319" i="8" s="1"/>
  <c r="C1320" i="8"/>
  <c r="E1320" i="8" s="1"/>
  <c r="G1320" i="8" s="1"/>
  <c r="C1321" i="8"/>
  <c r="E1321" i="8" s="1"/>
  <c r="G1321" i="8" s="1"/>
  <c r="C1322" i="8"/>
  <c r="E1322" i="8" s="1"/>
  <c r="G1322" i="8" s="1"/>
  <c r="C1323" i="8"/>
  <c r="E1323" i="8" s="1"/>
  <c r="G1323" i="8" s="1"/>
  <c r="C1324" i="8"/>
  <c r="E1324" i="8" s="1"/>
  <c r="G1324" i="8" s="1"/>
  <c r="C1325" i="8"/>
  <c r="E1325" i="8" s="1"/>
  <c r="G1325" i="8" s="1"/>
  <c r="C1326" i="8"/>
  <c r="E1326" i="8" s="1"/>
  <c r="G1326" i="8" s="1"/>
  <c r="C1327" i="8"/>
  <c r="E1327" i="8" s="1"/>
  <c r="G1327" i="8" s="1"/>
  <c r="C1328" i="8"/>
  <c r="E1328" i="8" s="1"/>
  <c r="G1328" i="8" s="1"/>
  <c r="C1329" i="8"/>
  <c r="E1329" i="8" s="1"/>
  <c r="G1329" i="8" s="1"/>
  <c r="C1330" i="8"/>
  <c r="E1330" i="8" s="1"/>
  <c r="G1330" i="8" s="1"/>
  <c r="C1331" i="8"/>
  <c r="E1331" i="8" s="1"/>
  <c r="G1331" i="8" s="1"/>
  <c r="C1332" i="8"/>
  <c r="E1332" i="8" s="1"/>
  <c r="G1332" i="8" s="1"/>
  <c r="C1333" i="8"/>
  <c r="E1333" i="8" s="1"/>
  <c r="G1333" i="8" s="1"/>
  <c r="C1334" i="8"/>
  <c r="E1334" i="8" s="1"/>
  <c r="G1334" i="8" s="1"/>
  <c r="C1335" i="8"/>
  <c r="E1335" i="8" s="1"/>
  <c r="G1335" i="8" s="1"/>
  <c r="C1336" i="8"/>
  <c r="E1336" i="8" s="1"/>
  <c r="G1336" i="8" s="1"/>
  <c r="C1337" i="8"/>
  <c r="E1337" i="8" s="1"/>
  <c r="G1337" i="8" s="1"/>
  <c r="C1338" i="8"/>
  <c r="E1338" i="8" s="1"/>
  <c r="G1338" i="8" s="1"/>
  <c r="C1339" i="8"/>
  <c r="E1339" i="8" s="1"/>
  <c r="G1339" i="8" s="1"/>
  <c r="C1340" i="8"/>
  <c r="E1340" i="8" s="1"/>
  <c r="G1340" i="8" s="1"/>
  <c r="C1341" i="8"/>
  <c r="E1341" i="8" s="1"/>
  <c r="G1341" i="8" s="1"/>
  <c r="C1342" i="8"/>
  <c r="E1342" i="8" s="1"/>
  <c r="G1342" i="8" s="1"/>
  <c r="C1343" i="8"/>
  <c r="E1343" i="8" s="1"/>
  <c r="G1343" i="8" s="1"/>
  <c r="C1344" i="8"/>
  <c r="E1344" i="8" s="1"/>
  <c r="G1344" i="8" s="1"/>
  <c r="C1345" i="8"/>
  <c r="E1345" i="8" s="1"/>
  <c r="G1345" i="8" s="1"/>
  <c r="C1346" i="8"/>
  <c r="E1346" i="8" s="1"/>
  <c r="G1346" i="8" s="1"/>
  <c r="C1347" i="8"/>
  <c r="E1347" i="8" s="1"/>
  <c r="G1347" i="8" s="1"/>
  <c r="C1348" i="8"/>
  <c r="E1348" i="8" s="1"/>
  <c r="G1348" i="8" s="1"/>
  <c r="C1349" i="8"/>
  <c r="E1349" i="8" s="1"/>
  <c r="G1349" i="8" s="1"/>
  <c r="C1350" i="8"/>
  <c r="E1350" i="8" s="1"/>
  <c r="G1350" i="8" s="1"/>
  <c r="C1351" i="8"/>
  <c r="E1351" i="8" s="1"/>
  <c r="G1351" i="8" s="1"/>
  <c r="C1352" i="8"/>
  <c r="E1352" i="8" s="1"/>
  <c r="G1352" i="8" s="1"/>
  <c r="C1353" i="8"/>
  <c r="E1353" i="8" s="1"/>
  <c r="G1353" i="8" s="1"/>
  <c r="C1354" i="8"/>
  <c r="E1354" i="8" s="1"/>
  <c r="G1354" i="8" s="1"/>
  <c r="C1355" i="8"/>
  <c r="E1355" i="8" s="1"/>
  <c r="G1355" i="8" s="1"/>
  <c r="C1356" i="8"/>
  <c r="E1356" i="8" s="1"/>
  <c r="G1356" i="8" s="1"/>
  <c r="C1357" i="8"/>
  <c r="E1357" i="8" s="1"/>
  <c r="G1357" i="8" s="1"/>
  <c r="C1358" i="8"/>
  <c r="E1358" i="8" s="1"/>
  <c r="G1358" i="8" s="1"/>
  <c r="C1359" i="8"/>
  <c r="E1359" i="8" s="1"/>
  <c r="G1359" i="8" s="1"/>
  <c r="C1360" i="8"/>
  <c r="E1360" i="8" s="1"/>
  <c r="G1360" i="8" s="1"/>
  <c r="C1361" i="8"/>
  <c r="E1361" i="8" s="1"/>
  <c r="G1361" i="8" s="1"/>
  <c r="C1362" i="8"/>
  <c r="E1362" i="8" s="1"/>
  <c r="G1362" i="8" s="1"/>
  <c r="C1363" i="8"/>
  <c r="E1363" i="8" s="1"/>
  <c r="G1363" i="8" s="1"/>
  <c r="C1364" i="8"/>
  <c r="E1364" i="8" s="1"/>
  <c r="G1364" i="8" s="1"/>
  <c r="C1365" i="8"/>
  <c r="E1365" i="8" s="1"/>
  <c r="G1365" i="8" s="1"/>
  <c r="C1366" i="8"/>
  <c r="E1366" i="8" s="1"/>
  <c r="G1366" i="8" s="1"/>
  <c r="C1367" i="8"/>
  <c r="E1367" i="8" s="1"/>
  <c r="G1367" i="8" s="1"/>
  <c r="C1368" i="8"/>
  <c r="E1368" i="8" s="1"/>
  <c r="G1368" i="8" s="1"/>
  <c r="C1369" i="8"/>
  <c r="E1369" i="8" s="1"/>
  <c r="G1369" i="8" s="1"/>
  <c r="C1370" i="8"/>
  <c r="E1370" i="8" s="1"/>
  <c r="G1370" i="8" s="1"/>
  <c r="C1371" i="8"/>
  <c r="E1371" i="8" s="1"/>
  <c r="G1371" i="8" s="1"/>
  <c r="C1372" i="8"/>
  <c r="E1372" i="8" s="1"/>
  <c r="G1372" i="8" s="1"/>
  <c r="C1373" i="8"/>
  <c r="E1373" i="8" s="1"/>
  <c r="G1373" i="8" s="1"/>
  <c r="C1374" i="8"/>
  <c r="E1374" i="8" s="1"/>
  <c r="G1374" i="8" s="1"/>
  <c r="C1375" i="8"/>
  <c r="E1375" i="8" s="1"/>
  <c r="G1375" i="8" s="1"/>
  <c r="C1376" i="8"/>
  <c r="E1376" i="8" s="1"/>
  <c r="G1376" i="8" s="1"/>
  <c r="C1377" i="8"/>
  <c r="E1377" i="8" s="1"/>
  <c r="G1377" i="8" s="1"/>
  <c r="C1378" i="8"/>
  <c r="E1378" i="8" s="1"/>
  <c r="G1378" i="8" s="1"/>
  <c r="C1379" i="8"/>
  <c r="E1379" i="8" s="1"/>
  <c r="G1379" i="8" s="1"/>
  <c r="C1380" i="8"/>
  <c r="E1380" i="8" s="1"/>
  <c r="G1380" i="8" s="1"/>
  <c r="C1381" i="8"/>
  <c r="E1381" i="8" s="1"/>
  <c r="G1381" i="8" s="1"/>
  <c r="C1382" i="8"/>
  <c r="E1382" i="8" s="1"/>
  <c r="G1382" i="8" s="1"/>
  <c r="C1383" i="8"/>
  <c r="E1383" i="8" s="1"/>
  <c r="G1383" i="8" s="1"/>
  <c r="C1384" i="8"/>
  <c r="E1384" i="8" s="1"/>
  <c r="G1384" i="8" s="1"/>
  <c r="C1385" i="8"/>
  <c r="E1385" i="8" s="1"/>
  <c r="G1385" i="8" s="1"/>
  <c r="C1386" i="8"/>
  <c r="E1386" i="8" s="1"/>
  <c r="G1386" i="8" s="1"/>
  <c r="C1387" i="8"/>
  <c r="E1387" i="8" s="1"/>
  <c r="G1387" i="8" s="1"/>
  <c r="C1388" i="8"/>
  <c r="E1388" i="8" s="1"/>
  <c r="G1388" i="8" s="1"/>
  <c r="C1389" i="8"/>
  <c r="E1389" i="8" s="1"/>
  <c r="G1389" i="8" s="1"/>
  <c r="C1390" i="8"/>
  <c r="E1390" i="8" s="1"/>
  <c r="G1390" i="8" s="1"/>
  <c r="C1391" i="8"/>
  <c r="E1391" i="8" s="1"/>
  <c r="G1391" i="8" s="1"/>
  <c r="C1392" i="8"/>
  <c r="E1392" i="8" s="1"/>
  <c r="G1392" i="8" s="1"/>
  <c r="C1393" i="8"/>
  <c r="E1393" i="8" s="1"/>
  <c r="G1393" i="8" s="1"/>
  <c r="C1394" i="8"/>
  <c r="E1394" i="8" s="1"/>
  <c r="G1394" i="8" s="1"/>
  <c r="C1395" i="8"/>
  <c r="E1395" i="8" s="1"/>
  <c r="G1395" i="8" s="1"/>
  <c r="C1396" i="8"/>
  <c r="E1396" i="8" s="1"/>
  <c r="G1396" i="8" s="1"/>
  <c r="C1397" i="8"/>
  <c r="E1397" i="8" s="1"/>
  <c r="G1397" i="8" s="1"/>
  <c r="C1398" i="8"/>
  <c r="E1398" i="8" s="1"/>
  <c r="G1398" i="8" s="1"/>
  <c r="C1399" i="8"/>
  <c r="E1399" i="8" s="1"/>
  <c r="G1399" i="8" s="1"/>
  <c r="C1400" i="8"/>
  <c r="E1400" i="8" s="1"/>
  <c r="G1400" i="8" s="1"/>
  <c r="C1401" i="8"/>
  <c r="E1401" i="8" s="1"/>
  <c r="G1401" i="8" s="1"/>
  <c r="C1402" i="8"/>
  <c r="E1402" i="8" s="1"/>
  <c r="G1402" i="8" s="1"/>
  <c r="C1403" i="8"/>
  <c r="E1403" i="8" s="1"/>
  <c r="G1403" i="8" s="1"/>
  <c r="C1404" i="8"/>
  <c r="E1404" i="8" s="1"/>
  <c r="G1404" i="8" s="1"/>
  <c r="C1405" i="8"/>
  <c r="E1405" i="8" s="1"/>
  <c r="G1405" i="8" s="1"/>
  <c r="C1406" i="8"/>
  <c r="E1406" i="8" s="1"/>
  <c r="G1406" i="8" s="1"/>
  <c r="C1407" i="8"/>
  <c r="E1407" i="8" s="1"/>
  <c r="G1407" i="8" s="1"/>
  <c r="C1408" i="8"/>
  <c r="E1408" i="8" s="1"/>
  <c r="G1408" i="8" s="1"/>
  <c r="C1409" i="8"/>
  <c r="E1409" i="8" s="1"/>
  <c r="G1409" i="8" s="1"/>
  <c r="C1410" i="8"/>
  <c r="E1410" i="8" s="1"/>
  <c r="G1410" i="8" s="1"/>
  <c r="C1411" i="8"/>
  <c r="E1411" i="8" s="1"/>
  <c r="G1411" i="8" s="1"/>
  <c r="C1412" i="8"/>
  <c r="E1412" i="8" s="1"/>
  <c r="G1412" i="8" s="1"/>
  <c r="C1413" i="8"/>
  <c r="E1413" i="8" s="1"/>
  <c r="G1413" i="8" s="1"/>
  <c r="C1414" i="8"/>
  <c r="E1414" i="8" s="1"/>
  <c r="G1414" i="8" s="1"/>
  <c r="C1415" i="8"/>
  <c r="E1415" i="8" s="1"/>
  <c r="G1415" i="8" s="1"/>
  <c r="C1416" i="8"/>
  <c r="E1416" i="8" s="1"/>
  <c r="G1416" i="8" s="1"/>
  <c r="C1417" i="8"/>
  <c r="E1417" i="8" s="1"/>
  <c r="G1417" i="8" s="1"/>
  <c r="C1418" i="8"/>
  <c r="E1418" i="8" s="1"/>
  <c r="G1418" i="8" s="1"/>
  <c r="C1419" i="8"/>
  <c r="E1419" i="8" s="1"/>
  <c r="G1419" i="8" s="1"/>
  <c r="C1420" i="8"/>
  <c r="E1420" i="8" s="1"/>
  <c r="G1420" i="8" s="1"/>
  <c r="C1421" i="8"/>
  <c r="E1421" i="8" s="1"/>
  <c r="G1421" i="8" s="1"/>
  <c r="C1422" i="8"/>
  <c r="E1422" i="8" s="1"/>
  <c r="G1422" i="8" s="1"/>
  <c r="C1423" i="8"/>
  <c r="E1423" i="8" s="1"/>
  <c r="G1423" i="8" s="1"/>
  <c r="C1424" i="8"/>
  <c r="E1424" i="8" s="1"/>
  <c r="G1424" i="8" s="1"/>
  <c r="C1425" i="8"/>
  <c r="E1425" i="8" s="1"/>
  <c r="G1425" i="8" s="1"/>
  <c r="C1426" i="8"/>
  <c r="E1426" i="8" s="1"/>
  <c r="G1426" i="8" s="1"/>
  <c r="C1427" i="8"/>
  <c r="E1427" i="8" s="1"/>
  <c r="G1427" i="8" s="1"/>
  <c r="C1428" i="8"/>
  <c r="E1428" i="8" s="1"/>
  <c r="G1428" i="8" s="1"/>
  <c r="C1429" i="8"/>
  <c r="E1429" i="8" s="1"/>
  <c r="G1429" i="8" s="1"/>
  <c r="C1430" i="8"/>
  <c r="E1430" i="8" s="1"/>
  <c r="G1430" i="8" s="1"/>
  <c r="C1431" i="8"/>
  <c r="E1431" i="8" s="1"/>
  <c r="G1431" i="8" s="1"/>
  <c r="C1432" i="8"/>
  <c r="E1432" i="8" s="1"/>
  <c r="G1432" i="8" s="1"/>
  <c r="C1433" i="8"/>
  <c r="E1433" i="8" s="1"/>
  <c r="G1433" i="8" s="1"/>
  <c r="C1434" i="8"/>
  <c r="E1434" i="8" s="1"/>
  <c r="G1434" i="8" s="1"/>
  <c r="C1435" i="8"/>
  <c r="E1435" i="8" s="1"/>
  <c r="G1435" i="8" s="1"/>
  <c r="C1436" i="8"/>
  <c r="E1436" i="8" s="1"/>
  <c r="G1436" i="8" s="1"/>
  <c r="C1437" i="8"/>
  <c r="E1437" i="8" s="1"/>
  <c r="G1437" i="8" s="1"/>
  <c r="C1438" i="8"/>
  <c r="E1438" i="8" s="1"/>
  <c r="G1438" i="8" s="1"/>
  <c r="C1439" i="8"/>
  <c r="E1439" i="8" s="1"/>
  <c r="G1439" i="8" s="1"/>
  <c r="C1440" i="8"/>
  <c r="E1440" i="8" s="1"/>
  <c r="G1440" i="8" s="1"/>
  <c r="C1441" i="8"/>
  <c r="E1441" i="8" s="1"/>
  <c r="G1441" i="8" s="1"/>
  <c r="C1442" i="8"/>
  <c r="E1442" i="8" s="1"/>
  <c r="G1442" i="8" s="1"/>
  <c r="C1443" i="8"/>
  <c r="E1443" i="8" s="1"/>
  <c r="G1443" i="8" s="1"/>
  <c r="C1444" i="8"/>
  <c r="E1444" i="8" s="1"/>
  <c r="G1444" i="8" s="1"/>
  <c r="C1445" i="8"/>
  <c r="E1445" i="8" s="1"/>
  <c r="G1445" i="8" s="1"/>
  <c r="C1446" i="8"/>
  <c r="E1446" i="8" s="1"/>
  <c r="G1446" i="8" s="1"/>
  <c r="C1447" i="8"/>
  <c r="E1447" i="8" s="1"/>
  <c r="G1447" i="8" s="1"/>
  <c r="C1448" i="8"/>
  <c r="E1448" i="8" s="1"/>
  <c r="G1448" i="8" s="1"/>
  <c r="C1449" i="8"/>
  <c r="E1449" i="8" s="1"/>
  <c r="G1449" i="8" s="1"/>
  <c r="C1450" i="8"/>
  <c r="E1450" i="8" s="1"/>
  <c r="G1450" i="8" s="1"/>
  <c r="C1451" i="8"/>
  <c r="E1451" i="8" s="1"/>
  <c r="G1451" i="8" s="1"/>
  <c r="C1452" i="8"/>
  <c r="E1452" i="8" s="1"/>
  <c r="G1452" i="8" s="1"/>
  <c r="C1453" i="8"/>
  <c r="E1453" i="8" s="1"/>
  <c r="G1453" i="8" s="1"/>
  <c r="C1454" i="8"/>
  <c r="E1454" i="8" s="1"/>
  <c r="G1454" i="8" s="1"/>
  <c r="C1455" i="8"/>
  <c r="E1455" i="8" s="1"/>
  <c r="G1455" i="8" s="1"/>
  <c r="C1456" i="8"/>
  <c r="E1456" i="8" s="1"/>
  <c r="G1456" i="8" s="1"/>
  <c r="C1457" i="8"/>
  <c r="E1457" i="8" s="1"/>
  <c r="G1457" i="8" s="1"/>
  <c r="C1458" i="8"/>
  <c r="E1458" i="8" s="1"/>
  <c r="G1458" i="8" s="1"/>
  <c r="C1459" i="8"/>
  <c r="E1459" i="8" s="1"/>
  <c r="G1459" i="8" s="1"/>
  <c r="C1460" i="8"/>
  <c r="E1460" i="8" s="1"/>
  <c r="G1460" i="8" s="1"/>
  <c r="C1461" i="8"/>
  <c r="E1461" i="8" s="1"/>
  <c r="G1461" i="8" s="1"/>
  <c r="C1462" i="8"/>
  <c r="E1462" i="8" s="1"/>
  <c r="G1462" i="8" s="1"/>
  <c r="C1463" i="8"/>
  <c r="E1463" i="8" s="1"/>
  <c r="G1463" i="8" s="1"/>
  <c r="C1464" i="8"/>
  <c r="E1464" i="8" s="1"/>
  <c r="G1464" i="8" s="1"/>
  <c r="C1465" i="8"/>
  <c r="E1465" i="8" s="1"/>
  <c r="G1465" i="8" s="1"/>
  <c r="C1466" i="8"/>
  <c r="E1466" i="8" s="1"/>
  <c r="G1466" i="8" s="1"/>
  <c r="C1467" i="8"/>
  <c r="E1467" i="8" s="1"/>
  <c r="G1467" i="8" s="1"/>
  <c r="C1468" i="8"/>
  <c r="E1468" i="8" s="1"/>
  <c r="G1468" i="8" s="1"/>
  <c r="C1469" i="8"/>
  <c r="E1469" i="8" s="1"/>
  <c r="G1469" i="8" s="1"/>
  <c r="C1470" i="8"/>
  <c r="E1470" i="8" s="1"/>
  <c r="G1470" i="8" s="1"/>
  <c r="C1471" i="8"/>
  <c r="E1471" i="8" s="1"/>
  <c r="G1471" i="8" s="1"/>
  <c r="C1472" i="8"/>
  <c r="E1472" i="8" s="1"/>
  <c r="G1472" i="8" s="1"/>
  <c r="C1473" i="8"/>
  <c r="E1473" i="8" s="1"/>
  <c r="G1473" i="8" s="1"/>
  <c r="C1474" i="8"/>
  <c r="E1474" i="8" s="1"/>
  <c r="G1474" i="8" s="1"/>
  <c r="C1475" i="8"/>
  <c r="E1475" i="8" s="1"/>
  <c r="G1475" i="8" s="1"/>
  <c r="C1476" i="8"/>
  <c r="E1476" i="8" s="1"/>
  <c r="G1476" i="8" s="1"/>
  <c r="C1477" i="8"/>
  <c r="E1477" i="8" s="1"/>
  <c r="G1477" i="8" s="1"/>
  <c r="C1478" i="8"/>
  <c r="E1478" i="8" s="1"/>
  <c r="G1478" i="8" s="1"/>
  <c r="C1479" i="8"/>
  <c r="E1479" i="8" s="1"/>
  <c r="G1479" i="8" s="1"/>
  <c r="C1480" i="8"/>
  <c r="E1480" i="8" s="1"/>
  <c r="G1480" i="8" s="1"/>
  <c r="C1481" i="8"/>
  <c r="E1481" i="8" s="1"/>
  <c r="G1481" i="8" s="1"/>
  <c r="C1482" i="8"/>
  <c r="E1482" i="8" s="1"/>
  <c r="G1482" i="8" s="1"/>
  <c r="C1483" i="8"/>
  <c r="E1483" i="8" s="1"/>
  <c r="G1483" i="8" s="1"/>
  <c r="C1484" i="8"/>
  <c r="E1484" i="8" s="1"/>
  <c r="G1484" i="8" s="1"/>
  <c r="C1485" i="8"/>
  <c r="E1485" i="8" s="1"/>
  <c r="G1485" i="8" s="1"/>
  <c r="C1486" i="8"/>
  <c r="E1486" i="8" s="1"/>
  <c r="G1486" i="8" s="1"/>
  <c r="C1487" i="8"/>
  <c r="E1487" i="8" s="1"/>
  <c r="G1487" i="8" s="1"/>
  <c r="C1488" i="8"/>
  <c r="E1488" i="8" s="1"/>
  <c r="G1488" i="8" s="1"/>
  <c r="C1489" i="8"/>
  <c r="E1489" i="8" s="1"/>
  <c r="G1489" i="8" s="1"/>
  <c r="C1490" i="8"/>
  <c r="E1490" i="8" s="1"/>
  <c r="G1490" i="8" s="1"/>
  <c r="C1491" i="8"/>
  <c r="E1491" i="8" s="1"/>
  <c r="G1491" i="8" s="1"/>
  <c r="C1492" i="8"/>
  <c r="E1492" i="8" s="1"/>
  <c r="G1492" i="8" s="1"/>
  <c r="C1493" i="8"/>
  <c r="E1493" i="8" s="1"/>
  <c r="G1493" i="8" s="1"/>
  <c r="C1494" i="8"/>
  <c r="E1494" i="8" s="1"/>
  <c r="G1494" i="8" s="1"/>
  <c r="C1495" i="8"/>
  <c r="E1495" i="8" s="1"/>
  <c r="G1495" i="8" s="1"/>
  <c r="C1496" i="8"/>
  <c r="E1496" i="8" s="1"/>
  <c r="G1496" i="8" s="1"/>
  <c r="C1497" i="8"/>
  <c r="E1497" i="8" s="1"/>
  <c r="G1497" i="8" s="1"/>
  <c r="C1498" i="8"/>
  <c r="E1498" i="8" s="1"/>
  <c r="G1498" i="8" s="1"/>
  <c r="C1499" i="8"/>
  <c r="E1499" i="8" s="1"/>
  <c r="G1499" i="8" s="1"/>
  <c r="C1500" i="8"/>
  <c r="E1500" i="8" s="1"/>
  <c r="G1500" i="8" s="1"/>
  <c r="C1501" i="8"/>
  <c r="E1501" i="8" s="1"/>
  <c r="G1501" i="8" s="1"/>
  <c r="C1502" i="8"/>
  <c r="E1502" i="8" s="1"/>
  <c r="G1502" i="8" s="1"/>
  <c r="C1503" i="8"/>
  <c r="E1503" i="8" s="1"/>
  <c r="G1503" i="8" s="1"/>
  <c r="C1504" i="8"/>
  <c r="E1504" i="8" s="1"/>
  <c r="G1504" i="8" s="1"/>
  <c r="C1505" i="8"/>
  <c r="E1505" i="8" s="1"/>
  <c r="G1505" i="8" s="1"/>
  <c r="C1506" i="8"/>
  <c r="E1506" i="8" s="1"/>
  <c r="G1506" i="8" s="1"/>
  <c r="C1507" i="8"/>
  <c r="E1507" i="8" s="1"/>
  <c r="G1507" i="8" s="1"/>
  <c r="C1508" i="8"/>
  <c r="E1508" i="8" s="1"/>
  <c r="G1508" i="8" s="1"/>
  <c r="C1509" i="8"/>
  <c r="E1509" i="8" s="1"/>
  <c r="G1509" i="8" s="1"/>
  <c r="C1510" i="8"/>
  <c r="E1510" i="8" s="1"/>
  <c r="G1510" i="8" s="1"/>
  <c r="C1511" i="8"/>
  <c r="E1511" i="8" s="1"/>
  <c r="G1511" i="8" s="1"/>
  <c r="C1512" i="8"/>
  <c r="E1512" i="8" s="1"/>
  <c r="G1512" i="8" s="1"/>
  <c r="C1513" i="8"/>
  <c r="E1513" i="8" s="1"/>
  <c r="G1513" i="8" s="1"/>
  <c r="C1514" i="8"/>
  <c r="E1514" i="8" s="1"/>
  <c r="G1514" i="8" s="1"/>
  <c r="C1515" i="8"/>
  <c r="E1515" i="8" s="1"/>
  <c r="G1515" i="8" s="1"/>
  <c r="C1516" i="8"/>
  <c r="E1516" i="8" s="1"/>
  <c r="G1516" i="8" s="1"/>
  <c r="C1517" i="8"/>
  <c r="E1517" i="8" s="1"/>
  <c r="G1517" i="8" s="1"/>
  <c r="C1518" i="8"/>
  <c r="E1518" i="8" s="1"/>
  <c r="G1518" i="8" s="1"/>
  <c r="C1519" i="8"/>
  <c r="E1519" i="8" s="1"/>
  <c r="G1519" i="8" s="1"/>
  <c r="C1520" i="8"/>
  <c r="E1520" i="8" s="1"/>
  <c r="G1520" i="8" s="1"/>
  <c r="C1521" i="8"/>
  <c r="E1521" i="8" s="1"/>
  <c r="G1521" i="8" s="1"/>
  <c r="C1522" i="8"/>
  <c r="E1522" i="8" s="1"/>
  <c r="G1522" i="8" s="1"/>
  <c r="C1523" i="8"/>
  <c r="E1523" i="8" s="1"/>
  <c r="G1523" i="8" s="1"/>
  <c r="C1524" i="8"/>
  <c r="E1524" i="8" s="1"/>
  <c r="G1524" i="8" s="1"/>
  <c r="C1525" i="8"/>
  <c r="E1525" i="8" s="1"/>
  <c r="G1525" i="8" s="1"/>
  <c r="C1526" i="8"/>
  <c r="E1526" i="8" s="1"/>
  <c r="G1526" i="8" s="1"/>
  <c r="C1527" i="8"/>
  <c r="E1527" i="8" s="1"/>
  <c r="G1527" i="8" s="1"/>
  <c r="C1528" i="8"/>
  <c r="E1528" i="8" s="1"/>
  <c r="G1528" i="8" s="1"/>
  <c r="C1529" i="8"/>
  <c r="E1529" i="8" s="1"/>
  <c r="G1529" i="8" s="1"/>
  <c r="C1530" i="8"/>
  <c r="E1530" i="8" s="1"/>
  <c r="G1530" i="8" s="1"/>
  <c r="C1531" i="8"/>
  <c r="E1531" i="8" s="1"/>
  <c r="G1531" i="8" s="1"/>
  <c r="C1532" i="8"/>
  <c r="E1532" i="8" s="1"/>
  <c r="G1532" i="8" s="1"/>
  <c r="C1533" i="8"/>
  <c r="E1533" i="8" s="1"/>
  <c r="G1533" i="8" s="1"/>
  <c r="C1534" i="8"/>
  <c r="E1534" i="8" s="1"/>
  <c r="G1534" i="8" s="1"/>
  <c r="C1535" i="8"/>
  <c r="E1535" i="8" s="1"/>
  <c r="G1535" i="8" s="1"/>
  <c r="C1536" i="8"/>
  <c r="E1536" i="8" s="1"/>
  <c r="G1536" i="8" s="1"/>
  <c r="C1537" i="8"/>
  <c r="E1537" i="8" s="1"/>
  <c r="G1537" i="8" s="1"/>
  <c r="C1538" i="8"/>
  <c r="E1538" i="8" s="1"/>
  <c r="G1538" i="8" s="1"/>
  <c r="C1539" i="8"/>
  <c r="E1539" i="8" s="1"/>
  <c r="G1539" i="8" s="1"/>
  <c r="C1540" i="8"/>
  <c r="E1540" i="8" s="1"/>
  <c r="G1540" i="8" s="1"/>
  <c r="C1541" i="8"/>
  <c r="E1541" i="8" s="1"/>
  <c r="G1541" i="8" s="1"/>
  <c r="C1542" i="8"/>
  <c r="E1542" i="8" s="1"/>
  <c r="G1542" i="8" s="1"/>
  <c r="C1543" i="8"/>
  <c r="E1543" i="8" s="1"/>
  <c r="G1543" i="8" s="1"/>
  <c r="C1544" i="8"/>
  <c r="E1544" i="8" s="1"/>
  <c r="G1544" i="8" s="1"/>
  <c r="C1545" i="8"/>
  <c r="E1545" i="8" s="1"/>
  <c r="G1545" i="8" s="1"/>
  <c r="C1546" i="8"/>
  <c r="E1546" i="8" s="1"/>
  <c r="G1546" i="8" s="1"/>
  <c r="C1547" i="8"/>
  <c r="E1547" i="8" s="1"/>
  <c r="G1547" i="8" s="1"/>
  <c r="C1548" i="8"/>
  <c r="E1548" i="8" s="1"/>
  <c r="G1548" i="8" s="1"/>
  <c r="C1549" i="8"/>
  <c r="E1549" i="8" s="1"/>
  <c r="G1549" i="8" s="1"/>
  <c r="C1550" i="8"/>
  <c r="E1550" i="8" s="1"/>
  <c r="G1550" i="8" s="1"/>
  <c r="C1551" i="8"/>
  <c r="E1551" i="8" s="1"/>
  <c r="G1551" i="8" s="1"/>
  <c r="C1552" i="8"/>
  <c r="E1552" i="8" s="1"/>
  <c r="G1552" i="8" s="1"/>
  <c r="C1553" i="8"/>
  <c r="E1553" i="8" s="1"/>
  <c r="G1553" i="8" s="1"/>
  <c r="C1554" i="8"/>
  <c r="E1554" i="8" s="1"/>
  <c r="G1554" i="8" s="1"/>
  <c r="C1555" i="8"/>
  <c r="E1555" i="8" s="1"/>
  <c r="G1555" i="8" s="1"/>
  <c r="C1556" i="8"/>
  <c r="E1556" i="8" s="1"/>
  <c r="G1556" i="8" s="1"/>
  <c r="C1557" i="8"/>
  <c r="E1557" i="8" s="1"/>
  <c r="G1557" i="8" s="1"/>
  <c r="C1558" i="8"/>
  <c r="E1558" i="8" s="1"/>
  <c r="G1558" i="8" s="1"/>
  <c r="C1559" i="8"/>
  <c r="E1559" i="8" s="1"/>
  <c r="G1559" i="8" s="1"/>
  <c r="C1560" i="8"/>
  <c r="E1560" i="8" s="1"/>
  <c r="G1560" i="8" s="1"/>
  <c r="C1561" i="8"/>
  <c r="E1561" i="8" s="1"/>
  <c r="G1561" i="8" s="1"/>
  <c r="C1562" i="8"/>
  <c r="E1562" i="8" s="1"/>
  <c r="G1562" i="8" s="1"/>
  <c r="C1563" i="8"/>
  <c r="E1563" i="8" s="1"/>
  <c r="G1563" i="8" s="1"/>
  <c r="C1564" i="8"/>
  <c r="E1564" i="8" s="1"/>
  <c r="G1564" i="8" s="1"/>
  <c r="C1565" i="8"/>
  <c r="E1565" i="8" s="1"/>
  <c r="G1565" i="8" s="1"/>
  <c r="C1566" i="8"/>
  <c r="E1566" i="8" s="1"/>
  <c r="G1566" i="8" s="1"/>
  <c r="C1567" i="8"/>
  <c r="E1567" i="8" s="1"/>
  <c r="G1567" i="8" s="1"/>
  <c r="C1568" i="8"/>
  <c r="E1568" i="8" s="1"/>
  <c r="G1568" i="8" s="1"/>
  <c r="C1569" i="8"/>
  <c r="E1569" i="8" s="1"/>
  <c r="G1569" i="8" s="1"/>
  <c r="C1570" i="8"/>
  <c r="E1570" i="8" s="1"/>
  <c r="G1570" i="8" s="1"/>
  <c r="C1571" i="8"/>
  <c r="E1571" i="8" s="1"/>
  <c r="G1571" i="8" s="1"/>
  <c r="C1572" i="8"/>
  <c r="E1572" i="8" s="1"/>
  <c r="G1572" i="8" s="1"/>
  <c r="C1573" i="8"/>
  <c r="E1573" i="8" s="1"/>
  <c r="G1573" i="8" s="1"/>
  <c r="C1574" i="8"/>
  <c r="E1574" i="8" s="1"/>
  <c r="G1574" i="8" s="1"/>
  <c r="C1575" i="8"/>
  <c r="E1575" i="8" s="1"/>
  <c r="G1575" i="8" s="1"/>
  <c r="C1576" i="8"/>
  <c r="E1576" i="8" s="1"/>
  <c r="G1576" i="8" s="1"/>
  <c r="C1577" i="8"/>
  <c r="E1577" i="8" s="1"/>
  <c r="G1577" i="8" s="1"/>
  <c r="C1578" i="8"/>
  <c r="E1578" i="8" s="1"/>
  <c r="G1578" i="8" s="1"/>
  <c r="C1579" i="8"/>
  <c r="E1579" i="8" s="1"/>
  <c r="G1579" i="8" s="1"/>
  <c r="C1580" i="8"/>
  <c r="E1580" i="8" s="1"/>
  <c r="G1580" i="8" s="1"/>
  <c r="C1581" i="8"/>
  <c r="E1581" i="8" s="1"/>
  <c r="G1581" i="8" s="1"/>
  <c r="C1582" i="8"/>
  <c r="E1582" i="8" s="1"/>
  <c r="G1582" i="8" s="1"/>
  <c r="C1583" i="8"/>
  <c r="E1583" i="8" s="1"/>
  <c r="G1583" i="8" s="1"/>
  <c r="C1584" i="8"/>
  <c r="E1584" i="8" s="1"/>
  <c r="G1584" i="8" s="1"/>
  <c r="C1585" i="8"/>
  <c r="E1585" i="8" s="1"/>
  <c r="G1585" i="8" s="1"/>
  <c r="C1586" i="8"/>
  <c r="E1586" i="8" s="1"/>
  <c r="G1586" i="8" s="1"/>
  <c r="C1587" i="8"/>
  <c r="E1587" i="8" s="1"/>
  <c r="G1587" i="8" s="1"/>
  <c r="C1588" i="8"/>
  <c r="E1588" i="8" s="1"/>
  <c r="G1588" i="8" s="1"/>
  <c r="C1589" i="8"/>
  <c r="E1589" i="8" s="1"/>
  <c r="G1589" i="8" s="1"/>
  <c r="C1590" i="8"/>
  <c r="E1590" i="8" s="1"/>
  <c r="G1590" i="8" s="1"/>
  <c r="C1591" i="8"/>
  <c r="E1591" i="8" s="1"/>
  <c r="G1591" i="8" s="1"/>
  <c r="C1592" i="8"/>
  <c r="E1592" i="8" s="1"/>
  <c r="G1592" i="8" s="1"/>
  <c r="C1593" i="8"/>
  <c r="E1593" i="8" s="1"/>
  <c r="G1593" i="8" s="1"/>
  <c r="C1594" i="8"/>
  <c r="E1594" i="8" s="1"/>
  <c r="G1594" i="8" s="1"/>
  <c r="C1595" i="8"/>
  <c r="E1595" i="8" s="1"/>
  <c r="G1595" i="8" s="1"/>
  <c r="C1596" i="8"/>
  <c r="E1596" i="8" s="1"/>
  <c r="G1596" i="8" s="1"/>
  <c r="C1597" i="8"/>
  <c r="E1597" i="8" s="1"/>
  <c r="G1597" i="8" s="1"/>
  <c r="C1598" i="8"/>
  <c r="E1598" i="8" s="1"/>
  <c r="G1598" i="8" s="1"/>
  <c r="C1599" i="8"/>
  <c r="E1599" i="8" s="1"/>
  <c r="G1599" i="8" s="1"/>
  <c r="C1600" i="8"/>
  <c r="E1600" i="8" s="1"/>
  <c r="G1600" i="8" s="1"/>
  <c r="C1601" i="8"/>
  <c r="E1601" i="8" s="1"/>
  <c r="G1601" i="8" s="1"/>
  <c r="C1602" i="8"/>
  <c r="E1602" i="8" s="1"/>
  <c r="G1602" i="8" s="1"/>
  <c r="C1603" i="8"/>
  <c r="E1603" i="8" s="1"/>
  <c r="G1603" i="8" s="1"/>
  <c r="C1604" i="8"/>
  <c r="E1604" i="8" s="1"/>
  <c r="G1604" i="8" s="1"/>
  <c r="C1605" i="8"/>
  <c r="E1605" i="8" s="1"/>
  <c r="G1605" i="8" s="1"/>
  <c r="C1606" i="8"/>
  <c r="E1606" i="8" s="1"/>
  <c r="G1606" i="8" s="1"/>
  <c r="C1607" i="8"/>
  <c r="E1607" i="8" s="1"/>
  <c r="G1607" i="8" s="1"/>
  <c r="C1608" i="8"/>
  <c r="E1608" i="8" s="1"/>
  <c r="G1608" i="8" s="1"/>
  <c r="C1609" i="8"/>
  <c r="E1609" i="8" s="1"/>
  <c r="G1609" i="8" s="1"/>
  <c r="C1610" i="8"/>
  <c r="E1610" i="8" s="1"/>
  <c r="G1610" i="8" s="1"/>
  <c r="C1611" i="8"/>
  <c r="E1611" i="8" s="1"/>
  <c r="G1611" i="8" s="1"/>
  <c r="C1612" i="8"/>
  <c r="E1612" i="8" s="1"/>
  <c r="G1612" i="8" s="1"/>
  <c r="C1613" i="8"/>
  <c r="E1613" i="8" s="1"/>
  <c r="G1613" i="8" s="1"/>
  <c r="C1614" i="8"/>
  <c r="E1614" i="8" s="1"/>
  <c r="G1614" i="8" s="1"/>
  <c r="C1615" i="8"/>
  <c r="E1615" i="8" s="1"/>
  <c r="G1615" i="8" s="1"/>
  <c r="C1616" i="8"/>
  <c r="E1616" i="8" s="1"/>
  <c r="G1616" i="8" s="1"/>
  <c r="C1617" i="8"/>
  <c r="E1617" i="8" s="1"/>
  <c r="G1617" i="8" s="1"/>
  <c r="C1618" i="8"/>
  <c r="E1618" i="8" s="1"/>
  <c r="G1618" i="8" s="1"/>
  <c r="C1619" i="8"/>
  <c r="E1619" i="8" s="1"/>
  <c r="G1619" i="8" s="1"/>
  <c r="C1620" i="8"/>
  <c r="E1620" i="8" s="1"/>
  <c r="G1620" i="8" s="1"/>
  <c r="C1621" i="8"/>
  <c r="E1621" i="8" s="1"/>
  <c r="G1621" i="8" s="1"/>
  <c r="C1622" i="8"/>
  <c r="E1622" i="8" s="1"/>
  <c r="G1622" i="8" s="1"/>
  <c r="C1623" i="8"/>
  <c r="E1623" i="8" s="1"/>
  <c r="G1623" i="8" s="1"/>
  <c r="C1624" i="8"/>
  <c r="E1624" i="8" s="1"/>
  <c r="G1624" i="8" s="1"/>
  <c r="C1625" i="8"/>
  <c r="E1625" i="8" s="1"/>
  <c r="G1625" i="8" s="1"/>
  <c r="C1626" i="8"/>
  <c r="E1626" i="8" s="1"/>
  <c r="G1626" i="8" s="1"/>
  <c r="C1627" i="8"/>
  <c r="E1627" i="8" s="1"/>
  <c r="G1627" i="8" s="1"/>
  <c r="C1628" i="8"/>
  <c r="E1628" i="8" s="1"/>
  <c r="G1628" i="8" s="1"/>
  <c r="C1629" i="8"/>
  <c r="E1629" i="8" s="1"/>
  <c r="G1629" i="8" s="1"/>
  <c r="C1630" i="8"/>
  <c r="E1630" i="8" s="1"/>
  <c r="G1630" i="8" s="1"/>
  <c r="C1631" i="8"/>
  <c r="E1631" i="8" s="1"/>
  <c r="G1631" i="8" s="1"/>
  <c r="C1632" i="8"/>
  <c r="E1632" i="8" s="1"/>
  <c r="G1632" i="8" s="1"/>
  <c r="C1633" i="8"/>
  <c r="E1633" i="8" s="1"/>
  <c r="G1633" i="8" s="1"/>
  <c r="C1634" i="8"/>
  <c r="E1634" i="8" s="1"/>
  <c r="G1634" i="8" s="1"/>
  <c r="C1635" i="8"/>
  <c r="E1635" i="8" s="1"/>
  <c r="G1635" i="8" s="1"/>
  <c r="C1636" i="8"/>
  <c r="E1636" i="8" s="1"/>
  <c r="G1636" i="8" s="1"/>
  <c r="C1637" i="8"/>
  <c r="E1637" i="8" s="1"/>
  <c r="G1637" i="8" s="1"/>
  <c r="C1638" i="8"/>
  <c r="E1638" i="8" s="1"/>
  <c r="G1638" i="8" s="1"/>
  <c r="C1639" i="8"/>
  <c r="E1639" i="8" s="1"/>
  <c r="G1639" i="8" s="1"/>
  <c r="C1640" i="8"/>
  <c r="E1640" i="8" s="1"/>
  <c r="G1640" i="8" s="1"/>
  <c r="C1641" i="8"/>
  <c r="E1641" i="8" s="1"/>
  <c r="G1641" i="8" s="1"/>
  <c r="C1642" i="8"/>
  <c r="E1642" i="8" s="1"/>
  <c r="G1642" i="8" s="1"/>
  <c r="C1643" i="8"/>
  <c r="E1643" i="8" s="1"/>
  <c r="G1643" i="8" s="1"/>
  <c r="C1644" i="8"/>
  <c r="E1644" i="8" s="1"/>
  <c r="G1644" i="8" s="1"/>
  <c r="C1645" i="8"/>
  <c r="E1645" i="8" s="1"/>
  <c r="G1645" i="8" s="1"/>
  <c r="C1646" i="8"/>
  <c r="E1646" i="8" s="1"/>
  <c r="G1646" i="8" s="1"/>
  <c r="C1647" i="8"/>
  <c r="E1647" i="8" s="1"/>
  <c r="G1647" i="8" s="1"/>
  <c r="C1648" i="8"/>
  <c r="E1648" i="8" s="1"/>
  <c r="G1648" i="8" s="1"/>
  <c r="C1649" i="8"/>
  <c r="E1649" i="8" s="1"/>
  <c r="G1649" i="8" s="1"/>
  <c r="C1650" i="8"/>
  <c r="E1650" i="8" s="1"/>
  <c r="G1650" i="8" s="1"/>
  <c r="C1651" i="8"/>
  <c r="E1651" i="8" s="1"/>
  <c r="G1651" i="8" s="1"/>
  <c r="C1652" i="8"/>
  <c r="E1652" i="8" s="1"/>
  <c r="G1652" i="8" s="1"/>
  <c r="C1653" i="8"/>
  <c r="E1653" i="8" s="1"/>
  <c r="G1653" i="8" s="1"/>
  <c r="C1654" i="8"/>
  <c r="E1654" i="8" s="1"/>
  <c r="G1654" i="8" s="1"/>
  <c r="C1655" i="8"/>
  <c r="E1655" i="8" s="1"/>
  <c r="G1655" i="8" s="1"/>
  <c r="C1656" i="8"/>
  <c r="E1656" i="8" s="1"/>
  <c r="G1656" i="8" s="1"/>
  <c r="C1657" i="8"/>
  <c r="E1657" i="8" s="1"/>
  <c r="G1657" i="8" s="1"/>
  <c r="C1658" i="8"/>
  <c r="E1658" i="8" s="1"/>
  <c r="G1658" i="8" s="1"/>
  <c r="C1659" i="8"/>
  <c r="E1659" i="8" s="1"/>
  <c r="G1659" i="8" s="1"/>
  <c r="C1660" i="8"/>
  <c r="E1660" i="8" s="1"/>
  <c r="G1660" i="8" s="1"/>
  <c r="C1661" i="8"/>
  <c r="E1661" i="8" s="1"/>
  <c r="G1661" i="8" s="1"/>
  <c r="C1662" i="8"/>
  <c r="E1662" i="8" s="1"/>
  <c r="G1662" i="8" s="1"/>
  <c r="C1663" i="8"/>
  <c r="E1663" i="8" s="1"/>
  <c r="G1663" i="8" s="1"/>
  <c r="C1664" i="8"/>
  <c r="E1664" i="8" s="1"/>
  <c r="G1664" i="8" s="1"/>
  <c r="C1665" i="8"/>
  <c r="E1665" i="8" s="1"/>
  <c r="G1665" i="8" s="1"/>
  <c r="C1666" i="8"/>
  <c r="E1666" i="8" s="1"/>
  <c r="G1666" i="8" s="1"/>
  <c r="C1667" i="8"/>
  <c r="E1667" i="8" s="1"/>
  <c r="G1667" i="8" s="1"/>
  <c r="C1668" i="8"/>
  <c r="E1668" i="8" s="1"/>
  <c r="G1668" i="8" s="1"/>
  <c r="C1669" i="8"/>
  <c r="E1669" i="8" s="1"/>
  <c r="G1669" i="8" s="1"/>
  <c r="C1670" i="8"/>
  <c r="E1670" i="8" s="1"/>
  <c r="G1670" i="8" s="1"/>
  <c r="C1671" i="8"/>
  <c r="E1671" i="8" s="1"/>
  <c r="G1671" i="8" s="1"/>
  <c r="C1672" i="8"/>
  <c r="E1672" i="8" s="1"/>
  <c r="G1672" i="8" s="1"/>
  <c r="C1673" i="8"/>
  <c r="E1673" i="8" s="1"/>
  <c r="G1673" i="8" s="1"/>
  <c r="C1674" i="8"/>
  <c r="E1674" i="8" s="1"/>
  <c r="G1674" i="8" s="1"/>
  <c r="C1675" i="8"/>
  <c r="E1675" i="8" s="1"/>
  <c r="G1675" i="8" s="1"/>
  <c r="C1676" i="8"/>
  <c r="E1676" i="8" s="1"/>
  <c r="G1676" i="8" s="1"/>
  <c r="C1677" i="8"/>
  <c r="E1677" i="8" s="1"/>
  <c r="G1677" i="8" s="1"/>
  <c r="C1678" i="8"/>
  <c r="E1678" i="8" s="1"/>
  <c r="G1678" i="8" s="1"/>
  <c r="C1679" i="8"/>
  <c r="E1679" i="8" s="1"/>
  <c r="G1679" i="8" s="1"/>
  <c r="C1680" i="8"/>
  <c r="E1680" i="8" s="1"/>
  <c r="G1680" i="8" s="1"/>
  <c r="C1681" i="8"/>
  <c r="E1681" i="8" s="1"/>
  <c r="G1681" i="8" s="1"/>
  <c r="C1682" i="8"/>
  <c r="E1682" i="8" s="1"/>
  <c r="G1682" i="8" s="1"/>
  <c r="C1683" i="8"/>
  <c r="E1683" i="8" s="1"/>
  <c r="G1683" i="8" s="1"/>
  <c r="C1684" i="8"/>
  <c r="E1684" i="8" s="1"/>
  <c r="G1684" i="8" s="1"/>
  <c r="C1685" i="8"/>
  <c r="E1685" i="8" s="1"/>
  <c r="G1685" i="8" s="1"/>
  <c r="C1686" i="8"/>
  <c r="E1686" i="8" s="1"/>
  <c r="G1686" i="8" s="1"/>
  <c r="C1687" i="8"/>
  <c r="E1687" i="8" s="1"/>
  <c r="G1687" i="8" s="1"/>
  <c r="C1688" i="8"/>
  <c r="E1688" i="8" s="1"/>
  <c r="G1688" i="8" s="1"/>
  <c r="C1689" i="8"/>
  <c r="E1689" i="8" s="1"/>
  <c r="G1689" i="8" s="1"/>
  <c r="C1690" i="8"/>
  <c r="E1690" i="8" s="1"/>
  <c r="G1690" i="8" s="1"/>
  <c r="C1691" i="8"/>
  <c r="E1691" i="8" s="1"/>
  <c r="G1691" i="8" s="1"/>
  <c r="C1692" i="8"/>
  <c r="E1692" i="8" s="1"/>
  <c r="G1692" i="8" s="1"/>
  <c r="C1693" i="8"/>
  <c r="E1693" i="8" s="1"/>
  <c r="G1693" i="8" s="1"/>
  <c r="C1694" i="8"/>
  <c r="E1694" i="8" s="1"/>
  <c r="G1694" i="8" s="1"/>
  <c r="C1695" i="8"/>
  <c r="E1695" i="8" s="1"/>
  <c r="G1695" i="8" s="1"/>
  <c r="C1696" i="8"/>
  <c r="E1696" i="8" s="1"/>
  <c r="G1696" i="8" s="1"/>
  <c r="C1697" i="8"/>
  <c r="E1697" i="8" s="1"/>
  <c r="G1697" i="8" s="1"/>
  <c r="C1698" i="8"/>
  <c r="E1698" i="8" s="1"/>
  <c r="G1698" i="8" s="1"/>
  <c r="C1699" i="8"/>
  <c r="E1699" i="8" s="1"/>
  <c r="G1699" i="8" s="1"/>
  <c r="C1700" i="8"/>
  <c r="E1700" i="8" s="1"/>
  <c r="G1700" i="8" s="1"/>
  <c r="C1701" i="8"/>
  <c r="E1701" i="8" s="1"/>
  <c r="G1701" i="8" s="1"/>
  <c r="C1702" i="8"/>
  <c r="E1702" i="8" s="1"/>
  <c r="G1702" i="8" s="1"/>
  <c r="C1703" i="8"/>
  <c r="E1703" i="8" s="1"/>
  <c r="G1703" i="8" s="1"/>
  <c r="C1704" i="8"/>
  <c r="E1704" i="8" s="1"/>
  <c r="G1704" i="8" s="1"/>
  <c r="C1705" i="8"/>
  <c r="E1705" i="8" s="1"/>
  <c r="G1705" i="8" s="1"/>
  <c r="C1706" i="8"/>
  <c r="E1706" i="8" s="1"/>
  <c r="G1706" i="8" s="1"/>
  <c r="C1707" i="8"/>
  <c r="E1707" i="8" s="1"/>
  <c r="G1707" i="8" s="1"/>
  <c r="C1708" i="8"/>
  <c r="E1708" i="8" s="1"/>
  <c r="G1708" i="8" s="1"/>
  <c r="C1709" i="8"/>
  <c r="E1709" i="8" s="1"/>
  <c r="G1709" i="8" s="1"/>
  <c r="C1710" i="8"/>
  <c r="E1710" i="8" s="1"/>
  <c r="G1710" i="8" s="1"/>
  <c r="C1711" i="8"/>
  <c r="E1711" i="8" s="1"/>
  <c r="G1711" i="8" s="1"/>
  <c r="C1712" i="8"/>
  <c r="E1712" i="8" s="1"/>
  <c r="G1712" i="8" s="1"/>
  <c r="C1713" i="8"/>
  <c r="E1713" i="8" s="1"/>
  <c r="G1713" i="8" s="1"/>
  <c r="C1714" i="8"/>
  <c r="E1714" i="8" s="1"/>
  <c r="G1714" i="8" s="1"/>
  <c r="C1715" i="8"/>
  <c r="E1715" i="8" s="1"/>
  <c r="G1715" i="8" s="1"/>
  <c r="C1716" i="8"/>
  <c r="E1716" i="8" s="1"/>
  <c r="G1716" i="8" s="1"/>
  <c r="C1717" i="8"/>
  <c r="E1717" i="8" s="1"/>
  <c r="G1717" i="8" s="1"/>
  <c r="C1718" i="8"/>
  <c r="E1718" i="8" s="1"/>
  <c r="G1718" i="8" s="1"/>
  <c r="C1719" i="8"/>
  <c r="E1719" i="8" s="1"/>
  <c r="G1719" i="8" s="1"/>
  <c r="C1720" i="8"/>
  <c r="E1720" i="8" s="1"/>
  <c r="G1720" i="8" s="1"/>
  <c r="C1721" i="8"/>
  <c r="E1721" i="8" s="1"/>
  <c r="G1721" i="8" s="1"/>
  <c r="C1722" i="8"/>
  <c r="E1722" i="8" s="1"/>
  <c r="G1722" i="8" s="1"/>
  <c r="C1723" i="8"/>
  <c r="E1723" i="8" s="1"/>
  <c r="G1723" i="8" s="1"/>
  <c r="C1724" i="8"/>
  <c r="E1724" i="8" s="1"/>
  <c r="G1724" i="8" s="1"/>
  <c r="C1725" i="8"/>
  <c r="E1725" i="8" s="1"/>
  <c r="G1725" i="8" s="1"/>
  <c r="C1726" i="8"/>
  <c r="E1726" i="8" s="1"/>
  <c r="G1726" i="8" s="1"/>
  <c r="C1727" i="8"/>
  <c r="E1727" i="8" s="1"/>
  <c r="G1727" i="8" s="1"/>
  <c r="C1728" i="8"/>
  <c r="E1728" i="8" s="1"/>
  <c r="G1728" i="8" s="1"/>
  <c r="C1729" i="8"/>
  <c r="E1729" i="8" s="1"/>
  <c r="G1729" i="8" s="1"/>
  <c r="C1730" i="8"/>
  <c r="E1730" i="8" s="1"/>
  <c r="G1730" i="8" s="1"/>
  <c r="C1731" i="8"/>
  <c r="E1731" i="8" s="1"/>
  <c r="G1731" i="8" s="1"/>
  <c r="C1732" i="8"/>
  <c r="E1732" i="8" s="1"/>
  <c r="G1732" i="8" s="1"/>
  <c r="C1733" i="8"/>
  <c r="E1733" i="8" s="1"/>
  <c r="G1733" i="8" s="1"/>
  <c r="C1734" i="8"/>
  <c r="E1734" i="8" s="1"/>
  <c r="G1734" i="8" s="1"/>
  <c r="C1735" i="8"/>
  <c r="E1735" i="8" s="1"/>
  <c r="G1735" i="8" s="1"/>
  <c r="C1736" i="8"/>
  <c r="E1736" i="8" s="1"/>
  <c r="G1736" i="8" s="1"/>
  <c r="C1737" i="8"/>
  <c r="E1737" i="8" s="1"/>
  <c r="G1737" i="8" s="1"/>
  <c r="C1738" i="8"/>
  <c r="E1738" i="8" s="1"/>
  <c r="G1738" i="8" s="1"/>
  <c r="C1739" i="8"/>
  <c r="E1739" i="8" s="1"/>
  <c r="G1739" i="8" s="1"/>
  <c r="C1740" i="8"/>
  <c r="E1740" i="8" s="1"/>
  <c r="G1740" i="8" s="1"/>
  <c r="C1741" i="8"/>
  <c r="E1741" i="8" s="1"/>
  <c r="G1741" i="8" s="1"/>
  <c r="C1742" i="8"/>
  <c r="E1742" i="8" s="1"/>
  <c r="G1742" i="8" s="1"/>
  <c r="C1743" i="8"/>
  <c r="E1743" i="8" s="1"/>
  <c r="G1743" i="8" s="1"/>
  <c r="C1744" i="8"/>
  <c r="E1744" i="8" s="1"/>
  <c r="G1744" i="8" s="1"/>
  <c r="C1745" i="8"/>
  <c r="E1745" i="8" s="1"/>
  <c r="G1745" i="8" s="1"/>
  <c r="C1746" i="8"/>
  <c r="E1746" i="8" s="1"/>
  <c r="G1746" i="8" s="1"/>
  <c r="C1747" i="8"/>
  <c r="E1747" i="8" s="1"/>
  <c r="G1747" i="8" s="1"/>
  <c r="C1748" i="8"/>
  <c r="E1748" i="8" s="1"/>
  <c r="G1748" i="8" s="1"/>
  <c r="C1749" i="8"/>
  <c r="E1749" i="8" s="1"/>
  <c r="G1749" i="8" s="1"/>
  <c r="C1750" i="8"/>
  <c r="E1750" i="8" s="1"/>
  <c r="G1750" i="8" s="1"/>
  <c r="C1751" i="8"/>
  <c r="E1751" i="8" s="1"/>
  <c r="G1751" i="8" s="1"/>
  <c r="C1752" i="8"/>
  <c r="E1752" i="8" s="1"/>
  <c r="G1752" i="8" s="1"/>
  <c r="C1753" i="8"/>
  <c r="E1753" i="8" s="1"/>
  <c r="G1753" i="8" s="1"/>
  <c r="C1754" i="8"/>
  <c r="E1754" i="8" s="1"/>
  <c r="G1754" i="8" s="1"/>
  <c r="C1755" i="8"/>
  <c r="E1755" i="8" s="1"/>
  <c r="G1755" i="8" s="1"/>
  <c r="C1756" i="8"/>
  <c r="E1756" i="8" s="1"/>
  <c r="G1756" i="8" s="1"/>
  <c r="C1757" i="8"/>
  <c r="E1757" i="8" s="1"/>
  <c r="G1757" i="8" s="1"/>
  <c r="C1758" i="8"/>
  <c r="E1758" i="8" s="1"/>
  <c r="G1758" i="8" s="1"/>
  <c r="C1759" i="8"/>
  <c r="E1759" i="8" s="1"/>
  <c r="G1759" i="8" s="1"/>
  <c r="C1760" i="8"/>
  <c r="E1760" i="8" s="1"/>
  <c r="G1760" i="8" s="1"/>
  <c r="C1761" i="8"/>
  <c r="E1761" i="8" s="1"/>
  <c r="G1761" i="8" s="1"/>
  <c r="C1762" i="8"/>
  <c r="E1762" i="8" s="1"/>
  <c r="G1762" i="8" s="1"/>
  <c r="C1763" i="8"/>
  <c r="E1763" i="8" s="1"/>
  <c r="G1763" i="8" s="1"/>
  <c r="C1764" i="8"/>
  <c r="E1764" i="8" s="1"/>
  <c r="G1764" i="8" s="1"/>
  <c r="C1765" i="8"/>
  <c r="E1765" i="8" s="1"/>
  <c r="G1765" i="8" s="1"/>
  <c r="C1766" i="8"/>
  <c r="E1766" i="8" s="1"/>
  <c r="G1766" i="8" s="1"/>
  <c r="C1767" i="8"/>
  <c r="E1767" i="8" s="1"/>
  <c r="G1767" i="8" s="1"/>
  <c r="C1768" i="8"/>
  <c r="E1768" i="8" s="1"/>
  <c r="G1768" i="8" s="1"/>
  <c r="C1769" i="8"/>
  <c r="E1769" i="8" s="1"/>
  <c r="G1769" i="8" s="1"/>
  <c r="C1770" i="8"/>
  <c r="E1770" i="8" s="1"/>
  <c r="G1770" i="8" s="1"/>
  <c r="C1771" i="8"/>
  <c r="E1771" i="8" s="1"/>
  <c r="G1771" i="8" s="1"/>
  <c r="C1772" i="8"/>
  <c r="E1772" i="8" s="1"/>
  <c r="G1772" i="8" s="1"/>
  <c r="C1773" i="8"/>
  <c r="E1773" i="8" s="1"/>
  <c r="G1773" i="8" s="1"/>
  <c r="C1774" i="8"/>
  <c r="E1774" i="8" s="1"/>
  <c r="G1774" i="8" s="1"/>
  <c r="C1775" i="8"/>
  <c r="E1775" i="8" s="1"/>
  <c r="G1775" i="8" s="1"/>
  <c r="C1776" i="8"/>
  <c r="E1776" i="8" s="1"/>
  <c r="G1776" i="8" s="1"/>
  <c r="C1777" i="8"/>
  <c r="E1777" i="8" s="1"/>
  <c r="G1777" i="8" s="1"/>
  <c r="C1778" i="8"/>
  <c r="E1778" i="8" s="1"/>
  <c r="G1778" i="8" s="1"/>
  <c r="C1779" i="8"/>
  <c r="E1779" i="8" s="1"/>
  <c r="G1779" i="8" s="1"/>
  <c r="C1780" i="8"/>
  <c r="E1780" i="8" s="1"/>
  <c r="G1780" i="8" s="1"/>
  <c r="C1781" i="8"/>
  <c r="E1781" i="8" s="1"/>
  <c r="G1781" i="8" s="1"/>
  <c r="C1782" i="8"/>
  <c r="E1782" i="8" s="1"/>
  <c r="G1782" i="8" s="1"/>
  <c r="C1783" i="8"/>
  <c r="E1783" i="8" s="1"/>
  <c r="G1783" i="8" s="1"/>
  <c r="C1784" i="8"/>
  <c r="E1784" i="8" s="1"/>
  <c r="G1784" i="8" s="1"/>
  <c r="C1785" i="8"/>
  <c r="E1785" i="8" s="1"/>
  <c r="G1785" i="8" s="1"/>
  <c r="C1786" i="8"/>
  <c r="E1786" i="8" s="1"/>
  <c r="G1786" i="8" s="1"/>
  <c r="C1787" i="8"/>
  <c r="E1787" i="8" s="1"/>
  <c r="G1787" i="8" s="1"/>
  <c r="C1788" i="8"/>
  <c r="E1788" i="8" s="1"/>
  <c r="G1788" i="8" s="1"/>
  <c r="C1789" i="8"/>
  <c r="E1789" i="8" s="1"/>
  <c r="G1789" i="8" s="1"/>
  <c r="C1790" i="8"/>
  <c r="E1790" i="8" s="1"/>
  <c r="G1790" i="8" s="1"/>
  <c r="C1791" i="8"/>
  <c r="E1791" i="8" s="1"/>
  <c r="G1791" i="8" s="1"/>
  <c r="C1792" i="8"/>
  <c r="E1792" i="8" s="1"/>
  <c r="G1792" i="8" s="1"/>
  <c r="C1793" i="8"/>
  <c r="E1793" i="8" s="1"/>
  <c r="G1793" i="8" s="1"/>
  <c r="C1794" i="8"/>
  <c r="E1794" i="8" s="1"/>
  <c r="G1794" i="8" s="1"/>
  <c r="C1795" i="8"/>
  <c r="E1795" i="8" s="1"/>
  <c r="G1795" i="8" s="1"/>
  <c r="C1796" i="8"/>
  <c r="E1796" i="8" s="1"/>
  <c r="G1796" i="8" s="1"/>
  <c r="C1797" i="8"/>
  <c r="E1797" i="8" s="1"/>
  <c r="G1797" i="8" s="1"/>
  <c r="C1798" i="8"/>
  <c r="E1798" i="8" s="1"/>
  <c r="G1798" i="8" s="1"/>
  <c r="C1799" i="8"/>
  <c r="E1799" i="8" s="1"/>
  <c r="G1799" i="8" s="1"/>
  <c r="C1800" i="8"/>
  <c r="E1800" i="8" s="1"/>
  <c r="G1800" i="8" s="1"/>
  <c r="C1801" i="8"/>
  <c r="E1801" i="8" s="1"/>
  <c r="G1801" i="8" s="1"/>
  <c r="C1802" i="8"/>
  <c r="E1802" i="8" s="1"/>
  <c r="G1802" i="8" s="1"/>
  <c r="C1803" i="8"/>
  <c r="E1803" i="8" s="1"/>
  <c r="G1803" i="8" s="1"/>
  <c r="C1804" i="8"/>
  <c r="E1804" i="8" s="1"/>
  <c r="G1804" i="8" s="1"/>
  <c r="C1805" i="8"/>
  <c r="E1805" i="8" s="1"/>
  <c r="G1805" i="8" s="1"/>
  <c r="C1806" i="8"/>
  <c r="E1806" i="8" s="1"/>
  <c r="G1806" i="8" s="1"/>
  <c r="C1807" i="8"/>
  <c r="E1807" i="8" s="1"/>
  <c r="G1807" i="8" s="1"/>
  <c r="C1808" i="8"/>
  <c r="E1808" i="8" s="1"/>
  <c r="G1808" i="8" s="1"/>
  <c r="C1809" i="8"/>
  <c r="E1809" i="8" s="1"/>
  <c r="G1809" i="8" s="1"/>
  <c r="C1810" i="8"/>
  <c r="E1810" i="8" s="1"/>
  <c r="G1810" i="8" s="1"/>
  <c r="C1811" i="8"/>
  <c r="E1811" i="8" s="1"/>
  <c r="G1811" i="8" s="1"/>
  <c r="C1812" i="8"/>
  <c r="E1812" i="8" s="1"/>
  <c r="G1812" i="8" s="1"/>
  <c r="C1813" i="8"/>
  <c r="E1813" i="8" s="1"/>
  <c r="G1813" i="8" s="1"/>
  <c r="C1814" i="8"/>
  <c r="E1814" i="8" s="1"/>
  <c r="G1814" i="8" s="1"/>
  <c r="C1815" i="8"/>
  <c r="E1815" i="8" s="1"/>
  <c r="G1815" i="8" s="1"/>
  <c r="C1816" i="8"/>
  <c r="E1816" i="8" s="1"/>
  <c r="G1816" i="8" s="1"/>
  <c r="C1817" i="8"/>
  <c r="E1817" i="8" s="1"/>
  <c r="G1817" i="8" s="1"/>
  <c r="C1818" i="8"/>
  <c r="E1818" i="8" s="1"/>
  <c r="G1818" i="8" s="1"/>
  <c r="C1819" i="8"/>
  <c r="E1819" i="8" s="1"/>
  <c r="G1819" i="8" s="1"/>
  <c r="C1820" i="8"/>
  <c r="E1820" i="8" s="1"/>
  <c r="G1820" i="8" s="1"/>
  <c r="C1821" i="8"/>
  <c r="E1821" i="8" s="1"/>
  <c r="G1821" i="8" s="1"/>
  <c r="C1822" i="8"/>
  <c r="E1822" i="8" s="1"/>
  <c r="G1822" i="8" s="1"/>
  <c r="C1823" i="8"/>
  <c r="E1823" i="8" s="1"/>
  <c r="G1823" i="8" s="1"/>
  <c r="C1824" i="8"/>
  <c r="E1824" i="8" s="1"/>
  <c r="G1824" i="8" s="1"/>
  <c r="C1825" i="8"/>
  <c r="E1825" i="8" s="1"/>
  <c r="G1825" i="8" s="1"/>
  <c r="C1826" i="8"/>
  <c r="E1826" i="8" s="1"/>
  <c r="G1826" i="8" s="1"/>
  <c r="C1827" i="8"/>
  <c r="E1827" i="8" s="1"/>
  <c r="G1827" i="8" s="1"/>
  <c r="C1828" i="8"/>
  <c r="E1828" i="8" s="1"/>
  <c r="G1828" i="8" s="1"/>
  <c r="C1829" i="8"/>
  <c r="E1829" i="8" s="1"/>
  <c r="G1829" i="8" s="1"/>
  <c r="C1830" i="8"/>
  <c r="E1830" i="8" s="1"/>
  <c r="G1830" i="8" s="1"/>
  <c r="C1831" i="8"/>
  <c r="E1831" i="8" s="1"/>
  <c r="G1831" i="8" s="1"/>
  <c r="C1832" i="8"/>
  <c r="E1832" i="8" s="1"/>
  <c r="G1832" i="8" s="1"/>
  <c r="C1833" i="8"/>
  <c r="E1833" i="8" s="1"/>
  <c r="G1833" i="8" s="1"/>
  <c r="C1834" i="8"/>
  <c r="E1834" i="8" s="1"/>
  <c r="G1834" i="8" s="1"/>
  <c r="C1835" i="8"/>
  <c r="E1835" i="8" s="1"/>
  <c r="G1835" i="8" s="1"/>
  <c r="C1836" i="8"/>
  <c r="E1836" i="8" s="1"/>
  <c r="G1836" i="8" s="1"/>
  <c r="C1837" i="8"/>
  <c r="E1837" i="8" s="1"/>
  <c r="G1837" i="8" s="1"/>
  <c r="C1838" i="8"/>
  <c r="E1838" i="8" s="1"/>
  <c r="G1838" i="8" s="1"/>
  <c r="C1839" i="8"/>
  <c r="E1839" i="8" s="1"/>
  <c r="G1839" i="8" s="1"/>
  <c r="C1840" i="8"/>
  <c r="E1840" i="8" s="1"/>
  <c r="G1840" i="8" s="1"/>
  <c r="C1841" i="8"/>
  <c r="E1841" i="8" s="1"/>
  <c r="G1841" i="8" s="1"/>
  <c r="C1842" i="8"/>
  <c r="E1842" i="8" s="1"/>
  <c r="G1842" i="8" s="1"/>
  <c r="C1843" i="8"/>
  <c r="E1843" i="8" s="1"/>
  <c r="G1843" i="8" s="1"/>
  <c r="C1844" i="8"/>
  <c r="E1844" i="8" s="1"/>
  <c r="G1844" i="8" s="1"/>
  <c r="C1845" i="8"/>
  <c r="E1845" i="8" s="1"/>
  <c r="G1845" i="8" s="1"/>
  <c r="C1846" i="8"/>
  <c r="E1846" i="8" s="1"/>
  <c r="G1846" i="8" s="1"/>
  <c r="C1847" i="8"/>
  <c r="E1847" i="8" s="1"/>
  <c r="G1847" i="8" s="1"/>
  <c r="C1848" i="8"/>
  <c r="E1848" i="8" s="1"/>
  <c r="G1848" i="8" s="1"/>
  <c r="C1849" i="8"/>
  <c r="E1849" i="8" s="1"/>
  <c r="G1849" i="8" s="1"/>
  <c r="C1850" i="8"/>
  <c r="E1850" i="8" s="1"/>
  <c r="G1850" i="8" s="1"/>
  <c r="C1851" i="8"/>
  <c r="E1851" i="8" s="1"/>
  <c r="G1851" i="8" s="1"/>
  <c r="C1852" i="8"/>
  <c r="E1852" i="8" s="1"/>
  <c r="G1852" i="8" s="1"/>
  <c r="C1853" i="8"/>
  <c r="E1853" i="8" s="1"/>
  <c r="G1853" i="8" s="1"/>
  <c r="C1854" i="8"/>
  <c r="E1854" i="8" s="1"/>
  <c r="G1854" i="8" s="1"/>
  <c r="C1855" i="8"/>
  <c r="E1855" i="8" s="1"/>
  <c r="G1855" i="8" s="1"/>
  <c r="C1856" i="8"/>
  <c r="E1856" i="8" s="1"/>
  <c r="G1856" i="8" s="1"/>
  <c r="C1857" i="8"/>
  <c r="E1857" i="8" s="1"/>
  <c r="G1857" i="8" s="1"/>
  <c r="C1858" i="8"/>
  <c r="E1858" i="8" s="1"/>
  <c r="G1858" i="8" s="1"/>
  <c r="C1859" i="8"/>
  <c r="E1859" i="8" s="1"/>
  <c r="G1859" i="8" s="1"/>
  <c r="C1860" i="8"/>
  <c r="E1860" i="8" s="1"/>
  <c r="G1860" i="8" s="1"/>
  <c r="C1861" i="8"/>
  <c r="E1861" i="8" s="1"/>
  <c r="G1861" i="8" s="1"/>
  <c r="C1862" i="8"/>
  <c r="E1862" i="8" s="1"/>
  <c r="G1862" i="8" s="1"/>
  <c r="C1863" i="8"/>
  <c r="E1863" i="8" s="1"/>
  <c r="G1863" i="8" s="1"/>
  <c r="C1864" i="8"/>
  <c r="E1864" i="8" s="1"/>
  <c r="G1864" i="8" s="1"/>
  <c r="C1865" i="8"/>
  <c r="E1865" i="8" s="1"/>
  <c r="G1865" i="8" s="1"/>
  <c r="C1866" i="8"/>
  <c r="E1866" i="8" s="1"/>
  <c r="G1866" i="8" s="1"/>
  <c r="C1867" i="8"/>
  <c r="E1867" i="8" s="1"/>
  <c r="G1867" i="8" s="1"/>
  <c r="C1868" i="8"/>
  <c r="E1868" i="8" s="1"/>
  <c r="G1868" i="8" s="1"/>
  <c r="C1869" i="8"/>
  <c r="E1869" i="8" s="1"/>
  <c r="G1869" i="8" s="1"/>
  <c r="C1870" i="8"/>
  <c r="E1870" i="8" s="1"/>
  <c r="G1870" i="8" s="1"/>
  <c r="C1871" i="8"/>
  <c r="E1871" i="8" s="1"/>
  <c r="G1871" i="8" s="1"/>
  <c r="C1872" i="8"/>
  <c r="E1872" i="8" s="1"/>
  <c r="G1872" i="8" s="1"/>
  <c r="C1873" i="8"/>
  <c r="E1873" i="8" s="1"/>
  <c r="G1873" i="8" s="1"/>
  <c r="C1874" i="8"/>
  <c r="E1874" i="8" s="1"/>
  <c r="G1874" i="8" s="1"/>
  <c r="C1875" i="8"/>
  <c r="E1875" i="8" s="1"/>
  <c r="G1875" i="8" s="1"/>
  <c r="C1876" i="8"/>
  <c r="E1876" i="8" s="1"/>
  <c r="G1876" i="8" s="1"/>
  <c r="C1877" i="8"/>
  <c r="E1877" i="8" s="1"/>
  <c r="G1877" i="8" s="1"/>
  <c r="C1878" i="8"/>
  <c r="E1878" i="8" s="1"/>
  <c r="G1878" i="8" s="1"/>
  <c r="C1879" i="8"/>
  <c r="E1879" i="8" s="1"/>
  <c r="G1879" i="8" s="1"/>
  <c r="C1880" i="8"/>
  <c r="E1880" i="8" s="1"/>
  <c r="G1880" i="8" s="1"/>
  <c r="C1881" i="8"/>
  <c r="E1881" i="8" s="1"/>
  <c r="G1881" i="8" s="1"/>
  <c r="C1882" i="8"/>
  <c r="E1882" i="8" s="1"/>
  <c r="G1882" i="8" s="1"/>
  <c r="C1883" i="8"/>
  <c r="E1883" i="8" s="1"/>
  <c r="G1883" i="8" s="1"/>
  <c r="C1884" i="8"/>
  <c r="E1884" i="8" s="1"/>
  <c r="G1884" i="8" s="1"/>
  <c r="C1885" i="8"/>
  <c r="E1885" i="8" s="1"/>
  <c r="G1885" i="8" s="1"/>
  <c r="C1886" i="8"/>
  <c r="E1886" i="8" s="1"/>
  <c r="G1886" i="8" s="1"/>
  <c r="C1887" i="8"/>
  <c r="E1887" i="8" s="1"/>
  <c r="G1887" i="8" s="1"/>
  <c r="C1888" i="8"/>
  <c r="E1888" i="8" s="1"/>
  <c r="G1888" i="8" s="1"/>
  <c r="C1889" i="8"/>
  <c r="E1889" i="8" s="1"/>
  <c r="G1889" i="8" s="1"/>
  <c r="C1890" i="8"/>
  <c r="E1890" i="8" s="1"/>
  <c r="G1890" i="8" s="1"/>
  <c r="C1891" i="8"/>
  <c r="E1891" i="8" s="1"/>
  <c r="G1891" i="8" s="1"/>
  <c r="C1892" i="8"/>
  <c r="E1892" i="8" s="1"/>
  <c r="G1892" i="8" s="1"/>
  <c r="C1893" i="8"/>
  <c r="E1893" i="8" s="1"/>
  <c r="G1893" i="8" s="1"/>
  <c r="C1894" i="8"/>
  <c r="E1894" i="8" s="1"/>
  <c r="G1894" i="8" s="1"/>
  <c r="C1895" i="8"/>
  <c r="E1895" i="8" s="1"/>
  <c r="G1895" i="8" s="1"/>
  <c r="C1896" i="8"/>
  <c r="E1896" i="8" s="1"/>
  <c r="G1896" i="8" s="1"/>
  <c r="C1897" i="8"/>
  <c r="E1897" i="8" s="1"/>
  <c r="G1897" i="8" s="1"/>
  <c r="C1898" i="8"/>
  <c r="E1898" i="8" s="1"/>
  <c r="G1898" i="8" s="1"/>
  <c r="C1899" i="8"/>
  <c r="E1899" i="8" s="1"/>
  <c r="G1899" i="8" s="1"/>
  <c r="C1900" i="8"/>
  <c r="E1900" i="8" s="1"/>
  <c r="G1900" i="8" s="1"/>
  <c r="C1901" i="8"/>
  <c r="E1901" i="8" s="1"/>
  <c r="G1901" i="8" s="1"/>
  <c r="C1902" i="8"/>
  <c r="E1902" i="8" s="1"/>
  <c r="G1902" i="8" s="1"/>
  <c r="C1903" i="8"/>
  <c r="E1903" i="8" s="1"/>
  <c r="G1903" i="8" s="1"/>
  <c r="C1904" i="8"/>
  <c r="E1904" i="8" s="1"/>
  <c r="G1904" i="8" s="1"/>
  <c r="C1905" i="8"/>
  <c r="E1905" i="8" s="1"/>
  <c r="G1905" i="8" s="1"/>
  <c r="C1906" i="8"/>
  <c r="E1906" i="8" s="1"/>
  <c r="G1906" i="8" s="1"/>
  <c r="C1907" i="8"/>
  <c r="E1907" i="8" s="1"/>
  <c r="G1907" i="8" s="1"/>
  <c r="C1908" i="8"/>
  <c r="E1908" i="8" s="1"/>
  <c r="G1908" i="8" s="1"/>
  <c r="C1909" i="8"/>
  <c r="E1909" i="8" s="1"/>
  <c r="G1909" i="8" s="1"/>
  <c r="C1910" i="8"/>
  <c r="E1910" i="8" s="1"/>
  <c r="G1910" i="8" s="1"/>
  <c r="C1911" i="8"/>
  <c r="E1911" i="8" s="1"/>
  <c r="G1911" i="8" s="1"/>
  <c r="C1912" i="8"/>
  <c r="E1912" i="8" s="1"/>
  <c r="G1912" i="8" s="1"/>
  <c r="C1913" i="8"/>
  <c r="E1913" i="8" s="1"/>
  <c r="G1913" i="8" s="1"/>
  <c r="C1914" i="8"/>
  <c r="E1914" i="8" s="1"/>
  <c r="G1914" i="8" s="1"/>
  <c r="C1915" i="8"/>
  <c r="E1915" i="8" s="1"/>
  <c r="G1915" i="8" s="1"/>
  <c r="C1916" i="8"/>
  <c r="E1916" i="8" s="1"/>
  <c r="G1916" i="8" s="1"/>
  <c r="C1917" i="8"/>
  <c r="E1917" i="8" s="1"/>
  <c r="G1917" i="8" s="1"/>
  <c r="C1918" i="8"/>
  <c r="E1918" i="8" s="1"/>
  <c r="G1918" i="8" s="1"/>
  <c r="C1919" i="8"/>
  <c r="E1919" i="8" s="1"/>
  <c r="G1919" i="8" s="1"/>
  <c r="C1920" i="8"/>
  <c r="E1920" i="8" s="1"/>
  <c r="G1920" i="8" s="1"/>
  <c r="C1921" i="8"/>
  <c r="E1921" i="8" s="1"/>
  <c r="G1921" i="8" s="1"/>
  <c r="C1922" i="8"/>
  <c r="E1922" i="8" s="1"/>
  <c r="G1922" i="8" s="1"/>
  <c r="C1923" i="8"/>
  <c r="E1923" i="8" s="1"/>
  <c r="G1923" i="8" s="1"/>
  <c r="C1924" i="8"/>
  <c r="E1924" i="8" s="1"/>
  <c r="G1924" i="8" s="1"/>
  <c r="C1925" i="8"/>
  <c r="E1925" i="8" s="1"/>
  <c r="G1925" i="8" s="1"/>
  <c r="C1926" i="8"/>
  <c r="E1926" i="8" s="1"/>
  <c r="G1926" i="8" s="1"/>
  <c r="C1927" i="8"/>
  <c r="E1927" i="8" s="1"/>
  <c r="G1927" i="8" s="1"/>
  <c r="C1928" i="8"/>
  <c r="E1928" i="8" s="1"/>
  <c r="G1928" i="8" s="1"/>
  <c r="C1929" i="8"/>
  <c r="E1929" i="8" s="1"/>
  <c r="G1929" i="8" s="1"/>
  <c r="C1930" i="8"/>
  <c r="E1930" i="8" s="1"/>
  <c r="G1930" i="8" s="1"/>
  <c r="C1931" i="8"/>
  <c r="E1931" i="8" s="1"/>
  <c r="G1931" i="8" s="1"/>
  <c r="C1932" i="8"/>
  <c r="E1932" i="8" s="1"/>
  <c r="G1932" i="8" s="1"/>
  <c r="C1933" i="8"/>
  <c r="E1933" i="8" s="1"/>
  <c r="G1933" i="8" s="1"/>
  <c r="C1934" i="8"/>
  <c r="E1934" i="8" s="1"/>
  <c r="G1934" i="8" s="1"/>
  <c r="C1935" i="8"/>
  <c r="E1935" i="8" s="1"/>
  <c r="G1935" i="8" s="1"/>
  <c r="C1936" i="8"/>
  <c r="E1936" i="8" s="1"/>
  <c r="G1936" i="8" s="1"/>
  <c r="C1937" i="8"/>
  <c r="E1937" i="8" s="1"/>
  <c r="G1937" i="8" s="1"/>
  <c r="C1938" i="8"/>
  <c r="E1938" i="8" s="1"/>
  <c r="G1938" i="8" s="1"/>
  <c r="C1939" i="8"/>
  <c r="E1939" i="8" s="1"/>
  <c r="G1939" i="8" s="1"/>
  <c r="C1940" i="8"/>
  <c r="E1940" i="8" s="1"/>
  <c r="G1940" i="8" s="1"/>
  <c r="C1941" i="8"/>
  <c r="E1941" i="8" s="1"/>
  <c r="G1941" i="8" s="1"/>
  <c r="C1942" i="8"/>
  <c r="E1942" i="8" s="1"/>
  <c r="G1942" i="8" s="1"/>
  <c r="C1943" i="8"/>
  <c r="E1943" i="8" s="1"/>
  <c r="G1943" i="8" s="1"/>
  <c r="C1944" i="8"/>
  <c r="E1944" i="8" s="1"/>
  <c r="G1944" i="8" s="1"/>
  <c r="C1945" i="8"/>
  <c r="E1945" i="8" s="1"/>
  <c r="G1945" i="8" s="1"/>
  <c r="C1946" i="8"/>
  <c r="E1946" i="8" s="1"/>
  <c r="G1946" i="8" s="1"/>
  <c r="C1947" i="8"/>
  <c r="E1947" i="8" s="1"/>
  <c r="G1947" i="8" s="1"/>
  <c r="C1948" i="8"/>
  <c r="E1948" i="8" s="1"/>
  <c r="G1948" i="8" s="1"/>
  <c r="C1949" i="8"/>
  <c r="E1949" i="8" s="1"/>
  <c r="G1949" i="8" s="1"/>
  <c r="C1950" i="8"/>
  <c r="E1950" i="8" s="1"/>
  <c r="G1950" i="8" s="1"/>
  <c r="C1951" i="8"/>
  <c r="E1951" i="8" s="1"/>
  <c r="G1951" i="8" s="1"/>
  <c r="C1952" i="8"/>
  <c r="E1952" i="8" s="1"/>
  <c r="G1952" i="8" s="1"/>
  <c r="C1953" i="8"/>
  <c r="E1953" i="8" s="1"/>
  <c r="G1953" i="8" s="1"/>
  <c r="C1954" i="8"/>
  <c r="E1954" i="8" s="1"/>
  <c r="G1954" i="8" s="1"/>
  <c r="C1955" i="8"/>
  <c r="E1955" i="8" s="1"/>
  <c r="G1955" i="8" s="1"/>
  <c r="C1956" i="8"/>
  <c r="E1956" i="8" s="1"/>
  <c r="G1956" i="8" s="1"/>
  <c r="C1957" i="8"/>
  <c r="E1957" i="8" s="1"/>
  <c r="G1957" i="8" s="1"/>
  <c r="C1958" i="8"/>
  <c r="E1958" i="8" s="1"/>
  <c r="G1958" i="8" s="1"/>
  <c r="C1959" i="8"/>
  <c r="E1959" i="8" s="1"/>
  <c r="G1959" i="8" s="1"/>
  <c r="C1960" i="8"/>
  <c r="E1960" i="8" s="1"/>
  <c r="G1960" i="8" s="1"/>
  <c r="C1961" i="8"/>
  <c r="E1961" i="8" s="1"/>
  <c r="G1961" i="8" s="1"/>
  <c r="C1962" i="8"/>
  <c r="E1962" i="8" s="1"/>
  <c r="G1962" i="8" s="1"/>
  <c r="C1963" i="8"/>
  <c r="E1963" i="8" s="1"/>
  <c r="G1963" i="8" s="1"/>
  <c r="C1964" i="8"/>
  <c r="E1964" i="8" s="1"/>
  <c r="G1964" i="8" s="1"/>
  <c r="C1965" i="8"/>
  <c r="E1965" i="8" s="1"/>
  <c r="G1965" i="8" s="1"/>
  <c r="C1966" i="8"/>
  <c r="E1966" i="8" s="1"/>
  <c r="G1966" i="8" s="1"/>
  <c r="C1967" i="8"/>
  <c r="E1967" i="8" s="1"/>
  <c r="G1967" i="8" s="1"/>
  <c r="C1968" i="8"/>
  <c r="E1968" i="8" s="1"/>
  <c r="G1968" i="8" s="1"/>
  <c r="C1969" i="8"/>
  <c r="E1969" i="8" s="1"/>
  <c r="G1969" i="8" s="1"/>
  <c r="C1970" i="8"/>
  <c r="E1970" i="8" s="1"/>
  <c r="G1970" i="8" s="1"/>
  <c r="C1971" i="8"/>
  <c r="E1971" i="8" s="1"/>
  <c r="G1971" i="8" s="1"/>
  <c r="C1972" i="8"/>
  <c r="E1972" i="8" s="1"/>
  <c r="G1972" i="8" s="1"/>
  <c r="C1973" i="8"/>
  <c r="E1973" i="8" s="1"/>
  <c r="G1973" i="8" s="1"/>
  <c r="C1974" i="8"/>
  <c r="E1974" i="8" s="1"/>
  <c r="G1974" i="8" s="1"/>
  <c r="C1975" i="8"/>
  <c r="E1975" i="8" s="1"/>
  <c r="G1975" i="8" s="1"/>
  <c r="C1976" i="8"/>
  <c r="E1976" i="8" s="1"/>
  <c r="G1976" i="8" s="1"/>
  <c r="C1977" i="8"/>
  <c r="E1977" i="8" s="1"/>
  <c r="G1977" i="8" s="1"/>
  <c r="C1978" i="8"/>
  <c r="E1978" i="8" s="1"/>
  <c r="G1978" i="8" s="1"/>
  <c r="C1979" i="8"/>
  <c r="E1979" i="8" s="1"/>
  <c r="G1979" i="8" s="1"/>
  <c r="C1980" i="8"/>
  <c r="E1980" i="8" s="1"/>
  <c r="G1980" i="8" s="1"/>
  <c r="C1981" i="8"/>
  <c r="E1981" i="8" s="1"/>
  <c r="G1981" i="8" s="1"/>
  <c r="C1982" i="8"/>
  <c r="E1982" i="8" s="1"/>
  <c r="G1982" i="8" s="1"/>
  <c r="C1983" i="8"/>
  <c r="E1983" i="8" s="1"/>
  <c r="G1983" i="8" s="1"/>
  <c r="C1984" i="8"/>
  <c r="E1984" i="8" s="1"/>
  <c r="G1984" i="8" s="1"/>
  <c r="C1985" i="8"/>
  <c r="E1985" i="8" s="1"/>
  <c r="G1985" i="8" s="1"/>
  <c r="C1986" i="8"/>
  <c r="E1986" i="8" s="1"/>
  <c r="G1986" i="8" s="1"/>
  <c r="C1987" i="8"/>
  <c r="E1987" i="8" s="1"/>
  <c r="G1987" i="8" s="1"/>
  <c r="C1988" i="8"/>
  <c r="E1988" i="8" s="1"/>
  <c r="G1988" i="8" s="1"/>
  <c r="C1989" i="8"/>
  <c r="E1989" i="8" s="1"/>
  <c r="G1989" i="8" s="1"/>
  <c r="C1990" i="8"/>
  <c r="E1990" i="8" s="1"/>
  <c r="G1990" i="8" s="1"/>
  <c r="C1991" i="8"/>
  <c r="E1991" i="8" s="1"/>
  <c r="G1991" i="8" s="1"/>
  <c r="C1992" i="8"/>
  <c r="E1992" i="8" s="1"/>
  <c r="G1992" i="8" s="1"/>
  <c r="C1993" i="8"/>
  <c r="E1993" i="8" s="1"/>
  <c r="G1993" i="8" s="1"/>
  <c r="C1994" i="8"/>
  <c r="E1994" i="8" s="1"/>
  <c r="G1994" i="8" s="1"/>
  <c r="C1995" i="8"/>
  <c r="E1995" i="8" s="1"/>
  <c r="G1995" i="8" s="1"/>
  <c r="C1996" i="8"/>
  <c r="E1996" i="8" s="1"/>
  <c r="G1996" i="8" s="1"/>
  <c r="C1997" i="8"/>
  <c r="E1997" i="8" s="1"/>
  <c r="G1997" i="8" s="1"/>
  <c r="C1998" i="8"/>
  <c r="E1998" i="8" s="1"/>
  <c r="G1998" i="8" s="1"/>
  <c r="C1999" i="8"/>
  <c r="E1999" i="8" s="1"/>
  <c r="G1999" i="8" s="1"/>
  <c r="C2000" i="8"/>
  <c r="E2000" i="8" s="1"/>
  <c r="G2000" i="8" s="1"/>
  <c r="C2001" i="8"/>
  <c r="E2001" i="8" s="1"/>
  <c r="G2001" i="8" s="1"/>
  <c r="C2002" i="8"/>
  <c r="E2002" i="8" s="1"/>
  <c r="G2002" i="8" s="1"/>
  <c r="C2003" i="8"/>
  <c r="E2003" i="8" s="1"/>
  <c r="G2003" i="8" s="1"/>
  <c r="C2004" i="8"/>
  <c r="E2004" i="8" s="1"/>
  <c r="G2004" i="8" s="1"/>
  <c r="C2005" i="8"/>
  <c r="E2005" i="8" s="1"/>
  <c r="G2005" i="8" s="1"/>
  <c r="C2006" i="8"/>
  <c r="E2006" i="8" s="1"/>
  <c r="G2006" i="8" s="1"/>
  <c r="C2007" i="8"/>
  <c r="E2007" i="8" s="1"/>
  <c r="G2007" i="8" s="1"/>
  <c r="C2008" i="8"/>
  <c r="E2008" i="8" s="1"/>
  <c r="G2008" i="8" s="1"/>
  <c r="C2009" i="8"/>
  <c r="E2009" i="8" s="1"/>
  <c r="G2009" i="8" s="1"/>
  <c r="C2010" i="8"/>
  <c r="E2010" i="8" s="1"/>
  <c r="G2010" i="8" s="1"/>
  <c r="C2011" i="8"/>
  <c r="E2011" i="8" s="1"/>
  <c r="G2011" i="8" s="1"/>
  <c r="C2012" i="8"/>
  <c r="E2012" i="8" s="1"/>
  <c r="G2012" i="8" s="1"/>
  <c r="C2013" i="8"/>
  <c r="E2013" i="8" s="1"/>
  <c r="G2013" i="8" s="1"/>
  <c r="C2014" i="8"/>
  <c r="E2014" i="8" s="1"/>
  <c r="G2014" i="8" s="1"/>
  <c r="C2015" i="8"/>
  <c r="E2015" i="8" s="1"/>
  <c r="G2015" i="8" s="1"/>
  <c r="C2016" i="8"/>
  <c r="E2016" i="8" s="1"/>
  <c r="G2016" i="8" s="1"/>
  <c r="C2017" i="8"/>
  <c r="E2017" i="8" s="1"/>
  <c r="G2017" i="8" s="1"/>
  <c r="C2018" i="8"/>
  <c r="E2018" i="8" s="1"/>
  <c r="G2018" i="8" s="1"/>
  <c r="C2019" i="8"/>
  <c r="E2019" i="8" s="1"/>
  <c r="G2019" i="8" s="1"/>
  <c r="C2020" i="8"/>
  <c r="E2020" i="8" s="1"/>
  <c r="G2020" i="8" s="1"/>
  <c r="C2021" i="8"/>
  <c r="E2021" i="8" s="1"/>
  <c r="G2021" i="8" s="1"/>
  <c r="C2022" i="8"/>
  <c r="E2022" i="8" s="1"/>
  <c r="G2022" i="8" s="1"/>
  <c r="C2023" i="8"/>
  <c r="E2023" i="8" s="1"/>
  <c r="G2023" i="8" s="1"/>
  <c r="C2024" i="8"/>
  <c r="E2024" i="8" s="1"/>
  <c r="G2024" i="8" s="1"/>
  <c r="C2025" i="8"/>
  <c r="E2025" i="8" s="1"/>
  <c r="G2025" i="8" s="1"/>
  <c r="C2026" i="8"/>
  <c r="E2026" i="8" s="1"/>
  <c r="G2026" i="8" s="1"/>
  <c r="C2027" i="8"/>
  <c r="E2027" i="8" s="1"/>
  <c r="G2027" i="8" s="1"/>
  <c r="C2028" i="8"/>
  <c r="E2028" i="8" s="1"/>
  <c r="G2028" i="8" s="1"/>
  <c r="C2029" i="8"/>
  <c r="E2029" i="8" s="1"/>
  <c r="G2029" i="8" s="1"/>
  <c r="C2030" i="8"/>
  <c r="E2030" i="8" s="1"/>
  <c r="G2030" i="8" s="1"/>
  <c r="C2031" i="8"/>
  <c r="E2031" i="8" s="1"/>
  <c r="G2031" i="8" s="1"/>
  <c r="C2032" i="8"/>
  <c r="E2032" i="8" s="1"/>
  <c r="G2032" i="8" s="1"/>
  <c r="C2033" i="8"/>
  <c r="E2033" i="8" s="1"/>
  <c r="G2033" i="8" s="1"/>
  <c r="C2034" i="8"/>
  <c r="E2034" i="8" s="1"/>
  <c r="G2034" i="8" s="1"/>
  <c r="C2035" i="8"/>
  <c r="E2035" i="8" s="1"/>
  <c r="G2035" i="8" s="1"/>
  <c r="C2036" i="8"/>
  <c r="E2036" i="8" s="1"/>
  <c r="G2036" i="8" s="1"/>
  <c r="C2037" i="8"/>
  <c r="E2037" i="8" s="1"/>
  <c r="G2037" i="8" s="1"/>
  <c r="C2038" i="8"/>
  <c r="E2038" i="8" s="1"/>
  <c r="G2038" i="8" s="1"/>
  <c r="C2039" i="8"/>
  <c r="E2039" i="8" s="1"/>
  <c r="G2039" i="8" s="1"/>
  <c r="C2040" i="8"/>
  <c r="E2040" i="8" s="1"/>
  <c r="G2040" i="8" s="1"/>
  <c r="C2041" i="8"/>
  <c r="E2041" i="8" s="1"/>
  <c r="G2041" i="8" s="1"/>
  <c r="C2042" i="8"/>
  <c r="E2042" i="8" s="1"/>
  <c r="G2042" i="8" s="1"/>
  <c r="C2043" i="8"/>
  <c r="E2043" i="8" s="1"/>
  <c r="G2043" i="8" s="1"/>
  <c r="C2044" i="8"/>
  <c r="E2044" i="8" s="1"/>
  <c r="G2044" i="8" s="1"/>
  <c r="C2045" i="8"/>
  <c r="E2045" i="8" s="1"/>
  <c r="G2045" i="8" s="1"/>
  <c r="C2046" i="8"/>
  <c r="E2046" i="8" s="1"/>
  <c r="G2046" i="8" s="1"/>
  <c r="C2047" i="8"/>
  <c r="E2047" i="8" s="1"/>
  <c r="G2047" i="8" s="1"/>
  <c r="C2048" i="8"/>
  <c r="E2048" i="8" s="1"/>
  <c r="G2048" i="8" s="1"/>
  <c r="C2049" i="8"/>
  <c r="E2049" i="8" s="1"/>
  <c r="G2049" i="8" s="1"/>
  <c r="C2050" i="8"/>
  <c r="E2050" i="8" s="1"/>
  <c r="G2050" i="8" s="1"/>
  <c r="C2051" i="8"/>
  <c r="E2051" i="8" s="1"/>
  <c r="G2051" i="8" s="1"/>
  <c r="C2052" i="8"/>
  <c r="E2052" i="8" s="1"/>
  <c r="G2052" i="8" s="1"/>
  <c r="C2053" i="8"/>
  <c r="E2053" i="8" s="1"/>
  <c r="G2053" i="8" s="1"/>
  <c r="C2054" i="8"/>
  <c r="E2054" i="8" s="1"/>
  <c r="G2054" i="8" s="1"/>
  <c r="C2055" i="8"/>
  <c r="E2055" i="8" s="1"/>
  <c r="G2055" i="8" s="1"/>
  <c r="C2056" i="8"/>
  <c r="E2056" i="8" s="1"/>
  <c r="G2056" i="8" s="1"/>
  <c r="C2057" i="8"/>
  <c r="E2057" i="8" s="1"/>
  <c r="G2057" i="8" s="1"/>
  <c r="C2058" i="8"/>
  <c r="E2058" i="8" s="1"/>
  <c r="G2058" i="8" s="1"/>
  <c r="C2059" i="8"/>
  <c r="E2059" i="8" s="1"/>
  <c r="G2059" i="8" s="1"/>
  <c r="C2060" i="8"/>
  <c r="E2060" i="8" s="1"/>
  <c r="G2060" i="8" s="1"/>
  <c r="C2061" i="8"/>
  <c r="E2061" i="8" s="1"/>
  <c r="G2061" i="8" s="1"/>
  <c r="C2062" i="8"/>
  <c r="E2062" i="8" s="1"/>
  <c r="G2062" i="8" s="1"/>
  <c r="C2063" i="8"/>
  <c r="E2063" i="8" s="1"/>
  <c r="G2063" i="8" s="1"/>
  <c r="C2064" i="8"/>
  <c r="E2064" i="8" s="1"/>
  <c r="G2064" i="8" s="1"/>
  <c r="C2065" i="8"/>
  <c r="E2065" i="8" s="1"/>
  <c r="G2065" i="8" s="1"/>
  <c r="C2066" i="8"/>
  <c r="E2066" i="8" s="1"/>
  <c r="G2066" i="8" s="1"/>
  <c r="C2067" i="8"/>
  <c r="E2067" i="8" s="1"/>
  <c r="G2067" i="8" s="1"/>
  <c r="C2068" i="8"/>
  <c r="E2068" i="8" s="1"/>
  <c r="G2068" i="8" s="1"/>
  <c r="C2069" i="8"/>
  <c r="E2069" i="8" s="1"/>
  <c r="G2069" i="8" s="1"/>
  <c r="C2070" i="8"/>
  <c r="E2070" i="8" s="1"/>
  <c r="G2070" i="8" s="1"/>
  <c r="C2071" i="8"/>
  <c r="E2071" i="8" s="1"/>
  <c r="G2071" i="8" s="1"/>
  <c r="C2072" i="8"/>
  <c r="E2072" i="8" s="1"/>
  <c r="G2072" i="8" s="1"/>
  <c r="C2073" i="8"/>
  <c r="E2073" i="8" s="1"/>
  <c r="G2073" i="8" s="1"/>
  <c r="C2074" i="8"/>
  <c r="E2074" i="8" s="1"/>
  <c r="G2074" i="8" s="1"/>
  <c r="C2075" i="8"/>
  <c r="E2075" i="8" s="1"/>
  <c r="G2075" i="8" s="1"/>
  <c r="C2076" i="8"/>
  <c r="E2076" i="8" s="1"/>
  <c r="G2076" i="8" s="1"/>
  <c r="C2077" i="8"/>
  <c r="E2077" i="8" s="1"/>
  <c r="G2077" i="8" s="1"/>
  <c r="C2078" i="8"/>
  <c r="E2078" i="8" s="1"/>
  <c r="G2078" i="8" s="1"/>
  <c r="C2079" i="8"/>
  <c r="E2079" i="8" s="1"/>
  <c r="G2079" i="8" s="1"/>
  <c r="C2080" i="8"/>
  <c r="E2080" i="8" s="1"/>
  <c r="G2080" i="8" s="1"/>
  <c r="C2081" i="8"/>
  <c r="E2081" i="8" s="1"/>
  <c r="G2081" i="8" s="1"/>
  <c r="C2082" i="8"/>
  <c r="E2082" i="8" s="1"/>
  <c r="G2082" i="8" s="1"/>
  <c r="C2083" i="8"/>
  <c r="E2083" i="8" s="1"/>
  <c r="G2083" i="8" s="1"/>
  <c r="C2084" i="8"/>
  <c r="E2084" i="8" s="1"/>
  <c r="G2084" i="8" s="1"/>
  <c r="C2085" i="8"/>
  <c r="E2085" i="8" s="1"/>
  <c r="G2085" i="8" s="1"/>
  <c r="C2086" i="8"/>
  <c r="E2086" i="8" s="1"/>
  <c r="G2086" i="8" s="1"/>
  <c r="C2087" i="8"/>
  <c r="E2087" i="8" s="1"/>
  <c r="G2087" i="8" s="1"/>
  <c r="C2088" i="8"/>
  <c r="E2088" i="8" s="1"/>
  <c r="G2088" i="8" s="1"/>
  <c r="C2089" i="8"/>
  <c r="E2089" i="8" s="1"/>
  <c r="G2089" i="8" s="1"/>
  <c r="C2090" i="8"/>
  <c r="E2090" i="8" s="1"/>
  <c r="G2090" i="8" s="1"/>
  <c r="C2091" i="8"/>
  <c r="E2091" i="8" s="1"/>
  <c r="G2091" i="8" s="1"/>
  <c r="C2092" i="8"/>
  <c r="E2092" i="8" s="1"/>
  <c r="G2092" i="8" s="1"/>
  <c r="C2093" i="8"/>
  <c r="E2093" i="8" s="1"/>
  <c r="G2093" i="8" s="1"/>
  <c r="C2094" i="8"/>
  <c r="E2094" i="8" s="1"/>
  <c r="G2094" i="8" s="1"/>
  <c r="C2095" i="8"/>
  <c r="E2095" i="8" s="1"/>
  <c r="G2095" i="8" s="1"/>
  <c r="C2096" i="8"/>
  <c r="E2096" i="8" s="1"/>
  <c r="G2096" i="8" s="1"/>
  <c r="C2097" i="8"/>
  <c r="E2097" i="8" s="1"/>
  <c r="G2097" i="8" s="1"/>
  <c r="C2098" i="8"/>
  <c r="E2098" i="8" s="1"/>
  <c r="G2098" i="8" s="1"/>
  <c r="C2099" i="8"/>
  <c r="E2099" i="8" s="1"/>
  <c r="G2099" i="8" s="1"/>
  <c r="C2100" i="8"/>
  <c r="E2100" i="8" s="1"/>
  <c r="G2100" i="8" s="1"/>
  <c r="C2101" i="8"/>
  <c r="E2101" i="8" s="1"/>
  <c r="G2101" i="8" s="1"/>
  <c r="C2102" i="8"/>
  <c r="E2102" i="8" s="1"/>
  <c r="G2102" i="8" s="1"/>
  <c r="C2103" i="8"/>
  <c r="E2103" i="8" s="1"/>
  <c r="G2103" i="8" s="1"/>
  <c r="C2104" i="8"/>
  <c r="E2104" i="8" s="1"/>
  <c r="G2104" i="8" s="1"/>
  <c r="C2105" i="8"/>
  <c r="E2105" i="8" s="1"/>
  <c r="G2105" i="8" s="1"/>
  <c r="C2106" i="8"/>
  <c r="E2106" i="8" s="1"/>
  <c r="G2106" i="8" s="1"/>
  <c r="C2107" i="8"/>
  <c r="E2107" i="8" s="1"/>
  <c r="G2107" i="8" s="1"/>
  <c r="C2108" i="8"/>
  <c r="E2108" i="8" s="1"/>
  <c r="G2108" i="8" s="1"/>
  <c r="C2109" i="8"/>
  <c r="E2109" i="8" s="1"/>
  <c r="G2109" i="8" s="1"/>
  <c r="C2110" i="8"/>
  <c r="E2110" i="8" s="1"/>
  <c r="G2110" i="8" s="1"/>
  <c r="C2111" i="8"/>
  <c r="E2111" i="8" s="1"/>
  <c r="G2111" i="8" s="1"/>
  <c r="C2112" i="8"/>
  <c r="E2112" i="8" s="1"/>
  <c r="G2112" i="8" s="1"/>
  <c r="C2113" i="8"/>
  <c r="E2113" i="8" s="1"/>
  <c r="G2113" i="8" s="1"/>
  <c r="C2114" i="8"/>
  <c r="E2114" i="8" s="1"/>
  <c r="G2114" i="8" s="1"/>
  <c r="C2115" i="8"/>
  <c r="E2115" i="8" s="1"/>
  <c r="G2115" i="8" s="1"/>
  <c r="C2116" i="8"/>
  <c r="E2116" i="8" s="1"/>
  <c r="G2116" i="8" s="1"/>
  <c r="C2117" i="8"/>
  <c r="E2117" i="8" s="1"/>
  <c r="G2117" i="8" s="1"/>
  <c r="C2118" i="8"/>
  <c r="E2118" i="8" s="1"/>
  <c r="G2118" i="8" s="1"/>
  <c r="C2119" i="8"/>
  <c r="E2119" i="8" s="1"/>
  <c r="G2119" i="8" s="1"/>
  <c r="C2120" i="8"/>
  <c r="E2120" i="8" s="1"/>
  <c r="G2120" i="8" s="1"/>
  <c r="C2121" i="8"/>
  <c r="E2121" i="8" s="1"/>
  <c r="G2121" i="8" s="1"/>
  <c r="C2122" i="8"/>
  <c r="E2122" i="8" s="1"/>
  <c r="G2122" i="8" s="1"/>
  <c r="C2123" i="8"/>
  <c r="E2123" i="8" s="1"/>
  <c r="G2123" i="8" s="1"/>
  <c r="C2124" i="8"/>
  <c r="E2124" i="8" s="1"/>
  <c r="G2124" i="8" s="1"/>
  <c r="C2125" i="8"/>
  <c r="E2125" i="8" s="1"/>
  <c r="G2125" i="8" s="1"/>
  <c r="C2126" i="8"/>
  <c r="E2126" i="8" s="1"/>
  <c r="G2126" i="8" s="1"/>
  <c r="C2127" i="8"/>
  <c r="E2127" i="8" s="1"/>
  <c r="G2127" i="8" s="1"/>
  <c r="C2128" i="8"/>
  <c r="E2128" i="8" s="1"/>
  <c r="G2128" i="8" s="1"/>
  <c r="C2129" i="8"/>
  <c r="E2129" i="8" s="1"/>
  <c r="G2129" i="8" s="1"/>
  <c r="C2130" i="8"/>
  <c r="E2130" i="8" s="1"/>
  <c r="G2130" i="8" s="1"/>
  <c r="C2131" i="8"/>
  <c r="E2131" i="8" s="1"/>
  <c r="G2131" i="8" s="1"/>
  <c r="C2132" i="8"/>
  <c r="E2132" i="8" s="1"/>
  <c r="G2132" i="8" s="1"/>
  <c r="C2133" i="8"/>
  <c r="E2133" i="8" s="1"/>
  <c r="G2133" i="8" s="1"/>
  <c r="C2134" i="8"/>
  <c r="E2134" i="8" s="1"/>
  <c r="G2134" i="8" s="1"/>
  <c r="C2135" i="8"/>
  <c r="E2135" i="8" s="1"/>
  <c r="G2135" i="8" s="1"/>
  <c r="C2136" i="8"/>
  <c r="E2136" i="8" s="1"/>
  <c r="G2136" i="8" s="1"/>
  <c r="C2137" i="8"/>
  <c r="E2137" i="8" s="1"/>
  <c r="G2137" i="8" s="1"/>
  <c r="C2138" i="8"/>
  <c r="E2138" i="8" s="1"/>
  <c r="G2138" i="8" s="1"/>
  <c r="C2139" i="8"/>
  <c r="E2139" i="8" s="1"/>
  <c r="G2139" i="8" s="1"/>
  <c r="C2140" i="8"/>
  <c r="E2140" i="8" s="1"/>
  <c r="G2140" i="8" s="1"/>
  <c r="C2141" i="8"/>
  <c r="E2141" i="8" s="1"/>
  <c r="G2141" i="8" s="1"/>
  <c r="C2142" i="8"/>
  <c r="E2142" i="8" s="1"/>
  <c r="G2142" i="8" s="1"/>
  <c r="C2143" i="8"/>
  <c r="E2143" i="8" s="1"/>
  <c r="G2143" i="8" s="1"/>
  <c r="C2144" i="8"/>
  <c r="E2144" i="8" s="1"/>
  <c r="G2144" i="8" s="1"/>
  <c r="C2145" i="8"/>
  <c r="E2145" i="8" s="1"/>
  <c r="G2145" i="8" s="1"/>
  <c r="C2146" i="8"/>
  <c r="E2146" i="8" s="1"/>
  <c r="G2146" i="8" s="1"/>
  <c r="C2147" i="8"/>
  <c r="E2147" i="8" s="1"/>
  <c r="G2147" i="8" s="1"/>
  <c r="C2148" i="8"/>
  <c r="E2148" i="8" s="1"/>
  <c r="G2148" i="8" s="1"/>
  <c r="C2149" i="8"/>
  <c r="E2149" i="8" s="1"/>
  <c r="G2149" i="8" s="1"/>
  <c r="C2150" i="8"/>
  <c r="E2150" i="8" s="1"/>
  <c r="G2150" i="8" s="1"/>
  <c r="C2151" i="8"/>
  <c r="E2151" i="8" s="1"/>
  <c r="G2151" i="8" s="1"/>
  <c r="C2152" i="8"/>
  <c r="E2152" i="8" s="1"/>
  <c r="G2152" i="8" s="1"/>
  <c r="C2153" i="8"/>
  <c r="E2153" i="8" s="1"/>
  <c r="G2153" i="8" s="1"/>
  <c r="C2154" i="8"/>
  <c r="E2154" i="8" s="1"/>
  <c r="G2154" i="8" s="1"/>
  <c r="C2155" i="8"/>
  <c r="E2155" i="8" s="1"/>
  <c r="G2155" i="8" s="1"/>
  <c r="C2156" i="8"/>
  <c r="E2156" i="8" s="1"/>
  <c r="G2156" i="8" s="1"/>
  <c r="C2157" i="8"/>
  <c r="E2157" i="8" s="1"/>
  <c r="G2157" i="8" s="1"/>
  <c r="C2158" i="8"/>
  <c r="E2158" i="8" s="1"/>
  <c r="G2158" i="8" s="1"/>
  <c r="C2159" i="8"/>
  <c r="E2159" i="8" s="1"/>
  <c r="G2159" i="8" s="1"/>
  <c r="C2160" i="8"/>
  <c r="E2160" i="8" s="1"/>
  <c r="G2160" i="8" s="1"/>
  <c r="C2161" i="8"/>
  <c r="E2161" i="8" s="1"/>
  <c r="G2161" i="8" s="1"/>
  <c r="C2162" i="8"/>
  <c r="E2162" i="8" s="1"/>
  <c r="G2162" i="8" s="1"/>
  <c r="C2163" i="8"/>
  <c r="E2163" i="8" s="1"/>
  <c r="G2163" i="8" s="1"/>
  <c r="C2164" i="8"/>
  <c r="E2164" i="8" s="1"/>
  <c r="G2164" i="8" s="1"/>
  <c r="C2165" i="8"/>
  <c r="E2165" i="8" s="1"/>
  <c r="G2165" i="8" s="1"/>
  <c r="C2166" i="8"/>
  <c r="E2166" i="8" s="1"/>
  <c r="G2166" i="8" s="1"/>
  <c r="C2167" i="8"/>
  <c r="E2167" i="8" s="1"/>
  <c r="G2167" i="8" s="1"/>
  <c r="C2168" i="8"/>
  <c r="E2168" i="8" s="1"/>
  <c r="G2168" i="8" s="1"/>
  <c r="C2169" i="8"/>
  <c r="E2169" i="8" s="1"/>
  <c r="G2169" i="8" s="1"/>
  <c r="C2170" i="8"/>
  <c r="E2170" i="8" s="1"/>
  <c r="G2170" i="8" s="1"/>
  <c r="C2171" i="8"/>
  <c r="E2171" i="8" s="1"/>
  <c r="G2171" i="8" s="1"/>
  <c r="C2172" i="8"/>
  <c r="E2172" i="8" s="1"/>
  <c r="G2172" i="8" s="1"/>
  <c r="C2173" i="8"/>
  <c r="E2173" i="8" s="1"/>
  <c r="G2173" i="8" s="1"/>
  <c r="C2174" i="8"/>
  <c r="E2174" i="8" s="1"/>
  <c r="G2174" i="8" s="1"/>
  <c r="C2175" i="8"/>
  <c r="E2175" i="8" s="1"/>
  <c r="G2175" i="8" s="1"/>
  <c r="C2176" i="8"/>
  <c r="E2176" i="8" s="1"/>
  <c r="G2176" i="8" s="1"/>
  <c r="C2177" i="8"/>
  <c r="E2177" i="8" s="1"/>
  <c r="G2177" i="8" s="1"/>
  <c r="C2178" i="8"/>
  <c r="E2178" i="8" s="1"/>
  <c r="G2178" i="8" s="1"/>
  <c r="C2179" i="8"/>
  <c r="E2179" i="8" s="1"/>
  <c r="G2179" i="8" s="1"/>
  <c r="C2180" i="8"/>
  <c r="E2180" i="8" s="1"/>
  <c r="G2180" i="8" s="1"/>
  <c r="C2181" i="8"/>
  <c r="E2181" i="8" s="1"/>
  <c r="G2181" i="8" s="1"/>
  <c r="C2182" i="8"/>
  <c r="E2182" i="8" s="1"/>
  <c r="G2182" i="8" s="1"/>
  <c r="C2183" i="8"/>
  <c r="E2183" i="8" s="1"/>
  <c r="G2183" i="8" s="1"/>
  <c r="C2184" i="8"/>
  <c r="E2184" i="8" s="1"/>
  <c r="G2184" i="8" s="1"/>
  <c r="C2185" i="8"/>
  <c r="E2185" i="8" s="1"/>
  <c r="G2185" i="8" s="1"/>
  <c r="C2186" i="8"/>
  <c r="E2186" i="8" s="1"/>
  <c r="G2186" i="8" s="1"/>
  <c r="C2187" i="8"/>
  <c r="E2187" i="8" s="1"/>
  <c r="G2187" i="8" s="1"/>
  <c r="C2188" i="8"/>
  <c r="E2188" i="8" s="1"/>
  <c r="G2188" i="8" s="1"/>
  <c r="C2189" i="8"/>
  <c r="E2189" i="8" s="1"/>
  <c r="G2189" i="8" s="1"/>
  <c r="C2190" i="8"/>
  <c r="E2190" i="8" s="1"/>
  <c r="G2190" i="8" s="1"/>
  <c r="C2191" i="8"/>
  <c r="E2191" i="8" s="1"/>
  <c r="G2191" i="8" s="1"/>
  <c r="C2192" i="8"/>
  <c r="E2192" i="8" s="1"/>
  <c r="G2192" i="8" s="1"/>
  <c r="C2193" i="8"/>
  <c r="E2193" i="8" s="1"/>
  <c r="G2193" i="8" s="1"/>
  <c r="C2194" i="8"/>
  <c r="E2194" i="8" s="1"/>
  <c r="G2194" i="8" s="1"/>
  <c r="C2195" i="8"/>
  <c r="E2195" i="8" s="1"/>
  <c r="G2195" i="8" s="1"/>
  <c r="C2196" i="8"/>
  <c r="E2196" i="8" s="1"/>
  <c r="G2196" i="8" s="1"/>
  <c r="C2197" i="8"/>
  <c r="E2197" i="8" s="1"/>
  <c r="G2197" i="8" s="1"/>
  <c r="C2198" i="8"/>
  <c r="E2198" i="8" s="1"/>
  <c r="G2198" i="8" s="1"/>
  <c r="C2199" i="8"/>
  <c r="E2199" i="8" s="1"/>
  <c r="G2199" i="8" s="1"/>
  <c r="C2200" i="8"/>
  <c r="E2200" i="8" s="1"/>
  <c r="G2200" i="8" s="1"/>
  <c r="C2201" i="8"/>
  <c r="E2201" i="8" s="1"/>
  <c r="G2201" i="8" s="1"/>
  <c r="C2202" i="8"/>
  <c r="E2202" i="8" s="1"/>
  <c r="G2202" i="8" s="1"/>
  <c r="C2203" i="8"/>
  <c r="E2203" i="8" s="1"/>
  <c r="G2203" i="8" s="1"/>
  <c r="C2204" i="8"/>
  <c r="E2204" i="8" s="1"/>
  <c r="G2204" i="8" s="1"/>
  <c r="C2205" i="8"/>
  <c r="E2205" i="8" s="1"/>
  <c r="G2205" i="8" s="1"/>
  <c r="C2206" i="8"/>
  <c r="E2206" i="8" s="1"/>
  <c r="G2206" i="8" s="1"/>
  <c r="C2207" i="8"/>
  <c r="E2207" i="8" s="1"/>
  <c r="G2207" i="8" s="1"/>
  <c r="C2208" i="8"/>
  <c r="E2208" i="8" s="1"/>
  <c r="G2208" i="8" s="1"/>
  <c r="C2209" i="8"/>
  <c r="E2209" i="8" s="1"/>
  <c r="G2209" i="8" s="1"/>
  <c r="C2210" i="8"/>
  <c r="E2210" i="8" s="1"/>
  <c r="G2210" i="8" s="1"/>
  <c r="C2211" i="8"/>
  <c r="E2211" i="8" s="1"/>
  <c r="G2211" i="8" s="1"/>
  <c r="C2212" i="8"/>
  <c r="E2212" i="8" s="1"/>
  <c r="G2212" i="8" s="1"/>
  <c r="C2213" i="8"/>
  <c r="E2213" i="8" s="1"/>
  <c r="G2213" i="8" s="1"/>
  <c r="C2214" i="8"/>
  <c r="E2214" i="8" s="1"/>
  <c r="G2214" i="8" s="1"/>
  <c r="C2215" i="8"/>
  <c r="E2215" i="8" s="1"/>
  <c r="G2215" i="8" s="1"/>
  <c r="C2216" i="8"/>
  <c r="E2216" i="8" s="1"/>
  <c r="G2216" i="8" s="1"/>
  <c r="C2217" i="8"/>
  <c r="E2217" i="8" s="1"/>
  <c r="G2217" i="8" s="1"/>
  <c r="C2218" i="8"/>
  <c r="E2218" i="8" s="1"/>
  <c r="G2218" i="8" s="1"/>
  <c r="C2219" i="8"/>
  <c r="E2219" i="8" s="1"/>
  <c r="G2219" i="8" s="1"/>
  <c r="C2220" i="8"/>
  <c r="E2220" i="8" s="1"/>
  <c r="G2220" i="8" s="1"/>
  <c r="C2221" i="8"/>
  <c r="E2221" i="8" s="1"/>
  <c r="G2221" i="8" s="1"/>
  <c r="C2222" i="8"/>
  <c r="E2222" i="8" s="1"/>
  <c r="G2222" i="8" s="1"/>
  <c r="C2223" i="8"/>
  <c r="E2223" i="8" s="1"/>
  <c r="G2223" i="8" s="1"/>
  <c r="C2224" i="8"/>
  <c r="E2224" i="8" s="1"/>
  <c r="G2224" i="8" s="1"/>
  <c r="C2225" i="8"/>
  <c r="E2225" i="8" s="1"/>
  <c r="G2225" i="8" s="1"/>
  <c r="C2226" i="8"/>
  <c r="E2226" i="8" s="1"/>
  <c r="G2226" i="8" s="1"/>
  <c r="C2227" i="8"/>
  <c r="E2227" i="8" s="1"/>
  <c r="G2227" i="8" s="1"/>
  <c r="C2228" i="8"/>
  <c r="E2228" i="8" s="1"/>
  <c r="G2228" i="8" s="1"/>
  <c r="C2229" i="8"/>
  <c r="E2229" i="8" s="1"/>
  <c r="G2229" i="8" s="1"/>
  <c r="C2230" i="8"/>
  <c r="E2230" i="8" s="1"/>
  <c r="G2230" i="8" s="1"/>
  <c r="C2231" i="8"/>
  <c r="E2231" i="8" s="1"/>
  <c r="G2231" i="8" s="1"/>
  <c r="C2232" i="8"/>
  <c r="E2232" i="8" s="1"/>
  <c r="G2232" i="8" s="1"/>
  <c r="C2233" i="8"/>
  <c r="E2233" i="8" s="1"/>
  <c r="G2233" i="8" s="1"/>
  <c r="C2234" i="8"/>
  <c r="E2234" i="8" s="1"/>
  <c r="G2234" i="8" s="1"/>
  <c r="C2235" i="8"/>
  <c r="E2235" i="8" s="1"/>
  <c r="G2235" i="8" s="1"/>
  <c r="C2236" i="8"/>
  <c r="E2236" i="8" s="1"/>
  <c r="G2236" i="8" s="1"/>
  <c r="C2237" i="8"/>
  <c r="E2237" i="8" s="1"/>
  <c r="G2237" i="8" s="1"/>
  <c r="C2238" i="8"/>
  <c r="E2238" i="8" s="1"/>
  <c r="G2238" i="8" s="1"/>
  <c r="C2239" i="8"/>
  <c r="E2239" i="8" s="1"/>
  <c r="G2239" i="8" s="1"/>
  <c r="C2240" i="8"/>
  <c r="E2240" i="8" s="1"/>
  <c r="G2240" i="8" s="1"/>
  <c r="C2241" i="8"/>
  <c r="E2241" i="8" s="1"/>
  <c r="G2241" i="8" s="1"/>
  <c r="C2242" i="8"/>
  <c r="E2242" i="8" s="1"/>
  <c r="G2242" i="8" s="1"/>
  <c r="C2243" i="8"/>
  <c r="E2243" i="8" s="1"/>
  <c r="G2243" i="8" s="1"/>
  <c r="C2244" i="8"/>
  <c r="E2244" i="8" s="1"/>
  <c r="G2244" i="8" s="1"/>
  <c r="C2245" i="8"/>
  <c r="E2245" i="8" s="1"/>
  <c r="G2245" i="8" s="1"/>
  <c r="C2246" i="8"/>
  <c r="E2246" i="8" s="1"/>
  <c r="G2246" i="8" s="1"/>
  <c r="C2247" i="8"/>
  <c r="E2247" i="8" s="1"/>
  <c r="G2247" i="8" s="1"/>
  <c r="C2248" i="8"/>
  <c r="E2248" i="8" s="1"/>
  <c r="G2248" i="8" s="1"/>
  <c r="C2249" i="8"/>
  <c r="E2249" i="8" s="1"/>
  <c r="G2249" i="8" s="1"/>
  <c r="C2250" i="8"/>
  <c r="E2250" i="8" s="1"/>
  <c r="G2250" i="8" s="1"/>
  <c r="C2251" i="8"/>
  <c r="E2251" i="8" s="1"/>
  <c r="G2251" i="8" s="1"/>
  <c r="C2252" i="8"/>
  <c r="E2252" i="8" s="1"/>
  <c r="G2252" i="8" s="1"/>
  <c r="C2253" i="8"/>
  <c r="E2253" i="8" s="1"/>
  <c r="G2253" i="8" s="1"/>
  <c r="C2254" i="8"/>
  <c r="E2254" i="8" s="1"/>
  <c r="G2254" i="8" s="1"/>
  <c r="C2255" i="8"/>
  <c r="E2255" i="8" s="1"/>
  <c r="G2255" i="8" s="1"/>
  <c r="C2256" i="8"/>
  <c r="E2256" i="8" s="1"/>
  <c r="G2256" i="8" s="1"/>
  <c r="C2257" i="8"/>
  <c r="E2257" i="8" s="1"/>
  <c r="G2257" i="8" s="1"/>
  <c r="C2258" i="8"/>
  <c r="E2258" i="8" s="1"/>
  <c r="G2258" i="8" s="1"/>
  <c r="C2259" i="8"/>
  <c r="E2259" i="8" s="1"/>
  <c r="G2259" i="8" s="1"/>
  <c r="C2260" i="8"/>
  <c r="E2260" i="8" s="1"/>
  <c r="G2260" i="8" s="1"/>
  <c r="C2261" i="8"/>
  <c r="E2261" i="8" s="1"/>
  <c r="G2261" i="8" s="1"/>
  <c r="C2262" i="8"/>
  <c r="E2262" i="8" s="1"/>
  <c r="G2262" i="8" s="1"/>
  <c r="C2263" i="8"/>
  <c r="E2263" i="8" s="1"/>
  <c r="G2263" i="8" s="1"/>
  <c r="C2264" i="8"/>
  <c r="E2264" i="8" s="1"/>
  <c r="G2264" i="8" s="1"/>
  <c r="C2265" i="8"/>
  <c r="E2265" i="8" s="1"/>
  <c r="G2265" i="8" s="1"/>
  <c r="C2266" i="8"/>
  <c r="E2266" i="8" s="1"/>
  <c r="G2266" i="8" s="1"/>
  <c r="C2267" i="8"/>
  <c r="E2267" i="8" s="1"/>
  <c r="G2267" i="8" s="1"/>
  <c r="C2268" i="8"/>
  <c r="E2268" i="8" s="1"/>
  <c r="G2268" i="8" s="1"/>
  <c r="C2269" i="8"/>
  <c r="E2269" i="8" s="1"/>
  <c r="G2269" i="8" s="1"/>
  <c r="C2270" i="8"/>
  <c r="E2270" i="8" s="1"/>
  <c r="G2270" i="8" s="1"/>
  <c r="C2271" i="8"/>
  <c r="E2271" i="8" s="1"/>
  <c r="G2271" i="8" s="1"/>
  <c r="C2272" i="8"/>
  <c r="E2272" i="8" s="1"/>
  <c r="G2272" i="8" s="1"/>
  <c r="C2273" i="8"/>
  <c r="E2273" i="8" s="1"/>
  <c r="G2273" i="8" s="1"/>
  <c r="C2274" i="8"/>
  <c r="E2274" i="8" s="1"/>
  <c r="G2274" i="8" s="1"/>
  <c r="C2275" i="8"/>
  <c r="E2275" i="8" s="1"/>
  <c r="G2275" i="8" s="1"/>
  <c r="C2276" i="8"/>
  <c r="E2276" i="8" s="1"/>
  <c r="G2276" i="8" s="1"/>
  <c r="C2277" i="8"/>
  <c r="E2277" i="8" s="1"/>
  <c r="G2277" i="8" s="1"/>
  <c r="C2278" i="8"/>
  <c r="E2278" i="8" s="1"/>
  <c r="G2278" i="8" s="1"/>
  <c r="C2279" i="8"/>
  <c r="E2279" i="8" s="1"/>
  <c r="G2279" i="8" s="1"/>
  <c r="C2280" i="8"/>
  <c r="E2280" i="8" s="1"/>
  <c r="G2280" i="8" s="1"/>
  <c r="C2281" i="8"/>
  <c r="E2281" i="8" s="1"/>
  <c r="G2281" i="8" s="1"/>
  <c r="C2282" i="8"/>
  <c r="E2282" i="8" s="1"/>
  <c r="G2282" i="8" s="1"/>
  <c r="C2283" i="8"/>
  <c r="E2283" i="8" s="1"/>
  <c r="G2283" i="8" s="1"/>
  <c r="C2284" i="8"/>
  <c r="E2284" i="8" s="1"/>
  <c r="G2284" i="8" s="1"/>
  <c r="C2285" i="8"/>
  <c r="E2285" i="8" s="1"/>
  <c r="G2285" i="8" s="1"/>
  <c r="C2286" i="8"/>
  <c r="E2286" i="8" s="1"/>
  <c r="G2286" i="8" s="1"/>
  <c r="C2287" i="8"/>
  <c r="E2287" i="8" s="1"/>
  <c r="G2287" i="8" s="1"/>
  <c r="C2288" i="8"/>
  <c r="E2288" i="8" s="1"/>
  <c r="G2288" i="8" s="1"/>
  <c r="C2289" i="8"/>
  <c r="E2289" i="8" s="1"/>
  <c r="G2289" i="8" s="1"/>
  <c r="C2290" i="8"/>
  <c r="E2290" i="8" s="1"/>
  <c r="G2290" i="8" s="1"/>
  <c r="C2291" i="8"/>
  <c r="E2291" i="8" s="1"/>
  <c r="G2291" i="8" s="1"/>
  <c r="C2292" i="8"/>
  <c r="E2292" i="8" s="1"/>
  <c r="G2292" i="8" s="1"/>
  <c r="C2293" i="8"/>
  <c r="E2293" i="8" s="1"/>
  <c r="G2293" i="8" s="1"/>
  <c r="C2294" i="8"/>
  <c r="E2294" i="8" s="1"/>
  <c r="G2294" i="8" s="1"/>
  <c r="C2295" i="8"/>
  <c r="E2295" i="8" s="1"/>
  <c r="G2295" i="8" s="1"/>
  <c r="C2296" i="8"/>
  <c r="E2296" i="8" s="1"/>
  <c r="G2296" i="8" s="1"/>
  <c r="C2297" i="8"/>
  <c r="E2297" i="8" s="1"/>
  <c r="G2297" i="8" s="1"/>
  <c r="C2298" i="8"/>
  <c r="E2298" i="8" s="1"/>
  <c r="G2298" i="8" s="1"/>
  <c r="C2299" i="8"/>
  <c r="E2299" i="8" s="1"/>
  <c r="G2299" i="8" s="1"/>
  <c r="C2300" i="8"/>
  <c r="E2300" i="8" s="1"/>
  <c r="G2300" i="8" s="1"/>
  <c r="C2301" i="8"/>
  <c r="E2301" i="8" s="1"/>
  <c r="G2301" i="8" s="1"/>
  <c r="C2302" i="8"/>
  <c r="E2302" i="8" s="1"/>
  <c r="G2302" i="8" s="1"/>
  <c r="C2303" i="8"/>
  <c r="E2303" i="8" s="1"/>
  <c r="G2303" i="8" s="1"/>
  <c r="C2304" i="8"/>
  <c r="E2304" i="8" s="1"/>
  <c r="G2304" i="8" s="1"/>
  <c r="C2305" i="8"/>
  <c r="E2305" i="8" s="1"/>
  <c r="G2305" i="8" s="1"/>
  <c r="C2306" i="8"/>
  <c r="E2306" i="8" s="1"/>
  <c r="G2306" i="8" s="1"/>
  <c r="C2307" i="8"/>
  <c r="E2307" i="8" s="1"/>
  <c r="G2307" i="8" s="1"/>
  <c r="C2308" i="8"/>
  <c r="E2308" i="8" s="1"/>
  <c r="G2308" i="8" s="1"/>
  <c r="C2309" i="8"/>
  <c r="E2309" i="8" s="1"/>
  <c r="G2309" i="8" s="1"/>
  <c r="C2310" i="8"/>
  <c r="E2310" i="8" s="1"/>
  <c r="G2310" i="8" s="1"/>
  <c r="C2311" i="8"/>
  <c r="E2311" i="8" s="1"/>
  <c r="G2311" i="8" s="1"/>
  <c r="C2312" i="8"/>
  <c r="E2312" i="8" s="1"/>
  <c r="G2312" i="8" s="1"/>
  <c r="C2313" i="8"/>
  <c r="E2313" i="8" s="1"/>
  <c r="G2313" i="8" s="1"/>
  <c r="C2314" i="8"/>
  <c r="E2314" i="8" s="1"/>
  <c r="G2314" i="8" s="1"/>
  <c r="C2315" i="8"/>
  <c r="E2315" i="8" s="1"/>
  <c r="G2315" i="8" s="1"/>
  <c r="C2316" i="8"/>
  <c r="E2316" i="8" s="1"/>
  <c r="G2316" i="8" s="1"/>
  <c r="C2317" i="8"/>
  <c r="E2317" i="8" s="1"/>
  <c r="G2317" i="8" s="1"/>
  <c r="C2318" i="8"/>
  <c r="E2318" i="8" s="1"/>
  <c r="G2318" i="8" s="1"/>
  <c r="C2319" i="8"/>
  <c r="E2319" i="8" s="1"/>
  <c r="G2319" i="8" s="1"/>
  <c r="C2320" i="8"/>
  <c r="E2320" i="8" s="1"/>
  <c r="G2320" i="8" s="1"/>
  <c r="C2321" i="8"/>
  <c r="E2321" i="8" s="1"/>
  <c r="G2321" i="8" s="1"/>
  <c r="C2322" i="8"/>
  <c r="E2322" i="8" s="1"/>
  <c r="G2322" i="8" s="1"/>
  <c r="C2323" i="8"/>
  <c r="E2323" i="8" s="1"/>
  <c r="G2323" i="8" s="1"/>
  <c r="C2324" i="8"/>
  <c r="E2324" i="8" s="1"/>
  <c r="G2324" i="8" s="1"/>
  <c r="C2325" i="8"/>
  <c r="E2325" i="8" s="1"/>
  <c r="G2325" i="8" s="1"/>
  <c r="C2326" i="8"/>
  <c r="E2326" i="8" s="1"/>
  <c r="G2326" i="8" s="1"/>
  <c r="C2327" i="8"/>
  <c r="E2327" i="8" s="1"/>
  <c r="G2327" i="8" s="1"/>
  <c r="C2328" i="8"/>
  <c r="E2328" i="8" s="1"/>
  <c r="G2328" i="8" s="1"/>
  <c r="C2329" i="8"/>
  <c r="E2329" i="8" s="1"/>
  <c r="G2329" i="8" s="1"/>
  <c r="C2330" i="8"/>
  <c r="E2330" i="8" s="1"/>
  <c r="G2330" i="8" s="1"/>
  <c r="C2331" i="8"/>
  <c r="E2331" i="8" s="1"/>
  <c r="G2331" i="8" s="1"/>
  <c r="C2332" i="8"/>
  <c r="E2332" i="8" s="1"/>
  <c r="G2332" i="8" s="1"/>
  <c r="C2333" i="8"/>
  <c r="E2333" i="8" s="1"/>
  <c r="G2333" i="8" s="1"/>
  <c r="C2334" i="8"/>
  <c r="E2334" i="8" s="1"/>
  <c r="G2334" i="8" s="1"/>
  <c r="C2335" i="8"/>
  <c r="E2335" i="8" s="1"/>
  <c r="G2335" i="8" s="1"/>
  <c r="C2336" i="8"/>
  <c r="E2336" i="8" s="1"/>
  <c r="G2336" i="8" s="1"/>
  <c r="C2337" i="8"/>
  <c r="E2337" i="8" s="1"/>
  <c r="G2337" i="8" s="1"/>
  <c r="C2338" i="8"/>
  <c r="E2338" i="8" s="1"/>
  <c r="G2338" i="8" s="1"/>
  <c r="C2339" i="8"/>
  <c r="E2339" i="8" s="1"/>
  <c r="G2339" i="8" s="1"/>
  <c r="C2340" i="8"/>
  <c r="E2340" i="8" s="1"/>
  <c r="G2340" i="8" s="1"/>
  <c r="C2341" i="8"/>
  <c r="E2341" i="8" s="1"/>
  <c r="G2341" i="8" s="1"/>
  <c r="C2342" i="8"/>
  <c r="E2342" i="8" s="1"/>
  <c r="G2342" i="8" s="1"/>
  <c r="C2343" i="8"/>
  <c r="E2343" i="8" s="1"/>
  <c r="G2343" i="8" s="1"/>
  <c r="C2344" i="8"/>
  <c r="E2344" i="8" s="1"/>
  <c r="G2344" i="8" s="1"/>
  <c r="C2345" i="8"/>
  <c r="E2345" i="8" s="1"/>
  <c r="G2345" i="8" s="1"/>
  <c r="C2346" i="8"/>
  <c r="E2346" i="8" s="1"/>
  <c r="G2346" i="8" s="1"/>
  <c r="C2347" i="8"/>
  <c r="E2347" i="8" s="1"/>
  <c r="G2347" i="8" s="1"/>
  <c r="C2348" i="8"/>
  <c r="E2348" i="8" s="1"/>
  <c r="G2348" i="8" s="1"/>
  <c r="C2349" i="8"/>
  <c r="E2349" i="8" s="1"/>
  <c r="G2349" i="8" s="1"/>
  <c r="C2350" i="8"/>
  <c r="E2350" i="8" s="1"/>
  <c r="G2350" i="8" s="1"/>
  <c r="C2351" i="8"/>
  <c r="E2351" i="8" s="1"/>
  <c r="G2351" i="8" s="1"/>
  <c r="C2352" i="8"/>
  <c r="E2352" i="8" s="1"/>
  <c r="G2352" i="8" s="1"/>
  <c r="C2353" i="8"/>
  <c r="E2353" i="8" s="1"/>
  <c r="G2353" i="8" s="1"/>
  <c r="C2354" i="8"/>
  <c r="E2354" i="8" s="1"/>
  <c r="G2354" i="8" s="1"/>
  <c r="C2355" i="8"/>
  <c r="E2355" i="8" s="1"/>
  <c r="G2355" i="8" s="1"/>
  <c r="C2356" i="8"/>
  <c r="E2356" i="8" s="1"/>
  <c r="G2356" i="8" s="1"/>
  <c r="C2357" i="8"/>
  <c r="E2357" i="8" s="1"/>
  <c r="G2357" i="8" s="1"/>
  <c r="C2358" i="8"/>
  <c r="E2358" i="8" s="1"/>
  <c r="G2358" i="8" s="1"/>
  <c r="C2359" i="8"/>
  <c r="E2359" i="8" s="1"/>
  <c r="G2359" i="8" s="1"/>
  <c r="C2360" i="8"/>
  <c r="E2360" i="8" s="1"/>
  <c r="G2360" i="8" s="1"/>
  <c r="C2361" i="8"/>
  <c r="E2361" i="8" s="1"/>
  <c r="G2361" i="8" s="1"/>
  <c r="C2362" i="8"/>
  <c r="E2362" i="8" s="1"/>
  <c r="G2362" i="8" s="1"/>
  <c r="C2363" i="8"/>
  <c r="E2363" i="8" s="1"/>
  <c r="G2363" i="8" s="1"/>
  <c r="C2364" i="8"/>
  <c r="E2364" i="8" s="1"/>
  <c r="G2364" i="8" s="1"/>
  <c r="C2365" i="8"/>
  <c r="E2365" i="8" s="1"/>
  <c r="G2365" i="8" s="1"/>
  <c r="C2366" i="8"/>
  <c r="E2366" i="8" s="1"/>
  <c r="G2366" i="8" s="1"/>
  <c r="C2367" i="8"/>
  <c r="E2367" i="8" s="1"/>
  <c r="G2367" i="8" s="1"/>
  <c r="C2368" i="8"/>
  <c r="E2368" i="8" s="1"/>
  <c r="G2368" i="8" s="1"/>
  <c r="C2369" i="8"/>
  <c r="E2369" i="8" s="1"/>
  <c r="G2369" i="8" s="1"/>
  <c r="C2370" i="8"/>
  <c r="E2370" i="8" s="1"/>
  <c r="G2370" i="8" s="1"/>
  <c r="C2371" i="8"/>
  <c r="E2371" i="8" s="1"/>
  <c r="G2371" i="8" s="1"/>
  <c r="C2372" i="8"/>
  <c r="E2372" i="8" s="1"/>
  <c r="G2372" i="8" s="1"/>
  <c r="C2373" i="8"/>
  <c r="E2373" i="8" s="1"/>
  <c r="G2373" i="8" s="1"/>
  <c r="C2374" i="8"/>
  <c r="E2374" i="8" s="1"/>
  <c r="G2374" i="8" s="1"/>
  <c r="C2375" i="8"/>
  <c r="E2375" i="8" s="1"/>
  <c r="G2375" i="8" s="1"/>
  <c r="C2376" i="8"/>
  <c r="E2376" i="8" s="1"/>
  <c r="G2376" i="8" s="1"/>
  <c r="C2377" i="8"/>
  <c r="E2377" i="8" s="1"/>
  <c r="G2377" i="8" s="1"/>
  <c r="C2378" i="8"/>
  <c r="E2378" i="8" s="1"/>
  <c r="G2378" i="8" s="1"/>
  <c r="C2379" i="8"/>
  <c r="E2379" i="8" s="1"/>
  <c r="G2379" i="8" s="1"/>
  <c r="C2380" i="8"/>
  <c r="E2380" i="8" s="1"/>
  <c r="G2380" i="8" s="1"/>
  <c r="C2381" i="8"/>
  <c r="E2381" i="8" s="1"/>
  <c r="G2381" i="8" s="1"/>
  <c r="C2382" i="8"/>
  <c r="E2382" i="8" s="1"/>
  <c r="G2382" i="8" s="1"/>
  <c r="C2383" i="8"/>
  <c r="E2383" i="8" s="1"/>
  <c r="G2383" i="8" s="1"/>
  <c r="C2384" i="8"/>
  <c r="E2384" i="8" s="1"/>
  <c r="G2384" i="8" s="1"/>
  <c r="C2385" i="8"/>
  <c r="E2385" i="8" s="1"/>
  <c r="G2385" i="8" s="1"/>
  <c r="C2386" i="8"/>
  <c r="E2386" i="8" s="1"/>
  <c r="G2386" i="8" s="1"/>
  <c r="C2387" i="8"/>
  <c r="E2387" i="8" s="1"/>
  <c r="G2387" i="8" s="1"/>
  <c r="C2388" i="8"/>
  <c r="E2388" i="8" s="1"/>
  <c r="G2388" i="8" s="1"/>
  <c r="C2389" i="8"/>
  <c r="E2389" i="8" s="1"/>
  <c r="G2389" i="8" s="1"/>
  <c r="C2390" i="8"/>
  <c r="E2390" i="8" s="1"/>
  <c r="G2390" i="8" s="1"/>
  <c r="C2391" i="8"/>
  <c r="E2391" i="8" s="1"/>
  <c r="G2391" i="8" s="1"/>
  <c r="C2392" i="8"/>
  <c r="E2392" i="8" s="1"/>
  <c r="G2392" i="8" s="1"/>
  <c r="C2393" i="8"/>
  <c r="E2393" i="8" s="1"/>
  <c r="G2393" i="8" s="1"/>
  <c r="C2394" i="8"/>
  <c r="E2394" i="8" s="1"/>
  <c r="G2394" i="8" s="1"/>
  <c r="C2395" i="8"/>
  <c r="E2395" i="8" s="1"/>
  <c r="G2395" i="8" s="1"/>
  <c r="C2396" i="8"/>
  <c r="E2396" i="8" s="1"/>
  <c r="G2396" i="8" s="1"/>
  <c r="C2397" i="8"/>
  <c r="E2397" i="8" s="1"/>
  <c r="G2397" i="8" s="1"/>
  <c r="C2398" i="8"/>
  <c r="E2398" i="8" s="1"/>
  <c r="G2398" i="8" s="1"/>
  <c r="C2399" i="8"/>
  <c r="E2399" i="8" s="1"/>
  <c r="G2399" i="8" s="1"/>
  <c r="C2400" i="8"/>
  <c r="E2400" i="8" s="1"/>
  <c r="G2400" i="8" s="1"/>
  <c r="C2401" i="8"/>
  <c r="E2401" i="8" s="1"/>
  <c r="G2401" i="8" s="1"/>
  <c r="C2402" i="8"/>
  <c r="E2402" i="8" s="1"/>
  <c r="G2402" i="8" s="1"/>
  <c r="C2403" i="8"/>
  <c r="E2403" i="8" s="1"/>
  <c r="G2403" i="8" s="1"/>
  <c r="C2404" i="8"/>
  <c r="E2404" i="8" s="1"/>
  <c r="G2404" i="8" s="1"/>
  <c r="C2405" i="8"/>
  <c r="E2405" i="8" s="1"/>
  <c r="G2405" i="8" s="1"/>
  <c r="C2406" i="8"/>
  <c r="E2406" i="8" s="1"/>
  <c r="G2406" i="8" s="1"/>
  <c r="C2407" i="8"/>
  <c r="E2407" i="8" s="1"/>
  <c r="G2407" i="8" s="1"/>
  <c r="C2408" i="8"/>
  <c r="E2408" i="8" s="1"/>
  <c r="G2408" i="8" s="1"/>
  <c r="C2409" i="8"/>
  <c r="E2409" i="8" s="1"/>
  <c r="G2409" i="8" s="1"/>
  <c r="C2410" i="8"/>
  <c r="E2410" i="8" s="1"/>
  <c r="G2410" i="8" s="1"/>
  <c r="C2411" i="8"/>
  <c r="E2411" i="8" s="1"/>
  <c r="G2411" i="8" s="1"/>
  <c r="C2412" i="8"/>
  <c r="E2412" i="8" s="1"/>
  <c r="G2412" i="8" s="1"/>
  <c r="C2413" i="8"/>
  <c r="E2413" i="8" s="1"/>
  <c r="G2413" i="8" s="1"/>
  <c r="C2414" i="8"/>
  <c r="E2414" i="8" s="1"/>
  <c r="G2414" i="8" s="1"/>
  <c r="C2415" i="8"/>
  <c r="E2415" i="8" s="1"/>
  <c r="G2415" i="8" s="1"/>
  <c r="C2416" i="8"/>
  <c r="E2416" i="8" s="1"/>
  <c r="G2416" i="8" s="1"/>
  <c r="C2417" i="8"/>
  <c r="E2417" i="8" s="1"/>
  <c r="G2417" i="8" s="1"/>
  <c r="C2418" i="8"/>
  <c r="E2418" i="8" s="1"/>
  <c r="G2418" i="8" s="1"/>
  <c r="C2419" i="8"/>
  <c r="E2419" i="8" s="1"/>
  <c r="G2419" i="8" s="1"/>
  <c r="C2420" i="8"/>
  <c r="E2420" i="8" s="1"/>
  <c r="G2420" i="8" s="1"/>
  <c r="C2421" i="8"/>
  <c r="E2421" i="8" s="1"/>
  <c r="G2421" i="8" s="1"/>
  <c r="C2422" i="8"/>
  <c r="E2422" i="8" s="1"/>
  <c r="G2422" i="8" s="1"/>
  <c r="C2423" i="8"/>
  <c r="E2423" i="8" s="1"/>
  <c r="G2423" i="8" s="1"/>
  <c r="C2424" i="8"/>
  <c r="E2424" i="8" s="1"/>
  <c r="G2424" i="8" s="1"/>
  <c r="C2425" i="8"/>
  <c r="E2425" i="8" s="1"/>
  <c r="G2425" i="8" s="1"/>
  <c r="C2426" i="8"/>
  <c r="E2426" i="8" s="1"/>
  <c r="G2426" i="8" s="1"/>
  <c r="C2427" i="8"/>
  <c r="E2427" i="8" s="1"/>
  <c r="G2427" i="8" s="1"/>
  <c r="C2428" i="8"/>
  <c r="E2428" i="8" s="1"/>
  <c r="G2428" i="8" s="1"/>
  <c r="C2429" i="8"/>
  <c r="E2429" i="8" s="1"/>
  <c r="G2429" i="8" s="1"/>
  <c r="C2430" i="8"/>
  <c r="E2430" i="8" s="1"/>
  <c r="G2430" i="8" s="1"/>
  <c r="C2431" i="8"/>
  <c r="E2431" i="8" s="1"/>
  <c r="G2431" i="8" s="1"/>
  <c r="C2432" i="8"/>
  <c r="E2432" i="8" s="1"/>
  <c r="G2432" i="8" s="1"/>
  <c r="C2433" i="8"/>
  <c r="E2433" i="8" s="1"/>
  <c r="G2433" i="8" s="1"/>
  <c r="C2434" i="8"/>
  <c r="E2434" i="8" s="1"/>
  <c r="G2434" i="8" s="1"/>
  <c r="C2435" i="8"/>
  <c r="E2435" i="8" s="1"/>
  <c r="G2435" i="8" s="1"/>
  <c r="C2436" i="8"/>
  <c r="E2436" i="8" s="1"/>
  <c r="G2436" i="8" s="1"/>
  <c r="C2437" i="8"/>
  <c r="E2437" i="8" s="1"/>
  <c r="G2437" i="8" s="1"/>
  <c r="C2438" i="8"/>
  <c r="E2438" i="8" s="1"/>
  <c r="G2438" i="8" s="1"/>
  <c r="C2439" i="8"/>
  <c r="E2439" i="8" s="1"/>
  <c r="G2439" i="8" s="1"/>
  <c r="C2440" i="8"/>
  <c r="E2440" i="8" s="1"/>
  <c r="G2440" i="8" s="1"/>
  <c r="C2441" i="8"/>
  <c r="E2441" i="8" s="1"/>
  <c r="G2441" i="8" s="1"/>
  <c r="C2442" i="8"/>
  <c r="E2442" i="8" s="1"/>
  <c r="G2442" i="8" s="1"/>
  <c r="C2443" i="8"/>
  <c r="E2443" i="8" s="1"/>
  <c r="G2443" i="8" s="1"/>
  <c r="C2444" i="8"/>
  <c r="E2444" i="8" s="1"/>
  <c r="G2444" i="8" s="1"/>
  <c r="C2445" i="8"/>
  <c r="E2445" i="8" s="1"/>
  <c r="G2445" i="8" s="1"/>
  <c r="C2446" i="8"/>
  <c r="E2446" i="8" s="1"/>
  <c r="G2446" i="8" s="1"/>
  <c r="C2447" i="8"/>
  <c r="E2447" i="8" s="1"/>
  <c r="G2447" i="8" s="1"/>
  <c r="C2448" i="8"/>
  <c r="E2448" i="8" s="1"/>
  <c r="G2448" i="8" s="1"/>
  <c r="C2449" i="8"/>
  <c r="E2449" i="8" s="1"/>
  <c r="G2449" i="8" s="1"/>
  <c r="C2450" i="8"/>
  <c r="E2450" i="8" s="1"/>
  <c r="G2450" i="8" s="1"/>
  <c r="C2451" i="8"/>
  <c r="E2451" i="8" s="1"/>
  <c r="G2451" i="8" s="1"/>
  <c r="C2452" i="8"/>
  <c r="E2452" i="8" s="1"/>
  <c r="G2452" i="8" s="1"/>
  <c r="C2453" i="8"/>
  <c r="E2453" i="8" s="1"/>
  <c r="G2453" i="8" s="1"/>
  <c r="C2454" i="8"/>
  <c r="E2454" i="8" s="1"/>
  <c r="G2454" i="8" s="1"/>
  <c r="C2455" i="8"/>
  <c r="E2455" i="8" s="1"/>
  <c r="G2455" i="8" s="1"/>
  <c r="C2456" i="8"/>
  <c r="E2456" i="8" s="1"/>
  <c r="G2456" i="8" s="1"/>
  <c r="C2457" i="8"/>
  <c r="E2457" i="8" s="1"/>
  <c r="G2457" i="8" s="1"/>
  <c r="C2458" i="8"/>
  <c r="E2458" i="8" s="1"/>
  <c r="G2458" i="8" s="1"/>
  <c r="C2459" i="8"/>
  <c r="E2459" i="8" s="1"/>
  <c r="G2459" i="8" s="1"/>
  <c r="C2460" i="8"/>
  <c r="E2460" i="8" s="1"/>
  <c r="G2460" i="8" s="1"/>
  <c r="C2461" i="8"/>
  <c r="E2461" i="8" s="1"/>
  <c r="G2461" i="8" s="1"/>
  <c r="C2462" i="8"/>
  <c r="E2462" i="8" s="1"/>
  <c r="G2462" i="8" s="1"/>
  <c r="C2463" i="8"/>
  <c r="E2463" i="8" s="1"/>
  <c r="G2463" i="8" s="1"/>
  <c r="C2464" i="8"/>
  <c r="E2464" i="8" s="1"/>
  <c r="G2464" i="8" s="1"/>
  <c r="C2465" i="8"/>
  <c r="E2465" i="8" s="1"/>
  <c r="G2465" i="8" s="1"/>
  <c r="C2466" i="8"/>
  <c r="E2466" i="8" s="1"/>
  <c r="G2466" i="8" s="1"/>
  <c r="C2467" i="8"/>
  <c r="E2467" i="8" s="1"/>
  <c r="G2467" i="8" s="1"/>
  <c r="C2468" i="8"/>
  <c r="E2468" i="8" s="1"/>
  <c r="G2468" i="8" s="1"/>
  <c r="C2469" i="8"/>
  <c r="E2469" i="8" s="1"/>
  <c r="G2469" i="8" s="1"/>
  <c r="C2470" i="8"/>
  <c r="E2470" i="8" s="1"/>
  <c r="G2470" i="8" s="1"/>
  <c r="C2471" i="8"/>
  <c r="E2471" i="8" s="1"/>
  <c r="G2471" i="8" s="1"/>
  <c r="C2472" i="8"/>
  <c r="E2472" i="8" s="1"/>
  <c r="G2472" i="8" s="1"/>
  <c r="C2473" i="8"/>
  <c r="E2473" i="8" s="1"/>
  <c r="G2473" i="8" s="1"/>
  <c r="C2474" i="8"/>
  <c r="E2474" i="8" s="1"/>
  <c r="G2474" i="8" s="1"/>
  <c r="C2475" i="8"/>
  <c r="E2475" i="8" s="1"/>
  <c r="G2475" i="8" s="1"/>
  <c r="C2476" i="8"/>
  <c r="E2476" i="8" s="1"/>
  <c r="G2476" i="8" s="1"/>
  <c r="C2477" i="8"/>
  <c r="E2477" i="8" s="1"/>
  <c r="G2477" i="8" s="1"/>
  <c r="C2478" i="8"/>
  <c r="E2478" i="8" s="1"/>
  <c r="G2478" i="8" s="1"/>
  <c r="C2479" i="8"/>
  <c r="E2479" i="8" s="1"/>
  <c r="G2479" i="8" s="1"/>
  <c r="C2480" i="8"/>
  <c r="E2480" i="8" s="1"/>
  <c r="G2480" i="8" s="1"/>
  <c r="C2481" i="8"/>
  <c r="E2481" i="8" s="1"/>
  <c r="G2481" i="8" s="1"/>
  <c r="C2482" i="8"/>
  <c r="E2482" i="8" s="1"/>
  <c r="G2482" i="8" s="1"/>
  <c r="C2483" i="8"/>
  <c r="E2483" i="8" s="1"/>
  <c r="G2483" i="8" s="1"/>
  <c r="C2484" i="8"/>
  <c r="E2484" i="8" s="1"/>
  <c r="G2484" i="8" s="1"/>
  <c r="C2485" i="8"/>
  <c r="E2485" i="8" s="1"/>
  <c r="G2485" i="8" s="1"/>
  <c r="C2486" i="8"/>
  <c r="E2486" i="8" s="1"/>
  <c r="G2486" i="8" s="1"/>
  <c r="C2487" i="8"/>
  <c r="E2487" i="8" s="1"/>
  <c r="G2487" i="8" s="1"/>
  <c r="C2488" i="8"/>
  <c r="E2488" i="8" s="1"/>
  <c r="G2488" i="8" s="1"/>
  <c r="C2489" i="8"/>
  <c r="E2489" i="8" s="1"/>
  <c r="G2489" i="8" s="1"/>
  <c r="C2490" i="8"/>
  <c r="E2490" i="8" s="1"/>
  <c r="G2490" i="8" s="1"/>
  <c r="C2491" i="8"/>
  <c r="E2491" i="8" s="1"/>
  <c r="G2491" i="8" s="1"/>
  <c r="C2492" i="8"/>
  <c r="E2492" i="8" s="1"/>
  <c r="G2492" i="8" s="1"/>
  <c r="C2493" i="8"/>
  <c r="E2493" i="8" s="1"/>
  <c r="G2493" i="8" s="1"/>
  <c r="C2494" i="8"/>
  <c r="E2494" i="8" s="1"/>
  <c r="G2494" i="8" s="1"/>
  <c r="C2495" i="8"/>
  <c r="E2495" i="8" s="1"/>
  <c r="G2495" i="8" s="1"/>
  <c r="C2496" i="8"/>
  <c r="E2496" i="8" s="1"/>
  <c r="G2496" i="8" s="1"/>
  <c r="C2497" i="8"/>
  <c r="E2497" i="8" s="1"/>
  <c r="G2497" i="8" s="1"/>
  <c r="C2498" i="8"/>
  <c r="E2498" i="8" s="1"/>
  <c r="G2498" i="8" s="1"/>
  <c r="C2499" i="8"/>
  <c r="E2499" i="8" s="1"/>
  <c r="G2499" i="8" s="1"/>
  <c r="C758" i="8"/>
  <c r="E758" i="8" s="1"/>
  <c r="G758" i="8" s="1"/>
  <c r="C757" i="8"/>
  <c r="E757" i="8" s="1"/>
  <c r="G757" i="8" s="1"/>
  <c r="C756" i="8"/>
  <c r="E756" i="8" s="1"/>
  <c r="G756" i="8" s="1"/>
  <c r="C755" i="8"/>
  <c r="E755" i="8" s="1"/>
  <c r="G755" i="8" s="1"/>
  <c r="C754" i="8"/>
  <c r="E754" i="8" s="1"/>
  <c r="G754" i="8" s="1"/>
  <c r="C753" i="8"/>
  <c r="E753" i="8" s="1"/>
  <c r="G753" i="8" s="1"/>
  <c r="C752" i="8"/>
  <c r="E752" i="8" s="1"/>
  <c r="G752" i="8" s="1"/>
  <c r="C751" i="8"/>
  <c r="E751" i="8" s="1"/>
  <c r="G751" i="8" s="1"/>
  <c r="C750" i="8"/>
  <c r="E750" i="8" s="1"/>
  <c r="G750" i="8" s="1"/>
  <c r="C749" i="8"/>
  <c r="E749" i="8" s="1"/>
  <c r="G749" i="8" s="1"/>
  <c r="C748" i="8"/>
  <c r="E748" i="8" s="1"/>
  <c r="G748" i="8" s="1"/>
  <c r="C747" i="8"/>
  <c r="E747" i="8" s="1"/>
  <c r="G747" i="8" s="1"/>
  <c r="C746" i="8"/>
  <c r="E746" i="8" s="1"/>
  <c r="G746" i="8" s="1"/>
  <c r="C745" i="8"/>
  <c r="E745" i="8" s="1"/>
  <c r="G745" i="8" s="1"/>
  <c r="C744" i="8"/>
  <c r="E744" i="8" s="1"/>
  <c r="G744" i="8" s="1"/>
  <c r="C743" i="8"/>
  <c r="E743" i="8" s="1"/>
  <c r="G743" i="8" s="1"/>
  <c r="C742" i="8"/>
  <c r="E742" i="8" s="1"/>
  <c r="G742" i="8" s="1"/>
  <c r="C741" i="8"/>
  <c r="E741" i="8" s="1"/>
  <c r="G741" i="8" s="1"/>
  <c r="C740" i="8"/>
  <c r="E740" i="8" s="1"/>
  <c r="G740" i="8" s="1"/>
  <c r="C739" i="8"/>
  <c r="E739" i="8" s="1"/>
  <c r="G739" i="8" s="1"/>
  <c r="C738" i="8"/>
  <c r="E738" i="8" s="1"/>
  <c r="G738" i="8" s="1"/>
  <c r="C737" i="8"/>
  <c r="E737" i="8" s="1"/>
  <c r="G737" i="8" s="1"/>
  <c r="C736" i="8"/>
  <c r="E736" i="8" s="1"/>
  <c r="G736" i="8" s="1"/>
  <c r="C735" i="8"/>
  <c r="E735" i="8" s="1"/>
  <c r="G735" i="8" s="1"/>
  <c r="C734" i="8"/>
  <c r="E734" i="8" s="1"/>
  <c r="G734" i="8" s="1"/>
  <c r="C733" i="8"/>
  <c r="E733" i="8" s="1"/>
  <c r="G733" i="8" s="1"/>
  <c r="C732" i="8"/>
  <c r="E732" i="8" s="1"/>
  <c r="G732" i="8" s="1"/>
  <c r="C731" i="8"/>
  <c r="E731" i="8" s="1"/>
  <c r="G731" i="8" s="1"/>
  <c r="C730" i="8"/>
  <c r="E730" i="8" s="1"/>
  <c r="G730" i="8" s="1"/>
  <c r="C729" i="8"/>
  <c r="E729" i="8" s="1"/>
  <c r="G729" i="8" s="1"/>
  <c r="C728" i="8"/>
  <c r="E728" i="8" s="1"/>
  <c r="G728" i="8" s="1"/>
  <c r="C727" i="8"/>
  <c r="E727" i="8" s="1"/>
  <c r="G727" i="8" s="1"/>
  <c r="C726" i="8"/>
  <c r="E726" i="8" s="1"/>
  <c r="G726" i="8" s="1"/>
  <c r="C725" i="8"/>
  <c r="E725" i="8" s="1"/>
  <c r="G725" i="8" s="1"/>
  <c r="C724" i="8"/>
  <c r="E724" i="8" s="1"/>
  <c r="G724" i="8" s="1"/>
  <c r="C723" i="8"/>
  <c r="E723" i="8" s="1"/>
  <c r="G723" i="8" s="1"/>
  <c r="C722" i="8"/>
  <c r="E722" i="8" s="1"/>
  <c r="G722" i="8" s="1"/>
  <c r="C721" i="8"/>
  <c r="E721" i="8" s="1"/>
  <c r="G721" i="8" s="1"/>
  <c r="C720" i="8"/>
  <c r="E720" i="8" s="1"/>
  <c r="G720" i="8" s="1"/>
  <c r="C719" i="8"/>
  <c r="E719" i="8" s="1"/>
  <c r="G719" i="8" s="1"/>
  <c r="C718" i="8"/>
  <c r="E718" i="8" s="1"/>
  <c r="G718" i="8" s="1"/>
  <c r="C717" i="8"/>
  <c r="E717" i="8" s="1"/>
  <c r="G717" i="8" s="1"/>
  <c r="C716" i="8"/>
  <c r="E716" i="8" s="1"/>
  <c r="G716" i="8" s="1"/>
  <c r="C715" i="8"/>
  <c r="E715" i="8" s="1"/>
  <c r="G715" i="8" s="1"/>
  <c r="C714" i="8"/>
  <c r="E714" i="8" s="1"/>
  <c r="G714" i="8" s="1"/>
  <c r="C713" i="8"/>
  <c r="E713" i="8" s="1"/>
  <c r="G713" i="8" s="1"/>
  <c r="C712" i="8"/>
  <c r="E712" i="8" s="1"/>
  <c r="G712" i="8" s="1"/>
  <c r="C711" i="8"/>
  <c r="E711" i="8" s="1"/>
  <c r="G711" i="8" s="1"/>
  <c r="C710" i="8"/>
  <c r="E710" i="8" s="1"/>
  <c r="G710" i="8" s="1"/>
  <c r="C709" i="8"/>
  <c r="E709" i="8" s="1"/>
  <c r="G709" i="8" s="1"/>
  <c r="C708" i="8"/>
  <c r="E708" i="8" s="1"/>
  <c r="G708" i="8" s="1"/>
  <c r="C707" i="8"/>
  <c r="E707" i="8" s="1"/>
  <c r="G707" i="8" s="1"/>
  <c r="C706" i="8"/>
  <c r="E706" i="8" s="1"/>
  <c r="G706" i="8" s="1"/>
  <c r="C705" i="8"/>
  <c r="E705" i="8" s="1"/>
  <c r="G705" i="8" s="1"/>
  <c r="C704" i="8"/>
  <c r="E704" i="8" s="1"/>
  <c r="G704" i="8" s="1"/>
  <c r="C703" i="8"/>
  <c r="E703" i="8" s="1"/>
  <c r="G703" i="8" s="1"/>
  <c r="C702" i="8"/>
  <c r="E702" i="8" s="1"/>
  <c r="G702" i="8" s="1"/>
  <c r="C701" i="8"/>
  <c r="E701" i="8" s="1"/>
  <c r="G701" i="8" s="1"/>
  <c r="C700" i="8"/>
  <c r="E700" i="8" s="1"/>
  <c r="G700" i="8" s="1"/>
  <c r="C699" i="8"/>
  <c r="E699" i="8" s="1"/>
  <c r="G699" i="8" s="1"/>
  <c r="C698" i="8"/>
  <c r="E698" i="8" s="1"/>
  <c r="G698" i="8" s="1"/>
  <c r="C697" i="8"/>
  <c r="E697" i="8" s="1"/>
  <c r="G697" i="8" s="1"/>
  <c r="C696" i="8"/>
  <c r="E696" i="8" s="1"/>
  <c r="G696" i="8" s="1"/>
  <c r="C695" i="8"/>
  <c r="E695" i="8" s="1"/>
  <c r="G695" i="8" s="1"/>
  <c r="C694" i="8"/>
  <c r="E694" i="8" s="1"/>
  <c r="G694" i="8" s="1"/>
  <c r="C693" i="8"/>
  <c r="E693" i="8" s="1"/>
  <c r="G693" i="8" s="1"/>
  <c r="C692" i="8"/>
  <c r="E692" i="8" s="1"/>
  <c r="G692" i="8" s="1"/>
  <c r="C691" i="8"/>
  <c r="E691" i="8" s="1"/>
  <c r="G691" i="8" s="1"/>
  <c r="C690" i="8"/>
  <c r="E690" i="8" s="1"/>
  <c r="G690" i="8" s="1"/>
  <c r="C689" i="8"/>
  <c r="E689" i="8" s="1"/>
  <c r="G689" i="8" s="1"/>
  <c r="C688" i="8"/>
  <c r="E688" i="8" s="1"/>
  <c r="G688" i="8" s="1"/>
  <c r="C687" i="8"/>
  <c r="E687" i="8" s="1"/>
  <c r="G687" i="8" s="1"/>
  <c r="C686" i="8"/>
  <c r="E686" i="8" s="1"/>
  <c r="G686" i="8" s="1"/>
  <c r="C685" i="8"/>
  <c r="E685" i="8" s="1"/>
  <c r="G685" i="8" s="1"/>
  <c r="C684" i="8"/>
  <c r="E684" i="8" s="1"/>
  <c r="G684" i="8" s="1"/>
  <c r="C683" i="8"/>
  <c r="E683" i="8" s="1"/>
  <c r="G683" i="8" s="1"/>
  <c r="C682" i="8"/>
  <c r="E682" i="8" s="1"/>
  <c r="G682" i="8" s="1"/>
  <c r="C681" i="8"/>
  <c r="E681" i="8" s="1"/>
  <c r="G681" i="8" s="1"/>
  <c r="C680" i="8"/>
  <c r="E680" i="8" s="1"/>
  <c r="G680" i="8" s="1"/>
  <c r="C679" i="8"/>
  <c r="E679" i="8" s="1"/>
  <c r="G679" i="8" s="1"/>
  <c r="C678" i="8"/>
  <c r="E678" i="8" s="1"/>
  <c r="G678" i="8" s="1"/>
  <c r="C677" i="8"/>
  <c r="E677" i="8" s="1"/>
  <c r="G677" i="8" s="1"/>
  <c r="C676" i="8"/>
  <c r="E676" i="8" s="1"/>
  <c r="G676" i="8" s="1"/>
  <c r="C675" i="8"/>
  <c r="E675" i="8" s="1"/>
  <c r="G675" i="8" s="1"/>
  <c r="C674" i="8"/>
  <c r="E674" i="8" s="1"/>
  <c r="G674" i="8" s="1"/>
  <c r="C673" i="8"/>
  <c r="E673" i="8" s="1"/>
  <c r="G673" i="8" s="1"/>
  <c r="C672" i="8"/>
  <c r="E672" i="8" s="1"/>
  <c r="G672" i="8" s="1"/>
  <c r="C671" i="8"/>
  <c r="E671" i="8" s="1"/>
  <c r="G671" i="8" s="1"/>
  <c r="C670" i="8"/>
  <c r="E670" i="8" s="1"/>
  <c r="G670" i="8" s="1"/>
  <c r="C669" i="8"/>
  <c r="E669" i="8" s="1"/>
  <c r="G669" i="8" s="1"/>
  <c r="C668" i="8"/>
  <c r="E668" i="8" s="1"/>
  <c r="G668" i="8" s="1"/>
  <c r="C667" i="8"/>
  <c r="E667" i="8" s="1"/>
  <c r="G667" i="8" s="1"/>
  <c r="C666" i="8"/>
  <c r="E666" i="8" s="1"/>
  <c r="G666" i="8" s="1"/>
  <c r="C665" i="8"/>
  <c r="E665" i="8" s="1"/>
  <c r="G665" i="8" s="1"/>
  <c r="C664" i="8"/>
  <c r="E664" i="8" s="1"/>
  <c r="G664" i="8" s="1"/>
  <c r="C663" i="8"/>
  <c r="E663" i="8" s="1"/>
  <c r="G663" i="8" s="1"/>
  <c r="C662" i="8"/>
  <c r="E662" i="8" s="1"/>
  <c r="G662" i="8" s="1"/>
  <c r="C661" i="8"/>
  <c r="E661" i="8" s="1"/>
  <c r="G661" i="8" s="1"/>
  <c r="C660" i="8"/>
  <c r="E660" i="8" s="1"/>
  <c r="G660" i="8" s="1"/>
  <c r="C659" i="8"/>
  <c r="E659" i="8" s="1"/>
  <c r="G659" i="8" s="1"/>
  <c r="C658" i="8"/>
  <c r="E658" i="8" s="1"/>
  <c r="G658" i="8" s="1"/>
  <c r="C657" i="8"/>
  <c r="E657" i="8" s="1"/>
  <c r="G657" i="8" s="1"/>
  <c r="C656" i="8"/>
  <c r="E656" i="8" s="1"/>
  <c r="G656" i="8" s="1"/>
  <c r="C655" i="8"/>
  <c r="E655" i="8" s="1"/>
  <c r="G655" i="8" s="1"/>
  <c r="C654" i="8"/>
  <c r="E654" i="8" s="1"/>
  <c r="G654" i="8" s="1"/>
  <c r="C653" i="8"/>
  <c r="E653" i="8" s="1"/>
  <c r="G653" i="8" s="1"/>
  <c r="C652" i="8"/>
  <c r="E652" i="8" s="1"/>
  <c r="G652" i="8" s="1"/>
  <c r="C651" i="8"/>
  <c r="E651" i="8" s="1"/>
  <c r="G651" i="8" s="1"/>
  <c r="C650" i="8"/>
  <c r="E650" i="8" s="1"/>
  <c r="G650" i="8" s="1"/>
  <c r="C649" i="8"/>
  <c r="E649" i="8" s="1"/>
  <c r="G649" i="8" s="1"/>
  <c r="C648" i="8"/>
  <c r="E648" i="8" s="1"/>
  <c r="G648" i="8" s="1"/>
  <c r="C647" i="8"/>
  <c r="E647" i="8" s="1"/>
  <c r="G647" i="8" s="1"/>
  <c r="C646" i="8"/>
  <c r="E646" i="8" s="1"/>
  <c r="G646" i="8" s="1"/>
  <c r="C645" i="8"/>
  <c r="E645" i="8" s="1"/>
  <c r="G645" i="8" s="1"/>
  <c r="C644" i="8"/>
  <c r="E644" i="8" s="1"/>
  <c r="G644" i="8" s="1"/>
  <c r="C643" i="8"/>
  <c r="E643" i="8" s="1"/>
  <c r="G643" i="8" s="1"/>
  <c r="C642" i="8"/>
  <c r="E642" i="8" s="1"/>
  <c r="G642" i="8" s="1"/>
  <c r="C641" i="8"/>
  <c r="E641" i="8" s="1"/>
  <c r="G641" i="8" s="1"/>
  <c r="C640" i="8"/>
  <c r="E640" i="8" s="1"/>
  <c r="G640" i="8" s="1"/>
  <c r="C639" i="8"/>
  <c r="E639" i="8" s="1"/>
  <c r="G639" i="8" s="1"/>
  <c r="C638" i="8"/>
  <c r="E638" i="8" s="1"/>
  <c r="G638" i="8" s="1"/>
  <c r="C637" i="8"/>
  <c r="E637" i="8" s="1"/>
  <c r="G637" i="8" s="1"/>
  <c r="C636" i="8"/>
  <c r="E636" i="8" s="1"/>
  <c r="G636" i="8" s="1"/>
  <c r="C635" i="8"/>
  <c r="E635" i="8" s="1"/>
  <c r="G635" i="8" s="1"/>
  <c r="C634" i="8"/>
  <c r="E634" i="8" s="1"/>
  <c r="G634" i="8" s="1"/>
  <c r="C633" i="8"/>
  <c r="E633" i="8" s="1"/>
  <c r="G633" i="8" s="1"/>
  <c r="C632" i="8"/>
  <c r="E632" i="8" s="1"/>
  <c r="G632" i="8" s="1"/>
  <c r="C631" i="8"/>
  <c r="E631" i="8" s="1"/>
  <c r="G631" i="8" s="1"/>
  <c r="C630" i="8"/>
  <c r="E630" i="8" s="1"/>
  <c r="G630" i="8" s="1"/>
  <c r="C629" i="8"/>
  <c r="E629" i="8" s="1"/>
  <c r="G629" i="8" s="1"/>
  <c r="C628" i="8"/>
  <c r="E628" i="8" s="1"/>
  <c r="G628" i="8" s="1"/>
  <c r="C627" i="8"/>
  <c r="E627" i="8" s="1"/>
  <c r="G627" i="8" s="1"/>
  <c r="C626" i="8"/>
  <c r="E626" i="8" s="1"/>
  <c r="G626" i="8" s="1"/>
  <c r="C625" i="8"/>
  <c r="E625" i="8" s="1"/>
  <c r="G625" i="8" s="1"/>
  <c r="C624" i="8"/>
  <c r="E624" i="8" s="1"/>
  <c r="G624" i="8" s="1"/>
  <c r="C623" i="8"/>
  <c r="E623" i="8" s="1"/>
  <c r="G623" i="8" s="1"/>
  <c r="C622" i="8"/>
  <c r="E622" i="8" s="1"/>
  <c r="G622" i="8" s="1"/>
  <c r="C621" i="8"/>
  <c r="E621" i="8" s="1"/>
  <c r="G621" i="8" s="1"/>
  <c r="C620" i="8"/>
  <c r="E620" i="8" s="1"/>
  <c r="G620" i="8" s="1"/>
  <c r="C619" i="8"/>
  <c r="E619" i="8" s="1"/>
  <c r="G619" i="8" s="1"/>
  <c r="C618" i="8"/>
  <c r="E618" i="8" s="1"/>
  <c r="G618" i="8" s="1"/>
  <c r="C617" i="8"/>
  <c r="E617" i="8" s="1"/>
  <c r="G617" i="8" s="1"/>
  <c r="C616" i="8"/>
  <c r="E616" i="8" s="1"/>
  <c r="G616" i="8" s="1"/>
  <c r="C615" i="8"/>
  <c r="E615" i="8" s="1"/>
  <c r="G615" i="8" s="1"/>
  <c r="C614" i="8"/>
  <c r="E614" i="8" s="1"/>
  <c r="G614" i="8" s="1"/>
  <c r="C613" i="8"/>
  <c r="E613" i="8" s="1"/>
  <c r="G613" i="8" s="1"/>
  <c r="C612" i="8"/>
  <c r="E612" i="8" s="1"/>
  <c r="G612" i="8" s="1"/>
  <c r="C611" i="8"/>
  <c r="E611" i="8" s="1"/>
  <c r="G611" i="8" s="1"/>
  <c r="C610" i="8"/>
  <c r="E610" i="8" s="1"/>
  <c r="G610" i="8" s="1"/>
  <c r="C609" i="8"/>
  <c r="E609" i="8" s="1"/>
  <c r="G609" i="8" s="1"/>
  <c r="C608" i="8"/>
  <c r="E608" i="8" s="1"/>
  <c r="G608" i="8" s="1"/>
  <c r="C607" i="8"/>
  <c r="E607" i="8" s="1"/>
  <c r="G607" i="8" s="1"/>
  <c r="C606" i="8"/>
  <c r="E606" i="8" s="1"/>
  <c r="G606" i="8" s="1"/>
  <c r="C605" i="8"/>
  <c r="E605" i="8" s="1"/>
  <c r="G605" i="8" s="1"/>
  <c r="C604" i="8"/>
  <c r="E604" i="8" s="1"/>
  <c r="G604" i="8" s="1"/>
  <c r="C603" i="8"/>
  <c r="E603" i="8" s="1"/>
  <c r="G603" i="8" s="1"/>
  <c r="C602" i="8"/>
  <c r="E602" i="8" s="1"/>
  <c r="G602" i="8" s="1"/>
  <c r="C601" i="8"/>
  <c r="E601" i="8" s="1"/>
  <c r="G601" i="8" s="1"/>
  <c r="C600" i="8"/>
  <c r="E600" i="8" s="1"/>
  <c r="G600" i="8" s="1"/>
  <c r="C599" i="8"/>
  <c r="E599" i="8" s="1"/>
  <c r="G599" i="8" s="1"/>
  <c r="C598" i="8"/>
  <c r="E598" i="8" s="1"/>
  <c r="G598" i="8" s="1"/>
  <c r="C597" i="8"/>
  <c r="E597" i="8" s="1"/>
  <c r="G597" i="8" s="1"/>
  <c r="C596" i="8"/>
  <c r="E596" i="8" s="1"/>
  <c r="G596" i="8" s="1"/>
  <c r="C595" i="8"/>
  <c r="E595" i="8" s="1"/>
  <c r="G595" i="8" s="1"/>
  <c r="C594" i="8"/>
  <c r="E594" i="8" s="1"/>
  <c r="G594" i="8" s="1"/>
  <c r="C593" i="8"/>
  <c r="E593" i="8" s="1"/>
  <c r="G593" i="8" s="1"/>
  <c r="C592" i="8"/>
  <c r="E592" i="8" s="1"/>
  <c r="G592" i="8" s="1"/>
  <c r="C591" i="8"/>
  <c r="E591" i="8" s="1"/>
  <c r="G591" i="8" s="1"/>
  <c r="C590" i="8"/>
  <c r="E590" i="8" s="1"/>
  <c r="G590" i="8" s="1"/>
  <c r="C589" i="8"/>
  <c r="E589" i="8" s="1"/>
  <c r="G589" i="8" s="1"/>
  <c r="C588" i="8"/>
  <c r="E588" i="8" s="1"/>
  <c r="G588" i="8" s="1"/>
  <c r="C587" i="8"/>
  <c r="E587" i="8" s="1"/>
  <c r="G587" i="8" s="1"/>
  <c r="C586" i="8"/>
  <c r="E586" i="8" s="1"/>
  <c r="G586" i="8" s="1"/>
  <c r="C585" i="8"/>
  <c r="E585" i="8" s="1"/>
  <c r="G585" i="8" s="1"/>
  <c r="C584" i="8"/>
  <c r="E584" i="8" s="1"/>
  <c r="G584" i="8" s="1"/>
  <c r="C583" i="8"/>
  <c r="E583" i="8" s="1"/>
  <c r="G583" i="8" s="1"/>
  <c r="C582" i="8"/>
  <c r="E582" i="8" s="1"/>
  <c r="G582" i="8" s="1"/>
  <c r="C581" i="8"/>
  <c r="E581" i="8" s="1"/>
  <c r="G581" i="8" s="1"/>
  <c r="C580" i="8"/>
  <c r="E580" i="8" s="1"/>
  <c r="G580" i="8" s="1"/>
  <c r="C579" i="8"/>
  <c r="E579" i="8" s="1"/>
  <c r="G579" i="8" s="1"/>
  <c r="C578" i="8"/>
  <c r="E578" i="8" s="1"/>
  <c r="G578" i="8" s="1"/>
  <c r="C577" i="8"/>
  <c r="E577" i="8" s="1"/>
  <c r="G577" i="8" s="1"/>
  <c r="C576" i="8"/>
  <c r="E576" i="8" s="1"/>
  <c r="G576" i="8" s="1"/>
  <c r="C575" i="8"/>
  <c r="E575" i="8" s="1"/>
  <c r="G575" i="8" s="1"/>
  <c r="C574" i="8"/>
  <c r="E574" i="8" s="1"/>
  <c r="G574" i="8" s="1"/>
  <c r="C573" i="8"/>
  <c r="E573" i="8" s="1"/>
  <c r="G573" i="8" s="1"/>
  <c r="C572" i="8"/>
  <c r="E572" i="8" s="1"/>
  <c r="G572" i="8" s="1"/>
  <c r="C571" i="8"/>
  <c r="E571" i="8" s="1"/>
  <c r="G571" i="8" s="1"/>
  <c r="C570" i="8"/>
  <c r="E570" i="8" s="1"/>
  <c r="G570" i="8" s="1"/>
  <c r="C569" i="8"/>
  <c r="E569" i="8" s="1"/>
  <c r="G569" i="8" s="1"/>
  <c r="C568" i="8"/>
  <c r="E568" i="8" s="1"/>
  <c r="G568" i="8" s="1"/>
  <c r="C567" i="8"/>
  <c r="E567" i="8" s="1"/>
  <c r="G567" i="8" s="1"/>
  <c r="C566" i="8"/>
  <c r="E566" i="8" s="1"/>
  <c r="G566" i="8" s="1"/>
  <c r="C565" i="8"/>
  <c r="E565" i="8" s="1"/>
  <c r="G565" i="8" s="1"/>
  <c r="C564" i="8"/>
  <c r="E564" i="8" s="1"/>
  <c r="G564" i="8" s="1"/>
  <c r="C563" i="8"/>
  <c r="E563" i="8" s="1"/>
  <c r="G563" i="8" s="1"/>
  <c r="C562" i="8"/>
  <c r="E562" i="8" s="1"/>
  <c r="G562" i="8" s="1"/>
  <c r="C561" i="8"/>
  <c r="E561" i="8" s="1"/>
  <c r="G561" i="8" s="1"/>
  <c r="C560" i="8"/>
  <c r="E560" i="8" s="1"/>
  <c r="G560" i="8" s="1"/>
  <c r="C559" i="8"/>
  <c r="E559" i="8" s="1"/>
  <c r="G559" i="8" s="1"/>
  <c r="C558" i="8"/>
  <c r="E558" i="8" s="1"/>
  <c r="G558" i="8" s="1"/>
  <c r="C557" i="8"/>
  <c r="E557" i="8" s="1"/>
  <c r="G557" i="8" s="1"/>
  <c r="C556" i="8"/>
  <c r="E556" i="8" s="1"/>
  <c r="G556" i="8" s="1"/>
  <c r="C555" i="8"/>
  <c r="E555" i="8" s="1"/>
  <c r="G555" i="8" s="1"/>
  <c r="C554" i="8"/>
  <c r="E554" i="8" s="1"/>
  <c r="G554" i="8" s="1"/>
  <c r="C553" i="8"/>
  <c r="E553" i="8" s="1"/>
  <c r="G553" i="8" s="1"/>
  <c r="C552" i="8"/>
  <c r="E552" i="8" s="1"/>
  <c r="G552" i="8" s="1"/>
  <c r="C551" i="8"/>
  <c r="E551" i="8" s="1"/>
  <c r="G551" i="8" s="1"/>
  <c r="C550" i="8"/>
  <c r="E550" i="8" s="1"/>
  <c r="G550" i="8" s="1"/>
  <c r="C549" i="8"/>
  <c r="E549" i="8" s="1"/>
  <c r="G549" i="8" s="1"/>
  <c r="C548" i="8"/>
  <c r="E548" i="8" s="1"/>
  <c r="G548" i="8" s="1"/>
  <c r="C547" i="8"/>
  <c r="E547" i="8" s="1"/>
  <c r="G547" i="8" s="1"/>
  <c r="C546" i="8"/>
  <c r="E546" i="8" s="1"/>
  <c r="G546" i="8" s="1"/>
  <c r="C545" i="8"/>
  <c r="E545" i="8" s="1"/>
  <c r="G545" i="8" s="1"/>
  <c r="C544" i="8"/>
  <c r="E544" i="8" s="1"/>
  <c r="G544" i="8" s="1"/>
  <c r="C543" i="8"/>
  <c r="E543" i="8" s="1"/>
  <c r="G543" i="8" s="1"/>
  <c r="C542" i="8"/>
  <c r="E542" i="8" s="1"/>
  <c r="G542" i="8" s="1"/>
  <c r="C541" i="8"/>
  <c r="E541" i="8" s="1"/>
  <c r="G541" i="8" s="1"/>
  <c r="C540" i="8"/>
  <c r="E540" i="8" s="1"/>
  <c r="G540" i="8" s="1"/>
  <c r="C539" i="8"/>
  <c r="E539" i="8" s="1"/>
  <c r="G539" i="8" s="1"/>
  <c r="C538" i="8"/>
  <c r="E538" i="8" s="1"/>
  <c r="G538" i="8" s="1"/>
  <c r="C537" i="8"/>
  <c r="E537" i="8" s="1"/>
  <c r="G537" i="8" s="1"/>
  <c r="C536" i="8"/>
  <c r="E536" i="8" s="1"/>
  <c r="G536" i="8" s="1"/>
  <c r="C535" i="8"/>
  <c r="E535" i="8" s="1"/>
  <c r="G535" i="8" s="1"/>
  <c r="C534" i="8"/>
  <c r="E534" i="8" s="1"/>
  <c r="G534" i="8" s="1"/>
  <c r="C533" i="8"/>
  <c r="E533" i="8" s="1"/>
  <c r="G533" i="8" s="1"/>
  <c r="C532" i="8"/>
  <c r="E532" i="8" s="1"/>
  <c r="G532" i="8" s="1"/>
  <c r="C531" i="8"/>
  <c r="E531" i="8" s="1"/>
  <c r="G531" i="8" s="1"/>
  <c r="C530" i="8"/>
  <c r="E530" i="8" s="1"/>
  <c r="G530" i="8" s="1"/>
  <c r="C529" i="8"/>
  <c r="E529" i="8" s="1"/>
  <c r="G529" i="8" s="1"/>
  <c r="C528" i="8"/>
  <c r="E528" i="8" s="1"/>
  <c r="G528" i="8" s="1"/>
  <c r="C527" i="8"/>
  <c r="E527" i="8" s="1"/>
  <c r="G527" i="8" s="1"/>
  <c r="C526" i="8"/>
  <c r="E526" i="8" s="1"/>
  <c r="G526" i="8" s="1"/>
  <c r="C525" i="8"/>
  <c r="E525" i="8" s="1"/>
  <c r="G525" i="8" s="1"/>
  <c r="C524" i="8"/>
  <c r="E524" i="8" s="1"/>
  <c r="G524" i="8" s="1"/>
  <c r="C523" i="8"/>
  <c r="E523" i="8" s="1"/>
  <c r="G523" i="8" s="1"/>
  <c r="C522" i="8"/>
  <c r="E522" i="8" s="1"/>
  <c r="G522" i="8" s="1"/>
  <c r="C521" i="8"/>
  <c r="E521" i="8" s="1"/>
  <c r="G521" i="8" s="1"/>
  <c r="C520" i="8"/>
  <c r="E520" i="8" s="1"/>
  <c r="G520" i="8" s="1"/>
  <c r="C519" i="8"/>
  <c r="E519" i="8" s="1"/>
  <c r="G519" i="8" s="1"/>
  <c r="C518" i="8"/>
  <c r="E518" i="8" s="1"/>
  <c r="G518" i="8" s="1"/>
  <c r="C517" i="8"/>
  <c r="E517" i="8" s="1"/>
  <c r="G517" i="8" s="1"/>
  <c r="C516" i="8"/>
  <c r="E516" i="8" s="1"/>
  <c r="G516" i="8" s="1"/>
  <c r="C515" i="8"/>
  <c r="E515" i="8" s="1"/>
  <c r="G515" i="8" s="1"/>
  <c r="C514" i="8"/>
  <c r="E514" i="8" s="1"/>
  <c r="G514" i="8" s="1"/>
  <c r="C513" i="8"/>
  <c r="E513" i="8" s="1"/>
  <c r="G513" i="8" s="1"/>
  <c r="C512" i="8"/>
  <c r="E512" i="8" s="1"/>
  <c r="G512" i="8" s="1"/>
  <c r="C511" i="8"/>
  <c r="E511" i="8" s="1"/>
  <c r="G511" i="8" s="1"/>
  <c r="C510" i="8"/>
  <c r="E510" i="8" s="1"/>
  <c r="G510" i="8" s="1"/>
  <c r="C509" i="8"/>
  <c r="E509" i="8" s="1"/>
  <c r="G509" i="8" s="1"/>
  <c r="C508" i="8"/>
  <c r="E508" i="8" s="1"/>
  <c r="G508" i="8" s="1"/>
  <c r="C507" i="8"/>
  <c r="E507" i="8" s="1"/>
  <c r="G507" i="8" s="1"/>
  <c r="C506" i="8"/>
  <c r="E506" i="8" s="1"/>
  <c r="G506" i="8" s="1"/>
  <c r="C505" i="8"/>
  <c r="E505" i="8" s="1"/>
  <c r="G505" i="8" s="1"/>
  <c r="C504" i="8"/>
  <c r="E504" i="8" s="1"/>
  <c r="G504" i="8" s="1"/>
  <c r="C503" i="8"/>
  <c r="E503" i="8" s="1"/>
  <c r="G503" i="8" s="1"/>
  <c r="C502" i="8"/>
  <c r="E502" i="8" s="1"/>
  <c r="G502" i="8" s="1"/>
  <c r="C501" i="8"/>
  <c r="E501" i="8" s="1"/>
  <c r="G501" i="8" s="1"/>
  <c r="C500" i="8"/>
  <c r="E500" i="8" s="1"/>
  <c r="G500" i="8" s="1"/>
  <c r="C499" i="8"/>
  <c r="E499" i="8" s="1"/>
  <c r="G499" i="8" s="1"/>
  <c r="C498" i="8"/>
  <c r="E498" i="8" s="1"/>
  <c r="G498" i="8" s="1"/>
  <c r="C497" i="8"/>
  <c r="E497" i="8" s="1"/>
  <c r="G497" i="8" s="1"/>
  <c r="C496" i="8"/>
  <c r="E496" i="8" s="1"/>
  <c r="G496" i="8" s="1"/>
  <c r="C495" i="8"/>
  <c r="E495" i="8" s="1"/>
  <c r="G495" i="8" s="1"/>
  <c r="C494" i="8"/>
  <c r="E494" i="8" s="1"/>
  <c r="G494" i="8" s="1"/>
  <c r="C493" i="8"/>
  <c r="E493" i="8" s="1"/>
  <c r="G493" i="8" s="1"/>
  <c r="C492" i="8"/>
  <c r="E492" i="8" s="1"/>
  <c r="G492" i="8" s="1"/>
  <c r="C491" i="8"/>
  <c r="E491" i="8" s="1"/>
  <c r="G491" i="8" s="1"/>
  <c r="C490" i="8"/>
  <c r="E490" i="8" s="1"/>
  <c r="G490" i="8" s="1"/>
  <c r="C489" i="8"/>
  <c r="E489" i="8" s="1"/>
  <c r="G489" i="8" s="1"/>
  <c r="C488" i="8"/>
  <c r="E488" i="8" s="1"/>
  <c r="G488" i="8" s="1"/>
  <c r="C487" i="8"/>
  <c r="E487" i="8" s="1"/>
  <c r="G487" i="8" s="1"/>
  <c r="C486" i="8"/>
  <c r="E486" i="8" s="1"/>
  <c r="G486" i="8" s="1"/>
  <c r="C485" i="8"/>
  <c r="E485" i="8" s="1"/>
  <c r="G485" i="8" s="1"/>
  <c r="C484" i="8"/>
  <c r="E484" i="8" s="1"/>
  <c r="G484" i="8" s="1"/>
  <c r="C483" i="8"/>
  <c r="E483" i="8" s="1"/>
  <c r="G483" i="8" s="1"/>
  <c r="C482" i="8"/>
  <c r="E482" i="8" s="1"/>
  <c r="G482" i="8" s="1"/>
  <c r="C481" i="8"/>
  <c r="E481" i="8" s="1"/>
  <c r="G481" i="8" s="1"/>
  <c r="C480" i="8"/>
  <c r="E480" i="8" s="1"/>
  <c r="G480" i="8" s="1"/>
  <c r="C479" i="8"/>
  <c r="E479" i="8" s="1"/>
  <c r="G479" i="8" s="1"/>
  <c r="C478" i="8"/>
  <c r="E478" i="8" s="1"/>
  <c r="G478" i="8" s="1"/>
  <c r="C477" i="8"/>
  <c r="E477" i="8" s="1"/>
  <c r="G477" i="8" s="1"/>
  <c r="C476" i="8"/>
  <c r="E476" i="8" s="1"/>
  <c r="G476" i="8" s="1"/>
  <c r="C475" i="8"/>
  <c r="E475" i="8" s="1"/>
  <c r="G475" i="8" s="1"/>
  <c r="C474" i="8"/>
  <c r="E474" i="8" s="1"/>
  <c r="G474" i="8" s="1"/>
  <c r="C473" i="8"/>
  <c r="E473" i="8" s="1"/>
  <c r="G473" i="8" s="1"/>
  <c r="C472" i="8"/>
  <c r="E472" i="8" s="1"/>
  <c r="G472" i="8" s="1"/>
  <c r="C471" i="8"/>
  <c r="E471" i="8" s="1"/>
  <c r="G471" i="8" s="1"/>
  <c r="C470" i="8"/>
  <c r="E470" i="8" s="1"/>
  <c r="G470" i="8" s="1"/>
  <c r="C469" i="8"/>
  <c r="E469" i="8" s="1"/>
  <c r="G469" i="8" s="1"/>
  <c r="C468" i="8"/>
  <c r="E468" i="8" s="1"/>
  <c r="G468" i="8" s="1"/>
  <c r="C467" i="8"/>
  <c r="E467" i="8" s="1"/>
  <c r="G467" i="8" s="1"/>
  <c r="C466" i="8"/>
  <c r="E466" i="8" s="1"/>
  <c r="G466" i="8" s="1"/>
  <c r="C465" i="8"/>
  <c r="E465" i="8" s="1"/>
  <c r="G465" i="8" s="1"/>
  <c r="C464" i="8"/>
  <c r="E464" i="8" s="1"/>
  <c r="G464" i="8" s="1"/>
  <c r="C463" i="8"/>
  <c r="E463" i="8" s="1"/>
  <c r="G463" i="8" s="1"/>
  <c r="C462" i="8"/>
  <c r="E462" i="8" s="1"/>
  <c r="G462" i="8" s="1"/>
  <c r="C461" i="8"/>
  <c r="E461" i="8" s="1"/>
  <c r="G461" i="8" s="1"/>
  <c r="C460" i="8"/>
  <c r="E460" i="8" s="1"/>
  <c r="G460" i="8" s="1"/>
  <c r="C459" i="8"/>
  <c r="E459" i="8" s="1"/>
  <c r="G459" i="8" s="1"/>
  <c r="C458" i="8"/>
  <c r="E458" i="8" s="1"/>
  <c r="G458" i="8" s="1"/>
  <c r="C457" i="8"/>
  <c r="E457" i="8" s="1"/>
  <c r="G457" i="8" s="1"/>
  <c r="C456" i="8"/>
  <c r="E456" i="8" s="1"/>
  <c r="G456" i="8" s="1"/>
  <c r="C455" i="8"/>
  <c r="E455" i="8" s="1"/>
  <c r="G455" i="8" s="1"/>
  <c r="C454" i="8"/>
  <c r="E454" i="8" s="1"/>
  <c r="G454" i="8" s="1"/>
  <c r="C453" i="8"/>
  <c r="E453" i="8" s="1"/>
  <c r="G453" i="8" s="1"/>
  <c r="C452" i="8"/>
  <c r="E452" i="8" s="1"/>
  <c r="G452" i="8" s="1"/>
  <c r="C451" i="8"/>
  <c r="E451" i="8" s="1"/>
  <c r="G451" i="8" s="1"/>
  <c r="C450" i="8"/>
  <c r="E450" i="8" s="1"/>
  <c r="G450" i="8" s="1"/>
  <c r="C449" i="8"/>
  <c r="E449" i="8" s="1"/>
  <c r="G449" i="8" s="1"/>
  <c r="C448" i="8"/>
  <c r="E448" i="8" s="1"/>
  <c r="G448" i="8" s="1"/>
  <c r="C447" i="8"/>
  <c r="E447" i="8" s="1"/>
  <c r="G447" i="8" s="1"/>
  <c r="C446" i="8"/>
  <c r="E446" i="8" s="1"/>
  <c r="G446" i="8" s="1"/>
  <c r="C445" i="8"/>
  <c r="E445" i="8" s="1"/>
  <c r="G445" i="8" s="1"/>
  <c r="C444" i="8"/>
  <c r="E444" i="8" s="1"/>
  <c r="G444" i="8" s="1"/>
  <c r="C443" i="8"/>
  <c r="E443" i="8" s="1"/>
  <c r="G443" i="8" s="1"/>
  <c r="C442" i="8"/>
  <c r="E442" i="8" s="1"/>
  <c r="G442" i="8" s="1"/>
  <c r="C441" i="8"/>
  <c r="E441" i="8" s="1"/>
  <c r="G441" i="8" s="1"/>
  <c r="C440" i="8"/>
  <c r="E440" i="8" s="1"/>
  <c r="G440" i="8" s="1"/>
  <c r="C439" i="8"/>
  <c r="E439" i="8" s="1"/>
  <c r="G439" i="8" s="1"/>
  <c r="C438" i="8"/>
  <c r="E438" i="8" s="1"/>
  <c r="G438" i="8" s="1"/>
  <c r="C437" i="8"/>
  <c r="E437" i="8" s="1"/>
  <c r="G437" i="8" s="1"/>
  <c r="C436" i="8"/>
  <c r="E436" i="8" s="1"/>
  <c r="G436" i="8" s="1"/>
  <c r="C435" i="8"/>
  <c r="E435" i="8" s="1"/>
  <c r="G435" i="8" s="1"/>
  <c r="C434" i="8"/>
  <c r="E434" i="8" s="1"/>
  <c r="G434" i="8" s="1"/>
  <c r="C433" i="8"/>
  <c r="E433" i="8" s="1"/>
  <c r="G433" i="8" s="1"/>
  <c r="C432" i="8"/>
  <c r="E432" i="8" s="1"/>
  <c r="G432" i="8" s="1"/>
  <c r="C431" i="8"/>
  <c r="E431" i="8" s="1"/>
  <c r="G431" i="8" s="1"/>
  <c r="C430" i="8"/>
  <c r="E430" i="8" s="1"/>
  <c r="G430" i="8" s="1"/>
  <c r="C429" i="8"/>
  <c r="E429" i="8" s="1"/>
  <c r="G429" i="8" s="1"/>
  <c r="C428" i="8"/>
  <c r="E428" i="8" s="1"/>
  <c r="G428" i="8" s="1"/>
  <c r="C427" i="8"/>
  <c r="E427" i="8" s="1"/>
  <c r="G427" i="8" s="1"/>
  <c r="C426" i="8"/>
  <c r="E426" i="8" s="1"/>
  <c r="G426" i="8" s="1"/>
  <c r="C425" i="8"/>
  <c r="E425" i="8" s="1"/>
  <c r="G425" i="8" s="1"/>
  <c r="C424" i="8"/>
  <c r="E424" i="8" s="1"/>
  <c r="G424" i="8" s="1"/>
  <c r="C423" i="8"/>
  <c r="E423" i="8" s="1"/>
  <c r="G423" i="8" s="1"/>
  <c r="C422" i="8"/>
  <c r="E422" i="8" s="1"/>
  <c r="G422" i="8" s="1"/>
  <c r="C421" i="8"/>
  <c r="E421" i="8" s="1"/>
  <c r="G421" i="8" s="1"/>
  <c r="C420" i="8"/>
  <c r="E420" i="8" s="1"/>
  <c r="G420" i="8" s="1"/>
  <c r="C419" i="8"/>
  <c r="E419" i="8" s="1"/>
  <c r="G419" i="8" s="1"/>
  <c r="C418" i="8"/>
  <c r="E418" i="8" s="1"/>
  <c r="G418" i="8" s="1"/>
  <c r="C417" i="8"/>
  <c r="E417" i="8" s="1"/>
  <c r="G417" i="8" s="1"/>
  <c r="C416" i="8"/>
  <c r="E416" i="8" s="1"/>
  <c r="G416" i="8" s="1"/>
  <c r="C415" i="8"/>
  <c r="E415" i="8" s="1"/>
  <c r="G415" i="8" s="1"/>
  <c r="C414" i="8"/>
  <c r="E414" i="8" s="1"/>
  <c r="G414" i="8" s="1"/>
  <c r="C413" i="8"/>
  <c r="E413" i="8" s="1"/>
  <c r="G413" i="8" s="1"/>
  <c r="C412" i="8"/>
  <c r="E412" i="8" s="1"/>
  <c r="G412" i="8" s="1"/>
  <c r="C411" i="8"/>
  <c r="E411" i="8" s="1"/>
  <c r="G411" i="8" s="1"/>
  <c r="C410" i="8"/>
  <c r="E410" i="8" s="1"/>
  <c r="G410" i="8" s="1"/>
  <c r="C409" i="8"/>
  <c r="E409" i="8" s="1"/>
  <c r="G409" i="8" s="1"/>
  <c r="C408" i="8"/>
  <c r="E408" i="8" s="1"/>
  <c r="G408" i="8" s="1"/>
  <c r="C407" i="8"/>
  <c r="E407" i="8" s="1"/>
  <c r="G407" i="8" s="1"/>
  <c r="C406" i="8"/>
  <c r="E406" i="8" s="1"/>
  <c r="G406" i="8" s="1"/>
  <c r="C405" i="8"/>
  <c r="E405" i="8" s="1"/>
  <c r="G405" i="8" s="1"/>
  <c r="C404" i="8"/>
  <c r="E404" i="8" s="1"/>
  <c r="G404" i="8" s="1"/>
  <c r="C403" i="8"/>
  <c r="E403" i="8" s="1"/>
  <c r="G403" i="8" s="1"/>
  <c r="C402" i="8"/>
  <c r="E402" i="8" s="1"/>
  <c r="G402" i="8" s="1"/>
  <c r="C401" i="8"/>
  <c r="E401" i="8" s="1"/>
  <c r="G401" i="8" s="1"/>
  <c r="C400" i="8"/>
  <c r="E400" i="8" s="1"/>
  <c r="G400" i="8" s="1"/>
  <c r="C399" i="8"/>
  <c r="E399" i="8" s="1"/>
  <c r="G399" i="8" s="1"/>
  <c r="C398" i="8"/>
  <c r="E398" i="8" s="1"/>
  <c r="G398" i="8" s="1"/>
  <c r="C397" i="8"/>
  <c r="E397" i="8" s="1"/>
  <c r="G397" i="8" s="1"/>
  <c r="C396" i="8"/>
  <c r="E396" i="8" s="1"/>
  <c r="G396" i="8" s="1"/>
  <c r="C395" i="8"/>
  <c r="E395" i="8" s="1"/>
  <c r="G395" i="8" s="1"/>
  <c r="C394" i="8"/>
  <c r="E394" i="8" s="1"/>
  <c r="G394" i="8" s="1"/>
  <c r="C393" i="8"/>
  <c r="E393" i="8" s="1"/>
  <c r="G393" i="8" s="1"/>
  <c r="C392" i="8"/>
  <c r="E392" i="8" s="1"/>
  <c r="G392" i="8" s="1"/>
  <c r="C391" i="8"/>
  <c r="E391" i="8" s="1"/>
  <c r="G391" i="8" s="1"/>
  <c r="C390" i="8"/>
  <c r="E390" i="8" s="1"/>
  <c r="G390" i="8" s="1"/>
  <c r="C389" i="8"/>
  <c r="E389" i="8" s="1"/>
  <c r="G389" i="8" s="1"/>
  <c r="C388" i="8"/>
  <c r="E388" i="8" s="1"/>
  <c r="G388" i="8" s="1"/>
  <c r="C387" i="8"/>
  <c r="E387" i="8" s="1"/>
  <c r="G387" i="8" s="1"/>
  <c r="C386" i="8"/>
  <c r="E386" i="8" s="1"/>
  <c r="G386" i="8" s="1"/>
  <c r="C385" i="8"/>
  <c r="E385" i="8" s="1"/>
  <c r="G385" i="8" s="1"/>
  <c r="C384" i="8"/>
  <c r="E384" i="8" s="1"/>
  <c r="G384" i="8" s="1"/>
  <c r="C383" i="8"/>
  <c r="E383" i="8" s="1"/>
  <c r="G383" i="8" s="1"/>
  <c r="C382" i="8"/>
  <c r="E382" i="8" s="1"/>
  <c r="G382" i="8" s="1"/>
  <c r="C381" i="8"/>
  <c r="E381" i="8" s="1"/>
  <c r="G381" i="8" s="1"/>
  <c r="C380" i="8"/>
  <c r="E380" i="8" s="1"/>
  <c r="G380" i="8" s="1"/>
  <c r="C379" i="8"/>
  <c r="E379" i="8" s="1"/>
  <c r="G379" i="8" s="1"/>
  <c r="C378" i="8"/>
  <c r="E378" i="8" s="1"/>
  <c r="G378" i="8" s="1"/>
  <c r="C377" i="8"/>
  <c r="E377" i="8" s="1"/>
  <c r="G377" i="8" s="1"/>
  <c r="C376" i="8"/>
  <c r="E376" i="8" s="1"/>
  <c r="G376" i="8" s="1"/>
  <c r="C375" i="8"/>
  <c r="E375" i="8" s="1"/>
  <c r="G375" i="8" s="1"/>
  <c r="C374" i="8"/>
  <c r="E374" i="8" s="1"/>
  <c r="G374" i="8" s="1"/>
  <c r="C373" i="8"/>
  <c r="E373" i="8" s="1"/>
  <c r="G373" i="8" s="1"/>
  <c r="C372" i="8"/>
  <c r="E372" i="8" s="1"/>
  <c r="G372" i="8" s="1"/>
  <c r="C371" i="8"/>
  <c r="E371" i="8" s="1"/>
  <c r="G371" i="8" s="1"/>
  <c r="C370" i="8"/>
  <c r="E370" i="8" s="1"/>
  <c r="G370" i="8" s="1"/>
  <c r="C369" i="8"/>
  <c r="E369" i="8" s="1"/>
  <c r="G369" i="8" s="1"/>
  <c r="C368" i="8"/>
  <c r="E368" i="8" s="1"/>
  <c r="G368" i="8" s="1"/>
  <c r="C367" i="8"/>
  <c r="E367" i="8" s="1"/>
  <c r="G367" i="8" s="1"/>
  <c r="C366" i="8"/>
  <c r="E366" i="8" s="1"/>
  <c r="G366" i="8" s="1"/>
  <c r="C365" i="8"/>
  <c r="E365" i="8" s="1"/>
  <c r="G365" i="8" s="1"/>
  <c r="C364" i="8"/>
  <c r="E364" i="8" s="1"/>
  <c r="G364" i="8" s="1"/>
  <c r="C363" i="8"/>
  <c r="E363" i="8" s="1"/>
  <c r="G363" i="8" s="1"/>
  <c r="C362" i="8"/>
  <c r="E362" i="8" s="1"/>
  <c r="G362" i="8" s="1"/>
  <c r="C361" i="8"/>
  <c r="E361" i="8" s="1"/>
  <c r="G361" i="8" s="1"/>
  <c r="C360" i="8"/>
  <c r="E360" i="8" s="1"/>
  <c r="G360" i="8" s="1"/>
  <c r="C359" i="8"/>
  <c r="E359" i="8" s="1"/>
  <c r="G359" i="8" s="1"/>
  <c r="C358" i="8"/>
  <c r="E358" i="8" s="1"/>
  <c r="G358" i="8" s="1"/>
  <c r="C357" i="8"/>
  <c r="E357" i="8" s="1"/>
  <c r="G357" i="8" s="1"/>
  <c r="C356" i="8"/>
  <c r="E356" i="8" s="1"/>
  <c r="G356" i="8" s="1"/>
  <c r="C355" i="8"/>
  <c r="E355" i="8" s="1"/>
  <c r="G355" i="8" s="1"/>
  <c r="C354" i="8"/>
  <c r="E354" i="8" s="1"/>
  <c r="G354" i="8" s="1"/>
  <c r="C353" i="8"/>
  <c r="E353" i="8" s="1"/>
  <c r="G353" i="8" s="1"/>
  <c r="C352" i="8"/>
  <c r="E352" i="8" s="1"/>
  <c r="G352" i="8" s="1"/>
  <c r="C351" i="8"/>
  <c r="E351" i="8" s="1"/>
  <c r="G351" i="8" s="1"/>
  <c r="C350" i="8"/>
  <c r="E350" i="8" s="1"/>
  <c r="G350" i="8" s="1"/>
  <c r="C349" i="8"/>
  <c r="E349" i="8" s="1"/>
  <c r="G349" i="8" s="1"/>
  <c r="C348" i="8"/>
  <c r="E348" i="8" s="1"/>
  <c r="G348" i="8" s="1"/>
  <c r="C347" i="8"/>
  <c r="E347" i="8" s="1"/>
  <c r="G347" i="8" s="1"/>
  <c r="C346" i="8"/>
  <c r="E346" i="8" s="1"/>
  <c r="G346" i="8" s="1"/>
  <c r="C345" i="8"/>
  <c r="E345" i="8" s="1"/>
  <c r="G345" i="8" s="1"/>
  <c r="C344" i="8"/>
  <c r="E344" i="8" s="1"/>
  <c r="G344" i="8" s="1"/>
  <c r="C343" i="8"/>
  <c r="E343" i="8" s="1"/>
  <c r="G343" i="8" s="1"/>
  <c r="C342" i="8"/>
  <c r="E342" i="8" s="1"/>
  <c r="G342" i="8" s="1"/>
  <c r="C341" i="8"/>
  <c r="E341" i="8" s="1"/>
  <c r="G341" i="8" s="1"/>
  <c r="C340" i="8"/>
  <c r="E340" i="8" s="1"/>
  <c r="G340" i="8" s="1"/>
  <c r="C339" i="8"/>
  <c r="E339" i="8" s="1"/>
  <c r="G339" i="8" s="1"/>
  <c r="C338" i="8"/>
  <c r="E338" i="8" s="1"/>
  <c r="G338" i="8" s="1"/>
  <c r="C337" i="8"/>
  <c r="E337" i="8" s="1"/>
  <c r="G337" i="8" s="1"/>
  <c r="C336" i="8"/>
  <c r="E336" i="8" s="1"/>
  <c r="G336" i="8" s="1"/>
  <c r="C335" i="8"/>
  <c r="E335" i="8" s="1"/>
  <c r="G335" i="8" s="1"/>
  <c r="C334" i="8"/>
  <c r="E334" i="8" s="1"/>
  <c r="G334" i="8" s="1"/>
  <c r="C333" i="8"/>
  <c r="E333" i="8" s="1"/>
  <c r="G333" i="8" s="1"/>
  <c r="C332" i="8"/>
  <c r="E332" i="8" s="1"/>
  <c r="G332" i="8" s="1"/>
  <c r="C331" i="8"/>
  <c r="E331" i="8" s="1"/>
  <c r="G331" i="8" s="1"/>
  <c r="C330" i="8"/>
  <c r="E330" i="8" s="1"/>
  <c r="G330" i="8" s="1"/>
  <c r="C329" i="8"/>
  <c r="E329" i="8" s="1"/>
  <c r="G329" i="8" s="1"/>
  <c r="C328" i="8"/>
  <c r="E328" i="8" s="1"/>
  <c r="G328" i="8" s="1"/>
  <c r="C327" i="8"/>
  <c r="E327" i="8" s="1"/>
  <c r="G327" i="8" s="1"/>
  <c r="C326" i="8"/>
  <c r="E326" i="8" s="1"/>
  <c r="G326" i="8" s="1"/>
  <c r="C325" i="8"/>
  <c r="E325" i="8" s="1"/>
  <c r="G325" i="8" s="1"/>
  <c r="C324" i="8"/>
  <c r="E324" i="8" s="1"/>
  <c r="G324" i="8" s="1"/>
  <c r="C323" i="8"/>
  <c r="E323" i="8" s="1"/>
  <c r="G323" i="8" s="1"/>
  <c r="C322" i="8"/>
  <c r="E322" i="8" s="1"/>
  <c r="G322" i="8" s="1"/>
  <c r="C321" i="8"/>
  <c r="E321" i="8" s="1"/>
  <c r="G321" i="8" s="1"/>
  <c r="C320" i="8"/>
  <c r="E320" i="8" s="1"/>
  <c r="G320" i="8" s="1"/>
  <c r="C319" i="8"/>
  <c r="E319" i="8" s="1"/>
  <c r="G319" i="8" s="1"/>
  <c r="C318" i="8"/>
  <c r="E318" i="8" s="1"/>
  <c r="G318" i="8" s="1"/>
  <c r="C317" i="8"/>
  <c r="E317" i="8" s="1"/>
  <c r="G317" i="8" s="1"/>
  <c r="C316" i="8"/>
  <c r="E316" i="8" s="1"/>
  <c r="G316" i="8" s="1"/>
  <c r="C315" i="8"/>
  <c r="E315" i="8" s="1"/>
  <c r="G315" i="8" s="1"/>
  <c r="C314" i="8"/>
  <c r="E314" i="8" s="1"/>
  <c r="G314" i="8" s="1"/>
  <c r="C313" i="8"/>
  <c r="E313" i="8" s="1"/>
  <c r="G313" i="8" s="1"/>
  <c r="C312" i="8"/>
  <c r="E312" i="8" s="1"/>
  <c r="G312" i="8" s="1"/>
  <c r="C311" i="8"/>
  <c r="E311" i="8" s="1"/>
  <c r="G311" i="8" s="1"/>
  <c r="C310" i="8"/>
  <c r="E310" i="8" s="1"/>
  <c r="G310" i="8" s="1"/>
  <c r="C309" i="8"/>
  <c r="E309" i="8" s="1"/>
  <c r="G309" i="8" s="1"/>
  <c r="C308" i="8"/>
  <c r="E308" i="8" s="1"/>
  <c r="G308" i="8" s="1"/>
  <c r="C307" i="8"/>
  <c r="E307" i="8" s="1"/>
  <c r="G307" i="8" s="1"/>
  <c r="C306" i="8"/>
  <c r="E306" i="8" s="1"/>
  <c r="G306" i="8" s="1"/>
  <c r="C305" i="8"/>
  <c r="E305" i="8" s="1"/>
  <c r="G305" i="8" s="1"/>
  <c r="C304" i="8"/>
  <c r="E304" i="8" s="1"/>
  <c r="G304" i="8" s="1"/>
  <c r="C303" i="8"/>
  <c r="E303" i="8" s="1"/>
  <c r="G303" i="8" s="1"/>
  <c r="C302" i="8"/>
  <c r="E302" i="8" s="1"/>
  <c r="G302" i="8" s="1"/>
  <c r="C301" i="8"/>
  <c r="E301" i="8" s="1"/>
  <c r="G301" i="8" s="1"/>
  <c r="C300" i="8"/>
  <c r="E300" i="8" s="1"/>
  <c r="G300" i="8" s="1"/>
  <c r="C299" i="8"/>
  <c r="E299" i="8" s="1"/>
  <c r="G299" i="8" s="1"/>
  <c r="C298" i="8"/>
  <c r="E298" i="8" s="1"/>
  <c r="G298" i="8" s="1"/>
  <c r="C297" i="8"/>
  <c r="E297" i="8" s="1"/>
  <c r="G297" i="8" s="1"/>
  <c r="C296" i="8"/>
  <c r="E296" i="8" s="1"/>
  <c r="G296" i="8" s="1"/>
  <c r="C295" i="8"/>
  <c r="E295" i="8" s="1"/>
  <c r="G295" i="8" s="1"/>
  <c r="C294" i="8"/>
  <c r="E294" i="8" s="1"/>
  <c r="G294" i="8" s="1"/>
  <c r="C293" i="8"/>
  <c r="E293" i="8" s="1"/>
  <c r="G293" i="8" s="1"/>
  <c r="C292" i="8"/>
  <c r="E292" i="8" s="1"/>
  <c r="G292" i="8" s="1"/>
  <c r="C291" i="8"/>
  <c r="E291" i="8" s="1"/>
  <c r="G291" i="8" s="1"/>
  <c r="C290" i="8"/>
  <c r="E290" i="8" s="1"/>
  <c r="G290" i="8" s="1"/>
  <c r="C289" i="8"/>
  <c r="E289" i="8" s="1"/>
  <c r="G289" i="8" s="1"/>
  <c r="C288" i="8"/>
  <c r="E288" i="8" s="1"/>
  <c r="G288" i="8" s="1"/>
  <c r="C287" i="8"/>
  <c r="E287" i="8" s="1"/>
  <c r="G287" i="8" s="1"/>
  <c r="C286" i="8"/>
  <c r="E286" i="8" s="1"/>
  <c r="G286" i="8" s="1"/>
  <c r="C285" i="8"/>
  <c r="E285" i="8" s="1"/>
  <c r="G285" i="8" s="1"/>
  <c r="C284" i="8"/>
  <c r="E284" i="8" s="1"/>
  <c r="G284" i="8" s="1"/>
  <c r="C283" i="8"/>
  <c r="E283" i="8" s="1"/>
  <c r="G283" i="8" s="1"/>
  <c r="C282" i="8"/>
  <c r="E282" i="8" s="1"/>
  <c r="G282" i="8" s="1"/>
  <c r="C281" i="8"/>
  <c r="E281" i="8" s="1"/>
  <c r="G281" i="8" s="1"/>
  <c r="C280" i="8"/>
  <c r="E280" i="8" s="1"/>
  <c r="G280" i="8" s="1"/>
  <c r="C279" i="8"/>
  <c r="E279" i="8" s="1"/>
  <c r="G279" i="8" s="1"/>
  <c r="C278" i="8"/>
  <c r="E278" i="8" s="1"/>
  <c r="G278" i="8" s="1"/>
  <c r="C277" i="8"/>
  <c r="E277" i="8" s="1"/>
  <c r="G277" i="8" s="1"/>
  <c r="C276" i="8"/>
  <c r="E276" i="8" s="1"/>
  <c r="G276" i="8" s="1"/>
  <c r="C275" i="8"/>
  <c r="E275" i="8" s="1"/>
  <c r="G275" i="8" s="1"/>
  <c r="C274" i="8"/>
  <c r="E274" i="8" s="1"/>
  <c r="G274" i="8" s="1"/>
  <c r="C273" i="8"/>
  <c r="E273" i="8" s="1"/>
  <c r="G273" i="8" s="1"/>
  <c r="C272" i="8"/>
  <c r="E272" i="8" s="1"/>
  <c r="G272" i="8" s="1"/>
  <c r="C271" i="8"/>
  <c r="E271" i="8" s="1"/>
  <c r="G271" i="8" s="1"/>
  <c r="C270" i="8"/>
  <c r="E270" i="8" s="1"/>
  <c r="G270" i="8" s="1"/>
  <c r="C269" i="8"/>
  <c r="E269" i="8" s="1"/>
  <c r="G269" i="8" s="1"/>
  <c r="C268" i="8"/>
  <c r="E268" i="8" s="1"/>
  <c r="G268" i="8" s="1"/>
  <c r="C267" i="8"/>
  <c r="E267" i="8" s="1"/>
  <c r="G267" i="8" s="1"/>
  <c r="C266" i="8"/>
  <c r="E266" i="8" s="1"/>
  <c r="G266" i="8" s="1"/>
  <c r="C265" i="8"/>
  <c r="E265" i="8" s="1"/>
  <c r="G265" i="8" s="1"/>
  <c r="C264" i="8"/>
  <c r="E264" i="8" s="1"/>
  <c r="G264" i="8" s="1"/>
  <c r="C263" i="8"/>
  <c r="E263" i="8" s="1"/>
  <c r="G263" i="8" s="1"/>
  <c r="C262" i="8"/>
  <c r="E262" i="8" s="1"/>
  <c r="G262" i="8" s="1"/>
  <c r="C261" i="8"/>
  <c r="E261" i="8" s="1"/>
  <c r="G261" i="8" s="1"/>
  <c r="C260" i="8"/>
  <c r="E260" i="8" s="1"/>
  <c r="G260" i="8" s="1"/>
  <c r="C259" i="8"/>
  <c r="E259" i="8" s="1"/>
  <c r="G259" i="8" s="1"/>
  <c r="C258" i="8"/>
  <c r="E258" i="8" s="1"/>
  <c r="G258" i="8" s="1"/>
  <c r="C257" i="8"/>
  <c r="E257" i="8" s="1"/>
  <c r="G257" i="8" s="1"/>
  <c r="C256" i="8"/>
  <c r="E256" i="8" s="1"/>
  <c r="G256" i="8" s="1"/>
  <c r="C255" i="8"/>
  <c r="E255" i="8" s="1"/>
  <c r="G255" i="8" s="1"/>
  <c r="C254" i="8"/>
  <c r="E254" i="8" s="1"/>
  <c r="G254" i="8" s="1"/>
  <c r="C253" i="8"/>
  <c r="E253" i="8" s="1"/>
  <c r="G253" i="8" s="1"/>
  <c r="C252" i="8"/>
  <c r="E252" i="8" s="1"/>
  <c r="G252" i="8" s="1"/>
  <c r="C251" i="8"/>
  <c r="E251" i="8" s="1"/>
  <c r="G251" i="8" s="1"/>
  <c r="C250" i="8"/>
  <c r="E250" i="8" s="1"/>
  <c r="G250" i="8" s="1"/>
  <c r="C249" i="8"/>
  <c r="E249" i="8" s="1"/>
  <c r="G249" i="8" s="1"/>
  <c r="C248" i="8"/>
  <c r="E248" i="8" s="1"/>
  <c r="G248" i="8" s="1"/>
  <c r="C247" i="8"/>
  <c r="E247" i="8" s="1"/>
  <c r="G247" i="8" s="1"/>
  <c r="C246" i="8"/>
  <c r="E246" i="8" s="1"/>
  <c r="G246" i="8" s="1"/>
  <c r="C245" i="8"/>
  <c r="E245" i="8" s="1"/>
  <c r="G245" i="8" s="1"/>
  <c r="C244" i="8"/>
  <c r="E244" i="8" s="1"/>
  <c r="G244" i="8" s="1"/>
  <c r="C243" i="8"/>
  <c r="E243" i="8" s="1"/>
  <c r="G243" i="8" s="1"/>
  <c r="C242" i="8"/>
  <c r="E242" i="8" s="1"/>
  <c r="G242" i="8" s="1"/>
  <c r="C241" i="8"/>
  <c r="E241" i="8" s="1"/>
  <c r="G241" i="8" s="1"/>
  <c r="C240" i="8"/>
  <c r="E240" i="8" s="1"/>
  <c r="G240" i="8" s="1"/>
  <c r="C239" i="8"/>
  <c r="E239" i="8" s="1"/>
  <c r="G239" i="8" s="1"/>
  <c r="C238" i="8"/>
  <c r="E238" i="8" s="1"/>
  <c r="G238" i="8" s="1"/>
  <c r="C237" i="8"/>
  <c r="E237" i="8" s="1"/>
  <c r="G237" i="8" s="1"/>
  <c r="C236" i="8"/>
  <c r="E236" i="8" s="1"/>
  <c r="G236" i="8" s="1"/>
  <c r="C235" i="8"/>
  <c r="E235" i="8" s="1"/>
  <c r="G235" i="8" s="1"/>
  <c r="C234" i="8"/>
  <c r="E234" i="8" s="1"/>
  <c r="G234" i="8" s="1"/>
  <c r="C233" i="8"/>
  <c r="E233" i="8" s="1"/>
  <c r="G233" i="8" s="1"/>
  <c r="C232" i="8"/>
  <c r="E232" i="8" s="1"/>
  <c r="G232" i="8" s="1"/>
  <c r="C231" i="8"/>
  <c r="E231" i="8" s="1"/>
  <c r="G231" i="8" s="1"/>
  <c r="C230" i="8"/>
  <c r="E230" i="8" s="1"/>
  <c r="G230" i="8" s="1"/>
  <c r="C229" i="8"/>
  <c r="E229" i="8" s="1"/>
  <c r="G229" i="8" s="1"/>
  <c r="C228" i="8"/>
  <c r="E228" i="8" s="1"/>
  <c r="G228" i="8" s="1"/>
  <c r="C227" i="8"/>
  <c r="E227" i="8" s="1"/>
  <c r="G227" i="8" s="1"/>
  <c r="C226" i="8"/>
  <c r="E226" i="8" s="1"/>
  <c r="G226" i="8" s="1"/>
  <c r="C225" i="8"/>
  <c r="E225" i="8" s="1"/>
  <c r="G225" i="8" s="1"/>
  <c r="C224" i="8"/>
  <c r="E224" i="8" s="1"/>
  <c r="G224" i="8" s="1"/>
  <c r="C223" i="8"/>
  <c r="E223" i="8" s="1"/>
  <c r="G223" i="8" s="1"/>
  <c r="C222" i="8"/>
  <c r="E222" i="8" s="1"/>
  <c r="G222" i="8" s="1"/>
  <c r="C221" i="8"/>
  <c r="E221" i="8" s="1"/>
  <c r="G221" i="8" s="1"/>
  <c r="C220" i="8"/>
  <c r="E220" i="8" s="1"/>
  <c r="G220" i="8" s="1"/>
  <c r="C219" i="8"/>
  <c r="E219" i="8" s="1"/>
  <c r="G219" i="8" s="1"/>
  <c r="C218" i="8"/>
  <c r="E218" i="8" s="1"/>
  <c r="G218" i="8" s="1"/>
  <c r="C217" i="8"/>
  <c r="E217" i="8" s="1"/>
  <c r="G217" i="8" s="1"/>
  <c r="C216" i="8"/>
  <c r="E216" i="8" s="1"/>
  <c r="G216" i="8" s="1"/>
  <c r="C215" i="8"/>
  <c r="E215" i="8" s="1"/>
  <c r="G215" i="8" s="1"/>
  <c r="C214" i="8"/>
  <c r="E214" i="8" s="1"/>
  <c r="G214" i="8" s="1"/>
  <c r="C213" i="8"/>
  <c r="E213" i="8" s="1"/>
  <c r="G213" i="8" s="1"/>
  <c r="C212" i="8"/>
  <c r="E212" i="8" s="1"/>
  <c r="G212" i="8" s="1"/>
  <c r="C211" i="8"/>
  <c r="E211" i="8" s="1"/>
  <c r="G211" i="8" s="1"/>
  <c r="C210" i="8"/>
  <c r="E210" i="8" s="1"/>
  <c r="G210" i="8" s="1"/>
  <c r="C209" i="8"/>
  <c r="E209" i="8" s="1"/>
  <c r="G209" i="8" s="1"/>
  <c r="C208" i="8"/>
  <c r="E208" i="8" s="1"/>
  <c r="G208" i="8" s="1"/>
  <c r="C207" i="8"/>
  <c r="E207" i="8" s="1"/>
  <c r="G207" i="8" s="1"/>
  <c r="C206" i="8"/>
  <c r="E206" i="8" s="1"/>
  <c r="G206" i="8" s="1"/>
  <c r="C205" i="8"/>
  <c r="E205" i="8" s="1"/>
  <c r="G205" i="8" s="1"/>
  <c r="C204" i="8"/>
  <c r="E204" i="8" s="1"/>
  <c r="G204" i="8" s="1"/>
  <c r="C203" i="8"/>
  <c r="E203" i="8" s="1"/>
  <c r="G203" i="8" s="1"/>
  <c r="C202" i="8"/>
  <c r="E202" i="8" s="1"/>
  <c r="G202" i="8" s="1"/>
  <c r="C201" i="8"/>
  <c r="E201" i="8" s="1"/>
  <c r="G201" i="8" s="1"/>
  <c r="C200" i="8"/>
  <c r="E200" i="8" s="1"/>
  <c r="G200" i="8" s="1"/>
  <c r="C199" i="8"/>
  <c r="E199" i="8" s="1"/>
  <c r="G199" i="8" s="1"/>
  <c r="C198" i="8"/>
  <c r="E198" i="8" s="1"/>
  <c r="G198" i="8" s="1"/>
  <c r="C197" i="8"/>
  <c r="E197" i="8" s="1"/>
  <c r="G197" i="8" s="1"/>
  <c r="C196" i="8"/>
  <c r="E196" i="8" s="1"/>
  <c r="G196" i="8" s="1"/>
  <c r="C195" i="8"/>
  <c r="E195" i="8" s="1"/>
  <c r="G195" i="8" s="1"/>
  <c r="C194" i="8"/>
  <c r="E194" i="8" s="1"/>
  <c r="G194" i="8" s="1"/>
  <c r="C193" i="8"/>
  <c r="E193" i="8" s="1"/>
  <c r="G193" i="8" s="1"/>
  <c r="C192" i="8"/>
  <c r="E192" i="8" s="1"/>
  <c r="G192" i="8" s="1"/>
  <c r="C191" i="8"/>
  <c r="E191" i="8" s="1"/>
  <c r="G191" i="8" s="1"/>
  <c r="C190" i="8"/>
  <c r="E190" i="8" s="1"/>
  <c r="G190" i="8" s="1"/>
  <c r="C189" i="8"/>
  <c r="E189" i="8" s="1"/>
  <c r="G189" i="8" s="1"/>
  <c r="C188" i="8"/>
  <c r="E188" i="8" s="1"/>
  <c r="G188" i="8" s="1"/>
  <c r="C187" i="8"/>
  <c r="E187" i="8" s="1"/>
  <c r="G187" i="8" s="1"/>
  <c r="C186" i="8"/>
  <c r="E186" i="8" s="1"/>
  <c r="G186" i="8" s="1"/>
  <c r="C185" i="8"/>
  <c r="E185" i="8" s="1"/>
  <c r="G185" i="8" s="1"/>
  <c r="C184" i="8"/>
  <c r="E184" i="8" s="1"/>
  <c r="G184" i="8" s="1"/>
  <c r="C183" i="8"/>
  <c r="E183" i="8" s="1"/>
  <c r="G183" i="8" s="1"/>
  <c r="C182" i="8"/>
  <c r="E182" i="8" s="1"/>
  <c r="G182" i="8" s="1"/>
  <c r="C181" i="8"/>
  <c r="E181" i="8" s="1"/>
  <c r="G181" i="8" s="1"/>
  <c r="C180" i="8"/>
  <c r="E180" i="8" s="1"/>
  <c r="G180" i="8" s="1"/>
  <c r="C179" i="8"/>
  <c r="E179" i="8" s="1"/>
  <c r="G179" i="8" s="1"/>
  <c r="C178" i="8"/>
  <c r="E178" i="8" s="1"/>
  <c r="G178" i="8" s="1"/>
  <c r="C177" i="8"/>
  <c r="E177" i="8" s="1"/>
  <c r="G177" i="8" s="1"/>
  <c r="C176" i="8"/>
  <c r="E176" i="8" s="1"/>
  <c r="G176" i="8" s="1"/>
  <c r="C175" i="8"/>
  <c r="E175" i="8" s="1"/>
  <c r="G175" i="8" s="1"/>
  <c r="C174" i="8"/>
  <c r="E174" i="8" s="1"/>
  <c r="G174" i="8" s="1"/>
  <c r="C173" i="8"/>
  <c r="E173" i="8" s="1"/>
  <c r="G173" i="8" s="1"/>
  <c r="C172" i="8"/>
  <c r="E172" i="8" s="1"/>
  <c r="G172" i="8" s="1"/>
  <c r="C171" i="8"/>
  <c r="E171" i="8" s="1"/>
  <c r="G171" i="8" s="1"/>
  <c r="C170" i="8"/>
  <c r="E170" i="8" s="1"/>
  <c r="G170" i="8" s="1"/>
  <c r="C169" i="8"/>
  <c r="E169" i="8" s="1"/>
  <c r="G169" i="8" s="1"/>
  <c r="C168" i="8"/>
  <c r="E168" i="8" s="1"/>
  <c r="G168" i="8" s="1"/>
  <c r="C167" i="8"/>
  <c r="E167" i="8" s="1"/>
  <c r="G167" i="8" s="1"/>
  <c r="C166" i="8"/>
  <c r="E166" i="8" s="1"/>
  <c r="G166" i="8" s="1"/>
  <c r="C165" i="8"/>
  <c r="E165" i="8" s="1"/>
  <c r="G165" i="8" s="1"/>
  <c r="C164" i="8"/>
  <c r="E164" i="8" s="1"/>
  <c r="G164" i="8" s="1"/>
  <c r="C163" i="8"/>
  <c r="E163" i="8" s="1"/>
  <c r="G163" i="8" s="1"/>
  <c r="C162" i="8"/>
  <c r="E162" i="8" s="1"/>
  <c r="G162" i="8" s="1"/>
  <c r="C161" i="8"/>
  <c r="E161" i="8" s="1"/>
  <c r="G161" i="8" s="1"/>
  <c r="C160" i="8"/>
  <c r="E160" i="8" s="1"/>
  <c r="G160" i="8" s="1"/>
  <c r="C159" i="8"/>
  <c r="E159" i="8" s="1"/>
  <c r="G159" i="8" s="1"/>
  <c r="C158" i="8"/>
  <c r="E158" i="8" s="1"/>
  <c r="G158" i="8" s="1"/>
  <c r="C157" i="8"/>
  <c r="E157" i="8" s="1"/>
  <c r="G157" i="8" s="1"/>
  <c r="C156" i="8"/>
  <c r="E156" i="8" s="1"/>
  <c r="G156" i="8" s="1"/>
  <c r="C155" i="8"/>
  <c r="E155" i="8" s="1"/>
  <c r="G155" i="8" s="1"/>
  <c r="C154" i="8"/>
  <c r="E154" i="8" s="1"/>
  <c r="G154" i="8" s="1"/>
  <c r="C153" i="8"/>
  <c r="E153" i="8" s="1"/>
  <c r="G153" i="8" s="1"/>
  <c r="C152" i="8"/>
  <c r="E152" i="8" s="1"/>
  <c r="G152" i="8" s="1"/>
  <c r="C151" i="8"/>
  <c r="E151" i="8" s="1"/>
  <c r="G151" i="8" s="1"/>
  <c r="C150" i="8"/>
  <c r="E150" i="8" s="1"/>
  <c r="G150" i="8" s="1"/>
  <c r="C149" i="8"/>
  <c r="E149" i="8" s="1"/>
  <c r="G149" i="8" s="1"/>
  <c r="C148" i="8"/>
  <c r="E148" i="8" s="1"/>
  <c r="G148" i="8" s="1"/>
  <c r="C147" i="8"/>
  <c r="E147" i="8" s="1"/>
  <c r="G147" i="8" s="1"/>
  <c r="C146" i="8"/>
  <c r="E146" i="8" s="1"/>
  <c r="G146" i="8" s="1"/>
  <c r="C145" i="8"/>
  <c r="E145" i="8" s="1"/>
  <c r="G145" i="8" s="1"/>
  <c r="C144" i="8"/>
  <c r="E144" i="8" s="1"/>
  <c r="G144" i="8" s="1"/>
  <c r="C143" i="8"/>
  <c r="E143" i="8" s="1"/>
  <c r="G143" i="8" s="1"/>
  <c r="C142" i="8"/>
  <c r="E142" i="8" s="1"/>
  <c r="G142" i="8" s="1"/>
  <c r="C141" i="8"/>
  <c r="E141" i="8" s="1"/>
  <c r="G141" i="8" s="1"/>
  <c r="C140" i="8"/>
  <c r="E140" i="8" s="1"/>
  <c r="G140" i="8" s="1"/>
  <c r="C139" i="8"/>
  <c r="E139" i="8" s="1"/>
  <c r="G139" i="8" s="1"/>
  <c r="C138" i="8"/>
  <c r="E138" i="8" s="1"/>
  <c r="G138" i="8" s="1"/>
  <c r="C137" i="8"/>
  <c r="E137" i="8" s="1"/>
  <c r="G137" i="8" s="1"/>
  <c r="C136" i="8"/>
  <c r="E136" i="8" s="1"/>
  <c r="G136" i="8" s="1"/>
  <c r="C135" i="8"/>
  <c r="E135" i="8" s="1"/>
  <c r="G135" i="8" s="1"/>
  <c r="C134" i="8"/>
  <c r="E134" i="8" s="1"/>
  <c r="G134" i="8" s="1"/>
  <c r="C133" i="8"/>
  <c r="E133" i="8" s="1"/>
  <c r="G133" i="8" s="1"/>
  <c r="C132" i="8"/>
  <c r="E132" i="8" s="1"/>
  <c r="G132" i="8" s="1"/>
  <c r="C131" i="8"/>
  <c r="E131" i="8" s="1"/>
  <c r="G131" i="8" s="1"/>
  <c r="C130" i="8"/>
  <c r="E130" i="8" s="1"/>
  <c r="G130" i="8" s="1"/>
  <c r="C129" i="8"/>
  <c r="E129" i="8" s="1"/>
  <c r="G129" i="8" s="1"/>
  <c r="C128" i="8"/>
  <c r="E128" i="8" s="1"/>
  <c r="G128" i="8" s="1"/>
  <c r="C127" i="8"/>
  <c r="E127" i="8" s="1"/>
  <c r="G127" i="8" s="1"/>
  <c r="C126" i="8"/>
  <c r="E126" i="8" s="1"/>
  <c r="G126" i="8" s="1"/>
  <c r="C125" i="8"/>
  <c r="E125" i="8" s="1"/>
  <c r="G125" i="8" s="1"/>
  <c r="C124" i="8"/>
  <c r="E124" i="8" s="1"/>
  <c r="G124" i="8" s="1"/>
  <c r="C123" i="8"/>
  <c r="E123" i="8" s="1"/>
  <c r="G123" i="8" s="1"/>
  <c r="C122" i="8"/>
  <c r="E122" i="8" s="1"/>
  <c r="G122" i="8" s="1"/>
  <c r="C121" i="8"/>
  <c r="E121" i="8" s="1"/>
  <c r="G121" i="8" s="1"/>
  <c r="C120" i="8"/>
  <c r="E120" i="8" s="1"/>
  <c r="G120" i="8" s="1"/>
  <c r="C119" i="8"/>
  <c r="E119" i="8" s="1"/>
  <c r="G119" i="8" s="1"/>
  <c r="C118" i="8"/>
  <c r="E118" i="8" s="1"/>
  <c r="G118" i="8" s="1"/>
  <c r="C117" i="8"/>
  <c r="E117" i="8" s="1"/>
  <c r="G117" i="8" s="1"/>
  <c r="C116" i="8"/>
  <c r="E116" i="8" s="1"/>
  <c r="G116" i="8" s="1"/>
  <c r="C115" i="8"/>
  <c r="E115" i="8" s="1"/>
  <c r="G115" i="8" s="1"/>
  <c r="C114" i="8"/>
  <c r="E114" i="8" s="1"/>
  <c r="G114" i="8" s="1"/>
  <c r="C113" i="8"/>
  <c r="E113" i="8" s="1"/>
  <c r="G113" i="8" s="1"/>
  <c r="C112" i="8"/>
  <c r="E112" i="8" s="1"/>
  <c r="G112" i="8" s="1"/>
  <c r="C111" i="8"/>
  <c r="E111" i="8" s="1"/>
  <c r="G111" i="8" s="1"/>
  <c r="C110" i="8"/>
  <c r="E110" i="8" s="1"/>
  <c r="G110" i="8" s="1"/>
  <c r="C109" i="8"/>
  <c r="E109" i="8" s="1"/>
  <c r="G109" i="8" s="1"/>
  <c r="C108" i="8"/>
  <c r="E108" i="8" s="1"/>
  <c r="G108" i="8" s="1"/>
  <c r="C107" i="8"/>
  <c r="E107" i="8" s="1"/>
  <c r="G107" i="8" s="1"/>
  <c r="C106" i="8"/>
  <c r="E106" i="8" s="1"/>
  <c r="G106" i="8" s="1"/>
  <c r="C105" i="8"/>
  <c r="E105" i="8" s="1"/>
  <c r="G105" i="8" s="1"/>
  <c r="C104" i="8"/>
  <c r="E104" i="8" s="1"/>
  <c r="G104" i="8" s="1"/>
  <c r="C103" i="8"/>
  <c r="E103" i="8" s="1"/>
  <c r="G103" i="8" s="1"/>
  <c r="C102" i="8"/>
  <c r="E102" i="8" s="1"/>
  <c r="G102" i="8" s="1"/>
  <c r="C101" i="8"/>
  <c r="E101" i="8" s="1"/>
  <c r="G101" i="8" s="1"/>
  <c r="C100" i="8"/>
  <c r="E100" i="8" s="1"/>
  <c r="G100" i="8" s="1"/>
  <c r="C99" i="8"/>
  <c r="E99" i="8" s="1"/>
  <c r="G99" i="8" s="1"/>
  <c r="C98" i="8"/>
  <c r="E98" i="8" s="1"/>
  <c r="G98" i="8" s="1"/>
  <c r="C97" i="8"/>
  <c r="E97" i="8" s="1"/>
  <c r="G97" i="8" s="1"/>
  <c r="C96" i="8"/>
  <c r="E96" i="8" s="1"/>
  <c r="G96" i="8" s="1"/>
  <c r="C95" i="8"/>
  <c r="E95" i="8" s="1"/>
  <c r="G95" i="8" s="1"/>
  <c r="C94" i="8"/>
  <c r="E94" i="8" s="1"/>
  <c r="G94" i="8" s="1"/>
  <c r="C93" i="8"/>
  <c r="E93" i="8" s="1"/>
  <c r="G93" i="8" s="1"/>
  <c r="C92" i="8"/>
  <c r="E92" i="8" s="1"/>
  <c r="G92" i="8" s="1"/>
  <c r="C91" i="8"/>
  <c r="E91" i="8" s="1"/>
  <c r="G91" i="8" s="1"/>
  <c r="C90" i="8"/>
  <c r="E90" i="8" s="1"/>
  <c r="G90" i="8" s="1"/>
  <c r="C89" i="8"/>
  <c r="E89" i="8" s="1"/>
  <c r="G89" i="8" s="1"/>
  <c r="C88" i="8"/>
  <c r="E88" i="8" s="1"/>
  <c r="G88" i="8" s="1"/>
  <c r="C87" i="8"/>
  <c r="E87" i="8" s="1"/>
  <c r="G87" i="8" s="1"/>
  <c r="C86" i="8"/>
  <c r="E86" i="8" s="1"/>
  <c r="G86" i="8" s="1"/>
  <c r="C85" i="8"/>
  <c r="E85" i="8" s="1"/>
  <c r="G85" i="8" s="1"/>
  <c r="C84" i="8"/>
  <c r="E84" i="8" s="1"/>
  <c r="G84" i="8" s="1"/>
  <c r="C83" i="8"/>
  <c r="E83" i="8" s="1"/>
  <c r="G83" i="8" s="1"/>
  <c r="C82" i="8"/>
  <c r="E82" i="8" s="1"/>
  <c r="G82" i="8" s="1"/>
  <c r="C81" i="8"/>
  <c r="E81" i="8" s="1"/>
  <c r="G81" i="8" s="1"/>
  <c r="C80" i="8"/>
  <c r="E80" i="8" s="1"/>
  <c r="G80" i="8" s="1"/>
  <c r="C79" i="8"/>
  <c r="E79" i="8" s="1"/>
  <c r="G79" i="8" s="1"/>
  <c r="C78" i="8"/>
  <c r="E78" i="8" s="1"/>
  <c r="G78" i="8" s="1"/>
  <c r="C77" i="8"/>
  <c r="E77" i="8" s="1"/>
  <c r="G77" i="8" s="1"/>
  <c r="C76" i="8"/>
  <c r="E76" i="8" s="1"/>
  <c r="G76" i="8" s="1"/>
  <c r="C75" i="8"/>
  <c r="E75" i="8" s="1"/>
  <c r="G75" i="8" s="1"/>
  <c r="C74" i="8"/>
  <c r="E74" i="8" s="1"/>
  <c r="G74" i="8" s="1"/>
  <c r="C73" i="8"/>
  <c r="E73" i="8" s="1"/>
  <c r="G73" i="8" s="1"/>
  <c r="C72" i="8"/>
  <c r="E72" i="8" s="1"/>
  <c r="G72" i="8" s="1"/>
  <c r="C71" i="8"/>
  <c r="E71" i="8" s="1"/>
  <c r="G71" i="8" s="1"/>
  <c r="C70" i="8"/>
  <c r="E70" i="8" s="1"/>
  <c r="G70" i="8" s="1"/>
  <c r="C69" i="8"/>
  <c r="E69" i="8" s="1"/>
  <c r="G69" i="8" s="1"/>
  <c r="C68" i="8"/>
  <c r="E68" i="8" s="1"/>
  <c r="G68" i="8" s="1"/>
  <c r="C67" i="8"/>
  <c r="E67" i="8" s="1"/>
  <c r="G67" i="8" s="1"/>
  <c r="C66" i="8"/>
  <c r="E66" i="8" s="1"/>
  <c r="G66" i="8" s="1"/>
  <c r="C65" i="8"/>
  <c r="E65" i="8" s="1"/>
  <c r="G65" i="8" s="1"/>
  <c r="C64" i="8"/>
  <c r="E64" i="8" s="1"/>
  <c r="G64" i="8" s="1"/>
  <c r="C63" i="8"/>
  <c r="E63" i="8" s="1"/>
  <c r="G63" i="8" s="1"/>
  <c r="C62" i="8"/>
  <c r="E62" i="8" s="1"/>
  <c r="G62" i="8" s="1"/>
  <c r="C61" i="8"/>
  <c r="E61" i="8" s="1"/>
  <c r="G61" i="8" s="1"/>
  <c r="C60" i="8"/>
  <c r="E60" i="8" s="1"/>
  <c r="G60" i="8" s="1"/>
  <c r="C59" i="8"/>
  <c r="E59" i="8" s="1"/>
  <c r="G59" i="8" s="1"/>
  <c r="C58" i="8"/>
  <c r="E58" i="8" s="1"/>
  <c r="G58" i="8" s="1"/>
  <c r="C57" i="8"/>
  <c r="E57" i="8" s="1"/>
  <c r="G57" i="8" s="1"/>
  <c r="C56" i="8"/>
  <c r="E56" i="8" s="1"/>
  <c r="G56" i="8" s="1"/>
  <c r="C55" i="8"/>
  <c r="E55" i="8" s="1"/>
  <c r="G55" i="8" s="1"/>
  <c r="C54" i="8"/>
  <c r="E54" i="8" s="1"/>
  <c r="G54" i="8" s="1"/>
  <c r="C53" i="8"/>
  <c r="E53" i="8" s="1"/>
  <c r="G53" i="8" s="1"/>
  <c r="C52" i="8"/>
  <c r="E52" i="8" s="1"/>
  <c r="G52" i="8" s="1"/>
  <c r="C51" i="8"/>
  <c r="E51" i="8" s="1"/>
  <c r="G51" i="8" s="1"/>
  <c r="C50" i="8"/>
  <c r="E50" i="8" s="1"/>
  <c r="G50" i="8" s="1"/>
  <c r="C49" i="8"/>
  <c r="E49" i="8" s="1"/>
  <c r="G49" i="8" s="1"/>
  <c r="C48" i="8"/>
  <c r="E48" i="8" s="1"/>
  <c r="G48" i="8" s="1"/>
  <c r="C47" i="8"/>
  <c r="E47" i="8" s="1"/>
  <c r="G47" i="8" s="1"/>
  <c r="C46" i="8"/>
  <c r="E46" i="8" s="1"/>
  <c r="G46" i="8" s="1"/>
  <c r="C45" i="8"/>
  <c r="E45" i="8" s="1"/>
  <c r="G45" i="8" s="1"/>
  <c r="C44" i="8"/>
  <c r="E44" i="8" s="1"/>
  <c r="G44" i="8" s="1"/>
  <c r="C43" i="8"/>
  <c r="E43" i="8" s="1"/>
  <c r="G43" i="8" s="1"/>
  <c r="C42" i="8"/>
  <c r="E42" i="8" s="1"/>
  <c r="G42" i="8" s="1"/>
  <c r="C41" i="8"/>
  <c r="E41" i="8" s="1"/>
  <c r="G41" i="8" s="1"/>
  <c r="C40" i="8"/>
  <c r="E40" i="8" s="1"/>
  <c r="G40" i="8" s="1"/>
  <c r="C39" i="8"/>
  <c r="E39" i="8" s="1"/>
  <c r="G39" i="8" s="1"/>
  <c r="C38" i="8"/>
  <c r="E38" i="8" s="1"/>
  <c r="G38" i="8" s="1"/>
  <c r="C37" i="8"/>
  <c r="E37" i="8" s="1"/>
  <c r="G37" i="8" s="1"/>
  <c r="C36" i="8"/>
  <c r="E36" i="8" s="1"/>
  <c r="G36" i="8" s="1"/>
  <c r="C35" i="8"/>
  <c r="E35" i="8" s="1"/>
  <c r="G35" i="8" s="1"/>
  <c r="C34" i="8"/>
  <c r="E34" i="8" s="1"/>
  <c r="G34" i="8" s="1"/>
  <c r="C33" i="8"/>
  <c r="E33" i="8" s="1"/>
  <c r="G33" i="8" s="1"/>
  <c r="C32" i="8"/>
  <c r="E32" i="8" s="1"/>
  <c r="G32" i="8" s="1"/>
  <c r="C31" i="8"/>
  <c r="E31" i="8" s="1"/>
  <c r="G31" i="8" s="1"/>
  <c r="C30" i="8"/>
  <c r="E30" i="8" s="1"/>
  <c r="G30" i="8" s="1"/>
  <c r="C29" i="8"/>
  <c r="E29" i="8" s="1"/>
  <c r="G29" i="8" s="1"/>
  <c r="C28" i="8"/>
  <c r="E28" i="8" s="1"/>
  <c r="G28" i="8" s="1"/>
  <c r="C27" i="8"/>
  <c r="E27" i="8" s="1"/>
  <c r="G27" i="8" s="1"/>
  <c r="C26" i="8"/>
  <c r="E26" i="8" s="1"/>
  <c r="G26" i="8" s="1"/>
  <c r="C25" i="8"/>
  <c r="E25" i="8" s="1"/>
  <c r="G25" i="8" s="1"/>
  <c r="C24" i="8"/>
  <c r="E24" i="8" s="1"/>
  <c r="G24" i="8" s="1"/>
  <c r="C23" i="8"/>
  <c r="E23" i="8" s="1"/>
  <c r="G23" i="8" s="1"/>
  <c r="C22" i="8"/>
  <c r="E22" i="8" s="1"/>
  <c r="G22" i="8" s="1"/>
  <c r="C21" i="8"/>
  <c r="E21" i="8" s="1"/>
  <c r="G21" i="8" s="1"/>
  <c r="C20" i="8"/>
  <c r="E20" i="8" s="1"/>
  <c r="G20" i="8" s="1"/>
  <c r="C19" i="8"/>
  <c r="E19" i="8" s="1"/>
  <c r="G19" i="8" s="1"/>
  <c r="C18" i="8"/>
  <c r="E18" i="8" s="1"/>
  <c r="G18" i="8" s="1"/>
  <c r="C17" i="8"/>
  <c r="E17" i="8" s="1"/>
  <c r="G17" i="8" s="1"/>
  <c r="C16" i="8"/>
  <c r="E16" i="8" s="1"/>
  <c r="G16" i="8" s="1"/>
  <c r="C15" i="8"/>
  <c r="E15" i="8" s="1"/>
  <c r="G15" i="8" s="1"/>
  <c r="C14" i="8"/>
  <c r="E14" i="8" s="1"/>
  <c r="G14" i="8" s="1"/>
  <c r="C13" i="8"/>
  <c r="E13" i="8" s="1"/>
  <c r="G13" i="8" s="1"/>
  <c r="C12" i="8"/>
  <c r="E12" i="8" s="1"/>
  <c r="G12" i="8" s="1"/>
  <c r="C11" i="8"/>
  <c r="E11" i="8" s="1"/>
  <c r="G11" i="8" s="1"/>
  <c r="C10" i="8"/>
  <c r="E10" i="8" s="1"/>
  <c r="G10" i="8" s="1"/>
  <c r="C9" i="8"/>
  <c r="E9" i="8" s="1"/>
  <c r="G9" i="8" s="1"/>
  <c r="C8" i="8"/>
  <c r="E8" i="8" s="1"/>
  <c r="G8" i="8" s="1"/>
  <c r="C7" i="8"/>
  <c r="E7" i="8" s="1"/>
  <c r="G7" i="8" s="1"/>
  <c r="C6" i="8"/>
  <c r="E6" i="8" s="1"/>
  <c r="G6" i="8" s="1"/>
  <c r="C5" i="8"/>
  <c r="E5" i="8" s="1"/>
  <c r="G5" i="8" s="1"/>
  <c r="C4" i="8"/>
  <c r="E4" i="8" s="1"/>
  <c r="G4" i="8" s="1"/>
  <c r="C3" i="8"/>
  <c r="C758" i="7"/>
  <c r="E758" i="7" s="1"/>
  <c r="G758" i="7" s="1"/>
  <c r="C757" i="7"/>
  <c r="E757" i="7" s="1"/>
  <c r="G757" i="7" s="1"/>
  <c r="C756" i="7"/>
  <c r="E756" i="7" s="1"/>
  <c r="G756" i="7" s="1"/>
  <c r="C755" i="7"/>
  <c r="E755" i="7" s="1"/>
  <c r="G755" i="7" s="1"/>
  <c r="C754" i="7"/>
  <c r="E754" i="7" s="1"/>
  <c r="G754" i="7" s="1"/>
  <c r="C753" i="7"/>
  <c r="E753" i="7" s="1"/>
  <c r="G753" i="7" s="1"/>
  <c r="C752" i="7"/>
  <c r="E752" i="7" s="1"/>
  <c r="G752" i="7" s="1"/>
  <c r="C751" i="7"/>
  <c r="E751" i="7" s="1"/>
  <c r="G751" i="7" s="1"/>
  <c r="C750" i="7"/>
  <c r="E750" i="7" s="1"/>
  <c r="G750" i="7" s="1"/>
  <c r="C749" i="7"/>
  <c r="E749" i="7" s="1"/>
  <c r="G749" i="7" s="1"/>
  <c r="C748" i="7"/>
  <c r="E748" i="7" s="1"/>
  <c r="G748" i="7" s="1"/>
  <c r="C747" i="7"/>
  <c r="E747" i="7" s="1"/>
  <c r="G747" i="7" s="1"/>
  <c r="C746" i="7"/>
  <c r="E746" i="7" s="1"/>
  <c r="G746" i="7" s="1"/>
  <c r="C745" i="7"/>
  <c r="E745" i="7" s="1"/>
  <c r="G745" i="7" s="1"/>
  <c r="C744" i="7"/>
  <c r="E744" i="7" s="1"/>
  <c r="G744" i="7" s="1"/>
  <c r="C743" i="7"/>
  <c r="E743" i="7" s="1"/>
  <c r="G743" i="7" s="1"/>
  <c r="C742" i="7"/>
  <c r="E742" i="7" s="1"/>
  <c r="G742" i="7" s="1"/>
  <c r="C741" i="7"/>
  <c r="E741" i="7" s="1"/>
  <c r="G741" i="7" s="1"/>
  <c r="C740" i="7"/>
  <c r="E740" i="7" s="1"/>
  <c r="G740" i="7" s="1"/>
  <c r="C739" i="7"/>
  <c r="E739" i="7" s="1"/>
  <c r="G739" i="7" s="1"/>
  <c r="C738" i="7"/>
  <c r="E738" i="7" s="1"/>
  <c r="G738" i="7" s="1"/>
  <c r="C737" i="7"/>
  <c r="E737" i="7" s="1"/>
  <c r="G737" i="7" s="1"/>
  <c r="C736" i="7"/>
  <c r="E736" i="7" s="1"/>
  <c r="G736" i="7" s="1"/>
  <c r="C735" i="7"/>
  <c r="E735" i="7" s="1"/>
  <c r="G735" i="7" s="1"/>
  <c r="C734" i="7"/>
  <c r="E734" i="7" s="1"/>
  <c r="G734" i="7" s="1"/>
  <c r="C733" i="7"/>
  <c r="E733" i="7" s="1"/>
  <c r="G733" i="7" s="1"/>
  <c r="C732" i="7"/>
  <c r="E732" i="7" s="1"/>
  <c r="G732" i="7" s="1"/>
  <c r="C731" i="7"/>
  <c r="E731" i="7" s="1"/>
  <c r="G731" i="7" s="1"/>
  <c r="C730" i="7"/>
  <c r="E730" i="7" s="1"/>
  <c r="G730" i="7" s="1"/>
  <c r="C729" i="7"/>
  <c r="E729" i="7" s="1"/>
  <c r="G729" i="7" s="1"/>
  <c r="C728" i="7"/>
  <c r="E728" i="7" s="1"/>
  <c r="G728" i="7" s="1"/>
  <c r="C727" i="7"/>
  <c r="E727" i="7" s="1"/>
  <c r="G727" i="7" s="1"/>
  <c r="C726" i="7"/>
  <c r="E726" i="7" s="1"/>
  <c r="G726" i="7" s="1"/>
  <c r="C725" i="7"/>
  <c r="E725" i="7" s="1"/>
  <c r="G725" i="7" s="1"/>
  <c r="C724" i="7"/>
  <c r="E724" i="7" s="1"/>
  <c r="G724" i="7" s="1"/>
  <c r="C723" i="7"/>
  <c r="E723" i="7" s="1"/>
  <c r="G723" i="7" s="1"/>
  <c r="C722" i="7"/>
  <c r="E722" i="7" s="1"/>
  <c r="G722" i="7" s="1"/>
  <c r="C721" i="7"/>
  <c r="E721" i="7" s="1"/>
  <c r="G721" i="7" s="1"/>
  <c r="C720" i="7"/>
  <c r="E720" i="7" s="1"/>
  <c r="G720" i="7" s="1"/>
  <c r="C719" i="7"/>
  <c r="E719" i="7" s="1"/>
  <c r="G719" i="7" s="1"/>
  <c r="C718" i="7"/>
  <c r="E718" i="7" s="1"/>
  <c r="G718" i="7" s="1"/>
  <c r="C717" i="7"/>
  <c r="E717" i="7" s="1"/>
  <c r="G717" i="7" s="1"/>
  <c r="C716" i="7"/>
  <c r="E716" i="7" s="1"/>
  <c r="G716" i="7" s="1"/>
  <c r="C715" i="7"/>
  <c r="E715" i="7" s="1"/>
  <c r="G715" i="7" s="1"/>
  <c r="C714" i="7"/>
  <c r="E714" i="7" s="1"/>
  <c r="G714" i="7" s="1"/>
  <c r="C713" i="7"/>
  <c r="E713" i="7" s="1"/>
  <c r="G713" i="7" s="1"/>
  <c r="C712" i="7"/>
  <c r="E712" i="7" s="1"/>
  <c r="G712" i="7" s="1"/>
  <c r="C711" i="7"/>
  <c r="E711" i="7" s="1"/>
  <c r="G711" i="7" s="1"/>
  <c r="C710" i="7"/>
  <c r="E710" i="7" s="1"/>
  <c r="G710" i="7" s="1"/>
  <c r="C709" i="7"/>
  <c r="E709" i="7" s="1"/>
  <c r="G709" i="7" s="1"/>
  <c r="C708" i="7"/>
  <c r="E708" i="7" s="1"/>
  <c r="G708" i="7" s="1"/>
  <c r="C707" i="7"/>
  <c r="E707" i="7" s="1"/>
  <c r="G707" i="7" s="1"/>
  <c r="C706" i="7"/>
  <c r="E706" i="7" s="1"/>
  <c r="G706" i="7" s="1"/>
  <c r="C705" i="7"/>
  <c r="E705" i="7" s="1"/>
  <c r="G705" i="7" s="1"/>
  <c r="C704" i="7"/>
  <c r="E704" i="7" s="1"/>
  <c r="G704" i="7" s="1"/>
  <c r="C703" i="7"/>
  <c r="E703" i="7" s="1"/>
  <c r="G703" i="7" s="1"/>
  <c r="C702" i="7"/>
  <c r="E702" i="7" s="1"/>
  <c r="G702" i="7" s="1"/>
  <c r="C701" i="7"/>
  <c r="E701" i="7" s="1"/>
  <c r="G701" i="7" s="1"/>
  <c r="C700" i="7"/>
  <c r="E700" i="7" s="1"/>
  <c r="G700" i="7" s="1"/>
  <c r="C699" i="7"/>
  <c r="E699" i="7" s="1"/>
  <c r="G699" i="7" s="1"/>
  <c r="C698" i="7"/>
  <c r="E698" i="7" s="1"/>
  <c r="G698" i="7" s="1"/>
  <c r="C697" i="7"/>
  <c r="E697" i="7" s="1"/>
  <c r="G697" i="7" s="1"/>
  <c r="C696" i="7"/>
  <c r="E696" i="7" s="1"/>
  <c r="G696" i="7" s="1"/>
  <c r="C695" i="7"/>
  <c r="E695" i="7" s="1"/>
  <c r="G695" i="7" s="1"/>
  <c r="C694" i="7"/>
  <c r="E694" i="7" s="1"/>
  <c r="G694" i="7" s="1"/>
  <c r="C693" i="7"/>
  <c r="E693" i="7" s="1"/>
  <c r="G693" i="7" s="1"/>
  <c r="C692" i="7"/>
  <c r="E692" i="7" s="1"/>
  <c r="G692" i="7" s="1"/>
  <c r="C691" i="7"/>
  <c r="E691" i="7" s="1"/>
  <c r="G691" i="7" s="1"/>
  <c r="C690" i="7"/>
  <c r="E690" i="7" s="1"/>
  <c r="G690" i="7" s="1"/>
  <c r="C689" i="7"/>
  <c r="E689" i="7" s="1"/>
  <c r="G689" i="7" s="1"/>
  <c r="C688" i="7"/>
  <c r="E688" i="7" s="1"/>
  <c r="G688" i="7" s="1"/>
  <c r="C687" i="7"/>
  <c r="E687" i="7" s="1"/>
  <c r="G687" i="7" s="1"/>
  <c r="C686" i="7"/>
  <c r="E686" i="7" s="1"/>
  <c r="G686" i="7" s="1"/>
  <c r="C685" i="7"/>
  <c r="E685" i="7" s="1"/>
  <c r="G685" i="7" s="1"/>
  <c r="C684" i="7"/>
  <c r="E684" i="7" s="1"/>
  <c r="G684" i="7" s="1"/>
  <c r="C683" i="7"/>
  <c r="E683" i="7" s="1"/>
  <c r="G683" i="7" s="1"/>
  <c r="C682" i="7"/>
  <c r="E682" i="7" s="1"/>
  <c r="G682" i="7" s="1"/>
  <c r="C681" i="7"/>
  <c r="E681" i="7" s="1"/>
  <c r="G681" i="7" s="1"/>
  <c r="C680" i="7"/>
  <c r="E680" i="7" s="1"/>
  <c r="G680" i="7" s="1"/>
  <c r="C679" i="7"/>
  <c r="E679" i="7" s="1"/>
  <c r="G679" i="7" s="1"/>
  <c r="C678" i="7"/>
  <c r="E678" i="7" s="1"/>
  <c r="G678" i="7" s="1"/>
  <c r="C677" i="7"/>
  <c r="E677" i="7" s="1"/>
  <c r="G677" i="7" s="1"/>
  <c r="C676" i="7"/>
  <c r="E676" i="7" s="1"/>
  <c r="G676" i="7" s="1"/>
  <c r="C675" i="7"/>
  <c r="E675" i="7" s="1"/>
  <c r="G675" i="7" s="1"/>
  <c r="C674" i="7"/>
  <c r="E674" i="7" s="1"/>
  <c r="G674" i="7" s="1"/>
  <c r="C673" i="7"/>
  <c r="E673" i="7" s="1"/>
  <c r="G673" i="7" s="1"/>
  <c r="C672" i="7"/>
  <c r="E672" i="7" s="1"/>
  <c r="G672" i="7" s="1"/>
  <c r="C671" i="7"/>
  <c r="E671" i="7" s="1"/>
  <c r="G671" i="7" s="1"/>
  <c r="C670" i="7"/>
  <c r="E670" i="7" s="1"/>
  <c r="G670" i="7" s="1"/>
  <c r="C669" i="7"/>
  <c r="E669" i="7" s="1"/>
  <c r="G669" i="7" s="1"/>
  <c r="C668" i="7"/>
  <c r="E668" i="7" s="1"/>
  <c r="G668" i="7" s="1"/>
  <c r="C667" i="7"/>
  <c r="E667" i="7" s="1"/>
  <c r="G667" i="7" s="1"/>
  <c r="C666" i="7"/>
  <c r="E666" i="7" s="1"/>
  <c r="G666" i="7" s="1"/>
  <c r="C665" i="7"/>
  <c r="E665" i="7" s="1"/>
  <c r="G665" i="7" s="1"/>
  <c r="C664" i="7"/>
  <c r="E664" i="7" s="1"/>
  <c r="G664" i="7" s="1"/>
  <c r="C663" i="7"/>
  <c r="E663" i="7" s="1"/>
  <c r="G663" i="7" s="1"/>
  <c r="C662" i="7"/>
  <c r="E662" i="7" s="1"/>
  <c r="G662" i="7" s="1"/>
  <c r="C661" i="7"/>
  <c r="E661" i="7" s="1"/>
  <c r="G661" i="7" s="1"/>
  <c r="C660" i="7"/>
  <c r="E660" i="7" s="1"/>
  <c r="G660" i="7" s="1"/>
  <c r="C659" i="7"/>
  <c r="E659" i="7" s="1"/>
  <c r="G659" i="7" s="1"/>
  <c r="C658" i="7"/>
  <c r="E658" i="7" s="1"/>
  <c r="G658" i="7" s="1"/>
  <c r="C657" i="7"/>
  <c r="E657" i="7" s="1"/>
  <c r="G657" i="7" s="1"/>
  <c r="C656" i="7"/>
  <c r="E656" i="7" s="1"/>
  <c r="G656" i="7" s="1"/>
  <c r="C655" i="7"/>
  <c r="E655" i="7" s="1"/>
  <c r="G655" i="7" s="1"/>
  <c r="C654" i="7"/>
  <c r="E654" i="7" s="1"/>
  <c r="G654" i="7" s="1"/>
  <c r="C653" i="7"/>
  <c r="E653" i="7" s="1"/>
  <c r="G653" i="7" s="1"/>
  <c r="C652" i="7"/>
  <c r="E652" i="7" s="1"/>
  <c r="G652" i="7" s="1"/>
  <c r="C651" i="7"/>
  <c r="E651" i="7" s="1"/>
  <c r="G651" i="7" s="1"/>
  <c r="C650" i="7"/>
  <c r="E650" i="7" s="1"/>
  <c r="G650" i="7" s="1"/>
  <c r="C649" i="7"/>
  <c r="E649" i="7" s="1"/>
  <c r="G649" i="7" s="1"/>
  <c r="C648" i="7"/>
  <c r="E648" i="7" s="1"/>
  <c r="G648" i="7" s="1"/>
  <c r="C647" i="7"/>
  <c r="E647" i="7" s="1"/>
  <c r="G647" i="7" s="1"/>
  <c r="C646" i="7"/>
  <c r="E646" i="7" s="1"/>
  <c r="G646" i="7" s="1"/>
  <c r="C645" i="7"/>
  <c r="E645" i="7" s="1"/>
  <c r="G645" i="7" s="1"/>
  <c r="C644" i="7"/>
  <c r="E644" i="7" s="1"/>
  <c r="G644" i="7" s="1"/>
  <c r="C643" i="7"/>
  <c r="E643" i="7" s="1"/>
  <c r="G643" i="7" s="1"/>
  <c r="C642" i="7"/>
  <c r="E642" i="7" s="1"/>
  <c r="G642" i="7" s="1"/>
  <c r="C641" i="7"/>
  <c r="E641" i="7" s="1"/>
  <c r="G641" i="7" s="1"/>
  <c r="C640" i="7"/>
  <c r="E640" i="7" s="1"/>
  <c r="G640" i="7" s="1"/>
  <c r="C639" i="7"/>
  <c r="E639" i="7" s="1"/>
  <c r="G639" i="7" s="1"/>
  <c r="C638" i="7"/>
  <c r="E638" i="7" s="1"/>
  <c r="G638" i="7" s="1"/>
  <c r="C637" i="7"/>
  <c r="E637" i="7" s="1"/>
  <c r="G637" i="7" s="1"/>
  <c r="C636" i="7"/>
  <c r="E636" i="7" s="1"/>
  <c r="G636" i="7" s="1"/>
  <c r="C635" i="7"/>
  <c r="E635" i="7" s="1"/>
  <c r="G635" i="7" s="1"/>
  <c r="C634" i="7"/>
  <c r="E634" i="7" s="1"/>
  <c r="G634" i="7" s="1"/>
  <c r="C633" i="7"/>
  <c r="E633" i="7" s="1"/>
  <c r="G633" i="7" s="1"/>
  <c r="C632" i="7"/>
  <c r="E632" i="7" s="1"/>
  <c r="G632" i="7" s="1"/>
  <c r="C631" i="7"/>
  <c r="E631" i="7" s="1"/>
  <c r="G631" i="7" s="1"/>
  <c r="C630" i="7"/>
  <c r="E630" i="7" s="1"/>
  <c r="G630" i="7" s="1"/>
  <c r="C629" i="7"/>
  <c r="E629" i="7" s="1"/>
  <c r="G629" i="7" s="1"/>
  <c r="C628" i="7"/>
  <c r="E628" i="7" s="1"/>
  <c r="G628" i="7" s="1"/>
  <c r="C627" i="7"/>
  <c r="E627" i="7" s="1"/>
  <c r="G627" i="7" s="1"/>
  <c r="C626" i="7"/>
  <c r="E626" i="7" s="1"/>
  <c r="G626" i="7" s="1"/>
  <c r="C625" i="7"/>
  <c r="E625" i="7" s="1"/>
  <c r="G625" i="7" s="1"/>
  <c r="C624" i="7"/>
  <c r="E624" i="7" s="1"/>
  <c r="G624" i="7" s="1"/>
  <c r="C623" i="7"/>
  <c r="E623" i="7" s="1"/>
  <c r="G623" i="7" s="1"/>
  <c r="C622" i="7"/>
  <c r="E622" i="7" s="1"/>
  <c r="G622" i="7" s="1"/>
  <c r="C621" i="7"/>
  <c r="E621" i="7" s="1"/>
  <c r="G621" i="7" s="1"/>
  <c r="C620" i="7"/>
  <c r="E620" i="7" s="1"/>
  <c r="G620" i="7" s="1"/>
  <c r="C619" i="7"/>
  <c r="E619" i="7" s="1"/>
  <c r="G619" i="7" s="1"/>
  <c r="C618" i="7"/>
  <c r="E618" i="7" s="1"/>
  <c r="G618" i="7" s="1"/>
  <c r="C617" i="7"/>
  <c r="E617" i="7" s="1"/>
  <c r="G617" i="7" s="1"/>
  <c r="C616" i="7"/>
  <c r="E616" i="7" s="1"/>
  <c r="G616" i="7" s="1"/>
  <c r="C615" i="7"/>
  <c r="E615" i="7" s="1"/>
  <c r="G615" i="7" s="1"/>
  <c r="C614" i="7"/>
  <c r="E614" i="7" s="1"/>
  <c r="G614" i="7" s="1"/>
  <c r="C613" i="7"/>
  <c r="E613" i="7" s="1"/>
  <c r="G613" i="7" s="1"/>
  <c r="C612" i="7"/>
  <c r="E612" i="7" s="1"/>
  <c r="G612" i="7" s="1"/>
  <c r="C611" i="7"/>
  <c r="E611" i="7" s="1"/>
  <c r="G611" i="7" s="1"/>
  <c r="C610" i="7"/>
  <c r="E610" i="7" s="1"/>
  <c r="G610" i="7" s="1"/>
  <c r="C609" i="7"/>
  <c r="E609" i="7" s="1"/>
  <c r="G609" i="7" s="1"/>
  <c r="C608" i="7"/>
  <c r="E608" i="7" s="1"/>
  <c r="G608" i="7" s="1"/>
  <c r="C607" i="7"/>
  <c r="E607" i="7" s="1"/>
  <c r="G607" i="7" s="1"/>
  <c r="C606" i="7"/>
  <c r="E606" i="7" s="1"/>
  <c r="G606" i="7" s="1"/>
  <c r="C605" i="7"/>
  <c r="E605" i="7" s="1"/>
  <c r="G605" i="7" s="1"/>
  <c r="C604" i="7"/>
  <c r="E604" i="7" s="1"/>
  <c r="G604" i="7" s="1"/>
  <c r="C603" i="7"/>
  <c r="E603" i="7" s="1"/>
  <c r="G603" i="7" s="1"/>
  <c r="C602" i="7"/>
  <c r="E602" i="7" s="1"/>
  <c r="G602" i="7" s="1"/>
  <c r="C601" i="7"/>
  <c r="E601" i="7" s="1"/>
  <c r="G601" i="7" s="1"/>
  <c r="C600" i="7"/>
  <c r="E600" i="7" s="1"/>
  <c r="G600" i="7" s="1"/>
  <c r="C599" i="7"/>
  <c r="E599" i="7" s="1"/>
  <c r="G599" i="7" s="1"/>
  <c r="C598" i="7"/>
  <c r="E598" i="7" s="1"/>
  <c r="G598" i="7" s="1"/>
  <c r="C597" i="7"/>
  <c r="E597" i="7" s="1"/>
  <c r="G597" i="7" s="1"/>
  <c r="C596" i="7"/>
  <c r="E596" i="7" s="1"/>
  <c r="G596" i="7" s="1"/>
  <c r="C595" i="7"/>
  <c r="E595" i="7" s="1"/>
  <c r="G595" i="7" s="1"/>
  <c r="C594" i="7"/>
  <c r="E594" i="7" s="1"/>
  <c r="G594" i="7" s="1"/>
  <c r="C593" i="7"/>
  <c r="E593" i="7" s="1"/>
  <c r="G593" i="7" s="1"/>
  <c r="C592" i="7"/>
  <c r="E592" i="7" s="1"/>
  <c r="G592" i="7" s="1"/>
  <c r="C591" i="7"/>
  <c r="E591" i="7" s="1"/>
  <c r="G591" i="7" s="1"/>
  <c r="C590" i="7"/>
  <c r="E590" i="7" s="1"/>
  <c r="G590" i="7" s="1"/>
  <c r="C589" i="7"/>
  <c r="E589" i="7" s="1"/>
  <c r="G589" i="7" s="1"/>
  <c r="C588" i="7"/>
  <c r="E588" i="7" s="1"/>
  <c r="G588" i="7" s="1"/>
  <c r="C587" i="7"/>
  <c r="E587" i="7" s="1"/>
  <c r="G587" i="7" s="1"/>
  <c r="C586" i="7"/>
  <c r="E586" i="7" s="1"/>
  <c r="G586" i="7" s="1"/>
  <c r="C585" i="7"/>
  <c r="E585" i="7" s="1"/>
  <c r="G585" i="7" s="1"/>
  <c r="C584" i="7"/>
  <c r="E584" i="7" s="1"/>
  <c r="G584" i="7" s="1"/>
  <c r="C583" i="7"/>
  <c r="E583" i="7" s="1"/>
  <c r="G583" i="7" s="1"/>
  <c r="C582" i="7"/>
  <c r="E582" i="7" s="1"/>
  <c r="G582" i="7" s="1"/>
  <c r="C581" i="7"/>
  <c r="E581" i="7" s="1"/>
  <c r="G581" i="7" s="1"/>
  <c r="C580" i="7"/>
  <c r="E580" i="7" s="1"/>
  <c r="G580" i="7" s="1"/>
  <c r="C579" i="7"/>
  <c r="E579" i="7" s="1"/>
  <c r="G579" i="7" s="1"/>
  <c r="C578" i="7"/>
  <c r="E578" i="7" s="1"/>
  <c r="G578" i="7" s="1"/>
  <c r="C577" i="7"/>
  <c r="E577" i="7" s="1"/>
  <c r="G577" i="7" s="1"/>
  <c r="C576" i="7"/>
  <c r="E576" i="7" s="1"/>
  <c r="G576" i="7" s="1"/>
  <c r="C575" i="7"/>
  <c r="E575" i="7" s="1"/>
  <c r="G575" i="7" s="1"/>
  <c r="C574" i="7"/>
  <c r="E574" i="7" s="1"/>
  <c r="G574" i="7" s="1"/>
  <c r="C573" i="7"/>
  <c r="E573" i="7" s="1"/>
  <c r="G573" i="7" s="1"/>
  <c r="C572" i="7"/>
  <c r="E572" i="7" s="1"/>
  <c r="G572" i="7" s="1"/>
  <c r="C571" i="7"/>
  <c r="E571" i="7" s="1"/>
  <c r="G571" i="7" s="1"/>
  <c r="C570" i="7"/>
  <c r="E570" i="7" s="1"/>
  <c r="G570" i="7" s="1"/>
  <c r="C569" i="7"/>
  <c r="E569" i="7" s="1"/>
  <c r="G569" i="7" s="1"/>
  <c r="C568" i="7"/>
  <c r="E568" i="7" s="1"/>
  <c r="G568" i="7" s="1"/>
  <c r="C567" i="7"/>
  <c r="E567" i="7" s="1"/>
  <c r="G567" i="7" s="1"/>
  <c r="C566" i="7"/>
  <c r="E566" i="7" s="1"/>
  <c r="G566" i="7" s="1"/>
  <c r="C565" i="7"/>
  <c r="E565" i="7" s="1"/>
  <c r="G565" i="7" s="1"/>
  <c r="C564" i="7"/>
  <c r="E564" i="7" s="1"/>
  <c r="G564" i="7" s="1"/>
  <c r="C563" i="7"/>
  <c r="E563" i="7" s="1"/>
  <c r="G563" i="7" s="1"/>
  <c r="C562" i="7"/>
  <c r="E562" i="7" s="1"/>
  <c r="G562" i="7" s="1"/>
  <c r="C561" i="7"/>
  <c r="E561" i="7" s="1"/>
  <c r="G561" i="7" s="1"/>
  <c r="C560" i="7"/>
  <c r="E560" i="7" s="1"/>
  <c r="G560" i="7" s="1"/>
  <c r="C559" i="7"/>
  <c r="E559" i="7" s="1"/>
  <c r="G559" i="7" s="1"/>
  <c r="C558" i="7"/>
  <c r="E558" i="7" s="1"/>
  <c r="G558" i="7" s="1"/>
  <c r="C557" i="7"/>
  <c r="E557" i="7" s="1"/>
  <c r="G557" i="7" s="1"/>
  <c r="C556" i="7"/>
  <c r="E556" i="7" s="1"/>
  <c r="G556" i="7" s="1"/>
  <c r="C555" i="7"/>
  <c r="E555" i="7" s="1"/>
  <c r="G555" i="7" s="1"/>
  <c r="C554" i="7"/>
  <c r="E554" i="7" s="1"/>
  <c r="G554" i="7" s="1"/>
  <c r="C553" i="7"/>
  <c r="E553" i="7" s="1"/>
  <c r="G553" i="7" s="1"/>
  <c r="C552" i="7"/>
  <c r="E552" i="7" s="1"/>
  <c r="G552" i="7" s="1"/>
  <c r="C551" i="7"/>
  <c r="E551" i="7" s="1"/>
  <c r="G551" i="7" s="1"/>
  <c r="C550" i="7"/>
  <c r="E550" i="7" s="1"/>
  <c r="G550" i="7" s="1"/>
  <c r="C549" i="7"/>
  <c r="E549" i="7" s="1"/>
  <c r="G549" i="7" s="1"/>
  <c r="C548" i="7"/>
  <c r="E548" i="7" s="1"/>
  <c r="G548" i="7" s="1"/>
  <c r="C547" i="7"/>
  <c r="E547" i="7" s="1"/>
  <c r="G547" i="7" s="1"/>
  <c r="C546" i="7"/>
  <c r="E546" i="7" s="1"/>
  <c r="G546" i="7" s="1"/>
  <c r="C545" i="7"/>
  <c r="E545" i="7" s="1"/>
  <c r="G545" i="7" s="1"/>
  <c r="C544" i="7"/>
  <c r="E544" i="7" s="1"/>
  <c r="G544" i="7" s="1"/>
  <c r="C543" i="7"/>
  <c r="E543" i="7" s="1"/>
  <c r="G543" i="7" s="1"/>
  <c r="C542" i="7"/>
  <c r="E542" i="7" s="1"/>
  <c r="G542" i="7" s="1"/>
  <c r="C541" i="7"/>
  <c r="E541" i="7" s="1"/>
  <c r="G541" i="7" s="1"/>
  <c r="C540" i="7"/>
  <c r="E540" i="7" s="1"/>
  <c r="G540" i="7" s="1"/>
  <c r="C539" i="7"/>
  <c r="E539" i="7" s="1"/>
  <c r="G539" i="7" s="1"/>
  <c r="C538" i="7"/>
  <c r="E538" i="7" s="1"/>
  <c r="G538" i="7" s="1"/>
  <c r="C537" i="7"/>
  <c r="E537" i="7" s="1"/>
  <c r="G537" i="7" s="1"/>
  <c r="C536" i="7"/>
  <c r="E536" i="7" s="1"/>
  <c r="G536" i="7" s="1"/>
  <c r="C535" i="7"/>
  <c r="E535" i="7" s="1"/>
  <c r="G535" i="7" s="1"/>
  <c r="C534" i="7"/>
  <c r="E534" i="7" s="1"/>
  <c r="G534" i="7" s="1"/>
  <c r="C533" i="7"/>
  <c r="E533" i="7" s="1"/>
  <c r="G533" i="7" s="1"/>
  <c r="C532" i="7"/>
  <c r="E532" i="7" s="1"/>
  <c r="G532" i="7" s="1"/>
  <c r="C531" i="7"/>
  <c r="E531" i="7" s="1"/>
  <c r="G531" i="7" s="1"/>
  <c r="C530" i="7"/>
  <c r="E530" i="7" s="1"/>
  <c r="G530" i="7" s="1"/>
  <c r="C529" i="7"/>
  <c r="E529" i="7" s="1"/>
  <c r="G529" i="7" s="1"/>
  <c r="C528" i="7"/>
  <c r="E528" i="7" s="1"/>
  <c r="G528" i="7" s="1"/>
  <c r="C527" i="7"/>
  <c r="E527" i="7" s="1"/>
  <c r="G527" i="7" s="1"/>
  <c r="C526" i="7"/>
  <c r="E526" i="7" s="1"/>
  <c r="G526" i="7" s="1"/>
  <c r="C525" i="7"/>
  <c r="E525" i="7" s="1"/>
  <c r="G525" i="7" s="1"/>
  <c r="C524" i="7"/>
  <c r="E524" i="7" s="1"/>
  <c r="G524" i="7" s="1"/>
  <c r="C523" i="7"/>
  <c r="E523" i="7" s="1"/>
  <c r="G523" i="7" s="1"/>
  <c r="C522" i="7"/>
  <c r="E522" i="7" s="1"/>
  <c r="G522" i="7" s="1"/>
  <c r="C521" i="7"/>
  <c r="E521" i="7" s="1"/>
  <c r="G521" i="7" s="1"/>
  <c r="C520" i="7"/>
  <c r="E520" i="7" s="1"/>
  <c r="G520" i="7" s="1"/>
  <c r="C519" i="7"/>
  <c r="E519" i="7" s="1"/>
  <c r="G519" i="7" s="1"/>
  <c r="C518" i="7"/>
  <c r="E518" i="7" s="1"/>
  <c r="G518" i="7" s="1"/>
  <c r="C517" i="7"/>
  <c r="E517" i="7" s="1"/>
  <c r="G517" i="7" s="1"/>
  <c r="C516" i="7"/>
  <c r="E516" i="7" s="1"/>
  <c r="G516" i="7" s="1"/>
  <c r="C515" i="7"/>
  <c r="E515" i="7" s="1"/>
  <c r="G515" i="7" s="1"/>
  <c r="C514" i="7"/>
  <c r="E514" i="7" s="1"/>
  <c r="G514" i="7" s="1"/>
  <c r="C513" i="7"/>
  <c r="E513" i="7" s="1"/>
  <c r="G513" i="7" s="1"/>
  <c r="C512" i="7"/>
  <c r="E512" i="7" s="1"/>
  <c r="G512" i="7" s="1"/>
  <c r="C511" i="7"/>
  <c r="E511" i="7" s="1"/>
  <c r="G511" i="7" s="1"/>
  <c r="C510" i="7"/>
  <c r="E510" i="7" s="1"/>
  <c r="G510" i="7" s="1"/>
  <c r="C509" i="7"/>
  <c r="E509" i="7" s="1"/>
  <c r="G509" i="7" s="1"/>
  <c r="C508" i="7"/>
  <c r="E508" i="7" s="1"/>
  <c r="G508" i="7" s="1"/>
  <c r="C507" i="7"/>
  <c r="E507" i="7" s="1"/>
  <c r="G507" i="7" s="1"/>
  <c r="C506" i="7"/>
  <c r="E506" i="7" s="1"/>
  <c r="G506" i="7" s="1"/>
  <c r="C505" i="7"/>
  <c r="E505" i="7" s="1"/>
  <c r="G505" i="7" s="1"/>
  <c r="C504" i="7"/>
  <c r="E504" i="7" s="1"/>
  <c r="G504" i="7" s="1"/>
  <c r="C503" i="7"/>
  <c r="E503" i="7" s="1"/>
  <c r="G503" i="7" s="1"/>
  <c r="C502" i="7"/>
  <c r="E502" i="7" s="1"/>
  <c r="G502" i="7" s="1"/>
  <c r="C501" i="7"/>
  <c r="E501" i="7" s="1"/>
  <c r="G501" i="7" s="1"/>
  <c r="C500" i="7"/>
  <c r="E500" i="7" s="1"/>
  <c r="G500" i="7" s="1"/>
  <c r="C499" i="7"/>
  <c r="E499" i="7" s="1"/>
  <c r="G499" i="7" s="1"/>
  <c r="C498" i="7"/>
  <c r="E498" i="7" s="1"/>
  <c r="G498" i="7" s="1"/>
  <c r="C497" i="7"/>
  <c r="E497" i="7" s="1"/>
  <c r="G497" i="7" s="1"/>
  <c r="C496" i="7"/>
  <c r="E496" i="7" s="1"/>
  <c r="G496" i="7" s="1"/>
  <c r="C495" i="7"/>
  <c r="E495" i="7" s="1"/>
  <c r="G495" i="7" s="1"/>
  <c r="C494" i="7"/>
  <c r="E494" i="7" s="1"/>
  <c r="G494" i="7" s="1"/>
  <c r="C493" i="7"/>
  <c r="E493" i="7" s="1"/>
  <c r="G493" i="7" s="1"/>
  <c r="C492" i="7"/>
  <c r="E492" i="7" s="1"/>
  <c r="G492" i="7" s="1"/>
  <c r="C491" i="7"/>
  <c r="E491" i="7" s="1"/>
  <c r="G491" i="7" s="1"/>
  <c r="C490" i="7"/>
  <c r="E490" i="7" s="1"/>
  <c r="G490" i="7" s="1"/>
  <c r="C489" i="7"/>
  <c r="E489" i="7" s="1"/>
  <c r="G489" i="7" s="1"/>
  <c r="C488" i="7"/>
  <c r="E488" i="7" s="1"/>
  <c r="G488" i="7" s="1"/>
  <c r="C487" i="7"/>
  <c r="E487" i="7" s="1"/>
  <c r="G487" i="7" s="1"/>
  <c r="C486" i="7"/>
  <c r="E486" i="7" s="1"/>
  <c r="G486" i="7" s="1"/>
  <c r="C485" i="7"/>
  <c r="E485" i="7" s="1"/>
  <c r="G485" i="7" s="1"/>
  <c r="C484" i="7"/>
  <c r="E484" i="7" s="1"/>
  <c r="G484" i="7" s="1"/>
  <c r="C483" i="7"/>
  <c r="E483" i="7" s="1"/>
  <c r="G483" i="7" s="1"/>
  <c r="C482" i="7"/>
  <c r="E482" i="7" s="1"/>
  <c r="G482" i="7" s="1"/>
  <c r="C481" i="7"/>
  <c r="E481" i="7" s="1"/>
  <c r="G481" i="7" s="1"/>
  <c r="C480" i="7"/>
  <c r="E480" i="7" s="1"/>
  <c r="G480" i="7" s="1"/>
  <c r="C479" i="7"/>
  <c r="E479" i="7" s="1"/>
  <c r="G479" i="7" s="1"/>
  <c r="C478" i="7"/>
  <c r="E478" i="7" s="1"/>
  <c r="G478" i="7" s="1"/>
  <c r="C477" i="7"/>
  <c r="E477" i="7" s="1"/>
  <c r="G477" i="7" s="1"/>
  <c r="C476" i="7"/>
  <c r="E476" i="7" s="1"/>
  <c r="G476" i="7" s="1"/>
  <c r="C475" i="7"/>
  <c r="E475" i="7" s="1"/>
  <c r="G475" i="7" s="1"/>
  <c r="C474" i="7"/>
  <c r="E474" i="7" s="1"/>
  <c r="G474" i="7" s="1"/>
  <c r="C473" i="7"/>
  <c r="E473" i="7" s="1"/>
  <c r="G473" i="7" s="1"/>
  <c r="C472" i="7"/>
  <c r="E472" i="7" s="1"/>
  <c r="G472" i="7" s="1"/>
  <c r="C471" i="7"/>
  <c r="E471" i="7" s="1"/>
  <c r="G471" i="7" s="1"/>
  <c r="C470" i="7"/>
  <c r="E470" i="7" s="1"/>
  <c r="G470" i="7" s="1"/>
  <c r="C469" i="7"/>
  <c r="E469" i="7" s="1"/>
  <c r="G469" i="7" s="1"/>
  <c r="C468" i="7"/>
  <c r="E468" i="7" s="1"/>
  <c r="G468" i="7" s="1"/>
  <c r="C467" i="7"/>
  <c r="E467" i="7" s="1"/>
  <c r="G467" i="7" s="1"/>
  <c r="C466" i="7"/>
  <c r="E466" i="7" s="1"/>
  <c r="G466" i="7" s="1"/>
  <c r="C465" i="7"/>
  <c r="E465" i="7" s="1"/>
  <c r="G465" i="7" s="1"/>
  <c r="C464" i="7"/>
  <c r="E464" i="7" s="1"/>
  <c r="G464" i="7" s="1"/>
  <c r="C463" i="7"/>
  <c r="E463" i="7" s="1"/>
  <c r="G463" i="7" s="1"/>
  <c r="C462" i="7"/>
  <c r="E462" i="7" s="1"/>
  <c r="G462" i="7" s="1"/>
  <c r="C461" i="7"/>
  <c r="E461" i="7" s="1"/>
  <c r="G461" i="7" s="1"/>
  <c r="C460" i="7"/>
  <c r="E460" i="7" s="1"/>
  <c r="G460" i="7" s="1"/>
  <c r="C459" i="7"/>
  <c r="E459" i="7" s="1"/>
  <c r="G459" i="7" s="1"/>
  <c r="C458" i="7"/>
  <c r="E458" i="7" s="1"/>
  <c r="G458" i="7" s="1"/>
  <c r="C457" i="7"/>
  <c r="E457" i="7" s="1"/>
  <c r="G457" i="7" s="1"/>
  <c r="C456" i="7"/>
  <c r="E456" i="7" s="1"/>
  <c r="G456" i="7" s="1"/>
  <c r="C455" i="7"/>
  <c r="E455" i="7" s="1"/>
  <c r="G455" i="7" s="1"/>
  <c r="C454" i="7"/>
  <c r="E454" i="7" s="1"/>
  <c r="G454" i="7" s="1"/>
  <c r="C453" i="7"/>
  <c r="E453" i="7" s="1"/>
  <c r="G453" i="7" s="1"/>
  <c r="C452" i="7"/>
  <c r="E452" i="7" s="1"/>
  <c r="G452" i="7" s="1"/>
  <c r="C451" i="7"/>
  <c r="E451" i="7" s="1"/>
  <c r="G451" i="7" s="1"/>
  <c r="C450" i="7"/>
  <c r="E450" i="7" s="1"/>
  <c r="G450" i="7" s="1"/>
  <c r="C449" i="7"/>
  <c r="E449" i="7" s="1"/>
  <c r="G449" i="7" s="1"/>
  <c r="C448" i="7"/>
  <c r="E448" i="7" s="1"/>
  <c r="G448" i="7" s="1"/>
  <c r="C447" i="7"/>
  <c r="E447" i="7" s="1"/>
  <c r="G447" i="7" s="1"/>
  <c r="C446" i="7"/>
  <c r="E446" i="7" s="1"/>
  <c r="G446" i="7" s="1"/>
  <c r="C445" i="7"/>
  <c r="E445" i="7" s="1"/>
  <c r="G445" i="7" s="1"/>
  <c r="C444" i="7"/>
  <c r="E444" i="7" s="1"/>
  <c r="G444" i="7" s="1"/>
  <c r="C443" i="7"/>
  <c r="E443" i="7" s="1"/>
  <c r="G443" i="7" s="1"/>
  <c r="C442" i="7"/>
  <c r="E442" i="7" s="1"/>
  <c r="G442" i="7" s="1"/>
  <c r="C441" i="7"/>
  <c r="E441" i="7" s="1"/>
  <c r="G441" i="7" s="1"/>
  <c r="C440" i="7"/>
  <c r="E440" i="7" s="1"/>
  <c r="G440" i="7" s="1"/>
  <c r="C439" i="7"/>
  <c r="E439" i="7" s="1"/>
  <c r="G439" i="7" s="1"/>
  <c r="C438" i="7"/>
  <c r="E438" i="7" s="1"/>
  <c r="G438" i="7" s="1"/>
  <c r="C437" i="7"/>
  <c r="E437" i="7" s="1"/>
  <c r="G437" i="7" s="1"/>
  <c r="C436" i="7"/>
  <c r="E436" i="7" s="1"/>
  <c r="G436" i="7" s="1"/>
  <c r="C435" i="7"/>
  <c r="E435" i="7" s="1"/>
  <c r="G435" i="7" s="1"/>
  <c r="C434" i="7"/>
  <c r="E434" i="7" s="1"/>
  <c r="G434" i="7" s="1"/>
  <c r="C433" i="7"/>
  <c r="E433" i="7" s="1"/>
  <c r="G433" i="7" s="1"/>
  <c r="C432" i="7"/>
  <c r="E432" i="7" s="1"/>
  <c r="G432" i="7" s="1"/>
  <c r="C431" i="7"/>
  <c r="E431" i="7" s="1"/>
  <c r="G431" i="7" s="1"/>
  <c r="C430" i="7"/>
  <c r="E430" i="7" s="1"/>
  <c r="G430" i="7" s="1"/>
  <c r="C429" i="7"/>
  <c r="E429" i="7" s="1"/>
  <c r="G429" i="7" s="1"/>
  <c r="C428" i="7"/>
  <c r="E428" i="7" s="1"/>
  <c r="G428" i="7" s="1"/>
  <c r="C427" i="7"/>
  <c r="E427" i="7" s="1"/>
  <c r="G427" i="7" s="1"/>
  <c r="C426" i="7"/>
  <c r="E426" i="7" s="1"/>
  <c r="G426" i="7" s="1"/>
  <c r="C425" i="7"/>
  <c r="E425" i="7" s="1"/>
  <c r="G425" i="7" s="1"/>
  <c r="C424" i="7"/>
  <c r="E424" i="7" s="1"/>
  <c r="G424" i="7" s="1"/>
  <c r="C423" i="7"/>
  <c r="E423" i="7" s="1"/>
  <c r="G423" i="7" s="1"/>
  <c r="C422" i="7"/>
  <c r="E422" i="7" s="1"/>
  <c r="G422" i="7" s="1"/>
  <c r="C421" i="7"/>
  <c r="E421" i="7" s="1"/>
  <c r="G421" i="7" s="1"/>
  <c r="C420" i="7"/>
  <c r="E420" i="7" s="1"/>
  <c r="G420" i="7" s="1"/>
  <c r="C419" i="7"/>
  <c r="E419" i="7" s="1"/>
  <c r="G419" i="7" s="1"/>
  <c r="C418" i="7"/>
  <c r="E418" i="7" s="1"/>
  <c r="G418" i="7" s="1"/>
  <c r="C417" i="7"/>
  <c r="E417" i="7" s="1"/>
  <c r="G417" i="7" s="1"/>
  <c r="C416" i="7"/>
  <c r="E416" i="7" s="1"/>
  <c r="G416" i="7" s="1"/>
  <c r="C415" i="7"/>
  <c r="E415" i="7" s="1"/>
  <c r="G415" i="7" s="1"/>
  <c r="C414" i="7"/>
  <c r="E414" i="7" s="1"/>
  <c r="G414" i="7" s="1"/>
  <c r="C413" i="7"/>
  <c r="E413" i="7" s="1"/>
  <c r="G413" i="7" s="1"/>
  <c r="C412" i="7"/>
  <c r="E412" i="7" s="1"/>
  <c r="G412" i="7" s="1"/>
  <c r="C411" i="7"/>
  <c r="E411" i="7" s="1"/>
  <c r="G411" i="7" s="1"/>
  <c r="C410" i="7"/>
  <c r="E410" i="7" s="1"/>
  <c r="G410" i="7" s="1"/>
  <c r="C409" i="7"/>
  <c r="E409" i="7" s="1"/>
  <c r="G409" i="7" s="1"/>
  <c r="C408" i="7"/>
  <c r="E408" i="7" s="1"/>
  <c r="G408" i="7" s="1"/>
  <c r="C407" i="7"/>
  <c r="E407" i="7" s="1"/>
  <c r="G407" i="7" s="1"/>
  <c r="C406" i="7"/>
  <c r="E406" i="7" s="1"/>
  <c r="G406" i="7" s="1"/>
  <c r="C405" i="7"/>
  <c r="E405" i="7" s="1"/>
  <c r="G405" i="7" s="1"/>
  <c r="C404" i="7"/>
  <c r="E404" i="7" s="1"/>
  <c r="G404" i="7" s="1"/>
  <c r="C403" i="7"/>
  <c r="E403" i="7" s="1"/>
  <c r="G403" i="7" s="1"/>
  <c r="C402" i="7"/>
  <c r="E402" i="7" s="1"/>
  <c r="G402" i="7" s="1"/>
  <c r="C401" i="7"/>
  <c r="E401" i="7" s="1"/>
  <c r="G401" i="7" s="1"/>
  <c r="C400" i="7"/>
  <c r="E400" i="7" s="1"/>
  <c r="G400" i="7" s="1"/>
  <c r="C399" i="7"/>
  <c r="E399" i="7" s="1"/>
  <c r="G399" i="7" s="1"/>
  <c r="C398" i="7"/>
  <c r="E398" i="7" s="1"/>
  <c r="G398" i="7" s="1"/>
  <c r="C397" i="7"/>
  <c r="E397" i="7" s="1"/>
  <c r="G397" i="7" s="1"/>
  <c r="C396" i="7"/>
  <c r="E396" i="7" s="1"/>
  <c r="G396" i="7" s="1"/>
  <c r="C395" i="7"/>
  <c r="E395" i="7" s="1"/>
  <c r="G395" i="7" s="1"/>
  <c r="C394" i="7"/>
  <c r="E394" i="7" s="1"/>
  <c r="G394" i="7" s="1"/>
  <c r="C393" i="7"/>
  <c r="E393" i="7" s="1"/>
  <c r="G393" i="7" s="1"/>
  <c r="C392" i="7"/>
  <c r="E392" i="7" s="1"/>
  <c r="G392" i="7" s="1"/>
  <c r="C391" i="7"/>
  <c r="E391" i="7" s="1"/>
  <c r="G391" i="7" s="1"/>
  <c r="C390" i="7"/>
  <c r="E390" i="7" s="1"/>
  <c r="G390" i="7" s="1"/>
  <c r="C389" i="7"/>
  <c r="E389" i="7" s="1"/>
  <c r="G389" i="7" s="1"/>
  <c r="C388" i="7"/>
  <c r="E388" i="7" s="1"/>
  <c r="G388" i="7" s="1"/>
  <c r="C387" i="7"/>
  <c r="E387" i="7" s="1"/>
  <c r="G387" i="7" s="1"/>
  <c r="C386" i="7"/>
  <c r="E386" i="7" s="1"/>
  <c r="G386" i="7" s="1"/>
  <c r="C385" i="7"/>
  <c r="E385" i="7" s="1"/>
  <c r="G385" i="7" s="1"/>
  <c r="C384" i="7"/>
  <c r="E384" i="7" s="1"/>
  <c r="G384" i="7" s="1"/>
  <c r="C383" i="7"/>
  <c r="E383" i="7" s="1"/>
  <c r="G383" i="7" s="1"/>
  <c r="C382" i="7"/>
  <c r="E382" i="7" s="1"/>
  <c r="G382" i="7" s="1"/>
  <c r="C381" i="7"/>
  <c r="E381" i="7" s="1"/>
  <c r="G381" i="7" s="1"/>
  <c r="C380" i="7"/>
  <c r="E380" i="7" s="1"/>
  <c r="G380" i="7" s="1"/>
  <c r="C379" i="7"/>
  <c r="E379" i="7" s="1"/>
  <c r="G379" i="7" s="1"/>
  <c r="C378" i="7"/>
  <c r="E378" i="7" s="1"/>
  <c r="G378" i="7" s="1"/>
  <c r="C377" i="7"/>
  <c r="E377" i="7" s="1"/>
  <c r="G377" i="7" s="1"/>
  <c r="C376" i="7"/>
  <c r="E376" i="7" s="1"/>
  <c r="G376" i="7" s="1"/>
  <c r="C375" i="7"/>
  <c r="E375" i="7" s="1"/>
  <c r="G375" i="7" s="1"/>
  <c r="C374" i="7"/>
  <c r="E374" i="7" s="1"/>
  <c r="G374" i="7" s="1"/>
  <c r="C373" i="7"/>
  <c r="E373" i="7" s="1"/>
  <c r="G373" i="7" s="1"/>
  <c r="C372" i="7"/>
  <c r="E372" i="7" s="1"/>
  <c r="G372" i="7" s="1"/>
  <c r="C371" i="7"/>
  <c r="E371" i="7" s="1"/>
  <c r="G371" i="7" s="1"/>
  <c r="C370" i="7"/>
  <c r="E370" i="7" s="1"/>
  <c r="G370" i="7" s="1"/>
  <c r="C369" i="7"/>
  <c r="E369" i="7" s="1"/>
  <c r="G369" i="7" s="1"/>
  <c r="C368" i="7"/>
  <c r="E368" i="7" s="1"/>
  <c r="G368" i="7" s="1"/>
  <c r="C367" i="7"/>
  <c r="E367" i="7" s="1"/>
  <c r="G367" i="7" s="1"/>
  <c r="C366" i="7"/>
  <c r="E366" i="7" s="1"/>
  <c r="G366" i="7" s="1"/>
  <c r="C365" i="7"/>
  <c r="E365" i="7" s="1"/>
  <c r="G365" i="7" s="1"/>
  <c r="C364" i="7"/>
  <c r="E364" i="7" s="1"/>
  <c r="G364" i="7" s="1"/>
  <c r="C363" i="7"/>
  <c r="E363" i="7" s="1"/>
  <c r="G363" i="7" s="1"/>
  <c r="C362" i="7"/>
  <c r="E362" i="7" s="1"/>
  <c r="G362" i="7" s="1"/>
  <c r="C361" i="7"/>
  <c r="E361" i="7" s="1"/>
  <c r="G361" i="7" s="1"/>
  <c r="C360" i="7"/>
  <c r="E360" i="7" s="1"/>
  <c r="G360" i="7" s="1"/>
  <c r="C359" i="7"/>
  <c r="E359" i="7" s="1"/>
  <c r="G359" i="7" s="1"/>
  <c r="C358" i="7"/>
  <c r="E358" i="7" s="1"/>
  <c r="G358" i="7" s="1"/>
  <c r="C357" i="7"/>
  <c r="E357" i="7" s="1"/>
  <c r="G357" i="7" s="1"/>
  <c r="C356" i="7"/>
  <c r="E356" i="7" s="1"/>
  <c r="G356" i="7" s="1"/>
  <c r="C355" i="7"/>
  <c r="E355" i="7" s="1"/>
  <c r="G355" i="7" s="1"/>
  <c r="C354" i="7"/>
  <c r="E354" i="7" s="1"/>
  <c r="G354" i="7" s="1"/>
  <c r="C353" i="7"/>
  <c r="E353" i="7" s="1"/>
  <c r="G353" i="7" s="1"/>
  <c r="C352" i="7"/>
  <c r="E352" i="7" s="1"/>
  <c r="G352" i="7" s="1"/>
  <c r="C351" i="7"/>
  <c r="E351" i="7" s="1"/>
  <c r="G351" i="7" s="1"/>
  <c r="C350" i="7"/>
  <c r="E350" i="7" s="1"/>
  <c r="G350" i="7" s="1"/>
  <c r="C349" i="7"/>
  <c r="E349" i="7" s="1"/>
  <c r="G349" i="7" s="1"/>
  <c r="C348" i="7"/>
  <c r="E348" i="7" s="1"/>
  <c r="G348" i="7" s="1"/>
  <c r="C347" i="7"/>
  <c r="E347" i="7" s="1"/>
  <c r="G347" i="7" s="1"/>
  <c r="C346" i="7"/>
  <c r="E346" i="7" s="1"/>
  <c r="G346" i="7" s="1"/>
  <c r="C345" i="7"/>
  <c r="E345" i="7" s="1"/>
  <c r="G345" i="7" s="1"/>
  <c r="C344" i="7"/>
  <c r="E344" i="7" s="1"/>
  <c r="G344" i="7" s="1"/>
  <c r="C343" i="7"/>
  <c r="E343" i="7" s="1"/>
  <c r="G343" i="7" s="1"/>
  <c r="C342" i="7"/>
  <c r="E342" i="7" s="1"/>
  <c r="G342" i="7" s="1"/>
  <c r="C341" i="7"/>
  <c r="E341" i="7" s="1"/>
  <c r="G341" i="7" s="1"/>
  <c r="C340" i="7"/>
  <c r="E340" i="7" s="1"/>
  <c r="G340" i="7" s="1"/>
  <c r="C339" i="7"/>
  <c r="E339" i="7" s="1"/>
  <c r="G339" i="7" s="1"/>
  <c r="C338" i="7"/>
  <c r="E338" i="7" s="1"/>
  <c r="G338" i="7" s="1"/>
  <c r="C337" i="7"/>
  <c r="E337" i="7" s="1"/>
  <c r="G337" i="7" s="1"/>
  <c r="C336" i="7"/>
  <c r="E336" i="7" s="1"/>
  <c r="G336" i="7" s="1"/>
  <c r="C335" i="7"/>
  <c r="E335" i="7" s="1"/>
  <c r="G335" i="7" s="1"/>
  <c r="C334" i="7"/>
  <c r="E334" i="7" s="1"/>
  <c r="G334" i="7" s="1"/>
  <c r="C333" i="7"/>
  <c r="E333" i="7" s="1"/>
  <c r="G333" i="7" s="1"/>
  <c r="C332" i="7"/>
  <c r="E332" i="7" s="1"/>
  <c r="G332" i="7" s="1"/>
  <c r="C331" i="7"/>
  <c r="E331" i="7" s="1"/>
  <c r="G331" i="7" s="1"/>
  <c r="C330" i="7"/>
  <c r="E330" i="7" s="1"/>
  <c r="G330" i="7" s="1"/>
  <c r="C329" i="7"/>
  <c r="E329" i="7" s="1"/>
  <c r="G329" i="7" s="1"/>
  <c r="C328" i="7"/>
  <c r="E328" i="7" s="1"/>
  <c r="G328" i="7" s="1"/>
  <c r="C327" i="7"/>
  <c r="E327" i="7" s="1"/>
  <c r="G327" i="7" s="1"/>
  <c r="C326" i="7"/>
  <c r="E326" i="7" s="1"/>
  <c r="G326" i="7" s="1"/>
  <c r="C325" i="7"/>
  <c r="E325" i="7" s="1"/>
  <c r="G325" i="7" s="1"/>
  <c r="C324" i="7"/>
  <c r="E324" i="7" s="1"/>
  <c r="G324" i="7" s="1"/>
  <c r="C323" i="7"/>
  <c r="E323" i="7" s="1"/>
  <c r="G323" i="7" s="1"/>
  <c r="C322" i="7"/>
  <c r="E322" i="7" s="1"/>
  <c r="G322" i="7" s="1"/>
  <c r="C321" i="7"/>
  <c r="E321" i="7" s="1"/>
  <c r="G321" i="7" s="1"/>
  <c r="C320" i="7"/>
  <c r="E320" i="7" s="1"/>
  <c r="G320" i="7" s="1"/>
  <c r="C319" i="7"/>
  <c r="E319" i="7" s="1"/>
  <c r="G319" i="7" s="1"/>
  <c r="C318" i="7"/>
  <c r="E318" i="7" s="1"/>
  <c r="G318" i="7" s="1"/>
  <c r="C317" i="7"/>
  <c r="E317" i="7" s="1"/>
  <c r="G317" i="7" s="1"/>
  <c r="C316" i="7"/>
  <c r="E316" i="7" s="1"/>
  <c r="G316" i="7" s="1"/>
  <c r="C315" i="7"/>
  <c r="E315" i="7" s="1"/>
  <c r="G315" i="7" s="1"/>
  <c r="C314" i="7"/>
  <c r="E314" i="7" s="1"/>
  <c r="G314" i="7" s="1"/>
  <c r="C313" i="7"/>
  <c r="E313" i="7" s="1"/>
  <c r="G313" i="7" s="1"/>
  <c r="C312" i="7"/>
  <c r="E312" i="7" s="1"/>
  <c r="G312" i="7" s="1"/>
  <c r="C311" i="7"/>
  <c r="E311" i="7" s="1"/>
  <c r="G311" i="7" s="1"/>
  <c r="C310" i="7"/>
  <c r="E310" i="7" s="1"/>
  <c r="G310" i="7" s="1"/>
  <c r="C309" i="7"/>
  <c r="E309" i="7" s="1"/>
  <c r="G309" i="7" s="1"/>
  <c r="C308" i="7"/>
  <c r="E308" i="7" s="1"/>
  <c r="G308" i="7" s="1"/>
  <c r="C307" i="7"/>
  <c r="E307" i="7" s="1"/>
  <c r="G307" i="7" s="1"/>
  <c r="C306" i="7"/>
  <c r="E306" i="7" s="1"/>
  <c r="G306" i="7" s="1"/>
  <c r="C305" i="7"/>
  <c r="E305" i="7" s="1"/>
  <c r="G305" i="7" s="1"/>
  <c r="C304" i="7"/>
  <c r="E304" i="7" s="1"/>
  <c r="G304" i="7" s="1"/>
  <c r="C303" i="7"/>
  <c r="E303" i="7" s="1"/>
  <c r="G303" i="7" s="1"/>
  <c r="C302" i="7"/>
  <c r="E302" i="7" s="1"/>
  <c r="G302" i="7" s="1"/>
  <c r="C301" i="7"/>
  <c r="E301" i="7" s="1"/>
  <c r="G301" i="7" s="1"/>
  <c r="C300" i="7"/>
  <c r="E300" i="7" s="1"/>
  <c r="G300" i="7" s="1"/>
  <c r="C299" i="7"/>
  <c r="E299" i="7" s="1"/>
  <c r="G299" i="7" s="1"/>
  <c r="C298" i="7"/>
  <c r="E298" i="7" s="1"/>
  <c r="G298" i="7" s="1"/>
  <c r="C297" i="7"/>
  <c r="E297" i="7" s="1"/>
  <c r="G297" i="7" s="1"/>
  <c r="C296" i="7"/>
  <c r="E296" i="7" s="1"/>
  <c r="G296" i="7" s="1"/>
  <c r="C295" i="7"/>
  <c r="E295" i="7" s="1"/>
  <c r="G295" i="7" s="1"/>
  <c r="C294" i="7"/>
  <c r="E294" i="7" s="1"/>
  <c r="G294" i="7" s="1"/>
  <c r="C293" i="7"/>
  <c r="E293" i="7" s="1"/>
  <c r="G293" i="7" s="1"/>
  <c r="C292" i="7"/>
  <c r="E292" i="7" s="1"/>
  <c r="G292" i="7" s="1"/>
  <c r="C291" i="7"/>
  <c r="E291" i="7" s="1"/>
  <c r="G291" i="7" s="1"/>
  <c r="C290" i="7"/>
  <c r="E290" i="7" s="1"/>
  <c r="G290" i="7" s="1"/>
  <c r="C289" i="7"/>
  <c r="E289" i="7" s="1"/>
  <c r="G289" i="7" s="1"/>
  <c r="C288" i="7"/>
  <c r="E288" i="7" s="1"/>
  <c r="G288" i="7" s="1"/>
  <c r="C287" i="7"/>
  <c r="E287" i="7" s="1"/>
  <c r="G287" i="7" s="1"/>
  <c r="C286" i="7"/>
  <c r="E286" i="7" s="1"/>
  <c r="G286" i="7" s="1"/>
  <c r="C285" i="7"/>
  <c r="E285" i="7" s="1"/>
  <c r="G285" i="7" s="1"/>
  <c r="C284" i="7"/>
  <c r="E284" i="7" s="1"/>
  <c r="G284" i="7" s="1"/>
  <c r="C283" i="7"/>
  <c r="E283" i="7" s="1"/>
  <c r="G283" i="7" s="1"/>
  <c r="C282" i="7"/>
  <c r="E282" i="7" s="1"/>
  <c r="G282" i="7" s="1"/>
  <c r="C281" i="7"/>
  <c r="E281" i="7" s="1"/>
  <c r="G281" i="7" s="1"/>
  <c r="C280" i="7"/>
  <c r="E280" i="7" s="1"/>
  <c r="G280" i="7" s="1"/>
  <c r="C279" i="7"/>
  <c r="E279" i="7" s="1"/>
  <c r="G279" i="7" s="1"/>
  <c r="C278" i="7"/>
  <c r="E278" i="7" s="1"/>
  <c r="G278" i="7" s="1"/>
  <c r="C277" i="7"/>
  <c r="E277" i="7" s="1"/>
  <c r="G277" i="7" s="1"/>
  <c r="C276" i="7"/>
  <c r="E276" i="7" s="1"/>
  <c r="G276" i="7" s="1"/>
  <c r="C275" i="7"/>
  <c r="E275" i="7" s="1"/>
  <c r="G275" i="7" s="1"/>
  <c r="C274" i="7"/>
  <c r="E274" i="7" s="1"/>
  <c r="G274" i="7" s="1"/>
  <c r="C273" i="7"/>
  <c r="E273" i="7" s="1"/>
  <c r="G273" i="7" s="1"/>
  <c r="C272" i="7"/>
  <c r="E272" i="7" s="1"/>
  <c r="G272" i="7" s="1"/>
  <c r="C271" i="7"/>
  <c r="E271" i="7" s="1"/>
  <c r="G271" i="7" s="1"/>
  <c r="C270" i="7"/>
  <c r="E270" i="7" s="1"/>
  <c r="G270" i="7" s="1"/>
  <c r="C269" i="7"/>
  <c r="E269" i="7" s="1"/>
  <c r="G269" i="7" s="1"/>
  <c r="C268" i="7"/>
  <c r="E268" i="7" s="1"/>
  <c r="G268" i="7" s="1"/>
  <c r="C267" i="7"/>
  <c r="E267" i="7" s="1"/>
  <c r="G267" i="7" s="1"/>
  <c r="C266" i="7"/>
  <c r="E266" i="7" s="1"/>
  <c r="G266" i="7" s="1"/>
  <c r="C265" i="7"/>
  <c r="E265" i="7" s="1"/>
  <c r="G265" i="7" s="1"/>
  <c r="C264" i="7"/>
  <c r="E264" i="7" s="1"/>
  <c r="G264" i="7" s="1"/>
  <c r="C263" i="7"/>
  <c r="E263" i="7" s="1"/>
  <c r="G263" i="7" s="1"/>
  <c r="C262" i="7"/>
  <c r="E262" i="7" s="1"/>
  <c r="G262" i="7" s="1"/>
  <c r="C261" i="7"/>
  <c r="E261" i="7" s="1"/>
  <c r="G261" i="7" s="1"/>
  <c r="C260" i="7"/>
  <c r="E260" i="7" s="1"/>
  <c r="G260" i="7" s="1"/>
  <c r="C259" i="7"/>
  <c r="E259" i="7" s="1"/>
  <c r="G259" i="7" s="1"/>
  <c r="C258" i="7"/>
  <c r="E258" i="7" s="1"/>
  <c r="G258" i="7" s="1"/>
  <c r="C257" i="7"/>
  <c r="E257" i="7" s="1"/>
  <c r="G257" i="7" s="1"/>
  <c r="C256" i="7"/>
  <c r="E256" i="7" s="1"/>
  <c r="G256" i="7" s="1"/>
  <c r="C255" i="7"/>
  <c r="E255" i="7" s="1"/>
  <c r="G255" i="7" s="1"/>
  <c r="C254" i="7"/>
  <c r="E254" i="7" s="1"/>
  <c r="G254" i="7" s="1"/>
  <c r="C253" i="7"/>
  <c r="E253" i="7" s="1"/>
  <c r="G253" i="7" s="1"/>
  <c r="C252" i="7"/>
  <c r="E252" i="7" s="1"/>
  <c r="G252" i="7" s="1"/>
  <c r="C251" i="7"/>
  <c r="E251" i="7" s="1"/>
  <c r="G251" i="7" s="1"/>
  <c r="C250" i="7"/>
  <c r="E250" i="7" s="1"/>
  <c r="G250" i="7" s="1"/>
  <c r="C249" i="7"/>
  <c r="E249" i="7" s="1"/>
  <c r="G249" i="7" s="1"/>
  <c r="C248" i="7"/>
  <c r="E248" i="7" s="1"/>
  <c r="G248" i="7" s="1"/>
  <c r="C247" i="7"/>
  <c r="E247" i="7" s="1"/>
  <c r="G247" i="7" s="1"/>
  <c r="C246" i="7"/>
  <c r="E246" i="7" s="1"/>
  <c r="G246" i="7" s="1"/>
  <c r="C245" i="7"/>
  <c r="E245" i="7" s="1"/>
  <c r="G245" i="7" s="1"/>
  <c r="C244" i="7"/>
  <c r="E244" i="7" s="1"/>
  <c r="G244" i="7" s="1"/>
  <c r="C243" i="7"/>
  <c r="E243" i="7" s="1"/>
  <c r="G243" i="7" s="1"/>
  <c r="C242" i="7"/>
  <c r="E242" i="7" s="1"/>
  <c r="G242" i="7" s="1"/>
  <c r="C241" i="7"/>
  <c r="E241" i="7" s="1"/>
  <c r="G241" i="7" s="1"/>
  <c r="C240" i="7"/>
  <c r="E240" i="7" s="1"/>
  <c r="G240" i="7" s="1"/>
  <c r="C239" i="7"/>
  <c r="E239" i="7" s="1"/>
  <c r="G239" i="7" s="1"/>
  <c r="C238" i="7"/>
  <c r="E238" i="7" s="1"/>
  <c r="G238" i="7" s="1"/>
  <c r="C237" i="7"/>
  <c r="E237" i="7" s="1"/>
  <c r="G237" i="7" s="1"/>
  <c r="C236" i="7"/>
  <c r="E236" i="7" s="1"/>
  <c r="G236" i="7" s="1"/>
  <c r="C235" i="7"/>
  <c r="E235" i="7" s="1"/>
  <c r="G235" i="7" s="1"/>
  <c r="C234" i="7"/>
  <c r="E234" i="7" s="1"/>
  <c r="G234" i="7" s="1"/>
  <c r="C233" i="7"/>
  <c r="E233" i="7" s="1"/>
  <c r="G233" i="7" s="1"/>
  <c r="C232" i="7"/>
  <c r="E232" i="7" s="1"/>
  <c r="G232" i="7" s="1"/>
  <c r="C231" i="7"/>
  <c r="E231" i="7" s="1"/>
  <c r="G231" i="7" s="1"/>
  <c r="C230" i="7"/>
  <c r="E230" i="7" s="1"/>
  <c r="G230" i="7" s="1"/>
  <c r="C229" i="7"/>
  <c r="E229" i="7" s="1"/>
  <c r="G229" i="7" s="1"/>
  <c r="C228" i="7"/>
  <c r="E228" i="7" s="1"/>
  <c r="G228" i="7" s="1"/>
  <c r="C227" i="7"/>
  <c r="E227" i="7" s="1"/>
  <c r="G227" i="7" s="1"/>
  <c r="C226" i="7"/>
  <c r="E226" i="7" s="1"/>
  <c r="G226" i="7" s="1"/>
  <c r="C225" i="7"/>
  <c r="E225" i="7" s="1"/>
  <c r="G225" i="7" s="1"/>
  <c r="C224" i="7"/>
  <c r="E224" i="7" s="1"/>
  <c r="G224" i="7" s="1"/>
  <c r="C223" i="7"/>
  <c r="E223" i="7" s="1"/>
  <c r="G223" i="7" s="1"/>
  <c r="C222" i="7"/>
  <c r="E222" i="7" s="1"/>
  <c r="G222" i="7" s="1"/>
  <c r="C221" i="7"/>
  <c r="E221" i="7" s="1"/>
  <c r="G221" i="7" s="1"/>
  <c r="C220" i="7"/>
  <c r="E220" i="7" s="1"/>
  <c r="G220" i="7" s="1"/>
  <c r="C219" i="7"/>
  <c r="E219" i="7" s="1"/>
  <c r="G219" i="7" s="1"/>
  <c r="C218" i="7"/>
  <c r="E218" i="7" s="1"/>
  <c r="G218" i="7" s="1"/>
  <c r="C217" i="7"/>
  <c r="E217" i="7" s="1"/>
  <c r="G217" i="7" s="1"/>
  <c r="C216" i="7"/>
  <c r="E216" i="7" s="1"/>
  <c r="G216" i="7" s="1"/>
  <c r="C215" i="7"/>
  <c r="E215" i="7" s="1"/>
  <c r="G215" i="7" s="1"/>
  <c r="C214" i="7"/>
  <c r="E214" i="7" s="1"/>
  <c r="G214" i="7" s="1"/>
  <c r="C213" i="7"/>
  <c r="E213" i="7" s="1"/>
  <c r="G213" i="7" s="1"/>
  <c r="C212" i="7"/>
  <c r="E212" i="7" s="1"/>
  <c r="G212" i="7" s="1"/>
  <c r="C211" i="7"/>
  <c r="E211" i="7" s="1"/>
  <c r="G211" i="7" s="1"/>
  <c r="C210" i="7"/>
  <c r="E210" i="7" s="1"/>
  <c r="G210" i="7" s="1"/>
  <c r="C209" i="7"/>
  <c r="E209" i="7" s="1"/>
  <c r="G209" i="7" s="1"/>
  <c r="C208" i="7"/>
  <c r="E208" i="7" s="1"/>
  <c r="G208" i="7" s="1"/>
  <c r="C207" i="7"/>
  <c r="E207" i="7" s="1"/>
  <c r="G207" i="7" s="1"/>
  <c r="C206" i="7"/>
  <c r="E206" i="7" s="1"/>
  <c r="G206" i="7" s="1"/>
  <c r="C205" i="7"/>
  <c r="E205" i="7" s="1"/>
  <c r="G205" i="7" s="1"/>
  <c r="C204" i="7"/>
  <c r="E204" i="7" s="1"/>
  <c r="G204" i="7" s="1"/>
  <c r="C203" i="7"/>
  <c r="E203" i="7" s="1"/>
  <c r="G203" i="7" s="1"/>
  <c r="C202" i="7"/>
  <c r="E202" i="7" s="1"/>
  <c r="G202" i="7" s="1"/>
  <c r="C201" i="7"/>
  <c r="E201" i="7" s="1"/>
  <c r="G201" i="7" s="1"/>
  <c r="C200" i="7"/>
  <c r="E200" i="7" s="1"/>
  <c r="G200" i="7" s="1"/>
  <c r="C199" i="7"/>
  <c r="E199" i="7" s="1"/>
  <c r="G199" i="7" s="1"/>
  <c r="C198" i="7"/>
  <c r="E198" i="7" s="1"/>
  <c r="G198" i="7" s="1"/>
  <c r="C197" i="7"/>
  <c r="E197" i="7" s="1"/>
  <c r="G197" i="7" s="1"/>
  <c r="C196" i="7"/>
  <c r="E196" i="7" s="1"/>
  <c r="G196" i="7" s="1"/>
  <c r="C195" i="7"/>
  <c r="E195" i="7" s="1"/>
  <c r="G195" i="7" s="1"/>
  <c r="C194" i="7"/>
  <c r="E194" i="7" s="1"/>
  <c r="G194" i="7" s="1"/>
  <c r="C193" i="7"/>
  <c r="E193" i="7" s="1"/>
  <c r="G193" i="7" s="1"/>
  <c r="C192" i="7"/>
  <c r="E192" i="7" s="1"/>
  <c r="G192" i="7" s="1"/>
  <c r="C191" i="7"/>
  <c r="E191" i="7" s="1"/>
  <c r="G191" i="7" s="1"/>
  <c r="C190" i="7"/>
  <c r="E190" i="7" s="1"/>
  <c r="G190" i="7" s="1"/>
  <c r="C189" i="7"/>
  <c r="E189" i="7" s="1"/>
  <c r="G189" i="7" s="1"/>
  <c r="C188" i="7"/>
  <c r="E188" i="7" s="1"/>
  <c r="G188" i="7" s="1"/>
  <c r="C187" i="7"/>
  <c r="E187" i="7" s="1"/>
  <c r="G187" i="7" s="1"/>
  <c r="C186" i="7"/>
  <c r="E186" i="7" s="1"/>
  <c r="G186" i="7" s="1"/>
  <c r="C185" i="7"/>
  <c r="E185" i="7" s="1"/>
  <c r="G185" i="7" s="1"/>
  <c r="C184" i="7"/>
  <c r="E184" i="7" s="1"/>
  <c r="G184" i="7" s="1"/>
  <c r="C183" i="7"/>
  <c r="E183" i="7" s="1"/>
  <c r="G183" i="7" s="1"/>
  <c r="C182" i="7"/>
  <c r="E182" i="7" s="1"/>
  <c r="G182" i="7" s="1"/>
  <c r="C181" i="7"/>
  <c r="E181" i="7" s="1"/>
  <c r="G181" i="7" s="1"/>
  <c r="C180" i="7"/>
  <c r="E180" i="7" s="1"/>
  <c r="G180" i="7" s="1"/>
  <c r="C179" i="7"/>
  <c r="E179" i="7" s="1"/>
  <c r="G179" i="7" s="1"/>
  <c r="C178" i="7"/>
  <c r="E178" i="7" s="1"/>
  <c r="G178" i="7" s="1"/>
  <c r="C177" i="7"/>
  <c r="E177" i="7" s="1"/>
  <c r="G177" i="7" s="1"/>
  <c r="C176" i="7"/>
  <c r="E176" i="7" s="1"/>
  <c r="G176" i="7" s="1"/>
  <c r="C175" i="7"/>
  <c r="E175" i="7" s="1"/>
  <c r="G175" i="7" s="1"/>
  <c r="C174" i="7"/>
  <c r="E174" i="7" s="1"/>
  <c r="G174" i="7" s="1"/>
  <c r="C173" i="7"/>
  <c r="E173" i="7" s="1"/>
  <c r="G173" i="7" s="1"/>
  <c r="C172" i="7"/>
  <c r="E172" i="7" s="1"/>
  <c r="G172" i="7" s="1"/>
  <c r="C171" i="7"/>
  <c r="E171" i="7" s="1"/>
  <c r="G171" i="7" s="1"/>
  <c r="C170" i="7"/>
  <c r="E170" i="7" s="1"/>
  <c r="G170" i="7" s="1"/>
  <c r="C169" i="7"/>
  <c r="E169" i="7" s="1"/>
  <c r="G169" i="7" s="1"/>
  <c r="C168" i="7"/>
  <c r="E168" i="7" s="1"/>
  <c r="G168" i="7" s="1"/>
  <c r="C167" i="7"/>
  <c r="E167" i="7" s="1"/>
  <c r="G167" i="7" s="1"/>
  <c r="C166" i="7"/>
  <c r="E166" i="7" s="1"/>
  <c r="G166" i="7" s="1"/>
  <c r="C165" i="7"/>
  <c r="E165" i="7" s="1"/>
  <c r="G165" i="7" s="1"/>
  <c r="C164" i="7"/>
  <c r="E164" i="7" s="1"/>
  <c r="G164" i="7" s="1"/>
  <c r="C163" i="7"/>
  <c r="E163" i="7" s="1"/>
  <c r="G163" i="7" s="1"/>
  <c r="C162" i="7"/>
  <c r="E162" i="7" s="1"/>
  <c r="G162" i="7" s="1"/>
  <c r="C161" i="7"/>
  <c r="E161" i="7" s="1"/>
  <c r="G161" i="7" s="1"/>
  <c r="C160" i="7"/>
  <c r="E160" i="7" s="1"/>
  <c r="G160" i="7" s="1"/>
  <c r="C159" i="7"/>
  <c r="E159" i="7" s="1"/>
  <c r="G159" i="7" s="1"/>
  <c r="C158" i="7"/>
  <c r="E158" i="7" s="1"/>
  <c r="G158" i="7" s="1"/>
  <c r="C157" i="7"/>
  <c r="E157" i="7" s="1"/>
  <c r="G157" i="7" s="1"/>
  <c r="C156" i="7"/>
  <c r="E156" i="7" s="1"/>
  <c r="G156" i="7" s="1"/>
  <c r="C155" i="7"/>
  <c r="E155" i="7" s="1"/>
  <c r="G155" i="7" s="1"/>
  <c r="C154" i="7"/>
  <c r="E154" i="7" s="1"/>
  <c r="G154" i="7" s="1"/>
  <c r="C153" i="7"/>
  <c r="E153" i="7" s="1"/>
  <c r="G153" i="7" s="1"/>
  <c r="C152" i="7"/>
  <c r="E152" i="7" s="1"/>
  <c r="G152" i="7" s="1"/>
  <c r="C151" i="7"/>
  <c r="E151" i="7" s="1"/>
  <c r="G151" i="7" s="1"/>
  <c r="C150" i="7"/>
  <c r="E150" i="7" s="1"/>
  <c r="G150" i="7" s="1"/>
  <c r="C149" i="7"/>
  <c r="E149" i="7" s="1"/>
  <c r="G149" i="7" s="1"/>
  <c r="C148" i="7"/>
  <c r="E148" i="7" s="1"/>
  <c r="G148" i="7" s="1"/>
  <c r="C147" i="7"/>
  <c r="E147" i="7" s="1"/>
  <c r="G147" i="7" s="1"/>
  <c r="C146" i="7"/>
  <c r="E146" i="7" s="1"/>
  <c r="G146" i="7" s="1"/>
  <c r="C145" i="7"/>
  <c r="E145" i="7" s="1"/>
  <c r="G145" i="7" s="1"/>
  <c r="C144" i="7"/>
  <c r="E144" i="7" s="1"/>
  <c r="G144" i="7" s="1"/>
  <c r="C143" i="7"/>
  <c r="E143" i="7" s="1"/>
  <c r="G143" i="7" s="1"/>
  <c r="C142" i="7"/>
  <c r="E142" i="7" s="1"/>
  <c r="G142" i="7" s="1"/>
  <c r="C141" i="7"/>
  <c r="E141" i="7" s="1"/>
  <c r="G141" i="7" s="1"/>
  <c r="C140" i="7"/>
  <c r="E140" i="7" s="1"/>
  <c r="G140" i="7" s="1"/>
  <c r="C139" i="7"/>
  <c r="E139" i="7" s="1"/>
  <c r="G139" i="7" s="1"/>
  <c r="C138" i="7"/>
  <c r="E138" i="7" s="1"/>
  <c r="G138" i="7" s="1"/>
  <c r="C137" i="7"/>
  <c r="E137" i="7" s="1"/>
  <c r="G137" i="7" s="1"/>
  <c r="C136" i="7"/>
  <c r="E136" i="7" s="1"/>
  <c r="G136" i="7" s="1"/>
  <c r="C135" i="7"/>
  <c r="E135" i="7" s="1"/>
  <c r="G135" i="7" s="1"/>
  <c r="C134" i="7"/>
  <c r="E134" i="7" s="1"/>
  <c r="G134" i="7" s="1"/>
  <c r="C133" i="7"/>
  <c r="E133" i="7" s="1"/>
  <c r="G133" i="7" s="1"/>
  <c r="C132" i="7"/>
  <c r="E132" i="7" s="1"/>
  <c r="G132" i="7" s="1"/>
  <c r="C131" i="7"/>
  <c r="E131" i="7" s="1"/>
  <c r="G131" i="7" s="1"/>
  <c r="C130" i="7"/>
  <c r="E130" i="7" s="1"/>
  <c r="G130" i="7" s="1"/>
  <c r="C129" i="7"/>
  <c r="E129" i="7" s="1"/>
  <c r="G129" i="7" s="1"/>
  <c r="C128" i="7"/>
  <c r="E128" i="7" s="1"/>
  <c r="G128" i="7" s="1"/>
  <c r="C127" i="7"/>
  <c r="E127" i="7" s="1"/>
  <c r="G127" i="7" s="1"/>
  <c r="C126" i="7"/>
  <c r="E126" i="7" s="1"/>
  <c r="G126" i="7" s="1"/>
  <c r="C125" i="7"/>
  <c r="E125" i="7" s="1"/>
  <c r="G125" i="7" s="1"/>
  <c r="C124" i="7"/>
  <c r="E124" i="7" s="1"/>
  <c r="G124" i="7" s="1"/>
  <c r="C123" i="7"/>
  <c r="E123" i="7" s="1"/>
  <c r="G123" i="7" s="1"/>
  <c r="C122" i="7"/>
  <c r="E122" i="7" s="1"/>
  <c r="G122" i="7" s="1"/>
  <c r="C121" i="7"/>
  <c r="E121" i="7" s="1"/>
  <c r="G121" i="7" s="1"/>
  <c r="C120" i="7"/>
  <c r="E120" i="7" s="1"/>
  <c r="G120" i="7" s="1"/>
  <c r="C119" i="7"/>
  <c r="E119" i="7" s="1"/>
  <c r="G119" i="7" s="1"/>
  <c r="C118" i="7"/>
  <c r="E118" i="7" s="1"/>
  <c r="G118" i="7" s="1"/>
  <c r="C117" i="7"/>
  <c r="E117" i="7" s="1"/>
  <c r="G117" i="7" s="1"/>
  <c r="C116" i="7"/>
  <c r="E116" i="7" s="1"/>
  <c r="G116" i="7" s="1"/>
  <c r="C115" i="7"/>
  <c r="E115" i="7" s="1"/>
  <c r="G115" i="7" s="1"/>
  <c r="C114" i="7"/>
  <c r="E114" i="7" s="1"/>
  <c r="G114" i="7" s="1"/>
  <c r="C113" i="7"/>
  <c r="E113" i="7" s="1"/>
  <c r="G113" i="7" s="1"/>
  <c r="C112" i="7"/>
  <c r="E112" i="7" s="1"/>
  <c r="G112" i="7" s="1"/>
  <c r="C111" i="7"/>
  <c r="E111" i="7" s="1"/>
  <c r="G111" i="7" s="1"/>
  <c r="C110" i="7"/>
  <c r="E110" i="7" s="1"/>
  <c r="G110" i="7" s="1"/>
  <c r="C109" i="7"/>
  <c r="E109" i="7" s="1"/>
  <c r="G109" i="7" s="1"/>
  <c r="C108" i="7"/>
  <c r="E108" i="7" s="1"/>
  <c r="G108" i="7" s="1"/>
  <c r="C107" i="7"/>
  <c r="E107" i="7" s="1"/>
  <c r="G107" i="7" s="1"/>
  <c r="C106" i="7"/>
  <c r="E106" i="7" s="1"/>
  <c r="G106" i="7" s="1"/>
  <c r="C105" i="7"/>
  <c r="E105" i="7" s="1"/>
  <c r="G105" i="7" s="1"/>
  <c r="C104" i="7"/>
  <c r="E104" i="7" s="1"/>
  <c r="G104" i="7" s="1"/>
  <c r="C103" i="7"/>
  <c r="E103" i="7" s="1"/>
  <c r="G103" i="7" s="1"/>
  <c r="C102" i="7"/>
  <c r="E102" i="7" s="1"/>
  <c r="G102" i="7" s="1"/>
  <c r="C101" i="7"/>
  <c r="E101" i="7" s="1"/>
  <c r="G101" i="7" s="1"/>
  <c r="C100" i="7"/>
  <c r="E100" i="7" s="1"/>
  <c r="G100" i="7" s="1"/>
  <c r="C99" i="7"/>
  <c r="E99" i="7" s="1"/>
  <c r="G99" i="7" s="1"/>
  <c r="C98" i="7"/>
  <c r="E98" i="7" s="1"/>
  <c r="G98" i="7" s="1"/>
  <c r="C97" i="7"/>
  <c r="E97" i="7" s="1"/>
  <c r="G97" i="7" s="1"/>
  <c r="C96" i="7"/>
  <c r="E96" i="7" s="1"/>
  <c r="G96" i="7" s="1"/>
  <c r="C95" i="7"/>
  <c r="E95" i="7" s="1"/>
  <c r="G95" i="7" s="1"/>
  <c r="C94" i="7"/>
  <c r="E94" i="7" s="1"/>
  <c r="G94" i="7" s="1"/>
  <c r="C93" i="7"/>
  <c r="E93" i="7" s="1"/>
  <c r="G93" i="7" s="1"/>
  <c r="C92" i="7"/>
  <c r="E92" i="7" s="1"/>
  <c r="G92" i="7" s="1"/>
  <c r="C91" i="7"/>
  <c r="E91" i="7" s="1"/>
  <c r="G91" i="7" s="1"/>
  <c r="C90" i="7"/>
  <c r="E90" i="7" s="1"/>
  <c r="G90" i="7" s="1"/>
  <c r="C89" i="7"/>
  <c r="E89" i="7" s="1"/>
  <c r="G89" i="7" s="1"/>
  <c r="C88" i="7"/>
  <c r="E88" i="7" s="1"/>
  <c r="G88" i="7" s="1"/>
  <c r="C87" i="7"/>
  <c r="E87" i="7" s="1"/>
  <c r="G87" i="7" s="1"/>
  <c r="C86" i="7"/>
  <c r="E86" i="7" s="1"/>
  <c r="G86" i="7" s="1"/>
  <c r="C85" i="7"/>
  <c r="E85" i="7" s="1"/>
  <c r="G85" i="7" s="1"/>
  <c r="C84" i="7"/>
  <c r="E84" i="7" s="1"/>
  <c r="G84" i="7" s="1"/>
  <c r="C83" i="7"/>
  <c r="E83" i="7" s="1"/>
  <c r="G83" i="7" s="1"/>
  <c r="C82" i="7"/>
  <c r="E82" i="7" s="1"/>
  <c r="G82" i="7" s="1"/>
  <c r="C81" i="7"/>
  <c r="E81" i="7" s="1"/>
  <c r="G81" i="7" s="1"/>
  <c r="C80" i="7"/>
  <c r="E80" i="7" s="1"/>
  <c r="G80" i="7" s="1"/>
  <c r="C79" i="7"/>
  <c r="E79" i="7" s="1"/>
  <c r="G79" i="7" s="1"/>
  <c r="C78" i="7"/>
  <c r="E78" i="7" s="1"/>
  <c r="G78" i="7" s="1"/>
  <c r="C77" i="7"/>
  <c r="E77" i="7" s="1"/>
  <c r="G77" i="7" s="1"/>
  <c r="C76" i="7"/>
  <c r="E76" i="7" s="1"/>
  <c r="G76" i="7" s="1"/>
  <c r="C75" i="7"/>
  <c r="E75" i="7" s="1"/>
  <c r="G75" i="7" s="1"/>
  <c r="C74" i="7"/>
  <c r="E74" i="7" s="1"/>
  <c r="G74" i="7" s="1"/>
  <c r="C73" i="7"/>
  <c r="E73" i="7" s="1"/>
  <c r="G73" i="7" s="1"/>
  <c r="C72" i="7"/>
  <c r="E72" i="7" s="1"/>
  <c r="G72" i="7" s="1"/>
  <c r="C71" i="7"/>
  <c r="E71" i="7" s="1"/>
  <c r="G71" i="7" s="1"/>
  <c r="C70" i="7"/>
  <c r="E70" i="7" s="1"/>
  <c r="G70" i="7" s="1"/>
  <c r="C69" i="7"/>
  <c r="E69" i="7" s="1"/>
  <c r="G69" i="7" s="1"/>
  <c r="C68" i="7"/>
  <c r="E68" i="7" s="1"/>
  <c r="G68" i="7" s="1"/>
  <c r="C67" i="7"/>
  <c r="E67" i="7" s="1"/>
  <c r="G67" i="7" s="1"/>
  <c r="C66" i="7"/>
  <c r="E66" i="7" s="1"/>
  <c r="G66" i="7" s="1"/>
  <c r="C65" i="7"/>
  <c r="E65" i="7" s="1"/>
  <c r="G65" i="7" s="1"/>
  <c r="C64" i="7"/>
  <c r="E64" i="7" s="1"/>
  <c r="G64" i="7" s="1"/>
  <c r="C63" i="7"/>
  <c r="E63" i="7" s="1"/>
  <c r="G63" i="7" s="1"/>
  <c r="C62" i="7"/>
  <c r="E62" i="7" s="1"/>
  <c r="G62" i="7" s="1"/>
  <c r="C61" i="7"/>
  <c r="E61" i="7" s="1"/>
  <c r="G61" i="7" s="1"/>
  <c r="C60" i="7"/>
  <c r="E60" i="7" s="1"/>
  <c r="G60" i="7" s="1"/>
  <c r="C59" i="7"/>
  <c r="E59" i="7" s="1"/>
  <c r="G59" i="7" s="1"/>
  <c r="C58" i="7"/>
  <c r="E58" i="7" s="1"/>
  <c r="G58" i="7" s="1"/>
  <c r="C57" i="7"/>
  <c r="E57" i="7" s="1"/>
  <c r="G57" i="7" s="1"/>
  <c r="C56" i="7"/>
  <c r="E56" i="7" s="1"/>
  <c r="G56" i="7" s="1"/>
  <c r="C55" i="7"/>
  <c r="E55" i="7" s="1"/>
  <c r="G55" i="7" s="1"/>
  <c r="C54" i="7"/>
  <c r="E54" i="7" s="1"/>
  <c r="G54" i="7" s="1"/>
  <c r="C53" i="7"/>
  <c r="E53" i="7" s="1"/>
  <c r="G53" i="7" s="1"/>
  <c r="C52" i="7"/>
  <c r="E52" i="7" s="1"/>
  <c r="G52" i="7" s="1"/>
  <c r="C51" i="7"/>
  <c r="E51" i="7" s="1"/>
  <c r="G51" i="7" s="1"/>
  <c r="C50" i="7"/>
  <c r="E50" i="7" s="1"/>
  <c r="G50" i="7" s="1"/>
  <c r="C49" i="7"/>
  <c r="E49" i="7" s="1"/>
  <c r="G49" i="7" s="1"/>
  <c r="C48" i="7"/>
  <c r="E48" i="7" s="1"/>
  <c r="G48" i="7" s="1"/>
  <c r="C47" i="7"/>
  <c r="E47" i="7" s="1"/>
  <c r="G47" i="7" s="1"/>
  <c r="C46" i="7"/>
  <c r="E46" i="7" s="1"/>
  <c r="G46" i="7" s="1"/>
  <c r="C45" i="7"/>
  <c r="E45" i="7" s="1"/>
  <c r="G45" i="7" s="1"/>
  <c r="C44" i="7"/>
  <c r="E44" i="7" s="1"/>
  <c r="G44" i="7" s="1"/>
  <c r="C43" i="7"/>
  <c r="E43" i="7" s="1"/>
  <c r="G43" i="7" s="1"/>
  <c r="C42" i="7"/>
  <c r="E42" i="7" s="1"/>
  <c r="G42" i="7" s="1"/>
  <c r="C41" i="7"/>
  <c r="E41" i="7" s="1"/>
  <c r="G41" i="7" s="1"/>
  <c r="C40" i="7"/>
  <c r="E40" i="7" s="1"/>
  <c r="G40" i="7" s="1"/>
  <c r="C39" i="7"/>
  <c r="E39" i="7" s="1"/>
  <c r="G39" i="7" s="1"/>
  <c r="C38" i="7"/>
  <c r="E38" i="7" s="1"/>
  <c r="G38" i="7" s="1"/>
  <c r="C37" i="7"/>
  <c r="E37" i="7" s="1"/>
  <c r="G37" i="7" s="1"/>
  <c r="C36" i="7"/>
  <c r="E36" i="7" s="1"/>
  <c r="G36" i="7" s="1"/>
  <c r="C35" i="7"/>
  <c r="E35" i="7" s="1"/>
  <c r="G35" i="7" s="1"/>
  <c r="C34" i="7"/>
  <c r="E34" i="7" s="1"/>
  <c r="G34" i="7" s="1"/>
  <c r="C33" i="7"/>
  <c r="E33" i="7" s="1"/>
  <c r="G33" i="7" s="1"/>
  <c r="C32" i="7"/>
  <c r="E32" i="7" s="1"/>
  <c r="G32" i="7" s="1"/>
  <c r="C31" i="7"/>
  <c r="E31" i="7" s="1"/>
  <c r="G31" i="7" s="1"/>
  <c r="C30" i="7"/>
  <c r="E30" i="7" s="1"/>
  <c r="G30" i="7" s="1"/>
  <c r="C29" i="7"/>
  <c r="E29" i="7" s="1"/>
  <c r="G29" i="7" s="1"/>
  <c r="C28" i="7"/>
  <c r="E28" i="7" s="1"/>
  <c r="G28" i="7" s="1"/>
  <c r="C27" i="7"/>
  <c r="E27" i="7" s="1"/>
  <c r="G27" i="7" s="1"/>
  <c r="C26" i="7"/>
  <c r="E26" i="7" s="1"/>
  <c r="G26" i="7" s="1"/>
  <c r="C25" i="7"/>
  <c r="E25" i="7" s="1"/>
  <c r="G25" i="7" s="1"/>
  <c r="C24" i="7"/>
  <c r="E24" i="7" s="1"/>
  <c r="G24" i="7" s="1"/>
  <c r="C23" i="7"/>
  <c r="E23" i="7" s="1"/>
  <c r="G23" i="7" s="1"/>
  <c r="C22" i="7"/>
  <c r="E22" i="7" s="1"/>
  <c r="G22" i="7" s="1"/>
  <c r="C21" i="7"/>
  <c r="E21" i="7" s="1"/>
  <c r="G21" i="7" s="1"/>
  <c r="C20" i="7"/>
  <c r="E20" i="7" s="1"/>
  <c r="G20" i="7" s="1"/>
  <c r="C19" i="7"/>
  <c r="E19" i="7" s="1"/>
  <c r="G19" i="7" s="1"/>
  <c r="C18" i="7"/>
  <c r="E18" i="7" s="1"/>
  <c r="G18" i="7" s="1"/>
  <c r="C17" i="7"/>
  <c r="E17" i="7" s="1"/>
  <c r="G17" i="7" s="1"/>
  <c r="C16" i="7"/>
  <c r="E16" i="7" s="1"/>
  <c r="G16" i="7" s="1"/>
  <c r="C15" i="7"/>
  <c r="E15" i="7" s="1"/>
  <c r="G15" i="7" s="1"/>
  <c r="C14" i="7"/>
  <c r="E14" i="7" s="1"/>
  <c r="G14" i="7" s="1"/>
  <c r="C13" i="7"/>
  <c r="E13" i="7" s="1"/>
  <c r="G13" i="7" s="1"/>
  <c r="C12" i="7"/>
  <c r="E12" i="7" s="1"/>
  <c r="G12" i="7" s="1"/>
  <c r="C11" i="7"/>
  <c r="E11" i="7" s="1"/>
  <c r="G11" i="7" s="1"/>
  <c r="C10" i="7"/>
  <c r="E10" i="7" s="1"/>
  <c r="G10" i="7" s="1"/>
  <c r="C9" i="7"/>
  <c r="E9" i="7" s="1"/>
  <c r="G9" i="7" s="1"/>
  <c r="C8" i="7"/>
  <c r="E8" i="7" s="1"/>
  <c r="G8" i="7" s="1"/>
  <c r="C7" i="7"/>
  <c r="E7" i="7" s="1"/>
  <c r="G7" i="7" s="1"/>
  <c r="C6" i="7"/>
  <c r="E6" i="7" s="1"/>
  <c r="G6" i="7" s="1"/>
  <c r="C5" i="7"/>
  <c r="E5" i="7" s="1"/>
  <c r="G5" i="7" s="1"/>
  <c r="C4" i="7"/>
  <c r="E4" i="7" s="1"/>
  <c r="G4" i="7" s="1"/>
  <c r="C3" i="7"/>
  <c r="C1735" i="6"/>
  <c r="E1735" i="6" s="1"/>
  <c r="G1735" i="6" s="1"/>
  <c r="C1734" i="6"/>
  <c r="E1734" i="6" s="1"/>
  <c r="G1734" i="6" s="1"/>
  <c r="C1733" i="6"/>
  <c r="E1733" i="6" s="1"/>
  <c r="C1732" i="6"/>
  <c r="E1732" i="6" s="1"/>
  <c r="G1732" i="6" s="1"/>
  <c r="C1731" i="6"/>
  <c r="E1731" i="6" s="1"/>
  <c r="C1730" i="6"/>
  <c r="E1730" i="6" s="1"/>
  <c r="C1729" i="6"/>
  <c r="E1729" i="6" s="1"/>
  <c r="G1729" i="6" s="1"/>
  <c r="C1728" i="6"/>
  <c r="E1728" i="6" s="1"/>
  <c r="C1727" i="6"/>
  <c r="E1727" i="6" s="1"/>
  <c r="C1726" i="6"/>
  <c r="E1726" i="6" s="1"/>
  <c r="C1725" i="6"/>
  <c r="E1725" i="6" s="1"/>
  <c r="G1725" i="6" s="1"/>
  <c r="C1724" i="6"/>
  <c r="E1724" i="6" s="1"/>
  <c r="G1724" i="6" s="1"/>
  <c r="C1723" i="6"/>
  <c r="E1723" i="6" s="1"/>
  <c r="C1722" i="6"/>
  <c r="E1722" i="6" s="1"/>
  <c r="G1722" i="6" s="1"/>
  <c r="C1721" i="6"/>
  <c r="E1721" i="6" s="1"/>
  <c r="C1720" i="6"/>
  <c r="E1720" i="6" s="1"/>
  <c r="G1720" i="6" s="1"/>
  <c r="C1719" i="6"/>
  <c r="E1719" i="6" s="1"/>
  <c r="C1718" i="6"/>
  <c r="E1718" i="6" s="1"/>
  <c r="C1717" i="6"/>
  <c r="E1717" i="6" s="1"/>
  <c r="G1717" i="6" s="1"/>
  <c r="C1716" i="6"/>
  <c r="E1716" i="6" s="1"/>
  <c r="C1715" i="6"/>
  <c r="E1715" i="6" s="1"/>
  <c r="G1715" i="6" s="1"/>
  <c r="C1714" i="6"/>
  <c r="E1714" i="6" s="1"/>
  <c r="C1713" i="6"/>
  <c r="E1713" i="6" s="1"/>
  <c r="C1712" i="6"/>
  <c r="E1712" i="6" s="1"/>
  <c r="C1711" i="6"/>
  <c r="E1711" i="6" s="1"/>
  <c r="C1710" i="6"/>
  <c r="E1710" i="6" s="1"/>
  <c r="C1709" i="6"/>
  <c r="E1709" i="6" s="1"/>
  <c r="G1709" i="6" s="1"/>
  <c r="C1708" i="6"/>
  <c r="E1708" i="6" s="1"/>
  <c r="C1707" i="6"/>
  <c r="E1707" i="6" s="1"/>
  <c r="G1707" i="6" s="1"/>
  <c r="C1706" i="6"/>
  <c r="E1706" i="6" s="1"/>
  <c r="G1706" i="6" s="1"/>
  <c r="C1705" i="6"/>
  <c r="E1705" i="6" s="1"/>
  <c r="C1704" i="6"/>
  <c r="E1704" i="6" s="1"/>
  <c r="G1704" i="6" s="1"/>
  <c r="C1703" i="6"/>
  <c r="E1703" i="6" s="1"/>
  <c r="C1702" i="6"/>
  <c r="E1702" i="6" s="1"/>
  <c r="C1701" i="6"/>
  <c r="E1701" i="6" s="1"/>
  <c r="C1700" i="6"/>
  <c r="E1700" i="6" s="1"/>
  <c r="G1700" i="6" s="1"/>
  <c r="C1699" i="6"/>
  <c r="E1699" i="6" s="1"/>
  <c r="G1699" i="6" s="1"/>
  <c r="C1698" i="6"/>
  <c r="E1698" i="6" s="1"/>
  <c r="C1697" i="6"/>
  <c r="E1697" i="6" s="1"/>
  <c r="C1696" i="6"/>
  <c r="E1696" i="6" s="1"/>
  <c r="G1696" i="6" s="1"/>
  <c r="C1695" i="6"/>
  <c r="E1695" i="6" s="1"/>
  <c r="C1694" i="6"/>
  <c r="E1694" i="6" s="1"/>
  <c r="G1694" i="6" s="1"/>
  <c r="C1693" i="6"/>
  <c r="E1693" i="6" s="1"/>
  <c r="G1693" i="6" s="1"/>
  <c r="C1692" i="6"/>
  <c r="E1692" i="6" s="1"/>
  <c r="G1692" i="6" s="1"/>
  <c r="C1691" i="6"/>
  <c r="E1691" i="6" s="1"/>
  <c r="G1691" i="6" s="1"/>
  <c r="C1690" i="6"/>
  <c r="E1690" i="6" s="1"/>
  <c r="G1690" i="6" s="1"/>
  <c r="C1689" i="6"/>
  <c r="E1689" i="6" s="1"/>
  <c r="C1688" i="6"/>
  <c r="E1688" i="6" s="1"/>
  <c r="G1688" i="6" s="1"/>
  <c r="C1687" i="6"/>
  <c r="E1687" i="6" s="1"/>
  <c r="G1687" i="6" s="1"/>
  <c r="C1686" i="6"/>
  <c r="E1686" i="6" s="1"/>
  <c r="C1685" i="6"/>
  <c r="E1685" i="6" s="1"/>
  <c r="G1685" i="6" s="1"/>
  <c r="C1684" i="6"/>
  <c r="E1684" i="6" s="1"/>
  <c r="C1683" i="6"/>
  <c r="E1683" i="6" s="1"/>
  <c r="C1682" i="6"/>
  <c r="E1682" i="6" s="1"/>
  <c r="C1681" i="6"/>
  <c r="E1681" i="6" s="1"/>
  <c r="G1681" i="6" s="1"/>
  <c r="C1680" i="6"/>
  <c r="E1680" i="6" s="1"/>
  <c r="C1679" i="6"/>
  <c r="E1679" i="6" s="1"/>
  <c r="C1678" i="6"/>
  <c r="E1678" i="6" s="1"/>
  <c r="C1677" i="6"/>
  <c r="E1677" i="6" s="1"/>
  <c r="G1677" i="6" s="1"/>
  <c r="C1676" i="6"/>
  <c r="E1676" i="6" s="1"/>
  <c r="C1675" i="6"/>
  <c r="E1675" i="6" s="1"/>
  <c r="C1674" i="6"/>
  <c r="E1674" i="6" s="1"/>
  <c r="C1673" i="6"/>
  <c r="E1673" i="6" s="1"/>
  <c r="C1672" i="6"/>
  <c r="E1672" i="6" s="1"/>
  <c r="G1672" i="6" s="1"/>
  <c r="C1671" i="6"/>
  <c r="E1671" i="6" s="1"/>
  <c r="C1670" i="6"/>
  <c r="E1670" i="6" s="1"/>
  <c r="G1670" i="6" s="1"/>
  <c r="C1669" i="6"/>
  <c r="E1669" i="6" s="1"/>
  <c r="C1668" i="6"/>
  <c r="E1668" i="6" s="1"/>
  <c r="G1668" i="6" s="1"/>
  <c r="C1667" i="6"/>
  <c r="E1667" i="6" s="1"/>
  <c r="G1667" i="6" s="1"/>
  <c r="C1666" i="6"/>
  <c r="E1666" i="6" s="1"/>
  <c r="C1665" i="6"/>
  <c r="E1665" i="6" s="1"/>
  <c r="G1665" i="6" s="1"/>
  <c r="C1664" i="6"/>
  <c r="E1664" i="6" s="1"/>
  <c r="C1663" i="6"/>
  <c r="E1663" i="6" s="1"/>
  <c r="C1662" i="6"/>
  <c r="E1662" i="6" s="1"/>
  <c r="G1662" i="6" s="1"/>
  <c r="C1661" i="6"/>
  <c r="E1661" i="6" s="1"/>
  <c r="G1661" i="6" s="1"/>
  <c r="C1660" i="6"/>
  <c r="E1660" i="6" s="1"/>
  <c r="G1660" i="6" s="1"/>
  <c r="C1659" i="6"/>
  <c r="E1659" i="6" s="1"/>
  <c r="C1658" i="6"/>
  <c r="E1658" i="6" s="1"/>
  <c r="C1657" i="6"/>
  <c r="E1657" i="6" s="1"/>
  <c r="C1656" i="6"/>
  <c r="E1656" i="6" s="1"/>
  <c r="C1655" i="6"/>
  <c r="E1655" i="6" s="1"/>
  <c r="C1654" i="6"/>
  <c r="E1654" i="6" s="1"/>
  <c r="G1654" i="6" s="1"/>
  <c r="C1653" i="6"/>
  <c r="E1653" i="6" s="1"/>
  <c r="C1652" i="6"/>
  <c r="E1652" i="6" s="1"/>
  <c r="G1652" i="6" s="1"/>
  <c r="C1651" i="6"/>
  <c r="E1651" i="6" s="1"/>
  <c r="C1650" i="6"/>
  <c r="E1650" i="6" s="1"/>
  <c r="C1649" i="6"/>
  <c r="E1649" i="6" s="1"/>
  <c r="C1648" i="6"/>
  <c r="E1648" i="6" s="1"/>
  <c r="G1648" i="6" s="1"/>
  <c r="C1647" i="6"/>
  <c r="E1647" i="6" s="1"/>
  <c r="C1646" i="6"/>
  <c r="E1646" i="6" s="1"/>
  <c r="C1645" i="6"/>
  <c r="E1645" i="6" s="1"/>
  <c r="G1645" i="6" s="1"/>
  <c r="C1644" i="6"/>
  <c r="E1644" i="6" s="1"/>
  <c r="C1643" i="6"/>
  <c r="E1643" i="6" s="1"/>
  <c r="C1642" i="6"/>
  <c r="E1642" i="6" s="1"/>
  <c r="C1641" i="6"/>
  <c r="E1641" i="6" s="1"/>
  <c r="G1641" i="6" s="1"/>
  <c r="C1640" i="6"/>
  <c r="E1640" i="6" s="1"/>
  <c r="G1640" i="6" s="1"/>
  <c r="C1639" i="6"/>
  <c r="E1639" i="6" s="1"/>
  <c r="C1638" i="6"/>
  <c r="E1638" i="6" s="1"/>
  <c r="G1638" i="6" s="1"/>
  <c r="C1637" i="6"/>
  <c r="E1637" i="6" s="1"/>
  <c r="G1637" i="6" s="1"/>
  <c r="C1636" i="6"/>
  <c r="E1636" i="6" s="1"/>
  <c r="C1635" i="6"/>
  <c r="E1635" i="6" s="1"/>
  <c r="G1635" i="6" s="1"/>
  <c r="C1634" i="6"/>
  <c r="E1634" i="6" s="1"/>
  <c r="C1633" i="6"/>
  <c r="E1633" i="6" s="1"/>
  <c r="C1632" i="6"/>
  <c r="E1632" i="6" s="1"/>
  <c r="C1631" i="6"/>
  <c r="E1631" i="6" s="1"/>
  <c r="G1631" i="6" s="1"/>
  <c r="C1630" i="6"/>
  <c r="E1630" i="6" s="1"/>
  <c r="C1629" i="6"/>
  <c r="E1629" i="6" s="1"/>
  <c r="C1628" i="6"/>
  <c r="E1628" i="6" s="1"/>
  <c r="C1627" i="6"/>
  <c r="E1627" i="6" s="1"/>
  <c r="C1626" i="6"/>
  <c r="E1626" i="6" s="1"/>
  <c r="C1625" i="6"/>
  <c r="E1625" i="6" s="1"/>
  <c r="C1624" i="6"/>
  <c r="E1624" i="6" s="1"/>
  <c r="G1624" i="6" s="1"/>
  <c r="C1623" i="6"/>
  <c r="E1623" i="6" s="1"/>
  <c r="C1622" i="6"/>
  <c r="E1622" i="6" s="1"/>
  <c r="C1621" i="6"/>
  <c r="E1621" i="6" s="1"/>
  <c r="C1620" i="6"/>
  <c r="E1620" i="6" s="1"/>
  <c r="G1620" i="6" s="1"/>
  <c r="C1619" i="6"/>
  <c r="E1619" i="6" s="1"/>
  <c r="C1618" i="6"/>
  <c r="E1618" i="6" s="1"/>
  <c r="C1617" i="6"/>
  <c r="E1617" i="6" s="1"/>
  <c r="C1616" i="6"/>
  <c r="E1616" i="6" s="1"/>
  <c r="G1616" i="6" s="1"/>
  <c r="C1615" i="6"/>
  <c r="E1615" i="6" s="1"/>
  <c r="G1615" i="6" s="1"/>
  <c r="C1614" i="6"/>
  <c r="E1614" i="6" s="1"/>
  <c r="C1613" i="6"/>
  <c r="E1613" i="6" s="1"/>
  <c r="G1613" i="6" s="1"/>
  <c r="C1612" i="6"/>
  <c r="E1612" i="6" s="1"/>
  <c r="C1611" i="6"/>
  <c r="E1611" i="6" s="1"/>
  <c r="C1610" i="6"/>
  <c r="E1610" i="6" s="1"/>
  <c r="G1610" i="6" s="1"/>
  <c r="C1609" i="6"/>
  <c r="E1609" i="6" s="1"/>
  <c r="C1608" i="6"/>
  <c r="E1608" i="6" s="1"/>
  <c r="C1607" i="6"/>
  <c r="E1607" i="6" s="1"/>
  <c r="G1607" i="6" s="1"/>
  <c r="C1606" i="6"/>
  <c r="E1606" i="6" s="1"/>
  <c r="C1605" i="6"/>
  <c r="E1605" i="6" s="1"/>
  <c r="G1605" i="6" s="1"/>
  <c r="C1604" i="6"/>
  <c r="E1604" i="6" s="1"/>
  <c r="G1604" i="6" s="1"/>
  <c r="C1603" i="6"/>
  <c r="E1603" i="6" s="1"/>
  <c r="G1603" i="6" s="1"/>
  <c r="C1602" i="6"/>
  <c r="E1602" i="6" s="1"/>
  <c r="G1602" i="6" s="1"/>
  <c r="C1601" i="6"/>
  <c r="E1601" i="6" s="1"/>
  <c r="C1600" i="6"/>
  <c r="E1600" i="6" s="1"/>
  <c r="G1600" i="6" s="1"/>
  <c r="C1599" i="6"/>
  <c r="E1599" i="6" s="1"/>
  <c r="G1599" i="6" s="1"/>
  <c r="C1598" i="6"/>
  <c r="E1598" i="6" s="1"/>
  <c r="C1597" i="6"/>
  <c r="E1597" i="6" s="1"/>
  <c r="C1596" i="6"/>
  <c r="E1596" i="6" s="1"/>
  <c r="C1595" i="6"/>
  <c r="E1595" i="6" s="1"/>
  <c r="C1594" i="6"/>
  <c r="E1594" i="6" s="1"/>
  <c r="C1593" i="6"/>
  <c r="E1593" i="6" s="1"/>
  <c r="C1592" i="6"/>
  <c r="E1592" i="6" s="1"/>
  <c r="G1592" i="6" s="1"/>
  <c r="C1591" i="6"/>
  <c r="E1591" i="6" s="1"/>
  <c r="C1590" i="6"/>
  <c r="E1590" i="6" s="1"/>
  <c r="C1589" i="6"/>
  <c r="E1589" i="6" s="1"/>
  <c r="G1589" i="6" s="1"/>
  <c r="C1588" i="6"/>
  <c r="E1588" i="6" s="1"/>
  <c r="G1588" i="6" s="1"/>
  <c r="C1587" i="6"/>
  <c r="E1587" i="6" s="1"/>
  <c r="G1587" i="6" s="1"/>
  <c r="C1586" i="6"/>
  <c r="E1586" i="6" s="1"/>
  <c r="C1585" i="6"/>
  <c r="E1585" i="6" s="1"/>
  <c r="C1584" i="6"/>
  <c r="E1584" i="6" s="1"/>
  <c r="G1584" i="6" s="1"/>
  <c r="C1583" i="6"/>
  <c r="E1583" i="6" s="1"/>
  <c r="C1582" i="6"/>
  <c r="E1582" i="6" s="1"/>
  <c r="C1581" i="6"/>
  <c r="E1581" i="6" s="1"/>
  <c r="G1581" i="6" s="1"/>
  <c r="C1580" i="6"/>
  <c r="E1580" i="6" s="1"/>
  <c r="G1580" i="6" s="1"/>
  <c r="C1579" i="6"/>
  <c r="E1579" i="6" s="1"/>
  <c r="G1579" i="6" s="1"/>
  <c r="C1578" i="6"/>
  <c r="E1578" i="6" s="1"/>
  <c r="G1578" i="6" s="1"/>
  <c r="C1577" i="6"/>
  <c r="E1577" i="6" s="1"/>
  <c r="C1576" i="6"/>
  <c r="E1576" i="6" s="1"/>
  <c r="C1575" i="6"/>
  <c r="E1575" i="6" s="1"/>
  <c r="C1574" i="6"/>
  <c r="E1574" i="6" s="1"/>
  <c r="G1574" i="6" s="1"/>
  <c r="C1573" i="6"/>
  <c r="E1573" i="6" s="1"/>
  <c r="C1572" i="6"/>
  <c r="E1572" i="6" s="1"/>
  <c r="C1571" i="6"/>
  <c r="E1571" i="6" s="1"/>
  <c r="C1570" i="6"/>
  <c r="E1570" i="6" s="1"/>
  <c r="C1569" i="6"/>
  <c r="E1569" i="6" s="1"/>
  <c r="C1568" i="6"/>
  <c r="E1568" i="6" s="1"/>
  <c r="G1568" i="6" s="1"/>
  <c r="C1567" i="6"/>
  <c r="E1567" i="6" s="1"/>
  <c r="C1566" i="6"/>
  <c r="E1566" i="6" s="1"/>
  <c r="C1565" i="6"/>
  <c r="E1565" i="6" s="1"/>
  <c r="G1565" i="6" s="1"/>
  <c r="C1564" i="6"/>
  <c r="E1564" i="6" s="1"/>
  <c r="C1563" i="6"/>
  <c r="E1563" i="6" s="1"/>
  <c r="C1562" i="6"/>
  <c r="E1562" i="6" s="1"/>
  <c r="C1561" i="6"/>
  <c r="E1561" i="6" s="1"/>
  <c r="C1560" i="6"/>
  <c r="E1560" i="6" s="1"/>
  <c r="G1560" i="6" s="1"/>
  <c r="C1559" i="6"/>
  <c r="E1559" i="6" s="1"/>
  <c r="G1559" i="6" s="1"/>
  <c r="C1558" i="6"/>
  <c r="E1558" i="6" s="1"/>
  <c r="C1557" i="6"/>
  <c r="E1557" i="6" s="1"/>
  <c r="G1557" i="6" s="1"/>
  <c r="C1556" i="6"/>
  <c r="E1556" i="6" s="1"/>
  <c r="G1556" i="6" s="1"/>
  <c r="C1555" i="6"/>
  <c r="E1555" i="6" s="1"/>
  <c r="G1555" i="6" s="1"/>
  <c r="C1554" i="6"/>
  <c r="E1554" i="6" s="1"/>
  <c r="C1553" i="6"/>
  <c r="E1553" i="6" s="1"/>
  <c r="C1552" i="6"/>
  <c r="E1552" i="6" s="1"/>
  <c r="C1551" i="6"/>
  <c r="E1551" i="6" s="1"/>
  <c r="C1550" i="6"/>
  <c r="E1550" i="6" s="1"/>
  <c r="C1549" i="6"/>
  <c r="E1549" i="6" s="1"/>
  <c r="G1549" i="6" s="1"/>
  <c r="C1548" i="6"/>
  <c r="E1548" i="6" s="1"/>
  <c r="C1547" i="6"/>
  <c r="E1547" i="6" s="1"/>
  <c r="G1547" i="6" s="1"/>
  <c r="C1546" i="6"/>
  <c r="E1546" i="6" s="1"/>
  <c r="C1545" i="6"/>
  <c r="E1545" i="6" s="1"/>
  <c r="G1545" i="6" s="1"/>
  <c r="C1544" i="6"/>
  <c r="E1544" i="6" s="1"/>
  <c r="C1543" i="6"/>
  <c r="E1543" i="6" s="1"/>
  <c r="C1542" i="6"/>
  <c r="E1542" i="6" s="1"/>
  <c r="C1541" i="6"/>
  <c r="E1541" i="6" s="1"/>
  <c r="G1541" i="6" s="1"/>
  <c r="C1540" i="6"/>
  <c r="E1540" i="6" s="1"/>
  <c r="C1539" i="6"/>
  <c r="E1539" i="6" s="1"/>
  <c r="G1539" i="6" s="1"/>
  <c r="C1538" i="6"/>
  <c r="E1538" i="6" s="1"/>
  <c r="C1537" i="6"/>
  <c r="E1537" i="6" s="1"/>
  <c r="G1537" i="6" s="1"/>
  <c r="C1536" i="6"/>
  <c r="E1536" i="6" s="1"/>
  <c r="C1535" i="6"/>
  <c r="E1535" i="6" s="1"/>
  <c r="G1535" i="6" s="1"/>
  <c r="C1534" i="6"/>
  <c r="E1534" i="6" s="1"/>
  <c r="C1533" i="6"/>
  <c r="E1533" i="6" s="1"/>
  <c r="G1533" i="6" s="1"/>
  <c r="C1532" i="6"/>
  <c r="E1532" i="6" s="1"/>
  <c r="G1532" i="6" s="1"/>
  <c r="C1531" i="6"/>
  <c r="E1531" i="6" s="1"/>
  <c r="C1530" i="6"/>
  <c r="E1530" i="6" s="1"/>
  <c r="G1530" i="6" s="1"/>
  <c r="C1529" i="6"/>
  <c r="E1529" i="6" s="1"/>
  <c r="G1529" i="6" s="1"/>
  <c r="C1528" i="6"/>
  <c r="E1528" i="6" s="1"/>
  <c r="C1527" i="6"/>
  <c r="E1527" i="6" s="1"/>
  <c r="C1526" i="6"/>
  <c r="E1526" i="6" s="1"/>
  <c r="C1525" i="6"/>
  <c r="E1525" i="6" s="1"/>
  <c r="C1524" i="6"/>
  <c r="E1524" i="6" s="1"/>
  <c r="C1523" i="6"/>
  <c r="E1523" i="6" s="1"/>
  <c r="G1523" i="6" s="1"/>
  <c r="C1522" i="6"/>
  <c r="E1522" i="6" s="1"/>
  <c r="C1521" i="6"/>
  <c r="E1521" i="6" s="1"/>
  <c r="C1520" i="6"/>
  <c r="E1520" i="6" s="1"/>
  <c r="G1520" i="6" s="1"/>
  <c r="C1519" i="6"/>
  <c r="E1519" i="6" s="1"/>
  <c r="C1518" i="6"/>
  <c r="E1518" i="6" s="1"/>
  <c r="C1517" i="6"/>
  <c r="E1517" i="6" s="1"/>
  <c r="G1517" i="6" s="1"/>
  <c r="C1516" i="6"/>
  <c r="E1516" i="6" s="1"/>
  <c r="C1515" i="6"/>
  <c r="E1515" i="6" s="1"/>
  <c r="G1515" i="6" s="1"/>
  <c r="C1514" i="6"/>
  <c r="E1514" i="6" s="1"/>
  <c r="C1513" i="6"/>
  <c r="E1513" i="6" s="1"/>
  <c r="C1512" i="6"/>
  <c r="E1512" i="6" s="1"/>
  <c r="G1512" i="6" s="1"/>
  <c r="C1511" i="6"/>
  <c r="E1511" i="6" s="1"/>
  <c r="G1511" i="6" s="1"/>
  <c r="C1510" i="6"/>
  <c r="E1510" i="6" s="1"/>
  <c r="G1510" i="6" s="1"/>
  <c r="C1509" i="6"/>
  <c r="E1509" i="6" s="1"/>
  <c r="C1508" i="6"/>
  <c r="E1508" i="6" s="1"/>
  <c r="G1508" i="6" s="1"/>
  <c r="C1507" i="6"/>
  <c r="E1507" i="6" s="1"/>
  <c r="G1507" i="6" s="1"/>
  <c r="C1506" i="6"/>
  <c r="E1506" i="6" s="1"/>
  <c r="C1505" i="6"/>
  <c r="E1505" i="6" s="1"/>
  <c r="C1504" i="6"/>
  <c r="E1504" i="6" s="1"/>
  <c r="G1504" i="6" s="1"/>
  <c r="C1503" i="6"/>
  <c r="E1503" i="6" s="1"/>
  <c r="C1502" i="6"/>
  <c r="E1502" i="6" s="1"/>
  <c r="C1501" i="6"/>
  <c r="E1501" i="6" s="1"/>
  <c r="G1501" i="6" s="1"/>
  <c r="C1500" i="6"/>
  <c r="E1500" i="6" s="1"/>
  <c r="C1499" i="6"/>
  <c r="E1499" i="6" s="1"/>
  <c r="C1498" i="6"/>
  <c r="E1498" i="6" s="1"/>
  <c r="C1497" i="6"/>
  <c r="E1497" i="6" s="1"/>
  <c r="C1496" i="6"/>
  <c r="E1496" i="6" s="1"/>
  <c r="G1496" i="6" s="1"/>
  <c r="C1495" i="6"/>
  <c r="E1495" i="6" s="1"/>
  <c r="C1494" i="6"/>
  <c r="E1494" i="6" s="1"/>
  <c r="C1493" i="6"/>
  <c r="E1493" i="6" s="1"/>
  <c r="C1492" i="6"/>
  <c r="E1492" i="6" s="1"/>
  <c r="G1492" i="6" s="1"/>
  <c r="C1491" i="6"/>
  <c r="E1491" i="6" s="1"/>
  <c r="G1491" i="6" s="1"/>
  <c r="C1490" i="6"/>
  <c r="E1490" i="6" s="1"/>
  <c r="C1489" i="6"/>
  <c r="E1489" i="6" s="1"/>
  <c r="G1489" i="6" s="1"/>
  <c r="C1488" i="6"/>
  <c r="E1488" i="6" s="1"/>
  <c r="C1487" i="6"/>
  <c r="E1487" i="6" s="1"/>
  <c r="G1487" i="6" s="1"/>
  <c r="C1486" i="6"/>
  <c r="E1486" i="6" s="1"/>
  <c r="C1485" i="6"/>
  <c r="E1485" i="6" s="1"/>
  <c r="C1484" i="6"/>
  <c r="E1484" i="6" s="1"/>
  <c r="G1484" i="6" s="1"/>
  <c r="C1483" i="6"/>
  <c r="E1483" i="6" s="1"/>
  <c r="G1483" i="6" s="1"/>
  <c r="C1482" i="6"/>
  <c r="E1482" i="6" s="1"/>
  <c r="G1482" i="6" s="1"/>
  <c r="C1481" i="6"/>
  <c r="E1481" i="6" s="1"/>
  <c r="C1480" i="6"/>
  <c r="E1480" i="6" s="1"/>
  <c r="G1480" i="6" s="1"/>
  <c r="C1479" i="6"/>
  <c r="E1479" i="6" s="1"/>
  <c r="C1478" i="6"/>
  <c r="E1478" i="6" s="1"/>
  <c r="C1477" i="6"/>
  <c r="E1477" i="6" s="1"/>
  <c r="C1476" i="6"/>
  <c r="E1476" i="6" s="1"/>
  <c r="G1476" i="6" s="1"/>
  <c r="C1475" i="6"/>
  <c r="E1475" i="6" s="1"/>
  <c r="G1475" i="6" s="1"/>
  <c r="C1474" i="6"/>
  <c r="E1474" i="6" s="1"/>
  <c r="C1473" i="6"/>
  <c r="E1473" i="6" s="1"/>
  <c r="C1472" i="6"/>
  <c r="E1472" i="6" s="1"/>
  <c r="G1472" i="6" s="1"/>
  <c r="C1471" i="6"/>
  <c r="E1471" i="6" s="1"/>
  <c r="C1470" i="6"/>
  <c r="E1470" i="6" s="1"/>
  <c r="C1469" i="6"/>
  <c r="E1469" i="6" s="1"/>
  <c r="C1468" i="6"/>
  <c r="E1468" i="6" s="1"/>
  <c r="C1467" i="6"/>
  <c r="E1467" i="6" s="1"/>
  <c r="C1466" i="6"/>
  <c r="E1466" i="6" s="1"/>
  <c r="C1465" i="6"/>
  <c r="E1465" i="6" s="1"/>
  <c r="G1465" i="6" s="1"/>
  <c r="C1464" i="6"/>
  <c r="E1464" i="6" s="1"/>
  <c r="C1463" i="6"/>
  <c r="E1463" i="6" s="1"/>
  <c r="G1463" i="6" s="1"/>
  <c r="C1462" i="6"/>
  <c r="E1462" i="6" s="1"/>
  <c r="C1461" i="6"/>
  <c r="E1461" i="6" s="1"/>
  <c r="G1461" i="6" s="1"/>
  <c r="C1460" i="6"/>
  <c r="E1460" i="6" s="1"/>
  <c r="C1459" i="6"/>
  <c r="E1459" i="6" s="1"/>
  <c r="C1458" i="6"/>
  <c r="E1458" i="6" s="1"/>
  <c r="G1458" i="6" s="1"/>
  <c r="C1457" i="6"/>
  <c r="E1457" i="6" s="1"/>
  <c r="G1457" i="6" s="1"/>
  <c r="C1456" i="6"/>
  <c r="E1456" i="6" s="1"/>
  <c r="G1456" i="6" s="1"/>
  <c r="C1455" i="6"/>
  <c r="E1455" i="6" s="1"/>
  <c r="C1454" i="6"/>
  <c r="E1454" i="6" s="1"/>
  <c r="C1453" i="6"/>
  <c r="E1453" i="6" s="1"/>
  <c r="C1452" i="6"/>
  <c r="E1452" i="6" s="1"/>
  <c r="G1452" i="6" s="1"/>
  <c r="C1451" i="6"/>
  <c r="E1451" i="6" s="1"/>
  <c r="C1450" i="6"/>
  <c r="E1450" i="6" s="1"/>
  <c r="C1449" i="6"/>
  <c r="E1449" i="6" s="1"/>
  <c r="C1448" i="6"/>
  <c r="E1448" i="6" s="1"/>
  <c r="G1448" i="6" s="1"/>
  <c r="C1447" i="6"/>
  <c r="E1447" i="6" s="1"/>
  <c r="C1446" i="6"/>
  <c r="E1446" i="6" s="1"/>
  <c r="C1445" i="6"/>
  <c r="E1445" i="6" s="1"/>
  <c r="C1444" i="6"/>
  <c r="E1444" i="6" s="1"/>
  <c r="G1444" i="6" s="1"/>
  <c r="C1443" i="6"/>
  <c r="E1443" i="6" s="1"/>
  <c r="C1442" i="6"/>
  <c r="E1442" i="6" s="1"/>
  <c r="C1441" i="6"/>
  <c r="E1441" i="6" s="1"/>
  <c r="G1441" i="6" s="1"/>
  <c r="C1440" i="6"/>
  <c r="E1440" i="6" s="1"/>
  <c r="C1439" i="6"/>
  <c r="E1439" i="6" s="1"/>
  <c r="C1438" i="6"/>
  <c r="E1438" i="6" s="1"/>
  <c r="C1437" i="6"/>
  <c r="E1437" i="6" s="1"/>
  <c r="C1436" i="6"/>
  <c r="E1436" i="6" s="1"/>
  <c r="G1436" i="6" s="1"/>
  <c r="C1435" i="6"/>
  <c r="E1435" i="6" s="1"/>
  <c r="G1435" i="6" s="1"/>
  <c r="C1434" i="6"/>
  <c r="E1434" i="6" s="1"/>
  <c r="C1433" i="6"/>
  <c r="E1433" i="6" s="1"/>
  <c r="G1433" i="6" s="1"/>
  <c r="C1432" i="6"/>
  <c r="E1432" i="6" s="1"/>
  <c r="C1431" i="6"/>
  <c r="E1431" i="6" s="1"/>
  <c r="G1431" i="6" s="1"/>
  <c r="C1430" i="6"/>
  <c r="E1430" i="6" s="1"/>
  <c r="C1429" i="6"/>
  <c r="E1429" i="6" s="1"/>
  <c r="C1428" i="6"/>
  <c r="E1428" i="6" s="1"/>
  <c r="G1428" i="6" s="1"/>
  <c r="C1427" i="6"/>
  <c r="E1427" i="6" s="1"/>
  <c r="C1426" i="6"/>
  <c r="E1426" i="6" s="1"/>
  <c r="C1425" i="6"/>
  <c r="E1425" i="6" s="1"/>
  <c r="C1424" i="6"/>
  <c r="E1424" i="6" s="1"/>
  <c r="G1424" i="6" s="1"/>
  <c r="C1423" i="6"/>
  <c r="E1423" i="6" s="1"/>
  <c r="C1422" i="6"/>
  <c r="E1422" i="6" s="1"/>
  <c r="C1421" i="6"/>
  <c r="E1421" i="6" s="1"/>
  <c r="G1421" i="6" s="1"/>
  <c r="C1420" i="6"/>
  <c r="E1420" i="6" s="1"/>
  <c r="C1419" i="6"/>
  <c r="E1419" i="6" s="1"/>
  <c r="G1419" i="6" s="1"/>
  <c r="C1418" i="6"/>
  <c r="E1418" i="6" s="1"/>
  <c r="C1417" i="6"/>
  <c r="E1417" i="6" s="1"/>
  <c r="C1416" i="6"/>
  <c r="E1416" i="6" s="1"/>
  <c r="G1416" i="6" s="1"/>
  <c r="C1415" i="6"/>
  <c r="E1415" i="6" s="1"/>
  <c r="G1415" i="6" s="1"/>
  <c r="C1414" i="6"/>
  <c r="E1414" i="6" s="1"/>
  <c r="C1413" i="6"/>
  <c r="E1413" i="6" s="1"/>
  <c r="C1412" i="6"/>
  <c r="E1412" i="6" s="1"/>
  <c r="G1412" i="6" s="1"/>
  <c r="C1411" i="6"/>
  <c r="E1411" i="6" s="1"/>
  <c r="G1411" i="6" s="1"/>
  <c r="C1410" i="6"/>
  <c r="E1410" i="6" s="1"/>
  <c r="G1410" i="6" s="1"/>
  <c r="C1409" i="6"/>
  <c r="E1409" i="6" s="1"/>
  <c r="C1408" i="6"/>
  <c r="E1408" i="6" s="1"/>
  <c r="C1407" i="6"/>
  <c r="E1407" i="6" s="1"/>
  <c r="C1406" i="6"/>
  <c r="E1406" i="6" s="1"/>
  <c r="G1406" i="6" s="1"/>
  <c r="C1405" i="6"/>
  <c r="E1405" i="6" s="1"/>
  <c r="C1404" i="6"/>
  <c r="E1404" i="6" s="1"/>
  <c r="G1404" i="6" s="1"/>
  <c r="C1403" i="6"/>
  <c r="E1403" i="6" s="1"/>
  <c r="C1402" i="6"/>
  <c r="E1402" i="6" s="1"/>
  <c r="C1401" i="6"/>
  <c r="E1401" i="6" s="1"/>
  <c r="G1401" i="6" s="1"/>
  <c r="C1400" i="6"/>
  <c r="E1400" i="6" s="1"/>
  <c r="C1399" i="6"/>
  <c r="E1399" i="6" s="1"/>
  <c r="C1398" i="6"/>
  <c r="E1398" i="6" s="1"/>
  <c r="C1397" i="6"/>
  <c r="E1397" i="6" s="1"/>
  <c r="G1397" i="6" s="1"/>
  <c r="C1396" i="6"/>
  <c r="E1396" i="6" s="1"/>
  <c r="C1395" i="6"/>
  <c r="E1395" i="6" s="1"/>
  <c r="G1395" i="6" s="1"/>
  <c r="C1394" i="6"/>
  <c r="E1394" i="6" s="1"/>
  <c r="G1394" i="6" s="1"/>
  <c r="C1393" i="6"/>
  <c r="E1393" i="6" s="1"/>
  <c r="G1393" i="6" s="1"/>
  <c r="C1392" i="6"/>
  <c r="E1392" i="6" s="1"/>
  <c r="G1392" i="6" s="1"/>
  <c r="C1391" i="6"/>
  <c r="E1391" i="6" s="1"/>
  <c r="C1390" i="6"/>
  <c r="E1390" i="6" s="1"/>
  <c r="G1390" i="6" s="1"/>
  <c r="C1389" i="6"/>
  <c r="E1389" i="6" s="1"/>
  <c r="C1388" i="6"/>
  <c r="E1388" i="6" s="1"/>
  <c r="C1387" i="6"/>
  <c r="E1387" i="6" s="1"/>
  <c r="C1386" i="6"/>
  <c r="E1386" i="6" s="1"/>
  <c r="C1385" i="6"/>
  <c r="E1385" i="6" s="1"/>
  <c r="C1384" i="6"/>
  <c r="E1384" i="6" s="1"/>
  <c r="G1384" i="6" s="1"/>
  <c r="C1383" i="6"/>
  <c r="E1383" i="6" s="1"/>
  <c r="C1382" i="6"/>
  <c r="E1382" i="6" s="1"/>
  <c r="G1382" i="6" s="1"/>
  <c r="C1381" i="6"/>
  <c r="E1381" i="6" s="1"/>
  <c r="C1380" i="6"/>
  <c r="E1380" i="6" s="1"/>
  <c r="G1380" i="6" s="1"/>
  <c r="C1379" i="6"/>
  <c r="E1379" i="6" s="1"/>
  <c r="C1378" i="6"/>
  <c r="E1378" i="6" s="1"/>
  <c r="G1378" i="6" s="1"/>
  <c r="C1377" i="6"/>
  <c r="E1377" i="6" s="1"/>
  <c r="G1377" i="6" s="1"/>
  <c r="C1376" i="6"/>
  <c r="E1376" i="6" s="1"/>
  <c r="C1375" i="6"/>
  <c r="E1375" i="6" s="1"/>
  <c r="C1374" i="6"/>
  <c r="E1374" i="6" s="1"/>
  <c r="C1373" i="6"/>
  <c r="E1373" i="6" s="1"/>
  <c r="C1372" i="6"/>
  <c r="E1372" i="6" s="1"/>
  <c r="G1372" i="6" s="1"/>
  <c r="C1371" i="6"/>
  <c r="E1371" i="6" s="1"/>
  <c r="G1371" i="6" s="1"/>
  <c r="C1370" i="6"/>
  <c r="E1370" i="6" s="1"/>
  <c r="C1369" i="6"/>
  <c r="E1369" i="6" s="1"/>
  <c r="G1369" i="6" s="1"/>
  <c r="C1368" i="6"/>
  <c r="E1368" i="6" s="1"/>
  <c r="C1367" i="6"/>
  <c r="E1367" i="6" s="1"/>
  <c r="C1366" i="6"/>
  <c r="E1366" i="6" s="1"/>
  <c r="C1365" i="6"/>
  <c r="E1365" i="6" s="1"/>
  <c r="C1364" i="6"/>
  <c r="E1364" i="6" s="1"/>
  <c r="G1364" i="6" s="1"/>
  <c r="C1363" i="6"/>
  <c r="E1363" i="6" s="1"/>
  <c r="G1363" i="6" s="1"/>
  <c r="C1362" i="6"/>
  <c r="E1362" i="6" s="1"/>
  <c r="G1362" i="6" s="1"/>
  <c r="C1361" i="6"/>
  <c r="E1361" i="6" s="1"/>
  <c r="G1361" i="6" s="1"/>
  <c r="C1360" i="6"/>
  <c r="E1360" i="6" s="1"/>
  <c r="G1360" i="6" s="1"/>
  <c r="C1359" i="6"/>
  <c r="E1359" i="6" s="1"/>
  <c r="C1358" i="6"/>
  <c r="E1358" i="6" s="1"/>
  <c r="C1357" i="6"/>
  <c r="E1357" i="6" s="1"/>
  <c r="C1356" i="6"/>
  <c r="E1356" i="6" s="1"/>
  <c r="C1355" i="6"/>
  <c r="E1355" i="6" s="1"/>
  <c r="G1355" i="6" s="1"/>
  <c r="C1354" i="6"/>
  <c r="E1354" i="6" s="1"/>
  <c r="C1353" i="6"/>
  <c r="E1353" i="6" s="1"/>
  <c r="C1352" i="6"/>
  <c r="E1352" i="6" s="1"/>
  <c r="G1352" i="6" s="1"/>
  <c r="C1351" i="6"/>
  <c r="E1351" i="6" s="1"/>
  <c r="C1350" i="6"/>
  <c r="E1350" i="6" s="1"/>
  <c r="C1349" i="6"/>
  <c r="E1349" i="6" s="1"/>
  <c r="C1348" i="6"/>
  <c r="E1348" i="6" s="1"/>
  <c r="G1348" i="6" s="1"/>
  <c r="C1347" i="6"/>
  <c r="E1347" i="6" s="1"/>
  <c r="G1347" i="6" s="1"/>
  <c r="C1346" i="6"/>
  <c r="E1346" i="6" s="1"/>
  <c r="G1346" i="6" s="1"/>
  <c r="C1345" i="6"/>
  <c r="E1345" i="6" s="1"/>
  <c r="C1344" i="6"/>
  <c r="E1344" i="6" s="1"/>
  <c r="G1344" i="6" s="1"/>
  <c r="C1343" i="6"/>
  <c r="E1343" i="6" s="1"/>
  <c r="C1342" i="6"/>
  <c r="E1342" i="6" s="1"/>
  <c r="G1342" i="6" s="1"/>
  <c r="C1341" i="6"/>
  <c r="E1341" i="6" s="1"/>
  <c r="C1340" i="6"/>
  <c r="E1340" i="6" s="1"/>
  <c r="G1340" i="6" s="1"/>
  <c r="C1339" i="6"/>
  <c r="E1339" i="6" s="1"/>
  <c r="C1338" i="6"/>
  <c r="E1338" i="6" s="1"/>
  <c r="C1337" i="6"/>
  <c r="E1337" i="6" s="1"/>
  <c r="G1337" i="6" s="1"/>
  <c r="C1336" i="6"/>
  <c r="E1336" i="6" s="1"/>
  <c r="C1335" i="6"/>
  <c r="E1335" i="6" s="1"/>
  <c r="C1334" i="6"/>
  <c r="E1334" i="6" s="1"/>
  <c r="C1333" i="6"/>
  <c r="E1333" i="6" s="1"/>
  <c r="C1332" i="6"/>
  <c r="E1332" i="6" s="1"/>
  <c r="G1332" i="6" s="1"/>
  <c r="C1331" i="6"/>
  <c r="E1331" i="6" s="1"/>
  <c r="C1330" i="6"/>
  <c r="E1330" i="6" s="1"/>
  <c r="C1329" i="6"/>
  <c r="E1329" i="6" s="1"/>
  <c r="G1329" i="6" s="1"/>
  <c r="C1328" i="6"/>
  <c r="E1328" i="6" s="1"/>
  <c r="G1328" i="6" s="1"/>
  <c r="C1327" i="6"/>
  <c r="E1327" i="6" s="1"/>
  <c r="G1327" i="6" s="1"/>
  <c r="C1326" i="6"/>
  <c r="E1326" i="6" s="1"/>
  <c r="C1325" i="6"/>
  <c r="E1325" i="6" s="1"/>
  <c r="G1325" i="6" s="1"/>
  <c r="C1324" i="6"/>
  <c r="E1324" i="6" s="1"/>
  <c r="C1323" i="6"/>
  <c r="E1323" i="6" s="1"/>
  <c r="G1323" i="6" s="1"/>
  <c r="C1322" i="6"/>
  <c r="E1322" i="6" s="1"/>
  <c r="C1321" i="6"/>
  <c r="E1321" i="6" s="1"/>
  <c r="C1320" i="6"/>
  <c r="E1320" i="6" s="1"/>
  <c r="C1319" i="6"/>
  <c r="E1319" i="6" s="1"/>
  <c r="G1319" i="6" s="1"/>
  <c r="C1318" i="6"/>
  <c r="E1318" i="6" s="1"/>
  <c r="G1318" i="6" s="1"/>
  <c r="C1317" i="6"/>
  <c r="E1317" i="6" s="1"/>
  <c r="G1317" i="6" s="1"/>
  <c r="C1316" i="6"/>
  <c r="E1316" i="6" s="1"/>
  <c r="C1315" i="6"/>
  <c r="E1315" i="6" s="1"/>
  <c r="C1314" i="6"/>
  <c r="E1314" i="6" s="1"/>
  <c r="C1313" i="6"/>
  <c r="E1313" i="6" s="1"/>
  <c r="C1312" i="6"/>
  <c r="E1312" i="6" s="1"/>
  <c r="G1312" i="6" s="1"/>
  <c r="C1311" i="6"/>
  <c r="E1311" i="6" s="1"/>
  <c r="G1311" i="6" s="1"/>
  <c r="C1310" i="6"/>
  <c r="E1310" i="6" s="1"/>
  <c r="C1309" i="6"/>
  <c r="E1309" i="6" s="1"/>
  <c r="G1309" i="6" s="1"/>
  <c r="C1308" i="6"/>
  <c r="E1308" i="6" s="1"/>
  <c r="G1308" i="6" s="1"/>
  <c r="C1307" i="6"/>
  <c r="E1307" i="6" s="1"/>
  <c r="C1306" i="6"/>
  <c r="E1306" i="6" s="1"/>
  <c r="C1305" i="6"/>
  <c r="E1305" i="6" s="1"/>
  <c r="C1304" i="6"/>
  <c r="E1304" i="6" s="1"/>
  <c r="G1304" i="6" s="1"/>
  <c r="C1303" i="6"/>
  <c r="E1303" i="6" s="1"/>
  <c r="C1302" i="6"/>
  <c r="E1302" i="6" s="1"/>
  <c r="C1301" i="6"/>
  <c r="E1301" i="6" s="1"/>
  <c r="G1301" i="6" s="1"/>
  <c r="C1300" i="6"/>
  <c r="E1300" i="6" s="1"/>
  <c r="C1299" i="6"/>
  <c r="E1299" i="6" s="1"/>
  <c r="C1298" i="6"/>
  <c r="E1298" i="6" s="1"/>
  <c r="C1297" i="6"/>
  <c r="E1297" i="6" s="1"/>
  <c r="G1297" i="6" s="1"/>
  <c r="C1296" i="6"/>
  <c r="E1296" i="6" s="1"/>
  <c r="G1296" i="6" s="1"/>
  <c r="C1295" i="6"/>
  <c r="E1295" i="6" s="1"/>
  <c r="G1295" i="6" s="1"/>
  <c r="C1294" i="6"/>
  <c r="E1294" i="6" s="1"/>
  <c r="C1293" i="6"/>
  <c r="E1293" i="6" s="1"/>
  <c r="C1292" i="6"/>
  <c r="E1292" i="6" s="1"/>
  <c r="G1292" i="6" s="1"/>
  <c r="C1291" i="6"/>
  <c r="E1291" i="6" s="1"/>
  <c r="C1290" i="6"/>
  <c r="E1290" i="6" s="1"/>
  <c r="C1289" i="6"/>
  <c r="E1289" i="6" s="1"/>
  <c r="C1288" i="6"/>
  <c r="E1288" i="6" s="1"/>
  <c r="G1288" i="6" s="1"/>
  <c r="C1287" i="6"/>
  <c r="E1287" i="6" s="1"/>
  <c r="G1287" i="6" s="1"/>
  <c r="C1286" i="6"/>
  <c r="E1286" i="6" s="1"/>
  <c r="C1285" i="6"/>
  <c r="E1285" i="6" s="1"/>
  <c r="C1284" i="6"/>
  <c r="E1284" i="6" s="1"/>
  <c r="G1284" i="6" s="1"/>
  <c r="C1283" i="6"/>
  <c r="E1283" i="6" s="1"/>
  <c r="G1283" i="6" s="1"/>
  <c r="C1282" i="6"/>
  <c r="E1282" i="6" s="1"/>
  <c r="G1282" i="6" s="1"/>
  <c r="C1281" i="6"/>
  <c r="E1281" i="6" s="1"/>
  <c r="C1280" i="6"/>
  <c r="E1280" i="6" s="1"/>
  <c r="G1280" i="6" s="1"/>
  <c r="C1279" i="6"/>
  <c r="E1279" i="6" s="1"/>
  <c r="G1279" i="6" s="1"/>
  <c r="C1278" i="6"/>
  <c r="E1278" i="6" s="1"/>
  <c r="C1277" i="6"/>
  <c r="E1277" i="6" s="1"/>
  <c r="G1277" i="6" s="1"/>
  <c r="C1276" i="6"/>
  <c r="E1276" i="6" s="1"/>
  <c r="C1275" i="6"/>
  <c r="E1275" i="6" s="1"/>
  <c r="C1274" i="6"/>
  <c r="E1274" i="6" s="1"/>
  <c r="C1273" i="6"/>
  <c r="E1273" i="6" s="1"/>
  <c r="C1272" i="6"/>
  <c r="E1272" i="6" s="1"/>
  <c r="G1272" i="6" s="1"/>
  <c r="C1271" i="6"/>
  <c r="E1271" i="6" s="1"/>
  <c r="C1270" i="6"/>
  <c r="E1270" i="6" s="1"/>
  <c r="C1269" i="6"/>
  <c r="E1269" i="6" s="1"/>
  <c r="G1269" i="6" s="1"/>
  <c r="C1268" i="6"/>
  <c r="E1268" i="6" s="1"/>
  <c r="C1267" i="6"/>
  <c r="E1267" i="6" s="1"/>
  <c r="G1267" i="6" s="1"/>
  <c r="C1266" i="6"/>
  <c r="E1266" i="6" s="1"/>
  <c r="C1265" i="6"/>
  <c r="E1265" i="6" s="1"/>
  <c r="G1265" i="6" s="1"/>
  <c r="C1264" i="6"/>
  <c r="E1264" i="6" s="1"/>
  <c r="C1263" i="6"/>
  <c r="E1263" i="6" s="1"/>
  <c r="G1263" i="6" s="1"/>
  <c r="C1262" i="6"/>
  <c r="E1262" i="6" s="1"/>
  <c r="C1261" i="6"/>
  <c r="E1261" i="6" s="1"/>
  <c r="C1260" i="6"/>
  <c r="E1260" i="6" s="1"/>
  <c r="G1260" i="6" s="1"/>
  <c r="C1259" i="6"/>
  <c r="E1259" i="6" s="1"/>
  <c r="C1258" i="6"/>
  <c r="E1258" i="6" s="1"/>
  <c r="C1257" i="6"/>
  <c r="E1257" i="6" s="1"/>
  <c r="C1256" i="6"/>
  <c r="E1256" i="6" s="1"/>
  <c r="G1256" i="6" s="1"/>
  <c r="C1255" i="6"/>
  <c r="E1255" i="6" s="1"/>
  <c r="G1255" i="6" s="1"/>
  <c r="C1254" i="6"/>
  <c r="E1254" i="6" s="1"/>
  <c r="C1253" i="6"/>
  <c r="E1253" i="6" s="1"/>
  <c r="G1253" i="6" s="1"/>
  <c r="C1252" i="6"/>
  <c r="E1252" i="6" s="1"/>
  <c r="C1251" i="6"/>
  <c r="E1251" i="6" s="1"/>
  <c r="G1251" i="6" s="1"/>
  <c r="C1250" i="6"/>
  <c r="E1250" i="6" s="1"/>
  <c r="G1250" i="6" s="1"/>
  <c r="C1249" i="6"/>
  <c r="E1249" i="6" s="1"/>
  <c r="C1248" i="6"/>
  <c r="E1248" i="6" s="1"/>
  <c r="G1248" i="6" s="1"/>
  <c r="C1247" i="6"/>
  <c r="E1247" i="6" s="1"/>
  <c r="G1247" i="6" s="1"/>
  <c r="C1246" i="6"/>
  <c r="E1246" i="6" s="1"/>
  <c r="C1245" i="6"/>
  <c r="E1245" i="6" s="1"/>
  <c r="C1244" i="6"/>
  <c r="E1244" i="6" s="1"/>
  <c r="C1243" i="6"/>
  <c r="E1243" i="6" s="1"/>
  <c r="C1242" i="6"/>
  <c r="E1242" i="6" s="1"/>
  <c r="C1241" i="6"/>
  <c r="E1241" i="6" s="1"/>
  <c r="C1240" i="6"/>
  <c r="E1240" i="6" s="1"/>
  <c r="G1240" i="6" s="1"/>
  <c r="C1239" i="6"/>
  <c r="E1239" i="6" s="1"/>
  <c r="C1238" i="6"/>
  <c r="E1238" i="6" s="1"/>
  <c r="C1237" i="6"/>
  <c r="E1237" i="6" s="1"/>
  <c r="G1237" i="6" s="1"/>
  <c r="C1236" i="6"/>
  <c r="E1236" i="6" s="1"/>
  <c r="C1235" i="6"/>
  <c r="E1235" i="6" s="1"/>
  <c r="G1235" i="6" s="1"/>
  <c r="C1234" i="6"/>
  <c r="E1234" i="6" s="1"/>
  <c r="C1233" i="6"/>
  <c r="E1233" i="6" s="1"/>
  <c r="G1233" i="6" s="1"/>
  <c r="C1232" i="6"/>
  <c r="E1232" i="6" s="1"/>
  <c r="C1231" i="6"/>
  <c r="E1231" i="6" s="1"/>
  <c r="G1231" i="6" s="1"/>
  <c r="C1230" i="6"/>
  <c r="E1230" i="6" s="1"/>
  <c r="C1229" i="6"/>
  <c r="E1229" i="6" s="1"/>
  <c r="C1228" i="6"/>
  <c r="E1228" i="6" s="1"/>
  <c r="G1228" i="6" s="1"/>
  <c r="C1227" i="6"/>
  <c r="E1227" i="6" s="1"/>
  <c r="C1226" i="6"/>
  <c r="E1226" i="6" s="1"/>
  <c r="C1225" i="6"/>
  <c r="E1225" i="6" s="1"/>
  <c r="G1225" i="6" s="1"/>
  <c r="C1224" i="6"/>
  <c r="E1224" i="6" s="1"/>
  <c r="C1223" i="6"/>
  <c r="E1223" i="6" s="1"/>
  <c r="G1223" i="6" s="1"/>
  <c r="C1222" i="6"/>
  <c r="E1222" i="6" s="1"/>
  <c r="C1221" i="6"/>
  <c r="E1221" i="6" s="1"/>
  <c r="G1221" i="6" s="1"/>
  <c r="C1220" i="6"/>
  <c r="E1220" i="6" s="1"/>
  <c r="C1219" i="6"/>
  <c r="E1219" i="6" s="1"/>
  <c r="G1219" i="6" s="1"/>
  <c r="C1218" i="6"/>
  <c r="E1218" i="6" s="1"/>
  <c r="G1218" i="6" s="1"/>
  <c r="C1217" i="6"/>
  <c r="E1217" i="6" s="1"/>
  <c r="G1217" i="6" s="1"/>
  <c r="C1216" i="6"/>
  <c r="E1216" i="6" s="1"/>
  <c r="G1216" i="6" s="1"/>
  <c r="C1215" i="6"/>
  <c r="E1215" i="6" s="1"/>
  <c r="G1215" i="6" s="1"/>
  <c r="C1214" i="6"/>
  <c r="E1214" i="6" s="1"/>
  <c r="C1213" i="6"/>
  <c r="E1213" i="6" s="1"/>
  <c r="C1212" i="6"/>
  <c r="E1212" i="6" s="1"/>
  <c r="G1212" i="6" s="1"/>
  <c r="C1211" i="6"/>
  <c r="E1211" i="6" s="1"/>
  <c r="C1210" i="6"/>
  <c r="E1210" i="6" s="1"/>
  <c r="C1209" i="6"/>
  <c r="E1209" i="6" s="1"/>
  <c r="C1208" i="6"/>
  <c r="E1208" i="6" s="1"/>
  <c r="C1207" i="6"/>
  <c r="E1207" i="6" s="1"/>
  <c r="C1206" i="6"/>
  <c r="E1206" i="6" s="1"/>
  <c r="C1205" i="6"/>
  <c r="E1205" i="6" s="1"/>
  <c r="G1205" i="6" s="1"/>
  <c r="C1204" i="6"/>
  <c r="E1204" i="6" s="1"/>
  <c r="C1203" i="6"/>
  <c r="E1203" i="6" s="1"/>
  <c r="G1203" i="6" s="1"/>
  <c r="C1202" i="6"/>
  <c r="E1202" i="6" s="1"/>
  <c r="C1201" i="6"/>
  <c r="E1201" i="6" s="1"/>
  <c r="C1200" i="6"/>
  <c r="E1200" i="6" s="1"/>
  <c r="G1200" i="6" s="1"/>
  <c r="C1199" i="6"/>
  <c r="E1199" i="6" s="1"/>
  <c r="G1199" i="6" s="1"/>
  <c r="C1198" i="6"/>
  <c r="E1198" i="6" s="1"/>
  <c r="C1197" i="6"/>
  <c r="E1197" i="6" s="1"/>
  <c r="G1197" i="6" s="1"/>
  <c r="C1196" i="6"/>
  <c r="E1196" i="6" s="1"/>
  <c r="G1196" i="6" s="1"/>
  <c r="C1195" i="6"/>
  <c r="E1195" i="6" s="1"/>
  <c r="C1194" i="6"/>
  <c r="E1194" i="6" s="1"/>
  <c r="C1193" i="6"/>
  <c r="E1193" i="6" s="1"/>
  <c r="C1192" i="6"/>
  <c r="E1192" i="6" s="1"/>
  <c r="G1192" i="6" s="1"/>
  <c r="C1191" i="6"/>
  <c r="E1191" i="6" s="1"/>
  <c r="G1191" i="6" s="1"/>
  <c r="C1190" i="6"/>
  <c r="E1190" i="6" s="1"/>
  <c r="C1189" i="6"/>
  <c r="E1189" i="6" s="1"/>
  <c r="C1188" i="6"/>
  <c r="E1188" i="6" s="1"/>
  <c r="G1188" i="6" s="1"/>
  <c r="C1187" i="6"/>
  <c r="E1187" i="6" s="1"/>
  <c r="C1186" i="6"/>
  <c r="E1186" i="6" s="1"/>
  <c r="C1185" i="6"/>
  <c r="E1185" i="6" s="1"/>
  <c r="G1185" i="6" s="1"/>
  <c r="C1184" i="6"/>
  <c r="E1184" i="6" s="1"/>
  <c r="G1184" i="6" s="1"/>
  <c r="C1183" i="6"/>
  <c r="E1183" i="6" s="1"/>
  <c r="G1183" i="6" s="1"/>
  <c r="C1182" i="6"/>
  <c r="E1182" i="6" s="1"/>
  <c r="C1181" i="6"/>
  <c r="E1181" i="6" s="1"/>
  <c r="G1181" i="6" s="1"/>
  <c r="C1180" i="6"/>
  <c r="E1180" i="6" s="1"/>
  <c r="C1179" i="6"/>
  <c r="E1179" i="6" s="1"/>
  <c r="C1178" i="6"/>
  <c r="E1178" i="6" s="1"/>
  <c r="C1177" i="6"/>
  <c r="E1177" i="6" s="1"/>
  <c r="C1176" i="6"/>
  <c r="E1176" i="6" s="1"/>
  <c r="G1176" i="6" s="1"/>
  <c r="C1175" i="6"/>
  <c r="E1175" i="6" s="1"/>
  <c r="C1174" i="6"/>
  <c r="E1174" i="6" s="1"/>
  <c r="G1174" i="6" s="1"/>
  <c r="C1173" i="6"/>
  <c r="E1173" i="6" s="1"/>
  <c r="G1173" i="6" s="1"/>
  <c r="C1172" i="6"/>
  <c r="E1172" i="6" s="1"/>
  <c r="G1172" i="6" s="1"/>
  <c r="C1171" i="6"/>
  <c r="E1171" i="6" s="1"/>
  <c r="G1171" i="6" s="1"/>
  <c r="C1170" i="6"/>
  <c r="E1170" i="6" s="1"/>
  <c r="C1169" i="6"/>
  <c r="E1169" i="6" s="1"/>
  <c r="C1168" i="6"/>
  <c r="E1168" i="6" s="1"/>
  <c r="G1168" i="6" s="1"/>
  <c r="C1167" i="6"/>
  <c r="E1167" i="6" s="1"/>
  <c r="C1166" i="6"/>
  <c r="E1166" i="6" s="1"/>
  <c r="C1165" i="6"/>
  <c r="E1165" i="6" s="1"/>
  <c r="G1165" i="6" s="1"/>
  <c r="C1164" i="6"/>
  <c r="E1164" i="6" s="1"/>
  <c r="C1163" i="6"/>
  <c r="E1163" i="6" s="1"/>
  <c r="G1163" i="6" s="1"/>
  <c r="C1162" i="6"/>
  <c r="E1162" i="6" s="1"/>
  <c r="C1161" i="6"/>
  <c r="E1161" i="6" s="1"/>
  <c r="C1160" i="6"/>
  <c r="E1160" i="6" s="1"/>
  <c r="G1160" i="6" s="1"/>
  <c r="C1159" i="6"/>
  <c r="E1159" i="6" s="1"/>
  <c r="G1159" i="6" s="1"/>
  <c r="C1158" i="6"/>
  <c r="E1158" i="6" s="1"/>
  <c r="G1158" i="6" s="1"/>
  <c r="C1157" i="6"/>
  <c r="E1157" i="6" s="1"/>
  <c r="C1156" i="6"/>
  <c r="E1156" i="6" s="1"/>
  <c r="G1156" i="6" s="1"/>
  <c r="C1155" i="6"/>
  <c r="E1155" i="6" s="1"/>
  <c r="G1155" i="6" s="1"/>
  <c r="C1154" i="6"/>
  <c r="E1154" i="6" s="1"/>
  <c r="C1153" i="6"/>
  <c r="E1153" i="6" s="1"/>
  <c r="G1153" i="6" s="1"/>
  <c r="C1152" i="6"/>
  <c r="E1152" i="6" s="1"/>
  <c r="G1152" i="6" s="1"/>
  <c r="C1151" i="6"/>
  <c r="E1151" i="6" s="1"/>
  <c r="C1150" i="6"/>
  <c r="E1150" i="6" s="1"/>
  <c r="C1149" i="6"/>
  <c r="E1149" i="6" s="1"/>
  <c r="G1149" i="6" s="1"/>
  <c r="C1148" i="6"/>
  <c r="E1148" i="6" s="1"/>
  <c r="C1147" i="6"/>
  <c r="E1147" i="6" s="1"/>
  <c r="G1147" i="6" s="1"/>
  <c r="C1146" i="6"/>
  <c r="E1146" i="6" s="1"/>
  <c r="C1145" i="6"/>
  <c r="E1145" i="6" s="1"/>
  <c r="G1145" i="6" s="1"/>
  <c r="C1144" i="6"/>
  <c r="E1144" i="6" s="1"/>
  <c r="C1143" i="6"/>
  <c r="E1143" i="6" s="1"/>
  <c r="G1143" i="6" s="1"/>
  <c r="C1142" i="6"/>
  <c r="E1142" i="6" s="1"/>
  <c r="C1141" i="6"/>
  <c r="E1141" i="6" s="1"/>
  <c r="C1140" i="6"/>
  <c r="E1140" i="6" s="1"/>
  <c r="G1140" i="6" s="1"/>
  <c r="C1139" i="6"/>
  <c r="E1139" i="6" s="1"/>
  <c r="C1138" i="6"/>
  <c r="E1138" i="6" s="1"/>
  <c r="C1137" i="6"/>
  <c r="E1137" i="6" s="1"/>
  <c r="C1136" i="6"/>
  <c r="E1136" i="6" s="1"/>
  <c r="C1135" i="6"/>
  <c r="E1135" i="6" s="1"/>
  <c r="C1134" i="6"/>
  <c r="E1134" i="6" s="1"/>
  <c r="C1133" i="6"/>
  <c r="E1133" i="6" s="1"/>
  <c r="C1132" i="6"/>
  <c r="E1132" i="6" s="1"/>
  <c r="G1132" i="6" s="1"/>
  <c r="C1131" i="6"/>
  <c r="E1131" i="6" s="1"/>
  <c r="G1131" i="6" s="1"/>
  <c r="C1130" i="6"/>
  <c r="E1130" i="6" s="1"/>
  <c r="C1129" i="6"/>
  <c r="E1129" i="6" s="1"/>
  <c r="G1129" i="6" s="1"/>
  <c r="C1128" i="6"/>
  <c r="E1128" i="6" s="1"/>
  <c r="C1127" i="6"/>
  <c r="E1127" i="6" s="1"/>
  <c r="G1127" i="6" s="1"/>
  <c r="C1126" i="6"/>
  <c r="E1126" i="6" s="1"/>
  <c r="G1126" i="6" s="1"/>
  <c r="C1125" i="6"/>
  <c r="E1125" i="6" s="1"/>
  <c r="C1124" i="6"/>
  <c r="E1124" i="6" s="1"/>
  <c r="G1124" i="6" s="1"/>
  <c r="C1123" i="6"/>
  <c r="E1123" i="6" s="1"/>
  <c r="G1123" i="6" s="1"/>
  <c r="C1122" i="6"/>
  <c r="E1122" i="6" s="1"/>
  <c r="C1121" i="6"/>
  <c r="E1121" i="6" s="1"/>
  <c r="C1120" i="6"/>
  <c r="E1120" i="6" s="1"/>
  <c r="G1120" i="6" s="1"/>
  <c r="C1119" i="6"/>
  <c r="E1119" i="6" s="1"/>
  <c r="G1119" i="6" s="1"/>
  <c r="C1118" i="6"/>
  <c r="E1118" i="6" s="1"/>
  <c r="C1117" i="6"/>
  <c r="E1117" i="6" s="1"/>
  <c r="C1116" i="6"/>
  <c r="E1116" i="6" s="1"/>
  <c r="G1116" i="6" s="1"/>
  <c r="C1115" i="6"/>
  <c r="E1115" i="6" s="1"/>
  <c r="C1114" i="6"/>
  <c r="E1114" i="6" s="1"/>
  <c r="C1113" i="6"/>
  <c r="E1113" i="6" s="1"/>
  <c r="G1113" i="6" s="1"/>
  <c r="C1112" i="6"/>
  <c r="E1112" i="6" s="1"/>
  <c r="C1111" i="6"/>
  <c r="E1111" i="6" s="1"/>
  <c r="C1110" i="6"/>
  <c r="E1110" i="6" s="1"/>
  <c r="C1109" i="6"/>
  <c r="E1109" i="6" s="1"/>
  <c r="C1108" i="6"/>
  <c r="E1108" i="6" s="1"/>
  <c r="G1108" i="6" s="1"/>
  <c r="C1107" i="6"/>
  <c r="E1107" i="6" s="1"/>
  <c r="C1106" i="6"/>
  <c r="E1106" i="6" s="1"/>
  <c r="C1105" i="6"/>
  <c r="E1105" i="6" s="1"/>
  <c r="C1104" i="6"/>
  <c r="E1104" i="6" s="1"/>
  <c r="G1104" i="6" s="1"/>
  <c r="C1103" i="6"/>
  <c r="E1103" i="6" s="1"/>
  <c r="C1102" i="6"/>
  <c r="E1102" i="6" s="1"/>
  <c r="C1101" i="6"/>
  <c r="E1101" i="6" s="1"/>
  <c r="C1100" i="6"/>
  <c r="E1100" i="6" s="1"/>
  <c r="G1100" i="6" s="1"/>
  <c r="C1099" i="6"/>
  <c r="E1099" i="6" s="1"/>
  <c r="C1098" i="6"/>
  <c r="E1098" i="6" s="1"/>
  <c r="C1097" i="6"/>
  <c r="E1097" i="6" s="1"/>
  <c r="C1096" i="6"/>
  <c r="E1096" i="6" s="1"/>
  <c r="G1096" i="6" s="1"/>
  <c r="C1095" i="6"/>
  <c r="E1095" i="6" s="1"/>
  <c r="G1095" i="6" s="1"/>
  <c r="C1094" i="6"/>
  <c r="E1094" i="6" s="1"/>
  <c r="C1093" i="6"/>
  <c r="E1093" i="6" s="1"/>
  <c r="C1092" i="6"/>
  <c r="E1092" i="6" s="1"/>
  <c r="G1092" i="6" s="1"/>
  <c r="C1091" i="6"/>
  <c r="E1091" i="6" s="1"/>
  <c r="G1091" i="6" s="1"/>
  <c r="C1090" i="6"/>
  <c r="E1090" i="6" s="1"/>
  <c r="C1089" i="6"/>
  <c r="E1089" i="6" s="1"/>
  <c r="G1089" i="6" s="1"/>
  <c r="C1088" i="6"/>
  <c r="E1088" i="6" s="1"/>
  <c r="C1087" i="6"/>
  <c r="E1087" i="6" s="1"/>
  <c r="C1086" i="6"/>
  <c r="E1086" i="6" s="1"/>
  <c r="G1086" i="6" s="1"/>
  <c r="C1085" i="6"/>
  <c r="E1085" i="6" s="1"/>
  <c r="C1084" i="6"/>
  <c r="E1084" i="6" s="1"/>
  <c r="G1084" i="6" s="1"/>
  <c r="C1083" i="6"/>
  <c r="E1083" i="6" s="1"/>
  <c r="C1082" i="6"/>
  <c r="E1082" i="6" s="1"/>
  <c r="C1081" i="6"/>
  <c r="E1081" i="6" s="1"/>
  <c r="C1080" i="6"/>
  <c r="E1080" i="6" s="1"/>
  <c r="G1080" i="6" s="1"/>
  <c r="C1079" i="6"/>
  <c r="E1079" i="6" s="1"/>
  <c r="C1078" i="6"/>
  <c r="E1078" i="6" s="1"/>
  <c r="C1077" i="6"/>
  <c r="E1077" i="6" s="1"/>
  <c r="C1076" i="6"/>
  <c r="E1076" i="6" s="1"/>
  <c r="G1076" i="6" s="1"/>
  <c r="C1075" i="6"/>
  <c r="E1075" i="6" s="1"/>
  <c r="C1074" i="6"/>
  <c r="E1074" i="6" s="1"/>
  <c r="C1073" i="6"/>
  <c r="E1073" i="6" s="1"/>
  <c r="G1073" i="6" s="1"/>
  <c r="C1072" i="6"/>
  <c r="E1072" i="6" s="1"/>
  <c r="G1072" i="6" s="1"/>
  <c r="C1071" i="6"/>
  <c r="E1071" i="6" s="1"/>
  <c r="C1070" i="6"/>
  <c r="E1070" i="6" s="1"/>
  <c r="C1069" i="6"/>
  <c r="E1069" i="6" s="1"/>
  <c r="C1068" i="6"/>
  <c r="E1068" i="6" s="1"/>
  <c r="G1068" i="6" s="1"/>
  <c r="C1067" i="6"/>
  <c r="E1067" i="6" s="1"/>
  <c r="C1066" i="6"/>
  <c r="E1066" i="6" s="1"/>
  <c r="G1066" i="6" s="1"/>
  <c r="C1065" i="6"/>
  <c r="E1065" i="6" s="1"/>
  <c r="C1064" i="6"/>
  <c r="E1064" i="6" s="1"/>
  <c r="C1063" i="6"/>
  <c r="E1063" i="6" s="1"/>
  <c r="G1063" i="6" s="1"/>
  <c r="C1062" i="6"/>
  <c r="E1062" i="6" s="1"/>
  <c r="G1062" i="6" s="1"/>
  <c r="C1061" i="6"/>
  <c r="E1061" i="6" s="1"/>
  <c r="G1061" i="6" s="1"/>
  <c r="C1060" i="6"/>
  <c r="E1060" i="6" s="1"/>
  <c r="C1059" i="6"/>
  <c r="E1059" i="6" s="1"/>
  <c r="C1058" i="6"/>
  <c r="E1058" i="6" s="1"/>
  <c r="C1057" i="6"/>
  <c r="E1057" i="6" s="1"/>
  <c r="G1057" i="6" s="1"/>
  <c r="C1056" i="6"/>
  <c r="E1056" i="6" s="1"/>
  <c r="C1055" i="6"/>
  <c r="E1055" i="6" s="1"/>
  <c r="C1054" i="6"/>
  <c r="E1054" i="6" s="1"/>
  <c r="C1053" i="6"/>
  <c r="E1053" i="6" s="1"/>
  <c r="C1052" i="6"/>
  <c r="E1052" i="6" s="1"/>
  <c r="G1052" i="6" s="1"/>
  <c r="C1051" i="6"/>
  <c r="E1051" i="6" s="1"/>
  <c r="C1050" i="6"/>
  <c r="E1050" i="6" s="1"/>
  <c r="C1049" i="6"/>
  <c r="E1049" i="6" s="1"/>
  <c r="C1048" i="6"/>
  <c r="E1048" i="6" s="1"/>
  <c r="C1047" i="6"/>
  <c r="E1047" i="6" s="1"/>
  <c r="G1047" i="6" s="1"/>
  <c r="C1046" i="6"/>
  <c r="E1046" i="6" s="1"/>
  <c r="C1045" i="6"/>
  <c r="E1045" i="6" s="1"/>
  <c r="C1044" i="6"/>
  <c r="E1044" i="6" s="1"/>
  <c r="G1044" i="6" s="1"/>
  <c r="C1043" i="6"/>
  <c r="E1043" i="6" s="1"/>
  <c r="C1042" i="6"/>
  <c r="E1042" i="6" s="1"/>
  <c r="C1041" i="6"/>
  <c r="E1041" i="6" s="1"/>
  <c r="G1041" i="6" s="1"/>
  <c r="C1040" i="6"/>
  <c r="E1040" i="6" s="1"/>
  <c r="C1039" i="6"/>
  <c r="E1039" i="6" s="1"/>
  <c r="C1038" i="6"/>
  <c r="E1038" i="6" s="1"/>
  <c r="C1037" i="6"/>
  <c r="E1037" i="6" s="1"/>
  <c r="C1036" i="6"/>
  <c r="E1036" i="6" s="1"/>
  <c r="C1035" i="6"/>
  <c r="E1035" i="6" s="1"/>
  <c r="C1034" i="6"/>
  <c r="E1034" i="6" s="1"/>
  <c r="C1033" i="6"/>
  <c r="E1033" i="6" s="1"/>
  <c r="G1033" i="6" s="1"/>
  <c r="C1032" i="6"/>
  <c r="E1032" i="6" s="1"/>
  <c r="C1031" i="6"/>
  <c r="E1031" i="6" s="1"/>
  <c r="G1031" i="6" s="1"/>
  <c r="C1030" i="6"/>
  <c r="E1030" i="6" s="1"/>
  <c r="C1029" i="6"/>
  <c r="E1029" i="6" s="1"/>
  <c r="G1029" i="6" s="1"/>
  <c r="C1028" i="6"/>
  <c r="E1028" i="6" s="1"/>
  <c r="G1028" i="6" s="1"/>
  <c r="C1027" i="6"/>
  <c r="E1027" i="6" s="1"/>
  <c r="C1026" i="6"/>
  <c r="E1026" i="6" s="1"/>
  <c r="C1025" i="6"/>
  <c r="E1025" i="6" s="1"/>
  <c r="C1024" i="6"/>
  <c r="E1024" i="6" s="1"/>
  <c r="G1024" i="6" s="1"/>
  <c r="C1023" i="6"/>
  <c r="E1023" i="6" s="1"/>
  <c r="C1022" i="6"/>
  <c r="E1022" i="6" s="1"/>
  <c r="C1021" i="6"/>
  <c r="E1021" i="6" s="1"/>
  <c r="C1020" i="6"/>
  <c r="E1020" i="6" s="1"/>
  <c r="G1020" i="6" s="1"/>
  <c r="C1019" i="6"/>
  <c r="E1019" i="6" s="1"/>
  <c r="C1018" i="6"/>
  <c r="E1018" i="6" s="1"/>
  <c r="C1017" i="6"/>
  <c r="E1017" i="6" s="1"/>
  <c r="G1017" i="6" s="1"/>
  <c r="C1016" i="6"/>
  <c r="E1016" i="6" s="1"/>
  <c r="C1015" i="6"/>
  <c r="E1015" i="6" s="1"/>
  <c r="G1015" i="6" s="1"/>
  <c r="C1014" i="6"/>
  <c r="E1014" i="6" s="1"/>
  <c r="G1014" i="6" s="1"/>
  <c r="C1013" i="6"/>
  <c r="E1013" i="6" s="1"/>
  <c r="C1012" i="6"/>
  <c r="E1012" i="6" s="1"/>
  <c r="C1011" i="6"/>
  <c r="E1011" i="6" s="1"/>
  <c r="C1010" i="6"/>
  <c r="E1010" i="6" s="1"/>
  <c r="C1009" i="6"/>
  <c r="E1009" i="6" s="1"/>
  <c r="G1009" i="6" s="1"/>
  <c r="C1008" i="6"/>
  <c r="E1008" i="6" s="1"/>
  <c r="G1008" i="6" s="1"/>
  <c r="C1007" i="6"/>
  <c r="E1007" i="6" s="1"/>
  <c r="C1006" i="6"/>
  <c r="E1006" i="6" s="1"/>
  <c r="C1005" i="6"/>
  <c r="E1005" i="6" s="1"/>
  <c r="C1004" i="6"/>
  <c r="E1004" i="6" s="1"/>
  <c r="G1004" i="6" s="1"/>
  <c r="C1003" i="6"/>
  <c r="E1003" i="6" s="1"/>
  <c r="C1002" i="6"/>
  <c r="E1002" i="6" s="1"/>
  <c r="C1001" i="6"/>
  <c r="E1001" i="6" s="1"/>
  <c r="C1000" i="6"/>
  <c r="E1000" i="6" s="1"/>
  <c r="G1000" i="6" s="1"/>
  <c r="C999" i="6"/>
  <c r="E999" i="6" s="1"/>
  <c r="G999" i="6" s="1"/>
  <c r="C998" i="6"/>
  <c r="E998" i="6" s="1"/>
  <c r="G998" i="6" s="1"/>
  <c r="C997" i="6"/>
  <c r="E997" i="6" s="1"/>
  <c r="G997" i="6" s="1"/>
  <c r="C996" i="6"/>
  <c r="E996" i="6" s="1"/>
  <c r="C995" i="6"/>
  <c r="E995" i="6" s="1"/>
  <c r="C994" i="6"/>
  <c r="E994" i="6" s="1"/>
  <c r="C993" i="6"/>
  <c r="E993" i="6" s="1"/>
  <c r="C992" i="6"/>
  <c r="E992" i="6" s="1"/>
  <c r="G992" i="6" s="1"/>
  <c r="C991" i="6"/>
  <c r="E991" i="6" s="1"/>
  <c r="C990" i="6"/>
  <c r="E990" i="6" s="1"/>
  <c r="C989" i="6"/>
  <c r="E989" i="6" s="1"/>
  <c r="G989" i="6" s="1"/>
  <c r="C988" i="6"/>
  <c r="E988" i="6" s="1"/>
  <c r="C987" i="6"/>
  <c r="E987" i="6" s="1"/>
  <c r="C986" i="6"/>
  <c r="E986" i="6" s="1"/>
  <c r="C985" i="6"/>
  <c r="E985" i="6" s="1"/>
  <c r="C984" i="6"/>
  <c r="E984" i="6" s="1"/>
  <c r="G984" i="6" s="1"/>
  <c r="C983" i="6"/>
  <c r="E983" i="6" s="1"/>
  <c r="G983" i="6" s="1"/>
  <c r="C982" i="6"/>
  <c r="E982" i="6" s="1"/>
  <c r="C981" i="6"/>
  <c r="E981" i="6" s="1"/>
  <c r="C980" i="6"/>
  <c r="E980" i="6" s="1"/>
  <c r="G980" i="6" s="1"/>
  <c r="C979" i="6"/>
  <c r="E979" i="6" s="1"/>
  <c r="C978" i="6"/>
  <c r="E978" i="6" s="1"/>
  <c r="C977" i="6"/>
  <c r="E977" i="6" s="1"/>
  <c r="G977" i="6" s="1"/>
  <c r="C976" i="6"/>
  <c r="E976" i="6" s="1"/>
  <c r="G976" i="6" s="1"/>
  <c r="C975" i="6"/>
  <c r="E975" i="6" s="1"/>
  <c r="C974" i="6"/>
  <c r="E974" i="6" s="1"/>
  <c r="C973" i="6"/>
  <c r="E973" i="6" s="1"/>
  <c r="C972" i="6"/>
  <c r="E972" i="6" s="1"/>
  <c r="G972" i="6" s="1"/>
  <c r="C971" i="6"/>
  <c r="E971" i="6" s="1"/>
  <c r="C970" i="6"/>
  <c r="E970" i="6" s="1"/>
  <c r="C969" i="6"/>
  <c r="E969" i="6" s="1"/>
  <c r="C968" i="6"/>
  <c r="E968" i="6" s="1"/>
  <c r="G968" i="6" s="1"/>
  <c r="C967" i="6"/>
  <c r="E967" i="6" s="1"/>
  <c r="C966" i="6"/>
  <c r="E966" i="6" s="1"/>
  <c r="C965" i="6"/>
  <c r="E965" i="6" s="1"/>
  <c r="G965" i="6" s="1"/>
  <c r="C964" i="6"/>
  <c r="E964" i="6" s="1"/>
  <c r="C963" i="6"/>
  <c r="E963" i="6" s="1"/>
  <c r="C962" i="6"/>
  <c r="E962" i="6" s="1"/>
  <c r="C961" i="6"/>
  <c r="E961" i="6" s="1"/>
  <c r="C960" i="6"/>
  <c r="E960" i="6" s="1"/>
  <c r="G960" i="6" s="1"/>
  <c r="C959" i="6"/>
  <c r="E959" i="6" s="1"/>
  <c r="C958" i="6"/>
  <c r="E958" i="6" s="1"/>
  <c r="C957" i="6"/>
  <c r="E957" i="6" s="1"/>
  <c r="C956" i="6"/>
  <c r="E956" i="6" s="1"/>
  <c r="G956" i="6" s="1"/>
  <c r="C955" i="6"/>
  <c r="E955" i="6" s="1"/>
  <c r="C954" i="6"/>
  <c r="E954" i="6" s="1"/>
  <c r="C953" i="6"/>
  <c r="E953" i="6" s="1"/>
  <c r="C952" i="6"/>
  <c r="E952" i="6" s="1"/>
  <c r="G952" i="6" s="1"/>
  <c r="C951" i="6"/>
  <c r="E951" i="6" s="1"/>
  <c r="G951" i="6" s="1"/>
  <c r="C950" i="6"/>
  <c r="E950" i="6" s="1"/>
  <c r="C949" i="6"/>
  <c r="E949" i="6" s="1"/>
  <c r="C948" i="6"/>
  <c r="E948" i="6" s="1"/>
  <c r="G948" i="6" s="1"/>
  <c r="C947" i="6"/>
  <c r="E947" i="6" s="1"/>
  <c r="C946" i="6"/>
  <c r="E946" i="6" s="1"/>
  <c r="C945" i="6"/>
  <c r="E945" i="6" s="1"/>
  <c r="C944" i="6"/>
  <c r="E944" i="6" s="1"/>
  <c r="G944" i="6" s="1"/>
  <c r="C943" i="6"/>
  <c r="E943" i="6" s="1"/>
  <c r="C942" i="6"/>
  <c r="E942" i="6" s="1"/>
  <c r="C941" i="6"/>
  <c r="E941" i="6" s="1"/>
  <c r="C940" i="6"/>
  <c r="E940" i="6" s="1"/>
  <c r="G940" i="6" s="1"/>
  <c r="C939" i="6"/>
  <c r="E939" i="6" s="1"/>
  <c r="C938" i="6"/>
  <c r="E938" i="6" s="1"/>
  <c r="C937" i="6"/>
  <c r="E937" i="6" s="1"/>
  <c r="C936" i="6"/>
  <c r="E936" i="6" s="1"/>
  <c r="C935" i="6"/>
  <c r="E935" i="6" s="1"/>
  <c r="C934" i="6"/>
  <c r="E934" i="6" s="1"/>
  <c r="C933" i="6"/>
  <c r="E933" i="6" s="1"/>
  <c r="G933" i="6" s="1"/>
  <c r="C932" i="6"/>
  <c r="E932" i="6" s="1"/>
  <c r="G932" i="6" s="1"/>
  <c r="C931" i="6"/>
  <c r="E931" i="6" s="1"/>
  <c r="C930" i="6"/>
  <c r="E930" i="6" s="1"/>
  <c r="C929" i="6"/>
  <c r="E929" i="6" s="1"/>
  <c r="C928" i="6"/>
  <c r="E928" i="6" s="1"/>
  <c r="G928" i="6" s="1"/>
  <c r="C927" i="6"/>
  <c r="E927" i="6" s="1"/>
  <c r="C926" i="6"/>
  <c r="E926" i="6" s="1"/>
  <c r="C925" i="6"/>
  <c r="E925" i="6" s="1"/>
  <c r="C924" i="6"/>
  <c r="E924" i="6" s="1"/>
  <c r="G924" i="6" s="1"/>
  <c r="C923" i="6"/>
  <c r="E923" i="6" s="1"/>
  <c r="C922" i="6"/>
  <c r="E922" i="6" s="1"/>
  <c r="C921" i="6"/>
  <c r="E921" i="6" s="1"/>
  <c r="G921" i="6" s="1"/>
  <c r="C920" i="6"/>
  <c r="E920" i="6" s="1"/>
  <c r="G920" i="6" s="1"/>
  <c r="C919" i="6"/>
  <c r="E919" i="6" s="1"/>
  <c r="C918" i="6"/>
  <c r="E918" i="6" s="1"/>
  <c r="C917" i="6"/>
  <c r="E917" i="6" s="1"/>
  <c r="C916" i="6"/>
  <c r="E916" i="6" s="1"/>
  <c r="C915" i="6"/>
  <c r="E915" i="6" s="1"/>
  <c r="C914" i="6"/>
  <c r="E914" i="6" s="1"/>
  <c r="C913" i="6"/>
  <c r="E913" i="6" s="1"/>
  <c r="G913" i="6" s="1"/>
  <c r="C912" i="6"/>
  <c r="E912" i="6" s="1"/>
  <c r="C911" i="6"/>
  <c r="E911" i="6" s="1"/>
  <c r="C910" i="6"/>
  <c r="E910" i="6" s="1"/>
  <c r="C909" i="6"/>
  <c r="E909" i="6" s="1"/>
  <c r="C908" i="6"/>
  <c r="E908" i="6" s="1"/>
  <c r="G908" i="6" s="1"/>
  <c r="C907" i="6"/>
  <c r="E907" i="6" s="1"/>
  <c r="C906" i="6"/>
  <c r="E906" i="6" s="1"/>
  <c r="C905" i="6"/>
  <c r="E905" i="6" s="1"/>
  <c r="G905" i="6" s="1"/>
  <c r="C904" i="6"/>
  <c r="E904" i="6" s="1"/>
  <c r="G904" i="6" s="1"/>
  <c r="C903" i="6"/>
  <c r="E903" i="6" s="1"/>
  <c r="C902" i="6"/>
  <c r="E902" i="6" s="1"/>
  <c r="C901" i="6"/>
  <c r="E901" i="6" s="1"/>
  <c r="G901" i="6" s="1"/>
  <c r="C900" i="6"/>
  <c r="E900" i="6" s="1"/>
  <c r="G900" i="6" s="1"/>
  <c r="C899" i="6"/>
  <c r="E899" i="6" s="1"/>
  <c r="C898" i="6"/>
  <c r="E898" i="6" s="1"/>
  <c r="G898" i="6" s="1"/>
  <c r="C897" i="6"/>
  <c r="E897" i="6" s="1"/>
  <c r="G897" i="6" s="1"/>
  <c r="C896" i="6"/>
  <c r="E896" i="6" s="1"/>
  <c r="C895" i="6"/>
  <c r="E895" i="6" s="1"/>
  <c r="C894" i="6"/>
  <c r="E894" i="6" s="1"/>
  <c r="C893" i="6"/>
  <c r="E893" i="6" s="1"/>
  <c r="C892" i="6"/>
  <c r="E892" i="6" s="1"/>
  <c r="G892" i="6" s="1"/>
  <c r="C891" i="6"/>
  <c r="E891" i="6" s="1"/>
  <c r="C890" i="6"/>
  <c r="E890" i="6" s="1"/>
  <c r="G890" i="6" s="1"/>
  <c r="C889" i="6"/>
  <c r="E889" i="6" s="1"/>
  <c r="C888" i="6"/>
  <c r="E888" i="6" s="1"/>
  <c r="G888" i="6" s="1"/>
  <c r="C887" i="6"/>
  <c r="E887" i="6" s="1"/>
  <c r="C886" i="6"/>
  <c r="E886" i="6" s="1"/>
  <c r="C885" i="6"/>
  <c r="E885" i="6" s="1"/>
  <c r="C884" i="6"/>
  <c r="E884" i="6" s="1"/>
  <c r="C883" i="6"/>
  <c r="E883" i="6" s="1"/>
  <c r="C882" i="6"/>
  <c r="E882" i="6" s="1"/>
  <c r="C881" i="6"/>
  <c r="E881" i="6" s="1"/>
  <c r="C880" i="6"/>
  <c r="E880" i="6" s="1"/>
  <c r="G880" i="6" s="1"/>
  <c r="C879" i="6"/>
  <c r="E879" i="6" s="1"/>
  <c r="C878" i="6"/>
  <c r="E878" i="6" s="1"/>
  <c r="C877" i="6"/>
  <c r="E877" i="6" s="1"/>
  <c r="C876" i="6"/>
  <c r="E876" i="6" s="1"/>
  <c r="G876" i="6" s="1"/>
  <c r="C875" i="6"/>
  <c r="E875" i="6" s="1"/>
  <c r="C874" i="6"/>
  <c r="E874" i="6" s="1"/>
  <c r="C873" i="6"/>
  <c r="E873" i="6" s="1"/>
  <c r="G873" i="6" s="1"/>
  <c r="C872" i="6"/>
  <c r="E872" i="6" s="1"/>
  <c r="C871" i="6"/>
  <c r="E871" i="6" s="1"/>
  <c r="C870" i="6"/>
  <c r="E870" i="6" s="1"/>
  <c r="G870" i="6" s="1"/>
  <c r="C869" i="6"/>
  <c r="E869" i="6" s="1"/>
  <c r="G869" i="6" s="1"/>
  <c r="C868" i="6"/>
  <c r="E868" i="6" s="1"/>
  <c r="G868" i="6" s="1"/>
  <c r="C867" i="6"/>
  <c r="E867" i="6" s="1"/>
  <c r="C866" i="6"/>
  <c r="E866" i="6" s="1"/>
  <c r="C865" i="6"/>
  <c r="E865" i="6" s="1"/>
  <c r="G865" i="6" s="1"/>
  <c r="C864" i="6"/>
  <c r="E864" i="6" s="1"/>
  <c r="C863" i="6"/>
  <c r="E863" i="6" s="1"/>
  <c r="C862" i="6"/>
  <c r="E862" i="6" s="1"/>
  <c r="C861" i="6"/>
  <c r="E861" i="6" s="1"/>
  <c r="C860" i="6"/>
  <c r="E860" i="6" s="1"/>
  <c r="C859" i="6"/>
  <c r="E859" i="6" s="1"/>
  <c r="C858" i="6"/>
  <c r="E858" i="6" s="1"/>
  <c r="C857" i="6"/>
  <c r="E857" i="6" s="1"/>
  <c r="C856" i="6"/>
  <c r="E856" i="6" s="1"/>
  <c r="C855" i="6"/>
  <c r="E855" i="6" s="1"/>
  <c r="C854" i="6"/>
  <c r="E854" i="6" s="1"/>
  <c r="C853" i="6"/>
  <c r="E853" i="6" s="1"/>
  <c r="C852" i="6"/>
  <c r="E852" i="6" s="1"/>
  <c r="G852" i="6" s="1"/>
  <c r="C851" i="6"/>
  <c r="E851" i="6" s="1"/>
  <c r="C850" i="6"/>
  <c r="E850" i="6" s="1"/>
  <c r="C849" i="6"/>
  <c r="E849" i="6" s="1"/>
  <c r="C848" i="6"/>
  <c r="E848" i="6" s="1"/>
  <c r="G848" i="6" s="1"/>
  <c r="C847" i="6"/>
  <c r="E847" i="6" s="1"/>
  <c r="C846" i="6"/>
  <c r="E846" i="6" s="1"/>
  <c r="C845" i="6"/>
  <c r="E845" i="6" s="1"/>
  <c r="C844" i="6"/>
  <c r="E844" i="6" s="1"/>
  <c r="G844" i="6" s="1"/>
  <c r="C843" i="6"/>
  <c r="E843" i="6" s="1"/>
  <c r="C842" i="6"/>
  <c r="E842" i="6" s="1"/>
  <c r="C841" i="6"/>
  <c r="E841" i="6" s="1"/>
  <c r="C840" i="6"/>
  <c r="E840" i="6" s="1"/>
  <c r="G840" i="6" s="1"/>
  <c r="C839" i="6"/>
  <c r="E839" i="6" s="1"/>
  <c r="C838" i="6"/>
  <c r="E838" i="6" s="1"/>
  <c r="G838" i="6" s="1"/>
  <c r="C837" i="6"/>
  <c r="E837" i="6" s="1"/>
  <c r="G837" i="6" s="1"/>
  <c r="C836" i="6"/>
  <c r="E836" i="6" s="1"/>
  <c r="C835" i="6"/>
  <c r="E835" i="6" s="1"/>
  <c r="C834" i="6"/>
  <c r="E834" i="6" s="1"/>
  <c r="C833" i="6"/>
  <c r="E833" i="6" s="1"/>
  <c r="G833" i="6" s="1"/>
  <c r="C832" i="6"/>
  <c r="E832" i="6" s="1"/>
  <c r="G832" i="6" s="1"/>
  <c r="C831" i="6"/>
  <c r="E831" i="6" s="1"/>
  <c r="C830" i="6"/>
  <c r="E830" i="6" s="1"/>
  <c r="C829" i="6"/>
  <c r="E829" i="6" s="1"/>
  <c r="C828" i="6"/>
  <c r="E828" i="6" s="1"/>
  <c r="G828" i="6" s="1"/>
  <c r="C827" i="6"/>
  <c r="E827" i="6" s="1"/>
  <c r="C826" i="6"/>
  <c r="E826" i="6" s="1"/>
  <c r="G826" i="6" s="1"/>
  <c r="C825" i="6"/>
  <c r="E825" i="6" s="1"/>
  <c r="C824" i="6"/>
  <c r="E824" i="6" s="1"/>
  <c r="G824" i="6" s="1"/>
  <c r="C823" i="6"/>
  <c r="E823" i="6" s="1"/>
  <c r="C822" i="6"/>
  <c r="E822" i="6" s="1"/>
  <c r="C821" i="6"/>
  <c r="E821" i="6" s="1"/>
  <c r="C820" i="6"/>
  <c r="E820" i="6" s="1"/>
  <c r="G820" i="6" s="1"/>
  <c r="C819" i="6"/>
  <c r="E819" i="6" s="1"/>
  <c r="C818" i="6"/>
  <c r="E818" i="6" s="1"/>
  <c r="C817" i="6"/>
  <c r="E817" i="6" s="1"/>
  <c r="C816" i="6"/>
  <c r="E816" i="6" s="1"/>
  <c r="G816" i="6" s="1"/>
  <c r="C815" i="6"/>
  <c r="E815" i="6" s="1"/>
  <c r="C814" i="6"/>
  <c r="E814" i="6" s="1"/>
  <c r="C813" i="6"/>
  <c r="E813" i="6" s="1"/>
  <c r="C812" i="6"/>
  <c r="E812" i="6" s="1"/>
  <c r="C811" i="6"/>
  <c r="E811" i="6" s="1"/>
  <c r="C810" i="6"/>
  <c r="E810" i="6" s="1"/>
  <c r="C809" i="6"/>
  <c r="E809" i="6" s="1"/>
  <c r="G809" i="6" s="1"/>
  <c r="C808" i="6"/>
  <c r="E808" i="6" s="1"/>
  <c r="C807" i="6"/>
  <c r="E807" i="6" s="1"/>
  <c r="C806" i="6"/>
  <c r="E806" i="6" s="1"/>
  <c r="C805" i="6"/>
  <c r="E805" i="6" s="1"/>
  <c r="G805" i="6" s="1"/>
  <c r="C804" i="6"/>
  <c r="E804" i="6" s="1"/>
  <c r="G804" i="6" s="1"/>
  <c r="C803" i="6"/>
  <c r="E803" i="6" s="1"/>
  <c r="C802" i="6"/>
  <c r="E802" i="6" s="1"/>
  <c r="G802" i="6" s="1"/>
  <c r="C801" i="6"/>
  <c r="E801" i="6" s="1"/>
  <c r="G801" i="6" s="1"/>
  <c r="C800" i="6"/>
  <c r="E800" i="6" s="1"/>
  <c r="C799" i="6"/>
  <c r="E799" i="6" s="1"/>
  <c r="C798" i="6"/>
  <c r="E798" i="6" s="1"/>
  <c r="C797" i="6"/>
  <c r="E797" i="6" s="1"/>
  <c r="C796" i="6"/>
  <c r="E796" i="6" s="1"/>
  <c r="G796" i="6" s="1"/>
  <c r="C795" i="6"/>
  <c r="E795" i="6" s="1"/>
  <c r="C794" i="6"/>
  <c r="E794" i="6" s="1"/>
  <c r="C793" i="6"/>
  <c r="E793" i="6" s="1"/>
  <c r="C792" i="6"/>
  <c r="E792" i="6" s="1"/>
  <c r="C791" i="6"/>
  <c r="E791" i="6" s="1"/>
  <c r="C790" i="6"/>
  <c r="E790" i="6" s="1"/>
  <c r="C789" i="6"/>
  <c r="E789" i="6" s="1"/>
  <c r="C788" i="6"/>
  <c r="E788" i="6" s="1"/>
  <c r="G788" i="6" s="1"/>
  <c r="C787" i="6"/>
  <c r="E787" i="6" s="1"/>
  <c r="C786" i="6"/>
  <c r="E786" i="6" s="1"/>
  <c r="C785" i="6"/>
  <c r="E785" i="6" s="1"/>
  <c r="G785" i="6" s="1"/>
  <c r="C784" i="6"/>
  <c r="E784" i="6" s="1"/>
  <c r="C783" i="6"/>
  <c r="E783" i="6" s="1"/>
  <c r="C782" i="6"/>
  <c r="E782" i="6" s="1"/>
  <c r="C781" i="6"/>
  <c r="E781" i="6" s="1"/>
  <c r="C780" i="6"/>
  <c r="E780" i="6" s="1"/>
  <c r="G780" i="6" s="1"/>
  <c r="C779" i="6"/>
  <c r="E779" i="6" s="1"/>
  <c r="C778" i="6"/>
  <c r="E778" i="6" s="1"/>
  <c r="C777" i="6"/>
  <c r="E777" i="6" s="1"/>
  <c r="G777" i="6" s="1"/>
  <c r="C776" i="6"/>
  <c r="E776" i="6" s="1"/>
  <c r="G776" i="6" s="1"/>
  <c r="C775" i="6"/>
  <c r="E775" i="6" s="1"/>
  <c r="C774" i="6"/>
  <c r="E774" i="6" s="1"/>
  <c r="C773" i="6"/>
  <c r="E773" i="6" s="1"/>
  <c r="G773" i="6" s="1"/>
  <c r="C772" i="6"/>
  <c r="E772" i="6" s="1"/>
  <c r="C771" i="6"/>
  <c r="E771" i="6" s="1"/>
  <c r="C770" i="6"/>
  <c r="E770" i="6" s="1"/>
  <c r="C769" i="6"/>
  <c r="E769" i="6" s="1"/>
  <c r="C768" i="6"/>
  <c r="E768" i="6" s="1"/>
  <c r="G768" i="6" s="1"/>
  <c r="C767" i="6"/>
  <c r="E767" i="6" s="1"/>
  <c r="C766" i="6"/>
  <c r="E766" i="6" s="1"/>
  <c r="C765" i="6"/>
  <c r="E765" i="6" s="1"/>
  <c r="C764" i="6"/>
  <c r="E764" i="6" s="1"/>
  <c r="G764" i="6" s="1"/>
  <c r="C763" i="6"/>
  <c r="E763" i="6" s="1"/>
  <c r="C762" i="6"/>
  <c r="E762" i="6" s="1"/>
  <c r="G762" i="6" s="1"/>
  <c r="C761" i="6"/>
  <c r="E761" i="6" s="1"/>
  <c r="C760" i="6"/>
  <c r="E760" i="6" s="1"/>
  <c r="G760" i="6" s="1"/>
  <c r="C759" i="6"/>
  <c r="E759" i="6" s="1"/>
  <c r="C758" i="6"/>
  <c r="E758" i="6" s="1"/>
  <c r="C757" i="6"/>
  <c r="E757" i="6" s="1"/>
  <c r="C756" i="6"/>
  <c r="E756" i="6" s="1"/>
  <c r="G756" i="6" s="1"/>
  <c r="C755" i="6"/>
  <c r="E755" i="6" s="1"/>
  <c r="C754" i="6"/>
  <c r="E754" i="6" s="1"/>
  <c r="C753" i="6"/>
  <c r="E753" i="6" s="1"/>
  <c r="C752" i="6"/>
  <c r="E752" i="6" s="1"/>
  <c r="G752" i="6" s="1"/>
  <c r="C751" i="6"/>
  <c r="E751" i="6" s="1"/>
  <c r="C750" i="6"/>
  <c r="E750" i="6" s="1"/>
  <c r="C749" i="6"/>
  <c r="E749" i="6" s="1"/>
  <c r="C748" i="6"/>
  <c r="E748" i="6" s="1"/>
  <c r="G748" i="6" s="1"/>
  <c r="C747" i="6"/>
  <c r="E747" i="6" s="1"/>
  <c r="C746" i="6"/>
  <c r="E746" i="6" s="1"/>
  <c r="G746" i="6" s="1"/>
  <c r="C745" i="6"/>
  <c r="E745" i="6" s="1"/>
  <c r="G745" i="6" s="1"/>
  <c r="C744" i="6"/>
  <c r="E744" i="6" s="1"/>
  <c r="C743" i="6"/>
  <c r="E743" i="6" s="1"/>
  <c r="C742" i="6"/>
  <c r="E742" i="6" s="1"/>
  <c r="C741" i="6"/>
  <c r="E741" i="6" s="1"/>
  <c r="G741" i="6" s="1"/>
  <c r="C740" i="6"/>
  <c r="E740" i="6" s="1"/>
  <c r="C739" i="6"/>
  <c r="E739" i="6" s="1"/>
  <c r="C738" i="6"/>
  <c r="E738" i="6" s="1"/>
  <c r="C737" i="6"/>
  <c r="E737" i="6" s="1"/>
  <c r="G737" i="6" s="1"/>
  <c r="C736" i="6"/>
  <c r="E736" i="6" s="1"/>
  <c r="C735" i="6"/>
  <c r="E735" i="6" s="1"/>
  <c r="C734" i="6"/>
  <c r="E734" i="6" s="1"/>
  <c r="C733" i="6"/>
  <c r="E733" i="6" s="1"/>
  <c r="C732" i="6"/>
  <c r="E732" i="6" s="1"/>
  <c r="G732" i="6" s="1"/>
  <c r="C731" i="6"/>
  <c r="E731" i="6" s="1"/>
  <c r="C730" i="6"/>
  <c r="E730" i="6" s="1"/>
  <c r="C729" i="6"/>
  <c r="E729" i="6" s="1"/>
  <c r="C728" i="6"/>
  <c r="E728" i="6" s="1"/>
  <c r="C727" i="6"/>
  <c r="E727" i="6" s="1"/>
  <c r="C726" i="6"/>
  <c r="E726" i="6" s="1"/>
  <c r="C725" i="6"/>
  <c r="E725" i="6" s="1"/>
  <c r="C724" i="6"/>
  <c r="E724" i="6" s="1"/>
  <c r="G724" i="6" s="1"/>
  <c r="C723" i="6"/>
  <c r="E723" i="6" s="1"/>
  <c r="C722" i="6"/>
  <c r="E722" i="6" s="1"/>
  <c r="C721" i="6"/>
  <c r="E721" i="6" s="1"/>
  <c r="G721" i="6" s="1"/>
  <c r="C720" i="6"/>
  <c r="E720" i="6" s="1"/>
  <c r="C719" i="6"/>
  <c r="E719" i="6" s="1"/>
  <c r="C718" i="6"/>
  <c r="E718" i="6" s="1"/>
  <c r="C717" i="6"/>
  <c r="E717" i="6" s="1"/>
  <c r="C716" i="6"/>
  <c r="E716" i="6" s="1"/>
  <c r="G716" i="6" s="1"/>
  <c r="C715" i="6"/>
  <c r="E715" i="6" s="1"/>
  <c r="C714" i="6"/>
  <c r="E714" i="6" s="1"/>
  <c r="C713" i="6"/>
  <c r="E713" i="6" s="1"/>
  <c r="C712" i="6"/>
  <c r="E712" i="6" s="1"/>
  <c r="G712" i="6" s="1"/>
  <c r="C711" i="6"/>
  <c r="E711" i="6" s="1"/>
  <c r="C710" i="6"/>
  <c r="E710" i="6" s="1"/>
  <c r="C709" i="6"/>
  <c r="E709" i="6" s="1"/>
  <c r="G709" i="6" s="1"/>
  <c r="C708" i="6"/>
  <c r="E708" i="6" s="1"/>
  <c r="G708" i="6" s="1"/>
  <c r="C707" i="6"/>
  <c r="E707" i="6" s="1"/>
  <c r="C706" i="6"/>
  <c r="E706" i="6" s="1"/>
  <c r="C705" i="6"/>
  <c r="E705" i="6" s="1"/>
  <c r="G705" i="6" s="1"/>
  <c r="C704" i="6"/>
  <c r="E704" i="6" s="1"/>
  <c r="G704" i="6" s="1"/>
  <c r="C703" i="6"/>
  <c r="E703" i="6" s="1"/>
  <c r="C702" i="6"/>
  <c r="E702" i="6" s="1"/>
  <c r="G702" i="6" s="1"/>
  <c r="C701" i="6"/>
  <c r="E701" i="6" s="1"/>
  <c r="G701" i="6" s="1"/>
  <c r="C700" i="6"/>
  <c r="E700" i="6" s="1"/>
  <c r="C699" i="6"/>
  <c r="E699" i="6" s="1"/>
  <c r="C698" i="6"/>
  <c r="E698" i="6" s="1"/>
  <c r="C697" i="6"/>
  <c r="E697" i="6" s="1"/>
  <c r="C696" i="6"/>
  <c r="E696" i="6" s="1"/>
  <c r="G696" i="6" s="1"/>
  <c r="C695" i="6"/>
  <c r="E695" i="6" s="1"/>
  <c r="C694" i="6"/>
  <c r="E694" i="6" s="1"/>
  <c r="C693" i="6"/>
  <c r="E693" i="6" s="1"/>
  <c r="G693" i="6" s="1"/>
  <c r="C692" i="6"/>
  <c r="E692" i="6" s="1"/>
  <c r="C691" i="6"/>
  <c r="E691" i="6" s="1"/>
  <c r="C690" i="6"/>
  <c r="E690" i="6" s="1"/>
  <c r="C689" i="6"/>
  <c r="E689" i="6" s="1"/>
  <c r="G689" i="6" s="1"/>
  <c r="C688" i="6"/>
  <c r="E688" i="6" s="1"/>
  <c r="G688" i="6" s="1"/>
  <c r="C687" i="6"/>
  <c r="E687" i="6" s="1"/>
  <c r="C686" i="6"/>
  <c r="E686" i="6" s="1"/>
  <c r="C685" i="6"/>
  <c r="E685" i="6" s="1"/>
  <c r="C684" i="6"/>
  <c r="E684" i="6" s="1"/>
  <c r="G684" i="6" s="1"/>
  <c r="C683" i="6"/>
  <c r="E683" i="6" s="1"/>
  <c r="C682" i="6"/>
  <c r="E682" i="6" s="1"/>
  <c r="C681" i="6"/>
  <c r="E681" i="6" s="1"/>
  <c r="C680" i="6"/>
  <c r="E680" i="6" s="1"/>
  <c r="G680" i="6" s="1"/>
  <c r="C679" i="6"/>
  <c r="E679" i="6" s="1"/>
  <c r="C678" i="6"/>
  <c r="E678" i="6" s="1"/>
  <c r="G678" i="6" s="1"/>
  <c r="C677" i="6"/>
  <c r="E677" i="6" s="1"/>
  <c r="C676" i="6"/>
  <c r="E676" i="6" s="1"/>
  <c r="C675" i="6"/>
  <c r="E675" i="6" s="1"/>
  <c r="C674" i="6"/>
  <c r="E674" i="6" s="1"/>
  <c r="C673" i="6"/>
  <c r="E673" i="6" s="1"/>
  <c r="G673" i="6" s="1"/>
  <c r="C672" i="6"/>
  <c r="E672" i="6" s="1"/>
  <c r="G672" i="6" s="1"/>
  <c r="C671" i="6"/>
  <c r="E671" i="6" s="1"/>
  <c r="C670" i="6"/>
  <c r="E670" i="6" s="1"/>
  <c r="G670" i="6" s="1"/>
  <c r="C669" i="6"/>
  <c r="E669" i="6" s="1"/>
  <c r="G669" i="6" s="1"/>
  <c r="C668" i="6"/>
  <c r="E668" i="6" s="1"/>
  <c r="G668" i="6" s="1"/>
  <c r="C667" i="6"/>
  <c r="E667" i="6" s="1"/>
  <c r="C666" i="6"/>
  <c r="E666" i="6" s="1"/>
  <c r="G666" i="6" s="1"/>
  <c r="C665" i="6"/>
  <c r="E665" i="6" s="1"/>
  <c r="C664" i="6"/>
  <c r="E664" i="6" s="1"/>
  <c r="G664" i="6" s="1"/>
  <c r="C663" i="6"/>
  <c r="E663" i="6" s="1"/>
  <c r="G663" i="6" s="1"/>
  <c r="C662" i="6"/>
  <c r="E662" i="6" s="1"/>
  <c r="C661" i="6"/>
  <c r="E661" i="6" s="1"/>
  <c r="C660" i="6"/>
  <c r="E660" i="6" s="1"/>
  <c r="C659" i="6"/>
  <c r="E659" i="6" s="1"/>
  <c r="C658" i="6"/>
  <c r="E658" i="6" s="1"/>
  <c r="C657" i="6"/>
  <c r="E657" i="6" s="1"/>
  <c r="C656" i="6"/>
  <c r="E656" i="6" s="1"/>
  <c r="G656" i="6" s="1"/>
  <c r="C655" i="6"/>
  <c r="E655" i="6" s="1"/>
  <c r="C654" i="6"/>
  <c r="E654" i="6" s="1"/>
  <c r="C653" i="6"/>
  <c r="E653" i="6" s="1"/>
  <c r="C652" i="6"/>
  <c r="E652" i="6" s="1"/>
  <c r="G652" i="6" s="1"/>
  <c r="C651" i="6"/>
  <c r="E651" i="6" s="1"/>
  <c r="C650" i="6"/>
  <c r="E650" i="6" s="1"/>
  <c r="C649" i="6"/>
  <c r="E649" i="6" s="1"/>
  <c r="G649" i="6" s="1"/>
  <c r="C648" i="6"/>
  <c r="E648" i="6" s="1"/>
  <c r="G648" i="6" s="1"/>
  <c r="C647" i="6"/>
  <c r="E647" i="6" s="1"/>
  <c r="C646" i="6"/>
  <c r="E646" i="6" s="1"/>
  <c r="C645" i="6"/>
  <c r="E645" i="6" s="1"/>
  <c r="C644" i="6"/>
  <c r="E644" i="6" s="1"/>
  <c r="G644" i="6" s="1"/>
  <c r="C643" i="6"/>
  <c r="E643" i="6" s="1"/>
  <c r="C642" i="6"/>
  <c r="E642" i="6" s="1"/>
  <c r="C641" i="6"/>
  <c r="E641" i="6" s="1"/>
  <c r="C640" i="6"/>
  <c r="E640" i="6" s="1"/>
  <c r="G640" i="6" s="1"/>
  <c r="C639" i="6"/>
  <c r="E639" i="6" s="1"/>
  <c r="C638" i="6"/>
  <c r="E638" i="6" s="1"/>
  <c r="C637" i="6"/>
  <c r="E637" i="6" s="1"/>
  <c r="C636" i="6"/>
  <c r="E636" i="6" s="1"/>
  <c r="C635" i="6"/>
  <c r="E635" i="6" s="1"/>
  <c r="G635" i="6" s="1"/>
  <c r="C634" i="6"/>
  <c r="E634" i="6" s="1"/>
  <c r="C633" i="6"/>
  <c r="E633" i="6" s="1"/>
  <c r="C632" i="6"/>
  <c r="E632" i="6" s="1"/>
  <c r="G632" i="6" s="1"/>
  <c r="C631" i="6"/>
  <c r="E631" i="6" s="1"/>
  <c r="C630" i="6"/>
  <c r="E630" i="6" s="1"/>
  <c r="C629" i="6"/>
  <c r="E629" i="6" s="1"/>
  <c r="C628" i="6"/>
  <c r="E628" i="6" s="1"/>
  <c r="G628" i="6" s="1"/>
  <c r="C627" i="6"/>
  <c r="E627" i="6" s="1"/>
  <c r="C626" i="6"/>
  <c r="E626" i="6" s="1"/>
  <c r="C625" i="6"/>
  <c r="E625" i="6" s="1"/>
  <c r="G625" i="6" s="1"/>
  <c r="C624" i="6"/>
  <c r="E624" i="6" s="1"/>
  <c r="G624" i="6" s="1"/>
  <c r="C623" i="6"/>
  <c r="E623" i="6" s="1"/>
  <c r="C622" i="6"/>
  <c r="E622" i="6" s="1"/>
  <c r="C621" i="6"/>
  <c r="E621" i="6" s="1"/>
  <c r="G621" i="6" s="1"/>
  <c r="C620" i="6"/>
  <c r="E620" i="6" s="1"/>
  <c r="G620" i="6" s="1"/>
  <c r="C619" i="6"/>
  <c r="E619" i="6" s="1"/>
  <c r="C618" i="6"/>
  <c r="E618" i="6" s="1"/>
  <c r="C617" i="6"/>
  <c r="E617" i="6" s="1"/>
  <c r="C616" i="6"/>
  <c r="E616" i="6" s="1"/>
  <c r="G616" i="6" s="1"/>
  <c r="C615" i="6"/>
  <c r="E615" i="6" s="1"/>
  <c r="C614" i="6"/>
  <c r="E614" i="6" s="1"/>
  <c r="C613" i="6"/>
  <c r="E613" i="6" s="1"/>
  <c r="C612" i="6"/>
  <c r="E612" i="6" s="1"/>
  <c r="C611" i="6"/>
  <c r="E611" i="6" s="1"/>
  <c r="C610" i="6"/>
  <c r="E610" i="6" s="1"/>
  <c r="C609" i="6"/>
  <c r="E609" i="6" s="1"/>
  <c r="G609" i="6" s="1"/>
  <c r="C608" i="6"/>
  <c r="E608" i="6" s="1"/>
  <c r="G608" i="6" s="1"/>
  <c r="C607" i="6"/>
  <c r="E607" i="6" s="1"/>
  <c r="C606" i="6"/>
  <c r="E606" i="6" s="1"/>
  <c r="C605" i="6"/>
  <c r="E605" i="6" s="1"/>
  <c r="C604" i="6"/>
  <c r="E604" i="6" s="1"/>
  <c r="G604" i="6" s="1"/>
  <c r="C603" i="6"/>
  <c r="E603" i="6" s="1"/>
  <c r="G603" i="6" s="1"/>
  <c r="C602" i="6"/>
  <c r="E602" i="6" s="1"/>
  <c r="C601" i="6"/>
  <c r="E601" i="6" s="1"/>
  <c r="G601" i="6" s="1"/>
  <c r="C600" i="6"/>
  <c r="E600" i="6" s="1"/>
  <c r="G600" i="6" s="1"/>
  <c r="C599" i="6"/>
  <c r="E599" i="6" s="1"/>
  <c r="C598" i="6"/>
  <c r="E598" i="6" s="1"/>
  <c r="C597" i="6"/>
  <c r="E597" i="6" s="1"/>
  <c r="C596" i="6"/>
  <c r="E596" i="6" s="1"/>
  <c r="C595" i="6"/>
  <c r="E595" i="6" s="1"/>
  <c r="C594" i="6"/>
  <c r="E594" i="6" s="1"/>
  <c r="C593" i="6"/>
  <c r="E593" i="6" s="1"/>
  <c r="C592" i="6"/>
  <c r="E592" i="6" s="1"/>
  <c r="G592" i="6" s="1"/>
  <c r="C591" i="6"/>
  <c r="E591" i="6" s="1"/>
  <c r="C590" i="6"/>
  <c r="E590" i="6" s="1"/>
  <c r="C589" i="6"/>
  <c r="E589" i="6" s="1"/>
  <c r="C588" i="6"/>
  <c r="E588" i="6" s="1"/>
  <c r="G588" i="6" s="1"/>
  <c r="C587" i="6"/>
  <c r="E587" i="6" s="1"/>
  <c r="C586" i="6"/>
  <c r="E586" i="6" s="1"/>
  <c r="C585" i="6"/>
  <c r="E585" i="6" s="1"/>
  <c r="G585" i="6" s="1"/>
  <c r="C584" i="6"/>
  <c r="E584" i="6" s="1"/>
  <c r="G584" i="6" s="1"/>
  <c r="C583" i="6"/>
  <c r="E583" i="6" s="1"/>
  <c r="C582" i="6"/>
  <c r="E582" i="6" s="1"/>
  <c r="C581" i="6"/>
  <c r="E581" i="6" s="1"/>
  <c r="G581" i="6" s="1"/>
  <c r="C580" i="6"/>
  <c r="E580" i="6" s="1"/>
  <c r="G580" i="6" s="1"/>
  <c r="C579" i="6"/>
  <c r="E579" i="6" s="1"/>
  <c r="C578" i="6"/>
  <c r="E578" i="6" s="1"/>
  <c r="C577" i="6"/>
  <c r="E577" i="6" s="1"/>
  <c r="C576" i="6"/>
  <c r="E576" i="6" s="1"/>
  <c r="G576" i="6" s="1"/>
  <c r="C575" i="6"/>
  <c r="E575" i="6" s="1"/>
  <c r="C574" i="6"/>
  <c r="E574" i="6" s="1"/>
  <c r="C573" i="6"/>
  <c r="E573" i="6" s="1"/>
  <c r="C572" i="6"/>
  <c r="E572" i="6" s="1"/>
  <c r="C571" i="6"/>
  <c r="E571" i="6" s="1"/>
  <c r="C570" i="6"/>
  <c r="E570" i="6" s="1"/>
  <c r="C569" i="6"/>
  <c r="E569" i="6" s="1"/>
  <c r="G569" i="6" s="1"/>
  <c r="C568" i="6"/>
  <c r="E568" i="6" s="1"/>
  <c r="G568" i="6" s="1"/>
  <c r="C567" i="6"/>
  <c r="E567" i="6" s="1"/>
  <c r="C566" i="6"/>
  <c r="E566" i="6" s="1"/>
  <c r="C565" i="6"/>
  <c r="E565" i="6" s="1"/>
  <c r="C564" i="6"/>
  <c r="E564" i="6" s="1"/>
  <c r="C563" i="6"/>
  <c r="E563" i="6" s="1"/>
  <c r="C562" i="6"/>
  <c r="E562" i="6" s="1"/>
  <c r="C561" i="6"/>
  <c r="E561" i="6" s="1"/>
  <c r="C560" i="6"/>
  <c r="E560" i="6" s="1"/>
  <c r="G560" i="6" s="1"/>
  <c r="C559" i="6"/>
  <c r="E559" i="6" s="1"/>
  <c r="C558" i="6"/>
  <c r="E558" i="6" s="1"/>
  <c r="C557" i="6"/>
  <c r="E557" i="6" s="1"/>
  <c r="C556" i="6"/>
  <c r="E556" i="6" s="1"/>
  <c r="G556" i="6" s="1"/>
  <c r="C555" i="6"/>
  <c r="E555" i="6" s="1"/>
  <c r="C554" i="6"/>
  <c r="E554" i="6" s="1"/>
  <c r="C553" i="6"/>
  <c r="E553" i="6" s="1"/>
  <c r="G553" i="6" s="1"/>
  <c r="C552" i="6"/>
  <c r="E552" i="6" s="1"/>
  <c r="G552" i="6" s="1"/>
  <c r="C551" i="6"/>
  <c r="E551" i="6" s="1"/>
  <c r="C550" i="6"/>
  <c r="E550" i="6" s="1"/>
  <c r="C549" i="6"/>
  <c r="E549" i="6" s="1"/>
  <c r="C548" i="6"/>
  <c r="E548" i="6" s="1"/>
  <c r="C547" i="6"/>
  <c r="E547" i="6" s="1"/>
  <c r="C546" i="6"/>
  <c r="E546" i="6" s="1"/>
  <c r="C545" i="6"/>
  <c r="E545" i="6" s="1"/>
  <c r="C544" i="6"/>
  <c r="E544" i="6" s="1"/>
  <c r="G544" i="6" s="1"/>
  <c r="C543" i="6"/>
  <c r="E543" i="6" s="1"/>
  <c r="C542" i="6"/>
  <c r="E542" i="6" s="1"/>
  <c r="C541" i="6"/>
  <c r="E541" i="6" s="1"/>
  <c r="C540" i="6"/>
  <c r="E540" i="6" s="1"/>
  <c r="G540" i="6" s="1"/>
  <c r="C539" i="6"/>
  <c r="E539" i="6" s="1"/>
  <c r="C538" i="6"/>
  <c r="E538" i="6" s="1"/>
  <c r="C537" i="6"/>
  <c r="E537" i="6" s="1"/>
  <c r="G537" i="6" s="1"/>
  <c r="C536" i="6"/>
  <c r="E536" i="6" s="1"/>
  <c r="G536" i="6" s="1"/>
  <c r="C535" i="6"/>
  <c r="E535" i="6" s="1"/>
  <c r="G535" i="6" s="1"/>
  <c r="C534" i="6"/>
  <c r="E534" i="6" s="1"/>
  <c r="C533" i="6"/>
  <c r="E533" i="6" s="1"/>
  <c r="C532" i="6"/>
  <c r="E532" i="6" s="1"/>
  <c r="G532" i="6" s="1"/>
  <c r="C531" i="6"/>
  <c r="E531" i="6" s="1"/>
  <c r="C530" i="6"/>
  <c r="E530" i="6" s="1"/>
  <c r="C529" i="6"/>
  <c r="E529" i="6" s="1"/>
  <c r="C528" i="6"/>
  <c r="E528" i="6" s="1"/>
  <c r="G528" i="6" s="1"/>
  <c r="C527" i="6"/>
  <c r="E527" i="6" s="1"/>
  <c r="C526" i="6"/>
  <c r="E526" i="6" s="1"/>
  <c r="C525" i="6"/>
  <c r="E525" i="6" s="1"/>
  <c r="G525" i="6" s="1"/>
  <c r="C524" i="6"/>
  <c r="E524" i="6" s="1"/>
  <c r="G524" i="6" s="1"/>
  <c r="C523" i="6"/>
  <c r="E523" i="6" s="1"/>
  <c r="C522" i="6"/>
  <c r="E522" i="6" s="1"/>
  <c r="C521" i="6"/>
  <c r="E521" i="6" s="1"/>
  <c r="C520" i="6"/>
  <c r="E520" i="6" s="1"/>
  <c r="G520" i="6" s="1"/>
  <c r="C519" i="6"/>
  <c r="E519" i="6" s="1"/>
  <c r="C518" i="6"/>
  <c r="E518" i="6" s="1"/>
  <c r="C517" i="6"/>
  <c r="E517" i="6" s="1"/>
  <c r="G517" i="6" s="1"/>
  <c r="C516" i="6"/>
  <c r="E516" i="6" s="1"/>
  <c r="G516" i="6" s="1"/>
  <c r="C515" i="6"/>
  <c r="E515" i="6" s="1"/>
  <c r="C514" i="6"/>
  <c r="E514" i="6" s="1"/>
  <c r="C513" i="6"/>
  <c r="E513" i="6" s="1"/>
  <c r="C512" i="6"/>
  <c r="E512" i="6" s="1"/>
  <c r="G512" i="6" s="1"/>
  <c r="C511" i="6"/>
  <c r="E511" i="6" s="1"/>
  <c r="C510" i="6"/>
  <c r="E510" i="6" s="1"/>
  <c r="C509" i="6"/>
  <c r="E509" i="6" s="1"/>
  <c r="G509" i="6" s="1"/>
  <c r="C508" i="6"/>
  <c r="E508" i="6" s="1"/>
  <c r="G508" i="6" s="1"/>
  <c r="C507" i="6"/>
  <c r="E507" i="6" s="1"/>
  <c r="C506" i="6"/>
  <c r="E506" i="6" s="1"/>
  <c r="C505" i="6"/>
  <c r="E505" i="6" s="1"/>
  <c r="G505" i="6" s="1"/>
  <c r="C504" i="6"/>
  <c r="E504" i="6" s="1"/>
  <c r="G504" i="6" s="1"/>
  <c r="C503" i="6"/>
  <c r="E503" i="6" s="1"/>
  <c r="C502" i="6"/>
  <c r="E502" i="6" s="1"/>
  <c r="C501" i="6"/>
  <c r="E501" i="6" s="1"/>
  <c r="C500" i="6"/>
  <c r="E500" i="6" s="1"/>
  <c r="G500" i="6" s="1"/>
  <c r="C499" i="6"/>
  <c r="E499" i="6" s="1"/>
  <c r="C498" i="6"/>
  <c r="E498" i="6" s="1"/>
  <c r="C497" i="6"/>
  <c r="E497" i="6" s="1"/>
  <c r="C496" i="6"/>
  <c r="E496" i="6" s="1"/>
  <c r="G496" i="6" s="1"/>
  <c r="C495" i="6"/>
  <c r="E495" i="6" s="1"/>
  <c r="C494" i="6"/>
  <c r="E494" i="6" s="1"/>
  <c r="C493" i="6"/>
  <c r="E493" i="6" s="1"/>
  <c r="G493" i="6" s="1"/>
  <c r="C492" i="6"/>
  <c r="E492" i="6" s="1"/>
  <c r="G492" i="6" s="1"/>
  <c r="C491" i="6"/>
  <c r="E491" i="6" s="1"/>
  <c r="C490" i="6"/>
  <c r="E490" i="6" s="1"/>
  <c r="C489" i="6"/>
  <c r="E489" i="6" s="1"/>
  <c r="C488" i="6"/>
  <c r="E488" i="6" s="1"/>
  <c r="G488" i="6" s="1"/>
  <c r="C487" i="6"/>
  <c r="E487" i="6" s="1"/>
  <c r="C486" i="6"/>
  <c r="E486" i="6" s="1"/>
  <c r="C485" i="6"/>
  <c r="E485" i="6" s="1"/>
  <c r="C484" i="6"/>
  <c r="E484" i="6" s="1"/>
  <c r="G484" i="6" s="1"/>
  <c r="C483" i="6"/>
  <c r="E483" i="6" s="1"/>
  <c r="C482" i="6"/>
  <c r="E482" i="6" s="1"/>
  <c r="C481" i="6"/>
  <c r="E481" i="6" s="1"/>
  <c r="C480" i="6"/>
  <c r="E480" i="6" s="1"/>
  <c r="G480" i="6" s="1"/>
  <c r="C479" i="6"/>
  <c r="E479" i="6" s="1"/>
  <c r="C478" i="6"/>
  <c r="E478" i="6" s="1"/>
  <c r="C477" i="6"/>
  <c r="E477" i="6" s="1"/>
  <c r="C476" i="6"/>
  <c r="E476" i="6" s="1"/>
  <c r="G476" i="6" s="1"/>
  <c r="C475" i="6"/>
  <c r="E475" i="6" s="1"/>
  <c r="G475" i="6" s="1"/>
  <c r="C474" i="6"/>
  <c r="E474" i="6" s="1"/>
  <c r="C473" i="6"/>
  <c r="E473" i="6" s="1"/>
  <c r="G473" i="6" s="1"/>
  <c r="C472" i="6"/>
  <c r="E472" i="6" s="1"/>
  <c r="G472" i="6" s="1"/>
  <c r="C471" i="6"/>
  <c r="E471" i="6" s="1"/>
  <c r="G471" i="6" s="1"/>
  <c r="C470" i="6"/>
  <c r="E470" i="6" s="1"/>
  <c r="C469" i="6"/>
  <c r="E469" i="6" s="1"/>
  <c r="C468" i="6"/>
  <c r="E468" i="6" s="1"/>
  <c r="G468" i="6" s="1"/>
  <c r="C467" i="6"/>
  <c r="E467" i="6" s="1"/>
  <c r="C466" i="6"/>
  <c r="E466" i="6" s="1"/>
  <c r="C465" i="6"/>
  <c r="E465" i="6" s="1"/>
  <c r="C464" i="6"/>
  <c r="E464" i="6" s="1"/>
  <c r="G464" i="6" s="1"/>
  <c r="C463" i="6"/>
  <c r="E463" i="6" s="1"/>
  <c r="C462" i="6"/>
  <c r="E462" i="6" s="1"/>
  <c r="C461" i="6"/>
  <c r="E461" i="6" s="1"/>
  <c r="G461" i="6" s="1"/>
  <c r="C460" i="6"/>
  <c r="E460" i="6" s="1"/>
  <c r="G460" i="6" s="1"/>
  <c r="C459" i="6"/>
  <c r="E459" i="6" s="1"/>
  <c r="C458" i="6"/>
  <c r="E458" i="6" s="1"/>
  <c r="C457" i="6"/>
  <c r="E457" i="6" s="1"/>
  <c r="C456" i="6"/>
  <c r="E456" i="6" s="1"/>
  <c r="G456" i="6" s="1"/>
  <c r="C455" i="6"/>
  <c r="E455" i="6" s="1"/>
  <c r="C454" i="6"/>
  <c r="E454" i="6" s="1"/>
  <c r="C453" i="6"/>
  <c r="E453" i="6" s="1"/>
  <c r="G453" i="6" s="1"/>
  <c r="C452" i="6"/>
  <c r="E452" i="6" s="1"/>
  <c r="G452" i="6" s="1"/>
  <c r="C451" i="6"/>
  <c r="E451" i="6" s="1"/>
  <c r="C450" i="6"/>
  <c r="E450" i="6" s="1"/>
  <c r="C449" i="6"/>
  <c r="E449" i="6" s="1"/>
  <c r="C448" i="6"/>
  <c r="E448" i="6" s="1"/>
  <c r="G448" i="6" s="1"/>
  <c r="C447" i="6"/>
  <c r="E447" i="6" s="1"/>
  <c r="C446" i="6"/>
  <c r="E446" i="6" s="1"/>
  <c r="C445" i="6"/>
  <c r="E445" i="6" s="1"/>
  <c r="C444" i="6"/>
  <c r="E444" i="6" s="1"/>
  <c r="G444" i="6" s="1"/>
  <c r="C443" i="6"/>
  <c r="E443" i="6" s="1"/>
  <c r="C442" i="6"/>
  <c r="E442" i="6" s="1"/>
  <c r="C441" i="6"/>
  <c r="E441" i="6" s="1"/>
  <c r="G441" i="6" s="1"/>
  <c r="C440" i="6"/>
  <c r="E440" i="6" s="1"/>
  <c r="G440" i="6" s="1"/>
  <c r="C439" i="6"/>
  <c r="E439" i="6" s="1"/>
  <c r="C438" i="6"/>
  <c r="E438" i="6" s="1"/>
  <c r="C437" i="6"/>
  <c r="E437" i="6" s="1"/>
  <c r="C436" i="6"/>
  <c r="E436" i="6" s="1"/>
  <c r="G436" i="6" s="1"/>
  <c r="C435" i="6"/>
  <c r="E435" i="6" s="1"/>
  <c r="C434" i="6"/>
  <c r="E434" i="6" s="1"/>
  <c r="C433" i="6"/>
  <c r="E433" i="6" s="1"/>
  <c r="C432" i="6"/>
  <c r="E432" i="6" s="1"/>
  <c r="G432" i="6" s="1"/>
  <c r="C431" i="6"/>
  <c r="E431" i="6" s="1"/>
  <c r="C430" i="6"/>
  <c r="E430" i="6" s="1"/>
  <c r="C429" i="6"/>
  <c r="E429" i="6" s="1"/>
  <c r="C428" i="6"/>
  <c r="E428" i="6" s="1"/>
  <c r="G428" i="6" s="1"/>
  <c r="C427" i="6"/>
  <c r="E427" i="6" s="1"/>
  <c r="C426" i="6"/>
  <c r="E426" i="6" s="1"/>
  <c r="C425" i="6"/>
  <c r="E425" i="6" s="1"/>
  <c r="C424" i="6"/>
  <c r="E424" i="6" s="1"/>
  <c r="G424" i="6" s="1"/>
  <c r="C423" i="6"/>
  <c r="E423" i="6" s="1"/>
  <c r="C422" i="6"/>
  <c r="E422" i="6" s="1"/>
  <c r="C421" i="6"/>
  <c r="E421" i="6" s="1"/>
  <c r="G421" i="6" s="1"/>
  <c r="C420" i="6"/>
  <c r="E420" i="6" s="1"/>
  <c r="G420" i="6" s="1"/>
  <c r="C419" i="6"/>
  <c r="E419" i="6" s="1"/>
  <c r="C418" i="6"/>
  <c r="E418" i="6" s="1"/>
  <c r="C417" i="6"/>
  <c r="E417" i="6" s="1"/>
  <c r="C416" i="6"/>
  <c r="E416" i="6" s="1"/>
  <c r="G416" i="6" s="1"/>
  <c r="C415" i="6"/>
  <c r="E415" i="6" s="1"/>
  <c r="C414" i="6"/>
  <c r="E414" i="6" s="1"/>
  <c r="C413" i="6"/>
  <c r="E413" i="6" s="1"/>
  <c r="G413" i="6" s="1"/>
  <c r="C412" i="6"/>
  <c r="E412" i="6" s="1"/>
  <c r="G412" i="6" s="1"/>
  <c r="C411" i="6"/>
  <c r="E411" i="6" s="1"/>
  <c r="C410" i="6"/>
  <c r="E410" i="6" s="1"/>
  <c r="C409" i="6"/>
  <c r="E409" i="6" s="1"/>
  <c r="G409" i="6" s="1"/>
  <c r="C408" i="6"/>
  <c r="E408" i="6" s="1"/>
  <c r="G408" i="6" s="1"/>
  <c r="C407" i="6"/>
  <c r="E407" i="6" s="1"/>
  <c r="C406" i="6"/>
  <c r="E406" i="6" s="1"/>
  <c r="C405" i="6"/>
  <c r="E405" i="6" s="1"/>
  <c r="G405" i="6" s="1"/>
  <c r="C404" i="6"/>
  <c r="E404" i="6" s="1"/>
  <c r="G404" i="6" s="1"/>
  <c r="C403" i="6"/>
  <c r="E403" i="6" s="1"/>
  <c r="C402" i="6"/>
  <c r="E402" i="6" s="1"/>
  <c r="C401" i="6"/>
  <c r="E401" i="6" s="1"/>
  <c r="C400" i="6"/>
  <c r="E400" i="6" s="1"/>
  <c r="G400" i="6" s="1"/>
  <c r="C399" i="6"/>
  <c r="E399" i="6" s="1"/>
  <c r="C398" i="6"/>
  <c r="E398" i="6" s="1"/>
  <c r="C397" i="6"/>
  <c r="E397" i="6" s="1"/>
  <c r="C396" i="6"/>
  <c r="E396" i="6" s="1"/>
  <c r="G396" i="6" s="1"/>
  <c r="C395" i="6"/>
  <c r="E395" i="6" s="1"/>
  <c r="C394" i="6"/>
  <c r="E394" i="6" s="1"/>
  <c r="C393" i="6"/>
  <c r="E393" i="6" s="1"/>
  <c r="C392" i="6"/>
  <c r="E392" i="6" s="1"/>
  <c r="G392" i="6" s="1"/>
  <c r="C391" i="6"/>
  <c r="E391" i="6" s="1"/>
  <c r="C390" i="6"/>
  <c r="E390" i="6" s="1"/>
  <c r="C389" i="6"/>
  <c r="E389" i="6" s="1"/>
  <c r="C388" i="6"/>
  <c r="E388" i="6" s="1"/>
  <c r="G388" i="6" s="1"/>
  <c r="C387" i="6"/>
  <c r="E387" i="6" s="1"/>
  <c r="C386" i="6"/>
  <c r="E386" i="6" s="1"/>
  <c r="C385" i="6"/>
  <c r="E385" i="6" s="1"/>
  <c r="C384" i="6"/>
  <c r="E384" i="6" s="1"/>
  <c r="G384" i="6" s="1"/>
  <c r="C383" i="6"/>
  <c r="E383" i="6" s="1"/>
  <c r="C382" i="6"/>
  <c r="E382" i="6" s="1"/>
  <c r="C381" i="6"/>
  <c r="E381" i="6" s="1"/>
  <c r="C380" i="6"/>
  <c r="E380" i="6" s="1"/>
  <c r="G380" i="6" s="1"/>
  <c r="C379" i="6"/>
  <c r="E379" i="6" s="1"/>
  <c r="C378" i="6"/>
  <c r="E378" i="6" s="1"/>
  <c r="C377" i="6"/>
  <c r="E377" i="6" s="1"/>
  <c r="G377" i="6" s="1"/>
  <c r="C376" i="6"/>
  <c r="E376" i="6" s="1"/>
  <c r="G376" i="6" s="1"/>
  <c r="C375" i="6"/>
  <c r="E375" i="6" s="1"/>
  <c r="C374" i="6"/>
  <c r="E374" i="6" s="1"/>
  <c r="C373" i="6"/>
  <c r="E373" i="6" s="1"/>
  <c r="C372" i="6"/>
  <c r="E372" i="6" s="1"/>
  <c r="G372" i="6" s="1"/>
  <c r="C371" i="6"/>
  <c r="E371" i="6" s="1"/>
  <c r="C370" i="6"/>
  <c r="E370" i="6" s="1"/>
  <c r="C369" i="6"/>
  <c r="E369" i="6" s="1"/>
  <c r="C368" i="6"/>
  <c r="E368" i="6" s="1"/>
  <c r="G368" i="6" s="1"/>
  <c r="C367" i="6"/>
  <c r="E367" i="6" s="1"/>
  <c r="C366" i="6"/>
  <c r="E366" i="6" s="1"/>
  <c r="C365" i="6"/>
  <c r="E365" i="6" s="1"/>
  <c r="G365" i="6" s="1"/>
  <c r="C364" i="6"/>
  <c r="E364" i="6" s="1"/>
  <c r="G364" i="6" s="1"/>
  <c r="C363" i="6"/>
  <c r="E363" i="6" s="1"/>
  <c r="C362" i="6"/>
  <c r="E362" i="6" s="1"/>
  <c r="C361" i="6"/>
  <c r="E361" i="6" s="1"/>
  <c r="C360" i="6"/>
  <c r="E360" i="6" s="1"/>
  <c r="G360" i="6" s="1"/>
  <c r="C359" i="6"/>
  <c r="E359" i="6" s="1"/>
  <c r="C358" i="6"/>
  <c r="E358" i="6" s="1"/>
  <c r="C357" i="6"/>
  <c r="E357" i="6" s="1"/>
  <c r="G357" i="6" s="1"/>
  <c r="C356" i="6"/>
  <c r="E356" i="6" s="1"/>
  <c r="G356" i="6" s="1"/>
  <c r="C355" i="6"/>
  <c r="E355" i="6" s="1"/>
  <c r="C354" i="6"/>
  <c r="E354" i="6" s="1"/>
  <c r="C353" i="6"/>
  <c r="E353" i="6" s="1"/>
  <c r="C352" i="6"/>
  <c r="E352" i="6" s="1"/>
  <c r="G352" i="6" s="1"/>
  <c r="C351" i="6"/>
  <c r="E351" i="6" s="1"/>
  <c r="C350" i="6"/>
  <c r="E350" i="6" s="1"/>
  <c r="C349" i="6"/>
  <c r="E349" i="6" s="1"/>
  <c r="C348" i="6"/>
  <c r="E348" i="6" s="1"/>
  <c r="G348" i="6" s="1"/>
  <c r="C347" i="6"/>
  <c r="E347" i="6" s="1"/>
  <c r="C346" i="6"/>
  <c r="E346" i="6" s="1"/>
  <c r="C345" i="6"/>
  <c r="E345" i="6" s="1"/>
  <c r="G345" i="6" s="1"/>
  <c r="C344" i="6"/>
  <c r="E344" i="6" s="1"/>
  <c r="G344" i="6" s="1"/>
  <c r="C343" i="6"/>
  <c r="E343" i="6" s="1"/>
  <c r="C342" i="6"/>
  <c r="E342" i="6" s="1"/>
  <c r="G342" i="6" s="1"/>
  <c r="C341" i="6"/>
  <c r="E341" i="6" s="1"/>
  <c r="G341" i="6" s="1"/>
  <c r="C340" i="6"/>
  <c r="E340" i="6" s="1"/>
  <c r="G340" i="6" s="1"/>
  <c r="C339" i="6"/>
  <c r="E339" i="6" s="1"/>
  <c r="C338" i="6"/>
  <c r="E338" i="6" s="1"/>
  <c r="C337" i="6"/>
  <c r="E337" i="6" s="1"/>
  <c r="C336" i="6"/>
  <c r="E336" i="6" s="1"/>
  <c r="G336" i="6" s="1"/>
  <c r="C335" i="6"/>
  <c r="E335" i="6" s="1"/>
  <c r="C334" i="6"/>
  <c r="E334" i="6" s="1"/>
  <c r="C333" i="6"/>
  <c r="E333" i="6" s="1"/>
  <c r="G333" i="6" s="1"/>
  <c r="C332" i="6"/>
  <c r="E332" i="6" s="1"/>
  <c r="G332" i="6" s="1"/>
  <c r="C331" i="6"/>
  <c r="E331" i="6" s="1"/>
  <c r="C330" i="6"/>
  <c r="E330" i="6" s="1"/>
  <c r="C329" i="6"/>
  <c r="E329" i="6" s="1"/>
  <c r="C328" i="6"/>
  <c r="E328" i="6" s="1"/>
  <c r="G328" i="6" s="1"/>
  <c r="C327" i="6"/>
  <c r="E327" i="6" s="1"/>
  <c r="C326" i="6"/>
  <c r="E326" i="6" s="1"/>
  <c r="C325" i="6"/>
  <c r="E325" i="6" s="1"/>
  <c r="C324" i="6"/>
  <c r="E324" i="6" s="1"/>
  <c r="G324" i="6" s="1"/>
  <c r="C323" i="6"/>
  <c r="E323" i="6" s="1"/>
  <c r="C322" i="6"/>
  <c r="E322" i="6" s="1"/>
  <c r="C321" i="6"/>
  <c r="E321" i="6" s="1"/>
  <c r="G321" i="6" s="1"/>
  <c r="C320" i="6"/>
  <c r="E320" i="6" s="1"/>
  <c r="G320" i="6" s="1"/>
  <c r="C319" i="6"/>
  <c r="E319" i="6" s="1"/>
  <c r="C318" i="6"/>
  <c r="E318" i="6" s="1"/>
  <c r="C317" i="6"/>
  <c r="E317" i="6" s="1"/>
  <c r="G317" i="6" s="1"/>
  <c r="C316" i="6"/>
  <c r="E316" i="6" s="1"/>
  <c r="G316" i="6" s="1"/>
  <c r="C315" i="6"/>
  <c r="E315" i="6" s="1"/>
  <c r="C314" i="6"/>
  <c r="E314" i="6" s="1"/>
  <c r="C313" i="6"/>
  <c r="E313" i="6" s="1"/>
  <c r="G313" i="6" s="1"/>
  <c r="C312" i="6"/>
  <c r="E312" i="6" s="1"/>
  <c r="G312" i="6" s="1"/>
  <c r="C311" i="6"/>
  <c r="E311" i="6" s="1"/>
  <c r="C310" i="6"/>
  <c r="E310" i="6" s="1"/>
  <c r="C309" i="6"/>
  <c r="E309" i="6" s="1"/>
  <c r="C308" i="6"/>
  <c r="E308" i="6" s="1"/>
  <c r="G308" i="6" s="1"/>
  <c r="C307" i="6"/>
  <c r="E307" i="6" s="1"/>
  <c r="C306" i="6"/>
  <c r="E306" i="6" s="1"/>
  <c r="C305" i="6"/>
  <c r="E305" i="6" s="1"/>
  <c r="C304" i="6"/>
  <c r="E304" i="6" s="1"/>
  <c r="G304" i="6" s="1"/>
  <c r="C303" i="6"/>
  <c r="E303" i="6" s="1"/>
  <c r="C302" i="6"/>
  <c r="E302" i="6" s="1"/>
  <c r="C301" i="6"/>
  <c r="E301" i="6" s="1"/>
  <c r="G301" i="6" s="1"/>
  <c r="C300" i="6"/>
  <c r="E300" i="6" s="1"/>
  <c r="G300" i="6" s="1"/>
  <c r="C299" i="6"/>
  <c r="E299" i="6" s="1"/>
  <c r="C298" i="6"/>
  <c r="E298" i="6" s="1"/>
  <c r="C297" i="6"/>
  <c r="E297" i="6" s="1"/>
  <c r="C296" i="6"/>
  <c r="E296" i="6" s="1"/>
  <c r="G296" i="6" s="1"/>
  <c r="C295" i="6"/>
  <c r="E295" i="6" s="1"/>
  <c r="C294" i="6"/>
  <c r="E294" i="6" s="1"/>
  <c r="C293" i="6"/>
  <c r="E293" i="6" s="1"/>
  <c r="G293" i="6" s="1"/>
  <c r="C292" i="6"/>
  <c r="E292" i="6" s="1"/>
  <c r="G292" i="6" s="1"/>
  <c r="C291" i="6"/>
  <c r="E291" i="6" s="1"/>
  <c r="C290" i="6"/>
  <c r="E290" i="6" s="1"/>
  <c r="C289" i="6"/>
  <c r="E289" i="6" s="1"/>
  <c r="G289" i="6" s="1"/>
  <c r="C288" i="6"/>
  <c r="E288" i="6" s="1"/>
  <c r="G288" i="6" s="1"/>
  <c r="C287" i="6"/>
  <c r="E287" i="6" s="1"/>
  <c r="C286" i="6"/>
  <c r="E286" i="6" s="1"/>
  <c r="G286" i="6" s="1"/>
  <c r="C285" i="6"/>
  <c r="E285" i="6" s="1"/>
  <c r="C284" i="6"/>
  <c r="E284" i="6" s="1"/>
  <c r="G284" i="6" s="1"/>
  <c r="C283" i="6"/>
  <c r="E283" i="6" s="1"/>
  <c r="C282" i="6"/>
  <c r="E282" i="6" s="1"/>
  <c r="C281" i="6"/>
  <c r="E281" i="6" s="1"/>
  <c r="G281" i="6" s="1"/>
  <c r="C280" i="6"/>
  <c r="E280" i="6" s="1"/>
  <c r="G280" i="6" s="1"/>
  <c r="C279" i="6"/>
  <c r="E279" i="6" s="1"/>
  <c r="C278" i="6"/>
  <c r="E278" i="6" s="1"/>
  <c r="C277" i="6"/>
  <c r="E277" i="6" s="1"/>
  <c r="G277" i="6" s="1"/>
  <c r="C276" i="6"/>
  <c r="E276" i="6" s="1"/>
  <c r="G276" i="6" s="1"/>
  <c r="C275" i="6"/>
  <c r="E275" i="6" s="1"/>
  <c r="C274" i="6"/>
  <c r="E274" i="6" s="1"/>
  <c r="C273" i="6"/>
  <c r="E273" i="6" s="1"/>
  <c r="C272" i="6"/>
  <c r="E272" i="6" s="1"/>
  <c r="G272" i="6" s="1"/>
  <c r="C271" i="6"/>
  <c r="E271" i="6" s="1"/>
  <c r="C270" i="6"/>
  <c r="E270" i="6" s="1"/>
  <c r="G270" i="6" s="1"/>
  <c r="C269" i="6"/>
  <c r="E269" i="6" s="1"/>
  <c r="C268" i="6"/>
  <c r="E268" i="6" s="1"/>
  <c r="G268" i="6" s="1"/>
  <c r="C267" i="6"/>
  <c r="E267" i="6" s="1"/>
  <c r="C266" i="6"/>
  <c r="E266" i="6" s="1"/>
  <c r="C265" i="6"/>
  <c r="E265" i="6" s="1"/>
  <c r="C264" i="6"/>
  <c r="E264" i="6" s="1"/>
  <c r="G264" i="6" s="1"/>
  <c r="C263" i="6"/>
  <c r="E263" i="6" s="1"/>
  <c r="C262" i="6"/>
  <c r="E262" i="6" s="1"/>
  <c r="C261" i="6"/>
  <c r="E261" i="6" s="1"/>
  <c r="G261" i="6" s="1"/>
  <c r="C260" i="6"/>
  <c r="E260" i="6" s="1"/>
  <c r="G260" i="6" s="1"/>
  <c r="C259" i="6"/>
  <c r="E259" i="6" s="1"/>
  <c r="C258" i="6"/>
  <c r="E258" i="6" s="1"/>
  <c r="C257" i="6"/>
  <c r="E257" i="6" s="1"/>
  <c r="G257" i="6" s="1"/>
  <c r="C256" i="6"/>
  <c r="E256" i="6" s="1"/>
  <c r="G256" i="6" s="1"/>
  <c r="C255" i="6"/>
  <c r="E255" i="6" s="1"/>
  <c r="C254" i="6"/>
  <c r="E254" i="6" s="1"/>
  <c r="C253" i="6"/>
  <c r="E253" i="6" s="1"/>
  <c r="G253" i="6" s="1"/>
  <c r="C252" i="6"/>
  <c r="E252" i="6" s="1"/>
  <c r="G252" i="6" s="1"/>
  <c r="C251" i="6"/>
  <c r="E251" i="6" s="1"/>
  <c r="C250" i="6"/>
  <c r="E250" i="6" s="1"/>
  <c r="G250" i="6" s="1"/>
  <c r="C249" i="6"/>
  <c r="E249" i="6" s="1"/>
  <c r="G249" i="6" s="1"/>
  <c r="C248" i="6"/>
  <c r="E248" i="6" s="1"/>
  <c r="G248" i="6" s="1"/>
  <c r="C247" i="6"/>
  <c r="E247" i="6" s="1"/>
  <c r="C246" i="6"/>
  <c r="E246" i="6" s="1"/>
  <c r="C245" i="6"/>
  <c r="E245" i="6" s="1"/>
  <c r="C244" i="6"/>
  <c r="E244" i="6" s="1"/>
  <c r="G244" i="6" s="1"/>
  <c r="C243" i="6"/>
  <c r="E243" i="6" s="1"/>
  <c r="C242" i="6"/>
  <c r="E242" i="6" s="1"/>
  <c r="C241" i="6"/>
  <c r="E241" i="6" s="1"/>
  <c r="C240" i="6"/>
  <c r="E240" i="6" s="1"/>
  <c r="G240" i="6" s="1"/>
  <c r="C239" i="6"/>
  <c r="E239" i="6" s="1"/>
  <c r="C238" i="6"/>
  <c r="E238" i="6" s="1"/>
  <c r="C237" i="6"/>
  <c r="E237" i="6" s="1"/>
  <c r="G237" i="6" s="1"/>
  <c r="C236" i="6"/>
  <c r="E236" i="6" s="1"/>
  <c r="G236" i="6" s="1"/>
  <c r="C235" i="6"/>
  <c r="E235" i="6" s="1"/>
  <c r="C234" i="6"/>
  <c r="E234" i="6" s="1"/>
  <c r="C233" i="6"/>
  <c r="E233" i="6" s="1"/>
  <c r="C232" i="6"/>
  <c r="E232" i="6" s="1"/>
  <c r="G232" i="6" s="1"/>
  <c r="C231" i="6"/>
  <c r="E231" i="6" s="1"/>
  <c r="C230" i="6"/>
  <c r="E230" i="6" s="1"/>
  <c r="C229" i="6"/>
  <c r="E229" i="6" s="1"/>
  <c r="C228" i="6"/>
  <c r="E228" i="6" s="1"/>
  <c r="G228" i="6" s="1"/>
  <c r="C227" i="6"/>
  <c r="E227" i="6" s="1"/>
  <c r="C226" i="6"/>
  <c r="E226" i="6" s="1"/>
  <c r="C225" i="6"/>
  <c r="E225" i="6" s="1"/>
  <c r="G225" i="6" s="1"/>
  <c r="C224" i="6"/>
  <c r="E224" i="6" s="1"/>
  <c r="G224" i="6" s="1"/>
  <c r="C223" i="6"/>
  <c r="E223" i="6" s="1"/>
  <c r="C222" i="6"/>
  <c r="E222" i="6" s="1"/>
  <c r="C221" i="6"/>
  <c r="E221" i="6" s="1"/>
  <c r="C220" i="6"/>
  <c r="E220" i="6" s="1"/>
  <c r="G220" i="6" s="1"/>
  <c r="C219" i="6"/>
  <c r="E219" i="6" s="1"/>
  <c r="C218" i="6"/>
  <c r="E218" i="6" s="1"/>
  <c r="C217" i="6"/>
  <c r="E217" i="6" s="1"/>
  <c r="G217" i="6" s="1"/>
  <c r="C216" i="6"/>
  <c r="E216" i="6" s="1"/>
  <c r="G216" i="6" s="1"/>
  <c r="C215" i="6"/>
  <c r="E215" i="6" s="1"/>
  <c r="C214" i="6"/>
  <c r="E214" i="6" s="1"/>
  <c r="G214" i="6" s="1"/>
  <c r="C213" i="6"/>
  <c r="E213" i="6" s="1"/>
  <c r="C212" i="6"/>
  <c r="E212" i="6" s="1"/>
  <c r="G212" i="6" s="1"/>
  <c r="C211" i="6"/>
  <c r="E211" i="6" s="1"/>
  <c r="C210" i="6"/>
  <c r="E210" i="6" s="1"/>
  <c r="G210" i="6" s="1"/>
  <c r="C209" i="6"/>
  <c r="E209" i="6" s="1"/>
  <c r="C208" i="6"/>
  <c r="E208" i="6" s="1"/>
  <c r="G208" i="6" s="1"/>
  <c r="C207" i="6"/>
  <c r="E207" i="6" s="1"/>
  <c r="C206" i="6"/>
  <c r="E206" i="6" s="1"/>
  <c r="C205" i="6"/>
  <c r="E205" i="6" s="1"/>
  <c r="G205" i="6" s="1"/>
  <c r="C204" i="6"/>
  <c r="E204" i="6" s="1"/>
  <c r="G204" i="6" s="1"/>
  <c r="C203" i="6"/>
  <c r="E203" i="6" s="1"/>
  <c r="C202" i="6"/>
  <c r="E202" i="6" s="1"/>
  <c r="C201" i="6"/>
  <c r="E201" i="6" s="1"/>
  <c r="C200" i="6"/>
  <c r="E200" i="6" s="1"/>
  <c r="G200" i="6" s="1"/>
  <c r="C199" i="6"/>
  <c r="E199" i="6" s="1"/>
  <c r="C198" i="6"/>
  <c r="E198" i="6" s="1"/>
  <c r="C197" i="6"/>
  <c r="E197" i="6" s="1"/>
  <c r="C196" i="6"/>
  <c r="E196" i="6" s="1"/>
  <c r="G196" i="6" s="1"/>
  <c r="C195" i="6"/>
  <c r="E195" i="6" s="1"/>
  <c r="C194" i="6"/>
  <c r="E194" i="6" s="1"/>
  <c r="C193" i="6"/>
  <c r="E193" i="6" s="1"/>
  <c r="G193" i="6" s="1"/>
  <c r="C192" i="6"/>
  <c r="E192" i="6" s="1"/>
  <c r="G192" i="6" s="1"/>
  <c r="C191" i="6"/>
  <c r="E191" i="6" s="1"/>
  <c r="C190" i="6"/>
  <c r="E190" i="6" s="1"/>
  <c r="C189" i="6"/>
  <c r="E189" i="6" s="1"/>
  <c r="G189" i="6" s="1"/>
  <c r="C188" i="6"/>
  <c r="E188" i="6" s="1"/>
  <c r="G188" i="6" s="1"/>
  <c r="C187" i="6"/>
  <c r="E187" i="6" s="1"/>
  <c r="C186" i="6"/>
  <c r="E186" i="6" s="1"/>
  <c r="C185" i="6"/>
  <c r="E185" i="6" s="1"/>
  <c r="G185" i="6" s="1"/>
  <c r="C184" i="6"/>
  <c r="E184" i="6" s="1"/>
  <c r="G184" i="6" s="1"/>
  <c r="C183" i="6"/>
  <c r="E183" i="6" s="1"/>
  <c r="C182" i="6"/>
  <c r="E182" i="6" s="1"/>
  <c r="C181" i="6"/>
  <c r="E181" i="6" s="1"/>
  <c r="C180" i="6"/>
  <c r="E180" i="6" s="1"/>
  <c r="G180" i="6" s="1"/>
  <c r="C179" i="6"/>
  <c r="E179" i="6" s="1"/>
  <c r="C178" i="6"/>
  <c r="E178" i="6" s="1"/>
  <c r="C177" i="6"/>
  <c r="E177" i="6" s="1"/>
  <c r="C176" i="6"/>
  <c r="E176" i="6" s="1"/>
  <c r="G176" i="6" s="1"/>
  <c r="C175" i="6"/>
  <c r="E175" i="6" s="1"/>
  <c r="C174" i="6"/>
  <c r="E174" i="6" s="1"/>
  <c r="C173" i="6"/>
  <c r="E173" i="6" s="1"/>
  <c r="G173" i="6" s="1"/>
  <c r="C172" i="6"/>
  <c r="E172" i="6" s="1"/>
  <c r="G172" i="6" s="1"/>
  <c r="C171" i="6"/>
  <c r="E171" i="6" s="1"/>
  <c r="C170" i="6"/>
  <c r="E170" i="6" s="1"/>
  <c r="C169" i="6"/>
  <c r="E169" i="6" s="1"/>
  <c r="C168" i="6"/>
  <c r="E168" i="6" s="1"/>
  <c r="G168" i="6" s="1"/>
  <c r="C167" i="6"/>
  <c r="E167" i="6" s="1"/>
  <c r="C166" i="6"/>
  <c r="E166" i="6" s="1"/>
  <c r="C165" i="6"/>
  <c r="E165" i="6" s="1"/>
  <c r="G165" i="6" s="1"/>
  <c r="C164" i="6"/>
  <c r="E164" i="6" s="1"/>
  <c r="G164" i="6" s="1"/>
  <c r="C163" i="6"/>
  <c r="E163" i="6" s="1"/>
  <c r="C162" i="6"/>
  <c r="E162" i="6" s="1"/>
  <c r="C161" i="6"/>
  <c r="E161" i="6" s="1"/>
  <c r="G161" i="6" s="1"/>
  <c r="C160" i="6"/>
  <c r="E160" i="6" s="1"/>
  <c r="G160" i="6" s="1"/>
  <c r="C159" i="6"/>
  <c r="E159" i="6" s="1"/>
  <c r="C158" i="6"/>
  <c r="E158" i="6" s="1"/>
  <c r="C157" i="6"/>
  <c r="E157" i="6" s="1"/>
  <c r="C156" i="6"/>
  <c r="E156" i="6" s="1"/>
  <c r="G156" i="6" s="1"/>
  <c r="C155" i="6"/>
  <c r="E155" i="6" s="1"/>
  <c r="C154" i="6"/>
  <c r="E154" i="6" s="1"/>
  <c r="C153" i="6"/>
  <c r="E153" i="6" s="1"/>
  <c r="G153" i="6" s="1"/>
  <c r="C152" i="6"/>
  <c r="E152" i="6" s="1"/>
  <c r="G152" i="6" s="1"/>
  <c r="C151" i="6"/>
  <c r="E151" i="6" s="1"/>
  <c r="C150" i="6"/>
  <c r="E150" i="6" s="1"/>
  <c r="C149" i="6"/>
  <c r="E149" i="6" s="1"/>
  <c r="G149" i="6" s="1"/>
  <c r="C148" i="6"/>
  <c r="E148" i="6" s="1"/>
  <c r="G148" i="6" s="1"/>
  <c r="C147" i="6"/>
  <c r="E147" i="6" s="1"/>
  <c r="C146" i="6"/>
  <c r="E146" i="6" s="1"/>
  <c r="C145" i="6"/>
  <c r="E145" i="6" s="1"/>
  <c r="C144" i="6"/>
  <c r="E144" i="6" s="1"/>
  <c r="G144" i="6" s="1"/>
  <c r="C143" i="6"/>
  <c r="E143" i="6" s="1"/>
  <c r="C142" i="6"/>
  <c r="E142" i="6" s="1"/>
  <c r="C141" i="6"/>
  <c r="E141" i="6" s="1"/>
  <c r="G141" i="6" s="1"/>
  <c r="C140" i="6"/>
  <c r="E140" i="6" s="1"/>
  <c r="G140" i="6" s="1"/>
  <c r="C139" i="6"/>
  <c r="E139" i="6" s="1"/>
  <c r="C138" i="6"/>
  <c r="E138" i="6" s="1"/>
  <c r="C137" i="6"/>
  <c r="E137" i="6" s="1"/>
  <c r="C136" i="6"/>
  <c r="E136" i="6" s="1"/>
  <c r="G136" i="6" s="1"/>
  <c r="C135" i="6"/>
  <c r="E135" i="6" s="1"/>
  <c r="C134" i="6"/>
  <c r="E134" i="6" s="1"/>
  <c r="C133" i="6"/>
  <c r="E133" i="6" s="1"/>
  <c r="G133" i="6" s="1"/>
  <c r="C132" i="6"/>
  <c r="E132" i="6" s="1"/>
  <c r="G132" i="6" s="1"/>
  <c r="C131" i="6"/>
  <c r="E131" i="6" s="1"/>
  <c r="C130" i="6"/>
  <c r="E130" i="6" s="1"/>
  <c r="G130" i="6" s="1"/>
  <c r="C129" i="6"/>
  <c r="E129" i="6" s="1"/>
  <c r="G129" i="6" s="1"/>
  <c r="C128" i="6"/>
  <c r="E128" i="6" s="1"/>
  <c r="G128" i="6" s="1"/>
  <c r="C127" i="6"/>
  <c r="E127" i="6" s="1"/>
  <c r="C126" i="6"/>
  <c r="E126" i="6" s="1"/>
  <c r="C125" i="6"/>
  <c r="E125" i="6" s="1"/>
  <c r="G125" i="6" s="1"/>
  <c r="C124" i="6"/>
  <c r="E124" i="6" s="1"/>
  <c r="G124" i="6" s="1"/>
  <c r="C123" i="6"/>
  <c r="E123" i="6" s="1"/>
  <c r="C122" i="6"/>
  <c r="E122" i="6" s="1"/>
  <c r="C121" i="6"/>
  <c r="E121" i="6" s="1"/>
  <c r="G121" i="6" s="1"/>
  <c r="C120" i="6"/>
  <c r="E120" i="6" s="1"/>
  <c r="G120" i="6" s="1"/>
  <c r="C119" i="6"/>
  <c r="E119" i="6" s="1"/>
  <c r="C118" i="6"/>
  <c r="E118" i="6" s="1"/>
  <c r="C117" i="6"/>
  <c r="E117" i="6" s="1"/>
  <c r="C116" i="6"/>
  <c r="E116" i="6" s="1"/>
  <c r="G116" i="6" s="1"/>
  <c r="C115" i="6"/>
  <c r="E115" i="6" s="1"/>
  <c r="C114" i="6"/>
  <c r="E114" i="6" s="1"/>
  <c r="G114" i="6" s="1"/>
  <c r="C113" i="6"/>
  <c r="E113" i="6" s="1"/>
  <c r="C112" i="6"/>
  <c r="E112" i="6" s="1"/>
  <c r="G112" i="6" s="1"/>
  <c r="C111" i="6"/>
  <c r="E111" i="6" s="1"/>
  <c r="C110" i="6"/>
  <c r="E110" i="6" s="1"/>
  <c r="C109" i="6"/>
  <c r="E109" i="6" s="1"/>
  <c r="C108" i="6"/>
  <c r="E108" i="6" s="1"/>
  <c r="G108" i="6" s="1"/>
  <c r="C107" i="6"/>
  <c r="E107" i="6" s="1"/>
  <c r="C106" i="6"/>
  <c r="E106" i="6" s="1"/>
  <c r="C105" i="6"/>
  <c r="E105" i="6" s="1"/>
  <c r="C104" i="6"/>
  <c r="E104" i="6" s="1"/>
  <c r="G104" i="6" s="1"/>
  <c r="C103" i="6"/>
  <c r="E103" i="6" s="1"/>
  <c r="C102" i="6"/>
  <c r="E102" i="6" s="1"/>
  <c r="C101" i="6"/>
  <c r="E101" i="6" s="1"/>
  <c r="G101" i="6" s="1"/>
  <c r="C100" i="6"/>
  <c r="E100" i="6" s="1"/>
  <c r="G100" i="6" s="1"/>
  <c r="C99" i="6"/>
  <c r="E99" i="6" s="1"/>
  <c r="C98" i="6"/>
  <c r="E98" i="6" s="1"/>
  <c r="C97" i="6"/>
  <c r="E97" i="6" s="1"/>
  <c r="G97" i="6" s="1"/>
  <c r="C96" i="6"/>
  <c r="E96" i="6" s="1"/>
  <c r="G96" i="6" s="1"/>
  <c r="C95" i="6"/>
  <c r="E95" i="6" s="1"/>
  <c r="C94" i="6"/>
  <c r="E94" i="6" s="1"/>
  <c r="C93" i="6"/>
  <c r="E93" i="6" s="1"/>
  <c r="G93" i="6" s="1"/>
  <c r="C92" i="6"/>
  <c r="E92" i="6" s="1"/>
  <c r="G92" i="6" s="1"/>
  <c r="C91" i="6"/>
  <c r="E91" i="6" s="1"/>
  <c r="C90" i="6"/>
  <c r="E90" i="6" s="1"/>
  <c r="C89" i="6"/>
  <c r="E89" i="6" s="1"/>
  <c r="G89" i="6" s="1"/>
  <c r="C88" i="6"/>
  <c r="E88" i="6" s="1"/>
  <c r="G88" i="6" s="1"/>
  <c r="C87" i="6"/>
  <c r="E87" i="6" s="1"/>
  <c r="C86" i="6"/>
  <c r="E86" i="6" s="1"/>
  <c r="C85" i="6"/>
  <c r="E85" i="6" s="1"/>
  <c r="G85" i="6" s="1"/>
  <c r="C84" i="6"/>
  <c r="E84" i="6" s="1"/>
  <c r="G84" i="6" s="1"/>
  <c r="C83" i="6"/>
  <c r="E83" i="6" s="1"/>
  <c r="C82" i="6"/>
  <c r="E82" i="6" s="1"/>
  <c r="C81" i="6"/>
  <c r="E81" i="6" s="1"/>
  <c r="C80" i="6"/>
  <c r="E80" i="6" s="1"/>
  <c r="G80" i="6" s="1"/>
  <c r="C79" i="6"/>
  <c r="E79" i="6" s="1"/>
  <c r="C78" i="6"/>
  <c r="E78" i="6" s="1"/>
  <c r="C77" i="6"/>
  <c r="E77" i="6" s="1"/>
  <c r="C76" i="6"/>
  <c r="E76" i="6" s="1"/>
  <c r="G76" i="6" s="1"/>
  <c r="C75" i="6"/>
  <c r="E75" i="6" s="1"/>
  <c r="C74" i="6"/>
  <c r="E74" i="6" s="1"/>
  <c r="C73" i="6"/>
  <c r="E73" i="6" s="1"/>
  <c r="C72" i="6"/>
  <c r="E72" i="6" s="1"/>
  <c r="G72" i="6" s="1"/>
  <c r="C71" i="6"/>
  <c r="E71" i="6" s="1"/>
  <c r="C70" i="6"/>
  <c r="E70" i="6" s="1"/>
  <c r="C69" i="6"/>
  <c r="E69" i="6" s="1"/>
  <c r="C68" i="6"/>
  <c r="E68" i="6" s="1"/>
  <c r="G68" i="6" s="1"/>
  <c r="C67" i="6"/>
  <c r="E67" i="6" s="1"/>
  <c r="C66" i="6"/>
  <c r="E66" i="6" s="1"/>
  <c r="C65" i="6"/>
  <c r="E65" i="6" s="1"/>
  <c r="G65" i="6" s="1"/>
  <c r="C64" i="6"/>
  <c r="E64" i="6" s="1"/>
  <c r="G64" i="6" s="1"/>
  <c r="C63" i="6"/>
  <c r="E63" i="6" s="1"/>
  <c r="C62" i="6"/>
  <c r="E62" i="6" s="1"/>
  <c r="C61" i="6"/>
  <c r="E61" i="6" s="1"/>
  <c r="C60" i="6"/>
  <c r="E60" i="6" s="1"/>
  <c r="G60" i="6" s="1"/>
  <c r="C59" i="6"/>
  <c r="E59" i="6" s="1"/>
  <c r="C58" i="6"/>
  <c r="E58" i="6" s="1"/>
  <c r="C57" i="6"/>
  <c r="E57" i="6" s="1"/>
  <c r="G57" i="6" s="1"/>
  <c r="C56" i="6"/>
  <c r="E56" i="6" s="1"/>
  <c r="G56" i="6" s="1"/>
  <c r="C55" i="6"/>
  <c r="E55" i="6" s="1"/>
  <c r="C54" i="6"/>
  <c r="E54" i="6" s="1"/>
  <c r="C53" i="6"/>
  <c r="E53" i="6" s="1"/>
  <c r="G53" i="6" s="1"/>
  <c r="C52" i="6"/>
  <c r="E52" i="6" s="1"/>
  <c r="G52" i="6" s="1"/>
  <c r="C51" i="6"/>
  <c r="E51" i="6" s="1"/>
  <c r="C50" i="6"/>
  <c r="E50" i="6" s="1"/>
  <c r="C49" i="6"/>
  <c r="E49" i="6" s="1"/>
  <c r="C48" i="6"/>
  <c r="E48" i="6" s="1"/>
  <c r="G48" i="6" s="1"/>
  <c r="C47" i="6"/>
  <c r="E47" i="6" s="1"/>
  <c r="C46" i="6"/>
  <c r="E46" i="6" s="1"/>
  <c r="G46" i="6" s="1"/>
  <c r="C45" i="6"/>
  <c r="E45" i="6" s="1"/>
  <c r="G45" i="6" s="1"/>
  <c r="C44" i="6"/>
  <c r="E44" i="6" s="1"/>
  <c r="G44" i="6" s="1"/>
  <c r="C43" i="6"/>
  <c r="E43" i="6" s="1"/>
  <c r="C42" i="6"/>
  <c r="E42" i="6" s="1"/>
  <c r="C41" i="6"/>
  <c r="E41" i="6" s="1"/>
  <c r="C40" i="6"/>
  <c r="E40" i="6" s="1"/>
  <c r="G40" i="6" s="1"/>
  <c r="C39" i="6"/>
  <c r="E39" i="6" s="1"/>
  <c r="C38" i="6"/>
  <c r="E38" i="6" s="1"/>
  <c r="C37" i="6"/>
  <c r="E37" i="6" s="1"/>
  <c r="G37" i="6" s="1"/>
  <c r="C36" i="6"/>
  <c r="E36" i="6" s="1"/>
  <c r="G36" i="6" s="1"/>
  <c r="C35" i="6"/>
  <c r="E35" i="6" s="1"/>
  <c r="C34" i="6"/>
  <c r="E34" i="6" s="1"/>
  <c r="C33" i="6"/>
  <c r="E33" i="6" s="1"/>
  <c r="G33" i="6" s="1"/>
  <c r="C32" i="6"/>
  <c r="E32" i="6" s="1"/>
  <c r="G32" i="6" s="1"/>
  <c r="C31" i="6"/>
  <c r="E31" i="6" s="1"/>
  <c r="C30" i="6"/>
  <c r="E30" i="6" s="1"/>
  <c r="C29" i="6"/>
  <c r="E29" i="6" s="1"/>
  <c r="G29" i="6" s="1"/>
  <c r="C28" i="6"/>
  <c r="E28" i="6" s="1"/>
  <c r="G28" i="6" s="1"/>
  <c r="C27" i="6"/>
  <c r="E27" i="6" s="1"/>
  <c r="C26" i="6"/>
  <c r="E26" i="6" s="1"/>
  <c r="C25" i="6"/>
  <c r="E25" i="6" s="1"/>
  <c r="G25" i="6" s="1"/>
  <c r="C24" i="6"/>
  <c r="E24" i="6" s="1"/>
  <c r="G24" i="6" s="1"/>
  <c r="C23" i="6"/>
  <c r="E23" i="6" s="1"/>
  <c r="C22" i="6"/>
  <c r="E22" i="6" s="1"/>
  <c r="C21" i="6"/>
  <c r="E21" i="6" s="1"/>
  <c r="C20" i="6"/>
  <c r="E20" i="6" s="1"/>
  <c r="G20" i="6" s="1"/>
  <c r="C19" i="6"/>
  <c r="E19" i="6" s="1"/>
  <c r="C18" i="6"/>
  <c r="E18" i="6" s="1"/>
  <c r="C17" i="6"/>
  <c r="E17" i="6" s="1"/>
  <c r="C16" i="6"/>
  <c r="E16" i="6" s="1"/>
  <c r="G16" i="6" s="1"/>
  <c r="C15" i="6"/>
  <c r="E15" i="6" s="1"/>
  <c r="C14" i="6"/>
  <c r="E14" i="6" s="1"/>
  <c r="G14" i="6" s="1"/>
  <c r="C13" i="6"/>
  <c r="E13" i="6" s="1"/>
  <c r="G13" i="6" s="1"/>
  <c r="C12" i="6"/>
  <c r="E12" i="6" s="1"/>
  <c r="G12" i="6" s="1"/>
  <c r="C11" i="6"/>
  <c r="E11" i="6" s="1"/>
  <c r="C10" i="6"/>
  <c r="E10" i="6" s="1"/>
  <c r="C9" i="6"/>
  <c r="E9" i="6" s="1"/>
  <c r="C8" i="6"/>
  <c r="E8" i="6" s="1"/>
  <c r="G8" i="6" s="1"/>
  <c r="C7" i="6"/>
  <c r="E7" i="6" s="1"/>
  <c r="C6" i="6"/>
  <c r="E6" i="6" s="1"/>
  <c r="C5" i="6"/>
  <c r="E5" i="6" s="1"/>
  <c r="G5" i="6" s="1"/>
  <c r="C4" i="6"/>
  <c r="C3" i="6"/>
  <c r="C2676" i="5"/>
  <c r="E2676" i="5" s="1"/>
  <c r="G2676" i="5" s="1"/>
  <c r="C2675" i="5"/>
  <c r="E2675" i="5" s="1"/>
  <c r="C2674" i="5"/>
  <c r="E2674" i="5" s="1"/>
  <c r="G2674" i="5" s="1"/>
  <c r="C2673" i="5"/>
  <c r="E2673" i="5" s="1"/>
  <c r="G2673" i="5" s="1"/>
  <c r="C2672" i="5"/>
  <c r="E2672" i="5" s="1"/>
  <c r="G2672" i="5" s="1"/>
  <c r="C2671" i="5"/>
  <c r="E2671" i="5" s="1"/>
  <c r="G2671" i="5" s="1"/>
  <c r="C2670" i="5"/>
  <c r="E2670" i="5" s="1"/>
  <c r="G2670" i="5" s="1"/>
  <c r="C2669" i="5"/>
  <c r="E2669" i="5" s="1"/>
  <c r="C2668" i="5"/>
  <c r="E2668" i="5" s="1"/>
  <c r="G2668" i="5" s="1"/>
  <c r="C2667" i="5"/>
  <c r="E2667" i="5" s="1"/>
  <c r="G2667" i="5" s="1"/>
  <c r="C2666" i="5"/>
  <c r="E2666" i="5" s="1"/>
  <c r="C2665" i="5"/>
  <c r="E2665" i="5" s="1"/>
  <c r="G2665" i="5" s="1"/>
  <c r="C2664" i="5"/>
  <c r="E2664" i="5" s="1"/>
  <c r="C2663" i="5"/>
  <c r="E2663" i="5" s="1"/>
  <c r="C2662" i="5"/>
  <c r="E2662" i="5" s="1"/>
  <c r="G2662" i="5" s="1"/>
  <c r="C2661" i="5"/>
  <c r="E2661" i="5" s="1"/>
  <c r="G2661" i="5" s="1"/>
  <c r="C2660" i="5"/>
  <c r="E2660" i="5" s="1"/>
  <c r="C2659" i="5"/>
  <c r="E2659" i="5" s="1"/>
  <c r="C2658" i="5"/>
  <c r="E2658" i="5" s="1"/>
  <c r="G2658" i="5" s="1"/>
  <c r="C2657" i="5"/>
  <c r="E2657" i="5" s="1"/>
  <c r="G2657" i="5" s="1"/>
  <c r="C2656" i="5"/>
  <c r="E2656" i="5" s="1"/>
  <c r="G2656" i="5" s="1"/>
  <c r="C2655" i="5"/>
  <c r="E2655" i="5" s="1"/>
  <c r="G2655" i="5" s="1"/>
  <c r="C2654" i="5"/>
  <c r="E2654" i="5" s="1"/>
  <c r="G2654" i="5" s="1"/>
  <c r="C2653" i="5"/>
  <c r="E2653" i="5" s="1"/>
  <c r="C2652" i="5"/>
  <c r="E2652" i="5" s="1"/>
  <c r="G2652" i="5" s="1"/>
  <c r="C2651" i="5"/>
  <c r="E2651" i="5" s="1"/>
  <c r="G2651" i="5" s="1"/>
  <c r="C2650" i="5"/>
  <c r="E2650" i="5" s="1"/>
  <c r="G2650" i="5" s="1"/>
  <c r="C2649" i="5"/>
  <c r="E2649" i="5" s="1"/>
  <c r="G2649" i="5" s="1"/>
  <c r="C2648" i="5"/>
  <c r="E2648" i="5" s="1"/>
  <c r="C2647" i="5"/>
  <c r="E2647" i="5" s="1"/>
  <c r="C2646" i="5"/>
  <c r="E2646" i="5" s="1"/>
  <c r="G2646" i="5" s="1"/>
  <c r="C2645" i="5"/>
  <c r="E2645" i="5" s="1"/>
  <c r="G2645" i="5" s="1"/>
  <c r="C2644" i="5"/>
  <c r="E2644" i="5" s="1"/>
  <c r="C2643" i="5"/>
  <c r="E2643" i="5" s="1"/>
  <c r="C2642" i="5"/>
  <c r="E2642" i="5" s="1"/>
  <c r="G2642" i="5" s="1"/>
  <c r="C2641" i="5"/>
  <c r="E2641" i="5" s="1"/>
  <c r="G2641" i="5" s="1"/>
  <c r="C2640" i="5"/>
  <c r="E2640" i="5" s="1"/>
  <c r="G2640" i="5" s="1"/>
  <c r="C2639" i="5"/>
  <c r="E2639" i="5" s="1"/>
  <c r="G2639" i="5" s="1"/>
  <c r="C2638" i="5"/>
  <c r="E2638" i="5" s="1"/>
  <c r="G2638" i="5" s="1"/>
  <c r="C2637" i="5"/>
  <c r="E2637" i="5" s="1"/>
  <c r="C2636" i="5"/>
  <c r="E2636" i="5" s="1"/>
  <c r="G2636" i="5" s="1"/>
  <c r="C2635" i="5"/>
  <c r="E2635" i="5" s="1"/>
  <c r="G2635" i="5" s="1"/>
  <c r="C2634" i="5"/>
  <c r="E2634" i="5" s="1"/>
  <c r="G2634" i="5" s="1"/>
  <c r="C2633" i="5"/>
  <c r="E2633" i="5" s="1"/>
  <c r="G2633" i="5" s="1"/>
  <c r="C2632" i="5"/>
  <c r="E2632" i="5" s="1"/>
  <c r="C2631" i="5"/>
  <c r="E2631" i="5" s="1"/>
  <c r="C2630" i="5"/>
  <c r="E2630" i="5" s="1"/>
  <c r="G2630" i="5" s="1"/>
  <c r="C2629" i="5"/>
  <c r="E2629" i="5" s="1"/>
  <c r="G2629" i="5" s="1"/>
  <c r="C2628" i="5"/>
  <c r="E2628" i="5" s="1"/>
  <c r="C2627" i="5"/>
  <c r="E2627" i="5" s="1"/>
  <c r="C2626" i="5"/>
  <c r="E2626" i="5" s="1"/>
  <c r="G2626" i="5" s="1"/>
  <c r="C2625" i="5"/>
  <c r="E2625" i="5" s="1"/>
  <c r="G2625" i="5" s="1"/>
  <c r="C2624" i="5"/>
  <c r="E2624" i="5" s="1"/>
  <c r="C2623" i="5"/>
  <c r="E2623" i="5" s="1"/>
  <c r="G2623" i="5" s="1"/>
  <c r="C2622" i="5"/>
  <c r="E2622" i="5" s="1"/>
  <c r="G2622" i="5" s="1"/>
  <c r="C2621" i="5"/>
  <c r="E2621" i="5" s="1"/>
  <c r="C2620" i="5"/>
  <c r="E2620" i="5" s="1"/>
  <c r="C2619" i="5"/>
  <c r="E2619" i="5" s="1"/>
  <c r="G2619" i="5" s="1"/>
  <c r="C2618" i="5"/>
  <c r="E2618" i="5" s="1"/>
  <c r="G2618" i="5" s="1"/>
  <c r="C2617" i="5"/>
  <c r="E2617" i="5" s="1"/>
  <c r="G2617" i="5" s="1"/>
  <c r="C2616" i="5"/>
  <c r="E2616" i="5" s="1"/>
  <c r="G2616" i="5" s="1"/>
  <c r="C2615" i="5"/>
  <c r="E2615" i="5" s="1"/>
  <c r="C2614" i="5"/>
  <c r="E2614" i="5" s="1"/>
  <c r="G2614" i="5" s="1"/>
  <c r="C2613" i="5"/>
  <c r="E2613" i="5" s="1"/>
  <c r="G2613" i="5" s="1"/>
  <c r="C2612" i="5"/>
  <c r="E2612" i="5" s="1"/>
  <c r="G2612" i="5" s="1"/>
  <c r="C2611" i="5"/>
  <c r="E2611" i="5" s="1"/>
  <c r="C2610" i="5"/>
  <c r="E2610" i="5" s="1"/>
  <c r="G2610" i="5" s="1"/>
  <c r="C2609" i="5"/>
  <c r="E2609" i="5" s="1"/>
  <c r="G2609" i="5" s="1"/>
  <c r="C2608" i="5"/>
  <c r="E2608" i="5" s="1"/>
  <c r="C2607" i="5"/>
  <c r="E2607" i="5" s="1"/>
  <c r="G2607" i="5" s="1"/>
  <c r="C2606" i="5"/>
  <c r="E2606" i="5" s="1"/>
  <c r="G2606" i="5" s="1"/>
  <c r="C2605" i="5"/>
  <c r="E2605" i="5" s="1"/>
  <c r="C2604" i="5"/>
  <c r="E2604" i="5" s="1"/>
  <c r="C2603" i="5"/>
  <c r="E2603" i="5" s="1"/>
  <c r="G2603" i="5" s="1"/>
  <c r="C2602" i="5"/>
  <c r="E2602" i="5" s="1"/>
  <c r="G2602" i="5" s="1"/>
  <c r="C2601" i="5"/>
  <c r="E2601" i="5" s="1"/>
  <c r="G2601" i="5" s="1"/>
  <c r="C2600" i="5"/>
  <c r="E2600" i="5" s="1"/>
  <c r="G2600" i="5" s="1"/>
  <c r="C2599" i="5"/>
  <c r="E2599" i="5" s="1"/>
  <c r="C2598" i="5"/>
  <c r="E2598" i="5" s="1"/>
  <c r="G2598" i="5" s="1"/>
  <c r="C2597" i="5"/>
  <c r="E2597" i="5" s="1"/>
  <c r="G2597" i="5" s="1"/>
  <c r="C2596" i="5"/>
  <c r="E2596" i="5" s="1"/>
  <c r="G2596" i="5" s="1"/>
  <c r="C2595" i="5"/>
  <c r="E2595" i="5" s="1"/>
  <c r="C2594" i="5"/>
  <c r="E2594" i="5" s="1"/>
  <c r="G2594" i="5" s="1"/>
  <c r="C2593" i="5"/>
  <c r="E2593" i="5" s="1"/>
  <c r="G2593" i="5" s="1"/>
  <c r="C2592" i="5"/>
  <c r="E2592" i="5" s="1"/>
  <c r="C2591" i="5"/>
  <c r="E2591" i="5" s="1"/>
  <c r="G2591" i="5" s="1"/>
  <c r="C2590" i="5"/>
  <c r="E2590" i="5" s="1"/>
  <c r="G2590" i="5" s="1"/>
  <c r="C2589" i="5"/>
  <c r="E2589" i="5" s="1"/>
  <c r="C2588" i="5"/>
  <c r="E2588" i="5" s="1"/>
  <c r="C2587" i="5"/>
  <c r="E2587" i="5" s="1"/>
  <c r="G2587" i="5" s="1"/>
  <c r="C2586" i="5"/>
  <c r="E2586" i="5" s="1"/>
  <c r="G2586" i="5" s="1"/>
  <c r="C2585" i="5"/>
  <c r="E2585" i="5" s="1"/>
  <c r="G2585" i="5" s="1"/>
  <c r="C2584" i="5"/>
  <c r="E2584" i="5" s="1"/>
  <c r="G2584" i="5" s="1"/>
  <c r="C2583" i="5"/>
  <c r="E2583" i="5" s="1"/>
  <c r="C2582" i="5"/>
  <c r="E2582" i="5" s="1"/>
  <c r="G2582" i="5" s="1"/>
  <c r="C2581" i="5"/>
  <c r="E2581" i="5" s="1"/>
  <c r="G2581" i="5" s="1"/>
  <c r="C2580" i="5"/>
  <c r="E2580" i="5" s="1"/>
  <c r="G2580" i="5" s="1"/>
  <c r="C2579" i="5"/>
  <c r="E2579" i="5" s="1"/>
  <c r="C2578" i="5"/>
  <c r="E2578" i="5" s="1"/>
  <c r="G2578" i="5" s="1"/>
  <c r="C2577" i="5"/>
  <c r="E2577" i="5" s="1"/>
  <c r="G2577" i="5" s="1"/>
  <c r="C2576" i="5"/>
  <c r="E2576" i="5" s="1"/>
  <c r="C2575" i="5"/>
  <c r="E2575" i="5" s="1"/>
  <c r="G2575" i="5" s="1"/>
  <c r="C2574" i="5"/>
  <c r="E2574" i="5" s="1"/>
  <c r="G2574" i="5" s="1"/>
  <c r="C2573" i="5"/>
  <c r="E2573" i="5" s="1"/>
  <c r="C2572" i="5"/>
  <c r="E2572" i="5" s="1"/>
  <c r="C2571" i="5"/>
  <c r="E2571" i="5" s="1"/>
  <c r="G2571" i="5" s="1"/>
  <c r="C2570" i="5"/>
  <c r="E2570" i="5" s="1"/>
  <c r="G2570" i="5" s="1"/>
  <c r="C2569" i="5"/>
  <c r="E2569" i="5" s="1"/>
  <c r="G2569" i="5" s="1"/>
  <c r="C2568" i="5"/>
  <c r="E2568" i="5" s="1"/>
  <c r="G2568" i="5" s="1"/>
  <c r="C2567" i="5"/>
  <c r="E2567" i="5" s="1"/>
  <c r="C2566" i="5"/>
  <c r="E2566" i="5" s="1"/>
  <c r="G2566" i="5" s="1"/>
  <c r="C2565" i="5"/>
  <c r="E2565" i="5" s="1"/>
  <c r="G2565" i="5" s="1"/>
  <c r="C2564" i="5"/>
  <c r="E2564" i="5" s="1"/>
  <c r="G2564" i="5" s="1"/>
  <c r="C2563" i="5"/>
  <c r="E2563" i="5" s="1"/>
  <c r="C2562" i="5"/>
  <c r="E2562" i="5" s="1"/>
  <c r="G2562" i="5" s="1"/>
  <c r="C2561" i="5"/>
  <c r="E2561" i="5" s="1"/>
  <c r="G2561" i="5" s="1"/>
  <c r="C2560" i="5"/>
  <c r="E2560" i="5" s="1"/>
  <c r="C2559" i="5"/>
  <c r="E2559" i="5" s="1"/>
  <c r="G2559" i="5" s="1"/>
  <c r="C2558" i="5"/>
  <c r="E2558" i="5" s="1"/>
  <c r="G2558" i="5" s="1"/>
  <c r="C2557" i="5"/>
  <c r="E2557" i="5" s="1"/>
  <c r="C2556" i="5"/>
  <c r="E2556" i="5" s="1"/>
  <c r="C2555" i="5"/>
  <c r="E2555" i="5" s="1"/>
  <c r="G2555" i="5" s="1"/>
  <c r="C2554" i="5"/>
  <c r="E2554" i="5" s="1"/>
  <c r="G2554" i="5" s="1"/>
  <c r="C2553" i="5"/>
  <c r="E2553" i="5" s="1"/>
  <c r="G2553" i="5" s="1"/>
  <c r="C2552" i="5"/>
  <c r="E2552" i="5" s="1"/>
  <c r="G2552" i="5" s="1"/>
  <c r="C2551" i="5"/>
  <c r="E2551" i="5" s="1"/>
  <c r="C2550" i="5"/>
  <c r="E2550" i="5" s="1"/>
  <c r="G2550" i="5" s="1"/>
  <c r="C2549" i="5"/>
  <c r="E2549" i="5" s="1"/>
  <c r="G2549" i="5" s="1"/>
  <c r="C2548" i="5"/>
  <c r="E2548" i="5" s="1"/>
  <c r="G2548" i="5" s="1"/>
  <c r="C2547" i="5"/>
  <c r="E2547" i="5" s="1"/>
  <c r="C2546" i="5"/>
  <c r="E2546" i="5" s="1"/>
  <c r="G2546" i="5" s="1"/>
  <c r="C2545" i="5"/>
  <c r="E2545" i="5" s="1"/>
  <c r="G2545" i="5" s="1"/>
  <c r="C2544" i="5"/>
  <c r="E2544" i="5" s="1"/>
  <c r="C2543" i="5"/>
  <c r="E2543" i="5" s="1"/>
  <c r="G2543" i="5" s="1"/>
  <c r="C2542" i="5"/>
  <c r="E2542" i="5" s="1"/>
  <c r="G2542" i="5" s="1"/>
  <c r="C2541" i="5"/>
  <c r="E2541" i="5" s="1"/>
  <c r="C2540" i="5"/>
  <c r="E2540" i="5" s="1"/>
  <c r="C2539" i="5"/>
  <c r="E2539" i="5" s="1"/>
  <c r="G2539" i="5" s="1"/>
  <c r="C2538" i="5"/>
  <c r="E2538" i="5" s="1"/>
  <c r="C2537" i="5"/>
  <c r="E2537" i="5" s="1"/>
  <c r="G2537" i="5" s="1"/>
  <c r="C2536" i="5"/>
  <c r="E2536" i="5" s="1"/>
  <c r="G2536" i="5" s="1"/>
  <c r="C2535" i="5"/>
  <c r="E2535" i="5" s="1"/>
  <c r="C2534" i="5"/>
  <c r="E2534" i="5" s="1"/>
  <c r="G2534" i="5" s="1"/>
  <c r="C2533" i="5"/>
  <c r="E2533" i="5" s="1"/>
  <c r="G2533" i="5" s="1"/>
  <c r="C2532" i="5"/>
  <c r="E2532" i="5" s="1"/>
  <c r="G2532" i="5" s="1"/>
  <c r="C2531" i="5"/>
  <c r="E2531" i="5" s="1"/>
  <c r="C2530" i="5"/>
  <c r="E2530" i="5" s="1"/>
  <c r="G2530" i="5" s="1"/>
  <c r="C2529" i="5"/>
  <c r="E2529" i="5" s="1"/>
  <c r="G2529" i="5" s="1"/>
  <c r="C2528" i="5"/>
  <c r="E2528" i="5" s="1"/>
  <c r="C2527" i="5"/>
  <c r="E2527" i="5" s="1"/>
  <c r="G2527" i="5" s="1"/>
  <c r="C2526" i="5"/>
  <c r="E2526" i="5" s="1"/>
  <c r="G2526" i="5" s="1"/>
  <c r="C2525" i="5"/>
  <c r="E2525" i="5" s="1"/>
  <c r="C2524" i="5"/>
  <c r="E2524" i="5" s="1"/>
  <c r="C2523" i="5"/>
  <c r="E2523" i="5" s="1"/>
  <c r="G2523" i="5" s="1"/>
  <c r="C2522" i="5"/>
  <c r="E2522" i="5" s="1"/>
  <c r="G2522" i="5" s="1"/>
  <c r="C2521" i="5"/>
  <c r="E2521" i="5" s="1"/>
  <c r="G2521" i="5" s="1"/>
  <c r="C2520" i="5"/>
  <c r="E2520" i="5" s="1"/>
  <c r="G2520" i="5" s="1"/>
  <c r="C2519" i="5"/>
  <c r="E2519" i="5" s="1"/>
  <c r="C2518" i="5"/>
  <c r="E2518" i="5" s="1"/>
  <c r="G2518" i="5" s="1"/>
  <c r="C2517" i="5"/>
  <c r="E2517" i="5" s="1"/>
  <c r="G2517" i="5" s="1"/>
  <c r="C2516" i="5"/>
  <c r="E2516" i="5" s="1"/>
  <c r="G2516" i="5" s="1"/>
  <c r="C2515" i="5"/>
  <c r="E2515" i="5" s="1"/>
  <c r="C2514" i="5"/>
  <c r="E2514" i="5" s="1"/>
  <c r="G2514" i="5" s="1"/>
  <c r="C2513" i="5"/>
  <c r="E2513" i="5" s="1"/>
  <c r="G2513" i="5" s="1"/>
  <c r="C2512" i="5"/>
  <c r="E2512" i="5" s="1"/>
  <c r="C2511" i="5"/>
  <c r="E2511" i="5" s="1"/>
  <c r="G2511" i="5" s="1"/>
  <c r="C2510" i="5"/>
  <c r="E2510" i="5" s="1"/>
  <c r="G2510" i="5" s="1"/>
  <c r="C2509" i="5"/>
  <c r="E2509" i="5" s="1"/>
  <c r="C2508" i="5"/>
  <c r="E2508" i="5" s="1"/>
  <c r="C2507" i="5"/>
  <c r="E2507" i="5" s="1"/>
  <c r="G2507" i="5" s="1"/>
  <c r="C2506" i="5"/>
  <c r="E2506" i="5" s="1"/>
  <c r="G2506" i="5" s="1"/>
  <c r="C2505" i="5"/>
  <c r="E2505" i="5" s="1"/>
  <c r="G2505" i="5" s="1"/>
  <c r="C2504" i="5"/>
  <c r="E2504" i="5" s="1"/>
  <c r="G2504" i="5" s="1"/>
  <c r="C2503" i="5"/>
  <c r="E2503" i="5" s="1"/>
  <c r="C2502" i="5"/>
  <c r="E2502" i="5" s="1"/>
  <c r="G2502" i="5" s="1"/>
  <c r="C2501" i="5"/>
  <c r="E2501" i="5" s="1"/>
  <c r="G2501" i="5" s="1"/>
  <c r="C2500" i="5"/>
  <c r="E2500" i="5" s="1"/>
  <c r="G2500" i="5" s="1"/>
  <c r="C2499" i="5"/>
  <c r="E2499" i="5" s="1"/>
  <c r="C2498" i="5"/>
  <c r="E2498" i="5" s="1"/>
  <c r="G2498" i="5" s="1"/>
  <c r="C2497" i="5"/>
  <c r="E2497" i="5" s="1"/>
  <c r="G2497" i="5" s="1"/>
  <c r="C2496" i="5"/>
  <c r="E2496" i="5" s="1"/>
  <c r="C2495" i="5"/>
  <c r="E2495" i="5" s="1"/>
  <c r="G2495" i="5" s="1"/>
  <c r="C2494" i="5"/>
  <c r="E2494" i="5" s="1"/>
  <c r="G2494" i="5" s="1"/>
  <c r="C2493" i="5"/>
  <c r="E2493" i="5" s="1"/>
  <c r="C2492" i="5"/>
  <c r="E2492" i="5" s="1"/>
  <c r="C2491" i="5"/>
  <c r="E2491" i="5" s="1"/>
  <c r="G2491" i="5" s="1"/>
  <c r="C2490" i="5"/>
  <c r="E2490" i="5" s="1"/>
  <c r="G2490" i="5" s="1"/>
  <c r="C2489" i="5"/>
  <c r="E2489" i="5" s="1"/>
  <c r="G2489" i="5" s="1"/>
  <c r="C2488" i="5"/>
  <c r="E2488" i="5" s="1"/>
  <c r="G2488" i="5" s="1"/>
  <c r="C2487" i="5"/>
  <c r="E2487" i="5" s="1"/>
  <c r="C2486" i="5"/>
  <c r="E2486" i="5" s="1"/>
  <c r="G2486" i="5" s="1"/>
  <c r="C2485" i="5"/>
  <c r="E2485" i="5" s="1"/>
  <c r="G2485" i="5" s="1"/>
  <c r="C2484" i="5"/>
  <c r="E2484" i="5" s="1"/>
  <c r="G2484" i="5" s="1"/>
  <c r="C2483" i="5"/>
  <c r="E2483" i="5" s="1"/>
  <c r="C2482" i="5"/>
  <c r="E2482" i="5" s="1"/>
  <c r="G2482" i="5" s="1"/>
  <c r="C2481" i="5"/>
  <c r="E2481" i="5" s="1"/>
  <c r="G2481" i="5" s="1"/>
  <c r="C2480" i="5"/>
  <c r="E2480" i="5" s="1"/>
  <c r="C2479" i="5"/>
  <c r="E2479" i="5" s="1"/>
  <c r="G2479" i="5" s="1"/>
  <c r="C2478" i="5"/>
  <c r="E2478" i="5" s="1"/>
  <c r="G2478" i="5" s="1"/>
  <c r="C2477" i="5"/>
  <c r="E2477" i="5" s="1"/>
  <c r="C2476" i="5"/>
  <c r="E2476" i="5" s="1"/>
  <c r="C2475" i="5"/>
  <c r="E2475" i="5" s="1"/>
  <c r="G2475" i="5" s="1"/>
  <c r="C2474" i="5"/>
  <c r="E2474" i="5" s="1"/>
  <c r="G2474" i="5" s="1"/>
  <c r="C2473" i="5"/>
  <c r="E2473" i="5" s="1"/>
  <c r="G2473" i="5" s="1"/>
  <c r="C2472" i="5"/>
  <c r="E2472" i="5" s="1"/>
  <c r="G2472" i="5" s="1"/>
  <c r="C2471" i="5"/>
  <c r="E2471" i="5" s="1"/>
  <c r="C2470" i="5"/>
  <c r="E2470" i="5" s="1"/>
  <c r="G2470" i="5" s="1"/>
  <c r="C2469" i="5"/>
  <c r="E2469" i="5" s="1"/>
  <c r="G2469" i="5" s="1"/>
  <c r="C2468" i="5"/>
  <c r="E2468" i="5" s="1"/>
  <c r="G2468" i="5" s="1"/>
  <c r="C2467" i="5"/>
  <c r="E2467" i="5" s="1"/>
  <c r="C2466" i="5"/>
  <c r="E2466" i="5" s="1"/>
  <c r="G2466" i="5" s="1"/>
  <c r="C2465" i="5"/>
  <c r="E2465" i="5" s="1"/>
  <c r="G2465" i="5" s="1"/>
  <c r="C2464" i="5"/>
  <c r="E2464" i="5" s="1"/>
  <c r="C2463" i="5"/>
  <c r="E2463" i="5" s="1"/>
  <c r="G2463" i="5" s="1"/>
  <c r="C2462" i="5"/>
  <c r="E2462" i="5" s="1"/>
  <c r="G2462" i="5" s="1"/>
  <c r="C2461" i="5"/>
  <c r="E2461" i="5" s="1"/>
  <c r="C2460" i="5"/>
  <c r="E2460" i="5" s="1"/>
  <c r="C2459" i="5"/>
  <c r="E2459" i="5" s="1"/>
  <c r="G2459" i="5" s="1"/>
  <c r="C2458" i="5"/>
  <c r="E2458" i="5" s="1"/>
  <c r="G2458" i="5" s="1"/>
  <c r="C2457" i="5"/>
  <c r="E2457" i="5" s="1"/>
  <c r="G2457" i="5" s="1"/>
  <c r="C2456" i="5"/>
  <c r="E2456" i="5" s="1"/>
  <c r="G2456" i="5" s="1"/>
  <c r="C2455" i="5"/>
  <c r="E2455" i="5" s="1"/>
  <c r="C2454" i="5"/>
  <c r="E2454" i="5" s="1"/>
  <c r="G2454" i="5" s="1"/>
  <c r="C2453" i="5"/>
  <c r="E2453" i="5" s="1"/>
  <c r="G2453" i="5" s="1"/>
  <c r="C2452" i="5"/>
  <c r="E2452" i="5" s="1"/>
  <c r="G2452" i="5" s="1"/>
  <c r="C2451" i="5"/>
  <c r="E2451" i="5" s="1"/>
  <c r="C2450" i="5"/>
  <c r="E2450" i="5" s="1"/>
  <c r="G2450" i="5" s="1"/>
  <c r="C2449" i="5"/>
  <c r="E2449" i="5" s="1"/>
  <c r="G2449" i="5" s="1"/>
  <c r="C2448" i="5"/>
  <c r="E2448" i="5" s="1"/>
  <c r="C2447" i="5"/>
  <c r="E2447" i="5" s="1"/>
  <c r="G2447" i="5" s="1"/>
  <c r="C2446" i="5"/>
  <c r="E2446" i="5" s="1"/>
  <c r="G2446" i="5" s="1"/>
  <c r="C2445" i="5"/>
  <c r="E2445" i="5" s="1"/>
  <c r="C2444" i="5"/>
  <c r="E2444" i="5" s="1"/>
  <c r="C2443" i="5"/>
  <c r="E2443" i="5" s="1"/>
  <c r="G2443" i="5" s="1"/>
  <c r="C2442" i="5"/>
  <c r="E2442" i="5" s="1"/>
  <c r="G2442" i="5" s="1"/>
  <c r="C2441" i="5"/>
  <c r="E2441" i="5" s="1"/>
  <c r="G2441" i="5" s="1"/>
  <c r="C2440" i="5"/>
  <c r="E2440" i="5" s="1"/>
  <c r="G2440" i="5" s="1"/>
  <c r="C2439" i="5"/>
  <c r="E2439" i="5" s="1"/>
  <c r="C2438" i="5"/>
  <c r="E2438" i="5" s="1"/>
  <c r="G2438" i="5" s="1"/>
  <c r="C2437" i="5"/>
  <c r="E2437" i="5" s="1"/>
  <c r="G2437" i="5" s="1"/>
  <c r="C2436" i="5"/>
  <c r="E2436" i="5" s="1"/>
  <c r="G2436" i="5" s="1"/>
  <c r="C2435" i="5"/>
  <c r="E2435" i="5" s="1"/>
  <c r="C2434" i="5"/>
  <c r="E2434" i="5" s="1"/>
  <c r="G2434" i="5" s="1"/>
  <c r="C2433" i="5"/>
  <c r="E2433" i="5" s="1"/>
  <c r="G2433" i="5" s="1"/>
  <c r="C2432" i="5"/>
  <c r="E2432" i="5" s="1"/>
  <c r="C2431" i="5"/>
  <c r="E2431" i="5" s="1"/>
  <c r="G2431" i="5" s="1"/>
  <c r="C2430" i="5"/>
  <c r="E2430" i="5" s="1"/>
  <c r="G2430" i="5" s="1"/>
  <c r="C2429" i="5"/>
  <c r="E2429" i="5" s="1"/>
  <c r="C2428" i="5"/>
  <c r="E2428" i="5" s="1"/>
  <c r="C2427" i="5"/>
  <c r="E2427" i="5" s="1"/>
  <c r="G2427" i="5" s="1"/>
  <c r="C2426" i="5"/>
  <c r="E2426" i="5" s="1"/>
  <c r="G2426" i="5" s="1"/>
  <c r="C2425" i="5"/>
  <c r="E2425" i="5" s="1"/>
  <c r="G2425" i="5" s="1"/>
  <c r="C2424" i="5"/>
  <c r="E2424" i="5" s="1"/>
  <c r="G2424" i="5" s="1"/>
  <c r="C2423" i="5"/>
  <c r="E2423" i="5" s="1"/>
  <c r="C2422" i="5"/>
  <c r="E2422" i="5" s="1"/>
  <c r="G2422" i="5" s="1"/>
  <c r="C2421" i="5"/>
  <c r="E2421" i="5" s="1"/>
  <c r="G2421" i="5" s="1"/>
  <c r="C2420" i="5"/>
  <c r="E2420" i="5" s="1"/>
  <c r="G2420" i="5" s="1"/>
  <c r="C2419" i="5"/>
  <c r="E2419" i="5" s="1"/>
  <c r="C2418" i="5"/>
  <c r="E2418" i="5" s="1"/>
  <c r="G2418" i="5" s="1"/>
  <c r="C2417" i="5"/>
  <c r="E2417" i="5" s="1"/>
  <c r="G2417" i="5" s="1"/>
  <c r="C2416" i="5"/>
  <c r="E2416" i="5" s="1"/>
  <c r="C2415" i="5"/>
  <c r="E2415" i="5" s="1"/>
  <c r="G2415" i="5" s="1"/>
  <c r="C2414" i="5"/>
  <c r="E2414" i="5" s="1"/>
  <c r="G2414" i="5" s="1"/>
  <c r="C2413" i="5"/>
  <c r="E2413" i="5" s="1"/>
  <c r="C2412" i="5"/>
  <c r="E2412" i="5" s="1"/>
  <c r="C2411" i="5"/>
  <c r="E2411" i="5" s="1"/>
  <c r="G2411" i="5" s="1"/>
  <c r="C2410" i="5"/>
  <c r="E2410" i="5" s="1"/>
  <c r="C2409" i="5"/>
  <c r="E2409" i="5" s="1"/>
  <c r="G2409" i="5" s="1"/>
  <c r="C2408" i="5"/>
  <c r="E2408" i="5" s="1"/>
  <c r="G2408" i="5" s="1"/>
  <c r="C2407" i="5"/>
  <c r="E2407" i="5" s="1"/>
  <c r="C2406" i="5"/>
  <c r="E2406" i="5" s="1"/>
  <c r="G2406" i="5" s="1"/>
  <c r="C2405" i="5"/>
  <c r="E2405" i="5" s="1"/>
  <c r="G2405" i="5" s="1"/>
  <c r="C2404" i="5"/>
  <c r="E2404" i="5" s="1"/>
  <c r="G2404" i="5" s="1"/>
  <c r="C2403" i="5"/>
  <c r="E2403" i="5" s="1"/>
  <c r="C2402" i="5"/>
  <c r="E2402" i="5" s="1"/>
  <c r="G2402" i="5" s="1"/>
  <c r="C2401" i="5"/>
  <c r="E2401" i="5" s="1"/>
  <c r="G2401" i="5" s="1"/>
  <c r="C2400" i="5"/>
  <c r="E2400" i="5" s="1"/>
  <c r="C2399" i="5"/>
  <c r="E2399" i="5" s="1"/>
  <c r="G2399" i="5" s="1"/>
  <c r="C2398" i="5"/>
  <c r="E2398" i="5" s="1"/>
  <c r="G2398" i="5" s="1"/>
  <c r="C2397" i="5"/>
  <c r="E2397" i="5" s="1"/>
  <c r="C2396" i="5"/>
  <c r="E2396" i="5" s="1"/>
  <c r="C2395" i="5"/>
  <c r="E2395" i="5" s="1"/>
  <c r="G2395" i="5" s="1"/>
  <c r="C2394" i="5"/>
  <c r="E2394" i="5" s="1"/>
  <c r="G2394" i="5" s="1"/>
  <c r="C2393" i="5"/>
  <c r="E2393" i="5" s="1"/>
  <c r="G2393" i="5" s="1"/>
  <c r="C2392" i="5"/>
  <c r="E2392" i="5" s="1"/>
  <c r="G2392" i="5" s="1"/>
  <c r="C2391" i="5"/>
  <c r="E2391" i="5" s="1"/>
  <c r="C2390" i="5"/>
  <c r="E2390" i="5" s="1"/>
  <c r="G2390" i="5" s="1"/>
  <c r="C2389" i="5"/>
  <c r="E2389" i="5" s="1"/>
  <c r="G2389" i="5" s="1"/>
  <c r="C2388" i="5"/>
  <c r="E2388" i="5" s="1"/>
  <c r="G2388" i="5" s="1"/>
  <c r="C2387" i="5"/>
  <c r="E2387" i="5" s="1"/>
  <c r="C2386" i="5"/>
  <c r="E2386" i="5" s="1"/>
  <c r="G2386" i="5" s="1"/>
  <c r="C2385" i="5"/>
  <c r="E2385" i="5" s="1"/>
  <c r="G2385" i="5" s="1"/>
  <c r="C2384" i="5"/>
  <c r="E2384" i="5" s="1"/>
  <c r="C2383" i="5"/>
  <c r="E2383" i="5" s="1"/>
  <c r="G2383" i="5" s="1"/>
  <c r="C2382" i="5"/>
  <c r="E2382" i="5" s="1"/>
  <c r="G2382" i="5" s="1"/>
  <c r="C2381" i="5"/>
  <c r="E2381" i="5" s="1"/>
  <c r="C2380" i="5"/>
  <c r="E2380" i="5" s="1"/>
  <c r="C2379" i="5"/>
  <c r="E2379" i="5" s="1"/>
  <c r="G2379" i="5" s="1"/>
  <c r="C2378" i="5"/>
  <c r="E2378" i="5" s="1"/>
  <c r="G2378" i="5" s="1"/>
  <c r="C2377" i="5"/>
  <c r="E2377" i="5" s="1"/>
  <c r="G2377" i="5" s="1"/>
  <c r="C2376" i="5"/>
  <c r="E2376" i="5" s="1"/>
  <c r="G2376" i="5" s="1"/>
  <c r="C2375" i="5"/>
  <c r="E2375" i="5" s="1"/>
  <c r="C2374" i="5"/>
  <c r="E2374" i="5" s="1"/>
  <c r="G2374" i="5" s="1"/>
  <c r="C2373" i="5"/>
  <c r="E2373" i="5" s="1"/>
  <c r="G2373" i="5" s="1"/>
  <c r="C2372" i="5"/>
  <c r="E2372" i="5" s="1"/>
  <c r="G2372" i="5" s="1"/>
  <c r="C2371" i="5"/>
  <c r="E2371" i="5" s="1"/>
  <c r="C2370" i="5"/>
  <c r="E2370" i="5" s="1"/>
  <c r="G2370" i="5" s="1"/>
  <c r="C2369" i="5"/>
  <c r="E2369" i="5" s="1"/>
  <c r="G2369" i="5" s="1"/>
  <c r="C2368" i="5"/>
  <c r="E2368" i="5" s="1"/>
  <c r="C2367" i="5"/>
  <c r="E2367" i="5" s="1"/>
  <c r="G2367" i="5" s="1"/>
  <c r="C2366" i="5"/>
  <c r="E2366" i="5" s="1"/>
  <c r="G2366" i="5" s="1"/>
  <c r="C2365" i="5"/>
  <c r="E2365" i="5" s="1"/>
  <c r="C2364" i="5"/>
  <c r="E2364" i="5" s="1"/>
  <c r="C2363" i="5"/>
  <c r="E2363" i="5" s="1"/>
  <c r="G2363" i="5" s="1"/>
  <c r="C2362" i="5"/>
  <c r="E2362" i="5" s="1"/>
  <c r="G2362" i="5" s="1"/>
  <c r="C2361" i="5"/>
  <c r="E2361" i="5" s="1"/>
  <c r="G2361" i="5" s="1"/>
  <c r="C2360" i="5"/>
  <c r="E2360" i="5" s="1"/>
  <c r="G2360" i="5" s="1"/>
  <c r="C2359" i="5"/>
  <c r="E2359" i="5" s="1"/>
  <c r="C2358" i="5"/>
  <c r="E2358" i="5" s="1"/>
  <c r="G2358" i="5" s="1"/>
  <c r="C2357" i="5"/>
  <c r="E2357" i="5" s="1"/>
  <c r="G2357" i="5" s="1"/>
  <c r="C2356" i="5"/>
  <c r="E2356" i="5" s="1"/>
  <c r="G2356" i="5" s="1"/>
  <c r="C2355" i="5"/>
  <c r="E2355" i="5" s="1"/>
  <c r="C2354" i="5"/>
  <c r="E2354" i="5" s="1"/>
  <c r="G2354" i="5" s="1"/>
  <c r="C2353" i="5"/>
  <c r="E2353" i="5" s="1"/>
  <c r="G2353" i="5" s="1"/>
  <c r="C2352" i="5"/>
  <c r="E2352" i="5" s="1"/>
  <c r="C2351" i="5"/>
  <c r="E2351" i="5" s="1"/>
  <c r="G2351" i="5" s="1"/>
  <c r="C2350" i="5"/>
  <c r="E2350" i="5" s="1"/>
  <c r="G2350" i="5" s="1"/>
  <c r="C2349" i="5"/>
  <c r="E2349" i="5" s="1"/>
  <c r="C2348" i="5"/>
  <c r="E2348" i="5" s="1"/>
  <c r="C2347" i="5"/>
  <c r="E2347" i="5" s="1"/>
  <c r="G2347" i="5" s="1"/>
  <c r="C2346" i="5"/>
  <c r="E2346" i="5" s="1"/>
  <c r="G2346" i="5" s="1"/>
  <c r="C2345" i="5"/>
  <c r="E2345" i="5" s="1"/>
  <c r="G2345" i="5" s="1"/>
  <c r="C2344" i="5"/>
  <c r="E2344" i="5" s="1"/>
  <c r="G2344" i="5" s="1"/>
  <c r="C2343" i="5"/>
  <c r="E2343" i="5" s="1"/>
  <c r="C2342" i="5"/>
  <c r="E2342" i="5" s="1"/>
  <c r="G2342" i="5" s="1"/>
  <c r="C2341" i="5"/>
  <c r="E2341" i="5" s="1"/>
  <c r="G2341" i="5" s="1"/>
  <c r="C2340" i="5"/>
  <c r="E2340" i="5" s="1"/>
  <c r="G2340" i="5" s="1"/>
  <c r="C2339" i="5"/>
  <c r="E2339" i="5" s="1"/>
  <c r="C2338" i="5"/>
  <c r="E2338" i="5" s="1"/>
  <c r="G2338" i="5" s="1"/>
  <c r="C2337" i="5"/>
  <c r="E2337" i="5" s="1"/>
  <c r="G2337" i="5" s="1"/>
  <c r="C2336" i="5"/>
  <c r="E2336" i="5" s="1"/>
  <c r="C2335" i="5"/>
  <c r="E2335" i="5" s="1"/>
  <c r="G2335" i="5" s="1"/>
  <c r="C2334" i="5"/>
  <c r="E2334" i="5" s="1"/>
  <c r="G2334" i="5" s="1"/>
  <c r="C2333" i="5"/>
  <c r="E2333" i="5" s="1"/>
  <c r="C2332" i="5"/>
  <c r="E2332" i="5" s="1"/>
  <c r="C2331" i="5"/>
  <c r="E2331" i="5" s="1"/>
  <c r="G2331" i="5" s="1"/>
  <c r="C2330" i="5"/>
  <c r="E2330" i="5" s="1"/>
  <c r="G2330" i="5" s="1"/>
  <c r="C2329" i="5"/>
  <c r="E2329" i="5" s="1"/>
  <c r="G2329" i="5" s="1"/>
  <c r="C2328" i="5"/>
  <c r="E2328" i="5" s="1"/>
  <c r="G2328" i="5" s="1"/>
  <c r="C2327" i="5"/>
  <c r="E2327" i="5" s="1"/>
  <c r="C2326" i="5"/>
  <c r="E2326" i="5" s="1"/>
  <c r="G2326" i="5" s="1"/>
  <c r="C2325" i="5"/>
  <c r="E2325" i="5" s="1"/>
  <c r="G2325" i="5" s="1"/>
  <c r="C2324" i="5"/>
  <c r="E2324" i="5" s="1"/>
  <c r="G2324" i="5" s="1"/>
  <c r="C2323" i="5"/>
  <c r="E2323" i="5" s="1"/>
  <c r="C2322" i="5"/>
  <c r="E2322" i="5" s="1"/>
  <c r="G2322" i="5" s="1"/>
  <c r="C2321" i="5"/>
  <c r="E2321" i="5" s="1"/>
  <c r="G2321" i="5" s="1"/>
  <c r="C2320" i="5"/>
  <c r="E2320" i="5" s="1"/>
  <c r="C2319" i="5"/>
  <c r="E2319" i="5" s="1"/>
  <c r="G2319" i="5" s="1"/>
  <c r="C2318" i="5"/>
  <c r="E2318" i="5" s="1"/>
  <c r="G2318" i="5" s="1"/>
  <c r="C2317" i="5"/>
  <c r="E2317" i="5" s="1"/>
  <c r="C2316" i="5"/>
  <c r="E2316" i="5" s="1"/>
  <c r="C2315" i="5"/>
  <c r="E2315" i="5" s="1"/>
  <c r="G2315" i="5" s="1"/>
  <c r="C2314" i="5"/>
  <c r="E2314" i="5" s="1"/>
  <c r="G2314" i="5" s="1"/>
  <c r="C2313" i="5"/>
  <c r="E2313" i="5" s="1"/>
  <c r="G2313" i="5" s="1"/>
  <c r="C2312" i="5"/>
  <c r="E2312" i="5" s="1"/>
  <c r="G2312" i="5" s="1"/>
  <c r="C2311" i="5"/>
  <c r="E2311" i="5" s="1"/>
  <c r="C2310" i="5"/>
  <c r="E2310" i="5" s="1"/>
  <c r="G2310" i="5" s="1"/>
  <c r="C2309" i="5"/>
  <c r="E2309" i="5" s="1"/>
  <c r="G2309" i="5" s="1"/>
  <c r="C2308" i="5"/>
  <c r="E2308" i="5" s="1"/>
  <c r="G2308" i="5" s="1"/>
  <c r="C2307" i="5"/>
  <c r="E2307" i="5" s="1"/>
  <c r="C2306" i="5"/>
  <c r="E2306" i="5" s="1"/>
  <c r="G2306" i="5" s="1"/>
  <c r="C2305" i="5"/>
  <c r="E2305" i="5" s="1"/>
  <c r="G2305" i="5" s="1"/>
  <c r="C2304" i="5"/>
  <c r="E2304" i="5" s="1"/>
  <c r="C2303" i="5"/>
  <c r="E2303" i="5" s="1"/>
  <c r="G2303" i="5" s="1"/>
  <c r="C2302" i="5"/>
  <c r="E2302" i="5" s="1"/>
  <c r="G2302" i="5" s="1"/>
  <c r="C2301" i="5"/>
  <c r="E2301" i="5" s="1"/>
  <c r="C2300" i="5"/>
  <c r="E2300" i="5" s="1"/>
  <c r="C2299" i="5"/>
  <c r="E2299" i="5" s="1"/>
  <c r="G2299" i="5" s="1"/>
  <c r="C2298" i="5"/>
  <c r="E2298" i="5" s="1"/>
  <c r="G2298" i="5" s="1"/>
  <c r="C2297" i="5"/>
  <c r="E2297" i="5" s="1"/>
  <c r="G2297" i="5" s="1"/>
  <c r="C2296" i="5"/>
  <c r="E2296" i="5" s="1"/>
  <c r="G2296" i="5" s="1"/>
  <c r="C2295" i="5"/>
  <c r="E2295" i="5" s="1"/>
  <c r="C2294" i="5"/>
  <c r="E2294" i="5" s="1"/>
  <c r="G2294" i="5" s="1"/>
  <c r="C2293" i="5"/>
  <c r="E2293" i="5" s="1"/>
  <c r="G2293" i="5" s="1"/>
  <c r="C2292" i="5"/>
  <c r="E2292" i="5" s="1"/>
  <c r="G2292" i="5" s="1"/>
  <c r="C2291" i="5"/>
  <c r="E2291" i="5" s="1"/>
  <c r="C2290" i="5"/>
  <c r="E2290" i="5" s="1"/>
  <c r="G2290" i="5" s="1"/>
  <c r="C2289" i="5"/>
  <c r="E2289" i="5" s="1"/>
  <c r="G2289" i="5" s="1"/>
  <c r="C2288" i="5"/>
  <c r="E2288" i="5" s="1"/>
  <c r="C2287" i="5"/>
  <c r="E2287" i="5" s="1"/>
  <c r="G2287" i="5" s="1"/>
  <c r="C2286" i="5"/>
  <c r="E2286" i="5" s="1"/>
  <c r="G2286" i="5" s="1"/>
  <c r="C2285" i="5"/>
  <c r="E2285" i="5" s="1"/>
  <c r="C2284" i="5"/>
  <c r="E2284" i="5" s="1"/>
  <c r="C2283" i="5"/>
  <c r="E2283" i="5" s="1"/>
  <c r="G2283" i="5" s="1"/>
  <c r="C2282" i="5"/>
  <c r="E2282" i="5" s="1"/>
  <c r="C2281" i="5"/>
  <c r="E2281" i="5" s="1"/>
  <c r="G2281" i="5" s="1"/>
  <c r="C2280" i="5"/>
  <c r="E2280" i="5" s="1"/>
  <c r="G2280" i="5" s="1"/>
  <c r="C2279" i="5"/>
  <c r="E2279" i="5" s="1"/>
  <c r="C2278" i="5"/>
  <c r="E2278" i="5" s="1"/>
  <c r="G2278" i="5" s="1"/>
  <c r="C2277" i="5"/>
  <c r="E2277" i="5" s="1"/>
  <c r="G2277" i="5" s="1"/>
  <c r="C2276" i="5"/>
  <c r="E2276" i="5" s="1"/>
  <c r="G2276" i="5" s="1"/>
  <c r="C2275" i="5"/>
  <c r="E2275" i="5" s="1"/>
  <c r="C2274" i="5"/>
  <c r="E2274" i="5" s="1"/>
  <c r="G2274" i="5" s="1"/>
  <c r="C2273" i="5"/>
  <c r="E2273" i="5" s="1"/>
  <c r="G2273" i="5" s="1"/>
  <c r="C2272" i="5"/>
  <c r="E2272" i="5" s="1"/>
  <c r="C2271" i="5"/>
  <c r="E2271" i="5" s="1"/>
  <c r="G2271" i="5" s="1"/>
  <c r="C2270" i="5"/>
  <c r="E2270" i="5" s="1"/>
  <c r="G2270" i="5" s="1"/>
  <c r="C2269" i="5"/>
  <c r="E2269" i="5" s="1"/>
  <c r="C2268" i="5"/>
  <c r="E2268" i="5" s="1"/>
  <c r="C2267" i="5"/>
  <c r="E2267" i="5" s="1"/>
  <c r="G2267" i="5" s="1"/>
  <c r="C2266" i="5"/>
  <c r="E2266" i="5" s="1"/>
  <c r="G2266" i="5" s="1"/>
  <c r="C2265" i="5"/>
  <c r="E2265" i="5" s="1"/>
  <c r="G2265" i="5" s="1"/>
  <c r="C2264" i="5"/>
  <c r="E2264" i="5" s="1"/>
  <c r="G2264" i="5" s="1"/>
  <c r="C2263" i="5"/>
  <c r="E2263" i="5" s="1"/>
  <c r="C2262" i="5"/>
  <c r="E2262" i="5" s="1"/>
  <c r="G2262" i="5" s="1"/>
  <c r="C2261" i="5"/>
  <c r="E2261" i="5" s="1"/>
  <c r="G2261" i="5" s="1"/>
  <c r="C2260" i="5"/>
  <c r="E2260" i="5" s="1"/>
  <c r="G2260" i="5" s="1"/>
  <c r="C2259" i="5"/>
  <c r="E2259" i="5" s="1"/>
  <c r="C2258" i="5"/>
  <c r="E2258" i="5" s="1"/>
  <c r="G2258" i="5" s="1"/>
  <c r="C2257" i="5"/>
  <c r="E2257" i="5" s="1"/>
  <c r="G2257" i="5" s="1"/>
  <c r="C2256" i="5"/>
  <c r="E2256" i="5" s="1"/>
  <c r="C2255" i="5"/>
  <c r="E2255" i="5" s="1"/>
  <c r="G2255" i="5" s="1"/>
  <c r="C2254" i="5"/>
  <c r="E2254" i="5" s="1"/>
  <c r="G2254" i="5" s="1"/>
  <c r="C2253" i="5"/>
  <c r="E2253" i="5" s="1"/>
  <c r="C2252" i="5"/>
  <c r="E2252" i="5" s="1"/>
  <c r="C2251" i="5"/>
  <c r="E2251" i="5" s="1"/>
  <c r="G2251" i="5" s="1"/>
  <c r="C2250" i="5"/>
  <c r="E2250" i="5" s="1"/>
  <c r="G2250" i="5" s="1"/>
  <c r="C2249" i="5"/>
  <c r="E2249" i="5" s="1"/>
  <c r="G2249" i="5" s="1"/>
  <c r="C2248" i="5"/>
  <c r="E2248" i="5" s="1"/>
  <c r="G2248" i="5" s="1"/>
  <c r="C2247" i="5"/>
  <c r="E2247" i="5" s="1"/>
  <c r="C2246" i="5"/>
  <c r="E2246" i="5" s="1"/>
  <c r="G2246" i="5" s="1"/>
  <c r="C2245" i="5"/>
  <c r="E2245" i="5" s="1"/>
  <c r="G2245" i="5" s="1"/>
  <c r="C2244" i="5"/>
  <c r="E2244" i="5" s="1"/>
  <c r="G2244" i="5" s="1"/>
  <c r="C2243" i="5"/>
  <c r="E2243" i="5" s="1"/>
  <c r="C2242" i="5"/>
  <c r="E2242" i="5" s="1"/>
  <c r="G2242" i="5" s="1"/>
  <c r="C2241" i="5"/>
  <c r="E2241" i="5" s="1"/>
  <c r="G2241" i="5" s="1"/>
  <c r="C2240" i="5"/>
  <c r="E2240" i="5" s="1"/>
  <c r="C2239" i="5"/>
  <c r="E2239" i="5" s="1"/>
  <c r="G2239" i="5" s="1"/>
  <c r="C2238" i="5"/>
  <c r="E2238" i="5" s="1"/>
  <c r="G2238" i="5" s="1"/>
  <c r="C2237" i="5"/>
  <c r="E2237" i="5" s="1"/>
  <c r="C2236" i="5"/>
  <c r="E2236" i="5" s="1"/>
  <c r="C2235" i="5"/>
  <c r="E2235" i="5" s="1"/>
  <c r="G2235" i="5" s="1"/>
  <c r="C2234" i="5"/>
  <c r="E2234" i="5" s="1"/>
  <c r="G2234" i="5" s="1"/>
  <c r="C2233" i="5"/>
  <c r="E2233" i="5" s="1"/>
  <c r="G2233" i="5" s="1"/>
  <c r="C2232" i="5"/>
  <c r="E2232" i="5" s="1"/>
  <c r="G2232" i="5" s="1"/>
  <c r="C2231" i="5"/>
  <c r="E2231" i="5" s="1"/>
  <c r="C2230" i="5"/>
  <c r="E2230" i="5" s="1"/>
  <c r="G2230" i="5" s="1"/>
  <c r="C2229" i="5"/>
  <c r="E2229" i="5" s="1"/>
  <c r="G2229" i="5" s="1"/>
  <c r="C2228" i="5"/>
  <c r="E2228" i="5" s="1"/>
  <c r="G2228" i="5" s="1"/>
  <c r="C2227" i="5"/>
  <c r="E2227" i="5" s="1"/>
  <c r="C2226" i="5"/>
  <c r="E2226" i="5" s="1"/>
  <c r="G2226" i="5" s="1"/>
  <c r="C2225" i="5"/>
  <c r="E2225" i="5" s="1"/>
  <c r="G2225" i="5" s="1"/>
  <c r="C2224" i="5"/>
  <c r="E2224" i="5" s="1"/>
  <c r="C2223" i="5"/>
  <c r="E2223" i="5" s="1"/>
  <c r="G2223" i="5" s="1"/>
  <c r="C2222" i="5"/>
  <c r="E2222" i="5" s="1"/>
  <c r="G2222" i="5" s="1"/>
  <c r="C2221" i="5"/>
  <c r="E2221" i="5" s="1"/>
  <c r="C2220" i="5"/>
  <c r="E2220" i="5" s="1"/>
  <c r="C2219" i="5"/>
  <c r="E2219" i="5" s="1"/>
  <c r="G2219" i="5" s="1"/>
  <c r="C2218" i="5"/>
  <c r="E2218" i="5" s="1"/>
  <c r="G2218" i="5" s="1"/>
  <c r="C2217" i="5"/>
  <c r="E2217" i="5" s="1"/>
  <c r="G2217" i="5" s="1"/>
  <c r="C2216" i="5"/>
  <c r="E2216" i="5" s="1"/>
  <c r="G2216" i="5" s="1"/>
  <c r="C2215" i="5"/>
  <c r="E2215" i="5" s="1"/>
  <c r="C2214" i="5"/>
  <c r="E2214" i="5" s="1"/>
  <c r="G2214" i="5" s="1"/>
  <c r="C2213" i="5"/>
  <c r="E2213" i="5" s="1"/>
  <c r="G2213" i="5" s="1"/>
  <c r="C2212" i="5"/>
  <c r="E2212" i="5" s="1"/>
  <c r="G2212" i="5" s="1"/>
  <c r="C2211" i="5"/>
  <c r="E2211" i="5" s="1"/>
  <c r="C2210" i="5"/>
  <c r="E2210" i="5" s="1"/>
  <c r="G2210" i="5" s="1"/>
  <c r="C2209" i="5"/>
  <c r="E2209" i="5" s="1"/>
  <c r="G2209" i="5" s="1"/>
  <c r="C2208" i="5"/>
  <c r="E2208" i="5" s="1"/>
  <c r="C2207" i="5"/>
  <c r="E2207" i="5" s="1"/>
  <c r="G2207" i="5" s="1"/>
  <c r="C2206" i="5"/>
  <c r="E2206" i="5" s="1"/>
  <c r="G2206" i="5" s="1"/>
  <c r="C2205" i="5"/>
  <c r="E2205" i="5" s="1"/>
  <c r="C2204" i="5"/>
  <c r="E2204" i="5" s="1"/>
  <c r="C2203" i="5"/>
  <c r="E2203" i="5" s="1"/>
  <c r="G2203" i="5" s="1"/>
  <c r="C2202" i="5"/>
  <c r="E2202" i="5" s="1"/>
  <c r="G2202" i="5" s="1"/>
  <c r="C2201" i="5"/>
  <c r="E2201" i="5" s="1"/>
  <c r="G2201" i="5" s="1"/>
  <c r="C2200" i="5"/>
  <c r="E2200" i="5" s="1"/>
  <c r="G2200" i="5" s="1"/>
  <c r="C2199" i="5"/>
  <c r="E2199" i="5" s="1"/>
  <c r="C2198" i="5"/>
  <c r="E2198" i="5" s="1"/>
  <c r="G2198" i="5" s="1"/>
  <c r="C2197" i="5"/>
  <c r="E2197" i="5" s="1"/>
  <c r="G2197" i="5" s="1"/>
  <c r="C2196" i="5"/>
  <c r="E2196" i="5" s="1"/>
  <c r="G2196" i="5" s="1"/>
  <c r="C2195" i="5"/>
  <c r="E2195" i="5" s="1"/>
  <c r="C2194" i="5"/>
  <c r="E2194" i="5" s="1"/>
  <c r="G2194" i="5" s="1"/>
  <c r="C2193" i="5"/>
  <c r="E2193" i="5" s="1"/>
  <c r="G2193" i="5" s="1"/>
  <c r="C2192" i="5"/>
  <c r="E2192" i="5" s="1"/>
  <c r="C2191" i="5"/>
  <c r="E2191" i="5" s="1"/>
  <c r="G2191" i="5" s="1"/>
  <c r="C2190" i="5"/>
  <c r="E2190" i="5" s="1"/>
  <c r="G2190" i="5" s="1"/>
  <c r="C2189" i="5"/>
  <c r="E2189" i="5" s="1"/>
  <c r="C2188" i="5"/>
  <c r="E2188" i="5" s="1"/>
  <c r="C2187" i="5"/>
  <c r="E2187" i="5" s="1"/>
  <c r="G2187" i="5" s="1"/>
  <c r="C2186" i="5"/>
  <c r="E2186" i="5" s="1"/>
  <c r="G2186" i="5" s="1"/>
  <c r="C2185" i="5"/>
  <c r="E2185" i="5" s="1"/>
  <c r="G2185" i="5" s="1"/>
  <c r="C2184" i="5"/>
  <c r="E2184" i="5" s="1"/>
  <c r="G2184" i="5" s="1"/>
  <c r="C2183" i="5"/>
  <c r="E2183" i="5" s="1"/>
  <c r="C2182" i="5"/>
  <c r="E2182" i="5" s="1"/>
  <c r="G2182" i="5" s="1"/>
  <c r="C2181" i="5"/>
  <c r="E2181" i="5" s="1"/>
  <c r="G2181" i="5" s="1"/>
  <c r="C2180" i="5"/>
  <c r="E2180" i="5" s="1"/>
  <c r="G2180" i="5" s="1"/>
  <c r="C2179" i="5"/>
  <c r="E2179" i="5" s="1"/>
  <c r="C2178" i="5"/>
  <c r="E2178" i="5" s="1"/>
  <c r="G2178" i="5" s="1"/>
  <c r="C2177" i="5"/>
  <c r="E2177" i="5" s="1"/>
  <c r="G2177" i="5" s="1"/>
  <c r="C2176" i="5"/>
  <c r="E2176" i="5" s="1"/>
  <c r="C2175" i="5"/>
  <c r="E2175" i="5" s="1"/>
  <c r="G2175" i="5" s="1"/>
  <c r="C2174" i="5"/>
  <c r="E2174" i="5" s="1"/>
  <c r="G2174" i="5" s="1"/>
  <c r="C2173" i="5"/>
  <c r="E2173" i="5" s="1"/>
  <c r="C2172" i="5"/>
  <c r="E2172" i="5" s="1"/>
  <c r="C2171" i="5"/>
  <c r="E2171" i="5" s="1"/>
  <c r="G2171" i="5" s="1"/>
  <c r="C2170" i="5"/>
  <c r="E2170" i="5" s="1"/>
  <c r="G2170" i="5" s="1"/>
  <c r="C2169" i="5"/>
  <c r="E2169" i="5" s="1"/>
  <c r="G2169" i="5" s="1"/>
  <c r="C2168" i="5"/>
  <c r="E2168" i="5" s="1"/>
  <c r="G2168" i="5" s="1"/>
  <c r="C2167" i="5"/>
  <c r="E2167" i="5" s="1"/>
  <c r="C2166" i="5"/>
  <c r="E2166" i="5" s="1"/>
  <c r="G2166" i="5" s="1"/>
  <c r="C2165" i="5"/>
  <c r="E2165" i="5" s="1"/>
  <c r="G2165" i="5" s="1"/>
  <c r="C2164" i="5"/>
  <c r="E2164" i="5" s="1"/>
  <c r="G2164" i="5" s="1"/>
  <c r="C2163" i="5"/>
  <c r="E2163" i="5" s="1"/>
  <c r="C2162" i="5"/>
  <c r="E2162" i="5" s="1"/>
  <c r="G2162" i="5" s="1"/>
  <c r="C2161" i="5"/>
  <c r="E2161" i="5" s="1"/>
  <c r="G2161" i="5" s="1"/>
  <c r="C2160" i="5"/>
  <c r="E2160" i="5" s="1"/>
  <c r="C2159" i="5"/>
  <c r="E2159" i="5" s="1"/>
  <c r="G2159" i="5" s="1"/>
  <c r="C2158" i="5"/>
  <c r="E2158" i="5" s="1"/>
  <c r="G2158" i="5" s="1"/>
  <c r="C2157" i="5"/>
  <c r="E2157" i="5" s="1"/>
  <c r="C2156" i="5"/>
  <c r="E2156" i="5" s="1"/>
  <c r="C2155" i="5"/>
  <c r="E2155" i="5" s="1"/>
  <c r="G2155" i="5" s="1"/>
  <c r="C2154" i="5"/>
  <c r="E2154" i="5" s="1"/>
  <c r="C2153" i="5"/>
  <c r="E2153" i="5" s="1"/>
  <c r="G2153" i="5" s="1"/>
  <c r="C2152" i="5"/>
  <c r="E2152" i="5" s="1"/>
  <c r="G2152" i="5" s="1"/>
  <c r="C2151" i="5"/>
  <c r="E2151" i="5" s="1"/>
  <c r="C2150" i="5"/>
  <c r="E2150" i="5" s="1"/>
  <c r="G2150" i="5" s="1"/>
  <c r="C2149" i="5"/>
  <c r="E2149" i="5" s="1"/>
  <c r="G2149" i="5" s="1"/>
  <c r="C2148" i="5"/>
  <c r="E2148" i="5" s="1"/>
  <c r="G2148" i="5" s="1"/>
  <c r="C2147" i="5"/>
  <c r="E2147" i="5" s="1"/>
  <c r="C2146" i="5"/>
  <c r="E2146" i="5" s="1"/>
  <c r="G2146" i="5" s="1"/>
  <c r="C2145" i="5"/>
  <c r="E2145" i="5" s="1"/>
  <c r="G2145" i="5" s="1"/>
  <c r="C2144" i="5"/>
  <c r="E2144" i="5" s="1"/>
  <c r="C2143" i="5"/>
  <c r="E2143" i="5" s="1"/>
  <c r="G2143" i="5" s="1"/>
  <c r="C2142" i="5"/>
  <c r="E2142" i="5" s="1"/>
  <c r="G2142" i="5" s="1"/>
  <c r="C2141" i="5"/>
  <c r="E2141" i="5" s="1"/>
  <c r="C2140" i="5"/>
  <c r="E2140" i="5" s="1"/>
  <c r="C2139" i="5"/>
  <c r="E2139" i="5" s="1"/>
  <c r="G2139" i="5" s="1"/>
  <c r="C2138" i="5"/>
  <c r="E2138" i="5" s="1"/>
  <c r="G2138" i="5" s="1"/>
  <c r="C2137" i="5"/>
  <c r="E2137" i="5" s="1"/>
  <c r="G2137" i="5" s="1"/>
  <c r="C2136" i="5"/>
  <c r="E2136" i="5" s="1"/>
  <c r="C2135" i="5"/>
  <c r="E2135" i="5" s="1"/>
  <c r="C2134" i="5"/>
  <c r="E2134" i="5" s="1"/>
  <c r="G2134" i="5" s="1"/>
  <c r="C2133" i="5"/>
  <c r="E2133" i="5" s="1"/>
  <c r="G2133" i="5" s="1"/>
  <c r="C2132" i="5"/>
  <c r="E2132" i="5" s="1"/>
  <c r="G2132" i="5" s="1"/>
  <c r="C2131" i="5"/>
  <c r="E2131" i="5" s="1"/>
  <c r="C2130" i="5"/>
  <c r="E2130" i="5" s="1"/>
  <c r="G2130" i="5" s="1"/>
  <c r="C2129" i="5"/>
  <c r="E2129" i="5" s="1"/>
  <c r="G2129" i="5" s="1"/>
  <c r="C2128" i="5"/>
  <c r="E2128" i="5" s="1"/>
  <c r="G2128" i="5" s="1"/>
  <c r="C2127" i="5"/>
  <c r="E2127" i="5" s="1"/>
  <c r="G2127" i="5" s="1"/>
  <c r="C2126" i="5"/>
  <c r="E2126" i="5" s="1"/>
  <c r="G2126" i="5" s="1"/>
  <c r="C2125" i="5"/>
  <c r="E2125" i="5" s="1"/>
  <c r="C2124" i="5"/>
  <c r="E2124" i="5" s="1"/>
  <c r="C2123" i="5"/>
  <c r="E2123" i="5" s="1"/>
  <c r="G2123" i="5" s="1"/>
  <c r="C2122" i="5"/>
  <c r="E2122" i="5" s="1"/>
  <c r="G2122" i="5" s="1"/>
  <c r="C2121" i="5"/>
  <c r="E2121" i="5" s="1"/>
  <c r="G2121" i="5" s="1"/>
  <c r="C2120" i="5"/>
  <c r="E2120" i="5" s="1"/>
  <c r="C2119" i="5"/>
  <c r="E2119" i="5" s="1"/>
  <c r="C2118" i="5"/>
  <c r="E2118" i="5" s="1"/>
  <c r="G2118" i="5" s="1"/>
  <c r="C2117" i="5"/>
  <c r="E2117" i="5" s="1"/>
  <c r="G2117" i="5" s="1"/>
  <c r="C2116" i="5"/>
  <c r="E2116" i="5" s="1"/>
  <c r="G2116" i="5" s="1"/>
  <c r="C2115" i="5"/>
  <c r="E2115" i="5" s="1"/>
  <c r="C2114" i="5"/>
  <c r="E2114" i="5" s="1"/>
  <c r="G2114" i="5" s="1"/>
  <c r="C2113" i="5"/>
  <c r="E2113" i="5" s="1"/>
  <c r="G2113" i="5" s="1"/>
  <c r="C2112" i="5"/>
  <c r="E2112" i="5" s="1"/>
  <c r="G2112" i="5" s="1"/>
  <c r="C2111" i="5"/>
  <c r="E2111" i="5" s="1"/>
  <c r="G2111" i="5" s="1"/>
  <c r="C2110" i="5"/>
  <c r="E2110" i="5" s="1"/>
  <c r="G2110" i="5" s="1"/>
  <c r="C2109" i="5"/>
  <c r="E2109" i="5" s="1"/>
  <c r="C2108" i="5"/>
  <c r="E2108" i="5" s="1"/>
  <c r="C2107" i="5"/>
  <c r="E2107" i="5" s="1"/>
  <c r="G2107" i="5" s="1"/>
  <c r="C2106" i="5"/>
  <c r="E2106" i="5" s="1"/>
  <c r="G2106" i="5" s="1"/>
  <c r="C2105" i="5"/>
  <c r="E2105" i="5" s="1"/>
  <c r="G2105" i="5" s="1"/>
  <c r="C2104" i="5"/>
  <c r="E2104" i="5" s="1"/>
  <c r="C2103" i="5"/>
  <c r="E2103" i="5" s="1"/>
  <c r="C2102" i="5"/>
  <c r="E2102" i="5" s="1"/>
  <c r="G2102" i="5" s="1"/>
  <c r="C2101" i="5"/>
  <c r="E2101" i="5" s="1"/>
  <c r="G2101" i="5" s="1"/>
  <c r="C2100" i="5"/>
  <c r="E2100" i="5" s="1"/>
  <c r="G2100" i="5" s="1"/>
  <c r="C2099" i="5"/>
  <c r="E2099" i="5" s="1"/>
  <c r="C2098" i="5"/>
  <c r="E2098" i="5" s="1"/>
  <c r="G2098" i="5" s="1"/>
  <c r="C2097" i="5"/>
  <c r="E2097" i="5" s="1"/>
  <c r="G2097" i="5" s="1"/>
  <c r="C2096" i="5"/>
  <c r="E2096" i="5" s="1"/>
  <c r="G2096" i="5" s="1"/>
  <c r="C2095" i="5"/>
  <c r="E2095" i="5" s="1"/>
  <c r="G2095" i="5" s="1"/>
  <c r="C2094" i="5"/>
  <c r="E2094" i="5" s="1"/>
  <c r="G2094" i="5" s="1"/>
  <c r="C2093" i="5"/>
  <c r="E2093" i="5" s="1"/>
  <c r="C2092" i="5"/>
  <c r="E2092" i="5" s="1"/>
  <c r="C2091" i="5"/>
  <c r="E2091" i="5" s="1"/>
  <c r="G2091" i="5" s="1"/>
  <c r="C2090" i="5"/>
  <c r="E2090" i="5" s="1"/>
  <c r="G2090" i="5" s="1"/>
  <c r="C2089" i="5"/>
  <c r="E2089" i="5" s="1"/>
  <c r="G2089" i="5" s="1"/>
  <c r="C2088" i="5"/>
  <c r="E2088" i="5" s="1"/>
  <c r="C2087" i="5"/>
  <c r="E2087" i="5" s="1"/>
  <c r="C2086" i="5"/>
  <c r="E2086" i="5" s="1"/>
  <c r="G2086" i="5" s="1"/>
  <c r="C2085" i="5"/>
  <c r="E2085" i="5" s="1"/>
  <c r="G2085" i="5" s="1"/>
  <c r="C2084" i="5"/>
  <c r="E2084" i="5" s="1"/>
  <c r="G2084" i="5" s="1"/>
  <c r="C2083" i="5"/>
  <c r="E2083" i="5" s="1"/>
  <c r="C2082" i="5"/>
  <c r="E2082" i="5" s="1"/>
  <c r="G2082" i="5" s="1"/>
  <c r="C2081" i="5"/>
  <c r="E2081" i="5" s="1"/>
  <c r="G2081" i="5" s="1"/>
  <c r="C2080" i="5"/>
  <c r="E2080" i="5" s="1"/>
  <c r="G2080" i="5" s="1"/>
  <c r="C2079" i="5"/>
  <c r="E2079" i="5" s="1"/>
  <c r="G2079" i="5" s="1"/>
  <c r="C2078" i="5"/>
  <c r="E2078" i="5" s="1"/>
  <c r="G2078" i="5" s="1"/>
  <c r="C2077" i="5"/>
  <c r="E2077" i="5" s="1"/>
  <c r="C2076" i="5"/>
  <c r="E2076" i="5" s="1"/>
  <c r="C2075" i="5"/>
  <c r="E2075" i="5" s="1"/>
  <c r="G2075" i="5" s="1"/>
  <c r="C2074" i="5"/>
  <c r="E2074" i="5" s="1"/>
  <c r="G2074" i="5" s="1"/>
  <c r="C2073" i="5"/>
  <c r="E2073" i="5" s="1"/>
  <c r="G2073" i="5" s="1"/>
  <c r="C2072" i="5"/>
  <c r="E2072" i="5" s="1"/>
  <c r="C2071" i="5"/>
  <c r="E2071" i="5" s="1"/>
  <c r="C2070" i="5"/>
  <c r="E2070" i="5" s="1"/>
  <c r="G2070" i="5" s="1"/>
  <c r="C2069" i="5"/>
  <c r="E2069" i="5" s="1"/>
  <c r="G2069" i="5" s="1"/>
  <c r="C2068" i="5"/>
  <c r="E2068" i="5" s="1"/>
  <c r="G2068" i="5" s="1"/>
  <c r="C2067" i="5"/>
  <c r="E2067" i="5" s="1"/>
  <c r="C2066" i="5"/>
  <c r="E2066" i="5" s="1"/>
  <c r="G2066" i="5" s="1"/>
  <c r="C2065" i="5"/>
  <c r="E2065" i="5" s="1"/>
  <c r="G2065" i="5" s="1"/>
  <c r="C2064" i="5"/>
  <c r="E2064" i="5" s="1"/>
  <c r="G2064" i="5" s="1"/>
  <c r="C2063" i="5"/>
  <c r="E2063" i="5" s="1"/>
  <c r="G2063" i="5" s="1"/>
  <c r="C2062" i="5"/>
  <c r="E2062" i="5" s="1"/>
  <c r="G2062" i="5" s="1"/>
  <c r="C2061" i="5"/>
  <c r="E2061" i="5" s="1"/>
  <c r="C2060" i="5"/>
  <c r="E2060" i="5" s="1"/>
  <c r="C2059" i="5"/>
  <c r="E2059" i="5" s="1"/>
  <c r="G2059" i="5" s="1"/>
  <c r="C2058" i="5"/>
  <c r="E2058" i="5" s="1"/>
  <c r="G2058" i="5" s="1"/>
  <c r="C2057" i="5"/>
  <c r="E2057" i="5" s="1"/>
  <c r="G2057" i="5" s="1"/>
  <c r="C2056" i="5"/>
  <c r="E2056" i="5" s="1"/>
  <c r="C2055" i="5"/>
  <c r="E2055" i="5" s="1"/>
  <c r="C2054" i="5"/>
  <c r="E2054" i="5" s="1"/>
  <c r="G2054" i="5" s="1"/>
  <c r="C2053" i="5"/>
  <c r="E2053" i="5" s="1"/>
  <c r="G2053" i="5" s="1"/>
  <c r="C2052" i="5"/>
  <c r="E2052" i="5" s="1"/>
  <c r="G2052" i="5" s="1"/>
  <c r="C2051" i="5"/>
  <c r="E2051" i="5" s="1"/>
  <c r="C2050" i="5"/>
  <c r="E2050" i="5" s="1"/>
  <c r="G2050" i="5" s="1"/>
  <c r="C2049" i="5"/>
  <c r="E2049" i="5" s="1"/>
  <c r="G2049" i="5" s="1"/>
  <c r="C2048" i="5"/>
  <c r="E2048" i="5" s="1"/>
  <c r="G2048" i="5" s="1"/>
  <c r="C2047" i="5"/>
  <c r="E2047" i="5" s="1"/>
  <c r="G2047" i="5" s="1"/>
  <c r="C2046" i="5"/>
  <c r="E2046" i="5" s="1"/>
  <c r="G2046" i="5" s="1"/>
  <c r="C2045" i="5"/>
  <c r="E2045" i="5" s="1"/>
  <c r="C2044" i="5"/>
  <c r="E2044" i="5" s="1"/>
  <c r="C2043" i="5"/>
  <c r="E2043" i="5" s="1"/>
  <c r="G2043" i="5" s="1"/>
  <c r="C2042" i="5"/>
  <c r="E2042" i="5" s="1"/>
  <c r="G2042" i="5" s="1"/>
  <c r="C2041" i="5"/>
  <c r="E2041" i="5" s="1"/>
  <c r="G2041" i="5" s="1"/>
  <c r="C2040" i="5"/>
  <c r="E2040" i="5" s="1"/>
  <c r="C2039" i="5"/>
  <c r="E2039" i="5" s="1"/>
  <c r="C2038" i="5"/>
  <c r="E2038" i="5" s="1"/>
  <c r="G2038" i="5" s="1"/>
  <c r="C2037" i="5"/>
  <c r="E2037" i="5" s="1"/>
  <c r="G2037" i="5" s="1"/>
  <c r="C2036" i="5"/>
  <c r="E2036" i="5" s="1"/>
  <c r="G2036" i="5" s="1"/>
  <c r="C2035" i="5"/>
  <c r="E2035" i="5" s="1"/>
  <c r="C2034" i="5"/>
  <c r="E2034" i="5" s="1"/>
  <c r="G2034" i="5" s="1"/>
  <c r="C2033" i="5"/>
  <c r="E2033" i="5" s="1"/>
  <c r="G2033" i="5" s="1"/>
  <c r="C2032" i="5"/>
  <c r="E2032" i="5" s="1"/>
  <c r="G2032" i="5" s="1"/>
  <c r="C2031" i="5"/>
  <c r="E2031" i="5" s="1"/>
  <c r="G2031" i="5" s="1"/>
  <c r="C2030" i="5"/>
  <c r="E2030" i="5" s="1"/>
  <c r="G2030" i="5" s="1"/>
  <c r="C2029" i="5"/>
  <c r="E2029" i="5" s="1"/>
  <c r="C2028" i="5"/>
  <c r="E2028" i="5" s="1"/>
  <c r="C2027" i="5"/>
  <c r="E2027" i="5" s="1"/>
  <c r="G2027" i="5" s="1"/>
  <c r="C2026" i="5"/>
  <c r="E2026" i="5" s="1"/>
  <c r="G2026" i="5" s="1"/>
  <c r="C2025" i="5"/>
  <c r="E2025" i="5" s="1"/>
  <c r="G2025" i="5" s="1"/>
  <c r="C2024" i="5"/>
  <c r="E2024" i="5" s="1"/>
  <c r="C2023" i="5"/>
  <c r="E2023" i="5" s="1"/>
  <c r="C2022" i="5"/>
  <c r="E2022" i="5" s="1"/>
  <c r="G2022" i="5" s="1"/>
  <c r="C2021" i="5"/>
  <c r="E2021" i="5" s="1"/>
  <c r="G2021" i="5" s="1"/>
  <c r="C2020" i="5"/>
  <c r="E2020" i="5" s="1"/>
  <c r="G2020" i="5" s="1"/>
  <c r="C2019" i="5"/>
  <c r="E2019" i="5" s="1"/>
  <c r="C2018" i="5"/>
  <c r="E2018" i="5" s="1"/>
  <c r="G2018" i="5" s="1"/>
  <c r="C2017" i="5"/>
  <c r="E2017" i="5" s="1"/>
  <c r="G2017" i="5" s="1"/>
  <c r="C2016" i="5"/>
  <c r="E2016" i="5" s="1"/>
  <c r="G2016" i="5" s="1"/>
  <c r="C2015" i="5"/>
  <c r="E2015" i="5" s="1"/>
  <c r="G2015" i="5" s="1"/>
  <c r="C2014" i="5"/>
  <c r="E2014" i="5" s="1"/>
  <c r="G2014" i="5" s="1"/>
  <c r="C2013" i="5"/>
  <c r="E2013" i="5" s="1"/>
  <c r="C2012" i="5"/>
  <c r="E2012" i="5" s="1"/>
  <c r="C2011" i="5"/>
  <c r="E2011" i="5" s="1"/>
  <c r="G2011" i="5" s="1"/>
  <c r="C2010" i="5"/>
  <c r="E2010" i="5" s="1"/>
  <c r="G2010" i="5" s="1"/>
  <c r="C2009" i="5"/>
  <c r="E2009" i="5" s="1"/>
  <c r="G2009" i="5" s="1"/>
  <c r="C2008" i="5"/>
  <c r="E2008" i="5" s="1"/>
  <c r="C2007" i="5"/>
  <c r="E2007" i="5" s="1"/>
  <c r="G2007" i="5" s="1"/>
  <c r="C2006" i="5"/>
  <c r="E2006" i="5" s="1"/>
  <c r="G2006" i="5" s="1"/>
  <c r="C2005" i="5"/>
  <c r="E2005" i="5" s="1"/>
  <c r="G2005" i="5" s="1"/>
  <c r="C2004" i="5"/>
  <c r="E2004" i="5" s="1"/>
  <c r="C2003" i="5"/>
  <c r="E2003" i="5" s="1"/>
  <c r="C2002" i="5"/>
  <c r="E2002" i="5" s="1"/>
  <c r="G2002" i="5" s="1"/>
  <c r="C2001" i="5"/>
  <c r="E2001" i="5" s="1"/>
  <c r="G2001" i="5" s="1"/>
  <c r="C2000" i="5"/>
  <c r="E2000" i="5" s="1"/>
  <c r="G2000" i="5" s="1"/>
  <c r="C1999" i="5"/>
  <c r="E1999" i="5" s="1"/>
  <c r="C1998" i="5"/>
  <c r="E1998" i="5" s="1"/>
  <c r="G1998" i="5" s="1"/>
  <c r="C1997" i="5"/>
  <c r="E1997" i="5" s="1"/>
  <c r="C1996" i="5"/>
  <c r="E1996" i="5" s="1"/>
  <c r="G1996" i="5" s="1"/>
  <c r="C1995" i="5"/>
  <c r="E1995" i="5" s="1"/>
  <c r="G1995" i="5" s="1"/>
  <c r="C1994" i="5"/>
  <c r="E1994" i="5" s="1"/>
  <c r="G1994" i="5" s="1"/>
  <c r="C1993" i="5"/>
  <c r="E1993" i="5" s="1"/>
  <c r="G1993" i="5" s="1"/>
  <c r="C1992" i="5"/>
  <c r="E1992" i="5" s="1"/>
  <c r="G1992" i="5" s="1"/>
  <c r="C1991" i="5"/>
  <c r="E1991" i="5" s="1"/>
  <c r="C1990" i="5"/>
  <c r="E1990" i="5" s="1"/>
  <c r="G1990" i="5" s="1"/>
  <c r="C1989" i="5"/>
  <c r="E1989" i="5" s="1"/>
  <c r="G1989" i="5" s="1"/>
  <c r="C1988" i="5"/>
  <c r="E1988" i="5" s="1"/>
  <c r="C1987" i="5"/>
  <c r="E1987" i="5" s="1"/>
  <c r="G1987" i="5" s="1"/>
  <c r="C1986" i="5"/>
  <c r="E1986" i="5" s="1"/>
  <c r="G1986" i="5" s="1"/>
  <c r="C1985" i="5"/>
  <c r="E1985" i="5" s="1"/>
  <c r="G1985" i="5" s="1"/>
  <c r="C1984" i="5"/>
  <c r="E1984" i="5" s="1"/>
  <c r="C1983" i="5"/>
  <c r="E1983" i="5" s="1"/>
  <c r="C1982" i="5"/>
  <c r="E1982" i="5" s="1"/>
  <c r="G1982" i="5" s="1"/>
  <c r="C1981" i="5"/>
  <c r="E1981" i="5" s="1"/>
  <c r="C1980" i="5"/>
  <c r="E1980" i="5" s="1"/>
  <c r="G1980" i="5" s="1"/>
  <c r="C1979" i="5"/>
  <c r="E1979" i="5" s="1"/>
  <c r="C1978" i="5"/>
  <c r="E1978" i="5" s="1"/>
  <c r="G1978" i="5" s="1"/>
  <c r="C1977" i="5"/>
  <c r="E1977" i="5" s="1"/>
  <c r="G1977" i="5" s="1"/>
  <c r="C1976" i="5"/>
  <c r="E1976" i="5" s="1"/>
  <c r="G1976" i="5" s="1"/>
  <c r="C1975" i="5"/>
  <c r="E1975" i="5" s="1"/>
  <c r="G1975" i="5" s="1"/>
  <c r="C1974" i="5"/>
  <c r="E1974" i="5" s="1"/>
  <c r="G1974" i="5" s="1"/>
  <c r="C1973" i="5"/>
  <c r="E1973" i="5" s="1"/>
  <c r="G1973" i="5" s="1"/>
  <c r="C1972" i="5"/>
  <c r="E1972" i="5" s="1"/>
  <c r="G1972" i="5" s="1"/>
  <c r="C1971" i="5"/>
  <c r="E1971" i="5" s="1"/>
  <c r="G1971" i="5" s="1"/>
  <c r="C1970" i="5"/>
  <c r="E1970" i="5" s="1"/>
  <c r="G1970" i="5" s="1"/>
  <c r="C1969" i="5"/>
  <c r="E1969" i="5" s="1"/>
  <c r="G1969" i="5" s="1"/>
  <c r="C1968" i="5"/>
  <c r="E1968" i="5" s="1"/>
  <c r="C1967" i="5"/>
  <c r="E1967" i="5" s="1"/>
  <c r="G1967" i="5" s="1"/>
  <c r="C1966" i="5"/>
  <c r="E1966" i="5" s="1"/>
  <c r="G1966" i="5" s="1"/>
  <c r="C1965" i="5"/>
  <c r="E1965" i="5" s="1"/>
  <c r="C1964" i="5"/>
  <c r="E1964" i="5" s="1"/>
  <c r="C1963" i="5"/>
  <c r="E1963" i="5" s="1"/>
  <c r="C1962" i="5"/>
  <c r="E1962" i="5" s="1"/>
  <c r="G1962" i="5" s="1"/>
  <c r="C1961" i="5"/>
  <c r="E1961" i="5" s="1"/>
  <c r="G1961" i="5" s="1"/>
  <c r="C1960" i="5"/>
  <c r="E1960" i="5" s="1"/>
  <c r="G1960" i="5" s="1"/>
  <c r="C1959" i="5"/>
  <c r="E1959" i="5" s="1"/>
  <c r="C1958" i="5"/>
  <c r="E1958" i="5" s="1"/>
  <c r="G1958" i="5" s="1"/>
  <c r="C1957" i="5"/>
  <c r="E1957" i="5" s="1"/>
  <c r="G1957" i="5" s="1"/>
  <c r="C1956" i="5"/>
  <c r="E1956" i="5" s="1"/>
  <c r="G1956" i="5" s="1"/>
  <c r="C1955" i="5"/>
  <c r="E1955" i="5" s="1"/>
  <c r="C1954" i="5"/>
  <c r="E1954" i="5" s="1"/>
  <c r="G1954" i="5" s="1"/>
  <c r="C1953" i="5"/>
  <c r="E1953" i="5" s="1"/>
  <c r="G1953" i="5" s="1"/>
  <c r="C1952" i="5"/>
  <c r="E1952" i="5" s="1"/>
  <c r="C1951" i="5"/>
  <c r="E1951" i="5" s="1"/>
  <c r="G1951" i="5" s="1"/>
  <c r="C1950" i="5"/>
  <c r="E1950" i="5" s="1"/>
  <c r="G1950" i="5" s="1"/>
  <c r="C1949" i="5"/>
  <c r="E1949" i="5" s="1"/>
  <c r="C1948" i="5"/>
  <c r="E1948" i="5" s="1"/>
  <c r="C1947" i="5"/>
  <c r="E1947" i="5" s="1"/>
  <c r="G1947" i="5" s="1"/>
  <c r="C1946" i="5"/>
  <c r="E1946" i="5" s="1"/>
  <c r="G1946" i="5" s="1"/>
  <c r="C1945" i="5"/>
  <c r="E1945" i="5" s="1"/>
  <c r="G1945" i="5" s="1"/>
  <c r="C1944" i="5"/>
  <c r="E1944" i="5" s="1"/>
  <c r="C1943" i="5"/>
  <c r="E1943" i="5" s="1"/>
  <c r="C1942" i="5"/>
  <c r="E1942" i="5" s="1"/>
  <c r="G1942" i="5" s="1"/>
  <c r="C1941" i="5"/>
  <c r="E1941" i="5" s="1"/>
  <c r="G1941" i="5" s="1"/>
  <c r="C1940" i="5"/>
  <c r="E1940" i="5" s="1"/>
  <c r="G1940" i="5" s="1"/>
  <c r="C1939" i="5"/>
  <c r="E1939" i="5" s="1"/>
  <c r="C1938" i="5"/>
  <c r="E1938" i="5" s="1"/>
  <c r="G1938" i="5" s="1"/>
  <c r="C1937" i="5"/>
  <c r="E1937" i="5" s="1"/>
  <c r="G1937" i="5" s="1"/>
  <c r="C1936" i="5"/>
  <c r="E1936" i="5" s="1"/>
  <c r="G1936" i="5" s="1"/>
  <c r="C1935" i="5"/>
  <c r="E1935" i="5" s="1"/>
  <c r="C1934" i="5"/>
  <c r="E1934" i="5" s="1"/>
  <c r="G1934" i="5" s="1"/>
  <c r="C1933" i="5"/>
  <c r="E1933" i="5" s="1"/>
  <c r="C1932" i="5"/>
  <c r="E1932" i="5" s="1"/>
  <c r="C1931" i="5"/>
  <c r="E1931" i="5" s="1"/>
  <c r="G1931" i="5" s="1"/>
  <c r="C1930" i="5"/>
  <c r="E1930" i="5" s="1"/>
  <c r="G1930" i="5" s="1"/>
  <c r="C1929" i="5"/>
  <c r="E1929" i="5" s="1"/>
  <c r="G1929" i="5" s="1"/>
  <c r="C1928" i="5"/>
  <c r="E1928" i="5" s="1"/>
  <c r="G1928" i="5" s="1"/>
  <c r="C1927" i="5"/>
  <c r="E1927" i="5" s="1"/>
  <c r="G1927" i="5" s="1"/>
  <c r="C1926" i="5"/>
  <c r="E1926" i="5" s="1"/>
  <c r="G1926" i="5" s="1"/>
  <c r="C1925" i="5"/>
  <c r="E1925" i="5" s="1"/>
  <c r="G1925" i="5" s="1"/>
  <c r="C1924" i="5"/>
  <c r="E1924" i="5" s="1"/>
  <c r="C1923" i="5"/>
  <c r="E1923" i="5" s="1"/>
  <c r="G1923" i="5" s="1"/>
  <c r="C1922" i="5"/>
  <c r="E1922" i="5" s="1"/>
  <c r="G1922" i="5" s="1"/>
  <c r="C1921" i="5"/>
  <c r="E1921" i="5" s="1"/>
  <c r="G1921" i="5" s="1"/>
  <c r="C1920" i="5"/>
  <c r="E1920" i="5" s="1"/>
  <c r="G1920" i="5" s="1"/>
  <c r="C1919" i="5"/>
  <c r="E1919" i="5" s="1"/>
  <c r="C1918" i="5"/>
  <c r="E1918" i="5" s="1"/>
  <c r="G1918" i="5" s="1"/>
  <c r="C1917" i="5"/>
  <c r="E1917" i="5" s="1"/>
  <c r="C1916" i="5"/>
  <c r="E1916" i="5" s="1"/>
  <c r="G1916" i="5" s="1"/>
  <c r="C1915" i="5"/>
  <c r="E1915" i="5" s="1"/>
  <c r="C1914" i="5"/>
  <c r="E1914" i="5" s="1"/>
  <c r="G1914" i="5" s="1"/>
  <c r="C1913" i="5"/>
  <c r="E1913" i="5" s="1"/>
  <c r="G1913" i="5" s="1"/>
  <c r="C1912" i="5"/>
  <c r="E1912" i="5" s="1"/>
  <c r="C1911" i="5"/>
  <c r="E1911" i="5" s="1"/>
  <c r="G1911" i="5" s="1"/>
  <c r="C1910" i="5"/>
  <c r="E1910" i="5" s="1"/>
  <c r="G1910" i="5" s="1"/>
  <c r="C1909" i="5"/>
  <c r="E1909" i="5" s="1"/>
  <c r="G1909" i="5" s="1"/>
  <c r="C1908" i="5"/>
  <c r="E1908" i="5" s="1"/>
  <c r="C1907" i="5"/>
  <c r="E1907" i="5" s="1"/>
  <c r="G1907" i="5" s="1"/>
  <c r="C1906" i="5"/>
  <c r="E1906" i="5" s="1"/>
  <c r="G1906" i="5" s="1"/>
  <c r="C1905" i="5"/>
  <c r="E1905" i="5" s="1"/>
  <c r="G1905" i="5" s="1"/>
  <c r="C1904" i="5"/>
  <c r="E1904" i="5" s="1"/>
  <c r="C1903" i="5"/>
  <c r="E1903" i="5" s="1"/>
  <c r="G1903" i="5" s="1"/>
  <c r="C1902" i="5"/>
  <c r="E1902" i="5" s="1"/>
  <c r="G1902" i="5" s="1"/>
  <c r="C1901" i="5"/>
  <c r="E1901" i="5" s="1"/>
  <c r="C1900" i="5"/>
  <c r="E1900" i="5" s="1"/>
  <c r="G1900" i="5" s="1"/>
  <c r="C1899" i="5"/>
  <c r="E1899" i="5" s="1"/>
  <c r="C1898" i="5"/>
  <c r="E1898" i="5" s="1"/>
  <c r="G1898" i="5" s="1"/>
  <c r="C1897" i="5"/>
  <c r="E1897" i="5" s="1"/>
  <c r="G1897" i="5" s="1"/>
  <c r="C1896" i="5"/>
  <c r="E1896" i="5" s="1"/>
  <c r="G1896" i="5" s="1"/>
  <c r="C1895" i="5"/>
  <c r="E1895" i="5" s="1"/>
  <c r="C1894" i="5"/>
  <c r="E1894" i="5" s="1"/>
  <c r="G1894" i="5" s="1"/>
  <c r="C1893" i="5"/>
  <c r="E1893" i="5" s="1"/>
  <c r="G1893" i="5" s="1"/>
  <c r="C1892" i="5"/>
  <c r="E1892" i="5" s="1"/>
  <c r="C1891" i="5"/>
  <c r="E1891" i="5" s="1"/>
  <c r="C1890" i="5"/>
  <c r="E1890" i="5" s="1"/>
  <c r="G1890" i="5" s="1"/>
  <c r="C1889" i="5"/>
  <c r="E1889" i="5" s="1"/>
  <c r="G1889" i="5" s="1"/>
  <c r="C1888" i="5"/>
  <c r="E1888" i="5" s="1"/>
  <c r="C1887" i="5"/>
  <c r="E1887" i="5" s="1"/>
  <c r="G1887" i="5" s="1"/>
  <c r="C1886" i="5"/>
  <c r="E1886" i="5" s="1"/>
  <c r="G1886" i="5" s="1"/>
  <c r="C1885" i="5"/>
  <c r="E1885" i="5" s="1"/>
  <c r="C1884" i="5"/>
  <c r="E1884" i="5" s="1"/>
  <c r="G1884" i="5" s="1"/>
  <c r="C1883" i="5"/>
  <c r="E1883" i="5" s="1"/>
  <c r="G1883" i="5" s="1"/>
  <c r="C1882" i="5"/>
  <c r="E1882" i="5" s="1"/>
  <c r="G1882" i="5" s="1"/>
  <c r="C1881" i="5"/>
  <c r="E1881" i="5" s="1"/>
  <c r="G1881" i="5" s="1"/>
  <c r="C1880" i="5"/>
  <c r="E1880" i="5" s="1"/>
  <c r="G1880" i="5" s="1"/>
  <c r="C1879" i="5"/>
  <c r="E1879" i="5" s="1"/>
  <c r="C1878" i="5"/>
  <c r="E1878" i="5" s="1"/>
  <c r="G1878" i="5" s="1"/>
  <c r="C1877" i="5"/>
  <c r="E1877" i="5" s="1"/>
  <c r="G1877" i="5" s="1"/>
  <c r="C1876" i="5"/>
  <c r="E1876" i="5" s="1"/>
  <c r="G1876" i="5" s="1"/>
  <c r="C1875" i="5"/>
  <c r="E1875" i="5" s="1"/>
  <c r="C1874" i="5"/>
  <c r="E1874" i="5" s="1"/>
  <c r="G1874" i="5" s="1"/>
  <c r="C1873" i="5"/>
  <c r="E1873" i="5" s="1"/>
  <c r="G1873" i="5" s="1"/>
  <c r="C1872" i="5"/>
  <c r="E1872" i="5" s="1"/>
  <c r="C1871" i="5"/>
  <c r="E1871" i="5" s="1"/>
  <c r="C1870" i="5"/>
  <c r="E1870" i="5" s="1"/>
  <c r="G1870" i="5" s="1"/>
  <c r="C1869" i="5"/>
  <c r="E1869" i="5" s="1"/>
  <c r="C1868" i="5"/>
  <c r="E1868" i="5" s="1"/>
  <c r="C1867" i="5"/>
  <c r="E1867" i="5" s="1"/>
  <c r="G1867" i="5" s="1"/>
  <c r="C1866" i="5"/>
  <c r="E1866" i="5" s="1"/>
  <c r="G1866" i="5" s="1"/>
  <c r="C1865" i="5"/>
  <c r="E1865" i="5" s="1"/>
  <c r="G1865" i="5" s="1"/>
  <c r="C1864" i="5"/>
  <c r="E1864" i="5" s="1"/>
  <c r="C1863" i="5"/>
  <c r="E1863" i="5" s="1"/>
  <c r="C1862" i="5"/>
  <c r="E1862" i="5" s="1"/>
  <c r="G1862" i="5" s="1"/>
  <c r="C1861" i="5"/>
  <c r="E1861" i="5" s="1"/>
  <c r="G1861" i="5" s="1"/>
  <c r="C1860" i="5"/>
  <c r="E1860" i="5" s="1"/>
  <c r="G1860" i="5" s="1"/>
  <c r="C1859" i="5"/>
  <c r="E1859" i="5" s="1"/>
  <c r="G1859" i="5" s="1"/>
  <c r="C1858" i="5"/>
  <c r="E1858" i="5" s="1"/>
  <c r="G1858" i="5" s="1"/>
  <c r="C1857" i="5"/>
  <c r="E1857" i="5" s="1"/>
  <c r="G1857" i="5" s="1"/>
  <c r="C1856" i="5"/>
  <c r="E1856" i="5" s="1"/>
  <c r="G1856" i="5" s="1"/>
  <c r="C1855" i="5"/>
  <c r="E1855" i="5" s="1"/>
  <c r="C1854" i="5"/>
  <c r="E1854" i="5" s="1"/>
  <c r="G1854" i="5" s="1"/>
  <c r="C1853" i="5"/>
  <c r="E1853" i="5" s="1"/>
  <c r="C1852" i="5"/>
  <c r="E1852" i="5" s="1"/>
  <c r="C1851" i="5"/>
  <c r="E1851" i="5" s="1"/>
  <c r="C1850" i="5"/>
  <c r="E1850" i="5" s="1"/>
  <c r="G1850" i="5" s="1"/>
  <c r="C1849" i="5"/>
  <c r="E1849" i="5" s="1"/>
  <c r="G1849" i="5" s="1"/>
  <c r="C1848" i="5"/>
  <c r="E1848" i="5" s="1"/>
  <c r="G1848" i="5" s="1"/>
  <c r="C1847" i="5"/>
  <c r="E1847" i="5" s="1"/>
  <c r="G1847" i="5" s="1"/>
  <c r="C1846" i="5"/>
  <c r="E1846" i="5" s="1"/>
  <c r="G1846" i="5" s="1"/>
  <c r="C1845" i="5"/>
  <c r="E1845" i="5" s="1"/>
  <c r="G1845" i="5" s="1"/>
  <c r="C1844" i="5"/>
  <c r="E1844" i="5" s="1"/>
  <c r="C1843" i="5"/>
  <c r="E1843" i="5" s="1"/>
  <c r="G1843" i="5" s="1"/>
  <c r="C1842" i="5"/>
  <c r="E1842" i="5" s="1"/>
  <c r="G1842" i="5" s="1"/>
  <c r="C1841" i="5"/>
  <c r="E1841" i="5" s="1"/>
  <c r="G1841" i="5" s="1"/>
  <c r="C1840" i="5"/>
  <c r="E1840" i="5" s="1"/>
  <c r="G1840" i="5" s="1"/>
  <c r="C1839" i="5"/>
  <c r="E1839" i="5" s="1"/>
  <c r="G1839" i="5" s="1"/>
  <c r="C1838" i="5"/>
  <c r="E1838" i="5" s="1"/>
  <c r="G1838" i="5" s="1"/>
  <c r="C1837" i="5"/>
  <c r="E1837" i="5" s="1"/>
  <c r="C1836" i="5"/>
  <c r="E1836" i="5" s="1"/>
  <c r="G1836" i="5" s="1"/>
  <c r="C1835" i="5"/>
  <c r="E1835" i="5" s="1"/>
  <c r="C1834" i="5"/>
  <c r="E1834" i="5" s="1"/>
  <c r="G1834" i="5" s="1"/>
  <c r="C1833" i="5"/>
  <c r="E1833" i="5" s="1"/>
  <c r="G1833" i="5" s="1"/>
  <c r="C1832" i="5"/>
  <c r="E1832" i="5" s="1"/>
  <c r="C1831" i="5"/>
  <c r="E1831" i="5" s="1"/>
  <c r="C1830" i="5"/>
  <c r="E1830" i="5" s="1"/>
  <c r="G1830" i="5" s="1"/>
  <c r="C1829" i="5"/>
  <c r="E1829" i="5" s="1"/>
  <c r="G1829" i="5" s="1"/>
  <c r="C1828" i="5"/>
  <c r="E1828" i="5" s="1"/>
  <c r="C1827" i="5"/>
  <c r="E1827" i="5" s="1"/>
  <c r="C1826" i="5"/>
  <c r="E1826" i="5" s="1"/>
  <c r="G1826" i="5" s="1"/>
  <c r="C1825" i="5"/>
  <c r="E1825" i="5" s="1"/>
  <c r="G1825" i="5" s="1"/>
  <c r="C1824" i="5"/>
  <c r="E1824" i="5" s="1"/>
  <c r="G1824" i="5" s="1"/>
  <c r="C1823" i="5"/>
  <c r="E1823" i="5" s="1"/>
  <c r="G1823" i="5" s="1"/>
  <c r="C1822" i="5"/>
  <c r="E1822" i="5" s="1"/>
  <c r="G1822" i="5" s="1"/>
  <c r="C1821" i="5"/>
  <c r="E1821" i="5" s="1"/>
  <c r="C1820" i="5"/>
  <c r="E1820" i="5" s="1"/>
  <c r="G1820" i="5" s="1"/>
  <c r="C1819" i="5"/>
  <c r="E1819" i="5" s="1"/>
  <c r="G1819" i="5" s="1"/>
  <c r="C1818" i="5"/>
  <c r="E1818" i="5" s="1"/>
  <c r="G1818" i="5" s="1"/>
  <c r="C1817" i="5"/>
  <c r="E1817" i="5" s="1"/>
  <c r="G1817" i="5" s="1"/>
  <c r="C1816" i="5"/>
  <c r="E1816" i="5" s="1"/>
  <c r="G1816" i="5" s="1"/>
  <c r="C1815" i="5"/>
  <c r="E1815" i="5" s="1"/>
  <c r="C1814" i="5"/>
  <c r="E1814" i="5" s="1"/>
  <c r="G1814" i="5" s="1"/>
  <c r="C1813" i="5"/>
  <c r="E1813" i="5" s="1"/>
  <c r="G1813" i="5" s="1"/>
  <c r="C1812" i="5"/>
  <c r="E1812" i="5" s="1"/>
  <c r="C1811" i="5"/>
  <c r="E1811" i="5" s="1"/>
  <c r="G1811" i="5" s="1"/>
  <c r="C1810" i="5"/>
  <c r="E1810" i="5" s="1"/>
  <c r="G1810" i="5" s="1"/>
  <c r="C1809" i="5"/>
  <c r="E1809" i="5" s="1"/>
  <c r="G1809" i="5" s="1"/>
  <c r="C1808" i="5"/>
  <c r="E1808" i="5" s="1"/>
  <c r="C1807" i="5"/>
  <c r="E1807" i="5" s="1"/>
  <c r="G1807" i="5" s="1"/>
  <c r="C1806" i="5"/>
  <c r="E1806" i="5" s="1"/>
  <c r="G1806" i="5" s="1"/>
  <c r="C1805" i="5"/>
  <c r="E1805" i="5" s="1"/>
  <c r="C1804" i="5"/>
  <c r="E1804" i="5" s="1"/>
  <c r="G1804" i="5" s="1"/>
  <c r="C1803" i="5"/>
  <c r="E1803" i="5" s="1"/>
  <c r="G1803" i="5" s="1"/>
  <c r="C1802" i="5"/>
  <c r="E1802" i="5" s="1"/>
  <c r="G1802" i="5" s="1"/>
  <c r="C1801" i="5"/>
  <c r="E1801" i="5" s="1"/>
  <c r="G1801" i="5" s="1"/>
  <c r="C1800" i="5"/>
  <c r="E1800" i="5" s="1"/>
  <c r="G1800" i="5" s="1"/>
  <c r="C1799" i="5"/>
  <c r="E1799" i="5" s="1"/>
  <c r="G1799" i="5" s="1"/>
  <c r="C1798" i="5"/>
  <c r="E1798" i="5" s="1"/>
  <c r="G1798" i="5" s="1"/>
  <c r="C1797" i="5"/>
  <c r="E1797" i="5" s="1"/>
  <c r="G1797" i="5" s="1"/>
  <c r="C1796" i="5"/>
  <c r="E1796" i="5" s="1"/>
  <c r="C1795" i="5"/>
  <c r="E1795" i="5" s="1"/>
  <c r="G1795" i="5" s="1"/>
  <c r="C1794" i="5"/>
  <c r="E1794" i="5" s="1"/>
  <c r="G1794" i="5" s="1"/>
  <c r="C1793" i="5"/>
  <c r="E1793" i="5" s="1"/>
  <c r="G1793" i="5" s="1"/>
  <c r="C1792" i="5"/>
  <c r="E1792" i="5" s="1"/>
  <c r="C1791" i="5"/>
  <c r="E1791" i="5" s="1"/>
  <c r="G1791" i="5" s="1"/>
  <c r="C1790" i="5"/>
  <c r="E1790" i="5" s="1"/>
  <c r="G1790" i="5" s="1"/>
  <c r="C1789" i="5"/>
  <c r="E1789" i="5" s="1"/>
  <c r="C1788" i="5"/>
  <c r="E1788" i="5" s="1"/>
  <c r="G1788" i="5" s="1"/>
  <c r="C1787" i="5"/>
  <c r="E1787" i="5" s="1"/>
  <c r="G1787" i="5" s="1"/>
  <c r="C1786" i="5"/>
  <c r="E1786" i="5" s="1"/>
  <c r="G1786" i="5" s="1"/>
  <c r="C1785" i="5"/>
  <c r="E1785" i="5" s="1"/>
  <c r="G1785" i="5" s="1"/>
  <c r="C1784" i="5"/>
  <c r="E1784" i="5" s="1"/>
  <c r="G1784" i="5" s="1"/>
  <c r="C1783" i="5"/>
  <c r="E1783" i="5" s="1"/>
  <c r="G1783" i="5" s="1"/>
  <c r="C1782" i="5"/>
  <c r="E1782" i="5" s="1"/>
  <c r="G1782" i="5" s="1"/>
  <c r="C1781" i="5"/>
  <c r="E1781" i="5" s="1"/>
  <c r="G1781" i="5" s="1"/>
  <c r="C1780" i="5"/>
  <c r="E1780" i="5" s="1"/>
  <c r="C1779" i="5"/>
  <c r="E1779" i="5" s="1"/>
  <c r="G1779" i="5" s="1"/>
  <c r="C1778" i="5"/>
  <c r="E1778" i="5" s="1"/>
  <c r="G1778" i="5" s="1"/>
  <c r="C1777" i="5"/>
  <c r="E1777" i="5" s="1"/>
  <c r="G1777" i="5" s="1"/>
  <c r="C1776" i="5"/>
  <c r="E1776" i="5" s="1"/>
  <c r="C1775" i="5"/>
  <c r="E1775" i="5" s="1"/>
  <c r="G1775" i="5" s="1"/>
  <c r="C1774" i="5"/>
  <c r="E1774" i="5" s="1"/>
  <c r="G1774" i="5" s="1"/>
  <c r="C1773" i="5"/>
  <c r="E1773" i="5" s="1"/>
  <c r="C1772" i="5"/>
  <c r="E1772" i="5" s="1"/>
  <c r="G1772" i="5" s="1"/>
  <c r="C1771" i="5"/>
  <c r="E1771" i="5" s="1"/>
  <c r="G1771" i="5" s="1"/>
  <c r="C1770" i="5"/>
  <c r="E1770" i="5" s="1"/>
  <c r="G1770" i="5" s="1"/>
  <c r="C1769" i="5"/>
  <c r="E1769" i="5" s="1"/>
  <c r="G1769" i="5" s="1"/>
  <c r="C1768" i="5"/>
  <c r="E1768" i="5" s="1"/>
  <c r="G1768" i="5" s="1"/>
  <c r="C1767" i="5"/>
  <c r="E1767" i="5" s="1"/>
  <c r="C1766" i="5"/>
  <c r="E1766" i="5" s="1"/>
  <c r="G1766" i="5" s="1"/>
  <c r="C1765" i="5"/>
  <c r="E1765" i="5" s="1"/>
  <c r="G1765" i="5" s="1"/>
  <c r="C1764" i="5"/>
  <c r="E1764" i="5" s="1"/>
  <c r="C1763" i="5"/>
  <c r="E1763" i="5" s="1"/>
  <c r="G1763" i="5" s="1"/>
  <c r="C1762" i="5"/>
  <c r="E1762" i="5" s="1"/>
  <c r="G1762" i="5" s="1"/>
  <c r="C1761" i="5"/>
  <c r="E1761" i="5" s="1"/>
  <c r="G1761" i="5" s="1"/>
  <c r="C1760" i="5"/>
  <c r="E1760" i="5" s="1"/>
  <c r="C1759" i="5"/>
  <c r="E1759" i="5" s="1"/>
  <c r="G1759" i="5" s="1"/>
  <c r="C1758" i="5"/>
  <c r="E1758" i="5" s="1"/>
  <c r="G1758" i="5" s="1"/>
  <c r="C1757" i="5"/>
  <c r="E1757" i="5" s="1"/>
  <c r="C1756" i="5"/>
  <c r="E1756" i="5" s="1"/>
  <c r="G1756" i="5" s="1"/>
  <c r="C1755" i="5"/>
  <c r="E1755" i="5" s="1"/>
  <c r="G1755" i="5" s="1"/>
  <c r="C1754" i="5"/>
  <c r="E1754" i="5" s="1"/>
  <c r="G1754" i="5" s="1"/>
  <c r="C1753" i="5"/>
  <c r="E1753" i="5" s="1"/>
  <c r="G1753" i="5" s="1"/>
  <c r="C1752" i="5"/>
  <c r="E1752" i="5" s="1"/>
  <c r="G1752" i="5" s="1"/>
  <c r="C1751" i="5"/>
  <c r="E1751" i="5" s="1"/>
  <c r="G1751" i="5" s="1"/>
  <c r="C1750" i="5"/>
  <c r="E1750" i="5" s="1"/>
  <c r="G1750" i="5" s="1"/>
  <c r="C1749" i="5"/>
  <c r="E1749" i="5" s="1"/>
  <c r="G1749" i="5" s="1"/>
  <c r="C1748" i="5"/>
  <c r="E1748" i="5" s="1"/>
  <c r="C1747" i="5"/>
  <c r="E1747" i="5" s="1"/>
  <c r="G1747" i="5" s="1"/>
  <c r="C1746" i="5"/>
  <c r="E1746" i="5" s="1"/>
  <c r="G1746" i="5" s="1"/>
  <c r="C1745" i="5"/>
  <c r="E1745" i="5" s="1"/>
  <c r="G1745" i="5" s="1"/>
  <c r="C1744" i="5"/>
  <c r="E1744" i="5" s="1"/>
  <c r="C1743" i="5"/>
  <c r="E1743" i="5" s="1"/>
  <c r="G1743" i="5" s="1"/>
  <c r="C1742" i="5"/>
  <c r="E1742" i="5" s="1"/>
  <c r="G1742" i="5" s="1"/>
  <c r="C1741" i="5"/>
  <c r="E1741" i="5" s="1"/>
  <c r="C1740" i="5"/>
  <c r="E1740" i="5" s="1"/>
  <c r="G1740" i="5" s="1"/>
  <c r="C1739" i="5"/>
  <c r="E1739" i="5" s="1"/>
  <c r="G1739" i="5" s="1"/>
  <c r="C1738" i="5"/>
  <c r="E1738" i="5" s="1"/>
  <c r="G1738" i="5" s="1"/>
  <c r="C1737" i="5"/>
  <c r="E1737" i="5" s="1"/>
  <c r="G1737" i="5" s="1"/>
  <c r="C1736" i="5"/>
  <c r="E1736" i="5" s="1"/>
  <c r="G1736" i="5" s="1"/>
  <c r="C1735" i="5"/>
  <c r="E1735" i="5" s="1"/>
  <c r="G1735" i="5" s="1"/>
  <c r="C1734" i="5"/>
  <c r="E1734" i="5" s="1"/>
  <c r="G1734" i="5" s="1"/>
  <c r="C1733" i="5"/>
  <c r="E1733" i="5" s="1"/>
  <c r="G1733" i="5" s="1"/>
  <c r="C1732" i="5"/>
  <c r="E1732" i="5" s="1"/>
  <c r="C1731" i="5"/>
  <c r="E1731" i="5" s="1"/>
  <c r="G1731" i="5" s="1"/>
  <c r="C1730" i="5"/>
  <c r="E1730" i="5" s="1"/>
  <c r="G1730" i="5" s="1"/>
  <c r="C1729" i="5"/>
  <c r="E1729" i="5" s="1"/>
  <c r="G1729" i="5" s="1"/>
  <c r="C1728" i="5"/>
  <c r="E1728" i="5" s="1"/>
  <c r="C1727" i="5"/>
  <c r="E1727" i="5" s="1"/>
  <c r="G1727" i="5" s="1"/>
  <c r="C1726" i="5"/>
  <c r="E1726" i="5" s="1"/>
  <c r="G1726" i="5" s="1"/>
  <c r="C1725" i="5"/>
  <c r="E1725" i="5" s="1"/>
  <c r="C1724" i="5"/>
  <c r="E1724" i="5" s="1"/>
  <c r="G1724" i="5" s="1"/>
  <c r="C1723" i="5"/>
  <c r="E1723" i="5" s="1"/>
  <c r="G1723" i="5" s="1"/>
  <c r="C1722" i="5"/>
  <c r="E1722" i="5" s="1"/>
  <c r="G1722" i="5" s="1"/>
  <c r="C1721" i="5"/>
  <c r="E1721" i="5" s="1"/>
  <c r="G1721" i="5" s="1"/>
  <c r="C1720" i="5"/>
  <c r="E1720" i="5" s="1"/>
  <c r="G1720" i="5" s="1"/>
  <c r="C1719" i="5"/>
  <c r="E1719" i="5" s="1"/>
  <c r="C1718" i="5"/>
  <c r="E1718" i="5" s="1"/>
  <c r="G1718" i="5" s="1"/>
  <c r="C1717" i="5"/>
  <c r="E1717" i="5" s="1"/>
  <c r="G1717" i="5" s="1"/>
  <c r="C1716" i="5"/>
  <c r="E1716" i="5" s="1"/>
  <c r="C1715" i="5"/>
  <c r="E1715" i="5" s="1"/>
  <c r="G1715" i="5" s="1"/>
  <c r="C1714" i="5"/>
  <c r="E1714" i="5" s="1"/>
  <c r="G1714" i="5" s="1"/>
  <c r="C1713" i="5"/>
  <c r="E1713" i="5" s="1"/>
  <c r="G1713" i="5" s="1"/>
  <c r="C1712" i="5"/>
  <c r="E1712" i="5" s="1"/>
  <c r="C1711" i="5"/>
  <c r="E1711" i="5" s="1"/>
  <c r="G1711" i="5" s="1"/>
  <c r="C1710" i="5"/>
  <c r="E1710" i="5" s="1"/>
  <c r="G1710" i="5" s="1"/>
  <c r="C1709" i="5"/>
  <c r="E1709" i="5" s="1"/>
  <c r="C1708" i="5"/>
  <c r="E1708" i="5" s="1"/>
  <c r="G1708" i="5" s="1"/>
  <c r="C1707" i="5"/>
  <c r="E1707" i="5" s="1"/>
  <c r="G1707" i="5" s="1"/>
  <c r="C1706" i="5"/>
  <c r="E1706" i="5" s="1"/>
  <c r="G1706" i="5" s="1"/>
  <c r="C1705" i="5"/>
  <c r="E1705" i="5" s="1"/>
  <c r="G1705" i="5" s="1"/>
  <c r="C1704" i="5"/>
  <c r="E1704" i="5" s="1"/>
  <c r="G1704" i="5" s="1"/>
  <c r="C1703" i="5"/>
  <c r="E1703" i="5" s="1"/>
  <c r="C1702" i="5"/>
  <c r="E1702" i="5" s="1"/>
  <c r="G1702" i="5" s="1"/>
  <c r="C1701" i="5"/>
  <c r="E1701" i="5" s="1"/>
  <c r="G1701" i="5" s="1"/>
  <c r="C1700" i="5"/>
  <c r="E1700" i="5" s="1"/>
  <c r="C1699" i="5"/>
  <c r="E1699" i="5" s="1"/>
  <c r="G1699" i="5" s="1"/>
  <c r="C1698" i="5"/>
  <c r="E1698" i="5" s="1"/>
  <c r="G1698" i="5" s="1"/>
  <c r="C1697" i="5"/>
  <c r="E1697" i="5" s="1"/>
  <c r="G1697" i="5" s="1"/>
  <c r="C1696" i="5"/>
  <c r="E1696" i="5" s="1"/>
  <c r="C1695" i="5"/>
  <c r="E1695" i="5" s="1"/>
  <c r="G1695" i="5" s="1"/>
  <c r="C1694" i="5"/>
  <c r="E1694" i="5" s="1"/>
  <c r="G1694" i="5" s="1"/>
  <c r="C1693" i="5"/>
  <c r="E1693" i="5" s="1"/>
  <c r="C1692" i="5"/>
  <c r="E1692" i="5" s="1"/>
  <c r="G1692" i="5" s="1"/>
  <c r="C1691" i="5"/>
  <c r="E1691" i="5" s="1"/>
  <c r="G1691" i="5" s="1"/>
  <c r="C1690" i="5"/>
  <c r="E1690" i="5" s="1"/>
  <c r="G1690" i="5" s="1"/>
  <c r="C1689" i="5"/>
  <c r="E1689" i="5" s="1"/>
  <c r="G1689" i="5" s="1"/>
  <c r="C1688" i="5"/>
  <c r="E1688" i="5" s="1"/>
  <c r="G1688" i="5" s="1"/>
  <c r="C1687" i="5"/>
  <c r="E1687" i="5" s="1"/>
  <c r="C1686" i="5"/>
  <c r="E1686" i="5" s="1"/>
  <c r="G1686" i="5" s="1"/>
  <c r="C1685" i="5"/>
  <c r="E1685" i="5" s="1"/>
  <c r="G1685" i="5" s="1"/>
  <c r="C1684" i="5"/>
  <c r="E1684" i="5" s="1"/>
  <c r="C1683" i="5"/>
  <c r="E1683" i="5" s="1"/>
  <c r="G1683" i="5" s="1"/>
  <c r="C1682" i="5"/>
  <c r="E1682" i="5" s="1"/>
  <c r="G1682" i="5" s="1"/>
  <c r="C1681" i="5"/>
  <c r="E1681" i="5" s="1"/>
  <c r="G1681" i="5" s="1"/>
  <c r="C1680" i="5"/>
  <c r="E1680" i="5" s="1"/>
  <c r="C1679" i="5"/>
  <c r="E1679" i="5" s="1"/>
  <c r="G1679" i="5" s="1"/>
  <c r="C1678" i="5"/>
  <c r="E1678" i="5" s="1"/>
  <c r="G1678" i="5" s="1"/>
  <c r="C1677" i="5"/>
  <c r="E1677" i="5" s="1"/>
  <c r="C1676" i="5"/>
  <c r="E1676" i="5" s="1"/>
  <c r="G1676" i="5" s="1"/>
  <c r="C1675" i="5"/>
  <c r="E1675" i="5" s="1"/>
  <c r="G1675" i="5" s="1"/>
  <c r="C1674" i="5"/>
  <c r="E1674" i="5" s="1"/>
  <c r="G1674" i="5" s="1"/>
  <c r="C1673" i="5"/>
  <c r="E1673" i="5" s="1"/>
  <c r="G1673" i="5" s="1"/>
  <c r="C1672" i="5"/>
  <c r="E1672" i="5" s="1"/>
  <c r="G1672" i="5" s="1"/>
  <c r="C1671" i="5"/>
  <c r="E1671" i="5" s="1"/>
  <c r="G1671" i="5" s="1"/>
  <c r="C1670" i="5"/>
  <c r="E1670" i="5" s="1"/>
  <c r="G1670" i="5" s="1"/>
  <c r="C1669" i="5"/>
  <c r="E1669" i="5" s="1"/>
  <c r="G1669" i="5" s="1"/>
  <c r="C1668" i="5"/>
  <c r="E1668" i="5" s="1"/>
  <c r="C1667" i="5"/>
  <c r="E1667" i="5" s="1"/>
  <c r="G1667" i="5" s="1"/>
  <c r="C1666" i="5"/>
  <c r="E1666" i="5" s="1"/>
  <c r="G1666" i="5" s="1"/>
  <c r="C1665" i="5"/>
  <c r="E1665" i="5" s="1"/>
  <c r="G1665" i="5" s="1"/>
  <c r="C1664" i="5"/>
  <c r="E1664" i="5" s="1"/>
  <c r="C1663" i="5"/>
  <c r="E1663" i="5" s="1"/>
  <c r="G1663" i="5" s="1"/>
  <c r="C1662" i="5"/>
  <c r="E1662" i="5" s="1"/>
  <c r="G1662" i="5" s="1"/>
  <c r="C1661" i="5"/>
  <c r="E1661" i="5" s="1"/>
  <c r="C1660" i="5"/>
  <c r="E1660" i="5" s="1"/>
  <c r="G1660" i="5" s="1"/>
  <c r="C1659" i="5"/>
  <c r="E1659" i="5" s="1"/>
  <c r="G1659" i="5" s="1"/>
  <c r="C1658" i="5"/>
  <c r="E1658" i="5" s="1"/>
  <c r="G1658" i="5" s="1"/>
  <c r="C1657" i="5"/>
  <c r="E1657" i="5" s="1"/>
  <c r="G1657" i="5" s="1"/>
  <c r="C1656" i="5"/>
  <c r="E1656" i="5" s="1"/>
  <c r="G1656" i="5" s="1"/>
  <c r="C1655" i="5"/>
  <c r="E1655" i="5" s="1"/>
  <c r="C1654" i="5"/>
  <c r="E1654" i="5" s="1"/>
  <c r="G1654" i="5" s="1"/>
  <c r="C1653" i="5"/>
  <c r="E1653" i="5" s="1"/>
  <c r="G1653" i="5" s="1"/>
  <c r="C1652" i="5"/>
  <c r="E1652" i="5" s="1"/>
  <c r="C1651" i="5"/>
  <c r="E1651" i="5" s="1"/>
  <c r="G1651" i="5" s="1"/>
  <c r="C1650" i="5"/>
  <c r="E1650" i="5" s="1"/>
  <c r="G1650" i="5" s="1"/>
  <c r="C1649" i="5"/>
  <c r="E1649" i="5" s="1"/>
  <c r="G1649" i="5" s="1"/>
  <c r="C1648" i="5"/>
  <c r="E1648" i="5" s="1"/>
  <c r="C1647" i="5"/>
  <c r="E1647" i="5" s="1"/>
  <c r="C1646" i="5"/>
  <c r="E1646" i="5" s="1"/>
  <c r="G1646" i="5" s="1"/>
  <c r="C1645" i="5"/>
  <c r="E1645" i="5" s="1"/>
  <c r="C1644" i="5"/>
  <c r="E1644" i="5" s="1"/>
  <c r="G1644" i="5" s="1"/>
  <c r="C1643" i="5"/>
  <c r="E1643" i="5" s="1"/>
  <c r="G1643" i="5" s="1"/>
  <c r="C1642" i="5"/>
  <c r="E1642" i="5" s="1"/>
  <c r="G1642" i="5" s="1"/>
  <c r="C1641" i="5"/>
  <c r="E1641" i="5" s="1"/>
  <c r="G1641" i="5" s="1"/>
  <c r="C1640" i="5"/>
  <c r="E1640" i="5" s="1"/>
  <c r="G1640" i="5" s="1"/>
  <c r="C1639" i="5"/>
  <c r="E1639" i="5" s="1"/>
  <c r="G1639" i="5" s="1"/>
  <c r="C1638" i="5"/>
  <c r="E1638" i="5" s="1"/>
  <c r="G1638" i="5" s="1"/>
  <c r="C1637" i="5"/>
  <c r="E1637" i="5" s="1"/>
  <c r="G1637" i="5" s="1"/>
  <c r="C1636" i="5"/>
  <c r="E1636" i="5" s="1"/>
  <c r="C1635" i="5"/>
  <c r="E1635" i="5" s="1"/>
  <c r="G1635" i="5" s="1"/>
  <c r="C1634" i="5"/>
  <c r="E1634" i="5" s="1"/>
  <c r="G1634" i="5" s="1"/>
  <c r="C1633" i="5"/>
  <c r="E1633" i="5" s="1"/>
  <c r="G1633" i="5" s="1"/>
  <c r="C1632" i="5"/>
  <c r="E1632" i="5" s="1"/>
  <c r="C1631" i="5"/>
  <c r="E1631" i="5" s="1"/>
  <c r="G1631" i="5" s="1"/>
  <c r="C1630" i="5"/>
  <c r="E1630" i="5" s="1"/>
  <c r="G1630" i="5" s="1"/>
  <c r="C1629" i="5"/>
  <c r="E1629" i="5" s="1"/>
  <c r="C1628" i="5"/>
  <c r="E1628" i="5" s="1"/>
  <c r="G1628" i="5" s="1"/>
  <c r="C1627" i="5"/>
  <c r="E1627" i="5" s="1"/>
  <c r="G1627" i="5" s="1"/>
  <c r="C1626" i="5"/>
  <c r="E1626" i="5" s="1"/>
  <c r="G1626" i="5" s="1"/>
  <c r="C1625" i="5"/>
  <c r="E1625" i="5" s="1"/>
  <c r="G1625" i="5" s="1"/>
  <c r="C1624" i="5"/>
  <c r="E1624" i="5" s="1"/>
  <c r="G1624" i="5" s="1"/>
  <c r="C1623" i="5"/>
  <c r="E1623" i="5" s="1"/>
  <c r="G1623" i="5" s="1"/>
  <c r="C1622" i="5"/>
  <c r="E1622" i="5" s="1"/>
  <c r="G1622" i="5" s="1"/>
  <c r="C1621" i="5"/>
  <c r="E1621" i="5" s="1"/>
  <c r="G1621" i="5" s="1"/>
  <c r="C1620" i="5"/>
  <c r="E1620" i="5" s="1"/>
  <c r="C1619" i="5"/>
  <c r="E1619" i="5" s="1"/>
  <c r="G1619" i="5" s="1"/>
  <c r="C1618" i="5"/>
  <c r="E1618" i="5" s="1"/>
  <c r="G1618" i="5" s="1"/>
  <c r="C1617" i="5"/>
  <c r="E1617" i="5" s="1"/>
  <c r="G1617" i="5" s="1"/>
  <c r="C1616" i="5"/>
  <c r="E1616" i="5" s="1"/>
  <c r="C1615" i="5"/>
  <c r="E1615" i="5" s="1"/>
  <c r="C1614" i="5"/>
  <c r="E1614" i="5" s="1"/>
  <c r="G1614" i="5" s="1"/>
  <c r="C1613" i="5"/>
  <c r="E1613" i="5" s="1"/>
  <c r="C1612" i="5"/>
  <c r="E1612" i="5" s="1"/>
  <c r="G1612" i="5" s="1"/>
  <c r="C1611" i="5"/>
  <c r="E1611" i="5" s="1"/>
  <c r="G1611" i="5" s="1"/>
  <c r="C1610" i="5"/>
  <c r="E1610" i="5" s="1"/>
  <c r="G1610" i="5" s="1"/>
  <c r="C1609" i="5"/>
  <c r="E1609" i="5" s="1"/>
  <c r="G1609" i="5" s="1"/>
  <c r="C1608" i="5"/>
  <c r="E1608" i="5" s="1"/>
  <c r="G1608" i="5" s="1"/>
  <c r="C1607" i="5"/>
  <c r="E1607" i="5" s="1"/>
  <c r="C1606" i="5"/>
  <c r="E1606" i="5" s="1"/>
  <c r="G1606" i="5" s="1"/>
  <c r="C1605" i="5"/>
  <c r="E1605" i="5" s="1"/>
  <c r="G1605" i="5" s="1"/>
  <c r="C1604" i="5"/>
  <c r="E1604" i="5" s="1"/>
  <c r="C1603" i="5"/>
  <c r="E1603" i="5" s="1"/>
  <c r="G1603" i="5" s="1"/>
  <c r="C1602" i="5"/>
  <c r="E1602" i="5" s="1"/>
  <c r="G1602" i="5" s="1"/>
  <c r="C1601" i="5"/>
  <c r="E1601" i="5" s="1"/>
  <c r="G1601" i="5" s="1"/>
  <c r="C1600" i="5"/>
  <c r="E1600" i="5" s="1"/>
  <c r="C1599" i="5"/>
  <c r="E1599" i="5" s="1"/>
  <c r="G1599" i="5" s="1"/>
  <c r="C1598" i="5"/>
  <c r="E1598" i="5" s="1"/>
  <c r="G1598" i="5" s="1"/>
  <c r="C1597" i="5"/>
  <c r="E1597" i="5" s="1"/>
  <c r="C1596" i="5"/>
  <c r="E1596" i="5" s="1"/>
  <c r="G1596" i="5" s="1"/>
  <c r="C1595" i="5"/>
  <c r="E1595" i="5" s="1"/>
  <c r="G1595" i="5" s="1"/>
  <c r="C1594" i="5"/>
  <c r="E1594" i="5" s="1"/>
  <c r="G1594" i="5" s="1"/>
  <c r="C1593" i="5"/>
  <c r="E1593" i="5" s="1"/>
  <c r="G1593" i="5" s="1"/>
  <c r="C1592" i="5"/>
  <c r="E1592" i="5" s="1"/>
  <c r="G1592" i="5" s="1"/>
  <c r="C1591" i="5"/>
  <c r="E1591" i="5" s="1"/>
  <c r="G1591" i="5" s="1"/>
  <c r="C1590" i="5"/>
  <c r="E1590" i="5" s="1"/>
  <c r="G1590" i="5" s="1"/>
  <c r="C1589" i="5"/>
  <c r="E1589" i="5" s="1"/>
  <c r="G1589" i="5" s="1"/>
  <c r="C1588" i="5"/>
  <c r="E1588" i="5" s="1"/>
  <c r="C1587" i="5"/>
  <c r="E1587" i="5" s="1"/>
  <c r="G1587" i="5" s="1"/>
  <c r="C1586" i="5"/>
  <c r="E1586" i="5" s="1"/>
  <c r="G1586" i="5" s="1"/>
  <c r="C1585" i="5"/>
  <c r="E1585" i="5" s="1"/>
  <c r="G1585" i="5" s="1"/>
  <c r="C1584" i="5"/>
  <c r="E1584" i="5" s="1"/>
  <c r="C1583" i="5"/>
  <c r="E1583" i="5" s="1"/>
  <c r="G1583" i="5" s="1"/>
  <c r="C1582" i="5"/>
  <c r="E1582" i="5" s="1"/>
  <c r="G1582" i="5" s="1"/>
  <c r="C1581" i="5"/>
  <c r="E1581" i="5" s="1"/>
  <c r="C1580" i="5"/>
  <c r="E1580" i="5" s="1"/>
  <c r="G1580" i="5" s="1"/>
  <c r="C1579" i="5"/>
  <c r="E1579" i="5" s="1"/>
  <c r="G1579" i="5" s="1"/>
  <c r="C1578" i="5"/>
  <c r="E1578" i="5" s="1"/>
  <c r="G1578" i="5" s="1"/>
  <c r="C1577" i="5"/>
  <c r="E1577" i="5" s="1"/>
  <c r="G1577" i="5" s="1"/>
  <c r="C1576" i="5"/>
  <c r="E1576" i="5" s="1"/>
  <c r="G1576" i="5" s="1"/>
  <c r="C1575" i="5"/>
  <c r="E1575" i="5" s="1"/>
  <c r="C1574" i="5"/>
  <c r="E1574" i="5" s="1"/>
  <c r="G1574" i="5" s="1"/>
  <c r="C1573" i="5"/>
  <c r="E1573" i="5" s="1"/>
  <c r="G1573" i="5" s="1"/>
  <c r="C1572" i="5"/>
  <c r="E1572" i="5" s="1"/>
  <c r="C1571" i="5"/>
  <c r="E1571" i="5" s="1"/>
  <c r="G1571" i="5" s="1"/>
  <c r="C1570" i="5"/>
  <c r="E1570" i="5" s="1"/>
  <c r="G1570" i="5" s="1"/>
  <c r="C1569" i="5"/>
  <c r="E1569" i="5" s="1"/>
  <c r="G1569" i="5" s="1"/>
  <c r="C1568" i="5"/>
  <c r="E1568" i="5" s="1"/>
  <c r="C1567" i="5"/>
  <c r="E1567" i="5" s="1"/>
  <c r="G1567" i="5" s="1"/>
  <c r="C1566" i="5"/>
  <c r="E1566" i="5" s="1"/>
  <c r="G1566" i="5" s="1"/>
  <c r="C1565" i="5"/>
  <c r="E1565" i="5" s="1"/>
  <c r="C1564" i="5"/>
  <c r="E1564" i="5" s="1"/>
  <c r="G1564" i="5" s="1"/>
  <c r="C1563" i="5"/>
  <c r="E1563" i="5" s="1"/>
  <c r="G1563" i="5" s="1"/>
  <c r="C1562" i="5"/>
  <c r="E1562" i="5" s="1"/>
  <c r="G1562" i="5" s="1"/>
  <c r="C1561" i="5"/>
  <c r="E1561" i="5" s="1"/>
  <c r="G1561" i="5" s="1"/>
  <c r="C1560" i="5"/>
  <c r="E1560" i="5" s="1"/>
  <c r="G1560" i="5" s="1"/>
  <c r="C1559" i="5"/>
  <c r="E1559" i="5" s="1"/>
  <c r="C1558" i="5"/>
  <c r="E1558" i="5" s="1"/>
  <c r="G1558" i="5" s="1"/>
  <c r="C1557" i="5"/>
  <c r="E1557" i="5" s="1"/>
  <c r="G1557" i="5" s="1"/>
  <c r="C1556" i="5"/>
  <c r="E1556" i="5" s="1"/>
  <c r="C1555" i="5"/>
  <c r="E1555" i="5" s="1"/>
  <c r="G1555" i="5" s="1"/>
  <c r="C1554" i="5"/>
  <c r="E1554" i="5" s="1"/>
  <c r="G1554" i="5" s="1"/>
  <c r="C1553" i="5"/>
  <c r="E1553" i="5" s="1"/>
  <c r="G1553" i="5" s="1"/>
  <c r="C1552" i="5"/>
  <c r="E1552" i="5" s="1"/>
  <c r="C1551" i="5"/>
  <c r="E1551" i="5" s="1"/>
  <c r="G1551" i="5" s="1"/>
  <c r="C1550" i="5"/>
  <c r="E1550" i="5" s="1"/>
  <c r="G1550" i="5" s="1"/>
  <c r="C1549" i="5"/>
  <c r="E1549" i="5" s="1"/>
  <c r="C1548" i="5"/>
  <c r="E1548" i="5" s="1"/>
  <c r="G1548" i="5" s="1"/>
  <c r="C1547" i="5"/>
  <c r="E1547" i="5" s="1"/>
  <c r="G1547" i="5" s="1"/>
  <c r="C1546" i="5"/>
  <c r="E1546" i="5" s="1"/>
  <c r="G1546" i="5" s="1"/>
  <c r="C1545" i="5"/>
  <c r="E1545" i="5" s="1"/>
  <c r="G1545" i="5" s="1"/>
  <c r="C1544" i="5"/>
  <c r="E1544" i="5" s="1"/>
  <c r="G1544" i="5" s="1"/>
  <c r="C1543" i="5"/>
  <c r="E1543" i="5" s="1"/>
  <c r="G1543" i="5" s="1"/>
  <c r="C1542" i="5"/>
  <c r="E1542" i="5" s="1"/>
  <c r="G1542" i="5" s="1"/>
  <c r="C1541" i="5"/>
  <c r="E1541" i="5" s="1"/>
  <c r="G1541" i="5" s="1"/>
  <c r="C1540" i="5"/>
  <c r="E1540" i="5" s="1"/>
  <c r="C1539" i="5"/>
  <c r="E1539" i="5" s="1"/>
  <c r="G1539" i="5" s="1"/>
  <c r="C1538" i="5"/>
  <c r="E1538" i="5" s="1"/>
  <c r="G1538" i="5" s="1"/>
  <c r="C1537" i="5"/>
  <c r="E1537" i="5" s="1"/>
  <c r="G1537" i="5" s="1"/>
  <c r="C1536" i="5"/>
  <c r="E1536" i="5" s="1"/>
  <c r="C1535" i="5"/>
  <c r="E1535" i="5" s="1"/>
  <c r="G1535" i="5" s="1"/>
  <c r="C1534" i="5"/>
  <c r="E1534" i="5" s="1"/>
  <c r="G1534" i="5" s="1"/>
  <c r="C1533" i="5"/>
  <c r="E1533" i="5" s="1"/>
  <c r="C1532" i="5"/>
  <c r="E1532" i="5" s="1"/>
  <c r="G1532" i="5" s="1"/>
  <c r="C1531" i="5"/>
  <c r="E1531" i="5" s="1"/>
  <c r="G1531" i="5" s="1"/>
  <c r="C1530" i="5"/>
  <c r="E1530" i="5" s="1"/>
  <c r="G1530" i="5" s="1"/>
  <c r="C1529" i="5"/>
  <c r="E1529" i="5" s="1"/>
  <c r="G1529" i="5" s="1"/>
  <c r="C1528" i="5"/>
  <c r="E1528" i="5" s="1"/>
  <c r="G1528" i="5" s="1"/>
  <c r="C1527" i="5"/>
  <c r="E1527" i="5" s="1"/>
  <c r="C1526" i="5"/>
  <c r="E1526" i="5" s="1"/>
  <c r="G1526" i="5" s="1"/>
  <c r="C1525" i="5"/>
  <c r="E1525" i="5" s="1"/>
  <c r="G1525" i="5" s="1"/>
  <c r="C1524" i="5"/>
  <c r="E1524" i="5" s="1"/>
  <c r="C1523" i="5"/>
  <c r="E1523" i="5" s="1"/>
  <c r="G1523" i="5" s="1"/>
  <c r="C1522" i="5"/>
  <c r="E1522" i="5" s="1"/>
  <c r="G1522" i="5" s="1"/>
  <c r="C1521" i="5"/>
  <c r="E1521" i="5" s="1"/>
  <c r="G1521" i="5" s="1"/>
  <c r="C1520" i="5"/>
  <c r="E1520" i="5" s="1"/>
  <c r="C1519" i="5"/>
  <c r="E1519" i="5" s="1"/>
  <c r="G1519" i="5" s="1"/>
  <c r="C1518" i="5"/>
  <c r="E1518" i="5" s="1"/>
  <c r="G1518" i="5" s="1"/>
  <c r="C1517" i="5"/>
  <c r="E1517" i="5" s="1"/>
  <c r="C1516" i="5"/>
  <c r="E1516" i="5" s="1"/>
  <c r="G1516" i="5" s="1"/>
  <c r="C1515" i="5"/>
  <c r="E1515" i="5" s="1"/>
  <c r="G1515" i="5" s="1"/>
  <c r="C1514" i="5"/>
  <c r="E1514" i="5" s="1"/>
  <c r="G1514" i="5" s="1"/>
  <c r="C1513" i="5"/>
  <c r="E1513" i="5" s="1"/>
  <c r="G1513" i="5" s="1"/>
  <c r="C1512" i="5"/>
  <c r="E1512" i="5" s="1"/>
  <c r="G1512" i="5" s="1"/>
  <c r="C1511" i="5"/>
  <c r="E1511" i="5" s="1"/>
  <c r="G1511" i="5" s="1"/>
  <c r="C1510" i="5"/>
  <c r="E1510" i="5" s="1"/>
  <c r="G1510" i="5" s="1"/>
  <c r="C1509" i="5"/>
  <c r="E1509" i="5" s="1"/>
  <c r="G1509" i="5" s="1"/>
  <c r="C1508" i="5"/>
  <c r="E1508" i="5" s="1"/>
  <c r="C1507" i="5"/>
  <c r="E1507" i="5" s="1"/>
  <c r="G1507" i="5" s="1"/>
  <c r="C1506" i="5"/>
  <c r="E1506" i="5" s="1"/>
  <c r="G1506" i="5" s="1"/>
  <c r="C1505" i="5"/>
  <c r="E1505" i="5" s="1"/>
  <c r="G1505" i="5" s="1"/>
  <c r="C1504" i="5"/>
  <c r="E1504" i="5" s="1"/>
  <c r="C1503" i="5"/>
  <c r="E1503" i="5" s="1"/>
  <c r="G1503" i="5" s="1"/>
  <c r="C1502" i="5"/>
  <c r="E1502" i="5" s="1"/>
  <c r="G1502" i="5" s="1"/>
  <c r="C1501" i="5"/>
  <c r="E1501" i="5" s="1"/>
  <c r="C1500" i="5"/>
  <c r="E1500" i="5" s="1"/>
  <c r="G1500" i="5" s="1"/>
  <c r="C1499" i="5"/>
  <c r="E1499" i="5" s="1"/>
  <c r="G1499" i="5" s="1"/>
  <c r="C1498" i="5"/>
  <c r="E1498" i="5" s="1"/>
  <c r="G1498" i="5" s="1"/>
  <c r="C1497" i="5"/>
  <c r="E1497" i="5" s="1"/>
  <c r="G1497" i="5" s="1"/>
  <c r="C1496" i="5"/>
  <c r="E1496" i="5" s="1"/>
  <c r="G1496" i="5" s="1"/>
  <c r="C1495" i="5"/>
  <c r="E1495" i="5" s="1"/>
  <c r="G1495" i="5" s="1"/>
  <c r="C1494" i="5"/>
  <c r="E1494" i="5" s="1"/>
  <c r="G1494" i="5" s="1"/>
  <c r="C1493" i="5"/>
  <c r="E1493" i="5" s="1"/>
  <c r="G1493" i="5" s="1"/>
  <c r="C1492" i="5"/>
  <c r="E1492" i="5" s="1"/>
  <c r="C1491" i="5"/>
  <c r="E1491" i="5" s="1"/>
  <c r="G1491" i="5" s="1"/>
  <c r="C1490" i="5"/>
  <c r="E1490" i="5" s="1"/>
  <c r="G1490" i="5" s="1"/>
  <c r="C1489" i="5"/>
  <c r="E1489" i="5" s="1"/>
  <c r="G1489" i="5" s="1"/>
  <c r="C1488" i="5"/>
  <c r="E1488" i="5" s="1"/>
  <c r="C1487" i="5"/>
  <c r="E1487" i="5" s="1"/>
  <c r="G1487" i="5" s="1"/>
  <c r="C1486" i="5"/>
  <c r="E1486" i="5" s="1"/>
  <c r="G1486" i="5" s="1"/>
  <c r="C1485" i="5"/>
  <c r="E1485" i="5" s="1"/>
  <c r="C1484" i="5"/>
  <c r="E1484" i="5" s="1"/>
  <c r="G1484" i="5" s="1"/>
  <c r="C1483" i="5"/>
  <c r="E1483" i="5" s="1"/>
  <c r="G1483" i="5" s="1"/>
  <c r="C1482" i="5"/>
  <c r="E1482" i="5" s="1"/>
  <c r="G1482" i="5" s="1"/>
  <c r="C1481" i="5"/>
  <c r="E1481" i="5" s="1"/>
  <c r="G1481" i="5" s="1"/>
  <c r="C1480" i="5"/>
  <c r="E1480" i="5" s="1"/>
  <c r="G1480" i="5" s="1"/>
  <c r="C1479" i="5"/>
  <c r="E1479" i="5" s="1"/>
  <c r="C1478" i="5"/>
  <c r="E1478" i="5" s="1"/>
  <c r="G1478" i="5" s="1"/>
  <c r="C1477" i="5"/>
  <c r="E1477" i="5" s="1"/>
  <c r="G1477" i="5" s="1"/>
  <c r="C1476" i="5"/>
  <c r="E1476" i="5" s="1"/>
  <c r="C1475" i="5"/>
  <c r="E1475" i="5" s="1"/>
  <c r="G1475" i="5" s="1"/>
  <c r="C1474" i="5"/>
  <c r="E1474" i="5" s="1"/>
  <c r="G1474" i="5" s="1"/>
  <c r="C1473" i="5"/>
  <c r="E1473" i="5" s="1"/>
  <c r="G1473" i="5" s="1"/>
  <c r="C1472" i="5"/>
  <c r="E1472" i="5" s="1"/>
  <c r="C1471" i="5"/>
  <c r="E1471" i="5" s="1"/>
  <c r="G1471" i="5" s="1"/>
  <c r="C1470" i="5"/>
  <c r="E1470" i="5" s="1"/>
  <c r="G1470" i="5" s="1"/>
  <c r="C1469" i="5"/>
  <c r="E1469" i="5" s="1"/>
  <c r="C1468" i="5"/>
  <c r="E1468" i="5" s="1"/>
  <c r="G1468" i="5" s="1"/>
  <c r="C1467" i="5"/>
  <c r="E1467" i="5" s="1"/>
  <c r="G1467" i="5" s="1"/>
  <c r="C1466" i="5"/>
  <c r="E1466" i="5" s="1"/>
  <c r="G1466" i="5" s="1"/>
  <c r="C1465" i="5"/>
  <c r="E1465" i="5" s="1"/>
  <c r="G1465" i="5" s="1"/>
  <c r="C1464" i="5"/>
  <c r="E1464" i="5" s="1"/>
  <c r="G1464" i="5" s="1"/>
  <c r="C1463" i="5"/>
  <c r="E1463" i="5" s="1"/>
  <c r="C1462" i="5"/>
  <c r="E1462" i="5" s="1"/>
  <c r="G1462" i="5" s="1"/>
  <c r="C1461" i="5"/>
  <c r="E1461" i="5" s="1"/>
  <c r="G1461" i="5" s="1"/>
  <c r="C1460" i="5"/>
  <c r="E1460" i="5" s="1"/>
  <c r="C1459" i="5"/>
  <c r="E1459" i="5" s="1"/>
  <c r="G1459" i="5" s="1"/>
  <c r="C1458" i="5"/>
  <c r="E1458" i="5" s="1"/>
  <c r="G1458" i="5" s="1"/>
  <c r="C1457" i="5"/>
  <c r="E1457" i="5" s="1"/>
  <c r="G1457" i="5" s="1"/>
  <c r="C1456" i="5"/>
  <c r="E1456" i="5" s="1"/>
  <c r="C1455" i="5"/>
  <c r="E1455" i="5" s="1"/>
  <c r="G1455" i="5" s="1"/>
  <c r="C1454" i="5"/>
  <c r="E1454" i="5" s="1"/>
  <c r="G1454" i="5" s="1"/>
  <c r="C1453" i="5"/>
  <c r="E1453" i="5" s="1"/>
  <c r="C1452" i="5"/>
  <c r="E1452" i="5" s="1"/>
  <c r="G1452" i="5" s="1"/>
  <c r="C1451" i="5"/>
  <c r="E1451" i="5" s="1"/>
  <c r="G1451" i="5" s="1"/>
  <c r="C1450" i="5"/>
  <c r="E1450" i="5" s="1"/>
  <c r="G1450" i="5" s="1"/>
  <c r="C1449" i="5"/>
  <c r="E1449" i="5" s="1"/>
  <c r="G1449" i="5" s="1"/>
  <c r="C1448" i="5"/>
  <c r="E1448" i="5" s="1"/>
  <c r="G1448" i="5" s="1"/>
  <c r="C1447" i="5"/>
  <c r="E1447" i="5" s="1"/>
  <c r="G1447" i="5" s="1"/>
  <c r="C1446" i="5"/>
  <c r="E1446" i="5" s="1"/>
  <c r="G1446" i="5" s="1"/>
  <c r="C1445" i="5"/>
  <c r="E1445" i="5" s="1"/>
  <c r="G1445" i="5" s="1"/>
  <c r="C1444" i="5"/>
  <c r="E1444" i="5" s="1"/>
  <c r="C1443" i="5"/>
  <c r="E1443" i="5" s="1"/>
  <c r="G1443" i="5" s="1"/>
  <c r="C1442" i="5"/>
  <c r="E1442" i="5" s="1"/>
  <c r="G1442" i="5" s="1"/>
  <c r="C1441" i="5"/>
  <c r="E1441" i="5" s="1"/>
  <c r="G1441" i="5" s="1"/>
  <c r="C1440" i="5"/>
  <c r="E1440" i="5" s="1"/>
  <c r="C1439" i="5"/>
  <c r="E1439" i="5" s="1"/>
  <c r="G1439" i="5" s="1"/>
  <c r="C1438" i="5"/>
  <c r="E1438" i="5" s="1"/>
  <c r="G1438" i="5" s="1"/>
  <c r="C1437" i="5"/>
  <c r="E1437" i="5" s="1"/>
  <c r="C1436" i="5"/>
  <c r="E1436" i="5" s="1"/>
  <c r="G1436" i="5" s="1"/>
  <c r="C1435" i="5"/>
  <c r="E1435" i="5" s="1"/>
  <c r="G1435" i="5" s="1"/>
  <c r="C1434" i="5"/>
  <c r="E1434" i="5" s="1"/>
  <c r="G1434" i="5" s="1"/>
  <c r="C1433" i="5"/>
  <c r="E1433" i="5" s="1"/>
  <c r="G1433" i="5" s="1"/>
  <c r="C1432" i="5"/>
  <c r="E1432" i="5" s="1"/>
  <c r="G1432" i="5" s="1"/>
  <c r="C1431" i="5"/>
  <c r="E1431" i="5" s="1"/>
  <c r="G1431" i="5" s="1"/>
  <c r="C1430" i="5"/>
  <c r="E1430" i="5" s="1"/>
  <c r="G1430" i="5" s="1"/>
  <c r="C1429" i="5"/>
  <c r="E1429" i="5" s="1"/>
  <c r="G1429" i="5" s="1"/>
  <c r="C1428" i="5"/>
  <c r="E1428" i="5" s="1"/>
  <c r="C1427" i="5"/>
  <c r="E1427" i="5" s="1"/>
  <c r="G1427" i="5" s="1"/>
  <c r="C1426" i="5"/>
  <c r="E1426" i="5" s="1"/>
  <c r="G1426" i="5" s="1"/>
  <c r="C1425" i="5"/>
  <c r="E1425" i="5" s="1"/>
  <c r="G1425" i="5" s="1"/>
  <c r="C1424" i="5"/>
  <c r="E1424" i="5" s="1"/>
  <c r="C1423" i="5"/>
  <c r="E1423" i="5" s="1"/>
  <c r="G1423" i="5" s="1"/>
  <c r="C1422" i="5"/>
  <c r="E1422" i="5" s="1"/>
  <c r="G1422" i="5" s="1"/>
  <c r="C1421" i="5"/>
  <c r="E1421" i="5" s="1"/>
  <c r="C1420" i="5"/>
  <c r="E1420" i="5" s="1"/>
  <c r="G1420" i="5" s="1"/>
  <c r="C1419" i="5"/>
  <c r="E1419" i="5" s="1"/>
  <c r="G1419" i="5" s="1"/>
  <c r="C1418" i="5"/>
  <c r="E1418" i="5" s="1"/>
  <c r="G1418" i="5" s="1"/>
  <c r="C1417" i="5"/>
  <c r="E1417" i="5" s="1"/>
  <c r="G1417" i="5" s="1"/>
  <c r="C1416" i="5"/>
  <c r="E1416" i="5" s="1"/>
  <c r="G1416" i="5" s="1"/>
  <c r="C1415" i="5"/>
  <c r="E1415" i="5" s="1"/>
  <c r="G1415" i="5" s="1"/>
  <c r="C1414" i="5"/>
  <c r="E1414" i="5" s="1"/>
  <c r="G1414" i="5" s="1"/>
  <c r="C1413" i="5"/>
  <c r="E1413" i="5" s="1"/>
  <c r="G1413" i="5" s="1"/>
  <c r="C1412" i="5"/>
  <c r="E1412" i="5" s="1"/>
  <c r="C1411" i="5"/>
  <c r="E1411" i="5" s="1"/>
  <c r="G1411" i="5" s="1"/>
  <c r="C1410" i="5"/>
  <c r="E1410" i="5" s="1"/>
  <c r="G1410" i="5" s="1"/>
  <c r="C1409" i="5"/>
  <c r="E1409" i="5" s="1"/>
  <c r="G1409" i="5" s="1"/>
  <c r="C1408" i="5"/>
  <c r="E1408" i="5" s="1"/>
  <c r="C1407" i="5"/>
  <c r="E1407" i="5" s="1"/>
  <c r="G1407" i="5" s="1"/>
  <c r="C1406" i="5"/>
  <c r="E1406" i="5" s="1"/>
  <c r="G1406" i="5" s="1"/>
  <c r="C1405" i="5"/>
  <c r="E1405" i="5" s="1"/>
  <c r="C1404" i="5"/>
  <c r="E1404" i="5" s="1"/>
  <c r="G1404" i="5" s="1"/>
  <c r="C1403" i="5"/>
  <c r="E1403" i="5" s="1"/>
  <c r="C1402" i="5"/>
  <c r="E1402" i="5" s="1"/>
  <c r="G1402" i="5" s="1"/>
  <c r="C1401" i="5"/>
  <c r="E1401" i="5" s="1"/>
  <c r="G1401" i="5" s="1"/>
  <c r="C1400" i="5"/>
  <c r="E1400" i="5" s="1"/>
  <c r="G1400" i="5" s="1"/>
  <c r="C1399" i="5"/>
  <c r="E1399" i="5" s="1"/>
  <c r="C1398" i="5"/>
  <c r="E1398" i="5" s="1"/>
  <c r="G1398" i="5" s="1"/>
  <c r="C1397" i="5"/>
  <c r="E1397" i="5" s="1"/>
  <c r="G1397" i="5" s="1"/>
  <c r="C1396" i="5"/>
  <c r="E1396" i="5" s="1"/>
  <c r="C1395" i="5"/>
  <c r="E1395" i="5" s="1"/>
  <c r="G1395" i="5" s="1"/>
  <c r="C1394" i="5"/>
  <c r="E1394" i="5" s="1"/>
  <c r="G1394" i="5" s="1"/>
  <c r="C1393" i="5"/>
  <c r="E1393" i="5" s="1"/>
  <c r="G1393" i="5" s="1"/>
  <c r="C1392" i="5"/>
  <c r="E1392" i="5" s="1"/>
  <c r="C1391" i="5"/>
  <c r="E1391" i="5" s="1"/>
  <c r="G1391" i="5" s="1"/>
  <c r="C1390" i="5"/>
  <c r="E1390" i="5" s="1"/>
  <c r="G1390" i="5" s="1"/>
  <c r="C1389" i="5"/>
  <c r="E1389" i="5" s="1"/>
  <c r="C1388" i="5"/>
  <c r="E1388" i="5" s="1"/>
  <c r="G1388" i="5" s="1"/>
  <c r="C1387" i="5"/>
  <c r="E1387" i="5" s="1"/>
  <c r="G1387" i="5" s="1"/>
  <c r="C1386" i="5"/>
  <c r="E1386" i="5" s="1"/>
  <c r="G1386" i="5" s="1"/>
  <c r="C1385" i="5"/>
  <c r="E1385" i="5" s="1"/>
  <c r="G1385" i="5" s="1"/>
  <c r="C1384" i="5"/>
  <c r="E1384" i="5" s="1"/>
  <c r="G1384" i="5" s="1"/>
  <c r="C1383" i="5"/>
  <c r="E1383" i="5" s="1"/>
  <c r="C1382" i="5"/>
  <c r="E1382" i="5" s="1"/>
  <c r="G1382" i="5" s="1"/>
  <c r="C1381" i="5"/>
  <c r="E1381" i="5" s="1"/>
  <c r="G1381" i="5" s="1"/>
  <c r="C1380" i="5"/>
  <c r="E1380" i="5" s="1"/>
  <c r="C1379" i="5"/>
  <c r="E1379" i="5" s="1"/>
  <c r="G1379" i="5" s="1"/>
  <c r="C1378" i="5"/>
  <c r="E1378" i="5" s="1"/>
  <c r="G1378" i="5" s="1"/>
  <c r="C1377" i="5"/>
  <c r="E1377" i="5" s="1"/>
  <c r="G1377" i="5" s="1"/>
  <c r="C1376" i="5"/>
  <c r="E1376" i="5" s="1"/>
  <c r="C1375" i="5"/>
  <c r="E1375" i="5" s="1"/>
  <c r="G1375" i="5" s="1"/>
  <c r="C1374" i="5"/>
  <c r="E1374" i="5" s="1"/>
  <c r="G1374" i="5" s="1"/>
  <c r="C1373" i="5"/>
  <c r="E1373" i="5" s="1"/>
  <c r="C1372" i="5"/>
  <c r="E1372" i="5" s="1"/>
  <c r="G1372" i="5" s="1"/>
  <c r="C1371" i="5"/>
  <c r="E1371" i="5" s="1"/>
  <c r="G1371" i="5" s="1"/>
  <c r="C1370" i="5"/>
  <c r="E1370" i="5" s="1"/>
  <c r="G1370" i="5" s="1"/>
  <c r="C1369" i="5"/>
  <c r="E1369" i="5" s="1"/>
  <c r="G1369" i="5" s="1"/>
  <c r="C1368" i="5"/>
  <c r="E1368" i="5" s="1"/>
  <c r="G1368" i="5" s="1"/>
  <c r="C1367" i="5"/>
  <c r="E1367" i="5" s="1"/>
  <c r="G1367" i="5" s="1"/>
  <c r="C1366" i="5"/>
  <c r="E1366" i="5" s="1"/>
  <c r="G1366" i="5" s="1"/>
  <c r="C1365" i="5"/>
  <c r="E1365" i="5" s="1"/>
  <c r="G1365" i="5" s="1"/>
  <c r="C1364" i="5"/>
  <c r="E1364" i="5" s="1"/>
  <c r="C1363" i="5"/>
  <c r="E1363" i="5" s="1"/>
  <c r="G1363" i="5" s="1"/>
  <c r="C1362" i="5"/>
  <c r="E1362" i="5" s="1"/>
  <c r="G1362" i="5" s="1"/>
  <c r="C1361" i="5"/>
  <c r="E1361" i="5" s="1"/>
  <c r="G1361" i="5" s="1"/>
  <c r="C1360" i="5"/>
  <c r="E1360" i="5" s="1"/>
  <c r="C1359" i="5"/>
  <c r="E1359" i="5" s="1"/>
  <c r="G1359" i="5" s="1"/>
  <c r="C1358" i="5"/>
  <c r="E1358" i="5" s="1"/>
  <c r="G1358" i="5" s="1"/>
  <c r="C1357" i="5"/>
  <c r="E1357" i="5" s="1"/>
  <c r="C1356" i="5"/>
  <c r="E1356" i="5" s="1"/>
  <c r="G1356" i="5" s="1"/>
  <c r="C1355" i="5"/>
  <c r="E1355" i="5" s="1"/>
  <c r="G1355" i="5" s="1"/>
  <c r="C1354" i="5"/>
  <c r="E1354" i="5" s="1"/>
  <c r="G1354" i="5" s="1"/>
  <c r="C1353" i="5"/>
  <c r="E1353" i="5" s="1"/>
  <c r="G1353" i="5" s="1"/>
  <c r="C1352" i="5"/>
  <c r="E1352" i="5" s="1"/>
  <c r="G1352" i="5" s="1"/>
  <c r="C1351" i="5"/>
  <c r="E1351" i="5" s="1"/>
  <c r="C1350" i="5"/>
  <c r="E1350" i="5" s="1"/>
  <c r="G1350" i="5" s="1"/>
  <c r="C1349" i="5"/>
  <c r="E1349" i="5" s="1"/>
  <c r="G1349" i="5" s="1"/>
  <c r="C1348" i="5"/>
  <c r="E1348" i="5" s="1"/>
  <c r="C1347" i="5"/>
  <c r="E1347" i="5" s="1"/>
  <c r="G1347" i="5" s="1"/>
  <c r="C1346" i="5"/>
  <c r="E1346" i="5" s="1"/>
  <c r="G1346" i="5" s="1"/>
  <c r="C1345" i="5"/>
  <c r="E1345" i="5" s="1"/>
  <c r="G1345" i="5" s="1"/>
  <c r="C1344" i="5"/>
  <c r="E1344" i="5" s="1"/>
  <c r="C1343" i="5"/>
  <c r="E1343" i="5" s="1"/>
  <c r="G1343" i="5" s="1"/>
  <c r="C1342" i="5"/>
  <c r="E1342" i="5" s="1"/>
  <c r="G1342" i="5" s="1"/>
  <c r="C1341" i="5"/>
  <c r="E1341" i="5" s="1"/>
  <c r="C1340" i="5"/>
  <c r="E1340" i="5" s="1"/>
  <c r="G1340" i="5" s="1"/>
  <c r="C1339" i="5"/>
  <c r="E1339" i="5" s="1"/>
  <c r="G1339" i="5" s="1"/>
  <c r="C1338" i="5"/>
  <c r="E1338" i="5" s="1"/>
  <c r="G1338" i="5" s="1"/>
  <c r="C1337" i="5"/>
  <c r="E1337" i="5" s="1"/>
  <c r="G1337" i="5" s="1"/>
  <c r="C1336" i="5"/>
  <c r="E1336" i="5" s="1"/>
  <c r="G1336" i="5" s="1"/>
  <c r="C1335" i="5"/>
  <c r="E1335" i="5" s="1"/>
  <c r="G1335" i="5" s="1"/>
  <c r="C1334" i="5"/>
  <c r="E1334" i="5" s="1"/>
  <c r="G1334" i="5" s="1"/>
  <c r="C1333" i="5"/>
  <c r="E1333" i="5" s="1"/>
  <c r="G1333" i="5" s="1"/>
  <c r="C1332" i="5"/>
  <c r="E1332" i="5" s="1"/>
  <c r="C1331" i="5"/>
  <c r="E1331" i="5" s="1"/>
  <c r="G1331" i="5" s="1"/>
  <c r="C1330" i="5"/>
  <c r="E1330" i="5" s="1"/>
  <c r="G1330" i="5" s="1"/>
  <c r="C1329" i="5"/>
  <c r="E1329" i="5" s="1"/>
  <c r="G1329" i="5" s="1"/>
  <c r="C1328" i="5"/>
  <c r="E1328" i="5" s="1"/>
  <c r="C1327" i="5"/>
  <c r="E1327" i="5" s="1"/>
  <c r="G1327" i="5" s="1"/>
  <c r="C1326" i="5"/>
  <c r="E1326" i="5" s="1"/>
  <c r="G1326" i="5" s="1"/>
  <c r="C1325" i="5"/>
  <c r="E1325" i="5" s="1"/>
  <c r="C1324" i="5"/>
  <c r="E1324" i="5" s="1"/>
  <c r="G1324" i="5" s="1"/>
  <c r="C1323" i="5"/>
  <c r="E1323" i="5" s="1"/>
  <c r="G1323" i="5" s="1"/>
  <c r="C1322" i="5"/>
  <c r="E1322" i="5" s="1"/>
  <c r="G1322" i="5" s="1"/>
  <c r="C1321" i="5"/>
  <c r="E1321" i="5" s="1"/>
  <c r="G1321" i="5" s="1"/>
  <c r="C1320" i="5"/>
  <c r="E1320" i="5" s="1"/>
  <c r="G1320" i="5" s="1"/>
  <c r="C1319" i="5"/>
  <c r="E1319" i="5" s="1"/>
  <c r="C1318" i="5"/>
  <c r="E1318" i="5" s="1"/>
  <c r="G1318" i="5" s="1"/>
  <c r="C1317" i="5"/>
  <c r="E1317" i="5" s="1"/>
  <c r="G1317" i="5" s="1"/>
  <c r="C1316" i="5"/>
  <c r="E1316" i="5" s="1"/>
  <c r="C1315" i="5"/>
  <c r="E1315" i="5" s="1"/>
  <c r="G1315" i="5" s="1"/>
  <c r="C1314" i="5"/>
  <c r="E1314" i="5" s="1"/>
  <c r="G1314" i="5" s="1"/>
  <c r="C1313" i="5"/>
  <c r="E1313" i="5" s="1"/>
  <c r="G1313" i="5" s="1"/>
  <c r="C1312" i="5"/>
  <c r="E1312" i="5" s="1"/>
  <c r="C1311" i="5"/>
  <c r="E1311" i="5" s="1"/>
  <c r="G1311" i="5" s="1"/>
  <c r="C1310" i="5"/>
  <c r="E1310" i="5" s="1"/>
  <c r="G1310" i="5" s="1"/>
  <c r="C1309" i="5"/>
  <c r="E1309" i="5" s="1"/>
  <c r="C1308" i="5"/>
  <c r="E1308" i="5" s="1"/>
  <c r="G1308" i="5" s="1"/>
  <c r="C1307" i="5"/>
  <c r="E1307" i="5" s="1"/>
  <c r="G1307" i="5" s="1"/>
  <c r="C1306" i="5"/>
  <c r="E1306" i="5" s="1"/>
  <c r="G1306" i="5" s="1"/>
  <c r="C1305" i="5"/>
  <c r="E1305" i="5" s="1"/>
  <c r="G1305" i="5" s="1"/>
  <c r="C1304" i="5"/>
  <c r="E1304" i="5" s="1"/>
  <c r="G1304" i="5" s="1"/>
  <c r="C1303" i="5"/>
  <c r="E1303" i="5" s="1"/>
  <c r="C1302" i="5"/>
  <c r="E1302" i="5" s="1"/>
  <c r="G1302" i="5" s="1"/>
  <c r="C1301" i="5"/>
  <c r="E1301" i="5" s="1"/>
  <c r="G1301" i="5" s="1"/>
  <c r="C1300" i="5"/>
  <c r="E1300" i="5" s="1"/>
  <c r="C1299" i="5"/>
  <c r="E1299" i="5" s="1"/>
  <c r="G1299" i="5" s="1"/>
  <c r="C1298" i="5"/>
  <c r="E1298" i="5" s="1"/>
  <c r="G1298" i="5" s="1"/>
  <c r="C1297" i="5"/>
  <c r="E1297" i="5" s="1"/>
  <c r="G1297" i="5" s="1"/>
  <c r="C1296" i="5"/>
  <c r="E1296" i="5" s="1"/>
  <c r="C1295" i="5"/>
  <c r="E1295" i="5" s="1"/>
  <c r="G1295" i="5" s="1"/>
  <c r="C1294" i="5"/>
  <c r="E1294" i="5" s="1"/>
  <c r="G1294" i="5" s="1"/>
  <c r="C1293" i="5"/>
  <c r="E1293" i="5" s="1"/>
  <c r="C1292" i="5"/>
  <c r="E1292" i="5" s="1"/>
  <c r="G1292" i="5" s="1"/>
  <c r="C1291" i="5"/>
  <c r="E1291" i="5" s="1"/>
  <c r="G1291" i="5" s="1"/>
  <c r="C1290" i="5"/>
  <c r="E1290" i="5" s="1"/>
  <c r="G1290" i="5" s="1"/>
  <c r="C1289" i="5"/>
  <c r="E1289" i="5" s="1"/>
  <c r="G1289" i="5" s="1"/>
  <c r="C1288" i="5"/>
  <c r="E1288" i="5" s="1"/>
  <c r="G1288" i="5" s="1"/>
  <c r="C1287" i="5"/>
  <c r="E1287" i="5" s="1"/>
  <c r="C1286" i="5"/>
  <c r="E1286" i="5" s="1"/>
  <c r="G1286" i="5" s="1"/>
  <c r="C1285" i="5"/>
  <c r="E1285" i="5" s="1"/>
  <c r="G1285" i="5" s="1"/>
  <c r="C1284" i="5"/>
  <c r="E1284" i="5" s="1"/>
  <c r="C1283" i="5"/>
  <c r="E1283" i="5" s="1"/>
  <c r="G1283" i="5" s="1"/>
  <c r="C1282" i="5"/>
  <c r="E1282" i="5" s="1"/>
  <c r="G1282" i="5" s="1"/>
  <c r="C1281" i="5"/>
  <c r="E1281" i="5" s="1"/>
  <c r="G1281" i="5" s="1"/>
  <c r="C1280" i="5"/>
  <c r="E1280" i="5" s="1"/>
  <c r="C1279" i="5"/>
  <c r="E1279" i="5" s="1"/>
  <c r="G1279" i="5" s="1"/>
  <c r="C1278" i="5"/>
  <c r="E1278" i="5" s="1"/>
  <c r="G1278" i="5" s="1"/>
  <c r="C1277" i="5"/>
  <c r="E1277" i="5" s="1"/>
  <c r="C1276" i="5"/>
  <c r="E1276" i="5" s="1"/>
  <c r="G1276" i="5" s="1"/>
  <c r="C1275" i="5"/>
  <c r="E1275" i="5" s="1"/>
  <c r="G1275" i="5" s="1"/>
  <c r="C1274" i="5"/>
  <c r="E1274" i="5" s="1"/>
  <c r="G1274" i="5" s="1"/>
  <c r="C1273" i="5"/>
  <c r="E1273" i="5" s="1"/>
  <c r="G1273" i="5" s="1"/>
  <c r="C1272" i="5"/>
  <c r="E1272" i="5" s="1"/>
  <c r="G1272" i="5" s="1"/>
  <c r="C1271" i="5"/>
  <c r="E1271" i="5" s="1"/>
  <c r="G1271" i="5" s="1"/>
  <c r="C1270" i="5"/>
  <c r="E1270" i="5" s="1"/>
  <c r="G1270" i="5" s="1"/>
  <c r="C1269" i="5"/>
  <c r="E1269" i="5" s="1"/>
  <c r="G1269" i="5" s="1"/>
  <c r="C1268" i="5"/>
  <c r="E1268" i="5" s="1"/>
  <c r="C1267" i="5"/>
  <c r="E1267" i="5" s="1"/>
  <c r="G1267" i="5" s="1"/>
  <c r="C1266" i="5"/>
  <c r="E1266" i="5" s="1"/>
  <c r="G1266" i="5" s="1"/>
  <c r="C1265" i="5"/>
  <c r="E1265" i="5" s="1"/>
  <c r="G1265" i="5" s="1"/>
  <c r="C1264" i="5"/>
  <c r="E1264" i="5" s="1"/>
  <c r="C1263" i="5"/>
  <c r="E1263" i="5" s="1"/>
  <c r="G1263" i="5" s="1"/>
  <c r="C1262" i="5"/>
  <c r="E1262" i="5" s="1"/>
  <c r="G1262" i="5" s="1"/>
  <c r="C1261" i="5"/>
  <c r="E1261" i="5" s="1"/>
  <c r="C1260" i="5"/>
  <c r="E1260" i="5" s="1"/>
  <c r="G1260" i="5" s="1"/>
  <c r="C1259" i="5"/>
  <c r="E1259" i="5" s="1"/>
  <c r="G1259" i="5" s="1"/>
  <c r="C1258" i="5"/>
  <c r="E1258" i="5" s="1"/>
  <c r="G1258" i="5" s="1"/>
  <c r="C1257" i="5"/>
  <c r="E1257" i="5" s="1"/>
  <c r="G1257" i="5" s="1"/>
  <c r="C1256" i="5"/>
  <c r="E1256" i="5" s="1"/>
  <c r="G1256" i="5" s="1"/>
  <c r="C1255" i="5"/>
  <c r="E1255" i="5" s="1"/>
  <c r="G1255" i="5" s="1"/>
  <c r="C1254" i="5"/>
  <c r="E1254" i="5" s="1"/>
  <c r="G1254" i="5" s="1"/>
  <c r="C1253" i="5"/>
  <c r="E1253" i="5" s="1"/>
  <c r="G1253" i="5" s="1"/>
  <c r="C1252" i="5"/>
  <c r="E1252" i="5" s="1"/>
  <c r="C1251" i="5"/>
  <c r="E1251" i="5" s="1"/>
  <c r="G1251" i="5" s="1"/>
  <c r="C1250" i="5"/>
  <c r="E1250" i="5" s="1"/>
  <c r="G1250" i="5" s="1"/>
  <c r="C1249" i="5"/>
  <c r="E1249" i="5" s="1"/>
  <c r="G1249" i="5" s="1"/>
  <c r="C1248" i="5"/>
  <c r="E1248" i="5" s="1"/>
  <c r="C1247" i="5"/>
  <c r="E1247" i="5" s="1"/>
  <c r="G1247" i="5" s="1"/>
  <c r="C1246" i="5"/>
  <c r="E1246" i="5" s="1"/>
  <c r="G1246" i="5" s="1"/>
  <c r="C1245" i="5"/>
  <c r="E1245" i="5" s="1"/>
  <c r="C1244" i="5"/>
  <c r="E1244" i="5" s="1"/>
  <c r="G1244" i="5" s="1"/>
  <c r="C1243" i="5"/>
  <c r="E1243" i="5" s="1"/>
  <c r="G1243" i="5" s="1"/>
  <c r="C1242" i="5"/>
  <c r="E1242" i="5" s="1"/>
  <c r="G1242" i="5" s="1"/>
  <c r="C1241" i="5"/>
  <c r="E1241" i="5" s="1"/>
  <c r="G1241" i="5" s="1"/>
  <c r="C1240" i="5"/>
  <c r="E1240" i="5" s="1"/>
  <c r="G1240" i="5" s="1"/>
  <c r="C1239" i="5"/>
  <c r="E1239" i="5" s="1"/>
  <c r="G1239" i="5" s="1"/>
  <c r="C1238" i="5"/>
  <c r="E1238" i="5" s="1"/>
  <c r="G1238" i="5" s="1"/>
  <c r="C1237" i="5"/>
  <c r="E1237" i="5" s="1"/>
  <c r="G1237" i="5" s="1"/>
  <c r="C1236" i="5"/>
  <c r="E1236" i="5" s="1"/>
  <c r="C1235" i="5"/>
  <c r="E1235" i="5" s="1"/>
  <c r="G1235" i="5" s="1"/>
  <c r="C1234" i="5"/>
  <c r="E1234" i="5" s="1"/>
  <c r="G1234" i="5" s="1"/>
  <c r="C1233" i="5"/>
  <c r="E1233" i="5" s="1"/>
  <c r="G1233" i="5" s="1"/>
  <c r="C1232" i="5"/>
  <c r="E1232" i="5" s="1"/>
  <c r="C1231" i="5"/>
  <c r="E1231" i="5" s="1"/>
  <c r="G1231" i="5" s="1"/>
  <c r="C1230" i="5"/>
  <c r="E1230" i="5" s="1"/>
  <c r="G1230" i="5" s="1"/>
  <c r="C1229" i="5"/>
  <c r="E1229" i="5" s="1"/>
  <c r="C1228" i="5"/>
  <c r="E1228" i="5" s="1"/>
  <c r="G1228" i="5" s="1"/>
  <c r="C1227" i="5"/>
  <c r="E1227" i="5" s="1"/>
  <c r="G1227" i="5" s="1"/>
  <c r="C1226" i="5"/>
  <c r="E1226" i="5" s="1"/>
  <c r="G1226" i="5" s="1"/>
  <c r="C1225" i="5"/>
  <c r="E1225" i="5" s="1"/>
  <c r="G1225" i="5" s="1"/>
  <c r="C1224" i="5"/>
  <c r="E1224" i="5" s="1"/>
  <c r="G1224" i="5" s="1"/>
  <c r="C1223" i="5"/>
  <c r="E1223" i="5" s="1"/>
  <c r="C1222" i="5"/>
  <c r="E1222" i="5" s="1"/>
  <c r="G1222" i="5" s="1"/>
  <c r="C1221" i="5"/>
  <c r="E1221" i="5" s="1"/>
  <c r="G1221" i="5" s="1"/>
  <c r="C1220" i="5"/>
  <c r="E1220" i="5" s="1"/>
  <c r="C1219" i="5"/>
  <c r="E1219" i="5" s="1"/>
  <c r="G1219" i="5" s="1"/>
  <c r="C1218" i="5"/>
  <c r="E1218" i="5" s="1"/>
  <c r="G1218" i="5" s="1"/>
  <c r="C1217" i="5"/>
  <c r="E1217" i="5" s="1"/>
  <c r="G1217" i="5" s="1"/>
  <c r="C1216" i="5"/>
  <c r="E1216" i="5" s="1"/>
  <c r="C1215" i="5"/>
  <c r="E1215" i="5" s="1"/>
  <c r="G1215" i="5" s="1"/>
  <c r="C1214" i="5"/>
  <c r="E1214" i="5" s="1"/>
  <c r="G1214" i="5" s="1"/>
  <c r="C1213" i="5"/>
  <c r="E1213" i="5" s="1"/>
  <c r="C1212" i="5"/>
  <c r="E1212" i="5" s="1"/>
  <c r="G1212" i="5" s="1"/>
  <c r="C1211" i="5"/>
  <c r="E1211" i="5" s="1"/>
  <c r="G1211" i="5" s="1"/>
  <c r="C1210" i="5"/>
  <c r="E1210" i="5" s="1"/>
  <c r="G1210" i="5" s="1"/>
  <c r="C1209" i="5"/>
  <c r="E1209" i="5" s="1"/>
  <c r="G1209" i="5" s="1"/>
  <c r="C1208" i="5"/>
  <c r="E1208" i="5" s="1"/>
  <c r="G1208" i="5" s="1"/>
  <c r="C1207" i="5"/>
  <c r="E1207" i="5" s="1"/>
  <c r="C1206" i="5"/>
  <c r="E1206" i="5" s="1"/>
  <c r="G1206" i="5" s="1"/>
  <c r="C1205" i="5"/>
  <c r="E1205" i="5" s="1"/>
  <c r="G1205" i="5" s="1"/>
  <c r="C1204" i="5"/>
  <c r="E1204" i="5" s="1"/>
  <c r="C1203" i="5"/>
  <c r="E1203" i="5" s="1"/>
  <c r="G1203" i="5" s="1"/>
  <c r="C1202" i="5"/>
  <c r="E1202" i="5" s="1"/>
  <c r="G1202" i="5" s="1"/>
  <c r="C1201" i="5"/>
  <c r="E1201" i="5" s="1"/>
  <c r="G1201" i="5" s="1"/>
  <c r="C1200" i="5"/>
  <c r="E1200" i="5" s="1"/>
  <c r="C1199" i="5"/>
  <c r="E1199" i="5" s="1"/>
  <c r="G1199" i="5" s="1"/>
  <c r="C1198" i="5"/>
  <c r="E1198" i="5" s="1"/>
  <c r="G1198" i="5" s="1"/>
  <c r="C1197" i="5"/>
  <c r="E1197" i="5" s="1"/>
  <c r="C1196" i="5"/>
  <c r="E1196" i="5" s="1"/>
  <c r="G1196" i="5" s="1"/>
  <c r="C1195" i="5"/>
  <c r="E1195" i="5" s="1"/>
  <c r="G1195" i="5" s="1"/>
  <c r="C1194" i="5"/>
  <c r="E1194" i="5" s="1"/>
  <c r="G1194" i="5" s="1"/>
  <c r="C1193" i="5"/>
  <c r="E1193" i="5" s="1"/>
  <c r="G1193" i="5" s="1"/>
  <c r="C1192" i="5"/>
  <c r="E1192" i="5" s="1"/>
  <c r="G1192" i="5" s="1"/>
  <c r="C1191" i="5"/>
  <c r="E1191" i="5" s="1"/>
  <c r="G1191" i="5" s="1"/>
  <c r="C1190" i="5"/>
  <c r="E1190" i="5" s="1"/>
  <c r="G1190" i="5" s="1"/>
  <c r="C1189" i="5"/>
  <c r="E1189" i="5" s="1"/>
  <c r="G1189" i="5" s="1"/>
  <c r="C1188" i="5"/>
  <c r="E1188" i="5" s="1"/>
  <c r="C1187" i="5"/>
  <c r="E1187" i="5" s="1"/>
  <c r="G1187" i="5" s="1"/>
  <c r="C1186" i="5"/>
  <c r="E1186" i="5" s="1"/>
  <c r="G1186" i="5" s="1"/>
  <c r="C1185" i="5"/>
  <c r="E1185" i="5" s="1"/>
  <c r="G1185" i="5" s="1"/>
  <c r="C1184" i="5"/>
  <c r="E1184" i="5" s="1"/>
  <c r="C1183" i="5"/>
  <c r="E1183" i="5" s="1"/>
  <c r="G1183" i="5" s="1"/>
  <c r="C1182" i="5"/>
  <c r="E1182" i="5" s="1"/>
  <c r="G1182" i="5" s="1"/>
  <c r="C1181" i="5"/>
  <c r="E1181" i="5" s="1"/>
  <c r="C1180" i="5"/>
  <c r="E1180" i="5" s="1"/>
  <c r="G1180" i="5" s="1"/>
  <c r="C1179" i="5"/>
  <c r="E1179" i="5" s="1"/>
  <c r="G1179" i="5" s="1"/>
  <c r="C1178" i="5"/>
  <c r="E1178" i="5" s="1"/>
  <c r="G1178" i="5" s="1"/>
  <c r="C1177" i="5"/>
  <c r="E1177" i="5" s="1"/>
  <c r="G1177" i="5" s="1"/>
  <c r="C1176" i="5"/>
  <c r="E1176" i="5" s="1"/>
  <c r="G1176" i="5" s="1"/>
  <c r="C1175" i="5"/>
  <c r="E1175" i="5" s="1"/>
  <c r="G1175" i="5" s="1"/>
  <c r="C1174" i="5"/>
  <c r="E1174" i="5" s="1"/>
  <c r="G1174" i="5" s="1"/>
  <c r="C1173" i="5"/>
  <c r="E1173" i="5" s="1"/>
  <c r="G1173" i="5" s="1"/>
  <c r="C1172" i="5"/>
  <c r="E1172" i="5" s="1"/>
  <c r="C1171" i="5"/>
  <c r="E1171" i="5" s="1"/>
  <c r="G1171" i="5" s="1"/>
  <c r="C1170" i="5"/>
  <c r="E1170" i="5" s="1"/>
  <c r="G1170" i="5" s="1"/>
  <c r="C1169" i="5"/>
  <c r="E1169" i="5" s="1"/>
  <c r="G1169" i="5" s="1"/>
  <c r="C1168" i="5"/>
  <c r="E1168" i="5" s="1"/>
  <c r="C1167" i="5"/>
  <c r="E1167" i="5" s="1"/>
  <c r="G1167" i="5" s="1"/>
  <c r="C1166" i="5"/>
  <c r="E1166" i="5" s="1"/>
  <c r="G1166" i="5" s="1"/>
  <c r="C1165" i="5"/>
  <c r="E1165" i="5" s="1"/>
  <c r="C1164" i="5"/>
  <c r="E1164" i="5" s="1"/>
  <c r="G1164" i="5" s="1"/>
  <c r="C1163" i="5"/>
  <c r="E1163" i="5" s="1"/>
  <c r="G1163" i="5" s="1"/>
  <c r="C1162" i="5"/>
  <c r="E1162" i="5" s="1"/>
  <c r="G1162" i="5" s="1"/>
  <c r="C1161" i="5"/>
  <c r="E1161" i="5" s="1"/>
  <c r="G1161" i="5" s="1"/>
  <c r="C1160" i="5"/>
  <c r="E1160" i="5" s="1"/>
  <c r="G1160" i="5" s="1"/>
  <c r="C1159" i="5"/>
  <c r="E1159" i="5" s="1"/>
  <c r="C1158" i="5"/>
  <c r="E1158" i="5" s="1"/>
  <c r="G1158" i="5" s="1"/>
  <c r="C1157" i="5"/>
  <c r="E1157" i="5" s="1"/>
  <c r="G1157" i="5" s="1"/>
  <c r="C1156" i="5"/>
  <c r="E1156" i="5" s="1"/>
  <c r="C1155" i="5"/>
  <c r="E1155" i="5" s="1"/>
  <c r="G1155" i="5" s="1"/>
  <c r="C1154" i="5"/>
  <c r="E1154" i="5" s="1"/>
  <c r="G1154" i="5" s="1"/>
  <c r="C1153" i="5"/>
  <c r="E1153" i="5" s="1"/>
  <c r="G1153" i="5" s="1"/>
  <c r="C1152" i="5"/>
  <c r="E1152" i="5" s="1"/>
  <c r="C1151" i="5"/>
  <c r="E1151" i="5" s="1"/>
  <c r="G1151" i="5" s="1"/>
  <c r="C1150" i="5"/>
  <c r="E1150" i="5" s="1"/>
  <c r="G1150" i="5" s="1"/>
  <c r="C1149" i="5"/>
  <c r="E1149" i="5" s="1"/>
  <c r="C1148" i="5"/>
  <c r="E1148" i="5" s="1"/>
  <c r="G1148" i="5" s="1"/>
  <c r="C1147" i="5"/>
  <c r="E1147" i="5" s="1"/>
  <c r="G1147" i="5" s="1"/>
  <c r="C1146" i="5"/>
  <c r="E1146" i="5" s="1"/>
  <c r="G1146" i="5" s="1"/>
  <c r="C1145" i="5"/>
  <c r="E1145" i="5" s="1"/>
  <c r="G1145" i="5" s="1"/>
  <c r="C1144" i="5"/>
  <c r="E1144" i="5" s="1"/>
  <c r="G1144" i="5" s="1"/>
  <c r="C1143" i="5"/>
  <c r="E1143" i="5" s="1"/>
  <c r="G1143" i="5" s="1"/>
  <c r="C1142" i="5"/>
  <c r="E1142" i="5" s="1"/>
  <c r="G1142" i="5" s="1"/>
  <c r="C1141" i="5"/>
  <c r="E1141" i="5" s="1"/>
  <c r="G1141" i="5" s="1"/>
  <c r="C1140" i="5"/>
  <c r="E1140" i="5" s="1"/>
  <c r="C1139" i="5"/>
  <c r="E1139" i="5" s="1"/>
  <c r="G1139" i="5" s="1"/>
  <c r="C1138" i="5"/>
  <c r="E1138" i="5" s="1"/>
  <c r="G1138" i="5" s="1"/>
  <c r="C1137" i="5"/>
  <c r="E1137" i="5" s="1"/>
  <c r="G1137" i="5" s="1"/>
  <c r="C1136" i="5"/>
  <c r="E1136" i="5" s="1"/>
  <c r="C1135" i="5"/>
  <c r="E1135" i="5" s="1"/>
  <c r="G1135" i="5" s="1"/>
  <c r="C1134" i="5"/>
  <c r="E1134" i="5" s="1"/>
  <c r="G1134" i="5" s="1"/>
  <c r="C1133" i="5"/>
  <c r="E1133" i="5" s="1"/>
  <c r="C1132" i="5"/>
  <c r="E1132" i="5" s="1"/>
  <c r="G1132" i="5" s="1"/>
  <c r="C1131" i="5"/>
  <c r="E1131" i="5" s="1"/>
  <c r="G1131" i="5" s="1"/>
  <c r="C1130" i="5"/>
  <c r="E1130" i="5" s="1"/>
  <c r="G1130" i="5" s="1"/>
  <c r="C1129" i="5"/>
  <c r="E1129" i="5" s="1"/>
  <c r="G1129" i="5" s="1"/>
  <c r="C1128" i="5"/>
  <c r="E1128" i="5" s="1"/>
  <c r="G1128" i="5" s="1"/>
  <c r="C1127" i="5"/>
  <c r="E1127" i="5" s="1"/>
  <c r="C1126" i="5"/>
  <c r="E1126" i="5" s="1"/>
  <c r="G1126" i="5" s="1"/>
  <c r="C1125" i="5"/>
  <c r="E1125" i="5" s="1"/>
  <c r="G1125" i="5" s="1"/>
  <c r="C1124" i="5"/>
  <c r="E1124" i="5" s="1"/>
  <c r="C1123" i="5"/>
  <c r="E1123" i="5" s="1"/>
  <c r="G1123" i="5" s="1"/>
  <c r="C1122" i="5"/>
  <c r="E1122" i="5" s="1"/>
  <c r="G1122" i="5" s="1"/>
  <c r="C1121" i="5"/>
  <c r="E1121" i="5" s="1"/>
  <c r="G1121" i="5" s="1"/>
  <c r="C1120" i="5"/>
  <c r="E1120" i="5" s="1"/>
  <c r="C1119" i="5"/>
  <c r="E1119" i="5" s="1"/>
  <c r="G1119" i="5" s="1"/>
  <c r="C1118" i="5"/>
  <c r="E1118" i="5" s="1"/>
  <c r="G1118" i="5" s="1"/>
  <c r="C1117" i="5"/>
  <c r="E1117" i="5" s="1"/>
  <c r="C1116" i="5"/>
  <c r="E1116" i="5" s="1"/>
  <c r="G1116" i="5" s="1"/>
  <c r="C1115" i="5"/>
  <c r="E1115" i="5" s="1"/>
  <c r="G1115" i="5" s="1"/>
  <c r="C1114" i="5"/>
  <c r="E1114" i="5" s="1"/>
  <c r="G1114" i="5" s="1"/>
  <c r="C1113" i="5"/>
  <c r="E1113" i="5" s="1"/>
  <c r="G1113" i="5" s="1"/>
  <c r="C1112" i="5"/>
  <c r="E1112" i="5" s="1"/>
  <c r="G1112" i="5" s="1"/>
  <c r="C1111" i="5"/>
  <c r="E1111" i="5" s="1"/>
  <c r="G1111" i="5" s="1"/>
  <c r="C1110" i="5"/>
  <c r="E1110" i="5" s="1"/>
  <c r="G1110" i="5" s="1"/>
  <c r="C1109" i="5"/>
  <c r="E1109" i="5" s="1"/>
  <c r="G1109" i="5" s="1"/>
  <c r="C1108" i="5"/>
  <c r="E1108" i="5" s="1"/>
  <c r="C1107" i="5"/>
  <c r="E1107" i="5" s="1"/>
  <c r="G1107" i="5" s="1"/>
  <c r="C1106" i="5"/>
  <c r="E1106" i="5" s="1"/>
  <c r="G1106" i="5" s="1"/>
  <c r="C1105" i="5"/>
  <c r="E1105" i="5" s="1"/>
  <c r="G1105" i="5" s="1"/>
  <c r="C1104" i="5"/>
  <c r="E1104" i="5" s="1"/>
  <c r="C1103" i="5"/>
  <c r="E1103" i="5" s="1"/>
  <c r="G1103" i="5" s="1"/>
  <c r="C1102" i="5"/>
  <c r="E1102" i="5" s="1"/>
  <c r="G1102" i="5" s="1"/>
  <c r="C1101" i="5"/>
  <c r="E1101" i="5" s="1"/>
  <c r="C1100" i="5"/>
  <c r="E1100" i="5" s="1"/>
  <c r="G1100" i="5" s="1"/>
  <c r="C1099" i="5"/>
  <c r="E1099" i="5" s="1"/>
  <c r="G1099" i="5" s="1"/>
  <c r="C1098" i="5"/>
  <c r="E1098" i="5" s="1"/>
  <c r="G1098" i="5" s="1"/>
  <c r="C1097" i="5"/>
  <c r="E1097" i="5" s="1"/>
  <c r="G1097" i="5" s="1"/>
  <c r="C1096" i="5"/>
  <c r="E1096" i="5" s="1"/>
  <c r="G1096" i="5" s="1"/>
  <c r="C1095" i="5"/>
  <c r="E1095" i="5" s="1"/>
  <c r="G1095" i="5" s="1"/>
  <c r="C1094" i="5"/>
  <c r="E1094" i="5" s="1"/>
  <c r="G1094" i="5" s="1"/>
  <c r="C1093" i="5"/>
  <c r="E1093" i="5" s="1"/>
  <c r="G1093" i="5" s="1"/>
  <c r="C1092" i="5"/>
  <c r="E1092" i="5" s="1"/>
  <c r="C1091" i="5"/>
  <c r="E1091" i="5" s="1"/>
  <c r="G1091" i="5" s="1"/>
  <c r="C1090" i="5"/>
  <c r="E1090" i="5" s="1"/>
  <c r="G1090" i="5" s="1"/>
  <c r="C1089" i="5"/>
  <c r="E1089" i="5" s="1"/>
  <c r="G1089" i="5" s="1"/>
  <c r="C1088" i="5"/>
  <c r="E1088" i="5" s="1"/>
  <c r="C1087" i="5"/>
  <c r="E1087" i="5" s="1"/>
  <c r="G1087" i="5" s="1"/>
  <c r="C1086" i="5"/>
  <c r="E1086" i="5" s="1"/>
  <c r="G1086" i="5" s="1"/>
  <c r="C1085" i="5"/>
  <c r="E1085" i="5" s="1"/>
  <c r="C1084" i="5"/>
  <c r="E1084" i="5" s="1"/>
  <c r="G1084" i="5" s="1"/>
  <c r="C1083" i="5"/>
  <c r="E1083" i="5" s="1"/>
  <c r="G1083" i="5" s="1"/>
  <c r="C1082" i="5"/>
  <c r="E1082" i="5" s="1"/>
  <c r="G1082" i="5" s="1"/>
  <c r="C1081" i="5"/>
  <c r="E1081" i="5" s="1"/>
  <c r="G1081" i="5" s="1"/>
  <c r="C1080" i="5"/>
  <c r="E1080" i="5" s="1"/>
  <c r="G1080" i="5" s="1"/>
  <c r="C1079" i="5"/>
  <c r="E1079" i="5" s="1"/>
  <c r="C1078" i="5"/>
  <c r="E1078" i="5" s="1"/>
  <c r="G1078" i="5" s="1"/>
  <c r="C1077" i="5"/>
  <c r="E1077" i="5" s="1"/>
  <c r="G1077" i="5" s="1"/>
  <c r="C1076" i="5"/>
  <c r="E1076" i="5" s="1"/>
  <c r="C1075" i="5"/>
  <c r="E1075" i="5" s="1"/>
  <c r="G1075" i="5" s="1"/>
  <c r="C1074" i="5"/>
  <c r="E1074" i="5" s="1"/>
  <c r="G1074" i="5" s="1"/>
  <c r="C1073" i="5"/>
  <c r="E1073" i="5" s="1"/>
  <c r="G1073" i="5" s="1"/>
  <c r="C1072" i="5"/>
  <c r="E1072" i="5" s="1"/>
  <c r="C1071" i="5"/>
  <c r="E1071" i="5" s="1"/>
  <c r="G1071" i="5" s="1"/>
  <c r="C1070" i="5"/>
  <c r="E1070" i="5" s="1"/>
  <c r="G1070" i="5" s="1"/>
  <c r="C1069" i="5"/>
  <c r="E1069" i="5" s="1"/>
  <c r="C1068" i="5"/>
  <c r="E1068" i="5" s="1"/>
  <c r="G1068" i="5" s="1"/>
  <c r="C1067" i="5"/>
  <c r="E1067" i="5" s="1"/>
  <c r="G1067" i="5" s="1"/>
  <c r="C1066" i="5"/>
  <c r="E1066" i="5" s="1"/>
  <c r="G1066" i="5" s="1"/>
  <c r="C1065" i="5"/>
  <c r="E1065" i="5" s="1"/>
  <c r="G1065" i="5" s="1"/>
  <c r="C1064" i="5"/>
  <c r="E1064" i="5" s="1"/>
  <c r="G1064" i="5" s="1"/>
  <c r="C1063" i="5"/>
  <c r="E1063" i="5" s="1"/>
  <c r="C1062" i="5"/>
  <c r="E1062" i="5" s="1"/>
  <c r="G1062" i="5" s="1"/>
  <c r="C1061" i="5"/>
  <c r="E1061" i="5" s="1"/>
  <c r="G1061" i="5" s="1"/>
  <c r="C1060" i="5"/>
  <c r="E1060" i="5" s="1"/>
  <c r="C1059" i="5"/>
  <c r="E1059" i="5" s="1"/>
  <c r="G1059" i="5" s="1"/>
  <c r="C1058" i="5"/>
  <c r="E1058" i="5" s="1"/>
  <c r="G1058" i="5" s="1"/>
  <c r="C1057" i="5"/>
  <c r="E1057" i="5" s="1"/>
  <c r="G1057" i="5" s="1"/>
  <c r="C1056" i="5"/>
  <c r="E1056" i="5" s="1"/>
  <c r="C1055" i="5"/>
  <c r="E1055" i="5" s="1"/>
  <c r="G1055" i="5" s="1"/>
  <c r="C1054" i="5"/>
  <c r="E1054" i="5" s="1"/>
  <c r="G1054" i="5" s="1"/>
  <c r="C1053" i="5"/>
  <c r="E1053" i="5" s="1"/>
  <c r="C1052" i="5"/>
  <c r="E1052" i="5" s="1"/>
  <c r="G1052" i="5" s="1"/>
  <c r="C1051" i="5"/>
  <c r="E1051" i="5" s="1"/>
  <c r="G1051" i="5" s="1"/>
  <c r="C1050" i="5"/>
  <c r="E1050" i="5" s="1"/>
  <c r="G1050" i="5" s="1"/>
  <c r="C1049" i="5"/>
  <c r="E1049" i="5" s="1"/>
  <c r="G1049" i="5" s="1"/>
  <c r="C1048" i="5"/>
  <c r="E1048" i="5" s="1"/>
  <c r="G1048" i="5" s="1"/>
  <c r="C1047" i="5"/>
  <c r="E1047" i="5" s="1"/>
  <c r="G1047" i="5" s="1"/>
  <c r="C1046" i="5"/>
  <c r="E1046" i="5" s="1"/>
  <c r="G1046" i="5" s="1"/>
  <c r="C1045" i="5"/>
  <c r="E1045" i="5" s="1"/>
  <c r="G1045" i="5" s="1"/>
  <c r="C1044" i="5"/>
  <c r="E1044" i="5" s="1"/>
  <c r="C1043" i="5"/>
  <c r="E1043" i="5" s="1"/>
  <c r="G1043" i="5" s="1"/>
  <c r="C1042" i="5"/>
  <c r="E1042" i="5" s="1"/>
  <c r="G1042" i="5" s="1"/>
  <c r="C1041" i="5"/>
  <c r="E1041" i="5" s="1"/>
  <c r="G1041" i="5" s="1"/>
  <c r="C1040" i="5"/>
  <c r="E1040" i="5" s="1"/>
  <c r="C1039" i="5"/>
  <c r="E1039" i="5" s="1"/>
  <c r="G1039" i="5" s="1"/>
  <c r="C1038" i="5"/>
  <c r="E1038" i="5" s="1"/>
  <c r="G1038" i="5" s="1"/>
  <c r="C1037" i="5"/>
  <c r="E1037" i="5" s="1"/>
  <c r="C1036" i="5"/>
  <c r="E1036" i="5" s="1"/>
  <c r="G1036" i="5" s="1"/>
  <c r="C1035" i="5"/>
  <c r="E1035" i="5" s="1"/>
  <c r="G1035" i="5" s="1"/>
  <c r="C1034" i="5"/>
  <c r="E1034" i="5" s="1"/>
  <c r="G1034" i="5" s="1"/>
  <c r="C1033" i="5"/>
  <c r="E1033" i="5" s="1"/>
  <c r="G1033" i="5" s="1"/>
  <c r="C1032" i="5"/>
  <c r="E1032" i="5" s="1"/>
  <c r="G1032" i="5" s="1"/>
  <c r="C1031" i="5"/>
  <c r="E1031" i="5" s="1"/>
  <c r="G1031" i="5" s="1"/>
  <c r="C1030" i="5"/>
  <c r="E1030" i="5" s="1"/>
  <c r="G1030" i="5" s="1"/>
  <c r="C1029" i="5"/>
  <c r="E1029" i="5" s="1"/>
  <c r="G1029" i="5" s="1"/>
  <c r="C1028" i="5"/>
  <c r="E1028" i="5" s="1"/>
  <c r="C1027" i="5"/>
  <c r="E1027" i="5" s="1"/>
  <c r="G1027" i="5" s="1"/>
  <c r="C1026" i="5"/>
  <c r="E1026" i="5" s="1"/>
  <c r="G1026" i="5" s="1"/>
  <c r="C1025" i="5"/>
  <c r="E1025" i="5" s="1"/>
  <c r="G1025" i="5" s="1"/>
  <c r="C1024" i="5"/>
  <c r="E1024" i="5" s="1"/>
  <c r="C1023" i="5"/>
  <c r="E1023" i="5" s="1"/>
  <c r="G1023" i="5" s="1"/>
  <c r="C1022" i="5"/>
  <c r="E1022" i="5" s="1"/>
  <c r="G1022" i="5" s="1"/>
  <c r="C1021" i="5"/>
  <c r="E1021" i="5" s="1"/>
  <c r="C1020" i="5"/>
  <c r="E1020" i="5" s="1"/>
  <c r="G1020" i="5" s="1"/>
  <c r="C1019" i="5"/>
  <c r="E1019" i="5" s="1"/>
  <c r="G1019" i="5" s="1"/>
  <c r="C1018" i="5"/>
  <c r="E1018" i="5" s="1"/>
  <c r="G1018" i="5" s="1"/>
  <c r="C1017" i="5"/>
  <c r="E1017" i="5" s="1"/>
  <c r="G1017" i="5" s="1"/>
  <c r="C1016" i="5"/>
  <c r="E1016" i="5" s="1"/>
  <c r="G1016" i="5" s="1"/>
  <c r="C1015" i="5"/>
  <c r="E1015" i="5" s="1"/>
  <c r="C1014" i="5"/>
  <c r="E1014" i="5" s="1"/>
  <c r="G1014" i="5" s="1"/>
  <c r="C1013" i="5"/>
  <c r="E1013" i="5" s="1"/>
  <c r="G1013" i="5" s="1"/>
  <c r="C1012" i="5"/>
  <c r="E1012" i="5" s="1"/>
  <c r="C1011" i="5"/>
  <c r="E1011" i="5" s="1"/>
  <c r="G1011" i="5" s="1"/>
  <c r="C1010" i="5"/>
  <c r="E1010" i="5" s="1"/>
  <c r="G1010" i="5" s="1"/>
  <c r="C1009" i="5"/>
  <c r="E1009" i="5" s="1"/>
  <c r="G1009" i="5" s="1"/>
  <c r="C1008" i="5"/>
  <c r="E1008" i="5" s="1"/>
  <c r="C1007" i="5"/>
  <c r="E1007" i="5" s="1"/>
  <c r="G1007" i="5" s="1"/>
  <c r="C1006" i="5"/>
  <c r="E1006" i="5" s="1"/>
  <c r="G1006" i="5" s="1"/>
  <c r="C1005" i="5"/>
  <c r="E1005" i="5" s="1"/>
  <c r="C1004" i="5"/>
  <c r="E1004" i="5" s="1"/>
  <c r="G1004" i="5" s="1"/>
  <c r="C1003" i="5"/>
  <c r="E1003" i="5" s="1"/>
  <c r="G1003" i="5" s="1"/>
  <c r="C1002" i="5"/>
  <c r="E1002" i="5" s="1"/>
  <c r="G1002" i="5" s="1"/>
  <c r="C1001" i="5"/>
  <c r="E1001" i="5" s="1"/>
  <c r="G1001" i="5" s="1"/>
  <c r="C1000" i="5"/>
  <c r="E1000" i="5" s="1"/>
  <c r="G1000" i="5" s="1"/>
  <c r="C999" i="5"/>
  <c r="E999" i="5" s="1"/>
  <c r="C998" i="5"/>
  <c r="E998" i="5" s="1"/>
  <c r="G998" i="5" s="1"/>
  <c r="C997" i="5"/>
  <c r="E997" i="5" s="1"/>
  <c r="G997" i="5" s="1"/>
  <c r="C996" i="5"/>
  <c r="E996" i="5" s="1"/>
  <c r="C995" i="5"/>
  <c r="E995" i="5" s="1"/>
  <c r="G995" i="5" s="1"/>
  <c r="C994" i="5"/>
  <c r="E994" i="5" s="1"/>
  <c r="G994" i="5" s="1"/>
  <c r="C993" i="5"/>
  <c r="E993" i="5" s="1"/>
  <c r="G993" i="5" s="1"/>
  <c r="C992" i="5"/>
  <c r="E992" i="5" s="1"/>
  <c r="C991" i="5"/>
  <c r="E991" i="5" s="1"/>
  <c r="G991" i="5" s="1"/>
  <c r="C990" i="5"/>
  <c r="E990" i="5" s="1"/>
  <c r="G990" i="5" s="1"/>
  <c r="C989" i="5"/>
  <c r="E989" i="5" s="1"/>
  <c r="C988" i="5"/>
  <c r="E988" i="5" s="1"/>
  <c r="G988" i="5" s="1"/>
  <c r="C987" i="5"/>
  <c r="E987" i="5" s="1"/>
  <c r="G987" i="5" s="1"/>
  <c r="C986" i="5"/>
  <c r="E986" i="5" s="1"/>
  <c r="G986" i="5" s="1"/>
  <c r="C985" i="5"/>
  <c r="E985" i="5" s="1"/>
  <c r="G985" i="5" s="1"/>
  <c r="C984" i="5"/>
  <c r="E984" i="5" s="1"/>
  <c r="G984" i="5" s="1"/>
  <c r="C983" i="5"/>
  <c r="E983" i="5" s="1"/>
  <c r="G983" i="5" s="1"/>
  <c r="C982" i="5"/>
  <c r="E982" i="5" s="1"/>
  <c r="G982" i="5" s="1"/>
  <c r="C981" i="5"/>
  <c r="E981" i="5" s="1"/>
  <c r="G981" i="5" s="1"/>
  <c r="C980" i="5"/>
  <c r="E980" i="5" s="1"/>
  <c r="C979" i="5"/>
  <c r="E979" i="5" s="1"/>
  <c r="G979" i="5" s="1"/>
  <c r="C978" i="5"/>
  <c r="E978" i="5" s="1"/>
  <c r="G978" i="5" s="1"/>
  <c r="C977" i="5"/>
  <c r="E977" i="5" s="1"/>
  <c r="G977" i="5" s="1"/>
  <c r="C976" i="5"/>
  <c r="E976" i="5" s="1"/>
  <c r="C975" i="5"/>
  <c r="E975" i="5" s="1"/>
  <c r="G975" i="5" s="1"/>
  <c r="C974" i="5"/>
  <c r="E974" i="5" s="1"/>
  <c r="G974" i="5" s="1"/>
  <c r="C973" i="5"/>
  <c r="E973" i="5" s="1"/>
  <c r="C972" i="5"/>
  <c r="E972" i="5" s="1"/>
  <c r="G972" i="5" s="1"/>
  <c r="C971" i="5"/>
  <c r="E971" i="5" s="1"/>
  <c r="G971" i="5" s="1"/>
  <c r="C970" i="5"/>
  <c r="E970" i="5" s="1"/>
  <c r="G970" i="5" s="1"/>
  <c r="C969" i="5"/>
  <c r="E969" i="5" s="1"/>
  <c r="G969" i="5" s="1"/>
  <c r="C968" i="5"/>
  <c r="E968" i="5" s="1"/>
  <c r="G968" i="5" s="1"/>
  <c r="C967" i="5"/>
  <c r="E967" i="5" s="1"/>
  <c r="G967" i="5" s="1"/>
  <c r="C966" i="5"/>
  <c r="E966" i="5" s="1"/>
  <c r="G966" i="5" s="1"/>
  <c r="C965" i="5"/>
  <c r="E965" i="5" s="1"/>
  <c r="G965" i="5" s="1"/>
  <c r="C964" i="5"/>
  <c r="E964" i="5" s="1"/>
  <c r="C963" i="5"/>
  <c r="E963" i="5" s="1"/>
  <c r="G963" i="5" s="1"/>
  <c r="C962" i="5"/>
  <c r="E962" i="5" s="1"/>
  <c r="G962" i="5" s="1"/>
  <c r="C961" i="5"/>
  <c r="E961" i="5" s="1"/>
  <c r="G961" i="5" s="1"/>
  <c r="C960" i="5"/>
  <c r="E960" i="5" s="1"/>
  <c r="C959" i="5"/>
  <c r="E959" i="5" s="1"/>
  <c r="G959" i="5" s="1"/>
  <c r="C958" i="5"/>
  <c r="E958" i="5" s="1"/>
  <c r="G958" i="5" s="1"/>
  <c r="C957" i="5"/>
  <c r="E957" i="5" s="1"/>
  <c r="C956" i="5"/>
  <c r="E956" i="5" s="1"/>
  <c r="G956" i="5" s="1"/>
  <c r="C955" i="5"/>
  <c r="E955" i="5" s="1"/>
  <c r="G955" i="5" s="1"/>
  <c r="C954" i="5"/>
  <c r="E954" i="5" s="1"/>
  <c r="G954" i="5" s="1"/>
  <c r="C953" i="5"/>
  <c r="E953" i="5" s="1"/>
  <c r="G953" i="5" s="1"/>
  <c r="C952" i="5"/>
  <c r="E952" i="5" s="1"/>
  <c r="G952" i="5" s="1"/>
  <c r="C951" i="5"/>
  <c r="E951" i="5" s="1"/>
  <c r="C950" i="5"/>
  <c r="E950" i="5" s="1"/>
  <c r="G950" i="5" s="1"/>
  <c r="C949" i="5"/>
  <c r="E949" i="5" s="1"/>
  <c r="G949" i="5" s="1"/>
  <c r="C948" i="5"/>
  <c r="E948" i="5" s="1"/>
  <c r="C947" i="5"/>
  <c r="E947" i="5" s="1"/>
  <c r="G947" i="5" s="1"/>
  <c r="C946" i="5"/>
  <c r="E946" i="5" s="1"/>
  <c r="G946" i="5" s="1"/>
  <c r="C945" i="5"/>
  <c r="E945" i="5" s="1"/>
  <c r="G945" i="5" s="1"/>
  <c r="C944" i="5"/>
  <c r="E944" i="5" s="1"/>
  <c r="C943" i="5"/>
  <c r="E943" i="5" s="1"/>
  <c r="G943" i="5" s="1"/>
  <c r="C942" i="5"/>
  <c r="E942" i="5" s="1"/>
  <c r="G942" i="5" s="1"/>
  <c r="C941" i="5"/>
  <c r="E941" i="5" s="1"/>
  <c r="C940" i="5"/>
  <c r="E940" i="5" s="1"/>
  <c r="G940" i="5" s="1"/>
  <c r="C939" i="5"/>
  <c r="E939" i="5" s="1"/>
  <c r="G939" i="5" s="1"/>
  <c r="C938" i="5"/>
  <c r="E938" i="5" s="1"/>
  <c r="G938" i="5" s="1"/>
  <c r="C937" i="5"/>
  <c r="E937" i="5" s="1"/>
  <c r="G937" i="5" s="1"/>
  <c r="C936" i="5"/>
  <c r="E936" i="5" s="1"/>
  <c r="G936" i="5" s="1"/>
  <c r="C935" i="5"/>
  <c r="E935" i="5" s="1"/>
  <c r="C934" i="5"/>
  <c r="E934" i="5" s="1"/>
  <c r="G934" i="5" s="1"/>
  <c r="C933" i="5"/>
  <c r="E933" i="5" s="1"/>
  <c r="G933" i="5" s="1"/>
  <c r="C932" i="5"/>
  <c r="E932" i="5" s="1"/>
  <c r="C931" i="5"/>
  <c r="E931" i="5" s="1"/>
  <c r="G931" i="5" s="1"/>
  <c r="C930" i="5"/>
  <c r="E930" i="5" s="1"/>
  <c r="G930" i="5" s="1"/>
  <c r="C929" i="5"/>
  <c r="E929" i="5" s="1"/>
  <c r="G929" i="5" s="1"/>
  <c r="C928" i="5"/>
  <c r="E928" i="5" s="1"/>
  <c r="C927" i="5"/>
  <c r="E927" i="5" s="1"/>
  <c r="G927" i="5" s="1"/>
  <c r="C926" i="5"/>
  <c r="E926" i="5" s="1"/>
  <c r="G926" i="5" s="1"/>
  <c r="C925" i="5"/>
  <c r="E925" i="5" s="1"/>
  <c r="C924" i="5"/>
  <c r="E924" i="5" s="1"/>
  <c r="G924" i="5" s="1"/>
  <c r="C923" i="5"/>
  <c r="E923" i="5" s="1"/>
  <c r="C922" i="5"/>
  <c r="E922" i="5" s="1"/>
  <c r="G922" i="5" s="1"/>
  <c r="C921" i="5"/>
  <c r="E921" i="5" s="1"/>
  <c r="G921" i="5" s="1"/>
  <c r="C920" i="5"/>
  <c r="E920" i="5" s="1"/>
  <c r="G920" i="5" s="1"/>
  <c r="C919" i="5"/>
  <c r="E919" i="5" s="1"/>
  <c r="G919" i="5" s="1"/>
  <c r="C918" i="5"/>
  <c r="E918" i="5" s="1"/>
  <c r="G918" i="5" s="1"/>
  <c r="C917" i="5"/>
  <c r="E917" i="5" s="1"/>
  <c r="G917" i="5" s="1"/>
  <c r="C916" i="5"/>
  <c r="E916" i="5" s="1"/>
  <c r="C915" i="5"/>
  <c r="E915" i="5" s="1"/>
  <c r="G915" i="5" s="1"/>
  <c r="C914" i="5"/>
  <c r="E914" i="5" s="1"/>
  <c r="G914" i="5" s="1"/>
  <c r="C913" i="5"/>
  <c r="E913" i="5" s="1"/>
  <c r="G913" i="5" s="1"/>
  <c r="C912" i="5"/>
  <c r="E912" i="5" s="1"/>
  <c r="C911" i="5"/>
  <c r="E911" i="5" s="1"/>
  <c r="G911" i="5" s="1"/>
  <c r="C910" i="5"/>
  <c r="E910" i="5" s="1"/>
  <c r="G910" i="5" s="1"/>
  <c r="C909" i="5"/>
  <c r="E909" i="5" s="1"/>
  <c r="C908" i="5"/>
  <c r="E908" i="5" s="1"/>
  <c r="G908" i="5" s="1"/>
  <c r="C907" i="5"/>
  <c r="E907" i="5" s="1"/>
  <c r="G907" i="5" s="1"/>
  <c r="C906" i="5"/>
  <c r="E906" i="5" s="1"/>
  <c r="G906" i="5" s="1"/>
  <c r="C905" i="5"/>
  <c r="E905" i="5" s="1"/>
  <c r="G905" i="5" s="1"/>
  <c r="C904" i="5"/>
  <c r="E904" i="5" s="1"/>
  <c r="G904" i="5" s="1"/>
  <c r="C903" i="5"/>
  <c r="E903" i="5" s="1"/>
  <c r="G903" i="5" s="1"/>
  <c r="C902" i="5"/>
  <c r="E902" i="5" s="1"/>
  <c r="G902" i="5" s="1"/>
  <c r="C901" i="5"/>
  <c r="E901" i="5" s="1"/>
  <c r="G901" i="5" s="1"/>
  <c r="C900" i="5"/>
  <c r="E900" i="5" s="1"/>
  <c r="C899" i="5"/>
  <c r="E899" i="5" s="1"/>
  <c r="G899" i="5" s="1"/>
  <c r="C898" i="5"/>
  <c r="E898" i="5" s="1"/>
  <c r="G898" i="5" s="1"/>
  <c r="C897" i="5"/>
  <c r="E897" i="5" s="1"/>
  <c r="G897" i="5" s="1"/>
  <c r="C896" i="5"/>
  <c r="E896" i="5" s="1"/>
  <c r="C895" i="5"/>
  <c r="E895" i="5" s="1"/>
  <c r="G895" i="5" s="1"/>
  <c r="C894" i="5"/>
  <c r="E894" i="5" s="1"/>
  <c r="G894" i="5" s="1"/>
  <c r="C893" i="5"/>
  <c r="E893" i="5" s="1"/>
  <c r="C892" i="5"/>
  <c r="E892" i="5" s="1"/>
  <c r="G892" i="5" s="1"/>
  <c r="C891" i="5"/>
  <c r="E891" i="5" s="1"/>
  <c r="C890" i="5"/>
  <c r="E890" i="5" s="1"/>
  <c r="G890" i="5" s="1"/>
  <c r="C889" i="5"/>
  <c r="E889" i="5" s="1"/>
  <c r="G889" i="5" s="1"/>
  <c r="C888" i="5"/>
  <c r="E888" i="5" s="1"/>
  <c r="G888" i="5" s="1"/>
  <c r="C887" i="5"/>
  <c r="E887" i="5" s="1"/>
  <c r="G887" i="5" s="1"/>
  <c r="C886" i="5"/>
  <c r="E886" i="5" s="1"/>
  <c r="G886" i="5" s="1"/>
  <c r="C885" i="5"/>
  <c r="E885" i="5" s="1"/>
  <c r="G885" i="5" s="1"/>
  <c r="C884" i="5"/>
  <c r="E884" i="5" s="1"/>
  <c r="C883" i="5"/>
  <c r="E883" i="5" s="1"/>
  <c r="C882" i="5"/>
  <c r="E882" i="5" s="1"/>
  <c r="G882" i="5" s="1"/>
  <c r="C881" i="5"/>
  <c r="E881" i="5" s="1"/>
  <c r="G881" i="5" s="1"/>
  <c r="C880" i="5"/>
  <c r="E880" i="5" s="1"/>
  <c r="C879" i="5"/>
  <c r="E879" i="5" s="1"/>
  <c r="G879" i="5" s="1"/>
  <c r="C878" i="5"/>
  <c r="E878" i="5" s="1"/>
  <c r="G878" i="5" s="1"/>
  <c r="C877" i="5"/>
  <c r="E877" i="5" s="1"/>
  <c r="C876" i="5"/>
  <c r="E876" i="5" s="1"/>
  <c r="G876" i="5" s="1"/>
  <c r="C875" i="5"/>
  <c r="E875" i="5" s="1"/>
  <c r="G875" i="5" s="1"/>
  <c r="C874" i="5"/>
  <c r="E874" i="5" s="1"/>
  <c r="G874" i="5" s="1"/>
  <c r="C873" i="5"/>
  <c r="E873" i="5" s="1"/>
  <c r="G873" i="5" s="1"/>
  <c r="C872" i="5"/>
  <c r="E872" i="5" s="1"/>
  <c r="G872" i="5" s="1"/>
  <c r="C871" i="5"/>
  <c r="E871" i="5" s="1"/>
  <c r="G871" i="5" s="1"/>
  <c r="C870" i="5"/>
  <c r="E870" i="5" s="1"/>
  <c r="G870" i="5" s="1"/>
  <c r="C869" i="5"/>
  <c r="E869" i="5" s="1"/>
  <c r="G869" i="5" s="1"/>
  <c r="C868" i="5"/>
  <c r="E868" i="5" s="1"/>
  <c r="C867" i="5"/>
  <c r="E867" i="5" s="1"/>
  <c r="G867" i="5" s="1"/>
  <c r="C866" i="5"/>
  <c r="E866" i="5" s="1"/>
  <c r="G866" i="5" s="1"/>
  <c r="C865" i="5"/>
  <c r="E865" i="5" s="1"/>
  <c r="G865" i="5" s="1"/>
  <c r="C864" i="5"/>
  <c r="E864" i="5" s="1"/>
  <c r="C863" i="5"/>
  <c r="E863" i="5" s="1"/>
  <c r="C862" i="5"/>
  <c r="E862" i="5" s="1"/>
  <c r="G862" i="5" s="1"/>
  <c r="C861" i="5"/>
  <c r="E861" i="5" s="1"/>
  <c r="C860" i="5"/>
  <c r="E860" i="5" s="1"/>
  <c r="G860" i="5" s="1"/>
  <c r="C859" i="5"/>
  <c r="E859" i="5" s="1"/>
  <c r="C858" i="5"/>
  <c r="E858" i="5" s="1"/>
  <c r="G858" i="5" s="1"/>
  <c r="C857" i="5"/>
  <c r="E857" i="5" s="1"/>
  <c r="G857" i="5" s="1"/>
  <c r="C856" i="5"/>
  <c r="E856" i="5" s="1"/>
  <c r="G856" i="5" s="1"/>
  <c r="C855" i="5"/>
  <c r="E855" i="5" s="1"/>
  <c r="G855" i="5" s="1"/>
  <c r="C854" i="5"/>
  <c r="E854" i="5" s="1"/>
  <c r="G854" i="5" s="1"/>
  <c r="C853" i="5"/>
  <c r="E853" i="5" s="1"/>
  <c r="G853" i="5" s="1"/>
  <c r="C852" i="5"/>
  <c r="E852" i="5" s="1"/>
  <c r="C851" i="5"/>
  <c r="E851" i="5" s="1"/>
  <c r="G851" i="5" s="1"/>
  <c r="C850" i="5"/>
  <c r="E850" i="5" s="1"/>
  <c r="G850" i="5" s="1"/>
  <c r="C849" i="5"/>
  <c r="E849" i="5" s="1"/>
  <c r="G849" i="5" s="1"/>
  <c r="C848" i="5"/>
  <c r="E848" i="5" s="1"/>
  <c r="C847" i="5"/>
  <c r="E847" i="5" s="1"/>
  <c r="G847" i="5" s="1"/>
  <c r="C846" i="5"/>
  <c r="E846" i="5" s="1"/>
  <c r="G846" i="5" s="1"/>
  <c r="C845" i="5"/>
  <c r="E845" i="5" s="1"/>
  <c r="C844" i="5"/>
  <c r="E844" i="5" s="1"/>
  <c r="G844" i="5" s="1"/>
  <c r="C843" i="5"/>
  <c r="E843" i="5" s="1"/>
  <c r="G843" i="5" s="1"/>
  <c r="C842" i="5"/>
  <c r="E842" i="5" s="1"/>
  <c r="G842" i="5" s="1"/>
  <c r="C841" i="5"/>
  <c r="E841" i="5" s="1"/>
  <c r="G841" i="5" s="1"/>
  <c r="C840" i="5"/>
  <c r="E840" i="5" s="1"/>
  <c r="G840" i="5" s="1"/>
  <c r="C839" i="5"/>
  <c r="E839" i="5" s="1"/>
  <c r="G839" i="5" s="1"/>
  <c r="C838" i="5"/>
  <c r="E838" i="5" s="1"/>
  <c r="G838" i="5" s="1"/>
  <c r="C837" i="5"/>
  <c r="E837" i="5" s="1"/>
  <c r="G837" i="5" s="1"/>
  <c r="C836" i="5"/>
  <c r="E836" i="5" s="1"/>
  <c r="C835" i="5"/>
  <c r="E835" i="5" s="1"/>
  <c r="C834" i="5"/>
  <c r="E834" i="5" s="1"/>
  <c r="G834" i="5" s="1"/>
  <c r="C833" i="5"/>
  <c r="E833" i="5" s="1"/>
  <c r="G833" i="5" s="1"/>
  <c r="C832" i="5"/>
  <c r="E832" i="5" s="1"/>
  <c r="C831" i="5"/>
  <c r="E831" i="5" s="1"/>
  <c r="C830" i="5"/>
  <c r="E830" i="5" s="1"/>
  <c r="G830" i="5" s="1"/>
  <c r="C829" i="5"/>
  <c r="E829" i="5" s="1"/>
  <c r="C828" i="5"/>
  <c r="E828" i="5" s="1"/>
  <c r="G828" i="5" s="1"/>
  <c r="C827" i="5"/>
  <c r="E827" i="5" s="1"/>
  <c r="G827" i="5" s="1"/>
  <c r="C826" i="5"/>
  <c r="E826" i="5" s="1"/>
  <c r="G826" i="5" s="1"/>
  <c r="C825" i="5"/>
  <c r="E825" i="5" s="1"/>
  <c r="C824" i="5"/>
  <c r="E824" i="5" s="1"/>
  <c r="G824" i="5" s="1"/>
  <c r="C823" i="5"/>
  <c r="E823" i="5" s="1"/>
  <c r="G823" i="5" s="1"/>
  <c r="C822" i="5"/>
  <c r="E822" i="5" s="1"/>
  <c r="G822" i="5" s="1"/>
  <c r="C821" i="5"/>
  <c r="E821" i="5" s="1"/>
  <c r="G821" i="5" s="1"/>
  <c r="C820" i="5"/>
  <c r="E820" i="5" s="1"/>
  <c r="C819" i="5"/>
  <c r="E819" i="5" s="1"/>
  <c r="G819" i="5" s="1"/>
  <c r="C818" i="5"/>
  <c r="E818" i="5" s="1"/>
  <c r="G818" i="5" s="1"/>
  <c r="C817" i="5"/>
  <c r="E817" i="5" s="1"/>
  <c r="G817" i="5" s="1"/>
  <c r="C816" i="5"/>
  <c r="E816" i="5" s="1"/>
  <c r="C815" i="5"/>
  <c r="E815" i="5" s="1"/>
  <c r="C814" i="5"/>
  <c r="E814" i="5" s="1"/>
  <c r="G814" i="5" s="1"/>
  <c r="C813" i="5"/>
  <c r="E813" i="5" s="1"/>
  <c r="C812" i="5"/>
  <c r="E812" i="5" s="1"/>
  <c r="G812" i="5" s="1"/>
  <c r="C811" i="5"/>
  <c r="E811" i="5" s="1"/>
  <c r="C810" i="5"/>
  <c r="E810" i="5" s="1"/>
  <c r="G810" i="5" s="1"/>
  <c r="C809" i="5"/>
  <c r="E809" i="5" s="1"/>
  <c r="G809" i="5" s="1"/>
  <c r="C808" i="5"/>
  <c r="E808" i="5" s="1"/>
  <c r="G808" i="5" s="1"/>
  <c r="C807" i="5"/>
  <c r="E807" i="5" s="1"/>
  <c r="C806" i="5"/>
  <c r="E806" i="5" s="1"/>
  <c r="G806" i="5" s="1"/>
  <c r="C805" i="5"/>
  <c r="E805" i="5" s="1"/>
  <c r="G805" i="5" s="1"/>
  <c r="C804" i="5"/>
  <c r="E804" i="5" s="1"/>
  <c r="C803" i="5"/>
  <c r="E803" i="5" s="1"/>
  <c r="G803" i="5" s="1"/>
  <c r="C802" i="5"/>
  <c r="E802" i="5" s="1"/>
  <c r="G802" i="5" s="1"/>
  <c r="C801" i="5"/>
  <c r="E801" i="5" s="1"/>
  <c r="G801" i="5" s="1"/>
  <c r="C800" i="5"/>
  <c r="E800" i="5" s="1"/>
  <c r="C799" i="5"/>
  <c r="E799" i="5" s="1"/>
  <c r="G799" i="5" s="1"/>
  <c r="C798" i="5"/>
  <c r="E798" i="5" s="1"/>
  <c r="G798" i="5" s="1"/>
  <c r="C797" i="5"/>
  <c r="E797" i="5" s="1"/>
  <c r="C796" i="5"/>
  <c r="E796" i="5" s="1"/>
  <c r="G796" i="5" s="1"/>
  <c r="C795" i="5"/>
  <c r="E795" i="5" s="1"/>
  <c r="G795" i="5" s="1"/>
  <c r="C794" i="5"/>
  <c r="E794" i="5" s="1"/>
  <c r="G794" i="5" s="1"/>
  <c r="C793" i="5"/>
  <c r="E793" i="5" s="1"/>
  <c r="G793" i="5" s="1"/>
  <c r="C792" i="5"/>
  <c r="E792" i="5" s="1"/>
  <c r="G792" i="5" s="1"/>
  <c r="C791" i="5"/>
  <c r="E791" i="5" s="1"/>
  <c r="G791" i="5" s="1"/>
  <c r="C790" i="5"/>
  <c r="E790" i="5" s="1"/>
  <c r="G790" i="5" s="1"/>
  <c r="C789" i="5"/>
  <c r="E789" i="5" s="1"/>
  <c r="G789" i="5" s="1"/>
  <c r="C788" i="5"/>
  <c r="E788" i="5" s="1"/>
  <c r="C787" i="5"/>
  <c r="E787" i="5" s="1"/>
  <c r="C786" i="5"/>
  <c r="E786" i="5" s="1"/>
  <c r="G786" i="5" s="1"/>
  <c r="C785" i="5"/>
  <c r="E785" i="5" s="1"/>
  <c r="G785" i="5" s="1"/>
  <c r="C784" i="5"/>
  <c r="E784" i="5" s="1"/>
  <c r="C783" i="5"/>
  <c r="E783" i="5" s="1"/>
  <c r="C782" i="5"/>
  <c r="E782" i="5" s="1"/>
  <c r="G782" i="5" s="1"/>
  <c r="C781" i="5"/>
  <c r="E781" i="5" s="1"/>
  <c r="C780" i="5"/>
  <c r="E780" i="5" s="1"/>
  <c r="G780" i="5" s="1"/>
  <c r="C779" i="5"/>
  <c r="E779" i="5" s="1"/>
  <c r="G779" i="5" s="1"/>
  <c r="C778" i="5"/>
  <c r="E778" i="5" s="1"/>
  <c r="G778" i="5" s="1"/>
  <c r="C777" i="5"/>
  <c r="E777" i="5" s="1"/>
  <c r="G777" i="5" s="1"/>
  <c r="C776" i="5"/>
  <c r="E776" i="5" s="1"/>
  <c r="G776" i="5" s="1"/>
  <c r="C775" i="5"/>
  <c r="E775" i="5" s="1"/>
  <c r="G775" i="5" s="1"/>
  <c r="C774" i="5"/>
  <c r="E774" i="5" s="1"/>
  <c r="G774" i="5" s="1"/>
  <c r="C773" i="5"/>
  <c r="E773" i="5" s="1"/>
  <c r="G773" i="5" s="1"/>
  <c r="C772" i="5"/>
  <c r="E772" i="5" s="1"/>
  <c r="C771" i="5"/>
  <c r="E771" i="5" s="1"/>
  <c r="G771" i="5" s="1"/>
  <c r="C770" i="5"/>
  <c r="E770" i="5" s="1"/>
  <c r="G770" i="5" s="1"/>
  <c r="C769" i="5"/>
  <c r="E769" i="5" s="1"/>
  <c r="G769" i="5" s="1"/>
  <c r="C768" i="5"/>
  <c r="E768" i="5" s="1"/>
  <c r="C767" i="5"/>
  <c r="E767" i="5" s="1"/>
  <c r="C766" i="5"/>
  <c r="E766" i="5" s="1"/>
  <c r="G766" i="5" s="1"/>
  <c r="C765" i="5"/>
  <c r="E765" i="5" s="1"/>
  <c r="C764" i="5"/>
  <c r="E764" i="5" s="1"/>
  <c r="G764" i="5" s="1"/>
  <c r="C763" i="5"/>
  <c r="E763" i="5" s="1"/>
  <c r="C762" i="5"/>
  <c r="E762" i="5" s="1"/>
  <c r="G762" i="5" s="1"/>
  <c r="C761" i="5"/>
  <c r="E761" i="5" s="1"/>
  <c r="G761" i="5" s="1"/>
  <c r="C760" i="5"/>
  <c r="E760" i="5" s="1"/>
  <c r="G760" i="5" s="1"/>
  <c r="C759" i="5"/>
  <c r="E759" i="5" s="1"/>
  <c r="G759" i="5" s="1"/>
  <c r="C758" i="5"/>
  <c r="E758" i="5" s="1"/>
  <c r="G758" i="5" s="1"/>
  <c r="C757" i="5"/>
  <c r="E757" i="5" s="1"/>
  <c r="G757" i="5" s="1"/>
  <c r="C756" i="5"/>
  <c r="E756" i="5" s="1"/>
  <c r="C755" i="5"/>
  <c r="E755" i="5" s="1"/>
  <c r="G755" i="5" s="1"/>
  <c r="C754" i="5"/>
  <c r="E754" i="5" s="1"/>
  <c r="G754" i="5" s="1"/>
  <c r="C753" i="5"/>
  <c r="E753" i="5" s="1"/>
  <c r="G753" i="5" s="1"/>
  <c r="C752" i="5"/>
  <c r="E752" i="5" s="1"/>
  <c r="C751" i="5"/>
  <c r="E751" i="5" s="1"/>
  <c r="G751" i="5" s="1"/>
  <c r="C750" i="5"/>
  <c r="E750" i="5" s="1"/>
  <c r="G750" i="5" s="1"/>
  <c r="C749" i="5"/>
  <c r="E749" i="5" s="1"/>
  <c r="C748" i="5"/>
  <c r="E748" i="5" s="1"/>
  <c r="G748" i="5" s="1"/>
  <c r="C747" i="5"/>
  <c r="E747" i="5" s="1"/>
  <c r="C746" i="5"/>
  <c r="E746" i="5" s="1"/>
  <c r="G746" i="5" s="1"/>
  <c r="C745" i="5"/>
  <c r="E745" i="5" s="1"/>
  <c r="G745" i="5" s="1"/>
  <c r="C744" i="5"/>
  <c r="E744" i="5" s="1"/>
  <c r="G744" i="5" s="1"/>
  <c r="C743" i="5"/>
  <c r="E743" i="5" s="1"/>
  <c r="G743" i="5" s="1"/>
  <c r="C742" i="5"/>
  <c r="E742" i="5" s="1"/>
  <c r="G742" i="5" s="1"/>
  <c r="C741" i="5"/>
  <c r="E741" i="5" s="1"/>
  <c r="G741" i="5" s="1"/>
  <c r="C740" i="5"/>
  <c r="E740" i="5" s="1"/>
  <c r="C739" i="5"/>
  <c r="E739" i="5" s="1"/>
  <c r="G739" i="5" s="1"/>
  <c r="C738" i="5"/>
  <c r="E738" i="5" s="1"/>
  <c r="G738" i="5" s="1"/>
  <c r="C737" i="5"/>
  <c r="E737" i="5" s="1"/>
  <c r="G737" i="5" s="1"/>
  <c r="C736" i="5"/>
  <c r="E736" i="5" s="1"/>
  <c r="C735" i="5"/>
  <c r="E735" i="5" s="1"/>
  <c r="G735" i="5" s="1"/>
  <c r="C734" i="5"/>
  <c r="E734" i="5" s="1"/>
  <c r="G734" i="5" s="1"/>
  <c r="C733" i="5"/>
  <c r="E733" i="5" s="1"/>
  <c r="C732" i="5"/>
  <c r="E732" i="5" s="1"/>
  <c r="G732" i="5" s="1"/>
  <c r="C731" i="5"/>
  <c r="E731" i="5" s="1"/>
  <c r="G731" i="5" s="1"/>
  <c r="C730" i="5"/>
  <c r="E730" i="5" s="1"/>
  <c r="G730" i="5" s="1"/>
  <c r="C729" i="5"/>
  <c r="E729" i="5" s="1"/>
  <c r="G729" i="5" s="1"/>
  <c r="C728" i="5"/>
  <c r="E728" i="5" s="1"/>
  <c r="G728" i="5" s="1"/>
  <c r="C727" i="5"/>
  <c r="E727" i="5" s="1"/>
  <c r="G727" i="5" s="1"/>
  <c r="C726" i="5"/>
  <c r="E726" i="5" s="1"/>
  <c r="G726" i="5" s="1"/>
  <c r="C725" i="5"/>
  <c r="E725" i="5" s="1"/>
  <c r="G725" i="5" s="1"/>
  <c r="C724" i="5"/>
  <c r="E724" i="5" s="1"/>
  <c r="C723" i="5"/>
  <c r="E723" i="5" s="1"/>
  <c r="G723" i="5" s="1"/>
  <c r="C722" i="5"/>
  <c r="E722" i="5" s="1"/>
  <c r="G722" i="5" s="1"/>
  <c r="C721" i="5"/>
  <c r="E721" i="5" s="1"/>
  <c r="G721" i="5" s="1"/>
  <c r="C720" i="5"/>
  <c r="E720" i="5" s="1"/>
  <c r="C719" i="5"/>
  <c r="E719" i="5" s="1"/>
  <c r="C718" i="5"/>
  <c r="E718" i="5" s="1"/>
  <c r="G718" i="5" s="1"/>
  <c r="C717" i="5"/>
  <c r="E717" i="5" s="1"/>
  <c r="C716" i="5"/>
  <c r="E716" i="5" s="1"/>
  <c r="G716" i="5" s="1"/>
  <c r="C715" i="5"/>
  <c r="E715" i="5" s="1"/>
  <c r="G715" i="5" s="1"/>
  <c r="C714" i="5"/>
  <c r="E714" i="5" s="1"/>
  <c r="G714" i="5" s="1"/>
  <c r="C713" i="5"/>
  <c r="E713" i="5" s="1"/>
  <c r="G713" i="5" s="1"/>
  <c r="C712" i="5"/>
  <c r="E712" i="5" s="1"/>
  <c r="G712" i="5" s="1"/>
  <c r="C711" i="5"/>
  <c r="E711" i="5" s="1"/>
  <c r="G711" i="5" s="1"/>
  <c r="C710" i="5"/>
  <c r="E710" i="5" s="1"/>
  <c r="G710" i="5" s="1"/>
  <c r="C709" i="5"/>
  <c r="E709" i="5" s="1"/>
  <c r="G709" i="5" s="1"/>
  <c r="C708" i="5"/>
  <c r="E708" i="5" s="1"/>
  <c r="C707" i="5"/>
  <c r="E707" i="5" s="1"/>
  <c r="G707" i="5" s="1"/>
  <c r="C706" i="5"/>
  <c r="E706" i="5" s="1"/>
  <c r="G706" i="5" s="1"/>
  <c r="C705" i="5"/>
  <c r="E705" i="5" s="1"/>
  <c r="G705" i="5" s="1"/>
  <c r="C704" i="5"/>
  <c r="E704" i="5" s="1"/>
  <c r="C703" i="5"/>
  <c r="E703" i="5" s="1"/>
  <c r="C702" i="5"/>
  <c r="E702" i="5" s="1"/>
  <c r="G702" i="5" s="1"/>
  <c r="C701" i="5"/>
  <c r="E701" i="5" s="1"/>
  <c r="C700" i="5"/>
  <c r="E700" i="5" s="1"/>
  <c r="G700" i="5" s="1"/>
  <c r="C699" i="5"/>
  <c r="E699" i="5" s="1"/>
  <c r="C698" i="5"/>
  <c r="E698" i="5" s="1"/>
  <c r="G698" i="5" s="1"/>
  <c r="C697" i="5"/>
  <c r="E697" i="5" s="1"/>
  <c r="G697" i="5" s="1"/>
  <c r="C696" i="5"/>
  <c r="E696" i="5" s="1"/>
  <c r="G696" i="5" s="1"/>
  <c r="C695" i="5"/>
  <c r="E695" i="5" s="1"/>
  <c r="G695" i="5" s="1"/>
  <c r="C694" i="5"/>
  <c r="E694" i="5" s="1"/>
  <c r="G694" i="5" s="1"/>
  <c r="C693" i="5"/>
  <c r="E693" i="5" s="1"/>
  <c r="G693" i="5" s="1"/>
  <c r="C692" i="5"/>
  <c r="E692" i="5" s="1"/>
  <c r="C691" i="5"/>
  <c r="E691" i="5" s="1"/>
  <c r="G691" i="5" s="1"/>
  <c r="C690" i="5"/>
  <c r="E690" i="5" s="1"/>
  <c r="G690" i="5" s="1"/>
  <c r="C689" i="5"/>
  <c r="E689" i="5" s="1"/>
  <c r="G689" i="5" s="1"/>
  <c r="C688" i="5"/>
  <c r="E688" i="5" s="1"/>
  <c r="C687" i="5"/>
  <c r="E687" i="5" s="1"/>
  <c r="G687" i="5" s="1"/>
  <c r="C686" i="5"/>
  <c r="E686" i="5" s="1"/>
  <c r="G686" i="5" s="1"/>
  <c r="C685" i="5"/>
  <c r="E685" i="5" s="1"/>
  <c r="C684" i="5"/>
  <c r="E684" i="5" s="1"/>
  <c r="G684" i="5" s="1"/>
  <c r="C683" i="5"/>
  <c r="E683" i="5" s="1"/>
  <c r="C682" i="5"/>
  <c r="E682" i="5" s="1"/>
  <c r="G682" i="5" s="1"/>
  <c r="C681" i="5"/>
  <c r="E681" i="5" s="1"/>
  <c r="G681" i="5" s="1"/>
  <c r="C680" i="5"/>
  <c r="E680" i="5" s="1"/>
  <c r="G680" i="5" s="1"/>
  <c r="C679" i="5"/>
  <c r="E679" i="5" s="1"/>
  <c r="C678" i="5"/>
  <c r="E678" i="5" s="1"/>
  <c r="G678" i="5" s="1"/>
  <c r="C677" i="5"/>
  <c r="E677" i="5" s="1"/>
  <c r="G677" i="5" s="1"/>
  <c r="C676" i="5"/>
  <c r="E676" i="5" s="1"/>
  <c r="C675" i="5"/>
  <c r="E675" i="5" s="1"/>
  <c r="C674" i="5"/>
  <c r="E674" i="5" s="1"/>
  <c r="G674" i="5" s="1"/>
  <c r="C673" i="5"/>
  <c r="E673" i="5" s="1"/>
  <c r="G673" i="5" s="1"/>
  <c r="C672" i="5"/>
  <c r="E672" i="5" s="1"/>
  <c r="C671" i="5"/>
  <c r="E671" i="5" s="1"/>
  <c r="G671" i="5" s="1"/>
  <c r="C670" i="5"/>
  <c r="E670" i="5" s="1"/>
  <c r="G670" i="5" s="1"/>
  <c r="C669" i="5"/>
  <c r="E669" i="5" s="1"/>
  <c r="C668" i="5"/>
  <c r="E668" i="5" s="1"/>
  <c r="G668" i="5" s="1"/>
  <c r="C667" i="5"/>
  <c r="E667" i="5" s="1"/>
  <c r="G667" i="5" s="1"/>
  <c r="C666" i="5"/>
  <c r="E666" i="5" s="1"/>
  <c r="C665" i="5"/>
  <c r="E665" i="5" s="1"/>
  <c r="G665" i="5" s="1"/>
  <c r="C664" i="5"/>
  <c r="E664" i="5" s="1"/>
  <c r="G664" i="5" s="1"/>
  <c r="C663" i="5"/>
  <c r="E663" i="5" s="1"/>
  <c r="G663" i="5" s="1"/>
  <c r="C662" i="5"/>
  <c r="E662" i="5" s="1"/>
  <c r="G662" i="5" s="1"/>
  <c r="C661" i="5"/>
  <c r="E661" i="5" s="1"/>
  <c r="G661" i="5" s="1"/>
  <c r="C660" i="5"/>
  <c r="E660" i="5" s="1"/>
  <c r="C659" i="5"/>
  <c r="E659" i="5" s="1"/>
  <c r="C658" i="5"/>
  <c r="E658" i="5" s="1"/>
  <c r="G658" i="5" s="1"/>
  <c r="C657" i="5"/>
  <c r="E657" i="5" s="1"/>
  <c r="G657" i="5" s="1"/>
  <c r="C656" i="5"/>
  <c r="E656" i="5" s="1"/>
  <c r="C655" i="5"/>
  <c r="E655" i="5" s="1"/>
  <c r="C654" i="5"/>
  <c r="E654" i="5" s="1"/>
  <c r="G654" i="5" s="1"/>
  <c r="C653" i="5"/>
  <c r="E653" i="5" s="1"/>
  <c r="C652" i="5"/>
  <c r="E652" i="5" s="1"/>
  <c r="G652" i="5" s="1"/>
  <c r="C651" i="5"/>
  <c r="E651" i="5" s="1"/>
  <c r="G651" i="5" s="1"/>
  <c r="C650" i="5"/>
  <c r="E650" i="5" s="1"/>
  <c r="C649" i="5"/>
  <c r="E649" i="5" s="1"/>
  <c r="G649" i="5" s="1"/>
  <c r="C648" i="5"/>
  <c r="E648" i="5" s="1"/>
  <c r="G648" i="5" s="1"/>
  <c r="C647" i="5"/>
  <c r="E647" i="5" s="1"/>
  <c r="G647" i="5" s="1"/>
  <c r="C646" i="5"/>
  <c r="E646" i="5" s="1"/>
  <c r="G646" i="5" s="1"/>
  <c r="C645" i="5"/>
  <c r="E645" i="5" s="1"/>
  <c r="G645" i="5" s="1"/>
  <c r="C644" i="5"/>
  <c r="E644" i="5" s="1"/>
  <c r="C643" i="5"/>
  <c r="E643" i="5" s="1"/>
  <c r="G643" i="5" s="1"/>
  <c r="C642" i="5"/>
  <c r="E642" i="5" s="1"/>
  <c r="G642" i="5" s="1"/>
  <c r="C641" i="5"/>
  <c r="E641" i="5" s="1"/>
  <c r="G641" i="5" s="1"/>
  <c r="C640" i="5"/>
  <c r="E640" i="5" s="1"/>
  <c r="C639" i="5"/>
  <c r="E639" i="5" s="1"/>
  <c r="C638" i="5"/>
  <c r="E638" i="5" s="1"/>
  <c r="G638" i="5" s="1"/>
  <c r="C637" i="5"/>
  <c r="E637" i="5" s="1"/>
  <c r="C636" i="5"/>
  <c r="E636" i="5" s="1"/>
  <c r="G636" i="5" s="1"/>
  <c r="C635" i="5"/>
  <c r="E635" i="5" s="1"/>
  <c r="C634" i="5"/>
  <c r="E634" i="5" s="1"/>
  <c r="C633" i="5"/>
  <c r="E633" i="5" s="1"/>
  <c r="G633" i="5" s="1"/>
  <c r="C632" i="5"/>
  <c r="E632" i="5" s="1"/>
  <c r="G632" i="5" s="1"/>
  <c r="C631" i="5"/>
  <c r="E631" i="5" s="1"/>
  <c r="G631" i="5" s="1"/>
  <c r="C630" i="5"/>
  <c r="E630" i="5" s="1"/>
  <c r="G630" i="5" s="1"/>
  <c r="C629" i="5"/>
  <c r="E629" i="5" s="1"/>
  <c r="G629" i="5" s="1"/>
  <c r="C628" i="5"/>
  <c r="E628" i="5" s="1"/>
  <c r="C627" i="5"/>
  <c r="E627" i="5" s="1"/>
  <c r="G627" i="5" s="1"/>
  <c r="C626" i="5"/>
  <c r="E626" i="5" s="1"/>
  <c r="G626" i="5" s="1"/>
  <c r="C625" i="5"/>
  <c r="E625" i="5" s="1"/>
  <c r="G625" i="5" s="1"/>
  <c r="C624" i="5"/>
  <c r="E624" i="5" s="1"/>
  <c r="C623" i="5"/>
  <c r="E623" i="5" s="1"/>
  <c r="G623" i="5" s="1"/>
  <c r="C622" i="5"/>
  <c r="E622" i="5" s="1"/>
  <c r="G622" i="5" s="1"/>
  <c r="C621" i="5"/>
  <c r="E621" i="5" s="1"/>
  <c r="C620" i="5"/>
  <c r="E620" i="5" s="1"/>
  <c r="G620" i="5" s="1"/>
  <c r="C619" i="5"/>
  <c r="E619" i="5" s="1"/>
  <c r="G619" i="5" s="1"/>
  <c r="C618" i="5"/>
  <c r="E618" i="5" s="1"/>
  <c r="C617" i="5"/>
  <c r="E617" i="5" s="1"/>
  <c r="G617" i="5" s="1"/>
  <c r="C616" i="5"/>
  <c r="E616" i="5" s="1"/>
  <c r="G616" i="5" s="1"/>
  <c r="C615" i="5"/>
  <c r="E615" i="5" s="1"/>
  <c r="C614" i="5"/>
  <c r="E614" i="5" s="1"/>
  <c r="G614" i="5" s="1"/>
  <c r="C613" i="5"/>
  <c r="E613" i="5" s="1"/>
  <c r="G613" i="5" s="1"/>
  <c r="C612" i="5"/>
  <c r="E612" i="5" s="1"/>
  <c r="C611" i="5"/>
  <c r="E611" i="5" s="1"/>
  <c r="G611" i="5" s="1"/>
  <c r="C610" i="5"/>
  <c r="E610" i="5" s="1"/>
  <c r="G610" i="5" s="1"/>
  <c r="C609" i="5"/>
  <c r="E609" i="5" s="1"/>
  <c r="G609" i="5" s="1"/>
  <c r="C608" i="5"/>
  <c r="E608" i="5" s="1"/>
  <c r="C607" i="5"/>
  <c r="E607" i="5" s="1"/>
  <c r="G607" i="5" s="1"/>
  <c r="C606" i="5"/>
  <c r="E606" i="5" s="1"/>
  <c r="G606" i="5" s="1"/>
  <c r="C605" i="5"/>
  <c r="E605" i="5" s="1"/>
  <c r="C604" i="5"/>
  <c r="E604" i="5" s="1"/>
  <c r="G604" i="5" s="1"/>
  <c r="C603" i="5"/>
  <c r="E603" i="5" s="1"/>
  <c r="C602" i="5"/>
  <c r="E602" i="5" s="1"/>
  <c r="C601" i="5"/>
  <c r="E601" i="5" s="1"/>
  <c r="G601" i="5" s="1"/>
  <c r="C600" i="5"/>
  <c r="E600" i="5" s="1"/>
  <c r="G600" i="5" s="1"/>
  <c r="C599" i="5"/>
  <c r="E599" i="5" s="1"/>
  <c r="G599" i="5" s="1"/>
  <c r="C598" i="5"/>
  <c r="E598" i="5" s="1"/>
  <c r="G598" i="5" s="1"/>
  <c r="C597" i="5"/>
  <c r="E597" i="5" s="1"/>
  <c r="G597" i="5" s="1"/>
  <c r="C596" i="5"/>
  <c r="E596" i="5" s="1"/>
  <c r="C595" i="5"/>
  <c r="E595" i="5" s="1"/>
  <c r="G595" i="5" s="1"/>
  <c r="C594" i="5"/>
  <c r="E594" i="5" s="1"/>
  <c r="G594" i="5" s="1"/>
  <c r="C593" i="5"/>
  <c r="E593" i="5" s="1"/>
  <c r="G593" i="5" s="1"/>
  <c r="C592" i="5"/>
  <c r="E592" i="5" s="1"/>
  <c r="C591" i="5"/>
  <c r="E591" i="5" s="1"/>
  <c r="C590" i="5"/>
  <c r="E590" i="5" s="1"/>
  <c r="G590" i="5" s="1"/>
  <c r="C589" i="5"/>
  <c r="E589" i="5" s="1"/>
  <c r="C588" i="5"/>
  <c r="E588" i="5" s="1"/>
  <c r="G588" i="5" s="1"/>
  <c r="C587" i="5"/>
  <c r="E587" i="5" s="1"/>
  <c r="G587" i="5" s="1"/>
  <c r="C586" i="5"/>
  <c r="E586" i="5" s="1"/>
  <c r="C585" i="5"/>
  <c r="E585" i="5" s="1"/>
  <c r="G585" i="5" s="1"/>
  <c r="C584" i="5"/>
  <c r="E584" i="5" s="1"/>
  <c r="G584" i="5" s="1"/>
  <c r="C583" i="5"/>
  <c r="E583" i="5" s="1"/>
  <c r="G583" i="5" s="1"/>
  <c r="C582" i="5"/>
  <c r="E582" i="5" s="1"/>
  <c r="G582" i="5" s="1"/>
  <c r="C581" i="5"/>
  <c r="E581" i="5" s="1"/>
  <c r="G581" i="5" s="1"/>
  <c r="C580" i="5"/>
  <c r="E580" i="5" s="1"/>
  <c r="C579" i="5"/>
  <c r="E579" i="5" s="1"/>
  <c r="G579" i="5" s="1"/>
  <c r="C578" i="5"/>
  <c r="E578" i="5" s="1"/>
  <c r="G578" i="5" s="1"/>
  <c r="C577" i="5"/>
  <c r="E577" i="5" s="1"/>
  <c r="G577" i="5" s="1"/>
  <c r="C576" i="5"/>
  <c r="E576" i="5" s="1"/>
  <c r="C575" i="5"/>
  <c r="E575" i="5" s="1"/>
  <c r="C574" i="5"/>
  <c r="E574" i="5" s="1"/>
  <c r="G574" i="5" s="1"/>
  <c r="C573" i="5"/>
  <c r="E573" i="5" s="1"/>
  <c r="C572" i="5"/>
  <c r="E572" i="5" s="1"/>
  <c r="G572" i="5" s="1"/>
  <c r="C571" i="5"/>
  <c r="E571" i="5" s="1"/>
  <c r="C570" i="5"/>
  <c r="E570" i="5" s="1"/>
  <c r="C569" i="5"/>
  <c r="E569" i="5" s="1"/>
  <c r="G569" i="5" s="1"/>
  <c r="C568" i="5"/>
  <c r="E568" i="5" s="1"/>
  <c r="G568" i="5" s="1"/>
  <c r="C567" i="5"/>
  <c r="E567" i="5" s="1"/>
  <c r="G567" i="5" s="1"/>
  <c r="C566" i="5"/>
  <c r="E566" i="5" s="1"/>
  <c r="G566" i="5" s="1"/>
  <c r="C565" i="5"/>
  <c r="E565" i="5" s="1"/>
  <c r="G565" i="5" s="1"/>
  <c r="C564" i="5"/>
  <c r="E564" i="5" s="1"/>
  <c r="C563" i="5"/>
  <c r="E563" i="5" s="1"/>
  <c r="G563" i="5" s="1"/>
  <c r="C562" i="5"/>
  <c r="E562" i="5" s="1"/>
  <c r="G562" i="5" s="1"/>
  <c r="C561" i="5"/>
  <c r="E561" i="5" s="1"/>
  <c r="G561" i="5" s="1"/>
  <c r="C560" i="5"/>
  <c r="E560" i="5" s="1"/>
  <c r="C559" i="5"/>
  <c r="E559" i="5" s="1"/>
  <c r="G559" i="5" s="1"/>
  <c r="C558" i="5"/>
  <c r="E558" i="5" s="1"/>
  <c r="G558" i="5" s="1"/>
  <c r="C557" i="5"/>
  <c r="E557" i="5" s="1"/>
  <c r="C556" i="5"/>
  <c r="E556" i="5" s="1"/>
  <c r="G556" i="5" s="1"/>
  <c r="C555" i="5"/>
  <c r="E555" i="5" s="1"/>
  <c r="C554" i="5"/>
  <c r="E554" i="5" s="1"/>
  <c r="C553" i="5"/>
  <c r="E553" i="5" s="1"/>
  <c r="G553" i="5" s="1"/>
  <c r="C552" i="5"/>
  <c r="E552" i="5" s="1"/>
  <c r="G552" i="5" s="1"/>
  <c r="C551" i="5"/>
  <c r="E551" i="5" s="1"/>
  <c r="G551" i="5" s="1"/>
  <c r="C550" i="5"/>
  <c r="E550" i="5" s="1"/>
  <c r="G550" i="5" s="1"/>
  <c r="C549" i="5"/>
  <c r="E549" i="5" s="1"/>
  <c r="G549" i="5" s="1"/>
  <c r="C548" i="5"/>
  <c r="E548" i="5" s="1"/>
  <c r="C547" i="5"/>
  <c r="E547" i="5" s="1"/>
  <c r="G547" i="5" s="1"/>
  <c r="C546" i="5"/>
  <c r="E546" i="5" s="1"/>
  <c r="G546" i="5" s="1"/>
  <c r="C545" i="5"/>
  <c r="E545" i="5" s="1"/>
  <c r="G545" i="5" s="1"/>
  <c r="C544" i="5"/>
  <c r="E544" i="5" s="1"/>
  <c r="C543" i="5"/>
  <c r="E543" i="5" s="1"/>
  <c r="C542" i="5"/>
  <c r="E542" i="5" s="1"/>
  <c r="G542" i="5" s="1"/>
  <c r="C541" i="5"/>
  <c r="E541" i="5" s="1"/>
  <c r="C540" i="5"/>
  <c r="E540" i="5" s="1"/>
  <c r="G540" i="5" s="1"/>
  <c r="C539" i="5"/>
  <c r="E539" i="5" s="1"/>
  <c r="G539" i="5" s="1"/>
  <c r="C538" i="5"/>
  <c r="E538" i="5" s="1"/>
  <c r="C537" i="5"/>
  <c r="E537" i="5" s="1"/>
  <c r="G537" i="5" s="1"/>
  <c r="C536" i="5"/>
  <c r="E536" i="5" s="1"/>
  <c r="G536" i="5" s="1"/>
  <c r="C535" i="5"/>
  <c r="E535" i="5" s="1"/>
  <c r="G535" i="5" s="1"/>
  <c r="C534" i="5"/>
  <c r="E534" i="5" s="1"/>
  <c r="G534" i="5" s="1"/>
  <c r="C533" i="5"/>
  <c r="E533" i="5" s="1"/>
  <c r="G533" i="5" s="1"/>
  <c r="C532" i="5"/>
  <c r="E532" i="5" s="1"/>
  <c r="C531" i="5"/>
  <c r="E531" i="5" s="1"/>
  <c r="G531" i="5" s="1"/>
  <c r="C530" i="5"/>
  <c r="E530" i="5" s="1"/>
  <c r="G530" i="5" s="1"/>
  <c r="C529" i="5"/>
  <c r="E529" i="5" s="1"/>
  <c r="G529" i="5" s="1"/>
  <c r="C528" i="5"/>
  <c r="E528" i="5" s="1"/>
  <c r="C527" i="5"/>
  <c r="E527" i="5" s="1"/>
  <c r="C526" i="5"/>
  <c r="E526" i="5" s="1"/>
  <c r="G526" i="5" s="1"/>
  <c r="C525" i="5"/>
  <c r="E525" i="5" s="1"/>
  <c r="C524" i="5"/>
  <c r="E524" i="5" s="1"/>
  <c r="G524" i="5" s="1"/>
  <c r="C523" i="5"/>
  <c r="E523" i="5" s="1"/>
  <c r="C522" i="5"/>
  <c r="E522" i="5" s="1"/>
  <c r="C521" i="5"/>
  <c r="E521" i="5" s="1"/>
  <c r="G521" i="5" s="1"/>
  <c r="C520" i="5"/>
  <c r="E520" i="5" s="1"/>
  <c r="G520" i="5" s="1"/>
  <c r="C519" i="5"/>
  <c r="E519" i="5" s="1"/>
  <c r="G519" i="5" s="1"/>
  <c r="C518" i="5"/>
  <c r="E518" i="5" s="1"/>
  <c r="G518" i="5" s="1"/>
  <c r="C517" i="5"/>
  <c r="E517" i="5" s="1"/>
  <c r="G517" i="5" s="1"/>
  <c r="C516" i="5"/>
  <c r="E516" i="5" s="1"/>
  <c r="C515" i="5"/>
  <c r="E515" i="5" s="1"/>
  <c r="G515" i="5" s="1"/>
  <c r="C514" i="5"/>
  <c r="E514" i="5" s="1"/>
  <c r="G514" i="5" s="1"/>
  <c r="C513" i="5"/>
  <c r="E513" i="5" s="1"/>
  <c r="G513" i="5" s="1"/>
  <c r="C512" i="5"/>
  <c r="E512" i="5" s="1"/>
  <c r="C511" i="5"/>
  <c r="E511" i="5" s="1"/>
  <c r="G511" i="5" s="1"/>
  <c r="C510" i="5"/>
  <c r="E510" i="5" s="1"/>
  <c r="G510" i="5" s="1"/>
  <c r="C509" i="5"/>
  <c r="E509" i="5" s="1"/>
  <c r="C508" i="5"/>
  <c r="E508" i="5" s="1"/>
  <c r="G508" i="5" s="1"/>
  <c r="C507" i="5"/>
  <c r="E507" i="5" s="1"/>
  <c r="C506" i="5"/>
  <c r="E506" i="5" s="1"/>
  <c r="C505" i="5"/>
  <c r="E505" i="5" s="1"/>
  <c r="G505" i="5" s="1"/>
  <c r="C504" i="5"/>
  <c r="E504" i="5" s="1"/>
  <c r="G504" i="5" s="1"/>
  <c r="C503" i="5"/>
  <c r="E503" i="5" s="1"/>
  <c r="G503" i="5" s="1"/>
  <c r="C502" i="5"/>
  <c r="E502" i="5" s="1"/>
  <c r="G502" i="5" s="1"/>
  <c r="C501" i="5"/>
  <c r="E501" i="5" s="1"/>
  <c r="G501" i="5" s="1"/>
  <c r="C500" i="5"/>
  <c r="E500" i="5" s="1"/>
  <c r="C499" i="5"/>
  <c r="E499" i="5" s="1"/>
  <c r="G499" i="5" s="1"/>
  <c r="C498" i="5"/>
  <c r="E498" i="5" s="1"/>
  <c r="G498" i="5" s="1"/>
  <c r="C497" i="5"/>
  <c r="E497" i="5" s="1"/>
  <c r="G497" i="5" s="1"/>
  <c r="C496" i="5"/>
  <c r="E496" i="5" s="1"/>
  <c r="C495" i="5"/>
  <c r="E495" i="5" s="1"/>
  <c r="G495" i="5" s="1"/>
  <c r="C494" i="5"/>
  <c r="E494" i="5" s="1"/>
  <c r="G494" i="5" s="1"/>
  <c r="C493" i="5"/>
  <c r="E493" i="5" s="1"/>
  <c r="C492" i="5"/>
  <c r="E492" i="5" s="1"/>
  <c r="G492" i="5" s="1"/>
  <c r="C491" i="5"/>
  <c r="E491" i="5" s="1"/>
  <c r="C490" i="5"/>
  <c r="E490" i="5" s="1"/>
  <c r="C489" i="5"/>
  <c r="E489" i="5" s="1"/>
  <c r="G489" i="5" s="1"/>
  <c r="C488" i="5"/>
  <c r="E488" i="5" s="1"/>
  <c r="G488" i="5" s="1"/>
  <c r="C487" i="5"/>
  <c r="E487" i="5" s="1"/>
  <c r="G487" i="5" s="1"/>
  <c r="C486" i="5"/>
  <c r="E486" i="5" s="1"/>
  <c r="G486" i="5" s="1"/>
  <c r="C485" i="5"/>
  <c r="E485" i="5" s="1"/>
  <c r="G485" i="5" s="1"/>
  <c r="C484" i="5"/>
  <c r="E484" i="5" s="1"/>
  <c r="C483" i="5"/>
  <c r="E483" i="5" s="1"/>
  <c r="G483" i="5" s="1"/>
  <c r="C482" i="5"/>
  <c r="E482" i="5" s="1"/>
  <c r="G482" i="5" s="1"/>
  <c r="C481" i="5"/>
  <c r="E481" i="5" s="1"/>
  <c r="G481" i="5" s="1"/>
  <c r="C480" i="5"/>
  <c r="E480" i="5" s="1"/>
  <c r="C479" i="5"/>
  <c r="E479" i="5" s="1"/>
  <c r="G479" i="5" s="1"/>
  <c r="C478" i="5"/>
  <c r="E478" i="5" s="1"/>
  <c r="G478" i="5" s="1"/>
  <c r="C477" i="5"/>
  <c r="E477" i="5" s="1"/>
  <c r="C476" i="5"/>
  <c r="E476" i="5" s="1"/>
  <c r="G476" i="5" s="1"/>
  <c r="C475" i="5"/>
  <c r="E475" i="5" s="1"/>
  <c r="G475" i="5" s="1"/>
  <c r="C474" i="5"/>
  <c r="E474" i="5" s="1"/>
  <c r="C473" i="5"/>
  <c r="E473" i="5" s="1"/>
  <c r="G473" i="5" s="1"/>
  <c r="C472" i="5"/>
  <c r="E472" i="5" s="1"/>
  <c r="G472" i="5" s="1"/>
  <c r="C471" i="5"/>
  <c r="E471" i="5" s="1"/>
  <c r="G471" i="5" s="1"/>
  <c r="C470" i="5"/>
  <c r="E470" i="5" s="1"/>
  <c r="G470" i="5" s="1"/>
  <c r="C469" i="5"/>
  <c r="E469" i="5" s="1"/>
  <c r="G469" i="5" s="1"/>
  <c r="C468" i="5"/>
  <c r="E468" i="5" s="1"/>
  <c r="C467" i="5"/>
  <c r="E467" i="5" s="1"/>
  <c r="G467" i="5" s="1"/>
  <c r="C466" i="5"/>
  <c r="E466" i="5" s="1"/>
  <c r="G466" i="5" s="1"/>
  <c r="C465" i="5"/>
  <c r="E465" i="5" s="1"/>
  <c r="G465" i="5" s="1"/>
  <c r="C464" i="5"/>
  <c r="E464" i="5" s="1"/>
  <c r="C463" i="5"/>
  <c r="E463" i="5" s="1"/>
  <c r="G463" i="5" s="1"/>
  <c r="C462" i="5"/>
  <c r="E462" i="5" s="1"/>
  <c r="G462" i="5" s="1"/>
  <c r="C461" i="5"/>
  <c r="E461" i="5" s="1"/>
  <c r="C460" i="5"/>
  <c r="E460" i="5" s="1"/>
  <c r="G460" i="5" s="1"/>
  <c r="C459" i="5"/>
  <c r="E459" i="5" s="1"/>
  <c r="G459" i="5" s="1"/>
  <c r="C458" i="5"/>
  <c r="E458" i="5" s="1"/>
  <c r="C457" i="5"/>
  <c r="E457" i="5" s="1"/>
  <c r="G457" i="5" s="1"/>
  <c r="C456" i="5"/>
  <c r="E456" i="5" s="1"/>
  <c r="C455" i="5"/>
  <c r="E455" i="5" s="1"/>
  <c r="G455" i="5" s="1"/>
  <c r="C454" i="5"/>
  <c r="E454" i="5" s="1"/>
  <c r="G454" i="5" s="1"/>
  <c r="C453" i="5"/>
  <c r="E453" i="5" s="1"/>
  <c r="G453" i="5" s="1"/>
  <c r="C452" i="5"/>
  <c r="E452" i="5" s="1"/>
  <c r="C451" i="5"/>
  <c r="E451" i="5" s="1"/>
  <c r="G451" i="5" s="1"/>
  <c r="C450" i="5"/>
  <c r="E450" i="5" s="1"/>
  <c r="G450" i="5" s="1"/>
  <c r="C449" i="5"/>
  <c r="E449" i="5" s="1"/>
  <c r="G449" i="5" s="1"/>
  <c r="C448" i="5"/>
  <c r="E448" i="5" s="1"/>
  <c r="G448" i="5" s="1"/>
  <c r="C447" i="5"/>
  <c r="E447" i="5" s="1"/>
  <c r="G447" i="5" s="1"/>
  <c r="C446" i="5"/>
  <c r="E446" i="5" s="1"/>
  <c r="G446" i="5" s="1"/>
  <c r="C445" i="5"/>
  <c r="E445" i="5" s="1"/>
  <c r="C444" i="5"/>
  <c r="E444" i="5" s="1"/>
  <c r="G444" i="5" s="1"/>
  <c r="C443" i="5"/>
  <c r="E443" i="5" s="1"/>
  <c r="G443" i="5" s="1"/>
  <c r="C442" i="5"/>
  <c r="E442" i="5" s="1"/>
  <c r="C441" i="5"/>
  <c r="E441" i="5" s="1"/>
  <c r="G441" i="5" s="1"/>
  <c r="C440" i="5"/>
  <c r="E440" i="5" s="1"/>
  <c r="C439" i="5"/>
  <c r="E439" i="5" s="1"/>
  <c r="G439" i="5" s="1"/>
  <c r="C438" i="5"/>
  <c r="E438" i="5" s="1"/>
  <c r="G438" i="5" s="1"/>
  <c r="C437" i="5"/>
  <c r="E437" i="5" s="1"/>
  <c r="G437" i="5" s="1"/>
  <c r="C436" i="5"/>
  <c r="E436" i="5" s="1"/>
  <c r="C435" i="5"/>
  <c r="E435" i="5" s="1"/>
  <c r="C434" i="5"/>
  <c r="E434" i="5" s="1"/>
  <c r="G434" i="5" s="1"/>
  <c r="C433" i="5"/>
  <c r="E433" i="5" s="1"/>
  <c r="G433" i="5" s="1"/>
  <c r="C432" i="5"/>
  <c r="E432" i="5" s="1"/>
  <c r="G432" i="5" s="1"/>
  <c r="C431" i="5"/>
  <c r="E431" i="5" s="1"/>
  <c r="G431" i="5" s="1"/>
  <c r="C430" i="5"/>
  <c r="E430" i="5" s="1"/>
  <c r="G430" i="5" s="1"/>
  <c r="C429" i="5"/>
  <c r="E429" i="5" s="1"/>
  <c r="C428" i="5"/>
  <c r="E428" i="5" s="1"/>
  <c r="G428" i="5" s="1"/>
  <c r="C427" i="5"/>
  <c r="E427" i="5" s="1"/>
  <c r="C426" i="5"/>
  <c r="E426" i="5" s="1"/>
  <c r="C425" i="5"/>
  <c r="E425" i="5" s="1"/>
  <c r="G425" i="5" s="1"/>
  <c r="C424" i="5"/>
  <c r="E424" i="5" s="1"/>
  <c r="C423" i="5"/>
  <c r="E423" i="5" s="1"/>
  <c r="C422" i="5"/>
  <c r="E422" i="5" s="1"/>
  <c r="G422" i="5" s="1"/>
  <c r="C421" i="5"/>
  <c r="E421" i="5" s="1"/>
  <c r="G421" i="5" s="1"/>
  <c r="C420" i="5"/>
  <c r="E420" i="5" s="1"/>
  <c r="C419" i="5"/>
  <c r="E419" i="5" s="1"/>
  <c r="G419" i="5" s="1"/>
  <c r="C418" i="5"/>
  <c r="E418" i="5" s="1"/>
  <c r="G418" i="5" s="1"/>
  <c r="C417" i="5"/>
  <c r="E417" i="5" s="1"/>
  <c r="G417" i="5" s="1"/>
  <c r="C416" i="5"/>
  <c r="E416" i="5" s="1"/>
  <c r="G416" i="5" s="1"/>
  <c r="C415" i="5"/>
  <c r="E415" i="5" s="1"/>
  <c r="G415" i="5" s="1"/>
  <c r="C414" i="5"/>
  <c r="E414" i="5" s="1"/>
  <c r="G414" i="5" s="1"/>
  <c r="C413" i="5"/>
  <c r="E413" i="5" s="1"/>
  <c r="C412" i="5"/>
  <c r="E412" i="5" s="1"/>
  <c r="G412" i="5" s="1"/>
  <c r="C411" i="5"/>
  <c r="E411" i="5" s="1"/>
  <c r="C410" i="5"/>
  <c r="E410" i="5" s="1"/>
  <c r="C409" i="5"/>
  <c r="E409" i="5" s="1"/>
  <c r="G409" i="5" s="1"/>
  <c r="C408" i="5"/>
  <c r="E408" i="5" s="1"/>
  <c r="C407" i="5"/>
  <c r="E407" i="5" s="1"/>
  <c r="G407" i="5" s="1"/>
  <c r="C406" i="5"/>
  <c r="E406" i="5" s="1"/>
  <c r="G406" i="5" s="1"/>
  <c r="C405" i="5"/>
  <c r="E405" i="5" s="1"/>
  <c r="G405" i="5" s="1"/>
  <c r="C404" i="5"/>
  <c r="E404" i="5" s="1"/>
  <c r="C403" i="5"/>
  <c r="E403" i="5" s="1"/>
  <c r="G403" i="5" s="1"/>
  <c r="C402" i="5"/>
  <c r="E402" i="5" s="1"/>
  <c r="G402" i="5" s="1"/>
  <c r="C401" i="5"/>
  <c r="E401" i="5" s="1"/>
  <c r="G401" i="5" s="1"/>
  <c r="C400" i="5"/>
  <c r="E400" i="5" s="1"/>
  <c r="G400" i="5" s="1"/>
  <c r="C399" i="5"/>
  <c r="E399" i="5" s="1"/>
  <c r="C398" i="5"/>
  <c r="E398" i="5" s="1"/>
  <c r="G398" i="5" s="1"/>
  <c r="C397" i="5"/>
  <c r="E397" i="5" s="1"/>
  <c r="C396" i="5"/>
  <c r="E396" i="5" s="1"/>
  <c r="G396" i="5" s="1"/>
  <c r="C395" i="5"/>
  <c r="E395" i="5" s="1"/>
  <c r="G395" i="5" s="1"/>
  <c r="C394" i="5"/>
  <c r="E394" i="5" s="1"/>
  <c r="C393" i="5"/>
  <c r="E393" i="5" s="1"/>
  <c r="G393" i="5" s="1"/>
  <c r="C392" i="5"/>
  <c r="E392" i="5" s="1"/>
  <c r="C391" i="5"/>
  <c r="E391" i="5" s="1"/>
  <c r="G391" i="5" s="1"/>
  <c r="C390" i="5"/>
  <c r="E390" i="5" s="1"/>
  <c r="G390" i="5" s="1"/>
  <c r="C389" i="5"/>
  <c r="E389" i="5" s="1"/>
  <c r="G389" i="5" s="1"/>
  <c r="C388" i="5"/>
  <c r="E388" i="5" s="1"/>
  <c r="C387" i="5"/>
  <c r="E387" i="5" s="1"/>
  <c r="C386" i="5"/>
  <c r="E386" i="5" s="1"/>
  <c r="G386" i="5" s="1"/>
  <c r="C385" i="5"/>
  <c r="E385" i="5" s="1"/>
  <c r="G385" i="5" s="1"/>
  <c r="C384" i="5"/>
  <c r="E384" i="5" s="1"/>
  <c r="G384" i="5" s="1"/>
  <c r="C383" i="5"/>
  <c r="E383" i="5" s="1"/>
  <c r="G383" i="5" s="1"/>
  <c r="C382" i="5"/>
  <c r="E382" i="5" s="1"/>
  <c r="G382" i="5" s="1"/>
  <c r="C381" i="5"/>
  <c r="E381" i="5" s="1"/>
  <c r="C380" i="5"/>
  <c r="E380" i="5" s="1"/>
  <c r="G380" i="5" s="1"/>
  <c r="C379" i="5"/>
  <c r="E379" i="5" s="1"/>
  <c r="C378" i="5"/>
  <c r="E378" i="5" s="1"/>
  <c r="C377" i="5"/>
  <c r="E377" i="5" s="1"/>
  <c r="G377" i="5" s="1"/>
  <c r="C376" i="5"/>
  <c r="E376" i="5" s="1"/>
  <c r="C375" i="5"/>
  <c r="E375" i="5" s="1"/>
  <c r="G375" i="5" s="1"/>
  <c r="C374" i="5"/>
  <c r="E374" i="5" s="1"/>
  <c r="G374" i="5" s="1"/>
  <c r="C373" i="5"/>
  <c r="E373" i="5" s="1"/>
  <c r="G373" i="5" s="1"/>
  <c r="C372" i="5"/>
  <c r="E372" i="5" s="1"/>
  <c r="C371" i="5"/>
  <c r="E371" i="5" s="1"/>
  <c r="C370" i="5"/>
  <c r="E370" i="5" s="1"/>
  <c r="G370" i="5" s="1"/>
  <c r="C369" i="5"/>
  <c r="E369" i="5" s="1"/>
  <c r="G369" i="5" s="1"/>
  <c r="C368" i="5"/>
  <c r="E368" i="5" s="1"/>
  <c r="G368" i="5" s="1"/>
  <c r="C367" i="5"/>
  <c r="E367" i="5" s="1"/>
  <c r="G367" i="5" s="1"/>
  <c r="C366" i="5"/>
  <c r="E366" i="5" s="1"/>
  <c r="G366" i="5" s="1"/>
  <c r="C365" i="5"/>
  <c r="E365" i="5" s="1"/>
  <c r="C364" i="5"/>
  <c r="E364" i="5" s="1"/>
  <c r="G364" i="5" s="1"/>
  <c r="C363" i="5"/>
  <c r="E363" i="5" s="1"/>
  <c r="G363" i="5" s="1"/>
  <c r="C362" i="5"/>
  <c r="E362" i="5" s="1"/>
  <c r="C361" i="5"/>
  <c r="E361" i="5" s="1"/>
  <c r="G361" i="5" s="1"/>
  <c r="C360" i="5"/>
  <c r="E360" i="5" s="1"/>
  <c r="C359" i="5"/>
  <c r="E359" i="5" s="1"/>
  <c r="C358" i="5"/>
  <c r="E358" i="5" s="1"/>
  <c r="G358" i="5" s="1"/>
  <c r="C357" i="5"/>
  <c r="E357" i="5" s="1"/>
  <c r="G357" i="5" s="1"/>
  <c r="C356" i="5"/>
  <c r="E356" i="5" s="1"/>
  <c r="C355" i="5"/>
  <c r="E355" i="5" s="1"/>
  <c r="G355" i="5" s="1"/>
  <c r="C354" i="5"/>
  <c r="E354" i="5" s="1"/>
  <c r="G354" i="5" s="1"/>
  <c r="C353" i="5"/>
  <c r="E353" i="5" s="1"/>
  <c r="G353" i="5" s="1"/>
  <c r="C352" i="5"/>
  <c r="E352" i="5" s="1"/>
  <c r="G352" i="5" s="1"/>
  <c r="C351" i="5"/>
  <c r="E351" i="5" s="1"/>
  <c r="G351" i="5" s="1"/>
  <c r="C350" i="5"/>
  <c r="E350" i="5" s="1"/>
  <c r="G350" i="5" s="1"/>
  <c r="C349" i="5"/>
  <c r="E349" i="5" s="1"/>
  <c r="C348" i="5"/>
  <c r="E348" i="5" s="1"/>
  <c r="G348" i="5" s="1"/>
  <c r="C347" i="5"/>
  <c r="E347" i="5" s="1"/>
  <c r="C346" i="5"/>
  <c r="E346" i="5" s="1"/>
  <c r="C345" i="5"/>
  <c r="E345" i="5" s="1"/>
  <c r="G345" i="5" s="1"/>
  <c r="C344" i="5"/>
  <c r="E344" i="5" s="1"/>
  <c r="C343" i="5"/>
  <c r="E343" i="5" s="1"/>
  <c r="C342" i="5"/>
  <c r="E342" i="5" s="1"/>
  <c r="G342" i="5" s="1"/>
  <c r="C341" i="5"/>
  <c r="E341" i="5" s="1"/>
  <c r="G341" i="5" s="1"/>
  <c r="C340" i="5"/>
  <c r="E340" i="5" s="1"/>
  <c r="C339" i="5"/>
  <c r="E339" i="5" s="1"/>
  <c r="G339" i="5" s="1"/>
  <c r="C338" i="5"/>
  <c r="E338" i="5" s="1"/>
  <c r="G338" i="5" s="1"/>
  <c r="C337" i="5"/>
  <c r="E337" i="5" s="1"/>
  <c r="G337" i="5" s="1"/>
  <c r="C336" i="5"/>
  <c r="E336" i="5" s="1"/>
  <c r="G336" i="5" s="1"/>
  <c r="C335" i="5"/>
  <c r="E335" i="5" s="1"/>
  <c r="C334" i="5"/>
  <c r="E334" i="5" s="1"/>
  <c r="G334" i="5" s="1"/>
  <c r="C333" i="5"/>
  <c r="E333" i="5" s="1"/>
  <c r="C332" i="5"/>
  <c r="E332" i="5" s="1"/>
  <c r="G332" i="5" s="1"/>
  <c r="C331" i="5"/>
  <c r="E331" i="5" s="1"/>
  <c r="G331" i="5" s="1"/>
  <c r="C330" i="5"/>
  <c r="E330" i="5" s="1"/>
  <c r="C329" i="5"/>
  <c r="E329" i="5" s="1"/>
  <c r="G329" i="5" s="1"/>
  <c r="C328" i="5"/>
  <c r="E328" i="5" s="1"/>
  <c r="C327" i="5"/>
  <c r="E327" i="5" s="1"/>
  <c r="G327" i="5" s="1"/>
  <c r="C326" i="5"/>
  <c r="E326" i="5" s="1"/>
  <c r="G326" i="5" s="1"/>
  <c r="C325" i="5"/>
  <c r="E325" i="5" s="1"/>
  <c r="G325" i="5" s="1"/>
  <c r="C324" i="5"/>
  <c r="E324" i="5" s="1"/>
  <c r="C323" i="5"/>
  <c r="E323" i="5" s="1"/>
  <c r="G323" i="5" s="1"/>
  <c r="C322" i="5"/>
  <c r="E322" i="5" s="1"/>
  <c r="G322" i="5" s="1"/>
  <c r="C321" i="5"/>
  <c r="E321" i="5" s="1"/>
  <c r="G321" i="5" s="1"/>
  <c r="C320" i="5"/>
  <c r="E320" i="5" s="1"/>
  <c r="G320" i="5" s="1"/>
  <c r="C319" i="5"/>
  <c r="E319" i="5" s="1"/>
  <c r="C318" i="5"/>
  <c r="E318" i="5" s="1"/>
  <c r="G318" i="5" s="1"/>
  <c r="C317" i="5"/>
  <c r="E317" i="5" s="1"/>
  <c r="C316" i="5"/>
  <c r="E316" i="5" s="1"/>
  <c r="G316" i="5" s="1"/>
  <c r="C315" i="5"/>
  <c r="E315" i="5" s="1"/>
  <c r="G315" i="5" s="1"/>
  <c r="C314" i="5"/>
  <c r="E314" i="5" s="1"/>
  <c r="C313" i="5"/>
  <c r="E313" i="5" s="1"/>
  <c r="G313" i="5" s="1"/>
  <c r="C312" i="5"/>
  <c r="E312" i="5" s="1"/>
  <c r="C311" i="5"/>
  <c r="E311" i="5" s="1"/>
  <c r="G311" i="5" s="1"/>
  <c r="C310" i="5"/>
  <c r="E310" i="5" s="1"/>
  <c r="G310" i="5" s="1"/>
  <c r="C309" i="5"/>
  <c r="E309" i="5" s="1"/>
  <c r="G309" i="5" s="1"/>
  <c r="C308" i="5"/>
  <c r="E308" i="5" s="1"/>
  <c r="C307" i="5"/>
  <c r="E307" i="5" s="1"/>
  <c r="G307" i="5" s="1"/>
  <c r="C306" i="5"/>
  <c r="E306" i="5" s="1"/>
  <c r="G306" i="5" s="1"/>
  <c r="C305" i="5"/>
  <c r="E305" i="5" s="1"/>
  <c r="G305" i="5" s="1"/>
  <c r="C304" i="5"/>
  <c r="E304" i="5" s="1"/>
  <c r="G304" i="5" s="1"/>
  <c r="C303" i="5"/>
  <c r="E303" i="5" s="1"/>
  <c r="C302" i="5"/>
  <c r="E302" i="5" s="1"/>
  <c r="G302" i="5" s="1"/>
  <c r="C301" i="5"/>
  <c r="E301" i="5" s="1"/>
  <c r="C300" i="5"/>
  <c r="E300" i="5" s="1"/>
  <c r="G300" i="5" s="1"/>
  <c r="C299" i="5"/>
  <c r="E299" i="5" s="1"/>
  <c r="G299" i="5" s="1"/>
  <c r="C298" i="5"/>
  <c r="E298" i="5" s="1"/>
  <c r="C297" i="5"/>
  <c r="E297" i="5" s="1"/>
  <c r="G297" i="5" s="1"/>
  <c r="C296" i="5"/>
  <c r="E296" i="5" s="1"/>
  <c r="C295" i="5"/>
  <c r="E295" i="5" s="1"/>
  <c r="G295" i="5" s="1"/>
  <c r="C294" i="5"/>
  <c r="E294" i="5" s="1"/>
  <c r="G294" i="5" s="1"/>
  <c r="C293" i="5"/>
  <c r="E293" i="5" s="1"/>
  <c r="G293" i="5" s="1"/>
  <c r="C292" i="5"/>
  <c r="E292" i="5" s="1"/>
  <c r="C291" i="5"/>
  <c r="E291" i="5" s="1"/>
  <c r="G291" i="5" s="1"/>
  <c r="C290" i="5"/>
  <c r="E290" i="5" s="1"/>
  <c r="G290" i="5" s="1"/>
  <c r="C289" i="5"/>
  <c r="E289" i="5" s="1"/>
  <c r="G289" i="5" s="1"/>
  <c r="C288" i="5"/>
  <c r="E288" i="5" s="1"/>
  <c r="G288" i="5" s="1"/>
  <c r="C287" i="5"/>
  <c r="E287" i="5" s="1"/>
  <c r="C286" i="5"/>
  <c r="E286" i="5" s="1"/>
  <c r="G286" i="5" s="1"/>
  <c r="C285" i="5"/>
  <c r="E285" i="5" s="1"/>
  <c r="C284" i="5"/>
  <c r="E284" i="5" s="1"/>
  <c r="G284" i="5" s="1"/>
  <c r="C283" i="5"/>
  <c r="E283" i="5" s="1"/>
  <c r="G283" i="5" s="1"/>
  <c r="C282" i="5"/>
  <c r="E282" i="5" s="1"/>
  <c r="C281" i="5"/>
  <c r="E281" i="5" s="1"/>
  <c r="G281" i="5" s="1"/>
  <c r="C280" i="5"/>
  <c r="E280" i="5" s="1"/>
  <c r="C279" i="5"/>
  <c r="E279" i="5" s="1"/>
  <c r="G279" i="5" s="1"/>
  <c r="C278" i="5"/>
  <c r="E278" i="5" s="1"/>
  <c r="G278" i="5" s="1"/>
  <c r="C277" i="5"/>
  <c r="E277" i="5" s="1"/>
  <c r="G277" i="5" s="1"/>
  <c r="C276" i="5"/>
  <c r="E276" i="5" s="1"/>
  <c r="C275" i="5"/>
  <c r="E275" i="5" s="1"/>
  <c r="G275" i="5" s="1"/>
  <c r="C274" i="5"/>
  <c r="E274" i="5" s="1"/>
  <c r="G274" i="5" s="1"/>
  <c r="C273" i="5"/>
  <c r="E273" i="5" s="1"/>
  <c r="G273" i="5" s="1"/>
  <c r="C272" i="5"/>
  <c r="E272" i="5" s="1"/>
  <c r="G272" i="5" s="1"/>
  <c r="C271" i="5"/>
  <c r="E271" i="5" s="1"/>
  <c r="C270" i="5"/>
  <c r="E270" i="5" s="1"/>
  <c r="G270" i="5" s="1"/>
  <c r="C269" i="5"/>
  <c r="E269" i="5" s="1"/>
  <c r="C268" i="5"/>
  <c r="E268" i="5" s="1"/>
  <c r="G268" i="5" s="1"/>
  <c r="C267" i="5"/>
  <c r="E267" i="5" s="1"/>
  <c r="G267" i="5" s="1"/>
  <c r="C266" i="5"/>
  <c r="E266" i="5" s="1"/>
  <c r="C265" i="5"/>
  <c r="E265" i="5" s="1"/>
  <c r="G265" i="5" s="1"/>
  <c r="C264" i="5"/>
  <c r="E264" i="5" s="1"/>
  <c r="C263" i="5"/>
  <c r="E263" i="5" s="1"/>
  <c r="G263" i="5" s="1"/>
  <c r="C262" i="5"/>
  <c r="E262" i="5" s="1"/>
  <c r="G262" i="5" s="1"/>
  <c r="C261" i="5"/>
  <c r="E261" i="5" s="1"/>
  <c r="G261" i="5" s="1"/>
  <c r="C260" i="5"/>
  <c r="E260" i="5" s="1"/>
  <c r="C259" i="5"/>
  <c r="E259" i="5" s="1"/>
  <c r="G259" i="5" s="1"/>
  <c r="C258" i="5"/>
  <c r="E258" i="5" s="1"/>
  <c r="G258" i="5" s="1"/>
  <c r="C257" i="5"/>
  <c r="E257" i="5" s="1"/>
  <c r="G257" i="5" s="1"/>
  <c r="C256" i="5"/>
  <c r="E256" i="5" s="1"/>
  <c r="G256" i="5" s="1"/>
  <c r="C255" i="5"/>
  <c r="E255" i="5" s="1"/>
  <c r="G255" i="5" s="1"/>
  <c r="C254" i="5"/>
  <c r="E254" i="5" s="1"/>
  <c r="G254" i="5" s="1"/>
  <c r="C253" i="5"/>
  <c r="E253" i="5" s="1"/>
  <c r="C252" i="5"/>
  <c r="E252" i="5" s="1"/>
  <c r="G252" i="5" s="1"/>
  <c r="C251" i="5"/>
  <c r="E251" i="5" s="1"/>
  <c r="C250" i="5"/>
  <c r="E250" i="5" s="1"/>
  <c r="C249" i="5"/>
  <c r="E249" i="5" s="1"/>
  <c r="G249" i="5" s="1"/>
  <c r="C248" i="5"/>
  <c r="E248" i="5" s="1"/>
  <c r="C247" i="5"/>
  <c r="E247" i="5" s="1"/>
  <c r="C246" i="5"/>
  <c r="E246" i="5" s="1"/>
  <c r="G246" i="5" s="1"/>
  <c r="C245" i="5"/>
  <c r="E245" i="5" s="1"/>
  <c r="G245" i="5" s="1"/>
  <c r="C244" i="5"/>
  <c r="E244" i="5" s="1"/>
  <c r="C243" i="5"/>
  <c r="E243" i="5" s="1"/>
  <c r="C242" i="5"/>
  <c r="E242" i="5" s="1"/>
  <c r="G242" i="5" s="1"/>
  <c r="C241" i="5"/>
  <c r="E241" i="5" s="1"/>
  <c r="G241" i="5" s="1"/>
  <c r="C240" i="5"/>
  <c r="E240" i="5" s="1"/>
  <c r="G240" i="5" s="1"/>
  <c r="C239" i="5"/>
  <c r="E239" i="5" s="1"/>
  <c r="G239" i="5" s="1"/>
  <c r="C238" i="5"/>
  <c r="E238" i="5" s="1"/>
  <c r="G238" i="5" s="1"/>
  <c r="C237" i="5"/>
  <c r="E237" i="5" s="1"/>
  <c r="C236" i="5"/>
  <c r="E236" i="5" s="1"/>
  <c r="G236" i="5" s="1"/>
  <c r="C235" i="5"/>
  <c r="E235" i="5" s="1"/>
  <c r="G235" i="5" s="1"/>
  <c r="C234" i="5"/>
  <c r="E234" i="5" s="1"/>
  <c r="C233" i="5"/>
  <c r="E233" i="5" s="1"/>
  <c r="G233" i="5" s="1"/>
  <c r="C232" i="5"/>
  <c r="E232" i="5" s="1"/>
  <c r="C231" i="5"/>
  <c r="E231" i="5" s="1"/>
  <c r="G231" i="5" s="1"/>
  <c r="C230" i="5"/>
  <c r="E230" i="5" s="1"/>
  <c r="G230" i="5" s="1"/>
  <c r="C229" i="5"/>
  <c r="E229" i="5" s="1"/>
  <c r="G229" i="5" s="1"/>
  <c r="C228" i="5"/>
  <c r="E228" i="5" s="1"/>
  <c r="C227" i="5"/>
  <c r="E227" i="5" s="1"/>
  <c r="C226" i="5"/>
  <c r="E226" i="5" s="1"/>
  <c r="G226" i="5" s="1"/>
  <c r="C225" i="5"/>
  <c r="E225" i="5" s="1"/>
  <c r="G225" i="5" s="1"/>
  <c r="C224" i="5"/>
  <c r="E224" i="5" s="1"/>
  <c r="G224" i="5" s="1"/>
  <c r="C223" i="5"/>
  <c r="E223" i="5" s="1"/>
  <c r="G223" i="5" s="1"/>
  <c r="C222" i="5"/>
  <c r="E222" i="5" s="1"/>
  <c r="G222" i="5" s="1"/>
  <c r="C221" i="5"/>
  <c r="E221" i="5" s="1"/>
  <c r="C220" i="5"/>
  <c r="E220" i="5" s="1"/>
  <c r="G220" i="5" s="1"/>
  <c r="C219" i="5"/>
  <c r="E219" i="5" s="1"/>
  <c r="G219" i="5" s="1"/>
  <c r="C218" i="5"/>
  <c r="E218" i="5" s="1"/>
  <c r="C217" i="5"/>
  <c r="E217" i="5" s="1"/>
  <c r="G217" i="5" s="1"/>
  <c r="C216" i="5"/>
  <c r="E216" i="5" s="1"/>
  <c r="C215" i="5"/>
  <c r="E215" i="5" s="1"/>
  <c r="G215" i="5" s="1"/>
  <c r="C214" i="5"/>
  <c r="E214" i="5" s="1"/>
  <c r="G214" i="5" s="1"/>
  <c r="C213" i="5"/>
  <c r="E213" i="5" s="1"/>
  <c r="G213" i="5" s="1"/>
  <c r="C212" i="5"/>
  <c r="E212" i="5" s="1"/>
  <c r="C211" i="5"/>
  <c r="E211" i="5" s="1"/>
  <c r="G211" i="5" s="1"/>
  <c r="C210" i="5"/>
  <c r="E210" i="5" s="1"/>
  <c r="G210" i="5" s="1"/>
  <c r="C209" i="5"/>
  <c r="E209" i="5" s="1"/>
  <c r="G209" i="5" s="1"/>
  <c r="C208" i="5"/>
  <c r="E208" i="5" s="1"/>
  <c r="G208" i="5" s="1"/>
  <c r="C207" i="5"/>
  <c r="E207" i="5" s="1"/>
  <c r="G207" i="5" s="1"/>
  <c r="C206" i="5"/>
  <c r="E206" i="5" s="1"/>
  <c r="G206" i="5" s="1"/>
  <c r="C205" i="5"/>
  <c r="E205" i="5" s="1"/>
  <c r="C204" i="5"/>
  <c r="E204" i="5" s="1"/>
  <c r="G204" i="5" s="1"/>
  <c r="C203" i="5"/>
  <c r="E203" i="5" s="1"/>
  <c r="C202" i="5"/>
  <c r="E202" i="5" s="1"/>
  <c r="C201" i="5"/>
  <c r="E201" i="5" s="1"/>
  <c r="G201" i="5" s="1"/>
  <c r="C200" i="5"/>
  <c r="E200" i="5" s="1"/>
  <c r="C199" i="5"/>
  <c r="E199" i="5" s="1"/>
  <c r="G199" i="5" s="1"/>
  <c r="C198" i="5"/>
  <c r="E198" i="5" s="1"/>
  <c r="G198" i="5" s="1"/>
  <c r="C197" i="5"/>
  <c r="E197" i="5" s="1"/>
  <c r="G197" i="5" s="1"/>
  <c r="C196" i="5"/>
  <c r="E196" i="5" s="1"/>
  <c r="C195" i="5"/>
  <c r="E195" i="5" s="1"/>
  <c r="G195" i="5" s="1"/>
  <c r="C194" i="5"/>
  <c r="E194" i="5" s="1"/>
  <c r="G194" i="5" s="1"/>
  <c r="C193" i="5"/>
  <c r="E193" i="5" s="1"/>
  <c r="G193" i="5" s="1"/>
  <c r="C192" i="5"/>
  <c r="E192" i="5" s="1"/>
  <c r="G192" i="5" s="1"/>
  <c r="C191" i="5"/>
  <c r="E191" i="5" s="1"/>
  <c r="C190" i="5"/>
  <c r="E190" i="5" s="1"/>
  <c r="G190" i="5" s="1"/>
  <c r="C189" i="5"/>
  <c r="E189" i="5" s="1"/>
  <c r="C188" i="5"/>
  <c r="E188" i="5" s="1"/>
  <c r="G188" i="5" s="1"/>
  <c r="C187" i="5"/>
  <c r="E187" i="5" s="1"/>
  <c r="G187" i="5" s="1"/>
  <c r="C186" i="5"/>
  <c r="E186" i="5" s="1"/>
  <c r="C185" i="5"/>
  <c r="E185" i="5" s="1"/>
  <c r="G185" i="5" s="1"/>
  <c r="C184" i="5"/>
  <c r="E184" i="5" s="1"/>
  <c r="C183" i="5"/>
  <c r="E183" i="5" s="1"/>
  <c r="C182" i="5"/>
  <c r="E182" i="5" s="1"/>
  <c r="G182" i="5" s="1"/>
  <c r="C181" i="5"/>
  <c r="E181" i="5" s="1"/>
  <c r="G181" i="5" s="1"/>
  <c r="C180" i="5"/>
  <c r="E180" i="5" s="1"/>
  <c r="C179" i="5"/>
  <c r="E179" i="5" s="1"/>
  <c r="G179" i="5" s="1"/>
  <c r="C178" i="5"/>
  <c r="E178" i="5" s="1"/>
  <c r="G178" i="5" s="1"/>
  <c r="C177" i="5"/>
  <c r="E177" i="5" s="1"/>
  <c r="G177" i="5" s="1"/>
  <c r="C176" i="5"/>
  <c r="E176" i="5" s="1"/>
  <c r="G176" i="5" s="1"/>
  <c r="C175" i="5"/>
  <c r="E175" i="5" s="1"/>
  <c r="C174" i="5"/>
  <c r="E174" i="5" s="1"/>
  <c r="G174" i="5" s="1"/>
  <c r="C173" i="5"/>
  <c r="E173" i="5" s="1"/>
  <c r="C172" i="5"/>
  <c r="E172" i="5" s="1"/>
  <c r="G172" i="5" s="1"/>
  <c r="C171" i="5"/>
  <c r="E171" i="5" s="1"/>
  <c r="G171" i="5" s="1"/>
  <c r="C170" i="5"/>
  <c r="E170" i="5" s="1"/>
  <c r="C169" i="5"/>
  <c r="E169" i="5" s="1"/>
  <c r="G169" i="5" s="1"/>
  <c r="C168" i="5"/>
  <c r="E168" i="5" s="1"/>
  <c r="C167" i="5"/>
  <c r="E167" i="5" s="1"/>
  <c r="G167" i="5" s="1"/>
  <c r="C166" i="5"/>
  <c r="E166" i="5" s="1"/>
  <c r="G166" i="5" s="1"/>
  <c r="C165" i="5"/>
  <c r="E165" i="5" s="1"/>
  <c r="G165" i="5" s="1"/>
  <c r="C164" i="5"/>
  <c r="E164" i="5" s="1"/>
  <c r="C163" i="5"/>
  <c r="E163" i="5" s="1"/>
  <c r="G163" i="5" s="1"/>
  <c r="C162" i="5"/>
  <c r="E162" i="5" s="1"/>
  <c r="G162" i="5" s="1"/>
  <c r="C161" i="5"/>
  <c r="E161" i="5" s="1"/>
  <c r="G161" i="5" s="1"/>
  <c r="C160" i="5"/>
  <c r="E160" i="5" s="1"/>
  <c r="G160" i="5" s="1"/>
  <c r="C159" i="5"/>
  <c r="E159" i="5" s="1"/>
  <c r="C158" i="5"/>
  <c r="E158" i="5" s="1"/>
  <c r="G158" i="5" s="1"/>
  <c r="C157" i="5"/>
  <c r="E157" i="5" s="1"/>
  <c r="C156" i="5"/>
  <c r="E156" i="5" s="1"/>
  <c r="G156" i="5" s="1"/>
  <c r="C155" i="5"/>
  <c r="E155" i="5" s="1"/>
  <c r="G155" i="5" s="1"/>
  <c r="C154" i="5"/>
  <c r="E154" i="5" s="1"/>
  <c r="C153" i="5"/>
  <c r="E153" i="5" s="1"/>
  <c r="G153" i="5" s="1"/>
  <c r="C152" i="5"/>
  <c r="E152" i="5" s="1"/>
  <c r="C151" i="5"/>
  <c r="E151" i="5" s="1"/>
  <c r="G151" i="5" s="1"/>
  <c r="C150" i="5"/>
  <c r="E150" i="5" s="1"/>
  <c r="G150" i="5" s="1"/>
  <c r="C149" i="5"/>
  <c r="E149" i="5" s="1"/>
  <c r="G149" i="5" s="1"/>
  <c r="C148" i="5"/>
  <c r="E148" i="5" s="1"/>
  <c r="C147" i="5"/>
  <c r="E147" i="5" s="1"/>
  <c r="G147" i="5" s="1"/>
  <c r="C146" i="5"/>
  <c r="E146" i="5" s="1"/>
  <c r="G146" i="5" s="1"/>
  <c r="C145" i="5"/>
  <c r="E145" i="5" s="1"/>
  <c r="G145" i="5" s="1"/>
  <c r="C144" i="5"/>
  <c r="E144" i="5" s="1"/>
  <c r="G144" i="5" s="1"/>
  <c r="C143" i="5"/>
  <c r="E143" i="5" s="1"/>
  <c r="C142" i="5"/>
  <c r="E142" i="5" s="1"/>
  <c r="G142" i="5" s="1"/>
  <c r="C141" i="5"/>
  <c r="E141" i="5" s="1"/>
  <c r="C140" i="5"/>
  <c r="E140" i="5" s="1"/>
  <c r="G140" i="5" s="1"/>
  <c r="C139" i="5"/>
  <c r="E139" i="5" s="1"/>
  <c r="G139" i="5" s="1"/>
  <c r="C138" i="5"/>
  <c r="E138" i="5" s="1"/>
  <c r="C137" i="5"/>
  <c r="E137" i="5" s="1"/>
  <c r="G137" i="5" s="1"/>
  <c r="C136" i="5"/>
  <c r="E136" i="5" s="1"/>
  <c r="C135" i="5"/>
  <c r="E135" i="5" s="1"/>
  <c r="G135" i="5" s="1"/>
  <c r="C134" i="5"/>
  <c r="E134" i="5" s="1"/>
  <c r="G134" i="5" s="1"/>
  <c r="C133" i="5"/>
  <c r="E133" i="5" s="1"/>
  <c r="G133" i="5" s="1"/>
  <c r="C132" i="5"/>
  <c r="E132" i="5" s="1"/>
  <c r="C131" i="5"/>
  <c r="E131" i="5" s="1"/>
  <c r="G131" i="5" s="1"/>
  <c r="C130" i="5"/>
  <c r="E130" i="5" s="1"/>
  <c r="G130" i="5" s="1"/>
  <c r="C129" i="5"/>
  <c r="E129" i="5" s="1"/>
  <c r="G129" i="5" s="1"/>
  <c r="C128" i="5"/>
  <c r="E128" i="5" s="1"/>
  <c r="G128" i="5" s="1"/>
  <c r="C127" i="5"/>
  <c r="E127" i="5" s="1"/>
  <c r="G127" i="5" s="1"/>
  <c r="C126" i="5"/>
  <c r="E126" i="5" s="1"/>
  <c r="G126" i="5" s="1"/>
  <c r="C125" i="5"/>
  <c r="E125" i="5" s="1"/>
  <c r="C124" i="5"/>
  <c r="E124" i="5" s="1"/>
  <c r="G124" i="5" s="1"/>
  <c r="C123" i="5"/>
  <c r="E123" i="5" s="1"/>
  <c r="C122" i="5"/>
  <c r="E122" i="5" s="1"/>
  <c r="C121" i="5"/>
  <c r="E121" i="5" s="1"/>
  <c r="G121" i="5" s="1"/>
  <c r="C120" i="5"/>
  <c r="E120" i="5" s="1"/>
  <c r="C119" i="5"/>
  <c r="E119" i="5" s="1"/>
  <c r="G119" i="5" s="1"/>
  <c r="C118" i="5"/>
  <c r="E118" i="5" s="1"/>
  <c r="G118" i="5" s="1"/>
  <c r="C117" i="5"/>
  <c r="E117" i="5" s="1"/>
  <c r="G117" i="5" s="1"/>
  <c r="C116" i="5"/>
  <c r="E116" i="5" s="1"/>
  <c r="C115" i="5"/>
  <c r="E115" i="5" s="1"/>
  <c r="G115" i="5" s="1"/>
  <c r="C114" i="5"/>
  <c r="E114" i="5" s="1"/>
  <c r="G114" i="5" s="1"/>
  <c r="C113" i="5"/>
  <c r="E113" i="5" s="1"/>
  <c r="G113" i="5" s="1"/>
  <c r="C112" i="5"/>
  <c r="E112" i="5" s="1"/>
  <c r="G112" i="5" s="1"/>
  <c r="C111" i="5"/>
  <c r="E111" i="5" s="1"/>
  <c r="G111" i="5" s="1"/>
  <c r="C110" i="5"/>
  <c r="E110" i="5" s="1"/>
  <c r="G110" i="5" s="1"/>
  <c r="C109" i="5"/>
  <c r="E109" i="5" s="1"/>
  <c r="C108" i="5"/>
  <c r="E108" i="5" s="1"/>
  <c r="G108" i="5" s="1"/>
  <c r="C107" i="5"/>
  <c r="E107" i="5" s="1"/>
  <c r="C106" i="5"/>
  <c r="E106" i="5" s="1"/>
  <c r="C105" i="5"/>
  <c r="E105" i="5" s="1"/>
  <c r="G105" i="5" s="1"/>
  <c r="C104" i="5"/>
  <c r="E104" i="5" s="1"/>
  <c r="C103" i="5"/>
  <c r="E103" i="5" s="1"/>
  <c r="G103" i="5" s="1"/>
  <c r="C102" i="5"/>
  <c r="E102" i="5" s="1"/>
  <c r="G102" i="5" s="1"/>
  <c r="C101" i="5"/>
  <c r="E101" i="5" s="1"/>
  <c r="G101" i="5" s="1"/>
  <c r="C100" i="5"/>
  <c r="E100" i="5" s="1"/>
  <c r="C99" i="5"/>
  <c r="E99" i="5" s="1"/>
  <c r="G99" i="5" s="1"/>
  <c r="C98" i="5"/>
  <c r="E98" i="5" s="1"/>
  <c r="G98" i="5" s="1"/>
  <c r="C97" i="5"/>
  <c r="E97" i="5" s="1"/>
  <c r="G97" i="5" s="1"/>
  <c r="C96" i="5"/>
  <c r="E96" i="5" s="1"/>
  <c r="G96" i="5" s="1"/>
  <c r="C95" i="5"/>
  <c r="E95" i="5" s="1"/>
  <c r="G95" i="5" s="1"/>
  <c r="C94" i="5"/>
  <c r="E94" i="5" s="1"/>
  <c r="G94" i="5" s="1"/>
  <c r="C93" i="5"/>
  <c r="E93" i="5" s="1"/>
  <c r="C92" i="5"/>
  <c r="E92" i="5" s="1"/>
  <c r="G92" i="5" s="1"/>
  <c r="C91" i="5"/>
  <c r="E91" i="5" s="1"/>
  <c r="C90" i="5"/>
  <c r="E90" i="5" s="1"/>
  <c r="C89" i="5"/>
  <c r="E89" i="5" s="1"/>
  <c r="G89" i="5" s="1"/>
  <c r="C88" i="5"/>
  <c r="E88" i="5" s="1"/>
  <c r="C87" i="5"/>
  <c r="E87" i="5" s="1"/>
  <c r="G87" i="5" s="1"/>
  <c r="C86" i="5"/>
  <c r="E86" i="5" s="1"/>
  <c r="G86" i="5" s="1"/>
  <c r="C85" i="5"/>
  <c r="E85" i="5" s="1"/>
  <c r="G85" i="5" s="1"/>
  <c r="C84" i="5"/>
  <c r="E84" i="5" s="1"/>
  <c r="C83" i="5"/>
  <c r="E83" i="5" s="1"/>
  <c r="G83" i="5" s="1"/>
  <c r="C82" i="5"/>
  <c r="E82" i="5" s="1"/>
  <c r="G82" i="5" s="1"/>
  <c r="C81" i="5"/>
  <c r="E81" i="5" s="1"/>
  <c r="G81" i="5" s="1"/>
  <c r="C80" i="5"/>
  <c r="E80" i="5" s="1"/>
  <c r="G80" i="5" s="1"/>
  <c r="C79" i="5"/>
  <c r="E79" i="5" s="1"/>
  <c r="G79" i="5" s="1"/>
  <c r="C78" i="5"/>
  <c r="E78" i="5" s="1"/>
  <c r="G78" i="5" s="1"/>
  <c r="C77" i="5"/>
  <c r="E77" i="5" s="1"/>
  <c r="C76" i="5"/>
  <c r="E76" i="5" s="1"/>
  <c r="G76" i="5" s="1"/>
  <c r="C75" i="5"/>
  <c r="E75" i="5" s="1"/>
  <c r="C74" i="5"/>
  <c r="E74" i="5" s="1"/>
  <c r="C73" i="5"/>
  <c r="E73" i="5" s="1"/>
  <c r="G73" i="5" s="1"/>
  <c r="C72" i="5"/>
  <c r="E72" i="5" s="1"/>
  <c r="C71" i="5"/>
  <c r="E71" i="5" s="1"/>
  <c r="G71" i="5" s="1"/>
  <c r="C70" i="5"/>
  <c r="E70" i="5" s="1"/>
  <c r="G70" i="5" s="1"/>
  <c r="C69" i="5"/>
  <c r="E69" i="5" s="1"/>
  <c r="G69" i="5" s="1"/>
  <c r="C68" i="5"/>
  <c r="E68" i="5" s="1"/>
  <c r="C67" i="5"/>
  <c r="E67" i="5" s="1"/>
  <c r="G67" i="5" s="1"/>
  <c r="C66" i="5"/>
  <c r="E66" i="5" s="1"/>
  <c r="G66" i="5" s="1"/>
  <c r="C65" i="5"/>
  <c r="E65" i="5" s="1"/>
  <c r="G65" i="5" s="1"/>
  <c r="C64" i="5"/>
  <c r="E64" i="5" s="1"/>
  <c r="G64" i="5" s="1"/>
  <c r="C63" i="5"/>
  <c r="E63" i="5" s="1"/>
  <c r="G63" i="5" s="1"/>
  <c r="C62" i="5"/>
  <c r="E62" i="5" s="1"/>
  <c r="G62" i="5" s="1"/>
  <c r="C61" i="5"/>
  <c r="E61" i="5" s="1"/>
  <c r="C60" i="5"/>
  <c r="E60" i="5" s="1"/>
  <c r="G60" i="5" s="1"/>
  <c r="C59" i="5"/>
  <c r="E59" i="5" s="1"/>
  <c r="C58" i="5"/>
  <c r="E58" i="5" s="1"/>
  <c r="C57" i="5"/>
  <c r="E57" i="5" s="1"/>
  <c r="G57" i="5" s="1"/>
  <c r="C56" i="5"/>
  <c r="E56" i="5" s="1"/>
  <c r="C55" i="5"/>
  <c r="E55" i="5" s="1"/>
  <c r="G55" i="5" s="1"/>
  <c r="C54" i="5"/>
  <c r="E54" i="5" s="1"/>
  <c r="G54" i="5" s="1"/>
  <c r="C53" i="5"/>
  <c r="E53" i="5" s="1"/>
  <c r="G53" i="5" s="1"/>
  <c r="C52" i="5"/>
  <c r="E52" i="5" s="1"/>
  <c r="C51" i="5"/>
  <c r="E51" i="5" s="1"/>
  <c r="G51" i="5" s="1"/>
  <c r="C50" i="5"/>
  <c r="E50" i="5" s="1"/>
  <c r="G50" i="5" s="1"/>
  <c r="C49" i="5"/>
  <c r="E49" i="5" s="1"/>
  <c r="G49" i="5" s="1"/>
  <c r="C48" i="5"/>
  <c r="E48" i="5" s="1"/>
  <c r="G48" i="5" s="1"/>
  <c r="C47" i="5"/>
  <c r="E47" i="5" s="1"/>
  <c r="G47" i="5" s="1"/>
  <c r="C46" i="5"/>
  <c r="E46" i="5" s="1"/>
  <c r="G46" i="5" s="1"/>
  <c r="C45" i="5"/>
  <c r="E45" i="5" s="1"/>
  <c r="C44" i="5"/>
  <c r="E44" i="5" s="1"/>
  <c r="G44" i="5" s="1"/>
  <c r="C43" i="5"/>
  <c r="E43" i="5" s="1"/>
  <c r="C42" i="5"/>
  <c r="E42" i="5" s="1"/>
  <c r="C41" i="5"/>
  <c r="E41" i="5" s="1"/>
  <c r="G41" i="5" s="1"/>
  <c r="C40" i="5"/>
  <c r="E40" i="5" s="1"/>
  <c r="C39" i="5"/>
  <c r="E39" i="5" s="1"/>
  <c r="G39" i="5" s="1"/>
  <c r="C38" i="5"/>
  <c r="E38" i="5" s="1"/>
  <c r="G38" i="5" s="1"/>
  <c r="C37" i="5"/>
  <c r="E37" i="5" s="1"/>
  <c r="G37" i="5" s="1"/>
  <c r="C36" i="5"/>
  <c r="E36" i="5" s="1"/>
  <c r="C35" i="5"/>
  <c r="E35" i="5" s="1"/>
  <c r="G35" i="5" s="1"/>
  <c r="C34" i="5"/>
  <c r="E34" i="5" s="1"/>
  <c r="G34" i="5" s="1"/>
  <c r="C33" i="5"/>
  <c r="E33" i="5" s="1"/>
  <c r="G33" i="5" s="1"/>
  <c r="C32" i="5"/>
  <c r="E32" i="5" s="1"/>
  <c r="G32" i="5" s="1"/>
  <c r="C31" i="5"/>
  <c r="E31" i="5" s="1"/>
  <c r="G31" i="5" s="1"/>
  <c r="C30" i="5"/>
  <c r="E30" i="5" s="1"/>
  <c r="G30" i="5" s="1"/>
  <c r="C29" i="5"/>
  <c r="E29" i="5" s="1"/>
  <c r="C28" i="5"/>
  <c r="E28" i="5" s="1"/>
  <c r="G28" i="5" s="1"/>
  <c r="C27" i="5"/>
  <c r="E27" i="5" s="1"/>
  <c r="C26" i="5"/>
  <c r="E26" i="5" s="1"/>
  <c r="C25" i="5"/>
  <c r="E25" i="5" s="1"/>
  <c r="G25" i="5" s="1"/>
  <c r="C24" i="5"/>
  <c r="E24" i="5" s="1"/>
  <c r="C23" i="5"/>
  <c r="E23" i="5" s="1"/>
  <c r="G23" i="5" s="1"/>
  <c r="C22" i="5"/>
  <c r="E22" i="5" s="1"/>
  <c r="G22" i="5" s="1"/>
  <c r="C21" i="5"/>
  <c r="E21" i="5" s="1"/>
  <c r="G21" i="5" s="1"/>
  <c r="C20" i="5"/>
  <c r="E20" i="5" s="1"/>
  <c r="C19" i="5"/>
  <c r="E19" i="5" s="1"/>
  <c r="G19" i="5" s="1"/>
  <c r="C18" i="5"/>
  <c r="E18" i="5" s="1"/>
  <c r="G18" i="5" s="1"/>
  <c r="C17" i="5"/>
  <c r="E17" i="5" s="1"/>
  <c r="G17" i="5" s="1"/>
  <c r="C16" i="5"/>
  <c r="E16" i="5" s="1"/>
  <c r="G16" i="5" s="1"/>
  <c r="C15" i="5"/>
  <c r="E15" i="5" s="1"/>
  <c r="C14" i="5"/>
  <c r="E14" i="5" s="1"/>
  <c r="G14" i="5" s="1"/>
  <c r="C13" i="5"/>
  <c r="E13" i="5" s="1"/>
  <c r="C12" i="5"/>
  <c r="E12" i="5" s="1"/>
  <c r="G12" i="5" s="1"/>
  <c r="C11" i="5"/>
  <c r="E11" i="5" s="1"/>
  <c r="C10" i="5"/>
  <c r="E10" i="5" s="1"/>
  <c r="C9" i="5"/>
  <c r="E9" i="5" s="1"/>
  <c r="G9" i="5" s="1"/>
  <c r="C8" i="5"/>
  <c r="E8" i="5" s="1"/>
  <c r="C7" i="5"/>
  <c r="E7" i="5" s="1"/>
  <c r="C6" i="5"/>
  <c r="E6" i="5" s="1"/>
  <c r="G6" i="5" s="1"/>
  <c r="C5" i="5"/>
  <c r="E5" i="5" s="1"/>
  <c r="G5" i="5" s="1"/>
  <c r="C4" i="5"/>
  <c r="E4" i="5" s="1"/>
  <c r="G4" i="5" s="1"/>
  <c r="C3" i="5"/>
  <c r="C2672" i="3"/>
  <c r="E2672" i="3" s="1"/>
  <c r="C2673" i="3"/>
  <c r="C2674" i="3"/>
  <c r="C2675" i="3"/>
  <c r="C2676" i="3"/>
  <c r="E2676" i="3" s="1"/>
  <c r="F2683" i="5" l="1"/>
  <c r="E2684" i="5"/>
  <c r="F2687" i="5"/>
  <c r="E2688" i="5"/>
  <c r="F2685" i="5"/>
  <c r="E2686" i="5"/>
  <c r="E2683" i="5"/>
  <c r="G2683" i="5" s="1"/>
  <c r="F2686" i="5"/>
  <c r="E2687" i="5"/>
  <c r="G2687" i="5" s="1"/>
  <c r="F2684" i="5"/>
  <c r="E2685" i="5"/>
  <c r="G2685" i="5" s="1"/>
  <c r="F2688" i="5"/>
  <c r="E2689" i="5"/>
  <c r="G1740" i="6"/>
  <c r="G1736" i="6"/>
  <c r="G1739" i="6"/>
  <c r="G692" i="6"/>
  <c r="G700" i="6"/>
  <c r="G720" i="6"/>
  <c r="G736" i="6"/>
  <c r="G740" i="6"/>
  <c r="G744" i="6"/>
  <c r="G772" i="6"/>
  <c r="G784" i="6"/>
  <c r="G800" i="6"/>
  <c r="G808" i="6"/>
  <c r="G812" i="6"/>
  <c r="G836" i="6"/>
  <c r="G860" i="6"/>
  <c r="G872" i="6"/>
  <c r="G884" i="6"/>
  <c r="G896" i="6"/>
  <c r="G912" i="6"/>
  <c r="G916" i="6"/>
  <c r="G936" i="6"/>
  <c r="G964" i="6"/>
  <c r="G988" i="6"/>
  <c r="G996" i="6"/>
  <c r="G1016" i="6"/>
  <c r="G1032" i="6"/>
  <c r="G1036" i="6"/>
  <c r="G1056" i="6"/>
  <c r="G1060" i="6"/>
  <c r="G1064" i="6"/>
  <c r="G1088" i="6"/>
  <c r="G1112" i="6"/>
  <c r="G1128" i="6"/>
  <c r="G1144" i="6"/>
  <c r="G1148" i="6"/>
  <c r="G1164" i="6"/>
  <c r="G1180" i="6"/>
  <c r="G1204" i="6"/>
  <c r="G1208" i="6"/>
  <c r="G1220" i="6"/>
  <c r="G1224" i="6"/>
  <c r="G1236" i="6"/>
  <c r="G1244" i="6"/>
  <c r="G1252" i="6"/>
  <c r="G1268" i="6"/>
  <c r="G1276" i="6"/>
  <c r="G1300" i="6"/>
  <c r="G1316" i="6"/>
  <c r="G1320" i="6"/>
  <c r="G1324" i="6"/>
  <c r="G1336" i="6"/>
  <c r="G1356" i="6"/>
  <c r="G1368" i="6"/>
  <c r="G1376" i="6"/>
  <c r="G1388" i="6"/>
  <c r="G1396" i="6"/>
  <c r="G1400" i="6"/>
  <c r="G1420" i="6"/>
  <c r="G1432" i="6"/>
  <c r="G1440" i="6"/>
  <c r="G1460" i="6"/>
  <c r="G1464" i="6"/>
  <c r="G1488" i="6"/>
  <c r="G1500" i="6"/>
  <c r="G1516" i="6"/>
  <c r="G1528" i="6"/>
  <c r="G1536" i="6"/>
  <c r="G1540" i="6"/>
  <c r="G1544" i="6"/>
  <c r="G1548" i="6"/>
  <c r="G1564" i="6"/>
  <c r="G1576" i="6"/>
  <c r="G1596" i="6"/>
  <c r="G1612" i="6"/>
  <c r="G1632" i="6"/>
  <c r="G1636" i="6"/>
  <c r="G1644" i="6"/>
  <c r="G1664" i="6"/>
  <c r="G1676" i="6"/>
  <c r="G1680" i="6"/>
  <c r="G1684" i="6"/>
  <c r="G1708" i="6"/>
  <c r="G1712" i="6"/>
  <c r="G1716" i="6"/>
  <c r="G1728" i="6"/>
  <c r="G353" i="6"/>
  <c r="G385" i="6"/>
  <c r="G417" i="6"/>
  <c r="G449" i="6"/>
  <c r="G481" i="6"/>
  <c r="G513" i="6"/>
  <c r="G541" i="6"/>
  <c r="G557" i="6"/>
  <c r="G589" i="6"/>
  <c r="G605" i="6"/>
  <c r="G629" i="6"/>
  <c r="G645" i="6"/>
  <c r="G653" i="6"/>
  <c r="G685" i="6"/>
  <c r="G717" i="6"/>
  <c r="G749" i="6"/>
  <c r="G761" i="6"/>
  <c r="G781" i="6"/>
  <c r="G793" i="6"/>
  <c r="G813" i="6"/>
  <c r="G825" i="6"/>
  <c r="G845" i="6"/>
  <c r="G877" i="6"/>
  <c r="G889" i="6"/>
  <c r="G909" i="6"/>
  <c r="G937" i="6"/>
  <c r="G941" i="6"/>
  <c r="G953" i="6"/>
  <c r="G961" i="6"/>
  <c r="G973" i="6"/>
  <c r="G993" i="6"/>
  <c r="G1021" i="6"/>
  <c r="G1037" i="6"/>
  <c r="G1069" i="6"/>
  <c r="G1077" i="6"/>
  <c r="G1081" i="6"/>
  <c r="G1093" i="6"/>
  <c r="G1109" i="6"/>
  <c r="G1161" i="6"/>
  <c r="G1189" i="6"/>
  <c r="G1209" i="6"/>
  <c r="G1241" i="6"/>
  <c r="G1245" i="6"/>
  <c r="G1249" i="6"/>
  <c r="G1273" i="6"/>
  <c r="G1293" i="6"/>
  <c r="G1345" i="6"/>
  <c r="G1365" i="6"/>
  <c r="G1381" i="6"/>
  <c r="G1405" i="6"/>
  <c r="G1429" i="6"/>
  <c r="G1437" i="6"/>
  <c r="G1445" i="6"/>
  <c r="G1497" i="6"/>
  <c r="G1561" i="6"/>
  <c r="G1597" i="6"/>
  <c r="G1601" i="6"/>
  <c r="G1617" i="6"/>
  <c r="G1669" i="6"/>
  <c r="G1733" i="6"/>
  <c r="G2686" i="3"/>
  <c r="G825" i="5"/>
  <c r="G75" i="5"/>
  <c r="G91" i="5"/>
  <c r="G159" i="5"/>
  <c r="G343" i="5"/>
  <c r="G359" i="5"/>
  <c r="G387" i="5"/>
  <c r="G411" i="5"/>
  <c r="G683" i="5"/>
  <c r="G787" i="5"/>
  <c r="G807" i="5"/>
  <c r="G1127" i="5"/>
  <c r="G1207" i="5"/>
  <c r="G1527" i="5"/>
  <c r="G1647" i="5"/>
  <c r="G1963" i="5"/>
  <c r="G2039" i="5"/>
  <c r="G2087" i="5"/>
  <c r="G2135" i="5"/>
  <c r="G2151" i="5"/>
  <c r="G2199" i="5"/>
  <c r="G2215" i="5"/>
  <c r="G2231" i="5"/>
  <c r="G2263" i="5"/>
  <c r="G2279" i="5"/>
  <c r="G2295" i="5"/>
  <c r="G2311" i="5"/>
  <c r="G2327" i="5"/>
  <c r="G2343" i="5"/>
  <c r="G2375" i="5"/>
  <c r="G2391" i="5"/>
  <c r="G2423" i="5"/>
  <c r="G2455" i="5"/>
  <c r="G2503" i="5"/>
  <c r="G2519" i="5"/>
  <c r="G2535" i="5"/>
  <c r="G2567" i="5"/>
  <c r="G2583" i="5"/>
  <c r="G2615" i="5"/>
  <c r="G2631" i="5"/>
  <c r="G113" i="6"/>
  <c r="G145" i="6"/>
  <c r="G177" i="6"/>
  <c r="G241" i="6"/>
  <c r="G273" i="6"/>
  <c r="G433" i="6"/>
  <c r="G549" i="6"/>
  <c r="G573" i="6"/>
  <c r="G613" i="6"/>
  <c r="G797" i="6"/>
  <c r="G829" i="6"/>
  <c r="G861" i="6"/>
  <c r="G893" i="6"/>
  <c r="G1013" i="6"/>
  <c r="G1525" i="6"/>
  <c r="G1573" i="6"/>
  <c r="G1609" i="6"/>
  <c r="G15" i="5"/>
  <c r="G107" i="5"/>
  <c r="G191" i="5"/>
  <c r="G203" i="5"/>
  <c r="G243" i="5"/>
  <c r="G251" i="5"/>
  <c r="G303" i="5"/>
  <c r="G347" i="5"/>
  <c r="G379" i="5"/>
  <c r="G427" i="5"/>
  <c r="G527" i="5"/>
  <c r="G575" i="5"/>
  <c r="G639" i="5"/>
  <c r="G747" i="5"/>
  <c r="G815" i="5"/>
  <c r="G863" i="5"/>
  <c r="G1287" i="5"/>
  <c r="G1403" i="5"/>
  <c r="G1607" i="5"/>
  <c r="G1687" i="5"/>
  <c r="G1835" i="5"/>
  <c r="G1855" i="5"/>
  <c r="G1879" i="5"/>
  <c r="G1939" i="5"/>
  <c r="G2023" i="5"/>
  <c r="G2071" i="5"/>
  <c r="G2119" i="5"/>
  <c r="G2247" i="5"/>
  <c r="G2359" i="5"/>
  <c r="G2551" i="5"/>
  <c r="G2599" i="5"/>
  <c r="G17" i="6"/>
  <c r="G305" i="6"/>
  <c r="G337" i="6"/>
  <c r="G369" i="6"/>
  <c r="G389" i="6"/>
  <c r="G401" i="6"/>
  <c r="G565" i="6"/>
  <c r="G677" i="6"/>
  <c r="G733" i="6"/>
  <c r="G765" i="6"/>
  <c r="G857" i="6"/>
  <c r="G1065" i="6"/>
  <c r="G1137" i="6"/>
  <c r="G1157" i="6"/>
  <c r="G1357" i="6"/>
  <c r="G1485" i="6"/>
  <c r="G1553" i="6"/>
  <c r="G1593" i="6"/>
  <c r="G1629" i="6"/>
  <c r="G1657" i="6"/>
  <c r="G1713" i="6"/>
  <c r="G8" i="5"/>
  <c r="G24" i="5"/>
  <c r="G40" i="5"/>
  <c r="G56" i="5"/>
  <c r="G72" i="5"/>
  <c r="G88" i="5"/>
  <c r="G104" i="5"/>
  <c r="G120" i="5"/>
  <c r="G136" i="5"/>
  <c r="G152" i="5"/>
  <c r="G168" i="5"/>
  <c r="G184" i="5"/>
  <c r="G200" i="5"/>
  <c r="G216" i="5"/>
  <c r="G232" i="5"/>
  <c r="G248" i="5"/>
  <c r="G264" i="5"/>
  <c r="G280" i="5"/>
  <c r="G296" i="5"/>
  <c r="G312" i="5"/>
  <c r="G328" i="5"/>
  <c r="G344" i="5"/>
  <c r="G360" i="5"/>
  <c r="G376" i="5"/>
  <c r="G392" i="5"/>
  <c r="G408" i="5"/>
  <c r="G424" i="5"/>
  <c r="G440" i="5"/>
  <c r="G456" i="5"/>
  <c r="G468" i="5"/>
  <c r="G484" i="5"/>
  <c r="G500" i="5"/>
  <c r="G516" i="5"/>
  <c r="G532" i="5"/>
  <c r="G548" i="5"/>
  <c r="G564" i="5"/>
  <c r="G580" i="5"/>
  <c r="G596" i="5"/>
  <c r="G612" i="5"/>
  <c r="G628" i="5"/>
  <c r="G644" i="5"/>
  <c r="G660" i="5"/>
  <c r="G676" i="5"/>
  <c r="G692" i="5"/>
  <c r="G708" i="5"/>
  <c r="G724" i="5"/>
  <c r="G740" i="5"/>
  <c r="G756" i="5"/>
  <c r="G772" i="5"/>
  <c r="G788" i="5"/>
  <c r="G804" i="5"/>
  <c r="G820" i="5"/>
  <c r="G836" i="5"/>
  <c r="G852" i="5"/>
  <c r="G868" i="5"/>
  <c r="G884" i="5"/>
  <c r="G900" i="5"/>
  <c r="G916" i="5"/>
  <c r="G932" i="5"/>
  <c r="G948" i="5"/>
  <c r="G964" i="5"/>
  <c r="G980" i="5"/>
  <c r="G996" i="5"/>
  <c r="G1012" i="5"/>
  <c r="G1028" i="5"/>
  <c r="G1044" i="5"/>
  <c r="G1060" i="5"/>
  <c r="G1076" i="5"/>
  <c r="G1092" i="5"/>
  <c r="G1108" i="5"/>
  <c r="G1124" i="5"/>
  <c r="G1140" i="5"/>
  <c r="G1156" i="5"/>
  <c r="G1172" i="5"/>
  <c r="G1188" i="5"/>
  <c r="G1204" i="5"/>
  <c r="G1220" i="5"/>
  <c r="G1236" i="5"/>
  <c r="G1252" i="5"/>
  <c r="G1268" i="5"/>
  <c r="G1284" i="5"/>
  <c r="G1300" i="5"/>
  <c r="G1316" i="5"/>
  <c r="G1332" i="5"/>
  <c r="G1348" i="5"/>
  <c r="G1364" i="5"/>
  <c r="G1380" i="5"/>
  <c r="G1396" i="5"/>
  <c r="G1412" i="5"/>
  <c r="G1428" i="5"/>
  <c r="G1444" i="5"/>
  <c r="G1460" i="5"/>
  <c r="G1476" i="5"/>
  <c r="G1492" i="5"/>
  <c r="G1508" i="5"/>
  <c r="G1524" i="5"/>
  <c r="G1540" i="5"/>
  <c r="G1556" i="5"/>
  <c r="G1572" i="5"/>
  <c r="G1588" i="5"/>
  <c r="G1604" i="5"/>
  <c r="G1620" i="5"/>
  <c r="G1636" i="5"/>
  <c r="G1652" i="5"/>
  <c r="G1668" i="5"/>
  <c r="G1684" i="5"/>
  <c r="G1700" i="5"/>
  <c r="G1716" i="5"/>
  <c r="G11" i="5"/>
  <c r="G43" i="5"/>
  <c r="G59" i="5"/>
  <c r="G123" i="5"/>
  <c r="G143" i="5"/>
  <c r="G175" i="5"/>
  <c r="G227" i="5"/>
  <c r="G271" i="5"/>
  <c r="G287" i="5"/>
  <c r="G319" i="5"/>
  <c r="G435" i="5"/>
  <c r="G507" i="5"/>
  <c r="G555" i="5"/>
  <c r="G603" i="5"/>
  <c r="G615" i="5"/>
  <c r="G659" i="5"/>
  <c r="G703" i="5"/>
  <c r="G767" i="5"/>
  <c r="G835" i="5"/>
  <c r="G891" i="5"/>
  <c r="G935" i="5"/>
  <c r="G999" i="5"/>
  <c r="G1063" i="5"/>
  <c r="G1351" i="5"/>
  <c r="G1383" i="5"/>
  <c r="G1463" i="5"/>
  <c r="G1703" i="5"/>
  <c r="G1767" i="5"/>
  <c r="G1831" i="5"/>
  <c r="G1875" i="5"/>
  <c r="G1899" i="5"/>
  <c r="G1919" i="5"/>
  <c r="G1959" i="5"/>
  <c r="G1983" i="5"/>
  <c r="G1991" i="5"/>
  <c r="G2003" i="5"/>
  <c r="G2055" i="5"/>
  <c r="G2103" i="5"/>
  <c r="G2167" i="5"/>
  <c r="G2183" i="5"/>
  <c r="G2407" i="5"/>
  <c r="G2439" i="5"/>
  <c r="G2471" i="5"/>
  <c r="G2487" i="5"/>
  <c r="G2647" i="5"/>
  <c r="G2663" i="5"/>
  <c r="G49" i="6"/>
  <c r="G81" i="6"/>
  <c r="G209" i="6"/>
  <c r="G465" i="6"/>
  <c r="G497" i="6"/>
  <c r="G529" i="6"/>
  <c r="G597" i="6"/>
  <c r="G637" i="6"/>
  <c r="G661" i="6"/>
  <c r="G729" i="6"/>
  <c r="G849" i="6"/>
  <c r="G925" i="6"/>
  <c r="G957" i="6"/>
  <c r="G1001" i="6"/>
  <c r="G1049" i="6"/>
  <c r="G1105" i="6"/>
  <c r="G1141" i="6"/>
  <c r="G1353" i="6"/>
  <c r="G1409" i="6"/>
  <c r="G1469" i="6"/>
  <c r="G1521" i="6"/>
  <c r="G1577" i="6"/>
  <c r="G1633" i="6"/>
  <c r="G1705" i="6"/>
  <c r="E2673" i="3"/>
  <c r="G13" i="5"/>
  <c r="G29" i="5"/>
  <c r="G45" i="5"/>
  <c r="G61" i="5"/>
  <c r="G77" i="5"/>
  <c r="G93" i="5"/>
  <c r="G109" i="5"/>
  <c r="G125" i="5"/>
  <c r="G141" i="5"/>
  <c r="G157" i="5"/>
  <c r="G173" i="5"/>
  <c r="G189" i="5"/>
  <c r="G205" i="5"/>
  <c r="G221" i="5"/>
  <c r="G237" i="5"/>
  <c r="G253" i="5"/>
  <c r="G269" i="5"/>
  <c r="G285" i="5"/>
  <c r="G301" i="5"/>
  <c r="G317" i="5"/>
  <c r="G333" i="5"/>
  <c r="G349" i="5"/>
  <c r="G365" i="5"/>
  <c r="G381" i="5"/>
  <c r="G397" i="5"/>
  <c r="G413" i="5"/>
  <c r="G429" i="5"/>
  <c r="G445" i="5"/>
  <c r="G461" i="5"/>
  <c r="G477" i="5"/>
  <c r="G493" i="5"/>
  <c r="G509" i="5"/>
  <c r="G525" i="5"/>
  <c r="G541" i="5"/>
  <c r="G557" i="5"/>
  <c r="G573" i="5"/>
  <c r="G589" i="5"/>
  <c r="G605" i="5"/>
  <c r="G621" i="5"/>
  <c r="G637" i="5"/>
  <c r="G653" i="5"/>
  <c r="G669" i="5"/>
  <c r="G685" i="5"/>
  <c r="G701" i="5"/>
  <c r="G717" i="5"/>
  <c r="G733" i="5"/>
  <c r="G749" i="5"/>
  <c r="G765" i="5"/>
  <c r="G781" i="5"/>
  <c r="G797" i="5"/>
  <c r="G813" i="5"/>
  <c r="G829" i="5"/>
  <c r="G845" i="5"/>
  <c r="G861" i="5"/>
  <c r="G877" i="5"/>
  <c r="G893" i="5"/>
  <c r="G909" i="5"/>
  <c r="G925" i="5"/>
  <c r="G941" i="5"/>
  <c r="G957" i="5"/>
  <c r="G973" i="5"/>
  <c r="G989" i="5"/>
  <c r="G1005" i="5"/>
  <c r="G1021" i="5"/>
  <c r="G1037" i="5"/>
  <c r="G1053" i="5"/>
  <c r="G1069" i="5"/>
  <c r="G1085" i="5"/>
  <c r="G1101" i="5"/>
  <c r="G1117" i="5"/>
  <c r="G1133" i="5"/>
  <c r="G1149" i="5"/>
  <c r="G1165" i="5"/>
  <c r="G1181" i="5"/>
  <c r="G1197" i="5"/>
  <c r="G1213" i="5"/>
  <c r="G1229" i="5"/>
  <c r="G1245" i="5"/>
  <c r="G1261" i="5"/>
  <c r="G1277" i="5"/>
  <c r="G1293" i="5"/>
  <c r="G1309" i="5"/>
  <c r="G1325" i="5"/>
  <c r="G1341" i="5"/>
  <c r="G1357" i="5"/>
  <c r="G1373" i="5"/>
  <c r="G1389" i="5"/>
  <c r="G1405" i="5"/>
  <c r="G1421" i="5"/>
  <c r="G1437" i="5"/>
  <c r="G1453" i="5"/>
  <c r="G1469" i="5"/>
  <c r="G1485" i="5"/>
  <c r="G1501" i="5"/>
  <c r="G1517" i="5"/>
  <c r="G1533" i="5"/>
  <c r="G1549" i="5"/>
  <c r="G1565" i="5"/>
  <c r="G1581" i="5"/>
  <c r="G1597" i="5"/>
  <c r="G1613" i="5"/>
  <c r="G1629" i="5"/>
  <c r="G1645" i="5"/>
  <c r="G1661" i="5"/>
  <c r="G1677" i="5"/>
  <c r="G1693" i="5"/>
  <c r="G1709" i="5"/>
  <c r="G1725" i="5"/>
  <c r="G1741" i="5"/>
  <c r="G1757" i="5"/>
  <c r="G1732" i="5"/>
  <c r="G1748" i="5"/>
  <c r="G1764" i="5"/>
  <c r="G1780" i="5"/>
  <c r="G1796" i="5"/>
  <c r="G1812" i="5"/>
  <c r="G1828" i="5"/>
  <c r="G1844" i="5"/>
  <c r="G1864" i="5"/>
  <c r="G1868" i="5"/>
  <c r="G1888" i="5"/>
  <c r="G1904" i="5"/>
  <c r="G1924" i="5"/>
  <c r="G1932" i="5"/>
  <c r="G1944" i="5"/>
  <c r="G1952" i="5"/>
  <c r="G1968" i="5"/>
  <c r="G1988" i="5"/>
  <c r="G2012" i="5"/>
  <c r="G2028" i="5"/>
  <c r="G2044" i="5"/>
  <c r="G2060" i="5"/>
  <c r="G2076" i="5"/>
  <c r="G2092" i="5"/>
  <c r="G2108" i="5"/>
  <c r="G2124" i="5"/>
  <c r="G2144" i="5"/>
  <c r="G2160" i="5"/>
  <c r="G2176" i="5"/>
  <c r="G2192" i="5"/>
  <c r="G2208" i="5"/>
  <c r="G2224" i="5"/>
  <c r="G2240" i="5"/>
  <c r="G2256" i="5"/>
  <c r="G2272" i="5"/>
  <c r="G2288" i="5"/>
  <c r="G2304" i="5"/>
  <c r="G2320" i="5"/>
  <c r="G2336" i="5"/>
  <c r="G2352" i="5"/>
  <c r="G2368" i="5"/>
  <c r="G2384" i="5"/>
  <c r="G2400" i="5"/>
  <c r="G2416" i="5"/>
  <c r="G2432" i="5"/>
  <c r="G2448" i="5"/>
  <c r="G2464" i="5"/>
  <c r="G2480" i="5"/>
  <c r="G2496" i="5"/>
  <c r="G2512" i="5"/>
  <c r="G2528" i="5"/>
  <c r="G2544" i="5"/>
  <c r="G2560" i="5"/>
  <c r="G2576" i="5"/>
  <c r="G2592" i="5"/>
  <c r="G2608" i="5"/>
  <c r="G2624" i="5"/>
  <c r="G2632" i="5"/>
  <c r="G2648" i="5"/>
  <c r="G2664" i="5"/>
  <c r="G10" i="6"/>
  <c r="G42" i="6"/>
  <c r="G82" i="6"/>
  <c r="G202" i="6"/>
  <c r="G230" i="6"/>
  <c r="G242" i="6"/>
  <c r="G766" i="6"/>
  <c r="G806" i="6"/>
  <c r="G842" i="6"/>
  <c r="G846" i="6"/>
  <c r="G858" i="6"/>
  <c r="G862" i="6"/>
  <c r="G982" i="6"/>
  <c r="G1046" i="6"/>
  <c r="G1114" i="6"/>
  <c r="G1142" i="6"/>
  <c r="G1306" i="6"/>
  <c r="G1334" i="6"/>
  <c r="G1358" i="6"/>
  <c r="G1398" i="6"/>
  <c r="G1470" i="6"/>
  <c r="G1594" i="6"/>
  <c r="G1618" i="6"/>
  <c r="G1686" i="6"/>
  <c r="G1702" i="6"/>
  <c r="G1773" i="5"/>
  <c r="G1789" i="5"/>
  <c r="G1805" i="5"/>
  <c r="G1821" i="5"/>
  <c r="G1837" i="5"/>
  <c r="G1853" i="5"/>
  <c r="G1869" i="5"/>
  <c r="G1885" i="5"/>
  <c r="G1901" i="5"/>
  <c r="G1917" i="5"/>
  <c r="G1933" i="5"/>
  <c r="G1949" i="5"/>
  <c r="G1965" i="5"/>
  <c r="G1981" i="5"/>
  <c r="G1997" i="5"/>
  <c r="G2013" i="5"/>
  <c r="G2029" i="5"/>
  <c r="G2045" i="5"/>
  <c r="G2061" i="5"/>
  <c r="G2077" i="5"/>
  <c r="G2093" i="5"/>
  <c r="G2109" i="5"/>
  <c r="G2125" i="5"/>
  <c r="G2141" i="5"/>
  <c r="G2157" i="5"/>
  <c r="G2173" i="5"/>
  <c r="G2189" i="5"/>
  <c r="G2205" i="5"/>
  <c r="G2221" i="5"/>
  <c r="G2237" i="5"/>
  <c r="G2253" i="5"/>
  <c r="G2269" i="5"/>
  <c r="G2285" i="5"/>
  <c r="G2301" i="5"/>
  <c r="G2317" i="5"/>
  <c r="G2333" i="5"/>
  <c r="G2349" i="5"/>
  <c r="G2365" i="5"/>
  <c r="G2381" i="5"/>
  <c r="G2397" i="5"/>
  <c r="G2413" i="5"/>
  <c r="G2429" i="5"/>
  <c r="G2445" i="5"/>
  <c r="G2461" i="5"/>
  <c r="G2477" i="5"/>
  <c r="G2493" i="5"/>
  <c r="G2509" i="5"/>
  <c r="G2525" i="5"/>
  <c r="G2541" i="5"/>
  <c r="G2573" i="5"/>
  <c r="G2589" i="5"/>
  <c r="G2605" i="5"/>
  <c r="G2621" i="5"/>
  <c r="G2637" i="5"/>
  <c r="G2653" i="5"/>
  <c r="G2669" i="5"/>
  <c r="G467" i="6"/>
  <c r="G567" i="6"/>
  <c r="G1139" i="6"/>
  <c r="G1175" i="6"/>
  <c r="G1207" i="6"/>
  <c r="G1239" i="6"/>
  <c r="G1271" i="6"/>
  <c r="G1331" i="6"/>
  <c r="G1379" i="6"/>
  <c r="G1427" i="6"/>
  <c r="G1447" i="6"/>
  <c r="G1499" i="6"/>
  <c r="G1531" i="6"/>
  <c r="G1567" i="6"/>
  <c r="G1627" i="6"/>
  <c r="G1643" i="6"/>
  <c r="G1651" i="6"/>
  <c r="G1703" i="6"/>
  <c r="G1723" i="6"/>
  <c r="F2049" i="3"/>
  <c r="F2045" i="3"/>
  <c r="F2041" i="3"/>
  <c r="F2037" i="3"/>
  <c r="F2033" i="3"/>
  <c r="F2029" i="3"/>
  <c r="F2025" i="3"/>
  <c r="F2021" i="3"/>
  <c r="F2017" i="3"/>
  <c r="F2013" i="3"/>
  <c r="F2009" i="3"/>
  <c r="F2005" i="3"/>
  <c r="F2001" i="3"/>
  <c r="F1997" i="3"/>
  <c r="F1993" i="3"/>
  <c r="F1989" i="3"/>
  <c r="F1985" i="3"/>
  <c r="F1981" i="3"/>
  <c r="F1977" i="3"/>
  <c r="F1973" i="3"/>
  <c r="F1969" i="3"/>
  <c r="F1965" i="3"/>
  <c r="F1961" i="3"/>
  <c r="F1957" i="3"/>
  <c r="F1953" i="3"/>
  <c r="F1949" i="3"/>
  <c r="F1945" i="3"/>
  <c r="F1941" i="3"/>
  <c r="F1937" i="3"/>
  <c r="F1933" i="3"/>
  <c r="F1929" i="3"/>
  <c r="F1925" i="3"/>
  <c r="F1921" i="3"/>
  <c r="F1913" i="3"/>
  <c r="F1909" i="3"/>
  <c r="F1905" i="3"/>
  <c r="F1901" i="3"/>
  <c r="F1889" i="3"/>
  <c r="F1885" i="3"/>
  <c r="F1881" i="3"/>
  <c r="F1877" i="3"/>
  <c r="F1857" i="3"/>
  <c r="F1853" i="3"/>
  <c r="F1849" i="3"/>
  <c r="F1841" i="3"/>
  <c r="F1837" i="3"/>
  <c r="F1833" i="3"/>
  <c r="F1829" i="3"/>
  <c r="F1825" i="3"/>
  <c r="F1821" i="3"/>
  <c r="F1817" i="3"/>
  <c r="F1813" i="3"/>
  <c r="F1809" i="3"/>
  <c r="F1805" i="3"/>
  <c r="F1801" i="3"/>
  <c r="F1797" i="3"/>
  <c r="F1793" i="3"/>
  <c r="F1789" i="3"/>
  <c r="F1717" i="3"/>
  <c r="F1713" i="3"/>
  <c r="F1709" i="3"/>
  <c r="F1705" i="3"/>
  <c r="F1701" i="3"/>
  <c r="F1697" i="3"/>
  <c r="F1693" i="3"/>
  <c r="F1689" i="3"/>
  <c r="F1685" i="3"/>
  <c r="F1681" i="3"/>
  <c r="F1677" i="3"/>
  <c r="F1673" i="3"/>
  <c r="F1669" i="3"/>
  <c r="F1665" i="3"/>
  <c r="F1661" i="3"/>
  <c r="F1657" i="3"/>
  <c r="F1653" i="3"/>
  <c r="F1649" i="3"/>
  <c r="F1637" i="3"/>
  <c r="F1633" i="3"/>
  <c r="F1629" i="3"/>
  <c r="F1625" i="3"/>
  <c r="F1621" i="3"/>
  <c r="F1617" i="3"/>
  <c r="F1613" i="3"/>
  <c r="F1609" i="3"/>
  <c r="F1605" i="3"/>
  <c r="F1601" i="3"/>
  <c r="F1597" i="3"/>
  <c r="F1593" i="3"/>
  <c r="F1589" i="3"/>
  <c r="F1585" i="3"/>
  <c r="F1581" i="3"/>
  <c r="F1577" i="3"/>
  <c r="F1573" i="3"/>
  <c r="F1569" i="3"/>
  <c r="F1565" i="3"/>
  <c r="F1561" i="3"/>
  <c r="F1557" i="3"/>
  <c r="F1553" i="3"/>
  <c r="F1549" i="3"/>
  <c r="F1545" i="3"/>
  <c r="F1541" i="3"/>
  <c r="F1537" i="3"/>
  <c r="F1533" i="3"/>
  <c r="F1529" i="3"/>
  <c r="F1525" i="3"/>
  <c r="F1521" i="3"/>
  <c r="F1517" i="3"/>
  <c r="F1513" i="3"/>
  <c r="F1509" i="3"/>
  <c r="F1505" i="3"/>
  <c r="F1501" i="3"/>
  <c r="F1497" i="3"/>
  <c r="F1493" i="3"/>
  <c r="F1489" i="3"/>
  <c r="F1485" i="3"/>
  <c r="F1481" i="3"/>
  <c r="F1477" i="3"/>
  <c r="F1473" i="3"/>
  <c r="F1469" i="3"/>
  <c r="F1465" i="3"/>
  <c r="F1461" i="3"/>
  <c r="F1457" i="3"/>
  <c r="F1453" i="3"/>
  <c r="F1449" i="3"/>
  <c r="F1445" i="3"/>
  <c r="F1441" i="3"/>
  <c r="F1437" i="3"/>
  <c r="F1433" i="3"/>
  <c r="F1429" i="3"/>
  <c r="F1425" i="3"/>
  <c r="F1421" i="3"/>
  <c r="F1417" i="3"/>
  <c r="F1413" i="3"/>
  <c r="F1409" i="3"/>
  <c r="F1405" i="3"/>
  <c r="F1401" i="3"/>
  <c r="F1397" i="3"/>
  <c r="F1393" i="3"/>
  <c r="F1389" i="3"/>
  <c r="F1385" i="3"/>
  <c r="F1381" i="3"/>
  <c r="F1377" i="3"/>
  <c r="F1373" i="3"/>
  <c r="F1369" i="3"/>
  <c r="F1365" i="3"/>
  <c r="F1361" i="3"/>
  <c r="F1357" i="3"/>
  <c r="F1353" i="3"/>
  <c r="F1349" i="3"/>
  <c r="F1345" i="3"/>
  <c r="F1341" i="3"/>
  <c r="F1337" i="3"/>
  <c r="F1333" i="3"/>
  <c r="F1329" i="3"/>
  <c r="F1325" i="3"/>
  <c r="F1321" i="3"/>
  <c r="F1317" i="3"/>
  <c r="F1313" i="3"/>
  <c r="F1309" i="3"/>
  <c r="F1305" i="3"/>
  <c r="F1297" i="3"/>
  <c r="F1293" i="3"/>
  <c r="F1285" i="3"/>
  <c r="F1281" i="3"/>
  <c r="F1273" i="3"/>
  <c r="F1265" i="3"/>
  <c r="F1261" i="3"/>
  <c r="F1257" i="3"/>
  <c r="F1253" i="3"/>
  <c r="F1249" i="3"/>
  <c r="F1245" i="3"/>
  <c r="F1233" i="3"/>
  <c r="F1201" i="3"/>
  <c r="F1197" i="3"/>
  <c r="F1193" i="3"/>
  <c r="F1189" i="3"/>
  <c r="F1185" i="3"/>
  <c r="F1173" i="3"/>
  <c r="F1169" i="3"/>
  <c r="F1165" i="3"/>
  <c r="F1161" i="3"/>
  <c r="F1157" i="3"/>
  <c r="F1153" i="3"/>
  <c r="F1149" i="3"/>
  <c r="F1141" i="3"/>
  <c r="F1137" i="3"/>
  <c r="F1133" i="3"/>
  <c r="F1129" i="3"/>
  <c r="F1125" i="3"/>
  <c r="F1121" i="3"/>
  <c r="F1117" i="3"/>
  <c r="F1113" i="3"/>
  <c r="F1109" i="3"/>
  <c r="F1105" i="3"/>
  <c r="F1093" i="3"/>
  <c r="F1089" i="3"/>
  <c r="F1073" i="3"/>
  <c r="F1057" i="3"/>
  <c r="F1053" i="3"/>
  <c r="F1049" i="3"/>
  <c r="F1045" i="3"/>
  <c r="F1041" i="3"/>
  <c r="F1033" i="3"/>
  <c r="F1029" i="3"/>
  <c r="F1025" i="3"/>
  <c r="F1021" i="3"/>
  <c r="F1017" i="3"/>
  <c r="F1013" i="3"/>
  <c r="F1009" i="3"/>
  <c r="F1005" i="3"/>
  <c r="F1001" i="3"/>
  <c r="F997" i="3"/>
  <c r="F993" i="3"/>
  <c r="F989" i="3"/>
  <c r="F985" i="3"/>
  <c r="F981" i="3"/>
  <c r="F977" i="3"/>
  <c r="F973" i="3"/>
  <c r="F969" i="3"/>
  <c r="F961" i="3"/>
  <c r="F945" i="3"/>
  <c r="F941" i="3"/>
  <c r="F937" i="3"/>
  <c r="F929" i="3"/>
  <c r="F925" i="3"/>
  <c r="F913" i="3"/>
  <c r="F909" i="3"/>
  <c r="F905" i="3"/>
  <c r="F901" i="3"/>
  <c r="F897" i="3"/>
  <c r="F877" i="3"/>
  <c r="F873" i="3"/>
  <c r="F869" i="3"/>
  <c r="F865" i="3"/>
  <c r="F853" i="3"/>
  <c r="F849" i="3"/>
  <c r="F845" i="3"/>
  <c r="F841" i="3"/>
  <c r="F837" i="3"/>
  <c r="F833" i="3"/>
  <c r="F829" i="3"/>
  <c r="F825" i="3"/>
  <c r="F813" i="3"/>
  <c r="F809" i="3"/>
  <c r="F805" i="3"/>
  <c r="F801" i="3"/>
  <c r="F797" i="3"/>
  <c r="F793" i="3"/>
  <c r="F789" i="3"/>
  <c r="F785" i="3"/>
  <c r="F781" i="3"/>
  <c r="F777" i="3"/>
  <c r="F773" i="3"/>
  <c r="F769" i="3"/>
  <c r="F765" i="3"/>
  <c r="F761" i="3"/>
  <c r="F757" i="3"/>
  <c r="F753" i="3"/>
  <c r="F709" i="3"/>
  <c r="F705" i="3"/>
  <c r="F701" i="3"/>
  <c r="F697" i="3"/>
  <c r="F693" i="3"/>
  <c r="F673" i="3"/>
  <c r="F669" i="3"/>
  <c r="F665" i="3"/>
  <c r="F661" i="3"/>
  <c r="F657" i="3"/>
  <c r="F653" i="3"/>
  <c r="F649" i="3"/>
  <c r="F645" i="3"/>
  <c r="F641" i="3"/>
  <c r="F637" i="3"/>
  <c r="F633" i="3"/>
  <c r="F629" i="3"/>
  <c r="F625" i="3"/>
  <c r="F613" i="3"/>
  <c r="F609" i="3"/>
  <c r="F605" i="3"/>
  <c r="F601" i="3"/>
  <c r="F597" i="3"/>
  <c r="F593" i="3"/>
  <c r="F589" i="3"/>
  <c r="F585" i="3"/>
  <c r="F581" i="3"/>
  <c r="F577" i="3"/>
  <c r="F573" i="3"/>
  <c r="F569" i="3"/>
  <c r="F565" i="3"/>
  <c r="F529" i="3"/>
  <c r="F521" i="3"/>
  <c r="F517" i="3"/>
  <c r="F513" i="3"/>
  <c r="F509" i="3"/>
  <c r="F505" i="3"/>
  <c r="F501" i="3"/>
  <c r="F489" i="3"/>
  <c r="F485" i="3"/>
  <c r="F481" i="3"/>
  <c r="F477" i="3"/>
  <c r="F473" i="3"/>
  <c r="F469" i="3"/>
  <c r="F465" i="3"/>
  <c r="F461" i="3"/>
  <c r="F457" i="3"/>
  <c r="F453" i="3"/>
  <c r="F449" i="3"/>
  <c r="F445" i="3"/>
  <c r="F441" i="3"/>
  <c r="F437" i="3"/>
  <c r="F433" i="3"/>
  <c r="F429" i="3"/>
  <c r="F425" i="3"/>
  <c r="F421" i="3"/>
  <c r="F417" i="3"/>
  <c r="F413" i="3"/>
  <c r="F409" i="3"/>
  <c r="F405" i="3"/>
  <c r="F401" i="3"/>
  <c r="F397" i="3"/>
  <c r="F393" i="3"/>
  <c r="F389" i="3"/>
  <c r="F385" i="3"/>
  <c r="F377" i="3"/>
  <c r="F373" i="3"/>
  <c r="F369" i="3"/>
  <c r="F365" i="3"/>
  <c r="F361" i="3"/>
  <c r="F357" i="3"/>
  <c r="F353" i="3"/>
  <c r="F349" i="3"/>
  <c r="F345" i="3"/>
  <c r="F341" i="3"/>
  <c r="F337" i="3"/>
  <c r="F333" i="3"/>
  <c r="F329" i="3"/>
  <c r="F325" i="3"/>
  <c r="F321" i="3"/>
  <c r="F317" i="3"/>
  <c r="F313" i="3"/>
  <c r="F309" i="3"/>
  <c r="F305" i="3"/>
  <c r="F301" i="3"/>
  <c r="F293" i="3"/>
  <c r="F289" i="3"/>
  <c r="F277" i="3"/>
  <c r="F273" i="3"/>
  <c r="F269" i="3"/>
  <c r="F265" i="3"/>
  <c r="F261" i="3"/>
  <c r="F257" i="3"/>
  <c r="F253" i="3"/>
  <c r="F249" i="3"/>
  <c r="F245" i="3"/>
  <c r="F241" i="3"/>
  <c r="F229" i="3"/>
  <c r="F225" i="3"/>
  <c r="F221" i="3"/>
  <c r="F217" i="3"/>
  <c r="F213" i="3"/>
  <c r="F209" i="3"/>
  <c r="F205" i="3"/>
  <c r="F201" i="3"/>
  <c r="F197" i="3"/>
  <c r="F193" i="3"/>
  <c r="F189" i="3"/>
  <c r="F185" i="3"/>
  <c r="F181" i="3"/>
  <c r="F177" i="3"/>
  <c r="F173" i="3"/>
  <c r="F169" i="3"/>
  <c r="F165" i="3"/>
  <c r="F161" i="3"/>
  <c r="F157" i="3"/>
  <c r="F153" i="3"/>
  <c r="F149" i="3"/>
  <c r="F145" i="3"/>
  <c r="F141" i="3"/>
  <c r="F137" i="3"/>
  <c r="F133" i="3"/>
  <c r="F129" i="3"/>
  <c r="F125" i="3"/>
  <c r="F121" i="3"/>
  <c r="F117" i="3"/>
  <c r="F113" i="3"/>
  <c r="F109" i="3"/>
  <c r="F105" i="3"/>
  <c r="F101" i="3"/>
  <c r="F97" i="3"/>
  <c r="F93" i="3"/>
  <c r="F89" i="3"/>
  <c r="F85" i="3"/>
  <c r="F81" i="3"/>
  <c r="F77" i="3"/>
  <c r="F73" i="3"/>
  <c r="F69" i="3"/>
  <c r="F65" i="3"/>
  <c r="F61" i="3"/>
  <c r="F57" i="3"/>
  <c r="F53" i="3"/>
  <c r="F49" i="3"/>
  <c r="F45" i="3"/>
  <c r="F41" i="3"/>
  <c r="F37" i="3"/>
  <c r="F33" i="3"/>
  <c r="G1741" i="6"/>
  <c r="G10" i="5"/>
  <c r="G26" i="5"/>
  <c r="G42" i="5"/>
  <c r="G58" i="5"/>
  <c r="G74" i="5"/>
  <c r="G90" i="5"/>
  <c r="G106" i="5"/>
  <c r="G122" i="5"/>
  <c r="G138" i="5"/>
  <c r="G154" i="5"/>
  <c r="G170" i="5"/>
  <c r="G186" i="5"/>
  <c r="G202" i="5"/>
  <c r="G218" i="5"/>
  <c r="G234" i="5"/>
  <c r="G250" i="5"/>
  <c r="G266" i="5"/>
  <c r="G282" i="5"/>
  <c r="G298" i="5"/>
  <c r="G314" i="5"/>
  <c r="G330" i="5"/>
  <c r="G346" i="5"/>
  <c r="G362" i="5"/>
  <c r="G378" i="5"/>
  <c r="G394" i="5"/>
  <c r="G410" i="5"/>
  <c r="G426" i="5"/>
  <c r="G442" i="5"/>
  <c r="G458" i="5"/>
  <c r="G474" i="5"/>
  <c r="G490" i="5"/>
  <c r="G506" i="5"/>
  <c r="G522" i="5"/>
  <c r="G538" i="5"/>
  <c r="G554" i="5"/>
  <c r="G570" i="5"/>
  <c r="G586" i="5"/>
  <c r="G602" i="5"/>
  <c r="G618" i="5"/>
  <c r="G634" i="5"/>
  <c r="G650" i="5"/>
  <c r="G666" i="5"/>
  <c r="G2154" i="5"/>
  <c r="G2282" i="5"/>
  <c r="G2410" i="5"/>
  <c r="G2538" i="5"/>
  <c r="G2666" i="5"/>
  <c r="G548" i="6"/>
  <c r="G564" i="6"/>
  <c r="G572" i="6"/>
  <c r="G596" i="6"/>
  <c r="G612" i="6"/>
  <c r="G636" i="6"/>
  <c r="G660" i="6"/>
  <c r="G676" i="6"/>
  <c r="G728" i="6"/>
  <c r="G792" i="6"/>
  <c r="G856" i="6"/>
  <c r="G864" i="6"/>
  <c r="G1012" i="6"/>
  <c r="G1040" i="6"/>
  <c r="G1048" i="6"/>
  <c r="G1136" i="6"/>
  <c r="G1232" i="6"/>
  <c r="G1264" i="6"/>
  <c r="G1408" i="6"/>
  <c r="G1468" i="6"/>
  <c r="G1524" i="6"/>
  <c r="G1552" i="6"/>
  <c r="G1572" i="6"/>
  <c r="G1608" i="6"/>
  <c r="G1628" i="6"/>
  <c r="G1656" i="6"/>
  <c r="G7" i="5"/>
  <c r="G27" i="5"/>
  <c r="G183" i="5"/>
  <c r="G247" i="5"/>
  <c r="G335" i="5"/>
  <c r="G371" i="5"/>
  <c r="G399" i="5"/>
  <c r="G423" i="5"/>
  <c r="G491" i="5"/>
  <c r="G523" i="5"/>
  <c r="G543" i="5"/>
  <c r="G571" i="5"/>
  <c r="G591" i="5"/>
  <c r="G635" i="5"/>
  <c r="G655" i="5"/>
  <c r="G675" i="5"/>
  <c r="G679" i="5"/>
  <c r="G699" i="5"/>
  <c r="G719" i="5"/>
  <c r="G763" i="5"/>
  <c r="G783" i="5"/>
  <c r="G811" i="5"/>
  <c r="G831" i="5"/>
  <c r="G859" i="5"/>
  <c r="G883" i="5"/>
  <c r="G923" i="5"/>
  <c r="G951" i="5"/>
  <c r="G1015" i="5"/>
  <c r="G1079" i="5"/>
  <c r="G1159" i="5"/>
  <c r="G1223" i="5"/>
  <c r="G1303" i="5"/>
  <c r="G1319" i="5"/>
  <c r="G1399" i="5"/>
  <c r="G1479" i="5"/>
  <c r="G1559" i="5"/>
  <c r="G1575" i="5"/>
  <c r="G1615" i="5"/>
  <c r="G1655" i="5"/>
  <c r="G1719" i="5"/>
  <c r="G1815" i="5"/>
  <c r="G1827" i="5"/>
  <c r="G1851" i="5"/>
  <c r="G1863" i="5"/>
  <c r="G1871" i="5"/>
  <c r="G1891" i="5"/>
  <c r="G1895" i="5"/>
  <c r="G1915" i="5"/>
  <c r="G1935" i="5"/>
  <c r="G1943" i="5"/>
  <c r="G1955" i="5"/>
  <c r="G1979" i="5"/>
  <c r="G1999" i="5"/>
  <c r="G2019" i="5"/>
  <c r="G2035" i="5"/>
  <c r="G2051" i="5"/>
  <c r="G2067" i="5"/>
  <c r="G2083" i="5"/>
  <c r="G2099" i="5"/>
  <c r="G2115" i="5"/>
  <c r="G2131" i="5"/>
  <c r="G2147" i="5"/>
  <c r="G2163" i="5"/>
  <c r="G2179" i="5"/>
  <c r="G2195" i="5"/>
  <c r="G2211" i="5"/>
  <c r="G2227" i="5"/>
  <c r="G2243" i="5"/>
  <c r="G2259" i="5"/>
  <c r="G2275" i="5"/>
  <c r="G2291" i="5"/>
  <c r="G2307" i="5"/>
  <c r="G2323" i="5"/>
  <c r="G2339" i="5"/>
  <c r="G2355" i="5"/>
  <c r="G2371" i="5"/>
  <c r="G2387" i="5"/>
  <c r="G2403" i="5"/>
  <c r="G2419" i="5"/>
  <c r="G2435" i="5"/>
  <c r="G2451" i="5"/>
  <c r="G2467" i="5"/>
  <c r="G2483" i="5"/>
  <c r="G2499" i="5"/>
  <c r="G2515" i="5"/>
  <c r="G2531" i="5"/>
  <c r="G2547" i="5"/>
  <c r="G2563" i="5"/>
  <c r="G2579" i="5"/>
  <c r="G2595" i="5"/>
  <c r="G2611" i="5"/>
  <c r="G2627" i="5"/>
  <c r="G2643" i="5"/>
  <c r="G2659" i="5"/>
  <c r="G2675" i="5"/>
  <c r="G9" i="6"/>
  <c r="G21" i="6"/>
  <c r="G41" i="6"/>
  <c r="G61" i="6"/>
  <c r="G69" i="6"/>
  <c r="G73" i="6"/>
  <c r="G77" i="6"/>
  <c r="G105" i="6"/>
  <c r="G109" i="6"/>
  <c r="G117" i="6"/>
  <c r="G137" i="6"/>
  <c r="G157" i="6"/>
  <c r="G169" i="6"/>
  <c r="G181" i="6"/>
  <c r="G197" i="6"/>
  <c r="G201" i="6"/>
  <c r="G213" i="6"/>
  <c r="G221" i="6"/>
  <c r="G229" i="6"/>
  <c r="G233" i="6"/>
  <c r="G245" i="6"/>
  <c r="G265" i="6"/>
  <c r="G269" i="6"/>
  <c r="G285" i="6"/>
  <c r="G297" i="6"/>
  <c r="G309" i="6"/>
  <c r="G325" i="6"/>
  <c r="G329" i="6"/>
  <c r="G349" i="6"/>
  <c r="G361" i="6"/>
  <c r="G373" i="6"/>
  <c r="G381" i="6"/>
  <c r="G393" i="6"/>
  <c r="G397" i="6"/>
  <c r="G425" i="6"/>
  <c r="G429" i="6"/>
  <c r="G437" i="6"/>
  <c r="G445" i="6"/>
  <c r="G457" i="6"/>
  <c r="G469" i="6"/>
  <c r="G477" i="6"/>
  <c r="G485" i="6"/>
  <c r="G489" i="6"/>
  <c r="G501" i="6"/>
  <c r="G521" i="6"/>
  <c r="G533" i="6"/>
  <c r="G545" i="6"/>
  <c r="G561" i="6"/>
  <c r="G577" i="6"/>
  <c r="G593" i="6"/>
  <c r="G617" i="6"/>
  <c r="G633" i="6"/>
  <c r="G641" i="6"/>
  <c r="G657" i="6"/>
  <c r="G665" i="6"/>
  <c r="G681" i="6"/>
  <c r="G697" i="6"/>
  <c r="G713" i="6"/>
  <c r="G725" i="6"/>
  <c r="G753" i="6"/>
  <c r="G757" i="6"/>
  <c r="G769" i="6"/>
  <c r="G789" i="6"/>
  <c r="G817" i="6"/>
  <c r="G821" i="6"/>
  <c r="G841" i="6"/>
  <c r="G853" i="6"/>
  <c r="G881" i="6"/>
  <c r="G885" i="6"/>
  <c r="G917" i="6"/>
  <c r="G929" i="6"/>
  <c r="G945" i="6"/>
  <c r="G949" i="6"/>
  <c r="G969" i="6"/>
  <c r="G981" i="6"/>
  <c r="G985" i="6"/>
  <c r="G1005" i="6"/>
  <c r="G1025" i="6"/>
  <c r="G1045" i="6"/>
  <c r="G1053" i="6"/>
  <c r="G1085" i="6"/>
  <c r="G1097" i="6"/>
  <c r="G1101" i="6"/>
  <c r="G1117" i="6"/>
  <c r="G1121" i="6"/>
  <c r="G1125" i="6"/>
  <c r="G1133" i="6"/>
  <c r="G1169" i="6"/>
  <c r="G1177" i="6"/>
  <c r="G1193" i="6"/>
  <c r="G1201" i="6"/>
  <c r="G1213" i="6"/>
  <c r="G1229" i="6"/>
  <c r="G1257" i="6"/>
  <c r="G1261" i="6"/>
  <c r="G1281" i="6"/>
  <c r="G1285" i="6"/>
  <c r="G1289" i="6"/>
  <c r="G1305" i="6"/>
  <c r="G1313" i="6"/>
  <c r="G1321" i="6"/>
  <c r="G1333" i="6"/>
  <c r="G1341" i="6"/>
  <c r="G1349" i="6"/>
  <c r="G1373" i="6"/>
  <c r="G1385" i="6"/>
  <c r="G1389" i="6"/>
  <c r="G1413" i="6"/>
  <c r="G1417" i="6"/>
  <c r="G1425" i="6"/>
  <c r="G1449" i="6"/>
  <c r="G1453" i="6"/>
  <c r="G1473" i="6"/>
  <c r="G1477" i="6"/>
  <c r="G1481" i="6"/>
  <c r="G1493" i="6"/>
  <c r="G1505" i="6"/>
  <c r="G1509" i="6"/>
  <c r="G1513" i="6"/>
  <c r="G1569" i="6"/>
  <c r="G1585" i="6"/>
  <c r="G1621" i="6"/>
  <c r="G1625" i="6"/>
  <c r="G1649" i="6"/>
  <c r="G1653" i="6"/>
  <c r="G1673" i="6"/>
  <c r="G1689" i="6"/>
  <c r="G1697" i="6"/>
  <c r="G1701" i="6"/>
  <c r="G1721" i="6"/>
  <c r="F2685" i="3"/>
  <c r="G2685" i="3" s="1"/>
  <c r="F2684" i="3"/>
  <c r="G2684" i="3" s="1"/>
  <c r="G20" i="5"/>
  <c r="G36" i="5"/>
  <c r="G52" i="5"/>
  <c r="G68" i="5"/>
  <c r="G84" i="5"/>
  <c r="G100" i="5"/>
  <c r="G116" i="5"/>
  <c r="G132" i="5"/>
  <c r="G148" i="5"/>
  <c r="G164" i="5"/>
  <c r="G180" i="5"/>
  <c r="G196" i="5"/>
  <c r="G212" i="5"/>
  <c r="G228" i="5"/>
  <c r="G244" i="5"/>
  <c r="G260" i="5"/>
  <c r="G276" i="5"/>
  <c r="G292" i="5"/>
  <c r="G308" i="5"/>
  <c r="G324" i="5"/>
  <c r="G340" i="5"/>
  <c r="G356" i="5"/>
  <c r="G372" i="5"/>
  <c r="G388" i="5"/>
  <c r="G404" i="5"/>
  <c r="G420" i="5"/>
  <c r="G436" i="5"/>
  <c r="G452" i="5"/>
  <c r="G464" i="5"/>
  <c r="G480" i="5"/>
  <c r="G496" i="5"/>
  <c r="G512" i="5"/>
  <c r="G528" i="5"/>
  <c r="G544" i="5"/>
  <c r="G560" i="5"/>
  <c r="G576" i="5"/>
  <c r="G592" i="5"/>
  <c r="G608" i="5"/>
  <c r="G624" i="5"/>
  <c r="G640" i="5"/>
  <c r="G656" i="5"/>
  <c r="G672" i="5"/>
  <c r="G688" i="5"/>
  <c r="G704" i="5"/>
  <c r="G720" i="5"/>
  <c r="G736" i="5"/>
  <c r="G752" i="5"/>
  <c r="G768" i="5"/>
  <c r="G784" i="5"/>
  <c r="G800" i="5"/>
  <c r="G816" i="5"/>
  <c r="G832" i="5"/>
  <c r="G848" i="5"/>
  <c r="G864" i="5"/>
  <c r="G880" i="5"/>
  <c r="G896" i="5"/>
  <c r="G912" i="5"/>
  <c r="G928" i="5"/>
  <c r="G944" i="5"/>
  <c r="G960" i="5"/>
  <c r="G976" i="5"/>
  <c r="G992" i="5"/>
  <c r="G1008" i="5"/>
  <c r="G1024" i="5"/>
  <c r="G1040" i="5"/>
  <c r="G1056" i="5"/>
  <c r="G1072" i="5"/>
  <c r="G1088" i="5"/>
  <c r="G1104" i="5"/>
  <c r="G1120" i="5"/>
  <c r="G1136" i="5"/>
  <c r="G1152" i="5"/>
  <c r="G1168" i="5"/>
  <c r="G1184" i="5"/>
  <c r="G1200" i="5"/>
  <c r="G1216" i="5"/>
  <c r="G1232" i="5"/>
  <c r="G1248" i="5"/>
  <c r="G1264" i="5"/>
  <c r="G1280" i="5"/>
  <c r="G1296" i="5"/>
  <c r="G1312" i="5"/>
  <c r="G1328" i="5"/>
  <c r="G1344" i="5"/>
  <c r="G1360" i="5"/>
  <c r="G1376" i="5"/>
  <c r="G1392" i="5"/>
  <c r="G1408" i="5"/>
  <c r="G1424" i="5"/>
  <c r="G1440" i="5"/>
  <c r="G1456" i="5"/>
  <c r="G1472" i="5"/>
  <c r="G1488" i="5"/>
  <c r="G1504" i="5"/>
  <c r="G1520" i="5"/>
  <c r="G1536" i="5"/>
  <c r="G1552" i="5"/>
  <c r="G1568" i="5"/>
  <c r="G1584" i="5"/>
  <c r="G1600" i="5"/>
  <c r="G1616" i="5"/>
  <c r="G1632" i="5"/>
  <c r="G1648" i="5"/>
  <c r="G1664" i="5"/>
  <c r="G1680" i="5"/>
  <c r="G1696" i="5"/>
  <c r="G1712" i="5"/>
  <c r="G1728" i="5"/>
  <c r="G1744" i="5"/>
  <c r="G1760" i="5"/>
  <c r="G1776" i="5"/>
  <c r="G1792" i="5"/>
  <c r="G1808" i="5"/>
  <c r="G1832" i="5"/>
  <c r="G1852" i="5"/>
  <c r="G1872" i="5"/>
  <c r="G1892" i="5"/>
  <c r="G1908" i="5"/>
  <c r="G1912" i="5"/>
  <c r="G1948" i="5"/>
  <c r="G1964" i="5"/>
  <c r="G1984" i="5"/>
  <c r="G2004" i="5"/>
  <c r="G2008" i="5"/>
  <c r="G2024" i="5"/>
  <c r="G2040" i="5"/>
  <c r="G2056" i="5"/>
  <c r="G2072" i="5"/>
  <c r="G2088" i="5"/>
  <c r="G2104" i="5"/>
  <c r="G2120" i="5"/>
  <c r="G2136" i="5"/>
  <c r="G2140" i="5"/>
  <c r="G2156" i="5"/>
  <c r="G2172" i="5"/>
  <c r="G2188" i="5"/>
  <c r="G2204" i="5"/>
  <c r="G2220" i="5"/>
  <c r="G2236" i="5"/>
  <c r="G2252" i="5"/>
  <c r="G2268" i="5"/>
  <c r="G2284" i="5"/>
  <c r="G2300" i="5"/>
  <c r="G2316" i="5"/>
  <c r="G2332" i="5"/>
  <c r="G2348" i="5"/>
  <c r="G2364" i="5"/>
  <c r="G2380" i="5"/>
  <c r="G2396" i="5"/>
  <c r="G2412" i="5"/>
  <c r="G2428" i="5"/>
  <c r="G2444" i="5"/>
  <c r="G2460" i="5"/>
  <c r="G2476" i="5"/>
  <c r="G2492" i="5"/>
  <c r="G2508" i="5"/>
  <c r="G2524" i="5"/>
  <c r="G2540" i="5"/>
  <c r="G2556" i="5"/>
  <c r="G2572" i="5"/>
  <c r="G2588" i="5"/>
  <c r="G2604" i="5"/>
  <c r="G2620" i="5"/>
  <c r="G2628" i="5"/>
  <c r="G2644" i="5"/>
  <c r="G2660" i="5"/>
  <c r="G206" i="6"/>
  <c r="G226" i="6"/>
  <c r="G246" i="6"/>
  <c r="G626" i="6"/>
  <c r="G682" i="6"/>
  <c r="G798" i="6"/>
  <c r="G814" i="6"/>
  <c r="G834" i="6"/>
  <c r="G850" i="6"/>
  <c r="G866" i="6"/>
  <c r="G882" i="6"/>
  <c r="G894" i="6"/>
  <c r="G1030" i="6"/>
  <c r="G1202" i="6"/>
  <c r="G1234" i="6"/>
  <c r="G1266" i="6"/>
  <c r="G1374" i="6"/>
  <c r="G1442" i="6"/>
  <c r="G1466" i="6"/>
  <c r="G1586" i="6"/>
  <c r="G1646" i="6"/>
  <c r="G1678" i="6"/>
  <c r="G1718" i="6"/>
  <c r="F2688" i="3"/>
  <c r="G2688" i="3" s="1"/>
  <c r="G1194" i="6"/>
  <c r="G1258" i="6"/>
  <c r="F6" i="3"/>
  <c r="G1150" i="6"/>
  <c r="G1226" i="6"/>
  <c r="G1294" i="6"/>
  <c r="G1350" i="6"/>
  <c r="G914" i="6"/>
  <c r="G1450" i="6"/>
  <c r="G1546" i="6"/>
  <c r="G1590" i="6"/>
  <c r="G1122" i="6"/>
  <c r="G1434" i="6"/>
  <c r="G1634" i="6"/>
  <c r="G1418" i="6"/>
  <c r="G1538" i="6"/>
  <c r="G1322" i="6"/>
  <c r="G786" i="6"/>
  <c r="G1110" i="6"/>
  <c r="G591" i="6"/>
  <c r="G935" i="6"/>
  <c r="G1115" i="6"/>
  <c r="G1303" i="6"/>
  <c r="G18" i="6"/>
  <c r="G31" i="6"/>
  <c r="G54" i="6"/>
  <c r="G174" i="6"/>
  <c r="G338" i="6"/>
  <c r="G618" i="6"/>
  <c r="G642" i="6"/>
  <c r="G823" i="6"/>
  <c r="G959" i="6"/>
  <c r="G522" i="6"/>
  <c r="G563" i="6"/>
  <c r="G1591" i="6"/>
  <c r="G634" i="6"/>
  <c r="G1118" i="6"/>
  <c r="G1439" i="6"/>
  <c r="G1307" i="6"/>
  <c r="G1446" i="6"/>
  <c r="G62" i="6"/>
  <c r="G66" i="6"/>
  <c r="G110" i="6"/>
  <c r="G262" i="6"/>
  <c r="G278" i="6"/>
  <c r="G294" i="6"/>
  <c r="G414" i="6"/>
  <c r="G434" i="6"/>
  <c r="G454" i="6"/>
  <c r="G674" i="6"/>
  <c r="G938" i="6"/>
  <c r="G1075" i="6"/>
  <c r="G1082" i="6"/>
  <c r="G1099" i="6"/>
  <c r="G1246" i="6"/>
  <c r="G1375" i="6"/>
  <c r="G267" i="6"/>
  <c r="G418" i="6"/>
  <c r="G622" i="6"/>
  <c r="G690" i="6"/>
  <c r="G775" i="6"/>
  <c r="G978" i="6"/>
  <c r="G1042" i="6"/>
  <c r="G1550" i="6"/>
  <c r="G1675" i="6"/>
  <c r="G15" i="6"/>
  <c r="G34" i="6"/>
  <c r="G51" i="6"/>
  <c r="G223" i="6"/>
  <c r="G526" i="6"/>
  <c r="G575" i="6"/>
  <c r="G695" i="6"/>
  <c r="G726" i="6"/>
  <c r="G974" i="6"/>
  <c r="G1006" i="6"/>
  <c r="G1051" i="6"/>
  <c r="G1211" i="6"/>
  <c r="G1302" i="6"/>
  <c r="G87" i="6"/>
  <c r="G171" i="6"/>
  <c r="G243" i="6"/>
  <c r="G327" i="6"/>
  <c r="G390" i="6"/>
  <c r="G451" i="6"/>
  <c r="G602" i="6"/>
  <c r="G946" i="6"/>
  <c r="G970" i="6"/>
  <c r="G1079" i="6"/>
  <c r="G994" i="6"/>
  <c r="G1058" i="6"/>
  <c r="G1315" i="6"/>
  <c r="G1522" i="6"/>
  <c r="G1682" i="6"/>
  <c r="G1563" i="6"/>
  <c r="G30" i="6"/>
  <c r="G90" i="6"/>
  <c r="G254" i="6"/>
  <c r="G354" i="6"/>
  <c r="G387" i="6"/>
  <c r="G718" i="6"/>
  <c r="G1354" i="6"/>
  <c r="G1562" i="6"/>
  <c r="G1146" i="6"/>
  <c r="G1206" i="6"/>
  <c r="G1270" i="6"/>
  <c r="G307" i="6"/>
  <c r="G378" i="6"/>
  <c r="G438" i="6"/>
  <c r="G579" i="6"/>
  <c r="G662" i="6"/>
  <c r="G926" i="6"/>
  <c r="G1214" i="6"/>
  <c r="G1138" i="6"/>
  <c r="G1170" i="6"/>
  <c r="G1259" i="6"/>
  <c r="G1478" i="6"/>
  <c r="G1506" i="6"/>
  <c r="G1674" i="6"/>
  <c r="G1343" i="6"/>
  <c r="G1387" i="6"/>
  <c r="G1498" i="6"/>
  <c r="G1566" i="6"/>
  <c r="G962" i="6"/>
  <c r="G1423" i="6"/>
  <c r="G6" i="6"/>
  <c r="G99" i="6"/>
  <c r="G154" i="6"/>
  <c r="G290" i="6"/>
  <c r="G359" i="6"/>
  <c r="G426" i="6"/>
  <c r="G506" i="6"/>
  <c r="G523" i="6"/>
  <c r="G554" i="6"/>
  <c r="G610" i="6"/>
  <c r="G647" i="6"/>
  <c r="G654" i="6"/>
  <c r="G731" i="6"/>
  <c r="G750" i="6"/>
  <c r="G767" i="6"/>
  <c r="G783" i="6"/>
  <c r="G855" i="6"/>
  <c r="G902" i="6"/>
  <c r="G1059" i="6"/>
  <c r="G1070" i="6"/>
  <c r="G1642" i="6"/>
  <c r="G1010" i="6"/>
  <c r="G1134" i="6"/>
  <c r="G1166" i="6"/>
  <c r="G1459" i="6"/>
  <c r="G1598" i="6"/>
  <c r="G1650" i="6"/>
  <c r="G1326" i="6"/>
  <c r="G1490" i="6"/>
  <c r="G1582" i="6"/>
  <c r="G1623" i="6"/>
  <c r="G1659" i="6"/>
  <c r="G1710" i="6"/>
  <c r="G19" i="6"/>
  <c r="G22" i="6"/>
  <c r="G26" i="6"/>
  <c r="G35" i="6"/>
  <c r="G38" i="6"/>
  <c r="G102" i="6"/>
  <c r="G142" i="6"/>
  <c r="G166" i="6"/>
  <c r="G195" i="6"/>
  <c r="G218" i="6"/>
  <c r="G366" i="6"/>
  <c r="G394" i="6"/>
  <c r="G406" i="6"/>
  <c r="G510" i="6"/>
  <c r="G518" i="6"/>
  <c r="G590" i="6"/>
  <c r="G734" i="6"/>
  <c r="G754" i="6"/>
  <c r="G770" i="6"/>
  <c r="G790" i="6"/>
  <c r="G1034" i="6"/>
  <c r="G1054" i="6"/>
  <c r="G1262" i="6"/>
  <c r="G1454" i="6"/>
  <c r="G1094" i="6"/>
  <c r="G1514" i="6"/>
  <c r="G1731" i="6"/>
  <c r="G122" i="6"/>
  <c r="G139" i="6"/>
  <c r="G163" i="6"/>
  <c r="G191" i="6"/>
  <c r="G235" i="6"/>
  <c r="G275" i="6"/>
  <c r="G299" i="6"/>
  <c r="G334" i="6"/>
  <c r="G398" i="6"/>
  <c r="G410" i="6"/>
  <c r="G491" i="6"/>
  <c r="G515" i="6"/>
  <c r="G538" i="6"/>
  <c r="G555" i="6"/>
  <c r="G586" i="6"/>
  <c r="G594" i="6"/>
  <c r="G630" i="6"/>
  <c r="G715" i="6"/>
  <c r="G722" i="6"/>
  <c r="G738" i="6"/>
  <c r="G830" i="6"/>
  <c r="G847" i="6"/>
  <c r="G955" i="6"/>
  <c r="G1023" i="6"/>
  <c r="G1386" i="6"/>
  <c r="G1422" i="6"/>
  <c r="G1526" i="6"/>
  <c r="G1570" i="6"/>
  <c r="E4" i="6"/>
  <c r="G1026" i="6"/>
  <c r="G1210" i="6"/>
  <c r="G1242" i="6"/>
  <c r="G1274" i="6"/>
  <c r="G1310" i="6"/>
  <c r="G1338" i="6"/>
  <c r="G1443" i="6"/>
  <c r="G1474" i="6"/>
  <c r="G1502" i="6"/>
  <c r="G1614" i="6"/>
  <c r="G1666" i="6"/>
  <c r="G1111" i="6"/>
  <c r="G1558" i="6"/>
  <c r="G1663" i="6"/>
  <c r="G1726" i="6"/>
  <c r="G50" i="6"/>
  <c r="G58" i="6"/>
  <c r="G67" i="6"/>
  <c r="G78" i="6"/>
  <c r="G131" i="6"/>
  <c r="G178" i="6"/>
  <c r="G318" i="6"/>
  <c r="G362" i="6"/>
  <c r="G374" i="6"/>
  <c r="G422" i="6"/>
  <c r="G442" i="6"/>
  <c r="G482" i="6"/>
  <c r="G486" i="6"/>
  <c r="G502" i="6"/>
  <c r="G542" i="6"/>
  <c r="G566" i="6"/>
  <c r="G931" i="6"/>
  <c r="G1003" i="6"/>
  <c r="G1035" i="6"/>
  <c r="G1243" i="6"/>
  <c r="G1351" i="6"/>
  <c r="G1383" i="6"/>
  <c r="G1622" i="6"/>
  <c r="G1130" i="6"/>
  <c r="G1190" i="6"/>
  <c r="G1254" i="6"/>
  <c r="G1403" i="6"/>
  <c r="G1575" i="6"/>
  <c r="G1471" i="6"/>
  <c r="G107" i="6"/>
  <c r="G146" i="6"/>
  <c r="G182" i="6"/>
  <c r="G258" i="6"/>
  <c r="G282" i="6"/>
  <c r="G322" i="6"/>
  <c r="G335" i="6"/>
  <c r="G399" i="6"/>
  <c r="G462" i="6"/>
  <c r="G498" i="6"/>
  <c r="G531" i="6"/>
  <c r="G547" i="6"/>
  <c r="G570" i="6"/>
  <c r="G587" i="6"/>
  <c r="G615" i="6"/>
  <c r="G639" i="6"/>
  <c r="G787" i="6"/>
  <c r="G986" i="6"/>
  <c r="G1018" i="6"/>
  <c r="G1275" i="6"/>
  <c r="G1330" i="6"/>
  <c r="G1402" i="6"/>
  <c r="G1494" i="6"/>
  <c r="G47" i="6"/>
  <c r="G63" i="6"/>
  <c r="G79" i="6"/>
  <c r="G91" i="6"/>
  <c r="G94" i="6"/>
  <c r="G103" i="6"/>
  <c r="G126" i="6"/>
  <c r="G158" i="6"/>
  <c r="G167" i="6"/>
  <c r="G179" i="6"/>
  <c r="G194" i="6"/>
  <c r="G211" i="6"/>
  <c r="G219" i="6"/>
  <c r="G222" i="6"/>
  <c r="G255" i="6"/>
  <c r="G287" i="6"/>
  <c r="G339" i="6"/>
  <c r="G375" i="6"/>
  <c r="G386" i="6"/>
  <c r="G403" i="6"/>
  <c r="G407" i="6"/>
  <c r="G423" i="6"/>
  <c r="G435" i="6"/>
  <c r="G494" i="6"/>
  <c r="G503" i="6"/>
  <c r="G511" i="6"/>
  <c r="G527" i="6"/>
  <c r="G534" i="6"/>
  <c r="G550" i="6"/>
  <c r="G559" i="6"/>
  <c r="G582" i="6"/>
  <c r="G598" i="6"/>
  <c r="G667" i="6"/>
  <c r="G679" i="6"/>
  <c r="G686" i="6"/>
  <c r="G694" i="6"/>
  <c r="G719" i="6"/>
  <c r="G735" i="6"/>
  <c r="G743" i="6"/>
  <c r="G747" i="6"/>
  <c r="G779" i="6"/>
  <c r="G791" i="6"/>
  <c r="G851" i="6"/>
  <c r="G859" i="6"/>
  <c r="G874" i="6"/>
  <c r="G886" i="6"/>
  <c r="G906" i="6"/>
  <c r="G930" i="6"/>
  <c r="G943" i="6"/>
  <c r="G950" i="6"/>
  <c r="G1007" i="6"/>
  <c r="G1038" i="6"/>
  <c r="G1055" i="6"/>
  <c r="G1074" i="6"/>
  <c r="G1090" i="6"/>
  <c r="G1103" i="6"/>
  <c r="G1154" i="6"/>
  <c r="G1298" i="6"/>
  <c r="G1399" i="6"/>
  <c r="G1430" i="6"/>
  <c r="G1534" i="6"/>
  <c r="G1683" i="6"/>
  <c r="G1162" i="6"/>
  <c r="G1222" i="6"/>
  <c r="G1286" i="6"/>
  <c r="G1519" i="6"/>
  <c r="G1571" i="6"/>
  <c r="G1626" i="6"/>
  <c r="G1182" i="6"/>
  <c r="G1543" i="6"/>
  <c r="G106" i="6"/>
  <c r="G134" i="6"/>
  <c r="G138" i="6"/>
  <c r="G170" i="6"/>
  <c r="G198" i="6"/>
  <c r="G274" i="6"/>
  <c r="G306" i="6"/>
  <c r="G370" i="6"/>
  <c r="G382" i="6"/>
  <c r="G430" i="6"/>
  <c r="G446" i="6"/>
  <c r="G458" i="6"/>
  <c r="G478" i="6"/>
  <c r="G490" i="6"/>
  <c r="G614" i="6"/>
  <c r="G646" i="6"/>
  <c r="G706" i="6"/>
  <c r="G714" i="6"/>
  <c r="G758" i="6"/>
  <c r="G918" i="6"/>
  <c r="G990" i="6"/>
  <c r="G1186" i="6"/>
  <c r="G1198" i="6"/>
  <c r="G1230" i="6"/>
  <c r="G1414" i="6"/>
  <c r="G1518" i="6"/>
  <c r="G1542" i="6"/>
  <c r="G1583" i="6"/>
  <c r="G1730" i="6"/>
  <c r="G70" i="6"/>
  <c r="G74" i="6"/>
  <c r="G83" i="6"/>
  <c r="G95" i="6"/>
  <c r="G118" i="6"/>
  <c r="G127" i="6"/>
  <c r="G150" i="6"/>
  <c r="G159" i="6"/>
  <c r="G186" i="6"/>
  <c r="G203" i="6"/>
  <c r="G238" i="6"/>
  <c r="G302" i="6"/>
  <c r="G310" i="6"/>
  <c r="G330" i="6"/>
  <c r="G346" i="6"/>
  <c r="G395" i="6"/>
  <c r="G402" i="6"/>
  <c r="G466" i="6"/>
  <c r="G474" i="6"/>
  <c r="G487" i="6"/>
  <c r="G495" i="6"/>
  <c r="G519" i="6"/>
  <c r="G558" i="6"/>
  <c r="G574" i="6"/>
  <c r="G583" i="6"/>
  <c r="G606" i="6"/>
  <c r="G627" i="6"/>
  <c r="G650" i="6"/>
  <c r="G658" i="6"/>
  <c r="G675" i="6"/>
  <c r="G710" i="6"/>
  <c r="G727" i="6"/>
  <c r="G742" i="6"/>
  <c r="G778" i="6"/>
  <c r="G799" i="6"/>
  <c r="G822" i="6"/>
  <c r="G867" i="6"/>
  <c r="G875" i="6"/>
  <c r="G887" i="6"/>
  <c r="G899" i="6"/>
  <c r="G907" i="6"/>
  <c r="G922" i="6"/>
  <c r="G942" i="6"/>
  <c r="G958" i="6"/>
  <c r="G966" i="6"/>
  <c r="G1002" i="6"/>
  <c r="G1039" i="6"/>
  <c r="G1050" i="6"/>
  <c r="G1083" i="6"/>
  <c r="G1098" i="6"/>
  <c r="G1102" i="6"/>
  <c r="G1106" i="6"/>
  <c r="G1178" i="6"/>
  <c r="G1278" i="6"/>
  <c r="G1314" i="6"/>
  <c r="G1370" i="6"/>
  <c r="G1486" i="6"/>
  <c r="G1554" i="6"/>
  <c r="G1630" i="6"/>
  <c r="G1658" i="6"/>
  <c r="G1698" i="6"/>
  <c r="G1714" i="6"/>
  <c r="G1187" i="6"/>
  <c r="G1238" i="6"/>
  <c r="G1291" i="6"/>
  <c r="G1391" i="6"/>
  <c r="G1426" i="6"/>
  <c r="G1747" i="6"/>
  <c r="G919" i="6"/>
  <c r="G1366" i="6"/>
  <c r="G1462" i="6"/>
  <c r="G86" i="6"/>
  <c r="G98" i="6"/>
  <c r="G115" i="6"/>
  <c r="G135" i="6"/>
  <c r="G147" i="6"/>
  <c r="G162" i="6"/>
  <c r="G190" i="6"/>
  <c r="G199" i="6"/>
  <c r="G227" i="6"/>
  <c r="G234" i="6"/>
  <c r="G251" i="6"/>
  <c r="G266" i="6"/>
  <c r="G283" i="6"/>
  <c r="G298" i="6"/>
  <c r="G314" i="6"/>
  <c r="G326" i="6"/>
  <c r="G343" i="6"/>
  <c r="G350" i="6"/>
  <c r="G358" i="6"/>
  <c r="G379" i="6"/>
  <c r="G383" i="6"/>
  <c r="G411" i="6"/>
  <c r="G447" i="6"/>
  <c r="G450" i="6"/>
  <c r="G470" i="6"/>
  <c r="G479" i="6"/>
  <c r="G499" i="6"/>
  <c r="G507" i="6"/>
  <c r="G514" i="6"/>
  <c r="G530" i="6"/>
  <c r="G546" i="6"/>
  <c r="G562" i="6"/>
  <c r="G578" i="6"/>
  <c r="G595" i="6"/>
  <c r="G623" i="6"/>
  <c r="G631" i="6"/>
  <c r="G638" i="6"/>
  <c r="G691" i="6"/>
  <c r="G698" i="6"/>
  <c r="G723" i="6"/>
  <c r="G730" i="6"/>
  <c r="G751" i="6"/>
  <c r="G759" i="6"/>
  <c r="G774" i="6"/>
  <c r="G782" i="6"/>
  <c r="G794" i="6"/>
  <c r="G810" i="6"/>
  <c r="G818" i="6"/>
  <c r="G831" i="6"/>
  <c r="G839" i="6"/>
  <c r="G854" i="6"/>
  <c r="G878" i="6"/>
  <c r="G891" i="6"/>
  <c r="G910" i="6"/>
  <c r="G927" i="6"/>
  <c r="G934" i="6"/>
  <c r="G954" i="6"/>
  <c r="G991" i="6"/>
  <c r="G1011" i="6"/>
  <c r="G1022" i="6"/>
  <c r="G1067" i="6"/>
  <c r="G1078" i="6"/>
  <c r="G1135" i="6"/>
  <c r="G1167" i="6"/>
  <c r="G1195" i="6"/>
  <c r="G1290" i="6"/>
  <c r="G1438" i="6"/>
  <c r="G1606" i="6"/>
  <c r="G1671" i="6"/>
  <c r="G1527" i="6"/>
  <c r="G247" i="6"/>
  <c r="G367" i="6"/>
  <c r="G763" i="6"/>
  <c r="G807" i="6"/>
  <c r="G1299" i="6"/>
  <c r="G1743" i="6"/>
  <c r="G1611" i="6"/>
  <c r="G439" i="6"/>
  <c r="G463" i="6"/>
  <c r="G947" i="6"/>
  <c r="G903" i="6"/>
  <c r="G967" i="6"/>
  <c r="G1719" i="6"/>
  <c r="G1335" i="6"/>
  <c r="G1495" i="6"/>
  <c r="G23" i="6"/>
  <c r="G39" i="6"/>
  <c r="G55" i="6"/>
  <c r="G71" i="6"/>
  <c r="G119" i="6"/>
  <c r="G151" i="6"/>
  <c r="G231" i="6"/>
  <c r="G239" i="6"/>
  <c r="G271" i="6"/>
  <c r="G303" i="6"/>
  <c r="G443" i="6"/>
  <c r="G551" i="6"/>
  <c r="G599" i="6"/>
  <c r="G651" i="6"/>
  <c r="G703" i="6"/>
  <c r="G771" i="6"/>
  <c r="G815" i="6"/>
  <c r="G883" i="6"/>
  <c r="G895" i="6"/>
  <c r="G915" i="6"/>
  <c r="G923" i="6"/>
  <c r="G1639" i="6"/>
  <c r="G7" i="6"/>
  <c r="G183" i="6"/>
  <c r="G215" i="6"/>
  <c r="G315" i="6"/>
  <c r="G371" i="6"/>
  <c r="G431" i="6"/>
  <c r="G459" i="6"/>
  <c r="G655" i="6"/>
  <c r="G671" i="6"/>
  <c r="G707" i="6"/>
  <c r="G803" i="6"/>
  <c r="G811" i="6"/>
  <c r="G863" i="6"/>
  <c r="G871" i="6"/>
  <c r="G963" i="6"/>
  <c r="G971" i="6"/>
  <c r="G987" i="6"/>
  <c r="G995" i="6"/>
  <c r="G1071" i="6"/>
  <c r="G279" i="6"/>
  <c r="G755" i="6"/>
  <c r="G1647" i="6"/>
  <c r="G1455" i="6"/>
  <c r="G1479" i="6"/>
  <c r="G1179" i="6"/>
  <c r="G11" i="6"/>
  <c r="G27" i="6"/>
  <c r="G43" i="6"/>
  <c r="G59" i="6"/>
  <c r="G75" i="6"/>
  <c r="G111" i="6"/>
  <c r="G143" i="6"/>
  <c r="G175" i="6"/>
  <c r="G187" i="6"/>
  <c r="G263" i="6"/>
  <c r="G295" i="6"/>
  <c r="G311" i="6"/>
  <c r="G319" i="6"/>
  <c r="G331" i="6"/>
  <c r="G347" i="6"/>
  <c r="G355" i="6"/>
  <c r="G363" i="6"/>
  <c r="G415" i="6"/>
  <c r="G455" i="6"/>
  <c r="G483" i="6"/>
  <c r="G543" i="6"/>
  <c r="G607" i="6"/>
  <c r="G619" i="6"/>
  <c r="G643" i="6"/>
  <c r="G659" i="6"/>
  <c r="G687" i="6"/>
  <c r="G711" i="6"/>
  <c r="G835" i="6"/>
  <c r="G843" i="6"/>
  <c r="G939" i="6"/>
  <c r="G975" i="6"/>
  <c r="G1043" i="6"/>
  <c r="G1107" i="6"/>
  <c r="G1227" i="6"/>
  <c r="G1339" i="6"/>
  <c r="G1467" i="6"/>
  <c r="G1503" i="6"/>
  <c r="G1551" i="6"/>
  <c r="G1695" i="6"/>
  <c r="G1711" i="6"/>
  <c r="G1727" i="6"/>
  <c r="G1359" i="6"/>
  <c r="G1407" i="6"/>
  <c r="G1595" i="6"/>
  <c r="G1679" i="6"/>
  <c r="G123" i="6"/>
  <c r="G155" i="6"/>
  <c r="G207" i="6"/>
  <c r="G259" i="6"/>
  <c r="G291" i="6"/>
  <c r="G323" i="6"/>
  <c r="G351" i="6"/>
  <c r="G391" i="6"/>
  <c r="G419" i="6"/>
  <c r="G427" i="6"/>
  <c r="G539" i="6"/>
  <c r="G571" i="6"/>
  <c r="G611" i="6"/>
  <c r="G683" i="6"/>
  <c r="G699" i="6"/>
  <c r="G739" i="6"/>
  <c r="G795" i="6"/>
  <c r="G819" i="6"/>
  <c r="G827" i="6"/>
  <c r="G879" i="6"/>
  <c r="G911" i="6"/>
  <c r="G979" i="6"/>
  <c r="G1019" i="6"/>
  <c r="G1027" i="6"/>
  <c r="G1087" i="6"/>
  <c r="G1151" i="6"/>
  <c r="G1367" i="6"/>
  <c r="G1451" i="6"/>
  <c r="G1619" i="6"/>
  <c r="G1655" i="6"/>
  <c r="F2687" i="3"/>
  <c r="G2687" i="3" s="1"/>
  <c r="G2557" i="5"/>
  <c r="F29" i="3"/>
  <c r="F25" i="3"/>
  <c r="F21" i="3"/>
  <c r="F17" i="3"/>
  <c r="F13" i="3"/>
  <c r="F9" i="3"/>
  <c r="F5" i="3"/>
  <c r="E2675" i="3"/>
  <c r="F1927" i="3"/>
  <c r="F1919" i="3"/>
  <c r="F1907" i="3"/>
  <c r="F1903" i="3"/>
  <c r="F1899" i="3"/>
  <c r="F1895" i="3"/>
  <c r="F1891" i="3"/>
  <c r="F1887" i="3"/>
  <c r="F1883" i="3"/>
  <c r="F1879" i="3"/>
  <c r="F1875" i="3"/>
  <c r="F1871" i="3"/>
  <c r="F1867" i="3"/>
  <c r="F1863" i="3"/>
  <c r="F1859" i="3"/>
  <c r="F1855" i="3"/>
  <c r="F1851" i="3"/>
  <c r="F1847" i="3"/>
  <c r="F1843" i="3"/>
  <c r="F1839" i="3"/>
  <c r="F1835" i="3"/>
  <c r="F1831" i="3"/>
  <c r="F1827" i="3"/>
  <c r="F1823" i="3"/>
  <c r="F1819" i="3"/>
  <c r="F1815" i="3"/>
  <c r="F1811" i="3"/>
  <c r="F1807" i="3"/>
  <c r="F1803" i="3"/>
  <c r="F1799" i="3"/>
  <c r="F1795" i="3"/>
  <c r="F1779" i="3"/>
  <c r="F1775" i="3"/>
  <c r="F1771" i="3"/>
  <c r="F903" i="3"/>
  <c r="F899" i="3"/>
  <c r="F895" i="3"/>
  <c r="F891" i="3"/>
  <c r="F887" i="3"/>
  <c r="F883" i="3"/>
  <c r="F879" i="3"/>
  <c r="F875" i="3"/>
  <c r="F871" i="3"/>
  <c r="F867" i="3"/>
  <c r="F863" i="3"/>
  <c r="F859" i="3"/>
  <c r="F855" i="3"/>
  <c r="F851" i="3"/>
  <c r="F847" i="3"/>
  <c r="F843" i="3"/>
  <c r="F839" i="3"/>
  <c r="F835" i="3"/>
  <c r="F831" i="3"/>
  <c r="F827" i="3"/>
  <c r="F823" i="3"/>
  <c r="F819" i="3"/>
  <c r="F815" i="3"/>
  <c r="F811" i="3"/>
  <c r="F807" i="3"/>
  <c r="F803" i="3"/>
  <c r="F799" i="3"/>
  <c r="F795" i="3"/>
  <c r="F791" i="3"/>
  <c r="F787" i="3"/>
  <c r="F783" i="3"/>
  <c r="F779" i="3"/>
  <c r="F775" i="3"/>
  <c r="F771" i="3"/>
  <c r="F767" i="3"/>
  <c r="F763" i="3"/>
  <c r="F759" i="3"/>
  <c r="F755" i="3"/>
  <c r="F751" i="3"/>
  <c r="F747" i="3"/>
  <c r="F743" i="3"/>
  <c r="F739" i="3"/>
  <c r="F735" i="3"/>
  <c r="F731" i="3"/>
  <c r="F727" i="3"/>
  <c r="F723" i="3"/>
  <c r="F719" i="3"/>
  <c r="F715" i="3"/>
  <c r="F711" i="3"/>
  <c r="F707" i="3"/>
  <c r="F703" i="3"/>
  <c r="F515" i="3"/>
  <c r="F511" i="3"/>
  <c r="F507" i="3"/>
  <c r="F503" i="3"/>
  <c r="F499" i="3"/>
  <c r="F495" i="3"/>
  <c r="F491" i="3"/>
  <c r="F487" i="3"/>
  <c r="F483" i="3"/>
  <c r="F479" i="3"/>
  <c r="F475" i="3"/>
  <c r="F471" i="3"/>
  <c r="F467" i="3"/>
  <c r="F463" i="3"/>
  <c r="F459" i="3"/>
  <c r="F451" i="3"/>
  <c r="F447" i="3"/>
  <c r="F443" i="3"/>
  <c r="F439" i="3"/>
  <c r="F435" i="3"/>
  <c r="F431" i="3"/>
  <c r="F427" i="3"/>
  <c r="F423" i="3"/>
  <c r="F419" i="3"/>
  <c r="F415" i="3"/>
  <c r="F411" i="3"/>
  <c r="F407" i="3"/>
  <c r="F403" i="3"/>
  <c r="F399" i="3"/>
  <c r="F395" i="3"/>
  <c r="F391" i="3"/>
  <c r="F387" i="3"/>
  <c r="F383" i="3"/>
  <c r="F379" i="3"/>
  <c r="F375" i="3"/>
  <c r="F371" i="3"/>
  <c r="F367" i="3"/>
  <c r="F4" i="3"/>
  <c r="F363" i="3"/>
  <c r="F359" i="3"/>
  <c r="F351" i="3"/>
  <c r="F335" i="3"/>
  <c r="F331" i="3"/>
  <c r="F327" i="3"/>
  <c r="F323" i="3"/>
  <c r="F319" i="3"/>
  <c r="F315" i="3"/>
  <c r="F311" i="3"/>
  <c r="F307" i="3"/>
  <c r="F303" i="3"/>
  <c r="F299" i="3"/>
  <c r="F295" i="3"/>
  <c r="F291" i="3"/>
  <c r="F287" i="3"/>
  <c r="F283" i="3"/>
  <c r="F279" i="3"/>
  <c r="F275" i="3"/>
  <c r="F271" i="3"/>
  <c r="F267" i="3"/>
  <c r="F263" i="3"/>
  <c r="F259" i="3"/>
  <c r="F255" i="3"/>
  <c r="F251" i="3"/>
  <c r="F247" i="3"/>
  <c r="F243" i="3"/>
  <c r="F239" i="3"/>
  <c r="F235" i="3"/>
  <c r="F231" i="3"/>
  <c r="F227" i="3"/>
  <c r="F223" i="3"/>
  <c r="F215" i="3"/>
  <c r="F211" i="3"/>
  <c r="F207" i="3"/>
  <c r="F203" i="3"/>
  <c r="F199" i="3"/>
  <c r="F195" i="3"/>
  <c r="F191" i="3"/>
  <c r="F187" i="3"/>
  <c r="F183" i="3"/>
  <c r="F179" i="3"/>
  <c r="F175" i="3"/>
  <c r="F171" i="3"/>
  <c r="F167" i="3"/>
  <c r="F163" i="3"/>
  <c r="F159" i="3"/>
  <c r="F155" i="3"/>
  <c r="F151" i="3"/>
  <c r="F147" i="3"/>
  <c r="F143" i="3"/>
  <c r="F139" i="3"/>
  <c r="F135" i="3"/>
  <c r="F131" i="3"/>
  <c r="F127" i="3"/>
  <c r="F123" i="3"/>
  <c r="F119" i="3"/>
  <c r="F115" i="3"/>
  <c r="F111" i="3"/>
  <c r="F107" i="3"/>
  <c r="F103" i="3"/>
  <c r="F99" i="3"/>
  <c r="F95" i="3"/>
  <c r="F91" i="3"/>
  <c r="F87" i="3"/>
  <c r="F83" i="3"/>
  <c r="F79" i="3"/>
  <c r="F75" i="3"/>
  <c r="F71" i="3"/>
  <c r="F67" i="3"/>
  <c r="F63" i="3"/>
  <c r="F59" i="3"/>
  <c r="F55" i="3"/>
  <c r="F51" i="3"/>
  <c r="F47" i="3"/>
  <c r="F43" i="3"/>
  <c r="F39" i="3"/>
  <c r="F35" i="3"/>
  <c r="F31" i="3"/>
  <c r="F27" i="3"/>
  <c r="F23" i="3"/>
  <c r="F19" i="3"/>
  <c r="F15" i="3"/>
  <c r="F11" i="3"/>
  <c r="F7" i="3"/>
  <c r="E2674" i="3"/>
  <c r="F2678" i="3"/>
  <c r="F2674" i="3"/>
  <c r="F2670" i="3"/>
  <c r="F2666" i="3"/>
  <c r="F2662" i="3"/>
  <c r="F2658" i="3"/>
  <c r="F2654" i="3"/>
  <c r="F2650" i="3"/>
  <c r="F2646" i="3"/>
  <c r="F2642" i="3"/>
  <c r="F2638" i="3"/>
  <c r="F2634" i="3"/>
  <c r="F2630" i="3"/>
  <c r="F2626" i="3"/>
  <c r="F2622" i="3"/>
  <c r="F2618" i="3"/>
  <c r="F2614" i="3"/>
  <c r="F2610" i="3"/>
  <c r="F2606" i="3"/>
  <c r="F2602" i="3"/>
  <c r="F2598" i="3"/>
  <c r="F2594" i="3"/>
  <c r="F2590" i="3"/>
  <c r="F2586" i="3"/>
  <c r="F2582" i="3"/>
  <c r="F2578" i="3"/>
  <c r="F2574" i="3"/>
  <c r="F2570" i="3"/>
  <c r="F2566" i="3"/>
  <c r="F2562" i="3"/>
  <c r="F2558" i="3"/>
  <c r="F2554" i="3"/>
  <c r="F2550" i="3"/>
  <c r="F2546" i="3"/>
  <c r="F2542" i="3"/>
  <c r="F2538" i="3"/>
  <c r="F2534" i="3"/>
  <c r="F2530" i="3"/>
  <c r="F2526" i="3"/>
  <c r="F2522" i="3"/>
  <c r="F2518" i="3"/>
  <c r="F2514" i="3"/>
  <c r="F2510" i="3"/>
  <c r="F2506" i="3"/>
  <c r="F2502" i="3"/>
  <c r="F2498" i="3"/>
  <c r="F2494" i="3"/>
  <c r="F2490" i="3"/>
  <c r="F2486" i="3"/>
  <c r="F2482" i="3"/>
  <c r="F2478" i="3"/>
  <c r="F2474" i="3"/>
  <c r="F2470" i="3"/>
  <c r="F2466" i="3"/>
  <c r="F2462" i="3"/>
  <c r="F2458" i="3"/>
  <c r="F2454" i="3"/>
  <c r="F2450" i="3"/>
  <c r="F2446" i="3"/>
  <c r="F2442" i="3"/>
  <c r="F2438" i="3"/>
  <c r="F2434" i="3"/>
  <c r="F2430" i="3"/>
  <c r="F2426" i="3"/>
  <c r="F2422" i="3"/>
  <c r="F2418" i="3"/>
  <c r="F2414" i="3"/>
  <c r="F2410" i="3"/>
  <c r="F2406" i="3"/>
  <c r="F2402" i="3"/>
  <c r="F2398" i="3"/>
  <c r="F2394" i="3"/>
  <c r="F2390" i="3"/>
  <c r="F2386" i="3"/>
  <c r="F2382" i="3"/>
  <c r="F2378" i="3"/>
  <c r="F2374" i="3"/>
  <c r="F2370" i="3"/>
  <c r="F2366" i="3"/>
  <c r="F2362" i="3"/>
  <c r="F2358" i="3"/>
  <c r="F2354" i="3"/>
  <c r="F2350" i="3"/>
  <c r="F2346" i="3"/>
  <c r="F2342" i="3"/>
  <c r="F2338" i="3"/>
  <c r="F2334" i="3"/>
  <c r="F2330" i="3"/>
  <c r="F2326" i="3"/>
  <c r="F2322" i="3"/>
  <c r="F2318" i="3"/>
  <c r="F2314" i="3"/>
  <c r="F2310" i="3"/>
  <c r="F2306" i="3"/>
  <c r="F2302" i="3"/>
  <c r="F2298" i="3"/>
  <c r="F2294" i="3"/>
  <c r="F2290" i="3"/>
  <c r="F2286" i="3"/>
  <c r="F2282" i="3"/>
  <c r="F2278" i="3"/>
  <c r="F2274" i="3"/>
  <c r="F2270" i="3"/>
  <c r="F2266" i="3"/>
  <c r="F2262" i="3"/>
  <c r="F2258" i="3"/>
  <c r="F2254" i="3"/>
  <c r="F2250" i="3"/>
  <c r="F2246" i="3"/>
  <c r="F2242" i="3"/>
  <c r="F2238" i="3"/>
  <c r="F2234" i="3"/>
  <c r="F2230" i="3"/>
  <c r="F2226" i="3"/>
  <c r="F2222" i="3"/>
  <c r="F2218" i="3"/>
  <c r="F2214" i="3"/>
  <c r="F2210" i="3"/>
  <c r="F2206" i="3"/>
  <c r="F2202" i="3"/>
  <c r="F2198" i="3"/>
  <c r="F2194" i="3"/>
  <c r="F2190" i="3"/>
  <c r="F2186" i="3"/>
  <c r="F2182" i="3"/>
  <c r="F2178" i="3"/>
  <c r="F2174" i="3"/>
  <c r="F2170" i="3"/>
  <c r="F2166" i="3"/>
  <c r="F2162" i="3"/>
  <c r="E2678" i="3"/>
  <c r="F2676" i="3"/>
  <c r="F2672" i="3"/>
  <c r="G2672" i="3" s="1"/>
  <c r="F2668" i="3"/>
  <c r="F2664" i="3"/>
  <c r="F2660" i="3"/>
  <c r="F2656" i="3"/>
  <c r="F2652" i="3"/>
  <c r="F2648" i="3"/>
  <c r="F2644" i="3"/>
  <c r="F2640" i="3"/>
  <c r="F2636" i="3"/>
  <c r="F2632" i="3"/>
  <c r="F2628" i="3"/>
  <c r="F2624" i="3"/>
  <c r="F2620" i="3"/>
  <c r="F2616" i="3"/>
  <c r="F2612" i="3"/>
  <c r="F2608" i="3"/>
  <c r="F2604" i="3"/>
  <c r="F2600" i="3"/>
  <c r="F2596" i="3"/>
  <c r="F2592" i="3"/>
  <c r="F2588" i="3"/>
  <c r="F2584" i="3"/>
  <c r="F2580" i="3"/>
  <c r="F2576" i="3"/>
  <c r="F2572" i="3"/>
  <c r="F2568" i="3"/>
  <c r="F2564" i="3"/>
  <c r="F2560" i="3"/>
  <c r="F2556" i="3"/>
  <c r="F2552" i="3"/>
  <c r="F2548" i="3"/>
  <c r="F2544" i="3"/>
  <c r="F2540" i="3"/>
  <c r="F2536" i="3"/>
  <c r="F2532" i="3"/>
  <c r="F2528" i="3"/>
  <c r="F2524" i="3"/>
  <c r="F2520" i="3"/>
  <c r="F2516" i="3"/>
  <c r="F2512" i="3"/>
  <c r="F2508" i="3"/>
  <c r="F2158" i="3"/>
  <c r="F2154" i="3"/>
  <c r="F2150" i="3"/>
  <c r="F2146" i="3"/>
  <c r="F2142" i="3"/>
  <c r="F2138" i="3"/>
  <c r="F2134" i="3"/>
  <c r="F2130" i="3"/>
  <c r="F2126" i="3"/>
  <c r="F2122" i="3"/>
  <c r="F2118" i="3"/>
  <c r="F2114" i="3"/>
  <c r="F2110" i="3"/>
  <c r="F2106" i="3"/>
  <c r="F2102" i="3"/>
  <c r="F2098" i="3"/>
  <c r="F2094" i="3"/>
  <c r="F2090" i="3"/>
  <c r="F2086" i="3"/>
  <c r="F2082" i="3"/>
  <c r="F2078" i="3"/>
  <c r="F2074" i="3"/>
  <c r="F2070" i="3"/>
  <c r="F2066" i="3"/>
  <c r="F2062" i="3"/>
  <c r="F2058" i="3"/>
  <c r="F2054" i="3"/>
  <c r="F2050" i="3"/>
  <c r="F2046" i="3"/>
  <c r="F2042" i="3"/>
  <c r="F2038" i="3"/>
  <c r="F2034" i="3"/>
  <c r="F2030" i="3"/>
  <c r="F2026" i="3"/>
  <c r="F2022" i="3"/>
  <c r="F2018" i="3"/>
  <c r="F2014" i="3"/>
  <c r="F2010" i="3"/>
  <c r="F2006" i="3"/>
  <c r="F2002" i="3"/>
  <c r="F1998" i="3"/>
  <c r="F1994" i="3"/>
  <c r="F1990" i="3"/>
  <c r="F1986" i="3"/>
  <c r="F1982" i="3"/>
  <c r="F1978" i="3"/>
  <c r="F1974" i="3"/>
  <c r="F1970" i="3"/>
  <c r="F1966" i="3"/>
  <c r="F1962" i="3"/>
  <c r="F1958" i="3"/>
  <c r="F1954" i="3"/>
  <c r="F1950" i="3"/>
  <c r="F1946" i="3"/>
  <c r="F1942" i="3"/>
  <c r="F1938" i="3"/>
  <c r="F1934" i="3"/>
  <c r="F1930" i="3"/>
  <c r="F1926" i="3"/>
  <c r="F1922" i="3"/>
  <c r="F1918" i="3"/>
  <c r="F1914" i="3"/>
  <c r="F1910" i="3"/>
  <c r="F1906" i="3"/>
  <c r="F1902" i="3"/>
  <c r="F1898" i="3"/>
  <c r="F1894" i="3"/>
  <c r="F1890" i="3"/>
  <c r="F1886" i="3"/>
  <c r="F1882" i="3"/>
  <c r="F1878" i="3"/>
  <c r="F1874" i="3"/>
  <c r="F1870" i="3"/>
  <c r="F1866" i="3"/>
  <c r="F1862" i="3"/>
  <c r="F1858" i="3"/>
  <c r="F1854" i="3"/>
  <c r="F1850" i="3"/>
  <c r="F1846" i="3"/>
  <c r="F1842" i="3"/>
  <c r="F1838" i="3"/>
  <c r="F1834" i="3"/>
  <c r="F1830" i="3"/>
  <c r="F1826" i="3"/>
  <c r="F1822" i="3"/>
  <c r="F1818" i="3"/>
  <c r="F1814" i="3"/>
  <c r="F1810" i="3"/>
  <c r="F1806" i="3"/>
  <c r="F1802" i="3"/>
  <c r="F1798" i="3"/>
  <c r="F1794" i="3"/>
  <c r="F1790" i="3"/>
  <c r="F1786" i="3"/>
  <c r="F1782" i="3"/>
  <c r="F1778" i="3"/>
  <c r="F1774" i="3"/>
  <c r="F1770" i="3"/>
  <c r="F1766" i="3"/>
  <c r="F1762" i="3"/>
  <c r="F1758" i="3"/>
  <c r="F1754" i="3"/>
  <c r="F1750" i="3"/>
  <c r="F1746" i="3"/>
  <c r="F1742" i="3"/>
  <c r="F1738" i="3"/>
  <c r="F1734" i="3"/>
  <c r="F1730" i="3"/>
  <c r="F1726" i="3"/>
  <c r="F1722" i="3"/>
  <c r="F1718" i="3"/>
  <c r="F1714" i="3"/>
  <c r="F1710" i="3"/>
  <c r="F1706" i="3"/>
  <c r="F1702" i="3"/>
  <c r="F1698" i="3"/>
  <c r="F1694" i="3"/>
  <c r="F1690" i="3"/>
  <c r="F1686" i="3"/>
  <c r="F1682" i="3"/>
  <c r="F1678" i="3"/>
  <c r="F1674" i="3"/>
  <c r="F1670" i="3"/>
  <c r="F1666" i="3"/>
  <c r="F1662" i="3"/>
  <c r="F1658" i="3"/>
  <c r="F1654" i="3"/>
  <c r="F1650" i="3"/>
  <c r="F1646" i="3"/>
  <c r="F1642" i="3"/>
  <c r="F1638" i="3"/>
  <c r="F1634" i="3"/>
  <c r="F1630" i="3"/>
  <c r="F1626" i="3"/>
  <c r="F1622" i="3"/>
  <c r="F1618" i="3"/>
  <c r="F1614" i="3"/>
  <c r="F1610" i="3"/>
  <c r="F1606" i="3"/>
  <c r="F1602" i="3"/>
  <c r="F1598" i="3"/>
  <c r="F1594" i="3"/>
  <c r="F1590" i="3"/>
  <c r="F1586" i="3"/>
  <c r="F1582" i="3"/>
  <c r="F1578" i="3"/>
  <c r="F1574" i="3"/>
  <c r="F1570" i="3"/>
  <c r="F1566" i="3"/>
  <c r="F1562" i="3"/>
  <c r="F1558" i="3"/>
  <c r="F1554" i="3"/>
  <c r="F1550" i="3"/>
  <c r="F1546" i="3"/>
  <c r="F1542" i="3"/>
  <c r="F1538" i="3"/>
  <c r="F1534" i="3"/>
  <c r="F1530" i="3"/>
  <c r="F1526" i="3"/>
  <c r="F1522" i="3"/>
  <c r="F1518" i="3"/>
  <c r="F1514" i="3"/>
  <c r="F1510" i="3"/>
  <c r="F1506" i="3"/>
  <c r="F1502" i="3"/>
  <c r="F1498" i="3"/>
  <c r="F1494" i="3"/>
  <c r="F1490" i="3"/>
  <c r="F1486" i="3"/>
  <c r="F1482" i="3"/>
  <c r="F2504" i="3"/>
  <c r="F2500" i="3"/>
  <c r="F2496" i="3"/>
  <c r="F2492" i="3"/>
  <c r="F2488" i="3"/>
  <c r="F2484" i="3"/>
  <c r="F2480" i="3"/>
  <c r="F2476" i="3"/>
  <c r="F2472" i="3"/>
  <c r="F2468" i="3"/>
  <c r="F2464" i="3"/>
  <c r="F2460" i="3"/>
  <c r="F2456" i="3"/>
  <c r="F2452" i="3"/>
  <c r="F2448" i="3"/>
  <c r="F2444" i="3"/>
  <c r="F2440" i="3"/>
  <c r="F2436" i="3"/>
  <c r="F2432" i="3"/>
  <c r="F2428" i="3"/>
  <c r="F2424" i="3"/>
  <c r="F2420" i="3"/>
  <c r="F2416" i="3"/>
  <c r="F2412" i="3"/>
  <c r="F2408" i="3"/>
  <c r="F2404" i="3"/>
  <c r="F2400" i="3"/>
  <c r="F2396" i="3"/>
  <c r="F2392" i="3"/>
  <c r="F2388" i="3"/>
  <c r="F2384" i="3"/>
  <c r="F2380" i="3"/>
  <c r="F2376" i="3"/>
  <c r="F2372" i="3"/>
  <c r="F2368" i="3"/>
  <c r="F2364" i="3"/>
  <c r="F2360" i="3"/>
  <c r="F2356" i="3"/>
  <c r="F2352" i="3"/>
  <c r="F2348" i="3"/>
  <c r="F2344" i="3"/>
  <c r="F2340" i="3"/>
  <c r="F2336" i="3"/>
  <c r="F2332" i="3"/>
  <c r="F2328" i="3"/>
  <c r="F2324" i="3"/>
  <c r="F2320" i="3"/>
  <c r="F2316" i="3"/>
  <c r="F2312" i="3"/>
  <c r="F2308" i="3"/>
  <c r="F2304" i="3"/>
  <c r="F2300" i="3"/>
  <c r="F2296" i="3"/>
  <c r="F2292" i="3"/>
  <c r="F2288" i="3"/>
  <c r="F2284" i="3"/>
  <c r="F2280" i="3"/>
  <c r="F2276" i="3"/>
  <c r="F2272" i="3"/>
  <c r="F2268" i="3"/>
  <c r="F2264" i="3"/>
  <c r="F2260" i="3"/>
  <c r="F2256" i="3"/>
  <c r="F2252" i="3"/>
  <c r="F2248" i="3"/>
  <c r="F2244" i="3"/>
  <c r="F2240" i="3"/>
  <c r="F2236" i="3"/>
  <c r="F2232" i="3"/>
  <c r="F2228" i="3"/>
  <c r="F2224" i="3"/>
  <c r="F2220" i="3"/>
  <c r="F2216" i="3"/>
  <c r="F2212" i="3"/>
  <c r="F2208" i="3"/>
  <c r="F2204" i="3"/>
  <c r="F2200" i="3"/>
  <c r="F2196" i="3"/>
  <c r="F2192" i="3"/>
  <c r="F2188" i="3"/>
  <c r="F2184" i="3"/>
  <c r="F2180" i="3"/>
  <c r="F2176" i="3"/>
  <c r="F2172" i="3"/>
  <c r="F2168" i="3"/>
  <c r="F2164" i="3"/>
  <c r="F2160" i="3"/>
  <c r="F2156" i="3"/>
  <c r="F2152" i="3"/>
  <c r="F2148" i="3"/>
  <c r="F2144" i="3"/>
  <c r="F2140" i="3"/>
  <c r="F2136" i="3"/>
  <c r="F2132" i="3"/>
  <c r="F2128" i="3"/>
  <c r="F2124" i="3"/>
  <c r="F2120" i="3"/>
  <c r="F2116" i="3"/>
  <c r="F2112" i="3"/>
  <c r="F2108" i="3"/>
  <c r="F2104" i="3"/>
  <c r="F2100" i="3"/>
  <c r="F2096" i="3"/>
  <c r="F2092" i="3"/>
  <c r="F2088" i="3"/>
  <c r="F2084" i="3"/>
  <c r="F2080" i="3"/>
  <c r="F2076" i="3"/>
  <c r="F2072" i="3"/>
  <c r="F2068" i="3"/>
  <c r="F2064" i="3"/>
  <c r="F2060" i="3"/>
  <c r="F2056" i="3"/>
  <c r="F2052" i="3"/>
  <c r="F2048" i="3"/>
  <c r="F2044" i="3"/>
  <c r="F2040" i="3"/>
  <c r="F2036" i="3"/>
  <c r="F1928" i="3"/>
  <c r="F1924" i="3"/>
  <c r="F1920" i="3"/>
  <c r="F1828" i="3"/>
  <c r="F1768" i="3"/>
  <c r="F1478" i="3"/>
  <c r="F1474" i="3"/>
  <c r="F1470" i="3"/>
  <c r="F1466" i="3"/>
  <c r="F1462" i="3"/>
  <c r="F1458" i="3"/>
  <c r="F1454" i="3"/>
  <c r="F1450" i="3"/>
  <c r="F1446" i="3"/>
  <c r="F1442" i="3"/>
  <c r="F1438" i="3"/>
  <c r="F1434" i="3"/>
  <c r="F1430" i="3"/>
  <c r="F1426" i="3"/>
  <c r="F1422" i="3"/>
  <c r="F1418" i="3"/>
  <c r="F1414" i="3"/>
  <c r="F1410" i="3"/>
  <c r="F1406" i="3"/>
  <c r="F1402" i="3"/>
  <c r="F1398" i="3"/>
  <c r="F1394" i="3"/>
  <c r="F1390" i="3"/>
  <c r="F1386" i="3"/>
  <c r="F1382" i="3"/>
  <c r="F1378" i="3"/>
  <c r="F1374" i="3"/>
  <c r="F1370" i="3"/>
  <c r="F1366" i="3"/>
  <c r="F1362" i="3"/>
  <c r="F1358" i="3"/>
  <c r="F1354" i="3"/>
  <c r="F1350" i="3"/>
  <c r="F1346" i="3"/>
  <c r="F1342" i="3"/>
  <c r="F1330" i="3"/>
  <c r="F1326" i="3"/>
  <c r="F1322" i="3"/>
  <c r="F1318" i="3"/>
  <c r="F1314" i="3"/>
  <c r="F1310" i="3"/>
  <c r="F1306" i="3"/>
  <c r="F1302" i="3"/>
  <c r="F1298" i="3"/>
  <c r="F1294" i="3"/>
  <c r="F1290" i="3"/>
  <c r="F1286" i="3"/>
  <c r="F1282" i="3"/>
  <c r="F1278" i="3"/>
  <c r="F1274" i="3"/>
  <c r="F1270" i="3"/>
  <c r="F1266" i="3"/>
  <c r="F1262" i="3"/>
  <c r="F1258" i="3"/>
  <c r="F1254" i="3"/>
  <c r="F1250" i="3"/>
  <c r="F1246" i="3"/>
  <c r="F1242" i="3"/>
  <c r="F1238" i="3"/>
  <c r="F1234" i="3"/>
  <c r="F1230" i="3"/>
  <c r="F1226" i="3"/>
  <c r="F1222" i="3"/>
  <c r="F1218" i="3"/>
  <c r="F1214" i="3"/>
  <c r="F1210" i="3"/>
  <c r="F1206" i="3"/>
  <c r="F1202" i="3"/>
  <c r="F1198" i="3"/>
  <c r="F1194" i="3"/>
  <c r="F1190" i="3"/>
  <c r="F1186" i="3"/>
  <c r="F1182" i="3"/>
  <c r="F1178" i="3"/>
  <c r="F1174" i="3"/>
  <c r="F1170" i="3"/>
  <c r="F1166" i="3"/>
  <c r="F1162" i="3"/>
  <c r="F1158" i="3"/>
  <c r="F1154" i="3"/>
  <c r="F1150" i="3"/>
  <c r="F1146" i="3"/>
  <c r="F1142" i="3"/>
  <c r="F1138" i="3"/>
  <c r="F1134" i="3"/>
  <c r="F1130" i="3"/>
  <c r="F1126" i="3"/>
  <c r="F1122" i="3"/>
  <c r="F1118" i="3"/>
  <c r="F1114" i="3"/>
  <c r="F1110" i="3"/>
  <c r="F1106" i="3"/>
  <c r="F1102" i="3"/>
  <c r="F1098" i="3"/>
  <c r="F1094" i="3"/>
  <c r="F1090" i="3"/>
  <c r="F1086" i="3"/>
  <c r="F1082" i="3"/>
  <c r="F1078" i="3"/>
  <c r="F1074" i="3"/>
  <c r="F1070" i="3"/>
  <c r="F1066" i="3"/>
  <c r="F1062" i="3"/>
  <c r="F1058" i="3"/>
  <c r="F1054" i="3"/>
  <c r="F1046" i="3"/>
  <c r="F1042" i="3"/>
  <c r="F1038" i="3"/>
  <c r="F1034" i="3"/>
  <c r="F1030" i="3"/>
  <c r="F1026" i="3"/>
  <c r="F1022" i="3"/>
  <c r="F1018" i="3"/>
  <c r="F1014" i="3"/>
  <c r="F1010" i="3"/>
  <c r="F1006" i="3"/>
  <c r="F1002" i="3"/>
  <c r="F998" i="3"/>
  <c r="F994" i="3"/>
  <c r="F990" i="3"/>
  <c r="F986" i="3"/>
  <c r="F982" i="3"/>
  <c r="F978" i="3"/>
  <c r="F974" i="3"/>
  <c r="F970" i="3"/>
  <c r="F966" i="3"/>
  <c r="F962" i="3"/>
  <c r="F958" i="3"/>
  <c r="F954" i="3"/>
  <c r="F950" i="3"/>
  <c r="F946" i="3"/>
  <c r="F942" i="3"/>
  <c r="F938" i="3"/>
  <c r="F934" i="3"/>
  <c r="F930" i="3"/>
  <c r="F926" i="3"/>
  <c r="F922" i="3"/>
  <c r="F918" i="3"/>
  <c r="F914" i="3"/>
  <c r="F910" i="3"/>
  <c r="F906" i="3"/>
  <c r="F902" i="3"/>
  <c r="F898" i="3"/>
  <c r="F894" i="3"/>
  <c r="F890" i="3"/>
  <c r="F886" i="3"/>
  <c r="F882" i="3"/>
  <c r="F878" i="3"/>
  <c r="F874" i="3"/>
  <c r="F870" i="3"/>
  <c r="F866" i="3"/>
  <c r="F862" i="3"/>
  <c r="F1764" i="3"/>
  <c r="F1760" i="3"/>
  <c r="F1756" i="3"/>
  <c r="F1752" i="3"/>
  <c r="F1748" i="3"/>
  <c r="F1744" i="3"/>
  <c r="F1740" i="3"/>
  <c r="F1736" i="3"/>
  <c r="F1732" i="3"/>
  <c r="F1728" i="3"/>
  <c r="F1724" i="3"/>
  <c r="F1720" i="3"/>
  <c r="F1716" i="3"/>
  <c r="F1712" i="3"/>
  <c r="F1708" i="3"/>
  <c r="F1704" i="3"/>
  <c r="F1700" i="3"/>
  <c r="F1696" i="3"/>
  <c r="F1692" i="3"/>
  <c r="F1688" i="3"/>
  <c r="F1684" i="3"/>
  <c r="F1680" i="3"/>
  <c r="F1676" i="3"/>
  <c r="F1672" i="3"/>
  <c r="F1668" i="3"/>
  <c r="F1652" i="3"/>
  <c r="F1644" i="3"/>
  <c r="F1640" i="3"/>
  <c r="F1636" i="3"/>
  <c r="F1632" i="3"/>
  <c r="F1296" i="3"/>
  <c r="F1292" i="3"/>
  <c r="F1288" i="3"/>
  <c r="F1284" i="3"/>
  <c r="F1280" i="3"/>
  <c r="F1276" i="3"/>
  <c r="F1272" i="3"/>
  <c r="F1248" i="3"/>
  <c r="F1244" i="3"/>
  <c r="F1240" i="3"/>
  <c r="F1236" i="3"/>
  <c r="F1232" i="3"/>
  <c r="F1228" i="3"/>
  <c r="F1224" i="3"/>
  <c r="F1220" i="3"/>
  <c r="F1216" i="3"/>
  <c r="F1200" i="3"/>
  <c r="F1188" i="3"/>
  <c r="F1184" i="3"/>
  <c r="F1180" i="3"/>
  <c r="F1176" i="3"/>
  <c r="F1172" i="3"/>
  <c r="F1168" i="3"/>
  <c r="F1164" i="3"/>
  <c r="F1160" i="3"/>
  <c r="F1156" i="3"/>
  <c r="F1152" i="3"/>
  <c r="F1144" i="3"/>
  <c r="F1140" i="3"/>
  <c r="F1136" i="3"/>
  <c r="F1120" i="3"/>
  <c r="F1116" i="3"/>
  <c r="F1112" i="3"/>
  <c r="F1108" i="3"/>
  <c r="F1104" i="3"/>
  <c r="F1100" i="3"/>
  <c r="F1096" i="3"/>
  <c r="F1060" i="3"/>
  <c r="F1044" i="3"/>
  <c r="F1040" i="3"/>
  <c r="F1016" i="3"/>
  <c r="F1012" i="3"/>
  <c r="F1008" i="3"/>
  <c r="F996" i="3"/>
  <c r="F988" i="3"/>
  <c r="F984" i="3"/>
  <c r="F964" i="3"/>
  <c r="F960" i="3"/>
  <c r="F952" i="3"/>
  <c r="F936" i="3"/>
  <c r="F932" i="3"/>
  <c r="F924" i="3"/>
  <c r="F920" i="3"/>
  <c r="F916" i="3"/>
  <c r="F912" i="3"/>
  <c r="F858" i="3"/>
  <c r="F854" i="3"/>
  <c r="F850" i="3"/>
  <c r="F846" i="3"/>
  <c r="F842" i="3"/>
  <c r="F838" i="3"/>
  <c r="F834" i="3"/>
  <c r="F830" i="3"/>
  <c r="F826" i="3"/>
  <c r="F822" i="3"/>
  <c r="F818" i="3"/>
  <c r="F814" i="3"/>
  <c r="F810" i="3"/>
  <c r="F790" i="3"/>
  <c r="F786" i="3"/>
  <c r="F782" i="3"/>
  <c r="F778" i="3"/>
  <c r="F774" i="3"/>
  <c r="F770" i="3"/>
  <c r="F766" i="3"/>
  <c r="F762" i="3"/>
  <c r="F758" i="3"/>
  <c r="F754" i="3"/>
  <c r="F750" i="3"/>
  <c r="F746" i="3"/>
  <c r="F742" i="3"/>
  <c r="F738" i="3"/>
  <c r="F734" i="3"/>
  <c r="F730" i="3"/>
  <c r="F726" i="3"/>
  <c r="F722" i="3"/>
  <c r="F718" i="3"/>
  <c r="F714" i="3"/>
  <c r="F710" i="3"/>
  <c r="F706" i="3"/>
  <c r="F702" i="3"/>
  <c r="F698" i="3"/>
  <c r="F694" i="3"/>
  <c r="F690" i="3"/>
  <c r="F686" i="3"/>
  <c r="F682" i="3"/>
  <c r="F678" i="3"/>
  <c r="F674" i="3"/>
  <c r="F670" i="3"/>
  <c r="F666" i="3"/>
  <c r="F662" i="3"/>
  <c r="F658" i="3"/>
  <c r="F654" i="3"/>
  <c r="F650" i="3"/>
  <c r="F646" i="3"/>
  <c r="F642" i="3"/>
  <c r="F638" i="3"/>
  <c r="F634" i="3"/>
  <c r="F630" i="3"/>
  <c r="F626" i="3"/>
  <c r="F622" i="3"/>
  <c r="F618" i="3"/>
  <c r="F614" i="3"/>
  <c r="F610" i="3"/>
  <c r="F606" i="3"/>
  <c r="F602" i="3"/>
  <c r="F598" i="3"/>
  <c r="F594" i="3"/>
  <c r="F590" i="3"/>
  <c r="F586" i="3"/>
  <c r="F582" i="3"/>
  <c r="F578" i="3"/>
  <c r="F574" i="3"/>
  <c r="F570" i="3"/>
  <c r="F566" i="3"/>
  <c r="F562" i="3"/>
  <c r="F558" i="3"/>
  <c r="F554" i="3"/>
  <c r="F550" i="3"/>
  <c r="F546" i="3"/>
  <c r="F542" i="3"/>
  <c r="F538" i="3"/>
  <c r="F534" i="3"/>
  <c r="F530" i="3"/>
  <c r="F526" i="3"/>
  <c r="F522" i="3"/>
  <c r="F518" i="3"/>
  <c r="F514" i="3"/>
  <c r="F510" i="3"/>
  <c r="F506" i="3"/>
  <c r="F908" i="3"/>
  <c r="F836" i="3"/>
  <c r="F828" i="3"/>
  <c r="F824" i="3"/>
  <c r="F820" i="3"/>
  <c r="F816" i="3"/>
  <c r="F800" i="3"/>
  <c r="F792" i="3"/>
  <c r="F760" i="3"/>
  <c r="F756" i="3"/>
  <c r="F740" i="3"/>
  <c r="F736" i="3"/>
  <c r="F732" i="3"/>
  <c r="F728" i="3"/>
  <c r="F724" i="3"/>
  <c r="F720" i="3"/>
  <c r="F716" i="3"/>
  <c r="F712" i="3"/>
  <c r="F708" i="3"/>
  <c r="F704" i="3"/>
  <c r="F700" i="3"/>
  <c r="F696" i="3"/>
  <c r="F692" i="3"/>
  <c r="F688" i="3"/>
  <c r="F684" i="3"/>
  <c r="F680" i="3"/>
  <c r="F676" i="3"/>
  <c r="F672" i="3"/>
  <c r="F668" i="3"/>
  <c r="F656" i="3"/>
  <c r="F644" i="3"/>
  <c r="F640" i="3"/>
  <c r="F636" i="3"/>
  <c r="F632" i="3"/>
  <c r="F628" i="3"/>
  <c r="F624" i="3"/>
  <c r="F620" i="3"/>
  <c r="F616" i="3"/>
  <c r="F612" i="3"/>
  <c r="F608" i="3"/>
  <c r="F604" i="3"/>
  <c r="F600" i="3"/>
  <c r="F596" i="3"/>
  <c r="F592" i="3"/>
  <c r="F588" i="3"/>
  <c r="F584" i="3"/>
  <c r="F580" i="3"/>
  <c r="F576" i="3"/>
  <c r="F564" i="3"/>
  <c r="F560" i="3"/>
  <c r="F556" i="3"/>
  <c r="F552" i="3"/>
  <c r="F548" i="3"/>
  <c r="F544" i="3"/>
  <c r="F540" i="3"/>
  <c r="F536" i="3"/>
  <c r="F532" i="3"/>
  <c r="F528" i="3"/>
  <c r="F524" i="3"/>
  <c r="F520" i="3"/>
  <c r="F516" i="3"/>
  <c r="F512" i="3"/>
  <c r="F508" i="3"/>
  <c r="F504" i="3"/>
  <c r="F500" i="3"/>
  <c r="F496" i="3"/>
  <c r="F484" i="3"/>
  <c r="F480" i="3"/>
  <c r="E2679" i="3"/>
  <c r="F2677" i="3"/>
  <c r="F2673" i="3"/>
  <c r="F2669" i="3"/>
  <c r="F2665" i="3"/>
  <c r="F2661" i="3"/>
  <c r="F2657" i="3"/>
  <c r="F2653" i="3"/>
  <c r="F2649" i="3"/>
  <c r="F2645" i="3"/>
  <c r="F2641" i="3"/>
  <c r="F2637" i="3"/>
  <c r="F2633" i="3"/>
  <c r="F2629" i="3"/>
  <c r="F2625" i="3"/>
  <c r="F2621" i="3"/>
  <c r="F2617" i="3"/>
  <c r="F2613" i="3"/>
  <c r="F2609" i="3"/>
  <c r="F2605" i="3"/>
  <c r="F2601" i="3"/>
  <c r="F2597" i="3"/>
  <c r="F2593" i="3"/>
  <c r="F2589" i="3"/>
  <c r="F2585" i="3"/>
  <c r="F2581" i="3"/>
  <c r="F2577" i="3"/>
  <c r="F2573" i="3"/>
  <c r="F2569" i="3"/>
  <c r="F2565" i="3"/>
  <c r="F2561" i="3"/>
  <c r="F2557" i="3"/>
  <c r="F2553" i="3"/>
  <c r="F2549" i="3"/>
  <c r="F2545" i="3"/>
  <c r="F2541" i="3"/>
  <c r="F2537" i="3"/>
  <c r="F2533" i="3"/>
  <c r="F2529" i="3"/>
  <c r="F2525" i="3"/>
  <c r="F2521" i="3"/>
  <c r="F2517" i="3"/>
  <c r="F2513" i="3"/>
  <c r="F2509" i="3"/>
  <c r="F2505" i="3"/>
  <c r="F2501" i="3"/>
  <c r="F2497" i="3"/>
  <c r="F2493" i="3"/>
  <c r="F2489" i="3"/>
  <c r="F2485" i="3"/>
  <c r="F2481" i="3"/>
  <c r="F2477" i="3"/>
  <c r="F2473" i="3"/>
  <c r="F2469" i="3"/>
  <c r="F2465" i="3"/>
  <c r="F2461" i="3"/>
  <c r="F2457" i="3"/>
  <c r="F2453" i="3"/>
  <c r="F2449" i="3"/>
  <c r="F2445" i="3"/>
  <c r="F2441" i="3"/>
  <c r="F2437" i="3"/>
  <c r="F2433" i="3"/>
  <c r="F2429" i="3"/>
  <c r="F2425" i="3"/>
  <c r="F2421" i="3"/>
  <c r="F2417" i="3"/>
  <c r="F2413" i="3"/>
  <c r="F2409" i="3"/>
  <c r="F2405" i="3"/>
  <c r="F2401" i="3"/>
  <c r="F2397" i="3"/>
  <c r="F2393" i="3"/>
  <c r="E2677" i="3"/>
  <c r="F2675" i="3"/>
  <c r="F2671" i="3"/>
  <c r="F2667" i="3"/>
  <c r="F2663" i="3"/>
  <c r="F2659" i="3"/>
  <c r="F2655" i="3"/>
  <c r="F2651" i="3"/>
  <c r="F2647" i="3"/>
  <c r="F2643" i="3"/>
  <c r="F2639" i="3"/>
  <c r="F2635" i="3"/>
  <c r="F2631" i="3"/>
  <c r="F2627" i="3"/>
  <c r="F2623" i="3"/>
  <c r="F2619" i="3"/>
  <c r="F2615" i="3"/>
  <c r="F2611" i="3"/>
  <c r="F2607" i="3"/>
  <c r="F2603" i="3"/>
  <c r="F2599" i="3"/>
  <c r="F2595" i="3"/>
  <c r="F2591" i="3"/>
  <c r="F2587" i="3"/>
  <c r="F2583" i="3"/>
  <c r="F2579" i="3"/>
  <c r="F2575" i="3"/>
  <c r="F2571" i="3"/>
  <c r="F2567" i="3"/>
  <c r="F2563" i="3"/>
  <c r="F2559" i="3"/>
  <c r="F2555" i="3"/>
  <c r="F2551" i="3"/>
  <c r="F2547" i="3"/>
  <c r="F2543" i="3"/>
  <c r="F2539" i="3"/>
  <c r="F2535" i="3"/>
  <c r="F2531" i="3"/>
  <c r="F2527" i="3"/>
  <c r="F2523" i="3"/>
  <c r="F2519" i="3"/>
  <c r="F2515" i="3"/>
  <c r="F2511" i="3"/>
  <c r="F2507" i="3"/>
  <c r="F2503" i="3"/>
  <c r="F2499" i="3"/>
  <c r="F2495" i="3"/>
  <c r="F2491" i="3"/>
  <c r="F2487" i="3"/>
  <c r="F2483" i="3"/>
  <c r="F2479" i="3"/>
  <c r="F2475" i="3"/>
  <c r="F2471" i="3"/>
  <c r="F2467" i="3"/>
  <c r="F2463" i="3"/>
  <c r="F2459" i="3"/>
  <c r="F2455" i="3"/>
  <c r="F2451" i="3"/>
  <c r="F2447" i="3"/>
  <c r="F2443" i="3"/>
  <c r="F2439" i="3"/>
  <c r="F2435" i="3"/>
  <c r="F2431" i="3"/>
  <c r="F2427" i="3"/>
  <c r="F2423" i="3"/>
  <c r="F2419" i="3"/>
  <c r="F2415" i="3"/>
  <c r="F2411" i="3"/>
  <c r="F2407" i="3"/>
  <c r="F2403" i="3"/>
  <c r="F2399" i="3"/>
  <c r="F2395" i="3"/>
  <c r="F2391" i="3"/>
  <c r="F2389" i="3"/>
  <c r="F2385" i="3"/>
  <c r="F2381" i="3"/>
  <c r="F2377" i="3"/>
  <c r="F2373" i="3"/>
  <c r="F2369" i="3"/>
  <c r="F2365" i="3"/>
  <c r="F2361" i="3"/>
  <c r="F2357" i="3"/>
  <c r="F2353" i="3"/>
  <c r="F2349" i="3"/>
  <c r="F2345" i="3"/>
  <c r="F2341" i="3"/>
  <c r="F2337" i="3"/>
  <c r="F2333" i="3"/>
  <c r="F2329" i="3"/>
  <c r="F2325" i="3"/>
  <c r="F2321" i="3"/>
  <c r="F2317" i="3"/>
  <c r="F2313" i="3"/>
  <c r="F2309" i="3"/>
  <c r="F2305" i="3"/>
  <c r="F2301" i="3"/>
  <c r="F2297" i="3"/>
  <c r="F2293" i="3"/>
  <c r="F2289" i="3"/>
  <c r="F2285" i="3"/>
  <c r="F2281" i="3"/>
  <c r="F2277" i="3"/>
  <c r="F2273" i="3"/>
  <c r="F2269" i="3"/>
  <c r="F2265" i="3"/>
  <c r="F2261" i="3"/>
  <c r="F2257" i="3"/>
  <c r="F2253" i="3"/>
  <c r="F2249" i="3"/>
  <c r="F2245" i="3"/>
  <c r="F2241" i="3"/>
  <c r="F2237" i="3"/>
  <c r="F2233" i="3"/>
  <c r="F2229" i="3"/>
  <c r="F2225" i="3"/>
  <c r="F2221" i="3"/>
  <c r="F2217" i="3"/>
  <c r="F2213" i="3"/>
  <c r="F2209" i="3"/>
  <c r="F2205" i="3"/>
  <c r="F2201" i="3"/>
  <c r="F2197" i="3"/>
  <c r="F2193" i="3"/>
  <c r="F2189" i="3"/>
  <c r="F2185" i="3"/>
  <c r="F2181" i="3"/>
  <c r="F2177" i="3"/>
  <c r="F2173" i="3"/>
  <c r="F2169" i="3"/>
  <c r="F2165" i="3"/>
  <c r="F2161" i="3"/>
  <c r="F2157" i="3"/>
  <c r="F2153" i="3"/>
  <c r="F2149" i="3"/>
  <c r="F2145" i="3"/>
  <c r="F2141" i="3"/>
  <c r="F2137" i="3"/>
  <c r="F2133" i="3"/>
  <c r="F2129" i="3"/>
  <c r="F2125" i="3"/>
  <c r="F2121" i="3"/>
  <c r="F2117" i="3"/>
  <c r="F2113" i="3"/>
  <c r="F2109" i="3"/>
  <c r="F2105" i="3"/>
  <c r="F2101" i="3"/>
  <c r="F2097" i="3"/>
  <c r="F2093" i="3"/>
  <c r="F2089" i="3"/>
  <c r="F2085" i="3"/>
  <c r="F2081" i="3"/>
  <c r="F2077" i="3"/>
  <c r="F2073" i="3"/>
  <c r="F2069" i="3"/>
  <c r="F2065" i="3"/>
  <c r="F2061" i="3"/>
  <c r="F2057" i="3"/>
  <c r="F2053" i="3"/>
  <c r="F2032" i="3"/>
  <c r="F2387" i="3"/>
  <c r="F2383" i="3"/>
  <c r="F2379" i="3"/>
  <c r="F2375" i="3"/>
  <c r="F2371" i="3"/>
  <c r="F2367" i="3"/>
  <c r="F2363" i="3"/>
  <c r="F2359" i="3"/>
  <c r="F2355" i="3"/>
  <c r="F2351" i="3"/>
  <c r="F2347" i="3"/>
  <c r="F2343" i="3"/>
  <c r="F2339" i="3"/>
  <c r="F2335" i="3"/>
  <c r="F2331" i="3"/>
  <c r="F2327" i="3"/>
  <c r="F2323" i="3"/>
  <c r="F2319" i="3"/>
  <c r="F2315" i="3"/>
  <c r="F2311" i="3"/>
  <c r="F2307" i="3"/>
  <c r="F2303" i="3"/>
  <c r="F2299" i="3"/>
  <c r="F2295" i="3"/>
  <c r="F2291" i="3"/>
  <c r="F2287" i="3"/>
  <c r="F2283" i="3"/>
  <c r="F2279" i="3"/>
  <c r="F2275" i="3"/>
  <c r="F2271" i="3"/>
  <c r="F2267" i="3"/>
  <c r="F2263" i="3"/>
  <c r="F2259" i="3"/>
  <c r="F2255" i="3"/>
  <c r="F2251" i="3"/>
  <c r="F2247" i="3"/>
  <c r="F2243" i="3"/>
  <c r="F2239" i="3"/>
  <c r="F2235" i="3"/>
  <c r="F2231" i="3"/>
  <c r="F2227" i="3"/>
  <c r="F2223" i="3"/>
  <c r="F2219" i="3"/>
  <c r="F2215" i="3"/>
  <c r="F2211" i="3"/>
  <c r="F2207" i="3"/>
  <c r="F2203" i="3"/>
  <c r="F2199" i="3"/>
  <c r="F2195" i="3"/>
  <c r="F2191" i="3"/>
  <c r="F2187" i="3"/>
  <c r="F2183" i="3"/>
  <c r="F2179" i="3"/>
  <c r="F2175" i="3"/>
  <c r="F2171" i="3"/>
  <c r="F2167" i="3"/>
  <c r="F2163" i="3"/>
  <c r="F2159" i="3"/>
  <c r="F2155" i="3"/>
  <c r="F2151" i="3"/>
  <c r="F2147" i="3"/>
  <c r="F2143" i="3"/>
  <c r="F2139" i="3"/>
  <c r="F2135" i="3"/>
  <c r="F2131" i="3"/>
  <c r="F2127" i="3"/>
  <c r="F2123" i="3"/>
  <c r="F2119" i="3"/>
  <c r="F2115" i="3"/>
  <c r="F2111" i="3"/>
  <c r="F2107" i="3"/>
  <c r="F2103" i="3"/>
  <c r="F2099" i="3"/>
  <c r="F2095" i="3"/>
  <c r="F2091" i="3"/>
  <c r="F2087" i="3"/>
  <c r="F2083" i="3"/>
  <c r="F2079" i="3"/>
  <c r="F2075" i="3"/>
  <c r="F2071" i="3"/>
  <c r="F2067" i="3"/>
  <c r="F2063" i="3"/>
  <c r="F2059" i="3"/>
  <c r="F2055" i="3"/>
  <c r="F2051" i="3"/>
  <c r="F2047" i="3"/>
  <c r="F2043" i="3"/>
  <c r="F2039" i="3"/>
  <c r="F2035" i="3"/>
  <c r="F2031" i="3"/>
  <c r="F2027" i="3"/>
  <c r="F2023" i="3"/>
  <c r="F2019" i="3"/>
  <c r="F2015" i="3"/>
  <c r="F2011" i="3"/>
  <c r="F1050" i="3"/>
  <c r="F1873" i="3"/>
  <c r="F1785" i="3"/>
  <c r="F1781" i="3"/>
  <c r="F1765" i="3"/>
  <c r="F1761" i="3"/>
  <c r="F1757" i="3"/>
  <c r="F1749" i="3"/>
  <c r="F1745" i="3"/>
  <c r="F1741" i="3"/>
  <c r="F1737" i="3"/>
  <c r="F1733" i="3"/>
  <c r="F1729" i="3"/>
  <c r="F1645" i="3"/>
  <c r="F1301" i="3"/>
  <c r="F2024" i="3"/>
  <c r="F2020" i="3"/>
  <c r="F2016" i="3"/>
  <c r="F2012" i="3"/>
  <c r="F2008" i="3"/>
  <c r="F2004" i="3"/>
  <c r="F2000" i="3"/>
  <c r="F1996" i="3"/>
  <c r="F1916" i="3"/>
  <c r="F1912" i="3"/>
  <c r="F1908" i="3"/>
  <c r="F1904" i="3"/>
  <c r="F1896" i="3"/>
  <c r="F1892" i="3"/>
  <c r="F1888" i="3"/>
  <c r="F1884" i="3"/>
  <c r="F1864" i="3"/>
  <c r="F1860" i="3"/>
  <c r="F1856" i="3"/>
  <c r="F1840" i="3"/>
  <c r="F1836" i="3"/>
  <c r="F1824" i="3"/>
  <c r="F1820" i="3"/>
  <c r="F1816" i="3"/>
  <c r="F1812" i="3"/>
  <c r="F1808" i="3"/>
  <c r="F1804" i="3"/>
  <c r="F1800" i="3"/>
  <c r="F1796" i="3"/>
  <c r="F1792" i="3"/>
  <c r="F1788" i="3"/>
  <c r="F1664" i="3"/>
  <c r="F1660" i="3"/>
  <c r="F1628" i="3"/>
  <c r="F1624" i="3"/>
  <c r="F1620" i="3"/>
  <c r="F1616" i="3"/>
  <c r="F1612" i="3"/>
  <c r="F1608" i="3"/>
  <c r="F1604" i="3"/>
  <c r="F1600" i="3"/>
  <c r="F1596" i="3"/>
  <c r="F1592" i="3"/>
  <c r="F1588" i="3"/>
  <c r="F1584" i="3"/>
  <c r="F1580" i="3"/>
  <c r="F1576" i="3"/>
  <c r="F1572" i="3"/>
  <c r="F1568" i="3"/>
  <c r="F1564" i="3"/>
  <c r="F1560" i="3"/>
  <c r="F1556" i="3"/>
  <c r="F1552" i="3"/>
  <c r="F1548" i="3"/>
  <c r="F1544" i="3"/>
  <c r="F1536" i="3"/>
  <c r="F1524" i="3"/>
  <c r="F1520" i="3"/>
  <c r="F1512" i="3"/>
  <c r="F1508" i="3"/>
  <c r="F1504" i="3"/>
  <c r="F1500" i="3"/>
  <c r="F1496" i="3"/>
  <c r="F1492" i="3"/>
  <c r="F1488" i="3"/>
  <c r="F1484" i="3"/>
  <c r="F1472" i="3"/>
  <c r="F1456" i="3"/>
  <c r="F1452" i="3"/>
  <c r="F1448" i="3"/>
  <c r="F1444" i="3"/>
  <c r="F1372" i="3"/>
  <c r="F1368" i="3"/>
  <c r="F1364" i="3"/>
  <c r="F1360" i="3"/>
  <c r="F1356" i="3"/>
  <c r="F1352" i="3"/>
  <c r="F1268" i="3"/>
  <c r="F1264" i="3"/>
  <c r="F1212" i="3"/>
  <c r="F1208" i="3"/>
  <c r="F1204" i="3"/>
  <c r="F2007" i="3"/>
  <c r="F2003" i="3"/>
  <c r="F1999" i="3"/>
  <c r="F1995" i="3"/>
  <c r="F1991" i="3"/>
  <c r="F1987" i="3"/>
  <c r="F1983" i="3"/>
  <c r="F1979" i="3"/>
  <c r="F1975" i="3"/>
  <c r="F1971" i="3"/>
  <c r="F1967" i="3"/>
  <c r="F1963" i="3"/>
  <c r="F1959" i="3"/>
  <c r="F1955" i="3"/>
  <c r="F1951" i="3"/>
  <c r="F1947" i="3"/>
  <c r="F1943" i="3"/>
  <c r="F1939" i="3"/>
  <c r="F1935" i="3"/>
  <c r="F1931" i="3"/>
  <c r="F1923" i="3"/>
  <c r="F1791" i="3"/>
  <c r="F1787" i="3"/>
  <c r="F1783" i="3"/>
  <c r="F1767" i="3"/>
  <c r="F1763" i="3"/>
  <c r="F1759" i="3"/>
  <c r="F1755" i="3"/>
  <c r="F1751" i="3"/>
  <c r="F1747" i="3"/>
  <c r="F1743" i="3"/>
  <c r="F1739" i="3"/>
  <c r="F1735" i="3"/>
  <c r="F1731" i="3"/>
  <c r="F1727" i="3"/>
  <c r="F1723" i="3"/>
  <c r="F1719" i="3"/>
  <c r="F1715" i="3"/>
  <c r="F1711" i="3"/>
  <c r="F1703" i="3"/>
  <c r="F1695" i="3"/>
  <c r="F1691" i="3"/>
  <c r="F1687" i="3"/>
  <c r="F1659" i="3"/>
  <c r="F1655" i="3"/>
  <c r="F1651" i="3"/>
  <c r="F1647" i="3"/>
  <c r="F1643" i="3"/>
  <c r="F1639" i="3"/>
  <c r="F1635" i="3"/>
  <c r="F1631" i="3"/>
  <c r="F1627" i="3"/>
  <c r="F1623" i="3"/>
  <c r="F1619" i="3"/>
  <c r="F1615" i="3"/>
  <c r="F1611" i="3"/>
  <c r="F1607" i="3"/>
  <c r="F1603" i="3"/>
  <c r="F1599" i="3"/>
  <c r="F1595" i="3"/>
  <c r="F1591" i="3"/>
  <c r="F1587" i="3"/>
  <c r="F1583" i="3"/>
  <c r="F1579" i="3"/>
  <c r="F1575" i="3"/>
  <c r="F1571" i="3"/>
  <c r="F1567" i="3"/>
  <c r="F1563" i="3"/>
  <c r="F1559" i="3"/>
  <c r="F1555" i="3"/>
  <c r="F1551" i="3"/>
  <c r="F1547" i="3"/>
  <c r="F1543" i="3"/>
  <c r="F1539" i="3"/>
  <c r="F1535" i="3"/>
  <c r="F1531" i="3"/>
  <c r="F1527" i="3"/>
  <c r="F1523" i="3"/>
  <c r="F1519" i="3"/>
  <c r="F1515" i="3"/>
  <c r="F1511" i="3"/>
  <c r="F1507" i="3"/>
  <c r="F1503" i="3"/>
  <c r="F1499" i="3"/>
  <c r="F1495" i="3"/>
  <c r="F1491" i="3"/>
  <c r="F1487" i="3"/>
  <c r="F1483" i="3"/>
  <c r="F1479" i="3"/>
  <c r="F1475" i="3"/>
  <c r="F1471" i="3"/>
  <c r="F1467" i="3"/>
  <c r="F1463" i="3"/>
  <c r="F1451" i="3"/>
  <c r="F1447" i="3"/>
  <c r="F1443" i="3"/>
  <c r="F1439" i="3"/>
  <c r="F1435" i="3"/>
  <c r="F1431" i="3"/>
  <c r="F1427" i="3"/>
  <c r="F1423" i="3"/>
  <c r="F1419" i="3"/>
  <c r="F1415" i="3"/>
  <c r="F1411" i="3"/>
  <c r="F1407" i="3"/>
  <c r="F1403" i="3"/>
  <c r="F1399" i="3"/>
  <c r="F1395" i="3"/>
  <c r="F1391" i="3"/>
  <c r="F1387" i="3"/>
  <c r="F1383" i="3"/>
  <c r="F1379" i="3"/>
  <c r="F1375" i="3"/>
  <c r="F1371" i="3"/>
  <c r="F1367" i="3"/>
  <c r="F1363" i="3"/>
  <c r="F1359" i="3"/>
  <c r="F1355" i="3"/>
  <c r="F1351" i="3"/>
  <c r="F1347" i="3"/>
  <c r="F1343" i="3"/>
  <c r="F1339" i="3"/>
  <c r="F1335" i="3"/>
  <c r="F1331" i="3"/>
  <c r="F1327" i="3"/>
  <c r="F1323" i="3"/>
  <c r="F1319" i="3"/>
  <c r="F1315" i="3"/>
  <c r="F1311" i="3"/>
  <c r="F1307" i="3"/>
  <c r="F1303" i="3"/>
  <c r="F1299" i="3"/>
  <c r="F1295" i="3"/>
  <c r="F1291" i="3"/>
  <c r="F1287" i="3"/>
  <c r="F1283" i="3"/>
  <c r="F1279" i="3"/>
  <c r="F1263" i="3"/>
  <c r="F1259" i="3"/>
  <c r="F1255" i="3"/>
  <c r="F1251" i="3"/>
  <c r="F1247" i="3"/>
  <c r="F1243" i="3"/>
  <c r="F1235" i="3"/>
  <c r="F1231" i="3"/>
  <c r="F1227" i="3"/>
  <c r="F1223" i="3"/>
  <c r="F1219" i="3"/>
  <c r="F1211" i="3"/>
  <c r="F1207" i="3"/>
  <c r="F1203" i="3"/>
  <c r="F1199" i="3"/>
  <c r="F1195" i="3"/>
  <c r="F1191" i="3"/>
  <c r="F1187" i="3"/>
  <c r="F1183" i="3"/>
  <c r="F1179" i="3"/>
  <c r="F1175" i="3"/>
  <c r="F1171" i="3"/>
  <c r="F1167" i="3"/>
  <c r="F1163" i="3"/>
  <c r="F1159" i="3"/>
  <c r="F1155" i="3"/>
  <c r="F1151" i="3"/>
  <c r="F1147" i="3"/>
  <c r="F1139" i="3"/>
  <c r="F1135" i="3"/>
  <c r="F1131" i="3"/>
  <c r="F1127" i="3"/>
  <c r="F1123" i="3"/>
  <c r="F806" i="3"/>
  <c r="F802" i="3"/>
  <c r="F798" i="3"/>
  <c r="F502" i="3"/>
  <c r="F498" i="3"/>
  <c r="F494" i="3"/>
  <c r="F490" i="3"/>
  <c r="F486" i="3"/>
  <c r="F482" i="3"/>
  <c r="F478" i="3"/>
  <c r="F474" i="3"/>
  <c r="F470" i="3"/>
  <c r="F466" i="3"/>
  <c r="F462" i="3"/>
  <c r="F458" i="3"/>
  <c r="F454" i="3"/>
  <c r="F821" i="3"/>
  <c r="F817" i="3"/>
  <c r="F749" i="3"/>
  <c r="F745" i="3"/>
  <c r="F741" i="3"/>
  <c r="F737" i="3"/>
  <c r="F733" i="3"/>
  <c r="F729" i="3"/>
  <c r="F621" i="3"/>
  <c r="F617" i="3"/>
  <c r="F561" i="3"/>
  <c r="F557" i="3"/>
  <c r="F553" i="3"/>
  <c r="F549" i="3"/>
  <c r="F545" i="3"/>
  <c r="F1092" i="3"/>
  <c r="F1088" i="3"/>
  <c r="F1072" i="3"/>
  <c r="F1068" i="3"/>
  <c r="F1056" i="3"/>
  <c r="F1036" i="3"/>
  <c r="F1032" i="3"/>
  <c r="F1020" i="3"/>
  <c r="F980" i="3"/>
  <c r="F976" i="3"/>
  <c r="F972" i="3"/>
  <c r="F968" i="3"/>
  <c r="F956" i="3"/>
  <c r="F948" i="3"/>
  <c r="F944" i="3"/>
  <c r="F904" i="3"/>
  <c r="F900" i="3"/>
  <c r="F896" i="3"/>
  <c r="F892" i="3"/>
  <c r="F888" i="3"/>
  <c r="F884" i="3"/>
  <c r="F880" i="3"/>
  <c r="F876" i="3"/>
  <c r="F872" i="3"/>
  <c r="F868" i="3"/>
  <c r="F864" i="3"/>
  <c r="F860" i="3"/>
  <c r="F812" i="3"/>
  <c r="F808" i="3"/>
  <c r="F804" i="3"/>
  <c r="F796" i="3"/>
  <c r="F788" i="3"/>
  <c r="F784" i="3"/>
  <c r="F780" i="3"/>
  <c r="F752" i="3"/>
  <c r="F492" i="3"/>
  <c r="F488" i="3"/>
  <c r="F476" i="3"/>
  <c r="F472" i="3"/>
  <c r="F1119" i="3"/>
  <c r="F1115" i="3"/>
  <c r="F1111" i="3"/>
  <c r="F1107" i="3"/>
  <c r="F1103" i="3"/>
  <c r="F1099" i="3"/>
  <c r="F1095" i="3"/>
  <c r="F1091" i="3"/>
  <c r="F1087" i="3"/>
  <c r="F1083" i="3"/>
  <c r="F1079" i="3"/>
  <c r="F1075" i="3"/>
  <c r="F1071" i="3"/>
  <c r="F1067" i="3"/>
  <c r="F1063" i="3"/>
  <c r="F1059" i="3"/>
  <c r="F1055" i="3"/>
  <c r="F1051" i="3"/>
  <c r="F1047" i="3"/>
  <c r="F1043" i="3"/>
  <c r="F1039" i="3"/>
  <c r="F1035" i="3"/>
  <c r="F1031" i="3"/>
  <c r="F1027" i="3"/>
  <c r="F1023" i="3"/>
  <c r="F1019" i="3"/>
  <c r="F1015" i="3"/>
  <c r="F1011" i="3"/>
  <c r="F1007" i="3"/>
  <c r="F1003" i="3"/>
  <c r="F999" i="3"/>
  <c r="F995" i="3"/>
  <c r="F991" i="3"/>
  <c r="F987" i="3"/>
  <c r="F983" i="3"/>
  <c r="F979" i="3"/>
  <c r="F975" i="3"/>
  <c r="F971" i="3"/>
  <c r="F967" i="3"/>
  <c r="F963" i="3"/>
  <c r="F959" i="3"/>
  <c r="F955" i="3"/>
  <c r="F951" i="3"/>
  <c r="F947" i="3"/>
  <c r="F943" i="3"/>
  <c r="F939" i="3"/>
  <c r="F935" i="3"/>
  <c r="F931" i="3"/>
  <c r="F927" i="3"/>
  <c r="F923" i="3"/>
  <c r="F919" i="3"/>
  <c r="F915" i="3"/>
  <c r="F911" i="3"/>
  <c r="F907" i="3"/>
  <c r="F699" i="3"/>
  <c r="F695" i="3"/>
  <c r="F691" i="3"/>
  <c r="F687" i="3"/>
  <c r="F683" i="3"/>
  <c r="F679" i="3"/>
  <c r="F675" i="3"/>
  <c r="F671" i="3"/>
  <c r="F667" i="3"/>
  <c r="F663" i="3"/>
  <c r="F659" i="3"/>
  <c r="F655" i="3"/>
  <c r="F651" i="3"/>
  <c r="F647" i="3"/>
  <c r="F643" i="3"/>
  <c r="F639" i="3"/>
  <c r="F627" i="3"/>
  <c r="F623" i="3"/>
  <c r="F619" i="3"/>
  <c r="F615" i="3"/>
  <c r="F611" i="3"/>
  <c r="F607" i="3"/>
  <c r="F603" i="3"/>
  <c r="F599" i="3"/>
  <c r="F595" i="3"/>
  <c r="F591" i="3"/>
  <c r="F559" i="3"/>
  <c r="F555" i="3"/>
  <c r="F551" i="3"/>
  <c r="F547" i="3"/>
  <c r="F543" i="3"/>
  <c r="F450" i="3"/>
  <c r="F446" i="3"/>
  <c r="F442" i="3"/>
  <c r="F438" i="3"/>
  <c r="F434" i="3"/>
  <c r="F430" i="3"/>
  <c r="F426" i="3"/>
  <c r="F422" i="3"/>
  <c r="F418" i="3"/>
  <c r="F414" i="3"/>
  <c r="F410" i="3"/>
  <c r="F406" i="3"/>
  <c r="F402" i="3"/>
  <c r="F398" i="3"/>
  <c r="F394" i="3"/>
  <c r="F390" i="3"/>
  <c r="F386" i="3"/>
  <c r="F382" i="3"/>
  <c r="F378" i="3"/>
  <c r="F374" i="3"/>
  <c r="F370" i="3"/>
  <c r="F366" i="3"/>
  <c r="F362" i="3"/>
  <c r="F358" i="3"/>
  <c r="F354" i="3"/>
  <c r="F350" i="3"/>
  <c r="F346" i="3"/>
  <c r="F342" i="3"/>
  <c r="F338" i="3"/>
  <c r="F334" i="3"/>
  <c r="F330" i="3"/>
  <c r="F326" i="3"/>
  <c r="F322" i="3"/>
  <c r="F318" i="3"/>
  <c r="F314" i="3"/>
  <c r="F310" i="3"/>
  <c r="F306" i="3"/>
  <c r="F302" i="3"/>
  <c r="F298" i="3"/>
  <c r="F294" i="3"/>
  <c r="F290" i="3"/>
  <c r="F286" i="3"/>
  <c r="F282" i="3"/>
  <c r="F278" i="3"/>
  <c r="F274" i="3"/>
  <c r="F270" i="3"/>
  <c r="F266" i="3"/>
  <c r="F262" i="3"/>
  <c r="F258" i="3"/>
  <c r="F254" i="3"/>
  <c r="F250" i="3"/>
  <c r="F246" i="3"/>
  <c r="F242" i="3"/>
  <c r="F238" i="3"/>
  <c r="F234" i="3"/>
  <c r="F230" i="3"/>
  <c r="F226" i="3"/>
  <c r="F222" i="3"/>
  <c r="F218" i="3"/>
  <c r="F214" i="3"/>
  <c r="F210" i="3"/>
  <c r="F206" i="3"/>
  <c r="F202" i="3"/>
  <c r="F198" i="3"/>
  <c r="F194" i="3"/>
  <c r="F190" i="3"/>
  <c r="F186" i="3"/>
  <c r="F182" i="3"/>
  <c r="F178" i="3"/>
  <c r="F174" i="3"/>
  <c r="F170" i="3"/>
  <c r="F166" i="3"/>
  <c r="F162" i="3"/>
  <c r="F158" i="3"/>
  <c r="F154" i="3"/>
  <c r="F150" i="3"/>
  <c r="F146" i="3"/>
  <c r="F142" i="3"/>
  <c r="F138" i="3"/>
  <c r="F134" i="3"/>
  <c r="F130" i="3"/>
  <c r="F126" i="3"/>
  <c r="F110" i="3"/>
  <c r="F98" i="3"/>
  <c r="F94" i="3"/>
  <c r="F464" i="3"/>
  <c r="F460" i="3"/>
  <c r="F456" i="3"/>
  <c r="F452" i="3"/>
  <c r="F448" i="3"/>
  <c r="F444" i="3"/>
  <c r="F440" i="3"/>
  <c r="F436" i="3"/>
  <c r="F432" i="3"/>
  <c r="F428" i="3"/>
  <c r="F424" i="3"/>
  <c r="F420" i="3"/>
  <c r="F388" i="3"/>
  <c r="F384" i="3"/>
  <c r="F380" i="3"/>
  <c r="F376" i="3"/>
  <c r="F372" i="3"/>
  <c r="F368" i="3"/>
  <c r="F364" i="3"/>
  <c r="F360" i="3"/>
  <c r="F356" i="3"/>
  <c r="F352" i="3"/>
  <c r="F348" i="3"/>
  <c r="F344" i="3"/>
  <c r="F340" i="3"/>
  <c r="F336" i="3"/>
  <c r="F332" i="3"/>
  <c r="F328" i="3"/>
  <c r="F324" i="3"/>
  <c r="F320" i="3"/>
  <c r="F316" i="3"/>
  <c r="F312" i="3"/>
  <c r="F308" i="3"/>
  <c r="F304" i="3"/>
  <c r="F300" i="3"/>
  <c r="F296" i="3"/>
  <c r="F292" i="3"/>
  <c r="F288" i="3"/>
  <c r="F284" i="3"/>
  <c r="F276" i="3"/>
  <c r="F272" i="3"/>
  <c r="F268" i="3"/>
  <c r="F264" i="3"/>
  <c r="F260" i="3"/>
  <c r="F256" i="3"/>
  <c r="F252" i="3"/>
  <c r="F248" i="3"/>
  <c r="F244" i="3"/>
  <c r="F240" i="3"/>
  <c r="F236" i="3"/>
  <c r="F232" i="3"/>
  <c r="F228" i="3"/>
  <c r="F224" i="3"/>
  <c r="F220" i="3"/>
  <c r="F216" i="3"/>
  <c r="F212" i="3"/>
  <c r="F208" i="3"/>
  <c r="F204" i="3"/>
  <c r="F200" i="3"/>
  <c r="F196" i="3"/>
  <c r="F192" i="3"/>
  <c r="F188" i="3"/>
  <c r="F184" i="3"/>
  <c r="F180" i="3"/>
  <c r="F176" i="3"/>
  <c r="F168" i="3"/>
  <c r="F164" i="3"/>
  <c r="F160" i="3"/>
  <c r="F156" i="3"/>
  <c r="F152" i="3"/>
  <c r="F148" i="3"/>
  <c r="F144" i="3"/>
  <c r="F140" i="3"/>
  <c r="F136" i="3"/>
  <c r="F132" i="3"/>
  <c r="F128" i="3"/>
  <c r="F1338" i="3"/>
  <c r="F1334" i="3"/>
  <c r="F794" i="3"/>
  <c r="F122" i="3"/>
  <c r="F118" i="3"/>
  <c r="F114" i="3"/>
  <c r="F106" i="3"/>
  <c r="F102" i="3"/>
  <c r="F90" i="3"/>
  <c r="F86" i="3"/>
  <c r="F82" i="3"/>
  <c r="F78" i="3"/>
  <c r="F74" i="3"/>
  <c r="F70" i="3"/>
  <c r="F66" i="3"/>
  <c r="F62" i="3"/>
  <c r="F58" i="3"/>
  <c r="F54" i="3"/>
  <c r="F50" i="3"/>
  <c r="F46" i="3"/>
  <c r="F42" i="3"/>
  <c r="F38" i="3"/>
  <c r="F34" i="3"/>
  <c r="F30" i="3"/>
  <c r="F26" i="3"/>
  <c r="F22" i="3"/>
  <c r="F18" i="3"/>
  <c r="F14" i="3"/>
  <c r="F10" i="3"/>
  <c r="F1917" i="3"/>
  <c r="F1897" i="3"/>
  <c r="F1893" i="3"/>
  <c r="F1869" i="3"/>
  <c r="F1865" i="3"/>
  <c r="F1861" i="3"/>
  <c r="F1845" i="3"/>
  <c r="F1777" i="3"/>
  <c r="F1773" i="3"/>
  <c r="F1769" i="3"/>
  <c r="F1753" i="3"/>
  <c r="F1725" i="3"/>
  <c r="F1721" i="3"/>
  <c r="F1641" i="3"/>
  <c r="F1289" i="3"/>
  <c r="F1277" i="3"/>
  <c r="F1269" i="3"/>
  <c r="F1241" i="3"/>
  <c r="F1237" i="3"/>
  <c r="F1229" i="3"/>
  <c r="F1225" i="3"/>
  <c r="F1221" i="3"/>
  <c r="F1217" i="3"/>
  <c r="F1213" i="3"/>
  <c r="F1209" i="3"/>
  <c r="F1205" i="3"/>
  <c r="F1181" i="3"/>
  <c r="F1177" i="3"/>
  <c r="F1145" i="3"/>
  <c r="F1101" i="3"/>
  <c r="F1097" i="3"/>
  <c r="F1085" i="3"/>
  <c r="F1081" i="3"/>
  <c r="F1077" i="3"/>
  <c r="F1069" i="3"/>
  <c r="F1065" i="3"/>
  <c r="F1061" i="3"/>
  <c r="F1037" i="3"/>
  <c r="F965" i="3"/>
  <c r="F957" i="3"/>
  <c r="F953" i="3"/>
  <c r="F949" i="3"/>
  <c r="F933" i="3"/>
  <c r="F921" i="3"/>
  <c r="F917" i="3"/>
  <c r="F893" i="3"/>
  <c r="F889" i="3"/>
  <c r="F885" i="3"/>
  <c r="F881" i="3"/>
  <c r="F861" i="3"/>
  <c r="F857" i="3"/>
  <c r="F725" i="3"/>
  <c r="F721" i="3"/>
  <c r="F717" i="3"/>
  <c r="F713" i="3"/>
  <c r="F689" i="3"/>
  <c r="F685" i="3"/>
  <c r="F681" i="3"/>
  <c r="F677" i="3"/>
  <c r="F541" i="3"/>
  <c r="F537" i="3"/>
  <c r="F533" i="3"/>
  <c r="F525" i="3"/>
  <c r="F497" i="3"/>
  <c r="F493" i="3"/>
  <c r="F381" i="3"/>
  <c r="F297" i="3"/>
  <c r="F285" i="3"/>
  <c r="F281" i="3"/>
  <c r="F237" i="3"/>
  <c r="F233" i="3"/>
  <c r="F2028" i="3"/>
  <c r="F1992" i="3"/>
  <c r="F1988" i="3"/>
  <c r="F1984" i="3"/>
  <c r="F1980" i="3"/>
  <c r="F1976" i="3"/>
  <c r="F1972" i="3"/>
  <c r="F1968" i="3"/>
  <c r="F1964" i="3"/>
  <c r="F1960" i="3"/>
  <c r="F1956" i="3"/>
  <c r="F1952" i="3"/>
  <c r="F1948" i="3"/>
  <c r="F1944" i="3"/>
  <c r="F1940" i="3"/>
  <c r="F1936" i="3"/>
  <c r="F1932" i="3"/>
  <c r="F1900" i="3"/>
  <c r="F1880" i="3"/>
  <c r="F1876" i="3"/>
  <c r="F1872" i="3"/>
  <c r="F1868" i="3"/>
  <c r="F1852" i="3"/>
  <c r="F1848" i="3"/>
  <c r="F1844" i="3"/>
  <c r="F1832" i="3"/>
  <c r="F1784" i="3"/>
  <c r="F1780" i="3"/>
  <c r="F1776" i="3"/>
  <c r="F1772" i="3"/>
  <c r="F1656" i="3"/>
  <c r="F1648" i="3"/>
  <c r="F1540" i="3"/>
  <c r="F1532" i="3"/>
  <c r="F1528" i="3"/>
  <c r="F1516" i="3"/>
  <c r="F1480" i="3"/>
  <c r="F1476" i="3"/>
  <c r="F1468" i="3"/>
  <c r="F1464" i="3"/>
  <c r="F1460" i="3"/>
  <c r="F1440" i="3"/>
  <c r="F1436" i="3"/>
  <c r="F1432" i="3"/>
  <c r="F1428" i="3"/>
  <c r="F1424" i="3"/>
  <c r="F1420" i="3"/>
  <c r="F1416" i="3"/>
  <c r="F1412" i="3"/>
  <c r="F1408" i="3"/>
  <c r="F1404" i="3"/>
  <c r="F1400" i="3"/>
  <c r="F1396" i="3"/>
  <c r="F1392" i="3"/>
  <c r="F1388" i="3"/>
  <c r="F1384" i="3"/>
  <c r="F1380" i="3"/>
  <c r="F1376" i="3"/>
  <c r="F1348" i="3"/>
  <c r="F1344" i="3"/>
  <c r="F1340" i="3"/>
  <c r="F1336" i="3"/>
  <c r="F1332" i="3"/>
  <c r="F1328" i="3"/>
  <c r="F1324" i="3"/>
  <c r="F1320" i="3"/>
  <c r="F1316" i="3"/>
  <c r="F1312" i="3"/>
  <c r="F1308" i="3"/>
  <c r="F1304" i="3"/>
  <c r="F1300" i="3"/>
  <c r="F1260" i="3"/>
  <c r="F1256" i="3"/>
  <c r="F1252" i="3"/>
  <c r="F1196" i="3"/>
  <c r="F1192" i="3"/>
  <c r="F1148" i="3"/>
  <c r="F1132" i="3"/>
  <c r="F1128" i="3"/>
  <c r="F1124" i="3"/>
  <c r="F1084" i="3"/>
  <c r="F1080" i="3"/>
  <c r="F1076" i="3"/>
  <c r="F1064" i="3"/>
  <c r="F1052" i="3"/>
  <c r="F1048" i="3"/>
  <c r="F1028" i="3"/>
  <c r="F1024" i="3"/>
  <c r="F1004" i="3"/>
  <c r="F1000" i="3"/>
  <c r="F992" i="3"/>
  <c r="F940" i="3"/>
  <c r="F928" i="3"/>
  <c r="F856" i="3"/>
  <c r="F852" i="3"/>
  <c r="F848" i="3"/>
  <c r="F844" i="3"/>
  <c r="F840" i="3"/>
  <c r="F832" i="3"/>
  <c r="F776" i="3"/>
  <c r="F772" i="3"/>
  <c r="F768" i="3"/>
  <c r="F764" i="3"/>
  <c r="F748" i="3"/>
  <c r="F744" i="3"/>
  <c r="F664" i="3"/>
  <c r="F660" i="3"/>
  <c r="F652" i="3"/>
  <c r="F648" i="3"/>
  <c r="F572" i="3"/>
  <c r="F568" i="3"/>
  <c r="F468" i="3"/>
  <c r="F416" i="3"/>
  <c r="F412" i="3"/>
  <c r="F408" i="3"/>
  <c r="F404" i="3"/>
  <c r="F400" i="3"/>
  <c r="F396" i="3"/>
  <c r="F392" i="3"/>
  <c r="F280" i="3"/>
  <c r="F172" i="3"/>
  <c r="F124" i="3"/>
  <c r="F120" i="3"/>
  <c r="F116" i="3"/>
  <c r="F112" i="3"/>
  <c r="F108" i="3"/>
  <c r="F104" i="3"/>
  <c r="F100" i="3"/>
  <c r="F96" i="3"/>
  <c r="F92" i="3"/>
  <c r="F88" i="3"/>
  <c r="F84" i="3"/>
  <c r="F80" i="3"/>
  <c r="F76" i="3"/>
  <c r="F72" i="3"/>
  <c r="F68" i="3"/>
  <c r="F64" i="3"/>
  <c r="F60" i="3"/>
  <c r="F56" i="3"/>
  <c r="F52" i="3"/>
  <c r="F48" i="3"/>
  <c r="F44" i="3"/>
  <c r="F40" i="3"/>
  <c r="F36" i="3"/>
  <c r="F32" i="3"/>
  <c r="F28" i="3"/>
  <c r="F24" i="3"/>
  <c r="F20" i="3"/>
  <c r="F16" i="3"/>
  <c r="F12" i="3"/>
  <c r="F8" i="3"/>
  <c r="F1915" i="3"/>
  <c r="F1911" i="3"/>
  <c r="F1707" i="3"/>
  <c r="F1699" i="3"/>
  <c r="F1683" i="3"/>
  <c r="F1679" i="3"/>
  <c r="F1675" i="3"/>
  <c r="F1671" i="3"/>
  <c r="F1667" i="3"/>
  <c r="F1663" i="3"/>
  <c r="F1459" i="3"/>
  <c r="F1455" i="3"/>
  <c r="F1275" i="3"/>
  <c r="F1271" i="3"/>
  <c r="F1267" i="3"/>
  <c r="F1239" i="3"/>
  <c r="F1215" i="3"/>
  <c r="F1143" i="3"/>
  <c r="F635" i="3"/>
  <c r="F631" i="3"/>
  <c r="F587" i="3"/>
  <c r="F583" i="3"/>
  <c r="F579" i="3"/>
  <c r="F575" i="3"/>
  <c r="F571" i="3"/>
  <c r="F567" i="3"/>
  <c r="F563" i="3"/>
  <c r="F539" i="3"/>
  <c r="F535" i="3"/>
  <c r="F531" i="3"/>
  <c r="F527" i="3"/>
  <c r="F523" i="3"/>
  <c r="F519" i="3"/>
  <c r="F455" i="3"/>
  <c r="F355" i="3"/>
  <c r="F347" i="3"/>
  <c r="F343" i="3"/>
  <c r="F339" i="3"/>
  <c r="F219" i="3"/>
  <c r="G2676" i="3"/>
  <c r="C2671" i="3"/>
  <c r="E2671" i="3" s="1"/>
  <c r="C2670" i="3"/>
  <c r="E2670" i="3" s="1"/>
  <c r="G2670" i="3" s="1"/>
  <c r="C2669" i="3"/>
  <c r="E2669" i="3" s="1"/>
  <c r="C2668" i="3"/>
  <c r="E2668" i="3" s="1"/>
  <c r="G2668" i="3" s="1"/>
  <c r="C2667" i="3"/>
  <c r="E2667" i="3" s="1"/>
  <c r="C2666" i="3"/>
  <c r="E2666" i="3" s="1"/>
  <c r="G2666" i="3" s="1"/>
  <c r="C2665" i="3"/>
  <c r="E2665" i="3" s="1"/>
  <c r="C2664" i="3"/>
  <c r="E2664" i="3" s="1"/>
  <c r="G2664" i="3" s="1"/>
  <c r="C2663" i="3"/>
  <c r="E2663" i="3" s="1"/>
  <c r="G2663" i="3" s="1"/>
  <c r="C2662" i="3"/>
  <c r="E2662" i="3" s="1"/>
  <c r="C2661" i="3"/>
  <c r="E2661" i="3" s="1"/>
  <c r="C2660" i="3"/>
  <c r="E2660" i="3" s="1"/>
  <c r="G2660" i="3" s="1"/>
  <c r="C2659" i="3"/>
  <c r="E2659" i="3" s="1"/>
  <c r="G2659" i="3" s="1"/>
  <c r="C2658" i="3"/>
  <c r="E2658" i="3" s="1"/>
  <c r="C2657" i="3"/>
  <c r="E2657" i="3" s="1"/>
  <c r="G2657" i="3" s="1"/>
  <c r="C2656" i="3"/>
  <c r="E2656" i="3" s="1"/>
  <c r="C2655" i="3"/>
  <c r="E2655" i="3" s="1"/>
  <c r="C2654" i="3"/>
  <c r="E2654" i="3" s="1"/>
  <c r="G2654" i="3" s="1"/>
  <c r="C2653" i="3"/>
  <c r="E2653" i="3" s="1"/>
  <c r="C2652" i="3"/>
  <c r="E2652" i="3" s="1"/>
  <c r="G2652" i="3" s="1"/>
  <c r="C2651" i="3"/>
  <c r="E2651" i="3" s="1"/>
  <c r="C2650" i="3"/>
  <c r="E2650" i="3" s="1"/>
  <c r="G2650" i="3" s="1"/>
  <c r="C2649" i="3"/>
  <c r="E2649" i="3" s="1"/>
  <c r="C2648" i="3"/>
  <c r="E2648" i="3" s="1"/>
  <c r="G2648" i="3" s="1"/>
  <c r="C2647" i="3"/>
  <c r="E2647" i="3" s="1"/>
  <c r="G2647" i="3" s="1"/>
  <c r="C2646" i="3"/>
  <c r="E2646" i="3" s="1"/>
  <c r="C2645" i="3"/>
  <c r="E2645" i="3" s="1"/>
  <c r="C2644" i="3"/>
  <c r="E2644" i="3" s="1"/>
  <c r="G2644" i="3" s="1"/>
  <c r="C2643" i="3"/>
  <c r="E2643" i="3" s="1"/>
  <c r="G2643" i="3" s="1"/>
  <c r="C2642" i="3"/>
  <c r="E2642" i="3" s="1"/>
  <c r="C2641" i="3"/>
  <c r="E2641" i="3" s="1"/>
  <c r="G2641" i="3" s="1"/>
  <c r="C2640" i="3"/>
  <c r="E2640" i="3" s="1"/>
  <c r="C2639" i="3"/>
  <c r="E2639" i="3" s="1"/>
  <c r="C2638" i="3"/>
  <c r="E2638" i="3" s="1"/>
  <c r="G2638" i="3" s="1"/>
  <c r="C2637" i="3"/>
  <c r="E2637" i="3" s="1"/>
  <c r="C2636" i="3"/>
  <c r="E2636" i="3" s="1"/>
  <c r="G2636" i="3" s="1"/>
  <c r="C2635" i="3"/>
  <c r="E2635" i="3" s="1"/>
  <c r="C2634" i="3"/>
  <c r="E2634" i="3" s="1"/>
  <c r="G2634" i="3" s="1"/>
  <c r="C2633" i="3"/>
  <c r="E2633" i="3" s="1"/>
  <c r="C2632" i="3"/>
  <c r="E2632" i="3" s="1"/>
  <c r="G2632" i="3" s="1"/>
  <c r="C2631" i="3"/>
  <c r="E2631" i="3" s="1"/>
  <c r="G2631" i="3" s="1"/>
  <c r="C2630" i="3"/>
  <c r="E2630" i="3" s="1"/>
  <c r="C2629" i="3"/>
  <c r="E2629" i="3" s="1"/>
  <c r="C2628" i="3"/>
  <c r="E2628" i="3" s="1"/>
  <c r="G2628" i="3" s="1"/>
  <c r="C2627" i="3"/>
  <c r="E2627" i="3" s="1"/>
  <c r="G2627" i="3" s="1"/>
  <c r="C2626" i="3"/>
  <c r="E2626" i="3" s="1"/>
  <c r="C2625" i="3"/>
  <c r="E2625" i="3" s="1"/>
  <c r="G2625" i="3" s="1"/>
  <c r="C2624" i="3"/>
  <c r="E2624" i="3" s="1"/>
  <c r="C2623" i="3"/>
  <c r="E2623" i="3" s="1"/>
  <c r="C2622" i="3"/>
  <c r="E2622" i="3" s="1"/>
  <c r="G2622" i="3" s="1"/>
  <c r="C2621" i="3"/>
  <c r="E2621" i="3" s="1"/>
  <c r="C2620" i="3"/>
  <c r="E2620" i="3" s="1"/>
  <c r="G2620" i="3" s="1"/>
  <c r="C2619" i="3"/>
  <c r="E2619" i="3" s="1"/>
  <c r="C2618" i="3"/>
  <c r="E2618" i="3" s="1"/>
  <c r="G2618" i="3" s="1"/>
  <c r="C2617" i="3"/>
  <c r="E2617" i="3" s="1"/>
  <c r="C2616" i="3"/>
  <c r="E2616" i="3" s="1"/>
  <c r="G2616" i="3" s="1"/>
  <c r="C2615" i="3"/>
  <c r="E2615" i="3" s="1"/>
  <c r="G2615" i="3" s="1"/>
  <c r="C2614" i="3"/>
  <c r="E2614" i="3" s="1"/>
  <c r="C2613" i="3"/>
  <c r="E2613" i="3" s="1"/>
  <c r="C2612" i="3"/>
  <c r="E2612" i="3" s="1"/>
  <c r="G2612" i="3" s="1"/>
  <c r="C2611" i="3"/>
  <c r="E2611" i="3" s="1"/>
  <c r="G2611" i="3" s="1"/>
  <c r="C2610" i="3"/>
  <c r="E2610" i="3" s="1"/>
  <c r="C2609" i="3"/>
  <c r="E2609" i="3" s="1"/>
  <c r="G2609" i="3" s="1"/>
  <c r="C2608" i="3"/>
  <c r="E2608" i="3" s="1"/>
  <c r="C2607" i="3"/>
  <c r="E2607" i="3" s="1"/>
  <c r="C2606" i="3"/>
  <c r="E2606" i="3" s="1"/>
  <c r="G2606" i="3" s="1"/>
  <c r="C2605" i="3"/>
  <c r="E2605" i="3" s="1"/>
  <c r="C2604" i="3"/>
  <c r="E2604" i="3" s="1"/>
  <c r="G2604" i="3" s="1"/>
  <c r="C2603" i="3"/>
  <c r="E2603" i="3" s="1"/>
  <c r="C2602" i="3"/>
  <c r="E2602" i="3" s="1"/>
  <c r="G2602" i="3" s="1"/>
  <c r="C2601" i="3"/>
  <c r="E2601" i="3" s="1"/>
  <c r="C2600" i="3"/>
  <c r="E2600" i="3" s="1"/>
  <c r="G2600" i="3" s="1"/>
  <c r="C2599" i="3"/>
  <c r="E2599" i="3" s="1"/>
  <c r="G2599" i="3" s="1"/>
  <c r="C2598" i="3"/>
  <c r="E2598" i="3" s="1"/>
  <c r="C2597" i="3"/>
  <c r="E2597" i="3" s="1"/>
  <c r="C2596" i="3"/>
  <c r="E2596" i="3" s="1"/>
  <c r="G2596" i="3" s="1"/>
  <c r="C2595" i="3"/>
  <c r="E2595" i="3" s="1"/>
  <c r="G2595" i="3" s="1"/>
  <c r="C2594" i="3"/>
  <c r="E2594" i="3" s="1"/>
  <c r="C2593" i="3"/>
  <c r="E2593" i="3" s="1"/>
  <c r="G2593" i="3" s="1"/>
  <c r="C2592" i="3"/>
  <c r="E2592" i="3" s="1"/>
  <c r="C2591" i="3"/>
  <c r="E2591" i="3" s="1"/>
  <c r="C2590" i="3"/>
  <c r="E2590" i="3" s="1"/>
  <c r="G2590" i="3" s="1"/>
  <c r="C2589" i="3"/>
  <c r="E2589" i="3" s="1"/>
  <c r="C2588" i="3"/>
  <c r="E2588" i="3" s="1"/>
  <c r="G2588" i="3" s="1"/>
  <c r="C2587" i="3"/>
  <c r="E2587" i="3" s="1"/>
  <c r="C2586" i="3"/>
  <c r="E2586" i="3" s="1"/>
  <c r="G2586" i="3" s="1"/>
  <c r="C2585" i="3"/>
  <c r="E2585" i="3" s="1"/>
  <c r="C2584" i="3"/>
  <c r="E2584" i="3" s="1"/>
  <c r="G2584" i="3" s="1"/>
  <c r="C2583" i="3"/>
  <c r="E2583" i="3" s="1"/>
  <c r="G2583" i="3" s="1"/>
  <c r="C2582" i="3"/>
  <c r="E2582" i="3" s="1"/>
  <c r="C2581" i="3"/>
  <c r="E2581" i="3" s="1"/>
  <c r="G2581" i="3" s="1"/>
  <c r="C2580" i="3"/>
  <c r="E2580" i="3" s="1"/>
  <c r="G2580" i="3" s="1"/>
  <c r="C2579" i="3"/>
  <c r="E2579" i="3" s="1"/>
  <c r="G2579" i="3" s="1"/>
  <c r="C2578" i="3"/>
  <c r="E2578" i="3" s="1"/>
  <c r="C2577" i="3"/>
  <c r="E2577" i="3" s="1"/>
  <c r="G2577" i="3" s="1"/>
  <c r="C2576" i="3"/>
  <c r="E2576" i="3" s="1"/>
  <c r="C2575" i="3"/>
  <c r="E2575" i="3" s="1"/>
  <c r="C2574" i="3"/>
  <c r="E2574" i="3" s="1"/>
  <c r="G2574" i="3" s="1"/>
  <c r="C2573" i="3"/>
  <c r="E2573" i="3" s="1"/>
  <c r="C2572" i="3"/>
  <c r="E2572" i="3" s="1"/>
  <c r="G2572" i="3" s="1"/>
  <c r="C2571" i="3"/>
  <c r="E2571" i="3" s="1"/>
  <c r="C2570" i="3"/>
  <c r="E2570" i="3" s="1"/>
  <c r="G2570" i="3" s="1"/>
  <c r="C2569" i="3"/>
  <c r="E2569" i="3" s="1"/>
  <c r="C2568" i="3"/>
  <c r="E2568" i="3" s="1"/>
  <c r="G2568" i="3" s="1"/>
  <c r="C2567" i="3"/>
  <c r="E2567" i="3" s="1"/>
  <c r="G2567" i="3" s="1"/>
  <c r="C2566" i="3"/>
  <c r="E2566" i="3" s="1"/>
  <c r="C2565" i="3"/>
  <c r="E2565" i="3" s="1"/>
  <c r="G2565" i="3" s="1"/>
  <c r="C2564" i="3"/>
  <c r="E2564" i="3" s="1"/>
  <c r="G2564" i="3" s="1"/>
  <c r="C2563" i="3"/>
  <c r="E2563" i="3" s="1"/>
  <c r="G2563" i="3" s="1"/>
  <c r="C2562" i="3"/>
  <c r="E2562" i="3" s="1"/>
  <c r="C2561" i="3"/>
  <c r="E2561" i="3" s="1"/>
  <c r="G2561" i="3" s="1"/>
  <c r="C2560" i="3"/>
  <c r="E2560" i="3" s="1"/>
  <c r="C2559" i="3"/>
  <c r="E2559" i="3" s="1"/>
  <c r="C2558" i="3"/>
  <c r="E2558" i="3" s="1"/>
  <c r="G2558" i="3" s="1"/>
  <c r="C2557" i="3"/>
  <c r="E2557" i="3" s="1"/>
  <c r="C2556" i="3"/>
  <c r="E2556" i="3" s="1"/>
  <c r="G2556" i="3" s="1"/>
  <c r="C2555" i="3"/>
  <c r="E2555" i="3" s="1"/>
  <c r="C2554" i="3"/>
  <c r="E2554" i="3" s="1"/>
  <c r="G2554" i="3" s="1"/>
  <c r="C2553" i="3"/>
  <c r="E2553" i="3" s="1"/>
  <c r="C2552" i="3"/>
  <c r="E2552" i="3" s="1"/>
  <c r="G2552" i="3" s="1"/>
  <c r="C2551" i="3"/>
  <c r="E2551" i="3" s="1"/>
  <c r="G2551" i="3" s="1"/>
  <c r="C2550" i="3"/>
  <c r="E2550" i="3" s="1"/>
  <c r="C2549" i="3"/>
  <c r="E2549" i="3" s="1"/>
  <c r="G2549" i="3" s="1"/>
  <c r="C2548" i="3"/>
  <c r="E2548" i="3" s="1"/>
  <c r="G2548" i="3" s="1"/>
  <c r="C2547" i="3"/>
  <c r="E2547" i="3" s="1"/>
  <c r="G2547" i="3" s="1"/>
  <c r="C2546" i="3"/>
  <c r="E2546" i="3" s="1"/>
  <c r="C2545" i="3"/>
  <c r="E2545" i="3" s="1"/>
  <c r="G2545" i="3" s="1"/>
  <c r="C2544" i="3"/>
  <c r="E2544" i="3" s="1"/>
  <c r="C2543" i="3"/>
  <c r="E2543" i="3" s="1"/>
  <c r="C2542" i="3"/>
  <c r="E2542" i="3" s="1"/>
  <c r="G2542" i="3" s="1"/>
  <c r="C2541" i="3"/>
  <c r="E2541" i="3" s="1"/>
  <c r="C2540" i="3"/>
  <c r="E2540" i="3" s="1"/>
  <c r="G2540" i="3" s="1"/>
  <c r="C2539" i="3"/>
  <c r="E2539" i="3" s="1"/>
  <c r="C2538" i="3"/>
  <c r="E2538" i="3" s="1"/>
  <c r="G2538" i="3" s="1"/>
  <c r="C2537" i="3"/>
  <c r="E2537" i="3" s="1"/>
  <c r="C2536" i="3"/>
  <c r="E2536" i="3" s="1"/>
  <c r="G2536" i="3" s="1"/>
  <c r="C2535" i="3"/>
  <c r="E2535" i="3" s="1"/>
  <c r="G2535" i="3" s="1"/>
  <c r="C2534" i="3"/>
  <c r="E2534" i="3" s="1"/>
  <c r="C2533" i="3"/>
  <c r="E2533" i="3" s="1"/>
  <c r="G2533" i="3" s="1"/>
  <c r="C2532" i="3"/>
  <c r="E2532" i="3" s="1"/>
  <c r="G2532" i="3" s="1"/>
  <c r="C2531" i="3"/>
  <c r="E2531" i="3" s="1"/>
  <c r="G2531" i="3" s="1"/>
  <c r="C2530" i="3"/>
  <c r="E2530" i="3" s="1"/>
  <c r="C2529" i="3"/>
  <c r="E2529" i="3" s="1"/>
  <c r="G2529" i="3" s="1"/>
  <c r="C2528" i="3"/>
  <c r="E2528" i="3" s="1"/>
  <c r="C2527" i="3"/>
  <c r="E2527" i="3" s="1"/>
  <c r="C2526" i="3"/>
  <c r="E2526" i="3" s="1"/>
  <c r="G2526" i="3" s="1"/>
  <c r="C2525" i="3"/>
  <c r="E2525" i="3" s="1"/>
  <c r="C2524" i="3"/>
  <c r="E2524" i="3" s="1"/>
  <c r="G2524" i="3" s="1"/>
  <c r="C2523" i="3"/>
  <c r="E2523" i="3" s="1"/>
  <c r="C2522" i="3"/>
  <c r="E2522" i="3" s="1"/>
  <c r="G2522" i="3" s="1"/>
  <c r="C2521" i="3"/>
  <c r="E2521" i="3" s="1"/>
  <c r="C2520" i="3"/>
  <c r="E2520" i="3" s="1"/>
  <c r="G2520" i="3" s="1"/>
  <c r="C2519" i="3"/>
  <c r="E2519" i="3" s="1"/>
  <c r="G2519" i="3" s="1"/>
  <c r="C2518" i="3"/>
  <c r="E2518" i="3" s="1"/>
  <c r="C2517" i="3"/>
  <c r="E2517" i="3" s="1"/>
  <c r="G2517" i="3" s="1"/>
  <c r="C2516" i="3"/>
  <c r="E2516" i="3" s="1"/>
  <c r="G2516" i="3" s="1"/>
  <c r="C2515" i="3"/>
  <c r="E2515" i="3" s="1"/>
  <c r="G2515" i="3" s="1"/>
  <c r="C2514" i="3"/>
  <c r="E2514" i="3" s="1"/>
  <c r="C2513" i="3"/>
  <c r="E2513" i="3" s="1"/>
  <c r="G2513" i="3" s="1"/>
  <c r="C2512" i="3"/>
  <c r="E2512" i="3" s="1"/>
  <c r="C2511" i="3"/>
  <c r="E2511" i="3" s="1"/>
  <c r="C2510" i="3"/>
  <c r="E2510" i="3" s="1"/>
  <c r="G2510" i="3" s="1"/>
  <c r="C2509" i="3"/>
  <c r="E2509" i="3" s="1"/>
  <c r="C2508" i="3"/>
  <c r="E2508" i="3" s="1"/>
  <c r="G2508" i="3" s="1"/>
  <c r="C2507" i="3"/>
  <c r="E2507" i="3" s="1"/>
  <c r="C2506" i="3"/>
  <c r="E2506" i="3" s="1"/>
  <c r="G2506" i="3" s="1"/>
  <c r="C2505" i="3"/>
  <c r="E2505" i="3" s="1"/>
  <c r="C2504" i="3"/>
  <c r="E2504" i="3" s="1"/>
  <c r="C2503" i="3"/>
  <c r="E2503" i="3" s="1"/>
  <c r="G2503" i="3" s="1"/>
  <c r="C2502" i="3"/>
  <c r="E2502" i="3" s="1"/>
  <c r="C2501" i="3"/>
  <c r="E2501" i="3" s="1"/>
  <c r="G2501" i="3" s="1"/>
  <c r="C2500" i="3"/>
  <c r="E2500" i="3" s="1"/>
  <c r="G2500" i="3" s="1"/>
  <c r="C2499" i="3"/>
  <c r="E2499" i="3" s="1"/>
  <c r="G2499" i="3" s="1"/>
  <c r="C2498" i="3"/>
  <c r="E2498" i="3" s="1"/>
  <c r="C2497" i="3"/>
  <c r="E2497" i="3" s="1"/>
  <c r="G2497" i="3" s="1"/>
  <c r="C2496" i="3"/>
  <c r="E2496" i="3" s="1"/>
  <c r="G2496" i="3" s="1"/>
  <c r="C2495" i="3"/>
  <c r="E2495" i="3" s="1"/>
  <c r="C2494" i="3"/>
  <c r="E2494" i="3" s="1"/>
  <c r="G2494" i="3" s="1"/>
  <c r="C2493" i="3"/>
  <c r="E2493" i="3" s="1"/>
  <c r="C2492" i="3"/>
  <c r="E2492" i="3" s="1"/>
  <c r="G2492" i="3" s="1"/>
  <c r="C2491" i="3"/>
  <c r="E2491" i="3" s="1"/>
  <c r="C2490" i="3"/>
  <c r="E2490" i="3" s="1"/>
  <c r="G2490" i="3" s="1"/>
  <c r="C2489" i="3"/>
  <c r="E2489" i="3" s="1"/>
  <c r="C2488" i="3"/>
  <c r="E2488" i="3" s="1"/>
  <c r="C2487" i="3"/>
  <c r="E2487" i="3" s="1"/>
  <c r="G2487" i="3" s="1"/>
  <c r="C2486" i="3"/>
  <c r="E2486" i="3" s="1"/>
  <c r="C2485" i="3"/>
  <c r="E2485" i="3" s="1"/>
  <c r="G2485" i="3" s="1"/>
  <c r="C2484" i="3"/>
  <c r="E2484" i="3" s="1"/>
  <c r="G2484" i="3" s="1"/>
  <c r="C2483" i="3"/>
  <c r="E2483" i="3" s="1"/>
  <c r="G2483" i="3" s="1"/>
  <c r="C2482" i="3"/>
  <c r="E2482" i="3" s="1"/>
  <c r="C2481" i="3"/>
  <c r="E2481" i="3" s="1"/>
  <c r="G2481" i="3" s="1"/>
  <c r="C2480" i="3"/>
  <c r="E2480" i="3" s="1"/>
  <c r="G2480" i="3" s="1"/>
  <c r="C2479" i="3"/>
  <c r="E2479" i="3" s="1"/>
  <c r="C2478" i="3"/>
  <c r="E2478" i="3" s="1"/>
  <c r="G2478" i="3" s="1"/>
  <c r="C2477" i="3"/>
  <c r="E2477" i="3" s="1"/>
  <c r="C2476" i="3"/>
  <c r="E2476" i="3" s="1"/>
  <c r="G2476" i="3" s="1"/>
  <c r="C2475" i="3"/>
  <c r="E2475" i="3" s="1"/>
  <c r="C2474" i="3"/>
  <c r="E2474" i="3" s="1"/>
  <c r="G2474" i="3" s="1"/>
  <c r="C2473" i="3"/>
  <c r="E2473" i="3" s="1"/>
  <c r="C2472" i="3"/>
  <c r="E2472" i="3" s="1"/>
  <c r="C2471" i="3"/>
  <c r="E2471" i="3" s="1"/>
  <c r="G2471" i="3" s="1"/>
  <c r="C2470" i="3"/>
  <c r="E2470" i="3" s="1"/>
  <c r="C2469" i="3"/>
  <c r="E2469" i="3" s="1"/>
  <c r="G2469" i="3" s="1"/>
  <c r="C2468" i="3"/>
  <c r="E2468" i="3" s="1"/>
  <c r="G2468" i="3" s="1"/>
  <c r="C2467" i="3"/>
  <c r="E2467" i="3" s="1"/>
  <c r="G2467" i="3" s="1"/>
  <c r="C2466" i="3"/>
  <c r="E2466" i="3" s="1"/>
  <c r="C2465" i="3"/>
  <c r="E2465" i="3" s="1"/>
  <c r="G2465" i="3" s="1"/>
  <c r="C2464" i="3"/>
  <c r="E2464" i="3" s="1"/>
  <c r="G2464" i="3" s="1"/>
  <c r="C2463" i="3"/>
  <c r="E2463" i="3" s="1"/>
  <c r="C2462" i="3"/>
  <c r="E2462" i="3" s="1"/>
  <c r="G2462" i="3" s="1"/>
  <c r="C2461" i="3"/>
  <c r="E2461" i="3" s="1"/>
  <c r="C2460" i="3"/>
  <c r="E2460" i="3" s="1"/>
  <c r="G2460" i="3" s="1"/>
  <c r="C2459" i="3"/>
  <c r="E2459" i="3" s="1"/>
  <c r="C2458" i="3"/>
  <c r="E2458" i="3" s="1"/>
  <c r="G2458" i="3" s="1"/>
  <c r="C2457" i="3"/>
  <c r="E2457" i="3" s="1"/>
  <c r="C2456" i="3"/>
  <c r="E2456" i="3" s="1"/>
  <c r="C2455" i="3"/>
  <c r="E2455" i="3" s="1"/>
  <c r="G2455" i="3" s="1"/>
  <c r="C2454" i="3"/>
  <c r="E2454" i="3" s="1"/>
  <c r="C2453" i="3"/>
  <c r="E2453" i="3" s="1"/>
  <c r="G2453" i="3" s="1"/>
  <c r="C2452" i="3"/>
  <c r="E2452" i="3" s="1"/>
  <c r="G2452" i="3" s="1"/>
  <c r="C2451" i="3"/>
  <c r="E2451" i="3" s="1"/>
  <c r="G2451" i="3" s="1"/>
  <c r="C2450" i="3"/>
  <c r="E2450" i="3" s="1"/>
  <c r="C2449" i="3"/>
  <c r="E2449" i="3" s="1"/>
  <c r="G2449" i="3" s="1"/>
  <c r="C2448" i="3"/>
  <c r="E2448" i="3" s="1"/>
  <c r="G2448" i="3" s="1"/>
  <c r="C2447" i="3"/>
  <c r="E2447" i="3" s="1"/>
  <c r="C2446" i="3"/>
  <c r="E2446" i="3" s="1"/>
  <c r="G2446" i="3" s="1"/>
  <c r="C2445" i="3"/>
  <c r="E2445" i="3" s="1"/>
  <c r="C2444" i="3"/>
  <c r="E2444" i="3" s="1"/>
  <c r="G2444" i="3" s="1"/>
  <c r="C2443" i="3"/>
  <c r="E2443" i="3" s="1"/>
  <c r="C2442" i="3"/>
  <c r="E2442" i="3" s="1"/>
  <c r="G2442" i="3" s="1"/>
  <c r="C2441" i="3"/>
  <c r="E2441" i="3" s="1"/>
  <c r="C2440" i="3"/>
  <c r="E2440" i="3" s="1"/>
  <c r="C2439" i="3"/>
  <c r="E2439" i="3" s="1"/>
  <c r="G2439" i="3" s="1"/>
  <c r="C2438" i="3"/>
  <c r="E2438" i="3" s="1"/>
  <c r="C2437" i="3"/>
  <c r="E2437" i="3" s="1"/>
  <c r="G2437" i="3" s="1"/>
  <c r="C2436" i="3"/>
  <c r="E2436" i="3" s="1"/>
  <c r="G2436" i="3" s="1"/>
  <c r="C2435" i="3"/>
  <c r="E2435" i="3" s="1"/>
  <c r="G2435" i="3" s="1"/>
  <c r="C2434" i="3"/>
  <c r="E2434" i="3" s="1"/>
  <c r="C2433" i="3"/>
  <c r="E2433" i="3" s="1"/>
  <c r="G2433" i="3" s="1"/>
  <c r="C2432" i="3"/>
  <c r="E2432" i="3" s="1"/>
  <c r="G2432" i="3" s="1"/>
  <c r="C2431" i="3"/>
  <c r="E2431" i="3" s="1"/>
  <c r="C2430" i="3"/>
  <c r="E2430" i="3" s="1"/>
  <c r="G2430" i="3" s="1"/>
  <c r="C2429" i="3"/>
  <c r="E2429" i="3" s="1"/>
  <c r="C2428" i="3"/>
  <c r="E2428" i="3" s="1"/>
  <c r="G2428" i="3" s="1"/>
  <c r="C2427" i="3"/>
  <c r="E2427" i="3" s="1"/>
  <c r="C2426" i="3"/>
  <c r="E2426" i="3" s="1"/>
  <c r="G2426" i="3" s="1"/>
  <c r="C2425" i="3"/>
  <c r="E2425" i="3" s="1"/>
  <c r="C2424" i="3"/>
  <c r="E2424" i="3" s="1"/>
  <c r="C2423" i="3"/>
  <c r="E2423" i="3" s="1"/>
  <c r="G2423" i="3" s="1"/>
  <c r="C2422" i="3"/>
  <c r="E2422" i="3" s="1"/>
  <c r="C2421" i="3"/>
  <c r="E2421" i="3" s="1"/>
  <c r="G2421" i="3" s="1"/>
  <c r="C2420" i="3"/>
  <c r="E2420" i="3" s="1"/>
  <c r="G2420" i="3" s="1"/>
  <c r="C2419" i="3"/>
  <c r="E2419" i="3" s="1"/>
  <c r="G2419" i="3" s="1"/>
  <c r="C2418" i="3"/>
  <c r="E2418" i="3" s="1"/>
  <c r="C2417" i="3"/>
  <c r="E2417" i="3" s="1"/>
  <c r="G2417" i="3" s="1"/>
  <c r="C2416" i="3"/>
  <c r="E2416" i="3" s="1"/>
  <c r="G2416" i="3" s="1"/>
  <c r="C2415" i="3"/>
  <c r="E2415" i="3" s="1"/>
  <c r="C2414" i="3"/>
  <c r="E2414" i="3" s="1"/>
  <c r="G2414" i="3" s="1"/>
  <c r="C2413" i="3"/>
  <c r="E2413" i="3" s="1"/>
  <c r="C2412" i="3"/>
  <c r="E2412" i="3" s="1"/>
  <c r="G2412" i="3" s="1"/>
  <c r="C2411" i="3"/>
  <c r="E2411" i="3" s="1"/>
  <c r="C2410" i="3"/>
  <c r="E2410" i="3" s="1"/>
  <c r="G2410" i="3" s="1"/>
  <c r="C2409" i="3"/>
  <c r="E2409" i="3" s="1"/>
  <c r="C2408" i="3"/>
  <c r="E2408" i="3" s="1"/>
  <c r="C2407" i="3"/>
  <c r="E2407" i="3" s="1"/>
  <c r="G2407" i="3" s="1"/>
  <c r="C2406" i="3"/>
  <c r="E2406" i="3" s="1"/>
  <c r="C2405" i="3"/>
  <c r="E2405" i="3" s="1"/>
  <c r="G2405" i="3" s="1"/>
  <c r="C2404" i="3"/>
  <c r="E2404" i="3" s="1"/>
  <c r="G2404" i="3" s="1"/>
  <c r="C2403" i="3"/>
  <c r="E2403" i="3" s="1"/>
  <c r="G2403" i="3" s="1"/>
  <c r="C2402" i="3"/>
  <c r="E2402" i="3" s="1"/>
  <c r="C2401" i="3"/>
  <c r="E2401" i="3" s="1"/>
  <c r="G2401" i="3" s="1"/>
  <c r="C2400" i="3"/>
  <c r="E2400" i="3" s="1"/>
  <c r="G2400" i="3" s="1"/>
  <c r="C2399" i="3"/>
  <c r="E2399" i="3" s="1"/>
  <c r="C2398" i="3"/>
  <c r="E2398" i="3" s="1"/>
  <c r="G2398" i="3" s="1"/>
  <c r="C2397" i="3"/>
  <c r="E2397" i="3" s="1"/>
  <c r="C2396" i="3"/>
  <c r="E2396" i="3" s="1"/>
  <c r="G2396" i="3" s="1"/>
  <c r="C2395" i="3"/>
  <c r="E2395" i="3" s="1"/>
  <c r="C2394" i="3"/>
  <c r="E2394" i="3" s="1"/>
  <c r="G2394" i="3" s="1"/>
  <c r="C2393" i="3"/>
  <c r="E2393" i="3" s="1"/>
  <c r="C2392" i="3"/>
  <c r="E2392" i="3" s="1"/>
  <c r="C2391" i="3"/>
  <c r="E2391" i="3" s="1"/>
  <c r="G2391" i="3" s="1"/>
  <c r="C2390" i="3"/>
  <c r="E2390" i="3" s="1"/>
  <c r="C2389" i="3"/>
  <c r="E2389" i="3" s="1"/>
  <c r="G2389" i="3" s="1"/>
  <c r="C2388" i="3"/>
  <c r="E2388" i="3" s="1"/>
  <c r="G2388" i="3" s="1"/>
  <c r="C2387" i="3"/>
  <c r="E2387" i="3" s="1"/>
  <c r="C2386" i="3"/>
  <c r="E2386" i="3" s="1"/>
  <c r="C2385" i="3"/>
  <c r="E2385" i="3" s="1"/>
  <c r="C2384" i="3"/>
  <c r="E2384" i="3" s="1"/>
  <c r="G2384" i="3" s="1"/>
  <c r="C2383" i="3"/>
  <c r="E2383" i="3" s="1"/>
  <c r="G2383" i="3" s="1"/>
  <c r="C2382" i="3"/>
  <c r="E2382" i="3" s="1"/>
  <c r="G2382" i="3" s="1"/>
  <c r="C2381" i="3"/>
  <c r="E2381" i="3" s="1"/>
  <c r="C2380" i="3"/>
  <c r="E2380" i="3" s="1"/>
  <c r="G2380" i="3" s="1"/>
  <c r="C2379" i="3"/>
  <c r="E2379" i="3" s="1"/>
  <c r="G2379" i="3" s="1"/>
  <c r="C2378" i="3"/>
  <c r="E2378" i="3" s="1"/>
  <c r="G2378" i="3" s="1"/>
  <c r="C2377" i="3"/>
  <c r="E2377" i="3" s="1"/>
  <c r="G2377" i="3" s="1"/>
  <c r="C2376" i="3"/>
  <c r="E2376" i="3" s="1"/>
  <c r="C2375" i="3"/>
  <c r="E2375" i="3" s="1"/>
  <c r="C2374" i="3"/>
  <c r="E2374" i="3" s="1"/>
  <c r="C2373" i="3"/>
  <c r="E2373" i="3" s="1"/>
  <c r="G2373" i="3" s="1"/>
  <c r="C2372" i="3"/>
  <c r="E2372" i="3" s="1"/>
  <c r="G2372" i="3" s="1"/>
  <c r="C2371" i="3"/>
  <c r="E2371" i="3" s="1"/>
  <c r="C2370" i="3"/>
  <c r="E2370" i="3" s="1"/>
  <c r="C2369" i="3"/>
  <c r="E2369" i="3" s="1"/>
  <c r="C2368" i="3"/>
  <c r="E2368" i="3" s="1"/>
  <c r="G2368" i="3" s="1"/>
  <c r="C2367" i="3"/>
  <c r="E2367" i="3" s="1"/>
  <c r="G2367" i="3" s="1"/>
  <c r="C2366" i="3"/>
  <c r="E2366" i="3" s="1"/>
  <c r="G2366" i="3" s="1"/>
  <c r="C2365" i="3"/>
  <c r="E2365" i="3" s="1"/>
  <c r="C2364" i="3"/>
  <c r="E2364" i="3" s="1"/>
  <c r="G2364" i="3" s="1"/>
  <c r="C2363" i="3"/>
  <c r="E2363" i="3" s="1"/>
  <c r="G2363" i="3" s="1"/>
  <c r="C2362" i="3"/>
  <c r="E2362" i="3" s="1"/>
  <c r="G2362" i="3" s="1"/>
  <c r="C2361" i="3"/>
  <c r="E2361" i="3" s="1"/>
  <c r="G2361" i="3" s="1"/>
  <c r="C2360" i="3"/>
  <c r="E2360" i="3" s="1"/>
  <c r="C2359" i="3"/>
  <c r="E2359" i="3" s="1"/>
  <c r="C2358" i="3"/>
  <c r="E2358" i="3" s="1"/>
  <c r="C2357" i="3"/>
  <c r="E2357" i="3" s="1"/>
  <c r="G2357" i="3" s="1"/>
  <c r="C2356" i="3"/>
  <c r="E2356" i="3" s="1"/>
  <c r="G2356" i="3" s="1"/>
  <c r="C2355" i="3"/>
  <c r="E2355" i="3" s="1"/>
  <c r="C2354" i="3"/>
  <c r="E2354" i="3" s="1"/>
  <c r="C2353" i="3"/>
  <c r="E2353" i="3" s="1"/>
  <c r="C2352" i="3"/>
  <c r="E2352" i="3" s="1"/>
  <c r="G2352" i="3" s="1"/>
  <c r="C2351" i="3"/>
  <c r="E2351" i="3" s="1"/>
  <c r="G2351" i="3" s="1"/>
  <c r="C2350" i="3"/>
  <c r="E2350" i="3" s="1"/>
  <c r="G2350" i="3" s="1"/>
  <c r="C2349" i="3"/>
  <c r="E2349" i="3" s="1"/>
  <c r="C2348" i="3"/>
  <c r="E2348" i="3" s="1"/>
  <c r="G2348" i="3" s="1"/>
  <c r="C2347" i="3"/>
  <c r="E2347" i="3" s="1"/>
  <c r="G2347" i="3" s="1"/>
  <c r="C2346" i="3"/>
  <c r="E2346" i="3" s="1"/>
  <c r="G2346" i="3" s="1"/>
  <c r="C2345" i="3"/>
  <c r="E2345" i="3" s="1"/>
  <c r="G2345" i="3" s="1"/>
  <c r="C2344" i="3"/>
  <c r="E2344" i="3" s="1"/>
  <c r="C2343" i="3"/>
  <c r="E2343" i="3" s="1"/>
  <c r="C2342" i="3"/>
  <c r="E2342" i="3" s="1"/>
  <c r="C2341" i="3"/>
  <c r="E2341" i="3" s="1"/>
  <c r="G2341" i="3" s="1"/>
  <c r="C2340" i="3"/>
  <c r="E2340" i="3" s="1"/>
  <c r="G2340" i="3" s="1"/>
  <c r="C2339" i="3"/>
  <c r="E2339" i="3" s="1"/>
  <c r="C2338" i="3"/>
  <c r="E2338" i="3" s="1"/>
  <c r="C2337" i="3"/>
  <c r="E2337" i="3" s="1"/>
  <c r="C2336" i="3"/>
  <c r="E2336" i="3" s="1"/>
  <c r="G2336" i="3" s="1"/>
  <c r="C2335" i="3"/>
  <c r="E2335" i="3" s="1"/>
  <c r="G2335" i="3" s="1"/>
  <c r="C2334" i="3"/>
  <c r="E2334" i="3" s="1"/>
  <c r="G2334" i="3" s="1"/>
  <c r="C2333" i="3"/>
  <c r="E2333" i="3" s="1"/>
  <c r="C2332" i="3"/>
  <c r="E2332" i="3" s="1"/>
  <c r="G2332" i="3" s="1"/>
  <c r="C2331" i="3"/>
  <c r="E2331" i="3" s="1"/>
  <c r="G2331" i="3" s="1"/>
  <c r="C2330" i="3"/>
  <c r="E2330" i="3" s="1"/>
  <c r="G2330" i="3" s="1"/>
  <c r="C2329" i="3"/>
  <c r="E2329" i="3" s="1"/>
  <c r="G2329" i="3" s="1"/>
  <c r="C2328" i="3"/>
  <c r="E2328" i="3" s="1"/>
  <c r="C2327" i="3"/>
  <c r="E2327" i="3" s="1"/>
  <c r="C2326" i="3"/>
  <c r="E2326" i="3" s="1"/>
  <c r="C2325" i="3"/>
  <c r="E2325" i="3" s="1"/>
  <c r="G2325" i="3" s="1"/>
  <c r="C2324" i="3"/>
  <c r="E2324" i="3" s="1"/>
  <c r="G2324" i="3" s="1"/>
  <c r="C2323" i="3"/>
  <c r="E2323" i="3" s="1"/>
  <c r="C2322" i="3"/>
  <c r="E2322" i="3" s="1"/>
  <c r="C2321" i="3"/>
  <c r="E2321" i="3" s="1"/>
  <c r="C2320" i="3"/>
  <c r="E2320" i="3" s="1"/>
  <c r="G2320" i="3" s="1"/>
  <c r="C2319" i="3"/>
  <c r="E2319" i="3" s="1"/>
  <c r="G2319" i="3" s="1"/>
  <c r="C2318" i="3"/>
  <c r="E2318" i="3" s="1"/>
  <c r="G2318" i="3" s="1"/>
  <c r="C2317" i="3"/>
  <c r="E2317" i="3" s="1"/>
  <c r="C2316" i="3"/>
  <c r="E2316" i="3" s="1"/>
  <c r="G2316" i="3" s="1"/>
  <c r="C2315" i="3"/>
  <c r="E2315" i="3" s="1"/>
  <c r="G2315" i="3" s="1"/>
  <c r="C2314" i="3"/>
  <c r="E2314" i="3" s="1"/>
  <c r="G2314" i="3" s="1"/>
  <c r="C2313" i="3"/>
  <c r="E2313" i="3" s="1"/>
  <c r="G2313" i="3" s="1"/>
  <c r="C2312" i="3"/>
  <c r="E2312" i="3" s="1"/>
  <c r="C2311" i="3"/>
  <c r="E2311" i="3" s="1"/>
  <c r="C2310" i="3"/>
  <c r="E2310" i="3" s="1"/>
  <c r="C2309" i="3"/>
  <c r="E2309" i="3" s="1"/>
  <c r="G2309" i="3" s="1"/>
  <c r="C2308" i="3"/>
  <c r="E2308" i="3" s="1"/>
  <c r="G2308" i="3" s="1"/>
  <c r="C2307" i="3"/>
  <c r="E2307" i="3" s="1"/>
  <c r="C2306" i="3"/>
  <c r="E2306" i="3" s="1"/>
  <c r="C2305" i="3"/>
  <c r="E2305" i="3" s="1"/>
  <c r="C2304" i="3"/>
  <c r="E2304" i="3" s="1"/>
  <c r="G2304" i="3" s="1"/>
  <c r="C2303" i="3"/>
  <c r="E2303" i="3" s="1"/>
  <c r="G2303" i="3" s="1"/>
  <c r="C2302" i="3"/>
  <c r="E2302" i="3" s="1"/>
  <c r="G2302" i="3" s="1"/>
  <c r="C2301" i="3"/>
  <c r="E2301" i="3" s="1"/>
  <c r="C2300" i="3"/>
  <c r="E2300" i="3" s="1"/>
  <c r="G2300" i="3" s="1"/>
  <c r="C2299" i="3"/>
  <c r="E2299" i="3" s="1"/>
  <c r="G2299" i="3" s="1"/>
  <c r="C2298" i="3"/>
  <c r="E2298" i="3" s="1"/>
  <c r="G2298" i="3" s="1"/>
  <c r="C2297" i="3"/>
  <c r="E2297" i="3" s="1"/>
  <c r="G2297" i="3" s="1"/>
  <c r="C2296" i="3"/>
  <c r="E2296" i="3" s="1"/>
  <c r="C2295" i="3"/>
  <c r="E2295" i="3" s="1"/>
  <c r="C2294" i="3"/>
  <c r="E2294" i="3" s="1"/>
  <c r="C2293" i="3"/>
  <c r="E2293" i="3" s="1"/>
  <c r="G2293" i="3" s="1"/>
  <c r="C2292" i="3"/>
  <c r="E2292" i="3" s="1"/>
  <c r="G2292" i="3" s="1"/>
  <c r="C2291" i="3"/>
  <c r="E2291" i="3" s="1"/>
  <c r="C2290" i="3"/>
  <c r="E2290" i="3" s="1"/>
  <c r="C2289" i="3"/>
  <c r="E2289" i="3" s="1"/>
  <c r="C2288" i="3"/>
  <c r="E2288" i="3" s="1"/>
  <c r="G2288" i="3" s="1"/>
  <c r="C2287" i="3"/>
  <c r="E2287" i="3" s="1"/>
  <c r="G2287" i="3" s="1"/>
  <c r="C2286" i="3"/>
  <c r="E2286" i="3" s="1"/>
  <c r="G2286" i="3" s="1"/>
  <c r="C2285" i="3"/>
  <c r="E2285" i="3" s="1"/>
  <c r="C2284" i="3"/>
  <c r="E2284" i="3" s="1"/>
  <c r="G2284" i="3" s="1"/>
  <c r="C2283" i="3"/>
  <c r="E2283" i="3" s="1"/>
  <c r="G2283" i="3" s="1"/>
  <c r="C2282" i="3"/>
  <c r="E2282" i="3" s="1"/>
  <c r="G2282" i="3" s="1"/>
  <c r="C2281" i="3"/>
  <c r="E2281" i="3" s="1"/>
  <c r="G2281" i="3" s="1"/>
  <c r="C2280" i="3"/>
  <c r="E2280" i="3" s="1"/>
  <c r="C2279" i="3"/>
  <c r="E2279" i="3" s="1"/>
  <c r="C2278" i="3"/>
  <c r="E2278" i="3" s="1"/>
  <c r="C2277" i="3"/>
  <c r="E2277" i="3" s="1"/>
  <c r="G2277" i="3" s="1"/>
  <c r="C2276" i="3"/>
  <c r="E2276" i="3" s="1"/>
  <c r="G2276" i="3" s="1"/>
  <c r="C2275" i="3"/>
  <c r="E2275" i="3" s="1"/>
  <c r="C2274" i="3"/>
  <c r="E2274" i="3" s="1"/>
  <c r="C2273" i="3"/>
  <c r="E2273" i="3" s="1"/>
  <c r="C2272" i="3"/>
  <c r="E2272" i="3" s="1"/>
  <c r="G2272" i="3" s="1"/>
  <c r="C2271" i="3"/>
  <c r="E2271" i="3" s="1"/>
  <c r="G2271" i="3" s="1"/>
  <c r="C2270" i="3"/>
  <c r="E2270" i="3" s="1"/>
  <c r="G2270" i="3" s="1"/>
  <c r="C2269" i="3"/>
  <c r="E2269" i="3" s="1"/>
  <c r="C2268" i="3"/>
  <c r="E2268" i="3" s="1"/>
  <c r="G2268" i="3" s="1"/>
  <c r="C2267" i="3"/>
  <c r="E2267" i="3" s="1"/>
  <c r="G2267" i="3" s="1"/>
  <c r="C2266" i="3"/>
  <c r="E2266" i="3" s="1"/>
  <c r="G2266" i="3" s="1"/>
  <c r="C2265" i="3"/>
  <c r="E2265" i="3" s="1"/>
  <c r="G2265" i="3" s="1"/>
  <c r="C2264" i="3"/>
  <c r="E2264" i="3" s="1"/>
  <c r="C2263" i="3"/>
  <c r="E2263" i="3" s="1"/>
  <c r="C2262" i="3"/>
  <c r="E2262" i="3" s="1"/>
  <c r="C2261" i="3"/>
  <c r="E2261" i="3" s="1"/>
  <c r="G2261" i="3" s="1"/>
  <c r="C2260" i="3"/>
  <c r="E2260" i="3" s="1"/>
  <c r="G2260" i="3" s="1"/>
  <c r="C2259" i="3"/>
  <c r="E2259" i="3" s="1"/>
  <c r="C2258" i="3"/>
  <c r="E2258" i="3" s="1"/>
  <c r="C2257" i="3"/>
  <c r="E2257" i="3" s="1"/>
  <c r="C2256" i="3"/>
  <c r="E2256" i="3" s="1"/>
  <c r="G2256" i="3" s="1"/>
  <c r="C2255" i="3"/>
  <c r="E2255" i="3" s="1"/>
  <c r="G2255" i="3" s="1"/>
  <c r="C2254" i="3"/>
  <c r="E2254" i="3" s="1"/>
  <c r="G2254" i="3" s="1"/>
  <c r="C2253" i="3"/>
  <c r="E2253" i="3" s="1"/>
  <c r="C2252" i="3"/>
  <c r="E2252" i="3" s="1"/>
  <c r="G2252" i="3" s="1"/>
  <c r="C2251" i="3"/>
  <c r="E2251" i="3" s="1"/>
  <c r="G2251" i="3" s="1"/>
  <c r="C2250" i="3"/>
  <c r="E2250" i="3" s="1"/>
  <c r="G2250" i="3" s="1"/>
  <c r="C2249" i="3"/>
  <c r="E2249" i="3" s="1"/>
  <c r="G2249" i="3" s="1"/>
  <c r="C2248" i="3"/>
  <c r="E2248" i="3" s="1"/>
  <c r="C2247" i="3"/>
  <c r="E2247" i="3" s="1"/>
  <c r="C2246" i="3"/>
  <c r="E2246" i="3" s="1"/>
  <c r="C2245" i="3"/>
  <c r="E2245" i="3" s="1"/>
  <c r="G2245" i="3" s="1"/>
  <c r="C2244" i="3"/>
  <c r="E2244" i="3" s="1"/>
  <c r="G2244" i="3" s="1"/>
  <c r="C2243" i="3"/>
  <c r="E2243" i="3" s="1"/>
  <c r="C2242" i="3"/>
  <c r="E2242" i="3" s="1"/>
  <c r="C2241" i="3"/>
  <c r="E2241" i="3" s="1"/>
  <c r="C2240" i="3"/>
  <c r="E2240" i="3" s="1"/>
  <c r="G2240" i="3" s="1"/>
  <c r="C2239" i="3"/>
  <c r="E2239" i="3" s="1"/>
  <c r="G2239" i="3" s="1"/>
  <c r="C2238" i="3"/>
  <c r="E2238" i="3" s="1"/>
  <c r="G2238" i="3" s="1"/>
  <c r="C2237" i="3"/>
  <c r="E2237" i="3" s="1"/>
  <c r="C2236" i="3"/>
  <c r="E2236" i="3" s="1"/>
  <c r="G2236" i="3" s="1"/>
  <c r="C2235" i="3"/>
  <c r="E2235" i="3" s="1"/>
  <c r="G2235" i="3" s="1"/>
  <c r="C2234" i="3"/>
  <c r="E2234" i="3" s="1"/>
  <c r="G2234" i="3" s="1"/>
  <c r="C2233" i="3"/>
  <c r="E2233" i="3" s="1"/>
  <c r="G2233" i="3" s="1"/>
  <c r="C2232" i="3"/>
  <c r="E2232" i="3" s="1"/>
  <c r="C2231" i="3"/>
  <c r="E2231" i="3" s="1"/>
  <c r="C2230" i="3"/>
  <c r="E2230" i="3" s="1"/>
  <c r="C2229" i="3"/>
  <c r="E2229" i="3" s="1"/>
  <c r="G2229" i="3" s="1"/>
  <c r="C2228" i="3"/>
  <c r="E2228" i="3" s="1"/>
  <c r="G2228" i="3" s="1"/>
  <c r="C2227" i="3"/>
  <c r="E2227" i="3" s="1"/>
  <c r="C2226" i="3"/>
  <c r="E2226" i="3" s="1"/>
  <c r="C2225" i="3"/>
  <c r="E2225" i="3" s="1"/>
  <c r="C2224" i="3"/>
  <c r="E2224" i="3" s="1"/>
  <c r="G2224" i="3" s="1"/>
  <c r="C2223" i="3"/>
  <c r="E2223" i="3" s="1"/>
  <c r="G2223" i="3" s="1"/>
  <c r="C2222" i="3"/>
  <c r="E2222" i="3" s="1"/>
  <c r="G2222" i="3" s="1"/>
  <c r="C2221" i="3"/>
  <c r="E2221" i="3" s="1"/>
  <c r="C2220" i="3"/>
  <c r="E2220" i="3" s="1"/>
  <c r="G2220" i="3" s="1"/>
  <c r="C2219" i="3"/>
  <c r="E2219" i="3" s="1"/>
  <c r="G2219" i="3" s="1"/>
  <c r="C2218" i="3"/>
  <c r="E2218" i="3" s="1"/>
  <c r="G2218" i="3" s="1"/>
  <c r="C2217" i="3"/>
  <c r="E2217" i="3" s="1"/>
  <c r="G2217" i="3" s="1"/>
  <c r="C2216" i="3"/>
  <c r="E2216" i="3" s="1"/>
  <c r="C2215" i="3"/>
  <c r="E2215" i="3" s="1"/>
  <c r="C2214" i="3"/>
  <c r="E2214" i="3" s="1"/>
  <c r="C2213" i="3"/>
  <c r="E2213" i="3" s="1"/>
  <c r="G2213" i="3" s="1"/>
  <c r="C2212" i="3"/>
  <c r="E2212" i="3" s="1"/>
  <c r="G2212" i="3" s="1"/>
  <c r="C2211" i="3"/>
  <c r="E2211" i="3" s="1"/>
  <c r="C2210" i="3"/>
  <c r="E2210" i="3" s="1"/>
  <c r="C2209" i="3"/>
  <c r="E2209" i="3" s="1"/>
  <c r="C2208" i="3"/>
  <c r="E2208" i="3" s="1"/>
  <c r="G2208" i="3" s="1"/>
  <c r="C2207" i="3"/>
  <c r="E2207" i="3" s="1"/>
  <c r="G2207" i="3" s="1"/>
  <c r="C2206" i="3"/>
  <c r="E2206" i="3" s="1"/>
  <c r="G2206" i="3" s="1"/>
  <c r="C2205" i="3"/>
  <c r="E2205" i="3" s="1"/>
  <c r="C2204" i="3"/>
  <c r="E2204" i="3" s="1"/>
  <c r="G2204" i="3" s="1"/>
  <c r="C2203" i="3"/>
  <c r="E2203" i="3" s="1"/>
  <c r="G2203" i="3" s="1"/>
  <c r="C2202" i="3"/>
  <c r="E2202" i="3" s="1"/>
  <c r="G2202" i="3" s="1"/>
  <c r="C2201" i="3"/>
  <c r="E2201" i="3" s="1"/>
  <c r="G2201" i="3" s="1"/>
  <c r="C2200" i="3"/>
  <c r="E2200" i="3" s="1"/>
  <c r="C2199" i="3"/>
  <c r="E2199" i="3" s="1"/>
  <c r="C2198" i="3"/>
  <c r="E2198" i="3" s="1"/>
  <c r="C2197" i="3"/>
  <c r="E2197" i="3" s="1"/>
  <c r="G2197" i="3" s="1"/>
  <c r="C2196" i="3"/>
  <c r="E2196" i="3" s="1"/>
  <c r="G2196" i="3" s="1"/>
  <c r="C2195" i="3"/>
  <c r="E2195" i="3" s="1"/>
  <c r="C2194" i="3"/>
  <c r="E2194" i="3" s="1"/>
  <c r="C2193" i="3"/>
  <c r="E2193" i="3" s="1"/>
  <c r="C2192" i="3"/>
  <c r="E2192" i="3" s="1"/>
  <c r="G2192" i="3" s="1"/>
  <c r="C2191" i="3"/>
  <c r="E2191" i="3" s="1"/>
  <c r="G2191" i="3" s="1"/>
  <c r="C2190" i="3"/>
  <c r="E2190" i="3" s="1"/>
  <c r="G2190" i="3" s="1"/>
  <c r="C2189" i="3"/>
  <c r="E2189" i="3" s="1"/>
  <c r="C2188" i="3"/>
  <c r="E2188" i="3" s="1"/>
  <c r="G2188" i="3" s="1"/>
  <c r="C2187" i="3"/>
  <c r="E2187" i="3" s="1"/>
  <c r="G2187" i="3" s="1"/>
  <c r="C2186" i="3"/>
  <c r="E2186" i="3" s="1"/>
  <c r="G2186" i="3" s="1"/>
  <c r="C2185" i="3"/>
  <c r="E2185" i="3" s="1"/>
  <c r="G2185" i="3" s="1"/>
  <c r="C2184" i="3"/>
  <c r="E2184" i="3" s="1"/>
  <c r="C2183" i="3"/>
  <c r="E2183" i="3" s="1"/>
  <c r="C2182" i="3"/>
  <c r="E2182" i="3" s="1"/>
  <c r="C2181" i="3"/>
  <c r="E2181" i="3" s="1"/>
  <c r="G2181" i="3" s="1"/>
  <c r="C2180" i="3"/>
  <c r="E2180" i="3" s="1"/>
  <c r="G2180" i="3" s="1"/>
  <c r="C2179" i="3"/>
  <c r="E2179" i="3" s="1"/>
  <c r="C2178" i="3"/>
  <c r="E2178" i="3" s="1"/>
  <c r="C2177" i="3"/>
  <c r="E2177" i="3" s="1"/>
  <c r="C2176" i="3"/>
  <c r="E2176" i="3" s="1"/>
  <c r="G2176" i="3" s="1"/>
  <c r="C2175" i="3"/>
  <c r="E2175" i="3" s="1"/>
  <c r="G2175" i="3" s="1"/>
  <c r="C2174" i="3"/>
  <c r="E2174" i="3" s="1"/>
  <c r="G2174" i="3" s="1"/>
  <c r="C2173" i="3"/>
  <c r="E2173" i="3" s="1"/>
  <c r="C2172" i="3"/>
  <c r="E2172" i="3" s="1"/>
  <c r="G2172" i="3" s="1"/>
  <c r="C2171" i="3"/>
  <c r="E2171" i="3" s="1"/>
  <c r="G2171" i="3" s="1"/>
  <c r="C2170" i="3"/>
  <c r="E2170" i="3" s="1"/>
  <c r="G2170" i="3" s="1"/>
  <c r="C2169" i="3"/>
  <c r="E2169" i="3" s="1"/>
  <c r="G2169" i="3" s="1"/>
  <c r="C2168" i="3"/>
  <c r="E2168" i="3" s="1"/>
  <c r="C2167" i="3"/>
  <c r="E2167" i="3" s="1"/>
  <c r="C2166" i="3"/>
  <c r="E2166" i="3" s="1"/>
  <c r="C2165" i="3"/>
  <c r="E2165" i="3" s="1"/>
  <c r="G2165" i="3" s="1"/>
  <c r="C2164" i="3"/>
  <c r="E2164" i="3" s="1"/>
  <c r="G2164" i="3" s="1"/>
  <c r="C2163" i="3"/>
  <c r="E2163" i="3" s="1"/>
  <c r="C2162" i="3"/>
  <c r="E2162" i="3" s="1"/>
  <c r="C2161" i="3"/>
  <c r="E2161" i="3" s="1"/>
  <c r="C2160" i="3"/>
  <c r="E2160" i="3" s="1"/>
  <c r="G2160" i="3" s="1"/>
  <c r="C2159" i="3"/>
  <c r="E2159" i="3" s="1"/>
  <c r="G2159" i="3" s="1"/>
  <c r="C2158" i="3"/>
  <c r="E2158" i="3" s="1"/>
  <c r="G2158" i="3" s="1"/>
  <c r="C2157" i="3"/>
  <c r="E2157" i="3" s="1"/>
  <c r="C2156" i="3"/>
  <c r="E2156" i="3" s="1"/>
  <c r="G2156" i="3" s="1"/>
  <c r="C2155" i="3"/>
  <c r="E2155" i="3" s="1"/>
  <c r="G2155" i="3" s="1"/>
  <c r="C2154" i="3"/>
  <c r="E2154" i="3" s="1"/>
  <c r="G2154" i="3" s="1"/>
  <c r="C2153" i="3"/>
  <c r="E2153" i="3" s="1"/>
  <c r="G2153" i="3" s="1"/>
  <c r="C2152" i="3"/>
  <c r="E2152" i="3" s="1"/>
  <c r="C2151" i="3"/>
  <c r="E2151" i="3" s="1"/>
  <c r="C2150" i="3"/>
  <c r="E2150" i="3" s="1"/>
  <c r="C2149" i="3"/>
  <c r="E2149" i="3" s="1"/>
  <c r="G2149" i="3" s="1"/>
  <c r="C2148" i="3"/>
  <c r="E2148" i="3" s="1"/>
  <c r="G2148" i="3" s="1"/>
  <c r="C2147" i="3"/>
  <c r="E2147" i="3" s="1"/>
  <c r="C2146" i="3"/>
  <c r="E2146" i="3" s="1"/>
  <c r="C2145" i="3"/>
  <c r="E2145" i="3" s="1"/>
  <c r="C2144" i="3"/>
  <c r="E2144" i="3" s="1"/>
  <c r="G2144" i="3" s="1"/>
  <c r="C2143" i="3"/>
  <c r="E2143" i="3" s="1"/>
  <c r="G2143" i="3" s="1"/>
  <c r="C2142" i="3"/>
  <c r="E2142" i="3" s="1"/>
  <c r="G2142" i="3" s="1"/>
  <c r="C2141" i="3"/>
  <c r="E2141" i="3" s="1"/>
  <c r="C2140" i="3"/>
  <c r="E2140" i="3" s="1"/>
  <c r="G2140" i="3" s="1"/>
  <c r="C2139" i="3"/>
  <c r="E2139" i="3" s="1"/>
  <c r="G2139" i="3" s="1"/>
  <c r="C2138" i="3"/>
  <c r="E2138" i="3" s="1"/>
  <c r="G2138" i="3" s="1"/>
  <c r="C2137" i="3"/>
  <c r="E2137" i="3" s="1"/>
  <c r="G2137" i="3" s="1"/>
  <c r="C2136" i="3"/>
  <c r="E2136" i="3" s="1"/>
  <c r="C2135" i="3"/>
  <c r="E2135" i="3" s="1"/>
  <c r="C2134" i="3"/>
  <c r="E2134" i="3" s="1"/>
  <c r="C2133" i="3"/>
  <c r="E2133" i="3" s="1"/>
  <c r="G2133" i="3" s="1"/>
  <c r="C2132" i="3"/>
  <c r="E2132" i="3" s="1"/>
  <c r="G2132" i="3" s="1"/>
  <c r="C2131" i="3"/>
  <c r="E2131" i="3" s="1"/>
  <c r="C2130" i="3"/>
  <c r="E2130" i="3" s="1"/>
  <c r="C2129" i="3"/>
  <c r="E2129" i="3" s="1"/>
  <c r="C2128" i="3"/>
  <c r="E2128" i="3" s="1"/>
  <c r="G2128" i="3" s="1"/>
  <c r="C2127" i="3"/>
  <c r="E2127" i="3" s="1"/>
  <c r="G2127" i="3" s="1"/>
  <c r="C2126" i="3"/>
  <c r="E2126" i="3" s="1"/>
  <c r="G2126" i="3" s="1"/>
  <c r="C2125" i="3"/>
  <c r="E2125" i="3" s="1"/>
  <c r="C2124" i="3"/>
  <c r="E2124" i="3" s="1"/>
  <c r="G2124" i="3" s="1"/>
  <c r="C2123" i="3"/>
  <c r="E2123" i="3" s="1"/>
  <c r="G2123" i="3" s="1"/>
  <c r="C2122" i="3"/>
  <c r="E2122" i="3" s="1"/>
  <c r="G2122" i="3" s="1"/>
  <c r="C2121" i="3"/>
  <c r="E2121" i="3" s="1"/>
  <c r="G2121" i="3" s="1"/>
  <c r="C2120" i="3"/>
  <c r="E2120" i="3" s="1"/>
  <c r="C2119" i="3"/>
  <c r="E2119" i="3" s="1"/>
  <c r="C2118" i="3"/>
  <c r="E2118" i="3" s="1"/>
  <c r="C2117" i="3"/>
  <c r="E2117" i="3" s="1"/>
  <c r="G2117" i="3" s="1"/>
  <c r="C2116" i="3"/>
  <c r="E2116" i="3" s="1"/>
  <c r="G2116" i="3" s="1"/>
  <c r="C2115" i="3"/>
  <c r="E2115" i="3" s="1"/>
  <c r="C2114" i="3"/>
  <c r="E2114" i="3" s="1"/>
  <c r="C2113" i="3"/>
  <c r="E2113" i="3" s="1"/>
  <c r="C2112" i="3"/>
  <c r="E2112" i="3" s="1"/>
  <c r="G2112" i="3" s="1"/>
  <c r="C2111" i="3"/>
  <c r="E2111" i="3" s="1"/>
  <c r="G2111" i="3" s="1"/>
  <c r="C2110" i="3"/>
  <c r="E2110" i="3" s="1"/>
  <c r="G2110" i="3" s="1"/>
  <c r="C2109" i="3"/>
  <c r="E2109" i="3" s="1"/>
  <c r="C2108" i="3"/>
  <c r="E2108" i="3" s="1"/>
  <c r="G2108" i="3" s="1"/>
  <c r="C2107" i="3"/>
  <c r="E2107" i="3" s="1"/>
  <c r="G2107" i="3" s="1"/>
  <c r="C2106" i="3"/>
  <c r="E2106" i="3" s="1"/>
  <c r="G2106" i="3" s="1"/>
  <c r="C2105" i="3"/>
  <c r="E2105" i="3" s="1"/>
  <c r="G2105" i="3" s="1"/>
  <c r="C2104" i="3"/>
  <c r="E2104" i="3" s="1"/>
  <c r="C2103" i="3"/>
  <c r="E2103" i="3" s="1"/>
  <c r="C2102" i="3"/>
  <c r="E2102" i="3" s="1"/>
  <c r="C2101" i="3"/>
  <c r="E2101" i="3" s="1"/>
  <c r="G2101" i="3" s="1"/>
  <c r="C2100" i="3"/>
  <c r="E2100" i="3" s="1"/>
  <c r="G2100" i="3" s="1"/>
  <c r="C2099" i="3"/>
  <c r="E2099" i="3" s="1"/>
  <c r="C2098" i="3"/>
  <c r="E2098" i="3" s="1"/>
  <c r="C2097" i="3"/>
  <c r="E2097" i="3" s="1"/>
  <c r="C2096" i="3"/>
  <c r="E2096" i="3" s="1"/>
  <c r="G2096" i="3" s="1"/>
  <c r="C2095" i="3"/>
  <c r="E2095" i="3" s="1"/>
  <c r="G2095" i="3" s="1"/>
  <c r="C2094" i="3"/>
  <c r="E2094" i="3" s="1"/>
  <c r="G2094" i="3" s="1"/>
  <c r="C2093" i="3"/>
  <c r="E2093" i="3" s="1"/>
  <c r="C2092" i="3"/>
  <c r="E2092" i="3" s="1"/>
  <c r="G2092" i="3" s="1"/>
  <c r="C2091" i="3"/>
  <c r="E2091" i="3" s="1"/>
  <c r="G2091" i="3" s="1"/>
  <c r="C2090" i="3"/>
  <c r="E2090" i="3" s="1"/>
  <c r="G2090" i="3" s="1"/>
  <c r="C2089" i="3"/>
  <c r="E2089" i="3" s="1"/>
  <c r="G2089" i="3" s="1"/>
  <c r="C2088" i="3"/>
  <c r="E2088" i="3" s="1"/>
  <c r="C2087" i="3"/>
  <c r="E2087" i="3" s="1"/>
  <c r="C2086" i="3"/>
  <c r="E2086" i="3" s="1"/>
  <c r="C2085" i="3"/>
  <c r="E2085" i="3" s="1"/>
  <c r="G2085" i="3" s="1"/>
  <c r="C2084" i="3"/>
  <c r="E2084" i="3" s="1"/>
  <c r="G2084" i="3" s="1"/>
  <c r="C2083" i="3"/>
  <c r="E2083" i="3" s="1"/>
  <c r="C2082" i="3"/>
  <c r="E2082" i="3" s="1"/>
  <c r="C2081" i="3"/>
  <c r="E2081" i="3" s="1"/>
  <c r="C2080" i="3"/>
  <c r="E2080" i="3" s="1"/>
  <c r="G2080" i="3" s="1"/>
  <c r="C2079" i="3"/>
  <c r="E2079" i="3" s="1"/>
  <c r="G2079" i="3" s="1"/>
  <c r="C2078" i="3"/>
  <c r="E2078" i="3" s="1"/>
  <c r="G2078" i="3" s="1"/>
  <c r="C2077" i="3"/>
  <c r="E2077" i="3" s="1"/>
  <c r="C2076" i="3"/>
  <c r="E2076" i="3" s="1"/>
  <c r="G2076" i="3" s="1"/>
  <c r="C2075" i="3"/>
  <c r="E2075" i="3" s="1"/>
  <c r="G2075" i="3" s="1"/>
  <c r="C2074" i="3"/>
  <c r="E2074" i="3" s="1"/>
  <c r="G2074" i="3" s="1"/>
  <c r="C2073" i="3"/>
  <c r="E2073" i="3" s="1"/>
  <c r="G2073" i="3" s="1"/>
  <c r="C2072" i="3"/>
  <c r="E2072" i="3" s="1"/>
  <c r="C2071" i="3"/>
  <c r="E2071" i="3" s="1"/>
  <c r="C2070" i="3"/>
  <c r="E2070" i="3" s="1"/>
  <c r="C2069" i="3"/>
  <c r="E2069" i="3" s="1"/>
  <c r="G2069" i="3" s="1"/>
  <c r="C2068" i="3"/>
  <c r="E2068" i="3" s="1"/>
  <c r="G2068" i="3" s="1"/>
  <c r="C2067" i="3"/>
  <c r="E2067" i="3" s="1"/>
  <c r="C2066" i="3"/>
  <c r="E2066" i="3" s="1"/>
  <c r="C2065" i="3"/>
  <c r="E2065" i="3" s="1"/>
  <c r="C2064" i="3"/>
  <c r="E2064" i="3" s="1"/>
  <c r="G2064" i="3" s="1"/>
  <c r="C2063" i="3"/>
  <c r="E2063" i="3" s="1"/>
  <c r="G2063" i="3" s="1"/>
  <c r="C2062" i="3"/>
  <c r="E2062" i="3" s="1"/>
  <c r="G2062" i="3" s="1"/>
  <c r="C2061" i="3"/>
  <c r="E2061" i="3" s="1"/>
  <c r="C2060" i="3"/>
  <c r="E2060" i="3" s="1"/>
  <c r="G2060" i="3" s="1"/>
  <c r="C2059" i="3"/>
  <c r="E2059" i="3" s="1"/>
  <c r="G2059" i="3" s="1"/>
  <c r="C2058" i="3"/>
  <c r="E2058" i="3" s="1"/>
  <c r="G2058" i="3" s="1"/>
  <c r="C2057" i="3"/>
  <c r="E2057" i="3" s="1"/>
  <c r="G2057" i="3" s="1"/>
  <c r="C2056" i="3"/>
  <c r="E2056" i="3" s="1"/>
  <c r="C2055" i="3"/>
  <c r="E2055" i="3" s="1"/>
  <c r="C2054" i="3"/>
  <c r="E2054" i="3" s="1"/>
  <c r="C2053" i="3"/>
  <c r="E2053" i="3" s="1"/>
  <c r="G2053" i="3" s="1"/>
  <c r="C2052" i="3"/>
  <c r="E2052" i="3" s="1"/>
  <c r="G2052" i="3" s="1"/>
  <c r="C2051" i="3"/>
  <c r="E2051" i="3" s="1"/>
  <c r="C2050" i="3"/>
  <c r="E2050" i="3" s="1"/>
  <c r="C2049" i="3"/>
  <c r="E2049" i="3" s="1"/>
  <c r="G2049" i="3" s="1"/>
  <c r="C2048" i="3"/>
  <c r="E2048" i="3" s="1"/>
  <c r="G2048" i="3" s="1"/>
  <c r="C2047" i="3"/>
  <c r="E2047" i="3" s="1"/>
  <c r="G2047" i="3" s="1"/>
  <c r="C2046" i="3"/>
  <c r="E2046" i="3" s="1"/>
  <c r="G2046" i="3" s="1"/>
  <c r="C2045" i="3"/>
  <c r="E2045" i="3" s="1"/>
  <c r="C2044" i="3"/>
  <c r="E2044" i="3" s="1"/>
  <c r="G2044" i="3" s="1"/>
  <c r="C2043" i="3"/>
  <c r="E2043" i="3" s="1"/>
  <c r="G2043" i="3" s="1"/>
  <c r="C2042" i="3"/>
  <c r="E2042" i="3" s="1"/>
  <c r="G2042" i="3" s="1"/>
  <c r="C2041" i="3"/>
  <c r="E2041" i="3" s="1"/>
  <c r="G2041" i="3" s="1"/>
  <c r="C2040" i="3"/>
  <c r="E2040" i="3" s="1"/>
  <c r="C2039" i="3"/>
  <c r="E2039" i="3" s="1"/>
  <c r="C2038" i="3"/>
  <c r="E2038" i="3" s="1"/>
  <c r="C2037" i="3"/>
  <c r="E2037" i="3" s="1"/>
  <c r="G2037" i="3" s="1"/>
  <c r="C2036" i="3"/>
  <c r="E2036" i="3" s="1"/>
  <c r="G2036" i="3" s="1"/>
  <c r="C2035" i="3"/>
  <c r="E2035" i="3" s="1"/>
  <c r="C2034" i="3"/>
  <c r="E2034" i="3" s="1"/>
  <c r="C2033" i="3"/>
  <c r="E2033" i="3" s="1"/>
  <c r="G2033" i="3" s="1"/>
  <c r="C2032" i="3"/>
  <c r="E2032" i="3" s="1"/>
  <c r="C2031" i="3"/>
  <c r="E2031" i="3" s="1"/>
  <c r="G2031" i="3" s="1"/>
  <c r="C2030" i="3"/>
  <c r="E2030" i="3" s="1"/>
  <c r="G2030" i="3" s="1"/>
  <c r="C2029" i="3"/>
  <c r="E2029" i="3" s="1"/>
  <c r="C2028" i="3"/>
  <c r="E2028" i="3" s="1"/>
  <c r="G2028" i="3" s="1"/>
  <c r="C2027" i="3"/>
  <c r="E2027" i="3" s="1"/>
  <c r="G2027" i="3" s="1"/>
  <c r="C2026" i="3"/>
  <c r="E2026" i="3" s="1"/>
  <c r="G2026" i="3" s="1"/>
  <c r="C2025" i="3"/>
  <c r="E2025" i="3" s="1"/>
  <c r="G2025" i="3" s="1"/>
  <c r="C2024" i="3"/>
  <c r="E2024" i="3" s="1"/>
  <c r="G2024" i="3" s="1"/>
  <c r="C2023" i="3"/>
  <c r="E2023" i="3" s="1"/>
  <c r="C2022" i="3"/>
  <c r="E2022" i="3" s="1"/>
  <c r="C2021" i="3"/>
  <c r="E2021" i="3" s="1"/>
  <c r="G2021" i="3" s="1"/>
  <c r="C2020" i="3"/>
  <c r="E2020" i="3" s="1"/>
  <c r="C2019" i="3"/>
  <c r="E2019" i="3" s="1"/>
  <c r="C2018" i="3"/>
  <c r="E2018" i="3" s="1"/>
  <c r="C2017" i="3"/>
  <c r="E2017" i="3" s="1"/>
  <c r="G2017" i="3" s="1"/>
  <c r="C2016" i="3"/>
  <c r="E2016" i="3" s="1"/>
  <c r="G2016" i="3" s="1"/>
  <c r="C2015" i="3"/>
  <c r="E2015" i="3" s="1"/>
  <c r="G2015" i="3" s="1"/>
  <c r="C2014" i="3"/>
  <c r="E2014" i="3" s="1"/>
  <c r="G2014" i="3" s="1"/>
  <c r="C2013" i="3"/>
  <c r="E2013" i="3" s="1"/>
  <c r="C2012" i="3"/>
  <c r="E2012" i="3" s="1"/>
  <c r="G2012" i="3" s="1"/>
  <c r="C2011" i="3"/>
  <c r="E2011" i="3" s="1"/>
  <c r="G2011" i="3" s="1"/>
  <c r="C2010" i="3"/>
  <c r="E2010" i="3" s="1"/>
  <c r="G2010" i="3" s="1"/>
  <c r="C2009" i="3"/>
  <c r="E2009" i="3" s="1"/>
  <c r="G2009" i="3" s="1"/>
  <c r="C2008" i="3"/>
  <c r="E2008" i="3" s="1"/>
  <c r="G2008" i="3" s="1"/>
  <c r="C2007" i="3"/>
  <c r="E2007" i="3" s="1"/>
  <c r="C2006" i="3"/>
  <c r="E2006" i="3" s="1"/>
  <c r="C2005" i="3"/>
  <c r="E2005" i="3" s="1"/>
  <c r="G2005" i="3" s="1"/>
  <c r="C2004" i="3"/>
  <c r="E2004" i="3" s="1"/>
  <c r="C2003" i="3"/>
  <c r="E2003" i="3" s="1"/>
  <c r="G2003" i="3" s="1"/>
  <c r="C2002" i="3"/>
  <c r="E2002" i="3" s="1"/>
  <c r="C2001" i="3"/>
  <c r="E2001" i="3" s="1"/>
  <c r="G2001" i="3" s="1"/>
  <c r="C2000" i="3"/>
  <c r="E2000" i="3" s="1"/>
  <c r="G2000" i="3" s="1"/>
  <c r="C1999" i="3"/>
  <c r="E1999" i="3" s="1"/>
  <c r="G1999" i="3" s="1"/>
  <c r="C1998" i="3"/>
  <c r="E1998" i="3" s="1"/>
  <c r="G1998" i="3" s="1"/>
  <c r="C1997" i="3"/>
  <c r="E1997" i="3" s="1"/>
  <c r="C1996" i="3"/>
  <c r="E1996" i="3" s="1"/>
  <c r="G1996" i="3" s="1"/>
  <c r="C1995" i="3"/>
  <c r="E1995" i="3" s="1"/>
  <c r="C1994" i="3"/>
  <c r="E1994" i="3" s="1"/>
  <c r="G1994" i="3" s="1"/>
  <c r="C1993" i="3"/>
  <c r="E1993" i="3" s="1"/>
  <c r="G1993" i="3" s="1"/>
  <c r="C1992" i="3"/>
  <c r="E1992" i="3" s="1"/>
  <c r="C1991" i="3"/>
  <c r="E1991" i="3" s="1"/>
  <c r="C1990" i="3"/>
  <c r="E1990" i="3" s="1"/>
  <c r="C1989" i="3"/>
  <c r="E1989" i="3" s="1"/>
  <c r="G1989" i="3" s="1"/>
  <c r="C1988" i="3"/>
  <c r="E1988" i="3" s="1"/>
  <c r="G1988" i="3" s="1"/>
  <c r="C1987" i="3"/>
  <c r="E1987" i="3" s="1"/>
  <c r="G1987" i="3" s="1"/>
  <c r="C1986" i="3"/>
  <c r="E1986" i="3" s="1"/>
  <c r="C1985" i="3"/>
  <c r="E1985" i="3" s="1"/>
  <c r="G1985" i="3" s="1"/>
  <c r="C1984" i="3"/>
  <c r="E1984" i="3" s="1"/>
  <c r="C1983" i="3"/>
  <c r="E1983" i="3" s="1"/>
  <c r="G1983" i="3" s="1"/>
  <c r="C1982" i="3"/>
  <c r="E1982" i="3" s="1"/>
  <c r="G1982" i="3" s="1"/>
  <c r="C1981" i="3"/>
  <c r="E1981" i="3" s="1"/>
  <c r="C1980" i="3"/>
  <c r="E1980" i="3" s="1"/>
  <c r="G1980" i="3" s="1"/>
  <c r="C1979" i="3"/>
  <c r="E1979" i="3" s="1"/>
  <c r="C1978" i="3"/>
  <c r="E1978" i="3" s="1"/>
  <c r="G1978" i="3" s="1"/>
  <c r="C1977" i="3"/>
  <c r="E1977" i="3" s="1"/>
  <c r="G1977" i="3" s="1"/>
  <c r="C1976" i="3"/>
  <c r="E1976" i="3" s="1"/>
  <c r="C1975" i="3"/>
  <c r="E1975" i="3" s="1"/>
  <c r="C1974" i="3"/>
  <c r="E1974" i="3" s="1"/>
  <c r="C1973" i="3"/>
  <c r="E1973" i="3" s="1"/>
  <c r="G1973" i="3" s="1"/>
  <c r="C1972" i="3"/>
  <c r="E1972" i="3" s="1"/>
  <c r="G1972" i="3" s="1"/>
  <c r="C1971" i="3"/>
  <c r="E1971" i="3" s="1"/>
  <c r="G1971" i="3" s="1"/>
  <c r="C1970" i="3"/>
  <c r="E1970" i="3" s="1"/>
  <c r="C1969" i="3"/>
  <c r="E1969" i="3" s="1"/>
  <c r="G1969" i="3" s="1"/>
  <c r="C1968" i="3"/>
  <c r="E1968" i="3" s="1"/>
  <c r="C1967" i="3"/>
  <c r="E1967" i="3" s="1"/>
  <c r="G1967" i="3" s="1"/>
  <c r="C1966" i="3"/>
  <c r="E1966" i="3" s="1"/>
  <c r="G1966" i="3" s="1"/>
  <c r="C1965" i="3"/>
  <c r="E1965" i="3" s="1"/>
  <c r="C1964" i="3"/>
  <c r="E1964" i="3" s="1"/>
  <c r="G1964" i="3" s="1"/>
  <c r="C1963" i="3"/>
  <c r="E1963" i="3" s="1"/>
  <c r="C1962" i="3"/>
  <c r="E1962" i="3" s="1"/>
  <c r="G1962" i="3" s="1"/>
  <c r="C1961" i="3"/>
  <c r="E1961" i="3" s="1"/>
  <c r="G1961" i="3" s="1"/>
  <c r="C1960" i="3"/>
  <c r="E1960" i="3" s="1"/>
  <c r="C1959" i="3"/>
  <c r="E1959" i="3" s="1"/>
  <c r="C1958" i="3"/>
  <c r="E1958" i="3" s="1"/>
  <c r="C1957" i="3"/>
  <c r="E1957" i="3" s="1"/>
  <c r="G1957" i="3" s="1"/>
  <c r="C1956" i="3"/>
  <c r="E1956" i="3" s="1"/>
  <c r="G1956" i="3" s="1"/>
  <c r="C1955" i="3"/>
  <c r="E1955" i="3" s="1"/>
  <c r="G1955" i="3" s="1"/>
  <c r="C1954" i="3"/>
  <c r="E1954" i="3" s="1"/>
  <c r="C1953" i="3"/>
  <c r="E1953" i="3" s="1"/>
  <c r="G1953" i="3" s="1"/>
  <c r="C1952" i="3"/>
  <c r="E1952" i="3" s="1"/>
  <c r="C1951" i="3"/>
  <c r="E1951" i="3" s="1"/>
  <c r="G1951" i="3" s="1"/>
  <c r="C1950" i="3"/>
  <c r="E1950" i="3" s="1"/>
  <c r="G1950" i="3" s="1"/>
  <c r="C1949" i="3"/>
  <c r="E1949" i="3" s="1"/>
  <c r="C1948" i="3"/>
  <c r="E1948" i="3" s="1"/>
  <c r="G1948" i="3" s="1"/>
  <c r="C1947" i="3"/>
  <c r="E1947" i="3" s="1"/>
  <c r="C1946" i="3"/>
  <c r="E1946" i="3" s="1"/>
  <c r="G1946" i="3" s="1"/>
  <c r="C1945" i="3"/>
  <c r="E1945" i="3" s="1"/>
  <c r="G1945" i="3" s="1"/>
  <c r="C1944" i="3"/>
  <c r="E1944" i="3" s="1"/>
  <c r="C1943" i="3"/>
  <c r="E1943" i="3" s="1"/>
  <c r="C1942" i="3"/>
  <c r="E1942" i="3" s="1"/>
  <c r="C1941" i="3"/>
  <c r="E1941" i="3" s="1"/>
  <c r="G1941" i="3" s="1"/>
  <c r="C1940" i="3"/>
  <c r="E1940" i="3" s="1"/>
  <c r="G1940" i="3" s="1"/>
  <c r="C1939" i="3"/>
  <c r="E1939" i="3" s="1"/>
  <c r="G1939" i="3" s="1"/>
  <c r="C1938" i="3"/>
  <c r="E1938" i="3" s="1"/>
  <c r="C1937" i="3"/>
  <c r="E1937" i="3" s="1"/>
  <c r="G1937" i="3" s="1"/>
  <c r="C1936" i="3"/>
  <c r="E1936" i="3" s="1"/>
  <c r="C1935" i="3"/>
  <c r="E1935" i="3" s="1"/>
  <c r="G1935" i="3" s="1"/>
  <c r="C1934" i="3"/>
  <c r="E1934" i="3" s="1"/>
  <c r="G1934" i="3" s="1"/>
  <c r="C1933" i="3"/>
  <c r="E1933" i="3" s="1"/>
  <c r="C1932" i="3"/>
  <c r="E1932" i="3" s="1"/>
  <c r="G1932" i="3" s="1"/>
  <c r="C1931" i="3"/>
  <c r="E1931" i="3" s="1"/>
  <c r="C1930" i="3"/>
  <c r="E1930" i="3" s="1"/>
  <c r="G1930" i="3" s="1"/>
  <c r="C1929" i="3"/>
  <c r="E1929" i="3" s="1"/>
  <c r="G1929" i="3" s="1"/>
  <c r="C1928" i="3"/>
  <c r="E1928" i="3" s="1"/>
  <c r="G1928" i="3" s="1"/>
  <c r="C1927" i="3"/>
  <c r="E1927" i="3" s="1"/>
  <c r="G1927" i="3" s="1"/>
  <c r="C1926" i="3"/>
  <c r="E1926" i="3" s="1"/>
  <c r="C1925" i="3"/>
  <c r="E1925" i="3" s="1"/>
  <c r="G1925" i="3" s="1"/>
  <c r="C1924" i="3"/>
  <c r="E1924" i="3" s="1"/>
  <c r="G1924" i="3" s="1"/>
  <c r="C1923" i="3"/>
  <c r="E1923" i="3" s="1"/>
  <c r="C1922" i="3"/>
  <c r="E1922" i="3" s="1"/>
  <c r="C1921" i="3"/>
  <c r="E1921" i="3" s="1"/>
  <c r="G1921" i="3" s="1"/>
  <c r="C1920" i="3"/>
  <c r="E1920" i="3" s="1"/>
  <c r="C1919" i="3"/>
  <c r="E1919" i="3" s="1"/>
  <c r="C1918" i="3"/>
  <c r="E1918" i="3" s="1"/>
  <c r="G1918" i="3" s="1"/>
  <c r="C1917" i="3"/>
  <c r="E1917" i="3" s="1"/>
  <c r="C1916" i="3"/>
  <c r="E1916" i="3" s="1"/>
  <c r="G1916" i="3" s="1"/>
  <c r="C1915" i="3"/>
  <c r="E1915" i="3" s="1"/>
  <c r="G1915" i="3" s="1"/>
  <c r="C1914" i="3"/>
  <c r="E1914" i="3" s="1"/>
  <c r="G1914" i="3" s="1"/>
  <c r="C1913" i="3"/>
  <c r="E1913" i="3" s="1"/>
  <c r="C1912" i="3"/>
  <c r="E1912" i="3" s="1"/>
  <c r="C1911" i="3"/>
  <c r="E1911" i="3" s="1"/>
  <c r="G1911" i="3" s="1"/>
  <c r="C1910" i="3"/>
  <c r="E1910" i="3" s="1"/>
  <c r="C1909" i="3"/>
  <c r="E1909" i="3" s="1"/>
  <c r="G1909" i="3" s="1"/>
  <c r="C1908" i="3"/>
  <c r="E1908" i="3" s="1"/>
  <c r="G1908" i="3" s="1"/>
  <c r="C1907" i="3"/>
  <c r="E1907" i="3" s="1"/>
  <c r="C1906" i="3"/>
  <c r="E1906" i="3" s="1"/>
  <c r="C1905" i="3"/>
  <c r="E1905" i="3" s="1"/>
  <c r="G1905" i="3" s="1"/>
  <c r="C1904" i="3"/>
  <c r="E1904" i="3" s="1"/>
  <c r="G1904" i="3" s="1"/>
  <c r="C1903" i="3"/>
  <c r="E1903" i="3" s="1"/>
  <c r="G1903" i="3" s="1"/>
  <c r="C1902" i="3"/>
  <c r="E1902" i="3" s="1"/>
  <c r="G1902" i="3" s="1"/>
  <c r="C1901" i="3"/>
  <c r="E1901" i="3" s="1"/>
  <c r="G1901" i="3" s="1"/>
  <c r="C1900" i="3"/>
  <c r="E1900" i="3" s="1"/>
  <c r="C1899" i="3"/>
  <c r="E1899" i="3" s="1"/>
  <c r="G1899" i="3" s="1"/>
  <c r="C1898" i="3"/>
  <c r="E1898" i="3" s="1"/>
  <c r="G1898" i="3" s="1"/>
  <c r="C1897" i="3"/>
  <c r="E1897" i="3" s="1"/>
  <c r="C1896" i="3"/>
  <c r="E1896" i="3" s="1"/>
  <c r="G1896" i="3" s="1"/>
  <c r="C1895" i="3"/>
  <c r="E1895" i="3" s="1"/>
  <c r="C1894" i="3"/>
  <c r="E1894" i="3" s="1"/>
  <c r="C1893" i="3"/>
  <c r="E1893" i="3" s="1"/>
  <c r="G1893" i="3" s="1"/>
  <c r="C1892" i="3"/>
  <c r="E1892" i="3" s="1"/>
  <c r="C1891" i="3"/>
  <c r="E1891" i="3" s="1"/>
  <c r="C1890" i="3"/>
  <c r="E1890" i="3" s="1"/>
  <c r="C1889" i="3"/>
  <c r="E1889" i="3" s="1"/>
  <c r="C1888" i="3"/>
  <c r="E1888" i="3" s="1"/>
  <c r="G1888" i="3" s="1"/>
  <c r="C1887" i="3"/>
  <c r="E1887" i="3" s="1"/>
  <c r="G1887" i="3" s="1"/>
  <c r="C1886" i="3"/>
  <c r="E1886" i="3" s="1"/>
  <c r="G1886" i="3" s="1"/>
  <c r="C1885" i="3"/>
  <c r="E1885" i="3" s="1"/>
  <c r="G1885" i="3" s="1"/>
  <c r="C1884" i="3"/>
  <c r="E1884" i="3" s="1"/>
  <c r="G1884" i="3" s="1"/>
  <c r="C1883" i="3"/>
  <c r="E1883" i="3" s="1"/>
  <c r="G1883" i="3" s="1"/>
  <c r="C1882" i="3"/>
  <c r="E1882" i="3" s="1"/>
  <c r="G1882" i="3" s="1"/>
  <c r="C1881" i="3"/>
  <c r="E1881" i="3" s="1"/>
  <c r="G1881" i="3" s="1"/>
  <c r="C1880" i="3"/>
  <c r="E1880" i="3" s="1"/>
  <c r="G1880" i="3" s="1"/>
  <c r="C1879" i="3"/>
  <c r="E1879" i="3" s="1"/>
  <c r="C1878" i="3"/>
  <c r="E1878" i="3" s="1"/>
  <c r="C1877" i="3"/>
  <c r="E1877" i="3" s="1"/>
  <c r="G1877" i="3" s="1"/>
  <c r="C1876" i="3"/>
  <c r="E1876" i="3" s="1"/>
  <c r="C1875" i="3"/>
  <c r="E1875" i="3" s="1"/>
  <c r="C1874" i="3"/>
  <c r="E1874" i="3" s="1"/>
  <c r="C1873" i="3"/>
  <c r="E1873" i="3" s="1"/>
  <c r="C1872" i="3"/>
  <c r="E1872" i="3" s="1"/>
  <c r="G1872" i="3" s="1"/>
  <c r="C1871" i="3"/>
  <c r="E1871" i="3" s="1"/>
  <c r="G1871" i="3" s="1"/>
  <c r="C1870" i="3"/>
  <c r="E1870" i="3" s="1"/>
  <c r="G1870" i="3" s="1"/>
  <c r="C1869" i="3"/>
  <c r="E1869" i="3" s="1"/>
  <c r="G1869" i="3" s="1"/>
  <c r="C1868" i="3"/>
  <c r="E1868" i="3" s="1"/>
  <c r="C1867" i="3"/>
  <c r="E1867" i="3" s="1"/>
  <c r="G1867" i="3" s="1"/>
  <c r="C1866" i="3"/>
  <c r="E1866" i="3" s="1"/>
  <c r="G1866" i="3" s="1"/>
  <c r="C1865" i="3"/>
  <c r="E1865" i="3" s="1"/>
  <c r="C1864" i="3"/>
  <c r="E1864" i="3" s="1"/>
  <c r="G1864" i="3" s="1"/>
  <c r="C1863" i="3"/>
  <c r="E1863" i="3" s="1"/>
  <c r="C1862" i="3"/>
  <c r="E1862" i="3" s="1"/>
  <c r="C1861" i="3"/>
  <c r="E1861" i="3" s="1"/>
  <c r="C1860" i="3"/>
  <c r="E1860" i="3" s="1"/>
  <c r="C1859" i="3"/>
  <c r="E1859" i="3" s="1"/>
  <c r="C1858" i="3"/>
  <c r="E1858" i="3" s="1"/>
  <c r="C1857" i="3"/>
  <c r="E1857" i="3" s="1"/>
  <c r="C1856" i="3"/>
  <c r="E1856" i="3" s="1"/>
  <c r="G1856" i="3" s="1"/>
  <c r="C1855" i="3"/>
  <c r="E1855" i="3" s="1"/>
  <c r="G1855" i="3" s="1"/>
  <c r="C1854" i="3"/>
  <c r="E1854" i="3" s="1"/>
  <c r="G1854" i="3" s="1"/>
  <c r="C1853" i="3"/>
  <c r="E1853" i="3" s="1"/>
  <c r="G1853" i="3" s="1"/>
  <c r="C1852" i="3"/>
  <c r="E1852" i="3" s="1"/>
  <c r="G1852" i="3" s="1"/>
  <c r="C1851" i="3"/>
  <c r="E1851" i="3" s="1"/>
  <c r="G1851" i="3" s="1"/>
  <c r="C1850" i="3"/>
  <c r="E1850" i="3" s="1"/>
  <c r="G1850" i="3" s="1"/>
  <c r="C1849" i="3"/>
  <c r="E1849" i="3" s="1"/>
  <c r="G1849" i="3" s="1"/>
  <c r="C1848" i="3"/>
  <c r="E1848" i="3" s="1"/>
  <c r="C1847" i="3"/>
  <c r="E1847" i="3" s="1"/>
  <c r="C1846" i="3"/>
  <c r="E1846" i="3" s="1"/>
  <c r="C1845" i="3"/>
  <c r="E1845" i="3" s="1"/>
  <c r="G1845" i="3" s="1"/>
  <c r="C1844" i="3"/>
  <c r="E1844" i="3" s="1"/>
  <c r="G1844" i="3" s="1"/>
  <c r="C1843" i="3"/>
  <c r="E1843" i="3" s="1"/>
  <c r="C1842" i="3"/>
  <c r="E1842" i="3" s="1"/>
  <c r="C1841" i="3"/>
  <c r="E1841" i="3" s="1"/>
  <c r="G1841" i="3" s="1"/>
  <c r="C1840" i="3"/>
  <c r="E1840" i="3" s="1"/>
  <c r="G1840" i="3" s="1"/>
  <c r="C1839" i="3"/>
  <c r="E1839" i="3" s="1"/>
  <c r="G1839" i="3" s="1"/>
  <c r="C1838" i="3"/>
  <c r="E1838" i="3" s="1"/>
  <c r="G1838" i="3" s="1"/>
  <c r="C1837" i="3"/>
  <c r="E1837" i="3" s="1"/>
  <c r="C1836" i="3"/>
  <c r="E1836" i="3" s="1"/>
  <c r="G1836" i="3" s="1"/>
  <c r="C1835" i="3"/>
  <c r="E1835" i="3" s="1"/>
  <c r="G1835" i="3" s="1"/>
  <c r="C1834" i="3"/>
  <c r="E1834" i="3" s="1"/>
  <c r="G1834" i="3" s="1"/>
  <c r="C1833" i="3"/>
  <c r="E1833" i="3" s="1"/>
  <c r="G1833" i="3" s="1"/>
  <c r="C1832" i="3"/>
  <c r="E1832" i="3" s="1"/>
  <c r="C1831" i="3"/>
  <c r="E1831" i="3" s="1"/>
  <c r="C1830" i="3"/>
  <c r="E1830" i="3" s="1"/>
  <c r="C1829" i="3"/>
  <c r="E1829" i="3" s="1"/>
  <c r="G1829" i="3" s="1"/>
  <c r="C1828" i="3"/>
  <c r="E1828" i="3" s="1"/>
  <c r="G1828" i="3" s="1"/>
  <c r="C1827" i="3"/>
  <c r="E1827" i="3" s="1"/>
  <c r="C1826" i="3"/>
  <c r="E1826" i="3" s="1"/>
  <c r="C1825" i="3"/>
  <c r="E1825" i="3" s="1"/>
  <c r="G1825" i="3" s="1"/>
  <c r="C1824" i="3"/>
  <c r="E1824" i="3" s="1"/>
  <c r="C1823" i="3"/>
  <c r="E1823" i="3" s="1"/>
  <c r="G1823" i="3" s="1"/>
  <c r="C1822" i="3"/>
  <c r="E1822" i="3" s="1"/>
  <c r="G1822" i="3" s="1"/>
  <c r="C1821" i="3"/>
  <c r="E1821" i="3" s="1"/>
  <c r="C1820" i="3"/>
  <c r="E1820" i="3" s="1"/>
  <c r="G1820" i="3" s="1"/>
  <c r="C1819" i="3"/>
  <c r="E1819" i="3" s="1"/>
  <c r="G1819" i="3" s="1"/>
  <c r="C1818" i="3"/>
  <c r="E1818" i="3" s="1"/>
  <c r="G1818" i="3" s="1"/>
  <c r="C1817" i="3"/>
  <c r="E1817" i="3" s="1"/>
  <c r="G1817" i="3" s="1"/>
  <c r="C1816" i="3"/>
  <c r="E1816" i="3" s="1"/>
  <c r="G1816" i="3" s="1"/>
  <c r="C1815" i="3"/>
  <c r="E1815" i="3" s="1"/>
  <c r="C1814" i="3"/>
  <c r="E1814" i="3" s="1"/>
  <c r="C1813" i="3"/>
  <c r="E1813" i="3" s="1"/>
  <c r="G1813" i="3" s="1"/>
  <c r="C1812" i="3"/>
  <c r="E1812" i="3" s="1"/>
  <c r="G1812" i="3" s="1"/>
  <c r="C1811" i="3"/>
  <c r="E1811" i="3" s="1"/>
  <c r="C1810" i="3"/>
  <c r="E1810" i="3" s="1"/>
  <c r="C1809" i="3"/>
  <c r="E1809" i="3" s="1"/>
  <c r="G1809" i="3" s="1"/>
  <c r="C1808" i="3"/>
  <c r="E1808" i="3" s="1"/>
  <c r="C1807" i="3"/>
  <c r="E1807" i="3" s="1"/>
  <c r="G1807" i="3" s="1"/>
  <c r="C1806" i="3"/>
  <c r="E1806" i="3" s="1"/>
  <c r="G1806" i="3" s="1"/>
  <c r="C1805" i="3"/>
  <c r="E1805" i="3" s="1"/>
  <c r="C1804" i="3"/>
  <c r="E1804" i="3" s="1"/>
  <c r="G1804" i="3" s="1"/>
  <c r="C1803" i="3"/>
  <c r="E1803" i="3" s="1"/>
  <c r="G1803" i="3" s="1"/>
  <c r="C1802" i="3"/>
  <c r="E1802" i="3" s="1"/>
  <c r="G1802" i="3" s="1"/>
  <c r="C1801" i="3"/>
  <c r="E1801" i="3" s="1"/>
  <c r="G1801" i="3" s="1"/>
  <c r="C1800" i="3"/>
  <c r="E1800" i="3" s="1"/>
  <c r="G1800" i="3" s="1"/>
  <c r="C1799" i="3"/>
  <c r="E1799" i="3" s="1"/>
  <c r="C1798" i="3"/>
  <c r="E1798" i="3" s="1"/>
  <c r="C1797" i="3"/>
  <c r="E1797" i="3" s="1"/>
  <c r="G1797" i="3" s="1"/>
  <c r="C1796" i="3"/>
  <c r="E1796" i="3" s="1"/>
  <c r="G1796" i="3" s="1"/>
  <c r="C1795" i="3"/>
  <c r="E1795" i="3" s="1"/>
  <c r="C1794" i="3"/>
  <c r="E1794" i="3" s="1"/>
  <c r="C1793" i="3"/>
  <c r="E1793" i="3" s="1"/>
  <c r="G1793" i="3" s="1"/>
  <c r="C1792" i="3"/>
  <c r="E1792" i="3" s="1"/>
  <c r="C1791" i="3"/>
  <c r="E1791" i="3" s="1"/>
  <c r="G1791" i="3" s="1"/>
  <c r="C1790" i="3"/>
  <c r="E1790" i="3" s="1"/>
  <c r="G1790" i="3" s="1"/>
  <c r="C1789" i="3"/>
  <c r="E1789" i="3" s="1"/>
  <c r="C1788" i="3"/>
  <c r="E1788" i="3" s="1"/>
  <c r="G1788" i="3" s="1"/>
  <c r="C1787" i="3"/>
  <c r="E1787" i="3" s="1"/>
  <c r="G1787" i="3" s="1"/>
  <c r="C1786" i="3"/>
  <c r="E1786" i="3" s="1"/>
  <c r="G1786" i="3" s="1"/>
  <c r="C1785" i="3"/>
  <c r="E1785" i="3" s="1"/>
  <c r="G1785" i="3" s="1"/>
  <c r="C1784" i="3"/>
  <c r="E1784" i="3" s="1"/>
  <c r="G1784" i="3" s="1"/>
  <c r="C1783" i="3"/>
  <c r="E1783" i="3" s="1"/>
  <c r="C1782" i="3"/>
  <c r="E1782" i="3" s="1"/>
  <c r="C1781" i="3"/>
  <c r="E1781" i="3" s="1"/>
  <c r="G1781" i="3" s="1"/>
  <c r="C1780" i="3"/>
  <c r="E1780" i="3" s="1"/>
  <c r="C1779" i="3"/>
  <c r="E1779" i="3" s="1"/>
  <c r="G1779" i="3" s="1"/>
  <c r="C1778" i="3"/>
  <c r="E1778" i="3" s="1"/>
  <c r="C1777" i="3"/>
  <c r="E1777" i="3" s="1"/>
  <c r="G1777" i="3" s="1"/>
  <c r="C1776" i="3"/>
  <c r="E1776" i="3" s="1"/>
  <c r="G1776" i="3" s="1"/>
  <c r="C1775" i="3"/>
  <c r="E1775" i="3" s="1"/>
  <c r="G1775" i="3" s="1"/>
  <c r="C1774" i="3"/>
  <c r="E1774" i="3" s="1"/>
  <c r="G1774" i="3" s="1"/>
  <c r="C1773" i="3"/>
  <c r="E1773" i="3" s="1"/>
  <c r="C1772" i="3"/>
  <c r="E1772" i="3" s="1"/>
  <c r="C1771" i="3"/>
  <c r="E1771" i="3" s="1"/>
  <c r="C1770" i="3"/>
  <c r="E1770" i="3" s="1"/>
  <c r="G1770" i="3" s="1"/>
  <c r="C1769" i="3"/>
  <c r="E1769" i="3" s="1"/>
  <c r="C1768" i="3"/>
  <c r="E1768" i="3" s="1"/>
  <c r="G1768" i="3" s="1"/>
  <c r="C1767" i="3"/>
  <c r="E1767" i="3" s="1"/>
  <c r="C1766" i="3"/>
  <c r="E1766" i="3" s="1"/>
  <c r="C1765" i="3"/>
  <c r="E1765" i="3" s="1"/>
  <c r="C1764" i="3"/>
  <c r="E1764" i="3" s="1"/>
  <c r="G1764" i="3" s="1"/>
  <c r="C1763" i="3"/>
  <c r="E1763" i="3" s="1"/>
  <c r="G1763" i="3" s="1"/>
  <c r="C1762" i="3"/>
  <c r="E1762" i="3" s="1"/>
  <c r="C1761" i="3"/>
  <c r="E1761" i="3" s="1"/>
  <c r="C1760" i="3"/>
  <c r="E1760" i="3" s="1"/>
  <c r="C1759" i="3"/>
  <c r="E1759" i="3" s="1"/>
  <c r="G1759" i="3" s="1"/>
  <c r="C1758" i="3"/>
  <c r="E1758" i="3" s="1"/>
  <c r="G1758" i="3" s="1"/>
  <c r="C1757" i="3"/>
  <c r="E1757" i="3" s="1"/>
  <c r="G1757" i="3" s="1"/>
  <c r="C1756" i="3"/>
  <c r="E1756" i="3" s="1"/>
  <c r="G1756" i="3" s="1"/>
  <c r="C1755" i="3"/>
  <c r="E1755" i="3" s="1"/>
  <c r="C1754" i="3"/>
  <c r="E1754" i="3" s="1"/>
  <c r="G1754" i="3" s="1"/>
  <c r="C1753" i="3"/>
  <c r="E1753" i="3" s="1"/>
  <c r="G1753" i="3" s="1"/>
  <c r="C1752" i="3"/>
  <c r="E1752" i="3" s="1"/>
  <c r="G1752" i="3" s="1"/>
  <c r="C1751" i="3"/>
  <c r="E1751" i="3" s="1"/>
  <c r="C1750" i="3"/>
  <c r="E1750" i="3" s="1"/>
  <c r="C1749" i="3"/>
  <c r="E1749" i="3" s="1"/>
  <c r="G1749" i="3" s="1"/>
  <c r="C1748" i="3"/>
  <c r="E1748" i="3" s="1"/>
  <c r="G1748" i="3" s="1"/>
  <c r="C1747" i="3"/>
  <c r="E1747" i="3" s="1"/>
  <c r="G1747" i="3" s="1"/>
  <c r="C1746" i="3"/>
  <c r="E1746" i="3" s="1"/>
  <c r="C1745" i="3"/>
  <c r="E1745" i="3" s="1"/>
  <c r="C1744" i="3"/>
  <c r="E1744" i="3" s="1"/>
  <c r="C1743" i="3"/>
  <c r="E1743" i="3" s="1"/>
  <c r="G1743" i="3" s="1"/>
  <c r="C1742" i="3"/>
  <c r="E1742" i="3" s="1"/>
  <c r="G1742" i="3" s="1"/>
  <c r="C1741" i="3"/>
  <c r="E1741" i="3" s="1"/>
  <c r="C1740" i="3"/>
  <c r="E1740" i="3" s="1"/>
  <c r="G1740" i="3" s="1"/>
  <c r="C1739" i="3"/>
  <c r="E1739" i="3" s="1"/>
  <c r="C1738" i="3"/>
  <c r="E1738" i="3" s="1"/>
  <c r="G1738" i="3" s="1"/>
  <c r="C1737" i="3"/>
  <c r="E1737" i="3" s="1"/>
  <c r="G1737" i="3" s="1"/>
  <c r="C1736" i="3"/>
  <c r="E1736" i="3" s="1"/>
  <c r="G1736" i="3" s="1"/>
  <c r="C1735" i="3"/>
  <c r="E1735" i="3" s="1"/>
  <c r="C1734" i="3"/>
  <c r="E1734" i="3" s="1"/>
  <c r="C1733" i="3"/>
  <c r="E1733" i="3" s="1"/>
  <c r="G1733" i="3" s="1"/>
  <c r="C1732" i="3"/>
  <c r="E1732" i="3" s="1"/>
  <c r="G1732" i="3" s="1"/>
  <c r="C1731" i="3"/>
  <c r="E1731" i="3" s="1"/>
  <c r="G1731" i="3" s="1"/>
  <c r="C1730" i="3"/>
  <c r="E1730" i="3" s="1"/>
  <c r="C1729" i="3"/>
  <c r="E1729" i="3" s="1"/>
  <c r="C1728" i="3"/>
  <c r="E1728" i="3" s="1"/>
  <c r="C1727" i="3"/>
  <c r="E1727" i="3" s="1"/>
  <c r="G1727" i="3" s="1"/>
  <c r="C1726" i="3"/>
  <c r="E1726" i="3" s="1"/>
  <c r="G1726" i="3" s="1"/>
  <c r="C1725" i="3"/>
  <c r="E1725" i="3" s="1"/>
  <c r="G1725" i="3" s="1"/>
  <c r="C1724" i="3"/>
  <c r="E1724" i="3" s="1"/>
  <c r="G1724" i="3" s="1"/>
  <c r="C1723" i="3"/>
  <c r="E1723" i="3" s="1"/>
  <c r="C1722" i="3"/>
  <c r="E1722" i="3" s="1"/>
  <c r="G1722" i="3" s="1"/>
  <c r="C1721" i="3"/>
  <c r="E1721" i="3" s="1"/>
  <c r="C1720" i="3"/>
  <c r="E1720" i="3" s="1"/>
  <c r="G1720" i="3" s="1"/>
  <c r="C1719" i="3"/>
  <c r="E1719" i="3" s="1"/>
  <c r="C1718" i="3"/>
  <c r="E1718" i="3" s="1"/>
  <c r="C1717" i="3"/>
  <c r="E1717" i="3" s="1"/>
  <c r="G1717" i="3" s="1"/>
  <c r="C1716" i="3"/>
  <c r="E1716" i="3" s="1"/>
  <c r="G1716" i="3" s="1"/>
  <c r="C1715" i="3"/>
  <c r="E1715" i="3" s="1"/>
  <c r="G1715" i="3" s="1"/>
  <c r="C1714" i="3"/>
  <c r="E1714" i="3" s="1"/>
  <c r="C1713" i="3"/>
  <c r="E1713" i="3" s="1"/>
  <c r="G1713" i="3" s="1"/>
  <c r="C1712" i="3"/>
  <c r="E1712" i="3" s="1"/>
  <c r="C1711" i="3"/>
  <c r="E1711" i="3" s="1"/>
  <c r="G1711" i="3" s="1"/>
  <c r="C1710" i="3"/>
  <c r="E1710" i="3" s="1"/>
  <c r="G1710" i="3" s="1"/>
  <c r="C1709" i="3"/>
  <c r="E1709" i="3" s="1"/>
  <c r="G1709" i="3" s="1"/>
  <c r="C1708" i="3"/>
  <c r="E1708" i="3" s="1"/>
  <c r="G1708" i="3" s="1"/>
  <c r="C1707" i="3"/>
  <c r="E1707" i="3" s="1"/>
  <c r="C1706" i="3"/>
  <c r="E1706" i="3" s="1"/>
  <c r="G1706" i="3" s="1"/>
  <c r="C1705" i="3"/>
  <c r="E1705" i="3" s="1"/>
  <c r="C1704" i="3"/>
  <c r="E1704" i="3" s="1"/>
  <c r="G1704" i="3" s="1"/>
  <c r="C1703" i="3"/>
  <c r="E1703" i="3" s="1"/>
  <c r="C1702" i="3"/>
  <c r="E1702" i="3" s="1"/>
  <c r="C1701" i="3"/>
  <c r="E1701" i="3" s="1"/>
  <c r="G1701" i="3" s="1"/>
  <c r="C1700" i="3"/>
  <c r="E1700" i="3" s="1"/>
  <c r="G1700" i="3" s="1"/>
  <c r="C1699" i="3"/>
  <c r="E1699" i="3" s="1"/>
  <c r="C1698" i="3"/>
  <c r="E1698" i="3" s="1"/>
  <c r="C1697" i="3"/>
  <c r="E1697" i="3" s="1"/>
  <c r="G1697" i="3" s="1"/>
  <c r="C1696" i="3"/>
  <c r="E1696" i="3" s="1"/>
  <c r="C1695" i="3"/>
  <c r="E1695" i="3" s="1"/>
  <c r="C1694" i="3"/>
  <c r="E1694" i="3" s="1"/>
  <c r="G1694" i="3" s="1"/>
  <c r="C1693" i="3"/>
  <c r="E1693" i="3" s="1"/>
  <c r="G1693" i="3" s="1"/>
  <c r="C1692" i="3"/>
  <c r="E1692" i="3" s="1"/>
  <c r="G1692" i="3" s="1"/>
  <c r="C1691" i="3"/>
  <c r="E1691" i="3" s="1"/>
  <c r="G1691" i="3" s="1"/>
  <c r="C1690" i="3"/>
  <c r="E1690" i="3" s="1"/>
  <c r="G1690" i="3" s="1"/>
  <c r="C1689" i="3"/>
  <c r="E1689" i="3" s="1"/>
  <c r="C1688" i="3"/>
  <c r="E1688" i="3" s="1"/>
  <c r="G1688" i="3" s="1"/>
  <c r="C1687" i="3"/>
  <c r="E1687" i="3" s="1"/>
  <c r="G1687" i="3" s="1"/>
  <c r="C1686" i="3"/>
  <c r="E1686" i="3" s="1"/>
  <c r="C1685" i="3"/>
  <c r="E1685" i="3" s="1"/>
  <c r="G1685" i="3" s="1"/>
  <c r="C1684" i="3"/>
  <c r="E1684" i="3" s="1"/>
  <c r="G1684" i="3" s="1"/>
  <c r="C1683" i="3"/>
  <c r="E1683" i="3" s="1"/>
  <c r="G1683" i="3" s="1"/>
  <c r="C1682" i="3"/>
  <c r="E1682" i="3" s="1"/>
  <c r="C1681" i="3"/>
  <c r="E1681" i="3" s="1"/>
  <c r="G1681" i="3" s="1"/>
  <c r="C1680" i="3"/>
  <c r="E1680" i="3" s="1"/>
  <c r="C1679" i="3"/>
  <c r="E1679" i="3" s="1"/>
  <c r="G1679" i="3" s="1"/>
  <c r="C1678" i="3"/>
  <c r="E1678" i="3" s="1"/>
  <c r="G1678" i="3" s="1"/>
  <c r="C1677" i="3"/>
  <c r="E1677" i="3" s="1"/>
  <c r="G1677" i="3" s="1"/>
  <c r="C1676" i="3"/>
  <c r="E1676" i="3" s="1"/>
  <c r="G1676" i="3" s="1"/>
  <c r="C1675" i="3"/>
  <c r="E1675" i="3" s="1"/>
  <c r="C1674" i="3"/>
  <c r="E1674" i="3" s="1"/>
  <c r="G1674" i="3" s="1"/>
  <c r="C1673" i="3"/>
  <c r="E1673" i="3" s="1"/>
  <c r="C1672" i="3"/>
  <c r="E1672" i="3" s="1"/>
  <c r="G1672" i="3" s="1"/>
  <c r="C1671" i="3"/>
  <c r="E1671" i="3" s="1"/>
  <c r="C1670" i="3"/>
  <c r="E1670" i="3" s="1"/>
  <c r="C1669" i="3"/>
  <c r="E1669" i="3" s="1"/>
  <c r="G1669" i="3" s="1"/>
  <c r="C1668" i="3"/>
  <c r="E1668" i="3" s="1"/>
  <c r="G1668" i="3" s="1"/>
  <c r="C1667" i="3"/>
  <c r="E1667" i="3" s="1"/>
  <c r="G1667" i="3" s="1"/>
  <c r="C1666" i="3"/>
  <c r="E1666" i="3" s="1"/>
  <c r="C1665" i="3"/>
  <c r="E1665" i="3" s="1"/>
  <c r="G1665" i="3" s="1"/>
  <c r="C1664" i="3"/>
  <c r="E1664" i="3" s="1"/>
  <c r="G1664" i="3" s="1"/>
  <c r="C1663" i="3"/>
  <c r="E1663" i="3" s="1"/>
  <c r="G1663" i="3" s="1"/>
  <c r="C1662" i="3"/>
  <c r="E1662" i="3" s="1"/>
  <c r="G1662" i="3" s="1"/>
  <c r="C1661" i="3"/>
  <c r="E1661" i="3" s="1"/>
  <c r="G1661" i="3" s="1"/>
  <c r="C1660" i="3"/>
  <c r="E1660" i="3" s="1"/>
  <c r="G1660" i="3" s="1"/>
  <c r="C1659" i="3"/>
  <c r="E1659" i="3" s="1"/>
  <c r="C1658" i="3"/>
  <c r="E1658" i="3" s="1"/>
  <c r="G1658" i="3" s="1"/>
  <c r="C1657" i="3"/>
  <c r="E1657" i="3" s="1"/>
  <c r="C1656" i="3"/>
  <c r="E1656" i="3" s="1"/>
  <c r="G1656" i="3" s="1"/>
  <c r="C1655" i="3"/>
  <c r="E1655" i="3" s="1"/>
  <c r="C1654" i="3"/>
  <c r="E1654" i="3" s="1"/>
  <c r="C1653" i="3"/>
  <c r="E1653" i="3" s="1"/>
  <c r="G1653" i="3" s="1"/>
  <c r="C1652" i="3"/>
  <c r="E1652" i="3" s="1"/>
  <c r="C1651" i="3"/>
  <c r="E1651" i="3" s="1"/>
  <c r="G1651" i="3" s="1"/>
  <c r="C1650" i="3"/>
  <c r="E1650" i="3" s="1"/>
  <c r="C1649" i="3"/>
  <c r="E1649" i="3" s="1"/>
  <c r="G1649" i="3" s="1"/>
  <c r="C1648" i="3"/>
  <c r="E1648" i="3" s="1"/>
  <c r="G1648" i="3" s="1"/>
  <c r="C1647" i="3"/>
  <c r="E1647" i="3" s="1"/>
  <c r="G1647" i="3" s="1"/>
  <c r="C1646" i="3"/>
  <c r="E1646" i="3" s="1"/>
  <c r="G1646" i="3" s="1"/>
  <c r="C1645" i="3"/>
  <c r="E1645" i="3" s="1"/>
  <c r="C1644" i="3"/>
  <c r="E1644" i="3" s="1"/>
  <c r="G1644" i="3" s="1"/>
  <c r="C1643" i="3"/>
  <c r="E1643" i="3" s="1"/>
  <c r="C1642" i="3"/>
  <c r="E1642" i="3" s="1"/>
  <c r="G1642" i="3" s="1"/>
  <c r="C1641" i="3"/>
  <c r="E1641" i="3" s="1"/>
  <c r="C1640" i="3"/>
  <c r="E1640" i="3" s="1"/>
  <c r="G1640" i="3" s="1"/>
  <c r="C1639" i="3"/>
  <c r="E1639" i="3" s="1"/>
  <c r="C1638" i="3"/>
  <c r="E1638" i="3" s="1"/>
  <c r="C1637" i="3"/>
  <c r="E1637" i="3" s="1"/>
  <c r="G1637" i="3" s="1"/>
  <c r="C1636" i="3"/>
  <c r="E1636" i="3" s="1"/>
  <c r="G1636" i="3" s="1"/>
  <c r="C1635" i="3"/>
  <c r="E1635" i="3" s="1"/>
  <c r="G1635" i="3" s="1"/>
  <c r="C1634" i="3"/>
  <c r="E1634" i="3" s="1"/>
  <c r="C1633" i="3"/>
  <c r="E1633" i="3" s="1"/>
  <c r="C1632" i="3"/>
  <c r="E1632" i="3" s="1"/>
  <c r="C1631" i="3"/>
  <c r="E1631" i="3" s="1"/>
  <c r="G1631" i="3" s="1"/>
  <c r="C1630" i="3"/>
  <c r="E1630" i="3" s="1"/>
  <c r="G1630" i="3" s="1"/>
  <c r="C1629" i="3"/>
  <c r="E1629" i="3" s="1"/>
  <c r="G1629" i="3" s="1"/>
  <c r="C1628" i="3"/>
  <c r="E1628" i="3" s="1"/>
  <c r="C1627" i="3"/>
  <c r="E1627" i="3" s="1"/>
  <c r="C1626" i="3"/>
  <c r="E1626" i="3" s="1"/>
  <c r="G1626" i="3" s="1"/>
  <c r="C1625" i="3"/>
  <c r="E1625" i="3" s="1"/>
  <c r="G1625" i="3" s="1"/>
  <c r="C1624" i="3"/>
  <c r="E1624" i="3" s="1"/>
  <c r="G1624" i="3" s="1"/>
  <c r="C1623" i="3"/>
  <c r="E1623" i="3" s="1"/>
  <c r="C1622" i="3"/>
  <c r="E1622" i="3" s="1"/>
  <c r="C1621" i="3"/>
  <c r="E1621" i="3" s="1"/>
  <c r="G1621" i="3" s="1"/>
  <c r="C1620" i="3"/>
  <c r="E1620" i="3" s="1"/>
  <c r="G1620" i="3" s="1"/>
  <c r="C1619" i="3"/>
  <c r="E1619" i="3" s="1"/>
  <c r="G1619" i="3" s="1"/>
  <c r="C1618" i="3"/>
  <c r="E1618" i="3" s="1"/>
  <c r="C1617" i="3"/>
  <c r="E1617" i="3" s="1"/>
  <c r="C1616" i="3"/>
  <c r="E1616" i="3" s="1"/>
  <c r="G1616" i="3" s="1"/>
  <c r="C1615" i="3"/>
  <c r="E1615" i="3" s="1"/>
  <c r="G1615" i="3" s="1"/>
  <c r="C1614" i="3"/>
  <c r="E1614" i="3" s="1"/>
  <c r="G1614" i="3" s="1"/>
  <c r="C1613" i="3"/>
  <c r="E1613" i="3" s="1"/>
  <c r="G1613" i="3" s="1"/>
  <c r="C1612" i="3"/>
  <c r="E1612" i="3" s="1"/>
  <c r="C1611" i="3"/>
  <c r="E1611" i="3" s="1"/>
  <c r="C1610" i="3"/>
  <c r="E1610" i="3" s="1"/>
  <c r="G1610" i="3" s="1"/>
  <c r="C1609" i="3"/>
  <c r="E1609" i="3" s="1"/>
  <c r="G1609" i="3" s="1"/>
  <c r="C1608" i="3"/>
  <c r="E1608" i="3" s="1"/>
  <c r="G1608" i="3" s="1"/>
  <c r="C1607" i="3"/>
  <c r="E1607" i="3" s="1"/>
  <c r="C1606" i="3"/>
  <c r="E1606" i="3" s="1"/>
  <c r="C1605" i="3"/>
  <c r="E1605" i="3" s="1"/>
  <c r="G1605" i="3" s="1"/>
  <c r="C1604" i="3"/>
  <c r="E1604" i="3" s="1"/>
  <c r="G1604" i="3" s="1"/>
  <c r="C1603" i="3"/>
  <c r="E1603" i="3" s="1"/>
  <c r="G1603" i="3" s="1"/>
  <c r="C1602" i="3"/>
  <c r="E1602" i="3" s="1"/>
  <c r="C1601" i="3"/>
  <c r="E1601" i="3" s="1"/>
  <c r="C1600" i="3"/>
  <c r="E1600" i="3" s="1"/>
  <c r="G1600" i="3" s="1"/>
  <c r="C1599" i="3"/>
  <c r="E1599" i="3" s="1"/>
  <c r="G1599" i="3" s="1"/>
  <c r="C1598" i="3"/>
  <c r="E1598" i="3" s="1"/>
  <c r="G1598" i="3" s="1"/>
  <c r="C1597" i="3"/>
  <c r="E1597" i="3" s="1"/>
  <c r="G1597" i="3" s="1"/>
  <c r="C1596" i="3"/>
  <c r="E1596" i="3" s="1"/>
  <c r="C1595" i="3"/>
  <c r="E1595" i="3" s="1"/>
  <c r="C1594" i="3"/>
  <c r="E1594" i="3" s="1"/>
  <c r="G1594" i="3" s="1"/>
  <c r="C1593" i="3"/>
  <c r="E1593" i="3" s="1"/>
  <c r="G1593" i="3" s="1"/>
  <c r="C1592" i="3"/>
  <c r="E1592" i="3" s="1"/>
  <c r="G1592" i="3" s="1"/>
  <c r="C1591" i="3"/>
  <c r="E1591" i="3" s="1"/>
  <c r="C1590" i="3"/>
  <c r="E1590" i="3" s="1"/>
  <c r="C1589" i="3"/>
  <c r="E1589" i="3" s="1"/>
  <c r="G1589" i="3" s="1"/>
  <c r="C1588" i="3"/>
  <c r="E1588" i="3" s="1"/>
  <c r="G1588" i="3" s="1"/>
  <c r="C1587" i="3"/>
  <c r="E1587" i="3" s="1"/>
  <c r="G1587" i="3" s="1"/>
  <c r="C1586" i="3"/>
  <c r="E1586" i="3" s="1"/>
  <c r="C1585" i="3"/>
  <c r="E1585" i="3" s="1"/>
  <c r="C1584" i="3"/>
  <c r="E1584" i="3" s="1"/>
  <c r="G1584" i="3" s="1"/>
  <c r="C1583" i="3"/>
  <c r="E1583" i="3" s="1"/>
  <c r="G1583" i="3" s="1"/>
  <c r="C1582" i="3"/>
  <c r="E1582" i="3" s="1"/>
  <c r="G1582" i="3" s="1"/>
  <c r="C1581" i="3"/>
  <c r="E1581" i="3" s="1"/>
  <c r="G1581" i="3" s="1"/>
  <c r="C1580" i="3"/>
  <c r="E1580" i="3" s="1"/>
  <c r="C1579" i="3"/>
  <c r="E1579" i="3" s="1"/>
  <c r="C1578" i="3"/>
  <c r="E1578" i="3" s="1"/>
  <c r="G1578" i="3" s="1"/>
  <c r="C1577" i="3"/>
  <c r="E1577" i="3" s="1"/>
  <c r="G1577" i="3" s="1"/>
  <c r="C1576" i="3"/>
  <c r="E1576" i="3" s="1"/>
  <c r="G1576" i="3" s="1"/>
  <c r="C1575" i="3"/>
  <c r="E1575" i="3" s="1"/>
  <c r="C1574" i="3"/>
  <c r="E1574" i="3" s="1"/>
  <c r="C1573" i="3"/>
  <c r="E1573" i="3" s="1"/>
  <c r="G1573" i="3" s="1"/>
  <c r="C1572" i="3"/>
  <c r="E1572" i="3" s="1"/>
  <c r="G1572" i="3" s="1"/>
  <c r="C1571" i="3"/>
  <c r="E1571" i="3" s="1"/>
  <c r="G1571" i="3" s="1"/>
  <c r="C1570" i="3"/>
  <c r="E1570" i="3" s="1"/>
  <c r="C1569" i="3"/>
  <c r="E1569" i="3" s="1"/>
  <c r="C1568" i="3"/>
  <c r="E1568" i="3" s="1"/>
  <c r="G1568" i="3" s="1"/>
  <c r="C1567" i="3"/>
  <c r="E1567" i="3" s="1"/>
  <c r="G1567" i="3" s="1"/>
  <c r="C1566" i="3"/>
  <c r="E1566" i="3" s="1"/>
  <c r="G1566" i="3" s="1"/>
  <c r="C1565" i="3"/>
  <c r="E1565" i="3" s="1"/>
  <c r="G1565" i="3" s="1"/>
  <c r="C1564" i="3"/>
  <c r="E1564" i="3" s="1"/>
  <c r="C1563" i="3"/>
  <c r="E1563" i="3" s="1"/>
  <c r="C1562" i="3"/>
  <c r="E1562" i="3" s="1"/>
  <c r="G1562" i="3" s="1"/>
  <c r="C1561" i="3"/>
  <c r="E1561" i="3" s="1"/>
  <c r="G1561" i="3" s="1"/>
  <c r="C1560" i="3"/>
  <c r="E1560" i="3" s="1"/>
  <c r="G1560" i="3" s="1"/>
  <c r="C1559" i="3"/>
  <c r="E1559" i="3" s="1"/>
  <c r="C1558" i="3"/>
  <c r="E1558" i="3" s="1"/>
  <c r="C1557" i="3"/>
  <c r="E1557" i="3" s="1"/>
  <c r="G1557" i="3" s="1"/>
  <c r="C1556" i="3"/>
  <c r="E1556" i="3" s="1"/>
  <c r="G1556" i="3" s="1"/>
  <c r="C1555" i="3"/>
  <c r="E1555" i="3" s="1"/>
  <c r="G1555" i="3" s="1"/>
  <c r="C1554" i="3"/>
  <c r="E1554" i="3" s="1"/>
  <c r="C1553" i="3"/>
  <c r="E1553" i="3" s="1"/>
  <c r="C1552" i="3"/>
  <c r="E1552" i="3" s="1"/>
  <c r="G1552" i="3" s="1"/>
  <c r="C1551" i="3"/>
  <c r="E1551" i="3" s="1"/>
  <c r="G1551" i="3" s="1"/>
  <c r="C1550" i="3"/>
  <c r="E1550" i="3" s="1"/>
  <c r="G1550" i="3" s="1"/>
  <c r="C1549" i="3"/>
  <c r="E1549" i="3" s="1"/>
  <c r="G1549" i="3" s="1"/>
  <c r="C1548" i="3"/>
  <c r="E1548" i="3" s="1"/>
  <c r="C1547" i="3"/>
  <c r="E1547" i="3" s="1"/>
  <c r="C1546" i="3"/>
  <c r="E1546" i="3" s="1"/>
  <c r="G1546" i="3" s="1"/>
  <c r="C1545" i="3"/>
  <c r="E1545" i="3" s="1"/>
  <c r="G1545" i="3" s="1"/>
  <c r="C1544" i="3"/>
  <c r="E1544" i="3" s="1"/>
  <c r="G1544" i="3" s="1"/>
  <c r="C1543" i="3"/>
  <c r="E1543" i="3" s="1"/>
  <c r="C1542" i="3"/>
  <c r="E1542" i="3" s="1"/>
  <c r="C1541" i="3"/>
  <c r="E1541" i="3" s="1"/>
  <c r="G1541" i="3" s="1"/>
  <c r="C1540" i="3"/>
  <c r="E1540" i="3" s="1"/>
  <c r="G1540" i="3" s="1"/>
  <c r="C1539" i="3"/>
  <c r="E1539" i="3" s="1"/>
  <c r="G1539" i="3" s="1"/>
  <c r="C1538" i="3"/>
  <c r="E1538" i="3" s="1"/>
  <c r="C1537" i="3"/>
  <c r="E1537" i="3" s="1"/>
  <c r="C1536" i="3"/>
  <c r="E1536" i="3" s="1"/>
  <c r="G1536" i="3" s="1"/>
  <c r="C1535" i="3"/>
  <c r="E1535" i="3" s="1"/>
  <c r="G1535" i="3" s="1"/>
  <c r="C1534" i="3"/>
  <c r="E1534" i="3" s="1"/>
  <c r="G1534" i="3" s="1"/>
  <c r="C1533" i="3"/>
  <c r="E1533" i="3" s="1"/>
  <c r="G1533" i="3" s="1"/>
  <c r="C1532" i="3"/>
  <c r="E1532" i="3" s="1"/>
  <c r="C1531" i="3"/>
  <c r="E1531" i="3" s="1"/>
  <c r="C1530" i="3"/>
  <c r="E1530" i="3" s="1"/>
  <c r="G1530" i="3" s="1"/>
  <c r="C1529" i="3"/>
  <c r="E1529" i="3" s="1"/>
  <c r="G1529" i="3" s="1"/>
  <c r="C1528" i="3"/>
  <c r="E1528" i="3" s="1"/>
  <c r="G1528" i="3" s="1"/>
  <c r="C1527" i="3"/>
  <c r="E1527" i="3" s="1"/>
  <c r="C1526" i="3"/>
  <c r="E1526" i="3" s="1"/>
  <c r="C1525" i="3"/>
  <c r="E1525" i="3" s="1"/>
  <c r="G1525" i="3" s="1"/>
  <c r="C1524" i="3"/>
  <c r="E1524" i="3" s="1"/>
  <c r="G1524" i="3" s="1"/>
  <c r="C1523" i="3"/>
  <c r="E1523" i="3" s="1"/>
  <c r="G1523" i="3" s="1"/>
  <c r="C1522" i="3"/>
  <c r="E1522" i="3" s="1"/>
  <c r="C1521" i="3"/>
  <c r="E1521" i="3" s="1"/>
  <c r="C1520" i="3"/>
  <c r="E1520" i="3" s="1"/>
  <c r="C1519" i="3"/>
  <c r="E1519" i="3" s="1"/>
  <c r="G1519" i="3" s="1"/>
  <c r="C1518" i="3"/>
  <c r="E1518" i="3" s="1"/>
  <c r="G1518" i="3" s="1"/>
  <c r="C1517" i="3"/>
  <c r="E1517" i="3" s="1"/>
  <c r="G1517" i="3" s="1"/>
  <c r="C1516" i="3"/>
  <c r="E1516" i="3" s="1"/>
  <c r="G1516" i="3" s="1"/>
  <c r="C1515" i="3"/>
  <c r="E1515" i="3" s="1"/>
  <c r="C1514" i="3"/>
  <c r="E1514" i="3" s="1"/>
  <c r="G1514" i="3" s="1"/>
  <c r="C1513" i="3"/>
  <c r="E1513" i="3" s="1"/>
  <c r="G1513" i="3" s="1"/>
  <c r="C1512" i="3"/>
  <c r="E1512" i="3" s="1"/>
  <c r="G1512" i="3" s="1"/>
  <c r="C1511" i="3"/>
  <c r="E1511" i="3" s="1"/>
  <c r="C1510" i="3"/>
  <c r="E1510" i="3" s="1"/>
  <c r="C1509" i="3"/>
  <c r="E1509" i="3" s="1"/>
  <c r="G1509" i="3" s="1"/>
  <c r="C1508" i="3"/>
  <c r="E1508" i="3" s="1"/>
  <c r="G1508" i="3" s="1"/>
  <c r="C1507" i="3"/>
  <c r="E1507" i="3" s="1"/>
  <c r="G1507" i="3" s="1"/>
  <c r="C1506" i="3"/>
  <c r="E1506" i="3" s="1"/>
  <c r="C1505" i="3"/>
  <c r="E1505" i="3" s="1"/>
  <c r="C1504" i="3"/>
  <c r="E1504" i="3" s="1"/>
  <c r="G1504" i="3" s="1"/>
  <c r="C1503" i="3"/>
  <c r="E1503" i="3" s="1"/>
  <c r="G1503" i="3" s="1"/>
  <c r="C1502" i="3"/>
  <c r="E1502" i="3" s="1"/>
  <c r="G1502" i="3" s="1"/>
  <c r="C1501" i="3"/>
  <c r="E1501" i="3" s="1"/>
  <c r="G1501" i="3" s="1"/>
  <c r="C1500" i="3"/>
  <c r="E1500" i="3" s="1"/>
  <c r="C1499" i="3"/>
  <c r="E1499" i="3" s="1"/>
  <c r="C1498" i="3"/>
  <c r="E1498" i="3" s="1"/>
  <c r="G1498" i="3" s="1"/>
  <c r="C1497" i="3"/>
  <c r="E1497" i="3" s="1"/>
  <c r="G1497" i="3" s="1"/>
  <c r="C1496" i="3"/>
  <c r="E1496" i="3" s="1"/>
  <c r="G1496" i="3" s="1"/>
  <c r="C1495" i="3"/>
  <c r="E1495" i="3" s="1"/>
  <c r="C1494" i="3"/>
  <c r="E1494" i="3" s="1"/>
  <c r="C1493" i="3"/>
  <c r="E1493" i="3" s="1"/>
  <c r="G1493" i="3" s="1"/>
  <c r="C1492" i="3"/>
  <c r="E1492" i="3" s="1"/>
  <c r="G1492" i="3" s="1"/>
  <c r="C1491" i="3"/>
  <c r="E1491" i="3" s="1"/>
  <c r="G1491" i="3" s="1"/>
  <c r="C1490" i="3"/>
  <c r="E1490" i="3" s="1"/>
  <c r="C1489" i="3"/>
  <c r="E1489" i="3" s="1"/>
  <c r="C1488" i="3"/>
  <c r="E1488" i="3" s="1"/>
  <c r="G1488" i="3" s="1"/>
  <c r="C1487" i="3"/>
  <c r="E1487" i="3" s="1"/>
  <c r="G1487" i="3" s="1"/>
  <c r="C1486" i="3"/>
  <c r="E1486" i="3" s="1"/>
  <c r="G1486" i="3" s="1"/>
  <c r="C1485" i="3"/>
  <c r="E1485" i="3" s="1"/>
  <c r="G1485" i="3" s="1"/>
  <c r="C1484" i="3"/>
  <c r="E1484" i="3" s="1"/>
  <c r="C1483" i="3"/>
  <c r="E1483" i="3" s="1"/>
  <c r="C1482" i="3"/>
  <c r="E1482" i="3" s="1"/>
  <c r="G1482" i="3" s="1"/>
  <c r="C1481" i="3"/>
  <c r="E1481" i="3" s="1"/>
  <c r="G1481" i="3" s="1"/>
  <c r="C1480" i="3"/>
  <c r="E1480" i="3" s="1"/>
  <c r="G1480" i="3" s="1"/>
  <c r="C1479" i="3"/>
  <c r="E1479" i="3" s="1"/>
  <c r="C1478" i="3"/>
  <c r="E1478" i="3" s="1"/>
  <c r="G1478" i="3" s="1"/>
  <c r="C1477" i="3"/>
  <c r="E1477" i="3" s="1"/>
  <c r="G1477" i="3" s="1"/>
  <c r="C1476" i="3"/>
  <c r="E1476" i="3" s="1"/>
  <c r="C1475" i="3"/>
  <c r="E1475" i="3" s="1"/>
  <c r="G1475" i="3" s="1"/>
  <c r="C1474" i="3"/>
  <c r="E1474" i="3" s="1"/>
  <c r="C1473" i="3"/>
  <c r="E1473" i="3" s="1"/>
  <c r="C1472" i="3"/>
  <c r="E1472" i="3" s="1"/>
  <c r="G1472" i="3" s="1"/>
  <c r="C1471" i="3"/>
  <c r="E1471" i="3" s="1"/>
  <c r="G1471" i="3" s="1"/>
  <c r="C1470" i="3"/>
  <c r="E1470" i="3" s="1"/>
  <c r="C1469" i="3"/>
  <c r="E1469" i="3" s="1"/>
  <c r="G1469" i="3" s="1"/>
  <c r="C1468" i="3"/>
  <c r="E1468" i="3" s="1"/>
  <c r="G1468" i="3" s="1"/>
  <c r="C1467" i="3"/>
  <c r="E1467" i="3" s="1"/>
  <c r="C1466" i="3"/>
  <c r="E1466" i="3" s="1"/>
  <c r="G1466" i="3" s="1"/>
  <c r="C1465" i="3"/>
  <c r="E1465" i="3" s="1"/>
  <c r="G1465" i="3" s="1"/>
  <c r="C1464" i="3"/>
  <c r="E1464" i="3" s="1"/>
  <c r="G1464" i="3" s="1"/>
  <c r="C1463" i="3"/>
  <c r="E1463" i="3" s="1"/>
  <c r="C1462" i="3"/>
  <c r="E1462" i="3" s="1"/>
  <c r="G1462" i="3" s="1"/>
  <c r="C1461" i="3"/>
  <c r="E1461" i="3" s="1"/>
  <c r="G1461" i="3" s="1"/>
  <c r="C1460" i="3"/>
  <c r="E1460" i="3" s="1"/>
  <c r="G1460" i="3" s="1"/>
  <c r="C1459" i="3"/>
  <c r="E1459" i="3" s="1"/>
  <c r="C1458" i="3"/>
  <c r="E1458" i="3" s="1"/>
  <c r="C1457" i="3"/>
  <c r="E1457" i="3" s="1"/>
  <c r="C1456" i="3"/>
  <c r="E1456" i="3" s="1"/>
  <c r="G1456" i="3" s="1"/>
  <c r="C1455" i="3"/>
  <c r="E1455" i="3" s="1"/>
  <c r="C1454" i="3"/>
  <c r="E1454" i="3" s="1"/>
  <c r="C1453" i="3"/>
  <c r="E1453" i="3" s="1"/>
  <c r="G1453" i="3" s="1"/>
  <c r="C1452" i="3"/>
  <c r="E1452" i="3" s="1"/>
  <c r="G1452" i="3" s="1"/>
  <c r="C1451" i="3"/>
  <c r="E1451" i="3" s="1"/>
  <c r="G1451" i="3" s="1"/>
  <c r="C1450" i="3"/>
  <c r="E1450" i="3" s="1"/>
  <c r="G1450" i="3" s="1"/>
  <c r="C1449" i="3"/>
  <c r="E1449" i="3" s="1"/>
  <c r="G1449" i="3" s="1"/>
  <c r="C1448" i="3"/>
  <c r="E1448" i="3" s="1"/>
  <c r="C1447" i="3"/>
  <c r="E1447" i="3" s="1"/>
  <c r="G1447" i="3" s="1"/>
  <c r="C1446" i="3"/>
  <c r="E1446" i="3" s="1"/>
  <c r="G1446" i="3" s="1"/>
  <c r="C1445" i="3"/>
  <c r="E1445" i="3" s="1"/>
  <c r="G1445" i="3" s="1"/>
  <c r="C1444" i="3"/>
  <c r="E1444" i="3" s="1"/>
  <c r="G1444" i="3" s="1"/>
  <c r="C1443" i="3"/>
  <c r="E1443" i="3" s="1"/>
  <c r="C1442" i="3"/>
  <c r="E1442" i="3" s="1"/>
  <c r="C1441" i="3"/>
  <c r="E1441" i="3" s="1"/>
  <c r="C1440" i="3"/>
  <c r="E1440" i="3" s="1"/>
  <c r="C1439" i="3"/>
  <c r="E1439" i="3" s="1"/>
  <c r="C1438" i="3"/>
  <c r="E1438" i="3" s="1"/>
  <c r="C1437" i="3"/>
  <c r="E1437" i="3" s="1"/>
  <c r="G1437" i="3" s="1"/>
  <c r="C1436" i="3"/>
  <c r="E1436" i="3" s="1"/>
  <c r="G1436" i="3" s="1"/>
  <c r="C1435" i="3"/>
  <c r="E1435" i="3" s="1"/>
  <c r="G1435" i="3" s="1"/>
  <c r="C1434" i="3"/>
  <c r="E1434" i="3" s="1"/>
  <c r="G1434" i="3" s="1"/>
  <c r="C1433" i="3"/>
  <c r="E1433" i="3" s="1"/>
  <c r="G1433" i="3" s="1"/>
  <c r="C1432" i="3"/>
  <c r="E1432" i="3" s="1"/>
  <c r="G1432" i="3" s="1"/>
  <c r="C1431" i="3"/>
  <c r="E1431" i="3" s="1"/>
  <c r="G1431" i="3" s="1"/>
  <c r="C1430" i="3"/>
  <c r="E1430" i="3" s="1"/>
  <c r="G1430" i="3" s="1"/>
  <c r="C1429" i="3"/>
  <c r="E1429" i="3" s="1"/>
  <c r="G1429" i="3" s="1"/>
  <c r="C1428" i="3"/>
  <c r="E1428" i="3" s="1"/>
  <c r="G1428" i="3" s="1"/>
  <c r="C1427" i="3"/>
  <c r="E1427" i="3" s="1"/>
  <c r="C1426" i="3"/>
  <c r="E1426" i="3" s="1"/>
  <c r="C1425" i="3"/>
  <c r="E1425" i="3" s="1"/>
  <c r="C1424" i="3"/>
  <c r="E1424" i="3" s="1"/>
  <c r="C1423" i="3"/>
  <c r="E1423" i="3" s="1"/>
  <c r="C1422" i="3"/>
  <c r="E1422" i="3" s="1"/>
  <c r="C1421" i="3"/>
  <c r="E1421" i="3" s="1"/>
  <c r="G1421" i="3" s="1"/>
  <c r="C1420" i="3"/>
  <c r="E1420" i="3" s="1"/>
  <c r="G1420" i="3" s="1"/>
  <c r="C1419" i="3"/>
  <c r="E1419" i="3" s="1"/>
  <c r="G1419" i="3" s="1"/>
  <c r="C1418" i="3"/>
  <c r="E1418" i="3" s="1"/>
  <c r="G1418" i="3" s="1"/>
  <c r="C1417" i="3"/>
  <c r="E1417" i="3" s="1"/>
  <c r="G1417" i="3" s="1"/>
  <c r="C1416" i="3"/>
  <c r="E1416" i="3" s="1"/>
  <c r="G1416" i="3" s="1"/>
  <c r="C1415" i="3"/>
  <c r="E1415" i="3" s="1"/>
  <c r="G1415" i="3" s="1"/>
  <c r="C1414" i="3"/>
  <c r="E1414" i="3" s="1"/>
  <c r="G1414" i="3" s="1"/>
  <c r="C1413" i="3"/>
  <c r="E1413" i="3" s="1"/>
  <c r="G1413" i="3" s="1"/>
  <c r="C1412" i="3"/>
  <c r="E1412" i="3" s="1"/>
  <c r="G1412" i="3" s="1"/>
  <c r="C1411" i="3"/>
  <c r="E1411" i="3" s="1"/>
  <c r="C1410" i="3"/>
  <c r="E1410" i="3" s="1"/>
  <c r="C1409" i="3"/>
  <c r="E1409" i="3" s="1"/>
  <c r="C1408" i="3"/>
  <c r="E1408" i="3" s="1"/>
  <c r="C1407" i="3"/>
  <c r="E1407" i="3" s="1"/>
  <c r="C1406" i="3"/>
  <c r="E1406" i="3" s="1"/>
  <c r="C1405" i="3"/>
  <c r="E1405" i="3" s="1"/>
  <c r="G1405" i="3" s="1"/>
  <c r="C1404" i="3"/>
  <c r="E1404" i="3" s="1"/>
  <c r="G1404" i="3" s="1"/>
  <c r="C1403" i="3"/>
  <c r="E1403" i="3" s="1"/>
  <c r="G1403" i="3" s="1"/>
  <c r="C1402" i="3"/>
  <c r="E1402" i="3" s="1"/>
  <c r="G1402" i="3" s="1"/>
  <c r="C1401" i="3"/>
  <c r="E1401" i="3" s="1"/>
  <c r="G1401" i="3" s="1"/>
  <c r="C1400" i="3"/>
  <c r="E1400" i="3" s="1"/>
  <c r="G1400" i="3" s="1"/>
  <c r="C1399" i="3"/>
  <c r="E1399" i="3" s="1"/>
  <c r="G1399" i="3" s="1"/>
  <c r="C1398" i="3"/>
  <c r="E1398" i="3" s="1"/>
  <c r="G1398" i="3" s="1"/>
  <c r="C1397" i="3"/>
  <c r="E1397" i="3" s="1"/>
  <c r="G1397" i="3" s="1"/>
  <c r="C1396" i="3"/>
  <c r="E1396" i="3" s="1"/>
  <c r="G1396" i="3" s="1"/>
  <c r="C1395" i="3"/>
  <c r="E1395" i="3" s="1"/>
  <c r="C1394" i="3"/>
  <c r="E1394" i="3" s="1"/>
  <c r="C1393" i="3"/>
  <c r="E1393" i="3" s="1"/>
  <c r="C1392" i="3"/>
  <c r="E1392" i="3" s="1"/>
  <c r="C1391" i="3"/>
  <c r="E1391" i="3" s="1"/>
  <c r="C1390" i="3"/>
  <c r="E1390" i="3" s="1"/>
  <c r="C1389" i="3"/>
  <c r="E1389" i="3" s="1"/>
  <c r="G1389" i="3" s="1"/>
  <c r="C1388" i="3"/>
  <c r="E1388" i="3" s="1"/>
  <c r="G1388" i="3" s="1"/>
  <c r="C1387" i="3"/>
  <c r="E1387" i="3" s="1"/>
  <c r="G1387" i="3" s="1"/>
  <c r="C1386" i="3"/>
  <c r="E1386" i="3" s="1"/>
  <c r="G1386" i="3" s="1"/>
  <c r="C1385" i="3"/>
  <c r="E1385" i="3" s="1"/>
  <c r="G1385" i="3" s="1"/>
  <c r="C1384" i="3"/>
  <c r="E1384" i="3" s="1"/>
  <c r="G1384" i="3" s="1"/>
  <c r="C1383" i="3"/>
  <c r="E1383" i="3" s="1"/>
  <c r="G1383" i="3" s="1"/>
  <c r="C1382" i="3"/>
  <c r="E1382" i="3" s="1"/>
  <c r="G1382" i="3" s="1"/>
  <c r="C1381" i="3"/>
  <c r="E1381" i="3" s="1"/>
  <c r="G1381" i="3" s="1"/>
  <c r="C1380" i="3"/>
  <c r="E1380" i="3" s="1"/>
  <c r="G1380" i="3" s="1"/>
  <c r="C1379" i="3"/>
  <c r="E1379" i="3" s="1"/>
  <c r="C1378" i="3"/>
  <c r="E1378" i="3" s="1"/>
  <c r="C1377" i="3"/>
  <c r="E1377" i="3" s="1"/>
  <c r="C1376" i="3"/>
  <c r="E1376" i="3" s="1"/>
  <c r="C1375" i="3"/>
  <c r="E1375" i="3" s="1"/>
  <c r="C1374" i="3"/>
  <c r="E1374" i="3" s="1"/>
  <c r="C1373" i="3"/>
  <c r="E1373" i="3" s="1"/>
  <c r="G1373" i="3" s="1"/>
  <c r="C1372" i="3"/>
  <c r="E1372" i="3" s="1"/>
  <c r="G1372" i="3" s="1"/>
  <c r="C1371" i="3"/>
  <c r="E1371" i="3" s="1"/>
  <c r="G1371" i="3" s="1"/>
  <c r="C1370" i="3"/>
  <c r="E1370" i="3" s="1"/>
  <c r="G1370" i="3" s="1"/>
  <c r="C1369" i="3"/>
  <c r="E1369" i="3" s="1"/>
  <c r="G1369" i="3" s="1"/>
  <c r="C1368" i="3"/>
  <c r="E1368" i="3" s="1"/>
  <c r="G1368" i="3" s="1"/>
  <c r="C1367" i="3"/>
  <c r="E1367" i="3" s="1"/>
  <c r="G1367" i="3" s="1"/>
  <c r="C1366" i="3"/>
  <c r="E1366" i="3" s="1"/>
  <c r="G1366" i="3" s="1"/>
  <c r="C1365" i="3"/>
  <c r="E1365" i="3" s="1"/>
  <c r="G1365" i="3" s="1"/>
  <c r="C1364" i="3"/>
  <c r="E1364" i="3" s="1"/>
  <c r="C1363" i="3"/>
  <c r="E1363" i="3" s="1"/>
  <c r="C1362" i="3"/>
  <c r="E1362" i="3" s="1"/>
  <c r="C1361" i="3"/>
  <c r="E1361" i="3" s="1"/>
  <c r="C1360" i="3"/>
  <c r="E1360" i="3" s="1"/>
  <c r="G1360" i="3" s="1"/>
  <c r="C1359" i="3"/>
  <c r="E1359" i="3" s="1"/>
  <c r="C1358" i="3"/>
  <c r="E1358" i="3" s="1"/>
  <c r="C1357" i="3"/>
  <c r="E1357" i="3" s="1"/>
  <c r="G1357" i="3" s="1"/>
  <c r="C1356" i="3"/>
  <c r="E1356" i="3" s="1"/>
  <c r="G1356" i="3" s="1"/>
  <c r="C1355" i="3"/>
  <c r="E1355" i="3" s="1"/>
  <c r="G1355" i="3" s="1"/>
  <c r="C1354" i="3"/>
  <c r="E1354" i="3" s="1"/>
  <c r="G1354" i="3" s="1"/>
  <c r="C1353" i="3"/>
  <c r="E1353" i="3" s="1"/>
  <c r="G1353" i="3" s="1"/>
  <c r="C1352" i="3"/>
  <c r="E1352" i="3" s="1"/>
  <c r="G1352" i="3" s="1"/>
  <c r="C1351" i="3"/>
  <c r="E1351" i="3" s="1"/>
  <c r="G1351" i="3" s="1"/>
  <c r="C1350" i="3"/>
  <c r="E1350" i="3" s="1"/>
  <c r="G1350" i="3" s="1"/>
  <c r="C1349" i="3"/>
  <c r="E1349" i="3" s="1"/>
  <c r="G1349" i="3" s="1"/>
  <c r="C1348" i="3"/>
  <c r="E1348" i="3" s="1"/>
  <c r="G1348" i="3" s="1"/>
  <c r="C1347" i="3"/>
  <c r="E1347" i="3" s="1"/>
  <c r="C1346" i="3"/>
  <c r="E1346" i="3" s="1"/>
  <c r="C1345" i="3"/>
  <c r="E1345" i="3" s="1"/>
  <c r="C1344" i="3"/>
  <c r="E1344" i="3" s="1"/>
  <c r="G1344" i="3" s="1"/>
  <c r="C1343" i="3"/>
  <c r="E1343" i="3" s="1"/>
  <c r="C1342" i="3"/>
  <c r="E1342" i="3" s="1"/>
  <c r="C1341" i="3"/>
  <c r="E1341" i="3" s="1"/>
  <c r="G1341" i="3" s="1"/>
  <c r="C1340" i="3"/>
  <c r="E1340" i="3" s="1"/>
  <c r="G1340" i="3" s="1"/>
  <c r="C1339" i="3"/>
  <c r="E1339" i="3" s="1"/>
  <c r="G1339" i="3" s="1"/>
  <c r="C1338" i="3"/>
  <c r="E1338" i="3" s="1"/>
  <c r="G1338" i="3" s="1"/>
  <c r="C1337" i="3"/>
  <c r="E1337" i="3" s="1"/>
  <c r="G1337" i="3" s="1"/>
  <c r="C1336" i="3"/>
  <c r="E1336" i="3" s="1"/>
  <c r="C1335" i="3"/>
  <c r="E1335" i="3" s="1"/>
  <c r="G1335" i="3" s="1"/>
  <c r="C1334" i="3"/>
  <c r="E1334" i="3" s="1"/>
  <c r="C1333" i="3"/>
  <c r="E1333" i="3" s="1"/>
  <c r="G1333" i="3" s="1"/>
  <c r="C1332" i="3"/>
  <c r="E1332" i="3" s="1"/>
  <c r="G1332" i="3" s="1"/>
  <c r="C1331" i="3"/>
  <c r="E1331" i="3" s="1"/>
  <c r="C1330" i="3"/>
  <c r="E1330" i="3" s="1"/>
  <c r="G1330" i="3" s="1"/>
  <c r="C1329" i="3"/>
  <c r="E1329" i="3" s="1"/>
  <c r="C1328" i="3"/>
  <c r="E1328" i="3" s="1"/>
  <c r="G1328" i="3" s="1"/>
  <c r="C1327" i="3"/>
  <c r="E1327" i="3" s="1"/>
  <c r="C1326" i="3"/>
  <c r="E1326" i="3" s="1"/>
  <c r="G1326" i="3" s="1"/>
  <c r="C1325" i="3"/>
  <c r="E1325" i="3" s="1"/>
  <c r="G1325" i="3" s="1"/>
  <c r="C1324" i="3"/>
  <c r="E1324" i="3" s="1"/>
  <c r="G1324" i="3" s="1"/>
  <c r="C1323" i="3"/>
  <c r="E1323" i="3" s="1"/>
  <c r="G1323" i="3" s="1"/>
  <c r="C1322" i="3"/>
  <c r="E1322" i="3" s="1"/>
  <c r="C1321" i="3"/>
  <c r="E1321" i="3" s="1"/>
  <c r="G1321" i="3" s="1"/>
  <c r="C1320" i="3"/>
  <c r="E1320" i="3" s="1"/>
  <c r="C1319" i="3"/>
  <c r="E1319" i="3" s="1"/>
  <c r="G1319" i="3" s="1"/>
  <c r="C1318" i="3"/>
  <c r="E1318" i="3" s="1"/>
  <c r="C1317" i="3"/>
  <c r="E1317" i="3" s="1"/>
  <c r="G1317" i="3" s="1"/>
  <c r="C1316" i="3"/>
  <c r="E1316" i="3" s="1"/>
  <c r="G1316" i="3" s="1"/>
  <c r="C1315" i="3"/>
  <c r="E1315" i="3" s="1"/>
  <c r="C1314" i="3"/>
  <c r="E1314" i="3" s="1"/>
  <c r="G1314" i="3" s="1"/>
  <c r="C1313" i="3"/>
  <c r="E1313" i="3" s="1"/>
  <c r="C1312" i="3"/>
  <c r="E1312" i="3" s="1"/>
  <c r="G1312" i="3" s="1"/>
  <c r="C1311" i="3"/>
  <c r="E1311" i="3" s="1"/>
  <c r="C1310" i="3"/>
  <c r="E1310" i="3" s="1"/>
  <c r="G1310" i="3" s="1"/>
  <c r="C1309" i="3"/>
  <c r="E1309" i="3" s="1"/>
  <c r="G1309" i="3" s="1"/>
  <c r="C1308" i="3"/>
  <c r="E1308" i="3" s="1"/>
  <c r="G1308" i="3" s="1"/>
  <c r="C1307" i="3"/>
  <c r="E1307" i="3" s="1"/>
  <c r="G1307" i="3" s="1"/>
  <c r="C1306" i="3"/>
  <c r="E1306" i="3" s="1"/>
  <c r="C1305" i="3"/>
  <c r="E1305" i="3" s="1"/>
  <c r="G1305" i="3" s="1"/>
  <c r="C1304" i="3"/>
  <c r="E1304" i="3" s="1"/>
  <c r="C1303" i="3"/>
  <c r="E1303" i="3" s="1"/>
  <c r="G1303" i="3" s="1"/>
  <c r="C1302" i="3"/>
  <c r="E1302" i="3" s="1"/>
  <c r="C1301" i="3"/>
  <c r="E1301" i="3" s="1"/>
  <c r="G1301" i="3" s="1"/>
  <c r="C1300" i="3"/>
  <c r="E1300" i="3" s="1"/>
  <c r="G1300" i="3" s="1"/>
  <c r="C1299" i="3"/>
  <c r="E1299" i="3" s="1"/>
  <c r="C1298" i="3"/>
  <c r="E1298" i="3" s="1"/>
  <c r="G1298" i="3" s="1"/>
  <c r="C1297" i="3"/>
  <c r="E1297" i="3" s="1"/>
  <c r="G1297" i="3" s="1"/>
  <c r="C1296" i="3"/>
  <c r="E1296" i="3" s="1"/>
  <c r="G1296" i="3" s="1"/>
  <c r="C1295" i="3"/>
  <c r="E1295" i="3" s="1"/>
  <c r="C1294" i="3"/>
  <c r="E1294" i="3" s="1"/>
  <c r="G1294" i="3" s="1"/>
  <c r="C1293" i="3"/>
  <c r="E1293" i="3" s="1"/>
  <c r="C1292" i="3"/>
  <c r="E1292" i="3" s="1"/>
  <c r="G1292" i="3" s="1"/>
  <c r="C1291" i="3"/>
  <c r="E1291" i="3" s="1"/>
  <c r="G1291" i="3" s="1"/>
  <c r="C1290" i="3"/>
  <c r="E1290" i="3" s="1"/>
  <c r="C1289" i="3"/>
  <c r="E1289" i="3" s="1"/>
  <c r="G1289" i="3" s="1"/>
  <c r="C1288" i="3"/>
  <c r="E1288" i="3" s="1"/>
  <c r="G1288" i="3" s="1"/>
  <c r="C1287" i="3"/>
  <c r="E1287" i="3" s="1"/>
  <c r="G1287" i="3" s="1"/>
  <c r="C1286" i="3"/>
  <c r="E1286" i="3" s="1"/>
  <c r="C1285" i="3"/>
  <c r="E1285" i="3" s="1"/>
  <c r="G1285" i="3" s="1"/>
  <c r="C1284" i="3"/>
  <c r="E1284" i="3" s="1"/>
  <c r="C1283" i="3"/>
  <c r="E1283" i="3" s="1"/>
  <c r="C1282" i="3"/>
  <c r="E1282" i="3" s="1"/>
  <c r="G1282" i="3" s="1"/>
  <c r="C1281" i="3"/>
  <c r="E1281" i="3" s="1"/>
  <c r="G1281" i="3" s="1"/>
  <c r="C1280" i="3"/>
  <c r="E1280" i="3" s="1"/>
  <c r="G1280" i="3" s="1"/>
  <c r="C1279" i="3"/>
  <c r="E1279" i="3" s="1"/>
  <c r="C1278" i="3"/>
  <c r="E1278" i="3" s="1"/>
  <c r="G1278" i="3" s="1"/>
  <c r="C1277" i="3"/>
  <c r="E1277" i="3" s="1"/>
  <c r="G1277" i="3" s="1"/>
  <c r="C1276" i="3"/>
  <c r="E1276" i="3" s="1"/>
  <c r="G1276" i="3" s="1"/>
  <c r="C1275" i="3"/>
  <c r="E1275" i="3" s="1"/>
  <c r="G1275" i="3" s="1"/>
  <c r="C1274" i="3"/>
  <c r="E1274" i="3" s="1"/>
  <c r="C1273" i="3"/>
  <c r="E1273" i="3" s="1"/>
  <c r="G1273" i="3" s="1"/>
  <c r="C1272" i="3"/>
  <c r="E1272" i="3" s="1"/>
  <c r="G1272" i="3" s="1"/>
  <c r="C1271" i="3"/>
  <c r="E1271" i="3" s="1"/>
  <c r="G1271" i="3" s="1"/>
  <c r="C1270" i="3"/>
  <c r="E1270" i="3" s="1"/>
  <c r="C1269" i="3"/>
  <c r="E1269" i="3" s="1"/>
  <c r="C1268" i="3"/>
  <c r="E1268" i="3" s="1"/>
  <c r="C1267" i="3"/>
  <c r="E1267" i="3" s="1"/>
  <c r="C1266" i="3"/>
  <c r="E1266" i="3" s="1"/>
  <c r="G1266" i="3" s="1"/>
  <c r="C1265" i="3"/>
  <c r="E1265" i="3" s="1"/>
  <c r="C1264" i="3"/>
  <c r="E1264" i="3" s="1"/>
  <c r="G1264" i="3" s="1"/>
  <c r="C1263" i="3"/>
  <c r="E1263" i="3" s="1"/>
  <c r="G1263" i="3" s="1"/>
  <c r="C1262" i="3"/>
  <c r="E1262" i="3" s="1"/>
  <c r="G1262" i="3" s="1"/>
  <c r="C1261" i="3"/>
  <c r="E1261" i="3" s="1"/>
  <c r="G1261" i="3" s="1"/>
  <c r="C1260" i="3"/>
  <c r="E1260" i="3" s="1"/>
  <c r="G1260" i="3" s="1"/>
  <c r="C1259" i="3"/>
  <c r="E1259" i="3" s="1"/>
  <c r="G1259" i="3" s="1"/>
  <c r="C1258" i="3"/>
  <c r="E1258" i="3" s="1"/>
  <c r="C1257" i="3"/>
  <c r="E1257" i="3" s="1"/>
  <c r="G1257" i="3" s="1"/>
  <c r="C1256" i="3"/>
  <c r="E1256" i="3" s="1"/>
  <c r="G1256" i="3" s="1"/>
  <c r="C1255" i="3"/>
  <c r="E1255" i="3" s="1"/>
  <c r="C1254" i="3"/>
  <c r="E1254" i="3" s="1"/>
  <c r="C1253" i="3"/>
  <c r="E1253" i="3" s="1"/>
  <c r="G1253" i="3" s="1"/>
  <c r="C1252" i="3"/>
  <c r="E1252" i="3" s="1"/>
  <c r="C1251" i="3"/>
  <c r="E1251" i="3" s="1"/>
  <c r="C1250" i="3"/>
  <c r="E1250" i="3" s="1"/>
  <c r="G1250" i="3" s="1"/>
  <c r="C1249" i="3"/>
  <c r="E1249" i="3" s="1"/>
  <c r="C1248" i="3"/>
  <c r="E1248" i="3" s="1"/>
  <c r="C1247" i="3"/>
  <c r="E1247" i="3" s="1"/>
  <c r="G1247" i="3" s="1"/>
  <c r="C1246" i="3"/>
  <c r="E1246" i="3" s="1"/>
  <c r="G1246" i="3" s="1"/>
  <c r="C1245" i="3"/>
  <c r="E1245" i="3" s="1"/>
  <c r="G1245" i="3" s="1"/>
  <c r="C1244" i="3"/>
  <c r="E1244" i="3" s="1"/>
  <c r="G1244" i="3" s="1"/>
  <c r="C1243" i="3"/>
  <c r="E1243" i="3" s="1"/>
  <c r="G1243" i="3" s="1"/>
  <c r="C1242" i="3"/>
  <c r="E1242" i="3" s="1"/>
  <c r="C1241" i="3"/>
  <c r="E1241" i="3" s="1"/>
  <c r="C1240" i="3"/>
  <c r="E1240" i="3" s="1"/>
  <c r="G1240" i="3" s="1"/>
  <c r="C1239" i="3"/>
  <c r="E1239" i="3" s="1"/>
  <c r="C1238" i="3"/>
  <c r="E1238" i="3" s="1"/>
  <c r="C1237" i="3"/>
  <c r="E1237" i="3" s="1"/>
  <c r="G1237" i="3" s="1"/>
  <c r="C1236" i="3"/>
  <c r="E1236" i="3" s="1"/>
  <c r="G1236" i="3" s="1"/>
  <c r="C1235" i="3"/>
  <c r="E1235" i="3" s="1"/>
  <c r="C1234" i="3"/>
  <c r="E1234" i="3" s="1"/>
  <c r="G1234" i="3" s="1"/>
  <c r="C1233" i="3"/>
  <c r="E1233" i="3" s="1"/>
  <c r="G1233" i="3" s="1"/>
  <c r="C1232" i="3"/>
  <c r="E1232" i="3" s="1"/>
  <c r="C1231" i="3"/>
  <c r="E1231" i="3" s="1"/>
  <c r="C1230" i="3"/>
  <c r="E1230" i="3" s="1"/>
  <c r="G1230" i="3" s="1"/>
  <c r="C1229" i="3"/>
  <c r="E1229" i="3" s="1"/>
  <c r="G1229" i="3" s="1"/>
  <c r="C1228" i="3"/>
  <c r="E1228" i="3" s="1"/>
  <c r="G1228" i="3" s="1"/>
  <c r="C1227" i="3"/>
  <c r="E1227" i="3" s="1"/>
  <c r="G1227" i="3" s="1"/>
  <c r="C1226" i="3"/>
  <c r="E1226" i="3" s="1"/>
  <c r="C1225" i="3"/>
  <c r="E1225" i="3" s="1"/>
  <c r="C1224" i="3"/>
  <c r="E1224" i="3" s="1"/>
  <c r="G1224" i="3" s="1"/>
  <c r="C1223" i="3"/>
  <c r="E1223" i="3" s="1"/>
  <c r="G1223" i="3" s="1"/>
  <c r="C1222" i="3"/>
  <c r="E1222" i="3" s="1"/>
  <c r="C1221" i="3"/>
  <c r="E1221" i="3" s="1"/>
  <c r="C1220" i="3"/>
  <c r="E1220" i="3" s="1"/>
  <c r="G1220" i="3" s="1"/>
  <c r="C1219" i="3"/>
  <c r="E1219" i="3" s="1"/>
  <c r="C1218" i="3"/>
  <c r="E1218" i="3" s="1"/>
  <c r="G1218" i="3" s="1"/>
  <c r="C1217" i="3"/>
  <c r="E1217" i="3" s="1"/>
  <c r="G1217" i="3" s="1"/>
  <c r="C1216" i="3"/>
  <c r="E1216" i="3" s="1"/>
  <c r="C1215" i="3"/>
  <c r="E1215" i="3" s="1"/>
  <c r="G1215" i="3" s="1"/>
  <c r="C1214" i="3"/>
  <c r="E1214" i="3" s="1"/>
  <c r="G1214" i="3" s="1"/>
  <c r="C1213" i="3"/>
  <c r="E1213" i="3" s="1"/>
  <c r="G1213" i="3" s="1"/>
  <c r="C1212" i="3"/>
  <c r="E1212" i="3" s="1"/>
  <c r="G1212" i="3" s="1"/>
  <c r="C1211" i="3"/>
  <c r="E1211" i="3" s="1"/>
  <c r="C1210" i="3"/>
  <c r="E1210" i="3" s="1"/>
  <c r="C1209" i="3"/>
  <c r="E1209" i="3" s="1"/>
  <c r="C1208" i="3"/>
  <c r="E1208" i="3" s="1"/>
  <c r="G1208" i="3" s="1"/>
  <c r="C1207" i="3"/>
  <c r="E1207" i="3" s="1"/>
  <c r="G1207" i="3" s="1"/>
  <c r="C1206" i="3"/>
  <c r="E1206" i="3" s="1"/>
  <c r="C1205" i="3"/>
  <c r="E1205" i="3" s="1"/>
  <c r="C1204" i="3"/>
  <c r="E1204" i="3" s="1"/>
  <c r="C1203" i="3"/>
  <c r="E1203" i="3" s="1"/>
  <c r="G1203" i="3" s="1"/>
  <c r="C1202" i="3"/>
  <c r="E1202" i="3" s="1"/>
  <c r="G1202" i="3" s="1"/>
  <c r="C1201" i="3"/>
  <c r="E1201" i="3" s="1"/>
  <c r="G1201" i="3" s="1"/>
  <c r="C1200" i="3"/>
  <c r="E1200" i="3" s="1"/>
  <c r="G1200" i="3" s="1"/>
  <c r="C1199" i="3"/>
  <c r="E1199" i="3" s="1"/>
  <c r="C1198" i="3"/>
  <c r="E1198" i="3" s="1"/>
  <c r="G1198" i="3" s="1"/>
  <c r="C1197" i="3"/>
  <c r="E1197" i="3" s="1"/>
  <c r="C1196" i="3"/>
  <c r="E1196" i="3" s="1"/>
  <c r="G1196" i="3" s="1"/>
  <c r="C1195" i="3"/>
  <c r="E1195" i="3" s="1"/>
  <c r="C1194" i="3"/>
  <c r="E1194" i="3" s="1"/>
  <c r="C1193" i="3"/>
  <c r="E1193" i="3" s="1"/>
  <c r="G1193" i="3" s="1"/>
  <c r="C1192" i="3"/>
  <c r="E1192" i="3" s="1"/>
  <c r="G1192" i="3" s="1"/>
  <c r="C1191" i="3"/>
  <c r="E1191" i="3" s="1"/>
  <c r="G1191" i="3" s="1"/>
  <c r="C1190" i="3"/>
  <c r="E1190" i="3" s="1"/>
  <c r="C1189" i="3"/>
  <c r="E1189" i="3" s="1"/>
  <c r="G1189" i="3" s="1"/>
  <c r="C1188" i="3"/>
  <c r="E1188" i="3" s="1"/>
  <c r="G1188" i="3" s="1"/>
  <c r="C1187" i="3"/>
  <c r="E1187" i="3" s="1"/>
  <c r="G1187" i="3" s="1"/>
  <c r="C1186" i="3"/>
  <c r="E1186" i="3" s="1"/>
  <c r="G1186" i="3" s="1"/>
  <c r="C1185" i="3"/>
  <c r="E1185" i="3" s="1"/>
  <c r="G1185" i="3" s="1"/>
  <c r="C1184" i="3"/>
  <c r="E1184" i="3" s="1"/>
  <c r="G1184" i="3" s="1"/>
  <c r="C1183" i="3"/>
  <c r="E1183" i="3" s="1"/>
  <c r="C1182" i="3"/>
  <c r="E1182" i="3" s="1"/>
  <c r="G1182" i="3" s="1"/>
  <c r="C1181" i="3"/>
  <c r="E1181" i="3" s="1"/>
  <c r="G1181" i="3" s="1"/>
  <c r="C1180" i="3"/>
  <c r="E1180" i="3" s="1"/>
  <c r="C1179" i="3"/>
  <c r="E1179" i="3" s="1"/>
  <c r="C1178" i="3"/>
  <c r="E1178" i="3" s="1"/>
  <c r="C1177" i="3"/>
  <c r="E1177" i="3" s="1"/>
  <c r="G1177" i="3" s="1"/>
  <c r="C1176" i="3"/>
  <c r="E1176" i="3" s="1"/>
  <c r="G1176" i="3" s="1"/>
  <c r="C1175" i="3"/>
  <c r="E1175" i="3" s="1"/>
  <c r="G1175" i="3" s="1"/>
  <c r="C1174" i="3"/>
  <c r="E1174" i="3" s="1"/>
  <c r="C1173" i="3"/>
  <c r="E1173" i="3" s="1"/>
  <c r="C1172" i="3"/>
  <c r="E1172" i="3" s="1"/>
  <c r="G1172" i="3" s="1"/>
  <c r="C1171" i="3"/>
  <c r="E1171" i="3" s="1"/>
  <c r="G1171" i="3" s="1"/>
  <c r="C1170" i="3"/>
  <c r="E1170" i="3" s="1"/>
  <c r="G1170" i="3" s="1"/>
  <c r="C1169" i="3"/>
  <c r="E1169" i="3" s="1"/>
  <c r="G1169" i="3" s="1"/>
  <c r="C1168" i="3"/>
  <c r="E1168" i="3" s="1"/>
  <c r="G1168" i="3" s="1"/>
  <c r="C1167" i="3"/>
  <c r="E1167" i="3" s="1"/>
  <c r="C1166" i="3"/>
  <c r="E1166" i="3" s="1"/>
  <c r="G1166" i="3" s="1"/>
  <c r="C1165" i="3"/>
  <c r="E1165" i="3" s="1"/>
  <c r="G1165" i="3" s="1"/>
  <c r="C1164" i="3"/>
  <c r="E1164" i="3" s="1"/>
  <c r="C1163" i="3"/>
  <c r="E1163" i="3" s="1"/>
  <c r="C1162" i="3"/>
  <c r="E1162" i="3" s="1"/>
  <c r="C1161" i="3"/>
  <c r="E1161" i="3" s="1"/>
  <c r="G1161" i="3" s="1"/>
  <c r="C1160" i="3"/>
  <c r="E1160" i="3" s="1"/>
  <c r="G1160" i="3" s="1"/>
  <c r="C1159" i="3"/>
  <c r="E1159" i="3" s="1"/>
  <c r="G1159" i="3" s="1"/>
  <c r="C1158" i="3"/>
  <c r="E1158" i="3" s="1"/>
  <c r="C1157" i="3"/>
  <c r="E1157" i="3" s="1"/>
  <c r="C1156" i="3"/>
  <c r="E1156" i="3" s="1"/>
  <c r="G1156" i="3" s="1"/>
  <c r="C1155" i="3"/>
  <c r="E1155" i="3" s="1"/>
  <c r="G1155" i="3" s="1"/>
  <c r="C1154" i="3"/>
  <c r="E1154" i="3" s="1"/>
  <c r="G1154" i="3" s="1"/>
  <c r="C1153" i="3"/>
  <c r="E1153" i="3" s="1"/>
  <c r="G1153" i="3" s="1"/>
  <c r="C1152" i="3"/>
  <c r="E1152" i="3" s="1"/>
  <c r="G1152" i="3" s="1"/>
  <c r="C1151" i="3"/>
  <c r="E1151" i="3" s="1"/>
  <c r="C1150" i="3"/>
  <c r="E1150" i="3" s="1"/>
  <c r="G1150" i="3" s="1"/>
  <c r="C1149" i="3"/>
  <c r="E1149" i="3" s="1"/>
  <c r="G1149" i="3" s="1"/>
  <c r="C1148" i="3"/>
  <c r="E1148" i="3" s="1"/>
  <c r="G1148" i="3" s="1"/>
  <c r="C1147" i="3"/>
  <c r="E1147" i="3" s="1"/>
  <c r="C1146" i="3"/>
  <c r="E1146" i="3" s="1"/>
  <c r="C1145" i="3"/>
  <c r="E1145" i="3" s="1"/>
  <c r="C1144" i="3"/>
  <c r="E1144" i="3" s="1"/>
  <c r="C1143" i="3"/>
  <c r="E1143" i="3" s="1"/>
  <c r="G1143" i="3" s="1"/>
  <c r="C1142" i="3"/>
  <c r="E1142" i="3" s="1"/>
  <c r="C1141" i="3"/>
  <c r="E1141" i="3" s="1"/>
  <c r="G1141" i="3" s="1"/>
  <c r="C1140" i="3"/>
  <c r="E1140" i="3" s="1"/>
  <c r="G1140" i="3" s="1"/>
  <c r="C1139" i="3"/>
  <c r="E1139" i="3" s="1"/>
  <c r="G1139" i="3" s="1"/>
  <c r="C1138" i="3"/>
  <c r="E1138" i="3" s="1"/>
  <c r="G1138" i="3" s="1"/>
  <c r="C1137" i="3"/>
  <c r="E1137" i="3" s="1"/>
  <c r="C1136" i="3"/>
  <c r="E1136" i="3" s="1"/>
  <c r="G1136" i="3" s="1"/>
  <c r="C1135" i="3"/>
  <c r="E1135" i="3" s="1"/>
  <c r="G1135" i="3" s="1"/>
  <c r="C1134" i="3"/>
  <c r="E1134" i="3" s="1"/>
  <c r="G1134" i="3" s="1"/>
  <c r="C1133" i="3"/>
  <c r="E1133" i="3" s="1"/>
  <c r="G1133" i="3" s="1"/>
  <c r="C1132" i="3"/>
  <c r="E1132" i="3" s="1"/>
  <c r="C1131" i="3"/>
  <c r="E1131" i="3" s="1"/>
  <c r="C1130" i="3"/>
  <c r="E1130" i="3" s="1"/>
  <c r="C1129" i="3"/>
  <c r="E1129" i="3" s="1"/>
  <c r="G1129" i="3" s="1"/>
  <c r="C1128" i="3"/>
  <c r="E1128" i="3" s="1"/>
  <c r="G1128" i="3" s="1"/>
  <c r="C1127" i="3"/>
  <c r="E1127" i="3" s="1"/>
  <c r="C1126" i="3"/>
  <c r="E1126" i="3" s="1"/>
  <c r="C1125" i="3"/>
  <c r="E1125" i="3" s="1"/>
  <c r="G1125" i="3" s="1"/>
  <c r="C1124" i="3"/>
  <c r="E1124" i="3" s="1"/>
  <c r="G1124" i="3" s="1"/>
  <c r="C1123" i="3"/>
  <c r="E1123" i="3" s="1"/>
  <c r="G1123" i="3" s="1"/>
  <c r="C1122" i="3"/>
  <c r="E1122" i="3" s="1"/>
  <c r="G1122" i="3" s="1"/>
  <c r="C1121" i="3"/>
  <c r="E1121" i="3" s="1"/>
  <c r="C1120" i="3"/>
  <c r="E1120" i="3" s="1"/>
  <c r="G1120" i="3" s="1"/>
  <c r="C1119" i="3"/>
  <c r="E1119" i="3" s="1"/>
  <c r="C1118" i="3"/>
  <c r="E1118" i="3" s="1"/>
  <c r="G1118" i="3" s="1"/>
  <c r="C1117" i="3"/>
  <c r="E1117" i="3" s="1"/>
  <c r="G1117" i="3" s="1"/>
  <c r="C1116" i="3"/>
  <c r="E1116" i="3" s="1"/>
  <c r="C1115" i="3"/>
  <c r="E1115" i="3" s="1"/>
  <c r="G1115" i="3" s="1"/>
  <c r="C1114" i="3"/>
  <c r="E1114" i="3" s="1"/>
  <c r="C1113" i="3"/>
  <c r="E1113" i="3" s="1"/>
  <c r="G1113" i="3" s="1"/>
  <c r="C1112" i="3"/>
  <c r="E1112" i="3" s="1"/>
  <c r="G1112" i="3" s="1"/>
  <c r="C1111" i="3"/>
  <c r="E1111" i="3" s="1"/>
  <c r="G1111" i="3" s="1"/>
  <c r="C1110" i="3"/>
  <c r="E1110" i="3" s="1"/>
  <c r="C1109" i="3"/>
  <c r="E1109" i="3" s="1"/>
  <c r="G1109" i="3" s="1"/>
  <c r="C1108" i="3"/>
  <c r="E1108" i="3" s="1"/>
  <c r="G1108" i="3" s="1"/>
  <c r="C1107" i="3"/>
  <c r="E1107" i="3" s="1"/>
  <c r="C1106" i="3"/>
  <c r="E1106" i="3" s="1"/>
  <c r="G1106" i="3" s="1"/>
  <c r="C1105" i="3"/>
  <c r="E1105" i="3" s="1"/>
  <c r="C1104" i="3"/>
  <c r="E1104" i="3" s="1"/>
  <c r="G1104" i="3" s="1"/>
  <c r="C1103" i="3"/>
  <c r="E1103" i="3" s="1"/>
  <c r="C1102" i="3"/>
  <c r="E1102" i="3" s="1"/>
  <c r="G1102" i="3" s="1"/>
  <c r="C1101" i="3"/>
  <c r="E1101" i="3" s="1"/>
  <c r="C1100" i="3"/>
  <c r="E1100" i="3" s="1"/>
  <c r="C1099" i="3"/>
  <c r="E1099" i="3" s="1"/>
  <c r="G1099" i="3" s="1"/>
  <c r="C1098" i="3"/>
  <c r="E1098" i="3" s="1"/>
  <c r="C1097" i="3"/>
  <c r="E1097" i="3" s="1"/>
  <c r="G1097" i="3" s="1"/>
  <c r="C1096" i="3"/>
  <c r="E1096" i="3" s="1"/>
  <c r="G1096" i="3" s="1"/>
  <c r="C1095" i="3"/>
  <c r="E1095" i="3" s="1"/>
  <c r="G1095" i="3" s="1"/>
  <c r="C1094" i="3"/>
  <c r="E1094" i="3" s="1"/>
  <c r="C1093" i="3"/>
  <c r="E1093" i="3" s="1"/>
  <c r="G1093" i="3" s="1"/>
  <c r="C1092" i="3"/>
  <c r="E1092" i="3" s="1"/>
  <c r="G1092" i="3" s="1"/>
  <c r="C1091" i="3"/>
  <c r="E1091" i="3" s="1"/>
  <c r="C1090" i="3"/>
  <c r="E1090" i="3" s="1"/>
  <c r="G1090" i="3" s="1"/>
  <c r="C1089" i="3"/>
  <c r="E1089" i="3" s="1"/>
  <c r="G1089" i="3" s="1"/>
  <c r="C1088" i="3"/>
  <c r="E1088" i="3" s="1"/>
  <c r="G1088" i="3" s="1"/>
  <c r="C1087" i="3"/>
  <c r="E1087" i="3" s="1"/>
  <c r="C1086" i="3"/>
  <c r="E1086" i="3" s="1"/>
  <c r="G1086" i="3" s="1"/>
  <c r="C1085" i="3"/>
  <c r="E1085" i="3" s="1"/>
  <c r="G1085" i="3" s="1"/>
  <c r="C1084" i="3"/>
  <c r="E1084" i="3" s="1"/>
  <c r="G1084" i="3" s="1"/>
  <c r="C1083" i="3"/>
  <c r="E1083" i="3" s="1"/>
  <c r="G1083" i="3" s="1"/>
  <c r="C1082" i="3"/>
  <c r="E1082" i="3" s="1"/>
  <c r="C1081" i="3"/>
  <c r="E1081" i="3" s="1"/>
  <c r="G1081" i="3" s="1"/>
  <c r="C1080" i="3"/>
  <c r="E1080" i="3" s="1"/>
  <c r="C1079" i="3"/>
  <c r="E1079" i="3" s="1"/>
  <c r="G1079" i="3" s="1"/>
  <c r="C1078" i="3"/>
  <c r="E1078" i="3" s="1"/>
  <c r="C1077" i="3"/>
  <c r="E1077" i="3" s="1"/>
  <c r="C1076" i="3"/>
  <c r="E1076" i="3" s="1"/>
  <c r="G1076" i="3" s="1"/>
  <c r="C1075" i="3"/>
  <c r="E1075" i="3" s="1"/>
  <c r="C1074" i="3"/>
  <c r="E1074" i="3" s="1"/>
  <c r="G1074" i="3" s="1"/>
  <c r="C1073" i="3"/>
  <c r="E1073" i="3" s="1"/>
  <c r="G1073" i="3" s="1"/>
  <c r="C1072" i="3"/>
  <c r="E1072" i="3" s="1"/>
  <c r="C1071" i="3"/>
  <c r="E1071" i="3" s="1"/>
  <c r="C1070" i="3"/>
  <c r="E1070" i="3" s="1"/>
  <c r="G1070" i="3" s="1"/>
  <c r="C1069" i="3"/>
  <c r="E1069" i="3" s="1"/>
  <c r="G1069" i="3" s="1"/>
  <c r="C1068" i="3"/>
  <c r="E1068" i="3" s="1"/>
  <c r="G1068" i="3" s="1"/>
  <c r="C1067" i="3"/>
  <c r="E1067" i="3" s="1"/>
  <c r="G1067" i="3" s="1"/>
  <c r="C1066" i="3"/>
  <c r="E1066" i="3" s="1"/>
  <c r="C1065" i="3"/>
  <c r="E1065" i="3" s="1"/>
  <c r="G1065" i="3" s="1"/>
  <c r="C1064" i="3"/>
  <c r="E1064" i="3" s="1"/>
  <c r="G1064" i="3" s="1"/>
  <c r="C1063" i="3"/>
  <c r="E1063" i="3" s="1"/>
  <c r="G1063" i="3" s="1"/>
  <c r="C1062" i="3"/>
  <c r="E1062" i="3" s="1"/>
  <c r="C1061" i="3"/>
  <c r="E1061" i="3" s="1"/>
  <c r="G1061" i="3" s="1"/>
  <c r="C1060" i="3"/>
  <c r="E1060" i="3" s="1"/>
  <c r="G1060" i="3" s="1"/>
  <c r="C1059" i="3"/>
  <c r="E1059" i="3" s="1"/>
  <c r="C1058" i="3"/>
  <c r="E1058" i="3" s="1"/>
  <c r="G1058" i="3" s="1"/>
  <c r="C1057" i="3"/>
  <c r="E1057" i="3" s="1"/>
  <c r="C1056" i="3"/>
  <c r="E1056" i="3" s="1"/>
  <c r="G1056" i="3" s="1"/>
  <c r="C1055" i="3"/>
  <c r="E1055" i="3" s="1"/>
  <c r="C1054" i="3"/>
  <c r="E1054" i="3" s="1"/>
  <c r="G1054" i="3" s="1"/>
  <c r="C1053" i="3"/>
  <c r="E1053" i="3" s="1"/>
  <c r="G1053" i="3" s="1"/>
  <c r="C1052" i="3"/>
  <c r="E1052" i="3" s="1"/>
  <c r="G1052" i="3" s="1"/>
  <c r="C1051" i="3"/>
  <c r="E1051" i="3" s="1"/>
  <c r="G1051" i="3" s="1"/>
  <c r="C1050" i="3"/>
  <c r="E1050" i="3" s="1"/>
  <c r="C1049" i="3"/>
  <c r="E1049" i="3" s="1"/>
  <c r="G1049" i="3" s="1"/>
  <c r="C1048" i="3"/>
  <c r="E1048" i="3" s="1"/>
  <c r="C1047" i="3"/>
  <c r="E1047" i="3" s="1"/>
  <c r="G1047" i="3" s="1"/>
  <c r="C1046" i="3"/>
  <c r="E1046" i="3" s="1"/>
  <c r="C1045" i="3"/>
  <c r="E1045" i="3" s="1"/>
  <c r="G1045" i="3" s="1"/>
  <c r="C1044" i="3"/>
  <c r="E1044" i="3" s="1"/>
  <c r="G1044" i="3" s="1"/>
  <c r="C1043" i="3"/>
  <c r="E1043" i="3" s="1"/>
  <c r="C1042" i="3"/>
  <c r="E1042" i="3" s="1"/>
  <c r="C1041" i="3"/>
  <c r="E1041" i="3" s="1"/>
  <c r="C1040" i="3"/>
  <c r="E1040" i="3" s="1"/>
  <c r="C1039" i="3"/>
  <c r="E1039" i="3" s="1"/>
  <c r="C1038" i="3"/>
  <c r="E1038" i="3" s="1"/>
  <c r="G1038" i="3" s="1"/>
  <c r="C1037" i="3"/>
  <c r="E1037" i="3" s="1"/>
  <c r="C1036" i="3"/>
  <c r="E1036" i="3" s="1"/>
  <c r="G1036" i="3" s="1"/>
  <c r="C1035" i="3"/>
  <c r="E1035" i="3" s="1"/>
  <c r="G1035" i="3" s="1"/>
  <c r="C1034" i="3"/>
  <c r="E1034" i="3" s="1"/>
  <c r="G1034" i="3" s="1"/>
  <c r="C1033" i="3"/>
  <c r="E1033" i="3" s="1"/>
  <c r="G1033" i="3" s="1"/>
  <c r="C1032" i="3"/>
  <c r="E1032" i="3" s="1"/>
  <c r="C1031" i="3"/>
  <c r="E1031" i="3" s="1"/>
  <c r="G1031" i="3" s="1"/>
  <c r="C1030" i="3"/>
  <c r="E1030" i="3" s="1"/>
  <c r="C1029" i="3"/>
  <c r="E1029" i="3" s="1"/>
  <c r="G1029" i="3" s="1"/>
  <c r="C1028" i="3"/>
  <c r="E1028" i="3" s="1"/>
  <c r="G1028" i="3" s="1"/>
  <c r="C1027" i="3"/>
  <c r="E1027" i="3" s="1"/>
  <c r="C1026" i="3"/>
  <c r="E1026" i="3" s="1"/>
  <c r="C1025" i="3"/>
  <c r="E1025" i="3" s="1"/>
  <c r="G1025" i="3" s="1"/>
  <c r="C1024" i="3"/>
  <c r="E1024" i="3" s="1"/>
  <c r="G1024" i="3" s="1"/>
  <c r="C1023" i="3"/>
  <c r="E1023" i="3" s="1"/>
  <c r="C1022" i="3"/>
  <c r="E1022" i="3" s="1"/>
  <c r="G1022" i="3" s="1"/>
  <c r="C1021" i="3"/>
  <c r="E1021" i="3" s="1"/>
  <c r="C1020" i="3"/>
  <c r="E1020" i="3" s="1"/>
  <c r="G1020" i="3" s="1"/>
  <c r="C1019" i="3"/>
  <c r="E1019" i="3" s="1"/>
  <c r="G1019" i="3" s="1"/>
  <c r="C1018" i="3"/>
  <c r="E1018" i="3" s="1"/>
  <c r="G1018" i="3" s="1"/>
  <c r="C1017" i="3"/>
  <c r="E1017" i="3" s="1"/>
  <c r="G1017" i="3" s="1"/>
  <c r="C1016" i="3"/>
  <c r="E1016" i="3" s="1"/>
  <c r="G1016" i="3" s="1"/>
  <c r="C1015" i="3"/>
  <c r="E1015" i="3" s="1"/>
  <c r="G1015" i="3" s="1"/>
  <c r="C1014" i="3"/>
  <c r="E1014" i="3" s="1"/>
  <c r="C1013" i="3"/>
  <c r="E1013" i="3" s="1"/>
  <c r="G1013" i="3" s="1"/>
  <c r="C1012" i="3"/>
  <c r="E1012" i="3" s="1"/>
  <c r="G1012" i="3" s="1"/>
  <c r="C1011" i="3"/>
  <c r="E1011" i="3" s="1"/>
  <c r="C1010" i="3"/>
  <c r="E1010" i="3" s="1"/>
  <c r="C1009" i="3"/>
  <c r="E1009" i="3" s="1"/>
  <c r="G1009" i="3" s="1"/>
  <c r="C1008" i="3"/>
  <c r="E1008" i="3" s="1"/>
  <c r="G1008" i="3" s="1"/>
  <c r="C1007" i="3"/>
  <c r="E1007" i="3" s="1"/>
  <c r="C1006" i="3"/>
  <c r="E1006" i="3" s="1"/>
  <c r="G1006" i="3" s="1"/>
  <c r="C1005" i="3"/>
  <c r="E1005" i="3" s="1"/>
  <c r="C1004" i="3"/>
  <c r="E1004" i="3" s="1"/>
  <c r="G1004" i="3" s="1"/>
  <c r="C1003" i="3"/>
  <c r="E1003" i="3" s="1"/>
  <c r="G1003" i="3" s="1"/>
  <c r="C1002" i="3"/>
  <c r="E1002" i="3" s="1"/>
  <c r="G1002" i="3" s="1"/>
  <c r="C1001" i="3"/>
  <c r="E1001" i="3" s="1"/>
  <c r="G1001" i="3" s="1"/>
  <c r="C1000" i="3"/>
  <c r="E1000" i="3" s="1"/>
  <c r="C999" i="3"/>
  <c r="E999" i="3" s="1"/>
  <c r="G999" i="3" s="1"/>
  <c r="C998" i="3"/>
  <c r="E998" i="3" s="1"/>
  <c r="C997" i="3"/>
  <c r="E997" i="3" s="1"/>
  <c r="G997" i="3" s="1"/>
  <c r="C996" i="3"/>
  <c r="E996" i="3" s="1"/>
  <c r="C995" i="3"/>
  <c r="E995" i="3" s="1"/>
  <c r="C994" i="3"/>
  <c r="E994" i="3" s="1"/>
  <c r="C993" i="3"/>
  <c r="E993" i="3" s="1"/>
  <c r="G993" i="3" s="1"/>
  <c r="C992" i="3"/>
  <c r="E992" i="3" s="1"/>
  <c r="G992" i="3" s="1"/>
  <c r="C991" i="3"/>
  <c r="E991" i="3" s="1"/>
  <c r="C990" i="3"/>
  <c r="E990" i="3" s="1"/>
  <c r="G990" i="3" s="1"/>
  <c r="C989" i="3"/>
  <c r="E989" i="3" s="1"/>
  <c r="C988" i="3"/>
  <c r="E988" i="3" s="1"/>
  <c r="G988" i="3" s="1"/>
  <c r="C987" i="3"/>
  <c r="E987" i="3" s="1"/>
  <c r="G987" i="3" s="1"/>
  <c r="C986" i="3"/>
  <c r="E986" i="3" s="1"/>
  <c r="G986" i="3" s="1"/>
  <c r="C985" i="3"/>
  <c r="E985" i="3" s="1"/>
  <c r="G985" i="3" s="1"/>
  <c r="C984" i="3"/>
  <c r="E984" i="3" s="1"/>
  <c r="G984" i="3" s="1"/>
  <c r="C983" i="3"/>
  <c r="E983" i="3" s="1"/>
  <c r="G983" i="3" s="1"/>
  <c r="C982" i="3"/>
  <c r="E982" i="3" s="1"/>
  <c r="C981" i="3"/>
  <c r="E981" i="3" s="1"/>
  <c r="G981" i="3" s="1"/>
  <c r="C980" i="3"/>
  <c r="E980" i="3" s="1"/>
  <c r="G980" i="3" s="1"/>
  <c r="C979" i="3"/>
  <c r="E979" i="3" s="1"/>
  <c r="C978" i="3"/>
  <c r="E978" i="3" s="1"/>
  <c r="C977" i="3"/>
  <c r="E977" i="3" s="1"/>
  <c r="G977" i="3" s="1"/>
  <c r="C976" i="3"/>
  <c r="E976" i="3" s="1"/>
  <c r="G976" i="3" s="1"/>
  <c r="C975" i="3"/>
  <c r="E975" i="3" s="1"/>
  <c r="C974" i="3"/>
  <c r="E974" i="3" s="1"/>
  <c r="G974" i="3" s="1"/>
  <c r="C973" i="3"/>
  <c r="E973" i="3" s="1"/>
  <c r="C972" i="3"/>
  <c r="E972" i="3" s="1"/>
  <c r="C971" i="3"/>
  <c r="E971" i="3" s="1"/>
  <c r="G971" i="3" s="1"/>
  <c r="C970" i="3"/>
  <c r="E970" i="3" s="1"/>
  <c r="G970" i="3" s="1"/>
  <c r="C969" i="3"/>
  <c r="E969" i="3" s="1"/>
  <c r="G969" i="3" s="1"/>
  <c r="C968" i="3"/>
  <c r="E968" i="3" s="1"/>
  <c r="G968" i="3" s="1"/>
  <c r="C967" i="3"/>
  <c r="E967" i="3" s="1"/>
  <c r="G967" i="3" s="1"/>
  <c r="C966" i="3"/>
  <c r="E966" i="3" s="1"/>
  <c r="C965" i="3"/>
  <c r="E965" i="3" s="1"/>
  <c r="G965" i="3" s="1"/>
  <c r="C964" i="3"/>
  <c r="E964" i="3" s="1"/>
  <c r="G964" i="3" s="1"/>
  <c r="C963" i="3"/>
  <c r="E963" i="3" s="1"/>
  <c r="C962" i="3"/>
  <c r="E962" i="3" s="1"/>
  <c r="C961" i="3"/>
  <c r="E961" i="3" s="1"/>
  <c r="G961" i="3" s="1"/>
  <c r="C960" i="3"/>
  <c r="E960" i="3" s="1"/>
  <c r="C959" i="3"/>
  <c r="E959" i="3" s="1"/>
  <c r="C958" i="3"/>
  <c r="E958" i="3" s="1"/>
  <c r="G958" i="3" s="1"/>
  <c r="C957" i="3"/>
  <c r="E957" i="3" s="1"/>
  <c r="G957" i="3" s="1"/>
  <c r="C956" i="3"/>
  <c r="E956" i="3" s="1"/>
  <c r="G956" i="3" s="1"/>
  <c r="C955" i="3"/>
  <c r="E955" i="3" s="1"/>
  <c r="G955" i="3" s="1"/>
  <c r="C954" i="3"/>
  <c r="E954" i="3" s="1"/>
  <c r="G954" i="3" s="1"/>
  <c r="C953" i="3"/>
  <c r="E953" i="3" s="1"/>
  <c r="G953" i="3" s="1"/>
  <c r="C952" i="3"/>
  <c r="E952" i="3" s="1"/>
  <c r="G952" i="3" s="1"/>
  <c r="C951" i="3"/>
  <c r="E951" i="3" s="1"/>
  <c r="G951" i="3" s="1"/>
  <c r="C950" i="3"/>
  <c r="E950" i="3" s="1"/>
  <c r="C949" i="3"/>
  <c r="E949" i="3" s="1"/>
  <c r="C948" i="3"/>
  <c r="E948" i="3" s="1"/>
  <c r="G948" i="3" s="1"/>
  <c r="C947" i="3"/>
  <c r="E947" i="3" s="1"/>
  <c r="C946" i="3"/>
  <c r="E946" i="3" s="1"/>
  <c r="C945" i="3"/>
  <c r="E945" i="3" s="1"/>
  <c r="G945" i="3" s="1"/>
  <c r="C944" i="3"/>
  <c r="E944" i="3" s="1"/>
  <c r="C943" i="3"/>
  <c r="E943" i="3" s="1"/>
  <c r="C942" i="3"/>
  <c r="E942" i="3" s="1"/>
  <c r="G942" i="3" s="1"/>
  <c r="C941" i="3"/>
  <c r="E941" i="3" s="1"/>
  <c r="C940" i="3"/>
  <c r="E940" i="3" s="1"/>
  <c r="G940" i="3" s="1"/>
  <c r="C939" i="3"/>
  <c r="E939" i="3" s="1"/>
  <c r="G939" i="3" s="1"/>
  <c r="C938" i="3"/>
  <c r="E938" i="3" s="1"/>
  <c r="G938" i="3" s="1"/>
  <c r="C937" i="3"/>
  <c r="E937" i="3" s="1"/>
  <c r="G937" i="3" s="1"/>
  <c r="C936" i="3"/>
  <c r="E936" i="3" s="1"/>
  <c r="G936" i="3" s="1"/>
  <c r="C935" i="3"/>
  <c r="E935" i="3" s="1"/>
  <c r="G935" i="3" s="1"/>
  <c r="C934" i="3"/>
  <c r="E934" i="3" s="1"/>
  <c r="C933" i="3"/>
  <c r="E933" i="3" s="1"/>
  <c r="G933" i="3" s="1"/>
  <c r="C932" i="3"/>
  <c r="E932" i="3" s="1"/>
  <c r="G932" i="3" s="1"/>
  <c r="C931" i="3"/>
  <c r="E931" i="3" s="1"/>
  <c r="C930" i="3"/>
  <c r="E930" i="3" s="1"/>
  <c r="C929" i="3"/>
  <c r="E929" i="3" s="1"/>
  <c r="G929" i="3" s="1"/>
  <c r="C928" i="3"/>
  <c r="E928" i="3" s="1"/>
  <c r="G928" i="3" s="1"/>
  <c r="C927" i="3"/>
  <c r="E927" i="3" s="1"/>
  <c r="C926" i="3"/>
  <c r="E926" i="3" s="1"/>
  <c r="G926" i="3" s="1"/>
  <c r="C925" i="3"/>
  <c r="E925" i="3" s="1"/>
  <c r="G925" i="3" s="1"/>
  <c r="C924" i="3"/>
  <c r="E924" i="3" s="1"/>
  <c r="C923" i="3"/>
  <c r="E923" i="3" s="1"/>
  <c r="G923" i="3" s="1"/>
  <c r="C922" i="3"/>
  <c r="E922" i="3" s="1"/>
  <c r="G922" i="3" s="1"/>
  <c r="C921" i="3"/>
  <c r="E921" i="3" s="1"/>
  <c r="G921" i="3" s="1"/>
  <c r="C920" i="3"/>
  <c r="E920" i="3" s="1"/>
  <c r="G920" i="3" s="1"/>
  <c r="C919" i="3"/>
  <c r="E919" i="3" s="1"/>
  <c r="G919" i="3" s="1"/>
  <c r="C918" i="3"/>
  <c r="E918" i="3" s="1"/>
  <c r="C917" i="3"/>
  <c r="E917" i="3" s="1"/>
  <c r="G917" i="3" s="1"/>
  <c r="C916" i="3"/>
  <c r="E916" i="3" s="1"/>
  <c r="G916" i="3" s="1"/>
  <c r="C915" i="3"/>
  <c r="E915" i="3" s="1"/>
  <c r="C914" i="3"/>
  <c r="E914" i="3" s="1"/>
  <c r="C913" i="3"/>
  <c r="E913" i="3" s="1"/>
  <c r="C912" i="3"/>
  <c r="E912" i="3" s="1"/>
  <c r="G912" i="3" s="1"/>
  <c r="C911" i="3"/>
  <c r="E911" i="3" s="1"/>
  <c r="C910" i="3"/>
  <c r="E910" i="3" s="1"/>
  <c r="G910" i="3" s="1"/>
  <c r="C909" i="3"/>
  <c r="E909" i="3" s="1"/>
  <c r="G909" i="3" s="1"/>
  <c r="C908" i="3"/>
  <c r="E908" i="3" s="1"/>
  <c r="G908" i="3" s="1"/>
  <c r="C907" i="3"/>
  <c r="E907" i="3" s="1"/>
  <c r="G907" i="3" s="1"/>
  <c r="C906" i="3"/>
  <c r="E906" i="3" s="1"/>
  <c r="G906" i="3" s="1"/>
  <c r="C905" i="3"/>
  <c r="E905" i="3" s="1"/>
  <c r="G905" i="3" s="1"/>
  <c r="C904" i="3"/>
  <c r="E904" i="3" s="1"/>
  <c r="G904" i="3" s="1"/>
  <c r="C903" i="3"/>
  <c r="E903" i="3" s="1"/>
  <c r="C902" i="3"/>
  <c r="E902" i="3" s="1"/>
  <c r="C901" i="3"/>
  <c r="E901" i="3" s="1"/>
  <c r="G901" i="3" s="1"/>
  <c r="C900" i="3"/>
  <c r="E900" i="3" s="1"/>
  <c r="G900" i="3" s="1"/>
  <c r="C899" i="3"/>
  <c r="E899" i="3" s="1"/>
  <c r="G899" i="3" s="1"/>
  <c r="C898" i="3"/>
  <c r="E898" i="3" s="1"/>
  <c r="C897" i="3"/>
  <c r="E897" i="3" s="1"/>
  <c r="C896" i="3"/>
  <c r="E896" i="3" s="1"/>
  <c r="G896" i="3" s="1"/>
  <c r="C895" i="3"/>
  <c r="E895" i="3" s="1"/>
  <c r="G895" i="3" s="1"/>
  <c r="C894" i="3"/>
  <c r="E894" i="3" s="1"/>
  <c r="G894" i="3" s="1"/>
  <c r="C893" i="3"/>
  <c r="E893" i="3" s="1"/>
  <c r="C892" i="3"/>
  <c r="E892" i="3" s="1"/>
  <c r="C891" i="3"/>
  <c r="E891" i="3" s="1"/>
  <c r="C890" i="3"/>
  <c r="E890" i="3" s="1"/>
  <c r="G890" i="3" s="1"/>
  <c r="C889" i="3"/>
  <c r="E889" i="3" s="1"/>
  <c r="G889" i="3" s="1"/>
  <c r="C888" i="3"/>
  <c r="E888" i="3" s="1"/>
  <c r="G888" i="3" s="1"/>
  <c r="C887" i="3"/>
  <c r="E887" i="3" s="1"/>
  <c r="C886" i="3"/>
  <c r="E886" i="3" s="1"/>
  <c r="C885" i="3"/>
  <c r="E885" i="3" s="1"/>
  <c r="G885" i="3" s="1"/>
  <c r="C884" i="3"/>
  <c r="E884" i="3" s="1"/>
  <c r="G884" i="3" s="1"/>
  <c r="C883" i="3"/>
  <c r="E883" i="3" s="1"/>
  <c r="G883" i="3" s="1"/>
  <c r="C882" i="3"/>
  <c r="E882" i="3" s="1"/>
  <c r="C881" i="3"/>
  <c r="E881" i="3" s="1"/>
  <c r="G881" i="3" s="1"/>
  <c r="C880" i="3"/>
  <c r="E880" i="3" s="1"/>
  <c r="G880" i="3" s="1"/>
  <c r="C879" i="3"/>
  <c r="E879" i="3" s="1"/>
  <c r="G879" i="3" s="1"/>
  <c r="C878" i="3"/>
  <c r="E878" i="3" s="1"/>
  <c r="G878" i="3" s="1"/>
  <c r="C877" i="3"/>
  <c r="E877" i="3" s="1"/>
  <c r="G877" i="3" s="1"/>
  <c r="C876" i="3"/>
  <c r="E876" i="3" s="1"/>
  <c r="C875" i="3"/>
  <c r="E875" i="3" s="1"/>
  <c r="C874" i="3"/>
  <c r="E874" i="3" s="1"/>
  <c r="G874" i="3" s="1"/>
  <c r="C873" i="3"/>
  <c r="E873" i="3" s="1"/>
  <c r="G873" i="3" s="1"/>
  <c r="C872" i="3"/>
  <c r="E872" i="3" s="1"/>
  <c r="G872" i="3" s="1"/>
  <c r="C871" i="3"/>
  <c r="E871" i="3" s="1"/>
  <c r="C870" i="3"/>
  <c r="E870" i="3" s="1"/>
  <c r="C869" i="3"/>
  <c r="E869" i="3" s="1"/>
  <c r="G869" i="3" s="1"/>
  <c r="C868" i="3"/>
  <c r="E868" i="3" s="1"/>
  <c r="G868" i="3" s="1"/>
  <c r="C867" i="3"/>
  <c r="E867" i="3" s="1"/>
  <c r="G867" i="3" s="1"/>
  <c r="C866" i="3"/>
  <c r="E866" i="3" s="1"/>
  <c r="C865" i="3"/>
  <c r="E865" i="3" s="1"/>
  <c r="C864" i="3"/>
  <c r="E864" i="3" s="1"/>
  <c r="G864" i="3" s="1"/>
  <c r="C863" i="3"/>
  <c r="E863" i="3" s="1"/>
  <c r="G863" i="3" s="1"/>
  <c r="C862" i="3"/>
  <c r="E862" i="3" s="1"/>
  <c r="G862" i="3" s="1"/>
  <c r="C861" i="3"/>
  <c r="E861" i="3" s="1"/>
  <c r="C860" i="3"/>
  <c r="E860" i="3" s="1"/>
  <c r="C859" i="3"/>
  <c r="E859" i="3" s="1"/>
  <c r="C858" i="3"/>
  <c r="E858" i="3" s="1"/>
  <c r="C857" i="3"/>
  <c r="E857" i="3" s="1"/>
  <c r="G857" i="3" s="1"/>
  <c r="C856" i="3"/>
  <c r="E856" i="3" s="1"/>
  <c r="C855" i="3"/>
  <c r="E855" i="3" s="1"/>
  <c r="C854" i="3"/>
  <c r="E854" i="3" s="1"/>
  <c r="C853" i="3"/>
  <c r="E853" i="3" s="1"/>
  <c r="G853" i="3" s="1"/>
  <c r="C852" i="3"/>
  <c r="E852" i="3" s="1"/>
  <c r="G852" i="3" s="1"/>
  <c r="C851" i="3"/>
  <c r="E851" i="3" s="1"/>
  <c r="G851" i="3" s="1"/>
  <c r="C850" i="3"/>
  <c r="E850" i="3" s="1"/>
  <c r="G850" i="3" s="1"/>
  <c r="C849" i="3"/>
  <c r="E849" i="3" s="1"/>
  <c r="G849" i="3" s="1"/>
  <c r="C848" i="3"/>
  <c r="E848" i="3" s="1"/>
  <c r="G848" i="3" s="1"/>
  <c r="C847" i="3"/>
  <c r="E847" i="3" s="1"/>
  <c r="G847" i="3" s="1"/>
  <c r="C846" i="3"/>
  <c r="E846" i="3" s="1"/>
  <c r="G846" i="3" s="1"/>
  <c r="C845" i="3"/>
  <c r="E845" i="3" s="1"/>
  <c r="G845" i="3" s="1"/>
  <c r="C844" i="3"/>
  <c r="E844" i="3" s="1"/>
  <c r="G844" i="3" s="1"/>
  <c r="C843" i="3"/>
  <c r="E843" i="3" s="1"/>
  <c r="C842" i="3"/>
  <c r="E842" i="3" s="1"/>
  <c r="C841" i="3"/>
  <c r="E841" i="3" s="1"/>
  <c r="C840" i="3"/>
  <c r="E840" i="3" s="1"/>
  <c r="C839" i="3"/>
  <c r="E839" i="3" s="1"/>
  <c r="C838" i="3"/>
  <c r="E838" i="3" s="1"/>
  <c r="C837" i="3"/>
  <c r="E837" i="3" s="1"/>
  <c r="G837" i="3" s="1"/>
  <c r="C836" i="3"/>
  <c r="E836" i="3" s="1"/>
  <c r="G836" i="3" s="1"/>
  <c r="C835" i="3"/>
  <c r="E835" i="3" s="1"/>
  <c r="G835" i="3" s="1"/>
  <c r="C834" i="3"/>
  <c r="E834" i="3" s="1"/>
  <c r="G834" i="3" s="1"/>
  <c r="C833" i="3"/>
  <c r="E833" i="3" s="1"/>
  <c r="G833" i="3" s="1"/>
  <c r="C832" i="3"/>
  <c r="E832" i="3" s="1"/>
  <c r="G832" i="3" s="1"/>
  <c r="C831" i="3"/>
  <c r="E831" i="3" s="1"/>
  <c r="G831" i="3" s="1"/>
  <c r="C830" i="3"/>
  <c r="E830" i="3" s="1"/>
  <c r="G830" i="3" s="1"/>
  <c r="C829" i="3"/>
  <c r="E829" i="3" s="1"/>
  <c r="G829" i="3" s="1"/>
  <c r="C828" i="3"/>
  <c r="E828" i="3" s="1"/>
  <c r="G828" i="3" s="1"/>
  <c r="C827" i="3"/>
  <c r="E827" i="3" s="1"/>
  <c r="C826" i="3"/>
  <c r="E826" i="3" s="1"/>
  <c r="C825" i="3"/>
  <c r="E825" i="3" s="1"/>
  <c r="C824" i="3"/>
  <c r="E824" i="3" s="1"/>
  <c r="C823" i="3"/>
  <c r="E823" i="3" s="1"/>
  <c r="C822" i="3"/>
  <c r="E822" i="3" s="1"/>
  <c r="C821" i="3"/>
  <c r="E821" i="3" s="1"/>
  <c r="G821" i="3" s="1"/>
  <c r="C820" i="3"/>
  <c r="E820" i="3" s="1"/>
  <c r="G820" i="3" s="1"/>
  <c r="C819" i="3"/>
  <c r="E819" i="3" s="1"/>
  <c r="G819" i="3" s="1"/>
  <c r="C818" i="3"/>
  <c r="E818" i="3" s="1"/>
  <c r="G818" i="3" s="1"/>
  <c r="C817" i="3"/>
  <c r="E817" i="3" s="1"/>
  <c r="G817" i="3" s="1"/>
  <c r="C816" i="3"/>
  <c r="E816" i="3" s="1"/>
  <c r="G816" i="3" s="1"/>
  <c r="C815" i="3"/>
  <c r="E815" i="3" s="1"/>
  <c r="G815" i="3" s="1"/>
  <c r="C814" i="3"/>
  <c r="E814" i="3" s="1"/>
  <c r="G814" i="3" s="1"/>
  <c r="C813" i="3"/>
  <c r="E813" i="3" s="1"/>
  <c r="G813" i="3" s="1"/>
  <c r="C812" i="3"/>
  <c r="E812" i="3" s="1"/>
  <c r="G812" i="3" s="1"/>
  <c r="C811" i="3"/>
  <c r="E811" i="3" s="1"/>
  <c r="C810" i="3"/>
  <c r="E810" i="3" s="1"/>
  <c r="C809" i="3"/>
  <c r="E809" i="3" s="1"/>
  <c r="G809" i="3" s="1"/>
  <c r="C808" i="3"/>
  <c r="E808" i="3" s="1"/>
  <c r="G808" i="3" s="1"/>
  <c r="C807" i="3"/>
  <c r="E807" i="3" s="1"/>
  <c r="C806" i="3"/>
  <c r="E806" i="3" s="1"/>
  <c r="G806" i="3" s="1"/>
  <c r="C805" i="3"/>
  <c r="E805" i="3" s="1"/>
  <c r="G805" i="3" s="1"/>
  <c r="C804" i="3"/>
  <c r="E804" i="3" s="1"/>
  <c r="G804" i="3" s="1"/>
  <c r="C803" i="3"/>
  <c r="E803" i="3" s="1"/>
  <c r="G803" i="3" s="1"/>
  <c r="C802" i="3"/>
  <c r="E802" i="3" s="1"/>
  <c r="C801" i="3"/>
  <c r="E801" i="3" s="1"/>
  <c r="C800" i="3"/>
  <c r="E800" i="3" s="1"/>
  <c r="G800" i="3" s="1"/>
  <c r="C799" i="3"/>
  <c r="E799" i="3" s="1"/>
  <c r="G799" i="3" s="1"/>
  <c r="C798" i="3"/>
  <c r="E798" i="3" s="1"/>
  <c r="C797" i="3"/>
  <c r="E797" i="3" s="1"/>
  <c r="G797" i="3" s="1"/>
  <c r="C796" i="3"/>
  <c r="E796" i="3" s="1"/>
  <c r="C795" i="3"/>
  <c r="E795" i="3" s="1"/>
  <c r="C794" i="3"/>
  <c r="E794" i="3" s="1"/>
  <c r="C793" i="3"/>
  <c r="E793" i="3" s="1"/>
  <c r="G793" i="3" s="1"/>
  <c r="C792" i="3"/>
  <c r="E792" i="3" s="1"/>
  <c r="C791" i="3"/>
  <c r="E791" i="3" s="1"/>
  <c r="C790" i="3"/>
  <c r="E790" i="3" s="1"/>
  <c r="C789" i="3"/>
  <c r="E789" i="3" s="1"/>
  <c r="G789" i="3" s="1"/>
  <c r="C788" i="3"/>
  <c r="E788" i="3" s="1"/>
  <c r="G788" i="3" s="1"/>
  <c r="C787" i="3"/>
  <c r="E787" i="3" s="1"/>
  <c r="G787" i="3" s="1"/>
  <c r="C786" i="3"/>
  <c r="E786" i="3" s="1"/>
  <c r="G786" i="3" s="1"/>
  <c r="C785" i="3"/>
  <c r="E785" i="3" s="1"/>
  <c r="C784" i="3"/>
  <c r="E784" i="3" s="1"/>
  <c r="G784" i="3" s="1"/>
  <c r="C783" i="3"/>
  <c r="E783" i="3" s="1"/>
  <c r="G783" i="3" s="1"/>
  <c r="C782" i="3"/>
  <c r="E782" i="3" s="1"/>
  <c r="G782" i="3" s="1"/>
  <c r="C781" i="3"/>
  <c r="E781" i="3" s="1"/>
  <c r="G781" i="3" s="1"/>
  <c r="C780" i="3"/>
  <c r="E780" i="3" s="1"/>
  <c r="G780" i="3" s="1"/>
  <c r="C779" i="3"/>
  <c r="E779" i="3" s="1"/>
  <c r="C778" i="3"/>
  <c r="E778" i="3" s="1"/>
  <c r="C777" i="3"/>
  <c r="E777" i="3" s="1"/>
  <c r="G777" i="3" s="1"/>
  <c r="C776" i="3"/>
  <c r="E776" i="3" s="1"/>
  <c r="G776" i="3" s="1"/>
  <c r="C775" i="3"/>
  <c r="E775" i="3" s="1"/>
  <c r="C774" i="3"/>
  <c r="E774" i="3" s="1"/>
  <c r="C773" i="3"/>
  <c r="E773" i="3" s="1"/>
  <c r="G773" i="3" s="1"/>
  <c r="C772" i="3"/>
  <c r="E772" i="3" s="1"/>
  <c r="G772" i="3" s="1"/>
  <c r="C771" i="3"/>
  <c r="E771" i="3" s="1"/>
  <c r="G771" i="3" s="1"/>
  <c r="C770" i="3"/>
  <c r="E770" i="3" s="1"/>
  <c r="G770" i="3" s="1"/>
  <c r="C769" i="3"/>
  <c r="E769" i="3" s="1"/>
  <c r="C768" i="3"/>
  <c r="E768" i="3" s="1"/>
  <c r="C767" i="3"/>
  <c r="E767" i="3" s="1"/>
  <c r="G767" i="3" s="1"/>
  <c r="C766" i="3"/>
  <c r="E766" i="3" s="1"/>
  <c r="G766" i="3" s="1"/>
  <c r="C765" i="3"/>
  <c r="E765" i="3" s="1"/>
  <c r="G765" i="3" s="1"/>
  <c r="C764" i="3"/>
  <c r="E764" i="3" s="1"/>
  <c r="G764" i="3" s="1"/>
  <c r="C763" i="3"/>
  <c r="E763" i="3" s="1"/>
  <c r="C762" i="3"/>
  <c r="E762" i="3" s="1"/>
  <c r="C761" i="3"/>
  <c r="E761" i="3" s="1"/>
  <c r="G761" i="3" s="1"/>
  <c r="C760" i="3"/>
  <c r="E760" i="3" s="1"/>
  <c r="G760" i="3" s="1"/>
  <c r="C759" i="3"/>
  <c r="E759" i="3" s="1"/>
  <c r="C758" i="3"/>
  <c r="E758" i="3" s="1"/>
  <c r="C757" i="3"/>
  <c r="E757" i="3" s="1"/>
  <c r="G757" i="3" s="1"/>
  <c r="C756" i="3"/>
  <c r="E756" i="3" s="1"/>
  <c r="G756" i="3" s="1"/>
  <c r="C755" i="3"/>
  <c r="E755" i="3" s="1"/>
  <c r="G755" i="3" s="1"/>
  <c r="C754" i="3"/>
  <c r="E754" i="3" s="1"/>
  <c r="G754" i="3" s="1"/>
  <c r="C753" i="3"/>
  <c r="E753" i="3" s="1"/>
  <c r="C752" i="3"/>
  <c r="E752" i="3" s="1"/>
  <c r="C751" i="3"/>
  <c r="E751" i="3" s="1"/>
  <c r="G751" i="3" s="1"/>
  <c r="C750" i="3"/>
  <c r="E750" i="3" s="1"/>
  <c r="G750" i="3" s="1"/>
  <c r="C749" i="3"/>
  <c r="E749" i="3" s="1"/>
  <c r="C748" i="3"/>
  <c r="E748" i="3" s="1"/>
  <c r="G748" i="3" s="1"/>
  <c r="C747" i="3"/>
  <c r="E747" i="3" s="1"/>
  <c r="C746" i="3"/>
  <c r="E746" i="3" s="1"/>
  <c r="C745" i="3"/>
  <c r="E745" i="3" s="1"/>
  <c r="G745" i="3" s="1"/>
  <c r="C744" i="3"/>
  <c r="E744" i="3" s="1"/>
  <c r="G744" i="3" s="1"/>
  <c r="C743" i="3"/>
  <c r="E743" i="3" s="1"/>
  <c r="C742" i="3"/>
  <c r="E742" i="3" s="1"/>
  <c r="C741" i="3"/>
  <c r="E741" i="3" s="1"/>
  <c r="G741" i="3" s="1"/>
  <c r="C740" i="3"/>
  <c r="E740" i="3" s="1"/>
  <c r="G740" i="3" s="1"/>
  <c r="C739" i="3"/>
  <c r="E739" i="3" s="1"/>
  <c r="G739" i="3" s="1"/>
  <c r="C738" i="3"/>
  <c r="E738" i="3" s="1"/>
  <c r="G738" i="3" s="1"/>
  <c r="C737" i="3"/>
  <c r="E737" i="3" s="1"/>
  <c r="G737" i="3" s="1"/>
  <c r="C736" i="3"/>
  <c r="E736" i="3" s="1"/>
  <c r="C735" i="3"/>
  <c r="E735" i="3" s="1"/>
  <c r="G735" i="3" s="1"/>
  <c r="C734" i="3"/>
  <c r="E734" i="3" s="1"/>
  <c r="G734" i="3" s="1"/>
  <c r="C733" i="3"/>
  <c r="E733" i="3" s="1"/>
  <c r="C732" i="3"/>
  <c r="E732" i="3" s="1"/>
  <c r="G732" i="3" s="1"/>
  <c r="C731" i="3"/>
  <c r="E731" i="3" s="1"/>
  <c r="C730" i="3"/>
  <c r="E730" i="3" s="1"/>
  <c r="C729" i="3"/>
  <c r="E729" i="3" s="1"/>
  <c r="G729" i="3" s="1"/>
  <c r="C728" i="3"/>
  <c r="E728" i="3" s="1"/>
  <c r="G728" i="3" s="1"/>
  <c r="C727" i="3"/>
  <c r="E727" i="3" s="1"/>
  <c r="C726" i="3"/>
  <c r="E726" i="3" s="1"/>
  <c r="C725" i="3"/>
  <c r="E725" i="3" s="1"/>
  <c r="G725" i="3" s="1"/>
  <c r="C724" i="3"/>
  <c r="E724" i="3" s="1"/>
  <c r="G724" i="3" s="1"/>
  <c r="C723" i="3"/>
  <c r="E723" i="3" s="1"/>
  <c r="G723" i="3" s="1"/>
  <c r="C722" i="3"/>
  <c r="E722" i="3" s="1"/>
  <c r="G722" i="3" s="1"/>
  <c r="C721" i="3"/>
  <c r="E721" i="3" s="1"/>
  <c r="G721" i="3" s="1"/>
  <c r="C720" i="3"/>
  <c r="E720" i="3" s="1"/>
  <c r="C719" i="3"/>
  <c r="E719" i="3" s="1"/>
  <c r="G719" i="3" s="1"/>
  <c r="C718" i="3"/>
  <c r="E718" i="3" s="1"/>
  <c r="G718" i="3" s="1"/>
  <c r="C717" i="3"/>
  <c r="E717" i="3" s="1"/>
  <c r="C716" i="3"/>
  <c r="E716" i="3" s="1"/>
  <c r="G716" i="3" s="1"/>
  <c r="C715" i="3"/>
  <c r="E715" i="3" s="1"/>
  <c r="C714" i="3"/>
  <c r="E714" i="3" s="1"/>
  <c r="C713" i="3"/>
  <c r="E713" i="3" s="1"/>
  <c r="G713" i="3" s="1"/>
  <c r="C712" i="3"/>
  <c r="E712" i="3" s="1"/>
  <c r="G712" i="3" s="1"/>
  <c r="C711" i="3"/>
  <c r="E711" i="3" s="1"/>
  <c r="C710" i="3"/>
  <c r="E710" i="3" s="1"/>
  <c r="C709" i="3"/>
  <c r="E709" i="3" s="1"/>
  <c r="G709" i="3" s="1"/>
  <c r="C708" i="3"/>
  <c r="E708" i="3" s="1"/>
  <c r="G708" i="3" s="1"/>
  <c r="C707" i="3"/>
  <c r="E707" i="3" s="1"/>
  <c r="G707" i="3" s="1"/>
  <c r="C706" i="3"/>
  <c r="E706" i="3" s="1"/>
  <c r="G706" i="3" s="1"/>
  <c r="C705" i="3"/>
  <c r="E705" i="3" s="1"/>
  <c r="G705" i="3" s="1"/>
  <c r="C704" i="3"/>
  <c r="E704" i="3" s="1"/>
  <c r="C703" i="3"/>
  <c r="E703" i="3" s="1"/>
  <c r="G703" i="3" s="1"/>
  <c r="C702" i="3"/>
  <c r="E702" i="3" s="1"/>
  <c r="G702" i="3" s="1"/>
  <c r="C701" i="3"/>
  <c r="E701" i="3" s="1"/>
  <c r="G701" i="3" s="1"/>
  <c r="C700" i="3"/>
  <c r="E700" i="3" s="1"/>
  <c r="G700" i="3" s="1"/>
  <c r="C699" i="3"/>
  <c r="E699" i="3" s="1"/>
  <c r="G699" i="3" s="1"/>
  <c r="C698" i="3"/>
  <c r="E698" i="3" s="1"/>
  <c r="C697" i="3"/>
  <c r="E697" i="3" s="1"/>
  <c r="C696" i="3"/>
  <c r="E696" i="3" s="1"/>
  <c r="G696" i="3" s="1"/>
  <c r="C695" i="3"/>
  <c r="E695" i="3" s="1"/>
  <c r="C694" i="3"/>
  <c r="E694" i="3" s="1"/>
  <c r="C693" i="3"/>
  <c r="E693" i="3" s="1"/>
  <c r="G693" i="3" s="1"/>
  <c r="C692" i="3"/>
  <c r="E692" i="3" s="1"/>
  <c r="G692" i="3" s="1"/>
  <c r="C691" i="3"/>
  <c r="E691" i="3" s="1"/>
  <c r="C690" i="3"/>
  <c r="E690" i="3" s="1"/>
  <c r="G690" i="3" s="1"/>
  <c r="C689" i="3"/>
  <c r="E689" i="3" s="1"/>
  <c r="G689" i="3" s="1"/>
  <c r="C688" i="3"/>
  <c r="E688" i="3" s="1"/>
  <c r="C687" i="3"/>
  <c r="E687" i="3" s="1"/>
  <c r="G687" i="3" s="1"/>
  <c r="C686" i="3"/>
  <c r="E686" i="3" s="1"/>
  <c r="G686" i="3" s="1"/>
  <c r="C685" i="3"/>
  <c r="E685" i="3" s="1"/>
  <c r="G685" i="3" s="1"/>
  <c r="C684" i="3"/>
  <c r="E684" i="3" s="1"/>
  <c r="G684" i="3" s="1"/>
  <c r="C683" i="3"/>
  <c r="E683" i="3" s="1"/>
  <c r="G683" i="3" s="1"/>
  <c r="C682" i="3"/>
  <c r="E682" i="3" s="1"/>
  <c r="C681" i="3"/>
  <c r="E681" i="3" s="1"/>
  <c r="C680" i="3"/>
  <c r="E680" i="3" s="1"/>
  <c r="G680" i="3" s="1"/>
  <c r="C679" i="3"/>
  <c r="E679" i="3" s="1"/>
  <c r="C678" i="3"/>
  <c r="E678" i="3" s="1"/>
  <c r="C677" i="3"/>
  <c r="E677" i="3" s="1"/>
  <c r="G677" i="3" s="1"/>
  <c r="C676" i="3"/>
  <c r="E676" i="3" s="1"/>
  <c r="G676" i="3" s="1"/>
  <c r="C675" i="3"/>
  <c r="E675" i="3" s="1"/>
  <c r="C674" i="3"/>
  <c r="E674" i="3" s="1"/>
  <c r="G674" i="3" s="1"/>
  <c r="C673" i="3"/>
  <c r="E673" i="3" s="1"/>
  <c r="G673" i="3" s="1"/>
  <c r="C672" i="3"/>
  <c r="E672" i="3" s="1"/>
  <c r="C671" i="3"/>
  <c r="E671" i="3" s="1"/>
  <c r="G671" i="3" s="1"/>
  <c r="C670" i="3"/>
  <c r="E670" i="3" s="1"/>
  <c r="G670" i="3" s="1"/>
  <c r="C669" i="3"/>
  <c r="E669" i="3" s="1"/>
  <c r="G669" i="3" s="1"/>
  <c r="C668" i="3"/>
  <c r="E668" i="3" s="1"/>
  <c r="G668" i="3" s="1"/>
  <c r="C667" i="3"/>
  <c r="E667" i="3" s="1"/>
  <c r="G667" i="3" s="1"/>
  <c r="C666" i="3"/>
  <c r="E666" i="3" s="1"/>
  <c r="C665" i="3"/>
  <c r="E665" i="3" s="1"/>
  <c r="C664" i="3"/>
  <c r="E664" i="3" s="1"/>
  <c r="C663" i="3"/>
  <c r="E663" i="3" s="1"/>
  <c r="C662" i="3"/>
  <c r="E662" i="3" s="1"/>
  <c r="C661" i="3"/>
  <c r="E661" i="3" s="1"/>
  <c r="G661" i="3" s="1"/>
  <c r="C660" i="3"/>
  <c r="E660" i="3" s="1"/>
  <c r="G660" i="3" s="1"/>
  <c r="C659" i="3"/>
  <c r="E659" i="3" s="1"/>
  <c r="C658" i="3"/>
  <c r="E658" i="3" s="1"/>
  <c r="G658" i="3" s="1"/>
  <c r="C657" i="3"/>
  <c r="E657" i="3" s="1"/>
  <c r="G657" i="3" s="1"/>
  <c r="C656" i="3"/>
  <c r="E656" i="3" s="1"/>
  <c r="G656" i="3" s="1"/>
  <c r="C655" i="3"/>
  <c r="E655" i="3" s="1"/>
  <c r="G655" i="3" s="1"/>
  <c r="C654" i="3"/>
  <c r="E654" i="3" s="1"/>
  <c r="G654" i="3" s="1"/>
  <c r="C653" i="3"/>
  <c r="E653" i="3" s="1"/>
  <c r="G653" i="3" s="1"/>
  <c r="C652" i="3"/>
  <c r="E652" i="3" s="1"/>
  <c r="G652" i="3" s="1"/>
  <c r="C651" i="3"/>
  <c r="E651" i="3" s="1"/>
  <c r="G651" i="3" s="1"/>
  <c r="C650" i="3"/>
  <c r="E650" i="3" s="1"/>
  <c r="C649" i="3"/>
  <c r="E649" i="3" s="1"/>
  <c r="C648" i="3"/>
  <c r="E648" i="3" s="1"/>
  <c r="G648" i="3" s="1"/>
  <c r="C647" i="3"/>
  <c r="E647" i="3" s="1"/>
  <c r="C646" i="3"/>
  <c r="E646" i="3" s="1"/>
  <c r="C645" i="3"/>
  <c r="E645" i="3" s="1"/>
  <c r="G645" i="3" s="1"/>
  <c r="C644" i="3"/>
  <c r="E644" i="3" s="1"/>
  <c r="G644" i="3" s="1"/>
  <c r="C643" i="3"/>
  <c r="E643" i="3" s="1"/>
  <c r="C642" i="3"/>
  <c r="E642" i="3" s="1"/>
  <c r="G642" i="3" s="1"/>
  <c r="C641" i="3"/>
  <c r="E641" i="3" s="1"/>
  <c r="G641" i="3" s="1"/>
  <c r="C640" i="3"/>
  <c r="E640" i="3" s="1"/>
  <c r="C639" i="3"/>
  <c r="E639" i="3" s="1"/>
  <c r="G639" i="3" s="1"/>
  <c r="C638" i="3"/>
  <c r="E638" i="3" s="1"/>
  <c r="G638" i="3" s="1"/>
  <c r="C637" i="3"/>
  <c r="E637" i="3" s="1"/>
  <c r="G637" i="3" s="1"/>
  <c r="C636" i="3"/>
  <c r="E636" i="3" s="1"/>
  <c r="G636" i="3" s="1"/>
  <c r="C635" i="3"/>
  <c r="E635" i="3" s="1"/>
  <c r="C634" i="3"/>
  <c r="E634" i="3" s="1"/>
  <c r="C633" i="3"/>
  <c r="E633" i="3" s="1"/>
  <c r="C632" i="3"/>
  <c r="E632" i="3" s="1"/>
  <c r="G632" i="3" s="1"/>
  <c r="C631" i="3"/>
  <c r="E631" i="3" s="1"/>
  <c r="C630" i="3"/>
  <c r="E630" i="3" s="1"/>
  <c r="C629" i="3"/>
  <c r="E629" i="3" s="1"/>
  <c r="G629" i="3" s="1"/>
  <c r="C628" i="3"/>
  <c r="E628" i="3" s="1"/>
  <c r="G628" i="3" s="1"/>
  <c r="C627" i="3"/>
  <c r="E627" i="3" s="1"/>
  <c r="G627" i="3" s="1"/>
  <c r="C626" i="3"/>
  <c r="E626" i="3" s="1"/>
  <c r="G626" i="3" s="1"/>
  <c r="C625" i="3"/>
  <c r="E625" i="3" s="1"/>
  <c r="G625" i="3" s="1"/>
  <c r="C624" i="3"/>
  <c r="E624" i="3" s="1"/>
  <c r="C623" i="3"/>
  <c r="E623" i="3" s="1"/>
  <c r="C622" i="3"/>
  <c r="E622" i="3" s="1"/>
  <c r="G622" i="3" s="1"/>
  <c r="C621" i="3"/>
  <c r="E621" i="3" s="1"/>
  <c r="G621" i="3" s="1"/>
  <c r="C620" i="3"/>
  <c r="E620" i="3" s="1"/>
  <c r="G620" i="3" s="1"/>
  <c r="C619" i="3"/>
  <c r="E619" i="3" s="1"/>
  <c r="C618" i="3"/>
  <c r="E618" i="3" s="1"/>
  <c r="C617" i="3"/>
  <c r="E617" i="3" s="1"/>
  <c r="G617" i="3" s="1"/>
  <c r="C616" i="3"/>
  <c r="E616" i="3" s="1"/>
  <c r="G616" i="3" s="1"/>
  <c r="C615" i="3"/>
  <c r="E615" i="3" s="1"/>
  <c r="G615" i="3" s="1"/>
  <c r="C614" i="3"/>
  <c r="E614" i="3" s="1"/>
  <c r="C613" i="3"/>
  <c r="E613" i="3" s="1"/>
  <c r="G613" i="3" s="1"/>
  <c r="C612" i="3"/>
  <c r="E612" i="3" s="1"/>
  <c r="G612" i="3" s="1"/>
  <c r="C611" i="3"/>
  <c r="E611" i="3" s="1"/>
  <c r="G611" i="3" s="1"/>
  <c r="C610" i="3"/>
  <c r="E610" i="3" s="1"/>
  <c r="G610" i="3" s="1"/>
  <c r="C609" i="3"/>
  <c r="E609" i="3" s="1"/>
  <c r="C608" i="3"/>
  <c r="E608" i="3" s="1"/>
  <c r="C607" i="3"/>
  <c r="E607" i="3" s="1"/>
  <c r="C606" i="3"/>
  <c r="E606" i="3" s="1"/>
  <c r="G606" i="3" s="1"/>
  <c r="C605" i="3"/>
  <c r="E605" i="3" s="1"/>
  <c r="G605" i="3" s="1"/>
  <c r="C604" i="3"/>
  <c r="E604" i="3" s="1"/>
  <c r="G604" i="3" s="1"/>
  <c r="C603" i="3"/>
  <c r="E603" i="3" s="1"/>
  <c r="C602" i="3"/>
  <c r="E602" i="3" s="1"/>
  <c r="C601" i="3"/>
  <c r="E601" i="3" s="1"/>
  <c r="G601" i="3" s="1"/>
  <c r="C600" i="3"/>
  <c r="E600" i="3" s="1"/>
  <c r="G600" i="3" s="1"/>
  <c r="C599" i="3"/>
  <c r="E599" i="3" s="1"/>
  <c r="G599" i="3" s="1"/>
  <c r="C598" i="3"/>
  <c r="E598" i="3" s="1"/>
  <c r="C597" i="3"/>
  <c r="E597" i="3" s="1"/>
  <c r="G597" i="3" s="1"/>
  <c r="C596" i="3"/>
  <c r="E596" i="3" s="1"/>
  <c r="G596" i="3" s="1"/>
  <c r="C595" i="3"/>
  <c r="E595" i="3" s="1"/>
  <c r="G595" i="3" s="1"/>
  <c r="C594" i="3"/>
  <c r="E594" i="3" s="1"/>
  <c r="G594" i="3" s="1"/>
  <c r="C593" i="3"/>
  <c r="E593" i="3" s="1"/>
  <c r="C592" i="3"/>
  <c r="E592" i="3" s="1"/>
  <c r="C591" i="3"/>
  <c r="E591" i="3" s="1"/>
  <c r="C590" i="3"/>
  <c r="E590" i="3" s="1"/>
  <c r="G590" i="3" s="1"/>
  <c r="C589" i="3"/>
  <c r="E589" i="3" s="1"/>
  <c r="G589" i="3" s="1"/>
  <c r="C588" i="3"/>
  <c r="E588" i="3" s="1"/>
  <c r="G588" i="3" s="1"/>
  <c r="C587" i="3"/>
  <c r="E587" i="3" s="1"/>
  <c r="G587" i="3" s="1"/>
  <c r="C586" i="3"/>
  <c r="E586" i="3" s="1"/>
  <c r="C585" i="3"/>
  <c r="E585" i="3" s="1"/>
  <c r="G585" i="3" s="1"/>
  <c r="C584" i="3"/>
  <c r="E584" i="3" s="1"/>
  <c r="G584" i="3" s="1"/>
  <c r="C583" i="3"/>
  <c r="E583" i="3" s="1"/>
  <c r="G583" i="3" s="1"/>
  <c r="C582" i="3"/>
  <c r="E582" i="3" s="1"/>
  <c r="C581" i="3"/>
  <c r="E581" i="3" s="1"/>
  <c r="G581" i="3" s="1"/>
  <c r="C580" i="3"/>
  <c r="E580" i="3" s="1"/>
  <c r="G580" i="3" s="1"/>
  <c r="C579" i="3"/>
  <c r="E579" i="3" s="1"/>
  <c r="C578" i="3"/>
  <c r="E578" i="3" s="1"/>
  <c r="G578" i="3" s="1"/>
  <c r="C577" i="3"/>
  <c r="E577" i="3" s="1"/>
  <c r="C576" i="3"/>
  <c r="E576" i="3" s="1"/>
  <c r="C575" i="3"/>
  <c r="E575" i="3" s="1"/>
  <c r="C574" i="3"/>
  <c r="E574" i="3" s="1"/>
  <c r="G574" i="3" s="1"/>
  <c r="C573" i="3"/>
  <c r="E573" i="3" s="1"/>
  <c r="G573" i="3" s="1"/>
  <c r="C572" i="3"/>
  <c r="E572" i="3" s="1"/>
  <c r="C571" i="3"/>
  <c r="E571" i="3" s="1"/>
  <c r="G571" i="3" s="1"/>
  <c r="C570" i="3"/>
  <c r="E570" i="3" s="1"/>
  <c r="C569" i="3"/>
  <c r="E569" i="3" s="1"/>
  <c r="G569" i="3" s="1"/>
  <c r="C568" i="3"/>
  <c r="E568" i="3" s="1"/>
  <c r="G568" i="3" s="1"/>
  <c r="C567" i="3"/>
  <c r="E567" i="3" s="1"/>
  <c r="G567" i="3" s="1"/>
  <c r="C566" i="3"/>
  <c r="E566" i="3" s="1"/>
  <c r="C565" i="3"/>
  <c r="E565" i="3" s="1"/>
  <c r="G565" i="3" s="1"/>
  <c r="C564" i="3"/>
  <c r="E564" i="3" s="1"/>
  <c r="G564" i="3" s="1"/>
  <c r="C563" i="3"/>
  <c r="E563" i="3" s="1"/>
  <c r="C562" i="3"/>
  <c r="E562" i="3" s="1"/>
  <c r="G562" i="3" s="1"/>
  <c r="C561" i="3"/>
  <c r="E561" i="3" s="1"/>
  <c r="C560" i="3"/>
  <c r="E560" i="3" s="1"/>
  <c r="G560" i="3" s="1"/>
  <c r="C559" i="3"/>
  <c r="E559" i="3" s="1"/>
  <c r="C558" i="3"/>
  <c r="E558" i="3" s="1"/>
  <c r="G558" i="3" s="1"/>
  <c r="C557" i="3"/>
  <c r="E557" i="3" s="1"/>
  <c r="G557" i="3" s="1"/>
  <c r="C556" i="3"/>
  <c r="E556" i="3" s="1"/>
  <c r="G556" i="3" s="1"/>
  <c r="C555" i="3"/>
  <c r="E555" i="3" s="1"/>
  <c r="G555" i="3" s="1"/>
  <c r="C554" i="3"/>
  <c r="E554" i="3" s="1"/>
  <c r="C553" i="3"/>
  <c r="E553" i="3" s="1"/>
  <c r="G553" i="3" s="1"/>
  <c r="C552" i="3"/>
  <c r="E552" i="3" s="1"/>
  <c r="C551" i="3"/>
  <c r="E551" i="3" s="1"/>
  <c r="G551" i="3" s="1"/>
  <c r="C550" i="3"/>
  <c r="E550" i="3" s="1"/>
  <c r="C549" i="3"/>
  <c r="E549" i="3" s="1"/>
  <c r="G549" i="3" s="1"/>
  <c r="C548" i="3"/>
  <c r="E548" i="3" s="1"/>
  <c r="G548" i="3" s="1"/>
  <c r="C547" i="3"/>
  <c r="E547" i="3" s="1"/>
  <c r="C546" i="3"/>
  <c r="E546" i="3" s="1"/>
  <c r="G546" i="3" s="1"/>
  <c r="C545" i="3"/>
  <c r="E545" i="3" s="1"/>
  <c r="C544" i="3"/>
  <c r="E544" i="3" s="1"/>
  <c r="G544" i="3" s="1"/>
  <c r="C543" i="3"/>
  <c r="E543" i="3" s="1"/>
  <c r="C542" i="3"/>
  <c r="E542" i="3" s="1"/>
  <c r="G542" i="3" s="1"/>
  <c r="C541" i="3"/>
  <c r="E541" i="3" s="1"/>
  <c r="G541" i="3" s="1"/>
  <c r="C540" i="3"/>
  <c r="E540" i="3" s="1"/>
  <c r="G540" i="3" s="1"/>
  <c r="C539" i="3"/>
  <c r="E539" i="3" s="1"/>
  <c r="C538" i="3"/>
  <c r="E538" i="3" s="1"/>
  <c r="C537" i="3"/>
  <c r="E537" i="3" s="1"/>
  <c r="G537" i="3" s="1"/>
  <c r="C536" i="3"/>
  <c r="E536" i="3" s="1"/>
  <c r="C535" i="3"/>
  <c r="E535" i="3" s="1"/>
  <c r="G535" i="3" s="1"/>
  <c r="C534" i="3"/>
  <c r="E534" i="3" s="1"/>
  <c r="C533" i="3"/>
  <c r="E533" i="3" s="1"/>
  <c r="C532" i="3"/>
  <c r="E532" i="3" s="1"/>
  <c r="G532" i="3" s="1"/>
  <c r="C531" i="3"/>
  <c r="E531" i="3" s="1"/>
  <c r="G531" i="3" s="1"/>
  <c r="C530" i="3"/>
  <c r="E530" i="3" s="1"/>
  <c r="G530" i="3" s="1"/>
  <c r="C529" i="3"/>
  <c r="E529" i="3" s="1"/>
  <c r="C528" i="3"/>
  <c r="E528" i="3" s="1"/>
  <c r="G528" i="3" s="1"/>
  <c r="C527" i="3"/>
  <c r="E527" i="3" s="1"/>
  <c r="C526" i="3"/>
  <c r="E526" i="3" s="1"/>
  <c r="G526" i="3" s="1"/>
  <c r="C525" i="3"/>
  <c r="E525" i="3" s="1"/>
  <c r="G525" i="3" s="1"/>
  <c r="C524" i="3"/>
  <c r="E524" i="3" s="1"/>
  <c r="G524" i="3" s="1"/>
  <c r="C523" i="3"/>
  <c r="E523" i="3" s="1"/>
  <c r="C522" i="3"/>
  <c r="E522" i="3" s="1"/>
  <c r="C521" i="3"/>
  <c r="E521" i="3" s="1"/>
  <c r="G521" i="3" s="1"/>
  <c r="C520" i="3"/>
  <c r="E520" i="3" s="1"/>
  <c r="C519" i="3"/>
  <c r="E519" i="3" s="1"/>
  <c r="G519" i="3" s="1"/>
  <c r="C518" i="3"/>
  <c r="E518" i="3" s="1"/>
  <c r="C517" i="3"/>
  <c r="E517" i="3" s="1"/>
  <c r="G517" i="3" s="1"/>
  <c r="C516" i="3"/>
  <c r="E516" i="3" s="1"/>
  <c r="G516" i="3" s="1"/>
  <c r="C515" i="3"/>
  <c r="E515" i="3" s="1"/>
  <c r="C514" i="3"/>
  <c r="E514" i="3" s="1"/>
  <c r="G514" i="3" s="1"/>
  <c r="C513" i="3"/>
  <c r="E513" i="3" s="1"/>
  <c r="G513" i="3" s="1"/>
  <c r="C512" i="3"/>
  <c r="E512" i="3" s="1"/>
  <c r="G512" i="3" s="1"/>
  <c r="C511" i="3"/>
  <c r="E511" i="3" s="1"/>
  <c r="C510" i="3"/>
  <c r="E510" i="3" s="1"/>
  <c r="G510" i="3" s="1"/>
  <c r="C509" i="3"/>
  <c r="E509" i="3" s="1"/>
  <c r="C508" i="3"/>
  <c r="E508" i="3" s="1"/>
  <c r="G508" i="3" s="1"/>
  <c r="C507" i="3"/>
  <c r="E507" i="3" s="1"/>
  <c r="G507" i="3" s="1"/>
  <c r="C506" i="3"/>
  <c r="E506" i="3" s="1"/>
  <c r="C505" i="3"/>
  <c r="E505" i="3" s="1"/>
  <c r="G505" i="3" s="1"/>
  <c r="C504" i="3"/>
  <c r="E504" i="3" s="1"/>
  <c r="C503" i="3"/>
  <c r="E503" i="3" s="1"/>
  <c r="G503" i="3" s="1"/>
  <c r="C502" i="3"/>
  <c r="E502" i="3" s="1"/>
  <c r="G502" i="3" s="1"/>
  <c r="C501" i="3"/>
  <c r="E501" i="3" s="1"/>
  <c r="G501" i="3" s="1"/>
  <c r="C500" i="3"/>
  <c r="E500" i="3" s="1"/>
  <c r="G500" i="3" s="1"/>
  <c r="C499" i="3"/>
  <c r="E499" i="3" s="1"/>
  <c r="C498" i="3"/>
  <c r="E498" i="3" s="1"/>
  <c r="G498" i="3" s="1"/>
  <c r="C497" i="3"/>
  <c r="E497" i="3" s="1"/>
  <c r="G497" i="3" s="1"/>
  <c r="C496" i="3"/>
  <c r="E496" i="3" s="1"/>
  <c r="G496" i="3" s="1"/>
  <c r="C495" i="3"/>
  <c r="E495" i="3" s="1"/>
  <c r="C494" i="3"/>
  <c r="E494" i="3" s="1"/>
  <c r="C493" i="3"/>
  <c r="E493" i="3" s="1"/>
  <c r="G493" i="3" s="1"/>
  <c r="C492" i="3"/>
  <c r="E492" i="3" s="1"/>
  <c r="G492" i="3" s="1"/>
  <c r="C491" i="3"/>
  <c r="E491" i="3" s="1"/>
  <c r="G491" i="3" s="1"/>
  <c r="C490" i="3"/>
  <c r="E490" i="3" s="1"/>
  <c r="C489" i="3"/>
  <c r="E489" i="3" s="1"/>
  <c r="G489" i="3" s="1"/>
  <c r="C488" i="3"/>
  <c r="E488" i="3" s="1"/>
  <c r="G488" i="3" s="1"/>
  <c r="C487" i="3"/>
  <c r="E487" i="3" s="1"/>
  <c r="G487" i="3" s="1"/>
  <c r="C486" i="3"/>
  <c r="E486" i="3" s="1"/>
  <c r="G486" i="3" s="1"/>
  <c r="C485" i="3"/>
  <c r="E485" i="3" s="1"/>
  <c r="C484" i="3"/>
  <c r="E484" i="3" s="1"/>
  <c r="G484" i="3" s="1"/>
  <c r="C483" i="3"/>
  <c r="E483" i="3" s="1"/>
  <c r="C482" i="3"/>
  <c r="E482" i="3" s="1"/>
  <c r="G482" i="3" s="1"/>
  <c r="C481" i="3"/>
  <c r="E481" i="3" s="1"/>
  <c r="G481" i="3" s="1"/>
  <c r="C480" i="3"/>
  <c r="E480" i="3" s="1"/>
  <c r="C479" i="3"/>
  <c r="E479" i="3" s="1"/>
  <c r="C478" i="3"/>
  <c r="E478" i="3" s="1"/>
  <c r="C477" i="3"/>
  <c r="E477" i="3" s="1"/>
  <c r="G477" i="3" s="1"/>
  <c r="C476" i="3"/>
  <c r="E476" i="3" s="1"/>
  <c r="G476" i="3" s="1"/>
  <c r="C475" i="3"/>
  <c r="E475" i="3" s="1"/>
  <c r="G475" i="3" s="1"/>
  <c r="C474" i="3"/>
  <c r="E474" i="3" s="1"/>
  <c r="C473" i="3"/>
  <c r="E473" i="3" s="1"/>
  <c r="G473" i="3" s="1"/>
  <c r="C472" i="3"/>
  <c r="E472" i="3" s="1"/>
  <c r="C471" i="3"/>
  <c r="E471" i="3" s="1"/>
  <c r="G471" i="3" s="1"/>
  <c r="C470" i="3"/>
  <c r="E470" i="3" s="1"/>
  <c r="G470" i="3" s="1"/>
  <c r="C469" i="3"/>
  <c r="E469" i="3" s="1"/>
  <c r="C468" i="3"/>
  <c r="E468" i="3" s="1"/>
  <c r="G468" i="3" s="1"/>
  <c r="C467" i="3"/>
  <c r="E467" i="3" s="1"/>
  <c r="C466" i="3"/>
  <c r="E466" i="3" s="1"/>
  <c r="G466" i="3" s="1"/>
  <c r="C465" i="3"/>
  <c r="E465" i="3" s="1"/>
  <c r="G465" i="3" s="1"/>
  <c r="C464" i="3"/>
  <c r="E464" i="3" s="1"/>
  <c r="G464" i="3" s="1"/>
  <c r="C463" i="3"/>
  <c r="E463" i="3" s="1"/>
  <c r="C462" i="3"/>
  <c r="E462" i="3" s="1"/>
  <c r="C461" i="3"/>
  <c r="E461" i="3" s="1"/>
  <c r="G461" i="3" s="1"/>
  <c r="C460" i="3"/>
  <c r="E460" i="3" s="1"/>
  <c r="C459" i="3"/>
  <c r="E459" i="3" s="1"/>
  <c r="G459" i="3" s="1"/>
  <c r="C458" i="3"/>
  <c r="E458" i="3" s="1"/>
  <c r="C457" i="3"/>
  <c r="E457" i="3" s="1"/>
  <c r="G457" i="3" s="1"/>
  <c r="C456" i="3"/>
  <c r="E456" i="3" s="1"/>
  <c r="G456" i="3" s="1"/>
  <c r="C455" i="3"/>
  <c r="E455" i="3" s="1"/>
  <c r="G455" i="3" s="1"/>
  <c r="C454" i="3"/>
  <c r="E454" i="3" s="1"/>
  <c r="G454" i="3" s="1"/>
  <c r="C453" i="3"/>
  <c r="E453" i="3" s="1"/>
  <c r="C452" i="3"/>
  <c r="E452" i="3" s="1"/>
  <c r="G452" i="3" s="1"/>
  <c r="C451" i="3"/>
  <c r="E451" i="3" s="1"/>
  <c r="G451" i="3" s="1"/>
  <c r="C450" i="3"/>
  <c r="E450" i="3" s="1"/>
  <c r="G450" i="3" s="1"/>
  <c r="C449" i="3"/>
  <c r="E449" i="3" s="1"/>
  <c r="G449" i="3" s="1"/>
  <c r="C448" i="3"/>
  <c r="E448" i="3" s="1"/>
  <c r="G448" i="3" s="1"/>
  <c r="C447" i="3"/>
  <c r="E447" i="3" s="1"/>
  <c r="C446" i="3"/>
  <c r="E446" i="3" s="1"/>
  <c r="G446" i="3" s="1"/>
  <c r="C445" i="3"/>
  <c r="E445" i="3" s="1"/>
  <c r="G445" i="3" s="1"/>
  <c r="C444" i="3"/>
  <c r="E444" i="3" s="1"/>
  <c r="C443" i="3"/>
  <c r="E443" i="3" s="1"/>
  <c r="C442" i="3"/>
  <c r="E442" i="3" s="1"/>
  <c r="C441" i="3"/>
  <c r="E441" i="3" s="1"/>
  <c r="G441" i="3" s="1"/>
  <c r="C440" i="3"/>
  <c r="E440" i="3" s="1"/>
  <c r="G440" i="3" s="1"/>
  <c r="C439" i="3"/>
  <c r="E439" i="3" s="1"/>
  <c r="G439" i="3" s="1"/>
  <c r="C438" i="3"/>
  <c r="E438" i="3" s="1"/>
  <c r="C437" i="3"/>
  <c r="E437" i="3" s="1"/>
  <c r="C436" i="3"/>
  <c r="E436" i="3" s="1"/>
  <c r="G436" i="3" s="1"/>
  <c r="C435" i="3"/>
  <c r="E435" i="3" s="1"/>
  <c r="G435" i="3" s="1"/>
  <c r="C434" i="3"/>
  <c r="E434" i="3" s="1"/>
  <c r="G434" i="3" s="1"/>
  <c r="C433" i="3"/>
  <c r="E433" i="3" s="1"/>
  <c r="G433" i="3" s="1"/>
  <c r="C432" i="3"/>
  <c r="E432" i="3" s="1"/>
  <c r="G432" i="3" s="1"/>
  <c r="C431" i="3"/>
  <c r="E431" i="3" s="1"/>
  <c r="C430" i="3"/>
  <c r="E430" i="3" s="1"/>
  <c r="G430" i="3" s="1"/>
  <c r="C429" i="3"/>
  <c r="E429" i="3" s="1"/>
  <c r="G429" i="3" s="1"/>
  <c r="C428" i="3"/>
  <c r="E428" i="3" s="1"/>
  <c r="C427" i="3"/>
  <c r="E427" i="3" s="1"/>
  <c r="C426" i="3"/>
  <c r="E426" i="3" s="1"/>
  <c r="C425" i="3"/>
  <c r="E425" i="3" s="1"/>
  <c r="G425" i="3" s="1"/>
  <c r="C424" i="3"/>
  <c r="E424" i="3" s="1"/>
  <c r="G424" i="3" s="1"/>
  <c r="C423" i="3"/>
  <c r="E423" i="3" s="1"/>
  <c r="G423" i="3" s="1"/>
  <c r="C422" i="3"/>
  <c r="E422" i="3" s="1"/>
  <c r="C421" i="3"/>
  <c r="E421" i="3" s="1"/>
  <c r="C420" i="3"/>
  <c r="E420" i="3" s="1"/>
  <c r="G420" i="3" s="1"/>
  <c r="C419" i="3"/>
  <c r="E419" i="3" s="1"/>
  <c r="G419" i="3" s="1"/>
  <c r="C418" i="3"/>
  <c r="E418" i="3" s="1"/>
  <c r="G418" i="3" s="1"/>
  <c r="C417" i="3"/>
  <c r="E417" i="3" s="1"/>
  <c r="G417" i="3" s="1"/>
  <c r="C416" i="3"/>
  <c r="E416" i="3" s="1"/>
  <c r="G416" i="3" s="1"/>
  <c r="C415" i="3"/>
  <c r="E415" i="3" s="1"/>
  <c r="C414" i="3"/>
  <c r="E414" i="3" s="1"/>
  <c r="G414" i="3" s="1"/>
  <c r="C413" i="3"/>
  <c r="E413" i="3" s="1"/>
  <c r="G413" i="3" s="1"/>
  <c r="C412" i="3"/>
  <c r="E412" i="3" s="1"/>
  <c r="C411" i="3"/>
  <c r="E411" i="3" s="1"/>
  <c r="C410" i="3"/>
  <c r="E410" i="3" s="1"/>
  <c r="C409" i="3"/>
  <c r="E409" i="3" s="1"/>
  <c r="G409" i="3" s="1"/>
  <c r="C408" i="3"/>
  <c r="E408" i="3" s="1"/>
  <c r="G408" i="3" s="1"/>
  <c r="C407" i="3"/>
  <c r="E407" i="3" s="1"/>
  <c r="G407" i="3" s="1"/>
  <c r="C406" i="3"/>
  <c r="E406" i="3" s="1"/>
  <c r="C405" i="3"/>
  <c r="E405" i="3" s="1"/>
  <c r="C404" i="3"/>
  <c r="E404" i="3" s="1"/>
  <c r="G404" i="3" s="1"/>
  <c r="C403" i="3"/>
  <c r="E403" i="3" s="1"/>
  <c r="G403" i="3" s="1"/>
  <c r="C402" i="3"/>
  <c r="E402" i="3" s="1"/>
  <c r="G402" i="3" s="1"/>
  <c r="C401" i="3"/>
  <c r="E401" i="3" s="1"/>
  <c r="G401" i="3" s="1"/>
  <c r="C400" i="3"/>
  <c r="E400" i="3" s="1"/>
  <c r="G400" i="3" s="1"/>
  <c r="C399" i="3"/>
  <c r="E399" i="3" s="1"/>
  <c r="C398" i="3"/>
  <c r="E398" i="3" s="1"/>
  <c r="G398" i="3" s="1"/>
  <c r="C397" i="3"/>
  <c r="E397" i="3" s="1"/>
  <c r="G397" i="3" s="1"/>
  <c r="C396" i="3"/>
  <c r="E396" i="3" s="1"/>
  <c r="C395" i="3"/>
  <c r="E395" i="3" s="1"/>
  <c r="C394" i="3"/>
  <c r="E394" i="3" s="1"/>
  <c r="C393" i="3"/>
  <c r="E393" i="3" s="1"/>
  <c r="G393" i="3" s="1"/>
  <c r="C392" i="3"/>
  <c r="E392" i="3" s="1"/>
  <c r="G392" i="3" s="1"/>
  <c r="C391" i="3"/>
  <c r="E391" i="3" s="1"/>
  <c r="G391" i="3" s="1"/>
  <c r="C390" i="3"/>
  <c r="E390" i="3" s="1"/>
  <c r="C389" i="3"/>
  <c r="E389" i="3" s="1"/>
  <c r="C388" i="3"/>
  <c r="E388" i="3" s="1"/>
  <c r="G388" i="3" s="1"/>
  <c r="C387" i="3"/>
  <c r="E387" i="3" s="1"/>
  <c r="G387" i="3" s="1"/>
  <c r="C386" i="3"/>
  <c r="E386" i="3" s="1"/>
  <c r="G386" i="3" s="1"/>
  <c r="C385" i="3"/>
  <c r="E385" i="3" s="1"/>
  <c r="G385" i="3" s="1"/>
  <c r="C384" i="3"/>
  <c r="E384" i="3" s="1"/>
  <c r="C383" i="3"/>
  <c r="E383" i="3" s="1"/>
  <c r="C382" i="3"/>
  <c r="E382" i="3" s="1"/>
  <c r="G382" i="3" s="1"/>
  <c r="C381" i="3"/>
  <c r="E381" i="3" s="1"/>
  <c r="C380" i="3"/>
  <c r="E380" i="3" s="1"/>
  <c r="G380" i="3" s="1"/>
  <c r="C379" i="3"/>
  <c r="E379" i="3" s="1"/>
  <c r="C378" i="3"/>
  <c r="E378" i="3" s="1"/>
  <c r="C377" i="3"/>
  <c r="E377" i="3" s="1"/>
  <c r="G377" i="3" s="1"/>
  <c r="C376" i="3"/>
  <c r="E376" i="3" s="1"/>
  <c r="G376" i="3" s="1"/>
  <c r="C375" i="3"/>
  <c r="E375" i="3" s="1"/>
  <c r="G375" i="3" s="1"/>
  <c r="C374" i="3"/>
  <c r="E374" i="3" s="1"/>
  <c r="C373" i="3"/>
  <c r="E373" i="3" s="1"/>
  <c r="G373" i="3" s="1"/>
  <c r="C372" i="3"/>
  <c r="E372" i="3" s="1"/>
  <c r="G372" i="3" s="1"/>
  <c r="C371" i="3"/>
  <c r="E371" i="3" s="1"/>
  <c r="G371" i="3" s="1"/>
  <c r="C370" i="3"/>
  <c r="E370" i="3" s="1"/>
  <c r="G370" i="3" s="1"/>
  <c r="C369" i="3"/>
  <c r="E369" i="3" s="1"/>
  <c r="C368" i="3"/>
  <c r="E368" i="3" s="1"/>
  <c r="C367" i="3"/>
  <c r="E367" i="3" s="1"/>
  <c r="C366" i="3"/>
  <c r="E366" i="3" s="1"/>
  <c r="G366" i="3" s="1"/>
  <c r="C365" i="3"/>
  <c r="E365" i="3" s="1"/>
  <c r="G365" i="3" s="1"/>
  <c r="C364" i="3"/>
  <c r="E364" i="3" s="1"/>
  <c r="G364" i="3" s="1"/>
  <c r="C363" i="3"/>
  <c r="E363" i="3" s="1"/>
  <c r="G363" i="3" s="1"/>
  <c r="C362" i="3"/>
  <c r="E362" i="3" s="1"/>
  <c r="C361" i="3"/>
  <c r="E361" i="3" s="1"/>
  <c r="G361" i="3" s="1"/>
  <c r="C360" i="3"/>
  <c r="E360" i="3" s="1"/>
  <c r="G360" i="3" s="1"/>
  <c r="C359" i="3"/>
  <c r="E359" i="3" s="1"/>
  <c r="G359" i="3" s="1"/>
  <c r="C358" i="3"/>
  <c r="E358" i="3" s="1"/>
  <c r="C357" i="3"/>
  <c r="E357" i="3" s="1"/>
  <c r="G357" i="3" s="1"/>
  <c r="C356" i="3"/>
  <c r="E356" i="3" s="1"/>
  <c r="G356" i="3" s="1"/>
  <c r="C355" i="3"/>
  <c r="E355" i="3" s="1"/>
  <c r="C354" i="3"/>
  <c r="E354" i="3" s="1"/>
  <c r="G354" i="3" s="1"/>
  <c r="C353" i="3"/>
  <c r="E353" i="3" s="1"/>
  <c r="C352" i="3"/>
  <c r="E352" i="3" s="1"/>
  <c r="C351" i="3"/>
  <c r="E351" i="3" s="1"/>
  <c r="C350" i="3"/>
  <c r="E350" i="3" s="1"/>
  <c r="G350" i="3" s="1"/>
  <c r="C349" i="3"/>
  <c r="E349" i="3" s="1"/>
  <c r="G349" i="3" s="1"/>
  <c r="C348" i="3"/>
  <c r="E348" i="3" s="1"/>
  <c r="G348" i="3" s="1"/>
  <c r="C347" i="3"/>
  <c r="E347" i="3" s="1"/>
  <c r="C346" i="3"/>
  <c r="E346" i="3" s="1"/>
  <c r="C345" i="3"/>
  <c r="E345" i="3" s="1"/>
  <c r="G345" i="3" s="1"/>
  <c r="C344" i="3"/>
  <c r="E344" i="3" s="1"/>
  <c r="G344" i="3" s="1"/>
  <c r="C343" i="3"/>
  <c r="E343" i="3" s="1"/>
  <c r="G343" i="3" s="1"/>
  <c r="C342" i="3"/>
  <c r="E342" i="3" s="1"/>
  <c r="C341" i="3"/>
  <c r="E341" i="3" s="1"/>
  <c r="G341" i="3" s="1"/>
  <c r="C340" i="3"/>
  <c r="E340" i="3" s="1"/>
  <c r="G340" i="3" s="1"/>
  <c r="C339" i="3"/>
  <c r="E339" i="3" s="1"/>
  <c r="G339" i="3" s="1"/>
  <c r="C338" i="3"/>
  <c r="E338" i="3" s="1"/>
  <c r="G338" i="3" s="1"/>
  <c r="C337" i="3"/>
  <c r="E337" i="3" s="1"/>
  <c r="C336" i="3"/>
  <c r="E336" i="3" s="1"/>
  <c r="C335" i="3"/>
  <c r="E335" i="3" s="1"/>
  <c r="C334" i="3"/>
  <c r="E334" i="3" s="1"/>
  <c r="G334" i="3" s="1"/>
  <c r="C333" i="3"/>
  <c r="E333" i="3" s="1"/>
  <c r="G333" i="3" s="1"/>
  <c r="C332" i="3"/>
  <c r="E332" i="3" s="1"/>
  <c r="G332" i="3" s="1"/>
  <c r="C331" i="3"/>
  <c r="E331" i="3" s="1"/>
  <c r="G331" i="3" s="1"/>
  <c r="C330" i="3"/>
  <c r="E330" i="3" s="1"/>
  <c r="C329" i="3"/>
  <c r="E329" i="3" s="1"/>
  <c r="G329" i="3" s="1"/>
  <c r="C328" i="3"/>
  <c r="E328" i="3" s="1"/>
  <c r="G328" i="3" s="1"/>
  <c r="C327" i="3"/>
  <c r="E327" i="3" s="1"/>
  <c r="G327" i="3" s="1"/>
  <c r="C326" i="3"/>
  <c r="E326" i="3" s="1"/>
  <c r="C325" i="3"/>
  <c r="E325" i="3" s="1"/>
  <c r="G325" i="3" s="1"/>
  <c r="C324" i="3"/>
  <c r="E324" i="3" s="1"/>
  <c r="G324" i="3" s="1"/>
  <c r="C323" i="3"/>
  <c r="E323" i="3" s="1"/>
  <c r="C322" i="3"/>
  <c r="E322" i="3" s="1"/>
  <c r="G322" i="3" s="1"/>
  <c r="C321" i="3"/>
  <c r="E321" i="3" s="1"/>
  <c r="C320" i="3"/>
  <c r="E320" i="3" s="1"/>
  <c r="C319" i="3"/>
  <c r="E319" i="3" s="1"/>
  <c r="C318" i="3"/>
  <c r="E318" i="3" s="1"/>
  <c r="G318" i="3" s="1"/>
  <c r="C317" i="3"/>
  <c r="E317" i="3" s="1"/>
  <c r="G317" i="3" s="1"/>
  <c r="C316" i="3"/>
  <c r="E316" i="3" s="1"/>
  <c r="G316" i="3" s="1"/>
  <c r="C315" i="3"/>
  <c r="E315" i="3" s="1"/>
  <c r="G315" i="3" s="1"/>
  <c r="C314" i="3"/>
  <c r="E314" i="3" s="1"/>
  <c r="C313" i="3"/>
  <c r="E313" i="3" s="1"/>
  <c r="G313" i="3" s="1"/>
  <c r="C312" i="3"/>
  <c r="E312" i="3" s="1"/>
  <c r="G312" i="3" s="1"/>
  <c r="C311" i="3"/>
  <c r="E311" i="3" s="1"/>
  <c r="G311" i="3" s="1"/>
  <c r="C310" i="3"/>
  <c r="E310" i="3" s="1"/>
  <c r="C309" i="3"/>
  <c r="E309" i="3" s="1"/>
  <c r="G309" i="3" s="1"/>
  <c r="C308" i="3"/>
  <c r="E308" i="3" s="1"/>
  <c r="G308" i="3" s="1"/>
  <c r="C307" i="3"/>
  <c r="E307" i="3" s="1"/>
  <c r="C306" i="3"/>
  <c r="E306" i="3" s="1"/>
  <c r="G306" i="3" s="1"/>
  <c r="C305" i="3"/>
  <c r="E305" i="3" s="1"/>
  <c r="C304" i="3"/>
  <c r="E304" i="3" s="1"/>
  <c r="C303" i="3"/>
  <c r="E303" i="3" s="1"/>
  <c r="C302" i="3"/>
  <c r="E302" i="3" s="1"/>
  <c r="G302" i="3" s="1"/>
  <c r="C301" i="3"/>
  <c r="E301" i="3" s="1"/>
  <c r="G301" i="3" s="1"/>
  <c r="C300" i="3"/>
  <c r="E300" i="3" s="1"/>
  <c r="G300" i="3" s="1"/>
  <c r="C299" i="3"/>
  <c r="E299" i="3" s="1"/>
  <c r="G299" i="3" s="1"/>
  <c r="C298" i="3"/>
  <c r="E298" i="3" s="1"/>
  <c r="C297" i="3"/>
  <c r="E297" i="3" s="1"/>
  <c r="G297" i="3" s="1"/>
  <c r="C296" i="3"/>
  <c r="E296" i="3" s="1"/>
  <c r="G296" i="3" s="1"/>
  <c r="C295" i="3"/>
  <c r="E295" i="3" s="1"/>
  <c r="G295" i="3" s="1"/>
  <c r="C294" i="3"/>
  <c r="E294" i="3" s="1"/>
  <c r="C293" i="3"/>
  <c r="E293" i="3" s="1"/>
  <c r="G293" i="3" s="1"/>
  <c r="C292" i="3"/>
  <c r="E292" i="3" s="1"/>
  <c r="G292" i="3" s="1"/>
  <c r="C291" i="3"/>
  <c r="E291" i="3" s="1"/>
  <c r="C290" i="3"/>
  <c r="E290" i="3" s="1"/>
  <c r="G290" i="3" s="1"/>
  <c r="C289" i="3"/>
  <c r="E289" i="3" s="1"/>
  <c r="G289" i="3" s="1"/>
  <c r="C288" i="3"/>
  <c r="E288" i="3" s="1"/>
  <c r="C287" i="3"/>
  <c r="E287" i="3" s="1"/>
  <c r="C286" i="3"/>
  <c r="E286" i="3" s="1"/>
  <c r="G286" i="3" s="1"/>
  <c r="C285" i="3"/>
  <c r="E285" i="3" s="1"/>
  <c r="G285" i="3" s="1"/>
  <c r="C284" i="3"/>
  <c r="E284" i="3" s="1"/>
  <c r="G284" i="3" s="1"/>
  <c r="C283" i="3"/>
  <c r="E283" i="3" s="1"/>
  <c r="G283" i="3" s="1"/>
  <c r="C282" i="3"/>
  <c r="E282" i="3" s="1"/>
  <c r="C281" i="3"/>
  <c r="E281" i="3" s="1"/>
  <c r="G281" i="3" s="1"/>
  <c r="C280" i="3"/>
  <c r="E280" i="3" s="1"/>
  <c r="G280" i="3" s="1"/>
  <c r="C279" i="3"/>
  <c r="E279" i="3" s="1"/>
  <c r="G279" i="3" s="1"/>
  <c r="C278" i="3"/>
  <c r="E278" i="3" s="1"/>
  <c r="C277" i="3"/>
  <c r="E277" i="3" s="1"/>
  <c r="C276" i="3"/>
  <c r="E276" i="3" s="1"/>
  <c r="G276" i="3" s="1"/>
  <c r="C275" i="3"/>
  <c r="E275" i="3" s="1"/>
  <c r="C274" i="3"/>
  <c r="E274" i="3" s="1"/>
  <c r="G274" i="3" s="1"/>
  <c r="C273" i="3"/>
  <c r="E273" i="3" s="1"/>
  <c r="G273" i="3" s="1"/>
  <c r="C272" i="3"/>
  <c r="E272" i="3" s="1"/>
  <c r="G272" i="3" s="1"/>
  <c r="C271" i="3"/>
  <c r="E271" i="3" s="1"/>
  <c r="C270" i="3"/>
  <c r="E270" i="3" s="1"/>
  <c r="G270" i="3" s="1"/>
  <c r="C269" i="3"/>
  <c r="E269" i="3" s="1"/>
  <c r="G269" i="3" s="1"/>
  <c r="C268" i="3"/>
  <c r="E268" i="3" s="1"/>
  <c r="C267" i="3"/>
  <c r="E267" i="3" s="1"/>
  <c r="G267" i="3" s="1"/>
  <c r="C266" i="3"/>
  <c r="E266" i="3" s="1"/>
  <c r="C265" i="3"/>
  <c r="E265" i="3" s="1"/>
  <c r="G265" i="3" s="1"/>
  <c r="C264" i="3"/>
  <c r="E264" i="3" s="1"/>
  <c r="G264" i="3" s="1"/>
  <c r="C263" i="3"/>
  <c r="E263" i="3" s="1"/>
  <c r="G263" i="3" s="1"/>
  <c r="C262" i="3"/>
  <c r="E262" i="3" s="1"/>
  <c r="C261" i="3"/>
  <c r="E261" i="3" s="1"/>
  <c r="C260" i="3"/>
  <c r="E260" i="3" s="1"/>
  <c r="G260" i="3" s="1"/>
  <c r="C259" i="3"/>
  <c r="E259" i="3" s="1"/>
  <c r="C258" i="3"/>
  <c r="E258" i="3" s="1"/>
  <c r="G258" i="3" s="1"/>
  <c r="C257" i="3"/>
  <c r="E257" i="3" s="1"/>
  <c r="G257" i="3" s="1"/>
  <c r="C256" i="3"/>
  <c r="E256" i="3" s="1"/>
  <c r="G256" i="3" s="1"/>
  <c r="C255" i="3"/>
  <c r="E255" i="3" s="1"/>
  <c r="C254" i="3"/>
  <c r="E254" i="3" s="1"/>
  <c r="G254" i="3" s="1"/>
  <c r="C253" i="3"/>
  <c r="E253" i="3" s="1"/>
  <c r="G253" i="3" s="1"/>
  <c r="C252" i="3"/>
  <c r="E252" i="3" s="1"/>
  <c r="C251" i="3"/>
  <c r="E251" i="3" s="1"/>
  <c r="G251" i="3" s="1"/>
  <c r="C250" i="3"/>
  <c r="E250" i="3" s="1"/>
  <c r="C249" i="3"/>
  <c r="E249" i="3" s="1"/>
  <c r="G249" i="3" s="1"/>
  <c r="C248" i="3"/>
  <c r="E248" i="3" s="1"/>
  <c r="G248" i="3" s="1"/>
  <c r="C247" i="3"/>
  <c r="E247" i="3" s="1"/>
  <c r="G247" i="3" s="1"/>
  <c r="C246" i="3"/>
  <c r="E246" i="3" s="1"/>
  <c r="C245" i="3"/>
  <c r="E245" i="3" s="1"/>
  <c r="C244" i="3"/>
  <c r="E244" i="3" s="1"/>
  <c r="G244" i="3" s="1"/>
  <c r="C243" i="3"/>
  <c r="E243" i="3" s="1"/>
  <c r="C242" i="3"/>
  <c r="E242" i="3" s="1"/>
  <c r="G242" i="3" s="1"/>
  <c r="C241" i="3"/>
  <c r="E241" i="3" s="1"/>
  <c r="G241" i="3" s="1"/>
  <c r="C240" i="3"/>
  <c r="E240" i="3" s="1"/>
  <c r="G240" i="3" s="1"/>
  <c r="C239" i="3"/>
  <c r="E239" i="3" s="1"/>
  <c r="C238" i="3"/>
  <c r="E238" i="3" s="1"/>
  <c r="G238" i="3" s="1"/>
  <c r="C237" i="3"/>
  <c r="E237" i="3" s="1"/>
  <c r="C236" i="3"/>
  <c r="E236" i="3" s="1"/>
  <c r="C235" i="3"/>
  <c r="E235" i="3" s="1"/>
  <c r="G235" i="3" s="1"/>
  <c r="C234" i="3"/>
  <c r="E234" i="3" s="1"/>
  <c r="C233" i="3"/>
  <c r="E233" i="3" s="1"/>
  <c r="G233" i="3" s="1"/>
  <c r="C232" i="3"/>
  <c r="E232" i="3" s="1"/>
  <c r="G232" i="3" s="1"/>
  <c r="C231" i="3"/>
  <c r="E231" i="3" s="1"/>
  <c r="G231" i="3" s="1"/>
  <c r="C230" i="3"/>
  <c r="E230" i="3" s="1"/>
  <c r="C229" i="3"/>
  <c r="E229" i="3" s="1"/>
  <c r="G229" i="3" s="1"/>
  <c r="C228" i="3"/>
  <c r="E228" i="3" s="1"/>
  <c r="G228" i="3" s="1"/>
  <c r="C227" i="3"/>
  <c r="E227" i="3" s="1"/>
  <c r="C226" i="3"/>
  <c r="E226" i="3" s="1"/>
  <c r="G226" i="3" s="1"/>
  <c r="C225" i="3"/>
  <c r="E225" i="3" s="1"/>
  <c r="G225" i="3" s="1"/>
  <c r="C224" i="3"/>
  <c r="E224" i="3" s="1"/>
  <c r="G224" i="3" s="1"/>
  <c r="C223" i="3"/>
  <c r="E223" i="3" s="1"/>
  <c r="C222" i="3"/>
  <c r="E222" i="3" s="1"/>
  <c r="G222" i="3" s="1"/>
  <c r="C221" i="3"/>
  <c r="E221" i="3" s="1"/>
  <c r="C220" i="3"/>
  <c r="E220" i="3" s="1"/>
  <c r="C219" i="3"/>
  <c r="E219" i="3" s="1"/>
  <c r="C218" i="3"/>
  <c r="E218" i="3" s="1"/>
  <c r="C217" i="3"/>
  <c r="E217" i="3" s="1"/>
  <c r="G217" i="3" s="1"/>
  <c r="C216" i="3"/>
  <c r="E216" i="3" s="1"/>
  <c r="G216" i="3" s="1"/>
  <c r="C215" i="3"/>
  <c r="E215" i="3" s="1"/>
  <c r="G215" i="3" s="1"/>
  <c r="C214" i="3"/>
  <c r="E214" i="3" s="1"/>
  <c r="C213" i="3"/>
  <c r="E213" i="3" s="1"/>
  <c r="G213" i="3" s="1"/>
  <c r="C212" i="3"/>
  <c r="E212" i="3" s="1"/>
  <c r="G212" i="3" s="1"/>
  <c r="C211" i="3"/>
  <c r="E211" i="3" s="1"/>
  <c r="G211" i="3" s="1"/>
  <c r="C210" i="3"/>
  <c r="E210" i="3" s="1"/>
  <c r="G210" i="3" s="1"/>
  <c r="C209" i="3"/>
  <c r="E209" i="3" s="1"/>
  <c r="G209" i="3" s="1"/>
  <c r="C208" i="3"/>
  <c r="E208" i="3" s="1"/>
  <c r="G208" i="3" s="1"/>
  <c r="C207" i="3"/>
  <c r="E207" i="3" s="1"/>
  <c r="C206" i="3"/>
  <c r="E206" i="3" s="1"/>
  <c r="G206" i="3" s="1"/>
  <c r="C205" i="3"/>
  <c r="E205" i="3" s="1"/>
  <c r="C204" i="3"/>
  <c r="E204" i="3" s="1"/>
  <c r="C203" i="3"/>
  <c r="E203" i="3" s="1"/>
  <c r="C202" i="3"/>
  <c r="E202" i="3" s="1"/>
  <c r="C201" i="3"/>
  <c r="E201" i="3" s="1"/>
  <c r="G201" i="3" s="1"/>
  <c r="C200" i="3"/>
  <c r="E200" i="3" s="1"/>
  <c r="G200" i="3" s="1"/>
  <c r="C199" i="3"/>
  <c r="E199" i="3" s="1"/>
  <c r="G199" i="3" s="1"/>
  <c r="C198" i="3"/>
  <c r="E198" i="3" s="1"/>
  <c r="C197" i="3"/>
  <c r="E197" i="3" s="1"/>
  <c r="G197" i="3" s="1"/>
  <c r="C196" i="3"/>
  <c r="E196" i="3" s="1"/>
  <c r="G196" i="3" s="1"/>
  <c r="C195" i="3"/>
  <c r="E195" i="3" s="1"/>
  <c r="G195" i="3" s="1"/>
  <c r="C194" i="3"/>
  <c r="E194" i="3" s="1"/>
  <c r="G194" i="3" s="1"/>
  <c r="C193" i="3"/>
  <c r="E193" i="3" s="1"/>
  <c r="G193" i="3" s="1"/>
  <c r="C192" i="3"/>
  <c r="E192" i="3" s="1"/>
  <c r="G192" i="3" s="1"/>
  <c r="C191" i="3"/>
  <c r="E191" i="3" s="1"/>
  <c r="C190" i="3"/>
  <c r="E190" i="3" s="1"/>
  <c r="G190" i="3" s="1"/>
  <c r="C189" i="3"/>
  <c r="E189" i="3" s="1"/>
  <c r="C188" i="3"/>
  <c r="E188" i="3" s="1"/>
  <c r="C187" i="3"/>
  <c r="E187" i="3" s="1"/>
  <c r="C186" i="3"/>
  <c r="E186" i="3" s="1"/>
  <c r="C185" i="3"/>
  <c r="E185" i="3" s="1"/>
  <c r="G185" i="3" s="1"/>
  <c r="C184" i="3"/>
  <c r="E184" i="3" s="1"/>
  <c r="G184" i="3" s="1"/>
  <c r="C183" i="3"/>
  <c r="E183" i="3" s="1"/>
  <c r="G183" i="3" s="1"/>
  <c r="C182" i="3"/>
  <c r="E182" i="3" s="1"/>
  <c r="C181" i="3"/>
  <c r="E181" i="3" s="1"/>
  <c r="G181" i="3" s="1"/>
  <c r="C180" i="3"/>
  <c r="E180" i="3" s="1"/>
  <c r="G180" i="3" s="1"/>
  <c r="C179" i="3"/>
  <c r="E179" i="3" s="1"/>
  <c r="G179" i="3" s="1"/>
  <c r="C178" i="3"/>
  <c r="E178" i="3" s="1"/>
  <c r="G178" i="3" s="1"/>
  <c r="C177" i="3"/>
  <c r="E177" i="3" s="1"/>
  <c r="G177" i="3" s="1"/>
  <c r="C176" i="3"/>
  <c r="E176" i="3" s="1"/>
  <c r="G176" i="3" s="1"/>
  <c r="C175" i="3"/>
  <c r="E175" i="3" s="1"/>
  <c r="C174" i="3"/>
  <c r="E174" i="3" s="1"/>
  <c r="G174" i="3" s="1"/>
  <c r="C173" i="3"/>
  <c r="E173" i="3" s="1"/>
  <c r="C172" i="3"/>
  <c r="E172" i="3" s="1"/>
  <c r="G172" i="3" s="1"/>
  <c r="C171" i="3"/>
  <c r="E171" i="3" s="1"/>
  <c r="C170" i="3"/>
  <c r="E170" i="3" s="1"/>
  <c r="C169" i="3"/>
  <c r="E169" i="3" s="1"/>
  <c r="G169" i="3" s="1"/>
  <c r="C168" i="3"/>
  <c r="E168" i="3" s="1"/>
  <c r="C167" i="3"/>
  <c r="E167" i="3" s="1"/>
  <c r="G167" i="3" s="1"/>
  <c r="C166" i="3"/>
  <c r="E166" i="3" s="1"/>
  <c r="C165" i="3"/>
  <c r="E165" i="3" s="1"/>
  <c r="G165" i="3" s="1"/>
  <c r="C164" i="3"/>
  <c r="E164" i="3" s="1"/>
  <c r="G164" i="3" s="1"/>
  <c r="C163" i="3"/>
  <c r="E163" i="3" s="1"/>
  <c r="G163" i="3" s="1"/>
  <c r="C162" i="3"/>
  <c r="E162" i="3" s="1"/>
  <c r="G162" i="3" s="1"/>
  <c r="C161" i="3"/>
  <c r="E161" i="3" s="1"/>
  <c r="G161" i="3" s="1"/>
  <c r="C160" i="3"/>
  <c r="E160" i="3" s="1"/>
  <c r="G160" i="3" s="1"/>
  <c r="C159" i="3"/>
  <c r="E159" i="3" s="1"/>
  <c r="C158" i="3"/>
  <c r="E158" i="3" s="1"/>
  <c r="G158" i="3" s="1"/>
  <c r="C157" i="3"/>
  <c r="E157" i="3" s="1"/>
  <c r="C156" i="3"/>
  <c r="E156" i="3" s="1"/>
  <c r="G156" i="3" s="1"/>
  <c r="C155" i="3"/>
  <c r="E155" i="3" s="1"/>
  <c r="C154" i="3"/>
  <c r="E154" i="3" s="1"/>
  <c r="C153" i="3"/>
  <c r="E153" i="3" s="1"/>
  <c r="G153" i="3" s="1"/>
  <c r="C152" i="3"/>
  <c r="E152" i="3" s="1"/>
  <c r="C151" i="3"/>
  <c r="E151" i="3" s="1"/>
  <c r="G151" i="3" s="1"/>
  <c r="C150" i="3"/>
  <c r="E150" i="3" s="1"/>
  <c r="C149" i="3"/>
  <c r="E149" i="3" s="1"/>
  <c r="G149" i="3" s="1"/>
  <c r="C148" i="3"/>
  <c r="E148" i="3" s="1"/>
  <c r="G148" i="3" s="1"/>
  <c r="C147" i="3"/>
  <c r="E147" i="3" s="1"/>
  <c r="G147" i="3" s="1"/>
  <c r="C146" i="3"/>
  <c r="E146" i="3" s="1"/>
  <c r="G146" i="3" s="1"/>
  <c r="C145" i="3"/>
  <c r="E145" i="3" s="1"/>
  <c r="G145" i="3" s="1"/>
  <c r="C144" i="3"/>
  <c r="E144" i="3" s="1"/>
  <c r="G144" i="3" s="1"/>
  <c r="C143" i="3"/>
  <c r="E143" i="3" s="1"/>
  <c r="C142" i="3"/>
  <c r="E142" i="3" s="1"/>
  <c r="G142" i="3" s="1"/>
  <c r="C141" i="3"/>
  <c r="E141" i="3" s="1"/>
  <c r="C140" i="3"/>
  <c r="E140" i="3" s="1"/>
  <c r="G140" i="3" s="1"/>
  <c r="C139" i="3"/>
  <c r="E139" i="3" s="1"/>
  <c r="C138" i="3"/>
  <c r="E138" i="3" s="1"/>
  <c r="C137" i="3"/>
  <c r="E137" i="3" s="1"/>
  <c r="G137" i="3" s="1"/>
  <c r="C136" i="3"/>
  <c r="E136" i="3" s="1"/>
  <c r="C135" i="3"/>
  <c r="E135" i="3" s="1"/>
  <c r="G135" i="3" s="1"/>
  <c r="C134" i="3"/>
  <c r="E134" i="3" s="1"/>
  <c r="C133" i="3"/>
  <c r="E133" i="3" s="1"/>
  <c r="G133" i="3" s="1"/>
  <c r="C132" i="3"/>
  <c r="E132" i="3" s="1"/>
  <c r="G132" i="3" s="1"/>
  <c r="C131" i="3"/>
  <c r="E131" i="3" s="1"/>
  <c r="G131" i="3" s="1"/>
  <c r="C130" i="3"/>
  <c r="E130" i="3" s="1"/>
  <c r="G130" i="3" s="1"/>
  <c r="C129" i="3"/>
  <c r="E129" i="3" s="1"/>
  <c r="G129" i="3" s="1"/>
  <c r="C128" i="3"/>
  <c r="E128" i="3" s="1"/>
  <c r="G128" i="3" s="1"/>
  <c r="C127" i="3"/>
  <c r="E127" i="3" s="1"/>
  <c r="C126" i="3"/>
  <c r="E126" i="3" s="1"/>
  <c r="G126" i="3" s="1"/>
  <c r="C125" i="3"/>
  <c r="E125" i="3" s="1"/>
  <c r="C124" i="3"/>
  <c r="E124" i="3" s="1"/>
  <c r="C123" i="3"/>
  <c r="E123" i="3" s="1"/>
  <c r="C122" i="3"/>
  <c r="E122" i="3" s="1"/>
  <c r="G122" i="3" s="1"/>
  <c r="C121" i="3"/>
  <c r="E121" i="3" s="1"/>
  <c r="G121" i="3" s="1"/>
  <c r="C120" i="3"/>
  <c r="E120" i="3" s="1"/>
  <c r="G120" i="3" s="1"/>
  <c r="C119" i="3"/>
  <c r="E119" i="3" s="1"/>
  <c r="G119" i="3" s="1"/>
  <c r="C118" i="3"/>
  <c r="E118" i="3" s="1"/>
  <c r="G118" i="3" s="1"/>
  <c r="C117" i="3"/>
  <c r="E117" i="3" s="1"/>
  <c r="G117" i="3" s="1"/>
  <c r="C116" i="3"/>
  <c r="E116" i="3" s="1"/>
  <c r="G116" i="3" s="1"/>
  <c r="C115" i="3"/>
  <c r="E115" i="3" s="1"/>
  <c r="G115" i="3" s="1"/>
  <c r="C114" i="3"/>
  <c r="E114" i="3" s="1"/>
  <c r="C113" i="3"/>
  <c r="E113" i="3" s="1"/>
  <c r="G113" i="3" s="1"/>
  <c r="C112" i="3"/>
  <c r="E112" i="3" s="1"/>
  <c r="G112" i="3" s="1"/>
  <c r="C111" i="3"/>
  <c r="E111" i="3" s="1"/>
  <c r="C110" i="3"/>
  <c r="E110" i="3" s="1"/>
  <c r="C109" i="3"/>
  <c r="E109" i="3" s="1"/>
  <c r="C108" i="3"/>
  <c r="E108" i="3" s="1"/>
  <c r="C107" i="3"/>
  <c r="E107" i="3" s="1"/>
  <c r="C106" i="3"/>
  <c r="E106" i="3" s="1"/>
  <c r="C105" i="3"/>
  <c r="E105" i="3" s="1"/>
  <c r="G105" i="3" s="1"/>
  <c r="C104" i="3"/>
  <c r="E104" i="3" s="1"/>
  <c r="G104" i="3" s="1"/>
  <c r="C103" i="3"/>
  <c r="E103" i="3" s="1"/>
  <c r="G103" i="3" s="1"/>
  <c r="C102" i="3"/>
  <c r="E102" i="3" s="1"/>
  <c r="G102" i="3" s="1"/>
  <c r="C101" i="3"/>
  <c r="E101" i="3" s="1"/>
  <c r="G101" i="3" s="1"/>
  <c r="C100" i="3"/>
  <c r="E100" i="3" s="1"/>
  <c r="G100" i="3" s="1"/>
  <c r="C99" i="3"/>
  <c r="E99" i="3" s="1"/>
  <c r="G99" i="3" s="1"/>
  <c r="C98" i="3"/>
  <c r="E98" i="3" s="1"/>
  <c r="C97" i="3"/>
  <c r="E97" i="3" s="1"/>
  <c r="G97" i="3" s="1"/>
  <c r="C96" i="3"/>
  <c r="E96" i="3" s="1"/>
  <c r="G96" i="3" s="1"/>
  <c r="C95" i="3"/>
  <c r="E95" i="3" s="1"/>
  <c r="C94" i="3"/>
  <c r="E94" i="3" s="1"/>
  <c r="G94" i="3" s="1"/>
  <c r="C93" i="3"/>
  <c r="E93" i="3" s="1"/>
  <c r="C92" i="3"/>
  <c r="E92" i="3" s="1"/>
  <c r="C91" i="3"/>
  <c r="E91" i="3" s="1"/>
  <c r="C90" i="3"/>
  <c r="E90" i="3" s="1"/>
  <c r="G90" i="3" s="1"/>
  <c r="C89" i="3"/>
  <c r="E89" i="3" s="1"/>
  <c r="G89" i="3" s="1"/>
  <c r="C88" i="3"/>
  <c r="E88" i="3" s="1"/>
  <c r="G88" i="3" s="1"/>
  <c r="C87" i="3"/>
  <c r="E87" i="3" s="1"/>
  <c r="G87" i="3" s="1"/>
  <c r="C86" i="3"/>
  <c r="E86" i="3" s="1"/>
  <c r="C85" i="3"/>
  <c r="E85" i="3" s="1"/>
  <c r="G85" i="3" s="1"/>
  <c r="C84" i="3"/>
  <c r="E84" i="3" s="1"/>
  <c r="G84" i="3" s="1"/>
  <c r="C83" i="3"/>
  <c r="E83" i="3" s="1"/>
  <c r="G83" i="3" s="1"/>
  <c r="C82" i="3"/>
  <c r="E82" i="3" s="1"/>
  <c r="C81" i="3"/>
  <c r="E81" i="3" s="1"/>
  <c r="G81" i="3" s="1"/>
  <c r="C80" i="3"/>
  <c r="E80" i="3" s="1"/>
  <c r="G80" i="3" s="1"/>
  <c r="C79" i="3"/>
  <c r="E79" i="3" s="1"/>
  <c r="C78" i="3"/>
  <c r="E78" i="3" s="1"/>
  <c r="G78" i="3" s="1"/>
  <c r="C77" i="3"/>
  <c r="E77" i="3" s="1"/>
  <c r="C76" i="3"/>
  <c r="E76" i="3" s="1"/>
  <c r="C75" i="3"/>
  <c r="E75" i="3" s="1"/>
  <c r="C74" i="3"/>
  <c r="E74" i="3" s="1"/>
  <c r="G74" i="3" s="1"/>
  <c r="C73" i="3"/>
  <c r="E73" i="3" s="1"/>
  <c r="G73" i="3" s="1"/>
  <c r="C72" i="3"/>
  <c r="E72" i="3" s="1"/>
  <c r="G72" i="3" s="1"/>
  <c r="C71" i="3"/>
  <c r="E71" i="3" s="1"/>
  <c r="G71" i="3" s="1"/>
  <c r="C70" i="3"/>
  <c r="E70" i="3" s="1"/>
  <c r="C69" i="3"/>
  <c r="E69" i="3" s="1"/>
  <c r="G69" i="3" s="1"/>
  <c r="C68" i="3"/>
  <c r="E68" i="3" s="1"/>
  <c r="G68" i="3" s="1"/>
  <c r="C67" i="3"/>
  <c r="E67" i="3" s="1"/>
  <c r="G67" i="3" s="1"/>
  <c r="C66" i="3"/>
  <c r="E66" i="3" s="1"/>
  <c r="C65" i="3"/>
  <c r="E65" i="3" s="1"/>
  <c r="G65" i="3" s="1"/>
  <c r="C64" i="3"/>
  <c r="E64" i="3" s="1"/>
  <c r="G64" i="3" s="1"/>
  <c r="C63" i="3"/>
  <c r="E63" i="3" s="1"/>
  <c r="C62" i="3"/>
  <c r="E62" i="3" s="1"/>
  <c r="G62" i="3" s="1"/>
  <c r="C61" i="3"/>
  <c r="E61" i="3" s="1"/>
  <c r="C60" i="3"/>
  <c r="E60" i="3" s="1"/>
  <c r="C59" i="3"/>
  <c r="E59" i="3" s="1"/>
  <c r="C58" i="3"/>
  <c r="E58" i="3" s="1"/>
  <c r="G58" i="3" s="1"/>
  <c r="C57" i="3"/>
  <c r="E57" i="3" s="1"/>
  <c r="G57" i="3" s="1"/>
  <c r="C56" i="3"/>
  <c r="E56" i="3" s="1"/>
  <c r="G56" i="3" s="1"/>
  <c r="C55" i="3"/>
  <c r="E55" i="3" s="1"/>
  <c r="G55" i="3" s="1"/>
  <c r="C54" i="3"/>
  <c r="E54" i="3" s="1"/>
  <c r="C53" i="3"/>
  <c r="E53" i="3" s="1"/>
  <c r="G53" i="3" s="1"/>
  <c r="C52" i="3"/>
  <c r="E52" i="3" s="1"/>
  <c r="G52" i="3" s="1"/>
  <c r="C51" i="3"/>
  <c r="E51" i="3" s="1"/>
  <c r="G51" i="3" s="1"/>
  <c r="C50" i="3"/>
  <c r="E50" i="3" s="1"/>
  <c r="C49" i="3"/>
  <c r="E49" i="3" s="1"/>
  <c r="G49" i="3" s="1"/>
  <c r="C48" i="3"/>
  <c r="E48" i="3" s="1"/>
  <c r="G48" i="3" s="1"/>
  <c r="C47" i="3"/>
  <c r="E47" i="3" s="1"/>
  <c r="C46" i="3"/>
  <c r="E46" i="3" s="1"/>
  <c r="G46" i="3" s="1"/>
  <c r="C45" i="3"/>
  <c r="E45" i="3" s="1"/>
  <c r="C44" i="3"/>
  <c r="E44" i="3" s="1"/>
  <c r="C43" i="3"/>
  <c r="E43" i="3" s="1"/>
  <c r="C42" i="3"/>
  <c r="E42" i="3" s="1"/>
  <c r="G42" i="3" s="1"/>
  <c r="C41" i="3"/>
  <c r="E41" i="3" s="1"/>
  <c r="G41" i="3" s="1"/>
  <c r="C40" i="3"/>
  <c r="E40" i="3" s="1"/>
  <c r="G40" i="3" s="1"/>
  <c r="C39" i="3"/>
  <c r="E39" i="3" s="1"/>
  <c r="G39" i="3" s="1"/>
  <c r="C38" i="3"/>
  <c r="E38" i="3" s="1"/>
  <c r="C37" i="3"/>
  <c r="E37" i="3" s="1"/>
  <c r="G37" i="3" s="1"/>
  <c r="C36" i="3"/>
  <c r="E36" i="3" s="1"/>
  <c r="G36" i="3" s="1"/>
  <c r="C35" i="3"/>
  <c r="E35" i="3" s="1"/>
  <c r="G35" i="3" s="1"/>
  <c r="C34" i="3"/>
  <c r="E34" i="3" s="1"/>
  <c r="C33" i="3"/>
  <c r="E33" i="3" s="1"/>
  <c r="G33" i="3" s="1"/>
  <c r="C32" i="3"/>
  <c r="E32" i="3" s="1"/>
  <c r="G32" i="3" s="1"/>
  <c r="C31" i="3"/>
  <c r="E31" i="3" s="1"/>
  <c r="C30" i="3"/>
  <c r="E30" i="3" s="1"/>
  <c r="G30" i="3" s="1"/>
  <c r="C29" i="3"/>
  <c r="E29" i="3" s="1"/>
  <c r="G29" i="3" s="1"/>
  <c r="C28" i="3"/>
  <c r="E28" i="3" s="1"/>
  <c r="C27" i="3"/>
  <c r="E27" i="3" s="1"/>
  <c r="C26" i="3"/>
  <c r="E26" i="3" s="1"/>
  <c r="G26" i="3" s="1"/>
  <c r="C25" i="3"/>
  <c r="E25" i="3" s="1"/>
  <c r="G25" i="3" s="1"/>
  <c r="C24" i="3"/>
  <c r="E24" i="3" s="1"/>
  <c r="G24" i="3" s="1"/>
  <c r="C23" i="3"/>
  <c r="E23" i="3" s="1"/>
  <c r="G23" i="3" s="1"/>
  <c r="C22" i="3"/>
  <c r="E22" i="3" s="1"/>
  <c r="C21" i="3"/>
  <c r="E21" i="3" s="1"/>
  <c r="C20" i="3"/>
  <c r="E20" i="3" s="1"/>
  <c r="G20" i="3" s="1"/>
  <c r="C19" i="3"/>
  <c r="E19" i="3" s="1"/>
  <c r="G19" i="3" s="1"/>
  <c r="C18" i="3"/>
  <c r="E18" i="3" s="1"/>
  <c r="C17" i="3"/>
  <c r="E17" i="3" s="1"/>
  <c r="G17" i="3" s="1"/>
  <c r="C16" i="3"/>
  <c r="E16" i="3" s="1"/>
  <c r="G16" i="3" s="1"/>
  <c r="C15" i="3"/>
  <c r="E15" i="3" s="1"/>
  <c r="C14" i="3"/>
  <c r="E14" i="3" s="1"/>
  <c r="G14" i="3" s="1"/>
  <c r="C13" i="3"/>
  <c r="E13" i="3" s="1"/>
  <c r="G13" i="3" s="1"/>
  <c r="C12" i="3"/>
  <c r="E12" i="3" s="1"/>
  <c r="C11" i="3"/>
  <c r="E11" i="3" s="1"/>
  <c r="C10" i="3"/>
  <c r="E10" i="3" s="1"/>
  <c r="G10" i="3" s="1"/>
  <c r="C9" i="3"/>
  <c r="E9" i="3" s="1"/>
  <c r="G9" i="3" s="1"/>
  <c r="C8" i="3"/>
  <c r="E8" i="3" s="1"/>
  <c r="G8" i="3" s="1"/>
  <c r="C7" i="3"/>
  <c r="E7" i="3" s="1"/>
  <c r="G7" i="3" s="1"/>
  <c r="C6" i="3"/>
  <c r="E6" i="3" s="1"/>
  <c r="G6" i="3" s="1"/>
  <c r="C5" i="3"/>
  <c r="E5" i="3" s="1"/>
  <c r="C4" i="3"/>
  <c r="E4" i="3" s="1"/>
  <c r="G4" i="3" s="1"/>
  <c r="C3" i="3"/>
  <c r="G2686" i="5" l="1"/>
  <c r="G2688" i="5"/>
  <c r="G2684" i="5"/>
  <c r="G1780" i="3"/>
  <c r="G1848" i="3"/>
  <c r="G1876" i="3"/>
  <c r="G1936" i="3"/>
  <c r="G1952" i="3"/>
  <c r="G1968" i="3"/>
  <c r="G1984" i="3"/>
  <c r="G2597" i="3"/>
  <c r="G2613" i="3"/>
  <c r="G2629" i="3"/>
  <c r="G2645" i="3"/>
  <c r="G2661" i="3"/>
  <c r="G77" i="3"/>
  <c r="G93" i="3"/>
  <c r="G173" i="3"/>
  <c r="G245" i="3"/>
  <c r="G305" i="3"/>
  <c r="G369" i="3"/>
  <c r="G405" i="3"/>
  <c r="G469" i="3"/>
  <c r="G509" i="3"/>
  <c r="G529" i="3"/>
  <c r="G545" i="3"/>
  <c r="G633" i="3"/>
  <c r="G749" i="3"/>
  <c r="G785" i="3"/>
  <c r="G801" i="3"/>
  <c r="G825" i="3"/>
  <c r="G841" i="3"/>
  <c r="G861" i="3"/>
  <c r="G865" i="3"/>
  <c r="G893" i="3"/>
  <c r="G897" i="3"/>
  <c r="G913" i="3"/>
  <c r="G941" i="3"/>
  <c r="G949" i="3"/>
  <c r="G973" i="3"/>
  <c r="G989" i="3"/>
  <c r="G1005" i="3"/>
  <c r="G1021" i="3"/>
  <c r="G1037" i="3"/>
  <c r="G1041" i="3"/>
  <c r="G1057" i="3"/>
  <c r="G1077" i="3"/>
  <c r="G1101" i="3"/>
  <c r="G1105" i="3"/>
  <c r="G1121" i="3"/>
  <c r="G1137" i="3"/>
  <c r="G1157" i="3"/>
  <c r="G1173" i="3"/>
  <c r="G1197" i="3"/>
  <c r="G1205" i="3"/>
  <c r="G1221" i="3"/>
  <c r="G1241" i="3"/>
  <c r="G1249" i="3"/>
  <c r="G1265" i="3"/>
  <c r="G1293" i="3"/>
  <c r="G21" i="3"/>
  <c r="G61" i="3"/>
  <c r="G125" i="3"/>
  <c r="G157" i="3"/>
  <c r="G221" i="3"/>
  <c r="G237" i="3"/>
  <c r="G353" i="3"/>
  <c r="G389" i="3"/>
  <c r="G437" i="3"/>
  <c r="G485" i="3"/>
  <c r="G577" i="3"/>
  <c r="G609" i="3"/>
  <c r="G665" i="3"/>
  <c r="G697" i="3"/>
  <c r="G717" i="3"/>
  <c r="G769" i="3"/>
  <c r="G18" i="3"/>
  <c r="G34" i="3"/>
  <c r="G50" i="3"/>
  <c r="G66" i="3"/>
  <c r="G82" i="3"/>
  <c r="G98" i="3"/>
  <c r="G106" i="3"/>
  <c r="G134" i="3"/>
  <c r="G150" i="3"/>
  <c r="G166" i="3"/>
  <c r="G182" i="3"/>
  <c r="G198" i="3"/>
  <c r="G214" i="3"/>
  <c r="G230" i="3"/>
  <c r="G246" i="3"/>
  <c r="G262" i="3"/>
  <c r="G278" i="3"/>
  <c r="G294" i="3"/>
  <c r="G310" i="3"/>
  <c r="G326" i="3"/>
  <c r="G342" i="3"/>
  <c r="G358" i="3"/>
  <c r="G374" i="3"/>
  <c r="G390" i="3"/>
  <c r="G406" i="3"/>
  <c r="G422" i="3"/>
  <c r="G438" i="3"/>
  <c r="G458" i="3"/>
  <c r="G474" i="3"/>
  <c r="G490" i="3"/>
  <c r="G518" i="3"/>
  <c r="G534" i="3"/>
  <c r="G550" i="3"/>
  <c r="G566" i="3"/>
  <c r="G582" i="3"/>
  <c r="G598" i="3"/>
  <c r="G614" i="3"/>
  <c r="G630" i="3"/>
  <c r="G646" i="3"/>
  <c r="G5" i="3"/>
  <c r="G45" i="3"/>
  <c r="G109" i="3"/>
  <c r="G141" i="3"/>
  <c r="G189" i="3"/>
  <c r="G205" i="3"/>
  <c r="G261" i="3"/>
  <c r="G277" i="3"/>
  <c r="G321" i="3"/>
  <c r="G337" i="3"/>
  <c r="G381" i="3"/>
  <c r="G421" i="3"/>
  <c r="G453" i="3"/>
  <c r="G533" i="3"/>
  <c r="G561" i="3"/>
  <c r="G593" i="3"/>
  <c r="G649" i="3"/>
  <c r="G681" i="3"/>
  <c r="G733" i="3"/>
  <c r="G753" i="3"/>
  <c r="G11" i="3"/>
  <c r="G27" i="3"/>
  <c r="G43" i="3"/>
  <c r="G59" i="3"/>
  <c r="G75" i="3"/>
  <c r="G91" i="3"/>
  <c r="G107" i="3"/>
  <c r="G123" i="3"/>
  <c r="G139" i="3"/>
  <c r="G155" i="3"/>
  <c r="G171" i="3"/>
  <c r="G187" i="3"/>
  <c r="G203" i="3"/>
  <c r="G223" i="3"/>
  <c r="G239" i="3"/>
  <c r="G255" i="3"/>
  <c r="G271" i="3"/>
  <c r="G287" i="3"/>
  <c r="G303" i="3"/>
  <c r="G319" i="3"/>
  <c r="G335" i="3"/>
  <c r="G347" i="3"/>
  <c r="G379" i="3"/>
  <c r="G395" i="3"/>
  <c r="G411" i="3"/>
  <c r="G427" i="3"/>
  <c r="G443" i="3"/>
  <c r="G463" i="3"/>
  <c r="G479" i="3"/>
  <c r="G495" i="3"/>
  <c r="G511" i="3"/>
  <c r="G523" i="3"/>
  <c r="G539" i="3"/>
  <c r="G543" i="3"/>
  <c r="G559" i="3"/>
  <c r="G575" i="3"/>
  <c r="G603" i="3"/>
  <c r="G619" i="3"/>
  <c r="G631" i="3"/>
  <c r="G643" i="3"/>
  <c r="G1313" i="3"/>
  <c r="G1329" i="3"/>
  <c r="G1345" i="3"/>
  <c r="G1361" i="3"/>
  <c r="G1377" i="3"/>
  <c r="G1393" i="3"/>
  <c r="G1409" i="3"/>
  <c r="G1425" i="3"/>
  <c r="G1441" i="3"/>
  <c r="G1457" i="3"/>
  <c r="G1473" i="3"/>
  <c r="G1489" i="3"/>
  <c r="G1505" i="3"/>
  <c r="G1521" i="3"/>
  <c r="G1537" i="3"/>
  <c r="G1553" i="3"/>
  <c r="G1569" i="3"/>
  <c r="G1585" i="3"/>
  <c r="G1601" i="3"/>
  <c r="G1617" i="3"/>
  <c r="G1633" i="3"/>
  <c r="G1641" i="3"/>
  <c r="G1645" i="3"/>
  <c r="G1657" i="3"/>
  <c r="G1673" i="3"/>
  <c r="G1689" i="3"/>
  <c r="G1705" i="3"/>
  <c r="G1741" i="3"/>
  <c r="G1761" i="3"/>
  <c r="G1769" i="3"/>
  <c r="G1789" i="3"/>
  <c r="G1805" i="3"/>
  <c r="G1821" i="3"/>
  <c r="G1837" i="3"/>
  <c r="G1857" i="3"/>
  <c r="G1861" i="3"/>
  <c r="G1873" i="3"/>
  <c r="G1889" i="3"/>
  <c r="G1897" i="3"/>
  <c r="G1913" i="3"/>
  <c r="G1933" i="3"/>
  <c r="G1949" i="3"/>
  <c r="G1965" i="3"/>
  <c r="G1981" i="3"/>
  <c r="G1997" i="3"/>
  <c r="G2013" i="3"/>
  <c r="G2029" i="3"/>
  <c r="G2045" i="3"/>
  <c r="G2061" i="3"/>
  <c r="G2077" i="3"/>
  <c r="G2093" i="3"/>
  <c r="G2109" i="3"/>
  <c r="G2125" i="3"/>
  <c r="G2141" i="3"/>
  <c r="G2157" i="3"/>
  <c r="G2173" i="3"/>
  <c r="G2189" i="3"/>
  <c r="G2205" i="3"/>
  <c r="G2221" i="3"/>
  <c r="G2237" i="3"/>
  <c r="G2253" i="3"/>
  <c r="G2269" i="3"/>
  <c r="G2285" i="3"/>
  <c r="G2301" i="3"/>
  <c r="G2317" i="3"/>
  <c r="G2333" i="3"/>
  <c r="G2349" i="3"/>
  <c r="G2365" i="3"/>
  <c r="G2381" i="3"/>
  <c r="G2393" i="3"/>
  <c r="G2409" i="3"/>
  <c r="G2425" i="3"/>
  <c r="G2441" i="3"/>
  <c r="G2457" i="3"/>
  <c r="G2473" i="3"/>
  <c r="G2489" i="3"/>
  <c r="G2505" i="3"/>
  <c r="G2521" i="3"/>
  <c r="G2537" i="3"/>
  <c r="G2553" i="3"/>
  <c r="G2569" i="3"/>
  <c r="G2585" i="3"/>
  <c r="G2601" i="3"/>
  <c r="G2617" i="3"/>
  <c r="G2633" i="3"/>
  <c r="G2649" i="3"/>
  <c r="G2665" i="3"/>
  <c r="G662" i="3"/>
  <c r="G678" i="3"/>
  <c r="G694" i="3"/>
  <c r="G710" i="3"/>
  <c r="G726" i="3"/>
  <c r="G742" i="3"/>
  <c r="G758" i="3"/>
  <c r="G774" i="3"/>
  <c r="G790" i="3"/>
  <c r="G794" i="3"/>
  <c r="G798" i="3"/>
  <c r="G822" i="3"/>
  <c r="G838" i="3"/>
  <c r="G854" i="3"/>
  <c r="G866" i="3"/>
  <c r="G882" i="3"/>
  <c r="G898" i="3"/>
  <c r="G914" i="3"/>
  <c r="G930" i="3"/>
  <c r="G946" i="3"/>
  <c r="G962" i="3"/>
  <c r="G978" i="3"/>
  <c r="G994" i="3"/>
  <c r="G1010" i="3"/>
  <c r="G1026" i="3"/>
  <c r="G1042" i="3"/>
  <c r="G1062" i="3"/>
  <c r="G1078" i="3"/>
  <c r="G1094" i="3"/>
  <c r="G1110" i="3"/>
  <c r="G1126" i="3"/>
  <c r="G1142" i="3"/>
  <c r="G1158" i="3"/>
  <c r="G1174" i="3"/>
  <c r="G1190" i="3"/>
  <c r="G1206" i="3"/>
  <c r="G1222" i="3"/>
  <c r="G1238" i="3"/>
  <c r="G1254" i="3"/>
  <c r="G1270" i="3"/>
  <c r="G1286" i="3"/>
  <c r="G1302" i="3"/>
  <c r="G1318" i="3"/>
  <c r="G1342" i="3"/>
  <c r="G1358" i="3"/>
  <c r="G1374" i="3"/>
  <c r="G1390" i="3"/>
  <c r="G1406" i="3"/>
  <c r="G1422" i="3"/>
  <c r="G1438" i="3"/>
  <c r="G1454" i="3"/>
  <c r="G1470" i="3"/>
  <c r="G1490" i="3"/>
  <c r="G1506" i="3"/>
  <c r="G1522" i="3"/>
  <c r="G1538" i="3"/>
  <c r="G1554" i="3"/>
  <c r="G1570" i="3"/>
  <c r="G1586" i="3"/>
  <c r="G1602" i="3"/>
  <c r="G1618" i="3"/>
  <c r="G1634" i="3"/>
  <c r="G1650" i="3"/>
  <c r="G1666" i="3"/>
  <c r="G1682" i="3"/>
  <c r="G1698" i="3"/>
  <c r="G1714" i="3"/>
  <c r="G1730" i="3"/>
  <c r="G1746" i="3"/>
  <c r="G1762" i="3"/>
  <c r="G1778" i="3"/>
  <c r="G1794" i="3"/>
  <c r="G1810" i="3"/>
  <c r="G1826" i="3"/>
  <c r="G1842" i="3"/>
  <c r="G1858" i="3"/>
  <c r="G1874" i="3"/>
  <c r="G1890" i="3"/>
  <c r="G1906" i="3"/>
  <c r="G1922" i="3"/>
  <c r="G1938" i="3"/>
  <c r="G1954" i="3"/>
  <c r="G1970" i="3"/>
  <c r="G1986" i="3"/>
  <c r="G2673" i="3"/>
  <c r="G659" i="3"/>
  <c r="G675" i="3"/>
  <c r="G691" i="3"/>
  <c r="G711" i="3"/>
  <c r="G727" i="3"/>
  <c r="G743" i="3"/>
  <c r="G759" i="3"/>
  <c r="G775" i="3"/>
  <c r="G791" i="3"/>
  <c r="G807" i="3"/>
  <c r="G823" i="3"/>
  <c r="G839" i="3"/>
  <c r="G855" i="3"/>
  <c r="G871" i="3"/>
  <c r="G887" i="3"/>
  <c r="G903" i="3"/>
  <c r="G911" i="3"/>
  <c r="G927" i="3"/>
  <c r="G943" i="3"/>
  <c r="G959" i="3"/>
  <c r="G975" i="3"/>
  <c r="G991" i="3"/>
  <c r="G1007" i="3"/>
  <c r="G1023" i="3"/>
  <c r="G1039" i="3"/>
  <c r="G1055" i="3"/>
  <c r="G1071" i="3"/>
  <c r="G1087" i="3"/>
  <c r="G1103" i="3"/>
  <c r="G1119" i="3"/>
  <c r="G1127" i="3"/>
  <c r="G1147" i="3"/>
  <c r="G1163" i="3"/>
  <c r="G1179" i="3"/>
  <c r="G1195" i="3"/>
  <c r="G1211" i="3"/>
  <c r="G1231" i="3"/>
  <c r="G1239" i="3"/>
  <c r="G1251" i="3"/>
  <c r="G1279" i="3"/>
  <c r="G1295" i="3"/>
  <c r="G1311" i="3"/>
  <c r="G1327" i="3"/>
  <c r="G1343" i="3"/>
  <c r="G1359" i="3"/>
  <c r="G1375" i="3"/>
  <c r="G1391" i="3"/>
  <c r="G1407" i="3"/>
  <c r="G1423" i="3"/>
  <c r="G1439" i="3"/>
  <c r="G1455" i="3"/>
  <c r="G1463" i="3"/>
  <c r="G1479" i="3"/>
  <c r="G1495" i="3"/>
  <c r="G1511" i="3"/>
  <c r="G1527" i="3"/>
  <c r="G1543" i="3"/>
  <c r="G1559" i="3"/>
  <c r="G1575" i="3"/>
  <c r="G1591" i="3"/>
  <c r="G1607" i="3"/>
  <c r="G1623" i="3"/>
  <c r="G1639" i="3"/>
  <c r="G1655" i="3"/>
  <c r="G1671" i="3"/>
  <c r="G1695" i="3"/>
  <c r="G1699" i="3"/>
  <c r="G1719" i="3"/>
  <c r="G1735" i="3"/>
  <c r="G1751" i="3"/>
  <c r="G1767" i="3"/>
  <c r="G1795" i="3"/>
  <c r="G1811" i="3"/>
  <c r="G1827" i="3"/>
  <c r="G1843" i="3"/>
  <c r="G1859" i="3"/>
  <c r="G1875" i="3"/>
  <c r="G1891" i="3"/>
  <c r="G1907" i="3"/>
  <c r="G1923" i="3"/>
  <c r="G1943" i="3"/>
  <c r="G1959" i="3"/>
  <c r="G1975" i="3"/>
  <c r="G1991" i="3"/>
  <c r="G2007" i="3"/>
  <c r="G2019" i="3"/>
  <c r="G2035" i="3"/>
  <c r="G2051" i="3"/>
  <c r="G2067" i="3"/>
  <c r="G2083" i="3"/>
  <c r="G2099" i="3"/>
  <c r="G2115" i="3"/>
  <c r="G2131" i="3"/>
  <c r="G2147" i="3"/>
  <c r="G2163" i="3"/>
  <c r="G2179" i="3"/>
  <c r="G2195" i="3"/>
  <c r="G2211" i="3"/>
  <c r="G2227" i="3"/>
  <c r="G2243" i="3"/>
  <c r="G2259" i="3"/>
  <c r="G2275" i="3"/>
  <c r="G2291" i="3"/>
  <c r="G2307" i="3"/>
  <c r="G2323" i="3"/>
  <c r="G2339" i="3"/>
  <c r="G2355" i="3"/>
  <c r="G2371" i="3"/>
  <c r="G2387" i="3"/>
  <c r="G2395" i="3"/>
  <c r="G2411" i="3"/>
  <c r="G2427" i="3"/>
  <c r="G2443" i="3"/>
  <c r="G2459" i="3"/>
  <c r="G2475" i="3"/>
  <c r="G2491" i="3"/>
  <c r="G2507" i="3"/>
  <c r="G2523" i="3"/>
  <c r="G2539" i="3"/>
  <c r="G2555" i="3"/>
  <c r="G2571" i="3"/>
  <c r="G2587" i="3"/>
  <c r="G2603" i="3"/>
  <c r="G2619" i="3"/>
  <c r="G2635" i="3"/>
  <c r="G2651" i="3"/>
  <c r="G2667" i="3"/>
  <c r="G22" i="3"/>
  <c r="G38" i="3"/>
  <c r="G54" i="3"/>
  <c r="G70" i="3"/>
  <c r="G86" i="3"/>
  <c r="G110" i="3"/>
  <c r="G114" i="3"/>
  <c r="G138" i="3"/>
  <c r="G154" i="3"/>
  <c r="G170" i="3"/>
  <c r="G186" i="3"/>
  <c r="G202" i="3"/>
  <c r="G218" i="3"/>
  <c r="G234" i="3"/>
  <c r="G250" i="3"/>
  <c r="G266" i="3"/>
  <c r="G282" i="3"/>
  <c r="G298" i="3"/>
  <c r="G314" i="3"/>
  <c r="G330" i="3"/>
  <c r="G346" i="3"/>
  <c r="G362" i="3"/>
  <c r="G378" i="3"/>
  <c r="G394" i="3"/>
  <c r="G410" i="3"/>
  <c r="G426" i="3"/>
  <c r="G442" i="3"/>
  <c r="G462" i="3"/>
  <c r="G478" i="3"/>
  <c r="G494" i="3"/>
  <c r="G506" i="3"/>
  <c r="G522" i="3"/>
  <c r="G538" i="3"/>
  <c r="G554" i="3"/>
  <c r="G570" i="3"/>
  <c r="G586" i="3"/>
  <c r="G602" i="3"/>
  <c r="G618" i="3"/>
  <c r="G634" i="3"/>
  <c r="G650" i="3"/>
  <c r="G666" i="3"/>
  <c r="G682" i="3"/>
  <c r="G698" i="3"/>
  <c r="G714" i="3"/>
  <c r="G730" i="3"/>
  <c r="G746" i="3"/>
  <c r="G762" i="3"/>
  <c r="G778" i="3"/>
  <c r="G802" i="3"/>
  <c r="G810" i="3"/>
  <c r="G826" i="3"/>
  <c r="G842" i="3"/>
  <c r="G858" i="3"/>
  <c r="G870" i="3"/>
  <c r="G886" i="3"/>
  <c r="G902" i="3"/>
  <c r="G918" i="3"/>
  <c r="G934" i="3"/>
  <c r="G950" i="3"/>
  <c r="G966" i="3"/>
  <c r="G982" i="3"/>
  <c r="G998" i="3"/>
  <c r="G1014" i="3"/>
  <c r="G1030" i="3"/>
  <c r="G1046" i="3"/>
  <c r="G1050" i="3"/>
  <c r="G1066" i="3"/>
  <c r="G1082" i="3"/>
  <c r="G1098" i="3"/>
  <c r="G1114" i="3"/>
  <c r="G1130" i="3"/>
  <c r="G1146" i="3"/>
  <c r="G1162" i="3"/>
  <c r="G1178" i="3"/>
  <c r="G1194" i="3"/>
  <c r="G1210" i="3"/>
  <c r="G1226" i="3"/>
  <c r="G1242" i="3"/>
  <c r="G1258" i="3"/>
  <c r="G1274" i="3"/>
  <c r="G1290" i="3"/>
  <c r="G1306" i="3"/>
  <c r="G1322" i="3"/>
  <c r="G1334" i="3"/>
  <c r="G1346" i="3"/>
  <c r="G1362" i="3"/>
  <c r="G1378" i="3"/>
  <c r="G1394" i="3"/>
  <c r="G1410" i="3"/>
  <c r="G1426" i="3"/>
  <c r="G1442" i="3"/>
  <c r="G1458" i="3"/>
  <c r="G1474" i="3"/>
  <c r="G1494" i="3"/>
  <c r="G1510" i="3"/>
  <c r="G1526" i="3"/>
  <c r="G1542" i="3"/>
  <c r="G1558" i="3"/>
  <c r="G1574" i="3"/>
  <c r="G1590" i="3"/>
  <c r="G1606" i="3"/>
  <c r="G1622" i="3"/>
  <c r="G1638" i="3"/>
  <c r="G1654" i="3"/>
  <c r="G1670" i="3"/>
  <c r="G1686" i="3"/>
  <c r="G1702" i="3"/>
  <c r="G1718" i="3"/>
  <c r="G1734" i="3"/>
  <c r="G1750" i="3"/>
  <c r="G1766" i="3"/>
  <c r="G1782" i="3"/>
  <c r="G1798" i="3"/>
  <c r="G1814" i="3"/>
  <c r="G1830" i="3"/>
  <c r="G1846" i="3"/>
  <c r="G1862" i="3"/>
  <c r="G1878" i="3"/>
  <c r="G1894" i="3"/>
  <c r="G1910" i="3"/>
  <c r="G1926" i="3"/>
  <c r="G1942" i="3"/>
  <c r="G1958" i="3"/>
  <c r="G1974" i="3"/>
  <c r="G1990" i="3"/>
  <c r="G63" i="3"/>
  <c r="G111" i="3"/>
  <c r="G127" i="3"/>
  <c r="G143" i="3"/>
  <c r="G175" i="3"/>
  <c r="G191" i="3"/>
  <c r="G207" i="3"/>
  <c r="G227" i="3"/>
  <c r="G243" i="3"/>
  <c r="G259" i="3"/>
  <c r="G275" i="3"/>
  <c r="G291" i="3"/>
  <c r="G307" i="3"/>
  <c r="G323" i="3"/>
  <c r="G351" i="3"/>
  <c r="G367" i="3"/>
  <c r="G383" i="3"/>
  <c r="G399" i="3"/>
  <c r="G415" i="3"/>
  <c r="G431" i="3"/>
  <c r="G447" i="3"/>
  <c r="G467" i="3"/>
  <c r="G483" i="3"/>
  <c r="G499" i="3"/>
  <c r="G515" i="3"/>
  <c r="G715" i="3"/>
  <c r="G731" i="3"/>
  <c r="G747" i="3"/>
  <c r="G763" i="3"/>
  <c r="G779" i="3"/>
  <c r="G795" i="3"/>
  <c r="G811" i="3"/>
  <c r="G827" i="3"/>
  <c r="G843" i="3"/>
  <c r="G859" i="3"/>
  <c r="G875" i="3"/>
  <c r="G891" i="3"/>
  <c r="G1771" i="3"/>
  <c r="G1799" i="3"/>
  <c r="G1815" i="3"/>
  <c r="G1831" i="3"/>
  <c r="G1847" i="3"/>
  <c r="G1863" i="3"/>
  <c r="G1879" i="3"/>
  <c r="G1895" i="3"/>
  <c r="G1919" i="3"/>
  <c r="G2678" i="3"/>
  <c r="G15" i="3"/>
  <c r="G31" i="3"/>
  <c r="G47" i="3"/>
  <c r="G79" i="3"/>
  <c r="G95" i="3"/>
  <c r="G159" i="3"/>
  <c r="G12" i="3"/>
  <c r="G28" i="3"/>
  <c r="G44" i="3"/>
  <c r="G136" i="3"/>
  <c r="G152" i="3"/>
  <c r="G168" i="3"/>
  <c r="G188" i="3"/>
  <c r="G204" i="3"/>
  <c r="G480" i="3"/>
  <c r="G504" i="3"/>
  <c r="G520" i="3"/>
  <c r="G536" i="3"/>
  <c r="G552" i="3"/>
  <c r="G576" i="3"/>
  <c r="G592" i="3"/>
  <c r="G608" i="3"/>
  <c r="G624" i="3"/>
  <c r="G640" i="3"/>
  <c r="G672" i="3"/>
  <c r="G688" i="3"/>
  <c r="G704" i="3"/>
  <c r="G720" i="3"/>
  <c r="G736" i="3"/>
  <c r="G1920" i="3"/>
  <c r="G2040" i="3"/>
  <c r="G2056" i="3"/>
  <c r="G2072" i="3"/>
  <c r="G2088" i="3"/>
  <c r="G2104" i="3"/>
  <c r="G2120" i="3"/>
  <c r="G2136" i="3"/>
  <c r="G2152" i="3"/>
  <c r="G2168" i="3"/>
  <c r="G2184" i="3"/>
  <c r="G2200" i="3"/>
  <c r="G2216" i="3"/>
  <c r="G2232" i="3"/>
  <c r="G2248" i="3"/>
  <c r="G2264" i="3"/>
  <c r="G2280" i="3"/>
  <c r="G2296" i="3"/>
  <c r="G2312" i="3"/>
  <c r="G2328" i="3"/>
  <c r="G2344" i="3"/>
  <c r="G2360" i="3"/>
  <c r="G2376" i="3"/>
  <c r="G2392" i="3"/>
  <c r="G2408" i="3"/>
  <c r="G2424" i="3"/>
  <c r="G2440" i="3"/>
  <c r="G2456" i="3"/>
  <c r="G2472" i="3"/>
  <c r="G2488" i="3"/>
  <c r="G2504" i="3"/>
  <c r="G2512" i="3"/>
  <c r="G2528" i="3"/>
  <c r="G2544" i="3"/>
  <c r="G2560" i="3"/>
  <c r="G2576" i="3"/>
  <c r="G2592" i="3"/>
  <c r="G2608" i="3"/>
  <c r="G2624" i="3"/>
  <c r="G2640" i="3"/>
  <c r="G2656" i="3"/>
  <c r="G4" i="6"/>
  <c r="G219" i="3"/>
  <c r="G355" i="3"/>
  <c r="G527" i="3"/>
  <c r="G547" i="3"/>
  <c r="G563" i="3"/>
  <c r="G579" i="3"/>
  <c r="G591" i="3"/>
  <c r="G607" i="3"/>
  <c r="G623" i="3"/>
  <c r="G635" i="3"/>
  <c r="G647" i="3"/>
  <c r="G663" i="3"/>
  <c r="G679" i="3"/>
  <c r="G695" i="3"/>
  <c r="G915" i="3"/>
  <c r="G931" i="3"/>
  <c r="G947" i="3"/>
  <c r="G963" i="3"/>
  <c r="G979" i="3"/>
  <c r="G995" i="3"/>
  <c r="G1011" i="3"/>
  <c r="G1027" i="3"/>
  <c r="G1043" i="3"/>
  <c r="G1059" i="3"/>
  <c r="G1075" i="3"/>
  <c r="G1091" i="3"/>
  <c r="G60" i="3"/>
  <c r="G76" i="3"/>
  <c r="G92" i="3"/>
  <c r="G108" i="3"/>
  <c r="G124" i="3"/>
  <c r="G220" i="3"/>
  <c r="G236" i="3"/>
  <c r="G252" i="3"/>
  <c r="G268" i="3"/>
  <c r="G288" i="3"/>
  <c r="G304" i="3"/>
  <c r="G320" i="3"/>
  <c r="G336" i="3"/>
  <c r="G352" i="3"/>
  <c r="G368" i="3"/>
  <c r="G384" i="3"/>
  <c r="G396" i="3"/>
  <c r="G412" i="3"/>
  <c r="G428" i="3"/>
  <c r="G444" i="3"/>
  <c r="G460" i="3"/>
  <c r="G472" i="3"/>
  <c r="G572" i="3"/>
  <c r="G664" i="3"/>
  <c r="G752" i="3"/>
  <c r="G768" i="3"/>
  <c r="G792" i="3"/>
  <c r="G796" i="3"/>
  <c r="G824" i="3"/>
  <c r="G840" i="3"/>
  <c r="G856" i="3"/>
  <c r="G860" i="3"/>
  <c r="G876" i="3"/>
  <c r="G892" i="3"/>
  <c r="G924" i="3"/>
  <c r="G944" i="3"/>
  <c r="G960" i="3"/>
  <c r="G972" i="3"/>
  <c r="G996" i="3"/>
  <c r="G1000" i="3"/>
  <c r="G1032" i="3"/>
  <c r="G1040" i="3"/>
  <c r="G1048" i="3"/>
  <c r="G1072" i="3"/>
  <c r="G1080" i="3"/>
  <c r="G1100" i="3"/>
  <c r="G1145" i="3"/>
  <c r="G1209" i="3"/>
  <c r="G1225" i="3"/>
  <c r="G1269" i="3"/>
  <c r="G1721" i="3"/>
  <c r="G1729" i="3"/>
  <c r="G1745" i="3"/>
  <c r="G1765" i="3"/>
  <c r="G1773" i="3"/>
  <c r="G1865" i="3"/>
  <c r="G1917" i="3"/>
  <c r="G2065" i="3"/>
  <c r="G2081" i="3"/>
  <c r="G2097" i="3"/>
  <c r="G2113" i="3"/>
  <c r="G2129" i="3"/>
  <c r="G2145" i="3"/>
  <c r="G2161" i="3"/>
  <c r="G2177" i="3"/>
  <c r="G2193" i="3"/>
  <c r="G2209" i="3"/>
  <c r="G2225" i="3"/>
  <c r="G2241" i="3"/>
  <c r="G2257" i="3"/>
  <c r="G2273" i="3"/>
  <c r="G2289" i="3"/>
  <c r="G2305" i="3"/>
  <c r="G2321" i="3"/>
  <c r="G2337" i="3"/>
  <c r="G2353" i="3"/>
  <c r="G2369" i="3"/>
  <c r="G2385" i="3"/>
  <c r="G2397" i="3"/>
  <c r="G2413" i="3"/>
  <c r="G2429" i="3"/>
  <c r="G2445" i="3"/>
  <c r="G2461" i="3"/>
  <c r="G2477" i="3"/>
  <c r="G2493" i="3"/>
  <c r="G2509" i="3"/>
  <c r="G2525" i="3"/>
  <c r="G2541" i="3"/>
  <c r="G2557" i="3"/>
  <c r="G2573" i="3"/>
  <c r="G2589" i="3"/>
  <c r="G2605" i="3"/>
  <c r="G2621" i="3"/>
  <c r="G2637" i="3"/>
  <c r="G2653" i="3"/>
  <c r="G2669" i="3"/>
  <c r="G1107" i="3"/>
  <c r="G1131" i="3"/>
  <c r="G1151" i="3"/>
  <c r="G1167" i="3"/>
  <c r="G1183" i="3"/>
  <c r="G1199" i="3"/>
  <c r="G1219" i="3"/>
  <c r="G1235" i="3"/>
  <c r="G1255" i="3"/>
  <c r="G1267" i="3"/>
  <c r="G1283" i="3"/>
  <c r="G1299" i="3"/>
  <c r="G1315" i="3"/>
  <c r="G1331" i="3"/>
  <c r="G1347" i="3"/>
  <c r="G1363" i="3"/>
  <c r="G1379" i="3"/>
  <c r="G1395" i="3"/>
  <c r="G1411" i="3"/>
  <c r="G1427" i="3"/>
  <c r="G1443" i="3"/>
  <c r="G1467" i="3"/>
  <c r="G1483" i="3"/>
  <c r="G1499" i="3"/>
  <c r="G1515" i="3"/>
  <c r="G1531" i="3"/>
  <c r="G1547" i="3"/>
  <c r="G1563" i="3"/>
  <c r="G1579" i="3"/>
  <c r="G1595" i="3"/>
  <c r="G1611" i="3"/>
  <c r="G1627" i="3"/>
  <c r="G1643" i="3"/>
  <c r="G1659" i="3"/>
  <c r="G1703" i="3"/>
  <c r="G1723" i="3"/>
  <c r="G1739" i="3"/>
  <c r="G1755" i="3"/>
  <c r="G1783" i="3"/>
  <c r="G1931" i="3"/>
  <c r="G1947" i="3"/>
  <c r="G1963" i="3"/>
  <c r="G1979" i="3"/>
  <c r="G1995" i="3"/>
  <c r="G2023" i="3"/>
  <c r="G2039" i="3"/>
  <c r="G2055" i="3"/>
  <c r="G2071" i="3"/>
  <c r="G2087" i="3"/>
  <c r="G2103" i="3"/>
  <c r="G2119" i="3"/>
  <c r="G2135" i="3"/>
  <c r="G2151" i="3"/>
  <c r="G2167" i="3"/>
  <c r="G2183" i="3"/>
  <c r="G2199" i="3"/>
  <c r="G2215" i="3"/>
  <c r="G2231" i="3"/>
  <c r="G2247" i="3"/>
  <c r="G2263" i="3"/>
  <c r="G2279" i="3"/>
  <c r="G2295" i="3"/>
  <c r="G2311" i="3"/>
  <c r="G2327" i="3"/>
  <c r="G2343" i="3"/>
  <c r="G2359" i="3"/>
  <c r="G2375" i="3"/>
  <c r="G2399" i="3"/>
  <c r="G2415" i="3"/>
  <c r="G2431" i="3"/>
  <c r="G2447" i="3"/>
  <c r="G2463" i="3"/>
  <c r="G2479" i="3"/>
  <c r="G2495" i="3"/>
  <c r="G2511" i="3"/>
  <c r="G2527" i="3"/>
  <c r="G2543" i="3"/>
  <c r="G2559" i="3"/>
  <c r="G2575" i="3"/>
  <c r="G2591" i="3"/>
  <c r="G2607" i="3"/>
  <c r="G2623" i="3"/>
  <c r="G2639" i="3"/>
  <c r="G2655" i="3"/>
  <c r="G2671" i="3"/>
  <c r="G1116" i="3"/>
  <c r="G1132" i="3"/>
  <c r="G1144" i="3"/>
  <c r="G1164" i="3"/>
  <c r="G1180" i="3"/>
  <c r="G1204" i="3"/>
  <c r="G1216" i="3"/>
  <c r="G1232" i="3"/>
  <c r="G1248" i="3"/>
  <c r="G1252" i="3"/>
  <c r="G1268" i="3"/>
  <c r="G1284" i="3"/>
  <c r="G1304" i="3"/>
  <c r="G1320" i="3"/>
  <c r="G1336" i="3"/>
  <c r="G1364" i="3"/>
  <c r="G1376" i="3"/>
  <c r="G1392" i="3"/>
  <c r="G1408" i="3"/>
  <c r="G1424" i="3"/>
  <c r="G1440" i="3"/>
  <c r="G1448" i="3"/>
  <c r="G1476" i="3"/>
  <c r="G1484" i="3"/>
  <c r="G1500" i="3"/>
  <c r="G1520" i="3"/>
  <c r="G1532" i="3"/>
  <c r="G1548" i="3"/>
  <c r="G1564" i="3"/>
  <c r="G1580" i="3"/>
  <c r="G1596" i="3"/>
  <c r="G1612" i="3"/>
  <c r="G1628" i="3"/>
  <c r="G1632" i="3"/>
  <c r="G1652" i="3"/>
  <c r="G1680" i="3"/>
  <c r="G1696" i="3"/>
  <c r="G1712" i="3"/>
  <c r="G1728" i="3"/>
  <c r="G1744" i="3"/>
  <c r="G1760" i="3"/>
  <c r="G1772" i="3"/>
  <c r="G1792" i="3"/>
  <c r="G1808" i="3"/>
  <c r="G1824" i="3"/>
  <c r="G1832" i="3"/>
  <c r="G1860" i="3"/>
  <c r="G1868" i="3"/>
  <c r="G1892" i="3"/>
  <c r="G1900" i="3"/>
  <c r="G1912" i="3"/>
  <c r="G1944" i="3"/>
  <c r="G1960" i="3"/>
  <c r="G1976" i="3"/>
  <c r="G1992" i="3"/>
  <c r="G2004" i="3"/>
  <c r="G2020" i="3"/>
  <c r="G2032" i="3"/>
  <c r="G2677" i="3"/>
  <c r="G2675" i="3"/>
  <c r="G2674" i="3"/>
  <c r="D2679" i="5"/>
  <c r="F2679" i="5" s="1"/>
  <c r="G2679" i="5" s="1"/>
  <c r="G1459" i="3"/>
  <c r="G1675" i="3"/>
  <c r="G1707" i="3"/>
  <c r="G2002" i="3"/>
  <c r="G2006" i="3"/>
  <c r="G2018" i="3"/>
  <c r="G2022" i="3"/>
  <c r="G2034" i="3"/>
  <c r="G2038" i="3"/>
  <c r="G2050" i="3"/>
  <c r="G2054" i="3"/>
  <c r="G2066" i="3"/>
  <c r="G2070" i="3"/>
  <c r="G2082" i="3"/>
  <c r="G2086" i="3"/>
  <c r="G2098" i="3"/>
  <c r="G2102" i="3"/>
  <c r="G2114" i="3"/>
  <c r="G2118" i="3"/>
  <c r="G2130" i="3"/>
  <c r="G2134" i="3"/>
  <c r="G2146" i="3"/>
  <c r="G2150" i="3"/>
  <c r="G2162" i="3"/>
  <c r="G2166" i="3"/>
  <c r="G2178" i="3"/>
  <c r="G2182" i="3"/>
  <c r="G2194" i="3"/>
  <c r="G2198" i="3"/>
  <c r="G2210" i="3"/>
  <c r="G2214" i="3"/>
  <c r="G2226" i="3"/>
  <c r="G2230" i="3"/>
  <c r="G2242" i="3"/>
  <c r="G2246" i="3"/>
  <c r="G2258" i="3"/>
  <c r="G2262" i="3"/>
  <c r="G2274" i="3"/>
  <c r="G2278" i="3"/>
  <c r="G2290" i="3"/>
  <c r="G2294" i="3"/>
  <c r="G2306" i="3"/>
  <c r="G2310" i="3"/>
  <c r="G2322" i="3"/>
  <c r="G2326" i="3"/>
  <c r="G2338" i="3"/>
  <c r="G2342" i="3"/>
  <c r="G2354" i="3"/>
  <c r="G2358" i="3"/>
  <c r="G2370" i="3"/>
  <c r="G2374" i="3"/>
  <c r="G2386" i="3"/>
  <c r="G2390" i="3"/>
  <c r="G2402" i="3"/>
  <c r="G2406" i="3"/>
  <c r="G2418" i="3"/>
  <c r="G2422" i="3"/>
  <c r="G2434" i="3"/>
  <c r="G2438" i="3"/>
  <c r="G2450" i="3"/>
  <c r="G2454" i="3"/>
  <c r="G2466" i="3"/>
  <c r="G2470" i="3"/>
  <c r="G2482" i="3"/>
  <c r="G2486" i="3"/>
  <c r="G2498" i="3"/>
  <c r="G2502" i="3"/>
  <c r="G2514" i="3"/>
  <c r="G2518" i="3"/>
  <c r="G2530" i="3"/>
  <c r="G2534" i="3"/>
  <c r="G2546" i="3"/>
  <c r="G2550" i="3"/>
  <c r="G2562" i="3"/>
  <c r="G2566" i="3"/>
  <c r="G2578" i="3"/>
  <c r="G2582" i="3"/>
  <c r="G2594" i="3"/>
  <c r="G2598" i="3"/>
  <c r="G2610" i="3"/>
  <c r="G2614" i="3"/>
  <c r="G2626" i="3"/>
  <c r="G2630" i="3"/>
  <c r="G2642" i="3"/>
  <c r="G2646" i="3"/>
  <c r="G2658" i="3"/>
  <c r="G2662" i="3"/>
  <c r="D2679" i="3"/>
  <c r="E2680" i="5" l="1"/>
  <c r="D2680" i="5"/>
  <c r="D2680" i="3"/>
  <c r="F2680" i="3" s="1"/>
  <c r="E2680" i="3"/>
  <c r="F2679" i="3"/>
  <c r="G2679" i="3" s="1"/>
  <c r="F2680" i="5" l="1"/>
  <c r="G2680" i="5" s="1"/>
  <c r="E2681" i="5"/>
  <c r="G2680" i="3"/>
  <c r="D2681" i="3"/>
  <c r="F2681" i="3" s="1"/>
  <c r="D2681" i="5"/>
  <c r="E2681" i="3"/>
  <c r="F2681" i="5" l="1"/>
  <c r="E2682" i="5"/>
  <c r="F2682" i="5"/>
  <c r="G2681" i="5"/>
  <c r="E2682" i="3"/>
  <c r="F2682" i="3"/>
  <c r="G2681" i="3"/>
  <c r="G2682" i="5" l="1"/>
  <c r="G2682" i="3"/>
  <c r="A2689" i="1" a="1"/>
  <c r="A2689" i="1" l="1"/>
  <c r="F2689" i="1"/>
  <c r="E2689" i="1"/>
  <c r="C2689" i="1"/>
  <c r="H2689" i="1"/>
  <c r="D2689" i="1"/>
  <c r="B2689" i="1"/>
  <c r="G2689" i="1"/>
  <c r="A2690" i="1" a="1"/>
  <c r="D2689" i="10" l="1"/>
  <c r="D772" i="7"/>
  <c r="D2512" i="8"/>
  <c r="D2689" i="9"/>
  <c r="D1748" i="6"/>
  <c r="D2689" i="3"/>
  <c r="D2689" i="5"/>
  <c r="A2690" i="1"/>
  <c r="A2691" i="1" a="1"/>
  <c r="D2690" i="1"/>
  <c r="E2690" i="1"/>
  <c r="H2690" i="1"/>
  <c r="G2690" i="1"/>
  <c r="C2690" i="1"/>
  <c r="B2690" i="1"/>
  <c r="F2690" i="1"/>
  <c r="F2689" i="5" l="1"/>
  <c r="G2689" i="5" s="1"/>
  <c r="E2690" i="5"/>
  <c r="F772" i="7"/>
  <c r="G772" i="7" s="1"/>
  <c r="E773" i="7"/>
  <c r="D773" i="7"/>
  <c r="F773" i="7" s="1"/>
  <c r="D2690" i="10"/>
  <c r="D2513" i="8"/>
  <c r="D2690" i="9"/>
  <c r="F2689" i="9"/>
  <c r="G2689" i="9" s="1"/>
  <c r="E2690" i="9"/>
  <c r="F2512" i="8"/>
  <c r="G2512" i="8" s="1"/>
  <c r="E2513" i="8"/>
  <c r="E2690" i="10"/>
  <c r="F2689" i="10"/>
  <c r="G2689" i="10" s="1"/>
  <c r="D2690" i="3"/>
  <c r="D2690" i="5"/>
  <c r="D1749" i="6"/>
  <c r="E1749" i="6"/>
  <c r="F1748" i="6"/>
  <c r="G1748" i="6" s="1"/>
  <c r="F2689" i="3"/>
  <c r="G2689" i="3" s="1"/>
  <c r="E2690" i="3"/>
  <c r="A2691" i="1"/>
  <c r="G2691" i="1"/>
  <c r="B2691" i="1"/>
  <c r="C2691" i="1"/>
  <c r="H2691" i="1"/>
  <c r="E2691" i="1"/>
  <c r="D2691" i="1"/>
  <c r="F2691" i="1"/>
  <c r="F1749" i="6" l="1"/>
  <c r="E1750" i="6"/>
  <c r="F2690" i="5"/>
  <c r="E2691" i="5"/>
  <c r="F2690" i="9"/>
  <c r="E2691" i="9"/>
  <c r="F2513" i="8"/>
  <c r="E2514" i="8"/>
  <c r="F2690" i="10"/>
  <c r="E2691" i="10"/>
  <c r="G773" i="7"/>
  <c r="G2690" i="5"/>
  <c r="D2514" i="8"/>
  <c r="F2514" i="8" s="1"/>
  <c r="D1750" i="6"/>
  <c r="F1750" i="6" s="1"/>
  <c r="G1750" i="6" s="1"/>
  <c r="D2691" i="10"/>
  <c r="F2691" i="10" s="1"/>
  <c r="G2691" i="10" s="1"/>
  <c r="D2691" i="5"/>
  <c r="F2691" i="5" s="1"/>
  <c r="G2691" i="5" s="1"/>
  <c r="D2691" i="3"/>
  <c r="D2691" i="9"/>
  <c r="F2691" i="9" s="1"/>
  <c r="G2691" i="9" s="1"/>
  <c r="G2690" i="10"/>
  <c r="G2690" i="9"/>
  <c r="F2690" i="3"/>
  <c r="F2691" i="3"/>
  <c r="E2691" i="3"/>
  <c r="G2513" i="8"/>
  <c r="G1749" i="6"/>
  <c r="G2690" i="3"/>
  <c r="G2514" i="8" l="1"/>
  <c r="G269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<sst xmlns="http://schemas.openxmlformats.org/spreadsheetml/2006/main" count="117" uniqueCount="48">
  <si>
    <t>A88</t>
  </si>
  <si>
    <t>A83</t>
  </si>
  <si>
    <t>A98</t>
  </si>
  <si>
    <t>A99</t>
  </si>
  <si>
    <t>A80</t>
  </si>
  <si>
    <t>A82</t>
  </si>
  <si>
    <t>A81</t>
  </si>
  <si>
    <t>data</t>
  </si>
  <si>
    <t xml:space="preserve"> Etica Azionario </t>
  </si>
  <si>
    <t xml:space="preserve"> Etica Bilanciato</t>
  </si>
  <si>
    <t xml:space="preserve"> Etica Transizione Climatica</t>
  </si>
  <si>
    <t>Etica Obiettivo Sociale</t>
  </si>
  <si>
    <t>Etica Rendita Bilanciata</t>
  </si>
  <si>
    <t xml:space="preserve"> Etica Obbligazionario Misto</t>
  </si>
  <si>
    <t xml:space="preserve"> Etica Obbligazionario Breve Termine</t>
  </si>
  <si>
    <t>ETVARAZ IM Equity</t>
  </si>
  <si>
    <t>Data</t>
  </si>
  <si>
    <t>Variaz</t>
  </si>
  <si>
    <t>Variazione percentuale</t>
  </si>
  <si>
    <t>AUM</t>
  </si>
  <si>
    <t>effetto mercato</t>
  </si>
  <si>
    <t>∆ AUM</t>
  </si>
  <si>
    <t>flussi netti</t>
  </si>
  <si>
    <t>-</t>
  </si>
  <si>
    <t>Anni (Data)</t>
  </si>
  <si>
    <t>2021</t>
  </si>
  <si>
    <t>Etichette di riga</t>
  </si>
  <si>
    <t>Somma di flussi netti</t>
  </si>
  <si>
    <t>Somma di effetto mercato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</si>
  <si>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</si>
  <si>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</si>
  <si>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</si>
  <si>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</si>
  <si>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</si>
  <si>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</si>
  <si>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</si>
  <si>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</si>
  <si>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</si>
  <si>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</si>
  <si>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</si>
  <si>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</si>
  <si>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Totale complessivo</t>
  </si>
  <si>
    <t>ETVRBIL IM Equity</t>
  </si>
  <si>
    <t>ETIMPCR IM Equity</t>
  </si>
  <si>
    <t>ETHBJKR IM Equity</t>
  </si>
  <si>
    <t>ETRBILR IM Equity</t>
  </si>
  <si>
    <t>ETVROBM IM Equity</t>
  </si>
  <si>
    <t>ETVRMON IM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</si>
</sst>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43" fontId="0" fillId="0" borderId="1" xfId="1" applyFont="1" applyFill="1" applyBorder="1" applyAlignment="1">
      <alignment horizontal="center" vertical="center"/>
    </xf>
    <xf numFmtId="14" fontId="0" fillId="0" borderId="0" xfId="0" applyNumberFormat="1"/>
    <xf numFmtId="9" fontId="0" fillId="0" borderId="0" xfId="2" applyFont="1"/>
    <xf numFmtId="10" fontId="0" fillId="0" borderId="0" xfId="2" applyNumberFormat="1" applyFont="1"/>
    <xf numFmtId="14" fontId="0" fillId="0" borderId="0" xfId="1" applyNumberFormat="1" applyFont="1"/>
    <xf numFmtId="14" fontId="0" fillId="0" borderId="1" xfId="1" applyNumberFormat="1" applyFont="1" applyBorder="1" applyAlignment="1">
      <alignment vertical="center"/>
    </xf>
    <xf numFmtId="10" fontId="0" fillId="0" borderId="0" xfId="0" applyNumberFormat="1"/>
    <xf numFmtId="43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/>
  </cellXfs>
  <cellStyles count="3">
    <cellStyle name="Migliaia" xfId="1" builtinId="3"/>
    <cellStyle name="Normale" xfId="0" builtinId="0"/>
    <cellStyle name="Percentuale" xfId="2" builtinId="5"/>
  </cellStyles>
  <dxfs count="34">
    <dxf>
      <numFmt numFmtId="35" formatCode="_-* #,##0.00_-;\-* #,##0.00_-;_-* &quot;-&quot;??_-;_-@_-"/>
    </dxf>
    <dxf>
      <numFmt numFmtId="14" formatCode="0.00%"/>
    </dxf>
    <dxf>
      <numFmt numFmtId="19" formatCode="dd/mm/yyyy"/>
    </dxf>
    <dxf>
      <numFmt numFmtId="35" formatCode="_-* #,##0.00_-;\-* #,##0.00_-;_-* &quot;-&quot;??_-;_-@_-"/>
    </dxf>
    <dxf>
      <numFmt numFmtId="14" formatCode="0.00%"/>
    </dxf>
    <dxf>
      <numFmt numFmtId="19" formatCode="dd/mm/yyyy"/>
    </dxf>
    <dxf>
      <numFmt numFmtId="35" formatCode="_-* #,##0.00_-;\-* #,##0.00_-;_-* &quot;-&quot;??_-;_-@_-"/>
    </dxf>
    <dxf>
      <numFmt numFmtId="14" formatCode="0.00%"/>
    </dxf>
    <dxf>
      <numFmt numFmtId="19" formatCode="dd/mm/yyyy"/>
    </dxf>
    <dxf>
      <numFmt numFmtId="35" formatCode="_-* #,##0.00_-;\-* #,##0.00_-;_-* &quot;-&quot;??_-;_-@_-"/>
    </dxf>
    <dxf>
      <numFmt numFmtId="14" formatCode="0.00%"/>
    </dxf>
    <dxf>
      <numFmt numFmtId="19" formatCode="dd/mm/yyyy"/>
    </dxf>
    <dxf>
      <numFmt numFmtId="35" formatCode="_-* #,##0.00_-;\-* #,##0.00_-;_-* &quot;-&quot;??_-;_-@_-"/>
    </dxf>
    <dxf>
      <numFmt numFmtId="14" formatCode="0.00%"/>
    </dxf>
    <dxf>
      <numFmt numFmtId="19" formatCode="dd/mm/yyyy"/>
    </dxf>
    <dxf>
      <numFmt numFmtId="35" formatCode="_-* #,##0.00_-;\-* #,##0.00_-;_-* &quot;-&quot;??_-;_-@_-"/>
    </dxf>
    <dxf>
      <numFmt numFmtId="14" formatCode="0.00%"/>
    </dxf>
    <dxf>
      <numFmt numFmtId="19" formatCode="dd/mm/yyyy"/>
    </dxf>
    <dxf>
      <numFmt numFmtId="164" formatCode="_-* #,##0.00\ _€_-;\-* #,##0.00\ _€_-;_-* &quot;-&quot;??\ _€_-;_-@_-"/>
    </dxf>
    <dxf>
      <numFmt numFmtId="164" formatCode="_-* #,##0.00\ _€_-;\-* #,##0.00\ _€_-;_-* &quot;-&quot;??\ _€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4" formatCode="0.00%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[storico_aum.xlsx]Azionario!Tabella pivot3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Azionario!$K$5</c:f>
              <c:strCache>
                <c:ptCount val="1"/>
                <c:pt idx="0">
                  <c:v>Somma di flussi netti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Azionario!$J$6:$J$18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Azionario!$K$6:$K$18</c:f>
              <c:numCache>
                <c:formatCode>General</c:formatCode>
                <c:ptCount val="12"/>
                <c:pt idx="0">
                  <c:v>-4052590.8982358882</c:v>
                </c:pt>
                <c:pt idx="1">
                  <c:v>-266576.97683233907</c:v>
                </c:pt>
                <c:pt idx="2">
                  <c:v>6821844.6478840914</c:v>
                </c:pt>
                <c:pt idx="3">
                  <c:v>18692431.913135935</c:v>
                </c:pt>
                <c:pt idx="4">
                  <c:v>5507950.3809075113</c:v>
                </c:pt>
                <c:pt idx="5">
                  <c:v>6977334.6469372595</c:v>
                </c:pt>
                <c:pt idx="6">
                  <c:v>6836516.6141445935</c:v>
                </c:pt>
                <c:pt idx="7">
                  <c:v>7528881.6871886617</c:v>
                </c:pt>
                <c:pt idx="8">
                  <c:v>7434040.6566200284</c:v>
                </c:pt>
                <c:pt idx="9">
                  <c:v>6400230.4117218852</c:v>
                </c:pt>
                <c:pt idx="10">
                  <c:v>-3411937.196376109</c:v>
                </c:pt>
                <c:pt idx="11">
                  <c:v>6711963.759884214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C-452F-978E-04589A298E09}"/>
            </c:ext>
          </c:extLst>
        </c:ser>
        <c:ser>
          <c:idx val="1"/>
          <c:order val="1"/>
          <c:tx>
            <c:strRef>
              <c:f>Azionario!$L$5</c:f>
              <c:strCache>
                <c:ptCount val="1"/>
                <c:pt idx="0">
                  <c:v>Somma di effetto mercato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Azionario!$J$6:$J$18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Azionario!$L$6:$L$18</c:f>
              <c:numCache>
                <c:formatCode>General</c:formatCode>
                <c:ptCount val="12"/>
                <c:pt idx="0">
                  <c:v>1486229.7282358736</c:v>
                </c:pt>
                <c:pt idx="1">
                  <c:v>9175298.4668323491</c:v>
                </c:pt>
                <c:pt idx="2">
                  <c:v>29534496.112115964</c:v>
                </c:pt>
                <c:pt idx="3">
                  <c:v>2467158.946864021</c:v>
                </c:pt>
                <c:pt idx="4">
                  <c:v>4845503.6890924806</c:v>
                </c:pt>
                <c:pt idx="5">
                  <c:v>13683541.573062709</c:v>
                </c:pt>
                <c:pt idx="6">
                  <c:v>1378152.7358554294</c:v>
                </c:pt>
                <c:pt idx="7">
                  <c:v>10189239.342811313</c:v>
                </c:pt>
                <c:pt idx="8">
                  <c:v>-11984271.196619987</c:v>
                </c:pt>
                <c:pt idx="9">
                  <c:v>18911468.438278142</c:v>
                </c:pt>
                <c:pt idx="10">
                  <c:v>9257498.2263760809</c:v>
                </c:pt>
                <c:pt idx="11">
                  <c:v>14312489.510115767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C-452F-978E-04589A298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78082560"/>
        <c:axId val="478081120"/>
      </c:barChart>
      <c:catAx>
        <c:axId val="47808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8081120"/>
        <c:crosses val="autoZero"/>
        <c:auto val="1"/>
        <c:lblAlgn val="ctr"/>
        <c:lblOffset val="100"/>
        <c:noMultiLvlLbl val="0"/>
      </c:catAx>
      <c:valAx>
        <c:axId val="478081120"/>
        <c:scaling>
          <c:orientation val="minMax"/>
          <c:max val="50000000"/>
          <c:min val="-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808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72609155899719"/>
          <c:y val="9.7560609801823572E-2"/>
          <c:w val="0.16286875190324968"/>
          <c:h val="0.1121481156318874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2623</xdr:row>
      <xdr:rowOff>47625</xdr:rowOff>
    </xdr:from>
    <xdr:to>
      <xdr:col>11</xdr:col>
      <xdr:colOff>390525</xdr:colOff>
      <xdr:row>2651</xdr:row>
      <xdr:rowOff>180975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152A2BB-BC6B-C790-C6BC-6A263400C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400050</xdr:colOff>
      <xdr:row>2671</xdr:row>
      <xdr:rowOff>57150</xdr:rowOff>
    </xdr:from>
    <xdr:to>
      <xdr:col>10</xdr:col>
      <xdr:colOff>742950</xdr:colOff>
      <xdr:row>2678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a">
              <a:extLst>
                <a:ext uri="{FF2B5EF4-FFF2-40B4-BE49-F238E27FC236}">
                  <a16:creationId xmlns:a16="http://schemas.microsoft.com/office/drawing/2014/main" id="{8EF68484-0109-56F9-0496-0517ECED40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5088826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Sequenza temporale: funziona in Excel 2013 o versione successiva. Non è possibile spostarla o ridimensionarla.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Condivisioni\IT\xlam\EticaSgr.xlam" TargetMode="External"/><Relationship Id="rId1" Type="http://schemas.openxmlformats.org/officeDocument/2006/relationships/externalLinkPath" Target="file:///P:\Condivisioni\IT\xlam\EticaSg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ticaSgr"/>
    </sheetNames>
    <definedNames>
      <definedName name="nav"/>
      <definedName name="nbd"/>
    </definedNames>
    <sheetDataSet>
      <sheetData sheetId="0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De Marco" refreshedDate="45908.438028472221" createdVersion="8" refreshedVersion="8" minRefreshableVersion="3" recordCount="2678" xr:uid="{731A5A4A-7489-4607-8AE3-5CEC55355BB3}">
  <cacheSource type="worksheet">
    <worksheetSource name="AZ"/>
  </cacheSource>
  <cacheFields count="10">
    <cacheField name="Data" numFmtId="14">
      <sharedItems containsSemiMixedTypes="0" containsNonDate="0" containsDate="1" containsString="0" minDate="2015-01-02T00:00:00" maxDate="2025-09-05T00:00:00" count="2678">
        <d v="2015-01-02T00:00:00"/>
        <d v="2015-01-05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8T00:00:00"/>
        <d v="2015-12-29T00:00:00"/>
        <d v="2015-12-30T00:00:00"/>
        <d v="2015-12-31T00:00:00"/>
        <d v="2016-01-04T00:00:00"/>
        <d v="2016-01-05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8T00:00:00"/>
        <d v="2017-04-19T00:00:00"/>
        <d v="2017-04-20T00:00:00"/>
        <d v="2017-04-21T00:00:00"/>
        <d v="2017-04-24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3T00:00:00"/>
        <d v="2019-04-24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7T00:00:00"/>
        <d v="2019-12-30T00:00:00"/>
        <d v="2020-01-02T00:00:00"/>
        <d v="2020-01-03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5T00:00:00"/>
        <d v="2020-05-26T00:00:00"/>
        <d v="2020-05-27T00:00:00"/>
        <d v="2020-05-28T00:00:00"/>
        <d v="2020-05-29T00:00:00"/>
        <d v="2020-06-01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8T00:00:00"/>
        <d v="2020-12-29T00:00:00"/>
        <d v="2020-12-30T00:00:00"/>
        <d v="2020-12-31T00:00:00"/>
        <d v="2021-01-04T00:00:00"/>
        <d v="2021-01-05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9T00:00:00"/>
        <d v="2022-04-20T00:00:00"/>
        <d v="2022-04-21T00:00:00"/>
        <d v="2022-04-22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2T00:00:00"/>
        <d v="2023-01-03T00:00:00"/>
        <d v="2023-01-04T00:00:00"/>
        <d v="2023-01-05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29T00:00:00"/>
        <d v="2023-05-30T00:00:00"/>
        <d v="2023-05-31T00:00:00"/>
        <d v="2023-06-01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6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7T00:00:00"/>
        <d v="2024-12-30T00:00:00"/>
        <d v="2024-12-31T00:00:00"/>
        <d v="2025-01-02T00:00:00"/>
        <d v="2025-01-03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</sharedItems>
      <fieldGroup par="9"/>
    </cacheField>
    <cacheField name="Variaz" numFmtId="0">
      <sharedItems containsSemiMixedTypes="0" containsString="0" containsNumber="1" minValue="-7.7849000000000004" maxValue="6.2946"/>
    </cacheField>
    <cacheField name="Variazione percentuale" numFmtId="10">
      <sharedItems containsSemiMixedTypes="0" containsString="0" containsNumber="1" minValue="-7.7849000000000002E-2" maxValue="6.2946000000000002E-2"/>
    </cacheField>
    <cacheField name="AUM" numFmtId="43">
      <sharedItems containsSemiMixedTypes="0" containsString="0" containsNumber="1" minValue="139479610.38" maxValue="741073566.48000002"/>
    </cacheField>
    <cacheField name="effetto mercato" numFmtId="43">
      <sharedItems containsMixedTypes="1" containsNumber="1" minValue="-29126488.655713052" maxValue="19037777.532249678"/>
    </cacheField>
    <cacheField name="∆ AUM" numFmtId="164">
      <sharedItems containsMixedTypes="1" containsNumber="1" minValue="-29244778.660000086" maxValue="18009963.440000057"/>
    </cacheField>
    <cacheField name="flussi netti" numFmtId="164">
      <sharedItems containsMixedTypes="1" containsNumber="1" minValue="-13499517.412038261" maxValue="14002636.33272153"/>
    </cacheField>
    <cacheField name="Mesi (Data)" numFmtId="0" databaseField="0">
      <fieldGroup base="0">
        <rangePr groupBy="months" startDate="2015-01-02T00:00:00" endDate="2025-09-05T00:00:00"/>
        <groupItems count="14">
          <s v="&lt;02/01/201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5/09/2025"/>
        </groupItems>
      </fieldGroup>
    </cacheField>
    <cacheField name="Trimestri (Data)" numFmtId="0" databaseField="0">
      <fieldGroup base="0">
        <rangePr groupBy="quarters" startDate="2015-01-02T00:00:00" endDate="2025-09-05T00:00:00"/>
        <groupItems count="6">
          <s v="&lt;02/01/2015"/>
          <s v="Trim1"/>
          <s v="Trim2"/>
          <s v="Trim3"/>
          <s v="Trim4"/>
          <s v="&gt;05/09/2025"/>
        </groupItems>
      </fieldGroup>
    </cacheField>
    <cacheField name="Anni (Data)" numFmtId="0" databaseField="0">
      <fieldGroup base="0">
        <rangePr groupBy="years" startDate="2015-01-02T00:00:00" endDate="2025-09-05T00:00:00"/>
        <groupItems count="13">
          <s v="&lt;02/01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5/09/2025"/>
        </groupItems>
      </fieldGroup>
    </cacheField>
  </cacheFields>
  <extLst>
    <ext xmlns:x14="http://schemas.microsoft.com/office/spreadsheetml/2009/9/main" uri="{725AE2AE-9491-48be-B2B4-4EB974FC3084}">
      <x14:pivotCacheDefinition pivotCacheId="6915883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8">
  <r>
    <x v="0"/>
    <n v="2.5000000000000001E-2"/>
    <n v="2.5000000000000001E-4"/>
    <n v="140689177.53"/>
    <s v="-"/>
    <s v="-"/>
    <s v="-"/>
  </r>
  <r>
    <x v="1"/>
    <n v="-0.91180000000000005"/>
    <n v="-9.1180000000000011E-3"/>
    <n v="139479610.38"/>
    <n v="-1282803.9207185402"/>
    <n v="-1209567.150000006"/>
    <n v="73236.770718534244"/>
  </r>
  <r>
    <x v="2"/>
    <n v="0.63029999999999997"/>
    <n v="6.3029999999999996E-3"/>
    <n v="140896768.52000001"/>
    <n v="879139.98422513995"/>
    <n v="1417158.1400000155"/>
    <n v="538018.15577487554"/>
  </r>
  <r>
    <x v="3"/>
    <n v="1.8038000000000001"/>
    <n v="1.8038000000000002E-2"/>
    <n v="143495539.34999999"/>
    <n v="2541495.9105637604"/>
    <n v="2598770.8299999833"/>
    <n v="57274.919436222874"/>
  </r>
  <r>
    <x v="4"/>
    <n v="-0.52910000000000001"/>
    <n v="-5.2910000000000006E-3"/>
    <n v="142646448.84999999"/>
    <n v="-759234.89870085008"/>
    <n v="-849090.5"/>
    <n v="-89855.601299149916"/>
  </r>
  <r>
    <x v="5"/>
    <n v="0.28449999999999998"/>
    <n v="2.8449999999999999E-3"/>
    <n v="143329536.72999999"/>
    <n v="405829.14697824995"/>
    <n v="683087.87999999523"/>
    <n v="277258.73302174528"/>
  </r>
  <r>
    <x v="6"/>
    <n v="0.55510000000000004"/>
    <n v="5.5510000000000004E-3"/>
    <n v="144405984.48000002"/>
    <n v="795622.25838823"/>
    <n v="1076447.7500000298"/>
    <n v="280825.49161179981"/>
  </r>
  <r>
    <x v="7"/>
    <n v="-0.68700000000000006"/>
    <n v="-6.8700000000000002E-3"/>
    <n v="143899940.19999999"/>
    <n v="-992069.11337760021"/>
    <n v="-506044.28000003099"/>
    <n v="486024.83337756922"/>
  </r>
  <r>
    <x v="8"/>
    <n v="1.6056999999999999"/>
    <n v="1.6056999999999998E-2"/>
    <n v="146222009.38"/>
    <n v="2310601.3397913994"/>
    <n v="2322069.1800000072"/>
    <n v="11467.840208607726"/>
  </r>
  <r>
    <x v="9"/>
    <n v="0.98470000000000002"/>
    <n v="9.8469999999999999E-3"/>
    <n v="147770003.06"/>
    <n v="1439848.12636486"/>
    <n v="1547993.6800000072"/>
    <n v="108145.55363514717"/>
  </r>
  <r>
    <x v="10"/>
    <n v="-0.44540000000000002"/>
    <n v="-4.4540000000000005E-3"/>
    <n v="147182381.38999999"/>
    <n v="-658167.59362924006"/>
    <n v="-587621.67000001669"/>
    <n v="70545.923629223369"/>
  </r>
  <r>
    <x v="11"/>
    <n v="0.67710000000000004"/>
    <n v="6.7710000000000001E-3"/>
    <n v="148378817.77000001"/>
    <n v="996571.90439168992"/>
    <n v="1196436.380000025"/>
    <n v="199864.47560833511"/>
  </r>
  <r>
    <x v="12"/>
    <n v="0.33629999999999999"/>
    <n v="3.3629999999999997E-3"/>
    <n v="148434854.64000002"/>
    <n v="498997.96416050999"/>
    <n v="56036.870000004768"/>
    <n v="-442961.09416050522"/>
  </r>
  <r>
    <x v="13"/>
    <n v="2.0828000000000002"/>
    <n v="2.0828000000000003E-2"/>
    <n v="150134717.25999999"/>
    <n v="3091601.1524419207"/>
    <n v="1699862.619999975"/>
    <n v="-1391738.5324419457"/>
  </r>
  <r>
    <x v="14"/>
    <n v="1.3836999999999999"/>
    <n v="1.3836999999999999E-2"/>
    <n v="152497531.17000002"/>
    <n v="2077414.0827266197"/>
    <n v="2362813.9100000262"/>
    <n v="285399.82727340655"/>
  </r>
  <r>
    <x v="15"/>
    <n v="0.13880000000000001"/>
    <n v="1.3880000000000001E-3"/>
    <n v="152919932.16999999"/>
    <n v="211666.57326396005"/>
    <n v="422400.9999999702"/>
    <n v="210734.42673601015"/>
  </r>
  <r>
    <x v="16"/>
    <n v="-1.1088"/>
    <n v="-1.1088000000000001E-2"/>
    <n v="151650411.53"/>
    <n v="-1695576.20790096"/>
    <n v="-1269520.6399999857"/>
    <n v="426055.5679009743"/>
  </r>
  <r>
    <x v="17"/>
    <n v="-1.17E-2"/>
    <n v="-1.17E-4"/>
    <n v="152434470.82999998"/>
    <n v="-17743.098149009998"/>
    <n v="784059.29999998212"/>
    <n v="801802.3981489921"/>
  </r>
  <r>
    <x v="18"/>
    <n v="-0.14019999999999999"/>
    <n v="-1.4019999999999998E-3"/>
    <n v="152474793.05000001"/>
    <n v="-213713.12810365995"/>
    <n v="40322.22000002861"/>
    <n v="254035.34810368856"/>
  </r>
  <r>
    <x v="19"/>
    <n v="-0.17549999999999999"/>
    <n v="-1.7549999999999998E-3"/>
    <n v="152620622.63999999"/>
    <n v="-267593.26180275"/>
    <n v="145829.58999997377"/>
    <n v="413422.85180272377"/>
  </r>
  <r>
    <x v="20"/>
    <n v="2.3400000000000001E-2"/>
    <n v="2.34E-4"/>
    <n v="153065916.81999999"/>
    <n v="35713.225697759997"/>
    <n v="445294.18000000715"/>
    <n v="409580.95430224715"/>
  </r>
  <r>
    <x v="21"/>
    <n v="0.29289999999999999"/>
    <n v="2.9289999999999997E-3"/>
    <n v="153786555.80000001"/>
    <n v="448330.07036577992"/>
    <n v="720638.98000001907"/>
    <n v="272308.90963423916"/>
  </r>
  <r>
    <x v="22"/>
    <n v="0.58399999999999996"/>
    <n v="5.8399999999999997E-3"/>
    <n v="155459013.25999999"/>
    <n v="898113.48587199999"/>
    <n v="1672457.4599999785"/>
    <n v="774343.97412797855"/>
  </r>
  <r>
    <x v="23"/>
    <n v="0.2555"/>
    <n v="2.555E-3"/>
    <n v="156431805.44999999"/>
    <n v="397197.77887929999"/>
    <n v="972792.18999999762"/>
    <n v="575594.41112069762"/>
  </r>
  <r>
    <x v="24"/>
    <n v="-0.17380000000000001"/>
    <n v="-1.7380000000000002E-3"/>
    <n v="156605324.39000002"/>
    <n v="-271878.47787210002"/>
    <n v="173518.94000002742"/>
    <n v="445397.41787212744"/>
  </r>
  <r>
    <x v="25"/>
    <n v="-0.499"/>
    <n v="-4.9899999999999996E-3"/>
    <n v="156116463.23000002"/>
    <n v="-781460.56870609999"/>
    <n v="-488861.15999999642"/>
    <n v="292599.40870610357"/>
  </r>
  <r>
    <x v="26"/>
    <n v="0.5131"/>
    <n v="5.1310000000000001E-3"/>
    <n v="157512821.59"/>
    <n v="801033.57283313014"/>
    <n v="1396358.3599999845"/>
    <n v="595324.78716685437"/>
  </r>
  <r>
    <x v="27"/>
    <n v="-0.22040000000000001"/>
    <n v="-2.2040000000000002E-3"/>
    <n v="157537556.40000001"/>
    <n v="-347158.25878436002"/>
    <n v="24734.810000002384"/>
    <n v="371893.0687843624"/>
  </r>
  <r>
    <x v="28"/>
    <n v="0.8488"/>
    <n v="8.4880000000000008E-3"/>
    <n v="159343052.72999999"/>
    <n v="1337178.7787232001"/>
    <n v="1805496.3299999833"/>
    <n v="468317.55127678323"/>
  </r>
  <r>
    <x v="29"/>
    <n v="-0.2767"/>
    <n v="-2.7669999999999999E-3"/>
    <n v="159171959.32999998"/>
    <n v="-440902.22690390993"/>
    <n v="-171093.40000000596"/>
    <n v="269808.82690390397"/>
  </r>
  <r>
    <x v="30"/>
    <n v="1.1599999999999999E-2"/>
    <n v="1.1599999999999999E-4"/>
    <n v="159820830.95999998"/>
    <n v="18463.947282279994"/>
    <n v="648871.62999999523"/>
    <n v="630407.68271771527"/>
  </r>
  <r>
    <x v="31"/>
    <n v="0.12720000000000001"/>
    <n v="1.2720000000000001E-3"/>
    <n v="160483239.34999999"/>
    <n v="203292.09698112"/>
    <n v="662408.3900000155"/>
    <n v="459116.29301889549"/>
  </r>
  <r>
    <x v="32"/>
    <n v="0.81979999999999997"/>
    <n v="8.1980000000000004E-3"/>
    <n v="161975609.79000002"/>
    <n v="1315641.5961913001"/>
    <n v="1492370.4400000274"/>
    <n v="176728.84380872734"/>
  </r>
  <r>
    <x v="33"/>
    <n v="0.21759999999999999"/>
    <n v="2.176E-3"/>
    <n v="162522357.68000001"/>
    <n v="352458.92690304003"/>
    <n v="546747.88999998569"/>
    <n v="194288.96309694566"/>
  </r>
  <r>
    <x v="34"/>
    <n v="0.36570000000000003"/>
    <n v="3.6570000000000001E-3"/>
    <n v="163487586.49000001"/>
    <n v="594344.2620357601"/>
    <n v="965228.81000000238"/>
    <n v="370884.54796424229"/>
  </r>
  <r>
    <x v="35"/>
    <n v="0.48959999999999998"/>
    <n v="4.8960000000000002E-3"/>
    <n v="164861752.77000001"/>
    <n v="800435.22345504013"/>
    <n v="1374166.2800000012"/>
    <n v="573731.05654496106"/>
  </r>
  <r>
    <x v="36"/>
    <n v="0.31719999999999998"/>
    <n v="3.1719999999999999E-3"/>
    <n v="166043392.19"/>
    <n v="522941.47978644003"/>
    <n v="1181639.4199999869"/>
    <n v="658697.94021354686"/>
  </r>
  <r>
    <x v="37"/>
    <n v="-5.6500000000000002E-2"/>
    <n v="-5.6499999999999996E-4"/>
    <n v="166658691.28999999"/>
    <n v="-93814.516587349994"/>
    <n v="615299.09999999404"/>
    <n v="709113.61658734409"/>
  </r>
  <r>
    <x v="38"/>
    <n v="0.99450000000000005"/>
    <n v="9.9450000000000007E-3"/>
    <n v="168636837.63999999"/>
    <n v="1657420.6848790501"/>
    <n v="1978146.349999994"/>
    <n v="320725.66512094392"/>
  </r>
  <r>
    <x v="39"/>
    <n v="0.15670000000000001"/>
    <n v="1.567E-3"/>
    <n v="169524844.93000001"/>
    <n v="264253.92458187998"/>
    <n v="888007.29000002146"/>
    <n v="623753.36541814147"/>
  </r>
  <r>
    <x v="40"/>
    <n v="0.1341"/>
    <n v="1.341E-3"/>
    <n v="170211240.02000001"/>
    <n v="227332.81705113"/>
    <n v="686395.09000000358"/>
    <n v="459062.27294887358"/>
  </r>
  <r>
    <x v="41"/>
    <n v="-0.42399999999999999"/>
    <n v="-4.2399999999999998E-3"/>
    <n v="169325159.12"/>
    <n v="-721695.65768479998"/>
    <n v="-886080.90000000596"/>
    <n v="-164385.24231520598"/>
  </r>
  <r>
    <x v="42"/>
    <n v="0.36969999999999997"/>
    <n v="3.6969999999999998E-3"/>
    <n v="170576709.40000001"/>
    <n v="625995.11326663999"/>
    <n v="1251550.2800000012"/>
    <n v="625555.1667333612"/>
  </r>
  <r>
    <x v="43"/>
    <n v="0.68100000000000005"/>
    <n v="6.8100000000000001E-3"/>
    <n v="172011713.87"/>
    <n v="1161627.3910140002"/>
    <n v="1435004.4699999988"/>
    <n v="273377.07898599864"/>
  </r>
  <r>
    <x v="44"/>
    <n v="0.58760000000000001"/>
    <n v="5.8760000000000001E-3"/>
    <n v="173359497.43000001"/>
    <n v="1010740.8307001201"/>
    <n v="1347783.5600000024"/>
    <n v="337042.72929988231"/>
  </r>
  <r>
    <x v="45"/>
    <n v="-0.19839999999999999"/>
    <n v="-1.9840000000000001E-3"/>
    <n v="174227619.10000002"/>
    <n v="-343945.24290112004"/>
    <n v="868121.67000001669"/>
    <n v="1212066.9129011368"/>
  </r>
  <r>
    <x v="46"/>
    <n v="-0.22090000000000001"/>
    <n v="-2.209E-3"/>
    <n v="174509563.16"/>
    <n v="-384868.81059190008"/>
    <n v="281944.05999997258"/>
    <n v="666812.8705918726"/>
  </r>
  <r>
    <x v="47"/>
    <n v="1.0626"/>
    <n v="1.0626E-2"/>
    <n v="177033228.83000001"/>
    <n v="1854338.6181381599"/>
    <n v="2523665.6700000167"/>
    <n v="669327.05186185683"/>
  </r>
  <r>
    <x v="48"/>
    <n v="0.40529999999999999"/>
    <n v="4.0530000000000002E-3"/>
    <n v="178248125.10999998"/>
    <n v="717515.67644799012"/>
    <n v="1214896.2799999714"/>
    <n v="497380.60355198127"/>
  </r>
  <r>
    <x v="49"/>
    <n v="0.52359999999999995"/>
    <n v="5.2359999999999993E-3"/>
    <n v="179586029.69999999"/>
    <n v="933307.18307595979"/>
    <n v="1337904.5900000036"/>
    <n v="404597.40692404378"/>
  </r>
  <r>
    <x v="50"/>
    <n v="0.1845"/>
    <n v="1.8450000000000001E-3"/>
    <n v="180646157.19"/>
    <n v="331336.2247965"/>
    <n v="1060127.4900000095"/>
    <n v="728791.26520350948"/>
  </r>
  <r>
    <x v="51"/>
    <n v="-0.45490000000000003"/>
    <n v="-4.5490000000000001E-3"/>
    <n v="180707053.39000002"/>
    <n v="-821759.36905731005"/>
    <n v="60896.200000017881"/>
    <n v="882655.56905732793"/>
  </r>
  <r>
    <x v="52"/>
    <n v="0.62019999999999997"/>
    <n v="6.202E-3"/>
    <n v="182375615.23000002"/>
    <n v="1120745.14512478"/>
    <n v="1668561.8400000036"/>
    <n v="547816.69487522356"/>
  </r>
  <r>
    <x v="53"/>
    <n v="5.4100000000000002E-2"/>
    <n v="5.4100000000000003E-4"/>
    <n v="183154317.38"/>
    <n v="98665.207839430019"/>
    <n v="778702.14999997616"/>
    <n v="680036.94216054608"/>
  </r>
  <r>
    <x v="54"/>
    <n v="6.4899999999999999E-2"/>
    <n v="6.4899999999999995E-4"/>
    <n v="183789662.95999998"/>
    <n v="118867.15197961999"/>
    <n v="635345.57999998331"/>
    <n v="516478.42802036332"/>
  </r>
  <r>
    <x v="55"/>
    <n v="-0.64810000000000001"/>
    <n v="-6.4809999999999998E-3"/>
    <n v="182820204.84999999"/>
    <n v="-1191140.8056437599"/>
    <n v="-969458.1099999845"/>
    <n v="221682.6956437754"/>
  </r>
  <r>
    <x v="56"/>
    <n v="-0.16309999999999999"/>
    <n v="-1.6309999999999999E-3"/>
    <n v="182969719.72"/>
    <n v="-298179.75411034998"/>
    <n v="149514.87000000477"/>
    <n v="447694.62411035475"/>
  </r>
  <r>
    <x v="57"/>
    <n v="-1.0019"/>
    <n v="-1.0019E-2"/>
    <n v="181577229.42000002"/>
    <n v="-1833173.62187468"/>
    <n v="-1392490.2999999821"/>
    <n v="440683.32187469793"/>
  </r>
  <r>
    <x v="58"/>
    <n v="-0.59399999999999997"/>
    <n v="-5.94E-3"/>
    <n v="176579717.38"/>
    <n v="-1078568.7427548"/>
    <n v="-4997512.0400000215"/>
    <n v="-3918943.2972452212"/>
  </r>
  <r>
    <x v="59"/>
    <n v="0.45369999999999999"/>
    <n v="4.5370000000000002E-3"/>
    <n v="177773422.92000002"/>
    <n v="801142.17775306001"/>
    <n v="1193705.5400000215"/>
    <n v="392563.36224696145"/>
  </r>
  <r>
    <x v="60"/>
    <n v="0.98040000000000005"/>
    <n v="9.8040000000000002E-3"/>
    <n v="179685653.16"/>
    <n v="1742890.6383076801"/>
    <n v="1912230.2399999797"/>
    <n v="169339.60169229959"/>
  </r>
  <r>
    <x v="61"/>
    <n v="1.09E-2"/>
    <n v="1.0899999999999999E-4"/>
    <n v="180403962.68000001"/>
    <n v="19585.73619444"/>
    <n v="718309.52000001073"/>
    <n v="698723.78380557068"/>
  </r>
  <r>
    <x v="62"/>
    <n v="-0.1527"/>
    <n v="-1.5269999999999999E-3"/>
    <n v="180626236.13"/>
    <n v="-275476.85101236001"/>
    <n v="222273.44999998808"/>
    <n v="497750.30101234809"/>
  </r>
  <r>
    <x v="63"/>
    <n v="-0.1202"/>
    <n v="-1.2019999999999999E-3"/>
    <n v="180953894.91999999"/>
    <n v="-217112.73582825999"/>
    <n v="327658.78999999166"/>
    <n v="544771.52582825162"/>
  </r>
  <r>
    <x v="64"/>
    <n v="0.99529999999999996"/>
    <n v="9.953E-3"/>
    <n v="183339527.74000001"/>
    <n v="1801034.1161387598"/>
    <n v="2385632.8200000226"/>
    <n v="584598.70386126288"/>
  </r>
  <r>
    <x v="65"/>
    <n v="0.56310000000000004"/>
    <n v="5.6310000000000006E-3"/>
    <n v="184706901.56999999"/>
    <n v="1032384.8807039402"/>
    <n v="1367373.8299999833"/>
    <n v="334988.94929604314"/>
  </r>
  <r>
    <x v="66"/>
    <n v="1.1415"/>
    <n v="1.1415E-2"/>
    <n v="187278226.36000001"/>
    <n v="2108429.2814215501"/>
    <n v="2571324.7900000215"/>
    <n v="462895.50857847137"/>
  </r>
  <r>
    <x v="67"/>
    <n v="0.58560000000000001"/>
    <n v="5.8560000000000001E-3"/>
    <n v="188738231.28000003"/>
    <n v="1096701.2935641601"/>
    <n v="1460004.9200000167"/>
    <n v="363303.62643585657"/>
  </r>
  <r>
    <x v="68"/>
    <n v="-6.3500000000000001E-2"/>
    <n v="-6.3500000000000004E-4"/>
    <n v="188851635.93000001"/>
    <n v="-119848.77686280003"/>
    <n v="113404.64999997616"/>
    <n v="233253.42686277619"/>
  </r>
  <r>
    <x v="69"/>
    <n v="-0.64610000000000001"/>
    <n v="-6.4609999999999997E-3"/>
    <n v="188380079.92000002"/>
    <n v="-1220170.41974373"/>
    <n v="-471556.00999999046"/>
    <n v="748614.40974373952"/>
  </r>
  <r>
    <x v="70"/>
    <n v="0.78890000000000005"/>
    <n v="7.8890000000000002E-3"/>
    <n v="190519389.94999999"/>
    <n v="1486130.4504888803"/>
    <n v="2139310.0299999714"/>
    <n v="653179.57951109111"/>
  </r>
  <r>
    <x v="71"/>
    <n v="-0.69810000000000005"/>
    <n v="-6.9810000000000002E-3"/>
    <n v="189078215.47999999"/>
    <n v="-1330015.8612409499"/>
    <n v="-1441174.4699999988"/>
    <n v="-111158.60875904886"/>
  </r>
  <r>
    <x v="72"/>
    <n v="-1.4060999999999999"/>
    <n v="-1.4060999999999999E-2"/>
    <n v="186962555.13"/>
    <n v="-2658628.7878642795"/>
    <n v="-2115660.349999994"/>
    <n v="542968.43786428543"/>
  </r>
  <r>
    <x v="73"/>
    <n v="0.62660000000000005"/>
    <n v="6.2660000000000007E-3"/>
    <n v="188482226.67000002"/>
    <n v="1171507.3704445802"/>
    <n v="1519671.5400000215"/>
    <n v="348164.16955544124"/>
  </r>
  <r>
    <x v="74"/>
    <n v="0.45090000000000002"/>
    <n v="4.509E-3"/>
    <n v="189481123.17000002"/>
    <n v="849866.36005503009"/>
    <n v="998896.5"/>
    <n v="149030.13994496991"/>
  </r>
  <r>
    <x v="75"/>
    <n v="8.5500000000000007E-2"/>
    <n v="8.5500000000000007E-4"/>
    <n v="190097356"/>
    <n v="162006.36031035002"/>
    <n v="616232.82999998331"/>
    <n v="454226.46968963329"/>
  </r>
  <r>
    <x v="76"/>
    <n v="-0.50190000000000001"/>
    <n v="-5.019E-3"/>
    <n v="189315614.06"/>
    <n v="-954098.62976399995"/>
    <n v="-781741.93999999762"/>
    <n v="172356.68976400234"/>
  </r>
  <r>
    <x v="77"/>
    <n v="-0.22539999999999999"/>
    <n v="-2.2539999999999999E-3"/>
    <n v="188830521.47000003"/>
    <n v="-426717.39409124001"/>
    <n v="-485092.58999997377"/>
    <n v="-58375.19590873376"/>
  </r>
  <r>
    <x v="78"/>
    <n v="-6.4500000000000002E-2"/>
    <n v="-6.4500000000000007E-4"/>
    <n v="188871285.80000001"/>
    <n v="-121795.68634815003"/>
    <n v="40764.329999983311"/>
    <n v="162560.01634813333"/>
  </r>
  <r>
    <x v="79"/>
    <n v="-0.51670000000000005"/>
    <n v="-5.1670000000000006E-3"/>
    <n v="188489658.84"/>
    <n v="-975897.93372860015"/>
    <n v="-381626.96000000834"/>
    <n v="594270.97372859181"/>
  </r>
  <r>
    <x v="80"/>
    <n v="-1.6555"/>
    <n v="-1.6555E-2"/>
    <n v="185444245.55000001"/>
    <n v="-3120446.3020962002"/>
    <n v="-3045413.2899999917"/>
    <n v="75033.01209620852"/>
  </r>
  <r>
    <x v="81"/>
    <n v="-1.2213000000000001"/>
    <n v="-1.2213E-2"/>
    <n v="183316105.84999999"/>
    <n v="-2264830.5709021501"/>
    <n v="-2128139.7000000179"/>
    <n v="136690.87090213224"/>
  </r>
  <r>
    <x v="82"/>
    <n v="0.62380000000000002"/>
    <n v="6.2380000000000005E-3"/>
    <n v="184842402.15000001"/>
    <n v="1143525.8682923"/>
    <n v="1526296.3000000119"/>
    <n v="382770.43170771189"/>
  </r>
  <r>
    <x v="83"/>
    <n v="-1.0073000000000001"/>
    <n v="-1.0073E-2"/>
    <n v="183250284.24000001"/>
    <n v="-1861917.5168569502"/>
    <n v="-1592117.9099999964"/>
    <n v="269799.60685695382"/>
  </r>
  <r>
    <x v="84"/>
    <n v="-0.87219999999999998"/>
    <n v="-8.7220000000000006E-3"/>
    <n v="182000718.62"/>
    <n v="-1598308.9791412803"/>
    <n v="-1249565.6200000048"/>
    <n v="348743.35914127552"/>
  </r>
  <r>
    <x v="85"/>
    <n v="0.38350000000000001"/>
    <n v="3.8349999999999999E-3"/>
    <n v="182749195.32999998"/>
    <n v="697972.75590770005"/>
    <n v="748476.70999997854"/>
    <n v="50503.954092278494"/>
  </r>
  <r>
    <x v="86"/>
    <n v="1.8091999999999999"/>
    <n v="1.8092E-2"/>
    <n v="186064592.18000001"/>
    <n v="3306298.44191036"/>
    <n v="3315396.8500000238"/>
    <n v="9098.4080896638334"/>
  </r>
  <r>
    <x v="87"/>
    <n v="0.64019999999999999"/>
    <n v="6.4019999999999997E-3"/>
    <n v="187240652.01999998"/>
    <n v="1191185.5191363599"/>
    <n v="1176059.8399999738"/>
    <n v="-15125.679136386141"/>
  </r>
  <r>
    <x v="88"/>
    <n v="-0.92130000000000001"/>
    <n v="-9.2130000000000007E-3"/>
    <n v="185358150.75999999"/>
    <n v="-1725048.1270602599"/>
    <n v="-1882501.2599999905"/>
    <n v="-157453.13293973054"/>
  </r>
  <r>
    <x v="89"/>
    <n v="-0.52029999999999998"/>
    <n v="-5.2030000000000002E-3"/>
    <n v="184560169.91000003"/>
    <n v="-964418.45840428001"/>
    <n v="-797980.84999996424"/>
    <n v="166437.60840431578"/>
  </r>
  <r>
    <x v="90"/>
    <n v="0.45619999999999999"/>
    <n v="4.5620000000000001E-3"/>
    <n v="185322183.22000003"/>
    <n v="841963.49512942019"/>
    <n v="762013.31000000238"/>
    <n v="-79950.185129417805"/>
  </r>
  <r>
    <x v="91"/>
    <n v="-4.4299999999999999E-2"/>
    <n v="-4.4299999999999998E-4"/>
    <n v="184993460.23000002"/>
    <n v="-82097.727166460012"/>
    <n v="-328722.99000000954"/>
    <n v="-246625.26283354952"/>
  </r>
  <r>
    <x v="92"/>
    <n v="0.58730000000000004"/>
    <n v="5.8730000000000006E-3"/>
    <n v="186134241.09"/>
    <n v="1086466.5919307903"/>
    <n v="1140780.8599999845"/>
    <n v="54314.268069194164"/>
  </r>
  <r>
    <x v="93"/>
    <n v="1.5203"/>
    <n v="1.5203E-2"/>
    <n v="189144354.63"/>
    <n v="2829798.8672912698"/>
    <n v="3010113.5399999917"/>
    <n v="180314.67270872183"/>
  </r>
  <r>
    <x v="94"/>
    <n v="0.31469999999999998"/>
    <n v="3.1469999999999996E-3"/>
    <n v="189807747.29000002"/>
    <n v="595237.28402060992"/>
    <n v="663392.66000002623"/>
    <n v="68155.375979416305"/>
  </r>
  <r>
    <x v="95"/>
    <n v="0.21640000000000001"/>
    <n v="2.1640000000000001E-3"/>
    <n v="190004936.02999997"/>
    <n v="410743.96513556008"/>
    <n v="197188.73999994993"/>
    <n v="-213555.22513561015"/>
  </r>
  <r>
    <x v="96"/>
    <n v="0.22670000000000001"/>
    <n v="2.2669999999999999E-3"/>
    <n v="190384346.02999997"/>
    <n v="430741.18998000992"/>
    <n v="379410"/>
    <n v="-51331.18998000992"/>
  </r>
  <r>
    <x v="97"/>
    <n v="-6.4600000000000005E-2"/>
    <n v="-6.4600000000000009E-4"/>
    <n v="190292387.53"/>
    <n v="-122988.28753538"/>
    <n v="-91958.499999970198"/>
    <n v="31029.787535409807"/>
  </r>
  <r>
    <x v="98"/>
    <n v="-7.5399999999999995E-2"/>
    <n v="-7.539999999999999E-4"/>
    <n v="190308122.08000001"/>
    <n v="-143480.46019761998"/>
    <n v="15734.550000011921"/>
    <n v="159215.0101976319"/>
  </r>
  <r>
    <x v="99"/>
    <n v="0.88439999999999996"/>
    <n v="8.8439999999999994E-3"/>
    <n v="191335482.05000001"/>
    <n v="1683085.0316755201"/>
    <n v="1027359.9699999988"/>
    <n v="-655725.06167552131"/>
  </r>
  <r>
    <x v="100"/>
    <n v="-0.32069999999999999"/>
    <n v="-3.2069999999999998E-3"/>
    <n v="190074647.20999998"/>
    <n v="-613612.89093434997"/>
    <n v="-1260834.8400000334"/>
    <n v="-647221.94906568341"/>
  </r>
  <r>
    <x v="101"/>
    <n v="-0.94379999999999997"/>
    <n v="-9.4380000000000002E-3"/>
    <n v="188468824.09999999"/>
    <n v="-1793924.5203679798"/>
    <n v="-1605823.1099999845"/>
    <n v="188101.41036799527"/>
  </r>
  <r>
    <x v="102"/>
    <n v="0.379"/>
    <n v="3.79E-3"/>
    <n v="189376351.75999999"/>
    <n v="714296.84333900001"/>
    <n v="907527.65999999642"/>
    <n v="193230.81666099641"/>
  </r>
  <r>
    <x v="103"/>
    <n v="-2.1573000000000002"/>
    <n v="-2.1573000000000002E-2"/>
    <n v="185419125.41"/>
    <n v="-4085416.0365184802"/>
    <n v="-3957226.349999994"/>
    <n v="128189.68651848612"/>
  </r>
  <r>
    <x v="104"/>
    <n v="-0.55120000000000002"/>
    <n v="-5.5120000000000004E-3"/>
    <n v="184722661"/>
    <n v="-1022030.2192599201"/>
    <n v="-696464.40999999642"/>
    <n v="325565.80925992364"/>
  </r>
  <r>
    <x v="105"/>
    <n v="6.6500000000000004E-2"/>
    <n v="6.6500000000000001E-4"/>
    <n v="185012080.88"/>
    <n v="122840.569565"/>
    <n v="289419.87999999523"/>
    <n v="166579.31043499522"/>
  </r>
  <r>
    <x v="106"/>
    <n v="-0.9859"/>
    <n v="-9.8589999999999997E-3"/>
    <n v="183348815.02000001"/>
    <n v="-1824034.1053959199"/>
    <n v="-1663265.8599999845"/>
    <n v="160768.24539593537"/>
  </r>
  <r>
    <x v="107"/>
    <n v="-0.70489999999999997"/>
    <n v="-7.0489999999999997E-3"/>
    <n v="182161658.38"/>
    <n v="-1292425.7970759801"/>
    <n v="-1187156.6400000155"/>
    <n v="105269.15707596461"/>
  </r>
  <r>
    <x v="108"/>
    <n v="0.8901"/>
    <n v="8.9009999999999992E-3"/>
    <n v="183992658.18000001"/>
    <n v="1621420.9212403798"/>
    <n v="1830999.8000000119"/>
    <n v="209578.87875963212"/>
  </r>
  <r>
    <x v="109"/>
    <n v="0.8599"/>
    <n v="8.5990000000000007E-3"/>
    <n v="185711651.64999998"/>
    <n v="1582152.8676898202"/>
    <n v="1718993.469999969"/>
    <n v="136840.60231014877"/>
  </r>
  <r>
    <x v="110"/>
    <n v="-0.64219999999999999"/>
    <n v="-6.4219999999999998E-3"/>
    <n v="186897156.39999998"/>
    <n v="-1192640.2268962997"/>
    <n v="1185504.75"/>
    <n v="2378144.9768963"/>
  </r>
  <r>
    <x v="111"/>
    <n v="-0.67979999999999996"/>
    <n v="-6.7979999999999994E-3"/>
    <n v="186120443.76000002"/>
    <n v="-1270526.8692071997"/>
    <n v="-776712.63999995589"/>
    <n v="493814.22920724377"/>
  </r>
  <r>
    <x v="112"/>
    <n v="0.49370000000000003"/>
    <n v="4.9370000000000004E-3"/>
    <n v="187072343.95999998"/>
    <n v="918876.63084312016"/>
    <n v="951900.19999995828"/>
    <n v="33023.569156838115"/>
  </r>
  <r>
    <x v="113"/>
    <n v="-0.1898"/>
    <n v="-1.8979999999999999E-3"/>
    <n v="186617412.68000001"/>
    <n v="-355063.30883607996"/>
    <n v="-454931.27999997139"/>
    <n v="-99867.97116389143"/>
  </r>
  <r>
    <x v="114"/>
    <n v="-0.2014"/>
    <n v="-2.0140000000000002E-3"/>
    <n v="186126496.85999998"/>
    <n v="-375847.46913752006"/>
    <n v="-490915.82000002265"/>
    <n v="-115068.35086250259"/>
  </r>
  <r>
    <x v="115"/>
    <n v="0.50439999999999996"/>
    <n v="5.0439999999999999E-3"/>
    <n v="187103462.13000003"/>
    <n v="938822.05016183993"/>
    <n v="976965.27000004053"/>
    <n v="38143.219838200603"/>
  </r>
  <r>
    <x v="116"/>
    <n v="0.79190000000000005"/>
    <n v="7.9190000000000007E-3"/>
    <n v="188647321.37"/>
    <n v="1481672.3166074704"/>
    <n v="1543859.2399999797"/>
    <n v="62186.923392509343"/>
  </r>
  <r>
    <x v="117"/>
    <n v="1.6709000000000001"/>
    <n v="1.6709000000000002E-2"/>
    <n v="191719563.22999999"/>
    <n v="3152108.0927713304"/>
    <n v="3072241.8599999845"/>
    <n v="-79866.23277134588"/>
  </r>
  <r>
    <x v="118"/>
    <n v="-0.59860000000000002"/>
    <n v="-5.986E-3"/>
    <n v="190842215.56999999"/>
    <n v="-1147633.30549478"/>
    <n v="-877347.65999999642"/>
    <n v="270285.64549478353"/>
  </r>
  <r>
    <x v="119"/>
    <n v="-0.15329999999999999"/>
    <n v="-1.5329999999999999E-3"/>
    <n v="190669705.11000001"/>
    <n v="-292561.11646880995"/>
    <n v="-172510.45999997854"/>
    <n v="120050.65646883141"/>
  </r>
  <r>
    <x v="120"/>
    <n v="0.2412"/>
    <n v="2.4120000000000001E-3"/>
    <n v="193623789.64000002"/>
    <n v="459895.32872532005"/>
    <n v="2954084.5300000012"/>
    <n v="2494189.2012746809"/>
  </r>
  <r>
    <x v="121"/>
    <n v="-2.2536"/>
    <n v="-2.2536E-2"/>
    <n v="189391986.16999999"/>
    <n v="-4363505.7233270407"/>
    <n v="-4231803.4700000286"/>
    <n v="131702.25332701206"/>
  </r>
  <r>
    <x v="122"/>
    <n v="-0.42530000000000001"/>
    <n v="-4.2529999999999998E-3"/>
    <n v="188689156.78000003"/>
    <n v="-805484.11718100996"/>
    <n v="-702829.38999995589"/>
    <n v="102654.72718105407"/>
  </r>
  <r>
    <x v="123"/>
    <n v="0.98909999999999998"/>
    <n v="9.8910000000000005E-3"/>
    <n v="189429064.99000001"/>
    <n v="1866324.4497109803"/>
    <n v="739908.20999997854"/>
    <n v="-1126416.2397110017"/>
  </r>
  <r>
    <x v="124"/>
    <n v="-0.12239999999999999"/>
    <n v="-1.224E-3"/>
    <n v="188928316.37"/>
    <n v="-231861.17554776001"/>
    <n v="-500748.62000000477"/>
    <n v="-268887.44445224479"/>
  </r>
  <r>
    <x v="125"/>
    <n v="-0.1114"/>
    <n v="-1.114E-3"/>
    <n v="188999586.55000001"/>
    <n v="-210466.14443618001"/>
    <n v="71270.180000007153"/>
    <n v="281736.32443618716"/>
  </r>
  <r>
    <x v="126"/>
    <n v="-0.73629999999999995"/>
    <n v="-7.3629999999999998E-3"/>
    <n v="187494808.13999999"/>
    <n v="-1391603.9557676502"/>
    <n v="-1504778.4100000262"/>
    <n v="-113174.45423237607"/>
  </r>
  <r>
    <x v="127"/>
    <n v="0.35959999999999998"/>
    <n v="3.5959999999999998E-3"/>
    <n v="188039546.5"/>
    <n v="674231.33007143997"/>
    <n v="544738.36000001431"/>
    <n v="-129492.97007142566"/>
  </r>
  <r>
    <x v="128"/>
    <n v="-1.4221999999999999"/>
    <n v="-1.4221999999999999E-2"/>
    <n v="185321184.44"/>
    <n v="-2674298.4303229996"/>
    <n v="-2718362.0600000024"/>
    <n v="-44063.629677002784"/>
  </r>
  <r>
    <x v="129"/>
    <n v="0.87470000000000003"/>
    <n v="8.7469999999999996E-3"/>
    <n v="186837403.33999997"/>
    <n v="1621004.4002966799"/>
    <n v="1516218.8999999762"/>
    <n v="-104785.50029670377"/>
  </r>
  <r>
    <x v="130"/>
    <n v="0.5968"/>
    <n v="5.9680000000000002E-3"/>
    <n v="188089283.79000002"/>
    <n v="1115045.6231331199"/>
    <n v="1251880.4500000477"/>
    <n v="136834.82686692779"/>
  </r>
  <r>
    <x v="131"/>
    <n v="1.9925999999999999"/>
    <n v="1.9925999999999999E-2"/>
    <n v="191828231.69"/>
    <n v="3747867.0687995404"/>
    <n v="3738947.8999999762"/>
    <n v="-8919.1687995642424"/>
  </r>
  <r>
    <x v="132"/>
    <n v="0.42799999999999999"/>
    <n v="4.28E-3"/>
    <n v="192792618.42000002"/>
    <n v="821024.83163319994"/>
    <n v="964386.73000001907"/>
    <n v="143361.89836681914"/>
  </r>
  <r>
    <x v="133"/>
    <n v="0.21859999999999999"/>
    <n v="2.186E-3"/>
    <n v="193383136.67000002"/>
    <n v="421444.66386612004"/>
    <n v="590518.25"/>
    <n v="169073.58613387996"/>
  </r>
  <r>
    <x v="134"/>
    <n v="0.90510000000000002"/>
    <n v="9.051E-3"/>
    <n v="195347520.86000001"/>
    <n v="1750310.7700001702"/>
    <n v="1964384.1899999976"/>
    <n v="214073.4199998274"/>
  </r>
  <r>
    <x v="135"/>
    <n v="0.1729"/>
    <n v="1.7290000000000001E-3"/>
    <n v="195948006.25"/>
    <n v="337755.86356694001"/>
    <n v="600485.38999998569"/>
    <n v="262729.52643304568"/>
  </r>
  <r>
    <x v="136"/>
    <n v="1.0800000000000001E-2"/>
    <n v="1.0800000000000001E-4"/>
    <n v="196232549.33000001"/>
    <n v="21162.384675000001"/>
    <n v="284543.08000001311"/>
    <n v="263380.69532501313"/>
  </r>
  <r>
    <x v="137"/>
    <n v="-0.69040000000000001"/>
    <n v="-6.9040000000000004E-3"/>
    <n v="194997982.97"/>
    <n v="-1354789.5205743201"/>
    <n v="-1234566.3600000143"/>
    <n v="120223.1605743058"/>
  </r>
  <r>
    <x v="138"/>
    <n v="0"/>
    <n v="0"/>
    <n v="195219495.29000002"/>
    <n v="0"/>
    <n v="221512.32000002265"/>
    <n v="221512.32000002265"/>
  </r>
  <r>
    <x v="139"/>
    <n v="-0.89070000000000005"/>
    <n v="-8.907E-3"/>
    <n v="193656907"/>
    <n v="-1738820.0445480302"/>
    <n v="-1562588.2900000215"/>
    <n v="176231.75454800879"/>
  </r>
  <r>
    <x v="140"/>
    <n v="-0.58089999999999997"/>
    <n v="-5.8089999999999999E-3"/>
    <n v="192387764.72"/>
    <n v="-1124952.9727630001"/>
    <n v="-1269142.2800000012"/>
    <n v="-144189.30723700114"/>
  </r>
  <r>
    <x v="141"/>
    <n v="-1.6206"/>
    <n v="-1.6206000000000002E-2"/>
    <n v="189412171.56"/>
    <n v="-3117836.1150523205"/>
    <n v="-2975593.1599999964"/>
    <n v="142242.95505232411"/>
  </r>
  <r>
    <x v="142"/>
    <n v="0.98609999999999998"/>
    <n v="9.861E-3"/>
    <n v="191477452.13999999"/>
    <n v="1867793.4237531601"/>
    <n v="2065280.5799999833"/>
    <n v="197487.15624682326"/>
  </r>
  <r>
    <x v="143"/>
    <n v="0.76559999999999995"/>
    <n v="7.6559999999999996E-3"/>
    <n v="193051964.47999999"/>
    <n v="1465951.3735838397"/>
    <n v="1574512.3400000036"/>
    <n v="108560.96641616384"/>
  </r>
  <r>
    <x v="144"/>
    <n v="0.84789999999999999"/>
    <n v="8.4790000000000004E-3"/>
    <n v="194827534.72"/>
    <n v="1636887.6068259201"/>
    <n v="1775570.2400000095"/>
    <n v="138682.63317408948"/>
  </r>
  <r>
    <x v="145"/>
    <n v="-0.15290000000000001"/>
    <n v="-1.529E-3"/>
    <n v="194812491.72"/>
    <n v="-297891.30058688001"/>
    <n v="-15043"/>
    <n v="282848.30058688001"/>
  </r>
  <r>
    <x v="146"/>
    <n v="0.41560000000000002"/>
    <n v="4.156E-3"/>
    <n v="195418423.80000001"/>
    <n v="809640.71558832005"/>
    <n v="605932.08000001311"/>
    <n v="-203708.63558830693"/>
  </r>
  <r>
    <x v="147"/>
    <n v="0.13070000000000001"/>
    <n v="1.307E-3"/>
    <n v="195876555.03999999"/>
    <n v="255411.87990660002"/>
    <n v="458131.23999997973"/>
    <n v="202719.36009337971"/>
  </r>
  <r>
    <x v="148"/>
    <n v="1.2507999999999999"/>
    <n v="1.2507999999999998E-2"/>
    <n v="198602581.56"/>
    <n v="2450023.9504403197"/>
    <n v="2726026.5200000107"/>
    <n v="276002.56955969101"/>
  </r>
  <r>
    <x v="149"/>
    <n v="-0.96679999999999999"/>
    <n v="-9.6679999999999995E-3"/>
    <n v="196361022.25"/>
    <n v="-1920089.75852208"/>
    <n v="-2241559.3100000024"/>
    <n v="-321469.55147792236"/>
  </r>
  <r>
    <x v="150"/>
    <n v="-0.46639999999999998"/>
    <n v="-4.6639999999999997E-3"/>
    <n v="195620558.16999999"/>
    <n v="-915827.80777399999"/>
    <n v="-740464.08000001311"/>
    <n v="175363.72777398687"/>
  </r>
  <r>
    <x v="151"/>
    <n v="0.69750000000000001"/>
    <n v="6.9750000000000003E-3"/>
    <n v="197125303.07999998"/>
    <n v="1364453.39323575"/>
    <n v="1504744.9099999964"/>
    <n v="140291.51676424639"/>
  </r>
  <r>
    <x v="152"/>
    <n v="-1.1904999999999999"/>
    <n v="-1.1904999999999999E-2"/>
    <n v="194903825.97999999"/>
    <n v="-2346776.7331673997"/>
    <n v="-2221477.099999994"/>
    <n v="125299.63316740561"/>
  </r>
  <r>
    <x v="153"/>
    <n v="-1.6977"/>
    <n v="-1.6976999999999999E-2"/>
    <n v="191941280.88"/>
    <n v="-3308882.2536624596"/>
    <n v="-2962545.099999994"/>
    <n v="346337.15366246551"/>
  </r>
  <r>
    <x v="154"/>
    <n v="0.81340000000000001"/>
    <n v="8.1340000000000006E-3"/>
    <n v="193535327.68000001"/>
    <n v="1561250.37867792"/>
    <n v="1594046.8000000119"/>
    <n v="32796.421322091948"/>
  </r>
  <r>
    <x v="155"/>
    <n v="0.39789999999999998"/>
    <n v="3.9789999999999999E-3"/>
    <n v="194415933.06"/>
    <n v="770077.06883871998"/>
    <n v="880605.37999999523"/>
    <n v="110528.31116127525"/>
  </r>
  <r>
    <x v="156"/>
    <n v="0.45129999999999998"/>
    <n v="4.5129999999999997E-3"/>
    <n v="195598430.91999999"/>
    <n v="877399.10589977994"/>
    <n v="1182497.8599999845"/>
    <n v="305098.75410020456"/>
  </r>
  <r>
    <x v="157"/>
    <n v="0.24110000000000001"/>
    <n v="2.4109999999999999E-3"/>
    <n v="196198600.99000001"/>
    <n v="471587.81694811996"/>
    <n v="600170.07000002265"/>
    <n v="128582.25305190269"/>
  </r>
  <r>
    <x v="158"/>
    <n v="-1.0277000000000001"/>
    <n v="-1.0277000000000001E-2"/>
    <n v="194381135.00999999"/>
    <n v="-2016333.0223742304"/>
    <n v="-1817465.9800000191"/>
    <n v="198867.04237421136"/>
  </r>
  <r>
    <x v="159"/>
    <n v="-2.0546000000000002"/>
    <n v="-2.0546000000000002E-2"/>
    <n v="190494249.39999998"/>
    <n v="-3993754.7999154599"/>
    <n v="-3886885.6100000143"/>
    <n v="106869.18991544563"/>
  </r>
  <r>
    <x v="160"/>
    <n v="-2.8871000000000002"/>
    <n v="-2.8871000000000001E-2"/>
    <n v="185134311.47999999"/>
    <n v="-5499759.4744273992"/>
    <n v="-5359937.9199999869"/>
    <n v="139821.55442741234"/>
  </r>
  <r>
    <x v="161"/>
    <n v="-4.8078000000000003"/>
    <n v="-4.8078000000000003E-2"/>
    <n v="176319567.74000001"/>
    <n v="-8900887.4273354392"/>
    <n v="-8814743.7399999797"/>
    <n v="86143.687335459515"/>
  </r>
  <r>
    <x v="162"/>
    <n v="1.2078"/>
    <n v="1.2078E-2"/>
    <n v="178256874.35000002"/>
    <n v="2129587.73916372"/>
    <n v="1937306.6100000143"/>
    <n v="-192281.12916370574"/>
  </r>
  <r>
    <x v="163"/>
    <n v="1.0246"/>
    <n v="1.0246E-2"/>
    <n v="179689069.75"/>
    <n v="1826419.9345901003"/>
    <n v="1432195.3999999762"/>
    <n v="-394224.53459012415"/>
  </r>
  <r>
    <x v="164"/>
    <n v="2.8994"/>
    <n v="2.8993999999999999E-2"/>
    <n v="184840595.60000002"/>
    <n v="5209904.8883314999"/>
    <n v="5151525.8500000238"/>
    <n v="-58379.03833147604"/>
  </r>
  <r>
    <x v="165"/>
    <n v="0.32469999999999999"/>
    <n v="3.2469999999999999E-3"/>
    <n v="185282682.75999999"/>
    <n v="600177.41391320003"/>
    <n v="442087.15999996662"/>
    <n v="-158090.25391323341"/>
  </r>
  <r>
    <x v="166"/>
    <n v="-0.43919999999999998"/>
    <n v="-4.3920000000000001E-3"/>
    <n v="184709161.94"/>
    <n v="-813761.54268191999"/>
    <n v="-573520.81999999285"/>
    <n v="240240.72268192715"/>
  </r>
  <r>
    <x v="167"/>
    <n v="-2.4262999999999999"/>
    <n v="-2.4263E-2"/>
    <n v="180446309.29999998"/>
    <n v="-4481598.3961502202"/>
    <n v="-4262852.6400000155"/>
    <n v="218745.75615020469"/>
  </r>
  <r>
    <x v="168"/>
    <n v="0.63060000000000005"/>
    <n v="6.3060000000000008E-3"/>
    <n v="181648821.67000002"/>
    <n v="1137894.4264458001"/>
    <n v="1202512.3700000346"/>
    <n v="64617.943554234458"/>
  </r>
  <r>
    <x v="169"/>
    <n v="1.5961000000000001"/>
    <n v="1.5960999999999999E-2"/>
    <n v="180898891.58999997"/>
    <n v="2899296.84267487"/>
    <n v="-749930.08000004292"/>
    <n v="-3649226.922674913"/>
  </r>
  <r>
    <x v="170"/>
    <n v="-1.6641999999999999"/>
    <n v="-1.6642000000000001E-2"/>
    <n v="178026816.56999999"/>
    <n v="-3010519.3538407795"/>
    <n v="-2872075.0199999809"/>
    <n v="138444.33384079859"/>
  </r>
  <r>
    <x v="171"/>
    <n v="-2.3699999999999999E-2"/>
    <n v="-2.3699999999999999E-4"/>
    <n v="178066891.57999998"/>
    <n v="-42192.355527089996"/>
    <n v="40075.009999990463"/>
    <n v="82267.365527080459"/>
  </r>
  <r>
    <x v="172"/>
    <n v="1.0062"/>
    <n v="1.0062E-2"/>
    <n v="179838691.84999999"/>
    <n v="1791709.0630779597"/>
    <n v="1771800.2700000107"/>
    <n v="-19908.793077948969"/>
  </r>
  <r>
    <x v="173"/>
    <n v="0.85550000000000004"/>
    <n v="8.5550000000000001E-3"/>
    <n v="181473628.66999999"/>
    <n v="1538520.0087767499"/>
    <n v="1634936.8199999928"/>
    <n v="96416.811223242898"/>
  </r>
  <r>
    <x v="174"/>
    <n v="-0.6391"/>
    <n v="-6.391E-3"/>
    <n v="180292045.86000001"/>
    <n v="-1159797.96082997"/>
    <n v="-1181582.8099999726"/>
    <n v="-21784.849170002621"/>
  </r>
  <r>
    <x v="175"/>
    <n v="-0.57299999999999995"/>
    <n v="-5.7299999999999999E-3"/>
    <n v="179402622.98000002"/>
    <n v="-1033073.4227778"/>
    <n v="-889422.87999999523"/>
    <n v="143650.54277780477"/>
  </r>
  <r>
    <x v="176"/>
    <n v="-0.47049999999999997"/>
    <n v="-4.705E-3"/>
    <n v="178686155.22"/>
    <n v="-844089.34112090012"/>
    <n v="-716467.76000002027"/>
    <n v="127621.58112087986"/>
  </r>
  <r>
    <x v="177"/>
    <n v="0.6381"/>
    <n v="6.3810000000000004E-3"/>
    <n v="179947337.34"/>
    <n v="1140196.3564588202"/>
    <n v="1261182.1200000048"/>
    <n v="120985.7635411846"/>
  </r>
  <r>
    <x v="178"/>
    <n v="0.95120000000000005"/>
    <n v="9.5119999999999996E-3"/>
    <n v="181773681.51999998"/>
    <n v="1711659.0727780799"/>
    <n v="1826344.1799999774"/>
    <n v="114685.10722189746"/>
  </r>
  <r>
    <x v="179"/>
    <n v="1.1599999999999999E-2"/>
    <n v="1.1599999999999999E-4"/>
    <n v="181983714.47000003"/>
    <n v="21085.747056319997"/>
    <n v="210032.95000004768"/>
    <n v="188947.20294372769"/>
  </r>
  <r>
    <x v="180"/>
    <n v="-1.4538"/>
    <n v="-1.4538000000000001E-2"/>
    <n v="179346023.12"/>
    <n v="-2645679.2409648607"/>
    <n v="-2637691.3500000238"/>
    <n v="7987.8909648368135"/>
  </r>
  <r>
    <x v="181"/>
    <n v="1.2156"/>
    <n v="1.2156E-2"/>
    <n v="181544756.38"/>
    <n v="2180130.25704672"/>
    <n v="2198733.2599999905"/>
    <n v="18603.00295327045"/>
  </r>
  <r>
    <x v="182"/>
    <n v="-1.5508"/>
    <n v="-1.5507999999999999E-2"/>
    <n v="179050539.06999999"/>
    <n v="-2815396.0819410398"/>
    <n v="-2494217.3100000024"/>
    <n v="321178.77194103738"/>
  </r>
  <r>
    <x v="183"/>
    <n v="-5.9200000000000003E-2"/>
    <n v="-5.9200000000000008E-4"/>
    <n v="179019886.5"/>
    <n v="-105997.91912944001"/>
    <n v="-30652.569999992847"/>
    <n v="75345.349129447161"/>
  </r>
  <r>
    <x v="184"/>
    <n v="-1.9198999999999999"/>
    <n v="-1.9199000000000001E-2"/>
    <n v="175129544.77999997"/>
    <n v="-3437002.8009135001"/>
    <n v="-3890341.7200000286"/>
    <n v="-453338.91908652848"/>
  </r>
  <r>
    <x v="185"/>
    <n v="1.7158"/>
    <n v="1.7158E-2"/>
    <n v="178071431.38999999"/>
    <n v="3004872.7293352396"/>
    <n v="2941886.6100000143"/>
    <n v="-62986.119335225318"/>
  </r>
  <r>
    <x v="186"/>
    <n v="-1.8174999999999999"/>
    <n v="-1.8175E-2"/>
    <n v="174805199.22999999"/>
    <n v="-3236448.2655132497"/>
    <n v="-3266232.1599999964"/>
    <n v="-29783.894486746751"/>
  </r>
  <r>
    <x v="187"/>
    <n v="-0.68969999999999998"/>
    <n v="-6.8969999999999995E-3"/>
    <n v="173690191.72999999"/>
    <n v="-1205631.4590893099"/>
    <n v="-1115007.5"/>
    <n v="90623.959089309908"/>
  </r>
  <r>
    <x v="188"/>
    <n v="2.1076999999999999"/>
    <n v="2.1076999999999999E-2"/>
    <n v="177483214.32000002"/>
    <n v="3660868.1710932096"/>
    <n v="3793022.5900000334"/>
    <n v="132154.41890682373"/>
  </r>
  <r>
    <x v="189"/>
    <n v="-3.5799999999999998E-2"/>
    <n v="-3.5799999999999997E-4"/>
    <n v="177428862.00999999"/>
    <n v="-63538.990726560005"/>
    <n v="-54352.310000032187"/>
    <n v="9186.6807265278185"/>
  </r>
  <r>
    <x v="190"/>
    <n v="0.31030000000000002"/>
    <n v="3.1030000000000003E-3"/>
    <n v="178156230.02000001"/>
    <n v="550561.75881703"/>
    <n v="727368.01000002027"/>
    <n v="176806.25118299027"/>
  </r>
  <r>
    <x v="191"/>
    <n v="2.1299000000000001"/>
    <n v="2.1299000000000002E-2"/>
    <n v="182239404.37"/>
    <n v="3794549.5431959806"/>
    <n v="4083174.349999994"/>
    <n v="288624.80680401344"/>
  </r>
  <r>
    <x v="192"/>
    <n v="-0.11650000000000001"/>
    <n v="-1.165E-3"/>
    <n v="182210318.47999999"/>
    <n v="-212308.90609105001"/>
    <n v="-29085.890000015497"/>
    <n v="183223.01609103451"/>
  </r>
  <r>
    <x v="193"/>
    <n v="0.51319999999999999"/>
    <n v="5.1320000000000003E-3"/>
    <n v="183532942.38"/>
    <n v="935103.35443935997"/>
    <n v="1322623.900000006"/>
    <n v="387520.54556064599"/>
  </r>
  <r>
    <x v="194"/>
    <n v="0.4642"/>
    <n v="4.6420000000000003E-3"/>
    <n v="184806127.75"/>
    <n v="851959.91852796008"/>
    <n v="1273185.3700000048"/>
    <n v="421225.45147204469"/>
  </r>
  <r>
    <x v="195"/>
    <n v="0.51980000000000004"/>
    <n v="5.1980000000000004E-3"/>
    <n v="185876428.00999999"/>
    <n v="960622.25204450008"/>
    <n v="1070300.2599999905"/>
    <n v="109678.00795549038"/>
  </r>
  <r>
    <x v="196"/>
    <n v="-0.12640000000000001"/>
    <n v="-1.2640000000000001E-3"/>
    <n v="185792947.23000002"/>
    <n v="-234947.80500464002"/>
    <n v="-83480.77999997139"/>
    <n v="151467.02500466863"/>
  </r>
  <r>
    <x v="197"/>
    <n v="-0.65590000000000004"/>
    <n v="-6.5590000000000006E-3"/>
    <n v="184682937.53"/>
    <n v="-1218615.9408815703"/>
    <n v="-1110009.7000000179"/>
    <n v="108606.24088155245"/>
  </r>
  <r>
    <x v="198"/>
    <n v="-0.82230000000000003"/>
    <n v="-8.2230000000000011E-3"/>
    <n v="183405613.78"/>
    <n v="-1518647.7953091902"/>
    <n v="-1277323.75"/>
    <n v="241324.04530919017"/>
  </r>
  <r>
    <x v="199"/>
    <n v="1.3664000000000001"/>
    <n v="1.3664000000000001E-2"/>
    <n v="186042810.17000002"/>
    <n v="2506054.3066899204"/>
    <n v="2637196.3900000155"/>
    <n v="131142.08331009513"/>
  </r>
  <r>
    <x v="200"/>
    <n v="0.4723"/>
    <n v="4.7229999999999998E-3"/>
    <n v="187090104.19999999"/>
    <n v="878680.19243291009"/>
    <n v="1047294.0299999714"/>
    <n v="168613.8375670613"/>
  </r>
  <r>
    <x v="201"/>
    <n v="0.34399999999999997"/>
    <n v="3.4399999999999999E-3"/>
    <n v="188005420.31999999"/>
    <n v="643589.9584479999"/>
    <n v="915316.12000000477"/>
    <n v="271726.16155200487"/>
  </r>
  <r>
    <x v="202"/>
    <n v="-0.41139999999999999"/>
    <n v="-4.1139999999999996E-3"/>
    <n v="187326961.78999999"/>
    <n v="-773454.29919647984"/>
    <n v="-678458.53000000119"/>
    <n v="94995.76919647865"/>
  </r>
  <r>
    <x v="203"/>
    <n v="0.1951"/>
    <n v="1.951E-3"/>
    <n v="187774437.30000001"/>
    <n v="365474.90245229"/>
    <n v="447475.51000002027"/>
    <n v="82000.607547730266"/>
  </r>
  <r>
    <x v="204"/>
    <n v="2.2789999999999999"/>
    <n v="2.2789999999999998E-2"/>
    <n v="192164572.91"/>
    <n v="4279379.4260670003"/>
    <n v="4390135.6099999845"/>
    <n v="110756.18393298425"/>
  </r>
  <r>
    <x v="205"/>
    <n v="1.4332"/>
    <n v="1.4332000000000001E-2"/>
    <n v="194932975.42999998"/>
    <n v="2754102.6589461202"/>
    <n v="2768402.5199999809"/>
    <n v="14299.861053860746"/>
  </r>
  <r>
    <x v="206"/>
    <n v="-0.17660000000000001"/>
    <n v="-1.766E-3"/>
    <n v="194617917.31999999"/>
    <n v="-344251.63460937998"/>
    <n v="-315058.1099999845"/>
    <n v="29193.524609395477"/>
  </r>
  <r>
    <x v="207"/>
    <n v="-0.92889999999999995"/>
    <n v="-9.2889999999999986E-3"/>
    <n v="193452974.58000001"/>
    <n v="-1807805.8339854798"/>
    <n v="-1164942.7399999797"/>
    <n v="642863.09398550005"/>
  </r>
  <r>
    <x v="208"/>
    <n v="0.71440000000000003"/>
    <n v="7.1440000000000002E-3"/>
    <n v="195142059.88"/>
    <n v="1382028.0503995202"/>
    <n v="1689085.2999999821"/>
    <n v="307057.24960046192"/>
  </r>
  <r>
    <x v="209"/>
    <n v="0.46550000000000002"/>
    <n v="4.6550000000000003E-3"/>
    <n v="196139474.71000001"/>
    <n v="908386.2887414"/>
    <n v="997414.83000001311"/>
    <n v="89028.541258613113"/>
  </r>
  <r>
    <x v="210"/>
    <n v="-0.31990000000000002"/>
    <n v="-3.199E-3"/>
    <n v="195540103.03"/>
    <n v="-627450.17959729"/>
    <n v="-599371.68000000715"/>
    <n v="28078.499597282847"/>
  </r>
  <r>
    <x v="211"/>
    <n v="0.2324"/>
    <n v="2.3240000000000001E-3"/>
    <n v="196183744.94"/>
    <n v="454435.19944172003"/>
    <n v="643641.90999999642"/>
    <n v="189206.71055827639"/>
  </r>
  <r>
    <x v="212"/>
    <n v="0.65139999999999998"/>
    <n v="6.5139999999999998E-3"/>
    <n v="197490448.25"/>
    <n v="1277940.91453916"/>
    <n v="1306703.3100000024"/>
    <n v="28762.39546084241"/>
  </r>
  <r>
    <x v="213"/>
    <n v="0.51559999999999995"/>
    <n v="5.1559999999999991E-3"/>
    <n v="198796430.69999999"/>
    <n v="1018260.7511769999"/>
    <n v="1305982.4499999881"/>
    <n v="287721.6988229882"/>
  </r>
  <r>
    <x v="214"/>
    <n v="-1.09E-2"/>
    <n v="-1.0899999999999999E-4"/>
    <n v="200858312.62"/>
    <n v="-21668.810946299996"/>
    <n v="2061881.9200000167"/>
    <n v="2083550.7309463166"/>
  </r>
  <r>
    <x v="215"/>
    <n v="0.3493"/>
    <n v="3.493E-3"/>
    <n v="201798664.85000002"/>
    <n v="701598.08598166006"/>
    <n v="940352.23000001907"/>
    <n v="238754.14401835902"/>
  </r>
  <r>
    <x v="216"/>
    <n v="-0.54379999999999995"/>
    <n v="-5.4379999999999993E-3"/>
    <n v="199813806.77000001"/>
    <n v="-1097381.1394543"/>
    <n v="-1984858.0800000131"/>
    <n v="-887476.94054571306"/>
  </r>
  <r>
    <x v="217"/>
    <n v="0.37180000000000002"/>
    <n v="3.7180000000000004E-3"/>
    <n v="200977308.67000002"/>
    <n v="742907.73357086012"/>
    <n v="1163501.900000006"/>
    <n v="420594.16642914584"/>
  </r>
  <r>
    <x v="218"/>
    <n v="-4.36E-2"/>
    <n v="-4.3599999999999997E-4"/>
    <n v="201065580.72"/>
    <n v="-87626.106580120002"/>
    <n v="88272.049999982119"/>
    <n v="175898.15658010211"/>
  </r>
  <r>
    <x v="219"/>
    <n v="-1.0137"/>
    <n v="-1.0137E-2"/>
    <n v="199223478.29000002"/>
    <n v="-2038201.79175864"/>
    <n v="-1842102.4299999774"/>
    <n v="196099.36175866262"/>
  </r>
  <r>
    <x v="220"/>
    <n v="-0.82589999999999997"/>
    <n v="-8.258999999999999E-3"/>
    <n v="197900077.28999999"/>
    <n v="-1645386.7071971099"/>
    <n v="-1323401.0000000298"/>
    <n v="321985.70719708013"/>
  </r>
  <r>
    <x v="221"/>
    <n v="0.52190000000000003"/>
    <n v="5.2190000000000005E-3"/>
    <n v="199006426"/>
    <n v="1032840.5033765101"/>
    <n v="1106348.7100000083"/>
    <n v="73508.206623498234"/>
  </r>
  <r>
    <x v="222"/>
    <n v="1.3917999999999999"/>
    <n v="1.3918E-2"/>
    <n v="201757511.48000002"/>
    <n v="2769771.437068"/>
    <n v="2751085.4800000191"/>
    <n v="-18685.957067980897"/>
  </r>
  <r>
    <x v="223"/>
    <n v="0.54469999999999996"/>
    <n v="5.4469999999999996E-3"/>
    <n v="203161240.16"/>
    <n v="1098973.16503156"/>
    <n v="1403728.6799999774"/>
    <n v="304755.51496841735"/>
  </r>
  <r>
    <x v="224"/>
    <n v="0.1409"/>
    <n v="1.4089999999999999E-3"/>
    <n v="203464139.02000001"/>
    <n v="286254.18738543999"/>
    <n v="302898.86000001431"/>
    <n v="16644.672614574316"/>
  </r>
  <r>
    <x v="225"/>
    <n v="0.5302"/>
    <n v="5.3020000000000003E-3"/>
    <n v="204675929.21999997"/>
    <n v="1078766.8650840402"/>
    <n v="1211790.1999999583"/>
    <n v="133023.33491591807"/>
  </r>
  <r>
    <x v="226"/>
    <n v="-3.2300000000000002E-2"/>
    <n v="-3.2300000000000004E-4"/>
    <n v="204664659.56999999"/>
    <n v="-66110.325138059998"/>
    <n v="-11269.649999976158"/>
    <n v="54840.67513808384"/>
  </r>
  <r>
    <x v="227"/>
    <n v="-0.60289999999999999"/>
    <n v="-6.0289999999999996E-3"/>
    <n v="203439657.91"/>
    <n v="-1233923.23254753"/>
    <n v="-1225001.6599999964"/>
    <n v="8921.5725475335494"/>
  </r>
  <r>
    <x v="228"/>
    <n v="0.70409999999999995"/>
    <n v="7.0409999999999995E-3"/>
    <n v="205065344.97999999"/>
    <n v="1432418.6313443098"/>
    <n v="1625687.0699999928"/>
    <n v="193268.43865568307"/>
  </r>
  <r>
    <x v="229"/>
    <n v="0.36570000000000003"/>
    <n v="3.6570000000000001E-3"/>
    <n v="205698486.87"/>
    <n v="749923.96659185993"/>
    <n v="633141.8900000155"/>
    <n v="-116782.07659184444"/>
  </r>
  <r>
    <x v="230"/>
    <n v="-5.3600000000000002E-2"/>
    <n v="-5.3600000000000002E-4"/>
    <n v="205744971.68000001"/>
    <n v="-110254.38896232001"/>
    <n v="46484.810000002384"/>
    <n v="156739.19896232238"/>
  </r>
  <r>
    <x v="231"/>
    <n v="-4.2900000000000001E-2"/>
    <n v="-4.2900000000000002E-4"/>
    <n v="205647307.76999998"/>
    <n v="-88264.592850720001"/>
    <n v="-97663.910000026226"/>
    <n v="-9399.3171493062255"/>
  </r>
  <r>
    <x v="232"/>
    <n v="0.2467"/>
    <n v="2.467E-3"/>
    <n v="206195668.89999998"/>
    <n v="507331.90826858993"/>
    <n v="548361.12999999523"/>
    <n v="41029.221731405298"/>
  </r>
  <r>
    <x v="233"/>
    <n v="-0.18190000000000001"/>
    <n v="-1.8190000000000001E-3"/>
    <n v="206039663.35999998"/>
    <n v="-375069.92172909999"/>
    <n v="-156005.53999999166"/>
    <n v="219064.38172910834"/>
  </r>
  <r>
    <x v="234"/>
    <n v="-2.8624000000000001"/>
    <n v="-2.8624E-2"/>
    <n v="200468709.72"/>
    <n v="-5897679.32401664"/>
    <n v="-5570953.6399999857"/>
    <n v="326725.68401665427"/>
  </r>
  <r>
    <x v="235"/>
    <n v="-4.41E-2"/>
    <n v="-4.4099999999999999E-4"/>
    <n v="200427030.28"/>
    <n v="-88406.700986519994"/>
    <n v="-41679.439999997616"/>
    <n v="46727.260986522379"/>
  </r>
  <r>
    <x v="236"/>
    <n v="0.20979999999999999"/>
    <n v="2.098E-3"/>
    <n v="202999499.91"/>
    <n v="420495.90952744003"/>
    <n v="2572469.6299999952"/>
    <n v="2151973.7204725551"/>
  </r>
  <r>
    <x v="237"/>
    <n v="-2.1154999999999999"/>
    <n v="-2.1155E-2"/>
    <n v="198882268.98000002"/>
    <n v="-4294454.4205960501"/>
    <n v="-4117230.9299999774"/>
    <n v="177223.49059607275"/>
  </r>
  <r>
    <x v="238"/>
    <n v="-0.15759999999999999"/>
    <n v="-1.5759999999999999E-3"/>
    <n v="198733691.80000001"/>
    <n v="-313438.45591248001"/>
    <n v="-148577.18000000715"/>
    <n v="164861.27591247286"/>
  </r>
  <r>
    <x v="239"/>
    <n v="-1.3979999999999999"/>
    <n v="-1.3979999999999999E-2"/>
    <n v="196233923.07999998"/>
    <n v="-2778297.0113639999"/>
    <n v="-2499768.7200000286"/>
    <n v="278528.29136397131"/>
  </r>
  <r>
    <x v="240"/>
    <n v="-0.88039999999999996"/>
    <n v="-8.8039999999999993E-3"/>
    <n v="194656055.31"/>
    <n v="-1727643.4587963198"/>
    <n v="-1577867.7699999809"/>
    <n v="149775.68879633886"/>
  </r>
  <r>
    <x v="241"/>
    <n v="1.3842000000000001"/>
    <n v="1.3842E-2"/>
    <n v="197335294.96999997"/>
    <n v="2694429.1176010203"/>
    <n v="2679239.6599999666"/>
    <n v="-15189.45760105364"/>
  </r>
  <r>
    <x v="242"/>
    <n v="0.92159999999999997"/>
    <n v="9.2160000000000002E-3"/>
    <n v="199315975.40000001"/>
    <n v="1818642.0784435198"/>
    <n v="1980680.430000037"/>
    <n v="162038.35155651718"/>
  </r>
  <r>
    <x v="243"/>
    <n v="0.3382"/>
    <n v="3.382E-3"/>
    <n v="201232610.44"/>
    <n v="674086.62880279997"/>
    <n v="1916635.0399999917"/>
    <n v="1242548.4111971916"/>
  </r>
  <r>
    <x v="244"/>
    <n v="-1.1460999999999999"/>
    <n v="-1.1460999999999999E-2"/>
    <n v="199147316.28"/>
    <n v="-2306326.94825284"/>
    <n v="-2085294.1599999964"/>
    <n v="221032.78825284354"/>
  </r>
  <r>
    <x v="245"/>
    <n v="-0.4546"/>
    <n v="-4.5459999999999997E-3"/>
    <n v="198363241.66"/>
    <n v="-905323.69980887999"/>
    <n v="-784074.62000000477"/>
    <n v="121249.07980887522"/>
  </r>
  <r>
    <x v="246"/>
    <n v="0.2626"/>
    <n v="2.6259999999999999E-3"/>
    <n v="199284641.10999998"/>
    <n v="520901.87259915995"/>
    <n v="921399.44999998808"/>
    <n v="400497.57740082813"/>
  </r>
  <r>
    <x v="247"/>
    <n v="1.6285000000000001"/>
    <n v="1.6285000000000001E-2"/>
    <n v="202701789.29999998"/>
    <n v="3245350.38047635"/>
    <n v="3417148.1899999976"/>
    <n v="171797.80952364765"/>
  </r>
  <r>
    <x v="248"/>
    <n v="-0.6835"/>
    <n v="-6.8349999999999999E-3"/>
    <n v="201388174.80000001"/>
    <n v="-1385466.7298654998"/>
    <n v="-1313614.4999999702"/>
    <n v="71852.229865529574"/>
  </r>
  <r>
    <x v="249"/>
    <n v="1.1620999999999999"/>
    <n v="1.1620999999999999E-2"/>
    <n v="205711457"/>
    <n v="2340331.9793508002"/>
    <n v="4323282.1999999881"/>
    <n v="1982950.2206491879"/>
  </r>
  <r>
    <x v="250"/>
    <n v="-0.41270000000000001"/>
    <n v="-4.1270000000000005E-3"/>
    <n v="205100576.47999999"/>
    <n v="-848971.18303900014"/>
    <n v="-610880.52000001073"/>
    <n v="238090.66303898941"/>
  </r>
  <r>
    <x v="251"/>
    <n v="-0.26879999999999998"/>
    <n v="-2.6879999999999999E-3"/>
    <n v="204827934.95000002"/>
    <n v="-551310.34957823996"/>
    <n v="-272641.52999997139"/>
    <n v="278668.81957826857"/>
  </r>
  <r>
    <x v="252"/>
    <n v="-1.3812"/>
    <n v="-1.3812E-2"/>
    <n v="202161021.91999999"/>
    <n v="-2829083.4375294"/>
    <n v="-2666913.030000031"/>
    <n v="162170.407529369"/>
  </r>
  <r>
    <x v="253"/>
    <n v="0.55800000000000005"/>
    <n v="5.5800000000000008E-3"/>
    <n v="203324220.29000002"/>
    <n v="1128058.5023136002"/>
    <n v="1163198.3700000346"/>
    <n v="35139.867686434416"/>
  </r>
  <r>
    <x v="254"/>
    <n v="-3.1254"/>
    <n v="-3.1253999999999997E-2"/>
    <n v="198456940.65000001"/>
    <n v="-6354695.1809436604"/>
    <n v="-4867279.6400000155"/>
    <n v="1487415.5409436449"/>
  </r>
  <r>
    <x v="255"/>
    <n v="-0.99360000000000004"/>
    <n v="-9.9360000000000004E-3"/>
    <n v="196830167.63999999"/>
    <n v="-1971868.1622984002"/>
    <n v="-1626773.0100000203"/>
    <n v="345095.15229837992"/>
  </r>
  <r>
    <x v="256"/>
    <n v="8.2600000000000007E-2"/>
    <n v="8.2600000000000002E-4"/>
    <n v="196778469.39000002"/>
    <n v="162581.71847063999"/>
    <n v="-51698.249999970198"/>
    <n v="-214279.96847061018"/>
  </r>
  <r>
    <x v="257"/>
    <n v="0.4955"/>
    <n v="4.9550000000000002E-3"/>
    <n v="197872481.23999998"/>
    <n v="975037.31582745013"/>
    <n v="1094011.8499999642"/>
    <n v="118974.5341725141"/>
  </r>
  <r>
    <x v="258"/>
    <n v="-0.46949999999999997"/>
    <n v="-4.6949999999999995E-3"/>
    <n v="196999830.75999999"/>
    <n v="-929011.29942179983"/>
    <n v="-872650.47999998927"/>
    <n v="56360.819421810564"/>
  </r>
  <r>
    <x v="259"/>
    <n v="-0.36559999999999998"/>
    <n v="-3.656E-3"/>
    <n v="196386895.00999999"/>
    <n v="-720231.38125856"/>
    <n v="-612935.75"/>
    <n v="107295.63125856"/>
  </r>
  <r>
    <x v="260"/>
    <n v="-2.1543999999999999"/>
    <n v="-2.1543999999999997E-2"/>
    <n v="192438451.87"/>
    <n v="-4230959.266095439"/>
    <n v="-3948443.1399999857"/>
    <n v="282516.12609545328"/>
  </r>
  <r>
    <x v="261"/>
    <n v="-0.121"/>
    <n v="-1.2099999999999999E-3"/>
    <n v="192389324.06"/>
    <n v="-232850.5267627"/>
    <n v="-49127.810000002384"/>
    <n v="183722.71676269762"/>
  </r>
  <r>
    <x v="262"/>
    <n v="0.50870000000000004"/>
    <n v="5.0870000000000004E-3"/>
    <n v="193450472.96000001"/>
    <n v="978684.49149322009"/>
    <n v="1061148.900000006"/>
    <n v="82464.408506785869"/>
  </r>
  <r>
    <x v="263"/>
    <n v="-1.7715000000000001"/>
    <n v="-1.7715000000000002E-2"/>
    <n v="189641806.11000001"/>
    <n v="-3426975.1284864005"/>
    <n v="-3808666.849999994"/>
    <n v="-381691.72151359357"/>
  </r>
  <r>
    <x v="264"/>
    <n v="0.98150000000000004"/>
    <n v="9.8150000000000008E-3"/>
    <n v="191057449.80000001"/>
    <n v="1861334.3269696503"/>
    <n v="1415643.6899999976"/>
    <n v="-445690.63696965273"/>
  </r>
  <r>
    <x v="265"/>
    <n v="2.1383000000000001"/>
    <n v="2.1382999999999999E-2"/>
    <n v="194799383.97"/>
    <n v="4085381.4490733999"/>
    <n v="3741934.1699999869"/>
    <n v="-343447.279073413"/>
  </r>
  <r>
    <x v="266"/>
    <n v="-0.7137"/>
    <n v="-7.1370000000000001E-3"/>
    <n v="193285617.5"/>
    <n v="-1390283.2033938901"/>
    <n v="-1513766.4699999988"/>
    <n v="-123483.26660610875"/>
  </r>
  <r>
    <x v="267"/>
    <n v="0.74280000000000002"/>
    <n v="7.4280000000000006E-3"/>
    <n v="194838209.10999998"/>
    <n v="1435725.5667900001"/>
    <n v="1552591.6099999845"/>
    <n v="116866.04320998443"/>
  </r>
  <r>
    <x v="268"/>
    <n v="-3.5700000000000003E-2"/>
    <n v="-3.57E-4"/>
    <n v="194910640.85999998"/>
    <n v="-69557.240652269989"/>
    <n v="72431.75"/>
    <n v="141988.99065226997"/>
  </r>
  <r>
    <x v="269"/>
    <n v="-0.96360000000000001"/>
    <n v="-9.6360000000000005E-3"/>
    <n v="193098611.78"/>
    <n v="-1878158.9353269599"/>
    <n v="-1812029.0799999833"/>
    <n v="66129.855326976627"/>
  </r>
  <r>
    <x v="270"/>
    <n v="2.6667000000000001"/>
    <n v="2.6667E-2"/>
    <n v="198656823.57999998"/>
    <n v="5149360.6803372595"/>
    <n v="5558211.7999999821"/>
    <n v="408851.11966272257"/>
  </r>
  <r>
    <x v="271"/>
    <n v="-4.6800000000000001E-2"/>
    <n v="-4.6799999999999999E-4"/>
    <n v="198708522.68000001"/>
    <n v="-92971.393435439997"/>
    <n v="51699.100000023842"/>
    <n v="144670.49343546384"/>
  </r>
  <r>
    <x v="272"/>
    <n v="-1.4515"/>
    <n v="-1.4515E-2"/>
    <n v="196077119.15000001"/>
    <n v="-2884254.2067002002"/>
    <n v="-2631403.5300000012"/>
    <n v="252850.67670019902"/>
  </r>
  <r>
    <x v="273"/>
    <n v="-1.1403000000000001"/>
    <n v="-1.1403000000000002E-2"/>
    <n v="194064532.06999999"/>
    <n v="-2235867.3896674505"/>
    <n v="-2012587.0800000131"/>
    <n v="223280.30966743734"/>
  </r>
  <r>
    <x v="274"/>
    <n v="-0.68489999999999995"/>
    <n v="-6.8489999999999992E-3"/>
    <n v="192906029.26000002"/>
    <n v="-1329147.9801474297"/>
    <n v="-1158502.8099999726"/>
    <n v="170645.17014745716"/>
  </r>
  <r>
    <x v="275"/>
    <n v="-1.0888"/>
    <n v="-1.0888E-2"/>
    <n v="190761373.81999999"/>
    <n v="-2100360.8465828802"/>
    <n v="-2144655.4400000274"/>
    <n v="-44294.593417147174"/>
  </r>
  <r>
    <x v="276"/>
    <n v="-2.0181"/>
    <n v="-2.0181000000000001E-2"/>
    <n v="186945288.15000001"/>
    <n v="-3849755.2850614199"/>
    <n v="-3816085.6699999869"/>
    <n v="33669.615061433055"/>
  </r>
  <r>
    <x v="277"/>
    <n v="-1.5978000000000001"/>
    <n v="-1.5978000000000003E-2"/>
    <n v="184142391.53"/>
    <n v="-2987011.8140607006"/>
    <n v="-2802896.6200000048"/>
    <n v="184115.19406069582"/>
  </r>
  <r>
    <x v="278"/>
    <n v="1.1544000000000001"/>
    <n v="1.1544E-2"/>
    <n v="186180427.32999998"/>
    <n v="2125739.7678223201"/>
    <n v="2038035.7999999821"/>
    <n v="-87703.967822337989"/>
  </r>
  <r>
    <x v="279"/>
    <n v="-1.9563999999999999"/>
    <n v="-1.9563999999999998E-2"/>
    <n v="182113225.53999999"/>
    <n v="-3642433.8802841194"/>
    <n v="-4067201.7899999917"/>
    <n v="-424767.90971587226"/>
  </r>
  <r>
    <x v="280"/>
    <n v="1.1255999999999999"/>
    <n v="1.1255999999999999E-2"/>
    <n v="184159861.54000002"/>
    <n v="2049866.4666782396"/>
    <n v="2046636.0000000298"/>
    <n v="-3230.4666782098357"/>
  </r>
  <r>
    <x v="281"/>
    <n v="2.1882000000000001"/>
    <n v="2.1882000000000002E-2"/>
    <n v="187800229.46000001"/>
    <n v="4029786.0902182809"/>
    <n v="3640367.9199999869"/>
    <n v="-389418.17021829402"/>
  </r>
  <r>
    <x v="282"/>
    <n v="0.49509999999999998"/>
    <n v="4.9509999999999997E-3"/>
    <n v="188668900.91999999"/>
    <n v="929798.93605646002"/>
    <n v="868671.45999997854"/>
    <n v="-61127.476056481479"/>
  </r>
  <r>
    <x v="283"/>
    <n v="1.6504000000000001"/>
    <n v="1.6504000000000001E-2"/>
    <n v="192040296.12"/>
    <n v="3113791.54078368"/>
    <n v="3371395.2000000179"/>
    <n v="257603.65921633784"/>
  </r>
  <r>
    <x v="284"/>
    <n v="0.53310000000000002"/>
    <n v="5.3309999999999998E-3"/>
    <n v="193064403.64000002"/>
    <n v="1023766.81861572"/>
    <n v="1024107.5200000107"/>
    <n v="340.70138429070357"/>
  </r>
  <r>
    <x v="285"/>
    <n v="-0.47"/>
    <n v="-4.6999999999999993E-3"/>
    <n v="192543177.06"/>
    <n v="-907402.69710799993"/>
    <n v="-521226.58000001311"/>
    <n v="386176.11710798682"/>
  </r>
  <r>
    <x v="286"/>
    <n v="1.5137"/>
    <n v="1.5137000000000001E-2"/>
    <n v="195534273.70000002"/>
    <n v="2914526.0711572203"/>
    <n v="2991096.6400000155"/>
    <n v="76570.568842795212"/>
  </r>
  <r>
    <x v="287"/>
    <n v="-0.7873"/>
    <n v="-7.8729999999999998E-3"/>
    <n v="194530713.94999999"/>
    <n v="-1539441.3368401001"/>
    <n v="-1003559.7500000298"/>
    <n v="535881.58684007032"/>
  </r>
  <r>
    <x v="288"/>
    <n v="-0.58919999999999995"/>
    <n v="-5.8919999999999997E-3"/>
    <n v="193650486.26999998"/>
    <n v="-1146174.9665933999"/>
    <n v="-880227.68000000715"/>
    <n v="265947.28659339272"/>
  </r>
  <r>
    <x v="289"/>
    <n v="1.3788"/>
    <n v="1.3788E-2"/>
    <n v="196504956.06999999"/>
    <n v="2670052.9046907597"/>
    <n v="2854469.8000000119"/>
    <n v="184416.8953092522"/>
  </r>
  <r>
    <x v="290"/>
    <n v="0.93059999999999998"/>
    <n v="9.306E-3"/>
    <n v="198456080.37"/>
    <n v="1828675.1211874199"/>
    <n v="1951124.3000000119"/>
    <n v="122449.17881259206"/>
  </r>
  <r>
    <x v="291"/>
    <n v="0.44919999999999999"/>
    <n v="4.4919999999999995E-3"/>
    <n v="199433036.58000001"/>
    <n v="891464.71302203997"/>
    <n v="976956.21000000834"/>
    <n v="85491.496977968374"/>
  </r>
  <r>
    <x v="292"/>
    <n v="1.0944"/>
    <n v="1.0944000000000001E-2"/>
    <n v="201732466.40000001"/>
    <n v="2182595.1523315203"/>
    <n v="2299429.8199999928"/>
    <n v="116834.66766847251"/>
  </r>
  <r>
    <x v="293"/>
    <n v="0.50049999999999994"/>
    <n v="5.004999999999999E-3"/>
    <n v="202653471.16"/>
    <n v="1009670.9943319998"/>
    <n v="921004.75999999046"/>
    <n v="-88666.234332009335"/>
  </r>
  <r>
    <x v="294"/>
    <n v="-0.1158"/>
    <n v="-1.158E-3"/>
    <n v="202838190.31999999"/>
    <n v="-234672.71960327998"/>
    <n v="184719.15999999642"/>
    <n v="419391.87960327638"/>
  </r>
  <r>
    <x v="295"/>
    <n v="0.1391"/>
    <n v="1.3910000000000001E-3"/>
    <n v="203343116.70999998"/>
    <n v="282147.92273512"/>
    <n v="504926.38999998569"/>
    <n v="222778.4672648657"/>
  </r>
  <r>
    <x v="296"/>
    <n v="3.4700000000000002E-2"/>
    <n v="3.4700000000000003E-4"/>
    <n v="203682986.34"/>
    <n v="70560.061498369992"/>
    <n v="339869.63000002503"/>
    <n v="269309.56850165501"/>
  </r>
  <r>
    <x v="297"/>
    <n v="-1.0071000000000001"/>
    <n v="-1.0071000000000002E-2"/>
    <n v="201733857.94999999"/>
    <n v="-2051291.3554301404"/>
    <n v="-1949128.3900000155"/>
    <n v="102162.9654301249"/>
  </r>
  <r>
    <x v="298"/>
    <n v="0.30399999999999999"/>
    <n v="3.0399999999999997E-3"/>
    <n v="202318231.72"/>
    <n v="613270.92816799995"/>
    <n v="584373.77000001073"/>
    <n v="-28897.158167989226"/>
  </r>
  <r>
    <x v="299"/>
    <n v="-1.329"/>
    <n v="-1.329E-2"/>
    <n v="198571047.88"/>
    <n v="-2688809.2995587997"/>
    <n v="-3747183.8400000036"/>
    <n v="-1058374.5404412039"/>
  </r>
  <r>
    <x v="300"/>
    <n v="1.595"/>
    <n v="1.5949999999999999E-2"/>
    <n v="201964074.52000001"/>
    <n v="3167208.2136859996"/>
    <n v="3393026.6400000155"/>
    <n v="225818.42631401587"/>
  </r>
  <r>
    <x v="301"/>
    <n v="0.93030000000000002"/>
    <n v="9.3030000000000005E-3"/>
    <n v="203836460.71999997"/>
    <n v="1878871.7852595602"/>
    <n v="1872386.1999999583"/>
    <n v="-6485.5852596019395"/>
  </r>
  <r>
    <x v="302"/>
    <n v="-0.67979999999999996"/>
    <n v="-6.7979999999999994E-3"/>
    <n v="202641307.31"/>
    <n v="-1385680.2599745598"/>
    <n v="-1195153.4099999666"/>
    <n v="190526.84997459315"/>
  </r>
  <r>
    <x v="303"/>
    <n v="0.24360000000000001"/>
    <n v="2.4360000000000002E-3"/>
    <n v="203334657.42000002"/>
    <n v="493634.22460716002"/>
    <n v="693350.11000001431"/>
    <n v="199715.88539285428"/>
  </r>
  <r>
    <x v="304"/>
    <n v="-0.49759999999999999"/>
    <n v="-4.9759999999999995E-3"/>
    <n v="202666401.29000002"/>
    <n v="-1011793.25532192"/>
    <n v="-668256.12999999523"/>
    <n v="343537.1253219248"/>
  </r>
  <r>
    <x v="305"/>
    <n v="0.442"/>
    <n v="4.4200000000000003E-3"/>
    <n v="203651431.91"/>
    <n v="895785.49370180012"/>
    <n v="985030.61999997497"/>
    <n v="89245.126298174844"/>
  </r>
  <r>
    <x v="306"/>
    <n v="-0.1042"/>
    <n v="-1.042E-3"/>
    <n v="203407059.50999999"/>
    <n v="-212204.79205021998"/>
    <n v="-244372.40000000596"/>
    <n v="-32167.607949785976"/>
  </r>
  <r>
    <x v="307"/>
    <n v="0.313"/>
    <n v="3.13E-3"/>
    <n v="204230159.44"/>
    <n v="636664.09626629995"/>
    <n v="823099.93000000715"/>
    <n v="186435.8337337072"/>
  </r>
  <r>
    <x v="308"/>
    <n v="-0.21959999999999999"/>
    <n v="-2.196E-3"/>
    <n v="203989966.52000001"/>
    <n v="-448489.43013023998"/>
    <n v="-240192.91999998689"/>
    <n v="208296.5101302531"/>
  </r>
  <r>
    <x v="309"/>
    <n v="-0.72960000000000003"/>
    <n v="-7.2960000000000004E-3"/>
    <n v="202547758.01999998"/>
    <n v="-1488310.7957299203"/>
    <n v="-1442208.5000000298"/>
    <n v="46102.295729890466"/>
  </r>
  <r>
    <x v="310"/>
    <n v="0.97989999999999999"/>
    <n v="9.7990000000000004E-3"/>
    <n v="204479773.50999999"/>
    <n v="1984765.4808379798"/>
    <n v="1932015.4900000095"/>
    <n v="-52749.990837970283"/>
  </r>
  <r>
    <x v="311"/>
    <n v="0.24260000000000001"/>
    <n v="2.4260000000000002E-3"/>
    <n v="205007115.98999998"/>
    <n v="496067.93053526001"/>
    <n v="527342.47999998927"/>
    <n v="31274.549464729265"/>
  </r>
  <r>
    <x v="312"/>
    <n v="-0.72609999999999997"/>
    <n v="-7.2610000000000001E-3"/>
    <n v="203659793.91"/>
    <n v="-1488556.6692033899"/>
    <n v="-1347322.0799999833"/>
    <n v="141234.58920340659"/>
  </r>
  <r>
    <x v="313"/>
    <n v="-0.47599999999999998"/>
    <n v="-4.7599999999999995E-3"/>
    <n v="202817922.95999998"/>
    <n v="-969420.61901159992"/>
    <n v="-841870.95000001788"/>
    <n v="127549.66901158204"/>
  </r>
  <r>
    <x v="314"/>
    <n v="0.23330000000000001"/>
    <n v="2.333E-3"/>
    <n v="203840568.19"/>
    <n v="473174.21426567994"/>
    <n v="1022645.2300000191"/>
    <n v="549471.01573433913"/>
  </r>
  <r>
    <x v="315"/>
    <n v="-1.3267"/>
    <n v="-1.3266999999999999E-2"/>
    <n v="201327532.46999997"/>
    <n v="-2704352.8181767296"/>
    <n v="-2513035.7200000286"/>
    <n v="191317.09817670099"/>
  </r>
  <r>
    <x v="316"/>
    <n v="0.74299999999999999"/>
    <n v="7.43E-3"/>
    <n v="203001615.15000001"/>
    <n v="1495863.5662520998"/>
    <n v="1674082.680000037"/>
    <n v="178219.11374793714"/>
  </r>
  <r>
    <x v="317"/>
    <n v="-0.4214"/>
    <n v="-4.2139999999999999E-3"/>
    <n v="202286934.26999998"/>
    <n v="-855448.80624209996"/>
    <n v="-714680.88000002503"/>
    <n v="140767.92624207493"/>
  </r>
  <r>
    <x v="318"/>
    <n v="0.52900000000000003"/>
    <n v="5.2900000000000004E-3"/>
    <n v="203385781.68000001"/>
    <n v="1070097.8822883"/>
    <n v="1098847.4100000262"/>
    <n v="28749.527711726259"/>
  </r>
  <r>
    <x v="319"/>
    <n v="-0.16370000000000001"/>
    <n v="-1.6370000000000002E-3"/>
    <n v="203111637.63"/>
    <n v="-332942.52461016004"/>
    <n v="-274144.05000001192"/>
    <n v="58798.474610148114"/>
  </r>
  <r>
    <x v="320"/>
    <n v="0.51539999999999997"/>
    <n v="5.1539999999999997E-3"/>
    <n v="204451819.91"/>
    <n v="1046837.38034502"/>
    <n v="1340182.2800000012"/>
    <n v="293344.89965498121"/>
  </r>
  <r>
    <x v="321"/>
    <n v="1.5033000000000001"/>
    <n v="1.5033000000000001E-2"/>
    <n v="207615377.16"/>
    <n v="3073524.2087070304"/>
    <n v="3163557.25"/>
    <n v="90033.041292969603"/>
  </r>
  <r>
    <x v="322"/>
    <n v="0.48220000000000002"/>
    <n v="4.8219999999999999E-3"/>
    <n v="208591546.61000001"/>
    <n v="1001121.34866552"/>
    <n v="976169.45000001788"/>
    <n v="-24951.898665502085"/>
  </r>
  <r>
    <x v="323"/>
    <n v="-0.29709999999999998"/>
    <n v="-2.9709999999999997E-3"/>
    <n v="207898688.75"/>
    <n v="-619725.48497830995"/>
    <n v="-692857.86000001431"/>
    <n v="-73132.375021704356"/>
  </r>
  <r>
    <x v="324"/>
    <n v="-0.13750000000000001"/>
    <n v="-1.3750000000000001E-3"/>
    <n v="207755777.47"/>
    <n v="-285860.69703125005"/>
    <n v="-142911.28000000119"/>
    <n v="142949.41703124886"/>
  </r>
  <r>
    <x v="325"/>
    <n v="0.81479999999999997"/>
    <n v="8.147999999999999E-3"/>
    <n v="208301522.56999999"/>
    <n v="1692794.0748255597"/>
    <n v="545745.09999999404"/>
    <n v="-1147048.9748255657"/>
  </r>
  <r>
    <x v="326"/>
    <n v="0.2732"/>
    <n v="2.7320000000000001E-3"/>
    <n v="208998896.42000002"/>
    <n v="569079.75966124004"/>
    <n v="697373.85000002384"/>
    <n v="128294.0903387838"/>
  </r>
  <r>
    <x v="327"/>
    <n v="-2.2700000000000001E-2"/>
    <n v="-2.2700000000000002E-4"/>
    <n v="208956652.97"/>
    <n v="-47442.749487340006"/>
    <n v="-42243.450000017881"/>
    <n v="5199.2994873221251"/>
  </r>
  <r>
    <x v="328"/>
    <n v="0.27250000000000002"/>
    <n v="2.725E-3"/>
    <n v="210644041.31"/>
    <n v="569406.87934324995"/>
    <n v="1687388.3400000036"/>
    <n v="1117981.4606567537"/>
  </r>
  <r>
    <x v="329"/>
    <n v="-0.64549999999999996"/>
    <n v="-6.4549999999999998E-3"/>
    <n v="209371821.03000003"/>
    <n v="-1359707.28665605"/>
    <n v="-1272220.2799999714"/>
    <n v="87487.006656078622"/>
  </r>
  <r>
    <x v="330"/>
    <n v="0.12540000000000001"/>
    <n v="1.2540000000000001E-3"/>
    <n v="209694924.49000001"/>
    <n v="262552.26357162005"/>
    <n v="323103.45999997854"/>
    <n v="60551.196428358497"/>
  </r>
  <r>
    <x v="331"/>
    <n v="-0.35289999999999999"/>
    <n v="-3.529E-3"/>
    <n v="208941874.56"/>
    <n v="-740013.38852521009"/>
    <n v="-753049.93000000715"/>
    <n v="-13036.541474797064"/>
  </r>
  <r>
    <x v="332"/>
    <n v="-1.4621999999999999"/>
    <n v="-1.4622E-2"/>
    <n v="205694308.65000001"/>
    <n v="-3055148.0898163198"/>
    <n v="-3247565.9099999964"/>
    <n v="-192417.82018367667"/>
  </r>
  <r>
    <x v="333"/>
    <n v="-0.39419999999999999"/>
    <n v="-3.9420000000000002E-3"/>
    <n v="205091316.47999999"/>
    <n v="-810846.96469830011"/>
    <n v="-602992.17000001669"/>
    <n v="207854.79469828343"/>
  </r>
  <r>
    <x v="334"/>
    <n v="-0.91949999999999998"/>
    <n v="-9.195E-3"/>
    <n v="203173692.97"/>
    <n v="-1885814.6550335998"/>
    <n v="-1917623.5099999905"/>
    <n v="-31808.854966390645"/>
  </r>
  <r>
    <x v="335"/>
    <n v="-0.62260000000000004"/>
    <n v="-6.2260000000000006E-3"/>
    <n v="201237721.09"/>
    <n v="-1264959.4124312201"/>
    <n v="-1935971.8799999952"/>
    <n v="-671012.46756877517"/>
  </r>
  <r>
    <x v="336"/>
    <n v="0.48459999999999998"/>
    <n v="4.8459999999999996E-3"/>
    <n v="202400537.13"/>
    <n v="975197.99640213989"/>
    <n v="1162816.0399999917"/>
    <n v="187618.04359785176"/>
  </r>
  <r>
    <x v="337"/>
    <n v="4.7E-2"/>
    <n v="4.6999999999999999E-4"/>
    <n v="202610363.56999999"/>
    <n v="95128.252451099994"/>
    <n v="209826.43999999762"/>
    <n v="114698.18754889762"/>
  </r>
  <r>
    <x v="338"/>
    <n v="0.24690000000000001"/>
    <n v="2.4690000000000003E-3"/>
    <n v="203197897.16"/>
    <n v="500244.98765433003"/>
    <n v="587533.59000000358"/>
    <n v="87288.602345673542"/>
  </r>
  <r>
    <x v="339"/>
    <n v="0.90310000000000001"/>
    <n v="9.0310000000000008E-3"/>
    <n v="205159738.12"/>
    <n v="1835080.20925196"/>
    <n v="1961840.9600000083"/>
    <n v="126760.7507480483"/>
  </r>
  <r>
    <x v="340"/>
    <n v="-0.77880000000000005"/>
    <n v="-7.7880000000000007E-3"/>
    <n v="203632740.95000002"/>
    <n v="-1597784.0404785601"/>
    <n v="-1526997.1699999869"/>
    <n v="70786.870478573255"/>
  </r>
  <r>
    <x v="341"/>
    <n v="-5.8599999999999999E-2"/>
    <n v="-5.8600000000000004E-4"/>
    <n v="203567997.50999999"/>
    <n v="-119328.78619670002"/>
    <n v="-64743.440000027418"/>
    <n v="54585.346196672603"/>
  </r>
  <r>
    <x v="342"/>
    <n v="0.22270000000000001"/>
    <n v="2.2270000000000002E-3"/>
    <n v="203945395.96000001"/>
    <n v="453345.93045477004"/>
    <n v="377398.45000001788"/>
    <n v="-75947.480454752163"/>
  </r>
  <r>
    <x v="343"/>
    <n v="0.38600000000000001"/>
    <n v="3.8600000000000001E-3"/>
    <n v="204804883.26999998"/>
    <n v="787229.22840560006"/>
    <n v="859487.30999997258"/>
    <n v="72258.081594372517"/>
  </r>
  <r>
    <x v="344"/>
    <n v="-0.2447"/>
    <n v="-2.447E-3"/>
    <n v="204355561.93000001"/>
    <n v="-501157.54936168995"/>
    <n v="-449321.33999997377"/>
    <n v="51836.209361716174"/>
  </r>
  <r>
    <x v="345"/>
    <n v="0.28029999999999999"/>
    <n v="2.8029999999999999E-3"/>
    <n v="205076701.84999999"/>
    <n v="572808.64008978999"/>
    <n v="721139.91999998689"/>
    <n v="148331.2799101969"/>
  </r>
  <r>
    <x v="346"/>
    <n v="-0.43090000000000001"/>
    <n v="-4.3090000000000003E-3"/>
    <n v="204196251.32999998"/>
    <n v="-883675.50827165006"/>
    <n v="-880450.52000001073"/>
    <n v="3224.9882716393331"/>
  </r>
  <r>
    <x v="347"/>
    <n v="0.88900000000000001"/>
    <n v="8.8900000000000003E-3"/>
    <n v="206034778.93000001"/>
    <n v="1815304.6743236999"/>
    <n v="1838527.6000000238"/>
    <n v="23222.925676323939"/>
  </r>
  <r>
    <x v="348"/>
    <n v="-0.2087"/>
    <n v="-2.0869999999999999E-3"/>
    <n v="205660318.34999999"/>
    <n v="-429994.58362691"/>
    <n v="-374460.58000001311"/>
    <n v="55534.003626896883"/>
  </r>
  <r>
    <x v="349"/>
    <n v="1.278"/>
    <n v="1.278E-2"/>
    <n v="208324606.73000002"/>
    <n v="2628338.8685129997"/>
    <n v="2664288.380000025"/>
    <n v="35949.511487025302"/>
  </r>
  <r>
    <x v="350"/>
    <n v="0.74570000000000003"/>
    <n v="7.4570000000000001E-3"/>
    <n v="209868613.85000002"/>
    <n v="1553476.5923856101"/>
    <n v="1544007.1200000048"/>
    <n v="-9469.4723856053315"/>
  </r>
  <r>
    <x v="351"/>
    <n v="0.19359999999999999"/>
    <n v="1.936E-3"/>
    <n v="210335560.66999999"/>
    <n v="406305.63641360006"/>
    <n v="466946.81999996305"/>
    <n v="60641.183586362982"/>
  </r>
  <r>
    <x v="352"/>
    <n v="0.44319999999999998"/>
    <n v="4.4320000000000002E-3"/>
    <n v="211229929.04000002"/>
    <n v="932207.20488943998"/>
    <n v="894368.37000003457"/>
    <n v="-37838.834889405407"/>
  </r>
  <r>
    <x v="353"/>
    <n v="0.1923"/>
    <n v="1.923E-3"/>
    <n v="211508399.43000001"/>
    <n v="406195.15354392002"/>
    <n v="278470.38999998569"/>
    <n v="-127724.76354393433"/>
  </r>
  <r>
    <x v="354"/>
    <n v="0"/>
    <n v="0"/>
    <n v="211480831"/>
    <n v="0"/>
    <n v="-27568.430000007153"/>
    <n v="-27568.430000007153"/>
  </r>
  <r>
    <x v="355"/>
    <n v="-0.54210000000000003"/>
    <n v="-5.4210000000000005E-3"/>
    <n v="210400423.12"/>
    <n v="-1146437.584851"/>
    <n v="-1080407.8799999952"/>
    <n v="66029.704851004761"/>
  </r>
  <r>
    <x v="356"/>
    <n v="-0.84019999999999995"/>
    <n v="-8.4019999999999997E-3"/>
    <n v="208547425.38999999"/>
    <n v="-1767784.35505424"/>
    <n v="-1852997.7300000191"/>
    <n v="-85213.374945779098"/>
  </r>
  <r>
    <x v="357"/>
    <n v="-3.44E-2"/>
    <n v="-3.4400000000000001E-4"/>
    <n v="208661628.85000002"/>
    <n v="-71740.314334159993"/>
    <n v="114203.46000003815"/>
    <n v="185943.77433419815"/>
  </r>
  <r>
    <x v="358"/>
    <n v="0.60709999999999997"/>
    <n v="6.071E-3"/>
    <n v="210149611.21000001"/>
    <n v="1266784.7487483502"/>
    <n v="1487982.3599999845"/>
    <n v="221197.61125163431"/>
  </r>
  <r>
    <x v="359"/>
    <n v="0.10249999999999999"/>
    <n v="1.0249999999999999E-3"/>
    <n v="210095659.09"/>
    <n v="215403.35149024997"/>
    <n v="-53952.120000004768"/>
    <n v="-269355.47149025474"/>
  </r>
  <r>
    <x v="360"/>
    <n v="-0.47770000000000001"/>
    <n v="-4.777E-3"/>
    <n v="208987346.88"/>
    <n v="-1003626.96347293"/>
    <n v="-1108312.2100000083"/>
    <n v="-104685.24652707833"/>
  </r>
  <r>
    <x v="361"/>
    <n v="-1.4171"/>
    <n v="-1.4171E-2"/>
    <n v="205963741.23000002"/>
    <n v="-2961559.6926364796"/>
    <n v="-3023605.6499999762"/>
    <n v="-62045.957363496535"/>
  </r>
  <r>
    <x v="362"/>
    <n v="-1.5303"/>
    <n v="-1.5303000000000001E-2"/>
    <n v="202753196.69"/>
    <n v="-3151863.1320426906"/>
    <n v="-3210544.5400000215"/>
    <n v="-58681.407957330812"/>
  </r>
  <r>
    <x v="363"/>
    <n v="-0.61219999999999997"/>
    <n v="-6.1219999999999998E-3"/>
    <n v="201525973.5"/>
    <n v="-1241255.0701361799"/>
    <n v="-1227223.1899999976"/>
    <n v="14031.880136182299"/>
  </r>
  <r>
    <x v="364"/>
    <n v="0.31979999999999997"/>
    <n v="3.1979999999999999E-3"/>
    <n v="201799949.68000001"/>
    <n v="644480.06325300003"/>
    <n v="273976.18000000715"/>
    <n v="-370503.88325299288"/>
  </r>
  <r>
    <x v="365"/>
    <n v="-0.307"/>
    <n v="-3.0699999999999998E-3"/>
    <n v="201069139.24000001"/>
    <n v="-619525.84551759996"/>
    <n v="-730810.43999999762"/>
    <n v="-111284.59448239766"/>
  </r>
  <r>
    <x v="366"/>
    <n v="0.2014"/>
    <n v="2.0140000000000002E-3"/>
    <n v="201296135.38999999"/>
    <n v="404953.24642936006"/>
    <n v="226996.14999997616"/>
    <n v="-177957.09642938391"/>
  </r>
  <r>
    <x v="367"/>
    <n v="1.6902999999999999"/>
    <n v="1.6902999999999998E-2"/>
    <n v="204474933.71000001"/>
    <n v="3402508.5764971692"/>
    <n v="3178798.3200000226"/>
    <n v="-223710.25649714656"/>
  </r>
  <r>
    <x v="368"/>
    <n v="0.51149999999999995"/>
    <n v="5.1149999999999998E-3"/>
    <n v="205313759.25999999"/>
    <n v="1045889.28592665"/>
    <n v="838825.54999998212"/>
    <n v="-207063.73592666793"/>
  </r>
  <r>
    <x v="369"/>
    <n v="-0.12720000000000001"/>
    <n v="-1.2720000000000001E-3"/>
    <n v="205247538.38"/>
    <n v="-261159.10177872001"/>
    <n v="-66220.879999995232"/>
    <n v="194938.22177872478"/>
  </r>
  <r>
    <x v="370"/>
    <n v="1.0422"/>
    <n v="1.0422000000000001E-2"/>
    <n v="220799365.02000001"/>
    <n v="2139089.8449963601"/>
    <n v="15551826.640000015"/>
    <n v="13412736.795003656"/>
  </r>
  <r>
    <x v="371"/>
    <n v="-3.5754999999999999"/>
    <n v="-3.5755000000000002E-2"/>
    <n v="213625472.46000001"/>
    <n v="-7894681.2962901006"/>
    <n v="-7173892.5600000024"/>
    <n v="720788.73629009817"/>
  </r>
  <r>
    <x v="372"/>
    <n v="-1.7233000000000001"/>
    <n v="-1.7233000000000002E-2"/>
    <n v="210800059.26999998"/>
    <n v="-3681407.7669031806"/>
    <n v="-2825413.1900000274"/>
    <n v="855994.57690315321"/>
  </r>
  <r>
    <x v="373"/>
    <n v="1.1005"/>
    <n v="1.1005000000000001E-2"/>
    <n v="213268397.79999998"/>
    <n v="2319854.6522663501"/>
    <n v="2468338.5300000012"/>
    <n v="148483.87773365108"/>
  </r>
  <r>
    <x v="374"/>
    <n v="1.9737"/>
    <n v="1.9737000000000001E-2"/>
    <n v="217619384.03000003"/>
    <n v="4209278.3673785999"/>
    <n v="4350986.2300000489"/>
    <n v="141707.86262144893"/>
  </r>
  <r>
    <x v="375"/>
    <n v="1.1613"/>
    <n v="1.1613E-2"/>
    <n v="220284421.98000002"/>
    <n v="2527213.9067403902"/>
    <n v="2665037.9499999881"/>
    <n v="137824.04325959785"/>
  </r>
  <r>
    <x v="376"/>
    <n v="0.51019999999999999"/>
    <n v="5.1019999999999998E-3"/>
    <n v="221812955.20999998"/>
    <n v="1123891.12094196"/>
    <n v="1528533.2299999595"/>
    <n v="404642.10905799945"/>
  </r>
  <r>
    <x v="377"/>
    <n v="-0.1615"/>
    <n v="-1.6150000000000001E-3"/>
    <n v="221505884.80000001"/>
    <n v="-358227.92266415001"/>
    <n v="-307070.40999996662"/>
    <n v="51157.512664183392"/>
  </r>
  <r>
    <x v="378"/>
    <n v="-0.76270000000000004"/>
    <n v="-7.6270000000000001E-3"/>
    <n v="220080181.01999998"/>
    <n v="-1689425.3833696002"/>
    <n v="-1425703.780000031"/>
    <n v="263721.60336956917"/>
  </r>
  <r>
    <x v="379"/>
    <n v="-0.54730000000000001"/>
    <n v="-5.4730000000000004E-3"/>
    <n v="219292504.25999999"/>
    <n v="-1204498.8307224601"/>
    <n v="-787676.75999999046"/>
    <n v="416822.07072246959"/>
  </r>
  <r>
    <x v="380"/>
    <n v="0.16389999999999999"/>
    <n v="1.6389999999999998E-3"/>
    <n v="219933546.38999999"/>
    <n v="359420.41448213992"/>
    <n v="641042.12999999523"/>
    <n v="281621.71551785531"/>
  </r>
  <r>
    <x v="381"/>
    <n v="2.2208999999999999"/>
    <n v="2.2209E-2"/>
    <n v="227618315.21000001"/>
    <n v="4884504.1317755096"/>
    <n v="7684768.8200000226"/>
    <n v="2800264.6882245131"/>
  </r>
  <r>
    <x v="382"/>
    <n v="0.75470000000000004"/>
    <n v="7.5470000000000008E-3"/>
    <n v="229345113.09999999"/>
    <n v="1717835.4248898702"/>
    <n v="1726797.8899999857"/>
    <n v="8962.4651101154741"/>
  </r>
  <r>
    <x v="383"/>
    <n v="0.3291"/>
    <n v="3.2910000000000001E-3"/>
    <n v="230293141.03999999"/>
    <n v="754774.76721209998"/>
    <n v="948027.93999999762"/>
    <n v="193253.17278789764"/>
  </r>
  <r>
    <x v="384"/>
    <n v="0.31669999999999998"/>
    <n v="3.1669999999999997E-3"/>
    <n v="230980322.11999997"/>
    <n v="729338.37767367985"/>
    <n v="687181.07999998331"/>
    <n v="-42157.297673696536"/>
  </r>
  <r>
    <x v="385"/>
    <n v="0.16919999999999999"/>
    <n v="1.6919999999999999E-3"/>
    <n v="231419769.46000001"/>
    <n v="390818.70502703992"/>
    <n v="439447.34000003338"/>
    <n v="48628.634972993459"/>
  </r>
  <r>
    <x v="386"/>
    <n v="5.6300000000000003E-2"/>
    <n v="5.6300000000000002E-4"/>
    <n v="231505875.16"/>
    <n v="130289.33020598"/>
    <n v="86105.699999988079"/>
    <n v="-44183.630205991925"/>
  </r>
  <r>
    <x v="387"/>
    <n v="5.6300000000000003E-2"/>
    <n v="5.6300000000000002E-4"/>
    <n v="231735699.47999999"/>
    <n v="130337.80771508001"/>
    <n v="229824.31999999285"/>
    <n v="99486.512284912838"/>
  </r>
  <r>
    <x v="388"/>
    <n v="0.44979999999999998"/>
    <n v="4.4979999999999994E-3"/>
    <n v="232901715.86000001"/>
    <n v="1042347.1762610398"/>
    <n v="1166016.380000025"/>
    <n v="123669.20373898523"/>
  </r>
  <r>
    <x v="389"/>
    <n v="0.30230000000000001"/>
    <n v="3.0230000000000001E-3"/>
    <n v="233562500.88"/>
    <n v="704061.88704478007"/>
    <n v="660785.01999998093"/>
    <n v="-43276.867044799146"/>
  </r>
  <r>
    <x v="390"/>
    <n v="0.18970000000000001"/>
    <n v="1.897E-3"/>
    <n v="239321435.69"/>
    <n v="443068.06416935998"/>
    <n v="5758934.8100000024"/>
    <n v="5315866.7458306421"/>
  </r>
  <r>
    <x v="391"/>
    <n v="0.1114"/>
    <n v="1.114E-3"/>
    <n v="239764777.60000002"/>
    <n v="266604.07935865998"/>
    <n v="443341.91000002623"/>
    <n v="176737.83064136625"/>
  </r>
  <r>
    <x v="392"/>
    <n v="-0.1447"/>
    <n v="-1.4469999999999999E-3"/>
    <n v="239626839.25999999"/>
    <n v="-346939.6331872"/>
    <n v="-137938.34000003338"/>
    <n v="209001.29318716662"/>
  </r>
  <r>
    <x v="393"/>
    <n v="0.2006"/>
    <n v="2.006E-3"/>
    <n v="240118909.44999999"/>
    <n v="480691.43955555995"/>
    <n v="492070.18999999762"/>
    <n v="11378.750444437668"/>
  </r>
  <r>
    <x v="394"/>
    <n v="-0.76729999999999998"/>
    <n v="-7.6730000000000001E-3"/>
    <n v="238295460.63999999"/>
    <n v="-1842432.39220985"/>
    <n v="-1823448.8100000024"/>
    <n v="18983.582209847635"/>
  </r>
  <r>
    <x v="395"/>
    <n v="0.1905"/>
    <n v="1.905E-3"/>
    <n v="238900218.38999999"/>
    <n v="453952.85251919995"/>
    <n v="604757.75"/>
    <n v="150804.89748080005"/>
  </r>
  <r>
    <x v="396"/>
    <n v="-0.31319999999999998"/>
    <n v="-3.1319999999999998E-3"/>
    <n v="238185898.14999998"/>
    <n v="-748235.4839974799"/>
    <n v="-714320.24000000954"/>
    <n v="33915.243997470359"/>
  </r>
  <r>
    <x v="397"/>
    <n v="-0.8528"/>
    <n v="-8.5280000000000009E-3"/>
    <n v="236198915.78"/>
    <n v="-2031249.3394232001"/>
    <n v="-1986982.369999975"/>
    <n v="44266.96942322515"/>
  </r>
  <r>
    <x v="398"/>
    <n v="-9.0499999999999997E-2"/>
    <n v="-9.0499999999999999E-4"/>
    <n v="235193341.77000001"/>
    <n v="-213760.01878089999"/>
    <n v="-1005574.0099999905"/>
    <n v="-791813.99121909053"/>
  </r>
  <r>
    <x v="399"/>
    <n v="0.4531"/>
    <n v="4.5310000000000003E-3"/>
    <n v="236762912.91000003"/>
    <n v="1065661.0315598701"/>
    <n v="1569571.1400000155"/>
    <n v="503910.10844014538"/>
  </r>
  <r>
    <x v="400"/>
    <n v="1.0148999999999999"/>
    <n v="1.0148999999999998E-2"/>
    <n v="239100647.27000001"/>
    <n v="2402906.8031235901"/>
    <n v="2337734.3599999845"/>
    <n v="-65172.443123605568"/>
  </r>
  <r>
    <x v="401"/>
    <n v="0.29020000000000001"/>
    <n v="2.9020000000000001E-3"/>
    <n v="239800097.31999999"/>
    <n v="693870.07837753999"/>
    <n v="699450.04999998212"/>
    <n v="5579.9716224421281"/>
  </r>
  <r>
    <x v="402"/>
    <n v="0.58989999999999998"/>
    <n v="5.8989999999999997E-3"/>
    <n v="241190400.14999998"/>
    <n v="1414580.7740906798"/>
    <n v="1390302.8299999833"/>
    <n v="-24277.944090696517"/>
  </r>
  <r>
    <x v="403"/>
    <n v="-0.2213"/>
    <n v="-2.2130000000000001E-3"/>
    <n v="240773588.15000004"/>
    <n v="-533754.35553195002"/>
    <n v="-416811.9999999404"/>
    <n v="116942.35553200962"/>
  </r>
  <r>
    <x v="404"/>
    <n v="0.46579999999999999"/>
    <n v="4.6579999999999998E-3"/>
    <n v="241831976.58999997"/>
    <n v="1121523.3736027002"/>
    <n v="1058388.439999938"/>
    <n v="-63134.933602762176"/>
  </r>
  <r>
    <x v="405"/>
    <n v="2.2100000000000002E-2"/>
    <n v="2.2100000000000001E-4"/>
    <n v="241936713.39000002"/>
    <n v="53444.866826389996"/>
    <n v="104736.80000004172"/>
    <n v="51291.933173651727"/>
  </r>
  <r>
    <x v="406"/>
    <n v="-0.8498"/>
    <n v="-8.4980000000000003E-3"/>
    <n v="239972565.03"/>
    <n v="-2055978.1903882201"/>
    <n v="-1964148.3600000143"/>
    <n v="91829.830388205824"/>
  </r>
  <r>
    <x v="407"/>
    <n v="-0.34510000000000002"/>
    <n v="-3.4510000000000001E-3"/>
    <n v="239241852.25"/>
    <n v="-828145.32191853004"/>
    <n v="-730712.78000000119"/>
    <n v="97432.541918528848"/>
  </r>
  <r>
    <x v="408"/>
    <n v="8.9399999999999993E-2"/>
    <n v="8.9399999999999994E-4"/>
    <n v="239675500.53999999"/>
    <n v="213882.21591149998"/>
    <n v="433648.28999999166"/>
    <n v="219766.07408849167"/>
  </r>
  <r>
    <x v="409"/>
    <n v="-6.7000000000000004E-2"/>
    <n v="-6.7000000000000002E-4"/>
    <n v="239625950.06"/>
    <n v="-160582.58536180001"/>
    <n v="-49550.479999989271"/>
    <n v="111032.10536181074"/>
  </r>
  <r>
    <x v="410"/>
    <n v="0.13400000000000001"/>
    <n v="1.34E-3"/>
    <n v="239794405.75999999"/>
    <n v="321098.77308040002"/>
    <n v="168455.69999998808"/>
    <n v="-152643.07308041194"/>
  </r>
  <r>
    <x v="411"/>
    <n v="0.57989999999999997"/>
    <n v="5.7989999999999995E-3"/>
    <n v="241180573.92000002"/>
    <n v="1390567.7590022399"/>
    <n v="1386168.1600000262"/>
    <n v="-4399.599002213683"/>
  </r>
  <r>
    <x v="412"/>
    <n v="0.22170000000000001"/>
    <n v="2.2170000000000002E-3"/>
    <n v="241904190.82999998"/>
    <n v="534697.33238064009"/>
    <n v="723616.90999996662"/>
    <n v="188919.57761932653"/>
  </r>
  <r>
    <x v="413"/>
    <n v="-0.55320000000000003"/>
    <n v="-5.5320000000000005E-3"/>
    <n v="240682894.88999999"/>
    <n v="-1338213.98367156"/>
    <n v="-1221295.9399999976"/>
    <n v="116918.04367156234"/>
  </r>
  <r>
    <x v="414"/>
    <n v="-2.2200000000000001E-2"/>
    <n v="-2.22E-4"/>
    <n v="240626349.22000003"/>
    <n v="-53431.602665579994"/>
    <n v="-56545.669999957085"/>
    <n v="-3114.0673343770904"/>
  </r>
  <r>
    <x v="415"/>
    <n v="0.66759999999999997"/>
    <n v="6.6759999999999996E-3"/>
    <n v="242525791.22000003"/>
    <n v="1606421.5073927201"/>
    <n v="1899442"/>
    <n v="293020.49260727991"/>
  </r>
  <r>
    <x v="416"/>
    <n v="8.8400000000000006E-2"/>
    <n v="8.8400000000000002E-4"/>
    <n v="242860419.46000001"/>
    <n v="214392.79943848003"/>
    <n v="334628.23999997973"/>
    <n v="120235.44056149971"/>
  </r>
  <r>
    <x v="417"/>
    <n v="-0.18770000000000001"/>
    <n v="-1.877E-3"/>
    <n v="242590481.20999998"/>
    <n v="-455849.00732641999"/>
    <n v="-269938.2500000298"/>
    <n v="185910.75732639019"/>
  </r>
  <r>
    <x v="418"/>
    <n v="-0.19919999999999999"/>
    <n v="-1.9919999999999998E-3"/>
    <n v="245882681.78999999"/>
    <n v="-483240.2385703199"/>
    <n v="3292200.5800000131"/>
    <n v="3775440.8185703331"/>
  </r>
  <r>
    <x v="419"/>
    <n v="0.89800000000000002"/>
    <n v="8.9800000000000001E-3"/>
    <n v="248122098.28999999"/>
    <n v="2208026.4824742"/>
    <n v="2239416.5"/>
    <n v="31390.017525800038"/>
  </r>
  <r>
    <x v="420"/>
    <n v="0.1099"/>
    <n v="1.0989999999999999E-3"/>
    <n v="248596568.03999999"/>
    <n v="272686.18602070998"/>
    <n v="474469.75"/>
    <n v="201783.56397929002"/>
  </r>
  <r>
    <x v="421"/>
    <n v="-0.29630000000000001"/>
    <n v="-2.9629999999999999E-3"/>
    <n v="247901750.67000002"/>
    <n v="-736591.63110251992"/>
    <n v="-694817.36999997497"/>
    <n v="41774.261102544959"/>
  </r>
  <r>
    <x v="422"/>
    <n v="0.1431"/>
    <n v="1.431E-3"/>
    <n v="248496357.34999999"/>
    <n v="354747.40520877001"/>
    <n v="594606.67999997735"/>
    <n v="239859.27479120734"/>
  </r>
  <r>
    <x v="423"/>
    <n v="-0.73650000000000004"/>
    <n v="-7.365E-3"/>
    <n v="246727160.47"/>
    <n v="-1830175.67188275"/>
    <n v="-1769196.8799999952"/>
    <n v="60978.791882754769"/>
  </r>
  <r>
    <x v="424"/>
    <n v="-1.5282"/>
    <n v="-1.5282E-2"/>
    <n v="242970999.02999997"/>
    <n v="-3770484.4663025402"/>
    <n v="-3756161.4400000274"/>
    <n v="14323.026302512735"/>
  </r>
  <r>
    <x v="425"/>
    <n v="-0.23619999999999999"/>
    <n v="-2.362E-3"/>
    <n v="242260659.69999999"/>
    <n v="-573897.49970885995"/>
    <n v="-710339.32999998331"/>
    <n v="-136441.83029112336"/>
  </r>
  <r>
    <x v="426"/>
    <n v="-0.96950000000000003"/>
    <n v="-9.6950000000000005E-3"/>
    <n v="240042089.91"/>
    <n v="-2348717.0957915001"/>
    <n v="-2218569.7899999917"/>
    <n v="130147.30579150841"/>
  </r>
  <r>
    <x v="427"/>
    <n v="-0.17069999999999999"/>
    <n v="-1.707E-3"/>
    <n v="239779993.66999999"/>
    <n v="-409751.84747636999"/>
    <n v="-262096.24000000954"/>
    <n v="147655.60747636046"/>
  </r>
  <r>
    <x v="428"/>
    <n v="0.3649"/>
    <n v="3.6489999999999999E-3"/>
    <n v="243191383.84999999"/>
    <n v="874957.19690182991"/>
    <n v="3411390.1800000072"/>
    <n v="2536432.9830981772"/>
  </r>
  <r>
    <x v="429"/>
    <n v="0.1704"/>
    <n v="1.704E-3"/>
    <n v="243585539.25"/>
    <n v="414398.11808039999"/>
    <n v="394155.40000000596"/>
    <n v="-20242.718080394028"/>
  </r>
  <r>
    <x v="430"/>
    <n v="0.18149999999999999"/>
    <n v="1.815E-3"/>
    <n v="244012085.18000001"/>
    <n v="442107.75373875001"/>
    <n v="426545.93000000715"/>
    <n v="-15561.823738742853"/>
  </r>
  <r>
    <x v="431"/>
    <n v="0.1472"/>
    <n v="1.472E-3"/>
    <n v="244233214.88"/>
    <n v="359185.78938496002"/>
    <n v="221129.69999998808"/>
    <n v="-138056.08938497194"/>
  </r>
  <r>
    <x v="432"/>
    <n v="1.1644000000000001"/>
    <n v="1.1644000000000002E-2"/>
    <n v="247145321.04000002"/>
    <n v="2843851.5540627204"/>
    <n v="2912106.1600000262"/>
    <n v="68254.605937305838"/>
  </r>
  <r>
    <x v="433"/>
    <n v="0.63690000000000002"/>
    <n v="6.3690000000000005E-3"/>
    <n v="248791360.74000001"/>
    <n v="1574068.5497037603"/>
    <n v="1646039.6999999881"/>
    <n v="71971.150296227774"/>
  </r>
  <r>
    <x v="434"/>
    <n v="-0.56630000000000003"/>
    <n v="-5.6630000000000005E-3"/>
    <n v="247449539.47"/>
    <n v="-1408905.4758706202"/>
    <n v="-1341821.2700000107"/>
    <n v="67084.205870609498"/>
  </r>
  <r>
    <x v="435"/>
    <n v="-1.206"/>
    <n v="-1.206E-2"/>
    <n v="244362476.51999998"/>
    <n v="-2984241.4460081998"/>
    <n v="-3087062.9500000179"/>
    <n v="-102821.50399181806"/>
  </r>
  <r>
    <x v="436"/>
    <n v="0.70079999999999998"/>
    <n v="7.0079999999999995E-3"/>
    <n v="246185511.66000003"/>
    <n v="1712492.2354521598"/>
    <n v="1823035.1400000453"/>
    <n v="110542.90454788553"/>
  </r>
  <r>
    <x v="437"/>
    <n v="0.32550000000000001"/>
    <n v="3.2550000000000001E-3"/>
    <n v="247117797.74000001"/>
    <n v="801333.84045330016"/>
    <n v="932286.07999998331"/>
    <n v="130952.23954668315"/>
  </r>
  <r>
    <x v="438"/>
    <n v="-0.1231"/>
    <n v="-1.2310000000000001E-3"/>
    <n v="247058803.18000001"/>
    <n v="-304202.00901794003"/>
    <n v="-58994.560000002384"/>
    <n v="245207.44901793764"/>
  </r>
  <r>
    <x v="439"/>
    <n v="0.2576"/>
    <n v="2.5760000000000002E-3"/>
    <n v="247729064.50999999"/>
    <n v="636423.4769916801"/>
    <n v="670261.32999998331"/>
    <n v="33837.853008303209"/>
  </r>
  <r>
    <x v="440"/>
    <n v="-1.12E-2"/>
    <n v="-1.12E-4"/>
    <n v="247889070.23000002"/>
    <n v="-27745.655225119997"/>
    <n v="160005.72000002861"/>
    <n v="187751.3752251486"/>
  </r>
  <r>
    <x v="441"/>
    <n v="0.31290000000000001"/>
    <n v="3.1290000000000003E-3"/>
    <n v="249148758.55000001"/>
    <n v="775644.90074967011"/>
    <n v="1259688.3199999928"/>
    <n v="484043.41925032274"/>
  </r>
  <r>
    <x v="442"/>
    <n v="-0.1671"/>
    <n v="-1.671E-3"/>
    <n v="249002441.04000002"/>
    <n v="-416327.57553705003"/>
    <n v="-146317.50999999046"/>
    <n v="270010.06553705956"/>
  </r>
  <r>
    <x v="443"/>
    <n v="-1.12E-2"/>
    <n v="-1.12E-4"/>
    <n v="249208305.88"/>
    <n v="-27888.273396480003"/>
    <n v="205864.83999997377"/>
    <n v="233753.11339645379"/>
  </r>
  <r>
    <x v="444"/>
    <n v="-0.52449999999999997"/>
    <n v="-5.2449999999999997E-3"/>
    <n v="248074983.76999998"/>
    <n v="-1307097.5643405998"/>
    <n v="-1133322.1100000143"/>
    <n v="173775.45434058551"/>
  </r>
  <r>
    <x v="445"/>
    <n v="0.49359999999999998"/>
    <n v="4.9359999999999994E-3"/>
    <n v="248978095.16000003"/>
    <n v="1224498.1198887199"/>
    <n v="903111.3900000453"/>
    <n v="-321386.72988867457"/>
  </r>
  <r>
    <x v="446"/>
    <n v="-0.31259999999999999"/>
    <n v="-3.1259999999999999E-3"/>
    <n v="248372692.56999999"/>
    <n v="-778305.52547016006"/>
    <n v="-605402.59000003338"/>
    <n v="172902.93547012669"/>
  </r>
  <r>
    <x v="447"/>
    <n v="-0.69430000000000003"/>
    <n v="-6.9430000000000004E-3"/>
    <n v="246730003.57999998"/>
    <n v="-1724451.6045135101"/>
    <n v="-1642688.9900000095"/>
    <n v="81762.614513500594"/>
  </r>
  <r>
    <x v="448"/>
    <n v="-0.46229999999999999"/>
    <n v="-4.6229999999999995E-3"/>
    <n v="245598890.94"/>
    <n v="-1140632.8065503398"/>
    <n v="-1131112.6399999857"/>
    <n v="9520.1665503541008"/>
  </r>
  <r>
    <x v="449"/>
    <n v="0.58909999999999996"/>
    <n v="5.8909999999999995E-3"/>
    <n v="247063448.75"/>
    <n v="1446823.0665275399"/>
    <n v="1464557.8100000024"/>
    <n v="17734.74347246252"/>
  </r>
  <r>
    <x v="450"/>
    <n v="-0.1464"/>
    <n v="-1.464E-3"/>
    <n v="246720931.54000002"/>
    <n v="-361700.88897000003"/>
    <n v="-342517.20999997854"/>
    <n v="19183.678970021487"/>
  </r>
  <r>
    <x v="451"/>
    <n v="0.94740000000000002"/>
    <n v="9.4739999999999998E-3"/>
    <n v="249340452.69"/>
    <n v="2337434.1054099603"/>
    <n v="2619521.1499999762"/>
    <n v="282087.0445900159"/>
  </r>
  <r>
    <x v="452"/>
    <n v="0.17879999999999999"/>
    <n v="1.7879999999999999E-3"/>
    <n v="249923940.44"/>
    <n v="445820.72940971999"/>
    <n v="583487.75"/>
    <n v="137667.02059028001"/>
  </r>
  <r>
    <x v="453"/>
    <n v="5.5800000000000002E-2"/>
    <n v="5.5800000000000001E-4"/>
    <n v="249892870.99000001"/>
    <n v="139457.55876551999"/>
    <n v="-31069.449999988079"/>
    <n v="-170527.00876550807"/>
  </r>
  <r>
    <x v="454"/>
    <n v="4.4600000000000001E-2"/>
    <n v="4.46E-4"/>
    <n v="250150712.62"/>
    <n v="111452.22046154"/>
    <n v="257841.62999999523"/>
    <n v="146389.40953845525"/>
  </r>
  <r>
    <x v="455"/>
    <n v="2.23E-2"/>
    <n v="2.23E-4"/>
    <n v="250288248.68000001"/>
    <n v="55783.608914260003"/>
    <n v="137536.06000000238"/>
    <n v="81752.451085742388"/>
  </r>
  <r>
    <x v="456"/>
    <n v="-0.2339"/>
    <n v="-2.3389999999999999E-3"/>
    <n v="249756068.13"/>
    <n v="-585424.21366252005"/>
    <n v="-532180.55000001192"/>
    <n v="53243.66366250813"/>
  </r>
  <r>
    <x v="457"/>
    <n v="-0.26800000000000002"/>
    <n v="-2.6800000000000001E-3"/>
    <n v="249216507.29999998"/>
    <n v="-669346.26258840004"/>
    <n v="-539560.83000001311"/>
    <n v="129785.43258838693"/>
  </r>
  <r>
    <x v="458"/>
    <n v="-0.3135"/>
    <n v="-3.1350000000000002E-3"/>
    <n v="248496293.53"/>
    <n v="-781293.75038550003"/>
    <n v="-720213.76999998093"/>
    <n v="61079.980385519098"/>
  </r>
  <r>
    <x v="459"/>
    <n v="8.9800000000000005E-2"/>
    <n v="8.9800000000000004E-4"/>
    <n v="248783629.50999999"/>
    <n v="223149.67158994"/>
    <n v="287335.97999998927"/>
    <n v="64186.308410049271"/>
  </r>
  <r>
    <x v="460"/>
    <n v="-0.2581"/>
    <n v="-2.581E-3"/>
    <n v="248062890.39999998"/>
    <n v="-642110.54776530992"/>
    <n v="-720739.11000001431"/>
    <n v="-78628.562234704383"/>
  </r>
  <r>
    <x v="461"/>
    <n v="-1.8787"/>
    <n v="-1.8787000000000002E-2"/>
    <n v="243616775.29000002"/>
    <n v="-4660357.5219448004"/>
    <n v="-4446115.1099999547"/>
    <n v="214242.41194484569"/>
  </r>
  <r>
    <x v="462"/>
    <n v="-3.44E-2"/>
    <n v="-3.4400000000000001E-4"/>
    <n v="243589280.82999998"/>
    <n v="-83804.170699760012"/>
    <n v="-27494.460000038147"/>
    <n v="56309.710699721865"/>
  </r>
  <r>
    <x v="463"/>
    <n v="-0.68820000000000003"/>
    <n v="-6.8820000000000001E-3"/>
    <n v="241655574.21000001"/>
    <n v="-1676381.43067206"/>
    <n v="-1933706.619999975"/>
    <n v="-257325.18932791497"/>
  </r>
  <r>
    <x v="464"/>
    <n v="1.8130999999999999"/>
    <n v="1.8130999999999998E-2"/>
    <n v="246683876.99000001"/>
    <n v="4381457.2160015097"/>
    <n v="5028302.7800000012"/>
    <n v="646845.5639984915"/>
  </r>
  <r>
    <x v="465"/>
    <n v="0.18149999999999999"/>
    <n v="1.815E-3"/>
    <n v="247140069.19"/>
    <n v="447731.23673685"/>
    <n v="456192.19999998808"/>
    <n v="8460.9632631380809"/>
  </r>
  <r>
    <x v="466"/>
    <n v="0.37359999999999999"/>
    <n v="3.7359999999999997E-3"/>
    <n v="247812758.95999998"/>
    <n v="923315.29849383992"/>
    <n v="672689.76999998093"/>
    <n v="-250625.52849385899"/>
  </r>
  <r>
    <x v="467"/>
    <n v="0.84599999999999997"/>
    <n v="8.4600000000000005E-3"/>
    <n v="250019133.08000001"/>
    <n v="2096495.9408016"/>
    <n v="2206374.1200000346"/>
    <n v="109878.17919843458"/>
  </r>
  <r>
    <x v="468"/>
    <n v="-0.33560000000000001"/>
    <n v="-3.356E-3"/>
    <n v="249299709.43000001"/>
    <n v="-839064.21061648009"/>
    <n v="-719423.65000000596"/>
    <n v="119640.56061647413"/>
  </r>
  <r>
    <x v="469"/>
    <n v="0.79690000000000005"/>
    <n v="7.9690000000000004E-3"/>
    <n v="251393083.59999996"/>
    <n v="1986669.3844476701"/>
    <n v="2093374.1699999571"/>
    <n v="106704.78555228701"/>
  </r>
  <r>
    <x v="470"/>
    <n v="0.33400000000000002"/>
    <n v="3.3400000000000001E-3"/>
    <n v="252273998.72"/>
    <n v="839652.89922399994"/>
    <n v="880915.12000003457"/>
    <n v="41262.220776034635"/>
  </r>
  <r>
    <x v="471"/>
    <n v="0.23300000000000001"/>
    <n v="2.33E-3"/>
    <n v="252356048.43000001"/>
    <n v="587798.41701760003"/>
    <n v="82049.710000008345"/>
    <n v="-505748.70701759169"/>
  </r>
  <r>
    <x v="472"/>
    <n v="0.49819999999999998"/>
    <n v="4.9819999999999994E-3"/>
    <n v="253772388.56"/>
    <n v="1257237.83327826"/>
    <n v="1416340.1299999952"/>
    <n v="159102.29672173527"/>
  </r>
  <r>
    <x v="473"/>
    <n v="0.26440000000000002"/>
    <n v="2.6440000000000001E-3"/>
    <n v="254565563.25"/>
    <n v="670974.19535264"/>
    <n v="793174.68999999762"/>
    <n v="122200.49464735761"/>
  </r>
  <r>
    <x v="474"/>
    <n v="9.8900000000000002E-2"/>
    <n v="9.8900000000000008E-4"/>
    <n v="254579039.48000002"/>
    <n v="251765.34205425001"/>
    <n v="13476.230000019073"/>
    <n v="-238289.11205423094"/>
  </r>
  <r>
    <x v="475"/>
    <n v="0.42809999999999998"/>
    <n v="4.2810000000000001E-3"/>
    <n v="255529765.55000001"/>
    <n v="1089852.8680138802"/>
    <n v="950726.06999999285"/>
    <n v="-139126.79801388737"/>
  </r>
  <r>
    <x v="476"/>
    <n v="0"/>
    <n v="0"/>
    <n v="255272997.26999998"/>
    <n v="0"/>
    <n v="-256768.28000003099"/>
    <n v="-256768.28000003099"/>
  </r>
  <r>
    <x v="477"/>
    <n v="0.27329999999999999"/>
    <n v="2.7329999999999998E-3"/>
    <n v="255855979.11000001"/>
    <n v="697661.10153890983"/>
    <n v="582981.84000003338"/>
    <n v="-114679.26153887645"/>
  </r>
  <r>
    <x v="478"/>
    <n v="0.32700000000000001"/>
    <n v="3.2700000000000003E-3"/>
    <n v="256402694.87"/>
    <n v="836649.05168970011"/>
    <n v="546715.75999999046"/>
    <n v="-289933.29168970964"/>
  </r>
  <r>
    <x v="479"/>
    <n v="-0.42370000000000002"/>
    <n v="-4.2370000000000003E-3"/>
    <n v="255178689.41000003"/>
    <n v="-1086378.2181641902"/>
    <n v="-1224005.4599999785"/>
    <n v="-137627.24183578836"/>
  </r>
  <r>
    <x v="480"/>
    <n v="1.09E-2"/>
    <n v="1.0899999999999999E-4"/>
    <n v="255201166.85999998"/>
    <n v="27814.477145690002"/>
    <n v="22477.449999958277"/>
    <n v="-5337.0271457317249"/>
  </r>
  <r>
    <x v="481"/>
    <n v="4.36E-2"/>
    <n v="4.3599999999999997E-4"/>
    <n v="255215036.34"/>
    <n v="111267.70875095998"/>
    <n v="13869.480000019073"/>
    <n v="-97398.228750940907"/>
  </r>
  <r>
    <x v="482"/>
    <n v="-0.2072"/>
    <n v="-2.0720000000000001E-3"/>
    <n v="254625650.48000002"/>
    <n v="-528805.55529648007"/>
    <n v="-589385.8599999845"/>
    <n v="-60580.304703504429"/>
  </r>
  <r>
    <x v="483"/>
    <n v="-0.36059999999999998"/>
    <n v="-3.6059999999999998E-3"/>
    <n v="253211604.84"/>
    <n v="-918180.09563087998"/>
    <n v="-1414045.6400000155"/>
    <n v="-495865.54436913552"/>
  </r>
  <r>
    <x v="484"/>
    <n v="0.29609999999999997"/>
    <n v="2.9609999999999997E-3"/>
    <n v="253979802.31999999"/>
    <n v="749759.56193123991"/>
    <n v="768197.47999998927"/>
    <n v="18437.918068749364"/>
  </r>
  <r>
    <x v="485"/>
    <n v="0.61240000000000006"/>
    <n v="6.124000000000001E-3"/>
    <n v="255398320.01999998"/>
    <n v="1555372.3094076803"/>
    <n v="1418517.6999999881"/>
    <n v="-136854.60940769222"/>
  </r>
  <r>
    <x v="486"/>
    <n v="0.83689999999999998"/>
    <n v="8.3689999999999997E-3"/>
    <n v="257779406.11000001"/>
    <n v="2137428.5402473798"/>
    <n v="2381086.0900000334"/>
    <n v="243657.54975265358"/>
  </r>
  <r>
    <x v="487"/>
    <n v="2.2957999999999998"/>
    <n v="2.2957999999999999E-2"/>
    <n v="263539491.81999999"/>
    <n v="5918099.6054733805"/>
    <n v="5760085.7099999785"/>
    <n v="-158013.89547340199"/>
  </r>
  <r>
    <x v="488"/>
    <n v="-0.65329999999999999"/>
    <n v="-6.5329999999999997E-3"/>
    <n v="261862543.25"/>
    <n v="-1721703.5000600598"/>
    <n v="-1676948.5699999928"/>
    <n v="44754.930060066981"/>
  </r>
  <r>
    <x v="489"/>
    <n v="0.37119999999999997"/>
    <n v="3.7119999999999996E-3"/>
    <n v="263423932.34999999"/>
    <n v="972033.76054399984"/>
    <n v="1561389.099999994"/>
    <n v="589355.3394559942"/>
  </r>
  <r>
    <x v="490"/>
    <n v="-0.62339999999999995"/>
    <n v="-6.234E-3"/>
    <n v="261964872.81"/>
    <n v="-1642184.7942698998"/>
    <n v="-1459059.5399999917"/>
    <n v="183125.25426990818"/>
  </r>
  <r>
    <x v="491"/>
    <n v="1.0314000000000001"/>
    <n v="1.0314E-2"/>
    <n v="264877666.56"/>
    <n v="2701905.6981623401"/>
    <n v="2912793.75"/>
    <n v="210888.05183765991"/>
  </r>
  <r>
    <x v="492"/>
    <n v="-0.1158"/>
    <n v="-1.158E-3"/>
    <n v="264657917.43000001"/>
    <n v="-306728.33787648001"/>
    <n v="-219749.12999999523"/>
    <n v="86979.207876484783"/>
  </r>
  <r>
    <x v="493"/>
    <n v="0.158"/>
    <n v="1.58E-3"/>
    <n v="265458465.75"/>
    <n v="418159.50953939999"/>
    <n v="800548.31999999285"/>
    <n v="382388.81046059285"/>
  </r>
  <r>
    <x v="494"/>
    <n v="0.53649999999999998"/>
    <n v="5.365E-3"/>
    <n v="267189478.03"/>
    <n v="1424184.6687487499"/>
    <n v="1731012.2800000012"/>
    <n v="306827.61125125131"/>
  </r>
  <r>
    <x v="495"/>
    <n v="-0.35580000000000001"/>
    <n v="-3.558E-3"/>
    <n v="266012983.76999998"/>
    <n v="-950660.16283073998"/>
    <n v="-1176494.2600000203"/>
    <n v="-225834.09716928029"/>
  </r>
  <r>
    <x v="496"/>
    <n v="-0.29399999999999998"/>
    <n v="-2.9399999999999999E-3"/>
    <n v="265215262.14000002"/>
    <n v="-782078.17228379997"/>
    <n v="-797721.62999996543"/>
    <n v="-15643.45771616546"/>
  </r>
  <r>
    <x v="497"/>
    <n v="0.2422"/>
    <n v="2.4220000000000001E-3"/>
    <n v="265690264.73000002"/>
    <n v="642351.36490308004"/>
    <n v="475002.59000000358"/>
    <n v="-167348.77490307647"/>
  </r>
  <r>
    <x v="498"/>
    <n v="3.15E-2"/>
    <n v="3.1500000000000001E-4"/>
    <n v="265712081.85000002"/>
    <n v="83692.433389950005"/>
    <n v="21817.120000004768"/>
    <n v="-61875.313389945237"/>
  </r>
  <r>
    <x v="499"/>
    <n v="-1.0500000000000001E-2"/>
    <n v="-1.05E-4"/>
    <n v="265683365.97"/>
    <n v="-27899.768594250003"/>
    <n v="-28715.880000025034"/>
    <n v="-816.11140577503102"/>
  </r>
  <r>
    <x v="500"/>
    <n v="-0.4622"/>
    <n v="-4.6220000000000002E-3"/>
    <n v="264603483.09999996"/>
    <n v="-1227988.5175133401"/>
    <n v="-1079882.8700000346"/>
    <n v="148105.64751330554"/>
  </r>
  <r>
    <x v="501"/>
    <n v="-0.4854"/>
    <n v="-4.8539999999999998E-3"/>
    <n v="263275652.78999999"/>
    <n v="-1284385.3069673998"/>
    <n v="-1327830.3099999726"/>
    <n v="-43445.0030325728"/>
  </r>
  <r>
    <x v="502"/>
    <n v="0.37119999999999997"/>
    <n v="3.7119999999999996E-3"/>
    <n v="264330495.87"/>
    <n v="977279.22315647989"/>
    <n v="1054843.0800000131"/>
    <n v="77563.856843533227"/>
  </r>
  <r>
    <x v="503"/>
    <n v="0.87690000000000001"/>
    <n v="8.7690000000000008E-3"/>
    <n v="269866594.74000001"/>
    <n v="2317914.1182840304"/>
    <n v="5536098.8700000048"/>
    <n v="3218184.7517159744"/>
  </r>
  <r>
    <x v="504"/>
    <n v="0.20949999999999999"/>
    <n v="2.0950000000000001E-3"/>
    <n v="270902742.07999998"/>
    <n v="565370.51598030003"/>
    <n v="1036147.3399999738"/>
    <n v="470776.82401967375"/>
  </r>
  <r>
    <x v="505"/>
    <n v="-0.41810000000000003"/>
    <n v="-4.1810000000000007E-3"/>
    <n v="270177811.02999997"/>
    <n v="-1132644.3646364801"/>
    <n v="-724931.05000001192"/>
    <n v="407713.31463646819"/>
  </r>
  <r>
    <x v="506"/>
    <n v="-0.19939999999999999"/>
    <n v="-1.9940000000000001E-3"/>
    <n v="270043161.19999999"/>
    <n v="-538734.55519381992"/>
    <n v="-134649.82999998331"/>
    <n v="404084.72519383661"/>
  </r>
  <r>
    <x v="507"/>
    <n v="0.1052"/>
    <n v="1.052E-3"/>
    <n v="270717797.74000001"/>
    <n v="284085.40558239998"/>
    <n v="674636.54000002146"/>
    <n v="390551.13441762148"/>
  </r>
  <r>
    <x v="508"/>
    <n v="0.66180000000000005"/>
    <n v="6.6180000000000006E-3"/>
    <n v="272604679.42000002"/>
    <n v="1791610.3854433203"/>
    <n v="1886881.6800000072"/>
    <n v="95271.294556686888"/>
  </r>
  <r>
    <x v="509"/>
    <n v="-1.0958000000000001"/>
    <n v="-1.0958000000000001E-2"/>
    <n v="269849311.73000002"/>
    <n v="-2987202.0770843602"/>
    <n v="-2755367.6899999976"/>
    <n v="231834.38708436256"/>
  </r>
  <r>
    <x v="510"/>
    <n v="0.55920000000000003"/>
    <n v="5.5920000000000006E-3"/>
    <n v="271560032.81999999"/>
    <n v="1508997.3511941603"/>
    <n v="1710721.0899999738"/>
    <n v="201723.73880581348"/>
  </r>
  <r>
    <x v="511"/>
    <n v="-0.19939999999999999"/>
    <n v="-1.9940000000000001E-3"/>
    <n v="271290220.53999996"/>
    <n v="-541490.70544308005"/>
    <n v="-269812.28000003099"/>
    <n v="271678.42544304905"/>
  </r>
  <r>
    <x v="512"/>
    <n v="-0.71499999999999997"/>
    <n v="-7.1500000000000001E-3"/>
    <n v="257896665.74000001"/>
    <n v="-1939725.0768609997"/>
    <n v="-13393554.799999952"/>
    <n v="-11453829.723138953"/>
  </r>
  <r>
    <x v="513"/>
    <n v="3.1800000000000002E-2"/>
    <n v="3.1800000000000003E-4"/>
    <n v="258098021.31999999"/>
    <n v="82011.139705320005"/>
    <n v="201355.57999998331"/>
    <n v="119344.44029466331"/>
  </r>
  <r>
    <x v="514"/>
    <n v="0.49759999999999999"/>
    <n v="4.9759999999999995E-3"/>
    <n v="259468466.44999999"/>
    <n v="1284295.7540883198"/>
    <n v="1370445.1299999952"/>
    <n v="86149.375911675394"/>
  </r>
  <r>
    <x v="515"/>
    <n v="-0.18959999999999999"/>
    <n v="-1.8959999999999999E-3"/>
    <n v="259161512.63"/>
    <n v="-491952.21238919994"/>
    <n v="-306953.81999999285"/>
    <n v="184998.39238920709"/>
  </r>
  <r>
    <x v="516"/>
    <n v="-0.48549999999999999"/>
    <n v="-4.8549999999999999E-3"/>
    <n v="257992473.97"/>
    <n v="-1258229.1438186499"/>
    <n v="-1169038.6599999964"/>
    <n v="89190.483818653505"/>
  </r>
  <r>
    <x v="517"/>
    <n v="0.19089999999999999"/>
    <n v="1.9089999999999999E-3"/>
    <n v="258665978.81"/>
    <n v="492507.63280872995"/>
    <n v="673504.84000000358"/>
    <n v="180997.20719127363"/>
  </r>
  <r>
    <x v="518"/>
    <n v="0.51870000000000005"/>
    <n v="5.1870000000000006E-3"/>
    <n v="260079230.15000001"/>
    <n v="1341700.4320874701"/>
    <n v="1413251.3400000036"/>
    <n v="71550.907912533497"/>
  </r>
  <r>
    <x v="519"/>
    <n v="0.2949"/>
    <n v="2.9489999999999998E-3"/>
    <n v="261012511.34"/>
    <n v="766973.64971234999"/>
    <n v="933281.18999999762"/>
    <n v="166307.54028764763"/>
  </r>
  <r>
    <x v="520"/>
    <n v="-0.26250000000000001"/>
    <n v="-2.6250000000000002E-3"/>
    <n v="260475523.84"/>
    <n v="-685157.8422675"/>
    <n v="-536987.5"/>
    <n v="148170.3422675"/>
  </r>
  <r>
    <x v="521"/>
    <n v="-0.56850000000000001"/>
    <n v="-5.6849999999999999E-3"/>
    <n v="259032067.56999999"/>
    <n v="-1480803.3530304001"/>
    <n v="-1443456.2700000107"/>
    <n v="37347.083030389389"/>
  </r>
  <r>
    <x v="522"/>
    <n v="-0.93169999999999997"/>
    <n v="-9.3169999999999989E-3"/>
    <n v="256877299.32999998"/>
    <n v="-2413401.7735496894"/>
    <n v="-2154768.2400000095"/>
    <n v="258633.53354967991"/>
  </r>
  <r>
    <x v="523"/>
    <n v="0.44890000000000002"/>
    <n v="4.4889999999999999E-3"/>
    <n v="258405694.63"/>
    <n v="1153122.1966923699"/>
    <n v="1528395.3000000119"/>
    <n v="375273.10330764204"/>
  </r>
  <r>
    <x v="524"/>
    <n v="-0.36170000000000002"/>
    <n v="-3.6170000000000004E-3"/>
    <n v="257129103.84"/>
    <n v="-934653.39747671015"/>
    <n v="-1276590.7899999917"/>
    <n v="-341937.39252328151"/>
  </r>
  <r>
    <x v="525"/>
    <n v="0.4592"/>
    <n v="4.5919999999999997E-3"/>
    <n v="258913080.72999999"/>
    <n v="1180736.84483328"/>
    <n v="1783976.8899999857"/>
    <n v="603240.04516670574"/>
  </r>
  <r>
    <x v="526"/>
    <n v="-0.41449999999999998"/>
    <n v="-4.1449999999999994E-3"/>
    <n v="258316551.88999999"/>
    <n v="-1073194.7196258497"/>
    <n v="-596528.84000000358"/>
    <n v="476665.87962584617"/>
  </r>
  <r>
    <x v="527"/>
    <n v="0.52300000000000002"/>
    <n v="5.2300000000000003E-3"/>
    <n v="259779180.41000003"/>
    <n v="1350995.5663846999"/>
    <n v="1462628.5200000405"/>
    <n v="111632.95361534064"/>
  </r>
  <r>
    <x v="528"/>
    <n v="0.45660000000000001"/>
    <n v="4.5659999999999997E-3"/>
    <n v="261100433.30000001"/>
    <n v="1186151.7377520599"/>
    <n v="1321252.8899999857"/>
    <n v="135101.15224792575"/>
  </r>
  <r>
    <x v="529"/>
    <n v="0.30649999999999999"/>
    <n v="3.065E-3"/>
    <n v="262049191.33000001"/>
    <n v="800272.8280645"/>
    <n v="948758.03000000119"/>
    <n v="148485.20193550119"/>
  </r>
  <r>
    <x v="530"/>
    <n v="0.80079999999999996"/>
    <n v="8.0079999999999995E-3"/>
    <n v="264135538.44"/>
    <n v="2098489.9241706398"/>
    <n v="2086347.1099999845"/>
    <n v="-12142.814170655329"/>
  </r>
  <r>
    <x v="531"/>
    <n v="0.44950000000000001"/>
    <n v="4.4949999999999999E-3"/>
    <n v="265656535.81"/>
    <n v="1187289.2452878"/>
    <n v="1520997.3700000048"/>
    <n v="333708.12471220479"/>
  </r>
  <r>
    <x v="532"/>
    <n v="0.1041"/>
    <n v="1.041E-3"/>
    <n v="266105534.31"/>
    <n v="276548.45377821004"/>
    <n v="448998.5"/>
    <n v="172450.04622178996"/>
  </r>
  <r>
    <x v="533"/>
    <n v="0.37430000000000002"/>
    <n v="3.7430000000000002E-3"/>
    <n v="267966042.32999998"/>
    <n v="996033.01492233004"/>
    <n v="1860508.0199999809"/>
    <n v="864475.00507765089"/>
  </r>
  <r>
    <x v="534"/>
    <n v="-0.44540000000000002"/>
    <n v="-4.4540000000000005E-3"/>
    <n v="266957565.31"/>
    <n v="-1193520.75253782"/>
    <n v="-1008477.0199999809"/>
    <n v="185043.7325378391"/>
  </r>
  <r>
    <x v="535"/>
    <n v="7.2800000000000004E-2"/>
    <n v="7.2800000000000002E-4"/>
    <n v="267333457.21000001"/>
    <n v="194345.10754568002"/>
    <n v="375891.90000000596"/>
    <n v="181546.79245432594"/>
  </r>
  <r>
    <x v="536"/>
    <n v="5.1999999999999998E-2"/>
    <n v="5.1999999999999995E-4"/>
    <n v="267661030.76000002"/>
    <n v="139013.3977492"/>
    <n v="327573.55000001192"/>
    <n v="188560.15225081192"/>
  </r>
  <r>
    <x v="537"/>
    <n v="0.91439999999999999"/>
    <n v="9.1439999999999994E-3"/>
    <n v="270363152.55000001"/>
    <n v="2447492.4652694399"/>
    <n v="2702121.7899999917"/>
    <n v="254629.3247305518"/>
  </r>
  <r>
    <x v="538"/>
    <n v="-0.22650000000000001"/>
    <n v="-2.2650000000000001E-3"/>
    <n v="269918404.97000003"/>
    <n v="-612372.54052575002"/>
    <n v="-444747.57999998331"/>
    <n v="167624.96052576671"/>
  </r>
  <r>
    <x v="539"/>
    <n v="-0.34060000000000001"/>
    <n v="-3.4060000000000002E-3"/>
    <n v="268884987.81"/>
    <n v="-919342.08732782013"/>
    <n v="-1033417.1600000262"/>
    <n v="-114075.07267220609"/>
  </r>
  <r>
    <x v="540"/>
    <n v="-0.1036"/>
    <n v="-1.036E-3"/>
    <n v="268654392.87"/>
    <n v="-278564.84737115999"/>
    <n v="-230594.93999999762"/>
    <n v="47969.907371162379"/>
  </r>
  <r>
    <x v="541"/>
    <n v="-0.311"/>
    <n v="-3.1099999999999999E-3"/>
    <n v="268000569.36000001"/>
    <n v="-835515.16182569996"/>
    <n v="-653823.50999999046"/>
    <n v="181691.6518257095"/>
  </r>
  <r>
    <x v="542"/>
    <n v="-4.1599999999999998E-2"/>
    <n v="-4.1599999999999997E-4"/>
    <n v="268044539.89999998"/>
    <n v="-111488.23685376"/>
    <n v="43970.539999961853"/>
    <n v="155458.77685372185"/>
  </r>
  <r>
    <x v="543"/>
    <n v="1.2483"/>
    <n v="1.2482999999999999E-2"/>
    <n v="271598846.5"/>
    <n v="3345999.9915716997"/>
    <n v="3554306.6000000238"/>
    <n v="208306.60842832411"/>
  </r>
  <r>
    <x v="544"/>
    <n v="0.12330000000000001"/>
    <n v="1.2330000000000002E-3"/>
    <n v="271772888.41999996"/>
    <n v="334881.37773450004"/>
    <n v="174041.91999995708"/>
    <n v="-160839.45773454296"/>
  </r>
  <r>
    <x v="545"/>
    <n v="-0.41049999999999998"/>
    <n v="-4.1050000000000001E-3"/>
    <n v="270959944.06"/>
    <n v="-1115627.7069640998"/>
    <n v="-812944.3599999547"/>
    <n v="302683.34696414508"/>
  </r>
  <r>
    <x v="546"/>
    <n v="-0.4637"/>
    <n v="-4.6369999999999996E-3"/>
    <n v="270151784.27999997"/>
    <n v="-1256441.26060622"/>
    <n v="-808159.78000003099"/>
    <n v="448281.480606189"/>
  </r>
  <r>
    <x v="547"/>
    <n v="-0.24840000000000001"/>
    <n v="-2.4840000000000001E-3"/>
    <n v="269455989.75999999"/>
    <n v="-671057.0321515199"/>
    <n v="-695794.51999998093"/>
    <n v="-24737.487848461024"/>
  </r>
  <r>
    <x v="548"/>
    <n v="-9.3399999999999997E-2"/>
    <n v="-9.3399999999999993E-4"/>
    <n v="269343657.63"/>
    <n v="-251671.89443583996"/>
    <n v="-112332.12999999523"/>
    <n v="139339.76443584473"/>
  </r>
  <r>
    <x v="549"/>
    <n v="-9.35E-2"/>
    <n v="-9.3499999999999996E-4"/>
    <n v="268663264.99000001"/>
    <n v="-251836.31988405"/>
    <n v="-680392.63999998569"/>
    <n v="-428556.3201159357"/>
  </r>
  <r>
    <x v="550"/>
    <n v="-0.1144"/>
    <n v="-1.1440000000000001E-3"/>
    <n v="268176936.39000002"/>
    <n v="-307350.77514856"/>
    <n v="-486328.59999999404"/>
    <n v="-178977.82485143404"/>
  </r>
  <r>
    <x v="551"/>
    <n v="0.15609999999999999"/>
    <n v="1.5609999999999999E-3"/>
    <n v="268702765.87"/>
    <n v="418624.19770478999"/>
    <n v="525829.47999998927"/>
    <n v="107205.28229519929"/>
  </r>
  <r>
    <x v="552"/>
    <n v="-0.2286"/>
    <n v="-2.2859999999999998E-3"/>
    <n v="268312065.43000001"/>
    <n v="-614254.52277882001"/>
    <n v="-390700.43999999762"/>
    <n v="223554.0827788224"/>
  </r>
  <r>
    <x v="553"/>
    <n v="0.23960000000000001"/>
    <n v="2.3960000000000001E-3"/>
    <n v="269120419.09000003"/>
    <n v="642875.70877028001"/>
    <n v="808353.66000002623"/>
    <n v="165477.95122974622"/>
  </r>
  <r>
    <x v="554"/>
    <n v="-0.19739999999999999"/>
    <n v="-1.9740000000000001E-3"/>
    <n v="268644710.08999997"/>
    <n v="-531243.70728366007"/>
    <n v="-475709.0000000596"/>
    <n v="55534.707283600466"/>
  </r>
  <r>
    <x v="555"/>
    <n v="0.13539999999999999"/>
    <n v="1.354E-3"/>
    <n v="269172673.80000001"/>
    <n v="363744.93746185995"/>
    <n v="527963.71000003815"/>
    <n v="164218.77253817819"/>
  </r>
  <r>
    <x v="556"/>
    <n v="-0.12479999999999999"/>
    <n v="-1.248E-3"/>
    <n v="268991948.60000002"/>
    <n v="-335927.49690239999"/>
    <n v="-180725.19999998808"/>
    <n v="155202.29690241191"/>
  </r>
  <r>
    <x v="557"/>
    <n v="-0.77039999999999997"/>
    <n v="-7.7039999999999999E-3"/>
    <n v="266981682.80000001"/>
    <n v="-2072313.9720144002"/>
    <n v="-2010265.8000000119"/>
    <n v="62048.172014388256"/>
  </r>
  <r>
    <x v="558"/>
    <n v="-0.3357"/>
    <n v="-3.3570000000000002E-3"/>
    <n v="266421500.00999999"/>
    <n v="-896257.50915960013"/>
    <n v="-560182.79000002146"/>
    <n v="336074.71915957867"/>
  </r>
  <r>
    <x v="559"/>
    <n v="0.53690000000000004"/>
    <n v="5.3690000000000005E-3"/>
    <n v="267844589.20000002"/>
    <n v="1430417.0335536902"/>
    <n v="1423089.1900000274"/>
    <n v="-7327.8435536627658"/>
  </r>
  <r>
    <x v="560"/>
    <n v="2.0899999999999998E-2"/>
    <n v="2.0899999999999998E-4"/>
    <n v="267992405.81999999"/>
    <n v="55979.519142799996"/>
    <n v="147816.61999997497"/>
    <n v="91837.10085717497"/>
  </r>
  <r>
    <x v="561"/>
    <n v="-0.62809999999999999"/>
    <n v="-6.2810000000000001E-3"/>
    <n v="266492422.42000002"/>
    <n v="-1683260.3009554199"/>
    <n v="-1499983.3999999762"/>
    <n v="183276.90095544374"/>
  </r>
  <r>
    <x v="562"/>
    <n v="0.70589999999999997"/>
    <n v="7.0589999999999993E-3"/>
    <n v="268472846.71999997"/>
    <n v="1881170.0098627799"/>
    <n v="1980424.2999999523"/>
    <n v="99254.290137172444"/>
  </r>
  <r>
    <x v="563"/>
    <n v="0.7218"/>
    <n v="7.2179999999999996E-3"/>
    <n v="270426493.01999998"/>
    <n v="1937837.0076249596"/>
    <n v="1953646.3000000119"/>
    <n v="15809.292375052348"/>
  </r>
  <r>
    <x v="564"/>
    <n v="6.2300000000000001E-2"/>
    <n v="6.2299999999999996E-4"/>
    <n v="270672357.06999999"/>
    <n v="168475.70515145999"/>
    <n v="245864.05000001192"/>
    <n v="77388.344848551933"/>
  </r>
  <r>
    <x v="565"/>
    <n v="0.24909999999999999"/>
    <n v="2.4909999999999997E-3"/>
    <n v="271241895.93000001"/>
    <n v="674244.84146136988"/>
    <n v="569538.86000001431"/>
    <n v="-104705.98146135558"/>
  </r>
  <r>
    <x v="566"/>
    <n v="-6.2100000000000002E-2"/>
    <n v="-6.2100000000000002E-4"/>
    <n v="271381696.49000001"/>
    <n v="-168441.21737253002"/>
    <n v="139800.56000000238"/>
    <n v="308241.77737253241"/>
  </r>
  <r>
    <x v="567"/>
    <n v="-6.2199999999999998E-2"/>
    <n v="-6.2199999999999994E-4"/>
    <n v="271525646"/>
    <n v="-168799.41521677998"/>
    <n v="143949.50999999046"/>
    <n v="312748.92521677044"/>
  </r>
  <r>
    <x v="568"/>
    <n v="-0.16589999999999999"/>
    <n v="-1.6589999999999999E-3"/>
    <n v="271558026.06999999"/>
    <n v="-450461.046714"/>
    <n v="32380.069999992847"/>
    <n v="482841.11671399284"/>
  </r>
  <r>
    <x v="569"/>
    <n v="-0.1246"/>
    <n v="-1.2459999999999999E-3"/>
    <n v="257724863.17000002"/>
    <n v="-338361.30048321997"/>
    <n v="-13833162.899999976"/>
    <n v="-13494801.599516757"/>
  </r>
  <r>
    <x v="570"/>
    <n v="0.30149999999999999"/>
    <n v="3.0149999999999999E-3"/>
    <n v="258719777.51999998"/>
    <n v="777040.46245754999"/>
    <n v="994914.34999996424"/>
    <n v="217873.88754241425"/>
  </r>
  <r>
    <x v="571"/>
    <n v="0.27989999999999998"/>
    <n v="2.7989999999999998E-3"/>
    <n v="273446570.50999999"/>
    <n v="724156.65727847989"/>
    <n v="14726792.99000001"/>
    <n v="14002636.33272153"/>
  </r>
  <r>
    <x v="572"/>
    <n v="1.03E-2"/>
    <n v="1.03E-4"/>
    <n v="273391224.19999999"/>
    <n v="28164.996762529998"/>
    <n v="-55346.310000002384"/>
    <n v="-83511.306762532389"/>
  </r>
  <r>
    <x v="573"/>
    <n v="-0.23769999999999999"/>
    <n v="-2.3769999999999998E-3"/>
    <n v="272857017.92000002"/>
    <n v="-649850.93992339994"/>
    <n v="-534206.27999997139"/>
    <n v="115644.65992342855"/>
  </r>
  <r>
    <x v="574"/>
    <n v="-0.41439999999999999"/>
    <n v="-4.1440000000000001E-3"/>
    <n v="271595025.66999996"/>
    <n v="-1130719.4822604801"/>
    <n v="-1261992.2500000596"/>
    <n v="-131272.76773957955"/>
  </r>
  <r>
    <x v="575"/>
    <n v="-0.46820000000000001"/>
    <n v="-4.6820000000000004E-3"/>
    <n v="270416999.49000001"/>
    <n v="-1271607.9101869399"/>
    <n v="-1178026.1799999475"/>
    <n v="93581.730186992325"/>
  </r>
  <r>
    <x v="576"/>
    <n v="4.1799999999999997E-2"/>
    <n v="4.1799999999999997E-4"/>
    <n v="270369672.13999999"/>
    <n v="113034.30578682"/>
    <n v="-47327.350000023842"/>
    <n v="-160361.65578684385"/>
  </r>
  <r>
    <x v="577"/>
    <n v="0.29260000000000003"/>
    <n v="2.9260000000000002E-3"/>
    <n v="271078481.25999999"/>
    <n v="791101.66068164003"/>
    <n v="708809.12000000477"/>
    <n v="-82292.540681635262"/>
  </r>
  <r>
    <x v="578"/>
    <n v="0.42709999999999998"/>
    <n v="4.2709999999999996E-3"/>
    <n v="272273121.61000001"/>
    <n v="1157776.1934614598"/>
    <n v="1194640.3500000238"/>
    <n v="36864.156538564013"/>
  </r>
  <r>
    <x v="579"/>
    <n v="0.60170000000000001"/>
    <n v="6.0169999999999998E-3"/>
    <n v="273789687.06"/>
    <n v="1638267.3727273701"/>
    <n v="1516565.4499999881"/>
    <n v="-121701.92272738204"/>
  </r>
  <r>
    <x v="580"/>
    <n v="0.82489999999999997"/>
    <n v="8.2489999999999994E-3"/>
    <n v="276237642.63999999"/>
    <n v="2258491.12855794"/>
    <n v="2447955.5799999833"/>
    <n v="189464.4514420433"/>
  </r>
  <r>
    <x v="581"/>
    <n v="0.21479999999999999"/>
    <n v="2.1479999999999997E-3"/>
    <n v="276839166.58000004"/>
    <n v="593358.45639071986"/>
    <n v="601523.94000005722"/>
    <n v="8165.4836093373597"/>
  </r>
  <r>
    <x v="582"/>
    <n v="-0.6633"/>
    <n v="-6.633E-3"/>
    <n v="275015076.94"/>
    <n v="-1836274.1919251403"/>
    <n v="-1824089.6400000453"/>
    <n v="12184.551925095031"/>
  </r>
  <r>
    <x v="583"/>
    <n v="0.60609999999999997"/>
    <n v="6.0609999999999995E-3"/>
    <n v="276987716.36000001"/>
    <n v="1666866.38133334"/>
    <n v="1972639.4200000167"/>
    <n v="305773.03866667673"/>
  </r>
  <r>
    <x v="584"/>
    <n v="-0.28589999999999999"/>
    <n v="-2.859E-3"/>
    <n v="276380026.04999995"/>
    <n v="-791907.88107324007"/>
    <n v="-607690.31000006199"/>
    <n v="184217.57107317809"/>
  </r>
  <r>
    <x v="585"/>
    <n v="0.1331"/>
    <n v="1.3309999999999999E-3"/>
    <n v="277028674.31999999"/>
    <n v="367861.8146725499"/>
    <n v="648648.27000004053"/>
    <n v="280786.45532749064"/>
  </r>
  <r>
    <x v="586"/>
    <n v="0.25569999999999998"/>
    <n v="2.5569999999999998E-3"/>
    <n v="278258562.17000002"/>
    <n v="708362.32023623993"/>
    <n v="1229887.8500000238"/>
    <n v="521525.52976378391"/>
  </r>
  <r>
    <x v="587"/>
    <n v="0.37740000000000001"/>
    <n v="3.774E-3"/>
    <n v="279538996.86000001"/>
    <n v="1050147.81362958"/>
    <n v="1280434.6899999976"/>
    <n v="230286.87637041765"/>
  </r>
  <r>
    <x v="588"/>
    <n v="0.20330000000000001"/>
    <n v="2.0330000000000001E-3"/>
    <n v="280376142.62"/>
    <n v="568302.78061638004"/>
    <n v="837145.75999999046"/>
    <n v="268842.97938361042"/>
  </r>
  <r>
    <x v="589"/>
    <n v="0.20280000000000001"/>
    <n v="2.0280000000000003E-3"/>
    <n v="281098876.90999997"/>
    <n v="568602.81723336014"/>
    <n v="722734.28999996185"/>
    <n v="154131.47276660171"/>
  </r>
  <r>
    <x v="590"/>
    <n v="-0.30359999999999998"/>
    <n v="-3.0359999999999996E-3"/>
    <n v="280208514.65999997"/>
    <n v="-853416.19029875984"/>
    <n v="-890362.25"/>
    <n v="-36946.059701240156"/>
  </r>
  <r>
    <x v="591"/>
    <n v="-0.13200000000000001"/>
    <n v="-1.32E-3"/>
    <n v="280060035.88999999"/>
    <n v="-369875.23935119994"/>
    <n v="-148478.76999998093"/>
    <n v="221396.46935121901"/>
  </r>
  <r>
    <x v="592"/>
    <n v="1.0200000000000001E-2"/>
    <n v="1.0200000000000001E-4"/>
    <n v="280689117.78999996"/>
    <n v="28566.123660780002"/>
    <n v="629081.89999997616"/>
    <n v="600515.77633919613"/>
  </r>
  <r>
    <x v="593"/>
    <n v="-0.23380000000000001"/>
    <n v="-2.3380000000000002E-3"/>
    <n v="280170424.13999999"/>
    <n v="-656251.15739302"/>
    <n v="-518693.64999997616"/>
    <n v="137557.50739304384"/>
  </r>
  <r>
    <x v="594"/>
    <n v="-1.2327999999999999"/>
    <n v="-1.2327999999999999E-2"/>
    <n v="277093289.19999999"/>
    <n v="-3453940.9887979194"/>
    <n v="-3077134.9399999976"/>
    <n v="376806.04879792174"/>
  </r>
  <r>
    <x v="595"/>
    <n v="-0.44359999999999999"/>
    <n v="-4.4359999999999998E-3"/>
    <n v="275985855.5"/>
    <n v="-1229185.8308911999"/>
    <n v="-1107433.6999999881"/>
    <n v="121752.1308912118"/>
  </r>
  <r>
    <x v="596"/>
    <n v="0.32119999999999999"/>
    <n v="3.212E-3"/>
    <n v="276779731.43000001"/>
    <n v="886466.567866"/>
    <n v="793875.93000000715"/>
    <n v="-92590.637865992845"/>
  </r>
  <r>
    <x v="597"/>
    <n v="0.32019999999999998"/>
    <n v="3.202E-3"/>
    <n v="277543516.18000001"/>
    <n v="886248.70003885997"/>
    <n v="763784.75"/>
    <n v="-122463.95003885997"/>
  </r>
  <r>
    <x v="598"/>
    <n v="0.2883"/>
    <n v="2.8830000000000001E-3"/>
    <n v="278638036.13999999"/>
    <n v="800157.95714694005"/>
    <n v="1094519.9599999785"/>
    <n v="294362.00285303849"/>
  </r>
  <r>
    <x v="599"/>
    <n v="0.40039999999999998"/>
    <n v="4.0039999999999997E-3"/>
    <n v="279950603.94"/>
    <n v="1115666.69670456"/>
    <n v="1312567.8000000119"/>
    <n v="196901.10329545196"/>
  </r>
  <r>
    <x v="600"/>
    <n v="0.27610000000000001"/>
    <n v="2.761E-3"/>
    <n v="281269827.44999999"/>
    <n v="772943.61747834005"/>
    <n v="1319223.5099999905"/>
    <n v="546279.89252165041"/>
  </r>
  <r>
    <x v="601"/>
    <n v="2.0400000000000001E-2"/>
    <n v="2.0400000000000003E-4"/>
    <n v="281544468.38999999"/>
    <n v="57379.044799800002"/>
    <n v="274640.93999999762"/>
    <n v="217261.89520019761"/>
  </r>
  <r>
    <x v="602"/>
    <n v="-7.1400000000000005E-2"/>
    <n v="-7.1400000000000001E-4"/>
    <n v="281849442.06"/>
    <n v="-201022.75043046"/>
    <n v="304973.67000001669"/>
    <n v="505996.42043047666"/>
  </r>
  <r>
    <x v="603"/>
    <n v="-1.0200000000000001E-2"/>
    <n v="-1.0200000000000001E-4"/>
    <n v="282061123.15999997"/>
    <n v="-28748.643090120004"/>
    <n v="211681.09999996424"/>
    <n v="240429.74309008423"/>
  </r>
  <r>
    <x v="604"/>
    <n v="-0.3367"/>
    <n v="-3.3670000000000002E-3"/>
    <n v="280833383.41999996"/>
    <n v="-949699.80167971994"/>
    <n v="-1227739.7400000095"/>
    <n v="-278039.9383202896"/>
  </r>
  <r>
    <x v="605"/>
    <n v="0.83950000000000002"/>
    <n v="8.3949999999999997E-3"/>
    <n v="283517756.11000001"/>
    <n v="2357596.2538108993"/>
    <n v="2684372.6900000572"/>
    <n v="326776.43618915789"/>
  </r>
  <r>
    <x v="606"/>
    <n v="0.19289999999999999"/>
    <n v="1.9289999999999999E-3"/>
    <n v="284571887.99000001"/>
    <n v="546905.75153619004"/>
    <n v="1054131.8799999952"/>
    <n v="507226.12846380519"/>
  </r>
  <r>
    <x v="607"/>
    <n v="-0.50660000000000005"/>
    <n v="-5.0660000000000002E-3"/>
    <n v="283461441.86000001"/>
    <n v="-1441641.1845573401"/>
    <n v="-1110446.1299999952"/>
    <n v="331195.05455734488"/>
  </r>
  <r>
    <x v="608"/>
    <n v="-2.0400000000000001E-2"/>
    <n v="-2.0400000000000003E-4"/>
    <n v="284021385.80000001"/>
    <n v="-57826.134139440008"/>
    <n v="559943.93999999762"/>
    <n v="617770.07413943764"/>
  </r>
  <r>
    <x v="609"/>
    <n v="-8.1500000000000003E-2"/>
    <n v="-8.1500000000000008E-4"/>
    <n v="283583491.29000002"/>
    <n v="-231477.42942700002"/>
    <n v="-437894.50999999046"/>
    <n v="-206417.08057299044"/>
  </r>
  <r>
    <x v="610"/>
    <n v="8.1600000000000006E-2"/>
    <n v="8.160000000000001E-4"/>
    <n v="283802395.13999999"/>
    <n v="231404.12889264006"/>
    <n v="218903.84999996424"/>
    <n v="-12500.278892675822"/>
  </r>
  <r>
    <x v="611"/>
    <n v="-0.27500000000000002"/>
    <n v="-2.7500000000000003E-3"/>
    <n v="283180846.91999996"/>
    <n v="-780456.58663500007"/>
    <n v="-621548.22000002861"/>
    <n v="158908.36663497146"/>
  </r>
  <r>
    <x v="612"/>
    <n v="0.40860000000000002"/>
    <n v="4.0860000000000002E-3"/>
    <n v="283919600.90999997"/>
    <n v="1157076.9405151198"/>
    <n v="738753.99000000954"/>
    <n v="-418322.95051511028"/>
  </r>
  <r>
    <x v="613"/>
    <n v="-0.3866"/>
    <n v="-3.8660000000000001E-3"/>
    <n v="283123121.10000002"/>
    <n v="-1097633.1771180599"/>
    <n v="-796479.80999994278"/>
    <n v="301153.36711811717"/>
  </r>
  <r>
    <x v="614"/>
    <n v="-0.1328"/>
    <n v="-1.328E-3"/>
    <n v="282839060.28999996"/>
    <n v="-375987.50482080004"/>
    <n v="-284060.81000006199"/>
    <n v="91926.694820738048"/>
  </r>
  <r>
    <x v="615"/>
    <n v="-1.0200000000000001E-2"/>
    <n v="-1.0200000000000001E-4"/>
    <n v="282955047.00999999"/>
    <n v="-28849.584149580001"/>
    <n v="115986.72000002861"/>
    <n v="144836.30414960862"/>
  </r>
  <r>
    <x v="616"/>
    <n v="0.78749999999999998"/>
    <n v="7.8750000000000001E-3"/>
    <n v="285432210.30000001"/>
    <n v="2228270.9952037497"/>
    <n v="2477163.2900000215"/>
    <n v="248892.29479627172"/>
  </r>
  <r>
    <x v="617"/>
    <n v="-0.26379999999999998"/>
    <n v="-2.6379999999999997E-3"/>
    <n v="284965150.12"/>
    <n v="-752970.17077139998"/>
    <n v="-467060.18000000715"/>
    <n v="285909.99077139283"/>
  </r>
  <r>
    <x v="618"/>
    <n v="-1.0200000000000001E-2"/>
    <n v="-1.0200000000000001E-4"/>
    <n v="285017679.71999997"/>
    <n v="-29066.445312240005"/>
    <n v="52529.599999964237"/>
    <n v="81596.045312204238"/>
  </r>
  <r>
    <x v="619"/>
    <n v="0.23400000000000001"/>
    <n v="2.3400000000000001E-3"/>
    <n v="285353171.60000002"/>
    <n v="666941.37054479995"/>
    <n v="335491.88000005484"/>
    <n v="-331449.49054474512"/>
  </r>
  <r>
    <x v="620"/>
    <n v="-0.20300000000000001"/>
    <n v="-2.0300000000000001E-3"/>
    <n v="285227451.29000002"/>
    <n v="-579266.93834800005"/>
    <n v="-125720.31000000238"/>
    <n v="453546.62834799767"/>
  </r>
  <r>
    <x v="621"/>
    <n v="0.1119"/>
    <n v="1.119E-3"/>
    <n v="285688169.42000002"/>
    <n v="319169.51799351"/>
    <n v="460718.12999999523"/>
    <n v="141548.61200648523"/>
  </r>
  <r>
    <x v="622"/>
    <n v="-1.0871999999999999"/>
    <n v="-1.0872E-2"/>
    <n v="282415715.67000002"/>
    <n v="-3106001.7779342402"/>
    <n v="-3272453.75"/>
    <n v="-166451.97206575982"/>
  </r>
  <r>
    <x v="623"/>
    <n v="-9.2399999999999996E-2"/>
    <n v="-9.2399999999999991E-4"/>
    <n v="282317687.62"/>
    <n v="-260952.12127907999"/>
    <n v="-98028.050000011921"/>
    <n v="162924.07127906807"/>
  </r>
  <r>
    <x v="624"/>
    <n v="-1.2646999999999999"/>
    <n v="-1.2646999999999999E-2"/>
    <n v="278819571.19999999"/>
    <n v="-3570471.7953301398"/>
    <n v="-3498116.4200000167"/>
    <n v="72355.375330123119"/>
  </r>
  <r>
    <x v="625"/>
    <n v="5.21E-2"/>
    <n v="5.2099999999999998E-4"/>
    <n v="279106068.52999997"/>
    <n v="145264.99659519998"/>
    <n v="286497.32999998331"/>
    <n v="141232.33340478333"/>
  </r>
  <r>
    <x v="626"/>
    <n v="0.53080000000000005"/>
    <n v="5.3080000000000002E-3"/>
    <n v="280758606.38"/>
    <n v="1481495.0117572399"/>
    <n v="1652537.8500000238"/>
    <n v="171042.83824278391"/>
  </r>
  <r>
    <x v="627"/>
    <n v="-0.15529999999999999"/>
    <n v="-1.5529999999999999E-3"/>
    <n v="280474396.74000001"/>
    <n v="-436018.11570813996"/>
    <n v="-284209.63999998569"/>
    <n v="151808.47570815426"/>
  </r>
  <r>
    <x v="628"/>
    <n v="0.4148"/>
    <n v="4.1479999999999998E-3"/>
    <n v="282405576.78999996"/>
    <n v="1163407.79767752"/>
    <n v="1931180.0499999523"/>
    <n v="767772.25232243235"/>
  </r>
  <r>
    <x v="629"/>
    <n v="-1.0017"/>
    <n v="-1.0017E-2"/>
    <n v="279977192.47000003"/>
    <n v="-2828856.6627054294"/>
    <n v="-2428384.3199999332"/>
    <n v="400472.34270549612"/>
  </r>
  <r>
    <x v="630"/>
    <n v="6.2600000000000003E-2"/>
    <n v="6.2600000000000004E-4"/>
    <n v="277260022.56"/>
    <n v="175265.72248622004"/>
    <n v="-2717169.9100000262"/>
    <n v="-2892435.6324862461"/>
  </r>
  <r>
    <x v="631"/>
    <n v="0.21890000000000001"/>
    <n v="2.189E-3"/>
    <n v="278283088.21999997"/>
    <n v="606922.18938383996"/>
    <n v="1023065.6599999666"/>
    <n v="416143.47061612667"/>
  </r>
  <r>
    <x v="632"/>
    <n v="-0.18720000000000001"/>
    <n v="-1.872E-3"/>
    <n v="277908855.51999998"/>
    <n v="-520945.94114783994"/>
    <n v="-374232.69999998808"/>
    <n v="146713.24114785186"/>
  </r>
  <r>
    <x v="633"/>
    <n v="1.0107999999999999"/>
    <n v="1.0107999999999999E-2"/>
    <n v="280862736.57999998"/>
    <n v="2809102.7115961597"/>
    <n v="2953881.0600000024"/>
    <n v="144778.34840384265"/>
  </r>
  <r>
    <x v="634"/>
    <n v="0.15479999999999999"/>
    <n v="1.5479999999999999E-3"/>
    <n v="281356902.75999999"/>
    <n v="434775.51622583997"/>
    <n v="494166.18000000715"/>
    <n v="59390.663774167188"/>
  </r>
  <r>
    <x v="635"/>
    <n v="0.26779999999999998"/>
    <n v="2.6779999999999998E-3"/>
    <n v="282398636.81"/>
    <n v="753473.78559127997"/>
    <n v="1041734.0500000119"/>
    <n v="288260.26440873195"/>
  </r>
  <r>
    <x v="636"/>
    <n v="-6.1600000000000002E-2"/>
    <n v="-6.1600000000000001E-4"/>
    <n v="282321176.84999996"/>
    <n v="-173957.56027496001"/>
    <n v="-77459.960000038147"/>
    <n v="96497.600274921861"/>
  </r>
  <r>
    <x v="637"/>
    <n v="-1.1923999999999999"/>
    <n v="-1.1923999999999999E-2"/>
    <n v="279004881.06"/>
    <n v="-3366397.7127593993"/>
    <n v="-3316295.7899999619"/>
    <n v="50101.922759437468"/>
  </r>
  <r>
    <x v="638"/>
    <n v="0.50980000000000003"/>
    <n v="5.0980000000000001E-3"/>
    <n v="280704091.44999999"/>
    <n v="1422366.88364388"/>
    <n v="1699210.3899999857"/>
    <n v="276843.50635610567"/>
  </r>
  <r>
    <x v="639"/>
    <n v="-0.34160000000000001"/>
    <n v="-3.4160000000000002E-3"/>
    <n v="279801643.69999999"/>
    <n v="-958885.17639320006"/>
    <n v="-902447.75"/>
    <n v="56437.426393200061"/>
  </r>
  <r>
    <x v="640"/>
    <n v="-0.52969999999999995"/>
    <n v="-5.2969999999999996E-3"/>
    <n v="278244330.13"/>
    <n v="-1482109.3066788998"/>
    <n v="-1557313.5699999928"/>
    <n v="-75204.263321093051"/>
  </r>
  <r>
    <x v="641"/>
    <n v="-0.26100000000000001"/>
    <n v="-2.6099999999999999E-3"/>
    <n v="277583649.19999999"/>
    <n v="-726217.70163929998"/>
    <n v="-660680.93000000715"/>
    <n v="65536.771639292827"/>
  </r>
  <r>
    <x v="642"/>
    <n v="-8.3799999999999999E-2"/>
    <n v="-8.3799999999999999E-4"/>
    <n v="277532576.35000002"/>
    <n v="-232615.09802959999"/>
    <n v="-51072.849999964237"/>
    <n v="181542.24802963575"/>
  </r>
  <r>
    <x v="643"/>
    <n v="0.37719999999999998"/>
    <n v="3.7719999999999997E-3"/>
    <n v="278830284.24000001"/>
    <n v="1046852.8779922"/>
    <n v="1297707.8899999857"/>
    <n v="250855.01200778573"/>
  </r>
  <r>
    <x v="644"/>
    <n v="3.1300000000000001E-2"/>
    <n v="3.1300000000000002E-4"/>
    <n v="278969280.93000001"/>
    <n v="87273.878967120007"/>
    <n v="138996.68999999762"/>
    <n v="51722.811032877609"/>
  </r>
  <r>
    <x v="645"/>
    <n v="-0.84519999999999995"/>
    <n v="-8.4519999999999994E-3"/>
    <n v="279873027.75999999"/>
    <n v="-2357848.3624203601"/>
    <n v="903746.82999998331"/>
    <n v="3261595.1924203434"/>
  </r>
  <r>
    <x v="646"/>
    <n v="-0.18940000000000001"/>
    <n v="-1.8940000000000001E-3"/>
    <n v="279429570.58000004"/>
    <n v="-530079.51457743999"/>
    <n v="-443457.17999994755"/>
    <n v="86622.334577492438"/>
  </r>
  <r>
    <x v="647"/>
    <n v="0.16869999999999999"/>
    <n v="1.6869999999999999E-3"/>
    <n v="280225523.39999998"/>
    <n v="471397.68556846003"/>
    <n v="795952.81999993324"/>
    <n v="324555.13443147321"/>
  </r>
  <r>
    <x v="648"/>
    <n v="-0.3579"/>
    <n v="-3.5790000000000001E-3"/>
    <n v="279439947.89999998"/>
    <n v="-1002927.1482486"/>
    <n v="-785575.5"/>
    <n v="217351.64824859996"/>
  </r>
  <r>
    <x v="649"/>
    <n v="-4.2299999999999997E-2"/>
    <n v="-4.2299999999999998E-4"/>
    <n v="265822227.39000002"/>
    <n v="-118203.09796169998"/>
    <n v="-13617720.509999961"/>
    <n v="-13499517.412038261"/>
  </r>
  <r>
    <x v="650"/>
    <n v="0.65529999999999999"/>
    <n v="6.5529999999999998E-3"/>
    <n v="271140291.44999999"/>
    <n v="1741933.0560866701"/>
    <n v="5318064.0599999726"/>
    <n v="3576131.0039133024"/>
  </r>
  <r>
    <x v="651"/>
    <n v="-9.4500000000000001E-2"/>
    <n v="-9.4499999999999998E-4"/>
    <n v="271376852.08000004"/>
    <n v="-256227.57542024998"/>
    <n v="236560.63000005484"/>
    <n v="492788.20542030479"/>
  </r>
  <r>
    <x v="652"/>
    <n v="0.1051"/>
    <n v="1.0510000000000001E-3"/>
    <n v="272417518.27999997"/>
    <n v="285217.07153608004"/>
    <n v="1040666.1999999285"/>
    <n v="755449.12846384849"/>
  </r>
  <r>
    <x v="653"/>
    <n v="-0.34649999999999997"/>
    <n v="-3.4649999999999998E-3"/>
    <n v="271594734.70999998"/>
    <n v="-943926.70084019983"/>
    <n v="-822783.56999999285"/>
    <n v="121143.13084020698"/>
  </r>
  <r>
    <x v="654"/>
    <n v="-0.77959999999999996"/>
    <n v="-7.796E-3"/>
    <n v="269685891.44999999"/>
    <n v="-2117352.55179916"/>
    <n v="-1908843.2599999905"/>
    <n v="208509.2917991695"/>
  </r>
  <r>
    <x v="655"/>
    <n v="-0.40350000000000003"/>
    <n v="-4.0350000000000004E-3"/>
    <n v="268840002.63999999"/>
    <n v="-1088182.5720007501"/>
    <n v="-845888.81000000238"/>
    <n v="242293.76200074772"/>
  </r>
  <r>
    <x v="656"/>
    <n v="0.57569999999999999"/>
    <n v="5.757E-3"/>
    <n v="270561165.18000001"/>
    <n v="1547711.89519848"/>
    <n v="1721162.5400000215"/>
    <n v="173450.64480154146"/>
  </r>
  <r>
    <x v="657"/>
    <n v="0.98580000000000001"/>
    <n v="9.8580000000000004E-3"/>
    <n v="273301572.97000003"/>
    <n v="2667191.9663444404"/>
    <n v="2740407.7900000215"/>
    <n v="73215.823655581102"/>
  </r>
  <r>
    <x v="658"/>
    <n v="-0.73480000000000001"/>
    <n v="-7.3480000000000004E-3"/>
    <n v="271343996.83000004"/>
    <n v="-2008219.9581835603"/>
    <n v="-1957576.1399999857"/>
    <n v="50643.818183574593"/>
  </r>
  <r>
    <x v="659"/>
    <n v="-0.67669999999999997"/>
    <n v="-6.7669999999999996E-3"/>
    <n v="269650803.39999998"/>
    <n v="-1836184.8265486101"/>
    <n v="-1693193.4300000668"/>
    <n v="142991.39654854336"/>
  </r>
  <r>
    <x v="660"/>
    <n v="-0.41520000000000001"/>
    <n v="-4.1520000000000003E-3"/>
    <n v="269837132.03999996"/>
    <n v="-1119590.1357167999"/>
    <n v="186328.63999998569"/>
    <n v="1305918.7757167856"/>
  </r>
  <r>
    <x v="661"/>
    <n v="0.80179999999999996"/>
    <n v="8.0179999999999991E-3"/>
    <n v="272094869.71000004"/>
    <n v="2163554.1246967195"/>
    <n v="2257737.6700000763"/>
    <n v="94183.545303356834"/>
  </r>
  <r>
    <x v="662"/>
    <n v="-0.44540000000000002"/>
    <n v="-4.4540000000000005E-3"/>
    <n v="271210983.03000003"/>
    <n v="-1211910.5496883404"/>
    <n v="-883886.68000000715"/>
    <n v="328023.86968833324"/>
  </r>
  <r>
    <x v="663"/>
    <n v="-8.5199999999999998E-2"/>
    <n v="-8.52E-4"/>
    <n v="270993941.80000001"/>
    <n v="-231071.75754156001"/>
    <n v="-217041.23000001907"/>
    <n v="14030.527541540941"/>
  </r>
  <r>
    <x v="664"/>
    <n v="-0.1706"/>
    <n v="-1.7060000000000001E-3"/>
    <n v="270630569.57999998"/>
    <n v="-462315.66471080005"/>
    <n v="-363372.22000002861"/>
    <n v="98943.444710771437"/>
  </r>
  <r>
    <x v="665"/>
    <n v="-0.45929999999999999"/>
    <n v="-4.5929999999999999E-3"/>
    <n v="269514724.44"/>
    <n v="-1243006.2060809399"/>
    <n v="-1115845.1399999857"/>
    <n v="127161.06608095416"/>
  </r>
  <r>
    <x v="666"/>
    <n v="-0.74029999999999996"/>
    <n v="-7.4029999999999999E-3"/>
    <n v="267946812.14000002"/>
    <n v="-1995217.50502932"/>
    <n v="-1567912.2999999821"/>
    <n v="427305.2050293379"/>
  </r>
  <r>
    <x v="667"/>
    <n v="0.90800000000000003"/>
    <n v="9.0799999999999995E-3"/>
    <n v="270457378.50999999"/>
    <n v="2432957.0542311999"/>
    <n v="2510566.369999975"/>
    <n v="77609.315768775064"/>
  </r>
  <r>
    <x v="668"/>
    <n v="0.53559999999999997"/>
    <n v="5.3559999999999997E-3"/>
    <n v="271925897.25999999"/>
    <n v="1448569.7192995599"/>
    <n v="1468518.75"/>
    <n v="19949.030700440053"/>
  </r>
  <r>
    <x v="669"/>
    <n v="0.36230000000000001"/>
    <n v="3.6229999999999999E-3"/>
    <n v="272940617.69"/>
    <n v="985187.52577297995"/>
    <n v="1014720.4300000072"/>
    <n v="29532.904227027204"/>
  </r>
  <r>
    <x v="670"/>
    <n v="-0.3397"/>
    <n v="-3.3969999999999998E-3"/>
    <n v="272299663.45999998"/>
    <n v="-927179.27829292999"/>
    <n v="-640954.23000001907"/>
    <n v="286225.04829291091"/>
  </r>
  <r>
    <x v="671"/>
    <n v="-0.14910000000000001"/>
    <n v="-1.4910000000000001E-3"/>
    <n v="272280956.91999996"/>
    <n v="-405998.79821886"/>
    <n v="-18706.540000021458"/>
    <n v="387292.25821883854"/>
  </r>
  <r>
    <x v="672"/>
    <n v="0.224"/>
    <n v="2.2400000000000002E-3"/>
    <n v="273065966.25"/>
    <n v="609909.34350079997"/>
    <n v="785009.33000004292"/>
    <n v="175099.98649924295"/>
  </r>
  <r>
    <x v="673"/>
    <n v="0.2235"/>
    <n v="2.235E-3"/>
    <n v="273853861.05000001"/>
    <n v="610302.43456874997"/>
    <n v="787894.80000001192"/>
    <n v="177592.36543126195"/>
  </r>
  <r>
    <x v="674"/>
    <n v="0.21240000000000001"/>
    <n v="2.124E-3"/>
    <n v="274727354.25"/>
    <n v="581665.60087020008"/>
    <n v="873493.19999998808"/>
    <n v="291827.599129788"/>
  </r>
  <r>
    <x v="675"/>
    <n v="1.0175000000000001"/>
    <n v="1.0175E-2"/>
    <n v="277454102.21999997"/>
    <n v="2795350.8294937499"/>
    <n v="2726747.969999969"/>
    <n v="-68602.859493780881"/>
  </r>
  <r>
    <x v="676"/>
    <n v="0.53510000000000002"/>
    <n v="5.3509999999999999E-3"/>
    <n v="278783518.32999998"/>
    <n v="1484656.9009792197"/>
    <n v="1329416.1100000143"/>
    <n v="-155240.7909792054"/>
  </r>
  <r>
    <x v="677"/>
    <n v="0"/>
    <n v="0"/>
    <n v="278938703.87"/>
    <n v="0"/>
    <n v="155185.54000002146"/>
    <n v="155185.54000002146"/>
  </r>
  <r>
    <x v="678"/>
    <n v="4.1700000000000001E-2"/>
    <n v="4.17E-4"/>
    <n v="279166173.39999998"/>
    <n v="116317.43951379"/>
    <n v="227469.52999997139"/>
    <n v="111152.09048618139"/>
  </r>
  <r>
    <x v="679"/>
    <n v="-0.2712"/>
    <n v="-2.712E-3"/>
    <n v="278412053.25999999"/>
    <n v="-757098.6622607999"/>
    <n v="-754120.13999998569"/>
    <n v="2978.5222608142067"/>
  </r>
  <r>
    <x v="680"/>
    <n v="0.2092"/>
    <n v="2.0920000000000001E-3"/>
    <n v="280013112.69999999"/>
    <n v="582438.01541991998"/>
    <n v="1601059.4399999976"/>
    <n v="1018621.4245800776"/>
  </r>
  <r>
    <x v="681"/>
    <n v="0.35489999999999999"/>
    <n v="3.5490000000000001E-3"/>
    <n v="281160135.12"/>
    <n v="993766.53697230003"/>
    <n v="1147022.4200000167"/>
    <n v="153255.88302771666"/>
  </r>
  <r>
    <x v="682"/>
    <n v="-0.2288"/>
    <n v="-2.2880000000000001E-3"/>
    <n v="280579599.63999999"/>
    <n v="-643294.38915456005"/>
    <n v="-580535.48000001907"/>
    <n v="62758.909154540976"/>
  </r>
  <r>
    <x v="683"/>
    <n v="0.14599999999999999"/>
    <n v="1.4599999999999999E-3"/>
    <n v="280987483.08999997"/>
    <n v="409646.21547439997"/>
    <n v="407883.44999998808"/>
    <n v="-1762.7654744118918"/>
  </r>
  <r>
    <x v="684"/>
    <n v="-0.1353"/>
    <n v="-1.353E-3"/>
    <n v="280681540.08999997"/>
    <n v="-380176.06462076999"/>
    <n v="-305943"/>
    <n v="74233.06462076999"/>
  </r>
  <r>
    <x v="685"/>
    <n v="0.4274"/>
    <n v="4.274E-3"/>
    <n v="281939290.51999998"/>
    <n v="1199632.9023446599"/>
    <n v="1257750.4300000072"/>
    <n v="58117.52765534725"/>
  </r>
  <r>
    <x v="686"/>
    <n v="0.25950000000000001"/>
    <n v="2.5950000000000001E-3"/>
    <n v="282844220.97000003"/>
    <n v="731632.45889939996"/>
    <n v="904930.45000004768"/>
    <n v="173297.99110064772"/>
  </r>
  <r>
    <x v="687"/>
    <n v="0.27950000000000003"/>
    <n v="2.7950000000000002E-3"/>
    <n v="283968143"/>
    <n v="790549.59761115012"/>
    <n v="1123922.0299999714"/>
    <n v="333372.43238882127"/>
  </r>
  <r>
    <x v="688"/>
    <n v="0"/>
    <n v="0"/>
    <n v="281774729.75999999"/>
    <n v="0"/>
    <n v="-2193413.2400000095"/>
    <n v="-2193413.2400000095"/>
  </r>
  <r>
    <x v="689"/>
    <n v="0.16520000000000001"/>
    <n v="1.652E-3"/>
    <n v="282359843.48000002"/>
    <n v="465491.85356352001"/>
    <n v="585113.72000002861"/>
    <n v="119621.8664365086"/>
  </r>
  <r>
    <x v="690"/>
    <n v="0.65969999999999995"/>
    <n v="6.5969999999999996E-3"/>
    <n v="284384343.43000001"/>
    <n v="1862727.8874375599"/>
    <n v="2024499.9499999881"/>
    <n v="161772.06256242818"/>
  </r>
  <r>
    <x v="691"/>
    <n v="0.24579999999999999"/>
    <n v="2.4580000000000001E-3"/>
    <n v="285249201.88"/>
    <n v="699016.71615094005"/>
    <n v="864858.44999998808"/>
    <n v="165841.73384904803"/>
  </r>
  <r>
    <x v="692"/>
    <n v="-0.1124"/>
    <n v="-1.124E-3"/>
    <n v="285441204.49000001"/>
    <n v="-320620.10291312"/>
    <n v="192002.61000001431"/>
    <n v="512622.71291313431"/>
  </r>
  <r>
    <x v="693"/>
    <n v="0.37840000000000001"/>
    <n v="3.784E-3"/>
    <n v="286935885.27999997"/>
    <n v="1080109.5177901601"/>
    <n v="1494680.7899999619"/>
    <n v="414571.27220980171"/>
  </r>
  <r>
    <x v="694"/>
    <n v="-0.20369999999999999"/>
    <n v="-2.0369999999999997E-3"/>
    <n v="286614507.19"/>
    <n v="-584488.39831535984"/>
    <n v="-321378.08999997377"/>
    <n v="263110.30831538606"/>
  </r>
  <r>
    <x v="695"/>
    <n v="-7.1499999999999994E-2"/>
    <n v="-7.1499999999999992E-4"/>
    <n v="286424253.68000001"/>
    <n v="-204929.37264084996"/>
    <n v="-190253.50999999046"/>
    <n v="14675.862640859501"/>
  </r>
  <r>
    <x v="696"/>
    <n v="-0.22470000000000001"/>
    <n v="-2.2470000000000003E-3"/>
    <n v="285848935.58999997"/>
    <n v="-643595.29801896005"/>
    <n v="-575318.09000003338"/>
    <n v="68277.208018926671"/>
  </r>
  <r>
    <x v="697"/>
    <n v="2.0500000000000001E-2"/>
    <n v="2.05E-4"/>
    <n v="286117273.56999999"/>
    <n v="58599.031795949995"/>
    <n v="268337.98000001907"/>
    <n v="209738.94820406908"/>
  </r>
  <r>
    <x v="698"/>
    <n v="7.17E-2"/>
    <n v="7.1699999999999997E-4"/>
    <n v="286107024.75"/>
    <n v="205146.08514968998"/>
    <n v="-10248.819999992847"/>
    <n v="-215394.90514968283"/>
  </r>
  <r>
    <x v="699"/>
    <n v="0.36820000000000003"/>
    <n v="3.6820000000000004E-3"/>
    <n v="287152567.61000001"/>
    <n v="1053446.0651295001"/>
    <n v="1045542.8600000143"/>
    <n v="-7903.2051294858102"/>
  </r>
  <r>
    <x v="700"/>
    <n v="0.33629999999999999"/>
    <n v="3.3629999999999997E-3"/>
    <n v="288456227.31999999"/>
    <n v="965694.08487242996"/>
    <n v="1303659.7099999785"/>
    <n v="337965.62512754858"/>
  </r>
  <r>
    <x v="701"/>
    <n v="-3.0499999999999999E-2"/>
    <n v="-3.0499999999999999E-4"/>
    <n v="288350268.98000002"/>
    <n v="-87979.149332599991"/>
    <n v="-105958.33999997377"/>
    <n v="-17979.190667373783"/>
  </r>
  <r>
    <x v="702"/>
    <n v="0.16259999999999999"/>
    <n v="1.6259999999999998E-3"/>
    <n v="289094130.43000001"/>
    <n v="468857.53736148"/>
    <n v="743861.44999998808"/>
    <n v="275003.91263850807"/>
  </r>
  <r>
    <x v="703"/>
    <n v="-0.2029"/>
    <n v="-2.029E-3"/>
    <n v="288721047.74000001"/>
    <n v="-586571.99064246996"/>
    <n v="-373082.68999999762"/>
    <n v="213489.30064247234"/>
  </r>
  <r>
    <x v="704"/>
    <n v="0.65049999999999997"/>
    <n v="6.5049999999999995E-3"/>
    <n v="289982695.36000001"/>
    <n v="1878130.4155486999"/>
    <n v="1261647.6200000048"/>
    <n v="-616482.79554869514"/>
  </r>
  <r>
    <x v="705"/>
    <n v="0.1111"/>
    <n v="1.111E-3"/>
    <n v="290319010.38"/>
    <n v="322170.77454496"/>
    <n v="336315.01999998093"/>
    <n v="14144.245455020922"/>
  </r>
  <r>
    <x v="706"/>
    <n v="-0.23200000000000001"/>
    <n v="-2.32E-3"/>
    <n v="289731114.77999997"/>
    <n v="-673540.10408159997"/>
    <n v="-587895.60000002384"/>
    <n v="85644.504081576131"/>
  </r>
  <r>
    <x v="707"/>
    <n v="-0.64710000000000001"/>
    <n v="-6.4710000000000002E-3"/>
    <n v="287945504.68000001"/>
    <n v="-1874850.0437413799"/>
    <n v="-1785610.0999999642"/>
    <n v="89239.943741415627"/>
  </r>
  <r>
    <x v="708"/>
    <n v="0.68189999999999995"/>
    <n v="6.8189999999999995E-3"/>
    <n v="290176917.20000005"/>
    <n v="1963500.39641292"/>
    <n v="2231412.5200000405"/>
    <n v="267912.12358712056"/>
  </r>
  <r>
    <x v="709"/>
    <n v="1.1523000000000001"/>
    <n v="1.1523E-2"/>
    <n v="293527022.75"/>
    <n v="3343708.6168956007"/>
    <n v="3350105.5499999523"/>
    <n v="6396.9331043516286"/>
  </r>
  <r>
    <x v="710"/>
    <n v="-0.19989999999999999"/>
    <n v="-1.9989999999999999E-3"/>
    <n v="293015077.13"/>
    <n v="-586760.51847725001"/>
    <n v="-511945.62000000477"/>
    <n v="74814.898477245239"/>
  </r>
  <r>
    <x v="711"/>
    <n v="0.1502"/>
    <n v="1.5020000000000001E-3"/>
    <n v="293353907.31"/>
    <n v="440108.64584926004"/>
    <n v="338830.18000000715"/>
    <n v="-101278.46584925288"/>
  </r>
  <r>
    <x v="712"/>
    <n v="0.28989999999999999"/>
    <n v="2.8990000000000001E-3"/>
    <n v="294256317.86000001"/>
    <n v="850432.97729169007"/>
    <n v="902410.55000001192"/>
    <n v="51977.572708321852"/>
  </r>
  <r>
    <x v="713"/>
    <n v="0.40870000000000001"/>
    <n v="4.0870000000000004E-3"/>
    <n v="295653590.81999999"/>
    <n v="1202625.5710938203"/>
    <n v="1397272.9599999785"/>
    <n v="194647.38890615827"/>
  </r>
  <r>
    <x v="714"/>
    <n v="6.9500000000000006E-2"/>
    <n v="6.9500000000000009E-4"/>
    <n v="297275745.88999999"/>
    <n v="205479.24561990003"/>
    <n v="1622155.0699999928"/>
    <n v="1416675.8243800928"/>
  </r>
  <r>
    <x v="715"/>
    <n v="5.9499999999999997E-2"/>
    <n v="5.9499999999999993E-4"/>
    <n v="298030072.74000001"/>
    <n v="176879.06880454998"/>
    <n v="754326.85000002384"/>
    <n v="577447.78119547386"/>
  </r>
  <r>
    <x v="716"/>
    <n v="9.9199999999999997E-2"/>
    <n v="9.9200000000000004E-4"/>
    <n v="298390464.63"/>
    <n v="295645.83215808001"/>
    <n v="360391.88999998569"/>
    <n v="64746.057841905684"/>
  </r>
  <r>
    <x v="717"/>
    <n v="-0.82220000000000004"/>
    <n v="-8.2220000000000001E-3"/>
    <n v="296090523.38"/>
    <n v="-2453366.4001878598"/>
    <n v="-2299941.25"/>
    <n v="153425.15018785978"/>
  </r>
  <r>
    <x v="718"/>
    <n v="-0.39950000000000002"/>
    <n v="-3.9950000000000003E-3"/>
    <n v="294816971.75"/>
    <n v="-1182881.6409031001"/>
    <n v="-1273551.6299999952"/>
    <n v="-90669.989096895093"/>
  </r>
  <r>
    <x v="719"/>
    <n v="-0.5917"/>
    <n v="-5.9170000000000004E-3"/>
    <n v="293086197.13"/>
    <n v="-1744432.02184475"/>
    <n v="-1730774.6200000048"/>
    <n v="13657.401844745269"/>
  </r>
  <r>
    <x v="720"/>
    <n v="-0.26229999999999998"/>
    <n v="-2.6229999999999999E-3"/>
    <n v="292310651.68000001"/>
    <n v="-768765.09507198993"/>
    <n v="-775545.44999998808"/>
    <n v="-6780.3549279981526"/>
  </r>
  <r>
    <x v="721"/>
    <n v="-0.98109999999999997"/>
    <n v="-9.8110000000000003E-3"/>
    <n v="289546840.60000002"/>
    <n v="-2867859.8036324801"/>
    <n v="-2763811.0799999833"/>
    <n v="104048.72363249678"/>
  </r>
  <r>
    <x v="722"/>
    <n v="1.2155"/>
    <n v="1.2155000000000001E-2"/>
    <n v="293087238.57999998"/>
    <n v="3519441.8474930003"/>
    <n v="3540397.9799999595"/>
    <n v="20956.13250695914"/>
  </r>
  <r>
    <x v="723"/>
    <n v="-0.20180000000000001"/>
    <n v="-2.0180000000000003E-3"/>
    <n v="292613980.41999996"/>
    <n v="-591450.04745444003"/>
    <n v="-473258.16000002623"/>
    <n v="118191.88745441381"/>
  </r>
  <r>
    <x v="724"/>
    <n v="0.25280000000000002"/>
    <n v="2.5280000000000003E-3"/>
    <n v="293462399.25"/>
    <n v="739728.14250175992"/>
    <n v="848418.83000004292"/>
    <n v="108690.68749828299"/>
  </r>
  <r>
    <x v="725"/>
    <n v="0.56489999999999996"/>
    <n v="5.6489999999999995E-3"/>
    <n v="295082273.02999997"/>
    <n v="1657769.0933632499"/>
    <n v="1619873.7799999714"/>
    <n v="-37895.313363278517"/>
  </r>
  <r>
    <x v="726"/>
    <n v="-0.15049999999999999"/>
    <n v="-1.505E-3"/>
    <n v="294719654.94999999"/>
    <n v="-444098.82091014995"/>
    <n v="-362618.07999998331"/>
    <n v="81480.740910166642"/>
  </r>
  <r>
    <x v="727"/>
    <n v="-0.13059999999999999"/>
    <n v="-1.3059999999999999E-3"/>
    <n v="294446856.87"/>
    <n v="-384903.86936469993"/>
    <n v="-272798.07999998331"/>
    <n v="112105.78936471662"/>
  </r>
  <r>
    <x v="728"/>
    <n v="-0.39229999999999998"/>
    <n v="-3.9229999999999994E-3"/>
    <n v="293336461.50999999"/>
    <n v="-1155115.01950101"/>
    <n v="-1110395.3600000143"/>
    <n v="44719.659500995651"/>
  </r>
  <r>
    <x v="729"/>
    <n v="-0.10100000000000001"/>
    <n v="-1.01E-3"/>
    <n v="293270398.56999999"/>
    <n v="-296269.82612510002"/>
    <n v="-66062.939999997616"/>
    <n v="230206.88612510241"/>
  </r>
  <r>
    <x v="730"/>
    <n v="0.58630000000000004"/>
    <n v="5.8630000000000002E-3"/>
    <n v="295200623.58000004"/>
    <n v="1719444.34681591"/>
    <n v="1930225.0100000501"/>
    <n v="210780.66318414011"/>
  </r>
  <r>
    <x v="731"/>
    <n v="3.0099999999999998E-2"/>
    <n v="3.01E-4"/>
    <n v="295349791.08999997"/>
    <n v="88855.387697580009"/>
    <n v="149167.50999993086"/>
    <n v="60312.12230235085"/>
  </r>
  <r>
    <x v="732"/>
    <n v="-0.25119999999999998"/>
    <n v="-2.5119999999999999E-3"/>
    <n v="294761023.99000001"/>
    <n v="-741918.67521807994"/>
    <n v="-588767.09999996424"/>
    <n v="153151.5752181157"/>
  </r>
  <r>
    <x v="733"/>
    <n v="-0.21149999999999999"/>
    <n v="-2.1150000000000001E-3"/>
    <n v="291860356.29000002"/>
    <n v="-623419.56573885004"/>
    <n v="-2900667.6999999881"/>
    <n v="-2277248.1342611378"/>
  </r>
  <r>
    <x v="734"/>
    <n v="0.15140000000000001"/>
    <n v="1.5140000000000002E-3"/>
    <n v="291775942.59999996"/>
    <n v="441876.57942306006"/>
    <n v="-84413.69000005722"/>
    <n v="-526290.26942311728"/>
  </r>
  <r>
    <x v="735"/>
    <n v="-0.28220000000000001"/>
    <n v="-2.8219999999999999E-3"/>
    <n v="290799716.83000004"/>
    <n v="-823391.71001719986"/>
    <n v="-976225.76999992132"/>
    <n v="-152834.05998272146"/>
  </r>
  <r>
    <x v="736"/>
    <n v="-0.14149999999999999"/>
    <n v="-1.4149999999999998E-3"/>
    <n v="288363989.69"/>
    <n v="-411481.59931445"/>
    <n v="-2435727.1400000453"/>
    <n v="-2024245.5406855952"/>
  </r>
  <r>
    <x v="737"/>
    <n v="0.27329999999999999"/>
    <n v="2.7329999999999998E-3"/>
    <n v="286798138.77999997"/>
    <n v="788098.78382276988"/>
    <n v="-1565850.9100000262"/>
    <n v="-2353949.693822796"/>
  </r>
  <r>
    <x v="738"/>
    <n v="0.70650000000000002"/>
    <n v="7.0650000000000001E-3"/>
    <n v="288880119.98000002"/>
    <n v="2026228.8504806999"/>
    <n v="2081981.2000000477"/>
    <n v="55752.349519347772"/>
  </r>
  <r>
    <x v="739"/>
    <n v="0.37080000000000002"/>
    <n v="3.7080000000000004E-3"/>
    <n v="290013350.25999999"/>
    <n v="1071167.4848858402"/>
    <n v="1133230.2799999714"/>
    <n v="62062.795114131179"/>
  </r>
  <r>
    <x v="740"/>
    <n v="-0.21970000000000001"/>
    <n v="-2.1970000000000002E-3"/>
    <n v="289742317.88"/>
    <n v="-637159.33052121999"/>
    <n v="-271032.37999999523"/>
    <n v="366126.95052122476"/>
  </r>
  <r>
    <x v="741"/>
    <n v="-0.2802"/>
    <n v="-2.8020000000000002E-3"/>
    <n v="289017342.84000003"/>
    <n v="-811857.97469976009"/>
    <n v="-724975.03999996185"/>
    <n v="86882.934699798236"/>
  </r>
  <r>
    <x v="742"/>
    <n v="-2.01E-2"/>
    <n v="-2.0100000000000001E-4"/>
    <n v="288884251.75"/>
    <n v="-58092.485910840005"/>
    <n v="-133091.09000003338"/>
    <n v="-74998.604089193366"/>
  </r>
  <r>
    <x v="743"/>
    <n v="0.55200000000000005"/>
    <n v="5.5200000000000006E-3"/>
    <n v="290595208.64999998"/>
    <n v="1594641.0696600003"/>
    <n v="1710956.8999999762"/>
    <n v="116315.83033997589"/>
  </r>
  <r>
    <x v="744"/>
    <n v="-0.1797"/>
    <n v="-1.797E-3"/>
    <n v="289701828.74000001"/>
    <n v="-522199.58994404995"/>
    <n v="-893379.90999996662"/>
    <n v="-371180.32005591667"/>
  </r>
  <r>
    <x v="745"/>
    <n v="-0.37"/>
    <n v="-3.7000000000000002E-3"/>
    <n v="288594647.61000001"/>
    <n v="-1071896.7663380001"/>
    <n v="-1107181.1299999952"/>
    <n v="-35284.363661995158"/>
  </r>
  <r>
    <x v="746"/>
    <n v="0.25090000000000001"/>
    <n v="2.5089999999999999E-3"/>
    <n v="287523824.94"/>
    <n v="724083.97085349006"/>
    <n v="-1070822.6700000167"/>
    <n v="-1794906.6408535067"/>
  </r>
  <r>
    <x v="747"/>
    <n v="0.16020000000000001"/>
    <n v="1.6020000000000001E-3"/>
    <n v="288343744.38999999"/>
    <n v="460613.16755388002"/>
    <n v="819919.44999998808"/>
    <n v="359306.28244610806"/>
  </r>
  <r>
    <x v="748"/>
    <n v="-0.12"/>
    <n v="-1.1999999999999999E-3"/>
    <n v="287767327.12"/>
    <n v="-346012.49326799996"/>
    <n v="-576417.26999998093"/>
    <n v="-230404.77673198096"/>
  </r>
  <r>
    <x v="749"/>
    <n v="-0.2702"/>
    <n v="-2.702E-3"/>
    <n v="287129568.62"/>
    <n v="-777547.31787824002"/>
    <n v="-637758.5"/>
    <n v="139788.81787824002"/>
  </r>
  <r>
    <x v="750"/>
    <n v="-0.42149999999999999"/>
    <n v="-4.215E-3"/>
    <n v="288994382.23000002"/>
    <n v="-1210251.1317332999"/>
    <n v="1864813.6100000143"/>
    <n v="3075064.7417333145"/>
  </r>
  <r>
    <x v="751"/>
    <n v="0.1915"/>
    <n v="1.915E-3"/>
    <n v="289708960.86000001"/>
    <n v="553424.24197045004"/>
    <n v="714578.62999999523"/>
    <n v="161154.3880295452"/>
  </r>
  <r>
    <x v="752"/>
    <n v="0.35199999999999998"/>
    <n v="3.5199999999999997E-3"/>
    <n v="290908827.75"/>
    <n v="1019775.5422272"/>
    <n v="1199866.8899999857"/>
    <n v="180091.3477727857"/>
  </r>
  <r>
    <x v="753"/>
    <n v="0.80179999999999996"/>
    <n v="8.0179999999999991E-3"/>
    <n v="293706109.01999998"/>
    <n v="2332506.9808994997"/>
    <n v="2797281.2699999809"/>
    <n v="464774.2891004812"/>
  </r>
  <r>
    <x v="754"/>
    <n v="1.0838000000000001"/>
    <n v="1.0838E-2"/>
    <n v="297288554.44"/>
    <n v="3183186.8095587599"/>
    <n v="3582445.4200000167"/>
    <n v="399258.61044125678"/>
  </r>
  <r>
    <x v="755"/>
    <n v="0.27539999999999998"/>
    <n v="2.7539999999999999E-3"/>
    <n v="298326085.62"/>
    <n v="818732.67892775999"/>
    <n v="1037531.1800000072"/>
    <n v="218798.50107224716"/>
  </r>
  <r>
    <x v="756"/>
    <n v="0.51990000000000003"/>
    <n v="5.1990000000000005E-3"/>
    <n v="299978403.05000001"/>
    <n v="1550997.3191383802"/>
    <n v="1652317.4300000072"/>
    <n v="101320.11086162692"/>
  </r>
  <r>
    <x v="757"/>
    <n v="-0.7319"/>
    <n v="-7.319E-3"/>
    <n v="298035221.12"/>
    <n v="-2195541.9319229499"/>
    <n v="-1943181.9300000072"/>
    <n v="252360.0019229427"/>
  </r>
  <r>
    <x v="758"/>
    <n v="-0.38340000000000002"/>
    <n v="-3.8340000000000002E-3"/>
    <n v="296675625.50999999"/>
    <n v="-1142667.0377740802"/>
    <n v="-1359595.6100000143"/>
    <n v="-216928.57222593413"/>
  </r>
  <r>
    <x v="759"/>
    <n v="-1.9699999999999999E-2"/>
    <n v="-1.9699999999999999E-4"/>
    <n v="296770484.46000004"/>
    <n v="-58445.098225469992"/>
    <n v="94858.950000047684"/>
    <n v="153304.04822551768"/>
  </r>
  <r>
    <x v="760"/>
    <n v="-0.4244"/>
    <n v="-4.2440000000000004E-3"/>
    <n v="295623655.72000003"/>
    <n v="-1259493.9360482402"/>
    <n v="-1146828.7400000095"/>
    <n v="112665.19604823063"/>
  </r>
  <r>
    <x v="761"/>
    <n v="0.109"/>
    <n v="1.09E-3"/>
    <n v="296044383.63999999"/>
    <n v="322229.78473480005"/>
    <n v="420727.91999995708"/>
    <n v="98498.135265157034"/>
  </r>
  <r>
    <x v="762"/>
    <n v="9.9000000000000005E-2"/>
    <n v="9.8999999999999999E-4"/>
    <n v="295974665.23000002"/>
    <n v="293083.93980359996"/>
    <n v="-69718.409999966621"/>
    <n v="-362802.34980356658"/>
  </r>
  <r>
    <x v="763"/>
    <n v="-0.12859999999999999"/>
    <n v="-1.2859999999999998E-3"/>
    <n v="295649063.94"/>
    <n v="-380623.41948577994"/>
    <n v="-325601.29000002146"/>
    <n v="55022.129485758487"/>
  </r>
  <r>
    <x v="764"/>
    <n v="0.48530000000000001"/>
    <n v="4.8529999999999997E-3"/>
    <n v="297273507.88"/>
    <n v="1434784.9073008199"/>
    <n v="1624443.9399999976"/>
    <n v="189659.03269917774"/>
  </r>
  <r>
    <x v="765"/>
    <n v="0.39429999999999998"/>
    <n v="3.9429999999999995E-3"/>
    <n v="298666228.75"/>
    <n v="1172149.4415708398"/>
    <n v="1392720.8700000048"/>
    <n v="220571.42842916492"/>
  </r>
  <r>
    <x v="766"/>
    <n v="0.2356"/>
    <n v="2.356E-3"/>
    <n v="299264060.60000002"/>
    <n v="703657.63493499998"/>
    <n v="597831.85000002384"/>
    <n v="-105825.78493497614"/>
  </r>
  <r>
    <x v="767"/>
    <n v="-0.68569999999999998"/>
    <n v="-6.8569999999999994E-3"/>
    <n v="297402811.07999998"/>
    <n v="-2052053.6635342001"/>
    <n v="-1861249.5200000405"/>
    <n v="190804.14353415952"/>
  </r>
  <r>
    <x v="768"/>
    <n v="-0.58189999999999997"/>
    <n v="-5.8189999999999995E-3"/>
    <n v="295860544.53999996"/>
    <n v="-1730586.9576745199"/>
    <n v="-1542266.5400000215"/>
    <n v="188320.4176744984"/>
  </r>
  <r>
    <x v="769"/>
    <n v="1.1607000000000001"/>
    <n v="1.1607000000000001E-2"/>
    <n v="299341377.81999999"/>
    <n v="3434053.34047578"/>
    <n v="3480833.280000031"/>
    <n v="46779.939524251036"/>
  </r>
  <r>
    <x v="770"/>
    <n v="1.9599999999999999E-2"/>
    <n v="1.9599999999999999E-4"/>
    <n v="299477531.40999997"/>
    <n v="58670.910052719999"/>
    <n v="136153.58999997377"/>
    <n v="77482.679947253782"/>
  </r>
  <r>
    <x v="771"/>
    <n v="-1.0981000000000001"/>
    <n v="-1.0981000000000001E-2"/>
    <n v="296093083.83999997"/>
    <n v="-3288562.77241321"/>
    <n v="-3384447.5699999928"/>
    <n v="-95884.797586782835"/>
  </r>
  <r>
    <x v="772"/>
    <n v="-0.78320000000000001"/>
    <n v="-7.8320000000000004E-3"/>
    <n v="293870084.87"/>
    <n v="-2319001.0326348799"/>
    <n v="-2222998.969999969"/>
    <n v="96002.062634910922"/>
  </r>
  <r>
    <x v="773"/>
    <n v="0.1399"/>
    <n v="1.3990000000000001E-3"/>
    <n v="294429642.14999998"/>
    <n v="411124.24873313005"/>
    <n v="559557.27999997139"/>
    <n v="148433.03126684134"/>
  </r>
  <r>
    <x v="774"/>
    <n v="-1.1974"/>
    <n v="-1.1974E-2"/>
    <n v="290738260.62"/>
    <n v="-3525500.5351040997"/>
    <n v="-3691381.5299999714"/>
    <n v="-165880.99489587173"/>
  </r>
  <r>
    <x v="775"/>
    <n v="-2.1612"/>
    <n v="-2.1611999999999999E-2"/>
    <n v="284660984.91999996"/>
    <n v="-6283435.2885194402"/>
    <n v="-6077275.7000000477"/>
    <n v="206159.58851939254"/>
  </r>
  <r>
    <x v="776"/>
    <n v="-0.72250000000000003"/>
    <n v="-7.2250000000000005E-3"/>
    <n v="283006093.5"/>
    <n v="-2056675.6160469998"/>
    <n v="-1654891.4199999571"/>
    <n v="401784.19604704273"/>
  </r>
  <r>
    <x v="777"/>
    <n v="0.84219999999999995"/>
    <n v="8.4219999999999989E-3"/>
    <n v="285194232.13"/>
    <n v="2383477.3194569997"/>
    <n v="2188138.6299999952"/>
    <n v="-195338.68945700442"/>
  </r>
  <r>
    <x v="778"/>
    <n v="-1.5774999999999999"/>
    <n v="-1.5774999999999997E-2"/>
    <n v="280017056.35000002"/>
    <n v="-4498939.0118507491"/>
    <n v="-5177175.7799999714"/>
    <n v="-678236.76814922225"/>
  </r>
  <r>
    <x v="779"/>
    <n v="-0.27239999999999998"/>
    <n v="-2.7239999999999999E-3"/>
    <n v="279245908.53000003"/>
    <n v="-762766.46149740007"/>
    <n v="-771147.81999999285"/>
    <n v="-8381.358502592775"/>
  </r>
  <r>
    <x v="780"/>
    <n v="0.77729999999999999"/>
    <n v="7.7729999999999995E-3"/>
    <n v="281427659.01999998"/>
    <n v="2170578.4470036901"/>
    <n v="2181750.4899999499"/>
    <n v="11172.042996259872"/>
  </r>
  <r>
    <x v="781"/>
    <n v="-0.44819999999999999"/>
    <n v="-4.4819999999999999E-3"/>
    <n v="280105499"/>
    <n v="-1261358.76772764"/>
    <n v="-1322160.0199999809"/>
    <n v="-60801.252272340935"/>
  </r>
  <r>
    <x v="782"/>
    <n v="0.4083"/>
    <n v="4.0829999999999998E-3"/>
    <n v="281475871.31999999"/>
    <n v="1143670.752417"/>
    <n v="1370372.3199999928"/>
    <n v="226701.56758299284"/>
  </r>
  <r>
    <x v="783"/>
    <n v="0.62570000000000003"/>
    <n v="6.2570000000000004E-3"/>
    <n v="283145686.54000002"/>
    <n v="1761194.5268492401"/>
    <n v="1669815.2200000286"/>
    <n v="-91379.306849211454"/>
  </r>
  <r>
    <x v="784"/>
    <n v="0.56989999999999996"/>
    <n v="5.6989999999999992E-3"/>
    <n v="284804251.08000004"/>
    <n v="1613647.2675914599"/>
    <n v="1658564.5400000215"/>
    <n v="44917.272408561548"/>
  </r>
  <r>
    <x v="785"/>
    <n v="0.17519999999999999"/>
    <n v="1.7519999999999999E-3"/>
    <n v="285608315.52999997"/>
    <n v="498977.04789216002"/>
    <n v="804064.44999992847"/>
    <n v="305087.40210776846"/>
  </r>
  <r>
    <x v="786"/>
    <n v="0.20569999999999999"/>
    <n v="2.0569999999999998E-3"/>
    <n v="288739183.17000002"/>
    <n v="587496.30504520994"/>
    <n v="3130867.6400000453"/>
    <n v="2543371.3349548355"/>
  </r>
  <r>
    <x v="787"/>
    <n v="-6.1600000000000002E-2"/>
    <n v="-6.1600000000000001E-4"/>
    <n v="288763486.57999998"/>
    <n v="-177863.33683272"/>
    <n v="24303.409999966621"/>
    <n v="202166.74683268662"/>
  </r>
  <r>
    <x v="788"/>
    <n v="-0.13350000000000001"/>
    <n v="-1.335E-3"/>
    <n v="288697863.54000002"/>
    <n v="-385499.25458429998"/>
    <n v="-65623.039999961853"/>
    <n v="319876.21458433813"/>
  </r>
  <r>
    <x v="789"/>
    <n v="0.94620000000000004"/>
    <n v="9.4619999999999999E-3"/>
    <n v="288527100.85000002"/>
    <n v="2731659.1848154804"/>
    <n v="-170762.68999999762"/>
    <n v="-2902421.874815478"/>
  </r>
  <r>
    <x v="790"/>
    <n v="0.44829999999999998"/>
    <n v="4.483E-3"/>
    <n v="289940755.98000002"/>
    <n v="1293466.9931105501"/>
    <n v="1413655.1299999952"/>
    <n v="120188.13688944513"/>
  </r>
  <r>
    <x v="791"/>
    <n v="-0.1014"/>
    <n v="-1.0140000000000001E-3"/>
    <n v="290071399.86000001"/>
    <n v="-293999.92656372004"/>
    <n v="130643.87999999523"/>
    <n v="424643.80656371528"/>
  </r>
  <r>
    <x v="792"/>
    <n v="-0.53810000000000002"/>
    <n v="-5.3810000000000004E-3"/>
    <n v="288533193.75"/>
    <n v="-1560874.2026466602"/>
    <n v="-1538206.1100000143"/>
    <n v="22668.092646645848"/>
  </r>
  <r>
    <x v="793"/>
    <n v="-0.93920000000000003"/>
    <n v="-9.392000000000001E-3"/>
    <n v="285753712.40999997"/>
    <n v="-2709903.7557000001"/>
    <n v="-2779481.3400000334"/>
    <n v="-69577.584300033282"/>
  </r>
  <r>
    <x v="794"/>
    <n v="-1.0510999999999999"/>
    <n v="-1.0511E-2"/>
    <n v="283302220.16000003"/>
    <n v="-3003557.2711415095"/>
    <n v="-2451492.2499999404"/>
    <n v="552065.02114156913"/>
  </r>
  <r>
    <x v="795"/>
    <n v="0.40620000000000001"/>
    <n v="4.0619999999999996E-3"/>
    <n v="285853328.15999997"/>
    <n v="1150773.61828992"/>
    <n v="2551107.9999999404"/>
    <n v="1400334.3817100204"/>
  </r>
  <r>
    <x v="796"/>
    <n v="0.2697"/>
    <n v="2.6969999999999997E-3"/>
    <n v="286900619.44"/>
    <n v="770946.42604751978"/>
    <n v="1047291.280000031"/>
    <n v="276344.85395251121"/>
  </r>
  <r>
    <x v="797"/>
    <n v="9.3100000000000002E-2"/>
    <n v="9.3099999999999997E-4"/>
    <n v="287545316.93000001"/>
    <n v="267104.47669863998"/>
    <n v="644697.49000000954"/>
    <n v="377593.01330136956"/>
  </r>
  <r>
    <x v="798"/>
    <n v="0.8165"/>
    <n v="8.1650000000000004E-3"/>
    <n v="290022693.14999998"/>
    <n v="2347807.5127334502"/>
    <n v="2477376.219999969"/>
    <n v="129568.70726651885"/>
  </r>
  <r>
    <x v="799"/>
    <n v="0.70730000000000004"/>
    <n v="7.0730000000000003E-3"/>
    <n v="292026589.96999997"/>
    <n v="2051330.5086499499"/>
    <n v="2003896.8199999928"/>
    <n v="-47433.688649957068"/>
  </r>
  <r>
    <x v="800"/>
    <n v="9.1600000000000001E-2"/>
    <n v="9.1600000000000004E-4"/>
    <n v="292371998.38"/>
    <n v="267496.35641251999"/>
    <n v="345408.41000002623"/>
    <n v="77912.053587506234"/>
  </r>
  <r>
    <x v="801"/>
    <n v="-0.51870000000000005"/>
    <n v="-5.1870000000000006E-3"/>
    <n v="290721624.72000003"/>
    <n v="-1516533.5555970601"/>
    <n v="-1650373.6599999666"/>
    <n v="-133840.10440290649"/>
  </r>
  <r>
    <x v="802"/>
    <n v="-0.1227"/>
    <n v="-1.227E-3"/>
    <n v="292676347.77999997"/>
    <n v="-356715.43353144004"/>
    <n v="1954723.0599999428"/>
    <n v="2311438.4935313826"/>
  </r>
  <r>
    <x v="803"/>
    <n v="0.25590000000000002"/>
    <n v="2.5590000000000001E-3"/>
    <n v="293419306.53000003"/>
    <n v="748958.77396902"/>
    <n v="742958.7500000596"/>
    <n v="-6000.0239689603914"/>
  </r>
  <r>
    <x v="804"/>
    <n v="-8.1699999999999995E-2"/>
    <n v="-8.1699999999999991E-4"/>
    <n v="293206112.80000001"/>
    <n v="-239723.57343501001"/>
    <n v="-213193.73000001907"/>
    <n v="26529.843434990937"/>
  </r>
  <r>
    <x v="805"/>
    <n v="-1.0115000000000001"/>
    <n v="-1.0115000000000001E-2"/>
    <n v="290501650.44"/>
    <n v="-2965779.8309720005"/>
    <n v="-2704462.3600000143"/>
    <n v="261317.47097198619"/>
  </r>
  <r>
    <x v="806"/>
    <n v="0.2477"/>
    <n v="2.477E-3"/>
    <n v="291212621.56999999"/>
    <n v="719572.58813987998"/>
    <n v="710971.12999999523"/>
    <n v="-8601.4581398847513"/>
  </r>
  <r>
    <x v="807"/>
    <n v="-0.22650000000000001"/>
    <n v="-2.2650000000000001E-3"/>
    <n v="290525235.41999996"/>
    <n v="-659596.58785605"/>
    <n v="-687386.15000003576"/>
    <n v="-27789.562143985764"/>
  </r>
  <r>
    <x v="808"/>
    <n v="-1.3209"/>
    <n v="-1.3209E-2"/>
    <n v="286800445.01999998"/>
    <n v="-3837547.8346627797"/>
    <n v="-3724790.3999999762"/>
    <n v="112757.43466280354"/>
  </r>
  <r>
    <x v="809"/>
    <n v="-1.4745999999999999"/>
    <n v="-1.4745999999999999E-2"/>
    <n v="282725040.37"/>
    <n v="-4229159.3622649191"/>
    <n v="-4075404.6499999762"/>
    <n v="153754.71226494294"/>
  </r>
  <r>
    <x v="810"/>
    <n v="0.16980000000000001"/>
    <n v="1.6980000000000001E-3"/>
    <n v="283220734.36000001"/>
    <n v="480067.11854826001"/>
    <n v="495693.99000000954"/>
    <n v="15626.871451749525"/>
  </r>
  <r>
    <x v="811"/>
    <n v="0.56159999999999999"/>
    <n v="5.6159999999999995E-3"/>
    <n v="287354736.46000004"/>
    <n v="1590567.6441657599"/>
    <n v="4134002.1000000238"/>
    <n v="2543434.4558342639"/>
  </r>
  <r>
    <x v="812"/>
    <n v="0.25290000000000001"/>
    <n v="2.529E-3"/>
    <n v="288046955.30000001"/>
    <n v="726720.12850734009"/>
    <n v="692218.83999997377"/>
    <n v="-34501.28850736632"/>
  </r>
  <r>
    <x v="813"/>
    <n v="0.76729999999999998"/>
    <n v="7.6730000000000001E-3"/>
    <n v="290377503.32999998"/>
    <n v="2210184.2880169"/>
    <n v="2330548.0299999714"/>
    <n v="120363.74198307144"/>
  </r>
  <r>
    <x v="814"/>
    <n v="-0.61539999999999995"/>
    <n v="-6.1539999999999997E-3"/>
    <n v="288678233.45999998"/>
    <n v="-1786983.1554928198"/>
    <n v="-1699269.8700000048"/>
    <n v="87713.285492815077"/>
  </r>
  <r>
    <x v="815"/>
    <n v="0.13639999999999999"/>
    <n v="1.364E-3"/>
    <n v="289098751.27999997"/>
    <n v="393757.11043943994"/>
    <n v="420517.81999999285"/>
    <n v="26760.709560552903"/>
  </r>
  <r>
    <x v="816"/>
    <n v="1.3101"/>
    <n v="1.3101E-2"/>
    <n v="293330359.88999999"/>
    <n v="3787482.7405192796"/>
    <n v="4231608.6100000143"/>
    <n v="444125.86948073469"/>
  </r>
  <r>
    <x v="817"/>
    <n v="-0.87939999999999996"/>
    <n v="-8.7939999999999997E-3"/>
    <n v="290973535.94999999"/>
    <n v="-2579547.1848726599"/>
    <n v="-2356823.9399999976"/>
    <n v="222723.24487266224"/>
  </r>
  <r>
    <x v="818"/>
    <n v="-1.04E-2"/>
    <n v="-1.0399999999999999E-4"/>
    <n v="292273031.81"/>
    <n v="-30261.247738799997"/>
    <n v="1299495.8600000143"/>
    <n v="1329757.1077388143"/>
  </r>
  <r>
    <x v="819"/>
    <n v="0.62629999999999997"/>
    <n v="6.2629999999999995E-3"/>
    <n v="293990773.31"/>
    <n v="1830505.9982260298"/>
    <n v="1717741.5"/>
    <n v="-112764.4982260298"/>
  </r>
  <r>
    <x v="820"/>
    <n v="-0.3216"/>
    <n v="-3.2160000000000001E-3"/>
    <n v="292933072.66999996"/>
    <n v="-945474.32696496008"/>
    <n v="-1057700.6400000453"/>
    <n v="-112226.31303508522"/>
  </r>
  <r>
    <x v="821"/>
    <n v="0.6764"/>
    <n v="6.764E-3"/>
    <n v="295097332.11000001"/>
    <n v="1981399.3035398796"/>
    <n v="2164259.4400000572"/>
    <n v="182860.1364601776"/>
  </r>
  <r>
    <x v="822"/>
    <n v="6.2E-2"/>
    <n v="6.2E-4"/>
    <n v="295365000.94999999"/>
    <n v="182960.34590820002"/>
    <n v="267668.83999997377"/>
    <n v="84708.494091773755"/>
  </r>
  <r>
    <x v="823"/>
    <n v="0.1033"/>
    <n v="1.0330000000000001E-3"/>
    <n v="295625610.13"/>
    <n v="305112.04598135001"/>
    <n v="260609.18000000715"/>
    <n v="-44502.865981342853"/>
  </r>
  <r>
    <x v="824"/>
    <n v="0.75339999999999996"/>
    <n v="7.5339999999999999E-3"/>
    <n v="298139039.99000001"/>
    <n v="2227243.34671942"/>
    <n v="2513429.8600000143"/>
    <n v="286186.51328059426"/>
  </r>
  <r>
    <x v="825"/>
    <n v="0.36870000000000003"/>
    <n v="3.6870000000000002E-3"/>
    <n v="299697145.91000003"/>
    <n v="1099238.6404431302"/>
    <n v="1558105.9200000167"/>
    <n v="458867.27955688653"/>
  </r>
  <r>
    <x v="826"/>
    <n v="0.15310000000000001"/>
    <n v="1.5310000000000002E-3"/>
    <n v="300238335.36000001"/>
    <n v="458836.33038821013"/>
    <n v="541189.44999998808"/>
    <n v="82353.119611777947"/>
  </r>
  <r>
    <x v="827"/>
    <n v="0.16300000000000001"/>
    <n v="1.6300000000000002E-3"/>
    <n v="300987841.75"/>
    <n v="489388.48663680005"/>
    <n v="749506.38999998569"/>
    <n v="260117.90336318564"/>
  </r>
  <r>
    <x v="828"/>
    <n v="0.2442"/>
    <n v="2.4420000000000002E-3"/>
    <n v="301349835.19"/>
    <n v="735012.30955350003"/>
    <n v="361993.43999999762"/>
    <n v="-373018.86955350242"/>
  </r>
  <r>
    <x v="829"/>
    <n v="-0.21310000000000001"/>
    <n v="-2.1310000000000001E-3"/>
    <n v="300884669.22000003"/>
    <n v="-642176.49878988997"/>
    <n v="-465165.96999996901"/>
    <n v="177010.52878992097"/>
  </r>
  <r>
    <x v="830"/>
    <n v="1.3424"/>
    <n v="1.3424E-2"/>
    <n v="305042862.49000001"/>
    <n v="4039075.7996092807"/>
    <n v="4158193.2699999809"/>
    <n v="119117.47039070027"/>
  </r>
  <r>
    <x v="831"/>
    <n v="0.38129999999999997"/>
    <n v="3.8129999999999995E-3"/>
    <n v="306311137.06"/>
    <n v="1163128.4346743699"/>
    <n v="1268274.5699999928"/>
    <n v="105146.13532562298"/>
  </r>
  <r>
    <x v="832"/>
    <n v="-0.12"/>
    <n v="-1.1999999999999999E-3"/>
    <n v="306422250.31"/>
    <n v="-367573.36447199999"/>
    <n v="111113.25"/>
    <n v="478686.61447199999"/>
  </r>
  <r>
    <x v="833"/>
    <n v="0.34029999999999999"/>
    <n v="3.4029999999999998E-3"/>
    <n v="307559452.02999997"/>
    <n v="1042754.9178049299"/>
    <n v="1137201.719999969"/>
    <n v="94446.802195039112"/>
  </r>
  <r>
    <x v="834"/>
    <n v="-0.26929999999999998"/>
    <n v="-2.6929999999999996E-3"/>
    <n v="306834265.33999997"/>
    <n v="-828257.60431678977"/>
    <n v="-725186.68999999762"/>
    <n v="103070.91431679216"/>
  </r>
  <r>
    <x v="835"/>
    <n v="0.66010000000000002"/>
    <n v="6.6010000000000001E-3"/>
    <n v="309183452.06999999"/>
    <n v="2025412.98550934"/>
    <n v="2349186.7300000191"/>
    <n v="323773.74449067912"/>
  </r>
  <r>
    <x v="836"/>
    <n v="0.318"/>
    <n v="3.1800000000000001E-3"/>
    <n v="310349763.30000001"/>
    <n v="983203.37758259999"/>
    <n v="1166311.2300000191"/>
    <n v="183107.85241741908"/>
  </r>
  <r>
    <x v="837"/>
    <n v="0.3962"/>
    <n v="3.9620000000000002E-3"/>
    <n v="311950941.14999998"/>
    <n v="1229605.7621946002"/>
    <n v="1601177.8499999642"/>
    <n v="371572.08780536405"/>
  </r>
  <r>
    <x v="838"/>
    <n v="0.2762"/>
    <n v="2.7620000000000001E-3"/>
    <n v="312837805.69"/>
    <n v="861608.49945629993"/>
    <n v="886864.54000002146"/>
    <n v="25256.040543721523"/>
  </r>
  <r>
    <x v="839"/>
    <n v="0.15740000000000001"/>
    <n v="1.5740000000000001E-3"/>
    <n v="313153705.34000003"/>
    <n v="492406.70615606004"/>
    <n v="315899.65000003576"/>
    <n v="-176507.05615602428"/>
  </r>
  <r>
    <x v="840"/>
    <n v="-0.27500000000000002"/>
    <n v="-2.7500000000000003E-3"/>
    <n v="312328525.88999999"/>
    <n v="-861172.68968500022"/>
    <n v="-825179.45000004768"/>
    <n v="35993.239684952539"/>
  </r>
  <r>
    <x v="841"/>
    <n v="1.9699999999999999E-2"/>
    <n v="1.9699999999999999E-4"/>
    <n v="312154042.49000001"/>
    <n v="61528.719600329998"/>
    <n v="-174483.39999997616"/>
    <n v="-236012.11960030615"/>
  </r>
  <r>
    <x v="842"/>
    <n v="-0.1182"/>
    <n v="-1.1819999999999999E-3"/>
    <n v="311691701.19"/>
    <n v="-368966.07822317997"/>
    <n v="-462341.30000001192"/>
    <n v="-93375.221776831953"/>
  </r>
  <r>
    <x v="843"/>
    <n v="0.27610000000000001"/>
    <n v="2.761E-3"/>
    <n v="309289886.58999997"/>
    <n v="860580.78698559001"/>
    <n v="-2401814.6000000238"/>
    <n v="-3262395.386985614"/>
  </r>
  <r>
    <x v="844"/>
    <n v="0.32450000000000001"/>
    <n v="3.2450000000000001E-3"/>
    <n v="308629831.06999999"/>
    <n v="1003645.68198455"/>
    <n v="-660055.51999998093"/>
    <n v="-1663701.2019845308"/>
  </r>
  <r>
    <x v="845"/>
    <n v="-0.14699999999999999"/>
    <n v="-1.47E-3"/>
    <n v="308220488.77999997"/>
    <n v="-453685.85167289997"/>
    <n v="-409342.29000002146"/>
    <n v="44343.56167287851"/>
  </r>
  <r>
    <x v="846"/>
    <n v="0.46129999999999999"/>
    <n v="4.6129999999999999E-3"/>
    <n v="309594092.36000001"/>
    <n v="1421821.1147421398"/>
    <n v="1373603.5800000429"/>
    <n v="-48217.534742096905"/>
  </r>
  <r>
    <x v="847"/>
    <n v="-0.23449999999999999"/>
    <n v="-2.3449999999999999E-3"/>
    <n v="308834628.56999999"/>
    <n v="-725998.14658419997"/>
    <n v="-759463.79000002146"/>
    <n v="-33465.643415821483"/>
  </r>
  <r>
    <x v="848"/>
    <n v="9.7999999999999997E-3"/>
    <n v="9.7999999999999997E-5"/>
    <n v="308937183.21999997"/>
    <n v="30265.793599859997"/>
    <n v="102554.64999997616"/>
    <n v="72288.856400116158"/>
  </r>
  <r>
    <x v="849"/>
    <n v="-0.2056"/>
    <n v="-2.0560000000000001E-3"/>
    <n v="308233634.69"/>
    <n v="-635174.84870032"/>
    <n v="-703548.52999997139"/>
    <n v="-68373.681299651391"/>
  </r>
  <r>
    <x v="850"/>
    <n v="9.8100000000000007E-2"/>
    <n v="9.810000000000001E-4"/>
    <n v="308495268.82999998"/>
    <n v="302377.19563089003"/>
    <n v="261634.13999998569"/>
    <n v="-40743.055630904331"/>
  </r>
  <r>
    <x v="851"/>
    <n v="0"/>
    <n v="0"/>
    <n v="308269124.26999998"/>
    <n v="0"/>
    <n v="-226144.56000000238"/>
    <n v="-226144.56000000238"/>
  </r>
  <r>
    <x v="852"/>
    <n v="-0.745"/>
    <n v="-7.45E-3"/>
    <n v="305984836.24000001"/>
    <n v="-2296604.9758114996"/>
    <n v="-2284288.0299999714"/>
    <n v="12316.945811528247"/>
  </r>
  <r>
    <x v="853"/>
    <n v="0.19750000000000001"/>
    <n v="1.9750000000000002E-3"/>
    <n v="306566272.21999997"/>
    <n v="604320.05157400004"/>
    <n v="581435.97999995947"/>
    <n v="-22884.071574040572"/>
  </r>
  <r>
    <x v="854"/>
    <n v="-0.52239999999999998"/>
    <n v="-5.2239999999999995E-3"/>
    <n v="304695589.95999998"/>
    <n v="-1601502.2060772798"/>
    <n v="-1870682.2599999905"/>
    <n v="-269180.05392271071"/>
  </r>
  <r>
    <x v="855"/>
    <n v="0.61429999999999996"/>
    <n v="6.1429999999999992E-3"/>
    <n v="306430021.22000003"/>
    <n v="1871745.0091242797"/>
    <n v="1734431.2600000501"/>
    <n v="-137313.74912422965"/>
  </r>
  <r>
    <x v="856"/>
    <n v="0.37419999999999998"/>
    <n v="3.7419999999999997E-3"/>
    <n v="307430680.25"/>
    <n v="1146661.1394052401"/>
    <n v="1000659.0299999714"/>
    <n v="-146002.10940526868"/>
  </r>
  <r>
    <x v="857"/>
    <n v="0.1177"/>
    <n v="1.1770000000000001E-3"/>
    <n v="308254779.05000001"/>
    <n v="361845.91065425001"/>
    <n v="824098.80000001192"/>
    <n v="462252.88934576191"/>
  </r>
  <r>
    <x v="858"/>
    <n v="-7.8399999999999997E-2"/>
    <n v="-7.8399999999999997E-4"/>
    <n v="308425997.83999997"/>
    <n v="-241671.74677520001"/>
    <n v="171218.78999996185"/>
    <n v="412890.53677516186"/>
  </r>
  <r>
    <x v="859"/>
    <n v="-0.27460000000000001"/>
    <n v="-2.7460000000000002E-3"/>
    <n v="308126892.38"/>
    <n v="-846937.79006864002"/>
    <n v="-299105.45999997854"/>
    <n v="547832.33006866148"/>
  </r>
  <r>
    <x v="860"/>
    <n v="0.1082"/>
    <n v="1.0820000000000001E-3"/>
    <n v="308354462.11000001"/>
    <n v="333393.29755516001"/>
    <n v="227569.73000001907"/>
    <n v="-105823.56755514094"/>
  </r>
  <r>
    <x v="861"/>
    <n v="0.33400000000000002"/>
    <n v="3.3400000000000001E-3"/>
    <n v="309448419.13999999"/>
    <n v="1029903.9034474001"/>
    <n v="1093957.0299999714"/>
    <n v="64053.12655257131"/>
  </r>
  <r>
    <x v="862"/>
    <n v="0.21540000000000001"/>
    <n v="2.1540000000000001E-3"/>
    <n v="310096004.94"/>
    <n v="666551.89482756006"/>
    <n v="647585.80000001192"/>
    <n v="-18966.094827548135"/>
  </r>
  <r>
    <x v="863"/>
    <n v="5.8599999999999999E-2"/>
    <n v="5.8600000000000004E-4"/>
    <n v="310424418.38"/>
    <n v="181716.25889484002"/>
    <n v="328413.43999999762"/>
    <n v="146697.18110515759"/>
  </r>
  <r>
    <x v="864"/>
    <n v="0.996"/>
    <n v="9.9600000000000001E-3"/>
    <n v="313494484.50999999"/>
    <n v="3091827.2070648"/>
    <n v="3070066.1299999952"/>
    <n v="-21761.077064804733"/>
  </r>
  <r>
    <x v="865"/>
    <n v="5.8000000000000003E-2"/>
    <n v="5.8E-4"/>
    <n v="313789935.44999999"/>
    <n v="181826.80101579998"/>
    <n v="295450.93999999762"/>
    <n v="113624.13898419763"/>
  </r>
  <r>
    <x v="866"/>
    <n v="-0.66669999999999996"/>
    <n v="-6.6669999999999993E-3"/>
    <n v="311657214.18000001"/>
    <n v="-2092037.4996451498"/>
    <n v="-2132721.2699999809"/>
    <n v="-40683.770354831126"/>
  </r>
  <r>
    <x v="867"/>
    <n v="-0.4572"/>
    <n v="-4.5719999999999997E-3"/>
    <n v="306174009.82999998"/>
    <n v="-1424896.7832309599"/>
    <n v="-5483204.3500000238"/>
    <n v="-4058307.5667690639"/>
  </r>
  <r>
    <x v="868"/>
    <n v="0.3029"/>
    <n v="3.029E-3"/>
    <n v="307161781.22000003"/>
    <n v="927401.07577507"/>
    <n v="987771.3900000453"/>
    <n v="60370.3142249753"/>
  </r>
  <r>
    <x v="869"/>
    <n v="-0.66249999999999998"/>
    <n v="-6.6249999999999998E-3"/>
    <n v="302475185.19"/>
    <n v="-2034946.8005825002"/>
    <n v="-4686596.030000031"/>
    <n v="-2651649.2294175308"/>
  </r>
  <r>
    <x v="870"/>
    <n v="6.8699999999999997E-2"/>
    <n v="6.87E-4"/>
    <n v="302816415.63999999"/>
    <n v="207800.45222553"/>
    <n v="341230.44999998808"/>
    <n v="133429.99777445808"/>
  </r>
  <r>
    <x v="871"/>
    <n v="-1.2153"/>
    <n v="-1.2153000000000001E-2"/>
    <n v="299077996.94999999"/>
    <n v="-3680127.8992729201"/>
    <n v="-3738418.6899999976"/>
    <n v="-58290.790727077518"/>
  </r>
  <r>
    <x v="872"/>
    <n v="0.19839999999999999"/>
    <n v="1.9840000000000001E-3"/>
    <n v="299759432.94"/>
    <n v="593370.7459488"/>
    <n v="681435.99000000954"/>
    <n v="88065.244051209535"/>
  </r>
  <r>
    <x v="873"/>
    <n v="6.93E-2"/>
    <n v="6.9300000000000004E-4"/>
    <n v="299776832.26999998"/>
    <n v="207733.28702742001"/>
    <n v="17399.329999983311"/>
    <n v="-190333.9570274367"/>
  </r>
  <r>
    <x v="874"/>
    <n v="-0.10879999999999999"/>
    <n v="-1.088E-3"/>
    <n v="299438745.48000002"/>
    <n v="-326157.19350975996"/>
    <n v="-338086.78999996185"/>
    <n v="-11929.59649020189"/>
  </r>
  <r>
    <x v="875"/>
    <n v="5.9400000000000001E-2"/>
    <n v="5.9400000000000002E-4"/>
    <n v="299739884.63"/>
    <n v="177866.61481512"/>
    <n v="301139.14999997616"/>
    <n v="123272.53518485615"/>
  </r>
  <r>
    <x v="876"/>
    <n v="-0.3861"/>
    <n v="-3.8609999999999998E-3"/>
    <n v="298920729.14999998"/>
    <n v="-1157295.69455643"/>
    <n v="-819155.48000001907"/>
    <n v="338140.21455641091"/>
  </r>
  <r>
    <x v="877"/>
    <n v="7.9500000000000001E-2"/>
    <n v="7.9500000000000003E-4"/>
    <n v="299182871.80000001"/>
    <n v="237641.97967424997"/>
    <n v="262142.65000003576"/>
    <n v="24500.670325785788"/>
  </r>
  <r>
    <x v="878"/>
    <n v="9.9000000000000008E-3"/>
    <n v="9.9000000000000008E-5"/>
    <n v="299848890.37"/>
    <n v="29619.104308200003"/>
    <n v="666018.56999999285"/>
    <n v="636399.4656917929"/>
  </r>
  <r>
    <x v="879"/>
    <n v="0.1986"/>
    <n v="1.9859999999999999E-3"/>
    <n v="300804134.79000002"/>
    <n v="595499.89627481997"/>
    <n v="955244.42000001669"/>
    <n v="359744.52372519672"/>
  </r>
  <r>
    <x v="880"/>
    <n v="0.78290000000000004"/>
    <n v="7.8290000000000009E-3"/>
    <n v="304245896.37"/>
    <n v="2354995.5712709106"/>
    <n v="3441761.5799999833"/>
    <n v="1086766.0087290728"/>
  </r>
  <r>
    <x v="881"/>
    <n v="0.57030000000000003"/>
    <n v="5.7030000000000006E-3"/>
    <n v="306867641.03999996"/>
    <n v="1735114.3469981102"/>
    <n v="2621744.6699999571"/>
    <n v="886630.3230018469"/>
  </r>
  <r>
    <x v="882"/>
    <n v="0.41060000000000002"/>
    <n v="4.1060000000000003E-3"/>
    <n v="308110101.55000001"/>
    <n v="1259998.5341102399"/>
    <n v="1242460.5100000501"/>
    <n v="-17538.024110189872"/>
  </r>
  <r>
    <x v="883"/>
    <n v="-0.94450000000000001"/>
    <n v="-9.4450000000000003E-3"/>
    <n v="305475715.88999999"/>
    <n v="-2910099.9091397501"/>
    <n v="-2634385.6600000262"/>
    <n v="275714.24913972383"/>
  </r>
  <r>
    <x v="884"/>
    <n v="0.79620000000000002"/>
    <n v="7.9620000000000003E-3"/>
    <n v="308735491.76999998"/>
    <n v="2432197.6499161799"/>
    <n v="3259775.8799999952"/>
    <n v="827578.23008381529"/>
  </r>
  <r>
    <x v="885"/>
    <n v="0.19500000000000001"/>
    <n v="1.9500000000000001E-3"/>
    <n v="309382690.49000001"/>
    <n v="602034.20895150001"/>
    <n v="647198.72000002861"/>
    <n v="45164.511048528599"/>
  </r>
  <r>
    <x v="886"/>
    <n v="-0.37959999999999999"/>
    <n v="-3.7959999999999999E-3"/>
    <n v="307995511.55000001"/>
    <n v="-1174416.6931000401"/>
    <n v="-1387178.9399999976"/>
    <n v="-212762.24689995754"/>
  </r>
  <r>
    <x v="887"/>
    <n v="0.47870000000000001"/>
    <n v="4.7870000000000005E-3"/>
    <n v="309962835.81"/>
    <n v="1474374.5137898503"/>
    <n v="1967324.2599999905"/>
    <n v="492949.74621014018"/>
  </r>
  <r>
    <x v="888"/>
    <n v="0.48620000000000002"/>
    <n v="4.862E-3"/>
    <n v="311728591.94"/>
    <n v="1507039.3077082201"/>
    <n v="1765756.1299999952"/>
    <n v="258716.82229177514"/>
  </r>
  <r>
    <x v="889"/>
    <n v="-0.26129999999999998"/>
    <n v="-2.6129999999999999E-3"/>
    <n v="311597868.64000005"/>
    <n v="-814546.81073922"/>
    <n v="-130723.29999995232"/>
    <n v="683823.51073926769"/>
  </r>
  <r>
    <x v="890"/>
    <n v="-0.49480000000000002"/>
    <n v="-4.9480000000000001E-3"/>
    <n v="310157467.11000001"/>
    <n v="-1541786.2540307203"/>
    <n v="-1440401.530000031"/>
    <n v="101384.72403068934"/>
  </r>
  <r>
    <x v="891"/>
    <n v="-0.18529999999999999"/>
    <n v="-1.8529999999999998E-3"/>
    <n v="309592197.56999999"/>
    <n v="-574721.78655482992"/>
    <n v="-565269.54000002146"/>
    <n v="9452.2465548084583"/>
  </r>
  <r>
    <x v="892"/>
    <n v="0.40050000000000002"/>
    <n v="4.0049999999999999E-3"/>
    <n v="311401817.34000003"/>
    <n v="1239916.7512678499"/>
    <n v="1809619.7700000405"/>
    <n v="569703.0187321906"/>
  </r>
  <r>
    <x v="893"/>
    <n v="0.67130000000000001"/>
    <n v="6.7130000000000002E-3"/>
    <n v="313707406.02000004"/>
    <n v="2090440.3998034203"/>
    <n v="2305588.6800000072"/>
    <n v="215148.28019658686"/>
  </r>
  <r>
    <x v="894"/>
    <n v="0.2223"/>
    <n v="2.2230000000000001E-3"/>
    <n v="315241791.16999996"/>
    <n v="697371.56358246016"/>
    <n v="1534385.1499999166"/>
    <n v="837013.58641745639"/>
  </r>
  <r>
    <x v="895"/>
    <n v="-4.82E-2"/>
    <n v="-4.8200000000000001E-4"/>
    <n v="315236659.90999997"/>
    <n v="-151946.54334393999"/>
    <n v="-5131.2599999904633"/>
    <n v="146815.28334394953"/>
  </r>
  <r>
    <x v="896"/>
    <n v="-0.6946"/>
    <n v="-6.9459999999999999E-3"/>
    <n v="314906082.95999998"/>
    <n v="-2189633.8397348598"/>
    <n v="-330576.94999998808"/>
    <n v="1859056.8897348717"/>
  </r>
  <r>
    <x v="897"/>
    <n v="0.28170000000000001"/>
    <n v="2.8170000000000001E-3"/>
    <n v="315759478.47000003"/>
    <n v="887090.43569831992"/>
    <n v="853395.51000005007"/>
    <n v="-33694.925698269857"/>
  </r>
  <r>
    <x v="898"/>
    <n v="-0.1066"/>
    <n v="-1.0660000000000001E-3"/>
    <n v="315704906.31"/>
    <n v="-336599.60404902004"/>
    <n v="-54572.160000026226"/>
    <n v="282027.44404899381"/>
  </r>
  <r>
    <x v="899"/>
    <n v="-9.7000000000000003E-3"/>
    <n v="-9.7E-5"/>
    <n v="316753818"/>
    <n v="-30623.375912070002"/>
    <n v="1048911.6899999976"/>
    <n v="1079535.0659120677"/>
  </r>
  <r>
    <x v="900"/>
    <n v="0.55289999999999995"/>
    <n v="5.5289999999999992E-3"/>
    <n v="319108084.09000003"/>
    <n v="1751331.8597219998"/>
    <n v="2354266.0900000334"/>
    <n v="602934.23027803353"/>
  </r>
  <r>
    <x v="901"/>
    <n v="8.6800000000000002E-2"/>
    <n v="8.6800000000000006E-4"/>
    <n v="320580044.97999996"/>
    <n v="276985.81699012005"/>
    <n v="1471960.8899999261"/>
    <n v="1194975.073009806"/>
  </r>
  <r>
    <x v="902"/>
    <n v="0.45300000000000001"/>
    <n v="4.5300000000000002E-3"/>
    <n v="322176193.22000003"/>
    <n v="1452227.6037593998"/>
    <n v="1596148.2400000691"/>
    <n v="143920.63624066929"/>
  </r>
  <r>
    <x v="903"/>
    <n v="0.12470000000000001"/>
    <n v="1.2470000000000001E-3"/>
    <n v="322879307.82999998"/>
    <n v="401753.71294534003"/>
    <n v="703114.6099999547"/>
    <n v="301360.89705461467"/>
  </r>
  <r>
    <x v="904"/>
    <n v="0.17249999999999999"/>
    <n v="1.725E-3"/>
    <n v="323666536.31999999"/>
    <n v="556966.80600674998"/>
    <n v="787228.49000000954"/>
    <n v="230261.68399325956"/>
  </r>
  <r>
    <x v="905"/>
    <n v="-0.1148"/>
    <n v="-1.1479999999999999E-3"/>
    <n v="323696967.09999996"/>
    <n v="-371569.18369535997"/>
    <n v="30430.77999997139"/>
    <n v="401999.96369533136"/>
  </r>
  <r>
    <x v="906"/>
    <n v="-0.6129"/>
    <n v="-6.1289999999999999E-3"/>
    <n v="321960920.31999999"/>
    <n v="-1983938.7113558997"/>
    <n v="-1736046.7799999714"/>
    <n v="247891.9313559283"/>
  </r>
  <r>
    <x v="907"/>
    <n v="0.59740000000000004"/>
    <n v="5.9740000000000001E-3"/>
    <n v="324084679.49000001"/>
    <n v="1923394.53799168"/>
    <n v="2123759.1700000167"/>
    <n v="200364.63200833672"/>
  </r>
  <r>
    <x v="908"/>
    <n v="-0.2586"/>
    <n v="-2.5859999999999998E-3"/>
    <n v="323455420.08000004"/>
    <n v="-838082.98116113991"/>
    <n v="-629259.40999996662"/>
    <n v="208823.57116117328"/>
  </r>
  <r>
    <x v="909"/>
    <n v="0.1825"/>
    <n v="1.825E-3"/>
    <n v="324207783.97000003"/>
    <n v="590306.14164600009"/>
    <n v="752363.88999998569"/>
    <n v="162057.7483539856"/>
  </r>
  <r>
    <x v="910"/>
    <n v="0.20130000000000001"/>
    <n v="2.013E-3"/>
    <n v="325255903.19999999"/>
    <n v="652630.26913161005"/>
    <n v="1048119.2299999595"/>
    <n v="395488.96086834942"/>
  </r>
  <r>
    <x v="911"/>
    <n v="-9.5699999999999993E-2"/>
    <n v="-9.5699999999999995E-4"/>
    <n v="324953690.11000001"/>
    <n v="-311269.8993624"/>
    <n v="-302213.08999997377"/>
    <n v="9056.8093624262256"/>
  </r>
  <r>
    <x v="912"/>
    <n v="-0.25850000000000001"/>
    <n v="-2.5850000000000001E-3"/>
    <n v="324283807.56"/>
    <n v="-840005.28893435001"/>
    <n v="-669882.55000001192"/>
    <n v="170122.73893433809"/>
  </r>
  <r>
    <x v="913"/>
    <n v="-0.12479999999999999"/>
    <n v="-1.248E-3"/>
    <n v="323958342.19"/>
    <n v="-404706.19183487998"/>
    <n v="-325465.37000000477"/>
    <n v="79240.821834875213"/>
  </r>
  <r>
    <x v="914"/>
    <n v="0.24990000000000001"/>
    <n v="2.4989999999999999E-3"/>
    <n v="324792122.99000001"/>
    <n v="809571.89713280997"/>
    <n v="833780.80000001192"/>
    <n v="24208.902867201949"/>
  </r>
  <r>
    <x v="915"/>
    <n v="0.32600000000000001"/>
    <n v="3.2600000000000003E-3"/>
    <n v="325762168.85000002"/>
    <n v="1058822.3209474001"/>
    <n v="970045.86000001431"/>
    <n v="-88776.460947385756"/>
  </r>
  <r>
    <x v="916"/>
    <n v="4.7800000000000002E-2"/>
    <n v="4.7800000000000002E-4"/>
    <n v="325890785.26999998"/>
    <n v="155714.31671030002"/>
    <n v="128616.41999995708"/>
    <n v="-27097.896710342931"/>
  </r>
  <r>
    <x v="917"/>
    <n v="0.3821"/>
    <n v="3.8209999999999997E-3"/>
    <n v="327119727.91000003"/>
    <n v="1245228.6905166698"/>
    <n v="1228942.6400000453"/>
    <n v="-16286.050516624469"/>
  </r>
  <r>
    <x v="918"/>
    <n v="-0.38069999999999998"/>
    <n v="-3.8069999999999996E-3"/>
    <n v="326035261.03000003"/>
    <n v="-1245344.80415337"/>
    <n v="-1084466.8799999952"/>
    <n v="160877.92415337474"/>
  </r>
  <r>
    <x v="919"/>
    <n v="-1.9099999999999999E-2"/>
    <n v="-1.9099999999999998E-4"/>
    <n v="326092587.13999999"/>
    <n v="-62272.73485673"/>
    <n v="57326.1099999547"/>
    <n v="119598.84485668471"/>
  </r>
  <r>
    <x v="920"/>
    <n v="-0.2198"/>
    <n v="-2.1979999999999999E-3"/>
    <n v="325632441.88999999"/>
    <n v="-716751.50653371995"/>
    <n v="-460145.25"/>
    <n v="256606.25653371995"/>
  </r>
  <r>
    <x v="921"/>
    <n v="-0.3256"/>
    <n v="-3.2560000000000002E-3"/>
    <n v="324661080.86000001"/>
    <n v="-1060259.23079384"/>
    <n v="-971361.02999997139"/>
    <n v="88898.200793868629"/>
  </r>
  <r>
    <x v="922"/>
    <n v="-0.78779999999999994"/>
    <n v="-7.8779999999999996E-3"/>
    <n v="322766127.70999998"/>
    <n v="-2557679.9950150801"/>
    <n v="-1894953.1500000358"/>
    <n v="662726.84501504432"/>
  </r>
  <r>
    <x v="923"/>
    <n v="-0.184"/>
    <n v="-1.8400000000000001E-3"/>
    <n v="322616559.24000001"/>
    <n v="-593889.67498639994"/>
    <n v="-149568.46999996901"/>
    <n v="444321.20498643094"/>
  </r>
  <r>
    <x v="924"/>
    <n v="-9.7000000000000003E-3"/>
    <n v="-9.7E-5"/>
    <n v="323060196.94"/>
    <n v="-31293.806246280001"/>
    <n v="443637.69999998808"/>
    <n v="474931.50624626805"/>
  </r>
  <r>
    <x v="925"/>
    <n v="0.3493"/>
    <n v="3.493E-3"/>
    <n v="324371212.23000002"/>
    <n v="1128449.26791142"/>
    <n v="1311015.2900000215"/>
    <n v="182566.02208860149"/>
  </r>
  <r>
    <x v="926"/>
    <n v="0.12570000000000001"/>
    <n v="1.2570000000000001E-3"/>
    <n v="325095430.36000001"/>
    <n v="407734.61377311003"/>
    <n v="724218.12999999523"/>
    <n v="316483.5162268852"/>
  </r>
  <r>
    <x v="927"/>
    <n v="-0.1255"/>
    <n v="-1.255E-3"/>
    <n v="324961937.22000003"/>
    <n v="-407994.76510180003"/>
    <n v="-133493.13999998569"/>
    <n v="274501.62510181434"/>
  </r>
  <r>
    <x v="928"/>
    <n v="-0.19339999999999999"/>
    <n v="-1.934E-3"/>
    <n v="324560520.13"/>
    <n v="-628476.38658348005"/>
    <n v="-401417.09000003338"/>
    <n v="227059.29658344667"/>
  </r>
  <r>
    <x v="929"/>
    <n v="0.25190000000000001"/>
    <n v="2.519E-3"/>
    <n v="325586892.74000001"/>
    <n v="817567.95020746998"/>
    <n v="1026372.6100000143"/>
    <n v="208804.65979254432"/>
  </r>
  <r>
    <x v="930"/>
    <n v="-9.6600000000000005E-2"/>
    <n v="-9.6600000000000006E-4"/>
    <n v="325451825.60000002"/>
    <n v="-314516.93838684005"/>
    <n v="-135067.13999998569"/>
    <n v="179449.79838685435"/>
  </r>
  <r>
    <x v="931"/>
    <n v="0.62870000000000004"/>
    <n v="6.2870000000000001E-3"/>
    <n v="327852170.69999999"/>
    <n v="2046115.6275472001"/>
    <n v="2400345.0999999642"/>
    <n v="354229.47245276417"/>
  </r>
  <r>
    <x v="932"/>
    <n v="0.2787"/>
    <n v="2.787E-3"/>
    <n v="328978578.47000003"/>
    <n v="913723.99974090001"/>
    <n v="1126407.7700000405"/>
    <n v="212683.77025914053"/>
  </r>
  <r>
    <x v="933"/>
    <n v="-1.9199999999999998E-2"/>
    <n v="-1.9199999999999998E-4"/>
    <n v="329382439.21999997"/>
    <n v="-63163.88706624"/>
    <n v="403860.7499999404"/>
    <n v="467024.63706618041"/>
  </r>
  <r>
    <x v="934"/>
    <n v="0.2205"/>
    <n v="2.2049999999999999E-3"/>
    <n v="330256500.40999997"/>
    <n v="726288.27848009986"/>
    <n v="874061.18999999762"/>
    <n v="147772.91151989775"/>
  </r>
  <r>
    <x v="935"/>
    <n v="-0.34439999999999998"/>
    <n v="-3.444E-3"/>
    <n v="329408082.76999998"/>
    <n v="-1137403.3874120398"/>
    <n v="-848417.63999998569"/>
    <n v="288985.7474120541"/>
  </r>
  <r>
    <x v="936"/>
    <n v="0.1152"/>
    <n v="1.152E-3"/>
    <n v="330066412.54000002"/>
    <n v="379478.11135103996"/>
    <n v="658329.77000004053"/>
    <n v="278851.65864900057"/>
  </r>
  <r>
    <x v="937"/>
    <n v="0.48899999999999999"/>
    <n v="4.8900000000000002E-3"/>
    <n v="332004556.97000003"/>
    <n v="1614024.7573206001"/>
    <n v="1938144.4300000072"/>
    <n v="324119.67267940706"/>
  </r>
  <r>
    <x v="938"/>
    <n v="0.20039999999999999"/>
    <n v="2.0040000000000001E-3"/>
    <n v="332828717.26999998"/>
    <n v="665337.13216788007"/>
    <n v="824160.29999995232"/>
    <n v="158823.16783207224"/>
  </r>
  <r>
    <x v="939"/>
    <n v="0.14280000000000001"/>
    <n v="1.428E-3"/>
    <n v="333683381.13999999"/>
    <n v="475279.40826155996"/>
    <n v="854663.87000000477"/>
    <n v="379384.46173844481"/>
  </r>
  <r>
    <x v="940"/>
    <n v="0.19020000000000001"/>
    <n v="1.902E-3"/>
    <n v="335088436.48000002"/>
    <n v="634665.79092827998"/>
    <n v="1405055.3400000334"/>
    <n v="770389.5490717534"/>
  </r>
  <r>
    <x v="941"/>
    <n v="-0.1898"/>
    <n v="-1.8979999999999999E-3"/>
    <n v="334905703.15999997"/>
    <n v="-635997.85243903997"/>
    <n v="-182733.32000005245"/>
    <n v="453264.53243898752"/>
  </r>
  <r>
    <x v="942"/>
    <n v="0"/>
    <n v="0"/>
    <n v="335674808.75"/>
    <n v="0"/>
    <n v="769105.59000003338"/>
    <n v="769105.59000003338"/>
  </r>
  <r>
    <x v="943"/>
    <n v="-0.69410000000000005"/>
    <n v="-6.9410000000000001E-3"/>
    <n v="333785853.19"/>
    <n v="-2329918.8475337499"/>
    <n v="-1888955.5600000024"/>
    <n v="440963.2875337475"/>
  </r>
  <r>
    <x v="944"/>
    <n v="-0.54579999999999995"/>
    <n v="-5.4579999999999993E-3"/>
    <n v="331800485.56"/>
    <n v="-1821803.1867110198"/>
    <n v="-1985367.6299999952"/>
    <n v="-163564.4432889754"/>
  </r>
  <r>
    <x v="945"/>
    <n v="-0.31769999999999998"/>
    <n v="-3.1769999999999997E-3"/>
    <n v="330829577.31"/>
    <n v="-1054130.14262412"/>
    <n v="-970908.25"/>
    <n v="83221.892624119995"/>
  </r>
  <r>
    <x v="946"/>
    <n v="-0.4829"/>
    <n v="-4.829E-3"/>
    <n v="329233018.61000001"/>
    <n v="-1597576.02882999"/>
    <n v="-1596558.6999999881"/>
    <n v="1017.3288300018758"/>
  </r>
  <r>
    <x v="947"/>
    <n v="-1.5430999999999999"/>
    <n v="-1.5430999999999999E-2"/>
    <n v="324698046.05000001"/>
    <n v="-5080394.7101709098"/>
    <n v="-4534972.5600000024"/>
    <n v="545422.15017090738"/>
  </r>
  <r>
    <x v="948"/>
    <n v="-1.9517"/>
    <n v="-1.9517E-2"/>
    <n v="318640811.32999998"/>
    <n v="-6337131.7647578502"/>
    <n v="-6057234.7200000286"/>
    <n v="279897.0447578216"/>
  </r>
  <r>
    <x v="949"/>
    <n v="0.45240000000000002"/>
    <n v="4.5240000000000002E-3"/>
    <n v="320170061.61000001"/>
    <n v="1441531.0304569199"/>
    <n v="1529250.280000031"/>
    <n v="87719.249543111073"/>
  </r>
  <r>
    <x v="950"/>
    <n v="-0.30020000000000002"/>
    <n v="-3.0020000000000003E-3"/>
    <n v="319506361.53999996"/>
    <n v="-961150.52495322016"/>
    <n v="-663700.07000005245"/>
    <n v="297450.4549531677"/>
  </r>
  <r>
    <x v="951"/>
    <n v="1.7365999999999999"/>
    <n v="1.7365999999999999E-2"/>
    <n v="325090689.75"/>
    <n v="5548547.4745036392"/>
    <n v="5584328.2100000381"/>
    <n v="35780.735496398993"/>
  </r>
  <r>
    <x v="952"/>
    <n v="0.15790000000000001"/>
    <n v="1.5790000000000001E-3"/>
    <n v="327393096.85999995"/>
    <n v="513318.19911525003"/>
    <n v="2302407.1099999547"/>
    <n v="1789088.9108847047"/>
  </r>
  <r>
    <x v="953"/>
    <n v="-0.33489999999999998"/>
    <n v="-3.3489999999999995E-3"/>
    <n v="326469395.16999996"/>
    <n v="-1096439.4813841397"/>
    <n v="-923701.68999999762"/>
    <n v="172737.79138414213"/>
  </r>
  <r>
    <x v="954"/>
    <n v="-0.48430000000000001"/>
    <n v="-4.8430000000000001E-3"/>
    <n v="325128672.49000001"/>
    <n v="-1581091.2808083098"/>
    <n v="-1340722.6799999475"/>
    <n v="240368.60080836224"/>
  </r>
  <r>
    <x v="955"/>
    <n v="-0.1192"/>
    <n v="-1.1919999999999999E-3"/>
    <n v="326087169.72000003"/>
    <n v="-387553.37760807999"/>
    <n v="958497.23000001907"/>
    <n v="1346050.607608099"/>
  </r>
  <r>
    <x v="956"/>
    <n v="-1.0143"/>
    <n v="-1.0142999999999999E-2"/>
    <n v="322879349.72000003"/>
    <n v="-3307502.1624699598"/>
    <n v="-3207820"/>
    <n v="99682.162469959818"/>
  </r>
  <r>
    <x v="957"/>
    <n v="-0.6028"/>
    <n v="-6.0280000000000004E-3"/>
    <n v="320925979.74000001"/>
    <n v="-1946316.7201121603"/>
    <n v="-1953369.9800000191"/>
    <n v="-7053.2598878587596"/>
  </r>
  <r>
    <x v="958"/>
    <n v="-8.09E-2"/>
    <n v="-8.0900000000000004E-4"/>
    <n v="320892164.34999996"/>
    <n v="-259629.11760966002"/>
    <n v="-33815.3900000453"/>
    <n v="225813.72760961473"/>
  </r>
  <r>
    <x v="959"/>
    <n v="-0.55630000000000002"/>
    <n v="-5.5630000000000002E-3"/>
    <n v="317773950.80000001"/>
    <n v="-1785123.11027905"/>
    <n v="-3118213.5499999523"/>
    <n v="-1333090.4397209024"/>
  </r>
  <r>
    <x v="960"/>
    <n v="0.1933"/>
    <n v="1.933E-3"/>
    <n v="319451775.07999998"/>
    <n v="614257.04689640005"/>
    <n v="1677824.2799999714"/>
    <n v="1063567.2331035715"/>
  </r>
  <r>
    <x v="961"/>
    <n v="0.88319999999999999"/>
    <n v="8.8319999999999996E-3"/>
    <n v="322333400.96000004"/>
    <n v="2821398.0775065599"/>
    <n v="2881625.8800000548"/>
    <n v="60227.802493494935"/>
  </r>
  <r>
    <x v="962"/>
    <n v="0.80510000000000004"/>
    <n v="8.0510000000000009E-3"/>
    <n v="325561221.31"/>
    <n v="2595106.2111289604"/>
    <n v="3227820.3499999642"/>
    <n v="632714.13887100387"/>
  </r>
  <r>
    <x v="963"/>
    <n v="0.69879999999999998"/>
    <n v="6.9879999999999994E-3"/>
    <n v="329728381.40000004"/>
    <n v="2275021.8145142798"/>
    <n v="4167160.0900000334"/>
    <n v="1892138.2754857535"/>
  </r>
  <r>
    <x v="964"/>
    <n v="-0.3569"/>
    <n v="-3.5690000000000001E-3"/>
    <n v="328754879.27000004"/>
    <n v="-1176800.5932166001"/>
    <n v="-973502.12999999523"/>
    <n v="203298.4632166049"/>
  </r>
  <r>
    <x v="965"/>
    <n v="0.39800000000000002"/>
    <n v="3.98E-3"/>
    <n v="331493808.92000002"/>
    <n v="1308444.4194946003"/>
    <n v="2738929.6499999762"/>
    <n v="1430485.2305053759"/>
  </r>
  <r>
    <x v="966"/>
    <n v="0.7036"/>
    <n v="7.0359999999999997E-3"/>
    <n v="333067893.16000003"/>
    <n v="2332390.4395611202"/>
    <n v="1574084.2400000095"/>
    <n v="-758306.1995611107"/>
  </r>
  <r>
    <x v="967"/>
    <n v="0.42309999999999998"/>
    <n v="4.2309999999999995E-3"/>
    <n v="335021905.24000001"/>
    <n v="1409210.2559599599"/>
    <n v="1954012.0799999833"/>
    <n v="544801.82404002338"/>
  </r>
  <r>
    <x v="968"/>
    <n v="-8.8200000000000001E-2"/>
    <n v="-8.8199999999999997E-4"/>
    <n v="335189144.59000003"/>
    <n v="-295489.32042167999"/>
    <n v="167239.35000002384"/>
    <n v="462728.67042170384"/>
  </r>
  <r>
    <x v="969"/>
    <n v="-0.44130000000000003"/>
    <n v="-4.4130000000000003E-3"/>
    <n v="333871315.98000002"/>
    <n v="-1479189.6950756703"/>
    <n v="-1317828.6100000143"/>
    <n v="161361.08507565595"/>
  </r>
  <r>
    <x v="970"/>
    <n v="-0.19700000000000001"/>
    <n v="-1.97E-3"/>
    <n v="333282478.71999997"/>
    <n v="-657726.49248060002"/>
    <n v="-588837.26000005007"/>
    <n v="68889.232480549952"/>
  </r>
  <r>
    <x v="971"/>
    <n v="-0.55279999999999996"/>
    <n v="-5.5279999999999999E-3"/>
    <n v="333187186.36000001"/>
    <n v="-1842385.5423641598"/>
    <n v="-95292.3599999547"/>
    <n v="1747093.1823642051"/>
  </r>
  <r>
    <x v="972"/>
    <n v="-0.1787"/>
    <n v="-1.787E-3"/>
    <n v="332714897.69"/>
    <n v="-595405.50202531996"/>
    <n v="-472288.67000001669"/>
    <n v="123116.83202530327"/>
  </r>
  <r>
    <x v="973"/>
    <n v="-0.21879999999999999"/>
    <n v="-2.1879999999999998E-3"/>
    <n v="332285918.50999999"/>
    <n v="-727980.19614571996"/>
    <n v="-428979.18000000715"/>
    <n v="299001.01614571281"/>
  </r>
  <r>
    <x v="974"/>
    <n v="-0.94669999999999999"/>
    <n v="-9.4669999999999997E-3"/>
    <n v="329473962.44"/>
    <n v="-3145750.7905341699"/>
    <n v="-2811956.0699999928"/>
    <n v="333794.72053417703"/>
  </r>
  <r>
    <x v="975"/>
    <n v="-0.83499999999999996"/>
    <n v="-8.3499999999999998E-3"/>
    <n v="326823007.52999997"/>
    <n v="-2751107.5863739997"/>
    <n v="-2650954.9100000262"/>
    <n v="100152.67637397349"/>
  </r>
  <r>
    <x v="976"/>
    <n v="0.35510000000000003"/>
    <n v="3.5510000000000003E-3"/>
    <n v="328228791.76999998"/>
    <n v="1160548.4997390299"/>
    <n v="1405784.2400000095"/>
    <n v="245235.74026097963"/>
  </r>
  <r>
    <x v="977"/>
    <n v="-0.33360000000000001"/>
    <n v="-3.336E-3"/>
    <n v="327208895.02999997"/>
    <n v="-1094971.24934472"/>
    <n v="-1019896.7400000095"/>
    <n v="75074.509344710503"/>
  </r>
  <r>
    <x v="978"/>
    <n v="0.41589999999999999"/>
    <n v="4.1589999999999995E-3"/>
    <n v="328586674.20999998"/>
    <n v="1360861.7944297697"/>
    <n v="1377779.1800000072"/>
    <n v="16917.385570237413"/>
  </r>
  <r>
    <x v="979"/>
    <n v="0.58589999999999998"/>
    <n v="5.8589999999999996E-3"/>
    <n v="330449277.10000002"/>
    <n v="1925189.3241963896"/>
    <n v="1862602.8900000453"/>
    <n v="-62586.434196344344"/>
  </r>
  <r>
    <x v="980"/>
    <n v="0.56240000000000001"/>
    <n v="5.6240000000000005E-3"/>
    <n v="332357895.45999998"/>
    <n v="1858446.7344104003"/>
    <n v="1908618.3599999547"/>
    <n v="50171.625589554431"/>
  </r>
  <r>
    <x v="981"/>
    <n v="0.78890000000000005"/>
    <n v="7.8890000000000002E-3"/>
    <n v="335285420.74000001"/>
    <n v="2621971.4372839397"/>
    <n v="2927525.280000031"/>
    <n v="305553.84271609131"/>
  </r>
  <r>
    <x v="982"/>
    <n v="-0.39629999999999999"/>
    <n v="-3.9629999999999995E-3"/>
    <n v="334234389.49000001"/>
    <n v="-1328736.12239262"/>
    <n v="-1051031.25"/>
    <n v="277704.87239261996"/>
  </r>
  <r>
    <x v="983"/>
    <n v="0.4476"/>
    <n v="4.4759999999999999E-3"/>
    <n v="335686524.00999999"/>
    <n v="1496033.1273572401"/>
    <n v="1452134.5199999809"/>
    <n v="-43898.607357259141"/>
  </r>
  <r>
    <x v="984"/>
    <n v="0.50509999999999999"/>
    <n v="5.0509999999999999E-3"/>
    <n v="337857905.23000002"/>
    <n v="1695552.63277451"/>
    <n v="2171381.2200000286"/>
    <n v="475828.58722551866"/>
  </r>
  <r>
    <x v="985"/>
    <n v="-1.7637"/>
    <n v="-1.7637E-2"/>
    <n v="331968869.56999999"/>
    <n v="-5958799.8745415099"/>
    <n v="-5889035.6600000262"/>
    <n v="69764.21454148367"/>
  </r>
  <r>
    <x v="986"/>
    <n v="-0.38109999999999999"/>
    <n v="-3.8110000000000002E-3"/>
    <n v="331108536.19999999"/>
    <n v="-1265133.36193127"/>
    <n v="-860333.37000000477"/>
    <n v="404799.99193126522"/>
  </r>
  <r>
    <x v="987"/>
    <n v="-1.4801"/>
    <n v="-1.4801E-2"/>
    <n v="326787954.56"/>
    <n v="-4900737.4442961998"/>
    <n v="-4320581.6399999857"/>
    <n v="580155.80429621413"/>
  </r>
  <r>
    <x v="988"/>
    <n v="-0.65410000000000001"/>
    <n v="-6.5409999999999999E-3"/>
    <n v="325013856.52999997"/>
    <n v="-2137520.0107769598"/>
    <n v="-1774098.030000031"/>
    <n v="363421.98077692883"/>
  </r>
  <r>
    <x v="989"/>
    <n v="-0.87439999999999996"/>
    <n v="-8.744E-3"/>
    <n v="322299497.42000002"/>
    <n v="-2841921.1614983198"/>
    <n v="-2714359.1099999547"/>
    <n v="127562.05149836512"/>
  </r>
  <r>
    <x v="990"/>
    <n v="0.62270000000000003"/>
    <n v="6.2269999999999999E-3"/>
    <n v="324435411.13999999"/>
    <n v="2006958.9704343402"/>
    <n v="2135913.719999969"/>
    <n v="128954.74956562882"/>
  </r>
  <r>
    <x v="991"/>
    <n v="1.0829"/>
    <n v="1.0829E-2"/>
    <n v="328033382.14999998"/>
    <n v="3513311.06723506"/>
    <n v="3597971.0099999905"/>
    <n v="84659.942764930427"/>
  </r>
  <r>
    <x v="992"/>
    <n v="-3.0599999999999999E-2"/>
    <n v="-3.0600000000000001E-4"/>
    <n v="328053390.04000002"/>
    <n v="-100378.21493789999"/>
    <n v="20007.8900000453"/>
    <n v="120386.10493794529"/>
  </r>
  <r>
    <x v="993"/>
    <n v="-0.9083"/>
    <n v="-9.0830000000000008E-3"/>
    <n v="325306787.94999999"/>
    <n v="-2979708.9417333202"/>
    <n v="-2746602.0900000334"/>
    <n v="233106.85173328687"/>
  </r>
  <r>
    <x v="994"/>
    <n v="-1.1638999999999999"/>
    <n v="-1.1639E-2"/>
    <n v="322192102.03999996"/>
    <n v="-3786245.70495005"/>
    <n v="-3114685.9100000262"/>
    <n v="671559.79495002376"/>
  </r>
  <r>
    <x v="995"/>
    <n v="-0.57320000000000004"/>
    <n v="-5.7320000000000001E-3"/>
    <n v="320520230.37"/>
    <n v="-1846805.1288932797"/>
    <n v="-1671871.6699999571"/>
    <n v="174933.45889332262"/>
  </r>
  <r>
    <x v="996"/>
    <n v="-0.22009999999999999"/>
    <n v="-2.2009999999999998E-3"/>
    <n v="319952468.98000002"/>
    <n v="-705465.02704436996"/>
    <n v="-567761.38999998569"/>
    <n v="137703.63704438426"/>
  </r>
  <r>
    <x v="997"/>
    <n v="-1.4391"/>
    <n v="-1.4391000000000001E-2"/>
    <n v="315734971.91000003"/>
    <n v="-4604435.9810911808"/>
    <n v="-4217497.0699999928"/>
    <n v="386938.91109118797"/>
  </r>
  <r>
    <x v="998"/>
    <n v="-0.92720000000000002"/>
    <n v="-9.2720000000000007E-3"/>
    <n v="312911998.63999999"/>
    <n v="-2927494.6595495204"/>
    <n v="-2822973.2700000405"/>
    <n v="104521.38954947982"/>
  </r>
  <r>
    <x v="999"/>
    <n v="9.6799999999999997E-2"/>
    <n v="9.68E-4"/>
    <n v="313265487.63"/>
    <n v="302898.81468352"/>
    <n v="353488.99000000954"/>
    <n v="50590.175316489534"/>
  </r>
  <r>
    <x v="1000"/>
    <n v="0.52659999999999996"/>
    <n v="5.2659999999999998E-3"/>
    <n v="314945169.91000003"/>
    <n v="1649656.05785958"/>
    <n v="1679682.280000031"/>
    <n v="30026.222140450962"/>
  </r>
  <r>
    <x v="1001"/>
    <n v="0.50249999999999995"/>
    <n v="5.0249999999999991E-3"/>
    <n v="316620743.32999998"/>
    <n v="1582599.4787977498"/>
    <n v="1675573.4199999571"/>
    <n v="92973.941202207236"/>
  </r>
  <r>
    <x v="1002"/>
    <n v="7.4499999999999997E-2"/>
    <n v="7.45E-4"/>
    <n v="316986080.75"/>
    <n v="235882.45378084999"/>
    <n v="365337.42000001669"/>
    <n v="129454.9662191667"/>
  </r>
  <r>
    <x v="1003"/>
    <n v="-0.92469999999999997"/>
    <n v="-9.247E-3"/>
    <n v="312826787.98000002"/>
    <n v="-2931170.2886952502"/>
    <n v="-4159292.7699999809"/>
    <n v="-1228122.4813047308"/>
  </r>
  <r>
    <x v="1004"/>
    <n v="1.3303"/>
    <n v="1.3303000000000001E-2"/>
    <n v="315084788.73000002"/>
    <n v="4161534.7604979402"/>
    <n v="2258000.75"/>
    <n v="-1903534.0104979402"/>
  </r>
  <r>
    <x v="1005"/>
    <n v="0.66700000000000004"/>
    <n v="6.6700000000000006E-3"/>
    <n v="317441143.94"/>
    <n v="2101615.5408291002"/>
    <n v="2356355.2099999785"/>
    <n v="254739.66917087836"/>
  </r>
  <r>
    <x v="1006"/>
    <n v="0.92549999999999999"/>
    <n v="9.2549999999999993E-3"/>
    <n v="320791214.47000003"/>
    <n v="2937917.7871646998"/>
    <n v="3350070.530000031"/>
    <n v="412152.74283533124"/>
  </r>
  <r>
    <x v="1007"/>
    <n v="0.39600000000000002"/>
    <n v="3.96E-3"/>
    <n v="322136501.97000003"/>
    <n v="1270333.2093012"/>
    <n v="1345287.5"/>
    <n v="74954.290698800003"/>
  </r>
  <r>
    <x v="1008"/>
    <n v="6.2300000000000001E-2"/>
    <n v="6.2299999999999996E-4"/>
    <n v="322535266.60000002"/>
    <n v="200691.04072731"/>
    <n v="398764.62999999523"/>
    <n v="198073.58927268523"/>
  </r>
  <r>
    <x v="1009"/>
    <n v="0.38379999999999997"/>
    <n v="3.8379999999999998E-3"/>
    <n v="323820630.28000003"/>
    <n v="1237890.3532108001"/>
    <n v="1285363.6800000072"/>
    <n v="47473.326789207058"/>
  </r>
  <r>
    <x v="1010"/>
    <n v="-0.34100000000000003"/>
    <n v="-3.4100000000000003E-3"/>
    <n v="322962469.88"/>
    <n v="-1104228.3492548002"/>
    <n v="-858160.40000003576"/>
    <n v="246067.94925476448"/>
  </r>
  <r>
    <x v="1011"/>
    <n v="0.59099999999999997"/>
    <n v="5.9099999999999995E-3"/>
    <n v="325022945.90999997"/>
    <n v="1908708.1969907999"/>
    <n v="2060476.0299999714"/>
    <n v="151767.83300917153"/>
  </r>
  <r>
    <x v="1012"/>
    <n v="0.26800000000000002"/>
    <n v="2.6800000000000001E-3"/>
    <n v="326036977.33999997"/>
    <n v="871061.49503879994"/>
    <n v="1014031.4300000072"/>
    <n v="142969.93496120721"/>
  </r>
  <r>
    <x v="1013"/>
    <n v="0.31869999999999998"/>
    <n v="3.1869999999999997E-3"/>
    <n v="327372166.31999999"/>
    <n v="1039079.8467825798"/>
    <n v="1335188.9800000191"/>
    <n v="296109.13321743929"/>
  </r>
  <r>
    <x v="1014"/>
    <n v="1.2195"/>
    <n v="1.2195000000000001E-2"/>
    <n v="331395790.12"/>
    <n v="3992303.5682724002"/>
    <n v="4023623.8000000119"/>
    <n v="31320.231727611739"/>
  </r>
  <r>
    <x v="1015"/>
    <n v="-0.1012"/>
    <n v="-1.0119999999999999E-3"/>
    <n v="331134826.79000002"/>
    <n v="-335372.53960143996"/>
    <n v="-260963.32999998331"/>
    <n v="74409.209601456649"/>
  </r>
  <r>
    <x v="1016"/>
    <n v="-0.55740000000000001"/>
    <n v="-5.574E-3"/>
    <n v="329501187.80000001"/>
    <n v="-1845745.5245274601"/>
    <n v="-1633638.9900000095"/>
    <n v="212106.53452745057"/>
  </r>
  <r>
    <x v="1017"/>
    <n v="-0.20380000000000001"/>
    <n v="-2.0379999999999999E-3"/>
    <n v="327754207.85000002"/>
    <n v="-671523.42073639994"/>
    <n v="-1746979.9499999881"/>
    <n v="-1075456.5292635881"/>
  </r>
  <r>
    <x v="1018"/>
    <n v="0.20419999999999999"/>
    <n v="2.042E-3"/>
    <n v="328317308.59000003"/>
    <n v="669274.09242970007"/>
    <n v="563100.74000000954"/>
    <n v="-106173.35242969054"/>
  </r>
  <r>
    <x v="1019"/>
    <n v="0.3261"/>
    <n v="3.261E-3"/>
    <n v="329316145.26999998"/>
    <n v="1070642.7433119901"/>
    <n v="998836.67999994755"/>
    <n v="-71806.063312042505"/>
  </r>
  <r>
    <x v="1020"/>
    <n v="-0.71109999999999995"/>
    <n v="-7.1109999999999993E-3"/>
    <n v="326978023.91000003"/>
    <n v="-2341767.1090149698"/>
    <n v="-2338121.3599999547"/>
    <n v="3645.7490150150843"/>
  </r>
  <r>
    <x v="1021"/>
    <n v="0.39900000000000002"/>
    <n v="3.9900000000000005E-3"/>
    <n v="328640614.24000001"/>
    <n v="1304642.3154009003"/>
    <n v="1662590.3299999833"/>
    <n v="357948.01459908299"/>
  </r>
  <r>
    <x v="1022"/>
    <n v="0.24460000000000001"/>
    <n v="2.4460000000000003E-3"/>
    <n v="329426949.41000003"/>
    <n v="803854.94243104011"/>
    <n v="786335.17000001669"/>
    <n v="-17519.772431023419"/>
  </r>
  <r>
    <x v="1023"/>
    <n v="0.27450000000000002"/>
    <n v="2.745E-3"/>
    <n v="330519343.30000001"/>
    <n v="904276.97613045014"/>
    <n v="1092393.8899999857"/>
    <n v="188116.91386953555"/>
  </r>
  <r>
    <x v="1024"/>
    <n v="0.20280000000000001"/>
    <n v="2.0280000000000003E-3"/>
    <n v="331354992.20000005"/>
    <n v="670293.22821240011"/>
    <n v="835648.90000003576"/>
    <n v="165355.67178763566"/>
  </r>
  <r>
    <x v="1025"/>
    <n v="0.19220000000000001"/>
    <n v="1.9220000000000001E-3"/>
    <n v="332137866.19999999"/>
    <n v="636864.29500840011"/>
    <n v="782873.9999999404"/>
    <n v="146009.70499154029"/>
  </r>
  <r>
    <x v="1026"/>
    <n v="0.73719999999999997"/>
    <n v="7.3720000000000001E-3"/>
    <n v="335367374.18000001"/>
    <n v="2448520.3496264"/>
    <n v="3229507.9800000191"/>
    <n v="780987.63037361903"/>
  </r>
  <r>
    <x v="1027"/>
    <n v="0.1905"/>
    <n v="1.905E-3"/>
    <n v="336338678.36000001"/>
    <n v="638874.84781289997"/>
    <n v="971304.18000000715"/>
    <n v="332429.33218710718"/>
  </r>
  <r>
    <x v="1028"/>
    <n v="-1.4407000000000001"/>
    <n v="-1.4407000000000001E-2"/>
    <n v="332093521.70000005"/>
    <n v="-4845631.3391325204"/>
    <n v="-4245156.6599999666"/>
    <n v="600474.67913255375"/>
  </r>
  <r>
    <x v="1029"/>
    <n v="-0.38569999999999999"/>
    <n v="-3.8569999999999998E-3"/>
    <n v="330953620.38"/>
    <n v="-1280884.7131969002"/>
    <n v="-1139901.3200000525"/>
    <n v="140983.39319684776"/>
  </r>
  <r>
    <x v="1030"/>
    <n v="0.68279999999999996"/>
    <n v="6.8279999999999999E-3"/>
    <n v="333440271.55000001"/>
    <n v="2259751.3199546398"/>
    <n v="2486651.1700000167"/>
    <n v="226899.85004537692"/>
  </r>
  <r>
    <x v="1031"/>
    <n v="0.80969999999999998"/>
    <n v="8.097E-3"/>
    <n v="336147039.56999999"/>
    <n v="2699865.8787403503"/>
    <n v="2706768.0199999809"/>
    <n v="6902.1412596306764"/>
  </r>
  <r>
    <x v="1032"/>
    <n v="0.66269999999999996"/>
    <n v="6.6269999999999992E-3"/>
    <n v="337855688.06"/>
    <n v="2227646.4312303895"/>
    <n v="1708648.4900000095"/>
    <n v="-518997.94123037998"/>
  </r>
  <r>
    <x v="1033"/>
    <n v="-2.9899999999999999E-2"/>
    <n v="-2.99E-4"/>
    <n v="337968776.70999998"/>
    <n v="-101018.85072994001"/>
    <n v="113088.64999997616"/>
    <n v="214107.50072991615"/>
  </r>
  <r>
    <x v="1034"/>
    <n v="0.69840000000000002"/>
    <n v="6.9840000000000006E-3"/>
    <n v="339732844.98999995"/>
    <n v="2360373.93654264"/>
    <n v="1764068.2799999714"/>
    <n v="-596305.65654266858"/>
  </r>
  <r>
    <x v="1035"/>
    <n v="0.18820000000000001"/>
    <n v="1.882E-3"/>
    <n v="340538939.92000002"/>
    <n v="639377.21427117987"/>
    <n v="806094.93000006676"/>
    <n v="166717.71572888689"/>
  </r>
  <r>
    <x v="1036"/>
    <n v="-8.8999999999999996E-2"/>
    <n v="-8.8999999999999995E-4"/>
    <n v="340573003.19000006"/>
    <n v="-303079.65652879997"/>
    <n v="34063.270000040531"/>
    <n v="337142.9265288405"/>
  </r>
  <r>
    <x v="1037"/>
    <n v="0.23760000000000001"/>
    <n v="2.3760000000000001E-3"/>
    <n v="341505419.63"/>
    <n v="809201.45557944011"/>
    <n v="932416.43999993801"/>
    <n v="123214.9844204979"/>
  </r>
  <r>
    <x v="1038"/>
    <n v="-0.2271"/>
    <n v="-2.271E-3"/>
    <n v="341085988.28999996"/>
    <n v="-775558.80797972996"/>
    <n v="-419431.34000003338"/>
    <n v="356127.46797969658"/>
  </r>
  <r>
    <x v="1039"/>
    <n v="0.39589999999999997"/>
    <n v="3.9589999999999998E-3"/>
    <n v="342491837.80999994"/>
    <n v="1350359.4276401098"/>
    <n v="1405849.5199999809"/>
    <n v="55490.092359871138"/>
  </r>
  <r>
    <x v="1040"/>
    <n v="0.12820000000000001"/>
    <n v="1.2820000000000002E-3"/>
    <n v="343030597.72000003"/>
    <n v="439074.53607241996"/>
    <n v="538759.91000008583"/>
    <n v="99685.373927665874"/>
  </r>
  <r>
    <x v="1041"/>
    <n v="-3.9399999999999998E-2"/>
    <n v="-3.9399999999999998E-4"/>
    <n v="342943370.53000003"/>
    <n v="-135154.05550168001"/>
    <n v="-87227.189999997616"/>
    <n v="47926.86550168239"/>
  </r>
  <r>
    <x v="1042"/>
    <n v="-0.3841"/>
    <n v="-3.8409999999999998E-3"/>
    <n v="341807494.99000001"/>
    <n v="-1317245.4862057301"/>
    <n v="-1135875.5400000215"/>
    <n v="181369.94620570866"/>
  </r>
  <r>
    <x v="1043"/>
    <n v="-0.2571"/>
    <n v="-2.5709999999999999E-3"/>
    <n v="339595650.04000002"/>
    <n v="-878787.06961928995"/>
    <n v="-2211844.9499999881"/>
    <n v="-1333057.880380698"/>
  </r>
  <r>
    <x v="1044"/>
    <n v="0.46589999999999998"/>
    <n v="4.6589999999999999E-3"/>
    <n v="341065263.40999997"/>
    <n v="1582176.13353636"/>
    <n v="1469613.3699999452"/>
    <n v="-112562.76353641483"/>
  </r>
  <r>
    <x v="1045"/>
    <n v="0.1381"/>
    <n v="1.3810000000000001E-3"/>
    <n v="340827000.87"/>
    <n v="471011.12876920996"/>
    <n v="-238262.53999996185"/>
    <n v="-709273.66876917181"/>
  </r>
  <r>
    <x v="1046"/>
    <n v="-0.2069"/>
    <n v="-2.0690000000000001E-3"/>
    <n v="340665308.97999996"/>
    <n v="-705171.06480003009"/>
    <n v="-161691.8900000453"/>
    <n v="543479.17479998479"/>
  </r>
  <r>
    <x v="1047"/>
    <n v="-0.3851"/>
    <n v="-3.8509999999999998E-3"/>
    <n v="339543731.33999997"/>
    <n v="-1311902.1048819798"/>
    <n v="-1121577.6399999857"/>
    <n v="190324.46488199406"/>
  </r>
  <r>
    <x v="1048"/>
    <n v="7.9299999999999995E-2"/>
    <n v="7.9299999999999998E-4"/>
    <n v="339514916.42000002"/>
    <n v="269258.17895261996"/>
    <n v="-28814.919999957085"/>
    <n v="-298073.09895257704"/>
  </r>
  <r>
    <x v="1049"/>
    <n v="-0.70320000000000005"/>
    <n v="-7.0320000000000001E-3"/>
    <n v="337242368.52999997"/>
    <n v="-2387468.89226544"/>
    <n v="-2272547.8900000453"/>
    <n v="114921.00226539467"/>
  </r>
  <r>
    <x v="1050"/>
    <n v="1.1071"/>
    <n v="1.1070999999999999E-2"/>
    <n v="340659183.13"/>
    <n v="3733610.2619956294"/>
    <n v="3416814.6000000238"/>
    <n v="-316795.66199560557"/>
  </r>
  <r>
    <x v="1051"/>
    <n v="0.2072"/>
    <n v="2.0720000000000001E-3"/>
    <n v="341292442.43999994"/>
    <n v="705845.82744536002"/>
    <n v="633259.30999994278"/>
    <n v="-72586.517445417237"/>
  </r>
  <r>
    <x v="1052"/>
    <n v="-9.7999999999999997E-3"/>
    <n v="-9.7999999999999997E-5"/>
    <n v="341385208.86999995"/>
    <n v="-33446.659359119993"/>
    <n v="92766.430000007153"/>
    <n v="126213.08935912715"/>
  </r>
  <r>
    <x v="1053"/>
    <n v="0.10829999999999999"/>
    <n v="1.083E-3"/>
    <n v="341878971.19999993"/>
    <n v="369720.18120620993"/>
    <n v="493762.32999998331"/>
    <n v="124042.14879377338"/>
  </r>
  <r>
    <x v="1054"/>
    <n v="0.55069999999999997"/>
    <n v="5.5069999999999997E-3"/>
    <n v="344072929.98999995"/>
    <n v="1882727.4943983995"/>
    <n v="2193958.7900000215"/>
    <n v="311231.29560162197"/>
  </r>
  <r>
    <x v="1055"/>
    <n v="0.1467"/>
    <n v="1.467E-3"/>
    <n v="344835720.87"/>
    <n v="504754.98829532991"/>
    <n v="762790.88000005484"/>
    <n v="258035.89170472493"/>
  </r>
  <r>
    <x v="1056"/>
    <n v="0.18559999999999999"/>
    <n v="1.8559999999999998E-3"/>
    <n v="346059355.56999999"/>
    <n v="640015.09793471999"/>
    <n v="1223634.6999999881"/>
    <n v="583619.60206526809"/>
  </r>
  <r>
    <x v="1057"/>
    <n v="-0.312"/>
    <n v="-3.1199999999999999E-3"/>
    <n v="345063591.63"/>
    <n v="-1079705.1893783999"/>
    <n v="-995763.93999999762"/>
    <n v="83941.249378402252"/>
  </r>
  <r>
    <x v="1058"/>
    <n v="2.93E-2"/>
    <n v="2.9300000000000002E-4"/>
    <n v="345310361.13000005"/>
    <n v="101103.63234759"/>
    <n v="246769.5000000596"/>
    <n v="145665.86765246961"/>
  </r>
  <r>
    <x v="1059"/>
    <n v="-0.67459999999999998"/>
    <n v="-6.7459999999999994E-3"/>
    <n v="342793480.42999995"/>
    <n v="-2329463.6961829802"/>
    <n v="-2516880.7000001073"/>
    <n v="-187417.00381712709"/>
  </r>
  <r>
    <x v="1060"/>
    <n v="-0.91539999999999999"/>
    <n v="-9.1540000000000007E-3"/>
    <n v="339824764.98000002"/>
    <n v="-3137931.5198562196"/>
    <n v="-2968715.4499999285"/>
    <n v="169216.06985629117"/>
  </r>
  <r>
    <x v="1061"/>
    <n v="1.0429999999999999"/>
    <n v="1.043E-2"/>
    <n v="343374690.56999999"/>
    <n v="3544372.2987414002"/>
    <n v="3549925.5899999738"/>
    <n v="5553.2912585735321"/>
  </r>
  <r>
    <x v="1062"/>
    <n v="1.9699999999999999E-2"/>
    <n v="1.9699999999999999E-4"/>
    <n v="343435792.10000002"/>
    <n v="67644.814042289989"/>
    <n v="61101.530000030994"/>
    <n v="-6543.2840422589943"/>
  </r>
  <r>
    <x v="1063"/>
    <n v="-0.1278"/>
    <n v="-1.2780000000000001E-3"/>
    <n v="342907396.46999997"/>
    <n v="-438910.94230380002"/>
    <n v="-528395.63000005484"/>
    <n v="-89484.687696254812"/>
  </r>
  <r>
    <x v="1064"/>
    <n v="0.60029999999999994"/>
    <n v="6.0029999999999997E-3"/>
    <n v="344796875.06999999"/>
    <n v="2058473.1010094096"/>
    <n v="1889478.6000000238"/>
    <n v="-168994.5010093858"/>
  </r>
  <r>
    <x v="1065"/>
    <n v="0.97829999999999995"/>
    <n v="9.783E-3"/>
    <n v="348345652.53000003"/>
    <n v="3373147.8288098099"/>
    <n v="3548777.4600000381"/>
    <n v="175629.63119022828"/>
  </r>
  <r>
    <x v="1066"/>
    <n v="0.31969999999999998"/>
    <n v="3.1969999999999998E-3"/>
    <n v="349505025.75999999"/>
    <n v="1113661.0511384101"/>
    <n v="1159373.2299999595"/>
    <n v="45712.178861549357"/>
  </r>
  <r>
    <x v="1067"/>
    <n v="0.36699999999999999"/>
    <n v="3.6700000000000001E-3"/>
    <n v="351589772.20999998"/>
    <n v="1282683.4445392"/>
    <n v="2084746.4499999881"/>
    <n v="802063.00546078803"/>
  </r>
  <r>
    <x v="1068"/>
    <n v="3.85E-2"/>
    <n v="3.8499999999999998E-4"/>
    <n v="352157038.87"/>
    <n v="135362.06230085"/>
    <n v="567266.66000002623"/>
    <n v="431904.59769917623"/>
  </r>
  <r>
    <x v="1069"/>
    <n v="0.1731"/>
    <n v="1.7310000000000001E-3"/>
    <n v="352812331.24000001"/>
    <n v="609583.83428397006"/>
    <n v="655292.37000000477"/>
    <n v="45708.535716034705"/>
  </r>
  <r>
    <x v="1070"/>
    <n v="-0.192"/>
    <n v="-1.92E-3"/>
    <n v="351502019.66999996"/>
    <n v="-677399.67598080006"/>
    <n v="-1310311.5700000525"/>
    <n v="-632911.89401925239"/>
  </r>
  <r>
    <x v="1071"/>
    <n v="-0.52910000000000001"/>
    <n v="-5.2910000000000006E-3"/>
    <n v="349568630.44"/>
    <n v="-1859797.18607397"/>
    <n v="-1933389.2299999595"/>
    <n v="-73592.043925989419"/>
  </r>
  <r>
    <x v="1072"/>
    <n v="0.32879999999999998"/>
    <n v="3.2879999999999997E-3"/>
    <n v="350818215.13"/>
    <n v="1149381.6568867199"/>
    <n v="1249584.6899999976"/>
    <n v="100203.03311327775"/>
  </r>
  <r>
    <x v="1073"/>
    <n v="-0.28920000000000001"/>
    <n v="-2.892E-3"/>
    <n v="350069933.57999998"/>
    <n v="-1014566.27815596"/>
    <n v="-748281.55000001192"/>
    <n v="266284.72815594811"/>
  </r>
  <r>
    <x v="1074"/>
    <n v="8.6999999999999994E-2"/>
    <n v="8.699999999999999E-4"/>
    <n v="350814134.39999998"/>
    <n v="304560.84221459995"/>
    <n v="744200.81999999285"/>
    <n v="439639.9777853929"/>
  </r>
  <r>
    <x v="1075"/>
    <n v="0.34770000000000001"/>
    <n v="3.4770000000000001E-3"/>
    <n v="351591756.28000003"/>
    <n v="1219780.7453087999"/>
    <n v="777621.88000005484"/>
    <n v="-442158.86530874507"/>
  </r>
  <r>
    <x v="1076"/>
    <n v="0.2984"/>
    <n v="2.9840000000000001E-3"/>
    <n v="352770886.33000004"/>
    <n v="1049149.8007395202"/>
    <n v="1179130.0500000119"/>
    <n v="129980.24926049169"/>
  </r>
  <r>
    <x v="1077"/>
    <n v="5.7599999999999998E-2"/>
    <n v="5.7600000000000001E-4"/>
    <n v="353472616.35000002"/>
    <n v="203196.03052608002"/>
    <n v="701730.01999998093"/>
    <n v="498533.98947390087"/>
  </r>
  <r>
    <x v="1078"/>
    <n v="0.3165"/>
    <n v="3.1649999999999998E-3"/>
    <n v="354578506.51999998"/>
    <n v="1118740.8307477501"/>
    <n v="1105890.1699999571"/>
    <n v="-12850.660747793037"/>
  </r>
  <r>
    <x v="1079"/>
    <n v="0.37290000000000001"/>
    <n v="3.7290000000000001E-3"/>
    <n v="356112001.56"/>
    <n v="1322223.25081308"/>
    <n v="1533495.0400000215"/>
    <n v="211271.78918694146"/>
  </r>
  <r>
    <x v="1080"/>
    <n v="-0.31430000000000002"/>
    <n v="-3.1430000000000004E-3"/>
    <n v="354819437.79999995"/>
    <n v="-1119260.0209030802"/>
    <n v="-1292563.7600000501"/>
    <n v="-173303.73909696983"/>
  </r>
  <r>
    <x v="1081"/>
    <n v="0.34399999999999997"/>
    <n v="3.4399999999999999E-3"/>
    <n v="356183272.14999998"/>
    <n v="1220578.8660319997"/>
    <n v="1363834.3500000238"/>
    <n v="143255.48396802414"/>
  </r>
  <r>
    <x v="1082"/>
    <n v="2.86E-2"/>
    <n v="2.8600000000000001E-4"/>
    <n v="356575149.56999999"/>
    <n v="101868.41583489999"/>
    <n v="391877.42000001669"/>
    <n v="290009.0041651167"/>
  </r>
  <r>
    <x v="1083"/>
    <n v="-0.1618"/>
    <n v="-1.6180000000000001E-3"/>
    <n v="355956471.41999996"/>
    <n v="-576938.59200426005"/>
    <n v="-618678.15000003576"/>
    <n v="-41739.557995775715"/>
  </r>
  <r>
    <x v="1084"/>
    <n v="-0.54349999999999998"/>
    <n v="-5.4349999999999997E-3"/>
    <n v="354043428.81000006"/>
    <n v="-1934623.4221676998"/>
    <n v="-1913042.6099998951"/>
    <n v="21580.812167804688"/>
  </r>
  <r>
    <x v="1085"/>
    <n v="0.26850000000000002"/>
    <n v="2.6850000000000003E-3"/>
    <n v="344991607.57999998"/>
    <n v="950606.60635485023"/>
    <n v="-9051821.2300000787"/>
    <n v="-10002427.836354928"/>
  </r>
  <r>
    <x v="1086"/>
    <n v="-0.55459999999999998"/>
    <n v="-5.5459999999999997E-3"/>
    <n v="343685089.36999995"/>
    <n v="-1913323.4556386799"/>
    <n v="-1306518.2100000381"/>
    <n v="606805.24563864176"/>
  </r>
  <r>
    <x v="1087"/>
    <n v="-0.79810000000000003"/>
    <n v="-7.9810000000000002E-3"/>
    <n v="341323490.65000004"/>
    <n v="-2742950.6982619697"/>
    <n v="-2361598.7199999094"/>
    <n v="381351.97826206032"/>
  </r>
  <r>
    <x v="1088"/>
    <n v="-0.66879999999999995"/>
    <n v="-6.6879999999999995E-3"/>
    <n v="338048882.58999997"/>
    <n v="-2282771.5054672002"/>
    <n v="-3274608.060000062"/>
    <n v="-991836.5545328618"/>
  </r>
  <r>
    <x v="1089"/>
    <n v="-0.83919999999999995"/>
    <n v="-8.3920000000000002E-3"/>
    <n v="334454483.33000004"/>
    <n v="-2836906.2226952799"/>
    <n v="-3594399.2599999309"/>
    <n v="-757493.03730465099"/>
  </r>
  <r>
    <x v="1090"/>
    <n v="0.2263"/>
    <n v="2.2629999999999998E-3"/>
    <n v="334992004.49000001"/>
    <n v="756870.49577579007"/>
    <n v="537521.15999996662"/>
    <n v="-219349.33577582345"/>
  </r>
  <r>
    <x v="1091"/>
    <n v="-1.3648"/>
    <n v="-1.3648E-2"/>
    <n v="328881657.27999997"/>
    <n v="-4571970.87727952"/>
    <n v="-6110347.2100000381"/>
    <n v="-1538376.3327205181"/>
  </r>
  <r>
    <x v="1092"/>
    <n v="0.7167"/>
    <n v="7.1669999999999998E-3"/>
    <n v="331013152.54000002"/>
    <n v="2357094.8377257595"/>
    <n v="2131495.2600000501"/>
    <n v="-225599.57772570942"/>
  </r>
  <r>
    <x v="1093"/>
    <n v="0.56340000000000001"/>
    <n v="5.6340000000000001E-3"/>
    <n v="332619854.28999996"/>
    <n v="1864928.1014103601"/>
    <n v="1606701.7499999404"/>
    <n v="-258226.35141041968"/>
  </r>
  <r>
    <x v="1094"/>
    <n v="0.75680000000000003"/>
    <n v="7.5680000000000001E-3"/>
    <n v="334569614"/>
    <n v="2517267.0572667196"/>
    <n v="1949759.7100000381"/>
    <n v="-567507.34726668149"/>
  </r>
  <r>
    <x v="1095"/>
    <n v="-9.7500000000000003E-2"/>
    <n v="-9.7500000000000006E-4"/>
    <n v="334373234.30000001"/>
    <n v="-326205.37365000002"/>
    <n v="-196379.69999998808"/>
    <n v="129825.67365001194"/>
  </r>
  <r>
    <x v="1096"/>
    <n v="-0.60540000000000005"/>
    <n v="-6.0540000000000004E-3"/>
    <n v="332274198.5"/>
    <n v="-2024295.5604522002"/>
    <n v="-2099035.8000000119"/>
    <n v="-74740.239547811681"/>
  </r>
  <r>
    <x v="1097"/>
    <n v="0.33400000000000002"/>
    <n v="3.3400000000000001E-3"/>
    <n v="333406730.32999998"/>
    <n v="1109795.82299"/>
    <n v="1132531.8299999833"/>
    <n v="22736.007009983296"/>
  </r>
  <r>
    <x v="1098"/>
    <n v="-0.1077"/>
    <n v="-1.077E-3"/>
    <n v="333050827.70000005"/>
    <n v="-359079.04856541002"/>
    <n v="-355902.62999993563"/>
    <n v="3176.4185654743924"/>
  </r>
  <r>
    <x v="1099"/>
    <n v="-1.0683"/>
    <n v="-1.0683E-2"/>
    <n v="329401484.42000002"/>
    <n v="-3557981.9923191005"/>
    <n v="-3649343.280000031"/>
    <n v="-91361.287680930458"/>
  </r>
  <r>
    <x v="1100"/>
    <n v="3.9600000000000003E-2"/>
    <n v="3.9600000000000003E-4"/>
    <n v="329440618.62"/>
    <n v="130442.98783032001"/>
    <n v="39134.199999988079"/>
    <n v="-91308.78783033193"/>
  </r>
  <r>
    <x v="1101"/>
    <n v="0.1188"/>
    <n v="1.188E-3"/>
    <n v="329761693.34000003"/>
    <n v="391375.45492056001"/>
    <n v="321074.72000002861"/>
    <n v="-70300.734920531395"/>
  </r>
  <r>
    <x v="1102"/>
    <n v="-0.27700000000000002"/>
    <n v="-2.7700000000000003E-3"/>
    <n v="328781561.46000004"/>
    <n v="-913439.89055180026"/>
    <n v="-980131.87999999523"/>
    <n v="-66691.989448194974"/>
  </r>
  <r>
    <x v="1103"/>
    <n v="-0.85299999999999998"/>
    <n v="-8.5299999999999994E-3"/>
    <n v="326310499.10000002"/>
    <n v="-2804506.7192538003"/>
    <n v="-2471062.3600000143"/>
    <n v="333444.35925378604"/>
  </r>
  <r>
    <x v="1104"/>
    <n v="0.22009999999999999"/>
    <n v="2.2009999999999998E-3"/>
    <n v="327076066.81999999"/>
    <n v="718209.40851910005"/>
    <n v="765567.71999996901"/>
    <n v="47358.311480868957"/>
  </r>
  <r>
    <x v="1105"/>
    <n v="-0.96830000000000005"/>
    <n v="-9.6830000000000006E-3"/>
    <n v="320961372.62"/>
    <n v="-3167077.5550180599"/>
    <n v="-6114694.1999999881"/>
    <n v="-2947616.6449819282"/>
  </r>
  <r>
    <x v="1106"/>
    <n v="0.1008"/>
    <n v="1.008E-3"/>
    <n v="321301903.75999999"/>
    <n v="323529.06360096001"/>
    <n v="340531.13999998569"/>
    <n v="17002.076399025682"/>
  </r>
  <r>
    <x v="1107"/>
    <n v="0.97670000000000001"/>
    <n v="9.7669999999999996E-3"/>
    <n v="324586302.63"/>
    <n v="3138155.6940239198"/>
    <n v="3284398.8700000048"/>
    <n v="146243.17597608501"/>
  </r>
  <r>
    <x v="1108"/>
    <n v="0.74790000000000001"/>
    <n v="7.4790000000000004E-3"/>
    <n v="328150086.55999994"/>
    <n v="2427580.9573697699"/>
    <n v="3563783.9299999475"/>
    <n v="1136202.9726301776"/>
  </r>
  <r>
    <x v="1109"/>
    <n v="-5.9400000000000001E-2"/>
    <n v="-5.9400000000000002E-4"/>
    <n v="328703341.51999998"/>
    <n v="-194921.15141663997"/>
    <n v="553254.96000003815"/>
    <n v="748176.11141667818"/>
  </r>
  <r>
    <x v="1110"/>
    <n v="0.61399999999999999"/>
    <n v="6.1399999999999996E-3"/>
    <n v="331129622.99000001"/>
    <n v="2018238.5169327997"/>
    <n v="2426281.4700000286"/>
    <n v="408042.9530672289"/>
  </r>
  <r>
    <x v="1111"/>
    <n v="0.47249999999999998"/>
    <n v="4.725E-3"/>
    <n v="332712783.18000001"/>
    <n v="1564587.4686277499"/>
    <n v="1583160.1899999976"/>
    <n v="18572.721372247674"/>
  </r>
  <r>
    <x v="1112"/>
    <n v="0.43109999999999998"/>
    <n v="4.3109999999999997E-3"/>
    <n v="334314319.80999994"/>
    <n v="1434324.80828898"/>
    <n v="1601536.6299999356"/>
    <n v="167211.82171095558"/>
  </r>
  <r>
    <x v="1113"/>
    <n v="-0.4"/>
    <n v="-4.0000000000000001E-3"/>
    <n v="333213569.92999995"/>
    <n v="-1337257.2792399998"/>
    <n v="-1100749.8799999952"/>
    <n v="236507.3992400046"/>
  </r>
  <r>
    <x v="1114"/>
    <n v="0.35260000000000002"/>
    <n v="3.5260000000000001E-3"/>
    <n v="334563582.99000007"/>
    <n v="1174911.0475731799"/>
    <n v="1350013.0600001216"/>
    <n v="175102.01242694166"/>
  </r>
  <r>
    <x v="1115"/>
    <n v="-0.1074"/>
    <n v="-1.0739999999999999E-3"/>
    <n v="334223783.77999997"/>
    <n v="-359321.28813126002"/>
    <n v="-339799.21000009775"/>
    <n v="19522.07813116227"/>
  </r>
  <r>
    <x v="1116"/>
    <n v="-0.31269999999999998"/>
    <n v="-3.1269999999999996E-3"/>
    <n v="333235402.17000002"/>
    <n v="-1045117.7718800597"/>
    <n v="-988381.6099999547"/>
    <n v="56736.161880105035"/>
  </r>
  <r>
    <x v="1117"/>
    <n v="1.0683"/>
    <n v="1.0683E-2"/>
    <n v="336865643.44999993"/>
    <n v="3559953.80138211"/>
    <n v="3630241.2799999118"/>
    <n v="70287.478617801797"/>
  </r>
  <r>
    <x v="1118"/>
    <n v="0.34910000000000002"/>
    <n v="3.4910000000000002E-3"/>
    <n v="338383218.52000004"/>
    <n v="1175997.9612839499"/>
    <n v="1517575.0700001121"/>
    <n v="341577.10871616215"/>
  </r>
  <r>
    <x v="1119"/>
    <n v="0.36720000000000003"/>
    <n v="3.6720000000000004E-3"/>
    <n v="339662747.36000001"/>
    <n v="1242543.1784054402"/>
    <n v="1279528.8399999738"/>
    <n v="36985.661594533594"/>
  </r>
  <r>
    <x v="1120"/>
    <n v="-0.48139999999999999"/>
    <n v="-4.8139999999999997E-3"/>
    <n v="338060322.28999996"/>
    <n v="-1635136.4657910399"/>
    <n v="-1602425.0700000525"/>
    <n v="32711.395790987415"/>
  </r>
  <r>
    <x v="1121"/>
    <n v="-0.62890000000000001"/>
    <n v="-6.2890000000000003E-3"/>
    <n v="335812782.68000001"/>
    <n v="-2126061.3668818097"/>
    <n v="-2247539.6099999547"/>
    <n v="-121478.24311814504"/>
  </r>
  <r>
    <x v="1122"/>
    <n v="-0.45760000000000001"/>
    <n v="-4.5760000000000002E-3"/>
    <n v="334212327.31999999"/>
    <n v="-1536679.2935436801"/>
    <n v="-1600455.3600000143"/>
    <n v="-63776.0664563342"/>
  </r>
  <r>
    <x v="1123"/>
    <n v="-5.8700000000000002E-2"/>
    <n v="-5.8700000000000007E-4"/>
    <n v="333944810.64999998"/>
    <n v="-196182.63613684001"/>
    <n v="-267516.67000001669"/>
    <n v="-71334.033863176679"/>
  </r>
  <r>
    <x v="1124"/>
    <n v="0.41099999999999998"/>
    <n v="4.1099999999999999E-3"/>
    <n v="335613532.78999996"/>
    <n v="1372513.1717714998"/>
    <n v="1668722.1399999857"/>
    <n v="296208.9682284859"/>
  </r>
  <r>
    <x v="1125"/>
    <n v="1.3937999999999999"/>
    <n v="1.3937999999999999E-2"/>
    <n v="340250191.66999996"/>
    <n v="4677781.4200270195"/>
    <n v="4636658.8799999952"/>
    <n v="-41122.540027024224"/>
  </r>
  <r>
    <x v="1126"/>
    <n v="0.32679999999999998"/>
    <n v="3.2679999999999996E-3"/>
    <n v="341805486.69"/>
    <n v="1111937.6263775597"/>
    <n v="1555295.0200000405"/>
    <n v="443357.3936224808"/>
  </r>
  <r>
    <x v="1127"/>
    <n v="0.66110000000000002"/>
    <n v="6.6110000000000006E-3"/>
    <n v="345085631.38"/>
    <n v="2259676.0725075901"/>
    <n v="3280144.6899999976"/>
    <n v="1020468.6174924076"/>
  </r>
  <r>
    <x v="1128"/>
    <n v="0.23799999999999999"/>
    <n v="2.3799999999999997E-3"/>
    <n v="346591513.73999995"/>
    <n v="821303.80268439988"/>
    <n v="1505882.3599999547"/>
    <n v="684578.55731555482"/>
  </r>
  <r>
    <x v="1129"/>
    <n v="-9.4999999999999998E-3"/>
    <n v="-9.4999999999999992E-5"/>
    <n v="346988925.69"/>
    <n v="-32926.19380529999"/>
    <n v="397411.95000004768"/>
    <n v="430338.14380534767"/>
  </r>
  <r>
    <x v="1130"/>
    <n v="-0.49380000000000002"/>
    <n v="-4.9380000000000005E-3"/>
    <n v="345461410.00999999"/>
    <n v="-1713431.3150572202"/>
    <n v="-1527515.6800000072"/>
    <n v="185915.63505721302"/>
  </r>
  <r>
    <x v="1131"/>
    <n v="-0.25769999999999998"/>
    <n v="-2.5769999999999999E-3"/>
    <n v="344553476.98000002"/>
    <n v="-890254.05359576992"/>
    <n v="-907933.02999997139"/>
    <n v="-17678.976404201472"/>
  </r>
  <r>
    <x v="1132"/>
    <n v="-0.22009999999999999"/>
    <n v="-2.2009999999999998E-3"/>
    <n v="343788320.97000003"/>
    <n v="-758362.20283297997"/>
    <n v="-765156.00999999046"/>
    <n v="-6793.8071670104982"/>
  </r>
  <r>
    <x v="1133"/>
    <n v="0.1055"/>
    <n v="1.0549999999999999E-3"/>
    <n v="344034014.32999998"/>
    <n v="362696.67862334999"/>
    <n v="245693.3599999547"/>
    <n v="-117003.31862339529"/>
  </r>
  <r>
    <x v="1134"/>
    <n v="0.45979999999999999"/>
    <n v="4.5979999999999997E-3"/>
    <n v="345755275.89999998"/>
    <n v="1581868.3978893398"/>
    <n v="1721261.5699999928"/>
    <n v="139393.17211065302"/>
  </r>
  <r>
    <x v="1135"/>
    <n v="6.6699999999999995E-2"/>
    <n v="6.6699999999999995E-4"/>
    <n v="345954817.50999999"/>
    <n v="230618.76902529996"/>
    <n v="199541.61000001431"/>
    <n v="-31077.159025285655"/>
  </r>
  <r>
    <x v="1136"/>
    <n v="7.6200000000000004E-2"/>
    <n v="7.6200000000000009E-4"/>
    <n v="346402531.96999997"/>
    <n v="263617.57094262005"/>
    <n v="447714.45999997854"/>
    <n v="184096.88905735849"/>
  </r>
  <r>
    <x v="1137"/>
    <n v="-0.79979999999999996"/>
    <n v="-7.9979999999999999E-3"/>
    <n v="343966610.38999999"/>
    <n v="-2770527.4506960595"/>
    <n v="-2435921.5799999833"/>
    <n v="334605.87069607619"/>
  </r>
  <r>
    <x v="1138"/>
    <n v="-0.15359999999999999"/>
    <n v="-1.5359999999999998E-3"/>
    <n v="343481630.10000002"/>
    <n v="-528332.71355903987"/>
    <n v="-484980.28999996185"/>
    <n v="43352.423559078015"/>
  </r>
  <r>
    <x v="1139"/>
    <n v="0.1923"/>
    <n v="1.923E-3"/>
    <n v="344169836.37"/>
    <n v="660515.17468230007"/>
    <n v="688206.26999998093"/>
    <n v="27691.095317680854"/>
  </r>
  <r>
    <x v="1140"/>
    <n v="-1.9199999999999998E-2"/>
    <n v="-1.9199999999999998E-4"/>
    <n v="343945867.01999998"/>
    <n v="-66080.608583039997"/>
    <n v="-223969.35000002384"/>
    <n v="-157888.74141698383"/>
  </r>
  <r>
    <x v="1141"/>
    <n v="1.19"/>
    <n v="1.1899999999999999E-2"/>
    <n v="347949135.64000005"/>
    <n v="4092955.8175379992"/>
    <n v="4003268.6200000644"/>
    <n v="-89687.197537934873"/>
  </r>
  <r>
    <x v="1142"/>
    <n v="0.5121"/>
    <n v="5.1209999999999997E-3"/>
    <n v="349893345.06"/>
    <n v="1781847.5236124401"/>
    <n v="1944209.4199999571"/>
    <n v="162361.89638751699"/>
  </r>
  <r>
    <x v="1143"/>
    <n v="-0.45290000000000002"/>
    <n v="-4.529E-3"/>
    <n v="348194161.22000003"/>
    <n v="-1584666.9597767401"/>
    <n v="-1699183.8399999738"/>
    <n v="-114516.88022323372"/>
  </r>
  <r>
    <x v="1144"/>
    <n v="0.1137"/>
    <n v="1.137E-3"/>
    <n v="348765022.36000001"/>
    <n v="395896.76130714006"/>
    <n v="570861.13999998569"/>
    <n v="174964.37869284564"/>
  </r>
  <r>
    <x v="1145"/>
    <n v="-0.1326"/>
    <n v="-1.3259999999999999E-3"/>
    <n v="348286410.43000001"/>
    <n v="-462462.41964936"/>
    <n v="-478611.93000000715"/>
    <n v="-16149.51035064715"/>
  </r>
  <r>
    <x v="1146"/>
    <n v="-0.52139999999999997"/>
    <n v="-5.2139999999999999E-3"/>
    <n v="346541158.13"/>
    <n v="-1815965.3439820199"/>
    <n v="-1745252.3000000119"/>
    <n v="70713.043982008006"/>
  </r>
  <r>
    <x v="1147"/>
    <n v="-0.38119999999999998"/>
    <n v="-3.8119999999999999E-3"/>
    <n v="345341316.74000001"/>
    <n v="-1321014.89479156"/>
    <n v="-1199841.3899999857"/>
    <n v="121173.50479157432"/>
  </r>
  <r>
    <x v="1148"/>
    <n v="0.27739999999999998"/>
    <n v="2.774E-3"/>
    <n v="346295762.73000002"/>
    <n v="957976.81263676006"/>
    <n v="954445.99000000954"/>
    <n v="-3530.8226367505267"/>
  </r>
  <r>
    <x v="1149"/>
    <n v="-1.784"/>
    <n v="-1.7840000000000002E-2"/>
    <n v="340172088.05000001"/>
    <n v="-6177916.4071032014"/>
    <n v="-6123674.6800000072"/>
    <n v="54241.727103194222"/>
  </r>
  <r>
    <x v="1150"/>
    <n v="-2.6615000000000002"/>
    <n v="-2.6615000000000003E-2"/>
    <n v="329573114.65999997"/>
    <n v="-9053680.1234507523"/>
    <n v="-10598973.390000045"/>
    <n v="-1545293.266549293"/>
  </r>
  <r>
    <x v="1151"/>
    <n v="-2.9899999999999999E-2"/>
    <n v="-2.99E-4"/>
    <n v="329729718.13"/>
    <n v="-98542.361283339997"/>
    <n v="156603.47000002861"/>
    <n v="255145.83128336861"/>
  </r>
  <r>
    <x v="1152"/>
    <n v="0.1497"/>
    <n v="1.4970000000000001E-3"/>
    <n v="330456619.38"/>
    <n v="493605.38804061001"/>
    <n v="726901.25"/>
    <n v="233295.86195938999"/>
  </r>
  <r>
    <x v="1153"/>
    <n v="1.3754999999999999"/>
    <n v="1.3755E-2"/>
    <n v="334911780.86000001"/>
    <n v="4545430.7995718997"/>
    <n v="4455161.4800000191"/>
    <n v="-90269.319571880624"/>
  </r>
  <r>
    <x v="1154"/>
    <n v="-0.42280000000000001"/>
    <n v="-4.228E-3"/>
    <n v="333875192.29000002"/>
    <n v="-1416007.0094760801"/>
    <n v="-1036588.5699999928"/>
    <n v="379418.43947608722"/>
  </r>
  <r>
    <x v="1155"/>
    <n v="-0.60229999999999995"/>
    <n v="-6.0229999999999997E-3"/>
    <n v="331899237.49000001"/>
    <n v="-2010930.28316267"/>
    <n v="-1975954.8000000119"/>
    <n v="34975.483162658056"/>
  </r>
  <r>
    <x v="1156"/>
    <n v="0.63570000000000004"/>
    <n v="6.3570000000000007E-3"/>
    <n v="334043267.44"/>
    <n v="2109883.4527239301"/>
    <n v="2144029.9499999881"/>
    <n v="34146.497276057955"/>
  </r>
  <r>
    <x v="1157"/>
    <n v="-1.2930999999999999"/>
    <n v="-1.2931E-2"/>
    <n v="329947083.15999997"/>
    <n v="-4319513.4912666399"/>
    <n v="-4096184.280000031"/>
    <n v="223329.21126660891"/>
  </r>
  <r>
    <x v="1158"/>
    <n v="0.6"/>
    <n v="6.0000000000000001E-3"/>
    <n v="332230228.73000002"/>
    <n v="1979682.4989599998"/>
    <n v="2283145.5700000525"/>
    <n v="303463.07104005269"/>
  </r>
  <r>
    <x v="1159"/>
    <n v="1.0537000000000001"/>
    <n v="1.0537000000000001E-2"/>
    <n v="335859553.46000004"/>
    <n v="3500709.9201280107"/>
    <n v="3629324.7300000191"/>
    <n v="128614.80987200839"/>
  </r>
  <r>
    <x v="1160"/>
    <n v="-0.39350000000000002"/>
    <n v="-3.9350000000000001E-3"/>
    <n v="334913425.63"/>
    <n v="-1321607.3428651001"/>
    <n v="-946127.83000004292"/>
    <n v="375479.51286505722"/>
  </r>
  <r>
    <x v="1161"/>
    <n v="0.66169999999999995"/>
    <n v="6.6169999999999996E-3"/>
    <n v="337290867.64000005"/>
    <n v="2216122.1373937097"/>
    <n v="2377442.0100000501"/>
    <n v="161319.87260634033"/>
  </r>
  <r>
    <x v="1162"/>
    <n v="4.9099999999999998E-2"/>
    <n v="4.9100000000000001E-4"/>
    <n v="337595225.28999996"/>
    <n v="165609.81601124004"/>
    <n v="304357.64999991655"/>
    <n v="138747.83398867652"/>
  </r>
  <r>
    <x v="1163"/>
    <n v="-1.2060999999999999"/>
    <n v="-1.2060999999999999E-2"/>
    <n v="333542900.18999994"/>
    <n v="-4071736.0122226891"/>
    <n v="-4052325.1000000238"/>
    <n v="19410.912222665269"/>
  </r>
  <r>
    <x v="1164"/>
    <n v="-3.9699999999999999E-2"/>
    <n v="-3.97E-4"/>
    <n v="333428045.63"/>
    <n v="-132416.53137542997"/>
    <n v="-114854.55999994278"/>
    <n v="17561.971375487192"/>
  </r>
  <r>
    <x v="1165"/>
    <n v="0.28799999999999998"/>
    <n v="2.8799999999999997E-3"/>
    <n v="334379145.73999995"/>
    <n v="960272.77141439985"/>
    <n v="951100.1099999547"/>
    <n v="-9172.6614144451451"/>
  </r>
  <r>
    <x v="1166"/>
    <n v="0.15840000000000001"/>
    <n v="1.5840000000000001E-3"/>
    <n v="335241722.36000007"/>
    <n v="529656.56685215991"/>
    <n v="862576.62000012398"/>
    <n v="332920.05314796406"/>
  </r>
  <r>
    <x v="1167"/>
    <n v="0.93910000000000005"/>
    <n v="9.391E-3"/>
    <n v="338492558.66000003"/>
    <n v="3148255.0146827609"/>
    <n v="3250836.2999999523"/>
    <n v="102581.28531719139"/>
  </r>
  <r>
    <x v="1168"/>
    <n v="0.70509999999999995"/>
    <n v="7.0509999999999991E-3"/>
    <n v="340851729.23000002"/>
    <n v="2386711.0311116599"/>
    <n v="2359170.5699999928"/>
    <n v="-27540.4611116671"/>
  </r>
  <r>
    <x v="1169"/>
    <n v="0.29170000000000001"/>
    <n v="2.9170000000000003E-3"/>
    <n v="341932594.86000001"/>
    <n v="994264.49416391016"/>
    <n v="1080865.6299999952"/>
    <n v="86601.135836085072"/>
  </r>
  <r>
    <x v="1170"/>
    <n v="-0.2424"/>
    <n v="-2.4239999999999999E-3"/>
    <n v="341274785.25999999"/>
    <n v="-828844.60994064005"/>
    <n v="-657809.60000002384"/>
    <n v="171035.0099406162"/>
  </r>
  <r>
    <x v="1171"/>
    <n v="0.37909999999999999"/>
    <n v="3.7910000000000001E-3"/>
    <n v="343273373.82999998"/>
    <n v="1293772.7109206601"/>
    <n v="1998588.5699999928"/>
    <n v="704815.85907933279"/>
  </r>
  <r>
    <x v="1172"/>
    <n v="1.0845"/>
    <n v="1.0845E-2"/>
    <n v="347455973.92000002"/>
    <n v="3722799.7391863498"/>
    <n v="4182600.0900000334"/>
    <n v="459800.35081368359"/>
  </r>
  <r>
    <x v="1173"/>
    <n v="0.36399999999999999"/>
    <n v="3.64E-3"/>
    <n v="349022859.08000004"/>
    <n v="1264739.7450688002"/>
    <n v="1566885.1600000262"/>
    <n v="302145.41493122606"/>
  </r>
  <r>
    <x v="1174"/>
    <n v="0.2863"/>
    <n v="2.8630000000000001E-3"/>
    <n v="350166811.21000004"/>
    <n v="999252.4455460402"/>
    <n v="1143952.1299999952"/>
    <n v="144699.68445395504"/>
  </r>
  <r>
    <x v="1175"/>
    <n v="0.72330000000000005"/>
    <n v="7.2330000000000007E-3"/>
    <n v="352691955.60000002"/>
    <n v="2532756.5454819305"/>
    <n v="2525144.3899999857"/>
    <n v="-7612.155481944792"/>
  </r>
  <r>
    <x v="1176"/>
    <n v="1.2378"/>
    <n v="1.2378E-2"/>
    <n v="357190935.69999999"/>
    <n v="4365621.0264168"/>
    <n v="4498980.0999999642"/>
    <n v="133359.07358316425"/>
  </r>
  <r>
    <x v="1177"/>
    <n v="-1.8700000000000001E-2"/>
    <n v="-1.8700000000000002E-4"/>
    <n v="357267704.48000002"/>
    <n v="-66794.704975900007"/>
    <n v="76768.780000030994"/>
    <n v="143563.484975931"/>
  </r>
  <r>
    <x v="1178"/>
    <n v="0.26140000000000002"/>
    <n v="2.614E-3"/>
    <n v="358189929.01999998"/>
    <n v="933897.77951072005"/>
    <n v="922224.53999996185"/>
    <n v="-11673.239510758198"/>
  </r>
  <r>
    <x v="1179"/>
    <n v="-0.11169999999999999"/>
    <n v="-1.1169999999999999E-3"/>
    <n v="357262206.68000001"/>
    <n v="-400098.15071533993"/>
    <n v="-927722.33999997377"/>
    <n v="-527624.18928463385"/>
  </r>
  <r>
    <x v="1180"/>
    <n v="-0.51270000000000004"/>
    <n v="-5.1270000000000005E-3"/>
    <n v="354765451.20000005"/>
    <n v="-1831683.3336483601"/>
    <n v="-2496755.4799999595"/>
    <n v="-665072.14635159937"/>
  </r>
  <r>
    <x v="1181"/>
    <n v="-0.18740000000000001"/>
    <n v="-1.874E-3"/>
    <n v="354243347.69000006"/>
    <n v="-664830.45554880006"/>
    <n v="-522103.50999999046"/>
    <n v="142726.9455488096"/>
  </r>
  <r>
    <x v="1182"/>
    <n v="0.43180000000000002"/>
    <n v="4.3179999999999998E-3"/>
    <n v="355349267.94999999"/>
    <n v="1529622.7753254201"/>
    <n v="1105920.2599999309"/>
    <n v="-423702.51532548922"/>
  </r>
  <r>
    <x v="1183"/>
    <n v="8.4099999999999994E-2"/>
    <n v="8.4099999999999995E-4"/>
    <n v="350907992.00999999"/>
    <n v="298848.73434594995"/>
    <n v="-4441275.9399999976"/>
    <n v="-4740124.6743459478"/>
  </r>
  <r>
    <x v="1184"/>
    <n v="-0.42020000000000002"/>
    <n v="-4.202E-3"/>
    <n v="349475484.34000003"/>
    <n v="-1474515.38242602"/>
    <n v="-1432507.6699999571"/>
    <n v="42007.712426062906"/>
  </r>
  <r>
    <x v="1185"/>
    <n v="-0.16880000000000001"/>
    <n v="-1.688E-3"/>
    <n v="349012705.10000002"/>
    <n v="-589914.61756592011"/>
    <n v="-462779.24000000954"/>
    <n v="127135.37756591057"/>
  </r>
  <r>
    <x v="1186"/>
    <n v="4.7E-2"/>
    <n v="4.6999999999999999E-4"/>
    <n v="348628137.68000007"/>
    <n v="164035.97139700002"/>
    <n v="-384567.41999995708"/>
    <n v="-548603.3913969571"/>
  </r>
  <r>
    <x v="1187"/>
    <n v="0.33800000000000002"/>
    <n v="3.3800000000000002E-3"/>
    <n v="349958765.77000004"/>
    <n v="1178363.1053584004"/>
    <n v="1330628.0899999738"/>
    <n v="152264.98464157339"/>
  </r>
  <r>
    <x v="1188"/>
    <n v="-4.6800000000000001E-2"/>
    <n v="-4.6799999999999999E-4"/>
    <n v="349865336.48999995"/>
    <n v="-163780.70238036002"/>
    <n v="-93429.280000090599"/>
    <n v="70351.422380269418"/>
  </r>
  <r>
    <x v="1189"/>
    <n v="0.52429999999999999"/>
    <n v="5.2430000000000003E-3"/>
    <n v="351689825.97000003"/>
    <n v="1834343.9592170699"/>
    <n v="1824489.4800000787"/>
    <n v="-9854.4792169912253"/>
  </r>
  <r>
    <x v="1190"/>
    <n v="-0.95930000000000004"/>
    <n v="-9.5930000000000008E-3"/>
    <n v="348495252.11000001"/>
    <n v="-3373760.5005302108"/>
    <n v="-3194573.8600000143"/>
    <n v="179186.64053019648"/>
  </r>
  <r>
    <x v="1191"/>
    <n v="-2.1722999999999999"/>
    <n v="-2.1722999999999999E-2"/>
    <n v="341102715.63"/>
    <n v="-7570362.3615855305"/>
    <n v="-7392536.4800000191"/>
    <n v="177825.88158551138"/>
  </r>
  <r>
    <x v="1192"/>
    <n v="-0.25950000000000001"/>
    <n v="-2.5950000000000001E-3"/>
    <n v="340873465.42000002"/>
    <n v="-885161.54705985007"/>
    <n v="-229250.20999997854"/>
    <n v="655911.33705987153"/>
  </r>
  <r>
    <x v="1193"/>
    <n v="0.7903"/>
    <n v="7.9030000000000003E-3"/>
    <n v="344987464.44999999"/>
    <n v="2693922.99721426"/>
    <n v="4113999.0299999714"/>
    <n v="1420076.0327857113"/>
  </r>
  <r>
    <x v="1194"/>
    <n v="2.87E-2"/>
    <n v="2.8699999999999998E-4"/>
    <n v="345373609.89000005"/>
    <n v="99011.402297149994"/>
    <n v="386145.44000005722"/>
    <n v="287134.03770290723"/>
  </r>
  <r>
    <x v="1195"/>
    <n v="-0.91769999999999996"/>
    <n v="-9.1769999999999994E-3"/>
    <n v="342216785.70000005"/>
    <n v="-3169493.6179605303"/>
    <n v="-3156824.1899999976"/>
    <n v="12669.427960532717"/>
  </r>
  <r>
    <x v="1196"/>
    <n v="0.3377"/>
    <n v="3.3769999999999998E-3"/>
    <n v="343611819.37000006"/>
    <n v="1155666.0853089001"/>
    <n v="1395033.6700000167"/>
    <n v="239367.58469111659"/>
  </r>
  <r>
    <x v="1197"/>
    <n v="0.42309999999999998"/>
    <n v="4.2309999999999995E-3"/>
    <n v="345231780.51999998"/>
    <n v="1453821.6077544701"/>
    <n v="1619961.1499999166"/>
    <n v="166139.54224544647"/>
  </r>
  <r>
    <x v="1198"/>
    <n v="1.1969000000000001"/>
    <n v="1.1969E-2"/>
    <n v="349445073.02999997"/>
    <n v="4132079.1810438801"/>
    <n v="4213292.5099999905"/>
    <n v="81213.328956110403"/>
  </r>
  <r>
    <x v="1199"/>
    <n v="-0.32169999999999999"/>
    <n v="-3.2169999999999998E-3"/>
    <n v="350285766.51999998"/>
    <n v="-1124164.7999375099"/>
    <n v="840693.49000000954"/>
    <n v="1964858.2899375195"/>
  </r>
  <r>
    <x v="1200"/>
    <n v="0.99670000000000003"/>
    <n v="9.9670000000000002E-3"/>
    <n v="353869004.82999998"/>
    <n v="3491298.2349048397"/>
    <n v="3583238.3100000024"/>
    <n v="91940.075095162727"/>
  </r>
  <r>
    <x v="1201"/>
    <n v="9.4000000000000004E-3"/>
    <n v="9.4000000000000008E-5"/>
    <n v="354142286.56999993"/>
    <n v="33263.686454020004"/>
    <n v="273281.73999994993"/>
    <n v="240018.05354592993"/>
  </r>
  <r>
    <x v="1202"/>
    <n v="0"/>
    <n v="0"/>
    <n v="354579394.53999996"/>
    <n v="0"/>
    <n v="437107.97000002861"/>
    <n v="437107.97000002861"/>
  </r>
  <r>
    <x v="1203"/>
    <n v="-0.30070000000000002"/>
    <n v="-3.0070000000000001E-3"/>
    <n v="353638280.04000002"/>
    <n v="-1066220.2393817799"/>
    <n v="-941114.4999999404"/>
    <n v="125105.73938183952"/>
  </r>
  <r>
    <x v="1204"/>
    <n v="0.48070000000000002"/>
    <n v="4.8070000000000005E-3"/>
    <n v="355254188.05000001"/>
    <n v="1699939.2121522804"/>
    <n v="1615908.0099999905"/>
    <n v="-84031.202152289916"/>
  </r>
  <r>
    <x v="1205"/>
    <n v="0.23449999999999999"/>
    <n v="2.3449999999999999E-3"/>
    <n v="355874661.74000007"/>
    <n v="833071.07097725"/>
    <n v="620473.69000005722"/>
    <n v="-212597.38097719278"/>
  </r>
  <r>
    <x v="1206"/>
    <n v="0.37440000000000001"/>
    <n v="3.7439999999999999E-3"/>
    <n v="357522868.71000004"/>
    <n v="1332394.7335545602"/>
    <n v="1648206.969999969"/>
    <n v="315812.23644540878"/>
  </r>
  <r>
    <x v="1207"/>
    <n v="0.2145"/>
    <n v="2.1449999999999998E-3"/>
    <n v="358373090.39999998"/>
    <n v="766886.55338295002"/>
    <n v="850221.68999993801"/>
    <n v="83335.136616987991"/>
  </r>
  <r>
    <x v="1208"/>
    <n v="0.53029999999999999"/>
    <n v="5.3029999999999996E-3"/>
    <n v="360421768.24000001"/>
    <n v="1900452.4983911996"/>
    <n v="2048677.8400000334"/>
    <n v="148225.34160883375"/>
  </r>
  <r>
    <x v="1209"/>
    <n v="0.47199999999999998"/>
    <n v="4.7199999999999994E-3"/>
    <n v="362158994.56999993"/>
    <n v="1701190.7460927998"/>
    <n v="1737226.3299999237"/>
    <n v="36035.583907123888"/>
  </r>
  <r>
    <x v="1210"/>
    <n v="0.20269999999999999"/>
    <n v="2.0269999999999997E-3"/>
    <n v="362989398.54000002"/>
    <n v="734096.28199338971"/>
    <n v="830403.97000008821"/>
    <n v="96307.688006698503"/>
  </r>
  <r>
    <x v="1211"/>
    <n v="-0.2114"/>
    <n v="-2.114E-3"/>
    <n v="363180975.78999996"/>
    <n v="-767359.58851356001"/>
    <n v="191577.2499999404"/>
    <n v="958936.83851350041"/>
  </r>
  <r>
    <x v="1212"/>
    <n v="-0.4698"/>
    <n v="-4.6979999999999999E-3"/>
    <n v="361384752.28999996"/>
    <n v="-1706224.2242614198"/>
    <n v="-1796223.5"/>
    <n v="-89999.275738580152"/>
  </r>
  <r>
    <x v="1213"/>
    <n v="1.4902"/>
    <n v="1.4902E-2"/>
    <n v="367039447.76000005"/>
    <n v="5385355.5786255794"/>
    <n v="5654695.4700000882"/>
    <n v="269339.89137450885"/>
  </r>
  <r>
    <x v="1214"/>
    <n v="0.71140000000000003"/>
    <n v="7.1140000000000005E-3"/>
    <n v="369600803.11999995"/>
    <n v="2611118.6313646408"/>
    <n v="2561355.3599998951"/>
    <n v="-49763.271364745684"/>
  </r>
  <r>
    <x v="1215"/>
    <n v="0.1177"/>
    <n v="1.1770000000000001E-3"/>
    <n v="370806836.92000002"/>
    <n v="435020.14527223998"/>
    <n v="1206033.8000000715"/>
    <n v="771013.65472783148"/>
  </r>
  <r>
    <x v="1216"/>
    <n v="0.43419999999999997"/>
    <n v="4.3419999999999995E-3"/>
    <n v="372892814.16000003"/>
    <n v="1610043.2859066399"/>
    <n v="2085977.2400000095"/>
    <n v="475933.95409336966"/>
  </r>
  <r>
    <x v="1217"/>
    <n v="0.39629999999999999"/>
    <n v="3.9629999999999995E-3"/>
    <n v="374083678.38"/>
    <n v="1477774.2225160799"/>
    <n v="1190864.219999969"/>
    <n v="-286910.00251611089"/>
  </r>
  <r>
    <x v="1218"/>
    <n v="-0.314"/>
    <n v="-3.14E-3"/>
    <n v="372699967.67000002"/>
    <n v="-1174622.7501131999"/>
    <n v="-1383710.7099999785"/>
    <n v="-209087.95988677861"/>
  </r>
  <r>
    <x v="1219"/>
    <n v="0.4229"/>
    <n v="4.2290000000000001E-3"/>
    <n v="375124160.49000001"/>
    <n v="1576148.1632764302"/>
    <n v="2424192.8199999928"/>
    <n v="848044.65672356263"/>
  </r>
  <r>
    <x v="1220"/>
    <n v="-0.28670000000000001"/>
    <n v="-2.8670000000000002E-3"/>
    <n v="373656798.55999994"/>
    <n v="-1075480.9681248302"/>
    <n v="-1467361.9300000668"/>
    <n v="-391880.96187523659"/>
  </r>
  <r>
    <x v="1221"/>
    <n v="-0.36840000000000001"/>
    <n v="-3.6840000000000002E-3"/>
    <n v="368977289.76999998"/>
    <n v="-1376551.6458950399"/>
    <n v="-4679508.7899999619"/>
    <n v="-3302957.1441049222"/>
  </r>
  <r>
    <x v="1222"/>
    <n v="0.49609999999999999"/>
    <n v="4.9610000000000001E-3"/>
    <n v="370974493.20000005"/>
    <n v="1830496.33454897"/>
    <n v="1997203.4300000668"/>
    <n v="166707.09545109677"/>
  </r>
  <r>
    <x v="1223"/>
    <n v="-0.16159999999999999"/>
    <n v="-1.616E-3"/>
    <n v="369959908.55000001"/>
    <n v="-599494.78101120004"/>
    <n v="-1014584.6500000358"/>
    <n v="-415089.86898883572"/>
  </r>
  <r>
    <x v="1224"/>
    <n v="-0.2427"/>
    <n v="-2.4269999999999999E-3"/>
    <n v="369146751.86000001"/>
    <n v="-897892.69805084995"/>
    <n v="-813156.68999999762"/>
    <n v="84736.008050852339"/>
  </r>
  <r>
    <x v="1225"/>
    <n v="-0.35139999999999999"/>
    <n v="-3.5139999999999998E-3"/>
    <n v="367658832.54999995"/>
    <n v="-1297181.6860360401"/>
    <n v="-1487919.310000062"/>
    <n v="-190737.62396402191"/>
  </r>
  <r>
    <x v="1226"/>
    <n v="-0.38890000000000002"/>
    <n v="-3.8890000000000001E-3"/>
    <n v="366246437.51999998"/>
    <n v="-1429825.1997869499"/>
    <n v="-1412395.0299999714"/>
    <n v="17430.169786978513"/>
  </r>
  <r>
    <x v="1227"/>
    <n v="0.43580000000000002"/>
    <n v="4.3579999999999999E-3"/>
    <n v="367643727.48000002"/>
    <n v="1596101.97471216"/>
    <n v="1397289.9600000381"/>
    <n v="-198812.0147121218"/>
  </r>
  <r>
    <x v="1228"/>
    <n v="1.0305"/>
    <n v="1.0305E-2"/>
    <n v="371378945.82999998"/>
    <n v="3788568.6116814003"/>
    <n v="3735218.3499999642"/>
    <n v="-53350.261681436095"/>
  </r>
  <r>
    <x v="1229"/>
    <n v="0.38469999999999999"/>
    <n v="3.8469999999999997E-3"/>
    <n v="372702679.76999998"/>
    <n v="1428694.8046080098"/>
    <n v="1323733.9399999976"/>
    <n v="-104960.86460801214"/>
  </r>
  <r>
    <x v="1230"/>
    <n v="0.35649999999999998"/>
    <n v="3.565E-3"/>
    <n v="374122790.22000003"/>
    <n v="1328685.05338005"/>
    <n v="1420110.4500000477"/>
    <n v="91425.396619997686"/>
  </r>
  <r>
    <x v="1231"/>
    <n v="-7.9899999999999999E-2"/>
    <n v="-7.9900000000000001E-4"/>
    <n v="373503240.98000002"/>
    <n v="-298924.10938578"/>
    <n v="-619549.24000000954"/>
    <n v="-320625.13061422954"/>
  </r>
  <r>
    <x v="1232"/>
    <n v="-0.63990000000000002"/>
    <n v="-6.3990000000000002E-3"/>
    <n v="370961751.54000002"/>
    <n v="-2390047.2390310201"/>
    <n v="-2541489.4399999976"/>
    <n v="-151442.20096897753"/>
  </r>
  <r>
    <x v="1233"/>
    <n v="-0.9929"/>
    <n v="-9.9290000000000003E-3"/>
    <n v="367471747.63999999"/>
    <n v="-3683279.2310406603"/>
    <n v="-3490003.9000000358"/>
    <n v="193275.33104062453"/>
  </r>
  <r>
    <x v="1234"/>
    <n v="-0.54210000000000003"/>
    <n v="-5.4210000000000005E-3"/>
    <n v="365482521.75999999"/>
    <n v="-1992064.34395644"/>
    <n v="-1989225.8799999952"/>
    <n v="2838.4639564447571"/>
  </r>
  <r>
    <x v="1235"/>
    <n v="0.60860000000000003"/>
    <n v="6.0860000000000003E-3"/>
    <n v="368683653.96999997"/>
    <n v="2224326.6274313601"/>
    <n v="3201132.2099999785"/>
    <n v="976805.58256861847"/>
  </r>
  <r>
    <x v="1236"/>
    <n v="0.13539999999999999"/>
    <n v="1.354E-3"/>
    <n v="369532437.17000002"/>
    <n v="499197.66747537995"/>
    <n v="848783.20000004768"/>
    <n v="349585.53252466774"/>
  </r>
  <r>
    <x v="1237"/>
    <n v="1.0188999999999999"/>
    <n v="1.0188999999999998E-2"/>
    <n v="373371804.54000002"/>
    <n v="3765166.0023251297"/>
    <n v="3839367.3700000048"/>
    <n v="74201.367674875073"/>
  </r>
  <r>
    <x v="1238"/>
    <n v="-0.22320000000000001"/>
    <n v="-2.232E-3"/>
    <n v="372395022.22999996"/>
    <n v="-833365.86773328006"/>
    <n v="-976782.31000006199"/>
    <n v="-143416.44226678193"/>
  </r>
  <r>
    <x v="1239"/>
    <n v="-8.9499999999999996E-2"/>
    <n v="-8.9499999999999996E-4"/>
    <n v="371868906.15999997"/>
    <n v="-333293.54489584995"/>
    <n v="-526116.06999999285"/>
    <n v="-192822.5251041429"/>
  </r>
  <r>
    <x v="1240"/>
    <n v="0.1701"/>
    <n v="1.701E-3"/>
    <n v="372467108.39999998"/>
    <n v="632549.00937816"/>
    <n v="598202.24000000954"/>
    <n v="-34346.769378150464"/>
  </r>
  <r>
    <x v="1241"/>
    <n v="0.4738"/>
    <n v="4.738E-3"/>
    <n v="374005425.92000002"/>
    <n v="1764749.1595991999"/>
    <n v="1538317.5200000405"/>
    <n v="-226431.63959915936"/>
  </r>
  <r>
    <x v="1242"/>
    <n v="0.69399999999999995"/>
    <n v="6.9399999999999991E-3"/>
    <n v="376724906.23000002"/>
    <n v="2595597.6558848"/>
    <n v="2719480.3100000024"/>
    <n v="123882.65411520237"/>
  </r>
  <r>
    <x v="1243"/>
    <n v="0.6008"/>
    <n v="6.0080000000000003E-3"/>
    <n v="378530803.11000001"/>
    <n v="2263363.2366298405"/>
    <n v="1805896.8799999952"/>
    <n v="-457466.35662984522"/>
  </r>
  <r>
    <x v="1244"/>
    <n v="-0.21079999999999999"/>
    <n v="-2.1080000000000001E-3"/>
    <n v="375768374.75999999"/>
    <n v="-797942.93295588007"/>
    <n v="-2762428.3500000238"/>
    <n v="-1964485.4170441437"/>
  </r>
  <r>
    <x v="1245"/>
    <n v="0.14080000000000001"/>
    <n v="1.4080000000000002E-3"/>
    <n v="376469729.95000005"/>
    <n v="529081.87166208006"/>
    <n v="701355.19000005722"/>
    <n v="172273.31833797717"/>
  </r>
  <r>
    <x v="1246"/>
    <n v="0.36909999999999998"/>
    <n v="3.6909999999999998E-3"/>
    <n v="377913398.62"/>
    <n v="1389549.7732454501"/>
    <n v="1443668.6699999571"/>
    <n v="54118.896754506975"/>
  </r>
  <r>
    <x v="1247"/>
    <n v="0.55169999999999997"/>
    <n v="5.5169999999999993E-3"/>
    <n v="379969967.04000002"/>
    <n v="2084948.2201865397"/>
    <n v="2056568.4200000167"/>
    <n v="-28379.800186523004"/>
  </r>
  <r>
    <x v="1248"/>
    <n v="-2.6100000000000002E-2"/>
    <n v="-2.61E-4"/>
    <n v="378797630.71999997"/>
    <n v="-99172.16139744001"/>
    <n v="-1172336.3200000525"/>
    <n v="-1073164.1586026126"/>
  </r>
  <r>
    <x v="1249"/>
    <n v="-6.9699999999999998E-2"/>
    <n v="-6.9700000000000003E-4"/>
    <n v="378590896.10000002"/>
    <n v="-264021.94861183997"/>
    <n v="-206734.61999994516"/>
    <n v="57287.328611894802"/>
  </r>
  <r>
    <x v="1250"/>
    <n v="-0.87170000000000003"/>
    <n v="-8.7170000000000008E-3"/>
    <n v="378036851.59000003"/>
    <n v="-3300176.8413037006"/>
    <n v="-554044.50999999046"/>
    <n v="2746132.3313037101"/>
  </r>
  <r>
    <x v="1251"/>
    <n v="0.79139999999999999"/>
    <n v="7.9139999999999992E-3"/>
    <n v="381246786.70000005"/>
    <n v="2991783.6434832597"/>
    <n v="3209935.1100000143"/>
    <n v="218151.46651675459"/>
  </r>
  <r>
    <x v="1252"/>
    <n v="-0.42749999999999999"/>
    <n v="-4.2750000000000002E-3"/>
    <n v="379671712.58999997"/>
    <n v="-1629830.0131425003"/>
    <n v="-1575074.1100000739"/>
    <n v="54755.903142426396"/>
  </r>
  <r>
    <x v="1253"/>
    <n v="0.17519999999999999"/>
    <n v="1.7519999999999999E-3"/>
    <n v="381154829.64999998"/>
    <n v="665184.84045767994"/>
    <n v="1483117.0600000024"/>
    <n v="817932.21954232245"/>
  </r>
  <r>
    <x v="1254"/>
    <n v="0.16619999999999999"/>
    <n v="1.6619999999999998E-3"/>
    <n v="382122454.35000002"/>
    <n v="633479.32687829994"/>
    <n v="967624.70000004768"/>
    <n v="334145.37312174775"/>
  </r>
  <r>
    <x v="1255"/>
    <n v="0.39290000000000003"/>
    <n v="3.9290000000000002E-3"/>
    <n v="383755256.22999996"/>
    <n v="1501359.1231411502"/>
    <n v="1632801.8799999356"/>
    <n v="131442.7568587854"/>
  </r>
  <r>
    <x v="1256"/>
    <n v="-0.26090000000000002"/>
    <n v="-2.6090000000000002E-3"/>
    <n v="381538475.03999996"/>
    <n v="-1001217.46350407"/>
    <n v="-2216781.1899999976"/>
    <n v="-1215563.7264959277"/>
  </r>
  <r>
    <x v="1257"/>
    <n v="0.2442"/>
    <n v="2.4420000000000002E-3"/>
    <n v="382295914.95000005"/>
    <n v="931716.95604768"/>
    <n v="757439.91000008583"/>
    <n v="-174277.04604759417"/>
  </r>
  <r>
    <x v="1258"/>
    <n v="0.2175"/>
    <n v="2.1749999999999999E-3"/>
    <n v="383270076.80000001"/>
    <n v="831493.61501625006"/>
    <n v="974161.84999996424"/>
    <n v="142668.23498371418"/>
  </r>
  <r>
    <x v="1259"/>
    <n v="-0.25169999999999998"/>
    <n v="-2.5169999999999997E-3"/>
    <n v="382319188.60999995"/>
    <n v="-964690.78330559994"/>
    <n v="-950888.19000005722"/>
    <n v="13802.593305542716"/>
  </r>
  <r>
    <x v="1260"/>
    <n v="0.43509999999999999"/>
    <n v="4.3509999999999998E-3"/>
    <n v="384192134.54000002"/>
    <n v="1663470.7896421098"/>
    <n v="1872945.9300000668"/>
    <n v="209475.14035795699"/>
  </r>
  <r>
    <x v="1261"/>
    <n v="0.71050000000000002"/>
    <n v="7.1050000000000002E-3"/>
    <n v="387064348.13"/>
    <n v="2729685.1159067"/>
    <n v="2872213.5899999738"/>
    <n v="142528.47409327375"/>
  </r>
  <r>
    <x v="1262"/>
    <n v="0.19789999999999999"/>
    <n v="1.9789999999999999E-3"/>
    <n v="388000017.29999995"/>
    <n v="766000.3449492699"/>
    <n v="935669.16999995708"/>
    <n v="169668.82505068718"/>
  </r>
  <r>
    <x v="1263"/>
    <n v="-0.34350000000000003"/>
    <n v="-3.4350000000000001E-3"/>
    <n v="386899131.88999999"/>
    <n v="-1332780.0594255"/>
    <n v="-1100885.4099999666"/>
    <n v="231894.64942553337"/>
  </r>
  <r>
    <x v="1264"/>
    <n v="-5.1700000000000003E-2"/>
    <n v="-5.1699999999999999E-4"/>
    <n v="386749553.67000002"/>
    <n v="-200026.85118713"/>
    <n v="-149578.21999996901"/>
    <n v="50448.631187160994"/>
  </r>
  <r>
    <x v="1265"/>
    <n v="-0.1293"/>
    <n v="-1.2929999999999999E-3"/>
    <n v="386577293.44999999"/>
    <n v="-500067.17289530998"/>
    <n v="-172260.22000002861"/>
    <n v="327806.95289528137"/>
  </r>
  <r>
    <x v="1266"/>
    <n v="3.4500000000000003E-2"/>
    <n v="3.4500000000000004E-4"/>
    <n v="386802589.77999997"/>
    <n v="133369.16624025002"/>
    <n v="225296.32999998331"/>
    <n v="91927.163759733288"/>
  </r>
  <r>
    <x v="1267"/>
    <n v="-1.4238"/>
    <n v="-1.4237999999999999E-2"/>
    <n v="381538348.36000001"/>
    <n v="-5507295.273287639"/>
    <n v="-5264241.4199999571"/>
    <n v="243053.85328768194"/>
  </r>
  <r>
    <x v="1268"/>
    <n v="0.6653"/>
    <n v="6.6530000000000001E-3"/>
    <n v="384155006.18000001"/>
    <n v="2538374.6316390801"/>
    <n v="2616657.8199999928"/>
    <n v="78283.188360912725"/>
  </r>
  <r>
    <x v="1269"/>
    <n v="-8.6999999999999994E-3"/>
    <n v="-8.7000000000000001E-5"/>
    <n v="384036527.19"/>
    <n v="-33421.485537660003"/>
    <n v="-118478.99000000954"/>
    <n v="-85057.504462349534"/>
  </r>
  <r>
    <x v="1270"/>
    <n v="-0.82620000000000005"/>
    <n v="-8.2620000000000002E-3"/>
    <n v="380756261.46000004"/>
    <n v="-3172909.78764378"/>
    <n v="-3280265.7299999595"/>
    <n v="-107355.94235617947"/>
  </r>
  <r>
    <x v="1271"/>
    <n v="-1.4732000000000001"/>
    <n v="-1.4732E-2"/>
    <n v="375139479.48000002"/>
    <n v="-5609301.2438287204"/>
    <n v="-5616781.9800000191"/>
    <n v="-7480.7361712986603"/>
  </r>
  <r>
    <x v="1272"/>
    <n v="0.40939999999999999"/>
    <n v="4.0939999999999995E-3"/>
    <n v="376854491.44999993"/>
    <n v="1535821.0289911199"/>
    <n v="1715011.9699999094"/>
    <n v="179190.94100878946"/>
  </r>
  <r>
    <x v="1273"/>
    <n v="1.5866"/>
    <n v="1.5866000000000002E-2"/>
    <n v="382260488.68000001"/>
    <n v="5979173.3613456991"/>
    <n v="5405997.2300000787"/>
    <n v="-573176.13134562038"/>
  </r>
  <r>
    <x v="1274"/>
    <n v="1.5444"/>
    <n v="1.5443999999999999E-2"/>
    <n v="388346496.27999997"/>
    <n v="5903630.9871739196"/>
    <n v="6086007.5999999642"/>
    <n v="182376.61282604467"/>
  </r>
  <r>
    <x v="1275"/>
    <n v="0.49840000000000001"/>
    <n v="4.9839999999999997E-3"/>
    <n v="392282631.91999996"/>
    <n v="1935518.9374595198"/>
    <n v="3936135.6399999857"/>
    <n v="2000616.7025404659"/>
  </r>
  <r>
    <x v="1276"/>
    <n v="-0.60699999999999998"/>
    <n v="-6.0699999999999999E-3"/>
    <n v="390127222.01999998"/>
    <n v="-2381155.5757543999"/>
    <n v="-2155409.8999999762"/>
    <n v="225745.67575442372"/>
  </r>
  <r>
    <x v="1277"/>
    <n v="0.40429999999999999"/>
    <n v="4.0429999999999997E-3"/>
    <n v="392714096.76999998"/>
    <n v="1577284.3586268597"/>
    <n v="2586874.75"/>
    <n v="1009590.3913731403"/>
  </r>
  <r>
    <x v="1278"/>
    <n v="0.64259999999999995"/>
    <n v="6.4259999999999994E-3"/>
    <n v="394918536.00999999"/>
    <n v="2523580.7858440196"/>
    <n v="2204439.2400000095"/>
    <n v="-319141.54584401008"/>
  </r>
  <r>
    <x v="1279"/>
    <n v="0.50229999999999997"/>
    <n v="5.0229999999999997E-3"/>
    <n v="396836607.38"/>
    <n v="1983675.8063782298"/>
    <n v="1918071.3700000048"/>
    <n v="-65604.436378224986"/>
  </r>
  <r>
    <x v="1280"/>
    <n v="-6.7799999999999999E-2"/>
    <n v="-6.78E-4"/>
    <n v="396555384.71999997"/>
    <n v="-269055.21980363998"/>
    <n v="-281222.66000002623"/>
    <n v="-12167.440196386247"/>
  </r>
  <r>
    <x v="1281"/>
    <n v="8.48E-2"/>
    <n v="8.4800000000000001E-4"/>
    <n v="397402886.32999998"/>
    <n v="336278.96624255995"/>
    <n v="847501.61000001431"/>
    <n v="511222.64375745435"/>
  </r>
  <r>
    <x v="1282"/>
    <n v="5.0799999999999998E-2"/>
    <n v="5.0799999999999999E-4"/>
    <n v="397612252.91999996"/>
    <n v="201880.66625563998"/>
    <n v="209366.58999997377"/>
    <n v="7485.9237443337915"/>
  </r>
  <r>
    <x v="1283"/>
    <n v="-0.4148"/>
    <n v="-4.1479999999999998E-3"/>
    <n v="395706948.56"/>
    <n v="-1649295.6251121596"/>
    <n v="-1905304.3599999547"/>
    <n v="-256008.73488779506"/>
  </r>
  <r>
    <x v="1284"/>
    <n v="0.53549999999999998"/>
    <n v="5.3549999999999995E-3"/>
    <n v="398201964.76999998"/>
    <n v="2119010.7095387997"/>
    <n v="2495016.2099999785"/>
    <n v="376005.50046117883"/>
  </r>
  <r>
    <x v="1285"/>
    <n v="-0.2452"/>
    <n v="-2.4520000000000002E-3"/>
    <n v="396676977.65000004"/>
    <n v="-976391.21761604003"/>
    <n v="-1524987.1199999452"/>
    <n v="-548595.90238390514"/>
  </r>
  <r>
    <x v="1286"/>
    <n v="-1.0085999999999999"/>
    <n v="-1.0085999999999999E-2"/>
    <n v="392727979.33000004"/>
    <n v="-4000883.9965779004"/>
    <n v="-3948998.3199999928"/>
    <n v="51885.676577907521"/>
  </r>
  <r>
    <x v="1287"/>
    <n v="-2.6027"/>
    <n v="-2.6027000000000002E-2"/>
    <n v="382748740.49000007"/>
    <n v="-10221531.118021911"/>
    <n v="-9979238.8399999738"/>
    <n v="242292.27802193724"/>
  </r>
  <r>
    <x v="1288"/>
    <n v="-2.1711999999999998"/>
    <n v="-2.1711999999999999E-2"/>
    <n v="374195295.00999999"/>
    <n v="-8310240.6535188807"/>
    <n v="-8553445.4800000787"/>
    <n v="-243204.82648119796"/>
  </r>
  <r>
    <x v="1289"/>
    <n v="-0.36840000000000001"/>
    <n v="-3.6840000000000002E-3"/>
    <n v="371679104.13"/>
    <n v="-1378535.46681684"/>
    <n v="-2516190.8799999952"/>
    <n v="-1137655.4131831552"/>
  </r>
  <r>
    <x v="1290"/>
    <n v="-3.9773000000000001"/>
    <n v="-3.9773000000000003E-2"/>
    <n v="356546820.75"/>
    <n v="-14782793.00856249"/>
    <n v="-15132283.379999995"/>
    <n v="-349490.37143750489"/>
  </r>
  <r>
    <x v="1291"/>
    <n v="-1.8596999999999999"/>
    <n v="-1.8596999999999999E-2"/>
    <n v="349570386.37"/>
    <n v="-6630701.22548775"/>
    <n v="-6976434.3799999952"/>
    <n v="-345733.15451224521"/>
  </r>
  <r>
    <x v="1292"/>
    <n v="0.75609999999999999"/>
    <n v="7.561E-3"/>
    <n v="352183841.45000005"/>
    <n v="2643101.6913435701"/>
    <n v="2613455.0800000429"/>
    <n v="-29646.611343527213"/>
  </r>
  <r>
    <x v="1293"/>
    <n v="-0.79790000000000005"/>
    <n v="-7.979E-3"/>
    <n v="348829627.21000004"/>
    <n v="-2810074.8709295504"/>
    <n v="-3354214.2400000095"/>
    <n v="-544139.36907045916"/>
  </r>
  <r>
    <x v="1294"/>
    <n v="2.6139000000000001"/>
    <n v="2.6139000000000003E-2"/>
    <n v="357179486.56999999"/>
    <n v="9118057.6256421916"/>
    <n v="8349859.3599999547"/>
    <n v="-768198.26564223692"/>
  </r>
  <r>
    <x v="1295"/>
    <n v="-2.1088"/>
    <n v="-2.1087999999999999E-2"/>
    <n v="349727120.66999996"/>
    <n v="-7532201.0127881598"/>
    <n v="-7452365.9000000358"/>
    <n v="79835.11278812401"/>
  </r>
  <r>
    <x v="1296"/>
    <n v="-2.6594000000000002"/>
    <n v="-2.6594000000000003E-2"/>
    <n v="340666433.53999996"/>
    <n v="-9300643.0470979791"/>
    <n v="-9060687.1299999952"/>
    <n v="239955.91709798388"/>
  </r>
  <r>
    <x v="1297"/>
    <n v="-6.4531999999999998"/>
    <n v="-6.4531999999999992E-2"/>
    <n v="318403884.94"/>
    <n v="-21983886.289203275"/>
    <n v="-22262548.599999964"/>
    <n v="-278662.31079668924"/>
  </r>
  <r>
    <x v="1298"/>
    <n v="1.4446000000000001"/>
    <n v="1.4446000000000001E-2"/>
    <n v="322151142.69999999"/>
    <n v="4599662.5218432397"/>
    <n v="3747257.7599999905"/>
    <n v="-852404.7618432492"/>
  </r>
  <r>
    <x v="1299"/>
    <n v="-2.3113999999999999"/>
    <n v="-2.3113999999999999E-2"/>
    <n v="312125439.11000001"/>
    <n v="-7446201.5123677999"/>
    <n v="-10025703.589999974"/>
    <n v="-2579502.0776321739"/>
  </r>
  <r>
    <x v="1300"/>
    <n v="-7.7849000000000004"/>
    <n v="-7.7849000000000002E-2"/>
    <n v="287572829.26999998"/>
    <n v="-24298653.30927439"/>
    <n v="-24552609.840000033"/>
    <n v="-253956.53072564304"/>
  </r>
  <r>
    <x v="1301"/>
    <n v="3.5968"/>
    <n v="3.5968E-2"/>
    <n v="296173445.78000003"/>
    <n v="10343419.523183359"/>
    <n v="8600616.5100000501"/>
    <n v="-1742803.0131833088"/>
  </r>
  <r>
    <x v="1302"/>
    <n v="-6.9549000000000003"/>
    <n v="-6.9549E-2"/>
    <n v="273978493.69999999"/>
    <n v="-20598566.980553221"/>
    <n v="-22194952.080000043"/>
    <n v="-1596385.099446822"/>
  </r>
  <r>
    <x v="1303"/>
    <n v="4.7415000000000003"/>
    <n v="4.7415000000000006E-2"/>
    <n v="286424638.37"/>
    <n v="12990690.278785501"/>
    <n v="12446144.670000017"/>
    <n v="-544545.60878548399"/>
  </r>
  <r>
    <x v="1304"/>
    <n v="-2.1103000000000001"/>
    <n v="-2.1103E-2"/>
    <n v="280524057.74000001"/>
    <n v="-6044419.1435221098"/>
    <n v="-5900580.6299999952"/>
    <n v="143838.5135221146"/>
  </r>
  <r>
    <x v="1305"/>
    <n v="0.47520000000000001"/>
    <n v="4.7520000000000001E-3"/>
    <n v="281419022.90999997"/>
    <n v="1333050.3223804801"/>
    <n v="894965.16999995708"/>
    <n v="-438085.15238052304"/>
  </r>
  <r>
    <x v="1306"/>
    <n v="-1.6379999999999999"/>
    <n v="-1.6379999999999999E-2"/>
    <n v="276865103.66999996"/>
    <n v="-4609643.5952657992"/>
    <n v="-4553919.2400000095"/>
    <n v="55724.355265789665"/>
  </r>
  <r>
    <x v="1307"/>
    <n v="-2.9319000000000002"/>
    <n v="-2.9319000000000001E-2"/>
    <n v="268839158.56"/>
    <n v="-8117407.9745007288"/>
    <n v="-8025945.1099999547"/>
    <n v="91462.864500774071"/>
  </r>
  <r>
    <x v="1308"/>
    <n v="6.2946"/>
    <n v="6.2946000000000002E-2"/>
    <n v="285890944.33999997"/>
    <n v="16922349.674717762"/>
    <n v="17051785.779999971"/>
    <n v="129436.10528220981"/>
  </r>
  <r>
    <x v="1309"/>
    <n v="2.1937000000000002"/>
    <n v="2.1937000000000002E-2"/>
    <n v="292008376.88"/>
    <n v="6271589.6459865803"/>
    <n v="6117432.5400000215"/>
    <n v="-154157.10598655883"/>
  </r>
  <r>
    <x v="1310"/>
    <n v="2.3801999999999999"/>
    <n v="2.3802E-2"/>
    <n v="299231329.63999999"/>
    <n v="6950383.3864977602"/>
    <n v="7222952.7599999905"/>
    <n v="272569.37350223027"/>
  </r>
  <r>
    <x v="1311"/>
    <n v="-1.9662999999999999"/>
    <n v="-1.9663E-2"/>
    <n v="294305973.76999998"/>
    <n v="-5883785.6347113196"/>
    <n v="-4925355.8700000048"/>
    <n v="958429.76471131481"/>
  </r>
  <r>
    <x v="1312"/>
    <n v="1.6621999999999999"/>
    <n v="1.6621999999999998E-2"/>
    <n v="299736778.31999999"/>
    <n v="4891953.8960049395"/>
    <n v="5430804.5500000119"/>
    <n v="538850.65399507247"/>
  </r>
  <r>
    <x v="1313"/>
    <n v="0.27250000000000002"/>
    <n v="2.725E-3"/>
    <n v="300767096.89999998"/>
    <n v="816782.72092200001"/>
    <n v="1030318.5799999833"/>
    <n v="213535.8590779833"/>
  </r>
  <r>
    <x v="1314"/>
    <n v="-2.7938000000000001"/>
    <n v="-2.7938000000000001E-2"/>
    <n v="292765455.03000003"/>
    <n v="-8402831.1531921998"/>
    <n v="-8001641.8699999452"/>
    <n v="401189.2831922546"/>
  </r>
  <r>
    <x v="1315"/>
    <n v="1.1966000000000001"/>
    <n v="1.1966000000000001E-2"/>
    <n v="296531867.81999999"/>
    <n v="3503231.4348889808"/>
    <n v="3766412.7899999619"/>
    <n v="263181.35511098104"/>
  </r>
  <r>
    <x v="1316"/>
    <n v="-0.61890000000000001"/>
    <n v="-6.1890000000000001E-3"/>
    <n v="295808900.53000003"/>
    <n v="-1835235.72993798"/>
    <n v="-722967.28999996185"/>
    <n v="1112268.4399380181"/>
  </r>
  <r>
    <x v="1317"/>
    <n v="4.4034000000000004"/>
    <n v="4.4034000000000004E-2"/>
    <n v="309374032.63"/>
    <n v="13025649.125938023"/>
    <n v="13565132.099999964"/>
    <n v="539482.97406194173"/>
  </r>
  <r>
    <x v="1318"/>
    <n v="0.18110000000000001"/>
    <n v="1.8110000000000001E-3"/>
    <n v="310544025.58999997"/>
    <n v="560276.37309293007"/>
    <n v="1169992.9599999785"/>
    <n v="609716.58690704848"/>
  </r>
  <r>
    <x v="1319"/>
    <n v="1.6160000000000001"/>
    <n v="1.6160000000000001E-2"/>
    <n v="316861897.98000002"/>
    <n v="5018391.4535344001"/>
    <n v="6317872.3900000453"/>
    <n v="1299480.9364656452"/>
  </r>
  <r>
    <x v="1320"/>
    <n v="0.98350000000000004"/>
    <n v="9.835E-3"/>
    <n v="320437835.86000001"/>
    <n v="3116336.7666333001"/>
    <n v="3575937.8799999952"/>
    <n v="459601.11336669512"/>
  </r>
  <r>
    <x v="1321"/>
    <n v="0.97389999999999999"/>
    <n v="9.7389999999999994E-3"/>
    <n v="323531775.97000003"/>
    <n v="3120744.0834405399"/>
    <n v="3093940.1100000143"/>
    <n v="-26803.973440525588"/>
  </r>
  <r>
    <x v="1322"/>
    <n v="-1.9085000000000001"/>
    <n v="-1.9085000000000001E-2"/>
    <n v="317856764.38999999"/>
    <n v="-6174603.9443874508"/>
    <n v="-5675011.5800000429"/>
    <n v="499592.3643874079"/>
  </r>
  <r>
    <x v="1323"/>
    <n v="0.58579999999999999"/>
    <n v="5.8579999999999995E-3"/>
    <n v="320460306.30000001"/>
    <n v="1862004.9257966198"/>
    <n v="2603541.9100000262"/>
    <n v="741536.98420340638"/>
  </r>
  <r>
    <x v="1324"/>
    <n v="2.0590999999999999"/>
    <n v="2.0590999999999998E-2"/>
    <n v="327788293.52999997"/>
    <n v="6598598.1670232993"/>
    <n v="7327987.2299999595"/>
    <n v="729389.06297666021"/>
  </r>
  <r>
    <x v="1325"/>
    <n v="-0.48909999999999998"/>
    <n v="-4.8909999999999995E-3"/>
    <n v="326480703.27000004"/>
    <n v="-1603212.5436552297"/>
    <n v="-1307590.2599999309"/>
    <n v="295622.28365529887"/>
  </r>
  <r>
    <x v="1326"/>
    <n v="-2.4369999999999998"/>
    <n v="-2.4369999999999999E-2"/>
    <n v="318723739.65999997"/>
    <n v="-7956334.7386899004"/>
    <n v="-7756963.6100000739"/>
    <n v="199371.12868982647"/>
  </r>
  <r>
    <x v="1327"/>
    <n v="1.0076000000000001"/>
    <n v="1.0076E-2"/>
    <n v="322362270.04000002"/>
    <n v="3211460.4008141598"/>
    <n v="3638530.3800000548"/>
    <n v="427069.97918589506"/>
  </r>
  <r>
    <x v="1328"/>
    <n v="0.34289999999999998"/>
    <n v="3.4289999999999998E-3"/>
    <n v="323756526.72999996"/>
    <n v="1105380.2239671601"/>
    <n v="1394256.689999938"/>
    <n v="288876.46603277791"/>
  </r>
  <r>
    <x v="1329"/>
    <n v="0.69379999999999997"/>
    <n v="6.9379999999999997E-3"/>
    <n v="326014713.26999998"/>
    <n v="2246222.7824527398"/>
    <n v="2258186.5400000215"/>
    <n v="11963.757547281682"/>
  </r>
  <r>
    <x v="1330"/>
    <n v="1.4705999999999999"/>
    <n v="1.4705999999999999E-2"/>
    <n v="330984057.25"/>
    <n v="4794372.3733486189"/>
    <n v="4969343.9800000191"/>
    <n v="174971.60665140022"/>
  </r>
  <r>
    <x v="1331"/>
    <n v="0.62839999999999996"/>
    <n v="6.2839999999999997E-3"/>
    <n v="333237127"/>
    <n v="2079903.8157589999"/>
    <n v="2253069.75"/>
    <n v="173165.9342410001"/>
  </r>
  <r>
    <x v="1332"/>
    <n v="1.0072000000000001"/>
    <n v="1.0072000000000001E-2"/>
    <n v="336859876.5"/>
    <n v="3356364.3431440005"/>
    <n v="3622749.5"/>
    <n v="266385.15685599949"/>
  </r>
  <r>
    <x v="1333"/>
    <n v="-1.5455000000000001"/>
    <n v="-1.5455000000000002E-2"/>
    <n v="331943628.91000003"/>
    <n v="-5206169.3913075002"/>
    <n v="-4916247.5899999738"/>
    <n v="289921.80130752642"/>
  </r>
  <r>
    <x v="1334"/>
    <n v="-2.1267999999999998"/>
    <n v="-2.1267999999999999E-2"/>
    <n v="325177989.61000001"/>
    <n v="-7059777.0996578801"/>
    <n v="-6765639.3000000119"/>
    <n v="294137.79965786822"/>
  </r>
  <r>
    <x v="1335"/>
    <n v="1.1174999999999999"/>
    <n v="1.1174999999999999E-2"/>
    <n v="328905693.25999993"/>
    <n v="3633864.03389175"/>
    <n v="3727703.6499999166"/>
    <n v="93839.61610816652"/>
  </r>
  <r>
    <x v="1336"/>
    <n v="-0.22509999999999999"/>
    <n v="-2.251E-3"/>
    <n v="329263613.38"/>
    <n v="-740366.71552825987"/>
    <n v="357920.12000006437"/>
    <n v="1098286.8355283244"/>
  </r>
  <r>
    <x v="1337"/>
    <n v="0.82050000000000001"/>
    <n v="8.2050000000000005E-3"/>
    <n v="332695399.83999997"/>
    <n v="2701607.9477829002"/>
    <n v="3431786.4599999785"/>
    <n v="730178.51221707836"/>
  </r>
  <r>
    <x v="1338"/>
    <n v="0.7833"/>
    <n v="7.8329999999999997E-3"/>
    <n v="335759521.36000001"/>
    <n v="2606003.0669467198"/>
    <n v="3064121.5200000405"/>
    <n v="458118.45305332076"/>
  </r>
  <r>
    <x v="1339"/>
    <n v="0.34320000000000001"/>
    <n v="3.4320000000000002E-3"/>
    <n v="337104177.56999999"/>
    <n v="1152326.6773075201"/>
    <n v="1344656.2099999785"/>
    <n v="192329.53269245848"/>
  </r>
  <r>
    <x v="1340"/>
    <n v="-0.82489999999999997"/>
    <n v="-8.2489999999999994E-3"/>
    <n v="334429282.09999996"/>
    <n v="-2780772.3607749296"/>
    <n v="-2674895.4700000286"/>
    <n v="105876.89077490102"/>
  </r>
  <r>
    <x v="1341"/>
    <n v="-1.4809000000000001"/>
    <n v="-1.4809000000000001E-2"/>
    <n v="329900933.97999996"/>
    <n v="-4952563.2386189001"/>
    <n v="-4528348.1200000048"/>
    <n v="424215.1186188953"/>
  </r>
  <r>
    <x v="1342"/>
    <n v="-0.29859999999999998"/>
    <n v="-2.9859999999999999E-3"/>
    <n v="329184644.25999999"/>
    <n v="-985084.18886427989"/>
    <n v="-716289.71999996901"/>
    <n v="268794.46886431088"/>
  </r>
  <r>
    <x v="1343"/>
    <n v="0.30980000000000002"/>
    <n v="3.0980000000000001E-3"/>
    <n v="330351226.79999995"/>
    <n v="1019814.02791748"/>
    <n v="1166582.5399999619"/>
    <n v="146768.51208248187"/>
  </r>
  <r>
    <x v="1344"/>
    <n v="2.2648000000000001"/>
    <n v="2.2648000000000001E-2"/>
    <n v="338301289.84000003"/>
    <n v="7481794.5845663995"/>
    <n v="7950063.0400000811"/>
    <n v="468268.45543368161"/>
  </r>
  <r>
    <x v="1345"/>
    <n v="-1.1375"/>
    <n v="-1.1375E-2"/>
    <n v="334868087.84999996"/>
    <n v="-3848177.1719300002"/>
    <n v="-3433201.9900000691"/>
    <n v="414975.18192993104"/>
  </r>
  <r>
    <x v="1346"/>
    <n v="0.63129999999999997"/>
    <n v="6.313E-3"/>
    <n v="338238287.84000003"/>
    <n v="2114022.2385970498"/>
    <n v="3370199.9900000691"/>
    <n v="1256177.7514030193"/>
  </r>
  <r>
    <x v="1347"/>
    <n v="-0.2024"/>
    <n v="-2.0239999999999998E-3"/>
    <n v="337716674.19"/>
    <n v="-684594.29458816"/>
    <n v="-521613.65000003576"/>
    <n v="162980.64458812424"/>
  </r>
  <r>
    <x v="1348"/>
    <n v="0.33460000000000001"/>
    <n v="3.346E-3"/>
    <n v="339042673.02999997"/>
    <n v="1129999.99183974"/>
    <n v="1325998.8399999738"/>
    <n v="195998.84816023381"/>
  </r>
  <r>
    <x v="1349"/>
    <n v="0.68710000000000004"/>
    <n v="6.8710000000000004E-3"/>
    <n v="341578615.25000006"/>
    <n v="2329562.2063891301"/>
    <n v="2535942.2200000882"/>
    <n v="206380.01361095812"/>
  </r>
  <r>
    <x v="1350"/>
    <n v="1.0136000000000001"/>
    <n v="1.0136000000000001E-2"/>
    <n v="345104323.05000001"/>
    <n v="3462240.8441740009"/>
    <n v="3525707.7999999523"/>
    <n v="63466.955825951416"/>
  </r>
  <r>
    <x v="1351"/>
    <n v="1.0431999999999999"/>
    <n v="1.0431999999999999E-2"/>
    <n v="349101745.42000002"/>
    <n v="3600128.2980575995"/>
    <n v="3997422.3700000048"/>
    <n v="397294.07194240531"/>
  </r>
  <r>
    <x v="1352"/>
    <n v="0.39329999999999998"/>
    <n v="3.9329999999999999E-3"/>
    <n v="350947152.25999999"/>
    <n v="1373017.16473686"/>
    <n v="1845406.8399999738"/>
    <n v="472389.67526311381"/>
  </r>
  <r>
    <x v="1353"/>
    <n v="-0.47010000000000002"/>
    <n v="-4.7010000000000003E-3"/>
    <n v="349451894.98000002"/>
    <n v="-1649802.5627742601"/>
    <n v="-1495257.2799999714"/>
    <n v="154545.28277428867"/>
  </r>
  <r>
    <x v="1354"/>
    <n v="0.54120000000000001"/>
    <n v="5.4120000000000001E-3"/>
    <n v="351554991.52000004"/>
    <n v="1891233.6556317601"/>
    <n v="2103096.5400000215"/>
    <n v="211862.88436826132"/>
  </r>
  <r>
    <x v="1355"/>
    <n v="1.9379"/>
    <n v="1.9379E-2"/>
    <n v="358507206.38"/>
    <n v="6812784.1806660807"/>
    <n v="6952214.8599999547"/>
    <n v="139430.67933387402"/>
  </r>
  <r>
    <x v="1356"/>
    <n v="-0.7873"/>
    <n v="-7.8729999999999998E-3"/>
    <n v="357043897.77999997"/>
    <n v="-2822527.2358297398"/>
    <n v="-1463308.6000000238"/>
    <n v="1359218.635829716"/>
  </r>
  <r>
    <x v="1357"/>
    <n v="1.8097000000000001"/>
    <n v="1.8097000000000002E-2"/>
    <n v="363532774.85999995"/>
    <n v="6461423.4181246599"/>
    <n v="6488877.0799999833"/>
    <n v="27453.661875323392"/>
  </r>
  <r>
    <x v="1358"/>
    <n v="0.84599999999999997"/>
    <n v="8.4600000000000005E-3"/>
    <n v="367377889.88"/>
    <n v="3075487.2753156"/>
    <n v="3845115.0200000405"/>
    <n v="769627.74468444055"/>
  </r>
  <r>
    <x v="1359"/>
    <n v="-1.395"/>
    <n v="-1.3950000000000001E-2"/>
    <n v="363786987.79000002"/>
    <n v="-5124921.5638260003"/>
    <n v="-3590902.0899999738"/>
    <n v="1534019.4738260265"/>
  </r>
  <r>
    <x v="1360"/>
    <n v="-0.73609999999999998"/>
    <n v="-7.3609999999999995E-3"/>
    <n v="361306577.35999995"/>
    <n v="-2677836.01712219"/>
    <n v="-2480410.4300000668"/>
    <n v="197425.58712212322"/>
  </r>
  <r>
    <x v="1361"/>
    <n v="-4.4298999999999999"/>
    <n v="-4.4298999999999998E-2"/>
    <n v="345337970.75999993"/>
    <n v="-16005520.070470637"/>
    <n v="-15968606.600000024"/>
    <n v="36913.470470612869"/>
  </r>
  <r>
    <x v="1362"/>
    <n v="1.0883"/>
    <n v="1.0883E-2"/>
    <n v="349329964.29999995"/>
    <n v="3758313.1357810795"/>
    <n v="3991993.5400000215"/>
    <n v="233680.40421894193"/>
  </r>
  <r>
    <x v="1363"/>
    <n v="5.9799999999999999E-2"/>
    <n v="5.9800000000000001E-4"/>
    <n v="349832224.43000001"/>
    <n v="208899.31865139998"/>
    <n v="502260.13000005484"/>
    <n v="293360.81134865485"/>
  </r>
  <r>
    <x v="1364"/>
    <n v="2.5802"/>
    <n v="2.5802000000000002E-2"/>
    <n v="358889699.78999996"/>
    <n v="9026371.0547428615"/>
    <n v="9057475.3599999547"/>
    <n v="31104.305257093161"/>
  </r>
  <r>
    <x v="1365"/>
    <n v="0.1845"/>
    <n v="1.8450000000000001E-3"/>
    <n v="359871698.79000002"/>
    <n v="662151.49611254991"/>
    <n v="981999.0000000596"/>
    <n v="319847.50388750969"/>
  </r>
  <r>
    <x v="1366"/>
    <n v="-0.54279999999999995"/>
    <n v="-5.4279999999999997E-3"/>
    <n v="358106081.89999998"/>
    <n v="-1953383.5810321199"/>
    <n v="-1765616.8900000453"/>
    <n v="187766.69103207462"/>
  </r>
  <r>
    <x v="1367"/>
    <n v="-5.8500000000000003E-2"/>
    <n v="-5.8500000000000002E-4"/>
    <n v="357862544.94"/>
    <n v="-209492.05791149999"/>
    <n v="-243536.95999997854"/>
    <n v="-34044.902088478557"/>
  </r>
  <r>
    <x v="1368"/>
    <n v="-0.35110000000000002"/>
    <n v="-3.5110000000000002E-3"/>
    <n v="356722967.88999999"/>
    <n v="-1256455.39528434"/>
    <n v="-1139577.0500000119"/>
    <n v="116878.3452843281"/>
  </r>
  <r>
    <x v="1369"/>
    <n v="0.18590000000000001"/>
    <n v="1.8590000000000002E-3"/>
    <n v="357352673.06"/>
    <n v="663147.99730751"/>
    <n v="629705.17000001669"/>
    <n v="-33442.827307493309"/>
  </r>
  <r>
    <x v="1370"/>
    <n v="-1.7193000000000001"/>
    <n v="-1.7193E-2"/>
    <n v="351455307.41000003"/>
    <n v="-6143964.50792058"/>
    <n v="-5897365.6499999762"/>
    <n v="246598.85792060383"/>
  </r>
  <r>
    <x v="1371"/>
    <n v="0.4572"/>
    <n v="4.5719999999999997E-3"/>
    <n v="352953993.50999999"/>
    <n v="1606853.6654785201"/>
    <n v="1498686.0999999642"/>
    <n v="-108167.56547855586"/>
  </r>
  <r>
    <x v="1372"/>
    <n v="-0.4551"/>
    <n v="-4.5510000000000004E-3"/>
    <n v="351535512.01000005"/>
    <n v="-1606293.6244640101"/>
    <n v="-1418481.4999999404"/>
    <n v="187812.12446406973"/>
  </r>
  <r>
    <x v="1373"/>
    <n v="0.41749999999999998"/>
    <n v="4.1749999999999999E-3"/>
    <n v="353131332.20999998"/>
    <n v="1467660.7626417503"/>
    <n v="1595820.1999999285"/>
    <n v="128159.4373581782"/>
  </r>
  <r>
    <x v="1374"/>
    <n v="1.0195000000000001"/>
    <n v="1.0195000000000001E-2"/>
    <n v="356816872.28000003"/>
    <n v="3600173.93188095"/>
    <n v="3685540.0700000525"/>
    <n v="85366.138119102456"/>
  </r>
  <r>
    <x v="1375"/>
    <n v="-0.33310000000000001"/>
    <n v="-3.3310000000000002E-3"/>
    <n v="355724761.69"/>
    <n v="-1188557.0015646801"/>
    <n v="-1092110.5900000334"/>
    <n v="96446.411564646754"/>
  </r>
  <r>
    <x v="1376"/>
    <n v="0.84550000000000003"/>
    <n v="8.4550000000000007E-3"/>
    <n v="358751475.97000003"/>
    <n v="3007652.86008895"/>
    <n v="3026714.280000031"/>
    <n v="19061.419911080971"/>
  </r>
  <r>
    <x v="1377"/>
    <n v="-0.2535"/>
    <n v="-2.5349999999999999E-3"/>
    <n v="358411037.60000002"/>
    <n v="-909434.99158395"/>
    <n v="-340438.37000000477"/>
    <n v="568996.62158394523"/>
  </r>
  <r>
    <x v="1378"/>
    <n v="0.78190000000000004"/>
    <n v="7.8189999999999996E-3"/>
    <n v="361662869.13999999"/>
    <n v="2802415.9029943999"/>
    <n v="3251831.5399999619"/>
    <n v="449415.63700556196"/>
  </r>
  <r>
    <x v="1379"/>
    <n v="-0.69820000000000004"/>
    <n v="-6.9820000000000004E-3"/>
    <n v="359727044.88"/>
    <n v="-2525130.1523354799"/>
    <n v="-1935824.2599999905"/>
    <n v="589305.89233548939"/>
  </r>
  <r>
    <x v="1380"/>
    <n v="-0.56640000000000001"/>
    <n v="-5.6639999999999998E-3"/>
    <n v="357727590.89999998"/>
    <n v="-2037493.9822003199"/>
    <n v="-1999453.9800000191"/>
    <n v="38040.002200300805"/>
  </r>
  <r>
    <x v="1381"/>
    <n v="-0.42230000000000001"/>
    <n v="-4.2230000000000002E-3"/>
    <n v="356349084.62"/>
    <n v="-1510683.6163707001"/>
    <n v="-1378506.2799999714"/>
    <n v="132177.33637072868"/>
  </r>
  <r>
    <x v="1382"/>
    <n v="0.38469999999999999"/>
    <n v="3.8469999999999997E-3"/>
    <n v="357519616.13"/>
    <n v="1370874.9285331399"/>
    <n v="1170531.5099999905"/>
    <n v="-200343.41853314941"/>
  </r>
  <r>
    <x v="1383"/>
    <n v="0.1474"/>
    <n v="1.474E-3"/>
    <n v="358043114.16000003"/>
    <n v="526983.91417561995"/>
    <n v="523498.03000003099"/>
    <n v="-3485.8841755889589"/>
  </r>
  <r>
    <x v="1384"/>
    <n v="0.56899999999999995"/>
    <n v="5.6899999999999997E-3"/>
    <n v="359909050.52999997"/>
    <n v="2037265.3195704001"/>
    <n v="1865936.3699999452"/>
    <n v="-171328.94957045489"/>
  </r>
  <r>
    <x v="1385"/>
    <n v="1.2291000000000001"/>
    <n v="1.2291000000000002E-2"/>
    <n v="364483225.59000003"/>
    <n v="4423642.1400642302"/>
    <n v="4574175.060000062"/>
    <n v="150532.9199358318"/>
  </r>
  <r>
    <x v="1386"/>
    <n v="-0.11559999999999999"/>
    <n v="-1.1559999999999999E-3"/>
    <n v="363992814.00999999"/>
    <n v="-421342.60878204001"/>
    <n v="-490411.58000004292"/>
    <n v="-69068.971218002902"/>
  </r>
  <r>
    <x v="1387"/>
    <n v="0.57889999999999997"/>
    <n v="5.7889999999999999E-3"/>
    <n v="366473156.26999998"/>
    <n v="2107154.40030389"/>
    <n v="2480342.2599999905"/>
    <n v="373187.85969610047"/>
  </r>
  <r>
    <x v="1388"/>
    <n v="-7.6700000000000004E-2"/>
    <n v="-7.67E-4"/>
    <n v="366316065.19"/>
    <n v="-281084.91085908999"/>
    <n v="-157091.07999998331"/>
    <n v="123993.83085910667"/>
  </r>
  <r>
    <x v="1389"/>
    <n v="-8.6400000000000005E-2"/>
    <n v="-8.6400000000000008E-4"/>
    <n v="365912060.54000008"/>
    <n v="-316497.08032416005"/>
    <n v="-404004.64999991655"/>
    <n v="-87507.569675756502"/>
  </r>
  <r>
    <x v="1390"/>
    <n v="-0.37469999999999998"/>
    <n v="-3.7469999999999999E-3"/>
    <n v="365118515.73000002"/>
    <n v="-1371072.4908433803"/>
    <n v="-793544.81000006199"/>
    <n v="577527.68084331835"/>
  </r>
  <r>
    <x v="1391"/>
    <n v="-0.13500000000000001"/>
    <n v="-1.3500000000000001E-3"/>
    <n v="364591056.85000002"/>
    <n v="-492909.99623550003"/>
    <n v="-527458.87999999523"/>
    <n v="-34548.8837644952"/>
  </r>
  <r>
    <x v="1392"/>
    <n v="-0.70499999999999996"/>
    <n v="-7.0499999999999998E-3"/>
    <n v="362067371.50999999"/>
    <n v="-2570366.9507925003"/>
    <n v="-2523685.3400000334"/>
    <n v="46681.610792466905"/>
  </r>
  <r>
    <x v="1393"/>
    <n v="-0.37930000000000003"/>
    <n v="-3.7930000000000004E-3"/>
    <n v="360536099.39999998"/>
    <n v="-1373321.5401374302"/>
    <n v="-1531272.1100000143"/>
    <n v="-157950.56986258412"/>
  </r>
  <r>
    <x v="1394"/>
    <n v="-6.83E-2"/>
    <n v="-6.8300000000000001E-4"/>
    <n v="360526974.19"/>
    <n v="-246246.1558902"/>
    <n v="-9125.2099999785423"/>
    <n v="237120.94589022145"/>
  </r>
  <r>
    <x v="1395"/>
    <n v="0.32240000000000002"/>
    <n v="3.2240000000000003E-3"/>
    <n v="361924954.77000004"/>
    <n v="1162338.9647885601"/>
    <n v="1397980.5800000429"/>
    <n v="235641.61521148286"/>
  </r>
  <r>
    <x v="1396"/>
    <n v="-0.79849999999999999"/>
    <n v="-7.984999999999999E-3"/>
    <n v="359188518.37"/>
    <n v="-2889970.76383845"/>
    <n v="-2736436.4000000358"/>
    <n v="153534.3638384142"/>
  </r>
  <r>
    <x v="1397"/>
    <n v="-0.75590000000000002"/>
    <n v="-7.5589999999999997E-3"/>
    <n v="356720117.94999999"/>
    <n v="-2715106.01035883"/>
    <n v="-2468400.4200000167"/>
    <n v="246705.59035881329"/>
  </r>
  <r>
    <x v="1398"/>
    <n v="1.3352999999999999"/>
    <n v="1.3352999999999999E-2"/>
    <n v="361627316.10999995"/>
    <n v="4763283.734986349"/>
    <n v="4907198.1599999666"/>
    <n v="143914.42501361761"/>
  </r>
  <r>
    <x v="1399"/>
    <n v="0.45879999999999999"/>
    <n v="4.5880000000000001E-3"/>
    <n v="363334997.43000001"/>
    <n v="1659146.1263126798"/>
    <n v="1707681.3200000525"/>
    <n v="48535.193687372608"/>
  </r>
  <r>
    <x v="1400"/>
    <n v="-0.1263"/>
    <n v="-1.263E-3"/>
    <n v="363827073.31999999"/>
    <n v="-458892.10175408999"/>
    <n v="492075.88999998569"/>
    <n v="950967.99175407575"/>
  </r>
  <r>
    <x v="1401"/>
    <n v="9.7000000000000003E-3"/>
    <n v="9.7E-5"/>
    <n v="364060929.05999994"/>
    <n v="35291.22611204"/>
    <n v="233855.73999994993"/>
    <n v="198564.51388790994"/>
  </r>
  <r>
    <x v="1402"/>
    <n v="0.64200000000000002"/>
    <n v="6.4200000000000004E-3"/>
    <n v="366927580.13999999"/>
    <n v="2337271.1645652"/>
    <n v="2866651.0800000429"/>
    <n v="529379.91543484293"/>
  </r>
  <r>
    <x v="1403"/>
    <n v="0.6089"/>
    <n v="6.0889999999999998E-3"/>
    <n v="369280445.05000001"/>
    <n v="2234222.0354724596"/>
    <n v="2352864.9100000262"/>
    <n v="118642.8745275666"/>
  </r>
  <r>
    <x v="1404"/>
    <n v="0.71089999999999998"/>
    <n v="7.1089999999999999E-3"/>
    <n v="372045697.61000001"/>
    <n v="2625214.6838604501"/>
    <n v="2765252.5600000024"/>
    <n v="140037.87613955233"/>
  </r>
  <r>
    <x v="1405"/>
    <n v="0.86809999999999998"/>
    <n v="8.6809999999999995E-3"/>
    <n v="375558294.99000001"/>
    <n v="3229728.7009524098"/>
    <n v="3512597.3799999952"/>
    <n v="282868.67904758547"/>
  </r>
  <r>
    <x v="1406"/>
    <n v="-0.54849999999999999"/>
    <n v="-5.4850000000000003E-3"/>
    <n v="373490914.81999999"/>
    <n v="-2059937.2480201502"/>
    <n v="-2067380.1700000167"/>
    <n v="-7442.9219798664562"/>
  </r>
  <r>
    <x v="1407"/>
    <n v="-0.27579999999999999"/>
    <n v="-2.758E-3"/>
    <n v="372455275.95999998"/>
    <n v="-1030087.94307356"/>
    <n v="-1035638.8600000143"/>
    <n v="-5550.916926454287"/>
  </r>
  <r>
    <x v="1408"/>
    <n v="0.124"/>
    <n v="1.24E-3"/>
    <n v="373164005.88000005"/>
    <n v="461844.54219039995"/>
    <n v="708729.92000007629"/>
    <n v="246885.37780967634"/>
  </r>
  <r>
    <x v="1409"/>
    <n v="-0.62860000000000005"/>
    <n v="-6.2860000000000008E-3"/>
    <n v="370872545.84000003"/>
    <n v="-2345708.9409616808"/>
    <n v="-2291460.0400000215"/>
    <n v="54248.900961659383"/>
  </r>
  <r>
    <x v="1410"/>
    <n v="-2.8799999999999999E-2"/>
    <n v="-2.8800000000000001E-4"/>
    <n v="371165954.41000003"/>
    <n v="-106811.29320192001"/>
    <n v="293408.56999999285"/>
    <n v="400219.86320191284"/>
  </r>
  <r>
    <x v="1411"/>
    <n v="-0.31640000000000001"/>
    <n v="-3.1640000000000001E-3"/>
    <n v="370082002.55000001"/>
    <n v="-1174369.0797532401"/>
    <n v="-1083951.8600000143"/>
    <n v="90417.2197532258"/>
  </r>
  <r>
    <x v="1412"/>
    <n v="0.35580000000000001"/>
    <n v="3.558E-3"/>
    <n v="371448998.30000001"/>
    <n v="1316751.7650729001"/>
    <n v="1366995.75"/>
    <n v="50243.984927099897"/>
  </r>
  <r>
    <x v="1413"/>
    <n v="0.87209999999999999"/>
    <n v="8.7209999999999996E-3"/>
    <n v="374836824.20999998"/>
    <n v="3239406.7141743"/>
    <n v="3387825.9099999666"/>
    <n v="148419.19582566665"/>
  </r>
  <r>
    <x v="1414"/>
    <n v="0.20899999999999999"/>
    <n v="2.0899999999999998E-3"/>
    <n v="375576012.54999995"/>
    <n v="783408.96259889985"/>
    <n v="739188.33999997377"/>
    <n v="-44220.622598926071"/>
  </r>
  <r>
    <x v="1415"/>
    <n v="0.58779999999999999"/>
    <n v="5.8779999999999995E-3"/>
    <n v="377855172.94"/>
    <n v="2207635.8017688994"/>
    <n v="2279160.3900000453"/>
    <n v="71524.58823114587"/>
  </r>
  <r>
    <x v="1416"/>
    <n v="-0.1225"/>
    <n v="-1.225E-3"/>
    <n v="377431565.31999999"/>
    <n v="-462872.58685149997"/>
    <n v="-423607.62000000477"/>
    <n v="39264.966851495206"/>
  </r>
  <r>
    <x v="1417"/>
    <n v="-0.3775"/>
    <n v="-3.7750000000000001E-3"/>
    <n v="376064964.55000001"/>
    <n v="-1424804.1590829999"/>
    <n v="-1366600.7699999809"/>
    <n v="58203.389083018992"/>
  </r>
  <r>
    <x v="1418"/>
    <n v="-0.42630000000000001"/>
    <n v="-4.2630000000000003E-3"/>
    <n v="374506684.27999997"/>
    <n v="-1603164.9438766502"/>
    <n v="-1558280.2700000405"/>
    <n v="44884.673876609653"/>
  </r>
  <r>
    <x v="1419"/>
    <n v="-0.1522"/>
    <n v="-1.5219999999999999E-3"/>
    <n v="373921484.06"/>
    <n v="-569999.17347415991"/>
    <n v="-585200.21999996901"/>
    <n v="-15201.046525809099"/>
  </r>
  <r>
    <x v="1420"/>
    <n v="1.734"/>
    <n v="1.7340000000000001E-2"/>
    <n v="380395581.28000003"/>
    <n v="6483798.5336004002"/>
    <n v="6474097.2200000286"/>
    <n v="-9701.3136003715917"/>
  </r>
  <r>
    <x v="1421"/>
    <n v="-1.7513000000000001"/>
    <n v="-1.7513000000000001E-2"/>
    <n v="374478959.03000003"/>
    <n v="-6661867.8149566408"/>
    <n v="-5916622.25"/>
    <n v="745245.56495664082"/>
  </r>
  <r>
    <x v="1422"/>
    <n v="-0.2097"/>
    <n v="-2.0969999999999999E-3"/>
    <n v="373902405.06999993"/>
    <n v="-785282.37708591006"/>
    <n v="-576553.96000009775"/>
    <n v="208728.41708581231"/>
  </r>
  <r>
    <x v="1423"/>
    <n v="0.22919999999999999"/>
    <n v="2.2919999999999998E-3"/>
    <n v="374899642.08999997"/>
    <n v="856984.31242043979"/>
    <n v="997237.02000004053"/>
    <n v="140252.70757960074"/>
  </r>
  <r>
    <x v="1424"/>
    <n v="-1.0673999999999999"/>
    <n v="-1.0673999999999999E-2"/>
    <n v="370818619.33999997"/>
    <n v="-4001678.7796686594"/>
    <n v="-4081022.75"/>
    <n v="-79343.970331340563"/>
  </r>
  <r>
    <x v="1425"/>
    <n v="1.1752"/>
    <n v="1.1752E-2"/>
    <n v="375347732.58999997"/>
    <n v="4357860.4144836795"/>
    <n v="4529113.25"/>
    <n v="171252.83551632054"/>
  </r>
  <r>
    <x v="1426"/>
    <n v="-0.86639999999999995"/>
    <n v="-8.6639999999999998E-3"/>
    <n v="372018648.54999995"/>
    <n v="-3252012.7551597599"/>
    <n v="-3329084.0400000215"/>
    <n v="-77071.284840261564"/>
  </r>
  <r>
    <x v="1427"/>
    <n v="0.40339999999999998"/>
    <n v="4.0339999999999994E-3"/>
    <n v="373384350.61000001"/>
    <n v="1500723.2282506996"/>
    <n v="1365702.060000062"/>
    <n v="-135021.16825063759"/>
  </r>
  <r>
    <x v="1428"/>
    <n v="0.58350000000000002"/>
    <n v="5.8349999999999999E-3"/>
    <n v="375661685.14000005"/>
    <n v="2178697.6858093501"/>
    <n v="2277334.530000031"/>
    <n v="98636.844190680888"/>
  </r>
  <r>
    <x v="1429"/>
    <n v="0.54210000000000003"/>
    <n v="5.4210000000000005E-3"/>
    <n v="377213349.20999998"/>
    <n v="2036461.9951439404"/>
    <n v="1551664.0699999332"/>
    <n v="-484797.9251440072"/>
  </r>
  <r>
    <x v="1430"/>
    <n v="0.13239999999999999"/>
    <n v="1.3239999999999999E-3"/>
    <n v="378102864.75999999"/>
    <n v="499430.47435403994"/>
    <n v="889515.55000001192"/>
    <n v="390085.07564597199"/>
  </r>
  <r>
    <x v="1431"/>
    <n v="-0.3306"/>
    <n v="-3.3059999999999999E-3"/>
    <n v="376499660.05000001"/>
    <n v="-1250008.0708965599"/>
    <n v="-1603204.7099999785"/>
    <n v="-353196.63910341868"/>
  </r>
  <r>
    <x v="1432"/>
    <n v="-0.85299999999999998"/>
    <n v="-8.5299999999999994E-3"/>
    <n v="373164008.43000001"/>
    <n v="-3211542.1002265001"/>
    <n v="-3335651.6200000048"/>
    <n v="-124109.5197735047"/>
  </r>
  <r>
    <x v="1433"/>
    <n v="-1.0992999999999999"/>
    <n v="-1.0992999999999999E-2"/>
    <n v="369115451.58999997"/>
    <n v="-4102191.9446709896"/>
    <n v="-4048556.8400000334"/>
    <n v="53635.104670956265"/>
  </r>
  <r>
    <x v="1434"/>
    <n v="0.50260000000000005"/>
    <n v="5.0260000000000001E-3"/>
    <n v="370678269.59999996"/>
    <n v="1855174.2596913399"/>
    <n v="1562818.0099999905"/>
    <n v="-292356.24969134945"/>
  </r>
  <r>
    <x v="1435"/>
    <n v="-0.68279999999999996"/>
    <n v="-6.8279999999999999E-3"/>
    <n v="368040501.08999997"/>
    <n v="-2530991.2248287997"/>
    <n v="-2637768.5099999905"/>
    <n v="-106777.28517119074"/>
  </r>
  <r>
    <x v="1436"/>
    <n v="-0.12590000000000001"/>
    <n v="-1.2590000000000001E-3"/>
    <n v="367611266.16000003"/>
    <n v="-463362.99087231001"/>
    <n v="-429234.92999994755"/>
    <n v="34128.060872362461"/>
  </r>
  <r>
    <x v="1437"/>
    <n v="0.75629999999999997"/>
    <n v="7.5629999999999994E-3"/>
    <n v="370419133.13000005"/>
    <n v="2780244.0059680799"/>
    <n v="2807866.9700000286"/>
    <n v="27622.964031948708"/>
  </r>
  <r>
    <x v="1438"/>
    <n v="1.4626999999999999"/>
    <n v="1.4626999999999999E-2"/>
    <n v="375798583.00999999"/>
    <n v="5418120.6602925109"/>
    <n v="5379449.8799999356"/>
    <n v="-38670.780292575248"/>
  </r>
  <r>
    <x v="1439"/>
    <n v="-0.50270000000000004"/>
    <n v="-5.0270000000000002E-3"/>
    <n v="373988453.90999997"/>
    <n v="-1889139.4767912701"/>
    <n v="-1810129.1000000238"/>
    <n v="79010.376791246235"/>
  </r>
  <r>
    <x v="1440"/>
    <n v="0.10489999999999999"/>
    <n v="1.049E-3"/>
    <n v="374553489.5"/>
    <n v="392313.88815158996"/>
    <n v="565035.59000003338"/>
    <n v="172721.70184844342"/>
  </r>
  <r>
    <x v="1441"/>
    <n v="0.33329999999999999"/>
    <n v="3.333E-3"/>
    <n v="375698801.69"/>
    <n v="1248386.7805035"/>
    <n v="1145312.1899999976"/>
    <n v="-103074.5905035024"/>
  </r>
  <r>
    <x v="1442"/>
    <n v="-0.1139"/>
    <n v="-1.139E-3"/>
    <n v="375198839.10999995"/>
    <n v="-427920.93512491003"/>
    <n v="-499962.58000004292"/>
    <n v="-72041.644875132886"/>
  </r>
  <r>
    <x v="1443"/>
    <n v="1.1686000000000001"/>
    <n v="1.1686E-2"/>
    <n v="380157419.69000006"/>
    <n v="4384573.6338394592"/>
    <n v="4958580.5800001025"/>
    <n v="574006.94616064336"/>
  </r>
  <r>
    <x v="1444"/>
    <n v="-0.34749999999999998"/>
    <n v="-3.4749999999999998E-3"/>
    <n v="379128321.44000006"/>
    <n v="-1321047.0334227502"/>
    <n v="-1029098.25"/>
    <n v="291948.78342275019"/>
  </r>
  <r>
    <x v="1445"/>
    <n v="1.3005"/>
    <n v="1.3004999999999999E-2"/>
    <n v="384377956.13000005"/>
    <n v="4930563.8203272"/>
    <n v="5249634.6899999976"/>
    <n v="319070.86967279762"/>
  </r>
  <r>
    <x v="1446"/>
    <n v="0.72560000000000002"/>
    <n v="7.2560000000000003E-3"/>
    <n v="386915620.70000005"/>
    <n v="2789046.4496792806"/>
    <n v="2537664.5699999928"/>
    <n v="-251381.87967928778"/>
  </r>
  <r>
    <x v="1447"/>
    <n v="-2.7699999999999999E-2"/>
    <n v="-2.7700000000000001E-4"/>
    <n v="386623196.51999998"/>
    <n v="-107175.62693390001"/>
    <n v="-292424.18000006676"/>
    <n v="-185248.55306616676"/>
  </r>
  <r>
    <x v="1448"/>
    <n v="0.53580000000000005"/>
    <n v="5.3580000000000008E-3"/>
    <n v="388544823.67000002"/>
    <n v="2071527.0869541601"/>
    <n v="1921627.1500000358"/>
    <n v="-149899.93695412437"/>
  </r>
  <r>
    <x v="1449"/>
    <n v="0"/>
    <n v="0"/>
    <n v="388053552.27999997"/>
    <n v="0"/>
    <n v="-491271.3900000453"/>
    <n v="-491271.3900000453"/>
  </r>
  <r>
    <x v="1450"/>
    <n v="-0.2114"/>
    <n v="-2.114E-3"/>
    <n v="388470023.25999999"/>
    <n v="-820345.20951991994"/>
    <n v="416470.98000001907"/>
    <n v="1236816.189519939"/>
  </r>
  <r>
    <x v="1451"/>
    <n v="-0.2026"/>
    <n v="-2.026E-3"/>
    <n v="387724943.84000003"/>
    <n v="-787040.26712475996"/>
    <n v="-745079.41999995708"/>
    <n v="41960.84712480288"/>
  </r>
  <r>
    <x v="1452"/>
    <n v="0.24909999999999999"/>
    <n v="2.4909999999999997E-3"/>
    <n v="388569151.37"/>
    <n v="965822.83510544"/>
    <n v="844207.52999997139"/>
    <n v="-121615.30510546861"/>
  </r>
  <r>
    <x v="1453"/>
    <n v="-0.82840000000000003"/>
    <n v="-8.2839999999999997E-3"/>
    <n v="384980053.49000001"/>
    <n v="-3218906.84994908"/>
    <n v="-3589097.8799999952"/>
    <n v="-370191.0300509152"/>
  </r>
  <r>
    <x v="1454"/>
    <n v="-0.31559999999999999"/>
    <n v="-3.156E-3"/>
    <n v="383210048.18999994"/>
    <n v="-1214997.0488144399"/>
    <n v="-1770005.3000000715"/>
    <n v="-555008.25118563161"/>
  </r>
  <r>
    <x v="1455"/>
    <n v="-0.60519999999999996"/>
    <n v="-6.0519999999999992E-3"/>
    <n v="380588156.13999999"/>
    <n v="-2319187.2116458793"/>
    <n v="-2621892.0499999523"/>
    <n v="-302704.838354073"/>
  </r>
  <r>
    <x v="1456"/>
    <n v="0.28100000000000003"/>
    <n v="2.8100000000000004E-3"/>
    <n v="381730131.81"/>
    <n v="1069452.7187534"/>
    <n v="1141975.6700000167"/>
    <n v="72522.951246616663"/>
  </r>
  <r>
    <x v="1457"/>
    <n v="0.37369999999999998"/>
    <n v="3.7369999999999999E-3"/>
    <n v="383039750.50999999"/>
    <n v="1426525.50257397"/>
    <n v="1309618.6999999881"/>
    <n v="-116906.80257398193"/>
  </r>
  <r>
    <x v="1458"/>
    <n v="-1.4704999999999999"/>
    <n v="-1.4704999999999999E-2"/>
    <n v="377294163.13"/>
    <n v="-5632599.5312495492"/>
    <n v="-5745587.3799999952"/>
    <n v="-112987.84875044599"/>
  </r>
  <r>
    <x v="1459"/>
    <n v="-1.1617999999999999"/>
    <n v="-1.1618E-2"/>
    <n v="371423986.35000002"/>
    <n v="-4383403.5872443402"/>
    <n v="-5870176.7799999714"/>
    <n v="-1486773.1927556312"/>
  </r>
  <r>
    <x v="1460"/>
    <n v="-2.3605"/>
    <n v="-2.3605000000000001E-2"/>
    <n v="362285807.59000003"/>
    <n v="-8767463.1977917515"/>
    <n v="-9138178.7599999905"/>
    <n v="-370715.56220823899"/>
  </r>
  <r>
    <x v="1461"/>
    <n v="0.8417"/>
    <n v="8.4170000000000009E-3"/>
    <n v="364896176.66999996"/>
    <n v="3049359.6424850305"/>
    <n v="2610369.0799999237"/>
    <n v="-438990.56248510676"/>
  </r>
  <r>
    <x v="1462"/>
    <n v="-0.43680000000000002"/>
    <n v="-4.3680000000000004E-3"/>
    <n v="362554922.59000003"/>
    <n v="-1593866.49969456"/>
    <n v="-2341254.0799999237"/>
    <n v="-747387.58030536375"/>
  </r>
  <r>
    <x v="1463"/>
    <n v="1.5305"/>
    <n v="1.5304999999999999E-2"/>
    <n v="367390463.88"/>
    <n v="5548903.0902399505"/>
    <n v="4835541.2899999619"/>
    <n v="-713361.8002399886"/>
  </r>
  <r>
    <x v="1464"/>
    <n v="1.0753999999999999"/>
    <n v="1.0754E-2"/>
    <n v="370897020.44"/>
    <n v="3950917.04856552"/>
    <n v="3506556.5600000024"/>
    <n v="-444360.48856551759"/>
  </r>
  <r>
    <x v="1465"/>
    <n v="1.4819"/>
    <n v="1.4819000000000001E-2"/>
    <n v="376718365.90999997"/>
    <n v="5496322.9459003601"/>
    <n v="5821345.469999969"/>
    <n v="325022.52409960888"/>
  </r>
  <r>
    <x v="1466"/>
    <n v="1.0016"/>
    <n v="1.0016000000000001E-2"/>
    <n v="380959902.97999996"/>
    <n v="3773211.1529545598"/>
    <n v="4241537.0699999928"/>
    <n v="468325.91704543307"/>
  </r>
  <r>
    <x v="1467"/>
    <n v="4.6300000000000001E-2"/>
    <n v="4.6300000000000003E-4"/>
    <n v="381915074.38999999"/>
    <n v="176384.43507973998"/>
    <n v="955171.41000002623"/>
    <n v="778786.97492028621"/>
  </r>
  <r>
    <x v="1468"/>
    <n v="1.6859999999999999"/>
    <n v="1.686E-2"/>
    <n v="388338891.19000006"/>
    <n v="6439088.1542154001"/>
    <n v="6423816.8000000715"/>
    <n v="-15271.354215328582"/>
  </r>
  <r>
    <x v="1469"/>
    <n v="1.0841000000000001"/>
    <n v="1.0841E-2"/>
    <n v="392926718.73000002"/>
    <n v="4209981.9193907902"/>
    <n v="4587827.5399999619"/>
    <n v="377845.62060917169"/>
  </r>
  <r>
    <x v="1470"/>
    <n v="1.2526999999999999"/>
    <n v="1.2527E-2"/>
    <n v="398034912.33000004"/>
    <n v="4922193.0055307103"/>
    <n v="5108193.6000000238"/>
    <n v="186000.59446931351"/>
  </r>
  <r>
    <x v="1471"/>
    <n v="-0.96130000000000004"/>
    <n v="-9.613E-3"/>
    <n v="394483624.88999999"/>
    <n v="-3826309.6122282906"/>
    <n v="-3551287.4400000572"/>
    <n v="275022.17222823342"/>
  </r>
  <r>
    <x v="1472"/>
    <n v="0.74590000000000001"/>
    <n v="7.4590000000000004E-3"/>
    <n v="395667561.54999995"/>
    <n v="2942453.3580545099"/>
    <n v="1183936.6599999666"/>
    <n v="-1758516.6980545432"/>
  </r>
  <r>
    <x v="1473"/>
    <n v="1.6771"/>
    <n v="1.6771000000000001E-2"/>
    <n v="401786341.31999999"/>
    <n v="6635740.6747550499"/>
    <n v="6118779.7700000405"/>
    <n v="-516960.90475500934"/>
  </r>
  <r>
    <x v="1474"/>
    <n v="-0.4738"/>
    <n v="-4.738E-3"/>
    <n v="399536805.04000008"/>
    <n v="-1903663.6851741599"/>
    <n v="-2249536.2799999118"/>
    <n v="-345872.59482575185"/>
  </r>
  <r>
    <x v="1475"/>
    <n v="-0.54649999999999999"/>
    <n v="-5.4650000000000002E-3"/>
    <n v="397962525.10000002"/>
    <n v="-2183468.6395436004"/>
    <n v="-1574279.9400000572"/>
    <n v="609188.69954354316"/>
  </r>
  <r>
    <x v="1476"/>
    <n v="0.1241"/>
    <n v="1.2409999999999999E-3"/>
    <n v="398694826.29000002"/>
    <n v="493871.49364910001"/>
    <n v="732301.18999999762"/>
    <n v="238429.6963508976"/>
  </r>
  <r>
    <x v="1477"/>
    <n v="-0.30980000000000002"/>
    <n v="-3.0980000000000001E-3"/>
    <n v="397445411.77000004"/>
    <n v="-1235156.5718464202"/>
    <n v="-1249414.5199999809"/>
    <n v="-14257.948153560748"/>
  </r>
  <r>
    <x v="1478"/>
    <n v="0.50619999999999998"/>
    <n v="5.0619999999999997E-3"/>
    <n v="399421344.36999995"/>
    <n v="2011868.6743797401"/>
    <n v="1975932.5999999046"/>
    <n v="-35936.074379835511"/>
  </r>
  <r>
    <x v="1479"/>
    <n v="0.95420000000000005"/>
    <n v="9.5420000000000001E-3"/>
    <n v="403374633.61000001"/>
    <n v="3811278.4679785394"/>
    <n v="3953289.2400000691"/>
    <n v="142010.77202152973"/>
  </r>
  <r>
    <x v="1480"/>
    <n v="-0.27129999999999999"/>
    <n v="-2.7129999999999997E-3"/>
    <n v="402469908.28000003"/>
    <n v="-1094355.3809839298"/>
    <n v="-904725.32999998331"/>
    <n v="189630.05098394654"/>
  </r>
  <r>
    <x v="1481"/>
    <n v="-6.1400000000000003E-2"/>
    <n v="-6.1400000000000007E-4"/>
    <n v="402504971.31"/>
    <n v="-247116.52368392004"/>
    <n v="35063.02999997139"/>
    <n v="282179.55368389143"/>
  </r>
  <r>
    <x v="1482"/>
    <n v="0.1668"/>
    <n v="1.668E-3"/>
    <n v="403066245.11000001"/>
    <n v="671378.29214508005"/>
    <n v="561273.80000001192"/>
    <n v="-110104.49214506813"/>
  </r>
  <r>
    <x v="1483"/>
    <n v="-0.82410000000000005"/>
    <n v="-8.2410000000000001E-3"/>
    <n v="399623484.44"/>
    <n v="-3321668.9259515102"/>
    <n v="-3442760.6700000167"/>
    <n v="-121091.74404850649"/>
  </r>
  <r>
    <x v="1484"/>
    <n v="0.1414"/>
    <n v="1.4139999999999999E-3"/>
    <n v="400310745.73000002"/>
    <n v="565067.6069981599"/>
    <n v="687261.29000002146"/>
    <n v="122193.68300186156"/>
  </r>
  <r>
    <x v="1485"/>
    <n v="-0.3619"/>
    <n v="-3.6189999999999998E-3"/>
    <n v="398497271.85000002"/>
    <n v="-1448724.5887968701"/>
    <n v="-1813473.8799999952"/>
    <n v="-364749.29120312515"/>
  </r>
  <r>
    <x v="1486"/>
    <n v="-0.16830000000000001"/>
    <n v="-1.683E-3"/>
    <n v="398447355.34000003"/>
    <n v="-670670.90852355002"/>
    <n v="-49916.509999990463"/>
    <n v="620754.39852355956"/>
  </r>
  <r>
    <x v="1487"/>
    <n v="1.2956000000000001"/>
    <n v="1.2956000000000001E-2"/>
    <n v="404073852.16000003"/>
    <n v="5162283.9357850403"/>
    <n v="5626496.8199999928"/>
    <n v="464212.88421495259"/>
  </r>
  <r>
    <x v="1488"/>
    <n v="-0.35039999999999999"/>
    <n v="-3.5039999999999997E-3"/>
    <n v="403293654.22999996"/>
    <n v="-1415874.77796864"/>
    <n v="-780197.93000006676"/>
    <n v="635676.84796857322"/>
  </r>
  <r>
    <x v="1489"/>
    <n v="0.73850000000000005"/>
    <n v="7.3850000000000001E-3"/>
    <n v="406643208.87"/>
    <n v="2978323.6364885499"/>
    <n v="3349554.6400000453"/>
    <n v="371231.00351149542"/>
  </r>
  <r>
    <x v="1490"/>
    <n v="-0.69810000000000005"/>
    <n v="-6.9810000000000002E-3"/>
    <n v="404576510.25999999"/>
    <n v="-2838776.24112147"/>
    <n v="-2066698.6100000143"/>
    <n v="772077.63112145569"/>
  </r>
  <r>
    <x v="1491"/>
    <n v="-0.624"/>
    <n v="-6.2399999999999999E-3"/>
    <n v="402653589.84000003"/>
    <n v="-2524557.4240223998"/>
    <n v="-1922920.4199999571"/>
    <n v="601637.00402244274"/>
  </r>
  <r>
    <x v="1492"/>
    <n v="0.49519999999999997"/>
    <n v="4.9519999999999998E-3"/>
    <n v="405106909.54000002"/>
    <n v="1993940.57688768"/>
    <n v="2453319.6999999881"/>
    <n v="459379.12311230809"/>
  </r>
  <r>
    <x v="1493"/>
    <n v="0.68640000000000001"/>
    <n v="6.8640000000000003E-3"/>
    <n v="408073318.14000005"/>
    <n v="2780653.8270825604"/>
    <n v="2966408.6000000238"/>
    <n v="185754.77291746344"/>
  </r>
  <r>
    <x v="1494"/>
    <n v="0.14860000000000001"/>
    <n v="1.4860000000000001E-3"/>
    <n v="408706152.66000003"/>
    <n v="606396.95075604017"/>
    <n v="632834.51999998093"/>
    <n v="26437.569243940758"/>
  </r>
  <r>
    <x v="1495"/>
    <n v="0.32290000000000002"/>
    <n v="3.2290000000000001E-3"/>
    <n v="410346932.40999997"/>
    <n v="1319712.1669391401"/>
    <n v="1640779.7499999404"/>
    <n v="321067.58306080033"/>
  </r>
  <r>
    <x v="1496"/>
    <n v="-0.20880000000000001"/>
    <n v="-2.088E-3"/>
    <n v="409580956.5"/>
    <n v="-856804.39487207995"/>
    <n v="-765975.90999996662"/>
    <n v="90828.484872113331"/>
  </r>
  <r>
    <x v="1497"/>
    <n v="-1.1157999999999999"/>
    <n v="-1.1158E-2"/>
    <n v="404504653.18000007"/>
    <n v="-4570104.3126269998"/>
    <n v="-5076303.3199999332"/>
    <n v="-506199.00737293344"/>
  </r>
  <r>
    <x v="1498"/>
    <n v="4.41E-2"/>
    <n v="4.4099999999999999E-4"/>
    <n v="402154113.38"/>
    <n v="178386.55205238002"/>
    <n v="-2350539.8000000715"/>
    <n v="-2528926.3520524516"/>
  </r>
  <r>
    <x v="1499"/>
    <n v="0.57269999999999999"/>
    <n v="5.7269999999999995E-3"/>
    <n v="403844102.55000001"/>
    <n v="2303136.6073272596"/>
    <n v="1689989.1700000167"/>
    <n v="-613147.43732724292"/>
  </r>
  <r>
    <x v="1500"/>
    <n v="0.4819"/>
    <n v="4.8190000000000004E-3"/>
    <n v="405921301.88"/>
    <n v="1946124.7301884503"/>
    <n v="2077199.3299999833"/>
    <n v="131074.599811533"/>
  </r>
  <r>
    <x v="1501"/>
    <n v="0.1918"/>
    <n v="1.918E-3"/>
    <n v="406762243.80999994"/>
    <n v="778557.05700584"/>
    <n v="840941.92999994755"/>
    <n v="62384.872994107543"/>
  </r>
  <r>
    <x v="1502"/>
    <n v="-0.26979999999999998"/>
    <n v="-2.6979999999999999E-3"/>
    <n v="406176272.13"/>
    <n v="-1097444.5337993798"/>
    <n v="-585971.67999994755"/>
    <n v="511472.85379943228"/>
  </r>
  <r>
    <x v="1503"/>
    <n v="0.51480000000000004"/>
    <n v="5.1480000000000007E-3"/>
    <n v="408256851.67000002"/>
    <n v="2090995.4489252402"/>
    <n v="2080579.5400000215"/>
    <n v="-10415.90892521874"/>
  </r>
  <r>
    <x v="1504"/>
    <n v="-0.51219999999999999"/>
    <n v="-5.1219999999999998E-3"/>
    <n v="406320378.69999999"/>
    <n v="-2091091.59425374"/>
    <n v="-1936472.9700000286"/>
    <n v="154618.62425371143"/>
  </r>
  <r>
    <x v="1505"/>
    <n v="0.33160000000000001"/>
    <n v="3.3159999999999999E-3"/>
    <n v="407764287.62000006"/>
    <n v="1347358.3757692"/>
    <n v="1443908.9200000763"/>
    <n v="96550.544230876258"/>
  </r>
  <r>
    <x v="1506"/>
    <n v="2.4961000000000002"/>
    <n v="2.4961000000000001E-2"/>
    <n v="418863870.20999998"/>
    <n v="10178204.383282822"/>
    <n v="11099582.589999914"/>
    <n v="921378.20671709254"/>
  </r>
  <r>
    <x v="1507"/>
    <n v="0.51759999999999995"/>
    <n v="5.1759999999999992E-3"/>
    <n v="421989718.98000002"/>
    <n v="2168039.3922069594"/>
    <n v="3125848.7700000405"/>
    <n v="957809.3777930811"/>
  </r>
  <r>
    <x v="1508"/>
    <n v="9.2899999999999996E-2"/>
    <n v="9.2899999999999992E-4"/>
    <n v="424513702.96000004"/>
    <n v="392028.44893242"/>
    <n v="2523983.9800000191"/>
    <n v="2131955.5310675991"/>
  </r>
  <r>
    <x v="1509"/>
    <n v="0.16869999999999999"/>
    <n v="1.6869999999999999E-3"/>
    <n v="425418018.38000005"/>
    <n v="716154.61689352"/>
    <n v="904315.42000001669"/>
    <n v="188160.80310649669"/>
  </r>
  <r>
    <x v="1510"/>
    <n v="0.1263"/>
    <n v="1.263E-3"/>
    <n v="426203122.62"/>
    <n v="537302.9572139401"/>
    <n v="785104.23999994993"/>
    <n v="247801.28278600983"/>
  </r>
  <r>
    <x v="1511"/>
    <n v="0.47089999999999999"/>
    <n v="4.7089999999999996E-3"/>
    <n v="420143558.79000002"/>
    <n v="2006990.5044175799"/>
    <n v="-6059563.8299999833"/>
    <n v="-8066554.3344175629"/>
  </r>
  <r>
    <x v="1512"/>
    <n v="-0.77"/>
    <n v="-7.7000000000000002E-3"/>
    <n v="416870945.52999997"/>
    <n v="-3235105.4026830001"/>
    <n v="-3272613.2600000501"/>
    <n v="-37507.857317049988"/>
  </r>
  <r>
    <x v="1513"/>
    <n v="-8.3999999999999995E-3"/>
    <n v="-8.3999999999999995E-5"/>
    <n v="416731181.56"/>
    <n v="-35017.159424519996"/>
    <n v="-139763.96999996901"/>
    <n v="-104746.81057544901"/>
  </r>
  <r>
    <x v="1514"/>
    <n v="-0.26989999999999997"/>
    <n v="-2.6989999999999996E-3"/>
    <n v="416001658.75"/>
    <n v="-1124757.4590304398"/>
    <n v="-729522.81000000238"/>
    <n v="395234.64903043746"/>
  </r>
  <r>
    <x v="1515"/>
    <n v="0.90500000000000003"/>
    <n v="9.0500000000000008E-3"/>
    <n v="419105338.61999995"/>
    <n v="3764815.0116875004"/>
    <n v="3103679.8699999452"/>
    <n v="-661135.14168755524"/>
  </r>
  <r>
    <x v="1516"/>
    <n v="0.1174"/>
    <n v="1.1740000000000001E-3"/>
    <n v="419536154.50999999"/>
    <n v="492029.66753987997"/>
    <n v="430815.8900000453"/>
    <n v="-61213.777539834671"/>
  </r>
  <r>
    <x v="1517"/>
    <n v="-0.7117"/>
    <n v="-7.1170000000000001E-3"/>
    <n v="416683974.63"/>
    <n v="-2985838.8116476699"/>
    <n v="-2852179.8799999952"/>
    <n v="133658.93164767465"/>
  </r>
  <r>
    <x v="1518"/>
    <n v="3.3700000000000001E-2"/>
    <n v="3.3700000000000001E-4"/>
    <n v="416923744.19"/>
    <n v="140422.49945030999"/>
    <n v="239769.56000000238"/>
    <n v="99347.060549692396"/>
  </r>
  <r>
    <x v="1519"/>
    <n v="-0.13489999999999999"/>
    <n v="-1.3489999999999999E-3"/>
    <n v="416193440.94999999"/>
    <n v="-562430.13091230998"/>
    <n v="-730303.24000000954"/>
    <n v="-167873.10908769956"/>
  </r>
  <r>
    <x v="1520"/>
    <n v="-1.0720000000000001"/>
    <n v="-1.072E-2"/>
    <n v="411906652.25999999"/>
    <n v="-4461593.6869839998"/>
    <n v="-4286788.6899999976"/>
    <n v="174804.99698400218"/>
  </r>
  <r>
    <x v="1521"/>
    <n v="6.83E-2"/>
    <n v="6.8300000000000001E-4"/>
    <n v="412015145.75999999"/>
    <n v="281332.24349358003"/>
    <n v="108493.5"/>
    <n v="-172838.74349358003"/>
  </r>
  <r>
    <x v="1522"/>
    <n v="-1.4665999999999999"/>
    <n v="-1.4665999999999998E-2"/>
    <n v="405690490.5"/>
    <n v="-6042614.1277161594"/>
    <n v="-6324655.2599999905"/>
    <n v="-282041.13228383102"/>
  </r>
  <r>
    <x v="1523"/>
    <n v="1.1769000000000001"/>
    <n v="1.1769E-2"/>
    <n v="410478515.62"/>
    <n v="4774571.3826944996"/>
    <n v="4788025.1200000048"/>
    <n v="13453.737305505201"/>
  </r>
  <r>
    <x v="1524"/>
    <n v="1.5139"/>
    <n v="1.5139E-2"/>
    <n v="416957321.48000002"/>
    <n v="6214234.2479711799"/>
    <n v="6478805.8600000143"/>
    <n v="264571.61202883441"/>
  </r>
  <r>
    <x v="1525"/>
    <n v="0.53080000000000005"/>
    <n v="5.3080000000000002E-3"/>
    <n v="419819823.15999997"/>
    <n v="2213209.46241584"/>
    <n v="2862501.6799999475"/>
    <n v="649292.21758410754"/>
  </r>
  <r>
    <x v="1526"/>
    <n v="0.54479999999999995"/>
    <n v="5.4479999999999997E-3"/>
    <n v="422646696.80999994"/>
    <n v="2287178.3965756795"/>
    <n v="2826873.6499999762"/>
    <n v="539695.25342429662"/>
  </r>
  <r>
    <x v="1527"/>
    <n v="0.05"/>
    <n v="5.0000000000000001E-4"/>
    <n v="423485775.48000002"/>
    <n v="211323.34840499997"/>
    <n v="839078.67000007629"/>
    <n v="627755.32159507636"/>
  </r>
  <r>
    <x v="1528"/>
    <n v="0.59150000000000003"/>
    <n v="5.9150000000000001E-3"/>
    <n v="426200112.56000006"/>
    <n v="2504918.3619642002"/>
    <n v="2714337.0800000429"/>
    <n v="209418.71803584276"/>
  </r>
  <r>
    <x v="1529"/>
    <n v="-0.41410000000000002"/>
    <n v="-4.1410000000000006E-3"/>
    <n v="424653741.81999999"/>
    <n v="-1764894.6661109605"/>
    <n v="-1546370.7400000691"/>
    <n v="218523.92611089139"/>
  </r>
  <r>
    <x v="1530"/>
    <n v="-6.6500000000000004E-2"/>
    <n v="-6.6500000000000001E-4"/>
    <n v="424173987.68999994"/>
    <n v="-282394.73831029999"/>
    <n v="-479754.13000005484"/>
    <n v="-197359.39168975485"/>
  </r>
  <r>
    <x v="1531"/>
    <n v="0.31619999999999998"/>
    <n v="3.1619999999999999E-3"/>
    <n v="425402841.24000001"/>
    <n v="1341238.1490757798"/>
    <n v="1228853.5500000715"/>
    <n v="-112384.59907570831"/>
  </r>
  <r>
    <x v="1532"/>
    <n v="0.46460000000000001"/>
    <n v="4.646E-3"/>
    <n v="427464653.55000001"/>
    <n v="1976421.6004010399"/>
    <n v="2061812.3100000024"/>
    <n v="85390.70959896245"/>
  </r>
  <r>
    <x v="1533"/>
    <n v="0.35510000000000003"/>
    <n v="3.5510000000000003E-3"/>
    <n v="428993792.27999997"/>
    <n v="1517926.9847560502"/>
    <n v="1529138.7299999595"/>
    <n v="11211.745243909303"/>
  </r>
  <r>
    <x v="1534"/>
    <n v="-0.19750000000000001"/>
    <n v="-1.9750000000000002E-3"/>
    <n v="428276679.72999996"/>
    <n v="-847262.73975299997"/>
    <n v="-717112.55000001192"/>
    <n v="130150.18975298805"/>
  </r>
  <r>
    <x v="1535"/>
    <n v="-8.2000000000000007E-3"/>
    <n v="-8.2000000000000001E-5"/>
    <n v="428928941.69"/>
    <n v="-35118.687737859997"/>
    <n v="652261.96000003815"/>
    <n v="687380.64773789817"/>
  </r>
  <r>
    <x v="1536"/>
    <n v="-0.80800000000000005"/>
    <n v="-8.0800000000000004E-3"/>
    <n v="425557730.27999997"/>
    <n v="-3465745.8488552002"/>
    <n v="-3371211.4100000262"/>
    <n v="94534.438855173998"/>
  </r>
  <r>
    <x v="1537"/>
    <n v="0.31590000000000001"/>
    <n v="3.1590000000000003E-3"/>
    <n v="426860874.11000001"/>
    <n v="1344336.8699545201"/>
    <n v="1303143.8300000429"/>
    <n v="-41193.039954477223"/>
  </r>
  <r>
    <x v="1538"/>
    <n v="-0.19059999999999999"/>
    <n v="-1.9059999999999999E-3"/>
    <n v="426008939.63"/>
    <n v="-813596.82605366001"/>
    <n v="-851934.48000001907"/>
    <n v="-38337.65394635906"/>
  </r>
  <r>
    <x v="1539"/>
    <n v="-0.39850000000000002"/>
    <n v="-3.9849999999999998E-3"/>
    <n v="424239320.87"/>
    <n v="-1697645.62442555"/>
    <n v="-1769618.7599999905"/>
    <n v="-71973.135574440472"/>
  </r>
  <r>
    <x v="1540"/>
    <n v="0.66679999999999995"/>
    <n v="6.6679999999999994E-3"/>
    <n v="424311562.88999999"/>
    <n v="2828827.7915611598"/>
    <n v="72242.019999980927"/>
    <n v="-2756585.7715611788"/>
  </r>
  <r>
    <x v="1541"/>
    <n v="-1.2503"/>
    <n v="-1.2503E-2"/>
    <n v="418715703.15999997"/>
    <n v="-5305167.4708136702"/>
    <n v="-5595859.7300000191"/>
    <n v="-290692.25918634888"/>
  </r>
  <r>
    <x v="1542"/>
    <n v="-0.91400000000000003"/>
    <n v="-9.1400000000000006E-3"/>
    <n v="414599211.99000001"/>
    <n v="-3827061.5268823998"/>
    <n v="-4116491.1699999571"/>
    <n v="-289429.64311755728"/>
  </r>
  <r>
    <x v="1543"/>
    <n v="2.1324999999999998"/>
    <n v="2.1324999999999997E-2"/>
    <n v="423634726.84999996"/>
    <n v="8841328.1956867483"/>
    <n v="9035514.8599999547"/>
    <n v="194186.66431320645"/>
  </r>
  <r>
    <x v="1544"/>
    <n v="-0.46400000000000002"/>
    <n v="-4.64E-3"/>
    <n v="421477173.30000001"/>
    <n v="-1965665.1325839998"/>
    <n v="-2157553.5499999523"/>
    <n v="-191888.41741595254"/>
  </r>
  <r>
    <x v="1545"/>
    <n v="-0.3579"/>
    <n v="-3.5790000000000001E-3"/>
    <n v="421362325.71000004"/>
    <n v="-1508466.8032407002"/>
    <n v="-114847.58999997377"/>
    <n v="1393619.2132407264"/>
  </r>
  <r>
    <x v="1546"/>
    <n v="-0.96909999999999996"/>
    <n v="-9.691E-3"/>
    <n v="417853847.25999999"/>
    <n v="-4083422.2984556104"/>
    <n v="-3508478.4500000477"/>
    <n v="574943.84845556272"/>
  </r>
  <r>
    <x v="1547"/>
    <n v="1.4426000000000001"/>
    <n v="1.4426000000000001E-2"/>
    <n v="424209977.71999997"/>
    <n v="6027959.6005727602"/>
    <n v="6356130.4599999785"/>
    <n v="328170.85942721833"/>
  </r>
  <r>
    <x v="1548"/>
    <n v="0.9647"/>
    <n v="9.6469999999999993E-3"/>
    <n v="428350687.80000001"/>
    <n v="4092353.6550648394"/>
    <n v="4140710.0800000429"/>
    <n v="48356.424935203511"/>
  </r>
  <r>
    <x v="1549"/>
    <n v="0.80720000000000003"/>
    <n v="8.072000000000001E-3"/>
    <n v="431965128.26000005"/>
    <n v="3457646.7519216007"/>
    <n v="3614440.4600000381"/>
    <n v="156793.70807843748"/>
  </r>
  <r>
    <x v="1550"/>
    <n v="0.44940000000000002"/>
    <n v="4.4940000000000006E-3"/>
    <n v="434005537.23000002"/>
    <n v="1941251.2864004404"/>
    <n v="2040408.969999969"/>
    <n v="99157.683599528624"/>
  </r>
  <r>
    <x v="1551"/>
    <n v="0.34160000000000001"/>
    <n v="3.4160000000000002E-3"/>
    <n v="435725931.16000003"/>
    <n v="1482562.9151776801"/>
    <n v="1720393.9300000072"/>
    <n v="237831.01482232707"/>
  </r>
  <r>
    <x v="1552"/>
    <n v="0.42959999999999998"/>
    <n v="4.2959999999999995E-3"/>
    <n v="437855475.07999998"/>
    <n v="1871878.60026336"/>
    <n v="2129543.9199999571"/>
    <n v="257665.31973659713"/>
  </r>
  <r>
    <x v="1553"/>
    <n v="0.87170000000000003"/>
    <n v="8.7170000000000008E-3"/>
    <n v="441780459.79000002"/>
    <n v="3816786.1762723601"/>
    <n v="3924984.7100000381"/>
    <n v="108198.533727678"/>
  </r>
  <r>
    <x v="1554"/>
    <n v="0.25609999999999999"/>
    <n v="2.5609999999999999E-3"/>
    <n v="443046092.56000006"/>
    <n v="1131399.75752219"/>
    <n v="1265632.7700000405"/>
    <n v="134233.01247785054"/>
  </r>
  <r>
    <x v="1555"/>
    <n v="-7.1800000000000003E-2"/>
    <n v="-7.18E-4"/>
    <n v="443434479.86000001"/>
    <n v="-318107.09445808007"/>
    <n v="388387.29999995232"/>
    <n v="706494.39445803245"/>
  </r>
  <r>
    <x v="1556"/>
    <n v="-0.2636"/>
    <n v="-2.6359999999999999E-3"/>
    <n v="442477528.13"/>
    <n v="-1168893.2889109601"/>
    <n v="-956951.73000001907"/>
    <n v="211941.55891094101"/>
  </r>
  <r>
    <x v="1557"/>
    <n v="-0.22420000000000001"/>
    <n v="-2.2420000000000001E-3"/>
    <n v="441595815.48000002"/>
    <n v="-992034.61806746002"/>
    <n v="-881712.64999997616"/>
    <n v="110321.96806748386"/>
  </r>
  <r>
    <x v="1558"/>
    <n v="3.2099999999999997E-2"/>
    <n v="3.2099999999999994E-4"/>
    <n v="441889963.74000001"/>
    <n v="141752.25676907998"/>
    <n v="294148.25999999046"/>
    <n v="152396.00323091049"/>
  </r>
  <r>
    <x v="1559"/>
    <n v="-0.70609999999999995"/>
    <n v="-7.0609999999999996E-3"/>
    <n v="438743088.24000001"/>
    <n v="-3120185.0339681399"/>
    <n v="-3146875.5"/>
    <n v="-26690.466031860095"/>
  </r>
  <r>
    <x v="1560"/>
    <n v="-0.2424"/>
    <n v="-2.4239999999999999E-3"/>
    <n v="438114285.5"/>
    <n v="-1063513.2458937599"/>
    <n v="-628802.74000000954"/>
    <n v="434710.50589375035"/>
  </r>
  <r>
    <x v="1561"/>
    <n v="1.1178999999999999"/>
    <n v="1.1179E-2"/>
    <n v="444463034.60000002"/>
    <n v="4897679.5976045001"/>
    <n v="6348749.1000000238"/>
    <n v="1451069.5023955237"/>
  </r>
  <r>
    <x v="1562"/>
    <n v="1.3537999999999999"/>
    <n v="1.3538E-2"/>
    <n v="450627165.47999996"/>
    <n v="6017140.5624147998"/>
    <n v="6164130.8799999356"/>
    <n v="146990.31758513581"/>
  </r>
  <r>
    <x v="1563"/>
    <n v="0.13439999999999999"/>
    <n v="1.3439999999999999E-3"/>
    <n v="451271434.26999998"/>
    <n v="605642.91040511988"/>
    <n v="644268.79000002146"/>
    <n v="38625.879594901577"/>
  </r>
  <r>
    <x v="1564"/>
    <n v="0.26050000000000001"/>
    <n v="2.6050000000000001E-3"/>
    <n v="452607756.51999998"/>
    <n v="1175562.0862733501"/>
    <n v="1336322.25"/>
    <n v="160760.16372664995"/>
  </r>
  <r>
    <x v="1565"/>
    <n v="-0.38579999999999998"/>
    <n v="-3.8579999999999999E-3"/>
    <n v="450955552.75000006"/>
    <n v="-1746160.72465416"/>
    <n v="-1652203.7699999213"/>
    <n v="93956.954654238652"/>
  </r>
  <r>
    <x v="1566"/>
    <n v="0.49790000000000001"/>
    <n v="4.9789999999999999E-3"/>
    <n v="453502656.32999998"/>
    <n v="2245307.6971422504"/>
    <n v="2547103.5799999237"/>
    <n v="301795.88285767334"/>
  </r>
  <r>
    <x v="1567"/>
    <n v="0.36170000000000002"/>
    <n v="3.6170000000000004E-3"/>
    <n v="455227928.83999997"/>
    <n v="1640319.1079456101"/>
    <n v="1725272.5099999905"/>
    <n v="84953.402054380393"/>
  </r>
  <r>
    <x v="1568"/>
    <n v="-0.19589999999999999"/>
    <n v="-1.9589999999999998E-3"/>
    <n v="455027892.86999995"/>
    <n v="-891791.51259755983"/>
    <n v="-200035.97000002861"/>
    <n v="691755.54259753122"/>
  </r>
  <r>
    <x v="1569"/>
    <n v="6.2799999999999995E-2"/>
    <n v="6.2799999999999998E-4"/>
    <n v="456196192.68999994"/>
    <n v="285757.51672235993"/>
    <n v="1168299.8199999928"/>
    <n v="882542.30327763292"/>
  </r>
  <r>
    <x v="1570"/>
    <n v="0.20399999999999999"/>
    <n v="2.0399999999999997E-3"/>
    <n v="456817107.68000001"/>
    <n v="930640.23308759974"/>
    <n v="620914.99000006914"/>
    <n v="-309725.2430875306"/>
  </r>
  <r>
    <x v="1571"/>
    <n v="-0.2271"/>
    <n v="-2.271E-3"/>
    <n v="456255277.38999999"/>
    <n v="-1037431.65154128"/>
    <n v="-561830.29000002146"/>
    <n v="475601.36154125852"/>
  </r>
  <r>
    <x v="1572"/>
    <n v="-8.6300000000000002E-2"/>
    <n v="-8.6300000000000005E-4"/>
    <n v="458597318.15000004"/>
    <n v="-393748.30438757001"/>
    <n v="2342040.7600000501"/>
    <n v="2735789.06438762"/>
  </r>
  <r>
    <x v="1573"/>
    <n v="-0.2671"/>
    <n v="-2.6710000000000002E-3"/>
    <n v="458336321.13999999"/>
    <n v="-1224913.4367786502"/>
    <n v="-260997.01000005007"/>
    <n v="963916.42677860009"/>
  </r>
  <r>
    <x v="1574"/>
    <n v="0.63009999999999999"/>
    <n v="6.3010000000000002E-3"/>
    <n v="461540597.79000002"/>
    <n v="2887977.15950314"/>
    <n v="3204276.6500000358"/>
    <n v="316299.49049689574"/>
  </r>
  <r>
    <x v="1575"/>
    <n v="0.43830000000000002"/>
    <n v="4.3830000000000006E-3"/>
    <n v="463798508.41000003"/>
    <n v="2022932.4401135703"/>
    <n v="2257910.6200000048"/>
    <n v="234978.17988643446"/>
  </r>
  <r>
    <x v="1576"/>
    <n v="-0.22600000000000001"/>
    <n v="-2.2599999999999999E-3"/>
    <n v="472373659.39999998"/>
    <n v="-1048184.6290066"/>
    <n v="8575150.9899999499"/>
    <n v="9623335.6190065499"/>
  </r>
  <r>
    <x v="1577"/>
    <n v="-1.234"/>
    <n v="-1.234E-2"/>
    <n v="467107676.75999999"/>
    <n v="-5829090.9569959994"/>
    <n v="-5265982.6399999857"/>
    <n v="563108.31699601375"/>
  </r>
  <r>
    <x v="1578"/>
    <n v="0.45860000000000001"/>
    <n v="4.5859999999999998E-3"/>
    <n v="469568652.17000002"/>
    <n v="2142155.80562136"/>
    <n v="2460975.4100000262"/>
    <n v="318819.60437866626"/>
  </r>
  <r>
    <x v="1579"/>
    <n v="0.1968"/>
    <n v="1.9680000000000001E-3"/>
    <n v="470815586.17000002"/>
    <n v="924111.10747056012"/>
    <n v="1246934"/>
    <n v="322822.89252943988"/>
  </r>
  <r>
    <x v="1580"/>
    <n v="0.16500000000000001"/>
    <n v="1.65E-3"/>
    <n v="471774960.94"/>
    <n v="776845.71718050004"/>
    <n v="959374.76999998093"/>
    <n v="182529.05281948089"/>
  </r>
  <r>
    <x v="1581"/>
    <n v="3.9199999999999999E-2"/>
    <n v="3.9199999999999999E-4"/>
    <n v="472348308.74000001"/>
    <n v="184935.78468847999"/>
    <n v="573347.80000001192"/>
    <n v="388412.01531153196"/>
  </r>
  <r>
    <x v="1582"/>
    <n v="2.35E-2"/>
    <n v="2.3499999999999999E-4"/>
    <n v="472668758.76999998"/>
    <n v="111001.8525539"/>
    <n v="320450.02999997139"/>
    <n v="209448.17744607141"/>
  </r>
  <r>
    <x v="1583"/>
    <n v="-6.2700000000000006E-2"/>
    <n v="-6.2700000000000006E-4"/>
    <n v="472256021.15999997"/>
    <n v="-296363.31174879003"/>
    <n v="-412737.61000001431"/>
    <n v="-116374.29825122427"/>
  </r>
  <r>
    <x v="1584"/>
    <n v="-0.16470000000000001"/>
    <n v="-1.647E-3"/>
    <n v="472000013.38"/>
    <n v="-777805.66685051995"/>
    <n v="-256007.77999997139"/>
    <n v="521797.88685054856"/>
  </r>
  <r>
    <x v="1585"/>
    <n v="-3.9300000000000002E-2"/>
    <n v="-3.9300000000000001E-4"/>
    <n v="472115143.61000001"/>
    <n v="-185496.00525834001"/>
    <n v="115130.23000001907"/>
    <n v="300626.23525835911"/>
  </r>
  <r>
    <x v="1586"/>
    <n v="0.32219999999999999"/>
    <n v="3.222E-3"/>
    <n v="473862889.03999996"/>
    <n v="1521154.9927114202"/>
    <n v="1747745.4299999475"/>
    <n v="226590.43728852738"/>
  </r>
  <r>
    <x v="1587"/>
    <n v="-0.30549999999999999"/>
    <n v="-3.055E-3"/>
    <n v="472500934.08999997"/>
    <n v="-1447651.1260171998"/>
    <n v="-1361954.9499999881"/>
    <n v="85696.17601721175"/>
  </r>
  <r>
    <x v="1588"/>
    <n v="0.83289999999999997"/>
    <n v="8.3289999999999996E-3"/>
    <n v="477285979.62"/>
    <n v="3935460.2800356094"/>
    <n v="4785045.530000031"/>
    <n v="849585.24996442162"/>
  </r>
  <r>
    <x v="1589"/>
    <n v="7.0099999999999996E-2"/>
    <n v="7.0099999999999991E-4"/>
    <n v="478144181.05000001"/>
    <n v="334577.47171361995"/>
    <n v="858201.43000000715"/>
    <n v="523623.95828638721"/>
  </r>
  <r>
    <x v="1590"/>
    <n v="0.51400000000000001"/>
    <n v="5.1400000000000005E-3"/>
    <n v="480449901.97000003"/>
    <n v="2457661.0905970004"/>
    <n v="2305720.9200000167"/>
    <n v="-151940.17059698375"/>
  </r>
  <r>
    <x v="1591"/>
    <n v="-3.8699999999999998E-2"/>
    <n v="-3.8699999999999997E-4"/>
    <n v="480354820.5"/>
    <n v="-185934.11206238999"/>
    <n v="-95081.47000002861"/>
    <n v="90852.642062361381"/>
  </r>
  <r>
    <x v="1592"/>
    <n v="-1.4416"/>
    <n v="-1.4416E-2"/>
    <n v="473564757.61999995"/>
    <n v="-6924795.0923279999"/>
    <n v="-6790062.8800000548"/>
    <n v="134732.21232794505"/>
  </r>
  <r>
    <x v="1593"/>
    <n v="-1.0065999999999999"/>
    <n v="-1.0065999999999999E-2"/>
    <n v="469175660.38999999"/>
    <n v="-4766902.850202919"/>
    <n v="-4389097.2299999595"/>
    <n v="377805.62020295952"/>
  </r>
  <r>
    <x v="1594"/>
    <n v="0.42899999999999999"/>
    <n v="4.2899999999999995E-3"/>
    <n v="472901887.34000003"/>
    <n v="2012763.5830730996"/>
    <n v="3726226.9500000477"/>
    <n v="1713463.3669269481"/>
  </r>
  <r>
    <x v="1595"/>
    <n v="0.92549999999999999"/>
    <n v="9.2549999999999993E-3"/>
    <n v="477579522.63999999"/>
    <n v="4376706.9673317"/>
    <n v="4677635.2999999523"/>
    <n v="300928.33266825229"/>
  </r>
  <r>
    <x v="1596"/>
    <n v="0"/>
    <n v="0"/>
    <n v="477620971.75999999"/>
    <n v="0"/>
    <n v="41449.120000004768"/>
    <n v="41449.120000004768"/>
  </r>
  <r>
    <x v="1597"/>
    <n v="-0.44669999999999999"/>
    <n v="-4.4669999999999996E-3"/>
    <n v="474693634.94"/>
    <n v="-2133532.8808519198"/>
    <n v="-2927336.8199999928"/>
    <n v="-793803.93914807308"/>
  </r>
  <r>
    <x v="1598"/>
    <n v="-0.7873"/>
    <n v="-7.8729999999999998E-3"/>
    <n v="471892832.30000001"/>
    <n v="-3737262.9878826197"/>
    <n v="-2800802.6399999857"/>
    <n v="936460.34788263403"/>
  </r>
  <r>
    <x v="1599"/>
    <n v="0.67449999999999999"/>
    <n v="6.7450000000000001E-3"/>
    <n v="475400209.57999992"/>
    <n v="3182917.1538635003"/>
    <n v="3507377.2799999118"/>
    <n v="324460.12613641145"/>
  </r>
  <r>
    <x v="1600"/>
    <n v="0.39410000000000001"/>
    <n v="3.9410000000000001E-3"/>
    <n v="477340066.53000003"/>
    <n v="1873552.2259547797"/>
    <n v="1939856.9500001073"/>
    <n v="66304.724045327632"/>
  </r>
  <r>
    <x v="1601"/>
    <n v="0.37690000000000001"/>
    <n v="3.7690000000000002E-3"/>
    <n v="479265148.95999998"/>
    <n v="1799094.7107515703"/>
    <n v="1925082.4299999475"/>
    <n v="125987.71924837725"/>
  </r>
  <r>
    <x v="1602"/>
    <n v="-0.19550000000000001"/>
    <n v="-1.9550000000000001E-3"/>
    <n v="479383641.24000001"/>
    <n v="-936963.36621680006"/>
    <n v="118492.28000003099"/>
    <n v="1055455.6462168312"/>
  </r>
  <r>
    <x v="1603"/>
    <n v="0.30559999999999998"/>
    <n v="3.0559999999999997E-3"/>
    <n v="480922226.63999999"/>
    <n v="1464996.4076294398"/>
    <n v="1538585.3999999762"/>
    <n v="73588.992370536318"/>
  </r>
  <r>
    <x v="1604"/>
    <n v="0.25779999999999997"/>
    <n v="2.5779999999999996E-3"/>
    <n v="479712511.00999999"/>
    <n v="1239817.5002779197"/>
    <n v="-1209715.6299999952"/>
    <n v="-2449533.1302779149"/>
  </r>
  <r>
    <x v="1605"/>
    <n v="0.52990000000000004"/>
    <n v="5.2990000000000008E-3"/>
    <n v="483709271.24000001"/>
    <n v="2541996.5958419903"/>
    <n v="3996760.2300000191"/>
    <n v="1454763.6341580288"/>
  </r>
  <r>
    <x v="1606"/>
    <n v="-0.36430000000000001"/>
    <n v="-3.643E-3"/>
    <n v="482468597.68000001"/>
    <n v="-1762152.8751273199"/>
    <n v="-1240673.5600000024"/>
    <n v="521479.31512731756"/>
  </r>
  <r>
    <x v="1607"/>
    <n v="0.31900000000000001"/>
    <n v="3.1900000000000001E-3"/>
    <n v="484266624.74000001"/>
    <n v="1539074.8265992"/>
    <n v="1798027.0600000024"/>
    <n v="258952.23340080236"/>
  </r>
  <r>
    <x v="1608"/>
    <n v="0.69799999999999995"/>
    <n v="6.9799999999999992E-3"/>
    <n v="487941219.82999998"/>
    <n v="3380181.0406851997"/>
    <n v="3674595.0899999738"/>
    <n v="294414.04931477411"/>
  </r>
  <r>
    <x v="1609"/>
    <n v="0.45440000000000003"/>
    <n v="4.5440000000000003E-3"/>
    <n v="490961409.58999997"/>
    <n v="2217204.9029075201"/>
    <n v="3020189.7599999905"/>
    <n v="802984.8570924704"/>
  </r>
  <r>
    <x v="1610"/>
    <n v="0.29899999999999999"/>
    <n v="2.99E-3"/>
    <n v="492983693.11000001"/>
    <n v="1467974.6146741"/>
    <n v="2022283.5200000405"/>
    <n v="554308.90532594058"/>
  </r>
  <r>
    <x v="1611"/>
    <n v="9.1700000000000004E-2"/>
    <n v="9.1700000000000006E-4"/>
    <n v="494066167.81"/>
    <n v="452066.04658187006"/>
    <n v="1082474.6999999881"/>
    <n v="630408.65341811802"/>
  </r>
  <r>
    <x v="1612"/>
    <n v="-0.23669999999999999"/>
    <n v="-2.3669999999999997E-3"/>
    <n v="493320910.98000002"/>
    <n v="-1169454.61920627"/>
    <n v="-745256.82999998331"/>
    <n v="424197.78920628666"/>
  </r>
  <r>
    <x v="1613"/>
    <n v="0.1454"/>
    <n v="1.454E-3"/>
    <n v="494366615.38"/>
    <n v="717288.60456492007"/>
    <n v="1045704.3999999762"/>
    <n v="328415.79543505609"/>
  </r>
  <r>
    <x v="1614"/>
    <n v="0.58099999999999996"/>
    <n v="5.8099999999999992E-3"/>
    <n v="497363758.03000003"/>
    <n v="2872270.0353577994"/>
    <n v="2997142.6500000358"/>
    <n v="124872.61464223638"/>
  </r>
  <r>
    <x v="1615"/>
    <n v="-0.10639999999999999"/>
    <n v="-1.0639999999999998E-3"/>
    <n v="497345138.35000002"/>
    <n v="-529195.03854391992"/>
    <n v="-18619.680000007153"/>
    <n v="510575.35854391276"/>
  </r>
  <r>
    <x v="1616"/>
    <n v="-7.6100000000000001E-2"/>
    <n v="-7.6099999999999996E-4"/>
    <n v="497152348.91000003"/>
    <n v="-378479.65028434998"/>
    <n v="-192789.43999999762"/>
    <n v="185690.21028435236"/>
  </r>
  <r>
    <x v="1617"/>
    <n v="-0.2969"/>
    <n v="-2.9689999999999999E-3"/>
    <n v="496086346.25999999"/>
    <n v="-1476045.3239137901"/>
    <n v="-1066002.6500000358"/>
    <n v="410042.67391375429"/>
  </r>
  <r>
    <x v="1618"/>
    <n v="0.37419999999999998"/>
    <n v="3.7419999999999997E-3"/>
    <n v="498712728.44999999"/>
    <n v="1856355.1077049198"/>
    <n v="2626382.1899999976"/>
    <n v="770027.08229507785"/>
  </r>
  <r>
    <x v="1619"/>
    <n v="-0.82930000000000004"/>
    <n v="-8.293E-3"/>
    <n v="494808824.19999999"/>
    <n v="-4135824.65703585"/>
    <n v="-3903904.25"/>
    <n v="231920.40703584999"/>
  </r>
  <r>
    <x v="1620"/>
    <n v="0.26850000000000002"/>
    <n v="2.6850000000000003E-3"/>
    <n v="495852206.08000004"/>
    <n v="1328561.692977"/>
    <n v="1043381.8800000548"/>
    <n v="-285179.81297694519"/>
  </r>
  <r>
    <x v="1621"/>
    <n v="0.61970000000000003"/>
    <n v="6.1970000000000003E-3"/>
    <n v="499161535.61000001"/>
    <n v="3072796.1210777606"/>
    <n v="3309329.5299999714"/>
    <n v="236533.4089222108"/>
  </r>
  <r>
    <x v="1622"/>
    <n v="-0.64629999999999999"/>
    <n v="-6.463E-3"/>
    <n v="495907338.38"/>
    <n v="-3226081.00464743"/>
    <n v="-3254197.2300000191"/>
    <n v="-28116.225352589041"/>
  </r>
  <r>
    <x v="1623"/>
    <n v="0.48980000000000001"/>
    <n v="4.8980000000000004E-3"/>
    <n v="498582119.50999999"/>
    <n v="2428954.1433852403"/>
    <n v="2674781.1299999952"/>
    <n v="245826.98661475489"/>
  </r>
  <r>
    <x v="1624"/>
    <n v="0.2742"/>
    <n v="2.7420000000000001E-3"/>
    <n v="499798194.60999995"/>
    <n v="1367112.1716964201"/>
    <n v="1216075.0999999642"/>
    <n v="-151037.07169645582"/>
  </r>
  <r>
    <x v="1625"/>
    <n v="9.8699999999999996E-2"/>
    <n v="9.8700000000000003E-4"/>
    <n v="500469456.85000002"/>
    <n v="493300.81808006996"/>
    <n v="671262.24000006914"/>
    <n v="177961.42191999918"/>
  </r>
  <r>
    <x v="1626"/>
    <n v="0.14419999999999999"/>
    <n v="1.4419999999999999E-3"/>
    <n v="501323155.14999998"/>
    <n v="721676.95677769999"/>
    <n v="853698.29999995232"/>
    <n v="132021.34322225233"/>
  </r>
  <r>
    <x v="1627"/>
    <n v="0.13639999999999999"/>
    <n v="1.364E-3"/>
    <n v="503129473.89999998"/>
    <n v="683804.78362459992"/>
    <n v="1806318.75"/>
    <n v="1122513.9663754001"/>
  </r>
  <r>
    <x v="1628"/>
    <n v="0.28000000000000003"/>
    <n v="2.8000000000000004E-3"/>
    <n v="504860206.19"/>
    <n v="1408762.5269200001"/>
    <n v="1730732.2900000215"/>
    <n v="321969.76308002137"/>
  </r>
  <r>
    <x v="1629"/>
    <n v="0.56589999999999996"/>
    <n v="5.659E-3"/>
    <n v="508252334.48000002"/>
    <n v="2857003.90682921"/>
    <n v="3392128.2900000215"/>
    <n v="535124.38317081146"/>
  </r>
  <r>
    <x v="1630"/>
    <n v="-3.7499999999999999E-2"/>
    <n v="-3.7500000000000001E-4"/>
    <n v="509023530.19000006"/>
    <n v="-190594.62543000001"/>
    <n v="771195.71000003815"/>
    <n v="961790.33543003816"/>
  </r>
  <r>
    <x v="1631"/>
    <n v="-0.1201"/>
    <n v="-1.201E-3"/>
    <n v="509093428.21000004"/>
    <n v="-611337.25975819014"/>
    <n v="69898.019999980927"/>
    <n v="681235.27975817106"/>
  </r>
  <r>
    <x v="1632"/>
    <n v="0.30809999999999998"/>
    <n v="3.081E-3"/>
    <n v="511561756.54000002"/>
    <n v="1568516.85231501"/>
    <n v="2468328.3299999833"/>
    <n v="899811.47768497327"/>
  </r>
  <r>
    <x v="1633"/>
    <n v="-1.3334999999999999"/>
    <n v="-1.3335E-2"/>
    <n v="505191851.19"/>
    <n v="-6821676.0234609004"/>
    <n v="-6369905.3500000238"/>
    <n v="451770.67346087657"/>
  </r>
  <r>
    <x v="1634"/>
    <n v="0.70620000000000005"/>
    <n v="7.0620000000000006E-3"/>
    <n v="508901458.55000001"/>
    <n v="3567664.8531037802"/>
    <n v="3709607.3600000143"/>
    <n v="141942.50689623412"/>
  </r>
  <r>
    <x v="1635"/>
    <n v="0.41470000000000001"/>
    <n v="4.1470000000000005E-3"/>
    <n v="510980754.75"/>
    <n v="2110414.3486068505"/>
    <n v="2079296.1999999881"/>
    <n v="-31118.148606862407"/>
  </r>
  <r>
    <x v="1636"/>
    <n v="4.5100000000000001E-2"/>
    <n v="4.5100000000000001E-4"/>
    <n v="511308393.94"/>
    <n v="230452.32039225"/>
    <n v="327639.18999999762"/>
    <n v="97186.86960774762"/>
  </r>
  <r>
    <x v="1637"/>
    <n v="-0.1051"/>
    <n v="-1.0510000000000001E-3"/>
    <n v="511512017.93000001"/>
    <n v="-537385.12203094002"/>
    <n v="203623.99000000954"/>
    <n v="741009.11203094956"/>
  </r>
  <r>
    <x v="1638"/>
    <n v="-0.7288"/>
    <n v="-7.2880000000000002E-3"/>
    <n v="509199370.31"/>
    <n v="-3727899.5866738399"/>
    <n v="-2312647.6200000048"/>
    <n v="1415251.9666738352"/>
  </r>
  <r>
    <x v="1639"/>
    <n v="-0.43140000000000001"/>
    <n v="-4.3140000000000001E-3"/>
    <n v="507058718.30000001"/>
    <n v="-2196686.08351734"/>
    <n v="-2140652.0099999905"/>
    <n v="56034.073517349549"/>
  </r>
  <r>
    <x v="1640"/>
    <n v="-1.4366000000000001"/>
    <n v="-1.4366E-2"/>
    <n v="500490256.12"/>
    <n v="-7284405.5470978003"/>
    <n v="-6568462.1800000072"/>
    <n v="715943.36709779315"/>
  </r>
  <r>
    <x v="1641"/>
    <n v="0.82520000000000004"/>
    <n v="8.2520000000000007E-3"/>
    <n v="505011442.53999996"/>
    <n v="4130045.5935022403"/>
    <n v="4521186.4199999571"/>
    <n v="391140.82649771683"/>
  </r>
  <r>
    <x v="1642"/>
    <n v="0.72660000000000002"/>
    <n v="7.2659999999999999E-3"/>
    <n v="508499698.21000004"/>
    <n v="3669413.1414956395"/>
    <n v="3488255.6700000763"/>
    <n v="-181157.47149556316"/>
  </r>
  <r>
    <x v="1643"/>
    <n v="0.13669999999999999"/>
    <n v="1.3669999999999999E-3"/>
    <n v="509402076.98000002"/>
    <n v="695119.08745306998"/>
    <n v="902378.76999998093"/>
    <n v="207259.68254691095"/>
  </r>
  <r>
    <x v="1644"/>
    <n v="0.69010000000000005"/>
    <n v="6.9010000000000009E-3"/>
    <n v="513185890.85000002"/>
    <n v="3515383.7332389806"/>
    <n v="3783813.8700000048"/>
    <n v="268430.13676102413"/>
  </r>
  <r>
    <x v="1645"/>
    <n v="7.4999999999999997E-3"/>
    <n v="7.4999999999999993E-5"/>
    <n v="513207954.60000002"/>
    <n v="38488.941813749996"/>
    <n v="22063.75"/>
    <n v="-16425.191813749996"/>
  </r>
  <r>
    <x v="1646"/>
    <n v="-0.5121"/>
    <n v="-5.1209999999999997E-3"/>
    <n v="510712205.74000001"/>
    <n v="-2628137.9355066"/>
    <n v="-2495748.8600000143"/>
    <n v="132389.07550658565"/>
  </r>
  <r>
    <x v="1647"/>
    <n v="0.28010000000000002"/>
    <n v="2.8010000000000001E-3"/>
    <n v="512694955.29999995"/>
    <n v="1430504.88827774"/>
    <n v="1982749.5599999428"/>
    <n v="552244.67172220279"/>
  </r>
  <r>
    <x v="1648"/>
    <n v="0.1963"/>
    <n v="1.9629999999999999E-3"/>
    <n v="514131244.33999997"/>
    <n v="1006420.1972538999"/>
    <n v="1436289.0400000215"/>
    <n v="429868.84274612158"/>
  </r>
  <r>
    <x v="1649"/>
    <n v="-0.16569999999999999"/>
    <n v="-1.6569999999999998E-3"/>
    <n v="511344143.25"/>
    <n v="-851915.47187137988"/>
    <n v="-2787101.0899999738"/>
    <n v="-1935185.618128594"/>
  </r>
  <r>
    <x v="1650"/>
    <n v="0.15090000000000001"/>
    <n v="1.5090000000000001E-3"/>
    <n v="512683105.83000004"/>
    <n v="771618.31216425006"/>
    <n v="1338962.5800000429"/>
    <n v="567344.26783579285"/>
  </r>
  <r>
    <x v="1651"/>
    <n v="0.53500000000000003"/>
    <n v="5.3500000000000006E-3"/>
    <n v="515667136.98000002"/>
    <n v="2742854.6161905006"/>
    <n v="2984031.1499999762"/>
    <n v="241176.5338094756"/>
  </r>
  <r>
    <x v="1652"/>
    <n v="-0.1724"/>
    <n v="-1.7240000000000001E-3"/>
    <n v="515630338.69"/>
    <n v="-889010.14415352012"/>
    <n v="-36798.290000021458"/>
    <n v="852211.85415349866"/>
  </r>
  <r>
    <x v="1653"/>
    <n v="0.32279999999999998"/>
    <n v="3.228E-3"/>
    <n v="518073702.75"/>
    <n v="1664454.73329132"/>
    <n v="2443364.0600000024"/>
    <n v="778909.32670868235"/>
  </r>
  <r>
    <x v="1654"/>
    <n v="0.54630000000000001"/>
    <n v="5.463E-3"/>
    <n v="521853084.62999994"/>
    <n v="2830236.6381232501"/>
    <n v="3779381.8799999356"/>
    <n v="949145.24187668553"/>
  </r>
  <r>
    <x v="1655"/>
    <n v="5.21E-2"/>
    <n v="5.2099999999999998E-4"/>
    <n v="522397223.57999998"/>
    <n v="271885.45709222998"/>
    <n v="544138.95000004768"/>
    <n v="272253.49290781771"/>
  </r>
  <r>
    <x v="1656"/>
    <n v="0.29010000000000002"/>
    <n v="2.9010000000000004E-3"/>
    <n v="524198639.28000003"/>
    <n v="1515474.3456055801"/>
    <n v="1801415.7000000477"/>
    <n v="285941.35439446755"/>
  </r>
  <r>
    <x v="1657"/>
    <n v="0.48949999999999999"/>
    <n v="4.895E-3"/>
    <n v="527136785.88999999"/>
    <n v="2565952.3392756004"/>
    <n v="2938146.6099999547"/>
    <n v="372194.27072435431"/>
  </r>
  <r>
    <x v="1658"/>
    <n v="0.20669999999999999"/>
    <n v="2.0669999999999998E-3"/>
    <n v="528676228.10999995"/>
    <n v="1089591.7364346299"/>
    <n v="1539442.219999969"/>
    <n v="449850.48356533912"/>
  </r>
  <r>
    <x v="1659"/>
    <n v="-1.47E-2"/>
    <n v="-1.47E-4"/>
    <n v="528790949.47000003"/>
    <n v="-77715.405532169985"/>
    <n v="114721.36000007391"/>
    <n v="192436.76553224388"/>
  </r>
  <r>
    <x v="1660"/>
    <n v="-0.1326"/>
    <n v="-1.3259999999999999E-3"/>
    <n v="528266383.35000002"/>
    <n v="-701176.79899722"/>
    <n v="-524566.12000000477"/>
    <n v="176610.67899721523"/>
  </r>
  <r>
    <x v="1661"/>
    <n v="-0.22869999999999999"/>
    <n v="-2.287E-3"/>
    <n v="527117335.94"/>
    <n v="-1208145.2187214501"/>
    <n v="-1149047.4100000262"/>
    <n v="59097.808721423848"/>
  </r>
  <r>
    <x v="1662"/>
    <n v="-0.28100000000000003"/>
    <n v="-2.8100000000000004E-3"/>
    <n v="526812629.29999995"/>
    <n v="-1481199.7139914003"/>
    <n v="-304706.6400000453"/>
    <n v="1176493.073991355"/>
  </r>
  <r>
    <x v="1663"/>
    <n v="-0.215"/>
    <n v="-2.15E-3"/>
    <n v="525631187.24000001"/>
    <n v="-1132647.1529949999"/>
    <n v="-1181442.0599999428"/>
    <n v="-48794.907004942885"/>
  </r>
  <r>
    <x v="1664"/>
    <n v="0.30470000000000003"/>
    <n v="3.0470000000000002E-3"/>
    <n v="527586548.62"/>
    <n v="1601598.2275202801"/>
    <n v="1955361.3799999952"/>
    <n v="353763.15247971518"/>
  </r>
  <r>
    <x v="1665"/>
    <n v="0.35560000000000003"/>
    <n v="3.5560000000000001E-3"/>
    <n v="529417441.81999999"/>
    <n v="1876097.76689272"/>
    <n v="1830893.1999999881"/>
    <n v="-45204.566892731935"/>
  </r>
  <r>
    <x v="1666"/>
    <n v="-1.4800000000000001E-2"/>
    <n v="-1.4800000000000002E-4"/>
    <n v="529439657.05000001"/>
    <n v="-78353.781389360011"/>
    <n v="22215.230000019073"/>
    <n v="100569.01138937908"/>
  </r>
  <r>
    <x v="1667"/>
    <n v="0.16239999999999999"/>
    <n v="1.6239999999999998E-3"/>
    <n v="530508590.22999996"/>
    <n v="859810.00304919994"/>
    <n v="1068933.1799999475"/>
    <n v="209123.17695074761"/>
  </r>
  <r>
    <x v="1668"/>
    <n v="-0.52329999999999999"/>
    <n v="-5.2329999999999998E-3"/>
    <n v="528451395.50999999"/>
    <n v="-2776151.4526735898"/>
    <n v="-2057194.719999969"/>
    <n v="718956.73267362081"/>
  </r>
  <r>
    <x v="1669"/>
    <n v="0.1186"/>
    <n v="1.186E-3"/>
    <n v="528925595.87"/>
    <n v="626743.35507486004"/>
    <n v="474200.36000001431"/>
    <n v="-152542.99507484573"/>
  </r>
  <r>
    <x v="1670"/>
    <n v="0.1628"/>
    <n v="1.6280000000000001E-3"/>
    <n v="529750277.44000006"/>
    <n v="861090.87007636006"/>
    <n v="824681.57000005245"/>
    <n v="-36409.300076307612"/>
  </r>
  <r>
    <x v="1671"/>
    <n v="-0.1404"/>
    <n v="-1.4039999999999999E-3"/>
    <n v="529062264.27999997"/>
    <n v="-743769.38952575997"/>
    <n v="-688013.16000008583"/>
    <n v="55756.229525674134"/>
  </r>
  <r>
    <x v="1672"/>
    <n v="-5.1799999999999999E-2"/>
    <n v="-5.1800000000000001E-4"/>
    <n v="529130625.94999999"/>
    <n v="-274054.25289703999"/>
    <n v="68361.670000016689"/>
    <n v="342415.92289705668"/>
  </r>
  <r>
    <x v="1673"/>
    <n v="0.111"/>
    <n v="1.1100000000000001E-3"/>
    <n v="529701789.51999998"/>
    <n v="587334.99480450002"/>
    <n v="571163.56999999285"/>
    <n v="-16171.424804507173"/>
  </r>
  <r>
    <x v="1674"/>
    <n v="1.4800000000000001E-2"/>
    <n v="1.4800000000000002E-4"/>
    <n v="530812788.51999998"/>
    <n v="78395.864848960002"/>
    <n v="1110999"/>
    <n v="1032603.13515104"/>
  </r>
  <r>
    <x v="1675"/>
    <n v="0.25140000000000001"/>
    <n v="2.5140000000000002E-3"/>
    <n v="532643983.56999993"/>
    <n v="1334463.35033928"/>
    <n v="1831195.0499999523"/>
    <n v="496731.69966067234"/>
  </r>
  <r>
    <x v="1676"/>
    <n v="-0.33189999999999997"/>
    <n v="-3.3189999999999999E-3"/>
    <n v="531645786.38999999"/>
    <n v="-1767845.3814688297"/>
    <n v="-998197.17999994755"/>
    <n v="769648.20146888215"/>
  </r>
  <r>
    <x v="1677"/>
    <n v="3.6999999999999998E-2"/>
    <n v="3.6999999999999999E-4"/>
    <n v="532139464.00999999"/>
    <n v="196708.94096429998"/>
    <n v="493677.62000000477"/>
    <n v="296968.67903570482"/>
  </r>
  <r>
    <x v="1678"/>
    <n v="-0.55479999999999996"/>
    <n v="-5.548E-3"/>
    <n v="529682201.23000002"/>
    <n v="-2952309.7463274798"/>
    <n v="-2457262.7799999714"/>
    <n v="495046.96632750845"/>
  </r>
  <r>
    <x v="1679"/>
    <n v="-0.30499999999999999"/>
    <n v="-3.0499999999999998E-3"/>
    <n v="528061399.97999996"/>
    <n v="-1615530.7137515"/>
    <n v="-1620801.2500000596"/>
    <n v="-5270.5362485595979"/>
  </r>
  <r>
    <x v="1680"/>
    <n v="0.1492"/>
    <n v="1.4920000000000001E-3"/>
    <n v="528852804.99999994"/>
    <n v="787867.60877016"/>
    <n v="791405.01999998093"/>
    <n v="3537.411229820922"/>
  </r>
  <r>
    <x v="1681"/>
    <n v="-0.14149999999999999"/>
    <n v="-1.4149999999999998E-3"/>
    <n v="528410911.80000001"/>
    <n v="-748326.7190749998"/>
    <n v="-441893.19999992847"/>
    <n v="306433.51907507132"/>
  </r>
  <r>
    <x v="1682"/>
    <n v="5.2200000000000003E-2"/>
    <n v="5.22E-4"/>
    <n v="529088390.73000002"/>
    <n v="275830.49595960003"/>
    <n v="677478.93000000715"/>
    <n v="401648.43404040713"/>
  </r>
  <r>
    <x v="1683"/>
    <n v="0.3281"/>
    <n v="3.2810000000000001E-3"/>
    <n v="530879828.77999997"/>
    <n v="1735939.00998513"/>
    <n v="1791438.0499999523"/>
    <n v="55499.040014822269"/>
  </r>
  <r>
    <x v="1684"/>
    <n v="-0.43109999999999998"/>
    <n v="-4.3109999999999997E-3"/>
    <n v="529253020.44"/>
    <n v="-2288622.94187058"/>
    <n v="-1626808.3399999738"/>
    <n v="661814.60187060619"/>
  </r>
  <r>
    <x v="1685"/>
    <n v="-0.88829999999999998"/>
    <n v="-8.8830000000000003E-3"/>
    <n v="524501898.30000007"/>
    <n v="-4701354.5805685204"/>
    <n v="-4751122.1399999261"/>
    <n v="-49767.559431405738"/>
  </r>
  <r>
    <x v="1686"/>
    <n v="-0.128"/>
    <n v="-1.2800000000000001E-3"/>
    <n v="524070648.94999999"/>
    <n v="-671362.42982400011"/>
    <n v="-431249.35000008345"/>
    <n v="240113.07982391666"/>
  </r>
  <r>
    <x v="1687"/>
    <n v="0.42980000000000002"/>
    <n v="4.2979999999999997E-3"/>
    <n v="527468605.74000001"/>
    <n v="2252455.6491870997"/>
    <n v="3397956.7900000215"/>
    <n v="1145501.1408129218"/>
  </r>
  <r>
    <x v="1688"/>
    <n v="0.76590000000000003"/>
    <n v="7.659E-3"/>
    <n v="531676129.5"/>
    <n v="4039882.0513626602"/>
    <n v="4207523.7599999905"/>
    <n v="167641.70863733022"/>
  </r>
  <r>
    <x v="1689"/>
    <n v="0.26079999999999998"/>
    <n v="2.6079999999999996E-3"/>
    <n v="533108035.38999999"/>
    <n v="1386611.3457359998"/>
    <n v="1431905.8899999857"/>
    <n v="45294.544263985939"/>
  </r>
  <r>
    <x v="1690"/>
    <n v="-4.4600000000000001E-2"/>
    <n v="-4.46E-4"/>
    <n v="533434255.36000001"/>
    <n v="-237766.18378393998"/>
    <n v="326219.97000002861"/>
    <n v="563986.15378396865"/>
  </r>
  <r>
    <x v="1691"/>
    <n v="-1.264"/>
    <n v="-1.264E-2"/>
    <n v="526647655.29000002"/>
    <n v="-6742608.9877503999"/>
    <n v="-6786600.0699999928"/>
    <n v="-43991.08224959299"/>
  </r>
  <r>
    <x v="1692"/>
    <n v="0.20330000000000001"/>
    <n v="2.0330000000000001E-3"/>
    <n v="528121921.64000005"/>
    <n v="1070674.6832045701"/>
    <n v="1474266.3500000238"/>
    <n v="403591.66679545376"/>
  </r>
  <r>
    <x v="1693"/>
    <n v="-0.70640000000000003"/>
    <n v="-7.064E-3"/>
    <n v="524512033.74000001"/>
    <n v="-3730653.2544649602"/>
    <n v="-3609887.9000000358"/>
    <n v="120765.35446492443"/>
  </r>
  <r>
    <x v="1694"/>
    <n v="6.0600000000000001E-2"/>
    <n v="6.0599999999999998E-4"/>
    <n v="524525762.50000006"/>
    <n v="317854.29244643997"/>
    <n v="13728.760000050068"/>
    <n v="-304125.5324463899"/>
  </r>
  <r>
    <x v="1695"/>
    <n v="-0.71860000000000002"/>
    <n v="-7.1860000000000005E-3"/>
    <n v="521030928.73000002"/>
    <n v="-3769242.1293250006"/>
    <n v="-3494833.7700000405"/>
    <n v="274408.35932496004"/>
  </r>
  <r>
    <x v="1696"/>
    <n v="0.52569999999999995"/>
    <n v="5.2569999999999995E-3"/>
    <n v="524315792.78000003"/>
    <n v="2739059.5923336097"/>
    <n v="3284864.0500000119"/>
    <n v="545804.45766640222"/>
  </r>
  <r>
    <x v="1697"/>
    <n v="9.8500000000000004E-2"/>
    <n v="9.8499999999999998E-4"/>
    <n v="525684090.50999999"/>
    <n v="516451.0558883"/>
    <n v="1368297.7299999595"/>
    <n v="851846.67411165941"/>
  </r>
  <r>
    <x v="1698"/>
    <n v="0.63600000000000001"/>
    <n v="6.3600000000000002E-3"/>
    <n v="530456317.56999999"/>
    <n v="3343350.8156436002"/>
    <n v="4772227.0600000024"/>
    <n v="1428876.2443564022"/>
  </r>
  <r>
    <x v="1699"/>
    <n v="-0.33110000000000001"/>
    <n v="-3.3110000000000001E-3"/>
    <n v="528611127.49000001"/>
    <n v="-1756340.8674742701"/>
    <n v="-1845190.0799999833"/>
    <n v="-88849.212525713257"/>
  </r>
  <r>
    <x v="1700"/>
    <n v="-0.23400000000000001"/>
    <n v="-2.3400000000000001E-3"/>
    <n v="527343882.83000004"/>
    <n v="-1236950.0383266001"/>
    <n v="-1267244.6599999666"/>
    <n v="-30294.621673366521"/>
  </r>
  <r>
    <x v="1701"/>
    <n v="-7.5700000000000003E-2"/>
    <n v="-7.5700000000000008E-4"/>
    <n v="526927644.93000007"/>
    <n v="-399199.31930231006"/>
    <n v="-416237.89999997616"/>
    <n v="-17038.580697666097"/>
  </r>
  <r>
    <x v="1702"/>
    <n v="0.35589999999999999"/>
    <n v="3.5590000000000001E-3"/>
    <n v="529161074.38999999"/>
    <n v="1875335.4883058702"/>
    <n v="2233429.4599999189"/>
    <n v="358093.97169404873"/>
  </r>
  <r>
    <x v="1703"/>
    <n v="1.1921999999999999"/>
    <n v="1.1921999999999999E-2"/>
    <n v="535840333.86000001"/>
    <n v="6308658.3288775794"/>
    <n v="6679259.4700000286"/>
    <n v="370601.14112244919"/>
  </r>
  <r>
    <x v="1704"/>
    <n v="0.3952"/>
    <n v="3.9519999999999998E-3"/>
    <n v="537153608.69000006"/>
    <n v="2117640.9994147201"/>
    <n v="1313274.8300000429"/>
    <n v="-804366.16941467719"/>
  </r>
  <r>
    <x v="1705"/>
    <n v="-5.9400000000000001E-2"/>
    <n v="-5.9400000000000002E-4"/>
    <n v="535754218.24000001"/>
    <n v="-319069.24356186006"/>
    <n v="-1399390.4500000477"/>
    <n v="-1080321.2064381875"/>
  </r>
  <r>
    <x v="1706"/>
    <n v="9.6600000000000005E-2"/>
    <n v="9.6600000000000006E-4"/>
    <n v="538124534.63999999"/>
    <n v="517538.57481984003"/>
    <n v="2370316.3999999762"/>
    <n v="1852777.8251801361"/>
  </r>
  <r>
    <x v="1707"/>
    <n v="0.4083"/>
    <n v="4.0829999999999998E-3"/>
    <n v="540543447.58999991"/>
    <n v="2197162.47493512"/>
    <n v="2418912.9499999285"/>
    <n v="221750.4750648085"/>
  </r>
  <r>
    <x v="1708"/>
    <n v="0.12570000000000001"/>
    <n v="1.2570000000000001E-3"/>
    <n v="543090660.93999994"/>
    <n v="679463.11362062988"/>
    <n v="2547213.3500000238"/>
    <n v="1867750.2363793938"/>
  </r>
  <r>
    <x v="1709"/>
    <n v="0.22889999999999999"/>
    <n v="2.2889999999999998E-3"/>
    <n v="544661445.97000003"/>
    <n v="1243134.5228916598"/>
    <n v="1570785.0300000906"/>
    <n v="327650.50710843084"/>
  </r>
  <r>
    <x v="1710"/>
    <n v="0.24310000000000001"/>
    <n v="2.431E-3"/>
    <n v="546150122.72000003"/>
    <n v="1324071.9751530702"/>
    <n v="1488676.75"/>
    <n v="164604.77484692982"/>
  </r>
  <r>
    <x v="1711"/>
    <n v="0.45569999999999999"/>
    <n v="4.5570000000000003E-3"/>
    <n v="548612951.47000003"/>
    <n v="2488806.1092350404"/>
    <n v="2462828.75"/>
    <n v="-25977.359235040378"/>
  </r>
  <r>
    <x v="1712"/>
    <n v="-0.63660000000000005"/>
    <n v="-6.3660000000000001E-3"/>
    <n v="545230756.22000003"/>
    <n v="-3492470.0490580201"/>
    <n v="-3382195.25"/>
    <n v="110274.79905802011"/>
  </r>
  <r>
    <x v="1713"/>
    <n v="0.1178"/>
    <n v="1.178E-3"/>
    <n v="545971724.86000001"/>
    <n v="642281.83082716004"/>
    <n v="740968.63999998569"/>
    <n v="98686.809172825655"/>
  </r>
  <r>
    <x v="1714"/>
    <n v="0.65459999999999996"/>
    <n v="6.5459999999999997E-3"/>
    <n v="549823732.59000003"/>
    <n v="3573930.9109335598"/>
    <n v="3852007.7300000191"/>
    <n v="278076.81906645931"/>
  </r>
  <r>
    <x v="1715"/>
    <n v="1.1692"/>
    <n v="1.1692000000000001E-2"/>
    <n v="556597901.08000004"/>
    <n v="6428539.0814422807"/>
    <n v="6774168.4900000095"/>
    <n v="345629.40855772886"/>
  </r>
  <r>
    <x v="1716"/>
    <n v="0.46229999999999999"/>
    <n v="4.6229999999999995E-3"/>
    <n v="559149252.29999995"/>
    <n v="2573152.0966928401"/>
    <n v="2551351.2199999094"/>
    <n v="-21800.876692930702"/>
  </r>
  <r>
    <x v="1717"/>
    <n v="1.0281"/>
    <n v="1.0281E-2"/>
    <n v="565400418.82000005"/>
    <n v="5748613.4628962995"/>
    <n v="6251166.5200001001"/>
    <n v="502553.05710380059"/>
  </r>
  <r>
    <x v="1718"/>
    <n v="-0.24199999999999999"/>
    <n v="-2.4199999999999998E-3"/>
    <n v="564958383.97000003"/>
    <n v="-1368269.0135444"/>
    <n v="-442034.85000002384"/>
    <n v="926234.16354437615"/>
  </r>
  <r>
    <x v="1719"/>
    <n v="0.17829999999999999"/>
    <n v="1.7829999999999999E-3"/>
    <n v="566235723.52999997"/>
    <n v="1007320.79861851"/>
    <n v="1277339.5599999428"/>
    <n v="270018.76138143276"/>
  </r>
  <r>
    <x v="1720"/>
    <n v="-8.5500000000000007E-2"/>
    <n v="-8.5500000000000007E-4"/>
    <n v="563483210.82999992"/>
    <n v="-484131.54361815"/>
    <n v="-2752512.7000000477"/>
    <n v="-2268381.1563818976"/>
  </r>
  <r>
    <x v="1721"/>
    <n v="-0.24229999999999999"/>
    <n v="-2.4229999999999998E-3"/>
    <n v="561994927.75"/>
    <n v="-1365319.8198410897"/>
    <n v="-1488283.0799999237"/>
    <n v="-122963.26015883405"/>
  </r>
  <r>
    <x v="1722"/>
    <n v="0.47149999999999997"/>
    <n v="4.7149999999999996E-3"/>
    <n v="564752215.69000006"/>
    <n v="2649806.0843412499"/>
    <n v="2757287.9400000572"/>
    <n v="107481.85565880733"/>
  </r>
  <r>
    <x v="1723"/>
    <n v="0.83199999999999996"/>
    <n v="8.3199999999999993E-3"/>
    <n v="569980806.50999999"/>
    <n v="4698738.4345407998"/>
    <n v="5228590.8199999332"/>
    <n v="529852.38545913342"/>
  </r>
  <r>
    <x v="1724"/>
    <n v="0.11990000000000001"/>
    <n v="1.199E-3"/>
    <n v="567316731.56999993"/>
    <n v="683406.98700548999"/>
    <n v="-2664074.9400000572"/>
    <n v="-3347481.9270055471"/>
  </r>
  <r>
    <x v="1725"/>
    <n v="0.78890000000000005"/>
    <n v="7.8890000000000002E-3"/>
    <n v="572010210.97000003"/>
    <n v="4475561.6953557292"/>
    <n v="4693479.4000000954"/>
    <n v="217917.70464436617"/>
  </r>
  <r>
    <x v="1726"/>
    <n v="-2.1000000000000001E-2"/>
    <n v="-2.1000000000000001E-4"/>
    <n v="572552973.93999994"/>
    <n v="-120122.14430370001"/>
    <n v="542762.9699999094"/>
    <n v="662885.11430360936"/>
  </r>
  <r>
    <x v="1727"/>
    <n v="-9.7900000000000001E-2"/>
    <n v="-9.7900000000000005E-4"/>
    <n v="571897524.25999999"/>
    <n v="-560529.36148725997"/>
    <n v="-655449.67999994755"/>
    <n v="-94920.318512687576"/>
  </r>
  <r>
    <x v="1728"/>
    <n v="0.38479999999999998"/>
    <n v="3.8479999999999999E-3"/>
    <n v="574021248.88999999"/>
    <n v="2200661.6733524799"/>
    <n v="2123724.6299999952"/>
    <n v="-76937.043352484703"/>
  </r>
  <r>
    <x v="1729"/>
    <n v="0.33460000000000001"/>
    <n v="3.346E-3"/>
    <n v="576074127.25"/>
    <n v="1920675.0987859399"/>
    <n v="2052878.3600000143"/>
    <n v="132203.26121407445"/>
  </r>
  <r>
    <x v="1730"/>
    <n v="-0.5766"/>
    <n v="-5.7660000000000003E-3"/>
    <n v="572644394.14999998"/>
    <n v="-3321643.4177235002"/>
    <n v="-3429733.1000000238"/>
    <n v="-108089.68227652367"/>
  </r>
  <r>
    <x v="1731"/>
    <n v="0.55900000000000005"/>
    <n v="5.5900000000000004E-3"/>
    <n v="575673017.62"/>
    <n v="3201082.1632985002"/>
    <n v="3028623.4700000286"/>
    <n v="-172458.69329847163"/>
  </r>
  <r>
    <x v="1732"/>
    <n v="6.8999999999999999E-3"/>
    <n v="6.8999999999999997E-5"/>
    <n v="575540016.53999996"/>
    <n v="39721.438215779999"/>
    <n v="-133001.08000004292"/>
    <n v="-172722.51821582293"/>
  </r>
  <r>
    <x v="1733"/>
    <n v="-2.4247999999999998"/>
    <n v="-2.4247999999999999E-2"/>
    <n v="561552475.63999999"/>
    <n v="-13955694.321061919"/>
    <n v="-13987540.899999976"/>
    <n v="-31846.578938057646"/>
  </r>
  <r>
    <x v="1734"/>
    <n v="0.66220000000000001"/>
    <n v="6.6220000000000003E-3"/>
    <n v="565022927.62"/>
    <n v="3718600.49368808"/>
    <n v="3470451.9800000191"/>
    <n v="-248148.51368806092"/>
  </r>
  <r>
    <x v="1735"/>
    <n v="-1.5773999999999999"/>
    <n v="-1.5774E-2"/>
    <n v="555669293.62"/>
    <n v="-8912671.6602778807"/>
    <n v="-9353634"/>
    <n v="-440962.33972211927"/>
  </r>
  <r>
    <x v="1736"/>
    <n v="-0.74029999999999996"/>
    <n v="-7.4029999999999999E-3"/>
    <n v="551665276.95000005"/>
    <n v="-4113619.7806688598"/>
    <n v="-4004016.6699999571"/>
    <n v="109603.11066890275"/>
  </r>
  <r>
    <x v="1737"/>
    <n v="0.6734"/>
    <n v="6.7340000000000004E-3"/>
    <n v="555942752.52999997"/>
    <n v="3714913.9749813005"/>
    <n v="4277475.5799999237"/>
    <n v="562561.60501862317"/>
  </r>
  <r>
    <x v="1738"/>
    <n v="-8.6300000000000002E-2"/>
    <n v="-8.6300000000000005E-4"/>
    <n v="556336970.76999998"/>
    <n v="-479778.59543339"/>
    <n v="394218.24000000954"/>
    <n v="873996.83543339954"/>
  </r>
  <r>
    <x v="1739"/>
    <n v="0.66949999999999998"/>
    <n v="6.6949999999999996E-3"/>
    <n v="560335630.04999995"/>
    <n v="3724676.0193051496"/>
    <n v="3998659.2799999714"/>
    <n v="273983.26069482183"/>
  </r>
  <r>
    <x v="1740"/>
    <n v="1.9735"/>
    <n v="1.9734999999999999E-2"/>
    <n v="571636639.36000001"/>
    <n v="11058223.659036748"/>
    <n v="11301009.310000062"/>
    <n v="242785.65096331388"/>
  </r>
  <r>
    <x v="1741"/>
    <n v="-0.81340000000000001"/>
    <n v="-8.1340000000000006E-3"/>
    <n v="567584269.06999993"/>
    <n v="-4649692.4245542409"/>
    <n v="-4052370.2900000811"/>
    <n v="597322.13455415983"/>
  </r>
  <r>
    <x v="1742"/>
    <n v="0.19089999999999999"/>
    <n v="1.9089999999999999E-3"/>
    <n v="569358484.61000001"/>
    <n v="1083518.3696546298"/>
    <n v="1774215.5400000811"/>
    <n v="690697.17034545122"/>
  </r>
  <r>
    <x v="1743"/>
    <n v="-0.2752"/>
    <n v="-2.7520000000000001E-3"/>
    <n v="568412826.72000003"/>
    <n v="-1566874.5496467201"/>
    <n v="-945657.88999998569"/>
    <n v="621216.65964673436"/>
  </r>
  <r>
    <x v="1744"/>
    <n v="-0.64390000000000003"/>
    <n v="-6.4390000000000003E-3"/>
    <n v="565836643.13"/>
    <n v="-3660010.1912500802"/>
    <n v="-2576183.5900000334"/>
    <n v="1083826.6012500469"/>
  </r>
  <r>
    <x v="1745"/>
    <n v="1.0041"/>
    <n v="1.0041E-2"/>
    <n v="571980173.41999996"/>
    <n v="5681565.7336683301"/>
    <n v="6143530.2899999619"/>
    <n v="461964.55633163173"/>
  </r>
  <r>
    <x v="1746"/>
    <n v="-0.27500000000000002"/>
    <n v="-2.7500000000000003E-3"/>
    <n v="570892218.87"/>
    <n v="-1572945.4769049999"/>
    <n v="-1087954.5499999523"/>
    <n v="484990.92690504761"/>
  </r>
  <r>
    <x v="1747"/>
    <n v="-0.70699999999999996"/>
    <n v="-7.0699999999999999E-3"/>
    <n v="567591817.47000003"/>
    <n v="-4036207.9874109002"/>
    <n v="-3300401.3999999762"/>
    <n v="735806.58741092402"/>
  </r>
  <r>
    <x v="1748"/>
    <n v="-1.3885000000000001"/>
    <n v="-1.3885000000000002E-2"/>
    <n v="559987419.03000009"/>
    <n v="-7881012.3855709508"/>
    <n v="-7604398.439999938"/>
    <n v="276613.94557101279"/>
  </r>
  <r>
    <x v="1749"/>
    <n v="1.4585999999999999"/>
    <n v="1.4585999999999998E-2"/>
    <n v="567409951.14999998"/>
    <n v="8167976.4939715806"/>
    <n v="7422532.1199998856"/>
    <n v="-745444.37397169508"/>
  </r>
  <r>
    <x v="1750"/>
    <n v="0.17080000000000001"/>
    <n v="1.7080000000000001E-3"/>
    <n v="568039312.72000003"/>
    <n v="969136.19656419999"/>
    <n v="629361.57000005245"/>
    <n v="-339774.62656414753"/>
  </r>
  <r>
    <x v="1751"/>
    <n v="0.80279999999999996"/>
    <n v="8.0280000000000004E-3"/>
    <n v="573255874.32999992"/>
    <n v="4560219.6025161603"/>
    <n v="5216561.6099998951"/>
    <n v="656342.00748373475"/>
  </r>
  <r>
    <x v="1752"/>
    <n v="0.64839999999999998"/>
    <n v="6.4840000000000002E-3"/>
    <n v="576769921.18000007"/>
    <n v="3716991.0891557196"/>
    <n v="3514046.8500001431"/>
    <n v="-202944.23915557656"/>
  </r>
  <r>
    <x v="1753"/>
    <n v="0.45519999999999999"/>
    <n v="4.5519999999999996E-3"/>
    <n v="579407198.51999998"/>
    <n v="2625456.6812113603"/>
    <n v="2637277.3399999142"/>
    <n v="11820.658788553905"/>
  </r>
  <r>
    <x v="1754"/>
    <n v="-9.06E-2"/>
    <n v="-9.0600000000000001E-4"/>
    <n v="579132773.90999997"/>
    <n v="-524942.92185912002"/>
    <n v="-274424.61000001431"/>
    <n v="250518.31185910571"/>
  </r>
  <r>
    <x v="1755"/>
    <n v="-0.14649999999999999"/>
    <n v="-1.4649999999999999E-3"/>
    <n v="578245892.79999995"/>
    <n v="-848429.51377814997"/>
    <n v="-886881.11000001431"/>
    <n v="-38451.59622186434"/>
  </r>
  <r>
    <x v="1756"/>
    <n v="-0.28649999999999998"/>
    <n v="-2.8649999999999999E-3"/>
    <n v="576693746.88999999"/>
    <n v="-1656674.4828719997"/>
    <n v="-1552145.9099999666"/>
    <n v="104528.57287203311"/>
  </r>
  <r>
    <x v="1757"/>
    <n v="0.53259999999999996"/>
    <n v="5.326E-3"/>
    <n v="579919494.62"/>
    <n v="3071470.8959361399"/>
    <n v="3225747.7300000191"/>
    <n v="154276.83406387921"/>
  </r>
  <r>
    <x v="1758"/>
    <n v="0.37640000000000001"/>
    <n v="3.764E-3"/>
    <n v="582305540.26999998"/>
    <n v="2182816.9777496802"/>
    <n v="2386045.6499999762"/>
    <n v="203228.67225029599"/>
  </r>
  <r>
    <x v="1759"/>
    <n v="-0.78469999999999995"/>
    <n v="-7.8469999999999998E-3"/>
    <n v="578801620.62"/>
    <n v="-4569351.5744986897"/>
    <n v="-3503919.6499999762"/>
    <n v="1065431.9244987136"/>
  </r>
  <r>
    <x v="1760"/>
    <n v="-1.2668999999999999"/>
    <n v="-1.2669E-2"/>
    <n v="571984668.61000001"/>
    <n v="-7332837.7316347798"/>
    <n v="-6816952.0099999905"/>
    <n v="515885.72163478937"/>
  </r>
  <r>
    <x v="1761"/>
    <n v="-0.26939999999999997"/>
    <n v="-2.6939999999999998E-3"/>
    <n v="571443904.70000005"/>
    <n v="-1540926.69723534"/>
    <n v="-540763.90999996662"/>
    <n v="1000162.7872353734"/>
  </r>
  <r>
    <x v="1762"/>
    <n v="0.38379999999999997"/>
    <n v="3.8379999999999998E-3"/>
    <n v="574208908.89999998"/>
    <n v="2193201.7062386"/>
    <n v="2765004.1999999285"/>
    <n v="571802.49376132851"/>
  </r>
  <r>
    <x v="1763"/>
    <n v="-0.1416"/>
    <n v="-1.4159999999999999E-3"/>
    <n v="573940181.31000006"/>
    <n v="-813079.81500239996"/>
    <n v="-268727.58999991417"/>
    <n v="544352.22500248579"/>
  </r>
  <r>
    <x v="1764"/>
    <n v="-0.8155"/>
    <n v="-8.1550000000000008E-3"/>
    <n v="569618825.44999993"/>
    <n v="-4680482.1785830511"/>
    <n v="-4321355.8600001335"/>
    <n v="359126.31858291756"/>
  </r>
  <r>
    <x v="1765"/>
    <n v="-0.25019999999999998"/>
    <n v="-2.5019999999999999E-3"/>
    <n v="568730514.28999996"/>
    <n v="-1425186.3012758999"/>
    <n v="-888311.15999996662"/>
    <n v="536875.14127593325"/>
  </r>
  <r>
    <x v="1766"/>
    <n v="0.33689999999999998"/>
    <n v="3.3689999999999996E-3"/>
    <n v="570657971.5"/>
    <n v="1916053.1026430097"/>
    <n v="1927457.2100000381"/>
    <n v="11404.107357028406"/>
  </r>
  <r>
    <x v="1767"/>
    <n v="-0.8286"/>
    <n v="-8.286E-3"/>
    <n v="566018566.30000007"/>
    <n v="-4728471.9518489996"/>
    <n v="-4639405.1999999285"/>
    <n v="89066.751849071123"/>
  </r>
  <r>
    <x v="1768"/>
    <n v="-0.7923"/>
    <n v="-7.9229999999999995E-3"/>
    <n v="562507625.56999993"/>
    <n v="-4484565.1007949002"/>
    <n v="-3510940.7300001383"/>
    <n v="973624.37079476193"/>
  </r>
  <r>
    <x v="1769"/>
    <n v="-0.68979999999999997"/>
    <n v="-6.8979999999999996E-3"/>
    <n v="558654980.81999993"/>
    <n v="-3880177.6011818592"/>
    <n v="-3852644.75"/>
    <n v="27532.851181859151"/>
  </r>
  <r>
    <x v="1770"/>
    <n v="-0.96509999999999996"/>
    <n v="-9.6509999999999999E-3"/>
    <n v="553526018.79999995"/>
    <n v="-5391579.2198938197"/>
    <n v="-5128962.0199999809"/>
    <n v="262617.19989383873"/>
  </r>
  <r>
    <x v="1771"/>
    <n v="-7.4000000000000003E-3"/>
    <n v="-7.400000000000001E-5"/>
    <n v="554013645.57000005"/>
    <n v="-40960.925391199999"/>
    <n v="487626.77000010014"/>
    <n v="528587.69539130013"/>
  </r>
  <r>
    <x v="1772"/>
    <n v="-0.90810000000000002"/>
    <n v="-9.0810000000000005E-3"/>
    <n v="549064102.07000005"/>
    <n v="-5030997.9154211711"/>
    <n v="-4949543.5"/>
    <n v="81454.415421171114"/>
  </r>
  <r>
    <x v="1773"/>
    <n v="-0.42470000000000002"/>
    <n v="-4.2469999999999999E-3"/>
    <n v="546812033.80999994"/>
    <n v="-2331875.2414912903"/>
    <n v="-2252068.2600001097"/>
    <n v="79806.981491180602"/>
  </r>
  <r>
    <x v="1774"/>
    <n v="6.7299999999999999E-2"/>
    <n v="6.7299999999999999E-4"/>
    <n v="547364510.00999999"/>
    <n v="368004.49875412998"/>
    <n v="552476.20000004768"/>
    <n v="184471.70124591771"/>
  </r>
  <r>
    <x v="1775"/>
    <n v="0.9496"/>
    <n v="9.4959999999999992E-3"/>
    <n v="552709807.04999995"/>
    <n v="5197773.3870549593"/>
    <n v="5345297.0399999619"/>
    <n v="147523.65294500254"/>
  </r>
  <r>
    <x v="1776"/>
    <n v="0.97030000000000005"/>
    <n v="9.7029999999999998E-3"/>
    <n v="558249405.21000004"/>
    <n v="5362943.2578061493"/>
    <n v="5539598.1600000858"/>
    <n v="176654.90219393652"/>
  </r>
  <r>
    <x v="1777"/>
    <n v="0.53549999999999998"/>
    <n v="5.3549999999999995E-3"/>
    <n v="561446606.39999998"/>
    <n v="2989425.5648995498"/>
    <n v="3197201.189999938"/>
    <n v="207775.62510038819"/>
  </r>
  <r>
    <x v="1778"/>
    <n v="0.65669999999999995"/>
    <n v="6.5669999999999999E-3"/>
    <n v="565824244.66999996"/>
    <n v="3687019.8642287999"/>
    <n v="4377638.2699999809"/>
    <n v="690618.40577118099"/>
  </r>
  <r>
    <x v="1779"/>
    <n v="-2.1819000000000002"/>
    <n v="-2.1819000000000002E-2"/>
    <n v="554270776.87"/>
    <n v="-12345719.19445473"/>
    <n v="-11553467.799999952"/>
    <n v="792251.39445477724"/>
  </r>
  <r>
    <x v="1780"/>
    <n v="-0.75590000000000002"/>
    <n v="-7.5589999999999997E-3"/>
    <n v="550097596.88"/>
    <n v="-4189732.8023603298"/>
    <n v="-4173179.9900000095"/>
    <n v="16552.81236032024"/>
  </r>
  <r>
    <x v="1781"/>
    <n v="-8.2100000000000006E-2"/>
    <n v="-8.2100000000000012E-4"/>
    <n v="550529421.16999996"/>
    <n v="-451630.12703848007"/>
    <n v="431824.28999996185"/>
    <n v="883454.41703844187"/>
  </r>
  <r>
    <x v="1782"/>
    <n v="0.8669"/>
    <n v="8.6689999999999996E-3"/>
    <n v="555533988.94000006"/>
    <n v="4772539.5521227298"/>
    <n v="5004567.7700001001"/>
    <n v="232028.21787737031"/>
  </r>
  <r>
    <x v="1783"/>
    <n v="1.5485"/>
    <n v="1.5485000000000001E-2"/>
    <n v="564796237.30000007"/>
    <n v="8602443.8187359013"/>
    <n v="9262248.3600000143"/>
    <n v="659804.54126411304"/>
  </r>
  <r>
    <x v="1784"/>
    <n v="-1.3206"/>
    <n v="-1.3206000000000001E-2"/>
    <n v="557566523.86000001"/>
    <n v="-7458699.1097838013"/>
    <n v="-7229713.4400000572"/>
    <n v="228985.66978374403"/>
  </r>
  <r>
    <x v="1785"/>
    <n v="-1.0425"/>
    <n v="-1.0425E-2"/>
    <n v="552932310.73000002"/>
    <n v="-5812631.0112405"/>
    <n v="-4634213.1299999952"/>
    <n v="1178417.8812405048"/>
  </r>
  <r>
    <x v="1786"/>
    <n v="-0.2167"/>
    <n v="-2.1670000000000001E-3"/>
    <n v="552406801.29999995"/>
    <n v="-1198204.3173519101"/>
    <n v="-525509.43000006676"/>
    <n v="672694.8873518433"/>
  </r>
  <r>
    <x v="1787"/>
    <n v="1.0108999999999999"/>
    <n v="1.0109E-2"/>
    <n v="558558131.00999999"/>
    <n v="5584280.3543416997"/>
    <n v="6151329.7100000381"/>
    <n v="567049.35565833841"/>
  </r>
  <r>
    <x v="1788"/>
    <n v="0.22239999999999999"/>
    <n v="2.2239999999999998E-3"/>
    <n v="559948143.35000002"/>
    <n v="1242233.2833662399"/>
    <n v="1390012.3400000334"/>
    <n v="147779.05663379352"/>
  </r>
  <r>
    <x v="1789"/>
    <n v="-1.2944"/>
    <n v="-1.2944000000000001E-2"/>
    <n v="553533070.27999997"/>
    <n v="-7247968.7675224002"/>
    <n v="-6415073.0700000525"/>
    <n v="832895.69752234779"/>
  </r>
  <r>
    <x v="1790"/>
    <n v="-0.30719999999999997"/>
    <n v="-3.0719999999999996E-3"/>
    <n v="552120485.07000005"/>
    <n v="-1700453.5919001596"/>
    <n v="-1412585.2099999189"/>
    <n v="287868.38190024067"/>
  </r>
  <r>
    <x v="1791"/>
    <n v="-0.29310000000000003"/>
    <n v="-2.9310000000000004E-3"/>
    <n v="550714854.83000004"/>
    <n v="-1618265.1417401703"/>
    <n v="-1405630.2400000095"/>
    <n v="212634.90174016077"/>
  </r>
  <r>
    <x v="1792"/>
    <n v="-0.88200000000000001"/>
    <n v="-8.8199999999999997E-3"/>
    <n v="546011379.99000001"/>
    <n v="-4857305.0196006"/>
    <n v="-4703474.8400000334"/>
    <n v="153830.17960056663"/>
  </r>
  <r>
    <x v="1793"/>
    <n v="-0.98109999999999997"/>
    <n v="-9.8110000000000003E-3"/>
    <n v="540727884.42999995"/>
    <n v="-5356917.6490818905"/>
    <n v="-5283495.560000062"/>
    <n v="73422.089081828482"/>
  </r>
  <r>
    <x v="1794"/>
    <n v="1.1752"/>
    <n v="1.1752E-2"/>
    <n v="546774860.30999994"/>
    <n v="6354634.0978213595"/>
    <n v="6046975.8799999952"/>
    <n v="-307658.21782136429"/>
  </r>
  <r>
    <x v="1795"/>
    <n v="1.2526999999999999"/>
    <n v="1.2527E-2"/>
    <n v="552893659.10000002"/>
    <n v="6849448.6751033692"/>
    <n v="6118798.7900000811"/>
    <n v="-730649.88510328811"/>
  </r>
  <r>
    <x v="1796"/>
    <n v="0.06"/>
    <n v="5.9999999999999995E-4"/>
    <n v="546681912.53999996"/>
    <n v="331736.19545999996"/>
    <n v="-6211746.560000062"/>
    <n v="-6543482.7554600621"/>
  </r>
  <r>
    <x v="1797"/>
    <n v="-0.92169999999999996"/>
    <n v="-9.2169999999999995E-3"/>
    <n v="541446065.34000003"/>
    <n v="-5038767.1878811792"/>
    <n v="-5235847.1999999285"/>
    <n v="-197080.01211874932"/>
  </r>
  <r>
    <x v="1798"/>
    <n v="1.5278"/>
    <n v="1.5278E-2"/>
    <n v="550057925.01999998"/>
    <n v="8272212.9862645203"/>
    <n v="8611859.6799999475"/>
    <n v="339646.69373542722"/>
  </r>
  <r>
    <x v="1799"/>
    <n v="-0.53639999999999999"/>
    <n v="-5.3639999999999998E-3"/>
    <n v="547956132.08000004"/>
    <n v="-2950510.70980728"/>
    <n v="-2101792.939999938"/>
    <n v="848717.76980734197"/>
  </r>
  <r>
    <x v="1800"/>
    <n v="-0.56169999999999998"/>
    <n v="-5.6169999999999996E-3"/>
    <n v="545424685.13"/>
    <n v="-3077869.5938933599"/>
    <n v="-2531446.9500000477"/>
    <n v="546422.6438933122"/>
  </r>
  <r>
    <x v="1801"/>
    <n v="-2.3725000000000001"/>
    <n v="-2.3725E-2"/>
    <n v="532946523.30000001"/>
    <n v="-12940200.65470925"/>
    <n v="-12478161.829999983"/>
    <n v="462038.82470926642"/>
  </r>
  <r>
    <x v="1802"/>
    <n v="-1.1958"/>
    <n v="-1.1958E-2"/>
    <n v="526129509.60000002"/>
    <n v="-6372974.5256214002"/>
    <n v="-6817013.6999999881"/>
    <n v="-444039.17437858786"/>
  </r>
  <r>
    <x v="1803"/>
    <n v="1.1477999999999999"/>
    <n v="1.1477999999999999E-2"/>
    <n v="531742685.74000001"/>
    <n v="6038914.5111887995"/>
    <n v="5613176.1399999857"/>
    <n v="-425738.37118881382"/>
  </r>
  <r>
    <x v="1804"/>
    <n v="-3.09E-2"/>
    <n v="-3.0900000000000003E-4"/>
    <n v="532179691.84000003"/>
    <n v="-164308.48989366001"/>
    <n v="437006.10000002384"/>
    <n v="601314.58989368379"/>
  </r>
  <r>
    <x v="1805"/>
    <n v="-0.48649999999999999"/>
    <n v="-4.8649999999999995E-3"/>
    <n v="529820472.75999999"/>
    <n v="-2589054.2008015998"/>
    <n v="-2359219.0800000429"/>
    <n v="229835.12080155686"/>
  </r>
  <r>
    <x v="1806"/>
    <n v="-7.7600000000000002E-2"/>
    <n v="-7.76E-4"/>
    <n v="530217317.75999999"/>
    <n v="-411140.68686175998"/>
    <n v="396845"/>
    <n v="807985.68686175998"/>
  </r>
  <r>
    <x v="1807"/>
    <n v="1.3434999999999999"/>
    <n v="1.3434999999999999E-2"/>
    <n v="537334094.76999998"/>
    <n v="7123469.6641055997"/>
    <n v="7116777.0099999905"/>
    <n v="-6692.6541056092829"/>
  </r>
  <r>
    <x v="1808"/>
    <n v="1.7701"/>
    <n v="1.7701000000000001E-2"/>
    <n v="547191814.23000002"/>
    <n v="9511350.8115237709"/>
    <n v="9857719.4600000381"/>
    <n v="346368.64847626723"/>
  </r>
  <r>
    <x v="1809"/>
    <n v="0.54210000000000003"/>
    <n v="5.4210000000000005E-3"/>
    <n v="550695331.02999997"/>
    <n v="2966326.8249408305"/>
    <n v="3503516.7999999523"/>
    <n v="537189.97505912185"/>
  </r>
  <r>
    <x v="1810"/>
    <n v="1.3405"/>
    <n v="1.3405E-2"/>
    <n v="558767552.03999996"/>
    <n v="7382070.9124571495"/>
    <n v="8072221.0099999905"/>
    <n v="690150.09754284099"/>
  </r>
  <r>
    <x v="1811"/>
    <n v="-0.33250000000000002"/>
    <n v="-3.3250000000000003E-3"/>
    <n v="557318937.55999994"/>
    <n v="-1857902.110533"/>
    <n v="-1448614.4800000191"/>
    <n v="409287.6305329809"/>
  </r>
  <r>
    <x v="1812"/>
    <n v="0.71179999999999999"/>
    <n v="7.1180000000000002E-3"/>
    <n v="561216700.91999996"/>
    <n v="3966996.1975520798"/>
    <n v="3897763.3600000143"/>
    <n v="-69232.837552065495"/>
  </r>
  <r>
    <x v="1813"/>
    <n v="-0.70679999999999998"/>
    <n v="-7.0679999999999996E-3"/>
    <n v="558058427.78999996"/>
    <n v="-3966679.6421025596"/>
    <n v="-3158273.1299999952"/>
    <n v="808406.51210256433"/>
  </r>
  <r>
    <x v="1814"/>
    <n v="0.90459999999999996"/>
    <n v="9.0460000000000002E-3"/>
    <n v="564043905.98000002"/>
    <n v="5048196.5377883399"/>
    <n v="5985478.1900000572"/>
    <n v="937281.65221171733"/>
  </r>
  <r>
    <x v="1815"/>
    <n v="0.36009999999999998"/>
    <n v="3.6009999999999996E-3"/>
    <n v="566332464.21999991"/>
    <n v="2031122.1054339798"/>
    <n v="2288558.2399998903"/>
    <n v="257436.13456591056"/>
  </r>
  <r>
    <x v="1816"/>
    <n v="0.4466"/>
    <n v="4.4660000000000004E-3"/>
    <n v="569269350.66999996"/>
    <n v="2529240.78520652"/>
    <n v="2936886.4500000477"/>
    <n v="407645.66479352769"/>
  </r>
  <r>
    <x v="1817"/>
    <n v="0.48110000000000003"/>
    <n v="4.8110000000000002E-3"/>
    <n v="572473680.46000004"/>
    <n v="2738754.84607337"/>
    <n v="3204329.7900000811"/>
    <n v="465574.9439267111"/>
  </r>
  <r>
    <x v="1818"/>
    <n v="-1.0664"/>
    <n v="-1.0664E-2"/>
    <n v="567073247.24000001"/>
    <n v="-6104859.32842544"/>
    <n v="-5400433.2200000286"/>
    <n v="704426.1084254114"/>
  </r>
  <r>
    <x v="1819"/>
    <n v="-0.87260000000000004"/>
    <n v="-8.7260000000000011E-3"/>
    <n v="562526101.61000001"/>
    <n v="-4948281.1554162409"/>
    <n v="-4547145.6299999952"/>
    <n v="401135.52541624568"/>
  </r>
  <r>
    <x v="1820"/>
    <n v="0.42159999999999997"/>
    <n v="4.2160000000000001E-3"/>
    <n v="565749323.39999998"/>
    <n v="2371610.0443877601"/>
    <n v="3223221.7899999619"/>
    <n v="851611.74561220175"/>
  </r>
  <r>
    <x v="1821"/>
    <n v="0.78820000000000001"/>
    <n v="7.8820000000000001E-3"/>
    <n v="570775147.60000002"/>
    <n v="4459236.1670388002"/>
    <n v="5025824.2000000477"/>
    <n v="566588.03296124749"/>
  </r>
  <r>
    <x v="1822"/>
    <n v="-0.3508"/>
    <n v="-3.5079999999999998E-3"/>
    <n v="569929956.58999991"/>
    <n v="-2002279.2177808001"/>
    <n v="-845191.01000010967"/>
    <n v="1157088.2077806904"/>
  </r>
  <r>
    <x v="1823"/>
    <n v="-0.81410000000000005"/>
    <n v="-8.1410000000000007E-3"/>
    <n v="566285398.79999995"/>
    <n v="-4639799.7765991893"/>
    <n v="-3644557.7899999619"/>
    <n v="995241.98659922741"/>
  </r>
  <r>
    <x v="1824"/>
    <n v="0.1109"/>
    <n v="1.109E-3"/>
    <n v="568072501.55999994"/>
    <n v="628010.50726919994"/>
    <n v="1787102.7599999905"/>
    <n v="1159092.2527307905"/>
  </r>
  <r>
    <x v="1825"/>
    <n v="0.28810000000000002"/>
    <n v="2.8810000000000003E-3"/>
    <n v="570001574.5"/>
    <n v="1636616.87699436"/>
    <n v="1929072.9400000572"/>
    <n v="292456.06300569721"/>
  </r>
  <r>
    <x v="1826"/>
    <n v="-0.86909999999999998"/>
    <n v="-8.6909999999999991E-3"/>
    <n v="565131409.68000007"/>
    <n v="-4953883.6839794992"/>
    <n v="-4870164.8199999332"/>
    <n v="83718.863979565911"/>
  </r>
  <r>
    <x v="1827"/>
    <n v="-0.31950000000000001"/>
    <n v="-3.1949999999999999E-3"/>
    <n v="563560721.90999997"/>
    <n v="-1805594.8539276002"/>
    <n v="-1570687.7700001001"/>
    <n v="234907.08392750006"/>
  </r>
  <r>
    <x v="1828"/>
    <n v="0.90180000000000005"/>
    <n v="9.018E-3"/>
    <n v="569625912.28999996"/>
    <n v="5082190.5901843794"/>
    <n v="6065190.3799999952"/>
    <n v="982999.78981561586"/>
  </r>
  <r>
    <x v="1829"/>
    <n v="0.1108"/>
    <n v="1.108E-3"/>
    <n v="570618008.58000004"/>
    <n v="631145.51081731997"/>
    <n v="992096.29000008106"/>
    <n v="360950.77918276109"/>
  </r>
  <r>
    <x v="1830"/>
    <n v="0.42059999999999997"/>
    <n v="4.2059999999999997E-3"/>
    <n v="573145482.42000008"/>
    <n v="2400019.3440874801"/>
    <n v="2527473.8400000334"/>
    <n v="127454.49591255328"/>
  </r>
  <r>
    <x v="1831"/>
    <n v="0.1837"/>
    <n v="1.8370000000000001E-3"/>
    <n v="574699930.37"/>
    <n v="1052868.2512055403"/>
    <n v="1554447.9499999285"/>
    <n v="501579.69879438821"/>
  </r>
  <r>
    <x v="1832"/>
    <n v="-0.38140000000000002"/>
    <n v="-3.8140000000000001E-3"/>
    <n v="573177029.51999998"/>
    <n v="-2191905.53443118"/>
    <n v="-1522900.8500000238"/>
    <n v="669004.68443115614"/>
  </r>
  <r>
    <x v="1833"/>
    <n v="-1.6049"/>
    <n v="-1.6049000000000001E-2"/>
    <n v="564325363.51999998"/>
    <n v="-9198918.1467664801"/>
    <n v="-8851666"/>
    <n v="347252.14676648006"/>
  </r>
  <r>
    <x v="1834"/>
    <n v="-0.69579999999999997"/>
    <n v="-6.9579999999999998E-3"/>
    <n v="560872635.27999997"/>
    <n v="-3926575.87937216"/>
    <n v="-3452728.2400000095"/>
    <n v="473847.63937215041"/>
  </r>
  <r>
    <x v="1835"/>
    <n v="0.76849999999999996"/>
    <n v="7.685E-3"/>
    <n v="564805830.25"/>
    <n v="4310306.2021268001"/>
    <n v="3933194.9700000286"/>
    <n v="-377111.23212677147"/>
  </r>
  <r>
    <x v="1836"/>
    <n v="1.5104"/>
    <n v="1.5103999999999999E-2"/>
    <n v="573275596.27999997"/>
    <n v="8530827.2600960005"/>
    <n v="8469766.0299999714"/>
    <n v="-61061.230096029118"/>
  </r>
  <r>
    <x v="1837"/>
    <n v="-1.7457"/>
    <n v="-1.7457E-2"/>
    <n v="563312119.13999999"/>
    <n v="-10007672.084259959"/>
    <n v="-9963477.1399999857"/>
    <n v="44194.944259973243"/>
  </r>
  <r>
    <x v="1838"/>
    <n v="0.26240000000000002"/>
    <n v="2.624E-3"/>
    <n v="565010434.27999997"/>
    <n v="1478131.00062336"/>
    <n v="1698315.1399999857"/>
    <n v="220184.13937662565"/>
  </r>
  <r>
    <x v="1839"/>
    <n v="0.33650000000000002"/>
    <n v="3.3650000000000004E-3"/>
    <n v="567563116.54999995"/>
    <n v="1901260.1113522002"/>
    <n v="2552682.2699999809"/>
    <n v="651422.15864778077"/>
  </r>
  <r>
    <x v="1840"/>
    <n v="1.1998"/>
    <n v="1.1998E-2"/>
    <n v="574877036.42999995"/>
    <n v="6809622.2723668991"/>
    <n v="7313919.8799999952"/>
    <n v="504297.60763309617"/>
  </r>
  <r>
    <x v="1841"/>
    <n v="-1.6937"/>
    <n v="-1.6937000000000001E-2"/>
    <n v="565712418.44000006"/>
    <n v="-9736692.366014909"/>
    <n v="-9164617.9899998903"/>
    <n v="572074.37601501867"/>
  </r>
  <r>
    <x v="1842"/>
    <n v="-1.0711999999999999"/>
    <n v="-1.0711999999999999E-2"/>
    <n v="560373750.25"/>
    <n v="-6059911.4263292802"/>
    <n v="-5338668.1900000572"/>
    <n v="721243.23632922303"/>
  </r>
  <r>
    <x v="1843"/>
    <n v="-1.8096000000000001"/>
    <n v="-1.8096000000000001E-2"/>
    <n v="550407956.66000009"/>
    <n v="-10140523.384524001"/>
    <n v="-9965793.5899999142"/>
    <n v="174729.79452408664"/>
  </r>
  <r>
    <x v="1844"/>
    <n v="0.108"/>
    <n v="1.08E-3"/>
    <n v="550568192.57000005"/>
    <n v="594440.59319280006"/>
    <n v="160235.90999996662"/>
    <n v="-434204.68319283344"/>
  </r>
  <r>
    <x v="1845"/>
    <n v="-0.83189999999999997"/>
    <n v="-8.319E-3"/>
    <n v="546215017.45000005"/>
    <n v="-4580176.7939898307"/>
    <n v="-4353175.1200000048"/>
    <n v="227001.67398982588"/>
  </r>
  <r>
    <x v="1846"/>
    <n v="1.3205"/>
    <n v="1.3205E-2"/>
    <n v="553429070.63999999"/>
    <n v="7212769.3054272505"/>
    <n v="7214053.189999938"/>
    <n v="1283.8845726875588"/>
  </r>
  <r>
    <x v="1847"/>
    <n v="2.0468999999999999"/>
    <n v="2.0469000000000001E-2"/>
    <n v="565002977.50999999"/>
    <n v="11328139.64693016"/>
    <n v="11573906.870000005"/>
    <n v="245767.22306984477"/>
  </r>
  <r>
    <x v="1848"/>
    <n v="-0.308"/>
    <n v="-3.0799999999999998E-3"/>
    <n v="563582255.32000005"/>
    <n v="-1740209.1707307999"/>
    <n v="-1420722.189999938"/>
    <n v="319486.98073086189"/>
  </r>
  <r>
    <x v="1849"/>
    <n v="0.43709999999999999"/>
    <n v="4.3709999999999999E-3"/>
    <n v="566316131.06999993"/>
    <n v="2463418.0380037203"/>
    <n v="2733875.7499998808"/>
    <n v="270457.71199616045"/>
  </r>
  <r>
    <x v="1850"/>
    <n v="-2.3409"/>
    <n v="-2.3408999999999999E-2"/>
    <n v="553507901.86000001"/>
    <n v="-13256894.312217629"/>
    <n v="-12808229.209999919"/>
    <n v="448665.10221770965"/>
  </r>
  <r>
    <x v="1851"/>
    <n v="-0.96040000000000003"/>
    <n v="-9.6039999999999997E-3"/>
    <n v="548846456.38"/>
    <n v="-5315889.8894634396"/>
    <n v="-4661445.4800000191"/>
    <n v="654444.40946342051"/>
  </r>
  <r>
    <x v="1852"/>
    <n v="0.1862"/>
    <n v="1.8619999999999999E-3"/>
    <n v="550092080.15999997"/>
    <n v="1021952.10177956"/>
    <n v="1245623.7799999714"/>
    <n v="223671.67822041141"/>
  </r>
  <r>
    <x v="1853"/>
    <n v="0.3871"/>
    <n v="3.8709999999999999E-3"/>
    <n v="552476583.53999996"/>
    <n v="2129406.4422993599"/>
    <n v="2384503.3799999952"/>
    <n v="255096.93770063529"/>
  </r>
  <r>
    <x v="1854"/>
    <n v="-1.0567"/>
    <n v="-1.0567E-2"/>
    <n v="546982479.27999997"/>
    <n v="-5838020.0582671799"/>
    <n v="-5494104.2599999905"/>
    <n v="343915.79826718941"/>
  </r>
  <r>
    <x v="1855"/>
    <n v="0.96660000000000001"/>
    <n v="9.666000000000001E-3"/>
    <n v="552397639.90999997"/>
    <n v="5287132.6447204798"/>
    <n v="5415160.6299999952"/>
    <n v="128027.98527951539"/>
  </r>
  <r>
    <x v="1856"/>
    <n v="1.135"/>
    <n v="1.1350000000000001E-2"/>
    <n v="559137869.67000008"/>
    <n v="6269713.2129784999"/>
    <n v="6740229.7600001097"/>
    <n v="470516.54702160973"/>
  </r>
  <r>
    <x v="1857"/>
    <n v="1.7330000000000001"/>
    <n v="1.7330000000000002E-2"/>
    <n v="569068849.63"/>
    <n v="9689859.2813811023"/>
    <n v="9930979.9599999189"/>
    <n v="241120.67861881666"/>
  </r>
  <r>
    <x v="1858"/>
    <n v="-3.7499999999999999E-2"/>
    <n v="-3.7500000000000001E-4"/>
    <n v="568955818.04999995"/>
    <n v="-213400.81861125"/>
    <n v="-113031.58000004292"/>
    <n v="100369.23861120708"/>
  </r>
  <r>
    <x v="1859"/>
    <n v="-0.47289999999999999"/>
    <n v="-4.7289999999999997E-3"/>
    <n v="566545588.30000007"/>
    <n v="-2690592.0635584495"/>
    <n v="-2410229.7499998808"/>
    <n v="280362.31355856871"/>
  </r>
  <r>
    <x v="1860"/>
    <n v="-0.30170000000000002"/>
    <n v="-3.0170000000000002E-3"/>
    <n v="565217246.01999998"/>
    <n v="-1709268.0399011003"/>
    <n v="-1328342.2800000906"/>
    <n v="380925.75990100973"/>
  </r>
  <r>
    <x v="1861"/>
    <n v="0.25719999999999998"/>
    <n v="2.5719999999999996E-3"/>
    <n v="567107936.17999995"/>
    <n v="1453738.7567634399"/>
    <n v="1890690.1599999666"/>
    <n v="436951.40323652676"/>
  </r>
  <r>
    <x v="1862"/>
    <n v="0.20369999999999999"/>
    <n v="2.0369999999999997E-3"/>
    <n v="569104469.47000003"/>
    <n v="1155198.8659986597"/>
    <n v="1996533.2900000811"/>
    <n v="841334.42400142131"/>
  </r>
  <r>
    <x v="1863"/>
    <n v="0.41420000000000001"/>
    <n v="4.1419999999999998E-3"/>
    <n v="572319662.83000004"/>
    <n v="2357230.7125447402"/>
    <n v="3215193.3600000143"/>
    <n v="857962.64745527413"/>
  </r>
  <r>
    <x v="1864"/>
    <n v="-1.0048999999999999"/>
    <n v="-1.0048999999999999E-2"/>
    <n v="567601783.46999991"/>
    <n v="-5751240.2917786697"/>
    <n v="-4717879.3600001335"/>
    <n v="1033360.9317785362"/>
  </r>
  <r>
    <x v="1865"/>
    <n v="-0.91669999999999996"/>
    <n v="-9.1669999999999998E-3"/>
    <n v="562827753.98000002"/>
    <n v="-5203205.5490694894"/>
    <n v="-4774029.4899998903"/>
    <n v="429176.05906959902"/>
  </r>
  <r>
    <x v="1866"/>
    <n v="-1.3227"/>
    <n v="-1.3226999999999999E-2"/>
    <n v="555503357.68999994"/>
    <n v="-7444522.70189346"/>
    <n v="-7324396.2900000811"/>
    <n v="120126.41189337894"/>
  </r>
  <r>
    <x v="1867"/>
    <n v="-2.2238000000000002"/>
    <n v="-2.2238000000000001E-2"/>
    <n v="543098741.85000002"/>
    <n v="-12353283.668310219"/>
    <n v="-12404615.839999914"/>
    <n v="-51332.171689694747"/>
  </r>
  <r>
    <x v="1868"/>
    <n v="-0.75280000000000002"/>
    <n v="-7.528E-3"/>
    <n v="539323570.83000004"/>
    <n v="-4088447.3286468"/>
    <n v="-3775171.0199999809"/>
    <n v="313276.30864681909"/>
  </r>
  <r>
    <x v="1869"/>
    <n v="0.79849999999999999"/>
    <n v="7.984999999999999E-3"/>
    <n v="543535137.81000006"/>
    <n v="4306498.7130775498"/>
    <n v="4211566.9800000191"/>
    <n v="-94931.733077530749"/>
  </r>
  <r>
    <x v="1870"/>
    <n v="-2.4794"/>
    <n v="-2.4794E-2"/>
    <n v="529718791.94999999"/>
    <n v="-13476410.206861142"/>
    <n v="-13816345.860000074"/>
    <n v="-339935.65313893184"/>
  </r>
  <r>
    <x v="1871"/>
    <n v="0.2762"/>
    <n v="2.7620000000000001E-3"/>
    <n v="531866167.52999997"/>
    <n v="1463083.3033658999"/>
    <n v="2147375.5799999833"/>
    <n v="684292.27663408336"/>
  </r>
  <r>
    <x v="1872"/>
    <n v="-0.50219999999999998"/>
    <n v="-5.0219999999999996E-3"/>
    <n v="529024789.84000003"/>
    <n v="-2671031.8933356595"/>
    <n v="-2841377.689999938"/>
    <n v="-170345.79666427849"/>
  </r>
  <r>
    <x v="1873"/>
    <n v="0.98509999999999998"/>
    <n v="9.8510000000000004E-3"/>
    <n v="533924186.87"/>
    <n v="5211423.204713841"/>
    <n v="4899397.0299999714"/>
    <n v="-312026.17471386958"/>
  </r>
  <r>
    <x v="1874"/>
    <n v="-0.31440000000000001"/>
    <n v="-3.1440000000000001E-3"/>
    <n v="532292894.70999998"/>
    <n v="-1678657.64351928"/>
    <n v="-1631292.1600000262"/>
    <n v="47365.483519253787"/>
  </r>
  <r>
    <x v="1875"/>
    <n v="0.97050000000000003"/>
    <n v="9.7050000000000001E-3"/>
    <n v="537559125.50999999"/>
    <n v="5165902.5431605503"/>
    <n v="5266230.8000000119"/>
    <n v="100328.25683946162"/>
  </r>
  <r>
    <x v="1876"/>
    <n v="2.1385999999999998"/>
    <n v="2.1385999999999999E-2"/>
    <n v="549799646.00999999"/>
    <n v="11496239.45815686"/>
    <n v="12240520.5"/>
    <n v="744281.0418431405"/>
  </r>
  <r>
    <x v="1877"/>
    <n v="-0.34499999999999997"/>
    <n v="-3.4499999999999999E-3"/>
    <n v="547858185.62"/>
    <n v="-1896808.7787344998"/>
    <n v="-1941460.3899999857"/>
    <n v="-44651.611265485873"/>
  </r>
  <r>
    <x v="1878"/>
    <n v="-0.66890000000000005"/>
    <n v="-6.6890000000000005E-3"/>
    <n v="544096591.15999997"/>
    <n v="-3664623.4036121801"/>
    <n v="-3761594.4600000381"/>
    <n v="-96971.056387858"/>
  </r>
  <r>
    <x v="1879"/>
    <n v="-0.20599999999999999"/>
    <n v="-2.0599999999999998E-3"/>
    <n v="543367722.84000003"/>
    <n v="-1120838.9777895999"/>
    <n v="-728868.31999993324"/>
    <n v="391970.65778966667"/>
  </r>
  <r>
    <x v="1880"/>
    <n v="-0.70650000000000002"/>
    <n v="-7.0650000000000001E-3"/>
    <n v="539599890.10000002"/>
    <n v="-3838892.9618646004"/>
    <n v="-3767832.7400000095"/>
    <n v="71060.221864590887"/>
  </r>
  <r>
    <x v="1881"/>
    <n v="0.54369999999999996"/>
    <n v="5.437E-3"/>
    <n v="542574536.5999999"/>
    <n v="2933804.6024737"/>
    <n v="2974646.4999998808"/>
    <n v="40841.897526180837"/>
  </r>
  <r>
    <x v="1882"/>
    <n v="-7.1599999999999997E-2"/>
    <n v="-7.1599999999999995E-4"/>
    <n v="542341949.05999994"/>
    <n v="-388483.36820559989"/>
    <n v="-232587.53999996185"/>
    <n v="155895.82820563804"/>
  </r>
  <r>
    <x v="1883"/>
    <n v="1.1220000000000001"/>
    <n v="1.1220000000000001E-2"/>
    <n v="549131879.22000003"/>
    <n v="6085076.6684531998"/>
    <n v="6789930.1600000858"/>
    <n v="704853.49154688604"/>
  </r>
  <r>
    <x v="1884"/>
    <n v="0.71609999999999996"/>
    <n v="7.1609999999999998E-3"/>
    <n v="553884090.48000002"/>
    <n v="3932333.3870944199"/>
    <n v="4752211.2599999905"/>
    <n v="819877.87290557055"/>
  </r>
  <r>
    <x v="1885"/>
    <n v="1.5079"/>
    <n v="1.5079E-2"/>
    <n v="563123075.42999995"/>
    <n v="8352018.2003479209"/>
    <n v="9238984.9499999285"/>
    <n v="886966.74965200759"/>
  </r>
  <r>
    <x v="1886"/>
    <n v="7.7000000000000002E-3"/>
    <n v="7.7000000000000001E-5"/>
    <n v="563978676.38999999"/>
    <n v="43360.476808109997"/>
    <n v="855600.96000003815"/>
    <n v="812240.48319192813"/>
  </r>
  <r>
    <x v="1887"/>
    <n v="-1.54E-2"/>
    <n v="-1.54E-4"/>
    <n v="563866547.89999998"/>
    <n v="-86852.716164059995"/>
    <n v="-112128.49000000954"/>
    <n v="-25275.773835949542"/>
  </r>
  <r>
    <x v="1888"/>
    <n v="-0.26169999999999999"/>
    <n v="-2.617E-3"/>
    <n v="562345332.51999998"/>
    <n v="-1475638.7558543"/>
    <n v="-1521215.3799999952"/>
    <n v="-45576.624145695241"/>
  </r>
  <r>
    <x v="1889"/>
    <n v="-0.63290000000000002"/>
    <n v="-6.3290000000000004E-3"/>
    <n v="559091766.98000002"/>
    <n v="-3559083.6095190803"/>
    <n v="-3253565.5399999619"/>
    <n v="305518.06951911841"/>
  </r>
  <r>
    <x v="1890"/>
    <n v="0.10100000000000001"/>
    <n v="1.01E-3"/>
    <n v="559495221.19000006"/>
    <n v="564682.68464980007"/>
    <n v="403454.21000003815"/>
    <n v="-161228.47464976192"/>
  </r>
  <r>
    <x v="1891"/>
    <n v="0.76819999999999999"/>
    <n v="7.6819999999999996E-3"/>
    <n v="563866869.85000002"/>
    <n v="4298042.2891815798"/>
    <n v="4371648.6599999666"/>
    <n v="73606.370818386786"/>
  </r>
  <r>
    <x v="1892"/>
    <n v="-0.94710000000000005"/>
    <n v="-9.4710000000000003E-3"/>
    <n v="558688872.95000005"/>
    <n v="-5340383.1243493501"/>
    <n v="-5177996.8999999762"/>
    <n v="162386.22434937395"/>
  </r>
  <r>
    <x v="1893"/>
    <n v="1.5858000000000001"/>
    <n v="1.5858000000000001E-2"/>
    <n v="568249777.02999997"/>
    <n v="8859688.1472411007"/>
    <n v="9560904.0799999237"/>
    <n v="701215.93275882304"/>
  </r>
  <r>
    <x v="1894"/>
    <n v="0.91830000000000001"/>
    <n v="9.1830000000000002E-3"/>
    <n v="573777461.25"/>
    <n v="5218237.7024664897"/>
    <n v="5527684.2200000286"/>
    <n v="309446.51753353886"/>
  </r>
  <r>
    <x v="1895"/>
    <n v="1.1222000000000001"/>
    <n v="1.1222000000000001E-2"/>
    <n v="580376353.52999997"/>
    <n v="6438930.6701475009"/>
    <n v="6598892.2799999714"/>
    <n v="159961.60985247046"/>
  </r>
  <r>
    <x v="1896"/>
    <n v="-0.47989999999999999"/>
    <n v="-4.7990000000000003E-3"/>
    <n v="577776676.55999994"/>
    <n v="-2785226.1205904703"/>
    <n v="-2599676.9700000286"/>
    <n v="185549.15059044166"/>
  </r>
  <r>
    <x v="1897"/>
    <n v="-0.18079999999999999"/>
    <n v="-1.8079999999999999E-3"/>
    <n v="576738869.86000001"/>
    <n v="-1044620.2312204798"/>
    <n v="-1037806.6999999285"/>
    <n v="6813.5312205513474"/>
  </r>
  <r>
    <x v="1898"/>
    <n v="-6.0400000000000002E-2"/>
    <n v="-6.0400000000000004E-4"/>
    <n v="576429230.27999997"/>
    <n v="-348350.27739544003"/>
    <n v="-309639.58000004292"/>
    <n v="38710.697395397117"/>
  </r>
  <r>
    <x v="1899"/>
    <n v="1.3292999999999999"/>
    <n v="1.3292999999999999E-2"/>
    <n v="584367878.28999996"/>
    <n v="7662473.7581120394"/>
    <n v="7938648.0099999905"/>
    <n v="276174.25188795105"/>
  </r>
  <r>
    <x v="1900"/>
    <n v="0.63360000000000005"/>
    <n v="6.3360000000000005E-3"/>
    <n v="588232280.87"/>
    <n v="3702554.8768454399"/>
    <n v="3864402.5800000429"/>
    <n v="161847.70315460302"/>
  </r>
  <r>
    <x v="1901"/>
    <n v="8.8900000000000007E-2"/>
    <n v="8.8900000000000003E-4"/>
    <n v="589002151.52999997"/>
    <n v="522938.49769343005"/>
    <n v="769870.65999996662"/>
    <n v="246932.16230653657"/>
  </r>
  <r>
    <x v="1902"/>
    <n v="-0.185"/>
    <n v="-1.8500000000000001E-3"/>
    <n v="588341544.23000002"/>
    <n v="-1089653.9803305001"/>
    <n v="-660607.29999995232"/>
    <n v="429046.68033054774"/>
  </r>
  <r>
    <x v="1903"/>
    <n v="-6.6699999999999995E-2"/>
    <n v="-6.6699999999999995E-4"/>
    <n v="588089189.75999999"/>
    <n v="-392423.81000140996"/>
    <n v="-252354.47000002861"/>
    <n v="140069.34000138135"/>
  </r>
  <r>
    <x v="1904"/>
    <n v="1.3280000000000001"/>
    <n v="1.328E-2"/>
    <n v="597064405.45999992"/>
    <n v="7809824.4400127996"/>
    <n v="8975215.6999999285"/>
    <n v="1165391.2599871289"/>
  </r>
  <r>
    <x v="1905"/>
    <n v="-0.24890000000000001"/>
    <n v="-2.4889999999999999E-3"/>
    <n v="596054613.40999997"/>
    <n v="-1486093.3051899397"/>
    <n v="-1009792.0499999523"/>
    <n v="476301.25518998737"/>
  </r>
  <r>
    <x v="1906"/>
    <n v="-0.16880000000000001"/>
    <n v="-1.688E-3"/>
    <n v="595871678.61000001"/>
    <n v="-1006140.18743608"/>
    <n v="-182934.79999995232"/>
    <n v="823205.38743612764"/>
  </r>
  <r>
    <x v="1907"/>
    <n v="-0.10290000000000001"/>
    <n v="-1.029E-3"/>
    <n v="594785244.75"/>
    <n v="-613151.95728969004"/>
    <n v="-1086433.8600000143"/>
    <n v="-473281.90271032427"/>
  </r>
  <r>
    <x v="1908"/>
    <n v="-0.93469999999999998"/>
    <n v="-9.3469999999999994E-3"/>
    <n v="589270462.36000001"/>
    <n v="-5559457.6826782497"/>
    <n v="-5514782.3899999857"/>
    <n v="44675.29267826397"/>
  </r>
  <r>
    <x v="1909"/>
    <n v="0.78010000000000002"/>
    <n v="7.8009999999999998E-3"/>
    <n v="594295959.59000003"/>
    <n v="4596898.8768703602"/>
    <n v="5025497.2300000191"/>
    <n v="428598.35312965885"/>
  </r>
  <r>
    <x v="1910"/>
    <n v="0.13270000000000001"/>
    <n v="1.3270000000000001E-3"/>
    <n v="595240457.56000006"/>
    <n v="788630.73837593012"/>
    <n v="944497.97000002861"/>
    <n v="155867.23162409849"/>
  </r>
  <r>
    <x v="1911"/>
    <n v="1.7596000000000001"/>
    <n v="1.7596000000000001E-2"/>
    <n v="606062687.63999999"/>
    <n v="10473851.091225762"/>
    <n v="10822230.079999924"/>
    <n v="348378.98877416179"/>
  </r>
  <r>
    <x v="1912"/>
    <n v="1.0128999999999999"/>
    <n v="1.0128999999999999E-2"/>
    <n v="612591586.46000004"/>
    <n v="6138808.9631055593"/>
    <n v="6528898.8200000525"/>
    <n v="390089.8568944931"/>
  </r>
  <r>
    <x v="1913"/>
    <n v="-0.63029999999999997"/>
    <n v="-6.3029999999999996E-3"/>
    <n v="608963573.57999992"/>
    <n v="-3861164.7694573798"/>
    <n v="-3628012.8800001144"/>
    <n v="233151.88945726538"/>
  </r>
  <r>
    <x v="1914"/>
    <n v="0.39639999999999997"/>
    <n v="3.9639999999999996E-3"/>
    <n v="612188005.21000004"/>
    <n v="2413931.6056711194"/>
    <n v="3224431.6300001144"/>
    <n v="810500.02432899503"/>
  </r>
  <r>
    <x v="1915"/>
    <n v="-0.39489999999999997"/>
    <n v="-3.9489999999999994E-3"/>
    <n v="609921180.78999996"/>
    <n v="-2417530.4325742899"/>
    <n v="-2266824.4200000763"/>
    <n v="150706.01257421356"/>
  </r>
  <r>
    <x v="1916"/>
    <n v="-1.0667"/>
    <n v="-1.0666999999999999E-2"/>
    <n v="603152016.53999996"/>
    <n v="-6506029.2354869293"/>
    <n v="-6769164.25"/>
    <n v="-263135.0145130707"/>
  </r>
  <r>
    <x v="1917"/>
    <n v="-0.56100000000000005"/>
    <n v="-5.6100000000000004E-3"/>
    <n v="599968362.02999997"/>
    <n v="-3383682.8127894001"/>
    <n v="-3183654.5099999905"/>
    <n v="200028.30278940964"/>
  </r>
  <r>
    <x v="1918"/>
    <n v="0.13189999999999999"/>
    <n v="1.3189999999999999E-3"/>
    <n v="600741089.61000001"/>
    <n v="791358.26951756992"/>
    <n v="772727.58000004292"/>
    <n v="-18630.689517527004"/>
  </r>
  <r>
    <x v="1919"/>
    <n v="0.96579999999999999"/>
    <n v="9.6579999999999999E-3"/>
    <n v="606329705.82000005"/>
    <n v="5801957.4434533799"/>
    <n v="5588616.2100000381"/>
    <n v="-213341.23345334176"/>
  </r>
  <r>
    <x v="1920"/>
    <n v="-2.4712000000000001"/>
    <n v="-2.4712000000000001E-2"/>
    <n v="591674331.90999997"/>
    <n v="-14983619.690223843"/>
    <n v="-14655373.910000086"/>
    <n v="328245.78022375703"/>
  </r>
  <r>
    <x v="1921"/>
    <n v="-0.75049999999999994"/>
    <n v="-7.5049999999999995E-3"/>
    <n v="587435455.11000001"/>
    <n v="-4440515.8609845499"/>
    <n v="-4238876.7999999523"/>
    <n v="201639.06098459754"/>
  </r>
  <r>
    <x v="1922"/>
    <n v="-0.48659999999999998"/>
    <n v="-4.8659999999999997E-3"/>
    <n v="584658901.50999999"/>
    <n v="-2858460.9245652598"/>
    <n v="-2776553.6000000238"/>
    <n v="81907.324565235991"/>
  </r>
  <r>
    <x v="1923"/>
    <n v="-1.0306999999999999"/>
    <n v="-1.0307E-2"/>
    <n v="578615209.22000003"/>
    <n v="-6026079.29786357"/>
    <n v="-6043692.2899999619"/>
    <n v="-17612.992136391811"/>
  </r>
  <r>
    <x v="1924"/>
    <n v="0.25850000000000001"/>
    <n v="2.5850000000000001E-3"/>
    <n v="580170789.74000001"/>
    <n v="1495720.3158337001"/>
    <n v="1555580.5199999809"/>
    <n v="59860.204166280804"/>
  </r>
  <r>
    <x v="1925"/>
    <n v="-0.84160000000000001"/>
    <n v="-8.4159999999999999E-3"/>
    <n v="575397740.84000003"/>
    <n v="-4882717.3664518399"/>
    <n v="-4773048.8999999762"/>
    <n v="109668.46645186376"/>
  </r>
  <r>
    <x v="1926"/>
    <n v="0.42820000000000003"/>
    <n v="4.2820000000000002E-3"/>
    <n v="579134827.9000001"/>
    <n v="2463853.12627688"/>
    <n v="3737087.060000062"/>
    <n v="1273233.933723182"/>
  </r>
  <r>
    <x v="1927"/>
    <n v="-0.2893"/>
    <n v="-2.8930000000000002E-3"/>
    <n v="577966911.54999995"/>
    <n v="-1675437.0571147003"/>
    <n v="-1167916.3500001431"/>
    <n v="507520.70711455727"/>
  </r>
  <r>
    <x v="1928"/>
    <n v="0.75600000000000001"/>
    <n v="7.5599999999999999E-3"/>
    <n v="583485134.39999998"/>
    <n v="4369429.8513179999"/>
    <n v="5518222.8500000238"/>
    <n v="1148792.998682024"/>
  </r>
  <r>
    <x v="1929"/>
    <n v="0.91700000000000004"/>
    <n v="9.1700000000000011E-3"/>
    <n v="589087065.36000001"/>
    <n v="5350558.6824480006"/>
    <n v="5601930.9600000381"/>
    <n v="251372.2775520375"/>
  </r>
  <r>
    <x v="1930"/>
    <n v="0.63829999999999998"/>
    <n v="6.3829999999999998E-3"/>
    <n v="593089692.19000006"/>
    <n v="3760142.7381928801"/>
    <n v="4002626.8300000429"/>
    <n v="242484.09180716285"/>
  </r>
  <r>
    <x v="1931"/>
    <n v="0.34329999999999999"/>
    <n v="3.4329999999999999E-3"/>
    <n v="595149887.26999998"/>
    <n v="2036076.9132882701"/>
    <n v="2060195.0799999237"/>
    <n v="24118.166711653583"/>
  </r>
  <r>
    <x v="1932"/>
    <n v="-1.8368"/>
    <n v="-1.8367999999999999E-2"/>
    <n v="584440717.92999995"/>
    <n v="-10931713.129375359"/>
    <n v="-10709169.340000033"/>
    <n v="222543.78937532566"/>
  </r>
  <r>
    <x v="1933"/>
    <n v="-0.18179999999999999"/>
    <n v="-1.818E-3"/>
    <n v="583682097.14999998"/>
    <n v="-1062513.2251967399"/>
    <n v="-758620.77999997139"/>
    <n v="303892.4451967685"/>
  </r>
  <r>
    <x v="1934"/>
    <n v="-0.92589999999999995"/>
    <n v="-9.2589999999999999E-3"/>
    <n v="578425632.92999995"/>
    <n v="-5404312.5375118498"/>
    <n v="-5256464.2200000286"/>
    <n v="147848.31751182117"/>
  </r>
  <r>
    <x v="1935"/>
    <n v="-0.82730000000000004"/>
    <n v="-8.2730000000000008E-3"/>
    <n v="573503384.02999997"/>
    <n v="-4785315.2612298904"/>
    <n v="-4922248.8999999762"/>
    <n v="-136933.63877008576"/>
  </r>
  <r>
    <x v="1936"/>
    <n v="0.47120000000000001"/>
    <n v="4.712E-3"/>
    <n v="576364530.65999997"/>
    <n v="2702347.94554936"/>
    <n v="2861146.6299999952"/>
    <n v="158798.68445063522"/>
  </r>
  <r>
    <x v="1937"/>
    <n v="-1.0456000000000001"/>
    <n v="-1.0456E-2"/>
    <n v="570270429.5"/>
    <n v="-6026467.5325809596"/>
    <n v="-6094101.1599999666"/>
    <n v="-67633.627419007011"/>
  </r>
  <r>
    <x v="1938"/>
    <n v="3.8800000000000001E-2"/>
    <n v="3.88E-4"/>
    <n v="570512173.36000001"/>
    <n v="221264.92664600001"/>
    <n v="241743.86000001431"/>
    <n v="20478.933354014298"/>
  </r>
  <r>
    <x v="1939"/>
    <n v="-0.69120000000000004"/>
    <n v="-6.9120000000000006E-3"/>
    <n v="566724403.63"/>
    <n v="-3943380.1422643205"/>
    <n v="-3787769.7300000191"/>
    <n v="155610.41226430144"/>
  </r>
  <r>
    <x v="1940"/>
    <n v="-0.3206"/>
    <n v="-3.2060000000000001E-3"/>
    <n v="565023211.75"/>
    <n v="-1816918.4380377801"/>
    <n v="-1701191.8799999952"/>
    <n v="115726.55803778488"/>
  </r>
  <r>
    <x v="1941"/>
    <n v="-0.83160000000000001"/>
    <n v="-8.3160000000000005E-3"/>
    <n v="560261484.82000005"/>
    <n v="-4698733.0289130006"/>
    <n v="-4761726.9299999475"/>
    <n v="-62993.901086946949"/>
  </r>
  <r>
    <x v="1942"/>
    <n v="0.21360000000000001"/>
    <n v="2.1360000000000003E-3"/>
    <n v="561597112.5"/>
    <n v="1196718.5315755203"/>
    <n v="1335627.6799999475"/>
    <n v="138909.14842442726"/>
  </r>
  <r>
    <x v="1943"/>
    <n v="1.5079"/>
    <n v="1.5079E-2"/>
    <n v="570334355.53999996"/>
    <n v="8468322.8593875002"/>
    <n v="8737243.0399999619"/>
    <n v="268920.18061246164"/>
  </r>
  <r>
    <x v="1944"/>
    <n v="-2.1776"/>
    <n v="-2.1776E-2"/>
    <n v="558042477.81999993"/>
    <n v="-12419600.92623904"/>
    <n v="-12291877.720000029"/>
    <n v="127723.20623901114"/>
  </r>
  <r>
    <x v="1945"/>
    <n v="-0.85860000000000003"/>
    <n v="-8.5859999999999999E-3"/>
    <n v="553450633.94000006"/>
    <n v="-4791352.7145625195"/>
    <n v="-4591843.879999876"/>
    <n v="199508.83456264343"/>
  </r>
  <r>
    <x v="1946"/>
    <n v="1.6119000000000001"/>
    <n v="1.6119000000000001E-2"/>
    <n v="562057920.90999997"/>
    <n v="8921070.7684788611"/>
    <n v="8607286.9699999094"/>
    <n v="-313783.79847895168"/>
  </r>
  <r>
    <x v="1947"/>
    <n v="1.7441"/>
    <n v="1.7440999999999998E-2"/>
    <n v="571944407.39999998"/>
    <n v="9802852.1985913087"/>
    <n v="9886486.4900000095"/>
    <n v="83634.291408700868"/>
  </r>
  <r>
    <x v="1948"/>
    <n v="0.44209999999999999"/>
    <n v="4.4209999999999996E-3"/>
    <n v="575608287.09000003"/>
    <n v="2528566.2251153998"/>
    <n v="3663879.6900000572"/>
    <n v="1135313.4648846574"/>
  </r>
  <r>
    <x v="1949"/>
    <n v="-0.46339999999999998"/>
    <n v="-4.6340000000000001E-3"/>
    <n v="573805541.84000003"/>
    <n v="-2667368.80237506"/>
    <n v="-1802745.25"/>
    <n v="864623.55237506004"/>
  </r>
  <r>
    <x v="1950"/>
    <n v="-1.6214999999999999"/>
    <n v="-1.6215E-2"/>
    <n v="565291505.30999994"/>
    <n v="-9304256.8609356005"/>
    <n v="-8514036.5300000906"/>
    <n v="790220.33093550988"/>
  </r>
  <r>
    <x v="1951"/>
    <n v="-7.0999999999999994E-2"/>
    <n v="-7.0999999999999991E-4"/>
    <n v="564936804.50999999"/>
    <n v="-401356.96877009992"/>
    <n v="-354700.79999995232"/>
    <n v="46656.168770147604"/>
  </r>
  <r>
    <x v="1952"/>
    <n v="-0.66290000000000004"/>
    <n v="-6.6290000000000003E-3"/>
    <n v="561275928.96000004"/>
    <n v="-3744966.0770967901"/>
    <n v="-3660875.5499999523"/>
    <n v="84090.527096837759"/>
  </r>
  <r>
    <x v="1953"/>
    <n v="-0.50849999999999995"/>
    <n v="-5.0849999999999992E-3"/>
    <n v="558679097.08000004"/>
    <n v="-2854088.0987616"/>
    <n v="-2596831.8799999952"/>
    <n v="257256.21876160474"/>
  </r>
  <r>
    <x v="1954"/>
    <n v="1.07"/>
    <n v="1.0700000000000001E-2"/>
    <n v="564276940.34000003"/>
    <n v="5977866.3387560016"/>
    <n v="5597843.2599999905"/>
    <n v="-380023.07875601109"/>
  </r>
  <r>
    <x v="1955"/>
    <n v="-1.0270999999999999"/>
    <n v="-1.0270999999999999E-2"/>
    <n v="558509014.83000004"/>
    <n v="-5795688.4542321395"/>
    <n v="-5767925.5099999905"/>
    <n v="27762.94423214905"/>
  </r>
  <r>
    <x v="1956"/>
    <n v="1.0777000000000001"/>
    <n v="1.0777000000000002E-2"/>
    <n v="564412159.06999993"/>
    <n v="6019051.6528229117"/>
    <n v="5903144.2399998903"/>
    <n v="-115907.41282302141"/>
  </r>
  <r>
    <x v="1957"/>
    <n v="0.59230000000000005"/>
    <n v="5.9230000000000003E-3"/>
    <n v="567666183.22000003"/>
    <n v="3343013.2181716096"/>
    <n v="3254024.1500000954"/>
    <n v="-88989.068171514198"/>
  </r>
  <r>
    <x v="1958"/>
    <n v="-0.41610000000000003"/>
    <n v="-4.1610000000000006E-3"/>
    <n v="565980731.27999997"/>
    <n v="-2362058.9883784205"/>
    <n v="-1685451.9400000572"/>
    <n v="676607.04837836325"/>
  </r>
  <r>
    <x v="1959"/>
    <n v="-0.88300000000000001"/>
    <n v="-8.8299999999999993E-3"/>
    <n v="561129007.46000004"/>
    <n v="-4997609.8572023995"/>
    <n v="-4851723.8199999332"/>
    <n v="145886.03720246628"/>
  </r>
  <r>
    <x v="1960"/>
    <n v="1.0659000000000001"/>
    <n v="1.0659E-2"/>
    <n v="567231547.88"/>
    <n v="5981074.0905161407"/>
    <n v="6102540.4199999571"/>
    <n v="121466.3294838164"/>
  </r>
  <r>
    <x v="1961"/>
    <n v="0.46429999999999999"/>
    <n v="4.6429999999999996E-3"/>
    <n v="570126287.09000003"/>
    <n v="2633656.0768068396"/>
    <n v="2894739.2100000381"/>
    <n v="261083.13319319859"/>
  </r>
  <r>
    <x v="1962"/>
    <n v="1.3239000000000001"/>
    <n v="1.3239000000000001E-2"/>
    <n v="577554645.24000001"/>
    <n v="7547901.9147845106"/>
    <n v="7428358.1499999762"/>
    <n v="-119543.76478453446"/>
  </r>
  <r>
    <x v="1963"/>
    <n v="-0.27829999999999999"/>
    <n v="-2.7829999999999999E-3"/>
    <n v="576121638.19999993"/>
    <n v="-1607334.57770292"/>
    <n v="-1433007.0400000811"/>
    <n v="174327.53770283889"/>
  </r>
  <r>
    <x v="1964"/>
    <n v="-7.7999999999999996E-3"/>
    <n v="-7.7999999999999999E-5"/>
    <n v="576189737.33000004"/>
    <n v="-44937.487779599993"/>
    <n v="68099.130000114441"/>
    <n v="113036.61777971443"/>
  </r>
  <r>
    <x v="1965"/>
    <n v="1.6437999999999999"/>
    <n v="1.6437999999999998E-2"/>
    <n v="586355446.34000003"/>
    <n v="9471406.9022305403"/>
    <n v="10165709.00999999"/>
    <n v="694302.10776945017"/>
  </r>
  <r>
    <x v="1966"/>
    <n v="0.12970000000000001"/>
    <n v="1.2970000000000002E-3"/>
    <n v="587290792.68999994"/>
    <n v="760503.01390298014"/>
    <n v="935346.34999990463"/>
    <n v="174843.3360969245"/>
  </r>
  <r>
    <x v="1967"/>
    <n v="-1.4932000000000001"/>
    <n v="-1.4932000000000001E-2"/>
    <n v="578890257.26999998"/>
    <n v="-8769426.1164470799"/>
    <n v="-8400535.4199999571"/>
    <n v="368890.69644712284"/>
  </r>
  <r>
    <x v="1968"/>
    <n v="-0.20880000000000001"/>
    <n v="-2.088E-3"/>
    <n v="577992724.42000008"/>
    <n v="-1208722.85717976"/>
    <n v="-897532.84999990463"/>
    <n v="311190.00717985537"/>
  </r>
  <r>
    <x v="1969"/>
    <n v="0.27900000000000003"/>
    <n v="2.7900000000000004E-3"/>
    <n v="580352935.98000002"/>
    <n v="1612599.7011318004"/>
    <n v="2360211.5599999428"/>
    <n v="747611.85886814236"/>
  </r>
  <r>
    <x v="1970"/>
    <n v="0.2319"/>
    <n v="2.3189999999999999E-3"/>
    <n v="582187225.78999996"/>
    <n v="1345838.45853762"/>
    <n v="1834289.8099999428"/>
    <n v="488451.35146232275"/>
  </r>
  <r>
    <x v="1971"/>
    <n v="0.43180000000000002"/>
    <n v="4.3179999999999998E-3"/>
    <n v="585328754.92000008"/>
    <n v="2513884.4409612198"/>
    <n v="3141529.1300001144"/>
    <n v="627644.6890388946"/>
  </r>
  <r>
    <x v="1972"/>
    <n v="-0.64490000000000003"/>
    <n v="-6.4489999999999999E-3"/>
    <n v="582636696.77999997"/>
    <n v="-3774785.1404790804"/>
    <n v="-2692058.1400001049"/>
    <n v="1082727.0004789755"/>
  </r>
  <r>
    <x v="1973"/>
    <n v="2.8668999999999998"/>
    <n v="2.8668999999999997E-2"/>
    <n v="599639372.50999999"/>
    <n v="16703611.459985817"/>
    <n v="17002675.730000019"/>
    <n v="299064.27001420222"/>
  </r>
  <r>
    <x v="1974"/>
    <n v="0.35310000000000002"/>
    <n v="3.5310000000000003E-3"/>
    <n v="601793800.56000006"/>
    <n v="2117326.6243328103"/>
    <n v="2154428.0500000715"/>
    <n v="37101.425667261239"/>
  </r>
  <r>
    <x v="1975"/>
    <n v="-0.81589999999999996"/>
    <n v="-8.1589999999999996E-3"/>
    <n v="597283317.13"/>
    <n v="-4910035.6187690403"/>
    <n v="-4510483.4300000668"/>
    <n v="399552.18876897357"/>
  </r>
  <r>
    <x v="1976"/>
    <n v="0.38490000000000002"/>
    <n v="3.849E-3"/>
    <n v="599745253.34000003"/>
    <n v="2298943.4876333699"/>
    <n v="2461936.2100000381"/>
    <n v="162992.72236666828"/>
  </r>
  <r>
    <x v="1977"/>
    <n v="-1.1803999999999999"/>
    <n v="-1.1803999999999999E-2"/>
    <n v="593011200.15999997"/>
    <n v="-7079392.9704253599"/>
    <n v="-6734053.1800000668"/>
    <n v="345339.79042529315"/>
  </r>
  <r>
    <x v="1978"/>
    <n v="9.1300000000000006E-2"/>
    <n v="9.1300000000000007E-4"/>
    <n v="594461524.88999999"/>
    <n v="541419.22574608005"/>
    <n v="1450324.7300000191"/>
    <n v="908905.50425393903"/>
  </r>
  <r>
    <x v="1979"/>
    <n v="0.38009999999999999"/>
    <n v="3.8010000000000001E-3"/>
    <n v="596915607.68000007"/>
    <n v="2259548.2561068898"/>
    <n v="2454082.7900000811"/>
    <n v="194534.53389319126"/>
  </r>
  <r>
    <x v="1980"/>
    <n v="0.41649999999999998"/>
    <n v="4.1649999999999994E-3"/>
    <n v="599579592.67000008"/>
    <n v="2486153.5059872"/>
    <n v="2663984.9900000095"/>
    <n v="177831.48401280958"/>
  </r>
  <r>
    <x v="1981"/>
    <n v="0.76160000000000005"/>
    <n v="7.6160000000000004E-3"/>
    <n v="604587227.1500001"/>
    <n v="4566398.1777747208"/>
    <n v="5007634.4800000191"/>
    <n v="441236.30222529825"/>
  </r>
  <r>
    <x v="1982"/>
    <n v="-0.1646"/>
    <n v="-1.6459999999999999E-3"/>
    <n v="603788203.38"/>
    <n v="-995150.57588890009"/>
    <n v="-799023.77000010014"/>
    <n v="196126.80588879995"/>
  </r>
  <r>
    <x v="1983"/>
    <n v="0.09"/>
    <n v="8.9999999999999998E-4"/>
    <n v="604503765.11000001"/>
    <n v="543409.383042"/>
    <n v="715561.73000001907"/>
    <n v="172152.34695801907"/>
  </r>
  <r>
    <x v="1984"/>
    <n v="-0.03"/>
    <n v="-2.9999999999999997E-4"/>
    <n v="604426613.20000005"/>
    <n v="-181351.129533"/>
    <n v="-77151.909999966621"/>
    <n v="104199.21953303338"/>
  </r>
  <r>
    <x v="1985"/>
    <n v="-1.1163000000000001"/>
    <n v="-1.1163000000000001E-2"/>
    <n v="597767164.74000001"/>
    <n v="-6747214.2831516014"/>
    <n v="-6659448.4600000381"/>
    <n v="87765.823151563294"/>
  </r>
  <r>
    <x v="1986"/>
    <n v="2.2700000000000001E-2"/>
    <n v="2.2700000000000002E-4"/>
    <n v="598272708.38999999"/>
    <n v="135693.14639598"/>
    <n v="505543.64999997616"/>
    <n v="369850.50360399613"/>
  </r>
  <r>
    <x v="1987"/>
    <n v="2.1284999999999998"/>
    <n v="2.1284999999999998E-2"/>
    <n v="611284344.57000005"/>
    <n v="12734234.598081149"/>
    <n v="13011636.180000067"/>
    <n v="277401.5819189176"/>
  </r>
  <r>
    <x v="1988"/>
    <n v="-0.56369999999999998"/>
    <n v="-5.6369999999999996E-3"/>
    <n v="607145053.10000002"/>
    <n v="-3445809.85034109"/>
    <n v="-4139291.4700000286"/>
    <n v="-693481.61965893861"/>
  </r>
  <r>
    <x v="1989"/>
    <n v="-0.2387"/>
    <n v="-2.3869999999999998E-3"/>
    <n v="605803620.79999995"/>
    <n v="-1449255.2417496999"/>
    <n v="-1341432.3000000715"/>
    <n v="107822.9417496284"/>
  </r>
  <r>
    <x v="1990"/>
    <n v="-1.5550999999999999"/>
    <n v="-1.5550999999999999E-2"/>
    <n v="597279738.62"/>
    <n v="-9420852.1070607994"/>
    <n v="-8523882.1799999475"/>
    <n v="896969.92706085183"/>
  </r>
  <r>
    <x v="1991"/>
    <n v="-0.7671"/>
    <n v="-7.6709999999999999E-3"/>
    <n v="593117388.19000006"/>
    <n v="-4581732.8749540197"/>
    <n v="-4162350.4299999475"/>
    <n v="419382.44495407213"/>
  </r>
  <r>
    <x v="1992"/>
    <n v="-9.9500000000000005E-2"/>
    <n v="-9.9500000000000001E-4"/>
    <n v="593386617.88999999"/>
    <n v="-590151.80124905007"/>
    <n v="269229.69999992847"/>
    <n v="859381.50124897854"/>
  </r>
  <r>
    <x v="1993"/>
    <n v="0.13789999999999999"/>
    <n v="1.379E-3"/>
    <n v="594406300.43999994"/>
    <n v="818280.14607031003"/>
    <n v="1019682.5499999523"/>
    <n v="201402.40392964229"/>
  </r>
  <r>
    <x v="1994"/>
    <n v="0.82630000000000003"/>
    <n v="8.2629999999999995E-3"/>
    <n v="599345292.36000001"/>
    <n v="4911579.2605357189"/>
    <n v="4938991.9200000763"/>
    <n v="27412.659464357421"/>
  </r>
  <r>
    <x v="1995"/>
    <n v="0.1973"/>
    <n v="1.9729999999999999E-3"/>
    <n v="600711134.87"/>
    <n v="1182508.26182628"/>
    <n v="1365842.5099999905"/>
    <n v="183334.24817371042"/>
  </r>
  <r>
    <x v="1996"/>
    <n v="-0.25750000000000001"/>
    <n v="-2.575E-3"/>
    <n v="599837704.64999998"/>
    <n v="-1546831.17229025"/>
    <n v="-873430.22000002861"/>
    <n v="673400.95229022135"/>
  </r>
  <r>
    <x v="1997"/>
    <n v="-2.2473999999999998"/>
    <n v="-2.2473999999999997E-2"/>
    <n v="586498802.12"/>
    <n v="-13480752.574304098"/>
    <n v="-13338902.529999971"/>
    <n v="141850.04430412687"/>
  </r>
  <r>
    <x v="1998"/>
    <n v="-0.8155"/>
    <n v="-8.1550000000000008E-3"/>
    <n v="581912446.76999998"/>
    <n v="-4782897.7312886007"/>
    <n v="-4586355.3500000238"/>
    <n v="196542.38128857687"/>
  </r>
  <r>
    <x v="1999"/>
    <n v="-0.45419999999999999"/>
    <n v="-4.542E-3"/>
    <n v="579995512.11000001"/>
    <n v="-2643046.3332293401"/>
    <n v="-1916934.6599999666"/>
    <n v="726111.67322937353"/>
  </r>
  <r>
    <x v="2000"/>
    <n v="-0.49559999999999998"/>
    <n v="-4.9559999999999995E-3"/>
    <n v="577299244.94000006"/>
    <n v="-2874457.7580171595"/>
    <n v="-2696267.1699999571"/>
    <n v="178190.58801720245"/>
  </r>
  <r>
    <x v="2001"/>
    <n v="0.95660000000000001"/>
    <n v="9.5659999999999999E-3"/>
    <n v="582367988.25999999"/>
    <n v="5522444.5770960404"/>
    <n v="5068743.3199999332"/>
    <n v="-453701.25709610712"/>
  </r>
  <r>
    <x v="2002"/>
    <n v="-0.65"/>
    <n v="-6.5000000000000006E-3"/>
    <n v="578854699.38999999"/>
    <n v="-3785391.9236900001"/>
    <n v="-3513288.8700000048"/>
    <n v="272103.05368999531"/>
  </r>
  <r>
    <x v="2003"/>
    <n v="-2.3599999999999999E-2"/>
    <n v="-2.3599999999999999E-4"/>
    <n v="578823798.98000002"/>
    <n v="-136609.70905603998"/>
    <n v="-30900.409999966621"/>
    <n v="105709.29905607336"/>
  </r>
  <r>
    <x v="2004"/>
    <n v="-0.3548"/>
    <n v="-3.5479999999999999E-3"/>
    <n v="576206555.78999996"/>
    <n v="-2053666.8387810399"/>
    <n v="-2617243.1900000572"/>
    <n v="-563576.35121901729"/>
  </r>
  <r>
    <x v="2005"/>
    <n v="-0.5222"/>
    <n v="-5.2220000000000001E-3"/>
    <n v="573209842.78999996"/>
    <n v="-3008950.63433538"/>
    <n v="-2996713"/>
    <n v="12237.634335380048"/>
  </r>
  <r>
    <x v="2006"/>
    <n v="0.92259999999999998"/>
    <n v="9.2259999999999998E-3"/>
    <n v="578321528.06999993"/>
    <n v="5288434.0095805395"/>
    <n v="5111685.2799999714"/>
    <n v="-176748.72958056815"/>
  </r>
  <r>
    <x v="2007"/>
    <n v="-0.44130000000000003"/>
    <n v="-4.4130000000000003E-3"/>
    <n v="575972541.42999995"/>
    <n v="-2552132.9033729099"/>
    <n v="-2348986.6399999857"/>
    <n v="203146.26337292418"/>
  </r>
  <r>
    <x v="2008"/>
    <n v="0.1346"/>
    <n v="1.346E-3"/>
    <n v="576944515.44000006"/>
    <n v="775259.0407647799"/>
    <n v="971974.01000010967"/>
    <n v="196714.96923532977"/>
  </r>
  <r>
    <x v="2009"/>
    <n v="0.98809999999999998"/>
    <n v="9.8809999999999992E-3"/>
    <n v="582774427.13"/>
    <n v="5700788.75706264"/>
    <n v="5829911.689999938"/>
    <n v="129122.93293729797"/>
  </r>
  <r>
    <x v="2010"/>
    <n v="0.72019999999999995"/>
    <n v="7.2019999999999992E-3"/>
    <n v="588727208.78999996"/>
    <n v="4197141.4241902595"/>
    <n v="5952781.6599999666"/>
    <n v="1755640.2358097071"/>
  </r>
  <r>
    <x v="2011"/>
    <n v="-0.25650000000000001"/>
    <n v="-2.565E-3"/>
    <n v="587935201.73000002"/>
    <n v="-1510085.2905463499"/>
    <n v="-792007.05999994278"/>
    <n v="718078.23054640717"/>
  </r>
  <r>
    <x v="2012"/>
    <n v="0.374"/>
    <n v="3.7399999999999998E-3"/>
    <n v="590774401.24000001"/>
    <n v="2198877.6544702002"/>
    <n v="2839199.5099999905"/>
    <n v="640321.85552979028"/>
  </r>
  <r>
    <x v="2013"/>
    <n v="0.51229999999999998"/>
    <n v="5.1229999999999999E-3"/>
    <n v="594055764.37"/>
    <n v="3026537.2575525199"/>
    <n v="3281363.1299999952"/>
    <n v="254825.87244747533"/>
  </r>
  <r>
    <x v="2014"/>
    <n v="0.62560000000000004"/>
    <n v="6.2560000000000003E-3"/>
    <n v="598352597.71000004"/>
    <n v="3716412.8618987203"/>
    <n v="4296833.3400000334"/>
    <n v="580420.47810131311"/>
  </r>
  <r>
    <x v="2015"/>
    <n v="-6.1400000000000003E-2"/>
    <n v="-6.1400000000000007E-4"/>
    <n v="598655348.02999997"/>
    <n v="-367388.49499394005"/>
    <n v="302750.31999993324"/>
    <n v="670138.81499387324"/>
  </r>
  <r>
    <x v="2016"/>
    <n v="0.13059999999999999"/>
    <n v="1.3059999999999999E-3"/>
    <n v="599743223.19000006"/>
    <n v="781843.88452717988"/>
    <n v="1087875.1600000858"/>
    <n v="306031.27547290595"/>
  </r>
  <r>
    <x v="2017"/>
    <n v="-1.5299999999999999E-2"/>
    <n v="-1.5300000000000001E-4"/>
    <n v="599777164.5"/>
    <n v="-91760.713148070019"/>
    <n v="33941.30999994278"/>
    <n v="125702.0231480128"/>
  </r>
  <r>
    <x v="2018"/>
    <n v="0.2838"/>
    <n v="2.8379999999999998E-3"/>
    <n v="601415894.20000005"/>
    <n v="1702167.5928509999"/>
    <n v="1638729.7000000477"/>
    <n v="-63437.892850952223"/>
  </r>
  <r>
    <x v="2019"/>
    <n v="-0.70369999999999999"/>
    <n v="-7.0369999999999999E-3"/>
    <n v="598302080.57000005"/>
    <n v="-4232163.6474854006"/>
    <n v="-3113813.6299999952"/>
    <n v="1118350.0174854053"/>
  </r>
  <r>
    <x v="2020"/>
    <n v="-0.96289999999999998"/>
    <n v="-9.6290000000000004E-3"/>
    <n v="592628621.28999996"/>
    <n v="-5761050.7338085305"/>
    <n v="-5673459.2800000906"/>
    <n v="87591.453808439896"/>
  </r>
  <r>
    <x v="2021"/>
    <n v="0.66120000000000001"/>
    <n v="6.6119999999999998E-3"/>
    <n v="596737304.14999998"/>
    <n v="3918460.4439694798"/>
    <n v="4108682.8600000143"/>
    <n v="190222.41603053454"/>
  </r>
  <r>
    <x v="2022"/>
    <n v="0.78049999999999997"/>
    <n v="7.8049999999999994E-3"/>
    <n v="601831457.15999997"/>
    <n v="4657534.6588907493"/>
    <n v="5094153.0099999905"/>
    <n v="436618.35110924114"/>
  </r>
  <r>
    <x v="2023"/>
    <n v="-7.6700000000000004E-2"/>
    <n v="-7.67E-4"/>
    <n v="601644542.52999997"/>
    <n v="-461604.72764171998"/>
    <n v="-186914.62999999523"/>
    <n v="274690.09764172474"/>
  </r>
  <r>
    <x v="2024"/>
    <n v="-0.11509999999999999"/>
    <n v="-1.1509999999999999E-3"/>
    <n v="601257463.54999995"/>
    <n v="-692492.86845202988"/>
    <n v="-387078.98000001907"/>
    <n v="305413.88845201081"/>
  </r>
  <r>
    <x v="2025"/>
    <n v="0.68369999999999997"/>
    <n v="6.8369999999999993E-3"/>
    <n v="605867008.62"/>
    <n v="4110797.2782913493"/>
    <n v="4609545.0700000525"/>
    <n v="498747.79170870315"/>
  </r>
  <r>
    <x v="2026"/>
    <n v="0.2823"/>
    <n v="2.823E-3"/>
    <n v="607728867.17000008"/>
    <n v="1710362.56533426"/>
    <n v="1861858.5500000715"/>
    <n v="151495.98466581153"/>
  </r>
  <r>
    <x v="2027"/>
    <n v="-0.83689999999999998"/>
    <n v="-8.3689999999999997E-3"/>
    <n v="602762576.10000002"/>
    <n v="-5086082.8893457307"/>
    <n v="-4966291.0700000525"/>
    <n v="119791.8193456782"/>
  </r>
  <r>
    <x v="2028"/>
    <n v="0.78259999999999996"/>
    <n v="7.8259999999999996E-3"/>
    <n v="607768499.59000003"/>
    <n v="4717219.9205585998"/>
    <n v="5005923.4900000095"/>
    <n v="288703.56944140978"/>
  </r>
  <r>
    <x v="2029"/>
    <n v="0.51770000000000005"/>
    <n v="5.1770000000000002E-3"/>
    <n v="611326297.88999999"/>
    <n v="3146417.5223774305"/>
    <n v="3557798.2999999523"/>
    <n v="411380.77762252185"/>
  </r>
  <r>
    <x v="2030"/>
    <n v="1.0301"/>
    <n v="1.0300999999999999E-2"/>
    <n v="617559913.51999998"/>
    <n v="6297272.1945648892"/>
    <n v="6233615.6299999952"/>
    <n v="-63656.564564893954"/>
  </r>
  <r>
    <x v="2031"/>
    <n v="-0.35239999999999999"/>
    <n v="-3.5239999999999998E-3"/>
    <n v="616361924.42000008"/>
    <n v="-2176281.1352444799"/>
    <n v="-1197989.0999999046"/>
    <n v="978292.03524457524"/>
  </r>
  <r>
    <x v="2032"/>
    <n v="-3.7600000000000001E-2"/>
    <n v="-3.7600000000000003E-4"/>
    <n v="617230940.07000005"/>
    <n v="-231752.08358192004"/>
    <n v="869015.64999997616"/>
    <n v="1100767.7335818962"/>
  </r>
  <r>
    <x v="2033"/>
    <n v="0.91069999999999995"/>
    <n v="9.1069999999999988E-3"/>
    <n v="623709490.49000001"/>
    <n v="5621122.17121749"/>
    <n v="6478550.4199999571"/>
    <n v="857428.2487824671"/>
  </r>
  <r>
    <x v="2034"/>
    <n v="-0.80549999999999999"/>
    <n v="-8.0549999999999997E-3"/>
    <n v="619169921.04999995"/>
    <n v="-5023979.9458969496"/>
    <n v="-4539569.4400000572"/>
    <n v="484410.5058968924"/>
  </r>
  <r>
    <x v="2035"/>
    <n v="-0.67669999999999997"/>
    <n v="-6.7669999999999996E-3"/>
    <n v="615455972.55999994"/>
    <n v="-4189922.8557453495"/>
    <n v="-3713948.4900000095"/>
    <n v="475974.36574534001"/>
  </r>
  <r>
    <x v="2036"/>
    <n v="0.12870000000000001"/>
    <n v="1.2870000000000002E-3"/>
    <n v="616519851.02999997"/>
    <n v="792091.83668472001"/>
    <n v="1063878.4700000286"/>
    <n v="271786.6333153086"/>
  </r>
  <r>
    <x v="2037"/>
    <n v="0.189"/>
    <n v="1.89E-3"/>
    <n v="617604412.46000004"/>
    <n v="1165222.5184466999"/>
    <n v="1084561.4300000668"/>
    <n v="-80661.088446633192"/>
  </r>
  <r>
    <x v="2038"/>
    <n v="5.28E-2"/>
    <n v="5.2800000000000004E-4"/>
    <n v="618416486.88999999"/>
    <n v="326095.12977888004"/>
    <n v="812074.42999994755"/>
    <n v="485979.3002210675"/>
  </r>
  <r>
    <x v="2039"/>
    <n v="0.24129999999999999"/>
    <n v="2.4129999999999998E-3"/>
    <n v="620307408.85000002"/>
    <n v="1492238.9828655699"/>
    <n v="1890921.9600000381"/>
    <n v="398682.97713446827"/>
  </r>
  <r>
    <x v="2040"/>
    <n v="-0.59440000000000004"/>
    <n v="-5.9440000000000005E-3"/>
    <n v="616905656.25999999"/>
    <n v="-3687107.2382044005"/>
    <n v="-3401752.5900000334"/>
    <n v="285354.64820436714"/>
  </r>
  <r>
    <x v="2041"/>
    <n v="-0.21190000000000001"/>
    <n v="-2.1190000000000002E-3"/>
    <n v="616426903.48000002"/>
    <n v="-1307223.0856149402"/>
    <n v="-478752.77999997139"/>
    <n v="828470.30561496876"/>
  </r>
  <r>
    <x v="2042"/>
    <n v="-9.0999999999999998E-2"/>
    <n v="-9.1E-4"/>
    <n v="615989260.09000003"/>
    <n v="-560948.48216680007"/>
    <n v="-437643.38999998569"/>
    <n v="123305.09216681437"/>
  </r>
  <r>
    <x v="2043"/>
    <n v="-1.1691"/>
    <n v="-1.1691E-2"/>
    <n v="609192078.50999999"/>
    <n v="-7201530.4397121901"/>
    <n v="-6797181.5800000429"/>
    <n v="404348.85971214715"/>
  </r>
  <r>
    <x v="2044"/>
    <n v="0.1767"/>
    <n v="1.7669999999999999E-3"/>
    <n v="610836668.70999992"/>
    <n v="1076442.4027271699"/>
    <n v="1644590.1999999285"/>
    <n v="568147.79727275856"/>
  </r>
  <r>
    <x v="2045"/>
    <n v="0.44479999999999997"/>
    <n v="4.4479999999999997E-3"/>
    <n v="613502203.42999995"/>
    <n v="2717001.5024220794"/>
    <n v="2665534.7200000286"/>
    <n v="-51466.782422050834"/>
  </r>
  <r>
    <x v="2046"/>
    <n v="-0.45810000000000001"/>
    <n v="-4.581E-3"/>
    <n v="610812599.3900001"/>
    <n v="-2810453.5939128296"/>
    <n v="-2689604.0399998426"/>
    <n v="120849.553912987"/>
  </r>
  <r>
    <x v="2047"/>
    <n v="-0.1227"/>
    <n v="-1.227E-3"/>
    <n v="610014305.54999995"/>
    <n v="-749467.05945153011"/>
    <n v="-798293.84000015259"/>
    <n v="-48826.780548622482"/>
  </r>
  <r>
    <x v="2048"/>
    <n v="-0.20730000000000001"/>
    <n v="-2.0730000000000002E-3"/>
    <n v="608798639.29999995"/>
    <n v="-1264559.65540515"/>
    <n v="-1215666.25"/>
    <n v="48893.405405150028"/>
  </r>
  <r>
    <x v="2049"/>
    <n v="-0.90800000000000003"/>
    <n v="-9.0799999999999995E-3"/>
    <n v="603967537.48000002"/>
    <n v="-5527891.6448439993"/>
    <n v="-4831101.8199999332"/>
    <n v="696789.82484406605"/>
  </r>
  <r>
    <x v="2050"/>
    <n v="0.81530000000000002"/>
    <n v="8.1530000000000005E-3"/>
    <n v="609123464.78999996"/>
    <n v="4924147.3330744402"/>
    <n v="5155927.3099999428"/>
    <n v="231779.97692550253"/>
  </r>
  <r>
    <x v="2051"/>
    <n v="1.1554"/>
    <n v="1.1554E-2"/>
    <n v="617162941.93000007"/>
    <n v="7037812.5121836597"/>
    <n v="8039477.1400001049"/>
    <n v="1001664.6278164452"/>
  </r>
  <r>
    <x v="2052"/>
    <n v="-0.55589999999999995"/>
    <n v="-5.5589999999999997E-3"/>
    <n v="614320446.59000003"/>
    <n v="-3430808.7941888701"/>
    <n v="-2842495.3400000334"/>
    <n v="588313.45418883674"/>
  </r>
  <r>
    <x v="2053"/>
    <n v="-0.4824"/>
    <n v="-4.8240000000000002E-3"/>
    <n v="611553990.99000001"/>
    <n v="-2963481.8343501603"/>
    <n v="-2766455.6000000238"/>
    <n v="197026.23435013648"/>
  </r>
  <r>
    <x v="2054"/>
    <n v="0.51549999999999996"/>
    <n v="5.1549999999999999E-3"/>
    <n v="615202102.02999997"/>
    <n v="3152560.8235534499"/>
    <n v="3648111.0399999619"/>
    <n v="495550.21644651191"/>
  </r>
  <r>
    <x v="2055"/>
    <n v="-0.80369999999999997"/>
    <n v="-8.036999999999999E-3"/>
    <n v="610391633.23000002"/>
    <n v="-4944379.2940151095"/>
    <n v="-4810468.7999999523"/>
    <n v="133910.49401515722"/>
  </r>
  <r>
    <x v="2056"/>
    <n v="-1.8906000000000001"/>
    <n v="-1.8905999999999999E-2"/>
    <n v="599371143.06999993"/>
    <n v="-11540064.217846381"/>
    <n v="-11020490.160000086"/>
    <n v="519574.05784629472"/>
  </r>
  <r>
    <x v="2057"/>
    <n v="-0.85729999999999995"/>
    <n v="-8.572999999999999E-3"/>
    <n v="594428432.71000004"/>
    <n v="-5138408.8095391085"/>
    <n v="-4942710.3599998951"/>
    <n v="195698.44953921344"/>
  </r>
  <r>
    <x v="2058"/>
    <n v="0.60289999999999999"/>
    <n v="6.0289999999999996E-3"/>
    <n v="598291131.84000003"/>
    <n v="3583809.0208085901"/>
    <n v="3862699.1299999952"/>
    <n v="278890.10919140512"/>
  </r>
  <r>
    <x v="2059"/>
    <n v="0.55200000000000005"/>
    <n v="5.5200000000000006E-3"/>
    <n v="601521986.05999994"/>
    <n v="3302567.0477568004"/>
    <n v="3230854.2199999094"/>
    <n v="-71712.827756891027"/>
  </r>
  <r>
    <x v="2060"/>
    <n v="0.44700000000000001"/>
    <n v="4.47E-3"/>
    <n v="604339327.01999998"/>
    <n v="2688803.2776881997"/>
    <n v="2817340.9600000381"/>
    <n v="128537.68231183849"/>
  </r>
  <r>
    <x v="2061"/>
    <n v="-0.7964"/>
    <n v="-7.9640000000000006E-3"/>
    <n v="600169083.40999997"/>
    <n v="-4812958.4003872806"/>
    <n v="-4170243.6100000143"/>
    <n v="642714.79038726632"/>
  </r>
  <r>
    <x v="2062"/>
    <n v="0.14169999999999999"/>
    <n v="1.4169999999999999E-3"/>
    <n v="600351606.67000008"/>
    <n v="850439.59119196981"/>
    <n v="182523.26000010967"/>
    <n v="-667916.33119186014"/>
  </r>
  <r>
    <x v="2063"/>
    <n v="0.3851"/>
    <n v="3.8509999999999998E-3"/>
    <n v="602543409.38999999"/>
    <n v="2311954.0372861703"/>
    <n v="2191802.7199999094"/>
    <n v="-120151.31728626089"/>
  </r>
  <r>
    <x v="2064"/>
    <n v="-0.72809999999999997"/>
    <n v="-7.2809999999999993E-3"/>
    <n v="598441792.84000003"/>
    <n v="-4387118.5637685899"/>
    <n v="-4101616.5499999523"/>
    <n v="285502.01376863755"/>
  </r>
  <r>
    <x v="2065"/>
    <n v="-0.17349999999999999"/>
    <n v="-1.7349999999999998E-3"/>
    <n v="596888632.61000001"/>
    <n v="-1038296.5105774"/>
    <n v="-1553160.2300000191"/>
    <n v="-514863.71942261909"/>
  </r>
  <r>
    <x v="2066"/>
    <n v="0.88480000000000003"/>
    <n v="8.848E-3"/>
    <n v="602172801.5"/>
    <n v="5281270.6213332796"/>
    <n v="5284168.8899999857"/>
    <n v="2898.268666706048"/>
  </r>
  <r>
    <x v="2067"/>
    <n v="0.28970000000000001"/>
    <n v="2.8970000000000003E-3"/>
    <n v="604011674.22000003"/>
    <n v="1744494.6059455001"/>
    <n v="1838872.7200000286"/>
    <n v="94378.114054528531"/>
  </r>
  <r>
    <x v="2068"/>
    <n v="-0.23419999999999999"/>
    <n v="-2.3419999999999999E-3"/>
    <n v="602622352.61000001"/>
    <n v="-1414595.34102324"/>
    <n v="-1389321.6100000143"/>
    <n v="25273.7310232257"/>
  </r>
  <r>
    <x v="2069"/>
    <n v="0.97050000000000003"/>
    <n v="9.7050000000000001E-3"/>
    <n v="608765711.66000009"/>
    <n v="5848449.93208005"/>
    <n v="6143359.0500000715"/>
    <n v="294909.11792002153"/>
  </r>
  <r>
    <x v="2070"/>
    <n v="0.186"/>
    <n v="1.8599999999999999E-3"/>
    <n v="609765741.43000007"/>
    <n v="1132304.2236876001"/>
    <n v="1000029.7699999809"/>
    <n v="-132274.45368761919"/>
  </r>
  <r>
    <x v="2071"/>
    <n v="1.3152999999999999"/>
    <n v="1.3153E-2"/>
    <n v="617841734.71999991"/>
    <n v="8020248.7970287912"/>
    <n v="8075993.2899998426"/>
    <n v="55744.492971051484"/>
  </r>
  <r>
    <x v="2072"/>
    <n v="-9.9299999999999999E-2"/>
    <n v="-9.9299999999999996E-4"/>
    <n v="617379341.86000001"/>
    <n v="-613516.84257695987"/>
    <n v="-462392.8599998951"/>
    <n v="151123.98257706477"/>
  </r>
  <r>
    <x v="2073"/>
    <n v="-0.89439999999999997"/>
    <n v="-8.9440000000000006E-3"/>
    <n v="611915375.01999998"/>
    <n v="-5521840.8335958403"/>
    <n v="-5463966.8400000334"/>
    <n v="57873.993595806882"/>
  </r>
  <r>
    <x v="2074"/>
    <n v="3.09E-2"/>
    <n v="3.0900000000000003E-4"/>
    <n v="613352223.67000008"/>
    <n v="189081.85088118"/>
    <n v="1436848.6500000954"/>
    <n v="1247766.7991189153"/>
  </r>
  <r>
    <x v="2075"/>
    <n v="-0.1696"/>
    <n v="-1.696E-3"/>
    <n v="612855999.02999997"/>
    <n v="-1040245.3713443201"/>
    <n v="-496224.6400001049"/>
    <n v="544020.73134421522"/>
  </r>
  <r>
    <x v="2076"/>
    <n v="0.62560000000000004"/>
    <n v="6.2560000000000003E-3"/>
    <n v="616471571.03999996"/>
    <n v="3834027.1299316799"/>
    <n v="3615572.0099999905"/>
    <n v="-218455.11993168946"/>
  </r>
  <r>
    <x v="2077"/>
    <n v="-0.52959999999999996"/>
    <n v="-5.2959999999999995E-3"/>
    <n v="613250306.98000002"/>
    <n v="-3264833.4402278396"/>
    <n v="-3221264.0599999428"/>
    <n v="43569.380227896851"/>
  </r>
  <r>
    <x v="2078"/>
    <n v="0.27010000000000001"/>
    <n v="2.7010000000000003E-3"/>
    <n v="615276192.71000004"/>
    <n v="1656389.0791529801"/>
    <n v="2025885.7300000191"/>
    <n v="369496.65084703895"/>
  </r>
  <r>
    <x v="2079"/>
    <n v="5.3900000000000003E-2"/>
    <n v="5.3899999999999998E-4"/>
    <n v="615474237.36000001"/>
    <n v="331633.86787069001"/>
    <n v="198044.64999997616"/>
    <n v="-133589.21787071385"/>
  </r>
  <r>
    <x v="2080"/>
    <n v="0.87690000000000001"/>
    <n v="8.7690000000000008E-3"/>
    <n v="620631692.38999999"/>
    <n v="5397093.5874098409"/>
    <n v="5157455.0299999714"/>
    <n v="-239638.55740986951"/>
  </r>
  <r>
    <x v="2081"/>
    <n v="-0.1144"/>
    <n v="-1.1440000000000001E-3"/>
    <n v="619880627.64999998"/>
    <n v="-710002.65609416005"/>
    <n v="-751064.74000000954"/>
    <n v="-41062.083905849489"/>
  </r>
  <r>
    <x v="2082"/>
    <n v="-0.313"/>
    <n v="-3.13E-3"/>
    <n v="618579631.13999999"/>
    <n v="-1940226.3645444999"/>
    <n v="-1300996.5099999905"/>
    <n v="639229.85454450944"/>
  </r>
  <r>
    <x v="2083"/>
    <n v="-0.4824"/>
    <n v="-4.8240000000000002E-3"/>
    <n v="615590644.74000001"/>
    <n v="-2984028.1406193599"/>
    <n v="-2988986.3999999762"/>
    <n v="-4958.2593806162477"/>
  </r>
  <r>
    <x v="2084"/>
    <n v="0.1847"/>
    <n v="1.8470000000000001E-3"/>
    <n v="616694694.72000003"/>
    <n v="1136995.9208347802"/>
    <n v="1104049.9800000191"/>
    <n v="-32945.940834761132"/>
  </r>
  <r>
    <x v="2085"/>
    <n v="-0.29949999999999999"/>
    <n v="-2.9949999999999998E-3"/>
    <n v="614948561.75999999"/>
    <n v="-1847000.6106864"/>
    <n v="-1746132.9600000381"/>
    <n v="100867.65068636183"/>
  </r>
  <r>
    <x v="2086"/>
    <n v="-1.6254999999999999"/>
    <n v="-1.6254999999999999E-2"/>
    <n v="604931066.52999997"/>
    <n v="-9995988.8714087997"/>
    <n v="-10017495.230000019"/>
    <n v="-21506.35859121941"/>
  </r>
  <r>
    <x v="2087"/>
    <n v="1.0649999999999999"/>
    <n v="1.065E-2"/>
    <n v="611510874.94999993"/>
    <n v="6442515.8585444996"/>
    <n v="6579808.4199999571"/>
    <n v="137292.56145545747"/>
  </r>
  <r>
    <x v="2088"/>
    <n v="0.54239999999999999"/>
    <n v="5.424E-3"/>
    <n v="615007859.44000006"/>
    <n v="3316834.9857287998"/>
    <n v="3496984.4900001287"/>
    <n v="180149.50427132891"/>
  </r>
  <r>
    <x v="2089"/>
    <n v="7.7000000000000002E-3"/>
    <n v="7.7000000000000001E-5"/>
    <n v="615232486.27999997"/>
    <n v="47355.605176880003"/>
    <n v="224626.83999991417"/>
    <n v="177271.23482303417"/>
  </r>
  <r>
    <x v="2090"/>
    <n v="-0.77829999999999999"/>
    <n v="-7.783E-3"/>
    <n v="610586544.73000002"/>
    <n v="-4788354.4407172399"/>
    <n v="-4645941.5499999523"/>
    <n v="142412.89071728755"/>
  </r>
  <r>
    <x v="2091"/>
    <n v="5.4399999999999997E-2"/>
    <n v="5.44E-4"/>
    <n v="612055717.77999997"/>
    <n v="332159.08033312001"/>
    <n v="1469173.0499999523"/>
    <n v="1137013.9696668324"/>
  </r>
  <r>
    <x v="2092"/>
    <n v="0.93920000000000003"/>
    <n v="9.392000000000001E-3"/>
    <n v="618792968.45000005"/>
    <n v="5748427.3013897603"/>
    <n v="6737250.6700000763"/>
    <n v="988823.36861031596"/>
  </r>
  <r>
    <x v="2093"/>
    <n v="-0.1"/>
    <n v="-1E-3"/>
    <n v="618183805.95000005"/>
    <n v="-618792.96845000004"/>
    <n v="-609162.5"/>
    <n v="9630.468450000044"/>
  </r>
  <r>
    <x v="2094"/>
    <n v="-6.93E-2"/>
    <n v="-6.9300000000000004E-4"/>
    <n v="617805956.92000008"/>
    <n v="-428401.37752335006"/>
    <n v="-377849.02999997139"/>
    <n v="50552.347523378674"/>
  </r>
  <r>
    <x v="2095"/>
    <n v="3.85E-2"/>
    <n v="3.8499999999999998E-4"/>
    <n v="618387384.74000001"/>
    <n v="237855.29341420002"/>
    <n v="581427.81999993324"/>
    <n v="343572.52658573323"/>
  </r>
  <r>
    <x v="2096"/>
    <n v="-8.4699999999999998E-2"/>
    <n v="-8.4699999999999999E-4"/>
    <n v="623296773.40999997"/>
    <n v="-523774.11487478"/>
    <n v="4909388.6699999571"/>
    <n v="5433162.7848747373"/>
  </r>
  <r>
    <x v="2097"/>
    <n v="0.41620000000000001"/>
    <n v="4.1619999999999999E-3"/>
    <n v="626035497.52999997"/>
    <n v="2594161.1709324196"/>
    <n v="2738724.1200000048"/>
    <n v="144562.94906758517"/>
  </r>
  <r>
    <x v="2098"/>
    <n v="0.53720000000000001"/>
    <n v="5.372E-3"/>
    <n v="629598520.66999996"/>
    <n v="3363062.6927311597"/>
    <n v="3563023.1399999857"/>
    <n v="199960.44726882596"/>
  </r>
  <r>
    <x v="2099"/>
    <n v="-0.61829999999999996"/>
    <n v="-6.1829999999999993E-3"/>
    <n v="625660701.89999998"/>
    <n v="-3892807.6533026095"/>
    <n v="-3937818.7699999809"/>
    <n v="-45011.116697371472"/>
  </r>
  <r>
    <x v="2100"/>
    <n v="0.66059999999999997"/>
    <n v="6.6059999999999999E-3"/>
    <n v="630571639.50999999"/>
    <n v="4133114.5967513998"/>
    <n v="4910937.6100000143"/>
    <n v="777823.0132486145"/>
  </r>
  <r>
    <x v="2101"/>
    <n v="0.7631"/>
    <n v="7.6309999999999998E-3"/>
    <n v="635408927.56000006"/>
    <n v="4811892.1811008099"/>
    <n v="4837288.0500000715"/>
    <n v="25395.868899261579"/>
  </r>
  <r>
    <x v="2102"/>
    <n v="0.159"/>
    <n v="1.5900000000000001E-3"/>
    <n v="636319431.92999995"/>
    <n v="1010300.1948204001"/>
    <n v="910504.36999988556"/>
    <n v="-99795.824820514536"/>
  </r>
  <r>
    <x v="2103"/>
    <n v="-7.6E-3"/>
    <n v="-7.6000000000000004E-5"/>
    <n v="636296751.76999998"/>
    <n v="-48360.276826679998"/>
    <n v="-22680.159999966621"/>
    <n v="25680.116826713376"/>
  </r>
  <r>
    <x v="2104"/>
    <n v="-0.52170000000000005"/>
    <n v="-5.2170000000000003E-3"/>
    <n v="632852045.33000004"/>
    <n v="-3319560.1539840903"/>
    <n v="-3444706.439999938"/>
    <n v="-125146.2860158477"/>
  </r>
  <r>
    <x v="2105"/>
    <n v="-1.0185"/>
    <n v="-1.0185E-2"/>
    <n v="626641150"/>
    <n v="-6445598.0816860506"/>
    <n v="-6210895.3300000429"/>
    <n v="234702.75168600772"/>
  </r>
  <r>
    <x v="2106"/>
    <n v="0.4531"/>
    <n v="4.5310000000000003E-3"/>
    <n v="629469488.72000003"/>
    <n v="2839311.0506500001"/>
    <n v="2828338.7200000286"/>
    <n v="-10972.330649971496"/>
  </r>
  <r>
    <x v="2107"/>
    <n v="0.90969999999999995"/>
    <n v="9.0969999999999992E-3"/>
    <n v="635106409.28999996"/>
    <n v="5726283.9388858397"/>
    <n v="5636920.5699999332"/>
    <n v="-89363.368885906413"/>
  </r>
  <r>
    <x v="2108"/>
    <n v="-3.0300000000000001E-2"/>
    <n v="-3.0299999999999999E-4"/>
    <n v="634841877.84000003"/>
    <n v="-192437.24201486999"/>
    <n v="-264531.44999992847"/>
    <n v="-72094.207985058485"/>
  </r>
  <r>
    <x v="2109"/>
    <n v="-0.2349"/>
    <n v="-2.349E-3"/>
    <n v="633317744.58000004"/>
    <n v="-1491243.5710461601"/>
    <n v="-1524133.2599999905"/>
    <n v="-32889.688953830395"/>
  </r>
  <r>
    <x v="2110"/>
    <n v="-0.1671"/>
    <n v="-1.671E-3"/>
    <n v="632438306.29999995"/>
    <n v="-1058273.9511931799"/>
    <n v="-879438.2800000906"/>
    <n v="178835.67119308934"/>
  </r>
  <r>
    <x v="2111"/>
    <n v="0.29670000000000002"/>
    <n v="2.967E-3"/>
    <n v="634370585.34000003"/>
    <n v="1876444.4547920998"/>
    <n v="1932279.0400000811"/>
    <n v="55834.58520798129"/>
  </r>
  <r>
    <x v="2112"/>
    <n v="1.2214"/>
    <n v="1.2214000000000001E-2"/>
    <n v="641689152.44000006"/>
    <n v="7748202.3293427611"/>
    <n v="7318567.1000000238"/>
    <n v="-429635.22934273724"/>
  </r>
  <r>
    <x v="2113"/>
    <n v="0.44969999999999999"/>
    <n v="4.4970000000000001E-3"/>
    <n v="645464593.92999995"/>
    <n v="2885676.1185226804"/>
    <n v="3775441.4899998903"/>
    <n v="889765.37147720996"/>
  </r>
  <r>
    <x v="2114"/>
    <n v="-0.23880000000000001"/>
    <n v="-2.3879999999999999E-3"/>
    <n v="645355969.72000003"/>
    <n v="-1541369.4503048398"/>
    <n v="-108624.20999991894"/>
    <n v="1432745.2403049208"/>
  </r>
  <r>
    <x v="2115"/>
    <n v="-0.17199999999999999"/>
    <n v="-1.72E-3"/>
    <n v="644389136.82999992"/>
    <n v="-1110012.2679184"/>
    <n v="-966832.8900001049"/>
    <n v="143179.3779182951"/>
  </r>
  <r>
    <x v="2116"/>
    <n v="0.2397"/>
    <n v="2.3969999999999998E-3"/>
    <n v="645633850.99000001"/>
    <n v="1544600.7609815097"/>
    <n v="1244714.1600000858"/>
    <n v="-299886.60098142386"/>
  </r>
  <r>
    <x v="2117"/>
    <n v="0.78480000000000005"/>
    <n v="7.8480000000000008E-3"/>
    <n v="650887291.11000001"/>
    <n v="5066934.4625695208"/>
    <n v="5253440.1200000048"/>
    <n v="186505.65743048396"/>
  </r>
  <r>
    <x v="2118"/>
    <n v="0.4894"/>
    <n v="4.8939999999999999E-3"/>
    <n v="654252872.79999995"/>
    <n v="3185442.4026923398"/>
    <n v="3365581.689999938"/>
    <n v="180139.28730759816"/>
  </r>
  <r>
    <x v="2119"/>
    <n v="-0.1328"/>
    <n v="-1.328E-3"/>
    <n v="653773363.6099999"/>
    <n v="-868847.81507839996"/>
    <n v="-479509.19000005722"/>
    <n v="389338.62507834274"/>
  </r>
  <r>
    <x v="2120"/>
    <n v="0.16259999999999999"/>
    <n v="1.6259999999999998E-3"/>
    <n v="654270395.88999999"/>
    <n v="1063035.4892298598"/>
    <n v="497032.2800000906"/>
    <n v="-566003.20922976919"/>
  </r>
  <r>
    <x v="2121"/>
    <n v="-0.1033"/>
    <n v="-1.0330000000000001E-3"/>
    <n v="653642719.95000005"/>
    <n v="-675861.31895436998"/>
    <n v="-627675.93999993801"/>
    <n v="48185.378954431973"/>
  </r>
  <r>
    <x v="2122"/>
    <n v="-0.39140000000000003"/>
    <n v="-3.9139999999999999E-3"/>
    <n v="651665129.27999997"/>
    <n v="-2558357.6058843001"/>
    <n v="-1977590.6700000763"/>
    <n v="580766.93588422379"/>
  </r>
  <r>
    <x v="2123"/>
    <n v="-0.50419999999999998"/>
    <n v="-5.0419999999999996E-3"/>
    <n v="648282798.07999992"/>
    <n v="-3285695.5818297598"/>
    <n v="-3382331.2000000477"/>
    <n v="-96635.618170287926"/>
  </r>
  <r>
    <x v="2124"/>
    <n v="-0.90159999999999996"/>
    <n v="-9.0159999999999997E-3"/>
    <n v="642578448.42000008"/>
    <n v="-5844917.7074892791"/>
    <n v="-5704349.6599998474"/>
    <n v="140568.04748943169"/>
  </r>
  <r>
    <x v="2125"/>
    <n v="-0.21049999999999999"/>
    <n v="-2.1050000000000001E-3"/>
    <n v="641318045.38999987"/>
    <n v="-1352627.6339241003"/>
    <n v="-1260403.0300002098"/>
    <n v="92224.603923890507"/>
  </r>
  <r>
    <x v="2126"/>
    <n v="-0.33150000000000002"/>
    <n v="-3.3150000000000002E-3"/>
    <n v="638901023.46000004"/>
    <n v="-2125969.3204678497"/>
    <n v="-2417021.9299998283"/>
    <n v="-291052.60953197861"/>
  </r>
  <r>
    <x v="2127"/>
    <n v="-0.2117"/>
    <n v="-2.117E-3"/>
    <n v="637041231"/>
    <n v="-1352553.46666482"/>
    <n v="-1859792.4600000381"/>
    <n v="-507238.99333521817"/>
  </r>
  <r>
    <x v="2128"/>
    <n v="0.2349"/>
    <n v="2.349E-3"/>
    <n v="637571420.22000003"/>
    <n v="1496409.8516190001"/>
    <n v="530189.22000002861"/>
    <n v="-966220.63161897147"/>
  </r>
  <r>
    <x v="2129"/>
    <n v="0.42330000000000001"/>
    <n v="4.2329999999999998E-3"/>
    <n v="640631920.00999999"/>
    <n v="2698839.82179126"/>
    <n v="3060499.7899999619"/>
    <n v="361659.96820870182"/>
  </r>
  <r>
    <x v="2130"/>
    <n v="0.28599999999999998"/>
    <n v="2.8599999999999997E-3"/>
    <n v="642470769.90999997"/>
    <n v="1832207.2912285998"/>
    <n v="1838849.8999999762"/>
    <n v="6642.6087713763118"/>
  </r>
  <r>
    <x v="2131"/>
    <n v="0.67549999999999999"/>
    <n v="6.7549999999999997E-3"/>
    <n v="646962599.64999998"/>
    <n v="4339890.0507420497"/>
    <n v="4491829.7400000095"/>
    <n v="151939.68925795984"/>
  </r>
  <r>
    <x v="2132"/>
    <n v="0.26840000000000003"/>
    <n v="2.6840000000000002E-3"/>
    <n v="648840070.21000004"/>
    <n v="1736447.6174606001"/>
    <n v="1877470.560000062"/>
    <n v="141022.94253946189"/>
  </r>
  <r>
    <x v="2133"/>
    <n v="3.7199999999999997E-2"/>
    <n v="3.7199999999999999E-4"/>
    <n v="648995141.70000005"/>
    <n v="241368.50611812001"/>
    <n v="155071.49000000954"/>
    <n v="-86297.016118110478"/>
  </r>
  <r>
    <x v="2134"/>
    <n v="-0.2676"/>
    <n v="-2.676E-3"/>
    <n v="648553842.97000003"/>
    <n v="-1736710.9991892001"/>
    <n v="-441298.73000001907"/>
    <n v="1295412.269189181"/>
  </r>
  <r>
    <x v="2135"/>
    <n v="-1.006"/>
    <n v="-1.0059999999999999E-2"/>
    <n v="642768714.53999996"/>
    <n v="-6524451.6602782002"/>
    <n v="-5785128.4300000668"/>
    <n v="739323.23027813341"/>
  </r>
  <r>
    <x v="2136"/>
    <n v="-0.48930000000000001"/>
    <n v="-4.8929999999999998E-3"/>
    <n v="639657774.75"/>
    <n v="-3145067.3202442196"/>
    <n v="-3110939.7899999619"/>
    <n v="34127.530244257767"/>
  </r>
  <r>
    <x v="2137"/>
    <n v="0.43120000000000003"/>
    <n v="4.3119999999999999E-3"/>
    <n v="642612829.59000003"/>
    <n v="2758204.3247219999"/>
    <n v="2955054.8400000334"/>
    <n v="196850.51527803345"/>
  </r>
  <r>
    <x v="2138"/>
    <n v="0.61770000000000003"/>
    <n v="6.1770000000000002E-3"/>
    <n v="646538647.21000004"/>
    <n v="3969419.4483774304"/>
    <n v="3925817.6200000048"/>
    <n v="-43601.828377425671"/>
  </r>
  <r>
    <x v="2139"/>
    <n v="0"/>
    <n v="0"/>
    <n v="646867042.52999997"/>
    <n v="0"/>
    <n v="328395.31999993324"/>
    <n v="328395.31999993324"/>
  </r>
  <r>
    <x v="2140"/>
    <n v="0.26950000000000002"/>
    <n v="2.6950000000000003E-3"/>
    <n v="648649235.39999998"/>
    <n v="1743306.6796183502"/>
    <n v="1782192.8700000048"/>
    <n v="38886.190381654538"/>
  </r>
  <r>
    <x v="2141"/>
    <n v="-0.56000000000000005"/>
    <n v="-5.6000000000000008E-3"/>
    <n v="644882002.8900001"/>
    <n v="-3632435.7182400003"/>
    <n v="-3767232.5099998713"/>
    <n v="-134796.79175987095"/>
  </r>
  <r>
    <x v="2142"/>
    <n v="0.1051"/>
    <n v="1.0510000000000001E-3"/>
    <n v="645341515.19000006"/>
    <n v="677770.98503739014"/>
    <n v="459512.29999995232"/>
    <n v="-218258.68503743783"/>
  </r>
  <r>
    <x v="2143"/>
    <n v="0.435"/>
    <n v="4.3499999999999997E-3"/>
    <n v="648097188.95999992"/>
    <n v="2807235.5910765002"/>
    <n v="2755673.7699998617"/>
    <n v="-51561.821076638531"/>
  </r>
  <r>
    <x v="2144"/>
    <n v="0.54510000000000003"/>
    <n v="5.4510000000000001E-3"/>
    <n v="652344756.00999999"/>
    <n v="3532777.7770209596"/>
    <n v="4247567.0500000715"/>
    <n v="714789.27297911188"/>
  </r>
  <r>
    <x v="2145"/>
    <n v="-0.20799999999999999"/>
    <n v="-2.0799999999999998E-3"/>
    <n v="650928065.90999997"/>
    <n v="-1356877.0925007998"/>
    <n v="-1416690.1000000238"/>
    <n v="-59813.007499224041"/>
  </r>
  <r>
    <x v="2146"/>
    <n v="0.2903"/>
    <n v="2.9030000000000002E-3"/>
    <n v="652704317.10000002"/>
    <n v="1889644.17533673"/>
    <n v="1776251.1900000572"/>
    <n v="-113392.98533667275"/>
  </r>
  <r>
    <x v="2147"/>
    <n v="0.47499999999999998"/>
    <n v="4.7499999999999999E-3"/>
    <n v="655968629.87999988"/>
    <n v="3100345.5062250001"/>
    <n v="3264312.7799998522"/>
    <n v="163967.27377485204"/>
  </r>
  <r>
    <x v="2148"/>
    <n v="0.73119999999999996"/>
    <n v="7.3119999999999999E-3"/>
    <n v="660781728.67000008"/>
    <n v="4796442.6216825591"/>
    <n v="4813098.7900002003"/>
    <n v="16656.168317641132"/>
  </r>
  <r>
    <x v="2149"/>
    <n v="-3.6700000000000003E-2"/>
    <n v="-3.6700000000000003E-4"/>
    <n v="660608544.03999996"/>
    <n v="-242506.89442189006"/>
    <n v="-173184.63000011444"/>
    <n v="69322.264421775617"/>
  </r>
  <r>
    <x v="2150"/>
    <n v="0.4254"/>
    <n v="4.254E-3"/>
    <n v="663708525.31000006"/>
    <n v="2810228.7463461598"/>
    <n v="3099981.2700001001"/>
    <n v="289752.5236539403"/>
  </r>
  <r>
    <x v="2151"/>
    <n v="7.3000000000000001E-3"/>
    <n v="7.2999999999999999E-5"/>
    <n v="663839899.76999998"/>
    <n v="48450.722347630006"/>
    <n v="131374.45999991894"/>
    <n v="82923.737652288924"/>
  </r>
  <r>
    <x v="2152"/>
    <n v="0.23369999999999999"/>
    <n v="2.3370000000000001E-3"/>
    <n v="666024953.13999999"/>
    <n v="1551393.8457624901"/>
    <n v="2185053.3700000048"/>
    <n v="633659.52423751471"/>
  </r>
  <r>
    <x v="2153"/>
    <n v="-0.1457"/>
    <n v="-1.457E-3"/>
    <n v="665195974.47000003"/>
    <n v="-970398.35672497994"/>
    <n v="-828978.66999995708"/>
    <n v="141419.68672502285"/>
  </r>
  <r>
    <x v="2154"/>
    <n v="-0.74429999999999996"/>
    <n v="-7.443E-3"/>
    <n v="660035073.63"/>
    <n v="-4951053.6379802106"/>
    <n v="-5160900.8400000334"/>
    <n v="-209847.20201982278"/>
  </r>
  <r>
    <x v="2155"/>
    <n v="-0.66900000000000004"/>
    <n v="-6.6900000000000006E-3"/>
    <n v="655613929.6500001"/>
    <n v="-4415634.6425847001"/>
    <n v="-4421143.9799998999"/>
    <n v="-5509.3374151997268"/>
  </r>
  <r>
    <x v="2156"/>
    <n v="-0.66610000000000003"/>
    <n v="-6.6610000000000003E-3"/>
    <n v="651665495.81999993"/>
    <n v="-4367044.3853986505"/>
    <n v="-3948433.8300001621"/>
    <n v="418610.55539848842"/>
  </r>
  <r>
    <x v="2157"/>
    <n v="0.52900000000000003"/>
    <n v="5.2900000000000004E-3"/>
    <n v="655731254.06000006"/>
    <n v="3447310.4728878001"/>
    <n v="4065758.2400001287"/>
    <n v="618447.76711232867"/>
  </r>
  <r>
    <x v="2158"/>
    <n v="-5.9299999999999999E-2"/>
    <n v="-5.9299999999999999E-4"/>
    <n v="654646715.53999996"/>
    <n v="-388848.63365758001"/>
    <n v="-1084538.5200001001"/>
    <n v="-695689.88634252013"/>
  </r>
  <r>
    <x v="2159"/>
    <n v="-0.49690000000000001"/>
    <n v="-4.9690000000000003E-3"/>
    <n v="651747145.83000004"/>
    <n v="-3252939.5295182602"/>
    <n v="-2899569.7099999189"/>
    <n v="353369.81951834122"/>
  </r>
  <r>
    <x v="2160"/>
    <n v="1.49E-2"/>
    <n v="1.4899999999999999E-4"/>
    <n v="652134261.10000002"/>
    <n v="97110.324728670006"/>
    <n v="387115.26999998093"/>
    <n v="290004.94527131092"/>
  </r>
  <r>
    <x v="2161"/>
    <n v="-0.1192"/>
    <n v="-1.1919999999999999E-3"/>
    <n v="651477833.21999991"/>
    <n v="-777344.0392312"/>
    <n v="-656427.88000011444"/>
    <n v="120916.15923108556"/>
  </r>
  <r>
    <x v="2162"/>
    <n v="0.64159999999999995"/>
    <n v="6.4159999999999998E-3"/>
    <n v="655917483.63999999"/>
    <n v="4179881.7779395194"/>
    <n v="4439650.4200000763"/>
    <n v="259768.64206055691"/>
  </r>
  <r>
    <x v="2163"/>
    <n v="-1.4159999999999999"/>
    <n v="-1.4159999999999999E-2"/>
    <n v="646736354.87000012"/>
    <n v="-9287791.5683423989"/>
    <n v="-9181128.7699998617"/>
    <n v="106662.79834253713"/>
  </r>
  <r>
    <x v="2164"/>
    <n v="-0.72189999999999999"/>
    <n v="-7.2189999999999997E-3"/>
    <n v="642131271.05000007"/>
    <n v="-4668789.745806531"/>
    <n v="-4605083.8200000525"/>
    <n v="63705.925806478597"/>
  </r>
  <r>
    <x v="2165"/>
    <n v="-4.5400000000000003E-2"/>
    <n v="-4.5400000000000003E-4"/>
    <n v="642500999.41999996"/>
    <n v="-291527.59705670003"/>
    <n v="369728.36999988556"/>
    <n v="661255.96705658559"/>
  </r>
  <r>
    <x v="2166"/>
    <n v="0.18190000000000001"/>
    <n v="1.8190000000000001E-3"/>
    <n v="643636992.5999999"/>
    <n v="1168709.31794498"/>
    <n v="1135993.1799999475"/>
    <n v="-32716.137945032446"/>
  </r>
  <r>
    <x v="2167"/>
    <n v="0.33279999999999998"/>
    <n v="3.3279999999999998E-3"/>
    <n v="645553557.73000002"/>
    <n v="2142023.9113727994"/>
    <n v="1916565.1300001144"/>
    <n v="-225458.78137268499"/>
  </r>
  <r>
    <x v="2168"/>
    <n v="1.0103"/>
    <n v="1.0102999999999999E-2"/>
    <n v="652316604.75999999"/>
    <n v="6522027.59374619"/>
    <n v="6763047.0299999714"/>
    <n v="241019.43625378143"/>
  </r>
  <r>
    <x v="2169"/>
    <n v="-0.6643"/>
    <n v="-6.6429999999999996E-3"/>
    <n v="647926437.72000003"/>
    <n v="-4333339.2054206794"/>
    <n v="-4390167.0399999619"/>
    <n v="-56827.83457928244"/>
  </r>
  <r>
    <x v="2170"/>
    <n v="0.74390000000000001"/>
    <n v="7.4390000000000003E-3"/>
    <n v="652777516.71999991"/>
    <n v="4819924.77019908"/>
    <n v="4851078.9999998808"/>
    <n v="31154.229800800793"/>
  </r>
  <r>
    <x v="2171"/>
    <n v="0.48480000000000001"/>
    <n v="4.8479999999999999E-3"/>
    <n v="656077148.44000006"/>
    <n v="3164665.4010585593"/>
    <n v="3299631.7200001478"/>
    <n v="134966.31894158851"/>
  </r>
  <r>
    <x v="2172"/>
    <n v="0.88319999999999999"/>
    <n v="8.8319999999999996E-3"/>
    <n v="661840267.71000004"/>
    <n v="5794473.3750220798"/>
    <n v="5763119.2699999809"/>
    <n v="-31354.105022098869"/>
  </r>
  <r>
    <x v="2173"/>
    <n v="-0.4929"/>
    <n v="-4.9290000000000002E-3"/>
    <n v="658767135.20000005"/>
    <n v="-3262210.6795425904"/>
    <n v="-3073132.5099999905"/>
    <n v="189078.16954259994"/>
  </r>
  <r>
    <x v="2174"/>
    <n v="0.62109999999999999"/>
    <n v="6.2109999999999995E-3"/>
    <n v="661800613.96000004"/>
    <n v="4091602.6767271999"/>
    <n v="3033478.7599999905"/>
    <n v="-1058123.9167272095"/>
  </r>
  <r>
    <x v="2175"/>
    <n v="0.58779999999999999"/>
    <n v="5.8779999999999995E-3"/>
    <n v="665667571.53999996"/>
    <n v="3890064.00885688"/>
    <n v="3866957.5799999237"/>
    <n v="-23106.428856956307"/>
  </r>
  <r>
    <x v="2176"/>
    <n v="0.24110000000000001"/>
    <n v="2.4109999999999999E-3"/>
    <n v="667332525.5"/>
    <n v="1604924.5149829399"/>
    <n v="1664953.9600000381"/>
    <n v="60029.445017098216"/>
  </r>
  <r>
    <x v="2177"/>
    <n v="-0.1676"/>
    <n v="-1.676E-3"/>
    <n v="667250157.85000002"/>
    <n v="-1118449.3127379999"/>
    <n v="-82367.649999976158"/>
    <n v="1036081.6627380238"/>
  </r>
  <r>
    <x v="2178"/>
    <n v="-0.27739999999999998"/>
    <n v="-2.774E-3"/>
    <n v="666870996.13000011"/>
    <n v="-1850951.9378759"/>
    <n v="-379161.7199999094"/>
    <n v="1471790.2178759906"/>
  </r>
  <r>
    <x v="2179"/>
    <n v="-0.34399999999999997"/>
    <n v="-3.4399999999999999E-3"/>
    <n v="664677828.42999995"/>
    <n v="-2294036.2266872004"/>
    <n v="-2193167.7000001669"/>
    <n v="100868.52668703347"/>
  </r>
  <r>
    <x v="2180"/>
    <n v="-0.36730000000000002"/>
    <n v="-3.673E-3"/>
    <n v="661852721.50999999"/>
    <n v="-2441361.6638233899"/>
    <n v="-2825106.9199999571"/>
    <n v="-383745.25617656717"/>
  </r>
  <r>
    <x v="2181"/>
    <n v="4.4200000000000003E-2"/>
    <n v="4.4200000000000001E-4"/>
    <n v="662251667.6400001"/>
    <n v="292538.90290742001"/>
    <n v="398946.13000011444"/>
    <n v="106407.22709269443"/>
  </r>
  <r>
    <x v="2182"/>
    <n v="-0.23580000000000001"/>
    <n v="-2.3580000000000003E-3"/>
    <n v="659903759.98000002"/>
    <n v="-1561589.4322951203"/>
    <n v="-2347907.6600000858"/>
    <n v="-786318.22770496551"/>
  </r>
  <r>
    <x v="2183"/>
    <n v="-0.33239999999999997"/>
    <n v="-3.3239999999999997E-3"/>
    <n v="657869160.31999993"/>
    <n v="-2193520.0981735201"/>
    <n v="-2034599.6600000858"/>
    <n v="158920.43817343423"/>
  </r>
  <r>
    <x v="2184"/>
    <n v="1.4007000000000001"/>
    <n v="1.4007E-2"/>
    <n v="666955408.61000001"/>
    <n v="9214773.3286022395"/>
    <n v="9086248.2900000811"/>
    <n v="-128525.03860215843"/>
  </r>
  <r>
    <x v="2185"/>
    <n v="-0.54090000000000005"/>
    <n v="-5.4090000000000006E-3"/>
    <n v="663236595.65999997"/>
    <n v="-3607561.8051714906"/>
    <n v="-3718812.9500000477"/>
    <n v="-111251.14482855704"/>
  </r>
  <r>
    <x v="2186"/>
    <n v="-0.52180000000000004"/>
    <n v="-5.2180000000000004E-3"/>
    <n v="659598724.77999997"/>
    <n v="-3460768.55615388"/>
    <n v="-3637870.8799999952"/>
    <n v="-177102.32384611527"/>
  </r>
  <r>
    <x v="2187"/>
    <n v="-0.20680000000000001"/>
    <n v="-2.068E-3"/>
    <n v="658857051.19000006"/>
    <n v="-1364050.16284504"/>
    <n v="-741673.58999991417"/>
    <n v="622376.5728451258"/>
  </r>
  <r>
    <x v="2188"/>
    <n v="-0.40710000000000002"/>
    <n v="-4.071E-3"/>
    <n v="655897937.55999994"/>
    <n v="-2682207.0553944902"/>
    <n v="-2959113.6300001144"/>
    <n v="-276906.57460562419"/>
  </r>
  <r>
    <x v="2189"/>
    <n v="-1.1297999999999999"/>
    <n v="-1.1297999999999999E-2"/>
    <n v="648380844.70000005"/>
    <n v="-7410334.8985528788"/>
    <n v="-7517092.8599998951"/>
    <n v="-106757.96144701634"/>
  </r>
  <r>
    <x v="2190"/>
    <n v="-0.19550000000000001"/>
    <n v="-1.9550000000000001E-3"/>
    <n v="648955508.80999994"/>
    <n v="-1267584.5513885003"/>
    <n v="574664.1099998951"/>
    <n v="1842248.6613883954"/>
  </r>
  <r>
    <x v="2191"/>
    <n v="0.36159999999999998"/>
    <n v="3.6159999999999999E-3"/>
    <n v="651342491.20000005"/>
    <n v="2346623.1198569597"/>
    <n v="2386982.3900001049"/>
    <n v="40359.27014314523"/>
  </r>
  <r>
    <x v="2192"/>
    <n v="-1.0132000000000001"/>
    <n v="-1.0132E-2"/>
    <n v="644699255.83999991"/>
    <n v="-6599402.1208384009"/>
    <n v="-6643235.3600001335"/>
    <n v="-43833.239161732607"/>
  </r>
  <r>
    <x v="2193"/>
    <n v="0.40939999999999999"/>
    <n v="4.0939999999999995E-3"/>
    <n v="647577736.34000003"/>
    <n v="2639398.7534089591"/>
    <n v="2878480.5000001192"/>
    <n v="239081.74659116007"/>
  </r>
  <r>
    <x v="2194"/>
    <n v="-3.78E-2"/>
    <n v="-3.7800000000000003E-4"/>
    <n v="647231124.19000006"/>
    <n v="-244784.38433652002"/>
    <n v="-346612.14999997616"/>
    <n v="-101827.76566345614"/>
  </r>
  <r>
    <x v="2195"/>
    <n v="2.2700000000000001E-2"/>
    <n v="2.2700000000000002E-4"/>
    <n v="647486136.53999996"/>
    <n v="146921.46519113003"/>
    <n v="255012.34999990463"/>
    <n v="108090.8848087746"/>
  </r>
  <r>
    <x v="2196"/>
    <n v="1.5100000000000001E-2"/>
    <n v="1.5100000000000001E-4"/>
    <n v="647926428.33999991"/>
    <n v="97770.406617540008"/>
    <n v="440291.79999995232"/>
    <n v="342521.39338241232"/>
  </r>
  <r>
    <x v="2197"/>
    <n v="-1.0873999999999999"/>
    <n v="-1.0874E-2"/>
    <n v="640536782.10000002"/>
    <n v="-7045551.9817691594"/>
    <n v="-7389646.2399998903"/>
    <n v="-344094.25823073089"/>
  </r>
  <r>
    <x v="2198"/>
    <n v="0.17560000000000001"/>
    <n v="1.756E-3"/>
    <n v="642473308.20000005"/>
    <n v="1124782.5893675999"/>
    <n v="1936526.1000000238"/>
    <n v="811743.51063242392"/>
  </r>
  <r>
    <x v="2199"/>
    <n v="-0.2515"/>
    <n v="-2.5149999999999999E-3"/>
    <n v="642104947.6400001"/>
    <n v="-1615820.3701230001"/>
    <n v="-368360.55999994278"/>
    <n v="1247459.8101230573"/>
  </r>
  <r>
    <x v="2200"/>
    <n v="0.32090000000000002"/>
    <n v="3.209E-3"/>
    <n v="643978595"/>
    <n v="2060514.7769767605"/>
    <n v="1873647.3599998951"/>
    <n v="-186867.41697686538"/>
  </r>
  <r>
    <x v="2201"/>
    <n v="6.0900000000000003E-2"/>
    <n v="6.0900000000000006E-4"/>
    <n v="644538063.44999993"/>
    <n v="392182.96435500006"/>
    <n v="559468.44999992847"/>
    <n v="167285.48564492841"/>
  </r>
  <r>
    <x v="2202"/>
    <n v="0.7611"/>
    <n v="7.6109999999999997E-3"/>
    <n v="649602488.14999998"/>
    <n v="4905579.200917949"/>
    <n v="5064424.7000000477"/>
    <n v="158845.49908209872"/>
  </r>
  <r>
    <x v="2203"/>
    <n v="-6.8000000000000005E-2"/>
    <n v="-6.8000000000000005E-4"/>
    <n v="649249383.34000003"/>
    <n v="-441729.691942"/>
    <n v="-353104.80999994278"/>
    <n v="88624.881942057225"/>
  </r>
  <r>
    <x v="2204"/>
    <n v="-7.6E-3"/>
    <n v="-7.6000000000000004E-5"/>
    <n v="649006984.47000003"/>
    <n v="-49342.953133840005"/>
    <n v="-242398.87000000477"/>
    <n v="-193055.91686616477"/>
  </r>
  <r>
    <x v="2205"/>
    <n v="-0.3931"/>
    <n v="-3.9310000000000005E-3"/>
    <n v="646335288.07000005"/>
    <n v="-2551246.4559515705"/>
    <n v="-2671696.3999999762"/>
    <n v="-120449.94404840562"/>
  </r>
  <r>
    <x v="2206"/>
    <n v="0.16700000000000001"/>
    <n v="1.67E-3"/>
    <n v="647286733.73000002"/>
    <n v="1079379.9310769001"/>
    <n v="951445.65999996662"/>
    <n v="-127934.27107693348"/>
  </r>
  <r>
    <x v="2207"/>
    <n v="-7.5800000000000006E-2"/>
    <n v="-7.580000000000001E-4"/>
    <n v="646455692.63999999"/>
    <n v="-490643.34416734008"/>
    <n v="-831041.09000003338"/>
    <n v="-340397.7458326933"/>
  </r>
  <r>
    <x v="2208"/>
    <n v="-0.72789999999999999"/>
    <n v="-7.2789999999999999E-3"/>
    <n v="642078855.47000003"/>
    <n v="-4705550.9867265597"/>
    <n v="-4376837.1699999571"/>
    <n v="328713.81672660261"/>
  </r>
  <r>
    <x v="2209"/>
    <n v="-1.0998000000000001"/>
    <n v="-1.0998000000000001E-2"/>
    <n v="634872138.05999994"/>
    <n v="-7061583.2524590604"/>
    <n v="-7206717.4100000858"/>
    <n v="-145134.15754102543"/>
  </r>
  <r>
    <x v="2210"/>
    <n v="-1.0347999999999999"/>
    <n v="-1.0348E-2"/>
    <n v="628235320.24000001"/>
    <n v="-6569656.884644879"/>
    <n v="-6636817.8199999332"/>
    <n v="-67160.935355054215"/>
  </r>
  <r>
    <x v="2211"/>
    <n v="-0.71789999999999998"/>
    <n v="-7.1789999999999996E-3"/>
    <n v="623429702.82999992"/>
    <n v="-4510101.3640029598"/>
    <n v="-4805617.4100000858"/>
    <n v="-295516.04599712603"/>
  </r>
  <r>
    <x v="2212"/>
    <n v="0.85670000000000002"/>
    <n v="8.567E-3"/>
    <n v="628685317.96999991"/>
    <n v="5340922.2641446097"/>
    <n v="5255615.1399999857"/>
    <n v="-85307.124144623987"/>
  </r>
  <r>
    <x v="2213"/>
    <n v="-1.0286999999999999"/>
    <n v="-1.0286999999999999E-2"/>
    <n v="622049321.83999991"/>
    <n v="-6467285.8659573887"/>
    <n v="-6635996.1299999952"/>
    <n v="-168710.26404260658"/>
  </r>
  <r>
    <x v="2214"/>
    <n v="-0.30709999999999998"/>
    <n v="-3.0709999999999999E-3"/>
    <n v="620205899.58000004"/>
    <n v="-1910313.4673706398"/>
    <n v="-1843422.2599998713"/>
    <n v="66891.207370768534"/>
  </r>
  <r>
    <x v="2215"/>
    <n v="-0.5766"/>
    <n v="-5.7660000000000003E-3"/>
    <n v="616707079.75"/>
    <n v="-3576107.2169782803"/>
    <n v="-3498819.8300000429"/>
    <n v="77287.386978237424"/>
  </r>
  <r>
    <x v="2216"/>
    <n v="0.14299999999999999"/>
    <n v="1.4299999999999998E-3"/>
    <n v="617641643.36000001"/>
    <n v="881891.12404249993"/>
    <n v="934563.61000001431"/>
    <n v="52672.485957514378"/>
  </r>
  <r>
    <x v="2217"/>
    <n v="0.83289999999999997"/>
    <n v="8.3289999999999996E-3"/>
    <n v="623165525.53999996"/>
    <n v="5144337.2475454397"/>
    <n v="5523882.1799999475"/>
    <n v="379544.9324545078"/>
  </r>
  <r>
    <x v="2218"/>
    <n v="2.0061"/>
    <n v="2.0060999999999999E-2"/>
    <n v="636123794.38"/>
    <n v="12501323.607857939"/>
    <n v="12958268.840000033"/>
    <n v="456945.23214209452"/>
  </r>
  <r>
    <x v="2219"/>
    <n v="0.4627"/>
    <n v="4.627E-3"/>
    <n v="638927225.31000006"/>
    <n v="2943344.7965962598"/>
    <n v="2803430.9300000668"/>
    <n v="-139913.86659619305"/>
  </r>
  <r>
    <x v="2220"/>
    <n v="-3.0700000000000002E-2"/>
    <n v="-3.0700000000000004E-4"/>
    <n v="639437801.22000003"/>
    <n v="-196150.65817017003"/>
    <n v="510575.90999996662"/>
    <n v="706726.56817013666"/>
  </r>
  <r>
    <x v="2221"/>
    <n v="1.54E-2"/>
    <n v="1.54E-4"/>
    <n v="640987619.75"/>
    <n v="98473.421387880007"/>
    <n v="1549818.5299999714"/>
    <n v="1451345.1086120913"/>
  </r>
  <r>
    <x v="2222"/>
    <n v="-0.1459"/>
    <n v="-1.459E-3"/>
    <n v="640434855.22000003"/>
    <n v="-935200.93721524999"/>
    <n v="-552764.52999997139"/>
    <n v="382436.4072152786"/>
  </r>
  <r>
    <x v="2223"/>
    <n v="-0.16919999999999999"/>
    <n v="-1.6919999999999999E-3"/>
    <n v="639248632.63999987"/>
    <n v="-1083615.77503224"/>
    <n v="-1186222.5800001621"/>
    <n v="-102606.80496792216"/>
  </r>
  <r>
    <x v="2224"/>
    <n v="0.77790000000000004"/>
    <n v="7.7790000000000003E-3"/>
    <n v="644291385.07000005"/>
    <n v="4972715.1133065596"/>
    <n v="5042752.430000186"/>
    <n v="70037.316693626344"/>
  </r>
  <r>
    <x v="2225"/>
    <n v="-0.1605"/>
    <n v="-1.6050000000000001E-3"/>
    <n v="643235978.12"/>
    <n v="-1034087.6730373502"/>
    <n v="-1055406.9500000477"/>
    <n v="-21319.276962697506"/>
  </r>
  <r>
    <x v="2226"/>
    <n v="0.98750000000000004"/>
    <n v="9.8750000000000001E-3"/>
    <n v="649422745.60000002"/>
    <n v="6351955.2839350002"/>
    <n v="6186767.4800000191"/>
    <n v="-165187.80393498112"/>
  </r>
  <r>
    <x v="2227"/>
    <n v="0.43209999999999998"/>
    <n v="4.3210000000000002E-3"/>
    <n v="653166653.76999998"/>
    <n v="2806155.6837376002"/>
    <n v="3743908.1699999571"/>
    <n v="937752.48626235686"/>
  </r>
  <r>
    <x v="2228"/>
    <n v="-0.37740000000000001"/>
    <n v="-3.774E-3"/>
    <n v="650419537.47000003"/>
    <n v="-2465050.95132798"/>
    <n v="-2747116.2999999523"/>
    <n v="-282065.34867197229"/>
  </r>
  <r>
    <x v="2229"/>
    <n v="0.37119999999999997"/>
    <n v="3.7119999999999996E-3"/>
    <n v="651328191.49000001"/>
    <n v="2414357.3230886399"/>
    <n v="908654.01999998093"/>
    <n v="-1505703.303088659"/>
  </r>
  <r>
    <x v="2230"/>
    <n v="4.53E-2"/>
    <n v="4.5300000000000001E-4"/>
    <n v="649560147.70000005"/>
    <n v="295051.67074497003"/>
    <n v="-1768043.7899999619"/>
    <n v="-2063095.4607449318"/>
  </r>
  <r>
    <x v="2231"/>
    <n v="-0.18859999999999999"/>
    <n v="-1.8859999999999999E-3"/>
    <n v="648267809.07000005"/>
    <n v="-1225070.4385621999"/>
    <n v="-1292338.6299999952"/>
    <n v="-67268.191437795293"/>
  </r>
  <r>
    <x v="2232"/>
    <n v="0.54430000000000001"/>
    <n v="5.4429999999999999E-3"/>
    <n v="651826215.84000003"/>
    <n v="3528521.6847680104"/>
    <n v="3558406.7699999809"/>
    <n v="29885.08523197053"/>
  </r>
  <r>
    <x v="2233"/>
    <n v="-0.1729"/>
    <n v="-1.7290000000000001E-3"/>
    <n v="650873237.66000009"/>
    <n v="-1127007.5271873602"/>
    <n v="-952978.17999994755"/>
    <n v="174029.34718741267"/>
  </r>
  <r>
    <x v="2234"/>
    <n v="7.4999999999999997E-3"/>
    <n v="7.4999999999999993E-5"/>
    <n v="650769687.55999994"/>
    <n v="48815.492824500005"/>
    <n v="-103550.10000014305"/>
    <n v="-152365.59282464307"/>
  </r>
  <r>
    <x v="2235"/>
    <n v="-7.5300000000000006E-2"/>
    <n v="-7.5300000000000009E-4"/>
    <n v="650142307.47000003"/>
    <n v="-490029.57473267999"/>
    <n v="-627380.08999991417"/>
    <n v="-137350.51526723418"/>
  </r>
  <r>
    <x v="2236"/>
    <n v="-0.4446"/>
    <n v="-4.4460000000000003E-3"/>
    <n v="647458102.77999997"/>
    <n v="-2890532.6990116201"/>
    <n v="-2684204.6900000572"/>
    <n v="206328.00901156291"/>
  </r>
  <r>
    <x v="2237"/>
    <n v="0.45419999999999999"/>
    <n v="4.542E-3"/>
    <n v="650632856.72000003"/>
    <n v="2940754.7028267598"/>
    <n v="3174753.9400000572"/>
    <n v="233999.23717329744"/>
  </r>
  <r>
    <x v="2238"/>
    <n v="0.78369999999999995"/>
    <n v="7.8370000000000002E-3"/>
    <n v="655535208.25"/>
    <n v="5099009.6981146401"/>
    <n v="4902351.5299999714"/>
    <n v="-196658.16811466869"/>
  </r>
  <r>
    <x v="2239"/>
    <n v="1.2113"/>
    <n v="1.2113000000000001E-2"/>
    <n v="663341958.18000007"/>
    <n v="7940497.9775322499"/>
    <n v="7806749.9300000668"/>
    <n v="-133748.04753218312"/>
  </r>
  <r>
    <x v="2240"/>
    <n v="-0.1847"/>
    <n v="-1.8470000000000001E-3"/>
    <n v="661990214.70000005"/>
    <n v="-1225192.5967584602"/>
    <n v="-1351743.4800000191"/>
    <n v="-126550.88324155891"/>
  </r>
  <r>
    <x v="2241"/>
    <n v="-0.29609999999999997"/>
    <n v="-2.9609999999999997E-3"/>
    <n v="660685172.30999994"/>
    <n v="-1960153.0257267"/>
    <n v="-1305042.3900001049"/>
    <n v="655110.63572659506"/>
  </r>
  <r>
    <x v="2242"/>
    <n v="0.36370000000000002"/>
    <n v="3.637E-3"/>
    <n v="663816063.24000001"/>
    <n v="2402911.9716914697"/>
    <n v="3130890.9300000668"/>
    <n v="727978.9583085971"/>
  </r>
  <r>
    <x v="2243"/>
    <n v="0.41420000000000001"/>
    <n v="4.1419999999999998E-3"/>
    <n v="666422862.15999997"/>
    <n v="2749526.1339400797"/>
    <n v="2606798.9199999571"/>
    <n v="-142727.21394012263"/>
  </r>
  <r>
    <x v="2244"/>
    <n v="0.86919999999999997"/>
    <n v="8.6920000000000001E-3"/>
    <n v="671831700.42000008"/>
    <n v="5792547.5178947197"/>
    <n v="5408838.2600001097"/>
    <n v="-383709.25789461005"/>
  </r>
  <r>
    <x v="2245"/>
    <n v="0"/>
    <n v="0"/>
    <n v="671670309.63"/>
    <n v="0"/>
    <n v="-161390.79000008106"/>
    <n v="-161390.79000008106"/>
  </r>
  <r>
    <x v="2246"/>
    <n v="0.93469999999999998"/>
    <n v="9.3469999999999994E-3"/>
    <n v="677876745.58000004"/>
    <n v="6278102.3841116093"/>
    <n v="6206435.9500000477"/>
    <n v="-71666.434111561626"/>
  </r>
  <r>
    <x v="2247"/>
    <n v="-0.123"/>
    <n v="-1.23E-3"/>
    <n v="676374372.83000004"/>
    <n v="-833788.39706340001"/>
    <n v="-1502372.75"/>
    <n v="-668584.35293659999"/>
  </r>
  <r>
    <x v="2248"/>
    <n v="0.55779999999999996"/>
    <n v="5.5779999999999996E-3"/>
    <n v="679781577.51999998"/>
    <n v="3772816.2516457401"/>
    <n v="3407204.689999938"/>
    <n v="-365611.56164580211"/>
  </r>
  <r>
    <x v="2249"/>
    <n v="-5.04E-2"/>
    <n v="-5.04E-4"/>
    <n v="678633926.55999994"/>
    <n v="-342609.91507007997"/>
    <n v="-1147650.9600000381"/>
    <n v="-805041.04492995818"/>
  </r>
  <r>
    <x v="2250"/>
    <n v="2.8799999999999999E-2"/>
    <n v="2.8800000000000001E-4"/>
    <n v="678659184.86999989"/>
    <n v="195446.57084927999"/>
    <n v="25258.30999994278"/>
    <n v="-170188.26084933721"/>
  </r>
  <r>
    <x v="2251"/>
    <n v="-0.49719999999999998"/>
    <n v="-4.9719999999999999E-3"/>
    <n v="674895857.10000002"/>
    <n v="-3374293.4671736392"/>
    <n v="-3763327.7699998617"/>
    <n v="-389034.3028262225"/>
  </r>
  <r>
    <x v="2252"/>
    <n v="0.53580000000000005"/>
    <n v="5.3580000000000008E-3"/>
    <n v="678108007.63000011"/>
    <n v="3616092.0023418008"/>
    <n v="3212150.5300000906"/>
    <n v="-403941.47234171024"/>
  </r>
  <r>
    <x v="2253"/>
    <n v="0.26650000000000001"/>
    <n v="2.6650000000000003E-3"/>
    <n v="679838071.16000009"/>
    <n v="1807157.8403339505"/>
    <n v="1730063.5299999714"/>
    <n v="-77094.310333979083"/>
  </r>
  <r>
    <x v="2254"/>
    <n v="-2.1600000000000001E-2"/>
    <n v="-2.1600000000000002E-4"/>
    <n v="677929583.42000008"/>
    <n v="-146845.02337056003"/>
    <n v="-1908487.7400000095"/>
    <n v="-1761642.7166294495"/>
  </r>
  <r>
    <x v="2255"/>
    <n v="0.14369999999999999"/>
    <n v="1.4369999999999999E-3"/>
    <n v="678501552.53999996"/>
    <n v="974184.81137454009"/>
    <n v="571969.11999988556"/>
    <n v="-402215.69137465453"/>
  </r>
  <r>
    <x v="2256"/>
    <n v="0.2152"/>
    <n v="2.1519999999999998E-3"/>
    <n v="679975808.41999996"/>
    <n v="1460135.3410660799"/>
    <n v="1474255.8799999952"/>
    <n v="14120.538933915319"/>
  </r>
  <r>
    <x v="2257"/>
    <n v="-2.1499999999999998E-2"/>
    <n v="-2.1499999999999999E-4"/>
    <n v="679744051.85000002"/>
    <n v="-146194.79881029998"/>
    <n v="-231756.56999993324"/>
    <n v="-85561.771189633262"/>
  </r>
  <r>
    <x v="2258"/>
    <n v="-1.0167999999999999"/>
    <n v="-1.0168E-2"/>
    <n v="672652699.65999997"/>
    <n v="-6911637.5192108005"/>
    <n v="-7091352.1900000572"/>
    <n v="-179714.67078925669"/>
  </r>
  <r>
    <x v="2259"/>
    <n v="-0.34720000000000001"/>
    <n v="-3.4720000000000003E-3"/>
    <n v="670796470.6500001"/>
    <n v="-2335450.1732195201"/>
    <n v="-1856229.0099998713"/>
    <n v="479221.16321964888"/>
  </r>
  <r>
    <x v="2260"/>
    <n v="-0.1234"/>
    <n v="-1.2339999999999999E-3"/>
    <n v="669886676.03999996"/>
    <n v="-827762.84478210006"/>
    <n v="-909794.61000013351"/>
    <n v="-82031.765218033455"/>
  </r>
  <r>
    <x v="2261"/>
    <n v="1.0248999999999999"/>
    <n v="1.0248999999999999E-2"/>
    <n v="676772777.66999996"/>
    <n v="6865668.5427339589"/>
    <n v="6886101.6299999952"/>
    <n v="20433.087266036309"/>
  </r>
  <r>
    <x v="2262"/>
    <n v="0.4677"/>
    <n v="4.6769999999999997E-3"/>
    <n v="680387072.57999992"/>
    <n v="3165266.2811625898"/>
    <n v="3614294.9099999666"/>
    <n v="449028.62883737683"/>
  </r>
  <r>
    <x v="2263"/>
    <n v="-7.8799999999999995E-2"/>
    <n v="-7.8799999999999996E-4"/>
    <n v="679976129.33999991"/>
    <n v="-536145.01319303992"/>
    <n v="-410943.24000000954"/>
    <n v="125201.77319303039"/>
  </r>
  <r>
    <x v="2264"/>
    <n v="9.3200000000000005E-2"/>
    <n v="9.320000000000001E-4"/>
    <n v="680126321.56999993"/>
    <n v="633737.75254488003"/>
    <n v="150192.23000001907"/>
    <n v="-483545.52254486096"/>
  </r>
  <r>
    <x v="2265"/>
    <n v="0.20050000000000001"/>
    <n v="2.0050000000000003E-3"/>
    <n v="681407183.00999999"/>
    <n v="1363653.2747478501"/>
    <n v="1280861.4400000572"/>
    <n v="-82791.83474779292"/>
  </r>
  <r>
    <x v="2266"/>
    <n v="-2.86E-2"/>
    <n v="-2.8600000000000001E-4"/>
    <n v="680804911.12"/>
    <n v="-194882.45434086001"/>
    <n v="-602271.88999998569"/>
    <n v="-407389.43565912568"/>
  </r>
  <r>
    <x v="2267"/>
    <n v="0.1072"/>
    <n v="1.072E-3"/>
    <n v="681074042.39999998"/>
    <n v="729822.86472064001"/>
    <n v="269131.27999997139"/>
    <n v="-460691.58472066862"/>
  </r>
  <r>
    <x v="2268"/>
    <n v="-0.74970000000000003"/>
    <n v="-7.4970000000000002E-3"/>
    <n v="675717105.68000007"/>
    <n v="-5106012.0958727999"/>
    <n v="-5356936.7199999094"/>
    <n v="-250924.62412710954"/>
  </r>
  <r>
    <x v="2269"/>
    <n v="0.54679999999999995"/>
    <n v="5.4679999999999998E-3"/>
    <n v="678685055.14999998"/>
    <n v="3694821.1338582402"/>
    <n v="2967949.4699999094"/>
    <n v="-726871.66385833081"/>
  </r>
  <r>
    <x v="2270"/>
    <n v="0.65110000000000001"/>
    <n v="6.5110000000000003E-3"/>
    <n v="681109725.94000006"/>
    <n v="4418918.3940816503"/>
    <n v="2424670.7900000811"/>
    <n v="-1994247.6040815692"/>
  </r>
  <r>
    <x v="2271"/>
    <n v="0.36259999999999998"/>
    <n v="3.6259999999999999E-3"/>
    <n v="682500077.79999995"/>
    <n v="2469703.8662584401"/>
    <n v="1390351.8599998951"/>
    <n v="-1079352.006258545"/>
  </r>
  <r>
    <x v="2272"/>
    <n v="0.5383"/>
    <n v="5.3829999999999998E-3"/>
    <n v="685981973.90999985"/>
    <n v="3673897.9187973994"/>
    <n v="3481896.1099998951"/>
    <n v="-192001.80879750429"/>
  </r>
  <r>
    <x v="2273"/>
    <n v="-0.39450000000000002"/>
    <n v="-3.9450000000000006E-3"/>
    <n v="682882514.46000004"/>
    <n v="-2706198.8870749497"/>
    <n v="-3099459.4499998093"/>
    <n v="-393260.56292485958"/>
  </r>
  <r>
    <x v="2274"/>
    <n v="0.90539999999999998"/>
    <n v="9.0539999999999995E-3"/>
    <n v="689083224.22000003"/>
    <n v="6182818.2859208398"/>
    <n v="6200709.7599999905"/>
    <n v="17891.474079150707"/>
  </r>
  <r>
    <x v="2275"/>
    <n v="-0.3014"/>
    <n v="-3.0140000000000002E-3"/>
    <n v="686650305.91999996"/>
    <n v="-2076896.8377990802"/>
    <n v="-2432918.3000000715"/>
    <n v="-356021.46220099134"/>
  </r>
  <r>
    <x v="2276"/>
    <n v="0.98429999999999995"/>
    <n v="9.8429999999999993E-3"/>
    <n v="693091672.15999997"/>
    <n v="6758698.9611705588"/>
    <n v="6441366.2400000095"/>
    <n v="-317332.72117054928"/>
  </r>
  <r>
    <x v="2277"/>
    <n v="-0.47339999999999999"/>
    <n v="-4.7339999999999995E-3"/>
    <n v="689643994.75"/>
    <n v="-3281095.9760054396"/>
    <n v="-3447677.4099999666"/>
    <n v="-166581.43399452697"/>
  </r>
  <r>
    <x v="2278"/>
    <n v="-0.67859999999999998"/>
    <n v="-6.7859999999999995E-3"/>
    <n v="684823315.61000001"/>
    <n v="-4679924.1483734995"/>
    <n v="-4820679.1399999857"/>
    <n v="-140754.99162648618"/>
  </r>
  <r>
    <x v="2279"/>
    <n v="0.73250000000000004"/>
    <n v="7.3250000000000008E-3"/>
    <n v="689397064.19000006"/>
    <n v="5016330.7868432505"/>
    <n v="4573748.5800000429"/>
    <n v="-442582.20684320759"/>
  </r>
  <r>
    <x v="2280"/>
    <n v="5.5899999999999998E-2"/>
    <n v="5.5900000000000004E-4"/>
    <n v="689349359.51999986"/>
    <n v="385372.95888221008"/>
    <n v="-47704.670000195503"/>
    <n v="-433077.62888240558"/>
  </r>
  <r>
    <x v="2281"/>
    <n v="0.35639999999999999"/>
    <n v="3.5639999999999999E-3"/>
    <n v="692488053.32000005"/>
    <n v="2456841.1173292794"/>
    <n v="3138693.8000001907"/>
    <n v="681852.68267091131"/>
  </r>
  <r>
    <x v="2282"/>
    <n v="0.2019"/>
    <n v="2.019E-3"/>
    <n v="693197480.64999986"/>
    <n v="1398133.3796530801"/>
    <n v="709427.3299998045"/>
    <n v="-688706.04965327564"/>
  </r>
  <r>
    <x v="2283"/>
    <n v="0.20849999999999999"/>
    <n v="2.085E-3"/>
    <n v="695252358.67000008"/>
    <n v="1445316.7471552498"/>
    <n v="2054878.0200002193"/>
    <n v="609561.27284496953"/>
  </r>
  <r>
    <x v="2284"/>
    <n v="2.0799999999999999E-2"/>
    <n v="2.0799999999999999E-4"/>
    <n v="694799730.38999999"/>
    <n v="144612.49060336"/>
    <n v="-452628.2800000906"/>
    <n v="-597240.7706034506"/>
  </r>
  <r>
    <x v="2285"/>
    <n v="0.1109"/>
    <n v="1.109E-3"/>
    <n v="694782948.95999992"/>
    <n v="770532.90100250999"/>
    <n v="-16781.430000066757"/>
    <n v="-787314.33100257674"/>
  </r>
  <r>
    <x v="2286"/>
    <n v="0.32550000000000001"/>
    <n v="3.2550000000000001E-3"/>
    <n v="695179370.88"/>
    <n v="2261518.4988647997"/>
    <n v="396421.92000007629"/>
    <n v="-1865096.5788647234"/>
  </r>
  <r>
    <x v="2287"/>
    <n v="-0.89049999999999996"/>
    <n v="-8.9049999999999997E-3"/>
    <n v="688698592.59000003"/>
    <n v="-6190572.2976863999"/>
    <n v="-6480778.2899999619"/>
    <n v="-290205.99231356196"/>
  </r>
  <r>
    <x v="2288"/>
    <n v="0.35520000000000002"/>
    <n v="3.552E-3"/>
    <n v="691157670.42000008"/>
    <n v="2446257.4008796802"/>
    <n v="2459077.8300000429"/>
    <n v="12820.429120362736"/>
  </r>
  <r>
    <x v="2289"/>
    <n v="3.4700000000000002E-2"/>
    <n v="3.4700000000000003E-4"/>
    <n v="691048566.52999997"/>
    <n v="239831.71163574004"/>
    <n v="-109103.8900001049"/>
    <n v="-348935.60163584491"/>
  </r>
  <r>
    <x v="2290"/>
    <n v="-0.27750000000000002"/>
    <n v="-2.7750000000000001E-3"/>
    <n v="687742623.66999996"/>
    <n v="-1917659.77212075"/>
    <n v="-3305942.8600000143"/>
    <n v="-1388283.0878792643"/>
  </r>
  <r>
    <x v="2291"/>
    <n v="8.3500000000000005E-2"/>
    <n v="8.3500000000000002E-4"/>
    <n v="687790300.13999999"/>
    <n v="574265.09076445003"/>
    <n v="47676.47000002861"/>
    <n v="-526588.62076442142"/>
  </r>
  <r>
    <x v="2292"/>
    <n v="-0.80640000000000001"/>
    <n v="-8.064E-3"/>
    <n v="681927429.1099999"/>
    <n v="-5546340.9803289594"/>
    <n v="-5862871.0300000906"/>
    <n v="-316530.04967113119"/>
  </r>
  <r>
    <x v="2293"/>
    <n v="9.8100000000000007E-2"/>
    <n v="9.810000000000001E-4"/>
    <n v="682808225.67999995"/>
    <n v="668970.80795690999"/>
    <n v="880796.57000005245"/>
    <n v="211825.76204314246"/>
  </r>
  <r>
    <x v="2294"/>
    <n v="1.4142999999999999"/>
    <n v="1.4142999999999999E-2"/>
    <n v="691142184.88"/>
    <n v="9656956.7357922383"/>
    <n v="8333959.2000000477"/>
    <n v="-1322997.5357921906"/>
  </r>
  <r>
    <x v="2295"/>
    <n v="0.22090000000000001"/>
    <n v="2.209E-3"/>
    <n v="691768896.81000006"/>
    <n v="1526733.0863999201"/>
    <n v="626711.93000006676"/>
    <n v="-900021.15639985329"/>
  </r>
  <r>
    <x v="2296"/>
    <n v="-0.31690000000000002"/>
    <n v="-3.1689999999999999E-3"/>
    <n v="689100672.41999996"/>
    <n v="-2192215.6339908903"/>
    <n v="-2668224.3900001049"/>
    <n v="-476008.75600921456"/>
  </r>
  <r>
    <x v="2297"/>
    <n v="8.9800000000000005E-2"/>
    <n v="8.9800000000000004E-4"/>
    <n v="689744131.41000009"/>
    <n v="618812.40383315994"/>
    <n v="643458.99000012875"/>
    <n v="24646.586166968802"/>
  </r>
  <r>
    <x v="2298"/>
    <n v="-0.2555"/>
    <n v="-2.555E-3"/>
    <n v="685491402.30999994"/>
    <n v="-1762296.2557525502"/>
    <n v="-4252729.1000001431"/>
    <n v="-2490432.8442475926"/>
  </r>
  <r>
    <x v="2299"/>
    <n v="0.3392"/>
    <n v="3.392E-3"/>
    <n v="687061608.70000005"/>
    <n v="2325186.8366355198"/>
    <n v="1570206.3900001049"/>
    <n v="-754980.44663541485"/>
  </r>
  <r>
    <x v="2300"/>
    <n v="0.9244"/>
    <n v="9.2440000000000005E-3"/>
    <n v="693532281.36000001"/>
    <n v="6351197.5108228009"/>
    <n v="6470672.6599999666"/>
    <n v="119475.1491771657"/>
  </r>
  <r>
    <x v="2301"/>
    <n v="-2.7300000000000001E-2"/>
    <n v="-2.7300000000000002E-4"/>
    <n v="693285362.35000002"/>
    <n v="-189334.31281128002"/>
    <n v="-246919.00999999046"/>
    <n v="-57584.697188710445"/>
  </r>
  <r>
    <x v="2302"/>
    <n v="-0.76580000000000004"/>
    <n v="-7.6580000000000007E-3"/>
    <n v="688678685.82000005"/>
    <n v="-5309179.3048763005"/>
    <n v="-4606676.5299999714"/>
    <n v="702502.77487632912"/>
  </r>
  <r>
    <x v="2303"/>
    <n v="0.503"/>
    <n v="5.0299999999999997E-3"/>
    <n v="692992495.08000004"/>
    <n v="3464053.7896746001"/>
    <n v="4313809.2599999905"/>
    <n v="849755.47032539034"/>
  </r>
  <r>
    <x v="2304"/>
    <n v="0.56899999999999995"/>
    <n v="5.6899999999999997E-3"/>
    <n v="696950460.34000003"/>
    <n v="3943127.2970052003"/>
    <n v="3957965.2599999905"/>
    <n v="14837.96299479017"/>
  </r>
  <r>
    <x v="2305"/>
    <n v="-0.64759999999999995"/>
    <n v="-6.4759999999999991E-3"/>
    <n v="692332300.40999997"/>
    <n v="-4513451.1811618395"/>
    <n v="-4618159.9300000668"/>
    <n v="-104708.74883822724"/>
  </r>
  <r>
    <x v="2306"/>
    <n v="-0.10290000000000001"/>
    <n v="-1.029E-3"/>
    <n v="691476693.29999995"/>
    <n v="-712409.9371218899"/>
    <n v="-855607.11000001431"/>
    <n v="-143197.1728781244"/>
  </r>
  <r>
    <x v="2307"/>
    <n v="0.96840000000000004"/>
    <n v="9.6839999999999999E-3"/>
    <n v="697899595.7299999"/>
    <n v="6696260.2979171993"/>
    <n v="6422902.4299999475"/>
    <n v="-273357.86791725177"/>
  </r>
  <r>
    <x v="2308"/>
    <n v="-0.53059999999999996"/>
    <n v="-5.306E-3"/>
    <n v="694527357.23999989"/>
    <n v="-3703055.2549433797"/>
    <n v="-3372238.4900000095"/>
    <n v="330816.76494337013"/>
  </r>
  <r>
    <x v="2309"/>
    <n v="-8.8900000000000007E-2"/>
    <n v="-8.8900000000000003E-4"/>
    <n v="693712895.70000005"/>
    <n v="-617434.82058635994"/>
    <n v="-814461.53999984264"/>
    <n v="-197026.7194134827"/>
  </r>
  <r>
    <x v="2310"/>
    <n v="-0.69820000000000004"/>
    <n v="-6.9820000000000004E-3"/>
    <n v="688680921.22000003"/>
    <n v="-4843503.4377774009"/>
    <n v="-5031974.4800000191"/>
    <n v="-188471.04222261813"/>
  </r>
  <r>
    <x v="2311"/>
    <n v="0.26190000000000002"/>
    <n v="2.6190000000000002E-3"/>
    <n v="690306832.75"/>
    <n v="1803655.3326751802"/>
    <n v="1625911.5299999714"/>
    <n v="-177743.80267520878"/>
  </r>
  <r>
    <x v="2312"/>
    <n v="0.37119999999999997"/>
    <n v="3.7119999999999996E-3"/>
    <n v="693131653.23000002"/>
    <n v="2562418.9631679999"/>
    <n v="2824820.4800000191"/>
    <n v="262401.5168320192"/>
  </r>
  <r>
    <x v="2313"/>
    <n v="0.48630000000000001"/>
    <n v="4.8630000000000001E-3"/>
    <n v="696241079.39999998"/>
    <n v="3370699.2296574903"/>
    <n v="3109426.1699999571"/>
    <n v="-261273.05965753319"/>
  </r>
  <r>
    <x v="2314"/>
    <n v="0.67479999999999996"/>
    <n v="6.7479999999999997E-3"/>
    <n v="700752283.14999998"/>
    <n v="4698234.8037911998"/>
    <n v="4511203.75"/>
    <n v="-187031.05379119981"/>
  </r>
  <r>
    <x v="2315"/>
    <n v="0.2031"/>
    <n v="2.0309999999999998E-3"/>
    <n v="702003430.77999997"/>
    <n v="1423227.8870776498"/>
    <n v="1251147.6299999952"/>
    <n v="-172080.25707765459"/>
  </r>
  <r>
    <x v="2316"/>
    <n v="-0.62160000000000004"/>
    <n v="-6.2160000000000002E-3"/>
    <n v="696648658.97000003"/>
    <n v="-4363653.3257284798"/>
    <n v="-5354771.8099999428"/>
    <n v="-991118.48427146301"/>
  </r>
  <r>
    <x v="2317"/>
    <n v="-0.11559999999999999"/>
    <n v="-1.1559999999999999E-3"/>
    <n v="695444803.85000002"/>
    <n v="-805325.84976931999"/>
    <n v="-1203855.1200000048"/>
    <n v="-398529.27023068478"/>
  </r>
  <r>
    <x v="2318"/>
    <n v="0.76919999999999999"/>
    <n v="7.6920000000000001E-3"/>
    <n v="700755764.16999996"/>
    <n v="5349361.4312142003"/>
    <n v="5310960.3199999332"/>
    <n v="-38401.11121426709"/>
  </r>
  <r>
    <x v="2319"/>
    <n v="0.19589999999999999"/>
    <n v="1.9589999999999998E-3"/>
    <n v="700588909.58000004"/>
    <n v="1372780.5420090298"/>
    <n v="-166854.58999991417"/>
    <n v="-1539635.1320089439"/>
  </r>
  <r>
    <x v="2320"/>
    <n v="-0.9506"/>
    <n v="-9.5060000000000006E-3"/>
    <n v="691370007.57000005"/>
    <n v="-6659798.1744674807"/>
    <n v="-9218902.0099999905"/>
    <n v="-2559103.8355325097"/>
  </r>
  <r>
    <x v="2321"/>
    <n v="-0.61260000000000003"/>
    <n v="-6.1260000000000004E-3"/>
    <n v="687032315.44000006"/>
    <n v="-4235332.666373821"/>
    <n v="-4337692.1299999952"/>
    <n v="-102359.46362617426"/>
  </r>
  <r>
    <x v="2322"/>
    <n v="-0.97929999999999995"/>
    <n v="-9.7929999999999996E-3"/>
    <n v="681161628.17000008"/>
    <n v="-6728107.4651039205"/>
    <n v="-5870687.2699999809"/>
    <n v="857420.19510393962"/>
  </r>
  <r>
    <x v="2323"/>
    <n v="0.53949999999999998"/>
    <n v="5.3949999999999996E-3"/>
    <n v="685732170.42000008"/>
    <n v="3674866.9839771502"/>
    <n v="4570542.25"/>
    <n v="895675.26602284983"/>
  </r>
  <r>
    <x v="2324"/>
    <n v="-4.1300000000000003E-2"/>
    <n v="-4.1300000000000001E-4"/>
    <n v="685137130.11999989"/>
    <n v="-283207.38638346002"/>
    <n v="-595040.30000019073"/>
    <n v="-311832.91361673072"/>
  </r>
  <r>
    <x v="2325"/>
    <n v="0.30969999999999998"/>
    <n v="3.0969999999999999E-3"/>
    <n v="687175857.44000006"/>
    <n v="2121869.6919816397"/>
    <n v="2038727.3200001717"/>
    <n v="-83142.371981468052"/>
  </r>
  <r>
    <x v="2326"/>
    <n v="-0.26069999999999999"/>
    <n v="-2.6069999999999999E-3"/>
    <n v="685216772.71000004"/>
    <n v="-1791467.4603460801"/>
    <n v="-1959084.7300000191"/>
    <n v="-167617.26965393894"/>
  </r>
  <r>
    <x v="2327"/>
    <n v="0.63970000000000005"/>
    <n v="6.3970000000000008E-3"/>
    <n v="689023681.94000006"/>
    <n v="4383331.6950258706"/>
    <n v="3806909.2300000191"/>
    <n v="-576422.4650258515"/>
  </r>
  <r>
    <x v="2328"/>
    <n v="-0.46479999999999999"/>
    <n v="-4.6480000000000002E-3"/>
    <n v="685778404.77999997"/>
    <n v="-3202582.0736571206"/>
    <n v="-3245277.1600000858"/>
    <n v="-42695.086342965253"/>
  </r>
  <r>
    <x v="2329"/>
    <n v="-1.0024999999999999"/>
    <n v="-1.0024999999999999E-2"/>
    <n v="678599826.75999999"/>
    <n v="-6874928.5079194987"/>
    <n v="-7178578.0199999809"/>
    <n v="-303649.51208048221"/>
  </r>
  <r>
    <x v="2330"/>
    <n v="-0.47860000000000003"/>
    <n v="-4.7860000000000003E-3"/>
    <n v="675496420.22000003"/>
    <n v="-3247778.7708733603"/>
    <n v="-3103406.5399999619"/>
    <n v="144372.23087339848"/>
  </r>
  <r>
    <x v="2331"/>
    <n v="-0.75270000000000004"/>
    <n v="-7.5270000000000007E-3"/>
    <n v="670745132.07999992"/>
    <n v="-5084461.554995941"/>
    <n v="-4751288.1400001049"/>
    <n v="333173.41499583609"/>
  </r>
  <r>
    <x v="2332"/>
    <n v="-0.28789999999999999"/>
    <n v="-2.879E-3"/>
    <n v="668515012.84000003"/>
    <n v="-1931075.2352583199"/>
    <n v="-2230119.2399998903"/>
    <n v="-299044.00474157045"/>
  </r>
  <r>
    <x v="2333"/>
    <n v="-1.0774999999999999"/>
    <n v="-1.0775E-2"/>
    <n v="660901383.91999996"/>
    <n v="-7203249.2633509999"/>
    <n v="-7613628.9200000763"/>
    <n v="-410379.65664907638"/>
  </r>
  <r>
    <x v="2334"/>
    <n v="1.1605000000000001"/>
    <n v="1.1605000000000001E-2"/>
    <n v="668608769.7700001"/>
    <n v="7669760.5603916002"/>
    <n v="7707385.8500001431"/>
    <n v="37625.289608542807"/>
  </r>
  <r>
    <x v="2335"/>
    <n v="0.62639999999999996"/>
    <n v="6.2639999999999996E-3"/>
    <n v="672778675.02999997"/>
    <n v="4188165.3338392805"/>
    <n v="4169905.2599998713"/>
    <n v="-18260.073839409277"/>
  </r>
  <r>
    <x v="2336"/>
    <n v="4.9000000000000002E-2"/>
    <n v="4.8999999999999998E-4"/>
    <n v="672642781.43000007"/>
    <n v="329661.55076469999"/>
    <n v="-135893.59999990463"/>
    <n v="-465555.15076460462"/>
  </r>
  <r>
    <x v="2337"/>
    <n v="0.53129999999999999"/>
    <n v="5.313E-3"/>
    <n v="676303079.63999999"/>
    <n v="3573751.0977375903"/>
    <n v="3660298.2099999189"/>
    <n v="86547.112262328621"/>
  </r>
  <r>
    <x v="2338"/>
    <n v="9.0399999999999994E-2"/>
    <n v="9.0399999999999996E-4"/>
    <n v="677120530.05000007"/>
    <n v="611377.98399455997"/>
    <n v="817450.41000008583"/>
    <n v="206072.42600552586"/>
  </r>
  <r>
    <x v="2339"/>
    <n v="-0.63919999999999999"/>
    <n v="-6.3920000000000001E-3"/>
    <n v="673052949.91000009"/>
    <n v="-4328154.4280796004"/>
    <n v="-4067580.1399999857"/>
    <n v="260574.28807961475"/>
  </r>
  <r>
    <x v="2340"/>
    <n v="0.1958"/>
    <n v="1.9580000000000001E-3"/>
    <n v="674631134.85000002"/>
    <n v="1317837.6759237803"/>
    <n v="1578184.939999938"/>
    <n v="260347.26407615771"/>
  </r>
  <r>
    <x v="2341"/>
    <n v="0.35589999999999999"/>
    <n v="3.5590000000000001E-3"/>
    <n v="676914140.56000006"/>
    <n v="2401012.2089311504"/>
    <n v="2283005.7100000381"/>
    <n v="-118006.49893111223"/>
  </r>
  <r>
    <x v="2342"/>
    <n v="0.42420000000000002"/>
    <n v="4.2420000000000001E-3"/>
    <n v="680766051.98000002"/>
    <n v="2871469.7842555204"/>
    <n v="3851911.4199999571"/>
    <n v="980441.63574443664"/>
  </r>
  <r>
    <x v="2343"/>
    <n v="0.48470000000000002"/>
    <n v="4.8470000000000006E-3"/>
    <n v="684916206.84000003"/>
    <n v="3299673.0539470604"/>
    <n v="4150154.8600000143"/>
    <n v="850481.80605295394"/>
  </r>
  <r>
    <x v="2344"/>
    <n v="2.07E-2"/>
    <n v="2.0699999999999999E-4"/>
    <n v="685053424.36000001"/>
    <n v="141777.65481588"/>
    <n v="137217.51999998093"/>
    <n v="-4560.1348158990731"/>
  </r>
  <r>
    <x v="2345"/>
    <n v="0.19289999999999999"/>
    <n v="1.9289999999999999E-3"/>
    <n v="686119660.18999994"/>
    <n v="1321468.0555904401"/>
    <n v="1066235.8299999237"/>
    <n v="-255232.22559051635"/>
  </r>
  <r>
    <x v="2346"/>
    <n v="0.56379999999999997"/>
    <n v="5.6379999999999998E-3"/>
    <n v="689312289.27999997"/>
    <n v="3868342.6441512196"/>
    <n v="3192629.0900000334"/>
    <n v="-675713.55415118625"/>
  </r>
  <r>
    <x v="2347"/>
    <n v="-0.1983"/>
    <n v="-1.983E-3"/>
    <n v="687754974.13"/>
    <n v="-1366906.2696422399"/>
    <n v="-1557315.1499999762"/>
    <n v="-190408.88035773626"/>
  </r>
  <r>
    <x v="2348"/>
    <n v="0.37680000000000002"/>
    <n v="3.7680000000000001E-3"/>
    <n v="690482563.53999996"/>
    <n v="2591460.7425218401"/>
    <n v="2727589.4099999666"/>
    <n v="136128.66747812647"/>
  </r>
  <r>
    <x v="2349"/>
    <n v="0.83950000000000002"/>
    <n v="8.3949999999999997E-3"/>
    <n v="696367626.03999996"/>
    <n v="5796601.1209182991"/>
    <n v="5885062.5"/>
    <n v="88461.379081700929"/>
  </r>
  <r>
    <x v="2350"/>
    <n v="-0.16239999999999999"/>
    <n v="-1.6239999999999998E-3"/>
    <n v="694547735.98000002"/>
    <n v="-1130901.0246889598"/>
    <n v="-1819890.0599999428"/>
    <n v="-688989.03531098296"/>
  </r>
  <r>
    <x v="2351"/>
    <n v="-0.2576"/>
    <n v="-2.5760000000000002E-3"/>
    <n v="693245461.12000012"/>
    <n v="-1789154.9678844803"/>
    <n v="-1302274.8599998951"/>
    <n v="486880.10788458516"/>
  </r>
  <r>
    <x v="2352"/>
    <n v="0.4078"/>
    <n v="4.078E-3"/>
    <n v="696091034.46000004"/>
    <n v="2827054.9904473606"/>
    <n v="2845573.3399999142"/>
    <n v="18518.349552553613"/>
  </r>
  <r>
    <x v="2353"/>
    <n v="-0.27079999999999999"/>
    <n v="-2.7079999999999999E-3"/>
    <n v="694419620.29999995"/>
    <n v="-1885014.5213176801"/>
    <n v="-1671414.1600000858"/>
    <n v="213600.3613175943"/>
  </r>
  <r>
    <x v="2354"/>
    <n v="7.4700000000000003E-2"/>
    <n v="7.4700000000000005E-4"/>
    <n v="694909645.9000001"/>
    <n v="518731.45636409998"/>
    <n v="490025.60000014305"/>
    <n v="-28705.856363956933"/>
  </r>
  <r>
    <x v="2355"/>
    <n v="0.1085"/>
    <n v="1.085E-3"/>
    <n v="695292381.64999998"/>
    <n v="753976.96580150013"/>
    <n v="382735.74999988079"/>
    <n v="-371241.21580161934"/>
  </r>
  <r>
    <x v="2356"/>
    <n v="-4.07E-2"/>
    <n v="-4.0700000000000003E-4"/>
    <n v="694701117.80999994"/>
    <n v="-282983.99933155003"/>
    <n v="-591263.84000003338"/>
    <n v="-308279.84066848335"/>
  </r>
  <r>
    <x v="2357"/>
    <n v="0.1288"/>
    <n v="1.2880000000000001E-3"/>
    <n v="695506131.4000001"/>
    <n v="894775.03973928001"/>
    <n v="805013.59000015259"/>
    <n v="-89761.44973912742"/>
  </r>
  <r>
    <x v="2358"/>
    <n v="3.3799999999999997E-2"/>
    <n v="3.3799999999999998E-4"/>
    <n v="695505356.42999995"/>
    <n v="235081.07241320002"/>
    <n v="-774.97000014781952"/>
    <n v="-235856.04241334784"/>
  </r>
  <r>
    <x v="2359"/>
    <n v="-0.49399999999999999"/>
    <n v="-4.9399999999999999E-3"/>
    <n v="692515963.98999989"/>
    <n v="-3435796.4607641995"/>
    <n v="-2989392.4400000572"/>
    <n v="446404.02076414227"/>
  </r>
  <r>
    <x v="2360"/>
    <n v="-0.61209999999999998"/>
    <n v="-6.1209999999999997E-3"/>
    <n v="687899570.51999998"/>
    <n v="-4238890.2155827889"/>
    <n v="-4616393.4699999094"/>
    <n v="-377503.25441712048"/>
  </r>
  <r>
    <x v="2361"/>
    <n v="0.56110000000000004"/>
    <n v="5.6110000000000005E-3"/>
    <n v="691566870.71999991"/>
    <n v="3859804.4901877204"/>
    <n v="3667300.1999999285"/>
    <n v="-192504.29018779192"/>
  </r>
  <r>
    <x v="2362"/>
    <n v="0.50349999999999995"/>
    <n v="5.0349999999999995E-3"/>
    <n v="694776739.50999999"/>
    <n v="3482039.1940751993"/>
    <n v="3209868.7900000811"/>
    <n v="-272170.40407511825"/>
  </r>
  <r>
    <x v="2363"/>
    <n v="0.2031"/>
    <n v="2.0309999999999998E-3"/>
    <n v="696127527.44999993"/>
    <n v="1411091.5579448098"/>
    <n v="1350787.939999938"/>
    <n v="-60303.617944871774"/>
  </r>
  <r>
    <x v="2364"/>
    <n v="1.1013999999999999"/>
    <n v="1.1013999999999999E-2"/>
    <n v="705262507.12"/>
    <n v="7667148.5873342985"/>
    <n v="9134979.6700000763"/>
    <n v="1467831.0826657778"/>
  </r>
  <r>
    <x v="2365"/>
    <n v="6.0100000000000001E-2"/>
    <n v="6.0099999999999997E-4"/>
    <n v="705673646.96999991"/>
    <n v="423862.76677911996"/>
    <n v="411139.84999990463"/>
    <n v="-12722.916779215331"/>
  </r>
  <r>
    <x v="2366"/>
    <n v="0.33400000000000002"/>
    <n v="3.3400000000000001E-3"/>
    <n v="708285934.31000006"/>
    <n v="2356949.9808797999"/>
    <n v="2612287.3400001526"/>
    <n v="255337.35912035266"/>
  </r>
  <r>
    <x v="2367"/>
    <n v="0.68569999999999998"/>
    <n v="6.8569999999999994E-3"/>
    <n v="712699796.63999999"/>
    <n v="4856716.6515636696"/>
    <n v="4413862.3299999237"/>
    <n v="-442854.32156374585"/>
  </r>
  <r>
    <x v="2368"/>
    <n v="-0.41649999999999998"/>
    <n v="-4.1649999999999994E-3"/>
    <n v="709557066.70000005"/>
    <n v="-2968394.6530055995"/>
    <n v="-3142729.939999938"/>
    <n v="-174335.2869943385"/>
  </r>
  <r>
    <x v="2369"/>
    <n v="0.12609999999999999"/>
    <n v="1.261E-3"/>
    <n v="710474329.06000006"/>
    <n v="894751.46110870002"/>
    <n v="917262.36000001431"/>
    <n v="22510.898891314282"/>
  </r>
  <r>
    <x v="2370"/>
    <n v="0.39119999999999999"/>
    <n v="3.9119999999999997E-3"/>
    <n v="712542735.63"/>
    <n v="2779375.5752827199"/>
    <n v="2068406.5699999332"/>
    <n v="-710969.00528278667"/>
  </r>
  <r>
    <x v="2371"/>
    <n v="0.77280000000000004"/>
    <n v="7.7280000000000005E-3"/>
    <n v="717520373.70999992"/>
    <n v="5506530.2609486403"/>
    <n v="4977638.0799999237"/>
    <n v="-528892.18094871659"/>
  </r>
  <r>
    <x v="2372"/>
    <n v="-6.6E-3"/>
    <n v="-6.6000000000000005E-5"/>
    <n v="717339863.80999994"/>
    <n v="-47356.34466486"/>
    <n v="-180509.89999997616"/>
    <n v="-133153.55533511617"/>
  </r>
  <r>
    <x v="2373"/>
    <n v="0.69479999999999997"/>
    <n v="6.9479999999999993E-3"/>
    <n v="721970001.24000001"/>
    <n v="4984077.3737518787"/>
    <n v="4630137.4300000668"/>
    <n v="-353939.94375181198"/>
  </r>
  <r>
    <x v="2374"/>
    <n v="-0.18229999999999999"/>
    <n v="-1.823E-3"/>
    <n v="720694990.56000006"/>
    <n v="-1316151.3122605199"/>
    <n v="-1275010.6799999475"/>
    <n v="41140.632260572398"/>
  </r>
  <r>
    <x v="2375"/>
    <n v="-0.1043"/>
    <n v="-1.0430000000000001E-3"/>
    <n v="719846840.46000004"/>
    <n v="-751684.8751540801"/>
    <n v="-848150.10000002384"/>
    <n v="-96465.22484594374"/>
  </r>
  <r>
    <x v="2376"/>
    <n v="-0.16969999999999999"/>
    <n v="-1.6969999999999999E-3"/>
    <n v="718317113.41000009"/>
    <n v="-1221580.0882606201"/>
    <n v="-1529727.0499999523"/>
    <n v="-308146.96173933218"/>
  </r>
  <r>
    <x v="2377"/>
    <n v="-0.86970000000000003"/>
    <n v="-8.6969999999999999E-3"/>
    <n v="711263435.98000002"/>
    <n v="-6247203.9353267709"/>
    <n v="-7053677.4300000668"/>
    <n v="-806473.49467329588"/>
  </r>
  <r>
    <x v="2378"/>
    <n v="0.56069999999999998"/>
    <n v="5.607E-3"/>
    <n v="715034696.75"/>
    <n v="3988054.0855398602"/>
    <n v="3771260.7699999809"/>
    <n v="-216793.31553987926"/>
  </r>
  <r>
    <x v="2379"/>
    <n v="-0.14430000000000001"/>
    <n v="-1.4430000000000001E-3"/>
    <n v="713868760.97000003"/>
    <n v="-1031795.0674102501"/>
    <n v="-1165935.7799999714"/>
    <n v="-134140.71258972131"/>
  </r>
  <r>
    <x v="2380"/>
    <n v="-0.56499999999999995"/>
    <n v="-5.6499999999999996E-3"/>
    <n v="709417734.38999999"/>
    <n v="-4033358.4994804999"/>
    <n v="-4451026.5800000429"/>
    <n v="-417668.08051954303"/>
  </r>
  <r>
    <x v="2381"/>
    <n v="-0.1321"/>
    <n v="-1.3209999999999999E-3"/>
    <n v="708898558.83000004"/>
    <n v="-937140.82712918997"/>
    <n v="-519175.55999994278"/>
    <n v="417965.26712924719"/>
  </r>
  <r>
    <x v="2382"/>
    <n v="-0.37709999999999999"/>
    <n v="-3.771E-3"/>
    <n v="706575165.50999999"/>
    <n v="-2673256.4653479303"/>
    <n v="-2323393.3200000525"/>
    <n v="349863.14534787787"/>
  </r>
  <r>
    <x v="2383"/>
    <n v="3.32E-2"/>
    <n v="3.3199999999999999E-4"/>
    <n v="706692458.28999996"/>
    <n v="234582.95494932"/>
    <n v="117292.77999997139"/>
    <n v="-117290.17494934861"/>
  </r>
  <r>
    <x v="2384"/>
    <n v="0.36509999999999998"/>
    <n v="3.6509999999999997E-3"/>
    <n v="710305046.40999997"/>
    <n v="2580134.1652167896"/>
    <n v="3612588.1200000048"/>
    <n v="1032453.9547832152"/>
  </r>
  <r>
    <x v="2385"/>
    <n v="0.15210000000000001"/>
    <n v="1.5210000000000002E-3"/>
    <n v="711784531.06000006"/>
    <n v="1080373.9755896102"/>
    <n v="1479484.6500000954"/>
    <n v="399110.6744104852"/>
  </r>
  <r>
    <x v="2386"/>
    <n v="-6.6000000000000003E-2"/>
    <n v="-6.6E-4"/>
    <n v="712229353.34000003"/>
    <n v="-469777.79049960006"/>
    <n v="444822.27999997139"/>
    <n v="914600.07049957151"/>
  </r>
  <r>
    <x v="2387"/>
    <n v="9.9099999999999994E-2"/>
    <n v="9.9099999999999991E-4"/>
    <n v="712704295.36000001"/>
    <n v="705819.28915993997"/>
    <n v="474942.01999998093"/>
    <n v="-230877.26915995905"/>
  </r>
  <r>
    <x v="2388"/>
    <n v="0.12540000000000001"/>
    <n v="1.2540000000000001E-3"/>
    <n v="713942235.12999988"/>
    <n v="893731.18638144014"/>
    <n v="1237939.7699998617"/>
    <n v="344208.58361842157"/>
  </r>
  <r>
    <x v="2389"/>
    <n v="0.71870000000000001"/>
    <n v="7.1869999999999998E-3"/>
    <n v="719077725.41000009"/>
    <n v="5131102.8438793086"/>
    <n v="5135490.2800002098"/>
    <n v="4387.4361209012568"/>
  </r>
  <r>
    <x v="2390"/>
    <n v="-0.16370000000000001"/>
    <n v="-1.6370000000000002E-3"/>
    <n v="717752639.48000002"/>
    <n v="-1177130.2364961703"/>
    <n v="-1325085.9300000668"/>
    <n v="-147955.69350389647"/>
  </r>
  <r>
    <x v="2391"/>
    <n v="0.54430000000000001"/>
    <n v="5.4429999999999999E-3"/>
    <n v="721813520.14999998"/>
    <n v="3906727.6166896401"/>
    <n v="4060880.6699999571"/>
    <n v="154153.05331031699"/>
  </r>
  <r>
    <x v="2392"/>
    <n v="-0.29349999999999998"/>
    <n v="-2.9349999999999997E-3"/>
    <n v="719294947.32999992"/>
    <n v="-2118522.6816402497"/>
    <n v="-2518572.8200000525"/>
    <n v="-400050.13835980278"/>
  </r>
  <r>
    <x v="2393"/>
    <n v="0.51019999999999999"/>
    <n v="5.1019999999999998E-3"/>
    <n v="722767616.59000003"/>
    <n v="3669842.8212776594"/>
    <n v="3472669.2600001097"/>
    <n v="-197173.56127754971"/>
  </r>
  <r>
    <x v="2394"/>
    <n v="-1.1584000000000001"/>
    <n v="-1.1584000000000001E-2"/>
    <n v="714972217.02999997"/>
    <n v="-8372540.0705785612"/>
    <n v="-7795399.560000062"/>
    <n v="577140.51057849918"/>
  </r>
  <r>
    <x v="2395"/>
    <n v="-0.38190000000000002"/>
    <n v="-3.8190000000000003E-3"/>
    <n v="712184629.30999994"/>
    <n v="-2730478.8968375702"/>
    <n v="-2787587.7200000286"/>
    <n v="-57108.823162458371"/>
  </r>
  <r>
    <x v="2396"/>
    <n v="-0.83940000000000003"/>
    <n v="-8.3940000000000004E-3"/>
    <n v="706263276.61000013"/>
    <n v="-5978077.7784281401"/>
    <n v="-5921352.6999998093"/>
    <n v="56725.078428330831"/>
  </r>
  <r>
    <x v="2397"/>
    <n v="1.0998000000000001"/>
    <n v="1.0998000000000001E-2"/>
    <n v="713932052.96000004"/>
    <n v="7767483.5161567824"/>
    <n v="7668776.3499999046"/>
    <n v="-98707.166156877764"/>
  </r>
  <r>
    <x v="2398"/>
    <n v="-0.1648"/>
    <n v="-1.6479999999999999E-3"/>
    <n v="712727745.38999987"/>
    <n v="-1176560.0232780799"/>
    <n v="-1204307.5700001717"/>
    <n v="-27747.546722091734"/>
  </r>
  <r>
    <x v="2399"/>
    <n v="-1.4263999999999999"/>
    <n v="-1.4263999999999999E-2"/>
    <n v="702766873.93000007"/>
    <n v="-10166348.560242957"/>
    <n v="-9960871.4599997997"/>
    <n v="205477.10024315678"/>
  </r>
  <r>
    <x v="2400"/>
    <n v="-0.8508"/>
    <n v="-8.5079999999999999E-3"/>
    <n v="696449472.41999996"/>
    <n v="-5979140.5633964408"/>
    <n v="-6317401.5100001097"/>
    <n v="-338260.94660366885"/>
  </r>
  <r>
    <x v="2401"/>
    <n v="0.89859999999999995"/>
    <n v="8.9859999999999992E-3"/>
    <n v="702704893.51999998"/>
    <n v="6258294.9591661189"/>
    <n v="6255421.1000000238"/>
    <n v="-2873.8591660950333"/>
  </r>
  <r>
    <x v="2402"/>
    <n v="0.45540000000000003"/>
    <n v="4.5539999999999999E-3"/>
    <n v="705662823.36000013"/>
    <n v="3200118.0850900798"/>
    <n v="2957929.8400001526"/>
    <n v="-242188.24508992722"/>
  </r>
  <r>
    <x v="2403"/>
    <n v="-0.75990000000000002"/>
    <n v="-7.5989999999999999E-3"/>
    <n v="700039358.99000001"/>
    <n v="-5362331.7947126413"/>
    <n v="-5623464.370000124"/>
    <n v="-261132.5752874827"/>
  </r>
  <r>
    <x v="2404"/>
    <n v="2.1294"/>
    <n v="2.1294E-2"/>
    <n v="714929570.83999991"/>
    <n v="14906638.110333061"/>
    <n v="14890211.849999905"/>
    <n v="-16426.260333156213"/>
  </r>
  <r>
    <x v="2405"/>
    <n v="-1.276"/>
    <n v="-1.2760000000000001E-2"/>
    <n v="705714734.74000001"/>
    <n v="-9122501.3239183985"/>
    <n v="-9214836.0999999046"/>
    <n v="-92334.776081506163"/>
  </r>
  <r>
    <x v="2406"/>
    <n v="-2.8248000000000002"/>
    <n v="-2.8248000000000002E-2"/>
    <n v="685640001.75"/>
    <n v="-19935029.826935522"/>
    <n v="-20074732.99000001"/>
    <n v="-139703.16306448728"/>
  </r>
  <r>
    <x v="2407"/>
    <n v="-3.6198999999999999"/>
    <n v="-3.6199000000000002E-2"/>
    <n v="660968173.63"/>
    <n v="-24819482.423348252"/>
    <n v="-24671828.120000005"/>
    <n v="147654.30334824696"/>
  </r>
  <r>
    <x v="2408"/>
    <n v="1.7997000000000001"/>
    <n v="1.7996999999999999E-2"/>
    <n v="673457508.98000002"/>
    <n v="11895444.22081911"/>
    <n v="12489335.350000024"/>
    <n v="593891.12918091379"/>
  </r>
  <r>
    <x v="2409"/>
    <n v="-0.69179999999999997"/>
    <n v="-6.9179999999999997E-3"/>
    <n v="669335847.36000001"/>
    <n v="-4658979.0471236398"/>
    <n v="-4121661.6200000048"/>
    <n v="537317.42712363508"/>
  </r>
  <r>
    <x v="2410"/>
    <n v="1.4495"/>
    <n v="1.4495000000000001E-2"/>
    <n v="678709059.95999992"/>
    <n v="9702023.1074832007"/>
    <n v="9373212.5999999046"/>
    <n v="-328810.5074832961"/>
  </r>
  <r>
    <x v="2411"/>
    <n v="0.19420000000000001"/>
    <n v="1.9420000000000001E-3"/>
    <n v="679321572.39999998"/>
    <n v="1318052.99444232"/>
    <n v="612512.44000005722"/>
    <n v="-705540.55444226274"/>
  </r>
  <r>
    <x v="2412"/>
    <n v="-0.1454"/>
    <n v="-1.454E-3"/>
    <n v="678334666.49000001"/>
    <n v="-987733.56626959995"/>
    <n v="-986905.90999996662"/>
    <n v="827.65626963332761"/>
  </r>
  <r>
    <x v="2413"/>
    <n v="1.5667"/>
    <n v="1.5667E-2"/>
    <n v="689090102.85000002"/>
    <n v="10627469.219898831"/>
    <n v="10755436.360000014"/>
    <n v="127967.14010118321"/>
  </r>
  <r>
    <x v="2414"/>
    <n v="6.7999999999999996E-3"/>
    <n v="6.7999999999999999E-5"/>
    <n v="689389503.54999995"/>
    <n v="46858.126993800004"/>
    <n v="299400.69999992847"/>
    <n v="252542.57300612848"/>
  </r>
  <r>
    <x v="2415"/>
    <n v="2.1840000000000002"/>
    <n v="2.1840000000000002E-2"/>
    <n v="704575628.20000005"/>
    <n v="15056266.757532001"/>
    <n v="15186124.650000095"/>
    <n v="129857.89246809483"/>
  </r>
  <r>
    <x v="2416"/>
    <n v="0.32729999999999998"/>
    <n v="3.2729999999999999E-3"/>
    <n v="706958981.80000007"/>
    <n v="2306076.0310986"/>
    <n v="2383353.6000000238"/>
    <n v="77277.568901423831"/>
  </r>
  <r>
    <x v="2417"/>
    <n v="-0.3795"/>
    <n v="-3.7950000000000002E-3"/>
    <n v="704904126.54999995"/>
    <n v="-2682909.3359310003"/>
    <n v="-2054855.2500001192"/>
    <n v="628054.08593088109"/>
  </r>
  <r>
    <x v="2418"/>
    <n v="0.35420000000000001"/>
    <n v="3.542E-3"/>
    <n v="707649044.07999992"/>
    <n v="2496770.4162400998"/>
    <n v="2744917.5299999714"/>
    <n v="248147.11375987157"/>
  </r>
  <r>
    <x v="2419"/>
    <n v="-0.55940000000000001"/>
    <n v="-5.594E-3"/>
    <n v="703649820.41999996"/>
    <n v="-3958588.7525835196"/>
    <n v="-3999223.6599999666"/>
    <n v="-40634.907416447066"/>
  </r>
  <r>
    <x v="2420"/>
    <n v="0.64290000000000003"/>
    <n v="6.4290000000000007E-3"/>
    <n v="707915851.68999994"/>
    <n v="4523764.69548018"/>
    <n v="4266031.2699999809"/>
    <n v="-257733.42548019905"/>
  </r>
  <r>
    <x v="2421"/>
    <n v="-0.2329"/>
    <n v="-2.3289999999999999E-3"/>
    <n v="706103134.70000005"/>
    <n v="-1648736.0185860097"/>
    <n v="-1812716.9899998903"/>
    <n v="-163980.97141388059"/>
  </r>
  <r>
    <x v="2422"/>
    <n v="0.34010000000000001"/>
    <n v="3.4009999999999999E-3"/>
    <n v="708489384.18999994"/>
    <n v="2401456.7611147002"/>
    <n v="2386249.4899998903"/>
    <n v="-15207.271114809904"/>
  </r>
  <r>
    <x v="2423"/>
    <n v="-0.1263"/>
    <n v="-1.263E-3"/>
    <n v="707454964.10000002"/>
    <n v="-894822.09223196993"/>
    <n v="-1034420.0899999142"/>
    <n v="-139597.99776794424"/>
  </r>
  <r>
    <x v="2424"/>
    <n v="0.20630000000000001"/>
    <n v="2.0630000000000002E-3"/>
    <n v="708924709.25999999"/>
    <n v="1459479.5909383001"/>
    <n v="1469745.1599999666"/>
    <n v="10265.569061666494"/>
  </r>
  <r>
    <x v="2425"/>
    <n v="0.7571"/>
    <n v="7.5709999999999996E-3"/>
    <n v="714303532.15999997"/>
    <n v="5367268.9738074597"/>
    <n v="5378822.8999999762"/>
    <n v="11553.926192516461"/>
  </r>
  <r>
    <x v="2426"/>
    <n v="-0.1714"/>
    <n v="-1.714E-3"/>
    <n v="713250843.67000008"/>
    <n v="-1224316.25412224"/>
    <n v="-1052688.4899998903"/>
    <n v="171627.76412234968"/>
  </r>
  <r>
    <x v="2427"/>
    <n v="-1.38"/>
    <n v="-1.38E-2"/>
    <n v="703416442"/>
    <n v="-9842861.6426460017"/>
    <n v="-9834401.6700000763"/>
    <n v="8459.9726459253579"/>
  </r>
  <r>
    <x v="2428"/>
    <n v="-0.83020000000000005"/>
    <n v="-8.3020000000000004E-3"/>
    <n v="698813096.5"/>
    <n v="-5839763.3014839999"/>
    <n v="-4603345.5"/>
    <n v="1236417.8014839999"/>
  </r>
  <r>
    <x v="2429"/>
    <n v="-0.31730000000000003"/>
    <n v="-3.1730000000000005E-3"/>
    <n v="697518640.73000002"/>
    <n v="-2217333.9551945003"/>
    <n v="-1294455.7699999809"/>
    <n v="922878.18519451935"/>
  </r>
  <r>
    <x v="2430"/>
    <n v="-1.1107"/>
    <n v="-1.1107000000000001E-2"/>
    <n v="689191145.68999994"/>
    <n v="-7747339.542588111"/>
    <n v="-8327495.0400000811"/>
    <n v="-580155.49741197005"/>
  </r>
  <r>
    <x v="2431"/>
    <n v="1.2464999999999999"/>
    <n v="1.2464999999999999E-2"/>
    <n v="697672809.41000009"/>
    <n v="8590767.6310258489"/>
    <n v="8481663.7200001478"/>
    <n v="-109103.91102570109"/>
  </r>
  <r>
    <x v="2432"/>
    <n v="0.50060000000000004"/>
    <n v="5.006E-3"/>
    <n v="700871212.46000004"/>
    <n v="3492550.0839064606"/>
    <n v="3198403.0499999523"/>
    <n v="-294147.03390650824"/>
  </r>
  <r>
    <x v="2433"/>
    <n v="0.63270000000000004"/>
    <n v="6.3270000000000002E-3"/>
    <n v="704880034.27999997"/>
    <n v="4434412.1612344207"/>
    <n v="4008821.8199999332"/>
    <n v="-425590.34123448748"/>
  </r>
  <r>
    <x v="2434"/>
    <n v="0.68220000000000003"/>
    <n v="6.8219999999999999E-3"/>
    <n v="709625276.15999997"/>
    <n v="4808691.5938581601"/>
    <n v="4745241.8799999952"/>
    <n v="-63449.713858164847"/>
  </r>
  <r>
    <x v="2435"/>
    <n v="0.17269999999999999"/>
    <n v="1.727E-3"/>
    <n v="711148381.5"/>
    <n v="1225522.85192832"/>
    <n v="1523105.3400000334"/>
    <n v="297582.48807171336"/>
  </r>
  <r>
    <x v="2436"/>
    <n v="-7.2900000000000006E-2"/>
    <n v="-7.2900000000000005E-4"/>
    <n v="708205631.6400001"/>
    <n v="-518427.17011350003"/>
    <n v="-2942749.8599998951"/>
    <n v="-2424322.6898863949"/>
  </r>
  <r>
    <x v="2437"/>
    <n v="-0.22559999999999999"/>
    <n v="-2.2559999999999998E-3"/>
    <n v="706427425.27999997"/>
    <n v="-1597711.9049798402"/>
    <n v="-1778206.3600001335"/>
    <n v="-180494.45502029336"/>
  </r>
  <r>
    <x v="2438"/>
    <n v="-0.39910000000000001"/>
    <n v="-3.9909999999999998E-3"/>
    <n v="704047540.8499999"/>
    <n v="-2819351.8542924798"/>
    <n v="-2379884.4300000668"/>
    <n v="439467.42429241305"/>
  </r>
  <r>
    <x v="2439"/>
    <n v="1.2888999999999999"/>
    <n v="1.2888999999999999E-2"/>
    <n v="712501114.93000007"/>
    <n v="9074468.7540156487"/>
    <n v="8453574.0800001621"/>
    <n v="-620894.67401548661"/>
  </r>
  <r>
    <x v="2440"/>
    <n v="-0.94279999999999997"/>
    <n v="-9.4279999999999989E-3"/>
    <n v="705254506.61999989"/>
    <n v="-6717460.5115600396"/>
    <n v="-7246608.3100001812"/>
    <n v="-529147.7984401416"/>
  </r>
  <r>
    <x v="2441"/>
    <n v="0.28620000000000001"/>
    <n v="2.862E-3"/>
    <n v="706810136.63999999"/>
    <n v="2018438.3979464397"/>
    <n v="1555630.0200001001"/>
    <n v="-462808.37794633955"/>
  </r>
  <r>
    <x v="2442"/>
    <n v="0.37169999999999997"/>
    <n v="3.7169999999999998E-3"/>
    <n v="709433427.88999999"/>
    <n v="2627213.2778908797"/>
    <n v="2623291.25"/>
    <n v="-3922.0278908796608"/>
  </r>
  <r>
    <x v="2443"/>
    <n v="-0.21160000000000001"/>
    <n v="-2.1160000000000003E-3"/>
    <n v="707877195.95999992"/>
    <n v="-1501161.1334152401"/>
    <n v="-1556231.9300000668"/>
    <n v="-55070.796584826661"/>
  </r>
  <r>
    <x v="2444"/>
    <n v="1.1397999999999999"/>
    <n v="1.1397999999999998E-2"/>
    <n v="715788215.69999993"/>
    <n v="8068384.2795520779"/>
    <n v="7911019.7400000095"/>
    <n v="-157364.53955206834"/>
  </r>
  <r>
    <x v="2445"/>
    <n v="0.51100000000000001"/>
    <n v="5.11E-3"/>
    <n v="719246940.62"/>
    <n v="3657677.7822269998"/>
    <n v="3458724.9200000763"/>
    <n v="-198952.86222692346"/>
  </r>
  <r>
    <x v="2446"/>
    <n v="-0.55410000000000004"/>
    <n v="-5.5410000000000008E-3"/>
    <n v="715299462.57000005"/>
    <n v="-3985347.2979754205"/>
    <n v="-3947478.0499999523"/>
    <n v="37869.24797546817"/>
  </r>
  <r>
    <x v="2447"/>
    <n v="-0.10489999999999999"/>
    <n v="-1.049E-3"/>
    <n v="714664032.67999995"/>
    <n v="-750349.13623593003"/>
    <n v="-635429.8900001049"/>
    <n v="114919.24623582512"/>
  </r>
  <r>
    <x v="2448"/>
    <n v="0.1181"/>
    <n v="1.181E-3"/>
    <n v="715405585.13999999"/>
    <n v="844018.22259507992"/>
    <n v="741552.46000003815"/>
    <n v="-102465.76259504177"/>
  </r>
  <r>
    <x v="2449"/>
    <n v="-0.13109999999999999"/>
    <n v="-1.3109999999999999E-3"/>
    <n v="714750174.02999997"/>
    <n v="-937896.72211853985"/>
    <n v="-655411.11000001431"/>
    <n v="282485.61211852555"/>
  </r>
  <r>
    <x v="2450"/>
    <n v="0.76129999999999998"/>
    <n v="7.613E-3"/>
    <n v="720196754.52999997"/>
    <n v="5441393.07489039"/>
    <n v="5446580.5"/>
    <n v="5187.4251096099615"/>
  </r>
  <r>
    <x v="2451"/>
    <n v="-0.14979999999999999"/>
    <n v="-1.498E-3"/>
    <n v="719369143.82999992"/>
    <n v="-1078854.7382859399"/>
    <n v="-827610.70000004768"/>
    <n v="251244.03828589222"/>
  </r>
  <r>
    <x v="2452"/>
    <n v="0.26090000000000002"/>
    <n v="2.6090000000000002E-3"/>
    <n v="721076536.27999997"/>
    <n v="1876834.09625247"/>
    <n v="1707392.4500000477"/>
    <n v="-169441.64625242236"/>
  </r>
  <r>
    <x v="2453"/>
    <n v="0.67010000000000003"/>
    <n v="6.7010000000000004E-3"/>
    <n v="725882031.38999999"/>
    <n v="4831933.8696122803"/>
    <n v="4805495.1100000143"/>
    <n v="-26438.759612265974"/>
  </r>
  <r>
    <x v="2454"/>
    <n v="0.17449999999999999"/>
    <n v="1.7449999999999998E-3"/>
    <n v="726869057.55000007"/>
    <n v="1266664.1447755499"/>
    <n v="987026.16000008583"/>
    <n v="-279637.98477546405"/>
  </r>
  <r>
    <x v="2455"/>
    <n v="0.18060000000000001"/>
    <n v="1.8060000000000001E-3"/>
    <n v="727673717.30999994"/>
    <n v="1312725.5179353002"/>
    <n v="804659.75999987125"/>
    <n v="-508065.75793542899"/>
  </r>
  <r>
    <x v="2456"/>
    <n v="0.9466"/>
    <n v="9.4660000000000005E-3"/>
    <n v="734524202.78999996"/>
    <n v="6888159.4080564594"/>
    <n v="6850485.4800000191"/>
    <n v="-37673.928056440316"/>
  </r>
  <r>
    <x v="2457"/>
    <n v="-0.95689999999999997"/>
    <n v="-9.5689999999999994E-3"/>
    <n v="727181557.8900001"/>
    <n v="-7028662.0964975096"/>
    <n v="-7342644.8999998569"/>
    <n v="-313982.80350234732"/>
  </r>
  <r>
    <x v="2458"/>
    <n v="0.41870000000000002"/>
    <n v="4.1869999999999997E-3"/>
    <n v="729971724.63"/>
    <n v="3044709.1828854303"/>
    <n v="2790166.7399998903"/>
    <n v="-254542.44288553996"/>
  </r>
  <r>
    <x v="2459"/>
    <n v="0.40410000000000001"/>
    <n v="4.0410000000000003E-3"/>
    <n v="733035977.07999992"/>
    <n v="2949815.7392298304"/>
    <n v="3064252.4499999285"/>
    <n v="114436.71077009803"/>
  </r>
  <r>
    <x v="2460"/>
    <n v="0.115"/>
    <n v="1.15E-3"/>
    <n v="733626321.28999996"/>
    <n v="842991.3736419999"/>
    <n v="590344.21000003815"/>
    <n v="-252647.16364196176"/>
  </r>
  <r>
    <x v="2461"/>
    <n v="-0.16589999999999999"/>
    <n v="-1.6589999999999999E-3"/>
    <n v="732149683.63"/>
    <n v="-1217086.0670201099"/>
    <n v="-1476637.6599999666"/>
    <n v="-259551.59297985677"/>
  </r>
  <r>
    <x v="2462"/>
    <n v="-0.33239999999999997"/>
    <n v="-3.3239999999999997E-3"/>
    <n v="729495207.44000006"/>
    <n v="-2433665.5483861198"/>
    <n v="-2654476.189999938"/>
    <n v="-220810.64161381824"/>
  </r>
  <r>
    <x v="2463"/>
    <n v="-0.54510000000000003"/>
    <n v="-5.4510000000000001E-3"/>
    <n v="725329087.38000011"/>
    <n v="-3976478.3757554404"/>
    <n v="-4166120.0599999428"/>
    <n v="-189641.68424450234"/>
  </r>
  <r>
    <x v="2464"/>
    <n v="-5.16E-2"/>
    <n v="-5.1599999999999997E-4"/>
    <n v="723365607.38999999"/>
    <n v="-374269.80908808002"/>
    <n v="-1963479.9900001287"/>
    <n v="-1589210.1809120488"/>
  </r>
  <r>
    <x v="2465"/>
    <n v="-0.30320000000000003"/>
    <n v="-3.0320000000000004E-3"/>
    <n v="720379227.89999998"/>
    <n v="-2193244.5216064802"/>
    <n v="-2986379.4900000095"/>
    <n v="-793134.9683935293"/>
  </r>
  <r>
    <x v="2466"/>
    <n v="0.25879999999999997"/>
    <n v="2.5879999999999996E-3"/>
    <n v="721587285.27999997"/>
    <n v="1864341.4418051997"/>
    <n v="1208057.3799999952"/>
    <n v="-656284.06180520449"/>
  </r>
  <r>
    <x v="2467"/>
    <n v="2.58E-2"/>
    <n v="2.5799999999999998E-4"/>
    <n v="721571557.06000006"/>
    <n v="186169.51960223998"/>
    <n v="-15728.219999909401"/>
    <n v="-201897.73960214938"/>
  </r>
  <r>
    <x v="2468"/>
    <n v="-0.76139999999999997"/>
    <n v="-7.6139999999999992E-3"/>
    <n v="716182052.75999999"/>
    <n v="-5494045.8354548402"/>
    <n v="-5389504.3000000715"/>
    <n v="104541.53545476869"/>
  </r>
  <r>
    <x v="2469"/>
    <n v="-1.4369000000000001"/>
    <n v="-1.4369E-2"/>
    <n v="705571367.69000006"/>
    <n v="-10290819.916108441"/>
    <n v="-10610685.069999933"/>
    <n v="-319865.15389149264"/>
  </r>
  <r>
    <x v="2470"/>
    <n v="2.64E-2"/>
    <n v="2.6400000000000002E-4"/>
    <n v="705881245.57000005"/>
    <n v="186270.84107016004"/>
    <n v="309877.87999999523"/>
    <n v="123607.03892983519"/>
  </r>
  <r>
    <x v="2471"/>
    <n v="0.67930000000000001"/>
    <n v="6.7930000000000004E-3"/>
    <n v="710839182.85000002"/>
    <n v="4795051.3011570107"/>
    <n v="4957937.2799999714"/>
    <n v="162885.97884296067"/>
  </r>
  <r>
    <x v="2472"/>
    <n v="1.7423999999999999"/>
    <n v="1.7423999999999999E-2"/>
    <n v="724474459.62"/>
    <n v="12385661.921978399"/>
    <n v="13635276.769999981"/>
    <n v="1249614.8480215818"/>
  </r>
  <r>
    <x v="2473"/>
    <n v="0.56010000000000004"/>
    <n v="5.6010000000000001E-3"/>
    <n v="728873583.24000001"/>
    <n v="4057781.4483316201"/>
    <n v="4399123.6200000048"/>
    <n v="341342.17166838469"/>
  </r>
  <r>
    <x v="2474"/>
    <n v="0.39700000000000002"/>
    <n v="3.9700000000000004E-3"/>
    <n v="731747286.76999998"/>
    <n v="2893628.1254628003"/>
    <n v="2873703.5299999714"/>
    <n v="-19924.595462828875"/>
  </r>
  <r>
    <x v="2475"/>
    <n v="0.59309999999999996"/>
    <n v="5.9309999999999996E-3"/>
    <n v="736652985.30999994"/>
    <n v="4339993.1578328693"/>
    <n v="4905698.5399999619"/>
    <n v="565705.38216709252"/>
  </r>
  <r>
    <x v="2476"/>
    <n v="-0.41210000000000002"/>
    <n v="-4.1210000000000005E-3"/>
    <n v="732767135.43000007"/>
    <n v="-3035746.9524625102"/>
    <n v="-3885849.879999876"/>
    <n v="-850102.92753736582"/>
  </r>
  <r>
    <x v="2477"/>
    <n v="-0.2928"/>
    <n v="-2.928E-3"/>
    <n v="730768314.22000003"/>
    <n v="-2145542.1725390404"/>
    <n v="-1998821.2100000381"/>
    <n v="146720.9625390023"/>
  </r>
  <r>
    <x v="2478"/>
    <n v="-7.6600000000000001E-2"/>
    <n v="-7.6599999999999997E-4"/>
    <n v="729453511.51999986"/>
    <n v="-559768.52869251999"/>
    <n v="-1314802.7000001669"/>
    <n v="-755034.1713076469"/>
  </r>
  <r>
    <x v="2479"/>
    <n v="-0.9073"/>
    <n v="-9.0729999999999995E-3"/>
    <n v="722576381.8900001"/>
    <n v="-6618331.7100209584"/>
    <n v="-6877129.6299997568"/>
    <n v="-258797.91997879837"/>
  </r>
  <r>
    <x v="2480"/>
    <n v="-0.25790000000000002"/>
    <n v="-2.5790000000000001E-3"/>
    <n v="720532693.32999992"/>
    <n v="-1863524.4888943103"/>
    <n v="-2043688.5600001812"/>
    <n v="-180164.07110587088"/>
  </r>
  <r>
    <x v="2481"/>
    <n v="0.23269999999999999"/>
    <n v="2.3270000000000001E-3"/>
    <n v="722463865.16000009"/>
    <n v="1676679.5773789098"/>
    <n v="1931171.8300001621"/>
    <n v="254492.25262125232"/>
  </r>
  <r>
    <x v="2482"/>
    <n v="0.22570000000000001"/>
    <n v="2.2570000000000003E-3"/>
    <n v="723725830.90999997"/>
    <n v="1630600.9436661205"/>
    <n v="1261965.7499998808"/>
    <n v="-368635.19366623973"/>
  </r>
  <r>
    <x v="2483"/>
    <n v="0.84940000000000004"/>
    <n v="8.4939999999999998E-3"/>
    <n v="729626749.55999994"/>
    <n v="6147327.20774954"/>
    <n v="5900918.6499999762"/>
    <n v="-246408.55774956383"/>
  </r>
  <r>
    <x v="2484"/>
    <n v="1.123"/>
    <n v="1.123E-2"/>
    <n v="736523544.34000003"/>
    <n v="8193708.3975587999"/>
    <n v="6896794.7800000906"/>
    <n v="-1296913.6175587093"/>
  </r>
  <r>
    <x v="2485"/>
    <n v="-0.2082"/>
    <n v="-2.0820000000000001E-3"/>
    <n v="734689276.26999998"/>
    <n v="-1533442.01931588"/>
    <n v="-1834268.0700000525"/>
    <n v="-300826.05068417243"/>
  </r>
  <r>
    <x v="2486"/>
    <n v="0"/>
    <n v="0"/>
    <n v="734429949.62999988"/>
    <n v="0"/>
    <n v="-259326.6400001049"/>
    <n v="-259326.6400001049"/>
  </r>
  <r>
    <x v="2487"/>
    <n v="-0.99270000000000003"/>
    <n v="-9.9270000000000001E-3"/>
    <n v="726980934.20999992"/>
    <n v="-7290686.1099770088"/>
    <n v="-7449015.4199999571"/>
    <n v="-158329.31002294831"/>
  </r>
  <r>
    <x v="2488"/>
    <n v="0.26819999999999999"/>
    <n v="2.6819999999999999E-3"/>
    <n v="728563536.25"/>
    <n v="1949762.8655512198"/>
    <n v="1582602.0400000811"/>
    <n v="-367160.82555113873"/>
  </r>
  <r>
    <x v="2489"/>
    <n v="0.48409999999999997"/>
    <n v="4.8409999999999998E-3"/>
    <n v="732224551.27999997"/>
    <n v="3526976.0789862499"/>
    <n v="3661015.0299999714"/>
    <n v="134038.95101372153"/>
  </r>
  <r>
    <x v="2490"/>
    <n v="0.91279999999999994"/>
    <n v="9.127999999999999E-3"/>
    <n v="739042554.60000014"/>
    <n v="6683745.7040838394"/>
    <n v="6818003.3200001717"/>
    <n v="134257.61591633223"/>
  </r>
  <r>
    <x v="2491"/>
    <n v="-0.2387"/>
    <n v="-2.3869999999999998E-3"/>
    <n v="737379793.85000002"/>
    <n v="-1764094.5778302001"/>
    <n v="-1662760.7500001192"/>
    <n v="101333.82783008087"/>
  </r>
  <r>
    <x v="2492"/>
    <n v="0.3715"/>
    <n v="3.715E-3"/>
    <n v="741073566.48000002"/>
    <n v="2739365.9341527503"/>
    <n v="3693772.6299999952"/>
    <n v="954406.69584724493"/>
  </r>
  <r>
    <x v="2493"/>
    <n v="-0.7026"/>
    <n v="-7.0260000000000001E-3"/>
    <n v="736555810.94999993"/>
    <n v="-5206782.8780884799"/>
    <n v="-4517755.5300000906"/>
    <n v="689027.34808838926"/>
  </r>
  <r>
    <x v="2494"/>
    <n v="0.1706"/>
    <n v="1.7060000000000001E-3"/>
    <n v="737670660.70999992"/>
    <n v="1256564.2134806998"/>
    <n v="1114849.7599999905"/>
    <n v="-141714.45348070934"/>
  </r>
  <r>
    <x v="2495"/>
    <n v="-0.51719999999999999"/>
    <n v="-5.1719999999999995E-3"/>
    <n v="733992171.08000004"/>
    <n v="-3815232.6571921194"/>
    <n v="-3678489.629999876"/>
    <n v="136743.02719224337"/>
  </r>
  <r>
    <x v="2496"/>
    <n v="-3.1699999999999999E-2"/>
    <n v="-3.1700000000000001E-4"/>
    <n v="722349314.92999995"/>
    <n v="-232675.51823236002"/>
    <n v="-11642856.150000095"/>
    <n v="-11410180.631767735"/>
  </r>
  <r>
    <x v="2497"/>
    <n v="0.49459999999999998"/>
    <n v="4.9459999999999999E-3"/>
    <n v="726008076.91000009"/>
    <n v="3572739.7116437797"/>
    <n v="3658761.9800001383"/>
    <n v="86022.268356358632"/>
  </r>
  <r>
    <x v="2498"/>
    <n v="-0.21460000000000001"/>
    <n v="-2.1460000000000003E-3"/>
    <n v="724511845"/>
    <n v="-1558013.3330488605"/>
    <n v="-1496231.9100000858"/>
    <n v="61781.423048774712"/>
  </r>
  <r>
    <x v="2499"/>
    <n v="-1.0307999999999999"/>
    <n v="-1.0307999999999999E-2"/>
    <n v="716999868.60000002"/>
    <n v="-7468268.0982599994"/>
    <n v="-7511976.3999999762"/>
    <n v="-43708.301739976741"/>
  </r>
  <r>
    <x v="2500"/>
    <n v="-0.52400000000000002"/>
    <n v="-5.2399999999999999E-3"/>
    <n v="702078256.23000014"/>
    <n v="-3757079.311464"/>
    <n v="-14921612.369999886"/>
    <n v="-11164533.058535885"/>
  </r>
  <r>
    <x v="2501"/>
    <n v="-0.3019"/>
    <n v="-3.019E-3"/>
    <n v="699747763.36999989"/>
    <n v="-2119574.2555583706"/>
    <n v="-2330492.8600002527"/>
    <n v="-210918.60444188211"/>
  </r>
  <r>
    <x v="2502"/>
    <n v="-1.2886"/>
    <n v="-1.2886E-2"/>
    <n v="691037320.97000003"/>
    <n v="-9016949.6787858177"/>
    <n v="-8710442.3999998569"/>
    <n v="306507.27878596075"/>
  </r>
  <r>
    <x v="2503"/>
    <n v="-0.29370000000000002"/>
    <n v="-2.9370000000000004E-3"/>
    <n v="688750914.93999994"/>
    <n v="-2029576.6116888903"/>
    <n v="-2286406.0300000906"/>
    <n v="-256829.41831120034"/>
  </r>
  <r>
    <x v="2504"/>
    <n v="0.37309999999999999"/>
    <n v="3.7309999999999999E-3"/>
    <n v="691215642.20999992"/>
    <n v="2569729.6636411399"/>
    <n v="2464727.2699999809"/>
    <n v="-105002.39364115894"/>
  </r>
  <r>
    <x v="2505"/>
    <n v="0.72389999999999999"/>
    <n v="7.2389999999999998E-3"/>
    <n v="696168573.12"/>
    <n v="5003710.0339581892"/>
    <n v="4952930.9100000858"/>
    <n v="-50779.123958103359"/>
  </r>
  <r>
    <x v="2506"/>
    <n v="0.18779999999999999"/>
    <n v="1.8779999999999999E-3"/>
    <n v="697423348.0200001"/>
    <n v="1307404.5803193599"/>
    <n v="1254774.9000000954"/>
    <n v="-52629.680319264531"/>
  </r>
  <r>
    <x v="2507"/>
    <n v="-0.42009999999999997"/>
    <n v="-4.2009999999999999E-3"/>
    <n v="694376507.49000001"/>
    <n v="-2929875.4850320201"/>
    <n v="-3046840.5300000906"/>
    <n v="-116965.04496807046"/>
  </r>
  <r>
    <x v="2508"/>
    <n v="0.1298"/>
    <n v="1.2979999999999999E-3"/>
    <n v="695516480.46999991"/>
    <n v="901300.70672201994"/>
    <n v="1139972.9799998999"/>
    <n v="238672.27327787993"/>
  </r>
  <r>
    <x v="2509"/>
    <n v="0.73240000000000005"/>
    <n v="7.3240000000000006E-3"/>
    <n v="700938153.53000009"/>
    <n v="5093962.7029622803"/>
    <n v="5421673.0600001812"/>
    <n v="327710.35703790095"/>
  </r>
  <r>
    <x v="2510"/>
    <n v="0.43109999999999998"/>
    <n v="4.3109999999999997E-3"/>
    <n v="703933431.88"/>
    <n v="3021744.3798678303"/>
    <n v="2995278.3499999046"/>
    <n v="-26466.029867925681"/>
  </r>
  <r>
    <x v="2511"/>
    <n v="-0.73680000000000001"/>
    <n v="-7.3680000000000004E-3"/>
    <n v="699832525.96000004"/>
    <n v="-5186581.5260918401"/>
    <n v="-4100905.9199999571"/>
    <n v="1085675.606091883"/>
  </r>
  <r>
    <x v="2512"/>
    <n v="0.32919999999999999"/>
    <n v="3.2919999999999998E-3"/>
    <n v="703060790.66000009"/>
    <n v="2303848.67546032"/>
    <n v="3228264.7000000477"/>
    <n v="924416.02453972772"/>
  </r>
  <r>
    <x v="2513"/>
    <n v="0"/>
    <n v="0"/>
    <n v="703411803.74000001"/>
    <n v="0"/>
    <n v="351013.07999992371"/>
    <n v="351013.07999992371"/>
  </r>
  <r>
    <x v="2514"/>
    <n v="-1.0871999999999999"/>
    <n v="-1.0872E-2"/>
    <n v="695751047.33000004"/>
    <n v="-7647493.1302612796"/>
    <n v="-7660756.4099999666"/>
    <n v="-13263.279738686979"/>
  </r>
  <r>
    <x v="2515"/>
    <n v="0.2016"/>
    <n v="2.016E-3"/>
    <n v="696920739.3599999"/>
    <n v="1402634.11141728"/>
    <n v="1169692.0299998522"/>
    <n v="-232942.08141742786"/>
  </r>
  <r>
    <x v="2516"/>
    <n v="-0.67510000000000003"/>
    <n v="-6.7510000000000001E-3"/>
    <n v="691713349.40999997"/>
    <n v="-4704911.911419359"/>
    <n v="-5207389.9499999285"/>
    <n v="-502478.03858056944"/>
  </r>
  <r>
    <x v="2517"/>
    <n v="1.0848"/>
    <n v="1.0848E-2"/>
    <n v="699265547.37"/>
    <n v="7503706.4143996798"/>
    <n v="7552197.9600000381"/>
    <n v="48491.545600358397"/>
  </r>
  <r>
    <x v="2518"/>
    <n v="0.49780000000000002"/>
    <n v="4.9779999999999998E-3"/>
    <n v="702180372.77999997"/>
    <n v="3480943.8948078598"/>
    <n v="2914825.4099999666"/>
    <n v="-566118.48480789317"/>
  </r>
  <r>
    <x v="2519"/>
    <n v="0.61109999999999998"/>
    <n v="6.1110000000000001E-3"/>
    <n v="706869616.08000004"/>
    <n v="4291024.2580585796"/>
    <n v="4689243.3000000715"/>
    <n v="398219.04194149189"/>
  </r>
  <r>
    <x v="2520"/>
    <n v="-0.51790000000000003"/>
    <n v="-5.1790000000000004E-3"/>
    <n v="703282094.69000006"/>
    <n v="-3660877.7416783203"/>
    <n v="-3587521.3899999857"/>
    <n v="73356.351678334642"/>
  </r>
  <r>
    <x v="2521"/>
    <n v="1.0798000000000001"/>
    <n v="1.0798E-2"/>
    <n v="710459097.94000006"/>
    <n v="7594040.0584626207"/>
    <n v="7177003.25"/>
    <n v="-417036.80846262071"/>
  </r>
  <r>
    <x v="2522"/>
    <n v="0.4133"/>
    <n v="4.1330000000000004E-3"/>
    <n v="712763076.55999994"/>
    <n v="2936327.4517860203"/>
    <n v="2303978.6199998856"/>
    <n v="-632348.83178613475"/>
  </r>
  <r>
    <x v="2523"/>
    <n v="0.74719999999999998"/>
    <n v="7.4719999999999995E-3"/>
    <n v="717602086.88999987"/>
    <n v="5325765.7080563195"/>
    <n v="4839010.3299999237"/>
    <n v="-486755.3780563958"/>
  </r>
  <r>
    <x v="2524"/>
    <n v="-1.1879"/>
    <n v="-1.1878999999999999E-2"/>
    <n v="708564393.72000003"/>
    <n v="-8524395.1901663076"/>
    <n v="-9037693.1699998379"/>
    <n v="-513297.97983353026"/>
  </r>
  <r>
    <x v="2525"/>
    <n v="-1.1831"/>
    <n v="-1.1831000000000001E-2"/>
    <n v="691414994.31999993"/>
    <n v="-8383025.3421013216"/>
    <n v="-17149399.400000095"/>
    <n v="-8766374.0578987747"/>
  </r>
  <r>
    <x v="2526"/>
    <n v="0.93979999999999997"/>
    <n v="9.3980000000000001E-3"/>
    <n v="697637817.09000003"/>
    <n v="6497918.1166193597"/>
    <n v="6222822.7700001001"/>
    <n v="-275095.34661925957"/>
  </r>
  <r>
    <x v="2527"/>
    <n v="-0.28060000000000002"/>
    <n v="-2.8060000000000003E-3"/>
    <n v="695390586.16999996"/>
    <n v="-1957571.7147545402"/>
    <n v="-2247230.9200000763"/>
    <n v="-289659.20524553605"/>
  </r>
  <r>
    <x v="2528"/>
    <n v="0.5756"/>
    <n v="5.7559999999999998E-3"/>
    <n v="697971799.75"/>
    <n v="4002668.2139945198"/>
    <n v="2581213.5800000429"/>
    <n v="-1421454.6339944769"/>
  </r>
  <r>
    <x v="2529"/>
    <n v="-0.31159999999999999"/>
    <n v="-3.1159999999999998E-3"/>
    <n v="695046458.55000007"/>
    <n v="-2174880.128021"/>
    <n v="-2925341.1999999285"/>
    <n v="-750461.07197892852"/>
  </r>
  <r>
    <x v="2530"/>
    <n v="-0.34439999999999998"/>
    <n v="-3.444E-3"/>
    <n v="692025444.82999992"/>
    <n v="-2393740.0032462003"/>
    <n v="-3021013.7200001478"/>
    <n v="-627273.71675394755"/>
  </r>
  <r>
    <x v="2531"/>
    <n v="-9.6000000000000002E-2"/>
    <n v="-9.6000000000000002E-4"/>
    <n v="690945963.41000009"/>
    <n v="-664344.42703679996"/>
    <n v="-1079481.4199998379"/>
    <n v="-415136.99296303792"/>
  </r>
  <r>
    <x v="2532"/>
    <n v="0.60860000000000003"/>
    <n v="6.0860000000000003E-3"/>
    <n v="695419844.69999993"/>
    <n v="4205097.133313261"/>
    <n v="4473881.2899998426"/>
    <n v="268784.15668658167"/>
  </r>
  <r>
    <x v="2533"/>
    <n v="0.71319999999999995"/>
    <n v="7.1319999999999995E-3"/>
    <n v="699537027.99999988"/>
    <n v="4959734.3324003993"/>
    <n v="4117183.2999999523"/>
    <n v="-842551.03240044694"/>
  </r>
  <r>
    <x v="2534"/>
    <n v="-0.18340000000000001"/>
    <n v="-1.8340000000000001E-3"/>
    <n v="697153364.25999999"/>
    <n v="-1282950.9093519999"/>
    <n v="-2383663.7399998903"/>
    <n v="-1100712.8306478905"/>
  </r>
  <r>
    <x v="2535"/>
    <n v="1.0325"/>
    <n v="1.0324999999999999E-2"/>
    <n v="703303518"/>
    <n v="7198108.4859844996"/>
    <n v="6150153.7400000095"/>
    <n v="-1047954.74598449"/>
  </r>
  <r>
    <x v="2536"/>
    <n v="-0.14419999999999999"/>
    <n v="-1.4419999999999999E-3"/>
    <n v="700273550.94999993"/>
    <n v="-1014163.672956"/>
    <n v="-3029967.0500000715"/>
    <n v="-2015803.3770440714"/>
  </r>
  <r>
    <x v="2537"/>
    <n v="-0.71579999999999999"/>
    <n v="-7.1580000000000003E-3"/>
    <n v="692628342.96000004"/>
    <n v="-5012558.0777000999"/>
    <n v="-7645207.9899998903"/>
    <n v="-2632649.9122997904"/>
  </r>
  <r>
    <x v="2538"/>
    <n v="0.84109999999999996"/>
    <n v="8.4110000000000001E-3"/>
    <n v="696024242.66000009"/>
    <n v="5825696.9926365605"/>
    <n v="3395899.7000000477"/>
    <n v="-2429797.2926365128"/>
  </r>
  <r>
    <x v="2539"/>
    <n v="-0.60829999999999995"/>
    <n v="-6.0829999999999999E-3"/>
    <n v="690189272.91999996"/>
    <n v="-4233915.4681007806"/>
    <n v="-5834969.7400001287"/>
    <n v="-1601054.2718993481"/>
  </r>
  <r>
    <x v="2540"/>
    <n v="0.27129999999999999"/>
    <n v="2.7129999999999997E-3"/>
    <n v="689180783.43000007"/>
    <n v="1872483.4974319597"/>
    <n v="-1008489.4899998903"/>
    <n v="-2880972.9874318503"/>
  </r>
  <r>
    <x v="2541"/>
    <n v="0.49080000000000001"/>
    <n v="4.908E-3"/>
    <n v="689689353.81000006"/>
    <n v="3382499.2850744403"/>
    <n v="508570.37999999523"/>
    <n v="-2873928.9050744451"/>
  </r>
  <r>
    <x v="2542"/>
    <n v="0.31929999999999997"/>
    <n v="3.1929999999999997E-3"/>
    <n v="691290952.36000001"/>
    <n v="2202178.1067153299"/>
    <n v="1601598.5499999523"/>
    <n v="-600579.55671537761"/>
  </r>
  <r>
    <x v="2543"/>
    <n v="-0.34329999999999999"/>
    <n v="-3.4329999999999999E-3"/>
    <n v="688150199.65999997"/>
    <n v="-2373201.8394518797"/>
    <n v="-3140752.7000000477"/>
    <n v="-767550.86054816796"/>
  </r>
  <r>
    <x v="2544"/>
    <n v="-0.58250000000000002"/>
    <n v="-5.8250000000000003E-3"/>
    <n v="682422552.03999996"/>
    <n v="-4008474.9130195002"/>
    <n v="-5727647.6200000048"/>
    <n v="-1719172.7069805046"/>
  </r>
  <r>
    <x v="2545"/>
    <n v="-0.48509999999999998"/>
    <n v="-4.8509999999999994E-3"/>
    <n v="678002453.42000008"/>
    <n v="-3310431.7999460394"/>
    <n v="-4420098.6199998856"/>
    <n v="-1109666.8200538461"/>
  </r>
  <r>
    <x v="2546"/>
    <n v="-0.53180000000000005"/>
    <n v="-5.3180000000000007E-3"/>
    <n v="673432153.05999994"/>
    <n v="-3605617.047287561"/>
    <n v="-4570300.3600001335"/>
    <n v="-964683.31271257252"/>
  </r>
  <r>
    <x v="2547"/>
    <n v="0.33729999999999999"/>
    <n v="3.3729999999999997E-3"/>
    <n v="675083441.16000009"/>
    <n v="2271486.6522713797"/>
    <n v="1651288.1000001431"/>
    <n v="-620198.55227123667"/>
  </r>
  <r>
    <x v="2548"/>
    <n v="-0.72950000000000004"/>
    <n v="-7.2950000000000003E-3"/>
    <n v="668654808.18999994"/>
    <n v="-4924733.7032622006"/>
    <n v="-6428632.9700001478"/>
    <n v="-1503899.2667379472"/>
  </r>
  <r>
    <x v="2549"/>
    <n v="0.63900000000000001"/>
    <n v="6.3899999999999998E-3"/>
    <n v="669342226.98000002"/>
    <n v="4272704.2243340993"/>
    <n v="687418.79000008106"/>
    <n v="-3585285.4343340183"/>
  </r>
  <r>
    <x v="2550"/>
    <n v="-1.3206"/>
    <n v="-1.3206000000000001E-2"/>
    <n v="659306344.88999999"/>
    <n v="-8839333.4494978804"/>
    <n v="-10035882.090000033"/>
    <n v="-1196548.640502153"/>
  </r>
  <r>
    <x v="2551"/>
    <n v="-1.5570999999999999"/>
    <n v="-1.5571E-2"/>
    <n v="647852412.81999993"/>
    <n v="-10266059.09628219"/>
    <n v="-11453932.070000052"/>
    <n v="-1187872.9737178627"/>
  </r>
  <r>
    <x v="2552"/>
    <n v="-0.69930000000000003"/>
    <n v="-6.9930000000000001E-3"/>
    <n v="643801039.07000005"/>
    <n v="-4530431.9228502596"/>
    <n v="-4051373.7499998808"/>
    <n v="479058.17285037879"/>
  </r>
  <r>
    <x v="2553"/>
    <n v="-1.1584000000000001"/>
    <n v="-1.1584000000000001E-2"/>
    <n v="635354679.31999993"/>
    <n v="-7457791.2365868809"/>
    <n v="-8446359.7500001192"/>
    <n v="-988568.51341323834"/>
  </r>
  <r>
    <x v="2554"/>
    <n v="3.3300000000000003E-2"/>
    <n v="3.3300000000000002E-4"/>
    <n v="634514310.76999998"/>
    <n v="211573.10821355999"/>
    <n v="-840368.54999995232"/>
    <n v="-1051941.6582135123"/>
  </r>
  <r>
    <x v="2555"/>
    <n v="-1.3113999999999999"/>
    <n v="-1.3113999999999999E-2"/>
    <n v="624940933.24000001"/>
    <n v="-8321020.6714377794"/>
    <n v="-9573377.5299999714"/>
    <n v="-1252356.8585621919"/>
  </r>
  <r>
    <x v="2556"/>
    <n v="-1.8211999999999999"/>
    <n v="-1.8211999999999999E-2"/>
    <n v="612116527.88999999"/>
    <n v="-11381424.276166879"/>
    <n v="-12824405.350000024"/>
    <n v="-1442981.0738331452"/>
  </r>
  <r>
    <x v="2557"/>
    <n v="0.39850000000000002"/>
    <n v="3.9849999999999998E-3"/>
    <n v="613223666.24000001"/>
    <n v="2439284.36364165"/>
    <n v="1107138.3500000238"/>
    <n v="-1332146.0136416261"/>
  </r>
  <r>
    <x v="2558"/>
    <n v="-0.26"/>
    <n v="-2.5999999999999999E-3"/>
    <n v="609746740.25999999"/>
    <n v="-1594381.532224"/>
    <n v="-3476925.9800000191"/>
    <n v="-1882544.4477760191"/>
  </r>
  <r>
    <x v="2559"/>
    <n v="1.4201999999999999"/>
    <n v="1.4201999999999999E-2"/>
    <n v="617030226.04999995"/>
    <n v="8659623.2051725201"/>
    <n v="7283485.7899999619"/>
    <n v="-1376137.4151725583"/>
  </r>
  <r>
    <x v="2560"/>
    <n v="0.5615"/>
    <n v="5.6150000000000002E-3"/>
    <n v="619634759.3599999"/>
    <n v="3464624.7192707499"/>
    <n v="2604533.3099999428"/>
    <n v="-860091.40927080717"/>
  </r>
  <r>
    <x v="2561"/>
    <n v="-0.53820000000000001"/>
    <n v="-5.3820000000000005E-3"/>
    <n v="615486854.52999997"/>
    <n v="-3334874.2748755198"/>
    <n v="-4147904.8299999237"/>
    <n v="-813030.55512440391"/>
  </r>
  <r>
    <x v="2562"/>
    <n v="0.68310000000000004"/>
    <n v="6.8310000000000003E-3"/>
    <n v="619415479.25999999"/>
    <n v="4204390.7032944299"/>
    <n v="3928624.7300000191"/>
    <n v="-275765.97329441085"/>
  </r>
  <r>
    <x v="2563"/>
    <n v="3.3599999999999998E-2"/>
    <n v="3.3599999999999998E-4"/>
    <n v="618713863.1500001"/>
    <n v="208123.60103135998"/>
    <n v="-701616.1099998951"/>
    <n v="-909739.71103125508"/>
  </r>
  <r>
    <x v="2564"/>
    <n v="-0.36259999999999998"/>
    <n v="-3.6259999999999999E-3"/>
    <n v="616026670.25999999"/>
    <n v="-2243456.4677819004"/>
    <n v="-2687192.8900001049"/>
    <n v="-443736.42221820448"/>
  </r>
  <r>
    <x v="2565"/>
    <n v="1.0447"/>
    <n v="1.0447E-2"/>
    <n v="621894319.36000013"/>
    <n v="6435630.6242062198"/>
    <n v="5867649.1000001431"/>
    <n v="-567981.52420607675"/>
  </r>
  <r>
    <x v="2566"/>
    <n v="-0.1134"/>
    <n v="-1.134E-3"/>
    <n v="619657697.65999997"/>
    <n v="-705228.15815424011"/>
    <n v="-2236621.7000001669"/>
    <n v="-1531393.5418459268"/>
  </r>
  <r>
    <x v="2567"/>
    <n v="-0.68779999999999997"/>
    <n v="-6.8779999999999996E-3"/>
    <n v="614654961.79999995"/>
    <n v="-4262005.6445054794"/>
    <n v="-5002735.8600000143"/>
    <n v="-740730.21549453493"/>
  </r>
  <r>
    <x v="2568"/>
    <n v="-0.39"/>
    <n v="-3.9000000000000003E-3"/>
    <n v="611565118.11000013"/>
    <n v="-2397154.3510199999"/>
    <n v="-3089843.6899998188"/>
    <n v="-692689.33897981886"/>
  </r>
  <r>
    <x v="2569"/>
    <n v="-1.4513"/>
    <n v="-1.4513E-2"/>
    <n v="602023516.63"/>
    <n v="-8875644.5591304321"/>
    <n v="-9541601.4800001383"/>
    <n v="-665956.9208697062"/>
  </r>
  <r>
    <x v="2570"/>
    <n v="-0.21229999999999999"/>
    <n v="-2.1229999999999999E-3"/>
    <n v="600335047.69999993"/>
    <n v="-1278095.92580549"/>
    <n v="-1688468.9300000668"/>
    <n v="-410373.00419457676"/>
  </r>
  <r>
    <x v="2571"/>
    <n v="0.30199999999999999"/>
    <n v="3.0200000000000001E-3"/>
    <n v="601640944.82000005"/>
    <n v="1813011.8440539998"/>
    <n v="1305897.120000124"/>
    <n v="-507114.72405387578"/>
  </r>
  <r>
    <x v="2572"/>
    <n v="-0.1232"/>
    <n v="-1.232E-3"/>
    <n v="600385229.85000002"/>
    <n v="-741221.64401824004"/>
    <n v="-1255714.9700000286"/>
    <n v="-514493.32598178857"/>
  </r>
  <r>
    <x v="2573"/>
    <n v="-4.8513000000000002"/>
    <n v="-4.8513000000000001E-2"/>
    <n v="571140451.18999994"/>
    <n v="-29126488.655713052"/>
    <n v="-29244778.660000086"/>
    <n v="-118290.00428703427"/>
  </r>
  <r>
    <x v="2574"/>
    <n v="-3.968"/>
    <n v="-3.968E-2"/>
    <n v="548395094.79999995"/>
    <n v="-22662853.103219196"/>
    <n v="-22745356.389999986"/>
    <n v="-82503.286780789495"/>
  </r>
  <r>
    <x v="2575"/>
    <n v="-1.8148"/>
    <n v="-1.8148000000000001E-2"/>
    <n v="538955591.07000005"/>
    <n v="-9952274.1804303993"/>
    <n v="-9439503.7299998999"/>
    <n v="512770.45043049939"/>
  </r>
  <r>
    <x v="2576"/>
    <n v="-0.23680000000000001"/>
    <n v="-2.3680000000000003E-3"/>
    <n v="537092409.07999992"/>
    <n v="-1276246.8396537602"/>
    <n v="-1863181.9900001287"/>
    <n v="-586935.15034636855"/>
  </r>
  <r>
    <x v="2577"/>
    <n v="3.5446"/>
    <n v="3.5445999999999998E-2"/>
    <n v="555024473.59000003"/>
    <n v="19037777.532249678"/>
    <n v="17932064.51000011"/>
    <n v="-1105713.0222495683"/>
  </r>
  <r>
    <x v="2578"/>
    <n v="-1.464"/>
    <n v="-1.464E-2"/>
    <n v="546565824.87"/>
    <n v="-8125558.2933576005"/>
    <n v="-8458648.7200000286"/>
    <n v="-333090.42664242815"/>
  </r>
  <r>
    <x v="2579"/>
    <n v="-0.37519999999999998"/>
    <n v="-3.7519999999999997E-3"/>
    <n v="544210009.96000004"/>
    <n v="-2050714.9749122399"/>
    <n v="-2355814.9099999666"/>
    <n v="-305099.93508772668"/>
  </r>
  <r>
    <x v="2580"/>
    <n v="1.0995999999999999"/>
    <n v="1.0995999999999999E-2"/>
    <n v="551297275.39999998"/>
    <n v="5984133.2695201598"/>
    <n v="7087265.439999938"/>
    <n v="1103132.1704797782"/>
  </r>
  <r>
    <x v="2581"/>
    <n v="0.64810000000000001"/>
    <n v="6.4809999999999998E-3"/>
    <n v="554568496.34000003"/>
    <n v="3572957.6418673997"/>
    <n v="3271220.9400000572"/>
    <n v="-301736.70186734246"/>
  </r>
  <r>
    <x v="2582"/>
    <n v="-1.7690999999999999"/>
    <n v="-1.7690999999999998E-2"/>
    <n v="544940943.81999993"/>
    <n v="-9810871.2687509395"/>
    <n v="-9627552.5200001001"/>
    <n v="183318.74875083938"/>
  </r>
  <r>
    <x v="2583"/>
    <n v="0.36170000000000002"/>
    <n v="3.6170000000000004E-3"/>
    <n v="546652802.38"/>
    <n v="1971051.3937969401"/>
    <n v="1711858.560000062"/>
    <n v="-259192.83379687811"/>
  </r>
  <r>
    <x v="2584"/>
    <n v="-0.71330000000000005"/>
    <n v="-7.1330000000000005E-3"/>
    <n v="542182395.18000007"/>
    <n v="-3899274.43937654"/>
    <n v="-4470407.1999999285"/>
    <n v="-571132.76062338846"/>
  </r>
  <r>
    <x v="2585"/>
    <n v="2.1021999999999998"/>
    <n v="2.1021999999999999E-2"/>
    <n v="553223633.64999998"/>
    <n v="11397758.31147396"/>
    <n v="11041238.469999909"/>
    <n v="-356519.84147405066"/>
  </r>
  <r>
    <x v="2586"/>
    <n v="1.2369000000000001"/>
    <n v="1.2369000000000002E-2"/>
    <n v="560262052.78999996"/>
    <n v="6842823.1246168502"/>
    <n v="7038419.1399999857"/>
    <n v="195596.01538313553"/>
  </r>
  <r>
    <x v="2587"/>
    <n v="0.72430000000000005"/>
    <n v="7.2430000000000003E-3"/>
    <n v="564310097.70000005"/>
    <n v="4057978.0483579701"/>
    <n v="4048044.9100000858"/>
    <n v="-9933.1383578842506"/>
  </r>
  <r>
    <x v="2588"/>
    <n v="0.47939999999999999"/>
    <n v="4.7939999999999997E-3"/>
    <n v="566710825.94999993"/>
    <n v="2705302.6083737998"/>
    <n v="2400728.2499998808"/>
    <n v="-304574.35837391904"/>
  </r>
  <r>
    <x v="2589"/>
    <n v="0.76619999999999999"/>
    <n v="7.6619999999999995E-3"/>
    <n v="571291655.36000001"/>
    <n v="4342138.3484288994"/>
    <n v="4580829.4100000858"/>
    <n v="238691.06157118641"/>
  </r>
  <r>
    <x v="2590"/>
    <n v="1.3702000000000001"/>
    <n v="1.3702000000000001E-2"/>
    <n v="578966878.78999996"/>
    <n v="7827838.2617427204"/>
    <n v="7675223.4299999475"/>
    <n v="-152614.83174277283"/>
  </r>
  <r>
    <x v="2591"/>
    <n v="6.3700000000000007E-2"/>
    <n v="6.3700000000000009E-4"/>
    <n v="579049043.53999996"/>
    <n v="368801.90178923"/>
    <n v="82164.75"/>
    <n v="-286637.15178923"/>
  </r>
  <r>
    <x v="2592"/>
    <n v="-0.48799999999999999"/>
    <n v="-4.8799999999999998E-3"/>
    <n v="571998357.12"/>
    <n v="-2825759.3324751998"/>
    <n v="-7050686.4199999571"/>
    <n v="-4224927.0875247568"/>
  </r>
  <r>
    <x v="2593"/>
    <n v="0.20610000000000001"/>
    <n v="2.0609999999999999E-3"/>
    <n v="573937481.60000002"/>
    <n v="1178888.6140243199"/>
    <n v="1939124.4800000191"/>
    <n v="760235.86597569915"/>
  </r>
  <r>
    <x v="2594"/>
    <n v="0.92910000000000004"/>
    <n v="9.2910000000000006E-3"/>
    <n v="579398384.14999998"/>
    <n v="5332453.1415456003"/>
    <n v="5460902.5499999523"/>
    <n v="128449.40845435206"/>
  </r>
  <r>
    <x v="2595"/>
    <n v="0.3795"/>
    <n v="3.7950000000000002E-3"/>
    <n v="581452591.5"/>
    <n v="2198816.8678492499"/>
    <n v="2054207.3500000238"/>
    <n v="-144609.51784922602"/>
  </r>
  <r>
    <x v="2596"/>
    <n v="3.1572"/>
    <n v="3.1572000000000003E-2"/>
    <n v="599462554.94000006"/>
    <n v="18357621.218838003"/>
    <n v="18009963.440000057"/>
    <n v="-347657.77883794531"/>
  </r>
  <r>
    <x v="2597"/>
    <n v="0.31219999999999998"/>
    <n v="3.1219999999999998E-3"/>
    <n v="600954867.04999995"/>
    <n v="1871522.09652268"/>
    <n v="1492312.1099998951"/>
    <n v="-379209.98652278492"/>
  </r>
  <r>
    <x v="2598"/>
    <n v="-0.32469999999999999"/>
    <n v="-3.2469999999999999E-3"/>
    <n v="598827236.02999997"/>
    <n v="-1951300.4533113497"/>
    <n v="-2127631.0199999809"/>
    <n v="-176330.5666886312"/>
  </r>
  <r>
    <x v="2599"/>
    <n v="0.71260000000000001"/>
    <n v="7.1260000000000004E-3"/>
    <n v="602303680.24000001"/>
    <n v="4267242.8839497799"/>
    <n v="3476444.2100000381"/>
    <n v="-790798.67394974176"/>
  </r>
  <r>
    <x v="2600"/>
    <n v="0.71430000000000005"/>
    <n v="7.143E-3"/>
    <n v="605584359.39999998"/>
    <n v="4302255.1879543196"/>
    <n v="3280679.1599999666"/>
    <n v="-1021576.027954353"/>
  </r>
  <r>
    <x v="2601"/>
    <n v="-0.43490000000000001"/>
    <n v="-4.3490000000000004E-3"/>
    <n v="602400886.68999994"/>
    <n v="-2633686.3790306002"/>
    <n v="-3183472.7100000381"/>
    <n v="-549786.33096943796"/>
  </r>
  <r>
    <x v="2602"/>
    <n v="-0.12770000000000001"/>
    <n v="-1.2770000000000001E-3"/>
    <n v="601387262.18000007"/>
    <n v="-769265.93230313004"/>
    <n v="-1013624.5099998713"/>
    <n v="-244358.57769674121"/>
  </r>
  <r>
    <x v="2603"/>
    <n v="-1.5544"/>
    <n v="-1.5544000000000001E-2"/>
    <n v="591780077.9000001"/>
    <n v="-9347963.603325922"/>
    <n v="-9607184.2799999714"/>
    <n v="-259220.67667404935"/>
  </r>
  <r>
    <x v="2604"/>
    <n v="-4.1000000000000002E-2"/>
    <n v="-4.0999999999999999E-4"/>
    <n v="590810405.69999993"/>
    <n v="-242629.83193900003"/>
    <n v="-969672.20000016689"/>
    <n v="-727042.36806116684"/>
  </r>
  <r>
    <x v="2605"/>
    <n v="-0.92310000000000003"/>
    <n v="-9.2309999999999996E-3"/>
    <n v="584740168.96000004"/>
    <n v="-5453770.8550166991"/>
    <n v="-6070236.7399998903"/>
    <n v="-616465.88498319127"/>
  </r>
  <r>
    <x v="2606"/>
    <n v="-4.8300000000000003E-2"/>
    <n v="-4.8300000000000003E-4"/>
    <n v="583854686.75999999"/>
    <n v="-282429.50160768005"/>
    <n v="-885482.20000004768"/>
    <n v="-603052.69839236769"/>
  </r>
  <r>
    <x v="2607"/>
    <n v="1.4708000000000001"/>
    <n v="1.4708000000000001E-2"/>
    <n v="591876721.29999995"/>
    <n v="8587334.7328660805"/>
    <n v="8022034.5399999619"/>
    <n v="-565300.19286611862"/>
  </r>
  <r>
    <x v="2608"/>
    <n v="-0.21779999999999999"/>
    <n v="-2.1779999999999998E-3"/>
    <n v="590052483.02999997"/>
    <n v="-1289107.4989913998"/>
    <n v="-1824238.2699999809"/>
    <n v="-535130.77100858116"/>
  </r>
  <r>
    <x v="2609"/>
    <n v="0.28639999999999999"/>
    <n v="2.8639999999999998E-3"/>
    <n v="590827804.31999993"/>
    <n v="1689910.3113979199"/>
    <n v="775321.28999996185"/>
    <n v="-914589.02139795804"/>
  </r>
  <r>
    <x v="2610"/>
    <n v="-0.35360000000000003"/>
    <n v="-3.5360000000000001E-3"/>
    <n v="588341741.79000008"/>
    <n v="-2089167.1160755197"/>
    <n v="-2486062.5299998522"/>
    <n v="-396895.41392433248"/>
  </r>
  <r>
    <x v="2611"/>
    <n v="0.28660000000000002"/>
    <n v="2.8660000000000001E-3"/>
    <n v="589605407.73000002"/>
    <n v="1686187.4319701402"/>
    <n v="1263665.939999938"/>
    <n v="-422521.49197020219"/>
  </r>
  <r>
    <x v="2612"/>
    <n v="8.1699999999999995E-2"/>
    <n v="8.1699999999999991E-4"/>
    <n v="589759897.75999999"/>
    <n v="481707.61811540998"/>
    <n v="154490.02999997139"/>
    <n v="-327217.58811543859"/>
  </r>
  <r>
    <x v="2613"/>
    <n v="-0.3332"/>
    <n v="-3.3319999999999999E-3"/>
    <n v="589068233.25999999"/>
    <n v="-1965079.97933632"/>
    <n v="-691664.5"/>
    <n v="1273415.47933632"/>
  </r>
  <r>
    <x v="2614"/>
    <n v="0.92100000000000004"/>
    <n v="9.2100000000000012E-3"/>
    <n v="594862191.71000004"/>
    <n v="5425318.4283246007"/>
    <n v="5793958.4500000477"/>
    <n v="368640.021675447"/>
  </r>
  <r>
    <x v="2615"/>
    <n v="6.7599999999999993E-2"/>
    <n v="6.7599999999999995E-4"/>
    <n v="595111582.77999997"/>
    <n v="402126.84159596002"/>
    <n v="249391.06999993324"/>
    <n v="-152735.77159602678"/>
  </r>
  <r>
    <x v="2616"/>
    <n v="0.43909999999999999"/>
    <n v="4.3909999999999999E-3"/>
    <n v="597187921.24000001"/>
    <n v="2613134.9599869796"/>
    <n v="2076338.4600000381"/>
    <n v="-536796.49998694146"/>
  </r>
  <r>
    <x v="2617"/>
    <n v="-0.59860000000000002"/>
    <n v="-5.986E-3"/>
    <n v="593134523.05999994"/>
    <n v="-3574766.8965426399"/>
    <n v="-4053398.1800000668"/>
    <n v="-478631.28345742682"/>
  </r>
  <r>
    <x v="2618"/>
    <n v="-0.26390000000000002"/>
    <n v="-2.6390000000000003E-3"/>
    <n v="590983010.56999993"/>
    <n v="-1565282.0063553401"/>
    <n v="-2151512.4900000095"/>
    <n v="-586230.48364466941"/>
  </r>
  <r>
    <x v="2619"/>
    <n v="-1.1600999999999999"/>
    <n v="-1.1600999999999998E-2"/>
    <n v="583657333.51999998"/>
    <n v="-6855993.905622568"/>
    <n v="-7325677.0499999523"/>
    <n v="-469683.14437738433"/>
  </r>
  <r>
    <x v="2620"/>
    <n v="0.42559999999999998"/>
    <n v="4.2559999999999994E-3"/>
    <n v="585561038.52999997"/>
    <n v="2484045.6114611197"/>
    <n v="1903705.0099999905"/>
    <n v="-580340.60146112926"/>
  </r>
  <r>
    <x v="2621"/>
    <n v="-0.25290000000000001"/>
    <n v="-2.529E-3"/>
    <n v="583563605.39999998"/>
    <n v="-1480883.86644237"/>
    <n v="-1997433.1299999952"/>
    <n v="-516549.26355762524"/>
  </r>
  <r>
    <x v="2622"/>
    <n v="-0.12330000000000001"/>
    <n v="-1.2330000000000002E-3"/>
    <n v="582969045.38"/>
    <n v="-719533.92545820004"/>
    <n v="-594560.01999998093"/>
    <n v="124973.90545821912"/>
  </r>
  <r>
    <x v="2623"/>
    <n v="-0.13719999999999999"/>
    <n v="-1.372E-3"/>
    <n v="581645296.97000003"/>
    <n v="-799833.53026135999"/>
    <n v="-1323748.4099999666"/>
    <n v="-523914.87973860663"/>
  </r>
  <r>
    <x v="2624"/>
    <n v="-0.52210000000000001"/>
    <n v="-5.2209999999999999E-3"/>
    <n v="577841201.96000004"/>
    <n v="-3036770.0954803703"/>
    <n v="-3804095.0099999905"/>
    <n v="-767324.91451962013"/>
  </r>
  <r>
    <x v="2625"/>
    <n v="0.28310000000000002"/>
    <n v="2.8310000000000002E-3"/>
    <n v="579800742.13"/>
    <n v="1635868.4427487601"/>
    <n v="1959540.1699999571"/>
    <n v="323671.72725119698"/>
  </r>
  <r>
    <x v="2626"/>
    <n v="0.87460000000000004"/>
    <n v="8.7460000000000003E-3"/>
    <n v="584519367.79999995"/>
    <n v="5070937.2906689802"/>
    <n v="4718625.6699999571"/>
    <n v="-352311.62066902313"/>
  </r>
  <r>
    <x v="2627"/>
    <n v="-4.1000000000000002E-2"/>
    <n v="-4.0999999999999999E-4"/>
    <n v="583708094.39999998"/>
    <n v="-239652.94079799997"/>
    <n v="-811273.39999997616"/>
    <n v="-571620.45920197619"/>
  </r>
  <r>
    <x v="2628"/>
    <n v="-0.16389999999999999"/>
    <n v="-1.6389999999999998E-3"/>
    <n v="582430332.13"/>
    <n v="-956697.5667215999"/>
    <n v="-1277762.2699999809"/>
    <n v="-321064.70327838103"/>
  </r>
  <r>
    <x v="2629"/>
    <n v="0.55410000000000004"/>
    <n v="5.5410000000000008E-3"/>
    <n v="585349866.69000006"/>
    <n v="3227246.4703323306"/>
    <n v="2919534.560000062"/>
    <n v="-307711.91033226857"/>
  </r>
  <r>
    <x v="2630"/>
    <n v="0.23130000000000001"/>
    <n v="2.313E-3"/>
    <n v="586494683.61000001"/>
    <n v="1353914.2416539702"/>
    <n v="1144816.9199999571"/>
    <n v="-209097.32165401313"/>
  </r>
  <r>
    <x v="2631"/>
    <n v="-4.07E-2"/>
    <n v="-4.0700000000000003E-4"/>
    <n v="586043979.21000004"/>
    <n v="-238703.33622927003"/>
    <n v="-450704.39999997616"/>
    <n v="-212001.06377070613"/>
  </r>
  <r>
    <x v="2632"/>
    <n v="0.48209999999999997"/>
    <n v="4.8209999999999998E-3"/>
    <n v="588928973.64999998"/>
    <n v="2825318.0237714099"/>
    <n v="2884994.439999938"/>
    <n v="59676.416228528135"/>
  </r>
  <r>
    <x v="2633"/>
    <n v="0.60140000000000005"/>
    <n v="6.0140000000000002E-3"/>
    <n v="592846977.76999998"/>
    <n v="3541818.8475310998"/>
    <n v="3918004.1200000048"/>
    <n v="376185.27246890496"/>
  </r>
  <r>
    <x v="2634"/>
    <n v="-0.26200000000000001"/>
    <n v="-2.6199999999999999E-3"/>
    <n v="591170936.85000002"/>
    <n v="-1553259.0817574"/>
    <n v="-1676040.9199999571"/>
    <n v="-122781.83824255713"/>
  </r>
  <r>
    <x v="2635"/>
    <n v="-0.43780000000000002"/>
    <n v="-4.3779999999999999E-3"/>
    <n v="589104974.46000004"/>
    <n v="-2588146.3615293"/>
    <n v="-2065962.3899999857"/>
    <n v="522183.97152931429"/>
  </r>
  <r>
    <x v="2636"/>
    <n v="0.58850000000000002"/>
    <n v="5.8850000000000005E-3"/>
    <n v="592111297.51999998"/>
    <n v="3466882.7746971003"/>
    <n v="3006323.0599999428"/>
    <n v="-460559.7146971575"/>
  </r>
  <r>
    <x v="2637"/>
    <n v="0.32950000000000002"/>
    <n v="3.2950000000000002E-3"/>
    <n v="593704771.67000008"/>
    <n v="1951006.7253284"/>
    <n v="1593474.1500000954"/>
    <n v="-357532.57532830467"/>
  </r>
  <r>
    <x v="2638"/>
    <n v="0.41560000000000002"/>
    <n v="4.156E-3"/>
    <n v="595739029.48000002"/>
    <n v="2467437.0310605201"/>
    <n v="2034257.8099999428"/>
    <n v="-433179.22106057731"/>
  </r>
  <r>
    <x v="2639"/>
    <n v="-0.76759999999999995"/>
    <n v="-7.6759999999999997E-3"/>
    <n v="590840096.82999992"/>
    <n v="-4572892.79028848"/>
    <n v="-4898932.6500000954"/>
    <n v="-326039.85971161537"/>
  </r>
  <r>
    <x v="2640"/>
    <n v="-0.20849999999999999"/>
    <n v="-2.085E-3"/>
    <n v="589633921.75999999"/>
    <n v="-1231901.6018905498"/>
    <n v="-1206175.0699999332"/>
    <n v="25726.531890616519"/>
  </r>
  <r>
    <x v="2641"/>
    <n v="0.31680000000000003"/>
    <n v="3.1680000000000002E-3"/>
    <n v="591221128.23000002"/>
    <n v="1867960.2641356802"/>
    <n v="1587206.4700000286"/>
    <n v="-280753.79413565155"/>
  </r>
  <r>
    <x v="2642"/>
    <n v="0.2621"/>
    <n v="2.6210000000000001E-3"/>
    <n v="592462913.96000004"/>
    <n v="1549590.5770908301"/>
    <n v="1241785.7300000191"/>
    <n v="-307804.847090811"/>
  </r>
  <r>
    <x v="2643"/>
    <n v="0.52949999999999997"/>
    <n v="5.2949999999999994E-3"/>
    <n v="595620411.70999992"/>
    <n v="3137091.1294181999"/>
    <n v="3157497.7499998808"/>
    <n v="20406.620581680909"/>
  </r>
  <r>
    <x v="2644"/>
    <n v="-0.52669999999999995"/>
    <n v="-5.2669999999999991E-3"/>
    <n v="592140563.68000007"/>
    <n v="-3137132.708476569"/>
    <n v="-3479848.0299998522"/>
    <n v="-342715.32152328314"/>
  </r>
  <r>
    <x v="2645"/>
    <n v="-0.22789999999999999"/>
    <n v="-2.2789999999999998E-3"/>
    <n v="590636030.63"/>
    <n v="-1349488.3446267201"/>
    <n v="-1504533.0500000715"/>
    <n v="-155044.70537335146"/>
  </r>
  <r>
    <x v="2646"/>
    <n v="-6.7199999999999996E-2"/>
    <n v="-6.7199999999999996E-4"/>
    <n v="589874981.08999991"/>
    <n v="-396907.41258335998"/>
    <n v="-761049.54000008106"/>
    <n v="-364142.12741672108"/>
  </r>
  <r>
    <x v="2647"/>
    <n v="0.90739999999999998"/>
    <n v="9.0740000000000005E-3"/>
    <n v="595086272.43000007"/>
    <n v="5352525.5784106599"/>
    <n v="5211291.3400001526"/>
    <n v="-141234.23841050733"/>
  </r>
  <r>
    <x v="2648"/>
    <n v="-0.1132"/>
    <n v="-1.132E-3"/>
    <n v="594220483.19999993"/>
    <n v="-673637.66039076005"/>
    <n v="-865789.23000013828"/>
    <n v="-192151.56960937823"/>
  </r>
  <r>
    <x v="2649"/>
    <n v="0.2868"/>
    <n v="2.8679999999999999E-3"/>
    <n v="595719303.43000007"/>
    <n v="1704224.3458175997"/>
    <n v="1498820.2300001383"/>
    <n v="-205404.1158174614"/>
  </r>
  <r>
    <x v="2650"/>
    <n v="0.61180000000000001"/>
    <n v="6.1180000000000002E-3"/>
    <n v="599176186.37000012"/>
    <n v="3644610.6983847404"/>
    <n v="3456882.9400000572"/>
    <n v="-187727.75838468317"/>
  </r>
  <r>
    <x v="2651"/>
    <n v="0.62790000000000001"/>
    <n v="6.2789999999999999E-3"/>
    <n v="602873925.74000001"/>
    <n v="3762227.2742172307"/>
    <n v="3697739.3699998856"/>
    <n v="-64487.904217345174"/>
  </r>
  <r>
    <x v="2652"/>
    <n v="-0.1905"/>
    <n v="-1.905E-3"/>
    <n v="601844959.20999992"/>
    <n v="-1148474.8285347"/>
    <n v="-1028966.5300000906"/>
    <n v="119508.29853460938"/>
  </r>
  <r>
    <x v="2653"/>
    <n v="-0.63829999999999998"/>
    <n v="-6.3829999999999998E-3"/>
    <n v="597661301.17000008"/>
    <n v="-3841576.3746374291"/>
    <n v="-4183658.0399998426"/>
    <n v="-342081.66536241351"/>
  </r>
  <r>
    <x v="2654"/>
    <n v="-1.3908"/>
    <n v="-1.3908E-2"/>
    <n v="589181270.59000003"/>
    <n v="-8312273.376672361"/>
    <n v="-8480030.5800000429"/>
    <n v="-167757.20332768187"/>
  </r>
  <r>
    <x v="2655"/>
    <n v="0.92689999999999995"/>
    <n v="9.2689999999999995E-3"/>
    <n v="594325579.99000001"/>
    <n v="5461121.1970987096"/>
    <n v="5144309.3999999762"/>
    <n v="-316811.79709873348"/>
  </r>
  <r>
    <x v="2656"/>
    <n v="-0.193"/>
    <n v="-1.9300000000000001E-3"/>
    <n v="593512477.79999995"/>
    <n v="-1147048.3693807002"/>
    <n v="-813102.19000005722"/>
    <n v="333946.17938064295"/>
  </r>
  <r>
    <x v="2657"/>
    <n v="-0.18"/>
    <n v="-1.8E-3"/>
    <n v="593382709.33999991"/>
    <n v="-1068322.4600399998"/>
    <n v="-129768.46000003815"/>
    <n v="938554.00003996165"/>
  </r>
  <r>
    <x v="2658"/>
    <n v="0.187"/>
    <n v="1.8699999999999999E-3"/>
    <n v="594502731.21000004"/>
    <n v="1109625.6664657998"/>
    <n v="1120021.870000124"/>
    <n v="10396.203534324188"/>
  </r>
  <r>
    <x v="2659"/>
    <n v="0.26669999999999999"/>
    <n v="2.6670000000000001E-3"/>
    <n v="596308564.38"/>
    <n v="1585538.7841370702"/>
    <n v="1805833.1699999571"/>
    <n v="220294.38586288691"/>
  </r>
  <r>
    <x v="2660"/>
    <n v="-1.9900000000000001E-2"/>
    <n v="-1.9900000000000001E-4"/>
    <n v="595963754.62"/>
    <n v="-118665.40431162"/>
    <n v="-344809.75999999046"/>
    <n v="-226144.35568837047"/>
  </r>
  <r>
    <x v="2661"/>
    <n v="0.4123"/>
    <n v="4.1229999999999999E-3"/>
    <n v="598125348.65999997"/>
    <n v="2457158.5602982598"/>
    <n v="2161594.0399999619"/>
    <n v="-295564.52029829798"/>
  </r>
  <r>
    <x v="2662"/>
    <n v="0.2848"/>
    <n v="2.8479999999999998E-3"/>
    <n v="599731448.34000003"/>
    <n v="1703460.9929836798"/>
    <n v="1606099.6800000668"/>
    <n v="-97361.312983612996"/>
  </r>
  <r>
    <x v="2663"/>
    <n v="0.15190000000000001"/>
    <n v="1.5190000000000002E-3"/>
    <n v="600878795"/>
    <n v="910992.07002846012"/>
    <n v="1147346.6599999666"/>
    <n v="236354.5899715065"/>
  </r>
  <r>
    <x v="2664"/>
    <n v="0.11210000000000001"/>
    <n v="1.121E-3"/>
    <n v="596249137.17000008"/>
    <n v="673585.12919500005"/>
    <n v="-4629657.8299999237"/>
    <n v="-5303242.9591949238"/>
  </r>
  <r>
    <x v="2665"/>
    <n v="5.2699999999999997E-2"/>
    <n v="5.2700000000000002E-4"/>
    <n v="596376852.10000002"/>
    <n v="314223.29528859007"/>
    <n v="127714.92999994755"/>
    <n v="-186508.36528864253"/>
  </r>
  <r>
    <x v="2666"/>
    <n v="0.1646"/>
    <n v="1.6459999999999999E-3"/>
    <n v="597836584.56000006"/>
    <n v="981636.2985566"/>
    <n v="1459732.4600000381"/>
    <n v="478096.16144343815"/>
  </r>
  <r>
    <x v="2667"/>
    <n v="-0.184"/>
    <n v="-1.8400000000000001E-3"/>
    <n v="596680994.33000004"/>
    <n v="-1100019.3155904002"/>
    <n v="-1155590.2300000191"/>
    <n v="-55570.914409618825"/>
  </r>
  <r>
    <x v="2668"/>
    <n v="0.54"/>
    <n v="5.4000000000000003E-3"/>
    <n v="599838987.20000005"/>
    <n v="3222077.3693820005"/>
    <n v="3157992.8700000048"/>
    <n v="-64084.49938199576"/>
  </r>
  <r>
    <x v="2669"/>
    <n v="-0.16370000000000001"/>
    <n v="-1.6370000000000002E-3"/>
    <n v="598673079.74000013"/>
    <n v="-981936.42204640026"/>
    <n v="-1165907.4599999189"/>
    <n v="-183971.03795351868"/>
  </r>
  <r>
    <x v="2670"/>
    <n v="0.2034"/>
    <n v="2.0339999999999998E-3"/>
    <n v="599638406.38"/>
    <n v="1217701.0441911602"/>
    <n v="965326.63999986649"/>
    <n v="-252374.40419129375"/>
  </r>
  <r>
    <x v="2671"/>
    <n v="0.48449999999999999"/>
    <n v="4.8449999999999995E-3"/>
    <n v="602487685.19000006"/>
    <n v="2905248.0789110996"/>
    <n v="2849278.810000062"/>
    <n v="-55969.268911037594"/>
  </r>
  <r>
    <x v="2672"/>
    <n v="-0.44309999999999999"/>
    <n v="-4.431E-3"/>
    <n v="599675266.99000001"/>
    <n v="-2669622.9330768902"/>
    <n v="-2812418.2000000477"/>
    <n v="-142795.2669231575"/>
  </r>
  <r>
    <x v="2673"/>
    <n v="-0.84419999999999995"/>
    <n v="-8.4419999999999999E-3"/>
    <n v="594274049.63999999"/>
    <n v="-5062458.6039295802"/>
    <n v="-5401217.3500000238"/>
    <n v="-338758.74607044365"/>
  </r>
  <r>
    <x v="2674"/>
    <n v="-7.2599999999999998E-2"/>
    <n v="-7.2599999999999997E-4"/>
    <n v="593644115.2700001"/>
    <n v="-431442.96003863995"/>
    <n v="-629934.36999988556"/>
    <n v="-198491.4099612456"/>
  </r>
  <r>
    <x v="2675"/>
    <n v="-0.48220000000000002"/>
    <n v="-4.8219999999999999E-3"/>
    <n v="590711100.75"/>
    <n v="-2862551.9238319406"/>
    <n v="-2933014.5200001001"/>
    <n v="-70462.596168159507"/>
  </r>
  <r>
    <x v="2676"/>
    <n v="-6.6E-3"/>
    <n v="-6.6000000000000005E-5"/>
    <n v="591074899.29999995"/>
    <n v="-38986.932649500006"/>
    <n v="363798.54999995232"/>
    <n v="402785.48264945234"/>
  </r>
  <r>
    <x v="2677"/>
    <n v="0.5575"/>
    <n v="5.5750000000000001E-3"/>
    <n v="594393808.47000003"/>
    <n v="3295242.5635974999"/>
    <n v="3318909.1700000763"/>
    <n v="23666.6064025764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8A6B4-AF4D-4272-B40A-D00B617727C9}" name="Tabella pivot3" cacheId="2120" applyNumberFormats="0" applyBorderFormats="0" applyFontFormats="0" applyPatternFormats="0" applyAlignmentFormats="0" applyWidthHeightFormats="1" dataCaption="Valori" updatedVersion="8" minRefreshableVersion="5" useAutoFormatting="1" itemPrintTitles="1" createdVersion="8" indent="0" outline="1" outlineData="1" multipleFieldFilters="0" chartFormat="8">
  <location ref="J5:L18" firstHeaderRow="0" firstDataRow="1" firstDataCol="1" rowPageCount="1" colPageCount="1"/>
  <pivotFields count="10">
    <pivotField axis="axisRow" numFmtId="14" showAll="0">
      <items count="26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t="default"/>
      </items>
    </pivotField>
    <pivotField showAll="0"/>
    <pivotField numFmtId="10" showAll="0"/>
    <pivotField numFmtId="43" showAll="0"/>
    <pivotField dataField="1" showAll="0"/>
    <pivotField showAll="0"/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Page" multipleItemSelectionAllowed="1" showAll="0">
      <items count="14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h="1" sd="0" x="8"/>
        <item h="1" sd="0" x="9"/>
        <item h="1" sd="0" x="10"/>
        <item h="1" sd="0" x="11"/>
        <item h="1" x="12"/>
        <item t="default"/>
      </items>
    </pivotField>
  </pivotFields>
  <rowFields count="2">
    <field x="7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Somma di flussi netti" fld="6" baseField="9" baseItem="1"/>
    <dataField name="Somma di effetto mercato" fld="4" baseField="9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9B5A4E-817B-4333-8DE3-79EBC932718E}" name="AUM" displayName="AUM" ref="A2:H2691" totalsRowShown="0" headerRowDxfId="33" dataDxfId="32" dataCellStyle="Migliaia">
  <autoFilter ref="A2:H2691" xr:uid="{D29B5A4E-817B-4333-8DE3-79EBC932718E}"/>
  <tableColumns count="8">
    <tableColumn id="1" xr3:uid="{A25F7F37-50C7-4B2D-9125-6832A34F96F8}" name="data" dataDxfId="31"/>
    <tableColumn id="2" xr3:uid="{D6398B3A-5A3F-4178-BDC3-4E5FFEB08284}" name=" Etica Azionario " dataDxfId="30" dataCellStyle="Migliaia"/>
    <tableColumn id="3" xr3:uid="{E1B53DBF-EE55-4AF7-A1A6-7B0C6D0F428F}" name=" Etica Bilanciato" dataDxfId="29" dataCellStyle="Migliaia"/>
    <tableColumn id="4" xr3:uid="{95007839-B3C6-4F6F-AAA6-12553B0F4C34}" name=" Etica Transizione Climatica" dataDxfId="28" dataCellStyle="Migliaia"/>
    <tableColumn id="5" xr3:uid="{8224AAE7-8127-44CD-A756-F696E5560987}" name="Etica Obiettivo Sociale" dataDxfId="27" dataCellStyle="Migliaia"/>
    <tableColumn id="6" xr3:uid="{790715EC-D32A-4DCC-A1EE-FEF97BDA334B}" name="Etica Rendita Bilanciata" dataDxfId="26" dataCellStyle="Migliaia"/>
    <tableColumn id="7" xr3:uid="{EA4654DC-6EFA-4025-B6F4-D41B22C88F0E}" name=" Etica Obbligazionario Misto" dataDxfId="25" dataCellStyle="Migliaia"/>
    <tableColumn id="8" xr3:uid="{0A6EC2AC-079F-4B20-9FA7-DF17D8384FB8}" name=" Etica Obbligazionario Breve Termine" dataDxfId="24" dataCellStyle="Miglia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05704-C3C2-4BC7-9003-1FF1E1ACC55F}" name="AZ" displayName="AZ" ref="A2:G2692" totalsRowShown="0">
  <autoFilter ref="A2:G2692" xr:uid="{D4B05704-C3C2-4BC7-9003-1FF1E1ACC55F}"/>
  <tableColumns count="7">
    <tableColumn id="1" xr3:uid="{4A0163AE-464D-4C22-A33A-9A0A692DBB6F}" name="Data" dataDxfId="23"/>
    <tableColumn id="2" xr3:uid="{E5E815F7-CD70-4D06-99B0-804B3369C991}" name="Variaz"/>
    <tableColumn id="3" xr3:uid="{CE515713-EF20-4F28-A29D-42A544B53102}" name="Variazione percentuale" dataDxfId="22">
      <calculatedColumnFormula>AZ[[#This Row],[Variaz]]/100</calculatedColumnFormula>
    </tableColumn>
    <tableColumn id="4" xr3:uid="{A7CC2DB3-8E07-4EC1-8287-4C92FE740C45}" name="AUM" dataDxfId="21">
      <calculatedColumnFormula>AUM[[#This Row],[ Etica Azionario ]]</calculatedColumnFormula>
    </tableColumn>
    <tableColumn id="5" xr3:uid="{D41D9CCA-1CA1-4C79-94D1-6E40F0A64126}" name="effetto mercato" dataDxfId="20">
      <calculatedColumnFormula>D2*AZ[[#This Row],[Variazione percentuale]]</calculatedColumnFormula>
    </tableColumn>
    <tableColumn id="6" xr3:uid="{C39910B5-BF2A-4574-9C11-595AF25427FF}" name="∆ AUM" dataDxfId="19">
      <calculatedColumnFormula>AZ[[#This Row],[AUM]]-D2</calculatedColumnFormula>
    </tableColumn>
    <tableColumn id="7" xr3:uid="{7E26D2AC-22A8-4775-982A-DCC6CA737835}" name="flussi netti" dataDxfId="18">
      <calculatedColumnFormula>AZ[[#This Row],[∆ AUM]]-AZ[[#This Row],[effetto mercato]]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B92FBF-4E55-47CC-9EE0-EFDD5E9D3FA9}" name="BIL" displayName="BIL" ref="A2:G2692" totalsRowShown="0">
  <autoFilter ref="A2:G2692" xr:uid="{D4B05704-C3C2-4BC7-9003-1FF1E1ACC55F}"/>
  <tableColumns count="7">
    <tableColumn id="1" xr3:uid="{6B692948-70A5-42FC-B00D-AD6FEC9CBAEB}" name="Data" dataDxfId="17"/>
    <tableColumn id="2" xr3:uid="{E8DBAE6B-C769-4DC5-B5AA-E2C00D7A91E0}" name="Variaz"/>
    <tableColumn id="3" xr3:uid="{7B8BFAFD-BDDF-4CD6-8B01-B5FD42B13D81}" name="Variazione percentuale" dataDxfId="16">
      <calculatedColumnFormula>BIL[[#This Row],[Variaz]]/100</calculatedColumnFormula>
    </tableColumn>
    <tableColumn id="4" xr3:uid="{4395E9F8-94F1-461C-A304-BC46C55428F0}" name="AUM" dataDxfId="15">
      <calculatedColumnFormula>AUM[[#This Row],[ Etica Bilanciato]]</calculatedColumnFormula>
    </tableColumn>
    <tableColumn id="5" xr3:uid="{65220E68-C482-456F-B8EF-015AB5EA81F9}" name="effetto mercato"/>
    <tableColumn id="6" xr3:uid="{38B29F68-E021-4BB7-BD0E-3D0C59E12124}" name="∆ AUM"/>
    <tableColumn id="7" xr3:uid="{9596FFEA-91B6-4547-A921-6ACDF415100D}" name="flussi nett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35439-FB40-4034-9EDD-E0AC1190B0FB}" name="TC" displayName="TC" ref="A2:G1751" totalsRowShown="0">
  <autoFilter ref="A2:G1751" xr:uid="{D4B05704-C3C2-4BC7-9003-1FF1E1ACC55F}"/>
  <tableColumns count="7">
    <tableColumn id="1" xr3:uid="{C60FEC76-B574-4D02-BD2F-353995027C23}" name="Data" dataDxfId="14"/>
    <tableColumn id="2" xr3:uid="{2371B33F-0C71-455A-AFB1-A8959D29EB58}" name="Variaz"/>
    <tableColumn id="3" xr3:uid="{0F2A52CA-7F6F-4FF7-8420-43EE6DC13C6E}" name="Variazione percentuale" dataDxfId="13">
      <calculatedColumnFormula>TC[[#This Row],[Variaz]]/100</calculatedColumnFormula>
    </tableColumn>
    <tableColumn id="4" xr3:uid="{DE2455D1-2835-4297-8A27-CB041BA3BB4B}" name="AUM" dataDxfId="12">
      <calculatedColumnFormula>'AUM Fondi'!D944</calculatedColumnFormula>
    </tableColumn>
    <tableColumn id="5" xr3:uid="{B45910D4-B204-40AB-853E-2B3DAAB49533}" name="effetto mercato"/>
    <tableColumn id="6" xr3:uid="{3EB9F769-6794-4735-BDF2-5D820410872E}" name="∆ AUM"/>
    <tableColumn id="7" xr3:uid="{437018F6-8E78-4E91-8DC4-20C5D8BEDD3D}" name="flussi nett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A721B4-EBB5-4196-8AC2-507E56A03926}" name="OS" displayName="OS" ref="A2:G774" totalsRowShown="0">
  <autoFilter ref="A2:G774" xr:uid="{D4B05704-C3C2-4BC7-9003-1FF1E1ACC55F}"/>
  <tableColumns count="7">
    <tableColumn id="1" xr3:uid="{A62AE0CE-B78E-48D5-A9CF-0C393987B9E3}" name="Data" dataDxfId="11"/>
    <tableColumn id="2" xr3:uid="{707C3343-96BC-4110-B526-096536160EB0}" name="Variaz"/>
    <tableColumn id="3" xr3:uid="{A83EF220-7BF0-47FB-8264-1A7561C31107}" name="Variazione percentuale" dataDxfId="10">
      <calculatedColumnFormula>OS[[#This Row],[Variaz]]/100</calculatedColumnFormula>
    </tableColumn>
    <tableColumn id="4" xr3:uid="{1F966731-418B-4909-83C1-9318CEEF2160}" name="AUM" dataDxfId="9">
      <calculatedColumnFormula>'AUM Fondi'!E1920</calculatedColumnFormula>
    </tableColumn>
    <tableColumn id="5" xr3:uid="{B85F4C95-07A6-4283-8F4F-A2930D44F886}" name="effetto mercato"/>
    <tableColumn id="6" xr3:uid="{56CBEF5B-F265-4149-8FAB-5235F231A8B4}" name="∆ AUM"/>
    <tableColumn id="7" xr3:uid="{1951CF76-4490-47EC-93B3-097F05DFFC85}" name="flussi nett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EFAE83-6C23-431C-B975-5F4C3A179087}" name="RB" displayName="RB" ref="A2:G2515" totalsRowShown="0">
  <autoFilter ref="A2:G2515" xr:uid="{D4B05704-C3C2-4BC7-9003-1FF1E1ACC55F}"/>
  <tableColumns count="7">
    <tableColumn id="1" xr3:uid="{2400889C-EBDA-4BD5-BFC3-8142B62F50CD}" name="Data" dataDxfId="8"/>
    <tableColumn id="2" xr3:uid="{791122D5-7B13-4A0B-9334-E4FEA61F63EC}" name="Variaz"/>
    <tableColumn id="3" xr3:uid="{CD049E26-0150-4ABD-B66B-9CE7CCEF0578}" name="Variazione percentuale" dataDxfId="7">
      <calculatedColumnFormula>RB[[#This Row],[Variaz]]/100</calculatedColumnFormula>
    </tableColumn>
    <tableColumn id="4" xr3:uid="{A3663C3B-22B8-4F5D-97CF-25ACC9D3DF05}" name="AUM" dataDxfId="6">
      <calculatedColumnFormula>'AUM Fondi'!F180</calculatedColumnFormula>
    </tableColumn>
    <tableColumn id="5" xr3:uid="{ABE4AD56-4DB8-4CF2-A365-AF54113673B0}" name="effetto mercato"/>
    <tableColumn id="6" xr3:uid="{1D7435ED-B010-466F-8207-18644BE13020}" name="∆ AUM"/>
    <tableColumn id="7" xr3:uid="{87560E64-870D-4020-A01D-E377EE5DAB85}" name="flussi nett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42108D-375F-4052-BEC1-CFCAA4C36FC8}" name="OM" displayName="OM" ref="A2:G2692" totalsRowShown="0">
  <autoFilter ref="A2:G2692" xr:uid="{D4B05704-C3C2-4BC7-9003-1FF1E1ACC55F}"/>
  <tableColumns count="7">
    <tableColumn id="1" xr3:uid="{CDCD2601-9B7C-4DCA-AD31-5467FF2DE959}" name="Data" dataDxfId="5"/>
    <tableColumn id="2" xr3:uid="{1CF8EE44-4DBF-47D7-8C55-63913165E1EA}" name="Variaz"/>
    <tableColumn id="3" xr3:uid="{2A590FE3-26CF-40BF-BF0B-D642CA097E0B}" name="Variazione percentuale" dataDxfId="4">
      <calculatedColumnFormula>OM[[#This Row],[Variaz]]/100</calculatedColumnFormula>
    </tableColumn>
    <tableColumn id="4" xr3:uid="{57CFF713-14DE-4A03-8D4B-A62CD684A0EF}" name="AUM" dataDxfId="3">
      <calculatedColumnFormula>AUM[[#This Row],[ Etica Obbligazionario Misto]]</calculatedColumnFormula>
    </tableColumn>
    <tableColumn id="5" xr3:uid="{75A1F90A-E6D7-4859-977F-0A2AE2A60B29}" name="effetto mercato"/>
    <tableColumn id="6" xr3:uid="{E2345CBA-3DA9-409C-B62A-B8BB843D1830}" name="∆ AUM"/>
    <tableColumn id="7" xr3:uid="{2CE2BCC2-6730-4C4F-9425-4ACB834FF711}" name="flussi nett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37D2C4-1867-4D89-AB4A-558BF7CCB73D}" name="BT" displayName="BT" ref="A2:G2692" totalsRowShown="0">
  <autoFilter ref="A2:G2692" xr:uid="{D4B05704-C3C2-4BC7-9003-1FF1E1ACC55F}"/>
  <tableColumns count="7">
    <tableColumn id="1" xr3:uid="{32D64B98-EE4C-4F06-A681-DC440FA60E67}" name="Data" dataDxfId="2"/>
    <tableColumn id="2" xr3:uid="{656D9F02-CA0F-4294-9FE7-5A660D61BF0F}" name="Variaz"/>
    <tableColumn id="3" xr3:uid="{BF0CBAEB-E343-4A60-9314-32E2CC1445FA}" name="Variazione percentuale" dataDxfId="1">
      <calculatedColumnFormula>BT[[#This Row],[Variaz]]/100</calculatedColumnFormula>
    </tableColumn>
    <tableColumn id="4" xr3:uid="{BEE43721-FAA5-4E55-9980-A125897D781B}" name="AUM" dataDxfId="0">
      <calculatedColumnFormula>AUM[[#This Row],[ Etica Obbligazionario Breve Termine]]</calculatedColumnFormula>
    </tableColumn>
    <tableColumn id="5" xr3:uid="{BA49AC47-FCFE-4D89-B96A-06C2397B2351}" name="effetto mercato"/>
    <tableColumn id="6" xr3:uid="{0600B1C6-9F38-415A-8950-2E6392347590}" name="∆ AUM"/>
    <tableColumn id="7" xr3:uid="{42A009D7-51FE-42BD-B52C-D4225BDA781C}" name="flussi nett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SequenzaTemporaleNativa_Data" xr10:uid="{A2353E85-4049-4993-AE5F-F8E51F98BB96}" sourceName="Data">
  <pivotTables>
    <pivotTable tabId="3" name="Tabella pivot3"/>
  </pivotTables>
  <state minimalRefreshVersion="6" lastRefreshVersion="6" pivotCacheId="691588346" filterType="unknown">
    <bounds startDate="201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1B1C4629-A96F-41FC-B439-56EC6833337D}" cache="SequenzaTemporaleNativa_Data" caption="Data" level="2" selectionLevel="2" scrollPosition="2024-09-28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A4BB-B947-4D1E-A984-6FAB34576105}">
  <sheetPr codeName="Foglio1"/>
  <dimension ref="A1:Q2697"/>
  <sheetViews>
    <sheetView tabSelected="1" topLeftCell="A2539" workbookViewId="0">
      <selection activeCell="O2677" sqref="O2677"/>
    </sheetView>
  </sheetViews>
  <sheetFormatPr defaultColWidth="8.85546875" defaultRowHeight="15"/>
  <cols>
    <col min="1" max="1" width="10.42578125" style="4" bestFit="1" customWidth="1"/>
    <col min="2" max="2" width="15.28515625" bestFit="1" customWidth="1"/>
    <col min="3" max="3" width="16.85546875" bestFit="1" customWidth="1"/>
    <col min="4" max="4" width="22.7109375" bestFit="1" customWidth="1"/>
    <col min="5" max="5" width="18.140625" bestFit="1" customWidth="1"/>
    <col min="6" max="6" width="19.42578125" bestFit="1" customWidth="1"/>
    <col min="7" max="7" width="23.7109375" bestFit="1" customWidth="1"/>
    <col min="8" max="8" width="32" bestFit="1" customWidth="1"/>
    <col min="10" max="10" width="10.42578125" bestFit="1" customWidth="1"/>
    <col min="11" max="11" width="10.85546875" bestFit="1" customWidth="1"/>
    <col min="15" max="15" width="19.42578125" style="7" bestFit="1" customWidth="1"/>
  </cols>
  <sheetData>
    <row r="1" spans="1:17"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7" t="s">
        <v>6</v>
      </c>
    </row>
    <row r="2" spans="1:17">
      <c r="A2" s="4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17">
      <c r="A3" s="4">
        <v>42006</v>
      </c>
      <c r="B3" s="3">
        <v>140689177.53</v>
      </c>
      <c r="C3" s="3">
        <v>418577112.81999999</v>
      </c>
      <c r="D3" s="3">
        <v>-29997</v>
      </c>
      <c r="E3" s="3">
        <v>-29997</v>
      </c>
      <c r="F3" s="3">
        <v>-29997</v>
      </c>
      <c r="G3" s="3">
        <v>583558276.51999998</v>
      </c>
      <c r="H3" s="3">
        <v>195477884.06</v>
      </c>
    </row>
    <row r="4" spans="1:17">
      <c r="A4" s="4">
        <v>42009</v>
      </c>
      <c r="B4" s="3">
        <v>139479610.38</v>
      </c>
      <c r="C4" s="3">
        <v>415847941.05999994</v>
      </c>
      <c r="D4" s="3">
        <v>-29997</v>
      </c>
      <c r="E4" s="3">
        <v>-29997</v>
      </c>
      <c r="F4" s="3">
        <v>-29997</v>
      </c>
      <c r="G4" s="3">
        <v>582594799.8599999</v>
      </c>
      <c r="H4" s="3">
        <v>195217371.09999999</v>
      </c>
      <c r="K4" s="1"/>
      <c r="L4" s="1"/>
      <c r="M4" s="1"/>
      <c r="N4" s="1"/>
      <c r="O4" s="8"/>
      <c r="P4" s="1"/>
      <c r="Q4" s="2"/>
    </row>
    <row r="5" spans="1:17">
      <c r="A5" s="4">
        <v>42011</v>
      </c>
      <c r="B5" s="3">
        <v>140896768.52000001</v>
      </c>
      <c r="C5" s="3">
        <v>419292336.11000001</v>
      </c>
      <c r="D5" s="3">
        <v>-29997</v>
      </c>
      <c r="E5" s="3">
        <v>-29997</v>
      </c>
      <c r="F5" s="3">
        <v>-29997</v>
      </c>
      <c r="G5" s="3">
        <v>586693360.32000005</v>
      </c>
      <c r="H5" s="3">
        <v>195066016.58000001</v>
      </c>
    </row>
    <row r="6" spans="1:17">
      <c r="A6" s="4">
        <v>42012</v>
      </c>
      <c r="B6" s="3">
        <v>143495539.34999999</v>
      </c>
      <c r="C6" s="3">
        <v>426330094.38</v>
      </c>
      <c r="D6" s="3">
        <v>-29997</v>
      </c>
      <c r="E6" s="3">
        <v>-29997</v>
      </c>
      <c r="F6" s="3">
        <v>-29997</v>
      </c>
      <c r="G6" s="3">
        <v>590623929.18000007</v>
      </c>
      <c r="H6" s="3">
        <v>195448946.78</v>
      </c>
      <c r="J6" s="4"/>
    </row>
    <row r="7" spans="1:17">
      <c r="A7" s="4">
        <v>42013</v>
      </c>
      <c r="B7" s="3">
        <v>142646448.84999999</v>
      </c>
      <c r="C7" s="3">
        <v>425845709.69999999</v>
      </c>
      <c r="D7" s="3">
        <v>-29997</v>
      </c>
      <c r="E7" s="3">
        <v>-29997</v>
      </c>
      <c r="F7" s="3">
        <v>-29997</v>
      </c>
      <c r="G7" s="3">
        <v>591883326.80999994</v>
      </c>
      <c r="H7" s="3">
        <v>195943398.38</v>
      </c>
      <c r="J7" s="4"/>
    </row>
    <row r="8" spans="1:17">
      <c r="A8" s="4">
        <v>42016</v>
      </c>
      <c r="B8" s="3">
        <v>143329536.72999999</v>
      </c>
      <c r="C8" s="3">
        <v>428297115.45000005</v>
      </c>
      <c r="D8" s="3">
        <v>-29997</v>
      </c>
      <c r="E8" s="3">
        <v>-29997</v>
      </c>
      <c r="F8" s="3">
        <v>-29997</v>
      </c>
      <c r="G8" s="3">
        <v>595567701.2299999</v>
      </c>
      <c r="H8" s="3">
        <v>196381330.56999999</v>
      </c>
      <c r="J8" s="4"/>
      <c r="P8" s="6"/>
    </row>
    <row r="9" spans="1:17">
      <c r="A9" s="4">
        <v>42017</v>
      </c>
      <c r="B9" s="3">
        <v>144405984.48000002</v>
      </c>
      <c r="C9" s="3">
        <v>430933562.09000003</v>
      </c>
      <c r="D9" s="3">
        <v>-29997</v>
      </c>
      <c r="E9" s="3">
        <v>-29997</v>
      </c>
      <c r="F9" s="3">
        <v>-29997</v>
      </c>
      <c r="G9" s="3">
        <v>598781640.64999998</v>
      </c>
      <c r="H9" s="3">
        <v>196059316.27000001</v>
      </c>
      <c r="J9" s="4"/>
    </row>
    <row r="10" spans="1:17">
      <c r="A10" s="4">
        <v>42018</v>
      </c>
      <c r="B10" s="3">
        <v>143899940.19999999</v>
      </c>
      <c r="C10" s="3">
        <v>430715545.63</v>
      </c>
      <c r="D10" s="3">
        <v>-29997</v>
      </c>
      <c r="E10" s="3">
        <v>-29997</v>
      </c>
      <c r="F10" s="3">
        <v>-29997</v>
      </c>
      <c r="G10" s="3">
        <v>602445737.66999996</v>
      </c>
      <c r="H10" s="3">
        <v>196057968.38</v>
      </c>
      <c r="J10" s="4"/>
    </row>
    <row r="11" spans="1:17">
      <c r="A11" s="4">
        <v>42019</v>
      </c>
      <c r="B11" s="3">
        <v>146222009.38</v>
      </c>
      <c r="C11" s="3">
        <v>436708973.64000005</v>
      </c>
      <c r="D11" s="3">
        <v>-29997</v>
      </c>
      <c r="E11" s="3">
        <v>-29997</v>
      </c>
      <c r="F11" s="3">
        <v>-29997</v>
      </c>
      <c r="G11" s="3">
        <v>605879803.04000008</v>
      </c>
      <c r="H11" s="3">
        <v>196266522.78</v>
      </c>
      <c r="J11" s="4"/>
    </row>
    <row r="12" spans="1:17">
      <c r="A12" s="4">
        <v>42020</v>
      </c>
      <c r="B12" s="3">
        <v>147770003.06</v>
      </c>
      <c r="C12" s="3">
        <v>441446954.75</v>
      </c>
      <c r="D12" s="3">
        <v>-29997</v>
      </c>
      <c r="E12" s="3">
        <v>-29997</v>
      </c>
      <c r="F12" s="3">
        <v>-29997</v>
      </c>
      <c r="G12" s="3">
        <v>610638646.22000003</v>
      </c>
      <c r="H12" s="3">
        <v>196930635.14999998</v>
      </c>
      <c r="J12" s="4"/>
    </row>
    <row r="13" spans="1:17">
      <c r="A13" s="4">
        <v>42023</v>
      </c>
      <c r="B13" s="3">
        <v>147182381.38999999</v>
      </c>
      <c r="C13" s="3">
        <v>441507275.69999999</v>
      </c>
      <c r="D13" s="3">
        <v>-29997</v>
      </c>
      <c r="E13" s="3">
        <v>-29997</v>
      </c>
      <c r="F13" s="3">
        <v>-29997</v>
      </c>
      <c r="G13" s="3">
        <v>613470714.57999992</v>
      </c>
      <c r="H13" s="3">
        <v>196991771.78</v>
      </c>
      <c r="J13" s="4"/>
    </row>
    <row r="14" spans="1:17">
      <c r="A14" s="4">
        <v>42024</v>
      </c>
      <c r="B14" s="3">
        <v>148378817.77000001</v>
      </c>
      <c r="C14" s="3">
        <v>445356655.45999998</v>
      </c>
      <c r="D14" s="3">
        <v>-29997</v>
      </c>
      <c r="E14" s="3">
        <v>-29997</v>
      </c>
      <c r="F14" s="3">
        <v>-29997</v>
      </c>
      <c r="G14" s="3">
        <v>617630442.68000007</v>
      </c>
      <c r="H14" s="3">
        <v>197118100.73999998</v>
      </c>
      <c r="J14" s="4"/>
    </row>
    <row r="15" spans="1:17">
      <c r="A15" s="4">
        <v>42025</v>
      </c>
      <c r="B15" s="3">
        <v>148434854.64000002</v>
      </c>
      <c r="C15" s="3">
        <v>447503645.46000004</v>
      </c>
      <c r="D15" s="3">
        <v>-29997</v>
      </c>
      <c r="E15" s="3">
        <v>-29997</v>
      </c>
      <c r="F15" s="3">
        <v>-29997</v>
      </c>
      <c r="G15" s="3">
        <v>620020844.54999995</v>
      </c>
      <c r="H15" s="3">
        <v>196939092.60000002</v>
      </c>
      <c r="J15" s="4"/>
    </row>
    <row r="16" spans="1:17">
      <c r="A16" s="4">
        <v>42026</v>
      </c>
      <c r="B16" s="3">
        <v>150134717.25999999</v>
      </c>
      <c r="C16" s="3">
        <v>455277460.01999998</v>
      </c>
      <c r="D16" s="3">
        <v>-29997</v>
      </c>
      <c r="E16" s="3">
        <v>-29997</v>
      </c>
      <c r="F16" s="3">
        <v>-29997</v>
      </c>
      <c r="G16" s="3">
        <v>626771621.44999993</v>
      </c>
      <c r="H16" s="3">
        <v>196939437.87</v>
      </c>
      <c r="J16" s="4"/>
    </row>
    <row r="17" spans="1:16">
      <c r="A17" s="4">
        <v>42027</v>
      </c>
      <c r="B17" s="3">
        <v>152497531.17000002</v>
      </c>
      <c r="C17" s="3">
        <v>461250123.50999999</v>
      </c>
      <c r="D17" s="3">
        <v>-29997</v>
      </c>
      <c r="E17" s="3">
        <v>-29997</v>
      </c>
      <c r="F17" s="3">
        <v>-29997</v>
      </c>
      <c r="G17" s="3">
        <v>632222766.10000002</v>
      </c>
      <c r="H17" s="3">
        <v>197008603.81999999</v>
      </c>
      <c r="J17" s="4"/>
    </row>
    <row r="18" spans="1:16">
      <c r="A18" s="4">
        <v>42030</v>
      </c>
      <c r="B18" s="3">
        <v>152919932.16999999</v>
      </c>
      <c r="C18" s="3">
        <v>466829715.06999999</v>
      </c>
      <c r="D18" s="3">
        <v>-29997</v>
      </c>
      <c r="E18" s="3">
        <v>-29997</v>
      </c>
      <c r="F18" s="3">
        <v>-29997</v>
      </c>
      <c r="G18" s="3">
        <v>634079412.59000003</v>
      </c>
      <c r="H18" s="3">
        <v>197142480.66999999</v>
      </c>
      <c r="J18" s="4"/>
    </row>
    <row r="19" spans="1:16">
      <c r="A19" s="4">
        <v>42031</v>
      </c>
      <c r="B19" s="3">
        <v>151650411.53</v>
      </c>
      <c r="C19" s="3">
        <v>465148422.07999998</v>
      </c>
      <c r="D19" s="3">
        <v>-29997</v>
      </c>
      <c r="E19" s="3">
        <v>-29997</v>
      </c>
      <c r="F19" s="3">
        <v>-29997</v>
      </c>
      <c r="G19" s="3">
        <v>635712377.86000001</v>
      </c>
      <c r="H19" s="3">
        <v>197234158.90000001</v>
      </c>
      <c r="J19" s="4"/>
    </row>
    <row r="20" spans="1:16">
      <c r="A20" s="4">
        <v>42032</v>
      </c>
      <c r="B20" s="3">
        <v>152434470.82999998</v>
      </c>
      <c r="C20" s="3">
        <v>466871399.82999998</v>
      </c>
      <c r="D20" s="3">
        <v>-29997</v>
      </c>
      <c r="E20" s="3">
        <v>-29997</v>
      </c>
      <c r="F20" s="3">
        <v>-29997</v>
      </c>
      <c r="G20" s="3">
        <v>637801689.34000003</v>
      </c>
      <c r="H20" s="3">
        <v>196984934.41</v>
      </c>
      <c r="J20" s="4"/>
    </row>
    <row r="21" spans="1:16">
      <c r="A21" s="4">
        <v>42033</v>
      </c>
      <c r="B21" s="3">
        <v>152474793.05000001</v>
      </c>
      <c r="C21" s="3">
        <v>467571494.18000001</v>
      </c>
      <c r="D21" s="3">
        <v>-29997</v>
      </c>
      <c r="E21" s="3">
        <v>-29997</v>
      </c>
      <c r="F21" s="3">
        <v>-29997</v>
      </c>
      <c r="G21" s="3">
        <v>639652447.46000004</v>
      </c>
      <c r="H21" s="3">
        <v>196676045.80000001</v>
      </c>
      <c r="J21" s="4"/>
      <c r="P21" s="5"/>
    </row>
    <row r="22" spans="1:16">
      <c r="A22" s="4">
        <v>42034</v>
      </c>
      <c r="B22" s="3">
        <v>152620622.63999999</v>
      </c>
      <c r="C22" s="3">
        <v>469009479.81</v>
      </c>
      <c r="D22" s="3">
        <v>-29997</v>
      </c>
      <c r="E22" s="3">
        <v>-29997</v>
      </c>
      <c r="F22" s="3">
        <v>-29997</v>
      </c>
      <c r="G22" s="3">
        <v>642944163.46000004</v>
      </c>
      <c r="H22" s="3">
        <v>196798667.02000001</v>
      </c>
      <c r="J22" s="4"/>
    </row>
    <row r="23" spans="1:16">
      <c r="A23" s="4">
        <v>42037</v>
      </c>
      <c r="B23" s="3">
        <v>153065916.81999999</v>
      </c>
      <c r="C23" s="3">
        <v>471019725.38</v>
      </c>
      <c r="D23" s="3">
        <v>-29997</v>
      </c>
      <c r="E23" s="3">
        <v>-29997</v>
      </c>
      <c r="F23" s="3">
        <v>-29997</v>
      </c>
      <c r="G23" s="3">
        <v>649439565.10000002</v>
      </c>
      <c r="H23" s="3">
        <v>196843675.59999999</v>
      </c>
      <c r="J23" s="4"/>
    </row>
    <row r="24" spans="1:16">
      <c r="A24" s="4">
        <v>42038</v>
      </c>
      <c r="B24" s="3">
        <v>153786555.80000001</v>
      </c>
      <c r="C24" s="3">
        <v>472930687.48000002</v>
      </c>
      <c r="D24" s="3">
        <v>-29997</v>
      </c>
      <c r="E24" s="3">
        <v>-29997</v>
      </c>
      <c r="F24" s="3">
        <v>-29997</v>
      </c>
      <c r="G24" s="3">
        <v>651629933.31999993</v>
      </c>
      <c r="H24" s="3">
        <v>196888101.65000001</v>
      </c>
      <c r="J24" s="4"/>
    </row>
    <row r="25" spans="1:16">
      <c r="A25" s="4">
        <v>42039</v>
      </c>
      <c r="B25" s="3">
        <v>155459013.25999999</v>
      </c>
      <c r="C25" s="3">
        <v>477370457.07000005</v>
      </c>
      <c r="D25" s="3">
        <v>-29997</v>
      </c>
      <c r="E25" s="3">
        <v>-29997</v>
      </c>
      <c r="F25" s="3">
        <v>-29997</v>
      </c>
      <c r="G25" s="3">
        <v>657275164.75999999</v>
      </c>
      <c r="H25" s="3">
        <v>197087519.19</v>
      </c>
      <c r="J25" s="4"/>
    </row>
    <row r="26" spans="1:16">
      <c r="A26" s="4">
        <v>42040</v>
      </c>
      <c r="B26" s="3">
        <v>156431805.44999999</v>
      </c>
      <c r="C26" s="3">
        <v>481036086.60000002</v>
      </c>
      <c r="D26" s="3">
        <v>-29997</v>
      </c>
      <c r="E26" s="3">
        <v>-29997</v>
      </c>
      <c r="F26" s="3">
        <v>-29997</v>
      </c>
      <c r="G26" s="3">
        <v>660651117.88999999</v>
      </c>
      <c r="H26" s="3">
        <v>197024846.59</v>
      </c>
      <c r="J26" s="4"/>
    </row>
    <row r="27" spans="1:16">
      <c r="A27" s="4">
        <v>42041</v>
      </c>
      <c r="B27" s="3">
        <v>156605324.39000002</v>
      </c>
      <c r="C27" s="3">
        <v>489635784.92000002</v>
      </c>
      <c r="D27" s="3">
        <v>-29997</v>
      </c>
      <c r="E27" s="3">
        <v>-29997</v>
      </c>
      <c r="F27" s="3">
        <v>-29997</v>
      </c>
      <c r="G27" s="3">
        <v>671991049.84000003</v>
      </c>
      <c r="H27" s="3">
        <v>197189987.58000001</v>
      </c>
      <c r="J27" s="4"/>
    </row>
    <row r="28" spans="1:16">
      <c r="A28" s="4">
        <v>42044</v>
      </c>
      <c r="B28" s="3">
        <v>156116463.23000002</v>
      </c>
      <c r="C28" s="3">
        <v>489480098.69</v>
      </c>
      <c r="D28" s="3">
        <v>-29997</v>
      </c>
      <c r="E28" s="3">
        <v>-29997</v>
      </c>
      <c r="F28" s="3">
        <v>-29997</v>
      </c>
      <c r="G28" s="3">
        <v>673337613.56999993</v>
      </c>
      <c r="H28" s="3">
        <v>197217366.36000001</v>
      </c>
      <c r="J28" s="4"/>
    </row>
    <row r="29" spans="1:16">
      <c r="A29" s="4">
        <v>42045</v>
      </c>
      <c r="B29" s="3">
        <v>157512821.59</v>
      </c>
      <c r="C29" s="3">
        <v>492178765.70999998</v>
      </c>
      <c r="D29" s="3">
        <v>-29997</v>
      </c>
      <c r="E29" s="3">
        <v>-29997</v>
      </c>
      <c r="F29" s="3">
        <v>-29997</v>
      </c>
      <c r="G29" s="3">
        <v>675137831.76999998</v>
      </c>
      <c r="H29" s="3">
        <v>197180134.66</v>
      </c>
      <c r="J29" s="4"/>
    </row>
    <row r="30" spans="1:16">
      <c r="A30" s="4">
        <v>42046</v>
      </c>
      <c r="B30" s="3">
        <v>157537556.40000001</v>
      </c>
      <c r="C30" s="3">
        <v>493737471.48000002</v>
      </c>
      <c r="D30" s="3">
        <v>-29997</v>
      </c>
      <c r="E30" s="3">
        <v>-29997</v>
      </c>
      <c r="F30" s="3">
        <v>-29997</v>
      </c>
      <c r="G30" s="3">
        <v>678020540.70999992</v>
      </c>
      <c r="H30" s="3">
        <v>197082834.02000001</v>
      </c>
      <c r="J30" s="4"/>
    </row>
    <row r="31" spans="1:16">
      <c r="A31" s="4">
        <v>42047</v>
      </c>
      <c r="B31" s="3">
        <v>159343052.72999999</v>
      </c>
      <c r="C31" s="3">
        <v>498380646.83999997</v>
      </c>
      <c r="D31" s="3">
        <v>-29997</v>
      </c>
      <c r="E31" s="3">
        <v>-29997</v>
      </c>
      <c r="F31" s="3">
        <v>-29997</v>
      </c>
      <c r="G31" s="3">
        <v>683149964.35000002</v>
      </c>
      <c r="H31" s="3">
        <v>197224048.25</v>
      </c>
      <c r="J31" s="4"/>
    </row>
    <row r="32" spans="1:16">
      <c r="A32" s="4">
        <v>42048</v>
      </c>
      <c r="B32" s="3">
        <v>159171959.32999998</v>
      </c>
      <c r="C32" s="3">
        <v>499859106.58000004</v>
      </c>
      <c r="D32" s="3">
        <v>-29997</v>
      </c>
      <c r="E32" s="3">
        <v>-29997</v>
      </c>
      <c r="F32" s="3">
        <v>-29997</v>
      </c>
      <c r="G32" s="3">
        <v>686106056.5</v>
      </c>
      <c r="H32" s="3">
        <v>198028850.84999999</v>
      </c>
      <c r="J32" s="4"/>
    </row>
    <row r="33" spans="1:10">
      <c r="A33" s="4">
        <v>42051</v>
      </c>
      <c r="B33" s="3">
        <v>159820830.95999998</v>
      </c>
      <c r="C33" s="3">
        <v>501659704.41999996</v>
      </c>
      <c r="D33" s="3">
        <v>-29997</v>
      </c>
      <c r="E33" s="3">
        <v>-29997</v>
      </c>
      <c r="F33" s="3">
        <v>-29997</v>
      </c>
      <c r="G33" s="3">
        <v>687115611.40999997</v>
      </c>
      <c r="H33" s="3">
        <v>197793219.27999997</v>
      </c>
      <c r="J33" s="4"/>
    </row>
    <row r="34" spans="1:10">
      <c r="A34" s="4">
        <v>42052</v>
      </c>
      <c r="B34" s="3">
        <v>160483239.34999999</v>
      </c>
      <c r="C34" s="3">
        <v>504220916.72000003</v>
      </c>
      <c r="D34" s="3">
        <v>-29997</v>
      </c>
      <c r="E34" s="3">
        <v>-29997</v>
      </c>
      <c r="F34" s="3">
        <v>-29997</v>
      </c>
      <c r="G34" s="3">
        <v>690315049.70999992</v>
      </c>
      <c r="H34" s="3">
        <v>198417751.42000002</v>
      </c>
      <c r="J34" s="4"/>
    </row>
    <row r="35" spans="1:10">
      <c r="A35" s="4">
        <v>42053</v>
      </c>
      <c r="B35" s="3">
        <v>161975609.79000002</v>
      </c>
      <c r="C35" s="3">
        <v>508286263.16999996</v>
      </c>
      <c r="D35" s="3">
        <v>-29997</v>
      </c>
      <c r="E35" s="3">
        <v>-29997</v>
      </c>
      <c r="F35" s="3">
        <v>-29997</v>
      </c>
      <c r="G35" s="3">
        <v>693585036</v>
      </c>
      <c r="H35" s="3">
        <v>198240564.98000002</v>
      </c>
      <c r="J35" s="4"/>
    </row>
    <row r="36" spans="1:10">
      <c r="A36" s="4">
        <v>42054</v>
      </c>
      <c r="B36" s="3">
        <v>162522357.68000001</v>
      </c>
      <c r="C36" s="3">
        <v>510796483.99000001</v>
      </c>
      <c r="D36" s="3">
        <v>-29997</v>
      </c>
      <c r="E36" s="3">
        <v>-29997</v>
      </c>
      <c r="F36" s="3">
        <v>-29997</v>
      </c>
      <c r="G36" s="3">
        <v>697304245.90999997</v>
      </c>
      <c r="H36" s="3">
        <v>198502985.05000001</v>
      </c>
      <c r="J36" s="4"/>
    </row>
    <row r="37" spans="1:10">
      <c r="A37" s="4">
        <v>42055</v>
      </c>
      <c r="B37" s="3">
        <v>163487586.49000001</v>
      </c>
      <c r="C37" s="3">
        <v>514613113.58999997</v>
      </c>
      <c r="D37" s="3">
        <v>-29997</v>
      </c>
      <c r="E37" s="3">
        <v>-29997</v>
      </c>
      <c r="F37" s="3">
        <v>-29997</v>
      </c>
      <c r="G37" s="3">
        <v>700584183.96000004</v>
      </c>
      <c r="H37" s="3">
        <v>198622888.37</v>
      </c>
      <c r="J37" s="4"/>
    </row>
    <row r="38" spans="1:10">
      <c r="A38" s="4">
        <v>42058</v>
      </c>
      <c r="B38" s="3">
        <v>164861752.77000001</v>
      </c>
      <c r="C38" s="3">
        <v>518707159.50999999</v>
      </c>
      <c r="D38" s="3">
        <v>-29997</v>
      </c>
      <c r="E38" s="3">
        <v>-29997</v>
      </c>
      <c r="F38" s="3">
        <v>-29997</v>
      </c>
      <c r="G38" s="3">
        <v>704282920.17999995</v>
      </c>
      <c r="H38" s="3">
        <v>198950440.85999998</v>
      </c>
      <c r="J38" s="4"/>
    </row>
    <row r="39" spans="1:10">
      <c r="A39" s="4">
        <v>42059</v>
      </c>
      <c r="B39" s="3">
        <v>166043392.19</v>
      </c>
      <c r="C39" s="3">
        <v>522047001.03000003</v>
      </c>
      <c r="D39" s="3">
        <v>-29997</v>
      </c>
      <c r="E39" s="3">
        <v>-29997</v>
      </c>
      <c r="F39" s="3">
        <v>-29997</v>
      </c>
      <c r="G39" s="3">
        <v>711095510.88000011</v>
      </c>
      <c r="H39" s="3">
        <v>199239638</v>
      </c>
      <c r="J39" s="4"/>
    </row>
    <row r="40" spans="1:10">
      <c r="A40" s="4">
        <v>42060</v>
      </c>
      <c r="B40" s="3">
        <v>166658691.28999999</v>
      </c>
      <c r="C40" s="3">
        <v>523975870.33000004</v>
      </c>
      <c r="D40" s="3">
        <v>-29997</v>
      </c>
      <c r="E40" s="3">
        <v>-29997</v>
      </c>
      <c r="F40" s="3">
        <v>-29997</v>
      </c>
      <c r="G40" s="3">
        <v>714099387.56999993</v>
      </c>
      <c r="H40" s="3">
        <v>199364119.46000001</v>
      </c>
      <c r="J40" s="4"/>
    </row>
    <row r="41" spans="1:10">
      <c r="A41" s="4">
        <v>42061</v>
      </c>
      <c r="B41" s="3">
        <v>168636837.63999999</v>
      </c>
      <c r="C41" s="3">
        <v>530679715.81999999</v>
      </c>
      <c r="D41" s="3">
        <v>-29997</v>
      </c>
      <c r="E41" s="3">
        <v>-29997</v>
      </c>
      <c r="F41" s="3">
        <v>-29997</v>
      </c>
      <c r="G41" s="3">
        <v>720654383.96000004</v>
      </c>
      <c r="H41" s="3">
        <v>199480114.78</v>
      </c>
      <c r="J41" s="4"/>
    </row>
    <row r="42" spans="1:10">
      <c r="A42" s="4">
        <v>42062</v>
      </c>
      <c r="B42" s="3">
        <v>169524844.93000001</v>
      </c>
      <c r="C42" s="3">
        <v>533726811.86000001</v>
      </c>
      <c r="D42" s="3">
        <v>-29997</v>
      </c>
      <c r="E42" s="3">
        <v>-29997</v>
      </c>
      <c r="F42" s="3">
        <v>-29997</v>
      </c>
      <c r="G42" s="3">
        <v>723970664.53999996</v>
      </c>
      <c r="H42" s="3">
        <v>199851457.75</v>
      </c>
      <c r="J42" s="4"/>
    </row>
    <row r="43" spans="1:10">
      <c r="A43" s="4">
        <v>42065</v>
      </c>
      <c r="B43" s="3">
        <v>170211240.02000001</v>
      </c>
      <c r="C43" s="3">
        <v>536211974.26000005</v>
      </c>
      <c r="D43" s="3">
        <v>-29997</v>
      </c>
      <c r="E43" s="3">
        <v>-29997</v>
      </c>
      <c r="F43" s="3">
        <v>-29997</v>
      </c>
      <c r="G43" s="3">
        <v>726609474.36000001</v>
      </c>
      <c r="H43" s="3">
        <v>199623854.19999999</v>
      </c>
      <c r="J43" s="4"/>
    </row>
    <row r="44" spans="1:10">
      <c r="A44" s="4">
        <v>42066</v>
      </c>
      <c r="B44" s="3">
        <v>169325159.12</v>
      </c>
      <c r="C44" s="3">
        <v>535068207.27999997</v>
      </c>
      <c r="D44" s="3">
        <v>-29997</v>
      </c>
      <c r="E44" s="3">
        <v>-29997</v>
      </c>
      <c r="F44" s="3">
        <v>-29997</v>
      </c>
      <c r="G44" s="3">
        <v>728890717.0999999</v>
      </c>
      <c r="H44" s="3">
        <v>199729136.19</v>
      </c>
      <c r="J44" s="4"/>
    </row>
    <row r="45" spans="1:10">
      <c r="A45" s="4">
        <v>42067</v>
      </c>
      <c r="B45" s="3">
        <v>170576709.40000001</v>
      </c>
      <c r="C45" s="3">
        <v>539534600.96000004</v>
      </c>
      <c r="D45" s="3">
        <v>-29997</v>
      </c>
      <c r="E45" s="3">
        <v>-29997</v>
      </c>
      <c r="F45" s="3">
        <v>-29997</v>
      </c>
      <c r="G45" s="3">
        <v>732403443.96000004</v>
      </c>
      <c r="H45" s="3">
        <v>199776448.48999998</v>
      </c>
      <c r="J45" s="4"/>
    </row>
    <row r="46" spans="1:10">
      <c r="A46" s="4">
        <v>42068</v>
      </c>
      <c r="B46" s="3">
        <v>172011713.87</v>
      </c>
      <c r="C46" s="3">
        <v>544953494.23000002</v>
      </c>
      <c r="D46" s="3">
        <v>-29997</v>
      </c>
      <c r="E46" s="3">
        <v>-29997</v>
      </c>
      <c r="F46" s="3">
        <v>-29997</v>
      </c>
      <c r="G46" s="3">
        <v>737936020.5</v>
      </c>
      <c r="H46" s="3">
        <v>199481987.40000001</v>
      </c>
      <c r="J46" s="4"/>
    </row>
    <row r="47" spans="1:10">
      <c r="A47" s="4">
        <v>42069</v>
      </c>
      <c r="B47" s="3">
        <v>173359497.43000001</v>
      </c>
      <c r="C47" s="3">
        <v>548322796.17000008</v>
      </c>
      <c r="D47" s="3">
        <v>-29997</v>
      </c>
      <c r="E47" s="3">
        <v>-29997</v>
      </c>
      <c r="F47" s="3">
        <v>-29997</v>
      </c>
      <c r="G47" s="3">
        <v>740940222.91999996</v>
      </c>
      <c r="H47" s="3">
        <v>199481000.16</v>
      </c>
      <c r="J47" s="4"/>
    </row>
    <row r="48" spans="1:10">
      <c r="A48" s="4">
        <v>42072</v>
      </c>
      <c r="B48" s="3">
        <v>174227619.10000002</v>
      </c>
      <c r="C48" s="3">
        <v>549991616.5</v>
      </c>
      <c r="D48" s="3">
        <v>-29997</v>
      </c>
      <c r="E48" s="3">
        <v>-29997</v>
      </c>
      <c r="F48" s="3">
        <v>-29997</v>
      </c>
      <c r="G48" s="3">
        <v>744892995.17000008</v>
      </c>
      <c r="H48" s="3">
        <v>199565296.51000002</v>
      </c>
      <c r="J48" s="4"/>
    </row>
    <row r="49" spans="1:10">
      <c r="A49" s="4">
        <v>42073</v>
      </c>
      <c r="B49" s="3">
        <v>174509563.16</v>
      </c>
      <c r="C49" s="3">
        <v>553383872.78999996</v>
      </c>
      <c r="D49" s="3">
        <v>-29997</v>
      </c>
      <c r="E49" s="3">
        <v>-29997</v>
      </c>
      <c r="F49" s="3">
        <v>-29997</v>
      </c>
      <c r="G49" s="3">
        <v>750200288.30999994</v>
      </c>
      <c r="H49" s="3">
        <v>199805004.38999999</v>
      </c>
      <c r="J49" s="4"/>
    </row>
    <row r="50" spans="1:10">
      <c r="A50" s="4">
        <v>42074</v>
      </c>
      <c r="B50" s="3">
        <v>177033228.83000001</v>
      </c>
      <c r="C50" s="3">
        <v>560653218.60000002</v>
      </c>
      <c r="D50" s="3">
        <v>-29997</v>
      </c>
      <c r="E50" s="3">
        <v>-29997</v>
      </c>
      <c r="F50" s="3">
        <v>-29997</v>
      </c>
      <c r="G50" s="3">
        <v>756813948.70999992</v>
      </c>
      <c r="H50" s="3">
        <v>199692481.78</v>
      </c>
      <c r="J50" s="4"/>
    </row>
    <row r="51" spans="1:10">
      <c r="A51" s="4">
        <v>42075</v>
      </c>
      <c r="B51" s="3">
        <v>178248125.10999998</v>
      </c>
      <c r="C51" s="3">
        <v>563897514.95000005</v>
      </c>
      <c r="D51" s="3">
        <v>-29997</v>
      </c>
      <c r="E51" s="3">
        <v>-29997</v>
      </c>
      <c r="F51" s="3">
        <v>-29997</v>
      </c>
      <c r="G51" s="3">
        <v>760655108.17999995</v>
      </c>
      <c r="H51" s="3">
        <v>199963047.19</v>
      </c>
      <c r="J51" s="4"/>
    </row>
    <row r="52" spans="1:10">
      <c r="A52" s="4">
        <v>42076</v>
      </c>
      <c r="B52" s="3">
        <v>179586029.69999999</v>
      </c>
      <c r="C52" s="3">
        <v>567948089.10000002</v>
      </c>
      <c r="D52" s="3">
        <v>-29997</v>
      </c>
      <c r="E52" s="3">
        <v>-29997</v>
      </c>
      <c r="F52" s="3">
        <v>-29997</v>
      </c>
      <c r="G52" s="3">
        <v>765782542.12</v>
      </c>
      <c r="H52" s="3">
        <v>200002015.65000001</v>
      </c>
      <c r="J52" s="4"/>
    </row>
    <row r="53" spans="1:10">
      <c r="A53" s="4">
        <v>42079</v>
      </c>
      <c r="B53" s="3">
        <v>180646157.19</v>
      </c>
      <c r="C53" s="3">
        <v>570590876.53999996</v>
      </c>
      <c r="D53" s="3">
        <v>-29997</v>
      </c>
      <c r="E53" s="3">
        <v>-29997</v>
      </c>
      <c r="F53" s="3">
        <v>-29997</v>
      </c>
      <c r="G53" s="3">
        <v>768542872.74000001</v>
      </c>
      <c r="H53" s="3">
        <v>199857909.16</v>
      </c>
      <c r="J53" s="4"/>
    </row>
    <row r="54" spans="1:10">
      <c r="A54" s="4">
        <v>42080</v>
      </c>
      <c r="B54" s="3">
        <v>180707053.39000002</v>
      </c>
      <c r="C54" s="3">
        <v>570856532.88999999</v>
      </c>
      <c r="D54" s="3">
        <v>-29997</v>
      </c>
      <c r="E54" s="3">
        <v>-29997</v>
      </c>
      <c r="F54" s="3">
        <v>-29997</v>
      </c>
      <c r="G54" s="3">
        <v>769253634.38999999</v>
      </c>
      <c r="H54" s="3">
        <v>199844497.56</v>
      </c>
      <c r="J54" s="4"/>
    </row>
    <row r="55" spans="1:10">
      <c r="A55" s="4">
        <v>42081</v>
      </c>
      <c r="B55" s="3">
        <v>182375615.23000002</v>
      </c>
      <c r="C55" s="3">
        <v>575682111.86000001</v>
      </c>
      <c r="D55" s="3">
        <v>-29997</v>
      </c>
      <c r="E55" s="3">
        <v>-29997</v>
      </c>
      <c r="F55" s="3">
        <v>-29997</v>
      </c>
      <c r="G55" s="3">
        <v>773290748</v>
      </c>
      <c r="H55" s="3">
        <v>199806243.11000001</v>
      </c>
      <c r="J55" s="4"/>
    </row>
    <row r="56" spans="1:10">
      <c r="A56" s="4">
        <v>42082</v>
      </c>
      <c r="B56" s="3">
        <v>183154317.38</v>
      </c>
      <c r="C56" s="3">
        <v>578604143.96000004</v>
      </c>
      <c r="D56" s="3">
        <v>-29997</v>
      </c>
      <c r="E56" s="3">
        <v>-29997</v>
      </c>
      <c r="F56" s="3">
        <v>-29997</v>
      </c>
      <c r="G56" s="3">
        <v>777304271.82999992</v>
      </c>
      <c r="H56" s="3">
        <v>199726864.88</v>
      </c>
      <c r="J56" s="4"/>
    </row>
    <row r="57" spans="1:10">
      <c r="A57" s="4">
        <v>42083</v>
      </c>
      <c r="B57" s="3">
        <v>183789662.95999998</v>
      </c>
      <c r="C57" s="3">
        <v>581992752.17000008</v>
      </c>
      <c r="D57" s="3">
        <v>-29997</v>
      </c>
      <c r="E57" s="3">
        <v>-29997</v>
      </c>
      <c r="F57" s="3">
        <v>-29997</v>
      </c>
      <c r="G57" s="3">
        <v>781812965.60000002</v>
      </c>
      <c r="H57" s="3">
        <v>199728239.61000001</v>
      </c>
      <c r="J57" s="4"/>
    </row>
    <row r="58" spans="1:10">
      <c r="A58" s="4">
        <v>42086</v>
      </c>
      <c r="B58" s="3">
        <v>182820204.84999999</v>
      </c>
      <c r="C58" s="3">
        <v>581145756.32999992</v>
      </c>
      <c r="D58" s="3">
        <v>-29997</v>
      </c>
      <c r="E58" s="3">
        <v>-29997</v>
      </c>
      <c r="F58" s="3">
        <v>-29997</v>
      </c>
      <c r="G58" s="3">
        <v>783006276.1500001</v>
      </c>
      <c r="H58" s="3">
        <v>199162669.72999999</v>
      </c>
      <c r="J58" s="4"/>
    </row>
    <row r="59" spans="1:10">
      <c r="A59" s="4">
        <v>42087</v>
      </c>
      <c r="B59" s="3">
        <v>182969719.72</v>
      </c>
      <c r="C59" s="3">
        <v>582458614.62</v>
      </c>
      <c r="D59" s="3">
        <v>-29997</v>
      </c>
      <c r="E59" s="3">
        <v>-29997</v>
      </c>
      <c r="F59" s="3">
        <v>-29997</v>
      </c>
      <c r="G59" s="3">
        <v>784563349.12</v>
      </c>
      <c r="H59" s="3">
        <v>198931822.64999998</v>
      </c>
      <c r="J59" s="4"/>
    </row>
    <row r="60" spans="1:10">
      <c r="A60" s="4">
        <v>42088</v>
      </c>
      <c r="B60" s="3">
        <v>181577229.42000002</v>
      </c>
      <c r="C60" s="3">
        <v>580524250.22000003</v>
      </c>
      <c r="D60" s="3">
        <v>-29997</v>
      </c>
      <c r="E60" s="3">
        <v>-29997</v>
      </c>
      <c r="F60" s="3">
        <v>-29997</v>
      </c>
      <c r="G60" s="3">
        <v>785823684.10000002</v>
      </c>
      <c r="H60" s="3">
        <v>199056136.41000003</v>
      </c>
      <c r="J60" s="4"/>
    </row>
    <row r="61" spans="1:10">
      <c r="A61" s="4">
        <v>42089</v>
      </c>
      <c r="B61" s="3">
        <v>176579717.38</v>
      </c>
      <c r="C61" s="3">
        <v>580728146.14999998</v>
      </c>
      <c r="D61" s="3">
        <v>-29997</v>
      </c>
      <c r="E61" s="3">
        <v>-29997</v>
      </c>
      <c r="F61" s="3">
        <v>-29997</v>
      </c>
      <c r="G61" s="3">
        <v>790209713.04000008</v>
      </c>
      <c r="H61" s="3">
        <v>199816417.03</v>
      </c>
      <c r="J61" s="4"/>
    </row>
    <row r="62" spans="1:10">
      <c r="A62" s="4">
        <v>42090</v>
      </c>
      <c r="B62" s="3">
        <v>177773422.92000002</v>
      </c>
      <c r="C62" s="3">
        <v>584185844</v>
      </c>
      <c r="D62" s="3">
        <v>-29997</v>
      </c>
      <c r="E62" s="3">
        <v>-29997</v>
      </c>
      <c r="F62" s="3">
        <v>-29997</v>
      </c>
      <c r="G62" s="3">
        <v>793368209.86000001</v>
      </c>
      <c r="H62" s="3">
        <v>200000148.78999999</v>
      </c>
      <c r="J62" s="4"/>
    </row>
    <row r="63" spans="1:10">
      <c r="A63" s="4">
        <v>42093</v>
      </c>
      <c r="B63" s="3">
        <v>179685653.16</v>
      </c>
      <c r="C63" s="3">
        <v>589560440.15999997</v>
      </c>
      <c r="D63" s="3">
        <v>-29997</v>
      </c>
      <c r="E63" s="3">
        <v>-29997</v>
      </c>
      <c r="F63" s="3">
        <v>-29997</v>
      </c>
      <c r="G63" s="3">
        <v>798185097.60000002</v>
      </c>
      <c r="H63" s="3">
        <v>200037394.27000001</v>
      </c>
      <c r="J63" s="4"/>
    </row>
    <row r="64" spans="1:10">
      <c r="A64" s="4">
        <v>42094</v>
      </c>
      <c r="B64" s="3">
        <v>180403962.68000001</v>
      </c>
      <c r="C64" s="3">
        <v>592294312.47000003</v>
      </c>
      <c r="D64" s="3">
        <v>-29997</v>
      </c>
      <c r="E64" s="3">
        <v>-29997</v>
      </c>
      <c r="F64" s="3">
        <v>-29997</v>
      </c>
      <c r="G64" s="3">
        <v>802194707.85000002</v>
      </c>
      <c r="H64" s="3">
        <v>201004476.99000001</v>
      </c>
      <c r="J64" s="4"/>
    </row>
    <row r="65" spans="1:10">
      <c r="A65" s="4">
        <v>42095</v>
      </c>
      <c r="B65" s="3">
        <v>180626236.13</v>
      </c>
      <c r="C65" s="3">
        <v>593206970.46000004</v>
      </c>
      <c r="D65" s="3">
        <v>-29997</v>
      </c>
      <c r="E65" s="3">
        <v>-29997</v>
      </c>
      <c r="F65" s="3">
        <v>-29997</v>
      </c>
      <c r="G65" s="3">
        <v>804692404.5</v>
      </c>
      <c r="H65" s="3">
        <v>200982966.69</v>
      </c>
      <c r="J65" s="4"/>
    </row>
    <row r="66" spans="1:10">
      <c r="A66" s="4">
        <v>42096</v>
      </c>
      <c r="B66" s="3">
        <v>180953894.91999999</v>
      </c>
      <c r="C66" s="3">
        <v>593761132.52999997</v>
      </c>
      <c r="D66" s="3">
        <v>-29997</v>
      </c>
      <c r="E66" s="3">
        <v>-29997</v>
      </c>
      <c r="F66" s="3">
        <v>-29997</v>
      </c>
      <c r="G66" s="3">
        <v>806468866.14999998</v>
      </c>
      <c r="H66" s="3">
        <v>201297500.02000001</v>
      </c>
      <c r="J66" s="4"/>
    </row>
    <row r="67" spans="1:10">
      <c r="A67" s="4">
        <v>42101</v>
      </c>
      <c r="B67" s="3">
        <v>183339527.74000001</v>
      </c>
      <c r="C67" s="3">
        <v>600725587.43000007</v>
      </c>
      <c r="D67" s="3">
        <v>-29997</v>
      </c>
      <c r="E67" s="3">
        <v>-29997</v>
      </c>
      <c r="F67" s="3">
        <v>-29997</v>
      </c>
      <c r="G67" s="3">
        <v>811297403.00999999</v>
      </c>
      <c r="H67" s="3">
        <v>201251697.49000001</v>
      </c>
      <c r="J67" s="4"/>
    </row>
    <row r="68" spans="1:10">
      <c r="A68" s="4">
        <v>42102</v>
      </c>
      <c r="B68" s="3">
        <v>184706901.56999999</v>
      </c>
      <c r="C68" s="3">
        <v>604259812.31000006</v>
      </c>
      <c r="D68" s="3">
        <v>-29997</v>
      </c>
      <c r="E68" s="3">
        <v>-29997</v>
      </c>
      <c r="F68" s="3">
        <v>-29997</v>
      </c>
      <c r="G68" s="3">
        <v>813730844.41000009</v>
      </c>
      <c r="H68" s="3">
        <v>201588016.07999998</v>
      </c>
      <c r="J68" s="4"/>
    </row>
    <row r="69" spans="1:10">
      <c r="A69" s="4">
        <v>42103</v>
      </c>
      <c r="B69" s="3">
        <v>187278226.36000001</v>
      </c>
      <c r="C69" s="3">
        <v>610640013.18999994</v>
      </c>
      <c r="D69" s="3">
        <v>-29997</v>
      </c>
      <c r="E69" s="3">
        <v>-29997</v>
      </c>
      <c r="F69" s="3">
        <v>-29997</v>
      </c>
      <c r="G69" s="3">
        <v>818177608.51999998</v>
      </c>
      <c r="H69" s="3">
        <v>201437156.03</v>
      </c>
      <c r="J69" s="4"/>
    </row>
    <row r="70" spans="1:10">
      <c r="A70" s="4">
        <v>42104</v>
      </c>
      <c r="B70" s="3">
        <v>188738231.28000003</v>
      </c>
      <c r="C70" s="3">
        <v>616023601.19000006</v>
      </c>
      <c r="D70" s="3">
        <v>-29997</v>
      </c>
      <c r="E70" s="3">
        <v>-29997</v>
      </c>
      <c r="F70" s="3">
        <v>-29997</v>
      </c>
      <c r="G70" s="3">
        <v>822736787.46999991</v>
      </c>
      <c r="H70" s="3">
        <v>201430529.25</v>
      </c>
      <c r="J70" s="4"/>
    </row>
    <row r="71" spans="1:10">
      <c r="A71" s="4">
        <v>42107</v>
      </c>
      <c r="B71" s="3">
        <v>188851635.93000001</v>
      </c>
      <c r="C71" s="3">
        <v>617080497.38</v>
      </c>
      <c r="D71" s="3">
        <v>-29997</v>
      </c>
      <c r="E71" s="3">
        <v>-29997</v>
      </c>
      <c r="F71" s="3">
        <v>-29997</v>
      </c>
      <c r="G71" s="3">
        <v>824455432.55000007</v>
      </c>
      <c r="H71" s="3">
        <v>200746297.47</v>
      </c>
      <c r="J71" s="4"/>
    </row>
    <row r="72" spans="1:10">
      <c r="A72" s="4">
        <v>42108</v>
      </c>
      <c r="B72" s="3">
        <v>188380079.92000002</v>
      </c>
      <c r="C72" s="3">
        <v>615426458.06000006</v>
      </c>
      <c r="D72" s="3">
        <v>-29997</v>
      </c>
      <c r="E72" s="3">
        <v>-29997</v>
      </c>
      <c r="F72" s="3">
        <v>-29997</v>
      </c>
      <c r="G72" s="3">
        <v>825608155.46999991</v>
      </c>
      <c r="H72" s="3">
        <v>200693750.15000001</v>
      </c>
      <c r="J72" s="4"/>
    </row>
    <row r="73" spans="1:10">
      <c r="A73" s="4">
        <v>42109</v>
      </c>
      <c r="B73" s="3">
        <v>190519389.94999999</v>
      </c>
      <c r="C73" s="3">
        <v>621935159.54000008</v>
      </c>
      <c r="D73" s="3">
        <v>-29997</v>
      </c>
      <c r="E73" s="3">
        <v>-29997</v>
      </c>
      <c r="F73" s="3">
        <v>-29997</v>
      </c>
      <c r="G73" s="3">
        <v>830856707.31000006</v>
      </c>
      <c r="H73" s="3">
        <v>200712992.09999999</v>
      </c>
      <c r="J73" s="4"/>
    </row>
    <row r="74" spans="1:10">
      <c r="A74" s="4">
        <v>42110</v>
      </c>
      <c r="B74" s="3">
        <v>189078215.47999999</v>
      </c>
      <c r="C74" s="3">
        <v>619494269.44999993</v>
      </c>
      <c r="D74" s="3">
        <v>-29997</v>
      </c>
      <c r="E74" s="3">
        <v>-29997</v>
      </c>
      <c r="F74" s="3">
        <v>-29997</v>
      </c>
      <c r="G74" s="3">
        <v>829841921.62</v>
      </c>
      <c r="H74" s="3">
        <v>200538828.41</v>
      </c>
      <c r="J74" s="4"/>
    </row>
    <row r="75" spans="1:10">
      <c r="A75" s="4">
        <v>42111</v>
      </c>
      <c r="B75" s="3">
        <v>186962555.13</v>
      </c>
      <c r="C75" s="3">
        <v>614565887.25</v>
      </c>
      <c r="D75" s="3">
        <v>-29997</v>
      </c>
      <c r="E75" s="3">
        <v>-29997</v>
      </c>
      <c r="F75" s="3">
        <v>-29997</v>
      </c>
      <c r="G75" s="3">
        <v>828926273.75999999</v>
      </c>
      <c r="H75" s="3">
        <v>200545188.13</v>
      </c>
      <c r="J75" s="4"/>
    </row>
    <row r="76" spans="1:10">
      <c r="A76" s="4">
        <v>42114</v>
      </c>
      <c r="B76" s="3">
        <v>188482226.67000002</v>
      </c>
      <c r="C76" s="3">
        <v>618770598.5</v>
      </c>
      <c r="D76" s="3">
        <v>-29997</v>
      </c>
      <c r="E76" s="3">
        <v>-29997</v>
      </c>
      <c r="F76" s="3">
        <v>-29997</v>
      </c>
      <c r="G76" s="3">
        <v>832916970.63999999</v>
      </c>
      <c r="H76" s="3">
        <v>200520365</v>
      </c>
      <c r="J76" s="4"/>
    </row>
    <row r="77" spans="1:10">
      <c r="A77" s="4">
        <v>42115</v>
      </c>
      <c r="B77" s="3">
        <v>189481123.17000002</v>
      </c>
      <c r="C77" s="3">
        <v>621479515.43000007</v>
      </c>
      <c r="D77" s="3">
        <v>-29997</v>
      </c>
      <c r="E77" s="3">
        <v>-29997</v>
      </c>
      <c r="F77" s="3">
        <v>-29997</v>
      </c>
      <c r="G77" s="3">
        <v>836108249.88</v>
      </c>
      <c r="H77" s="3">
        <v>200632102.72</v>
      </c>
      <c r="J77" s="4"/>
    </row>
    <row r="78" spans="1:10">
      <c r="A78" s="4">
        <v>42116</v>
      </c>
      <c r="B78" s="3">
        <v>190097356</v>
      </c>
      <c r="C78" s="3">
        <v>622829700.73000002</v>
      </c>
      <c r="D78" s="3">
        <v>-29997</v>
      </c>
      <c r="E78" s="3">
        <v>-29997</v>
      </c>
      <c r="F78" s="3">
        <v>-29997</v>
      </c>
      <c r="G78" s="3">
        <v>840002683.96999991</v>
      </c>
      <c r="H78" s="3">
        <v>199348821.89999998</v>
      </c>
      <c r="J78" s="4"/>
    </row>
    <row r="79" spans="1:10">
      <c r="A79" s="4">
        <v>42117</v>
      </c>
      <c r="B79" s="3">
        <v>189315614.06</v>
      </c>
      <c r="C79" s="3">
        <v>622230845.82999992</v>
      </c>
      <c r="D79" s="3">
        <v>-29997</v>
      </c>
      <c r="E79" s="3">
        <v>-29997</v>
      </c>
      <c r="F79" s="3">
        <v>-29997</v>
      </c>
      <c r="G79" s="3">
        <v>840827823.84000003</v>
      </c>
      <c r="H79" s="3">
        <v>199385289.06999999</v>
      </c>
      <c r="J79" s="4"/>
    </row>
    <row r="80" spans="1:10">
      <c r="A80" s="4">
        <v>42118</v>
      </c>
      <c r="B80" s="3">
        <v>188830521.47000003</v>
      </c>
      <c r="C80" s="3">
        <v>621790071.60000002</v>
      </c>
      <c r="D80" s="3">
        <v>-29997</v>
      </c>
      <c r="E80" s="3">
        <v>-29997</v>
      </c>
      <c r="F80" s="3">
        <v>-29997</v>
      </c>
      <c r="G80" s="3">
        <v>842139294.36000001</v>
      </c>
      <c r="H80" s="3">
        <v>199472598.87</v>
      </c>
      <c r="J80" s="4"/>
    </row>
    <row r="81" spans="1:10">
      <c r="A81" s="4">
        <v>42121</v>
      </c>
      <c r="B81" s="3">
        <v>188871285.80000001</v>
      </c>
      <c r="C81" s="3">
        <v>622418389.98000002</v>
      </c>
      <c r="D81" s="3">
        <v>-29997</v>
      </c>
      <c r="E81" s="3">
        <v>-29997</v>
      </c>
      <c r="F81" s="3">
        <v>-29997</v>
      </c>
      <c r="G81" s="3">
        <v>846113253.59000003</v>
      </c>
      <c r="H81" s="3">
        <v>198981960.56</v>
      </c>
      <c r="J81" s="4"/>
    </row>
    <row r="82" spans="1:10">
      <c r="A82" s="4">
        <v>42122</v>
      </c>
      <c r="B82" s="3">
        <v>188489658.84</v>
      </c>
      <c r="C82" s="3">
        <v>621643634.6099999</v>
      </c>
      <c r="D82" s="3">
        <v>-29997</v>
      </c>
      <c r="E82" s="3">
        <v>-29997</v>
      </c>
      <c r="F82" s="3">
        <v>-29997</v>
      </c>
      <c r="G82" s="3">
        <v>847849318.22000003</v>
      </c>
      <c r="H82" s="3">
        <v>201294659.38</v>
      </c>
      <c r="J82" s="4"/>
    </row>
    <row r="83" spans="1:10">
      <c r="A83" s="4">
        <v>42123</v>
      </c>
      <c r="B83" s="3">
        <v>185444245.55000001</v>
      </c>
      <c r="C83" s="3">
        <v>613367658.88</v>
      </c>
      <c r="D83" s="3">
        <v>-29997</v>
      </c>
      <c r="E83" s="3">
        <v>-29997</v>
      </c>
      <c r="F83" s="3">
        <v>-29997</v>
      </c>
      <c r="G83" s="3">
        <v>843096462.23000002</v>
      </c>
      <c r="H83" s="3">
        <v>201174117.69</v>
      </c>
      <c r="J83" s="4"/>
    </row>
    <row r="84" spans="1:10">
      <c r="A84" s="4">
        <v>42124</v>
      </c>
      <c r="B84" s="3">
        <v>183316105.84999999</v>
      </c>
      <c r="C84" s="3">
        <v>608770394.5</v>
      </c>
      <c r="D84" s="3">
        <v>-29997</v>
      </c>
      <c r="E84" s="3">
        <v>-29997</v>
      </c>
      <c r="F84" s="3">
        <v>-29997</v>
      </c>
      <c r="G84" s="3">
        <v>843505753.75999999</v>
      </c>
      <c r="H84" s="3">
        <v>201343806.44999999</v>
      </c>
      <c r="J84" s="4"/>
    </row>
    <row r="85" spans="1:10">
      <c r="A85" s="4">
        <v>42128</v>
      </c>
      <c r="B85" s="3">
        <v>184842402.15000001</v>
      </c>
      <c r="C85" s="3">
        <v>612083841.61000001</v>
      </c>
      <c r="D85" s="3">
        <v>-29997</v>
      </c>
      <c r="E85" s="3">
        <v>-29997</v>
      </c>
      <c r="F85" s="3">
        <v>-29997</v>
      </c>
      <c r="G85" s="3">
        <v>845257652.27999997</v>
      </c>
      <c r="H85" s="3">
        <v>201004888.07000002</v>
      </c>
      <c r="J85" s="4"/>
    </row>
    <row r="86" spans="1:10">
      <c r="A86" s="4">
        <v>42129</v>
      </c>
      <c r="B86" s="3">
        <v>183250284.24000001</v>
      </c>
      <c r="C86" s="3">
        <v>606226002.49000001</v>
      </c>
      <c r="D86" s="3">
        <v>-29997</v>
      </c>
      <c r="E86" s="3">
        <v>-29997</v>
      </c>
      <c r="F86" s="3">
        <v>-29997</v>
      </c>
      <c r="G86" s="3">
        <v>840047929.34000003</v>
      </c>
      <c r="H86" s="3">
        <v>200880242.09999999</v>
      </c>
      <c r="J86" s="4"/>
    </row>
    <row r="87" spans="1:10">
      <c r="A87" s="4">
        <v>42130</v>
      </c>
      <c r="B87" s="3">
        <v>182000718.62</v>
      </c>
      <c r="C87" s="3">
        <v>602604008.57999992</v>
      </c>
      <c r="D87" s="3">
        <v>-29997</v>
      </c>
      <c r="E87" s="3">
        <v>-29997</v>
      </c>
      <c r="F87" s="3">
        <v>-29997</v>
      </c>
      <c r="G87" s="3">
        <v>837136440.11999989</v>
      </c>
      <c r="H87" s="3">
        <v>201083250.56999999</v>
      </c>
      <c r="J87" s="4"/>
    </row>
    <row r="88" spans="1:10">
      <c r="A88" s="4">
        <v>42131</v>
      </c>
      <c r="B88" s="3">
        <v>182749195.32999998</v>
      </c>
      <c r="C88" s="3">
        <v>605759068.89999998</v>
      </c>
      <c r="D88" s="3">
        <v>-29997</v>
      </c>
      <c r="E88" s="3">
        <v>-29997</v>
      </c>
      <c r="F88" s="3">
        <v>-29997</v>
      </c>
      <c r="G88" s="3">
        <v>841413985.23000002</v>
      </c>
      <c r="H88" s="3">
        <v>201161506.13</v>
      </c>
      <c r="J88" s="4"/>
    </row>
    <row r="89" spans="1:10">
      <c r="A89" s="4">
        <v>42132</v>
      </c>
      <c r="B89" s="3">
        <v>186064592.18000001</v>
      </c>
      <c r="C89" s="3">
        <v>614010978.47000003</v>
      </c>
      <c r="D89" s="3">
        <v>-29997</v>
      </c>
      <c r="E89" s="3">
        <v>-29997</v>
      </c>
      <c r="F89" s="3">
        <v>-29997</v>
      </c>
      <c r="G89" s="3">
        <v>847407827.82000005</v>
      </c>
      <c r="H89" s="3">
        <v>201488297.03</v>
      </c>
      <c r="J89" s="4"/>
    </row>
    <row r="90" spans="1:10">
      <c r="A90" s="4">
        <v>42135</v>
      </c>
      <c r="B90" s="3">
        <v>187240652.01999998</v>
      </c>
      <c r="C90" s="3">
        <v>616212355.30000007</v>
      </c>
      <c r="D90" s="3">
        <v>-29997</v>
      </c>
      <c r="E90" s="3">
        <v>-29997</v>
      </c>
      <c r="F90" s="3">
        <v>-29997</v>
      </c>
      <c r="G90" s="3">
        <v>847219018.7700001</v>
      </c>
      <c r="H90" s="3">
        <v>200786685.84</v>
      </c>
      <c r="J90" s="4"/>
    </row>
    <row r="91" spans="1:10">
      <c r="A91" s="4">
        <v>42136</v>
      </c>
      <c r="B91" s="3">
        <v>185358150.75999999</v>
      </c>
      <c r="C91" s="3">
        <v>611344156.24000001</v>
      </c>
      <c r="D91" s="3">
        <v>-29997</v>
      </c>
      <c r="E91" s="3">
        <v>-29997</v>
      </c>
      <c r="F91" s="3">
        <v>-29997</v>
      </c>
      <c r="G91" s="3">
        <v>844935757.43999994</v>
      </c>
      <c r="H91" s="3">
        <v>201116137.81</v>
      </c>
      <c r="J91" s="4"/>
    </row>
    <row r="92" spans="1:10">
      <c r="A92" s="4">
        <v>42137</v>
      </c>
      <c r="B92" s="3">
        <v>184560169.91000003</v>
      </c>
      <c r="C92" s="3">
        <v>608944698.30999994</v>
      </c>
      <c r="D92" s="3">
        <v>-29997</v>
      </c>
      <c r="E92" s="3">
        <v>-29997</v>
      </c>
      <c r="F92" s="3">
        <v>-29997</v>
      </c>
      <c r="G92" s="3">
        <v>844691832.31000006</v>
      </c>
      <c r="H92" s="3">
        <v>201283659.66999999</v>
      </c>
      <c r="J92" s="4"/>
    </row>
    <row r="93" spans="1:10">
      <c r="A93" s="4">
        <v>42138</v>
      </c>
      <c r="B93" s="3">
        <v>185322183.22000003</v>
      </c>
      <c r="C93" s="3">
        <v>611753184.75999999</v>
      </c>
      <c r="D93" s="3">
        <v>-29997</v>
      </c>
      <c r="E93" s="3">
        <v>-29997</v>
      </c>
      <c r="F93" s="3">
        <v>-29997</v>
      </c>
      <c r="G93" s="3">
        <v>843292259.0999999</v>
      </c>
      <c r="H93" s="3">
        <v>201770612.73000002</v>
      </c>
      <c r="J93" s="4"/>
    </row>
    <row r="94" spans="1:10">
      <c r="A94" s="4">
        <v>42139</v>
      </c>
      <c r="B94" s="3">
        <v>184993460.23000002</v>
      </c>
      <c r="C94" s="3">
        <v>612827102.02999997</v>
      </c>
      <c r="D94" s="3">
        <v>-29997</v>
      </c>
      <c r="E94" s="3">
        <v>-29997</v>
      </c>
      <c r="F94" s="3">
        <v>-29997</v>
      </c>
      <c r="G94" s="3">
        <v>847546575.75</v>
      </c>
      <c r="H94" s="3">
        <v>201790226.41999999</v>
      </c>
      <c r="J94" s="4"/>
    </row>
    <row r="95" spans="1:10">
      <c r="A95" s="4">
        <v>42142</v>
      </c>
      <c r="B95" s="3">
        <v>186134241.09</v>
      </c>
      <c r="C95" s="3">
        <v>614927933.72000003</v>
      </c>
      <c r="D95" s="3">
        <v>-29997</v>
      </c>
      <c r="E95" s="3">
        <v>-29997</v>
      </c>
      <c r="F95" s="3">
        <v>-29997</v>
      </c>
      <c r="G95" s="3">
        <v>847372131</v>
      </c>
      <c r="H95" s="3">
        <v>201774457.98000002</v>
      </c>
      <c r="J95" s="4"/>
    </row>
    <row r="96" spans="1:10">
      <c r="A96" s="4">
        <v>42143</v>
      </c>
      <c r="B96" s="3">
        <v>189144354.63</v>
      </c>
      <c r="C96" s="3">
        <v>619248811.63999999</v>
      </c>
      <c r="D96" s="3">
        <v>-29997</v>
      </c>
      <c r="E96" s="3">
        <v>-29997</v>
      </c>
      <c r="F96" s="3">
        <v>-29997</v>
      </c>
      <c r="G96" s="3">
        <v>853756147.74000001</v>
      </c>
      <c r="H96" s="3">
        <v>205658587.78999999</v>
      </c>
      <c r="J96" s="4"/>
    </row>
    <row r="97" spans="1:10">
      <c r="A97" s="4">
        <v>42144</v>
      </c>
      <c r="B97" s="3">
        <v>189807747.29000002</v>
      </c>
      <c r="C97" s="3">
        <v>620640548.88999999</v>
      </c>
      <c r="D97" s="3">
        <v>-29997</v>
      </c>
      <c r="E97" s="3">
        <v>-29997</v>
      </c>
      <c r="F97" s="3">
        <v>-29997</v>
      </c>
      <c r="G97" s="3">
        <v>853098256.40999997</v>
      </c>
      <c r="H97" s="3">
        <v>206059615.35999998</v>
      </c>
      <c r="J97" s="4"/>
    </row>
    <row r="98" spans="1:10">
      <c r="A98" s="4">
        <v>42145</v>
      </c>
      <c r="B98" s="3">
        <v>190004936.02999997</v>
      </c>
      <c r="C98" s="3">
        <v>621930545.63</v>
      </c>
      <c r="D98" s="3">
        <v>-29997</v>
      </c>
      <c r="E98" s="3">
        <v>-29997</v>
      </c>
      <c r="F98" s="3">
        <v>-29997</v>
      </c>
      <c r="G98" s="3">
        <v>854541423.12</v>
      </c>
      <c r="H98" s="3">
        <v>206283018.91</v>
      </c>
      <c r="J98" s="4"/>
    </row>
    <row r="99" spans="1:10">
      <c r="A99" s="4">
        <v>42146</v>
      </c>
      <c r="B99" s="3">
        <v>190384346.02999997</v>
      </c>
      <c r="C99" s="3">
        <v>624271996.91000009</v>
      </c>
      <c r="D99" s="3">
        <v>-29997</v>
      </c>
      <c r="E99" s="3">
        <v>-29997</v>
      </c>
      <c r="F99" s="3">
        <v>-29997</v>
      </c>
      <c r="G99" s="3">
        <v>856880795.53999996</v>
      </c>
      <c r="H99" s="3">
        <v>206547529.41999999</v>
      </c>
      <c r="J99" s="4"/>
    </row>
    <row r="100" spans="1:10">
      <c r="A100" s="4">
        <v>42149</v>
      </c>
      <c r="B100" s="3">
        <v>190292387.53</v>
      </c>
      <c r="C100" s="3">
        <v>623954177.52999997</v>
      </c>
      <c r="D100" s="3">
        <v>-29997</v>
      </c>
      <c r="E100" s="3">
        <v>-29997</v>
      </c>
      <c r="F100" s="3">
        <v>-29997</v>
      </c>
      <c r="G100" s="3">
        <v>856269499.91000009</v>
      </c>
      <c r="H100" s="3">
        <v>206987885.93000001</v>
      </c>
      <c r="J100" s="4"/>
    </row>
    <row r="101" spans="1:10">
      <c r="A101" s="4">
        <v>42150</v>
      </c>
      <c r="B101" s="3">
        <v>190308122.08000001</v>
      </c>
      <c r="C101" s="3">
        <v>626154912.13999999</v>
      </c>
      <c r="D101" s="3">
        <v>-29997</v>
      </c>
      <c r="E101" s="3">
        <v>-29997</v>
      </c>
      <c r="F101" s="3">
        <v>-29997</v>
      </c>
      <c r="G101" s="3">
        <v>856702497.93000007</v>
      </c>
      <c r="H101" s="3">
        <v>207044237.53</v>
      </c>
      <c r="J101" s="4"/>
    </row>
    <row r="102" spans="1:10">
      <c r="A102" s="4">
        <v>42151</v>
      </c>
      <c r="B102" s="3">
        <v>191335482.05000001</v>
      </c>
      <c r="C102" s="3">
        <v>629129350.31999993</v>
      </c>
      <c r="D102" s="3">
        <v>-29997</v>
      </c>
      <c r="E102" s="3">
        <v>-29997</v>
      </c>
      <c r="F102" s="3">
        <v>-29997</v>
      </c>
      <c r="G102" s="3">
        <v>858017491.56000006</v>
      </c>
      <c r="H102" s="3">
        <v>207575527.46000001</v>
      </c>
      <c r="J102" s="4"/>
    </row>
    <row r="103" spans="1:10">
      <c r="A103" s="4">
        <v>42152</v>
      </c>
      <c r="B103" s="3">
        <v>190074647.20999998</v>
      </c>
      <c r="C103" s="3">
        <v>627412850.77999997</v>
      </c>
      <c r="D103" s="3">
        <v>-29997</v>
      </c>
      <c r="E103" s="3">
        <v>-29997</v>
      </c>
      <c r="F103" s="3">
        <v>-29997</v>
      </c>
      <c r="G103" s="3">
        <v>857462180.23000002</v>
      </c>
      <c r="H103" s="3">
        <v>207931461.66</v>
      </c>
      <c r="J103" s="4"/>
    </row>
    <row r="104" spans="1:10">
      <c r="A104" s="4">
        <v>42153</v>
      </c>
      <c r="B104" s="3">
        <v>188468824.09999999</v>
      </c>
      <c r="C104" s="3">
        <v>624161991.43999994</v>
      </c>
      <c r="D104" s="3">
        <v>-29997</v>
      </c>
      <c r="E104" s="3">
        <v>-29997</v>
      </c>
      <c r="F104" s="3">
        <v>-29997</v>
      </c>
      <c r="G104" s="3">
        <v>858126067.50999999</v>
      </c>
      <c r="H104" s="3">
        <v>208561209.5</v>
      </c>
      <c r="J104" s="4"/>
    </row>
    <row r="105" spans="1:10">
      <c r="A105" s="4">
        <v>42156</v>
      </c>
      <c r="B105" s="3">
        <v>189376351.75999999</v>
      </c>
      <c r="C105" s="3">
        <v>625491041.52999997</v>
      </c>
      <c r="D105" s="3">
        <v>-29997</v>
      </c>
      <c r="E105" s="3">
        <v>-29997</v>
      </c>
      <c r="F105" s="3">
        <v>-29997</v>
      </c>
      <c r="G105" s="3">
        <v>856776078.20000005</v>
      </c>
      <c r="H105" s="3">
        <v>208490562.72999999</v>
      </c>
      <c r="J105" s="4"/>
    </row>
    <row r="106" spans="1:10">
      <c r="A106" s="4">
        <v>42158</v>
      </c>
      <c r="B106" s="3">
        <v>185419125.41</v>
      </c>
      <c r="C106" s="3">
        <v>612950587.25</v>
      </c>
      <c r="D106" s="3">
        <v>-29997</v>
      </c>
      <c r="E106" s="3">
        <v>-29997</v>
      </c>
      <c r="F106" s="3">
        <v>-29997</v>
      </c>
      <c r="G106" s="3">
        <v>845975020.91999996</v>
      </c>
      <c r="H106" s="3">
        <v>204536064.83000001</v>
      </c>
      <c r="J106" s="4"/>
    </row>
    <row r="107" spans="1:10">
      <c r="A107" s="4">
        <v>42159</v>
      </c>
      <c r="B107" s="3">
        <v>184722661</v>
      </c>
      <c r="C107" s="3">
        <v>611673756.61999989</v>
      </c>
      <c r="D107" s="3">
        <v>-29997</v>
      </c>
      <c r="E107" s="3">
        <v>-29997</v>
      </c>
      <c r="F107" s="3">
        <v>-29997</v>
      </c>
      <c r="G107" s="3">
        <v>847046814.75</v>
      </c>
      <c r="H107" s="3">
        <v>204451973.89000002</v>
      </c>
      <c r="J107" s="4"/>
    </row>
    <row r="108" spans="1:10">
      <c r="A108" s="4">
        <v>42160</v>
      </c>
      <c r="B108" s="3">
        <v>185012080.88</v>
      </c>
      <c r="C108" s="3">
        <v>611779353.79999995</v>
      </c>
      <c r="D108" s="3">
        <v>-29997</v>
      </c>
      <c r="E108" s="3">
        <v>-29997</v>
      </c>
      <c r="F108" s="3">
        <v>-29997</v>
      </c>
      <c r="G108" s="3">
        <v>846219806.18999994</v>
      </c>
      <c r="H108" s="3">
        <v>204487632.32999998</v>
      </c>
      <c r="J108" s="4"/>
    </row>
    <row r="109" spans="1:10">
      <c r="A109" s="4">
        <v>42163</v>
      </c>
      <c r="B109" s="3">
        <v>183348815.02000001</v>
      </c>
      <c r="C109" s="3">
        <v>607602832.36000001</v>
      </c>
      <c r="D109" s="3">
        <v>-29997</v>
      </c>
      <c r="E109" s="3">
        <v>-29997</v>
      </c>
      <c r="F109" s="3">
        <v>-29997</v>
      </c>
      <c r="G109" s="3">
        <v>844200504.95000005</v>
      </c>
      <c r="H109" s="3">
        <v>204634836.69999999</v>
      </c>
      <c r="J109" s="4"/>
    </row>
    <row r="110" spans="1:10">
      <c r="A110" s="4">
        <v>42164</v>
      </c>
      <c r="B110" s="3">
        <v>182161658.38</v>
      </c>
      <c r="C110" s="3">
        <v>604267824.30999994</v>
      </c>
      <c r="D110" s="3">
        <v>-29997</v>
      </c>
      <c r="E110" s="3">
        <v>-29997</v>
      </c>
      <c r="F110" s="3">
        <v>-29997</v>
      </c>
      <c r="G110" s="3">
        <v>841578806.40999997</v>
      </c>
      <c r="H110" s="3">
        <v>204294064.49000001</v>
      </c>
      <c r="J110" s="4"/>
    </row>
    <row r="111" spans="1:10">
      <c r="A111" s="4">
        <v>42165</v>
      </c>
      <c r="B111" s="3">
        <v>183992658.18000001</v>
      </c>
      <c r="C111" s="3">
        <v>607703007.67999995</v>
      </c>
      <c r="D111" s="3">
        <v>-29997</v>
      </c>
      <c r="E111" s="3">
        <v>-29997</v>
      </c>
      <c r="F111" s="3">
        <v>-29997</v>
      </c>
      <c r="G111" s="3">
        <v>842221046.92999995</v>
      </c>
      <c r="H111" s="3">
        <v>204910176.34999999</v>
      </c>
      <c r="J111" s="4"/>
    </row>
    <row r="112" spans="1:10">
      <c r="A112" s="4">
        <v>42166</v>
      </c>
      <c r="B112" s="3">
        <v>185711651.64999998</v>
      </c>
      <c r="C112" s="3">
        <v>612765515.70000005</v>
      </c>
      <c r="D112" s="3">
        <v>-29997</v>
      </c>
      <c r="E112" s="3">
        <v>-29997</v>
      </c>
      <c r="F112" s="3">
        <v>-29997</v>
      </c>
      <c r="G112" s="3">
        <v>846020528.91999996</v>
      </c>
      <c r="H112" s="3">
        <v>205073281.46000001</v>
      </c>
      <c r="J112" s="4"/>
    </row>
    <row r="113" spans="1:10">
      <c r="A113" s="4">
        <v>42167</v>
      </c>
      <c r="B113" s="3">
        <v>186897156.39999998</v>
      </c>
      <c r="C113" s="3">
        <v>609637256.09000003</v>
      </c>
      <c r="D113" s="3">
        <v>-29997</v>
      </c>
      <c r="E113" s="3">
        <v>-29997</v>
      </c>
      <c r="F113" s="3">
        <v>-29997</v>
      </c>
      <c r="G113" s="3">
        <v>840834346.96000004</v>
      </c>
      <c r="H113" s="3">
        <v>207407815.31999999</v>
      </c>
      <c r="J113" s="4"/>
    </row>
    <row r="114" spans="1:10">
      <c r="A114" s="4">
        <v>42170</v>
      </c>
      <c r="B114" s="3">
        <v>186120443.76000002</v>
      </c>
      <c r="C114" s="3">
        <v>606309358.52999997</v>
      </c>
      <c r="D114" s="3">
        <v>-29997</v>
      </c>
      <c r="E114" s="3">
        <v>-29997</v>
      </c>
      <c r="F114" s="3">
        <v>-29997</v>
      </c>
      <c r="G114" s="3">
        <v>837596495.16000009</v>
      </c>
      <c r="H114" s="3">
        <v>207767109.06999999</v>
      </c>
      <c r="J114" s="4"/>
    </row>
    <row r="115" spans="1:10">
      <c r="A115" s="4">
        <v>42171</v>
      </c>
      <c r="B115" s="3">
        <v>187072343.95999998</v>
      </c>
      <c r="C115" s="3">
        <v>608977903.39999998</v>
      </c>
      <c r="D115" s="3">
        <v>-29997</v>
      </c>
      <c r="E115" s="3">
        <v>-29997</v>
      </c>
      <c r="F115" s="3">
        <v>-29997</v>
      </c>
      <c r="G115" s="3">
        <v>838727517.78999996</v>
      </c>
      <c r="H115" s="3">
        <v>208228188.13</v>
      </c>
      <c r="J115" s="4"/>
    </row>
    <row r="116" spans="1:10">
      <c r="A116" s="4">
        <v>42172</v>
      </c>
      <c r="B116" s="3">
        <v>186617412.68000001</v>
      </c>
      <c r="C116" s="3">
        <v>607719262.13999999</v>
      </c>
      <c r="D116" s="3">
        <v>-29997</v>
      </c>
      <c r="E116" s="3">
        <v>-29997</v>
      </c>
      <c r="F116" s="3">
        <v>-29997</v>
      </c>
      <c r="G116" s="3">
        <v>838005512.86000001</v>
      </c>
      <c r="H116" s="3">
        <v>208893985.79000002</v>
      </c>
      <c r="J116" s="4"/>
    </row>
    <row r="117" spans="1:10">
      <c r="A117" s="4">
        <v>42173</v>
      </c>
      <c r="B117" s="3">
        <v>186126496.85999998</v>
      </c>
      <c r="C117" s="3">
        <v>606889388.63999999</v>
      </c>
      <c r="D117" s="3">
        <v>-29997</v>
      </c>
      <c r="E117" s="3">
        <v>-29997</v>
      </c>
      <c r="F117" s="3">
        <v>-29997</v>
      </c>
      <c r="G117" s="3">
        <v>838485885.34000003</v>
      </c>
      <c r="H117" s="3">
        <v>209245739.94999999</v>
      </c>
      <c r="J117" s="4"/>
    </row>
    <row r="118" spans="1:10">
      <c r="A118" s="4">
        <v>42174</v>
      </c>
      <c r="B118" s="3">
        <v>187103462.13000003</v>
      </c>
      <c r="C118" s="3">
        <v>609735445.93000007</v>
      </c>
      <c r="D118" s="3">
        <v>-29997</v>
      </c>
      <c r="E118" s="3">
        <v>-29997</v>
      </c>
      <c r="F118" s="3">
        <v>-29997</v>
      </c>
      <c r="G118" s="3">
        <v>839618794.02999997</v>
      </c>
      <c r="H118" s="3">
        <v>209425994.04000002</v>
      </c>
      <c r="J118" s="4"/>
    </row>
    <row r="119" spans="1:10">
      <c r="A119" s="4">
        <v>42177</v>
      </c>
      <c r="B119" s="3">
        <v>188647321.37</v>
      </c>
      <c r="C119" s="3">
        <v>613941970.73000002</v>
      </c>
      <c r="D119" s="3">
        <v>-29997</v>
      </c>
      <c r="E119" s="3">
        <v>-29997</v>
      </c>
      <c r="F119" s="3">
        <v>-29997</v>
      </c>
      <c r="G119" s="3">
        <v>841089072.94000006</v>
      </c>
      <c r="H119" s="3">
        <v>210278654.00999999</v>
      </c>
      <c r="J119" s="4"/>
    </row>
    <row r="120" spans="1:10">
      <c r="A120" s="4">
        <v>42178</v>
      </c>
      <c r="B120" s="3">
        <v>191719563.22999999</v>
      </c>
      <c r="C120" s="3">
        <v>621758615.84000003</v>
      </c>
      <c r="D120" s="3">
        <v>-29997</v>
      </c>
      <c r="E120" s="3">
        <v>-29997</v>
      </c>
      <c r="F120" s="3">
        <v>-29997</v>
      </c>
      <c r="G120" s="3">
        <v>845017483.05999994</v>
      </c>
      <c r="H120" s="3">
        <v>211110073.58000001</v>
      </c>
      <c r="J120" s="4"/>
    </row>
    <row r="121" spans="1:10">
      <c r="A121" s="4">
        <v>42179</v>
      </c>
      <c r="B121" s="3">
        <v>190842215.56999999</v>
      </c>
      <c r="C121" s="3">
        <v>619446377.92999995</v>
      </c>
      <c r="D121" s="3">
        <v>-29997</v>
      </c>
      <c r="E121" s="3">
        <v>-29997</v>
      </c>
      <c r="F121" s="3">
        <v>-29997</v>
      </c>
      <c r="G121" s="3">
        <v>843818171.13999999</v>
      </c>
      <c r="H121" s="3">
        <v>210706434.31999999</v>
      </c>
      <c r="J121" s="4"/>
    </row>
    <row r="122" spans="1:10">
      <c r="A122" s="4">
        <v>42180</v>
      </c>
      <c r="B122" s="3">
        <v>190669705.11000001</v>
      </c>
      <c r="C122" s="3">
        <v>619344505.42000008</v>
      </c>
      <c r="D122" s="3">
        <v>-29997</v>
      </c>
      <c r="E122" s="3">
        <v>-29997</v>
      </c>
      <c r="F122" s="3">
        <v>-29997</v>
      </c>
      <c r="G122" s="3">
        <v>844862213.25</v>
      </c>
      <c r="H122" s="3">
        <v>211038555.13</v>
      </c>
      <c r="J122" s="4"/>
    </row>
    <row r="123" spans="1:10">
      <c r="A123" s="4">
        <v>42181</v>
      </c>
      <c r="B123" s="3">
        <v>193623789.64000002</v>
      </c>
      <c r="C123" s="3">
        <v>620342311.33999991</v>
      </c>
      <c r="D123" s="3">
        <v>-29997</v>
      </c>
      <c r="E123" s="3">
        <v>-29997</v>
      </c>
      <c r="F123" s="3">
        <v>-29997</v>
      </c>
      <c r="G123" s="3">
        <v>843418317.02999997</v>
      </c>
      <c r="H123" s="3">
        <v>211395366.41</v>
      </c>
      <c r="J123" s="4"/>
    </row>
    <row r="124" spans="1:10">
      <c r="A124" s="4">
        <v>42184</v>
      </c>
      <c r="B124" s="3">
        <v>189391986.16999999</v>
      </c>
      <c r="C124" s="3">
        <v>609668653.00999999</v>
      </c>
      <c r="D124" s="3">
        <v>-29997</v>
      </c>
      <c r="E124" s="3">
        <v>-29997</v>
      </c>
      <c r="F124" s="3">
        <v>-29997</v>
      </c>
      <c r="G124" s="3">
        <v>837229214.01999998</v>
      </c>
      <c r="H124" s="3">
        <v>211085528.19999999</v>
      </c>
      <c r="J124" s="4"/>
    </row>
    <row r="125" spans="1:10">
      <c r="A125" s="4">
        <v>42185</v>
      </c>
      <c r="B125" s="3">
        <v>188689156.78000003</v>
      </c>
      <c r="C125" s="3">
        <v>608578506.64999998</v>
      </c>
      <c r="D125" s="3">
        <v>-29997</v>
      </c>
      <c r="E125" s="3">
        <v>-29997</v>
      </c>
      <c r="F125" s="3">
        <v>-29997</v>
      </c>
      <c r="G125" s="3">
        <v>838180552.83999991</v>
      </c>
      <c r="H125" s="3">
        <v>211345219.03999999</v>
      </c>
      <c r="J125" s="4"/>
    </row>
    <row r="126" spans="1:10">
      <c r="A126" s="4">
        <v>42186</v>
      </c>
      <c r="B126" s="3">
        <v>189429064.99000001</v>
      </c>
      <c r="C126" s="3">
        <v>611420759.67999995</v>
      </c>
      <c r="D126" s="3">
        <v>-29997</v>
      </c>
      <c r="E126" s="3">
        <v>-29997</v>
      </c>
      <c r="F126" s="3">
        <v>-29997</v>
      </c>
      <c r="G126" s="3">
        <v>838073475.61000001</v>
      </c>
      <c r="H126" s="3">
        <v>212028795.5</v>
      </c>
      <c r="J126" s="4"/>
    </row>
    <row r="127" spans="1:10">
      <c r="A127" s="4">
        <v>42187</v>
      </c>
      <c r="B127" s="3">
        <v>188928316.37</v>
      </c>
      <c r="C127" s="3">
        <v>610174341.51999998</v>
      </c>
      <c r="D127" s="3">
        <v>-29997</v>
      </c>
      <c r="E127" s="3">
        <v>-29997</v>
      </c>
      <c r="F127" s="3">
        <v>-29997</v>
      </c>
      <c r="G127" s="3">
        <v>835117160.13999999</v>
      </c>
      <c r="H127" s="3">
        <v>212586400.78999999</v>
      </c>
      <c r="J127" s="4"/>
    </row>
    <row r="128" spans="1:10">
      <c r="A128" s="4">
        <v>42188</v>
      </c>
      <c r="B128" s="3">
        <v>188999586.55000001</v>
      </c>
      <c r="C128" s="3">
        <v>611004825.63</v>
      </c>
      <c r="D128" s="3">
        <v>-29997</v>
      </c>
      <c r="E128" s="3">
        <v>-29997</v>
      </c>
      <c r="F128" s="3">
        <v>-29997</v>
      </c>
      <c r="G128" s="3">
        <v>837835541.11000001</v>
      </c>
      <c r="H128" s="3">
        <v>210192048.81999999</v>
      </c>
      <c r="J128" s="4"/>
    </row>
    <row r="129" spans="1:10">
      <c r="A129" s="4">
        <v>42191</v>
      </c>
      <c r="B129" s="3">
        <v>187494808.13999999</v>
      </c>
      <c r="C129" s="3">
        <v>607170417.27999997</v>
      </c>
      <c r="D129" s="3">
        <v>-29997</v>
      </c>
      <c r="E129" s="3">
        <v>-29997</v>
      </c>
      <c r="F129" s="3">
        <v>-29997</v>
      </c>
      <c r="G129" s="3">
        <v>834717156.13</v>
      </c>
      <c r="H129" s="3">
        <v>210381328.57999998</v>
      </c>
      <c r="J129" s="4"/>
    </row>
    <row r="130" spans="1:10">
      <c r="A130" s="4">
        <v>42192</v>
      </c>
      <c r="B130" s="3">
        <v>188039546.5</v>
      </c>
      <c r="C130" s="3">
        <v>610086618.58000004</v>
      </c>
      <c r="D130" s="3">
        <v>-29997</v>
      </c>
      <c r="E130" s="3">
        <v>-29997</v>
      </c>
      <c r="F130" s="3">
        <v>-29997</v>
      </c>
      <c r="G130" s="3">
        <v>838414367.05999994</v>
      </c>
      <c r="H130" s="3">
        <v>210207574.94</v>
      </c>
      <c r="J130" s="4"/>
    </row>
    <row r="131" spans="1:10">
      <c r="A131" s="4">
        <v>42193</v>
      </c>
      <c r="B131" s="3">
        <v>185321184.44</v>
      </c>
      <c r="C131" s="3">
        <v>603367216.16999996</v>
      </c>
      <c r="D131" s="3">
        <v>-29997</v>
      </c>
      <c r="E131" s="3">
        <v>-29997</v>
      </c>
      <c r="F131" s="3">
        <v>-29997</v>
      </c>
      <c r="G131" s="3">
        <v>834419687.72000003</v>
      </c>
      <c r="H131" s="3">
        <v>212648216.95999998</v>
      </c>
      <c r="J131" s="4"/>
    </row>
    <row r="132" spans="1:10">
      <c r="A132" s="4">
        <v>42194</v>
      </c>
      <c r="B132" s="3">
        <v>186837403.33999997</v>
      </c>
      <c r="C132" s="3">
        <v>607129789.47000003</v>
      </c>
      <c r="D132" s="3">
        <v>-29997</v>
      </c>
      <c r="E132" s="3">
        <v>-29997</v>
      </c>
      <c r="F132" s="3">
        <v>-29997</v>
      </c>
      <c r="G132" s="3">
        <v>835708410.01999998</v>
      </c>
      <c r="H132" s="3">
        <v>212830187.06999999</v>
      </c>
      <c r="J132" s="4"/>
    </row>
    <row r="133" spans="1:10">
      <c r="A133" s="4">
        <v>42195</v>
      </c>
      <c r="B133" s="3">
        <v>188089283.79000002</v>
      </c>
      <c r="C133" s="3">
        <v>608420813.57999992</v>
      </c>
      <c r="D133" s="3">
        <v>-29997</v>
      </c>
      <c r="E133" s="3">
        <v>-29997</v>
      </c>
      <c r="F133" s="3">
        <v>-29997</v>
      </c>
      <c r="G133" s="3">
        <v>833454378.00999999</v>
      </c>
      <c r="H133" s="3">
        <v>213336785.44999999</v>
      </c>
      <c r="J133" s="4"/>
    </row>
    <row r="134" spans="1:10">
      <c r="A134" s="4">
        <v>42198</v>
      </c>
      <c r="B134" s="3">
        <v>191828231.69</v>
      </c>
      <c r="C134" s="3">
        <v>618025369.24000001</v>
      </c>
      <c r="D134" s="3">
        <v>-29997</v>
      </c>
      <c r="E134" s="3">
        <v>-29997</v>
      </c>
      <c r="F134" s="3">
        <v>-29997</v>
      </c>
      <c r="G134" s="3">
        <v>837675596.05999994</v>
      </c>
      <c r="H134" s="3">
        <v>213864494.05000001</v>
      </c>
      <c r="J134" s="4"/>
    </row>
    <row r="135" spans="1:10">
      <c r="A135" s="4">
        <v>42199</v>
      </c>
      <c r="B135" s="3">
        <v>192792618.42000002</v>
      </c>
      <c r="C135" s="3">
        <v>620877873.05999994</v>
      </c>
      <c r="D135" s="3">
        <v>-29997</v>
      </c>
      <c r="E135" s="3">
        <v>-29997</v>
      </c>
      <c r="F135" s="3">
        <v>-29997</v>
      </c>
      <c r="G135" s="3">
        <v>839413393.96000004</v>
      </c>
      <c r="H135" s="3">
        <v>213731875.16999999</v>
      </c>
      <c r="J135" s="4"/>
    </row>
    <row r="136" spans="1:10">
      <c r="A136" s="4">
        <v>42200</v>
      </c>
      <c r="B136" s="3">
        <v>193383136.67000002</v>
      </c>
      <c r="C136" s="3">
        <v>623293127.75999999</v>
      </c>
      <c r="D136" s="3">
        <v>-29997</v>
      </c>
      <c r="E136" s="3">
        <v>-29997</v>
      </c>
      <c r="F136" s="3">
        <v>-29997</v>
      </c>
      <c r="G136" s="3">
        <v>842754338.62</v>
      </c>
      <c r="H136" s="3">
        <v>213863727.16</v>
      </c>
      <c r="J136" s="4"/>
    </row>
    <row r="137" spans="1:10">
      <c r="A137" s="4">
        <v>42201</v>
      </c>
      <c r="B137" s="3">
        <v>195347520.86000001</v>
      </c>
      <c r="C137" s="3">
        <v>627743080.38</v>
      </c>
      <c r="D137" s="3">
        <v>-29997</v>
      </c>
      <c r="E137" s="3">
        <v>-29997</v>
      </c>
      <c r="F137" s="3">
        <v>-29997</v>
      </c>
      <c r="G137" s="3">
        <v>844731598.36000001</v>
      </c>
      <c r="H137" s="3">
        <v>214309763.66000003</v>
      </c>
      <c r="J137" s="4"/>
    </row>
    <row r="138" spans="1:10">
      <c r="A138" s="4">
        <v>42202</v>
      </c>
      <c r="B138" s="3">
        <v>195948006.25</v>
      </c>
      <c r="C138" s="3">
        <v>630032813.85000002</v>
      </c>
      <c r="D138" s="3">
        <v>-29997</v>
      </c>
      <c r="E138" s="3">
        <v>-29997</v>
      </c>
      <c r="F138" s="3">
        <v>-29997</v>
      </c>
      <c r="G138" s="3">
        <v>847845846.38</v>
      </c>
      <c r="H138" s="3">
        <v>214707677.81999999</v>
      </c>
      <c r="J138" s="4"/>
    </row>
    <row r="139" spans="1:10">
      <c r="A139" s="4">
        <v>42205</v>
      </c>
      <c r="B139" s="3">
        <v>196232549.33000001</v>
      </c>
      <c r="C139" s="3">
        <v>631835661.97000003</v>
      </c>
      <c r="D139" s="3">
        <v>-29997</v>
      </c>
      <c r="E139" s="3">
        <v>-29997</v>
      </c>
      <c r="F139" s="3">
        <v>-29997</v>
      </c>
      <c r="G139" s="3">
        <v>849191446.46000004</v>
      </c>
      <c r="H139" s="3">
        <v>215101322.26999998</v>
      </c>
      <c r="J139" s="4"/>
    </row>
    <row r="140" spans="1:10">
      <c r="A140" s="4">
        <v>42206</v>
      </c>
      <c r="B140" s="3">
        <v>194997982.97</v>
      </c>
      <c r="C140" s="3">
        <v>628696825.08999991</v>
      </c>
      <c r="D140" s="3">
        <v>-29997</v>
      </c>
      <c r="E140" s="3">
        <v>-29997</v>
      </c>
      <c r="F140" s="3">
        <v>-29997</v>
      </c>
      <c r="G140" s="3">
        <v>846653785.5</v>
      </c>
      <c r="H140" s="3">
        <v>215340518.78999999</v>
      </c>
      <c r="J140" s="4"/>
    </row>
    <row r="141" spans="1:10">
      <c r="A141" s="4">
        <v>42207</v>
      </c>
      <c r="B141" s="3">
        <v>195219495.29000002</v>
      </c>
      <c r="C141" s="3">
        <v>630078989.67000008</v>
      </c>
      <c r="D141" s="3">
        <v>-29997</v>
      </c>
      <c r="E141" s="3">
        <v>-29997</v>
      </c>
      <c r="F141" s="3">
        <v>-29997</v>
      </c>
      <c r="G141" s="3">
        <v>848241017.38999999</v>
      </c>
      <c r="H141" s="3">
        <v>215395244.64000002</v>
      </c>
      <c r="J141" s="4"/>
    </row>
    <row r="142" spans="1:10">
      <c r="A142" s="4">
        <v>42208</v>
      </c>
      <c r="B142" s="3">
        <v>193656907</v>
      </c>
      <c r="C142" s="3">
        <v>627006654.99000001</v>
      </c>
      <c r="D142" s="3">
        <v>-29997</v>
      </c>
      <c r="E142" s="3">
        <v>-29997</v>
      </c>
      <c r="F142" s="3">
        <v>-29997</v>
      </c>
      <c r="G142" s="3">
        <v>848231076.71000004</v>
      </c>
      <c r="H142" s="3">
        <v>218794323.58000001</v>
      </c>
      <c r="J142" s="4"/>
    </row>
    <row r="143" spans="1:10">
      <c r="A143" s="4">
        <v>42209</v>
      </c>
      <c r="B143" s="3">
        <v>192387764.72</v>
      </c>
      <c r="C143" s="3">
        <v>625446991.06999993</v>
      </c>
      <c r="D143" s="3">
        <v>-29997</v>
      </c>
      <c r="E143" s="3">
        <v>-29997</v>
      </c>
      <c r="F143" s="3">
        <v>-29997</v>
      </c>
      <c r="G143" s="3">
        <v>848972975.09000003</v>
      </c>
      <c r="H143" s="3">
        <v>218810894.83000001</v>
      </c>
      <c r="J143" s="4"/>
    </row>
    <row r="144" spans="1:10">
      <c r="A144" s="4">
        <v>42212</v>
      </c>
      <c r="B144" s="3">
        <v>189412171.56</v>
      </c>
      <c r="C144" s="3">
        <v>618372937.52999997</v>
      </c>
      <c r="D144" s="3">
        <v>-29997</v>
      </c>
      <c r="E144" s="3">
        <v>-29997</v>
      </c>
      <c r="F144" s="3">
        <v>-29997</v>
      </c>
      <c r="G144" s="3">
        <v>846192361.28999996</v>
      </c>
      <c r="H144" s="3">
        <v>219125874.66</v>
      </c>
      <c r="J144" s="4"/>
    </row>
    <row r="145" spans="1:10">
      <c r="A145" s="4">
        <v>42213</v>
      </c>
      <c r="B145" s="3">
        <v>191477452.13999999</v>
      </c>
      <c r="C145" s="3">
        <v>623439882.54999995</v>
      </c>
      <c r="D145" s="3">
        <v>-29997</v>
      </c>
      <c r="E145" s="3">
        <v>-29997</v>
      </c>
      <c r="F145" s="3">
        <v>-29997</v>
      </c>
      <c r="G145" s="3">
        <v>848435999.81000006</v>
      </c>
      <c r="H145" s="3">
        <v>219485866.57999998</v>
      </c>
      <c r="J145" s="4"/>
    </row>
    <row r="146" spans="1:10">
      <c r="A146" s="4">
        <v>42214</v>
      </c>
      <c r="B146" s="3">
        <v>193051964.47999999</v>
      </c>
      <c r="C146" s="3">
        <v>626700372.71000004</v>
      </c>
      <c r="D146" s="3">
        <v>-29997</v>
      </c>
      <c r="E146" s="3">
        <v>-29997</v>
      </c>
      <c r="F146" s="3">
        <v>-29997</v>
      </c>
      <c r="G146" s="3">
        <v>848755047.36000001</v>
      </c>
      <c r="H146" s="3">
        <v>219842086.34999999</v>
      </c>
      <c r="J146" s="4"/>
    </row>
    <row r="147" spans="1:10">
      <c r="A147" s="4">
        <v>42215</v>
      </c>
      <c r="B147" s="3">
        <v>194827534.72</v>
      </c>
      <c r="C147" s="3">
        <v>631785657.6099999</v>
      </c>
      <c r="D147" s="3">
        <v>-29997</v>
      </c>
      <c r="E147" s="3">
        <v>-29997</v>
      </c>
      <c r="F147" s="3">
        <v>-29997</v>
      </c>
      <c r="G147" s="3">
        <v>853087829.62</v>
      </c>
      <c r="H147" s="3">
        <v>219932140.99000001</v>
      </c>
      <c r="J147" s="4"/>
    </row>
    <row r="148" spans="1:10">
      <c r="A148" s="4">
        <v>42216</v>
      </c>
      <c r="B148" s="3">
        <v>194812491.72</v>
      </c>
      <c r="C148" s="3">
        <v>631958802.23000002</v>
      </c>
      <c r="D148" s="3">
        <v>-29997</v>
      </c>
      <c r="E148" s="3">
        <v>-29997</v>
      </c>
      <c r="F148" s="3">
        <v>-29997</v>
      </c>
      <c r="G148" s="3">
        <v>853694177.08000004</v>
      </c>
      <c r="H148" s="3">
        <v>220069085.23000002</v>
      </c>
      <c r="J148" s="4"/>
    </row>
    <row r="149" spans="1:10">
      <c r="A149" s="4">
        <v>42219</v>
      </c>
      <c r="B149" s="3">
        <v>195418423.80000001</v>
      </c>
      <c r="C149" s="3">
        <v>634550517.77999997</v>
      </c>
      <c r="D149" s="3">
        <v>-29997</v>
      </c>
      <c r="E149" s="3">
        <v>-29997</v>
      </c>
      <c r="F149" s="3">
        <v>-29997</v>
      </c>
      <c r="G149" s="3">
        <v>854760875.79999995</v>
      </c>
      <c r="H149" s="3">
        <v>220081864.31</v>
      </c>
      <c r="J149" s="4"/>
    </row>
    <row r="150" spans="1:10">
      <c r="A150" s="4">
        <v>42220</v>
      </c>
      <c r="B150" s="3">
        <v>195876555.03999999</v>
      </c>
      <c r="C150" s="3">
        <v>636035372.38999999</v>
      </c>
      <c r="D150" s="3">
        <v>-29997</v>
      </c>
      <c r="E150" s="3">
        <v>-29997</v>
      </c>
      <c r="F150" s="3">
        <v>-29997</v>
      </c>
      <c r="G150" s="3">
        <v>855117970.86000001</v>
      </c>
      <c r="H150" s="3">
        <v>220503036.15000001</v>
      </c>
      <c r="J150" s="4"/>
    </row>
    <row r="151" spans="1:10">
      <c r="A151" s="4">
        <v>42221</v>
      </c>
      <c r="B151" s="3">
        <v>198602581.56</v>
      </c>
      <c r="C151" s="3">
        <v>641783773.63</v>
      </c>
      <c r="D151" s="3">
        <v>-29997</v>
      </c>
      <c r="E151" s="3">
        <v>-29997</v>
      </c>
      <c r="F151" s="3">
        <v>-29997</v>
      </c>
      <c r="G151" s="3">
        <v>853524111.45000005</v>
      </c>
      <c r="H151" s="3">
        <v>220687240.72999999</v>
      </c>
      <c r="J151" s="4"/>
    </row>
    <row r="152" spans="1:10">
      <c r="A152" s="4">
        <v>42222</v>
      </c>
      <c r="B152" s="3">
        <v>196361022.25</v>
      </c>
      <c r="C152" s="3">
        <v>637991481.89999998</v>
      </c>
      <c r="D152" s="3">
        <v>-29997</v>
      </c>
      <c r="E152" s="3">
        <v>-29997</v>
      </c>
      <c r="F152" s="3">
        <v>-29997</v>
      </c>
      <c r="G152" s="3">
        <v>854452990.84000003</v>
      </c>
      <c r="H152" s="3">
        <v>221446857.76999998</v>
      </c>
      <c r="J152" s="4"/>
    </row>
    <row r="153" spans="1:10">
      <c r="A153" s="4">
        <v>42223</v>
      </c>
      <c r="B153" s="3">
        <v>195620558.16999999</v>
      </c>
      <c r="C153" s="3">
        <v>637202933.87</v>
      </c>
      <c r="D153" s="3">
        <v>-29997</v>
      </c>
      <c r="E153" s="3">
        <v>-29997</v>
      </c>
      <c r="F153" s="3">
        <v>-29997</v>
      </c>
      <c r="G153" s="3">
        <v>856016118.82000005</v>
      </c>
      <c r="H153" s="3">
        <v>221653933.87</v>
      </c>
      <c r="J153" s="4"/>
    </row>
    <row r="154" spans="1:10">
      <c r="A154" s="4">
        <v>42226</v>
      </c>
      <c r="B154" s="3">
        <v>197125303.07999998</v>
      </c>
      <c r="C154" s="3">
        <v>640531071.38</v>
      </c>
      <c r="D154" s="3">
        <v>-29997</v>
      </c>
      <c r="E154" s="3">
        <v>-29997</v>
      </c>
      <c r="F154" s="3">
        <v>-29997</v>
      </c>
      <c r="G154" s="3">
        <v>857087199.41000009</v>
      </c>
      <c r="H154" s="3">
        <v>222004979.85000002</v>
      </c>
      <c r="J154" s="4"/>
    </row>
    <row r="155" spans="1:10">
      <c r="A155" s="4">
        <v>42227</v>
      </c>
      <c r="B155" s="3">
        <v>194903825.97999999</v>
      </c>
      <c r="C155" s="3">
        <v>635972808.16000009</v>
      </c>
      <c r="D155" s="3">
        <v>-29997</v>
      </c>
      <c r="E155" s="3">
        <v>-29997</v>
      </c>
      <c r="F155" s="3">
        <v>-29997</v>
      </c>
      <c r="G155" s="3">
        <v>858058098.22000003</v>
      </c>
      <c r="H155" s="3">
        <v>222109972.97999999</v>
      </c>
      <c r="J155" s="4"/>
    </row>
    <row r="156" spans="1:10">
      <c r="A156" s="4">
        <v>42228</v>
      </c>
      <c r="B156" s="3">
        <v>191941280.88</v>
      </c>
      <c r="C156" s="3">
        <v>628415468.25999999</v>
      </c>
      <c r="D156" s="3">
        <v>-29997</v>
      </c>
      <c r="E156" s="3">
        <v>-29997</v>
      </c>
      <c r="F156" s="3">
        <v>-29997</v>
      </c>
      <c r="G156" s="3">
        <v>855140993.21999991</v>
      </c>
      <c r="H156" s="3">
        <v>222214427.03</v>
      </c>
      <c r="J156" s="4"/>
    </row>
    <row r="157" spans="1:10">
      <c r="A157" s="4">
        <v>42229</v>
      </c>
      <c r="B157" s="3">
        <v>193535327.68000001</v>
      </c>
      <c r="C157" s="3">
        <v>632597991.58000004</v>
      </c>
      <c r="D157" s="3">
        <v>-29997</v>
      </c>
      <c r="E157" s="3">
        <v>-29997</v>
      </c>
      <c r="F157" s="3">
        <v>-29997</v>
      </c>
      <c r="G157" s="3">
        <v>856502119.26999998</v>
      </c>
      <c r="H157" s="3">
        <v>222310578.61000001</v>
      </c>
      <c r="J157" s="4"/>
    </row>
    <row r="158" spans="1:10">
      <c r="A158" s="4">
        <v>42230</v>
      </c>
      <c r="B158" s="3">
        <v>194415933.06</v>
      </c>
      <c r="C158" s="3">
        <v>634702152.35000002</v>
      </c>
      <c r="D158" s="3">
        <v>-29997</v>
      </c>
      <c r="E158" s="3">
        <v>-29997</v>
      </c>
      <c r="F158" s="3">
        <v>-29997</v>
      </c>
      <c r="G158" s="3">
        <v>856741377.13999999</v>
      </c>
      <c r="H158" s="3">
        <v>222565530.42000002</v>
      </c>
      <c r="J158" s="4"/>
    </row>
    <row r="159" spans="1:10">
      <c r="A159" s="4">
        <v>42233</v>
      </c>
      <c r="B159" s="3">
        <v>195598430.91999999</v>
      </c>
      <c r="C159" s="3">
        <v>637823102.03999996</v>
      </c>
      <c r="D159" s="3">
        <v>-29997</v>
      </c>
      <c r="E159" s="3">
        <v>-29997</v>
      </c>
      <c r="F159" s="3">
        <v>-29997</v>
      </c>
      <c r="G159" s="3">
        <v>858747974.25</v>
      </c>
      <c r="H159" s="3">
        <v>222345112.80000001</v>
      </c>
      <c r="J159" s="4"/>
    </row>
    <row r="160" spans="1:10">
      <c r="A160" s="4">
        <v>42234</v>
      </c>
      <c r="B160" s="3">
        <v>196198600.99000001</v>
      </c>
      <c r="C160" s="3">
        <v>638862903.60000002</v>
      </c>
      <c r="D160" s="3">
        <v>-29997</v>
      </c>
      <c r="E160" s="3">
        <v>-29997</v>
      </c>
      <c r="F160" s="3">
        <v>-29997</v>
      </c>
      <c r="G160" s="3">
        <v>857864854.61000001</v>
      </c>
      <c r="H160" s="3">
        <v>222332895.22999999</v>
      </c>
      <c r="J160" s="4"/>
    </row>
    <row r="161" spans="1:10">
      <c r="A161" s="4">
        <v>42235</v>
      </c>
      <c r="B161" s="3">
        <v>194381135.00999999</v>
      </c>
      <c r="C161" s="3">
        <v>634631694.3499999</v>
      </c>
      <c r="D161" s="3">
        <v>-29997</v>
      </c>
      <c r="E161" s="3">
        <v>-29997</v>
      </c>
      <c r="F161" s="3">
        <v>-29997</v>
      </c>
      <c r="G161" s="3">
        <v>857338625.42000008</v>
      </c>
      <c r="H161" s="3">
        <v>222203021.30000001</v>
      </c>
      <c r="J161" s="4"/>
    </row>
    <row r="162" spans="1:10">
      <c r="A162" s="4">
        <v>42236</v>
      </c>
      <c r="B162" s="3">
        <v>190494249.39999998</v>
      </c>
      <c r="C162" s="3">
        <v>624990794.66000009</v>
      </c>
      <c r="D162" s="3">
        <v>-29997</v>
      </c>
      <c r="E162" s="3">
        <v>-29997</v>
      </c>
      <c r="F162" s="3">
        <v>-29997</v>
      </c>
      <c r="G162" s="3">
        <v>854966776.43000007</v>
      </c>
      <c r="H162" s="3">
        <v>222225529.49000001</v>
      </c>
      <c r="J162" s="4"/>
    </row>
    <row r="163" spans="1:10">
      <c r="A163" s="4">
        <v>42237</v>
      </c>
      <c r="B163" s="3">
        <v>185134311.47999999</v>
      </c>
      <c r="C163" s="3">
        <v>611470354.8599999</v>
      </c>
      <c r="D163" s="3">
        <v>-29997</v>
      </c>
      <c r="E163" s="3">
        <v>-29997</v>
      </c>
      <c r="F163" s="3">
        <v>-29997</v>
      </c>
      <c r="G163" s="3">
        <v>850468459.37</v>
      </c>
      <c r="H163" s="3">
        <v>222230230.81999999</v>
      </c>
      <c r="J163" s="4"/>
    </row>
    <row r="164" spans="1:10">
      <c r="A164" s="4">
        <v>42240</v>
      </c>
      <c r="B164" s="3">
        <v>176319567.74000001</v>
      </c>
      <c r="C164" s="3">
        <v>589846601.35000002</v>
      </c>
      <c r="D164" s="3">
        <v>-29997</v>
      </c>
      <c r="E164" s="3">
        <v>-29997</v>
      </c>
      <c r="F164" s="3">
        <v>-29997</v>
      </c>
      <c r="G164" s="3">
        <v>842656875.61000001</v>
      </c>
      <c r="H164" s="3">
        <v>222216902.97</v>
      </c>
      <c r="J164" s="4"/>
    </row>
    <row r="165" spans="1:10">
      <c r="A165" s="4">
        <v>42241</v>
      </c>
      <c r="B165" s="3">
        <v>178256874.35000002</v>
      </c>
      <c r="C165" s="3">
        <v>593705449.33000004</v>
      </c>
      <c r="D165" s="3">
        <v>-29997</v>
      </c>
      <c r="E165" s="3">
        <v>-29997</v>
      </c>
      <c r="F165" s="3">
        <v>-29997</v>
      </c>
      <c r="G165" s="3">
        <v>840698766.20999992</v>
      </c>
      <c r="H165" s="3">
        <v>222256816.38999999</v>
      </c>
      <c r="J165" s="4"/>
    </row>
    <row r="166" spans="1:10">
      <c r="A166" s="4">
        <v>42242</v>
      </c>
      <c r="B166" s="3">
        <v>179689069.75</v>
      </c>
      <c r="C166" s="3">
        <v>597318160.52999997</v>
      </c>
      <c r="D166" s="3">
        <v>-29997</v>
      </c>
      <c r="E166" s="3">
        <v>-29997</v>
      </c>
      <c r="F166" s="3">
        <v>-29997</v>
      </c>
      <c r="G166" s="3">
        <v>841983958.17999995</v>
      </c>
      <c r="H166" s="3">
        <v>222673657.31999999</v>
      </c>
      <c r="J166" s="4"/>
    </row>
    <row r="167" spans="1:10">
      <c r="A167" s="4">
        <v>42243</v>
      </c>
      <c r="B167" s="3">
        <v>184840595.60000002</v>
      </c>
      <c r="C167" s="3">
        <v>609657485.39999998</v>
      </c>
      <c r="D167" s="3">
        <v>-29997</v>
      </c>
      <c r="E167" s="3">
        <v>-29997</v>
      </c>
      <c r="F167" s="3">
        <v>-29997</v>
      </c>
      <c r="G167" s="3">
        <v>846202312.10000002</v>
      </c>
      <c r="H167" s="3">
        <v>222725587.48000002</v>
      </c>
      <c r="J167" s="4"/>
    </row>
    <row r="168" spans="1:10">
      <c r="A168" s="4">
        <v>42244</v>
      </c>
      <c r="B168" s="3">
        <v>185282682.75999999</v>
      </c>
      <c r="C168" s="3">
        <v>611318130.83999991</v>
      </c>
      <c r="D168" s="3">
        <v>-29997</v>
      </c>
      <c r="E168" s="3">
        <v>-29997</v>
      </c>
      <c r="F168" s="3">
        <v>-29997</v>
      </c>
      <c r="G168" s="3">
        <v>846973597.13</v>
      </c>
      <c r="H168" s="3">
        <v>222997555.81</v>
      </c>
      <c r="J168" s="4"/>
    </row>
    <row r="169" spans="1:10">
      <c r="A169" s="4">
        <v>42247</v>
      </c>
      <c r="B169" s="3">
        <v>184709161.94</v>
      </c>
      <c r="C169" s="3">
        <v>609125324.26999998</v>
      </c>
      <c r="D169" s="3">
        <v>-29997</v>
      </c>
      <c r="E169" s="3">
        <v>-29997</v>
      </c>
      <c r="F169" s="3">
        <v>-29997</v>
      </c>
      <c r="G169" s="3">
        <v>845008083.17999995</v>
      </c>
      <c r="H169" s="3">
        <v>222954284.19</v>
      </c>
      <c r="J169" s="4"/>
    </row>
    <row r="170" spans="1:10">
      <c r="A170" s="4">
        <v>42248</v>
      </c>
      <c r="B170" s="3">
        <v>180446309.29999998</v>
      </c>
      <c r="C170" s="3">
        <v>598800754.38999999</v>
      </c>
      <c r="D170" s="3">
        <v>-29997</v>
      </c>
      <c r="E170" s="3">
        <v>-29997</v>
      </c>
      <c r="F170" s="3">
        <v>-29997</v>
      </c>
      <c r="G170" s="3">
        <v>841254037.60000002</v>
      </c>
      <c r="H170" s="3">
        <v>222993886.22</v>
      </c>
      <c r="J170" s="4"/>
    </row>
    <row r="171" spans="1:10">
      <c r="A171" s="4">
        <v>42249</v>
      </c>
      <c r="B171" s="3">
        <v>181648821.67000002</v>
      </c>
      <c r="C171" s="3">
        <v>602004018.05999994</v>
      </c>
      <c r="D171" s="3">
        <v>-29997</v>
      </c>
      <c r="E171" s="3">
        <v>-29997</v>
      </c>
      <c r="F171" s="3">
        <v>-29997</v>
      </c>
      <c r="G171" s="3">
        <v>842793091.03999996</v>
      </c>
      <c r="H171" s="3">
        <v>223239727.12</v>
      </c>
      <c r="J171" s="4"/>
    </row>
    <row r="172" spans="1:10">
      <c r="A172" s="4">
        <v>42250</v>
      </c>
      <c r="B172" s="3">
        <v>180898891.58999997</v>
      </c>
      <c r="C172" s="3">
        <v>610246483.71000004</v>
      </c>
      <c r="D172" s="3">
        <v>-29997</v>
      </c>
      <c r="E172" s="3">
        <v>-29997</v>
      </c>
      <c r="F172" s="3">
        <v>-29997</v>
      </c>
      <c r="G172" s="3">
        <v>847748229.24000001</v>
      </c>
      <c r="H172" s="3">
        <v>219777481.66999999</v>
      </c>
      <c r="J172" s="4"/>
    </row>
    <row r="173" spans="1:10">
      <c r="A173" s="4">
        <v>42251</v>
      </c>
      <c r="B173" s="3">
        <v>178026816.56999999</v>
      </c>
      <c r="C173" s="3">
        <v>603808937.76999998</v>
      </c>
      <c r="D173" s="3">
        <v>-29997</v>
      </c>
      <c r="E173" s="3">
        <v>-29997</v>
      </c>
      <c r="F173" s="3">
        <v>-29997</v>
      </c>
      <c r="G173" s="3">
        <v>847379961.11999989</v>
      </c>
      <c r="H173" s="3">
        <v>219471513.19</v>
      </c>
      <c r="J173" s="4"/>
    </row>
    <row r="174" spans="1:10">
      <c r="A174" s="4">
        <v>42254</v>
      </c>
      <c r="B174" s="3">
        <v>178066891.57999998</v>
      </c>
      <c r="C174" s="3">
        <v>603535006.63</v>
      </c>
      <c r="D174" s="3">
        <v>-29997</v>
      </c>
      <c r="E174" s="3">
        <v>-29997</v>
      </c>
      <c r="F174" s="3">
        <v>-29997</v>
      </c>
      <c r="G174" s="3">
        <v>846062652.45000005</v>
      </c>
      <c r="H174" s="3">
        <v>219826232.18000001</v>
      </c>
      <c r="J174" s="4"/>
    </row>
    <row r="175" spans="1:10">
      <c r="A175" s="4">
        <v>42255</v>
      </c>
      <c r="B175" s="3">
        <v>179838691.84999999</v>
      </c>
      <c r="C175" s="3">
        <v>608249437.43000007</v>
      </c>
      <c r="D175" s="3">
        <v>-29997</v>
      </c>
      <c r="E175" s="3">
        <v>-29997</v>
      </c>
      <c r="F175" s="3">
        <v>-29997</v>
      </c>
      <c r="G175" s="3">
        <v>848739444.10000002</v>
      </c>
      <c r="H175" s="3">
        <v>219823174.66999999</v>
      </c>
      <c r="J175" s="4"/>
    </row>
    <row r="176" spans="1:10">
      <c r="A176" s="4">
        <v>42256</v>
      </c>
      <c r="B176" s="3">
        <v>181473628.66999999</v>
      </c>
      <c r="C176" s="3">
        <v>612200045.97000003</v>
      </c>
      <c r="D176" s="3">
        <v>-29997</v>
      </c>
      <c r="E176" s="3">
        <v>-29997</v>
      </c>
      <c r="F176" s="3">
        <v>-29997</v>
      </c>
      <c r="G176" s="3">
        <v>849868522.48000002</v>
      </c>
      <c r="H176" s="3">
        <v>219825763.09</v>
      </c>
      <c r="J176" s="4"/>
    </row>
    <row r="177" spans="1:10">
      <c r="A177" s="4">
        <v>42257</v>
      </c>
      <c r="B177" s="3">
        <v>180292045.86000001</v>
      </c>
      <c r="C177" s="3">
        <v>609281933.76999998</v>
      </c>
      <c r="D177" s="3">
        <v>-29997</v>
      </c>
      <c r="E177" s="3">
        <v>-29997</v>
      </c>
      <c r="F177" s="3">
        <v>-29997</v>
      </c>
      <c r="G177" s="3">
        <v>848643790.06000006</v>
      </c>
      <c r="H177" s="3">
        <v>219976847.36000001</v>
      </c>
      <c r="J177" s="4"/>
    </row>
    <row r="178" spans="1:10">
      <c r="A178" s="4">
        <v>42258</v>
      </c>
      <c r="B178" s="3">
        <v>179402622.98000002</v>
      </c>
      <c r="C178" s="3">
        <v>607780161.88</v>
      </c>
      <c r="D178" s="3">
        <v>-29997</v>
      </c>
      <c r="E178" s="3">
        <v>-29997</v>
      </c>
      <c r="F178" s="3">
        <v>-29997</v>
      </c>
      <c r="G178" s="3">
        <v>848520484.90999997</v>
      </c>
      <c r="H178" s="3">
        <v>220007178.06999999</v>
      </c>
      <c r="J178" s="4"/>
    </row>
    <row r="179" spans="1:10">
      <c r="A179" s="4">
        <v>42261</v>
      </c>
      <c r="B179" s="3">
        <v>178686155.22</v>
      </c>
      <c r="C179" s="3">
        <v>605723774.74000001</v>
      </c>
      <c r="D179" s="3">
        <v>-29997</v>
      </c>
      <c r="E179" s="3">
        <v>-29997</v>
      </c>
      <c r="F179" s="3">
        <v>-29997</v>
      </c>
      <c r="G179" s="3">
        <v>847523241.69999993</v>
      </c>
      <c r="H179" s="3">
        <v>220003046.81</v>
      </c>
      <c r="J179" s="4"/>
    </row>
    <row r="180" spans="1:10">
      <c r="A180" s="4">
        <v>42262</v>
      </c>
      <c r="B180" s="3">
        <v>179947337.34</v>
      </c>
      <c r="C180" s="3">
        <v>607894167.62</v>
      </c>
      <c r="D180" s="3">
        <v>-29997</v>
      </c>
      <c r="E180" s="3">
        <v>-29997</v>
      </c>
      <c r="F180" s="3">
        <v>-29997</v>
      </c>
      <c r="G180" s="3">
        <v>847067983.34000003</v>
      </c>
      <c r="H180" s="3">
        <v>220163938.54000002</v>
      </c>
      <c r="J180" s="4"/>
    </row>
    <row r="181" spans="1:10">
      <c r="A181" s="4">
        <v>42263</v>
      </c>
      <c r="B181" s="3">
        <v>181773681.51999998</v>
      </c>
      <c r="C181" s="3">
        <v>611731441</v>
      </c>
      <c r="D181" s="3">
        <v>-29997</v>
      </c>
      <c r="E181" s="3">
        <v>-29997</v>
      </c>
      <c r="F181" s="3">
        <v>319773.90000000002</v>
      </c>
      <c r="G181" s="3">
        <v>847551514.71000004</v>
      </c>
      <c r="H181" s="3">
        <v>220462160.85999998</v>
      </c>
      <c r="J181" s="4"/>
    </row>
    <row r="182" spans="1:10">
      <c r="A182" s="4">
        <v>42264</v>
      </c>
      <c r="B182" s="3">
        <v>181983714.47000003</v>
      </c>
      <c r="C182" s="3">
        <v>612312914.68000007</v>
      </c>
      <c r="D182" s="3">
        <v>-29997</v>
      </c>
      <c r="E182" s="3">
        <v>-29997</v>
      </c>
      <c r="F182" s="3">
        <v>603317.93000000005</v>
      </c>
      <c r="G182" s="3">
        <v>847883398.15999997</v>
      </c>
      <c r="H182" s="3">
        <v>224407136.72999999</v>
      </c>
      <c r="J182" s="4"/>
    </row>
    <row r="183" spans="1:10">
      <c r="A183" s="4">
        <v>42265</v>
      </c>
      <c r="B183" s="3">
        <v>179346023.12</v>
      </c>
      <c r="C183" s="3">
        <v>607699170.82000005</v>
      </c>
      <c r="D183" s="3">
        <v>-29997</v>
      </c>
      <c r="E183" s="3">
        <v>-29997</v>
      </c>
      <c r="F183" s="3">
        <v>924179.96</v>
      </c>
      <c r="G183" s="3">
        <v>850330546.19000006</v>
      </c>
      <c r="H183" s="3">
        <v>224689231.44</v>
      </c>
      <c r="J183" s="4"/>
    </row>
    <row r="184" spans="1:10">
      <c r="A184" s="4">
        <v>42268</v>
      </c>
      <c r="B184" s="3">
        <v>181544756.38</v>
      </c>
      <c r="C184" s="3">
        <v>612779498.81000006</v>
      </c>
      <c r="D184" s="3">
        <v>-29997</v>
      </c>
      <c r="E184" s="3">
        <v>-29997</v>
      </c>
      <c r="F184" s="3">
        <v>2872525.04</v>
      </c>
      <c r="G184" s="3">
        <v>849845882</v>
      </c>
      <c r="H184" s="3">
        <v>224674199.68000001</v>
      </c>
      <c r="J184" s="4"/>
    </row>
    <row r="185" spans="1:10">
      <c r="A185" s="4">
        <v>42269</v>
      </c>
      <c r="B185" s="3">
        <v>179050539.06999999</v>
      </c>
      <c r="C185" s="3">
        <v>606552375.82999992</v>
      </c>
      <c r="D185" s="3">
        <v>-29997</v>
      </c>
      <c r="E185" s="3">
        <v>-29997</v>
      </c>
      <c r="F185" s="3">
        <v>3430874.99</v>
      </c>
      <c r="G185" s="3">
        <v>851446120.24000001</v>
      </c>
      <c r="H185" s="3">
        <v>224825874.88</v>
      </c>
      <c r="J185" s="4"/>
    </row>
    <row r="186" spans="1:10">
      <c r="A186" s="4">
        <v>42270</v>
      </c>
      <c r="B186" s="3">
        <v>179019886.5</v>
      </c>
      <c r="C186" s="3">
        <v>606583322.84000003</v>
      </c>
      <c r="D186" s="3">
        <v>-29997</v>
      </c>
      <c r="E186" s="3">
        <v>-29997</v>
      </c>
      <c r="F186" s="3">
        <v>3764760.5100000002</v>
      </c>
      <c r="G186" s="3">
        <v>851735812.52999997</v>
      </c>
      <c r="H186" s="3">
        <v>224732813.27000001</v>
      </c>
      <c r="J186" s="4"/>
    </row>
    <row r="187" spans="1:10">
      <c r="A187" s="4">
        <v>42271</v>
      </c>
      <c r="B187" s="3">
        <v>175129544.77999997</v>
      </c>
      <c r="C187" s="3">
        <v>595590755.5</v>
      </c>
      <c r="D187" s="3">
        <v>-29997</v>
      </c>
      <c r="E187" s="3">
        <v>-29997</v>
      </c>
      <c r="F187" s="3">
        <v>4263307.8899999997</v>
      </c>
      <c r="G187" s="3">
        <v>845951446.01000011</v>
      </c>
      <c r="H187" s="3">
        <v>224754196.56999999</v>
      </c>
      <c r="J187" s="4"/>
    </row>
    <row r="188" spans="1:10">
      <c r="A188" s="4">
        <v>42272</v>
      </c>
      <c r="B188" s="3">
        <v>178071431.38999999</v>
      </c>
      <c r="C188" s="3">
        <v>602327747.57000005</v>
      </c>
      <c r="D188" s="3">
        <v>-29997</v>
      </c>
      <c r="E188" s="3">
        <v>-29997</v>
      </c>
      <c r="F188" s="3">
        <v>4696244.72</v>
      </c>
      <c r="G188" s="3">
        <v>846718190.11000001</v>
      </c>
      <c r="H188" s="3">
        <v>224978357.06</v>
      </c>
      <c r="J188" s="4"/>
    </row>
    <row r="189" spans="1:10">
      <c r="A189" s="4">
        <v>42275</v>
      </c>
      <c r="B189" s="3">
        <v>174805199.22999999</v>
      </c>
      <c r="C189" s="3">
        <v>595176593.96000004</v>
      </c>
      <c r="D189" s="3">
        <v>-29997</v>
      </c>
      <c r="E189" s="3">
        <v>-29997</v>
      </c>
      <c r="F189" s="3">
        <v>11187855.120000001</v>
      </c>
      <c r="G189" s="3">
        <v>846342582.37</v>
      </c>
      <c r="H189" s="3">
        <v>225343758.25999999</v>
      </c>
      <c r="J189" s="4"/>
    </row>
    <row r="190" spans="1:10">
      <c r="A190" s="4">
        <v>42276</v>
      </c>
      <c r="B190" s="3">
        <v>173690191.72999999</v>
      </c>
      <c r="C190" s="3">
        <v>592570263.76999998</v>
      </c>
      <c r="D190" s="3">
        <v>-29997</v>
      </c>
      <c r="E190" s="3">
        <v>-29997</v>
      </c>
      <c r="F190" s="3">
        <v>11730212.17</v>
      </c>
      <c r="G190" s="3">
        <v>846163639.69000006</v>
      </c>
      <c r="H190" s="3">
        <v>225767647.47000003</v>
      </c>
      <c r="J190" s="4"/>
    </row>
    <row r="191" spans="1:10">
      <c r="A191" s="4">
        <v>42277</v>
      </c>
      <c r="B191" s="3">
        <v>177483214.32000002</v>
      </c>
      <c r="C191" s="3">
        <v>601512403.45000005</v>
      </c>
      <c r="D191" s="3">
        <v>-29997</v>
      </c>
      <c r="E191" s="3">
        <v>-29997</v>
      </c>
      <c r="F191" s="3">
        <v>12382250.870000001</v>
      </c>
      <c r="G191" s="3">
        <v>849216364.91999996</v>
      </c>
      <c r="H191" s="3">
        <v>225983785.28</v>
      </c>
      <c r="J191" s="4"/>
    </row>
    <row r="192" spans="1:10">
      <c r="A192" s="4">
        <v>42278</v>
      </c>
      <c r="B192" s="3">
        <v>177428862.00999999</v>
      </c>
      <c r="C192" s="3">
        <v>602394301.44000006</v>
      </c>
      <c r="D192" s="3">
        <v>-29997</v>
      </c>
      <c r="E192" s="3">
        <v>-29997</v>
      </c>
      <c r="F192" s="3">
        <v>12773153.59</v>
      </c>
      <c r="G192" s="3">
        <v>851755581.33000004</v>
      </c>
      <c r="H192" s="3">
        <v>226732823.41</v>
      </c>
      <c r="J192" s="4"/>
    </row>
    <row r="193" spans="1:10">
      <c r="A193" s="4">
        <v>42279</v>
      </c>
      <c r="B193" s="3">
        <v>178156230.02000001</v>
      </c>
      <c r="C193" s="3">
        <v>604492467.42000008</v>
      </c>
      <c r="D193" s="3">
        <v>-29997</v>
      </c>
      <c r="E193" s="3">
        <v>-29997</v>
      </c>
      <c r="F193" s="3">
        <v>13067128.030000001</v>
      </c>
      <c r="G193" s="3">
        <v>854142818.03999996</v>
      </c>
      <c r="H193" s="3">
        <v>228103624.91000003</v>
      </c>
      <c r="J193" s="4"/>
    </row>
    <row r="194" spans="1:10">
      <c r="A194" s="4">
        <v>42282</v>
      </c>
      <c r="B194" s="3">
        <v>182239404.37</v>
      </c>
      <c r="C194" s="3">
        <v>613656453.58999991</v>
      </c>
      <c r="D194" s="3">
        <v>-29997</v>
      </c>
      <c r="E194" s="3">
        <v>-29997</v>
      </c>
      <c r="F194" s="3">
        <v>13512060.85</v>
      </c>
      <c r="G194" s="3">
        <v>856212291.86000001</v>
      </c>
      <c r="H194" s="3">
        <v>228842342.97</v>
      </c>
      <c r="J194" s="4"/>
    </row>
    <row r="195" spans="1:10">
      <c r="A195" s="4">
        <v>42283</v>
      </c>
      <c r="B195" s="3">
        <v>182210318.47999999</v>
      </c>
      <c r="C195" s="3">
        <v>613113139.08999991</v>
      </c>
      <c r="D195" s="3">
        <v>-29997</v>
      </c>
      <c r="E195" s="3">
        <v>-29997</v>
      </c>
      <c r="F195" s="3">
        <v>14073755.710000001</v>
      </c>
      <c r="G195" s="3">
        <v>855070860.31000006</v>
      </c>
      <c r="H195" s="3">
        <v>228918032.16999999</v>
      </c>
      <c r="J195" s="4"/>
    </row>
    <row r="196" spans="1:10">
      <c r="A196" s="4">
        <v>42284</v>
      </c>
      <c r="B196" s="3">
        <v>183532942.38</v>
      </c>
      <c r="C196" s="3">
        <v>616155758.20999992</v>
      </c>
      <c r="D196" s="3">
        <v>-29997</v>
      </c>
      <c r="E196" s="3">
        <v>-29997</v>
      </c>
      <c r="F196" s="3">
        <v>14511984.779999997</v>
      </c>
      <c r="G196" s="3">
        <v>856871551.75</v>
      </c>
      <c r="H196" s="3">
        <v>229368705.81999999</v>
      </c>
      <c r="J196" s="4"/>
    </row>
    <row r="197" spans="1:10">
      <c r="A197" s="4">
        <v>42285</v>
      </c>
      <c r="B197" s="3">
        <v>184806127.75</v>
      </c>
      <c r="C197" s="3">
        <v>618700358.68999994</v>
      </c>
      <c r="D197" s="3">
        <v>-29997</v>
      </c>
      <c r="E197" s="3">
        <v>-29997</v>
      </c>
      <c r="F197" s="3">
        <v>14927130.42</v>
      </c>
      <c r="G197" s="3">
        <v>858027888.27999997</v>
      </c>
      <c r="H197" s="3">
        <v>229576312.03</v>
      </c>
      <c r="J197" s="4"/>
    </row>
    <row r="198" spans="1:10">
      <c r="A198" s="4">
        <v>42286</v>
      </c>
      <c r="B198" s="3">
        <v>185876428.00999999</v>
      </c>
      <c r="C198" s="3">
        <v>621375083.15999997</v>
      </c>
      <c r="D198" s="3">
        <v>-29997</v>
      </c>
      <c r="E198" s="3">
        <v>-29997</v>
      </c>
      <c r="F198" s="3">
        <v>15660839.810000001</v>
      </c>
      <c r="G198" s="3">
        <v>858622137.3599999</v>
      </c>
      <c r="H198" s="3">
        <v>230635844.70000002</v>
      </c>
      <c r="J198" s="4"/>
    </row>
    <row r="199" spans="1:10">
      <c r="A199" s="4">
        <v>42289</v>
      </c>
      <c r="B199" s="3">
        <v>185792947.23000002</v>
      </c>
      <c r="C199" s="3">
        <v>621079640.44000006</v>
      </c>
      <c r="D199" s="3">
        <v>-29997</v>
      </c>
      <c r="E199" s="3">
        <v>-29997</v>
      </c>
      <c r="F199" s="3">
        <v>16393825.66</v>
      </c>
      <c r="G199" s="3">
        <v>859629094.63</v>
      </c>
      <c r="H199" s="3">
        <v>231490095.36000001</v>
      </c>
      <c r="J199" s="4"/>
    </row>
    <row r="200" spans="1:10">
      <c r="A200" s="4">
        <v>42290</v>
      </c>
      <c r="B200" s="3">
        <v>184682937.53</v>
      </c>
      <c r="C200" s="3">
        <v>618646357.61000001</v>
      </c>
      <c r="D200" s="3">
        <v>-29997</v>
      </c>
      <c r="E200" s="3">
        <v>-29997</v>
      </c>
      <c r="F200" s="3">
        <v>17068837.199999999</v>
      </c>
      <c r="G200" s="3">
        <v>859806345.69000006</v>
      </c>
      <c r="H200" s="3">
        <v>232647482.15000001</v>
      </c>
      <c r="J200" s="4"/>
    </row>
    <row r="201" spans="1:10">
      <c r="A201" s="4">
        <v>42291</v>
      </c>
      <c r="B201" s="3">
        <v>183405613.78</v>
      </c>
      <c r="C201" s="3">
        <v>615819040.82999992</v>
      </c>
      <c r="D201" s="3">
        <v>-29997</v>
      </c>
      <c r="E201" s="3">
        <v>-29997</v>
      </c>
      <c r="F201" s="3">
        <v>17752477.280000001</v>
      </c>
      <c r="G201" s="3">
        <v>860294693.45999992</v>
      </c>
      <c r="H201" s="3">
        <v>233550694.53999999</v>
      </c>
      <c r="J201" s="4"/>
    </row>
    <row r="202" spans="1:10">
      <c r="A202" s="4">
        <v>42292</v>
      </c>
      <c r="B202" s="3">
        <v>186042810.17000002</v>
      </c>
      <c r="C202" s="3">
        <v>621985578</v>
      </c>
      <c r="D202" s="3">
        <v>-29997</v>
      </c>
      <c r="E202" s="3">
        <v>-29997</v>
      </c>
      <c r="F202" s="3">
        <v>18565532.449999999</v>
      </c>
      <c r="G202" s="3">
        <v>861684343.81999993</v>
      </c>
      <c r="H202" s="3">
        <v>233808975.04999998</v>
      </c>
      <c r="J202" s="4"/>
    </row>
    <row r="203" spans="1:10">
      <c r="A203" s="4">
        <v>42293</v>
      </c>
      <c r="B203" s="3">
        <v>187090104.19999999</v>
      </c>
      <c r="C203" s="3">
        <v>624660382.00999999</v>
      </c>
      <c r="D203" s="3">
        <v>-29997</v>
      </c>
      <c r="E203" s="3">
        <v>-29997</v>
      </c>
      <c r="F203" s="3">
        <v>10590525.050000001</v>
      </c>
      <c r="G203" s="3">
        <v>863443324.33000004</v>
      </c>
      <c r="H203" s="3">
        <v>234346148.83000001</v>
      </c>
      <c r="J203" s="4"/>
    </row>
    <row r="204" spans="1:10">
      <c r="A204" s="4">
        <v>42296</v>
      </c>
      <c r="B204" s="3">
        <v>188005420.31999999</v>
      </c>
      <c r="C204" s="3">
        <v>626444951.60000002</v>
      </c>
      <c r="D204" s="3">
        <v>-29997</v>
      </c>
      <c r="E204" s="3">
        <v>-29997</v>
      </c>
      <c r="F204" s="3">
        <v>20043731.649999999</v>
      </c>
      <c r="G204" s="3">
        <v>864878421.16000009</v>
      </c>
      <c r="H204" s="3">
        <v>234911197.45999998</v>
      </c>
      <c r="J204" s="4"/>
    </row>
    <row r="205" spans="1:10">
      <c r="A205" s="4">
        <v>42297</v>
      </c>
      <c r="B205" s="3">
        <v>187326961.78999999</v>
      </c>
      <c r="C205" s="3">
        <v>624109015.75999999</v>
      </c>
      <c r="D205" s="3">
        <v>-29997</v>
      </c>
      <c r="E205" s="3">
        <v>-29997</v>
      </c>
      <c r="F205" s="3">
        <v>20585268.82</v>
      </c>
      <c r="G205" s="3">
        <v>862578189.75999999</v>
      </c>
      <c r="H205" s="3">
        <v>235388960.38999999</v>
      </c>
      <c r="J205" s="4"/>
    </row>
    <row r="206" spans="1:10">
      <c r="A206" s="4">
        <v>42298</v>
      </c>
      <c r="B206" s="3">
        <v>187774437.30000001</v>
      </c>
      <c r="C206" s="3">
        <v>626027263.62000012</v>
      </c>
      <c r="D206" s="3">
        <v>-29997</v>
      </c>
      <c r="E206" s="3">
        <v>-29997</v>
      </c>
      <c r="F206" s="3">
        <v>21589217.98</v>
      </c>
      <c r="G206" s="3">
        <v>865127283.18999994</v>
      </c>
      <c r="H206" s="3">
        <v>236627790.44</v>
      </c>
      <c r="J206" s="4"/>
    </row>
    <row r="207" spans="1:10">
      <c r="A207" s="4">
        <v>42299</v>
      </c>
      <c r="B207" s="3">
        <v>192164572.91</v>
      </c>
      <c r="C207" s="3">
        <v>638163060.94000006</v>
      </c>
      <c r="D207" s="3">
        <v>-29997</v>
      </c>
      <c r="E207" s="3">
        <v>-29997</v>
      </c>
      <c r="F207" s="3">
        <v>22584695.810000002</v>
      </c>
      <c r="G207" s="3">
        <v>873927110.8900001</v>
      </c>
      <c r="H207" s="3">
        <v>238056332.44999999</v>
      </c>
      <c r="J207" s="4"/>
    </row>
    <row r="208" spans="1:10">
      <c r="A208" s="4">
        <v>42300</v>
      </c>
      <c r="B208" s="3">
        <v>194932975.42999998</v>
      </c>
      <c r="C208" s="3">
        <v>645215928.08999991</v>
      </c>
      <c r="D208" s="3">
        <v>-29997</v>
      </c>
      <c r="E208" s="3">
        <v>-29997</v>
      </c>
      <c r="F208" s="3">
        <v>23318137.899999999</v>
      </c>
      <c r="G208" s="3">
        <v>875263146.93000007</v>
      </c>
      <c r="H208" s="3">
        <v>238591074.58000001</v>
      </c>
      <c r="J208" s="4"/>
    </row>
    <row r="209" spans="1:10">
      <c r="A209" s="4">
        <v>42303</v>
      </c>
      <c r="B209" s="3">
        <v>194617917.31999999</v>
      </c>
      <c r="C209" s="3">
        <v>644514223.31999993</v>
      </c>
      <c r="D209" s="3">
        <v>-29997</v>
      </c>
      <c r="E209" s="3">
        <v>-29997</v>
      </c>
      <c r="F209" s="3">
        <v>23975490.030000001</v>
      </c>
      <c r="G209" s="3">
        <v>875501067.53999996</v>
      </c>
      <c r="H209" s="3">
        <v>239459452.59</v>
      </c>
      <c r="J209" s="4"/>
    </row>
    <row r="210" spans="1:10">
      <c r="A210" s="4">
        <v>42304</v>
      </c>
      <c r="B210" s="3">
        <v>193452974.58000001</v>
      </c>
      <c r="C210" s="3">
        <v>641692755.01999998</v>
      </c>
      <c r="D210" s="3">
        <v>-29997</v>
      </c>
      <c r="E210" s="3">
        <v>-29997</v>
      </c>
      <c r="F210" s="3">
        <v>24908134.629999999</v>
      </c>
      <c r="G210" s="3">
        <v>876889910.33999991</v>
      </c>
      <c r="H210" s="3">
        <v>240389642.69</v>
      </c>
      <c r="J210" s="4"/>
    </row>
    <row r="211" spans="1:10">
      <c r="A211" s="4">
        <v>42305</v>
      </c>
      <c r="B211" s="3">
        <v>195142059.88</v>
      </c>
      <c r="C211" s="3">
        <v>645832827.92000008</v>
      </c>
      <c r="D211" s="3">
        <v>-29997</v>
      </c>
      <c r="E211" s="3">
        <v>-29997</v>
      </c>
      <c r="F211" s="3">
        <v>25794783.789999999</v>
      </c>
      <c r="G211" s="3">
        <v>879481561.19000006</v>
      </c>
      <c r="H211" s="3">
        <v>240881655.98999998</v>
      </c>
      <c r="J211" s="4"/>
    </row>
    <row r="212" spans="1:10">
      <c r="A212" s="4">
        <v>42306</v>
      </c>
      <c r="B212" s="3">
        <v>196139474.71000001</v>
      </c>
      <c r="C212" s="3">
        <v>646816000.79999995</v>
      </c>
      <c r="D212" s="3">
        <v>-29997</v>
      </c>
      <c r="E212" s="3">
        <v>-29997</v>
      </c>
      <c r="F212" s="3">
        <v>27058512.449999999</v>
      </c>
      <c r="G212" s="3">
        <v>877874873.89999998</v>
      </c>
      <c r="H212" s="3">
        <v>241559057.22</v>
      </c>
      <c r="J212" s="4"/>
    </row>
    <row r="213" spans="1:10">
      <c r="A213" s="4">
        <v>42307</v>
      </c>
      <c r="B213" s="3">
        <v>195540103.03</v>
      </c>
      <c r="C213" s="3">
        <v>645556125.22000003</v>
      </c>
      <c r="D213" s="3">
        <v>-29997</v>
      </c>
      <c r="E213" s="3">
        <v>-29997</v>
      </c>
      <c r="F213" s="3">
        <v>28029673.000000004</v>
      </c>
      <c r="G213" s="3">
        <v>877767725.64999998</v>
      </c>
      <c r="H213" s="3">
        <v>242190363.94</v>
      </c>
      <c r="J213" s="4"/>
    </row>
    <row r="214" spans="1:10">
      <c r="A214" s="4">
        <v>42310</v>
      </c>
      <c r="B214" s="3">
        <v>196183744.94</v>
      </c>
      <c r="C214" s="3">
        <v>646167751.52999997</v>
      </c>
      <c r="D214" s="3">
        <v>-29997</v>
      </c>
      <c r="E214" s="3">
        <v>-29997</v>
      </c>
      <c r="F214" s="3">
        <v>28965230.270000003</v>
      </c>
      <c r="G214" s="3">
        <v>876304847.94000006</v>
      </c>
      <c r="H214" s="3">
        <v>242734609.69</v>
      </c>
      <c r="J214" s="4"/>
    </row>
    <row r="215" spans="1:10">
      <c r="A215" s="4">
        <v>42311</v>
      </c>
      <c r="B215" s="3">
        <v>197490448.25</v>
      </c>
      <c r="C215" s="3">
        <v>650066730.47000003</v>
      </c>
      <c r="D215" s="3">
        <v>-29997</v>
      </c>
      <c r="E215" s="3">
        <v>-29997</v>
      </c>
      <c r="F215" s="3">
        <v>29637765.819999997</v>
      </c>
      <c r="G215" s="3">
        <v>877785894.72000003</v>
      </c>
      <c r="H215" s="3">
        <v>243749518.78</v>
      </c>
      <c r="J215" s="4"/>
    </row>
    <row r="216" spans="1:10">
      <c r="A216" s="4">
        <v>42312</v>
      </c>
      <c r="B216" s="3">
        <v>198796430.69999999</v>
      </c>
      <c r="C216" s="3">
        <v>653190103.80999994</v>
      </c>
      <c r="D216" s="3">
        <v>-29997</v>
      </c>
      <c r="E216" s="3">
        <v>-29997</v>
      </c>
      <c r="F216" s="3">
        <v>30766204.650000002</v>
      </c>
      <c r="G216" s="3">
        <v>879059490.83999991</v>
      </c>
      <c r="H216" s="3">
        <v>244234631.79999998</v>
      </c>
      <c r="J216" s="4"/>
    </row>
    <row r="217" spans="1:10">
      <c r="A217" s="4">
        <v>42313</v>
      </c>
      <c r="B217" s="3">
        <v>200858312.62</v>
      </c>
      <c r="C217" s="3">
        <v>653033841.08000004</v>
      </c>
      <c r="D217" s="3">
        <v>-29997</v>
      </c>
      <c r="E217" s="3">
        <v>-29997</v>
      </c>
      <c r="F217" s="3">
        <v>31675927.980000004</v>
      </c>
      <c r="G217" s="3">
        <v>878974761.46000004</v>
      </c>
      <c r="H217" s="3">
        <v>244836867.23000002</v>
      </c>
      <c r="J217" s="4"/>
    </row>
    <row r="218" spans="1:10">
      <c r="A218" s="4">
        <v>42314</v>
      </c>
      <c r="B218" s="3">
        <v>201798664.85000002</v>
      </c>
      <c r="C218" s="3">
        <v>654293914.96000004</v>
      </c>
      <c r="D218" s="3">
        <v>-29997</v>
      </c>
      <c r="E218" s="3">
        <v>-29997</v>
      </c>
      <c r="F218" s="3">
        <v>32569417.140000001</v>
      </c>
      <c r="G218" s="3">
        <v>877702176.03999996</v>
      </c>
      <c r="H218" s="3">
        <v>245909389.03</v>
      </c>
      <c r="J218" s="4"/>
    </row>
    <row r="219" spans="1:10">
      <c r="A219" s="4">
        <v>42317</v>
      </c>
      <c r="B219" s="3">
        <v>199813806.77000001</v>
      </c>
      <c r="C219" s="3">
        <v>652357334.79999995</v>
      </c>
      <c r="D219" s="3">
        <v>-29997</v>
      </c>
      <c r="E219" s="3">
        <v>-29997</v>
      </c>
      <c r="F219" s="3">
        <v>33304624.359999999</v>
      </c>
      <c r="G219" s="3">
        <v>879014161.82000005</v>
      </c>
      <c r="H219" s="3">
        <v>246611721.68000001</v>
      </c>
      <c r="J219" s="4"/>
    </row>
    <row r="220" spans="1:10">
      <c r="A220" s="4">
        <v>42318</v>
      </c>
      <c r="B220" s="3">
        <v>200977308.67000002</v>
      </c>
      <c r="C220" s="3">
        <v>655414580.58000004</v>
      </c>
      <c r="D220" s="3">
        <v>-29997</v>
      </c>
      <c r="E220" s="3">
        <v>-29997</v>
      </c>
      <c r="F220" s="3">
        <v>34049350.789999999</v>
      </c>
      <c r="G220" s="3">
        <v>882245916.55000007</v>
      </c>
      <c r="H220" s="3">
        <v>247126922.25999999</v>
      </c>
      <c r="J220" s="4"/>
    </row>
    <row r="221" spans="1:10">
      <c r="A221" s="4">
        <v>42319</v>
      </c>
      <c r="B221" s="3">
        <v>201065580.72</v>
      </c>
      <c r="C221" s="3">
        <v>655723168.57999992</v>
      </c>
      <c r="D221" s="3">
        <v>-29997</v>
      </c>
      <c r="E221" s="3">
        <v>-29997</v>
      </c>
      <c r="F221" s="3">
        <v>34491973.359999999</v>
      </c>
      <c r="G221" s="3">
        <v>883265147.44999993</v>
      </c>
      <c r="H221" s="3">
        <v>247885379.59</v>
      </c>
      <c r="J221" s="4"/>
    </row>
    <row r="222" spans="1:10">
      <c r="A222" s="4">
        <v>42320</v>
      </c>
      <c r="B222" s="3">
        <v>199223478.29000002</v>
      </c>
      <c r="C222" s="3">
        <v>651337835.58999991</v>
      </c>
      <c r="D222" s="3">
        <v>-29997</v>
      </c>
      <c r="E222" s="3">
        <v>-29997</v>
      </c>
      <c r="F222" s="3">
        <v>35632381.090000004</v>
      </c>
      <c r="G222" s="3">
        <v>882179155.38</v>
      </c>
      <c r="H222" s="3">
        <v>245018864.11000001</v>
      </c>
      <c r="J222" s="4"/>
    </row>
    <row r="223" spans="1:10">
      <c r="A223" s="4">
        <v>42321</v>
      </c>
      <c r="B223" s="3">
        <v>197900077.28999999</v>
      </c>
      <c r="C223" s="3">
        <v>648423805.79000008</v>
      </c>
      <c r="D223" s="3">
        <v>-29997</v>
      </c>
      <c r="E223" s="3">
        <v>-29997</v>
      </c>
      <c r="F223" s="3">
        <v>37110602.530000001</v>
      </c>
      <c r="G223" s="3">
        <v>883306905.55000007</v>
      </c>
      <c r="H223" s="3">
        <v>246227300.11000001</v>
      </c>
      <c r="J223" s="4"/>
    </row>
    <row r="224" spans="1:10">
      <c r="A224" s="4">
        <v>42324</v>
      </c>
      <c r="B224" s="3">
        <v>199006426</v>
      </c>
      <c r="C224" s="3">
        <v>651266265.81000006</v>
      </c>
      <c r="D224" s="3">
        <v>-29997</v>
      </c>
      <c r="E224" s="3">
        <v>-29997</v>
      </c>
      <c r="F224" s="3">
        <v>38334959.759999998</v>
      </c>
      <c r="G224" s="3">
        <v>885867747.2299999</v>
      </c>
      <c r="H224" s="3">
        <v>246960102.24000001</v>
      </c>
      <c r="J224" s="4"/>
    </row>
    <row r="225" spans="1:10">
      <c r="A225" s="4">
        <v>42325</v>
      </c>
      <c r="B225" s="3">
        <v>201757511.48000002</v>
      </c>
      <c r="C225" s="3">
        <v>658533540.44000006</v>
      </c>
      <c r="D225" s="3">
        <v>-29997</v>
      </c>
      <c r="E225" s="3">
        <v>-29997</v>
      </c>
      <c r="F225" s="3">
        <v>40345716.800000004</v>
      </c>
      <c r="G225" s="3">
        <v>889016286.81999993</v>
      </c>
      <c r="H225" s="3">
        <v>247213068.63</v>
      </c>
      <c r="J225" s="4"/>
    </row>
    <row r="226" spans="1:10">
      <c r="A226" s="4">
        <v>42326</v>
      </c>
      <c r="B226" s="3">
        <v>203161240.16</v>
      </c>
      <c r="C226" s="3">
        <v>661950219.13</v>
      </c>
      <c r="D226" s="3">
        <v>-29997</v>
      </c>
      <c r="E226" s="3">
        <v>-29997</v>
      </c>
      <c r="F226" s="3">
        <v>41256473.600000001</v>
      </c>
      <c r="G226" s="3">
        <v>891823454.40999997</v>
      </c>
      <c r="H226" s="3">
        <v>247972933.27999997</v>
      </c>
      <c r="J226" s="4"/>
    </row>
    <row r="227" spans="1:10">
      <c r="A227" s="4">
        <v>42327</v>
      </c>
      <c r="B227" s="3">
        <v>203464139.02000001</v>
      </c>
      <c r="C227" s="3">
        <v>662997880.81999993</v>
      </c>
      <c r="D227" s="3">
        <v>-29997</v>
      </c>
      <c r="E227" s="3">
        <v>-29997</v>
      </c>
      <c r="F227" s="3">
        <v>42358250.32</v>
      </c>
      <c r="G227" s="3">
        <v>893906492.09000003</v>
      </c>
      <c r="H227" s="3">
        <v>248506723.56999999</v>
      </c>
      <c r="J227" s="4"/>
    </row>
    <row r="228" spans="1:10">
      <c r="A228" s="4">
        <v>42328</v>
      </c>
      <c r="B228" s="3">
        <v>204675929.21999997</v>
      </c>
      <c r="C228" s="3">
        <v>666348038.00999999</v>
      </c>
      <c r="D228" s="3">
        <v>-29997</v>
      </c>
      <c r="E228" s="3">
        <v>-29997</v>
      </c>
      <c r="F228" s="3">
        <v>43765486.719999999</v>
      </c>
      <c r="G228" s="3">
        <v>895510948.37</v>
      </c>
      <c r="H228" s="3">
        <v>248897876.72999999</v>
      </c>
      <c r="J228" s="4"/>
    </row>
    <row r="229" spans="1:10">
      <c r="A229" s="4">
        <v>42331</v>
      </c>
      <c r="B229" s="3">
        <v>204664659.56999999</v>
      </c>
      <c r="C229" s="3">
        <v>666222711.64999998</v>
      </c>
      <c r="D229" s="3">
        <v>-29997</v>
      </c>
      <c r="E229" s="3">
        <v>-29997</v>
      </c>
      <c r="F229" s="3">
        <v>44751448.910000004</v>
      </c>
      <c r="G229" s="3">
        <v>895456453.05999994</v>
      </c>
      <c r="H229" s="3">
        <v>249316152.31999999</v>
      </c>
      <c r="J229" s="4"/>
    </row>
    <row r="230" spans="1:10">
      <c r="A230" s="4">
        <v>42332</v>
      </c>
      <c r="B230" s="3">
        <v>203439657.91</v>
      </c>
      <c r="C230" s="3">
        <v>664160402.31999993</v>
      </c>
      <c r="D230" s="3">
        <v>-29997</v>
      </c>
      <c r="E230" s="3">
        <v>-29997</v>
      </c>
      <c r="F230" s="3">
        <v>45808304.949999996</v>
      </c>
      <c r="G230" s="3">
        <v>897130428.52999997</v>
      </c>
      <c r="H230" s="3">
        <v>250364290.69999999</v>
      </c>
      <c r="J230" s="4"/>
    </row>
    <row r="231" spans="1:10">
      <c r="A231" s="4">
        <v>42333</v>
      </c>
      <c r="B231" s="3">
        <v>205065344.97999999</v>
      </c>
      <c r="C231" s="3">
        <v>668537161.81999993</v>
      </c>
      <c r="D231" s="3">
        <v>-29997</v>
      </c>
      <c r="E231" s="3">
        <v>-29997</v>
      </c>
      <c r="F231" s="3">
        <v>47004410.219999999</v>
      </c>
      <c r="G231" s="3">
        <v>901189172.08000004</v>
      </c>
      <c r="H231" s="3">
        <v>251414598.54999998</v>
      </c>
      <c r="J231" s="4"/>
    </row>
    <row r="232" spans="1:10">
      <c r="A232" s="4">
        <v>42334</v>
      </c>
      <c r="B232" s="3">
        <v>205698486.87</v>
      </c>
      <c r="C232" s="3">
        <v>670752420.96999991</v>
      </c>
      <c r="D232" s="3">
        <v>-29997</v>
      </c>
      <c r="E232" s="3">
        <v>-29997</v>
      </c>
      <c r="F232" s="3">
        <v>48741518.709999993</v>
      </c>
      <c r="G232" s="3">
        <v>903087317.71999991</v>
      </c>
      <c r="H232" s="3">
        <v>251792554.53</v>
      </c>
      <c r="J232" s="4"/>
    </row>
    <row r="233" spans="1:10">
      <c r="A233" s="4">
        <v>42335</v>
      </c>
      <c r="B233" s="3">
        <v>205744971.68000001</v>
      </c>
      <c r="C233" s="3">
        <v>671403483.1500001</v>
      </c>
      <c r="D233" s="3">
        <v>-29997</v>
      </c>
      <c r="E233" s="3">
        <v>-29997</v>
      </c>
      <c r="F233" s="3">
        <v>50032579.75</v>
      </c>
      <c r="G233" s="3">
        <v>903393586.58999991</v>
      </c>
      <c r="H233" s="3">
        <v>253936447.09999999</v>
      </c>
      <c r="J233" s="4"/>
    </row>
    <row r="234" spans="1:10">
      <c r="A234" s="4">
        <v>42338</v>
      </c>
      <c r="B234" s="3">
        <v>205647307.76999998</v>
      </c>
      <c r="C234" s="3">
        <v>671985881.09000003</v>
      </c>
      <c r="D234" s="3">
        <v>-29997</v>
      </c>
      <c r="E234" s="3">
        <v>-29997</v>
      </c>
      <c r="F234" s="3">
        <v>51487347.209999993</v>
      </c>
      <c r="G234" s="3">
        <v>904119520.98000002</v>
      </c>
      <c r="H234" s="3">
        <v>255795500.08999997</v>
      </c>
      <c r="J234" s="4"/>
    </row>
    <row r="235" spans="1:10">
      <c r="A235" s="4">
        <v>42339</v>
      </c>
      <c r="B235" s="3">
        <v>206195668.89999998</v>
      </c>
      <c r="C235" s="3">
        <v>673393270</v>
      </c>
      <c r="D235" s="3">
        <v>-29997</v>
      </c>
      <c r="E235" s="3">
        <v>-29997</v>
      </c>
      <c r="F235" s="3">
        <v>53046537.789999999</v>
      </c>
      <c r="G235" s="3">
        <v>905736059.1500001</v>
      </c>
      <c r="H235" s="3">
        <v>257776418.92999998</v>
      </c>
      <c r="J235" s="4"/>
    </row>
    <row r="236" spans="1:10">
      <c r="A236" s="4">
        <v>42340</v>
      </c>
      <c r="B236" s="3">
        <v>206039663.35999998</v>
      </c>
      <c r="C236" s="3">
        <v>673438255.89999998</v>
      </c>
      <c r="D236" s="3">
        <v>-29997</v>
      </c>
      <c r="E236" s="3">
        <v>-29997</v>
      </c>
      <c r="F236" s="3">
        <v>51583924.43</v>
      </c>
      <c r="G236" s="3">
        <v>907487092.94000006</v>
      </c>
      <c r="H236" s="3">
        <v>258295197.59999999</v>
      </c>
      <c r="J236" s="4"/>
    </row>
    <row r="237" spans="1:10">
      <c r="A237" s="4">
        <v>42341</v>
      </c>
      <c r="B237" s="3">
        <v>200468709.72</v>
      </c>
      <c r="C237" s="3">
        <v>656933032.05999994</v>
      </c>
      <c r="D237" s="3">
        <v>-29997</v>
      </c>
      <c r="E237" s="3">
        <v>-29997</v>
      </c>
      <c r="F237" s="3">
        <v>52272957.879999995</v>
      </c>
      <c r="G237" s="3">
        <v>896544587.25</v>
      </c>
      <c r="H237" s="3">
        <v>258179681.16999999</v>
      </c>
      <c r="J237" s="4"/>
    </row>
    <row r="238" spans="1:10">
      <c r="A238" s="4">
        <v>42342</v>
      </c>
      <c r="B238" s="3">
        <v>200427030.28</v>
      </c>
      <c r="C238" s="3">
        <v>657120942.25999999</v>
      </c>
      <c r="D238" s="3">
        <v>-29997</v>
      </c>
      <c r="E238" s="3">
        <v>-29997</v>
      </c>
      <c r="F238" s="3">
        <v>54041701.890000001</v>
      </c>
      <c r="G238" s="3">
        <v>896784557.53999996</v>
      </c>
      <c r="H238" s="3">
        <v>258992542.83000001</v>
      </c>
      <c r="J238" s="4"/>
    </row>
    <row r="239" spans="1:10">
      <c r="A239" s="4">
        <v>42345</v>
      </c>
      <c r="B239" s="3">
        <v>202999499.91</v>
      </c>
      <c r="C239" s="3">
        <v>658779625.62</v>
      </c>
      <c r="D239" s="3">
        <v>-29997</v>
      </c>
      <c r="E239" s="3">
        <v>-29997</v>
      </c>
      <c r="F239" s="3">
        <v>56829623.640000008</v>
      </c>
      <c r="G239" s="3">
        <v>902240549.42000008</v>
      </c>
      <c r="H239" s="3">
        <v>259766225.93000001</v>
      </c>
      <c r="J239" s="4"/>
    </row>
    <row r="240" spans="1:10">
      <c r="A240" s="4">
        <v>42347</v>
      </c>
      <c r="B240" s="3">
        <v>198882268.98000002</v>
      </c>
      <c r="C240" s="3">
        <v>648324397.09000003</v>
      </c>
      <c r="D240" s="3">
        <v>-29997</v>
      </c>
      <c r="E240" s="3">
        <v>-29997</v>
      </c>
      <c r="F240" s="3">
        <v>58261314.050000004</v>
      </c>
      <c r="G240" s="3">
        <v>900332194.32000005</v>
      </c>
      <c r="H240" s="3">
        <v>261158615.90000001</v>
      </c>
      <c r="J240" s="4"/>
    </row>
    <row r="241" spans="1:10">
      <c r="A241" s="4">
        <v>42348</v>
      </c>
      <c r="B241" s="3">
        <v>198733691.80000001</v>
      </c>
      <c r="C241" s="3">
        <v>648400133.62</v>
      </c>
      <c r="D241" s="3">
        <v>-29997</v>
      </c>
      <c r="E241" s="3">
        <v>-29997</v>
      </c>
      <c r="F241" s="3">
        <v>59797672.860000007</v>
      </c>
      <c r="G241" s="3">
        <v>901930613.7299999</v>
      </c>
      <c r="H241" s="3">
        <v>261683370.48999998</v>
      </c>
      <c r="J241" s="4"/>
    </row>
    <row r="242" spans="1:10">
      <c r="A242" s="4">
        <v>42349</v>
      </c>
      <c r="B242" s="3">
        <v>196233923.07999998</v>
      </c>
      <c r="C242" s="3">
        <v>642156606.42999995</v>
      </c>
      <c r="D242" s="3">
        <v>-29997</v>
      </c>
      <c r="E242" s="3">
        <v>-29997</v>
      </c>
      <c r="F242" s="3">
        <v>60887903.010000005</v>
      </c>
      <c r="G242" s="3">
        <v>900992456.69000006</v>
      </c>
      <c r="H242" s="3">
        <v>262265854.19</v>
      </c>
      <c r="J242" s="4"/>
    </row>
    <row r="243" spans="1:10">
      <c r="A243" s="4">
        <v>42352</v>
      </c>
      <c r="B243" s="3">
        <v>194656055.31</v>
      </c>
      <c r="C243" s="3">
        <v>637463252.20000005</v>
      </c>
      <c r="D243" s="3">
        <v>-29997</v>
      </c>
      <c r="E243" s="3">
        <v>-29997</v>
      </c>
      <c r="F243" s="3">
        <v>61823452.260000005</v>
      </c>
      <c r="G243" s="3">
        <v>897132010.01999998</v>
      </c>
      <c r="H243" s="3">
        <v>263221177.91999999</v>
      </c>
      <c r="J243" s="4"/>
    </row>
    <row r="244" spans="1:10">
      <c r="A244" s="4">
        <v>42353</v>
      </c>
      <c r="B244" s="3">
        <v>197335294.96999997</v>
      </c>
      <c r="C244" s="3">
        <v>650358800.47000003</v>
      </c>
      <c r="D244" s="3">
        <v>-29997</v>
      </c>
      <c r="E244" s="3">
        <v>-29997</v>
      </c>
      <c r="F244" s="3">
        <v>62808272.340000004</v>
      </c>
      <c r="G244" s="3">
        <v>898477539.11999989</v>
      </c>
      <c r="H244" s="3">
        <v>263711326.31</v>
      </c>
      <c r="J244" s="4"/>
    </row>
    <row r="245" spans="1:10">
      <c r="A245" s="4">
        <v>42354</v>
      </c>
      <c r="B245" s="3">
        <v>199315975.40000001</v>
      </c>
      <c r="C245" s="3">
        <v>654632490.15999997</v>
      </c>
      <c r="D245" s="3">
        <v>-29997</v>
      </c>
      <c r="E245" s="3">
        <v>-29997</v>
      </c>
      <c r="F245" s="3">
        <v>63822219.329999998</v>
      </c>
      <c r="G245" s="3">
        <v>895508368.64999998</v>
      </c>
      <c r="H245" s="3">
        <v>264195161.69999999</v>
      </c>
      <c r="J245" s="4"/>
    </row>
    <row r="246" spans="1:10">
      <c r="A246" s="4">
        <v>42355</v>
      </c>
      <c r="B246" s="3">
        <v>201232610.44</v>
      </c>
      <c r="C246" s="3">
        <v>657013696.59000003</v>
      </c>
      <c r="D246" s="3">
        <v>-29997</v>
      </c>
      <c r="E246" s="3">
        <v>-29997</v>
      </c>
      <c r="F246" s="3">
        <v>65092138.879999995</v>
      </c>
      <c r="G246" s="3">
        <v>899386820.87</v>
      </c>
      <c r="H246" s="3">
        <v>265128670.38</v>
      </c>
      <c r="J246" s="4"/>
    </row>
    <row r="247" spans="1:10">
      <c r="A247" s="4">
        <v>42356</v>
      </c>
      <c r="B247" s="3">
        <v>199147316.28</v>
      </c>
      <c r="C247" s="3">
        <v>652414166.74000001</v>
      </c>
      <c r="D247" s="3">
        <v>-29997</v>
      </c>
      <c r="E247" s="3">
        <v>-29997</v>
      </c>
      <c r="F247" s="3">
        <v>66320342.319999993</v>
      </c>
      <c r="G247" s="3">
        <v>899809272.08000004</v>
      </c>
      <c r="H247" s="3">
        <v>265657246.10999998</v>
      </c>
      <c r="J247" s="4"/>
    </row>
    <row r="248" spans="1:10">
      <c r="A248" s="4">
        <v>42359</v>
      </c>
      <c r="B248" s="3">
        <v>198363241.66</v>
      </c>
      <c r="C248" s="3">
        <v>650852491.75999999</v>
      </c>
      <c r="D248" s="3">
        <v>-29997</v>
      </c>
      <c r="E248" s="3">
        <v>-29997</v>
      </c>
      <c r="F248" s="3">
        <v>67157997.069999993</v>
      </c>
      <c r="G248" s="3">
        <v>899559125.91999996</v>
      </c>
      <c r="H248" s="3">
        <v>267154416.12</v>
      </c>
      <c r="J248" s="4"/>
    </row>
    <row r="249" spans="1:10">
      <c r="A249" s="4">
        <v>42360</v>
      </c>
      <c r="B249" s="3">
        <v>199284641.10999998</v>
      </c>
      <c r="C249" s="3">
        <v>651924717.99000001</v>
      </c>
      <c r="D249" s="3">
        <v>-29997</v>
      </c>
      <c r="E249" s="3">
        <v>-29997</v>
      </c>
      <c r="F249" s="3">
        <v>71556059.969999999</v>
      </c>
      <c r="G249" s="3">
        <v>899454464.52999997</v>
      </c>
      <c r="H249" s="3">
        <v>268383134.60000002</v>
      </c>
      <c r="J249" s="4"/>
    </row>
    <row r="250" spans="1:10">
      <c r="A250" s="4">
        <v>42361</v>
      </c>
      <c r="B250" s="3">
        <v>202701789.29999998</v>
      </c>
      <c r="C250" s="3">
        <v>659949028.53999996</v>
      </c>
      <c r="D250" s="3">
        <v>-29997</v>
      </c>
      <c r="E250" s="3">
        <v>-29997</v>
      </c>
      <c r="F250" s="3">
        <v>72975955.99000001</v>
      </c>
      <c r="G250" s="3">
        <v>901671494.57000005</v>
      </c>
      <c r="H250" s="3">
        <v>270648859.11000001</v>
      </c>
      <c r="J250" s="4"/>
    </row>
    <row r="251" spans="1:10">
      <c r="A251" s="4">
        <v>42366</v>
      </c>
      <c r="B251" s="3">
        <v>201388174.80000001</v>
      </c>
      <c r="C251" s="3">
        <v>657879300.05000007</v>
      </c>
      <c r="D251" s="3">
        <v>-29997</v>
      </c>
      <c r="E251" s="3">
        <v>-29997</v>
      </c>
      <c r="F251" s="3">
        <v>73901078.140000001</v>
      </c>
      <c r="G251" s="3">
        <v>904064946.94000006</v>
      </c>
      <c r="H251" s="3">
        <v>273080176.30000001</v>
      </c>
      <c r="J251" s="4"/>
    </row>
    <row r="252" spans="1:10">
      <c r="A252" s="4">
        <v>42367</v>
      </c>
      <c r="B252" s="3">
        <v>205711457</v>
      </c>
      <c r="C252" s="3">
        <v>662904031.25999999</v>
      </c>
      <c r="D252" s="3">
        <v>-29997</v>
      </c>
      <c r="E252" s="3">
        <v>-29997</v>
      </c>
      <c r="F252" s="3">
        <v>75647862.670000002</v>
      </c>
      <c r="G252" s="3">
        <v>903981792.47000003</v>
      </c>
      <c r="H252" s="3">
        <v>273871846.17000002</v>
      </c>
      <c r="J252" s="4"/>
    </row>
    <row r="253" spans="1:10">
      <c r="A253" s="4">
        <v>42368</v>
      </c>
      <c r="B253" s="3">
        <v>205100576.47999999</v>
      </c>
      <c r="C253" s="3">
        <v>661543073.25</v>
      </c>
      <c r="D253" s="3">
        <v>-29997</v>
      </c>
      <c r="E253" s="3">
        <v>-29997</v>
      </c>
      <c r="F253" s="3">
        <v>76443699.840000004</v>
      </c>
      <c r="G253" s="3">
        <v>904635509.57000005</v>
      </c>
      <c r="H253" s="3">
        <v>275962674.57999998</v>
      </c>
      <c r="J253" s="4"/>
    </row>
    <row r="254" spans="1:10">
      <c r="A254" s="4">
        <v>42369</v>
      </c>
      <c r="B254" s="3">
        <v>204827934.95000002</v>
      </c>
      <c r="C254" s="3">
        <v>660790656.82000005</v>
      </c>
      <c r="D254" s="3">
        <v>-29997</v>
      </c>
      <c r="E254" s="3">
        <v>-29997</v>
      </c>
      <c r="F254" s="3">
        <v>77107318.969999999</v>
      </c>
      <c r="G254" s="3">
        <v>905161629.56999993</v>
      </c>
      <c r="H254" s="3">
        <v>277706144.06</v>
      </c>
      <c r="J254" s="4"/>
    </row>
    <row r="255" spans="1:10">
      <c r="A255" s="4">
        <v>42373</v>
      </c>
      <c r="B255" s="3">
        <v>202161021.91999999</v>
      </c>
      <c r="C255" s="3">
        <v>654789464.20999992</v>
      </c>
      <c r="D255" s="3">
        <v>-29997</v>
      </c>
      <c r="E255" s="3">
        <v>-29997</v>
      </c>
      <c r="F255" s="3">
        <v>77411734.520000011</v>
      </c>
      <c r="G255" s="3">
        <v>905909070.59000003</v>
      </c>
      <c r="H255" s="3">
        <v>283641140.43000001</v>
      </c>
      <c r="J255" s="4"/>
    </row>
    <row r="256" spans="1:10">
      <c r="A256" s="4">
        <v>42374</v>
      </c>
      <c r="B256" s="3">
        <v>203324220.29000002</v>
      </c>
      <c r="C256" s="3">
        <v>658035932.50999999</v>
      </c>
      <c r="D256" s="3">
        <v>-29997</v>
      </c>
      <c r="E256" s="3">
        <v>-29997</v>
      </c>
      <c r="F256" s="3">
        <v>77744226.970000014</v>
      </c>
      <c r="G256" s="3">
        <v>907902711.88</v>
      </c>
      <c r="H256" s="3">
        <v>285427268.81</v>
      </c>
      <c r="J256" s="4"/>
    </row>
    <row r="257" spans="1:10">
      <c r="A257" s="4">
        <v>42376</v>
      </c>
      <c r="B257" s="3">
        <v>198456940.65000001</v>
      </c>
      <c r="C257" s="3">
        <v>643021962.79999995</v>
      </c>
      <c r="D257" s="3">
        <v>-29997</v>
      </c>
      <c r="E257" s="3">
        <v>-29997</v>
      </c>
      <c r="F257" s="3">
        <v>78387503.579999998</v>
      </c>
      <c r="G257" s="3">
        <v>903548417.78999996</v>
      </c>
      <c r="H257" s="3">
        <v>286219483.51999998</v>
      </c>
      <c r="J257" s="4"/>
    </row>
    <row r="258" spans="1:10">
      <c r="A258" s="4">
        <v>42377</v>
      </c>
      <c r="B258" s="3">
        <v>196830167.63999999</v>
      </c>
      <c r="C258" s="3">
        <v>639286638.95000005</v>
      </c>
      <c r="D258" s="3">
        <v>-29997</v>
      </c>
      <c r="E258" s="3">
        <v>-29997</v>
      </c>
      <c r="F258" s="3">
        <v>79435703.079999998</v>
      </c>
      <c r="G258" s="3">
        <v>904594161.94000006</v>
      </c>
      <c r="H258" s="3">
        <v>281777690.74000001</v>
      </c>
      <c r="J258" s="4"/>
    </row>
    <row r="259" spans="1:10">
      <c r="A259" s="4">
        <v>42380</v>
      </c>
      <c r="B259" s="3">
        <v>196778469.39000002</v>
      </c>
      <c r="C259" s="3">
        <v>639412050.46000004</v>
      </c>
      <c r="D259" s="3">
        <v>-29997</v>
      </c>
      <c r="E259" s="3">
        <v>-29997</v>
      </c>
      <c r="F259" s="3">
        <v>80015610.280000001</v>
      </c>
      <c r="G259" s="3">
        <v>904764811.06000006</v>
      </c>
      <c r="H259" s="3">
        <v>282532266.00999999</v>
      </c>
      <c r="J259" s="4"/>
    </row>
    <row r="260" spans="1:10">
      <c r="A260" s="4">
        <v>42381</v>
      </c>
      <c r="B260" s="3">
        <v>197872481.23999998</v>
      </c>
      <c r="C260" s="3">
        <v>642244873.11000001</v>
      </c>
      <c r="D260" s="3">
        <v>-29997</v>
      </c>
      <c r="E260" s="3">
        <v>-29997</v>
      </c>
      <c r="F260" s="3">
        <v>80868725.13000001</v>
      </c>
      <c r="G260" s="3">
        <v>905403679.34000003</v>
      </c>
      <c r="H260" s="3">
        <v>283634687.31</v>
      </c>
      <c r="J260" s="4"/>
    </row>
    <row r="261" spans="1:10">
      <c r="A261" s="4">
        <v>42382</v>
      </c>
      <c r="B261" s="3">
        <v>196999830.75999999</v>
      </c>
      <c r="C261" s="3">
        <v>640956982.24000001</v>
      </c>
      <c r="D261" s="3">
        <v>-29997</v>
      </c>
      <c r="E261" s="3">
        <v>-29997</v>
      </c>
      <c r="F261" s="3">
        <v>81432318.290000007</v>
      </c>
      <c r="G261" s="3">
        <v>906621032.33999991</v>
      </c>
      <c r="H261" s="3">
        <v>285123024.19999999</v>
      </c>
      <c r="J261" s="4"/>
    </row>
    <row r="262" spans="1:10">
      <c r="A262" s="4">
        <v>42383</v>
      </c>
      <c r="B262" s="3">
        <v>196386895.00999999</v>
      </c>
      <c r="C262" s="3">
        <v>639851317.89999998</v>
      </c>
      <c r="D262" s="3">
        <v>-29997</v>
      </c>
      <c r="E262" s="3">
        <v>-29997</v>
      </c>
      <c r="F262" s="3">
        <v>81869174.719999999</v>
      </c>
      <c r="G262" s="3">
        <v>905848904.26999998</v>
      </c>
      <c r="H262" s="3">
        <v>285628059.55000001</v>
      </c>
      <c r="J262" s="4"/>
    </row>
    <row r="263" spans="1:10">
      <c r="A263" s="4">
        <v>42384</v>
      </c>
      <c r="B263" s="3">
        <v>192438451.87</v>
      </c>
      <c r="C263" s="3">
        <v>629775629.46999991</v>
      </c>
      <c r="D263" s="3">
        <v>-29997</v>
      </c>
      <c r="E263" s="3">
        <v>-29997</v>
      </c>
      <c r="F263" s="3">
        <v>82379306.200000003</v>
      </c>
      <c r="G263" s="3">
        <v>904415652.30000007</v>
      </c>
      <c r="H263" s="3">
        <v>286508812.70000005</v>
      </c>
      <c r="J263" s="4"/>
    </row>
    <row r="264" spans="1:10">
      <c r="A264" s="4">
        <v>42387</v>
      </c>
      <c r="B264" s="3">
        <v>192389324.06</v>
      </c>
      <c r="C264" s="3">
        <v>629006323</v>
      </c>
      <c r="D264" s="3">
        <v>-29997</v>
      </c>
      <c r="E264" s="3">
        <v>-29997</v>
      </c>
      <c r="F264" s="3">
        <v>83230043.780000001</v>
      </c>
      <c r="G264" s="3">
        <v>904161952.19000006</v>
      </c>
      <c r="H264" s="3">
        <v>286848665.12</v>
      </c>
      <c r="J264" s="4"/>
    </row>
    <row r="265" spans="1:10">
      <c r="A265" s="4">
        <v>42388</v>
      </c>
      <c r="B265" s="3">
        <v>193450472.96000001</v>
      </c>
      <c r="C265" s="3">
        <v>631572072.58999991</v>
      </c>
      <c r="D265" s="3">
        <v>-29997</v>
      </c>
      <c r="E265" s="3">
        <v>-29997</v>
      </c>
      <c r="F265" s="3">
        <v>83981844.890000001</v>
      </c>
      <c r="G265" s="3">
        <v>905359911.31000006</v>
      </c>
      <c r="H265" s="3">
        <v>288404050.32999998</v>
      </c>
      <c r="J265" s="4"/>
    </row>
    <row r="266" spans="1:10">
      <c r="A266" s="4">
        <v>42389</v>
      </c>
      <c r="B266" s="3">
        <v>189641806.11000001</v>
      </c>
      <c r="C266" s="3">
        <v>622294997.11000001</v>
      </c>
      <c r="D266" s="3">
        <v>-29997</v>
      </c>
      <c r="E266" s="3">
        <v>-29997</v>
      </c>
      <c r="F266" s="3">
        <v>83878336.780000001</v>
      </c>
      <c r="G266" s="3">
        <v>902791855.25</v>
      </c>
      <c r="H266" s="3">
        <v>289702118.75999999</v>
      </c>
      <c r="J266" s="4"/>
    </row>
    <row r="267" spans="1:10">
      <c r="A267" s="4">
        <v>42390</v>
      </c>
      <c r="B267" s="3">
        <v>191057449.80000001</v>
      </c>
      <c r="C267" s="3">
        <v>626281360.48000002</v>
      </c>
      <c r="D267" s="3">
        <v>-29997</v>
      </c>
      <c r="E267" s="3">
        <v>-29997</v>
      </c>
      <c r="F267" s="3">
        <v>84671063.179999992</v>
      </c>
      <c r="G267" s="3">
        <v>906002457.88</v>
      </c>
      <c r="H267" s="3">
        <v>292041508.81999999</v>
      </c>
      <c r="J267" s="4"/>
    </row>
    <row r="268" spans="1:10">
      <c r="A268" s="4">
        <v>42391</v>
      </c>
      <c r="B268" s="3">
        <v>194799383.97</v>
      </c>
      <c r="C268" s="3">
        <v>634922337.00999999</v>
      </c>
      <c r="D268" s="3">
        <v>-29997</v>
      </c>
      <c r="E268" s="3">
        <v>-29997</v>
      </c>
      <c r="F268" s="3">
        <v>85622126.299999997</v>
      </c>
      <c r="G268" s="3">
        <v>907605202.2299999</v>
      </c>
      <c r="H268" s="3">
        <v>293168483.57999998</v>
      </c>
      <c r="J268" s="4"/>
    </row>
    <row r="269" spans="1:10">
      <c r="A269" s="4">
        <v>42394</v>
      </c>
      <c r="B269" s="3">
        <v>193285617.5</v>
      </c>
      <c r="C269" s="3">
        <v>631329316.37</v>
      </c>
      <c r="D269" s="3">
        <v>-29997</v>
      </c>
      <c r="E269" s="3">
        <v>-29997</v>
      </c>
      <c r="F269" s="3">
        <v>85966731.939999998</v>
      </c>
      <c r="G269" s="3">
        <v>907179410.07000005</v>
      </c>
      <c r="H269" s="3">
        <v>295813225.25</v>
      </c>
      <c r="J269" s="4"/>
    </row>
    <row r="270" spans="1:10">
      <c r="A270" s="4">
        <v>42395</v>
      </c>
      <c r="B270" s="3">
        <v>194838209.10999998</v>
      </c>
      <c r="C270" s="3">
        <v>617394858.12</v>
      </c>
      <c r="D270" s="3">
        <v>-29997</v>
      </c>
      <c r="E270" s="3">
        <v>-29997</v>
      </c>
      <c r="F270" s="3">
        <v>87015853.149999991</v>
      </c>
      <c r="G270" s="3">
        <v>910527294.63999999</v>
      </c>
      <c r="H270" s="3">
        <v>298521091.17000002</v>
      </c>
      <c r="J270" s="4"/>
    </row>
    <row r="271" spans="1:10">
      <c r="A271" s="4">
        <v>42396</v>
      </c>
      <c r="B271" s="3">
        <v>194910640.85999998</v>
      </c>
      <c r="C271" s="3">
        <v>617471850.8900001</v>
      </c>
      <c r="D271" s="3">
        <v>-29997</v>
      </c>
      <c r="E271" s="3">
        <v>-29997</v>
      </c>
      <c r="F271" s="3">
        <v>87548926.289999992</v>
      </c>
      <c r="G271" s="3">
        <v>921140122.54999995</v>
      </c>
      <c r="H271" s="3">
        <v>300697550.63999999</v>
      </c>
      <c r="J271" s="4"/>
    </row>
    <row r="272" spans="1:10">
      <c r="A272" s="4">
        <v>42397</v>
      </c>
      <c r="B272" s="3">
        <v>193098611.78</v>
      </c>
      <c r="C272" s="3">
        <v>612914820.52999997</v>
      </c>
      <c r="D272" s="3">
        <v>-29997</v>
      </c>
      <c r="E272" s="3">
        <v>-29997</v>
      </c>
      <c r="F272" s="3">
        <v>87658493.819999993</v>
      </c>
      <c r="G272" s="3">
        <v>920670874.33000004</v>
      </c>
      <c r="H272" s="3">
        <v>302407607.03000003</v>
      </c>
      <c r="J272" s="4"/>
    </row>
    <row r="273" spans="1:10">
      <c r="A273" s="4">
        <v>42398</v>
      </c>
      <c r="B273" s="3">
        <v>198656823.57999998</v>
      </c>
      <c r="C273" s="3">
        <v>627107235.80000007</v>
      </c>
      <c r="D273" s="3">
        <v>-29997</v>
      </c>
      <c r="E273" s="3">
        <v>-29997</v>
      </c>
      <c r="F273" s="3">
        <v>89515123.189999998</v>
      </c>
      <c r="G273" s="3">
        <v>929372933.14999998</v>
      </c>
      <c r="H273" s="3">
        <v>304225414.40999997</v>
      </c>
      <c r="J273" s="4"/>
    </row>
    <row r="274" spans="1:10">
      <c r="A274" s="4">
        <v>42401</v>
      </c>
      <c r="B274" s="3">
        <v>198708522.68000001</v>
      </c>
      <c r="C274" s="3">
        <v>626440030.33000004</v>
      </c>
      <c r="D274" s="3">
        <v>-29997</v>
      </c>
      <c r="E274" s="3">
        <v>-29997</v>
      </c>
      <c r="F274" s="3">
        <v>89706004.960000008</v>
      </c>
      <c r="G274" s="3">
        <v>934019918.20000005</v>
      </c>
      <c r="H274" s="3">
        <v>306283732.42999995</v>
      </c>
      <c r="J274" s="4"/>
    </row>
    <row r="275" spans="1:10">
      <c r="A275" s="4">
        <v>42402</v>
      </c>
      <c r="B275" s="3">
        <v>196077119.15000001</v>
      </c>
      <c r="C275" s="3">
        <v>619960789.46000004</v>
      </c>
      <c r="D275" s="3">
        <v>-29997</v>
      </c>
      <c r="E275" s="3">
        <v>-29997</v>
      </c>
      <c r="F275" s="3">
        <v>90062615.650000006</v>
      </c>
      <c r="G275" s="3">
        <v>933176223.13</v>
      </c>
      <c r="H275" s="3">
        <v>308589119.23000002</v>
      </c>
      <c r="J275" s="4"/>
    </row>
    <row r="276" spans="1:10">
      <c r="A276" s="4">
        <v>42403</v>
      </c>
      <c r="B276" s="3">
        <v>194064532.06999999</v>
      </c>
      <c r="C276" s="3">
        <v>615047098.27999997</v>
      </c>
      <c r="D276" s="3">
        <v>-29997</v>
      </c>
      <c r="E276" s="3">
        <v>-29997</v>
      </c>
      <c r="F276" s="3">
        <v>90354838.109999999</v>
      </c>
      <c r="G276" s="3">
        <v>933942837.75999999</v>
      </c>
      <c r="H276" s="3">
        <v>310854883.31999999</v>
      </c>
      <c r="J276" s="4"/>
    </row>
    <row r="277" spans="1:10">
      <c r="A277" s="4">
        <v>42404</v>
      </c>
      <c r="B277" s="3">
        <v>192906029.26000002</v>
      </c>
      <c r="C277" s="3">
        <v>612319389.4799999</v>
      </c>
      <c r="D277" s="3">
        <v>-29997</v>
      </c>
      <c r="E277" s="3">
        <v>-29997</v>
      </c>
      <c r="F277" s="3">
        <v>90498811.519999996</v>
      </c>
      <c r="G277" s="3">
        <v>932200976.63999999</v>
      </c>
      <c r="H277" s="3">
        <v>313445582.36000001</v>
      </c>
      <c r="J277" s="4"/>
    </row>
    <row r="278" spans="1:10">
      <c r="A278" s="4">
        <v>42405</v>
      </c>
      <c r="B278" s="3">
        <v>190761373.81999999</v>
      </c>
      <c r="C278" s="3">
        <v>607444571.47000003</v>
      </c>
      <c r="D278" s="3">
        <v>-29997</v>
      </c>
      <c r="E278" s="3">
        <v>-29997</v>
      </c>
      <c r="F278" s="3">
        <v>90617519.409999996</v>
      </c>
      <c r="G278" s="3">
        <v>930706870.29999995</v>
      </c>
      <c r="H278" s="3">
        <v>315356152.35999995</v>
      </c>
      <c r="J278" s="4"/>
    </row>
    <row r="279" spans="1:10">
      <c r="A279" s="4">
        <v>42408</v>
      </c>
      <c r="B279" s="3">
        <v>186945288.15000001</v>
      </c>
      <c r="C279" s="3">
        <v>598087989.46000004</v>
      </c>
      <c r="D279" s="3">
        <v>-29997</v>
      </c>
      <c r="E279" s="3">
        <v>-29997</v>
      </c>
      <c r="F279" s="3">
        <v>90358198.040000007</v>
      </c>
      <c r="G279" s="3">
        <v>927751373.89999998</v>
      </c>
      <c r="H279" s="3">
        <v>317894360.39000005</v>
      </c>
      <c r="J279" s="4"/>
    </row>
    <row r="280" spans="1:10">
      <c r="A280" s="4">
        <v>42409</v>
      </c>
      <c r="B280" s="3">
        <v>184142391.53</v>
      </c>
      <c r="C280" s="3">
        <v>590417176.79999995</v>
      </c>
      <c r="D280" s="3">
        <v>-29997</v>
      </c>
      <c r="E280" s="3">
        <v>-29997</v>
      </c>
      <c r="F280" s="3">
        <v>90139624.920000017</v>
      </c>
      <c r="G280" s="3">
        <v>925449256.04999995</v>
      </c>
      <c r="H280" s="3">
        <v>320931541.41999996</v>
      </c>
      <c r="J280" s="4"/>
    </row>
    <row r="281" spans="1:10">
      <c r="A281" s="4">
        <v>42410</v>
      </c>
      <c r="B281" s="3">
        <v>186180427.32999998</v>
      </c>
      <c r="C281" s="3">
        <v>595182591.15999997</v>
      </c>
      <c r="D281" s="3">
        <v>-29997</v>
      </c>
      <c r="E281" s="3">
        <v>-29997</v>
      </c>
      <c r="F281" s="3">
        <v>90905906.570000008</v>
      </c>
      <c r="G281" s="3">
        <v>927538680.86000001</v>
      </c>
      <c r="H281" s="3">
        <v>324379080.25</v>
      </c>
      <c r="J281" s="4"/>
    </row>
    <row r="282" spans="1:10">
      <c r="A282" s="4">
        <v>42411</v>
      </c>
      <c r="B282" s="3">
        <v>182113225.53999999</v>
      </c>
      <c r="C282" s="3">
        <v>584328652.18999994</v>
      </c>
      <c r="D282" s="3">
        <v>-29997</v>
      </c>
      <c r="E282" s="3">
        <v>-29997</v>
      </c>
      <c r="F282" s="3">
        <v>90389206.73999998</v>
      </c>
      <c r="G282" s="3">
        <v>923099068.49000001</v>
      </c>
      <c r="H282" s="3">
        <v>327299581.13999999</v>
      </c>
      <c r="J282" s="4"/>
    </row>
    <row r="283" spans="1:10">
      <c r="A283" s="4">
        <v>42412</v>
      </c>
      <c r="B283" s="3">
        <v>184159861.54000002</v>
      </c>
      <c r="C283" s="3">
        <v>588474886.33000004</v>
      </c>
      <c r="D283" s="3">
        <v>-29997</v>
      </c>
      <c r="E283" s="3">
        <v>-29997</v>
      </c>
      <c r="F283" s="3">
        <v>91008334.209999993</v>
      </c>
      <c r="G283" s="3">
        <v>924748019.70000005</v>
      </c>
      <c r="H283" s="3">
        <v>329676882.34999996</v>
      </c>
      <c r="J283" s="4"/>
    </row>
    <row r="284" spans="1:10">
      <c r="A284" s="4">
        <v>42415</v>
      </c>
      <c r="B284" s="3">
        <v>187800229.46000001</v>
      </c>
      <c r="C284" s="3">
        <v>598410344.82000005</v>
      </c>
      <c r="D284" s="3">
        <v>-29997</v>
      </c>
      <c r="E284" s="3">
        <v>-29997</v>
      </c>
      <c r="F284" s="3">
        <v>92530528.710000008</v>
      </c>
      <c r="G284" s="3">
        <v>929761628.70999992</v>
      </c>
      <c r="H284" s="3">
        <v>331759293.83999997</v>
      </c>
      <c r="J284" s="4"/>
    </row>
    <row r="285" spans="1:10">
      <c r="A285" s="4">
        <v>42416</v>
      </c>
      <c r="B285" s="3">
        <v>188668900.91999999</v>
      </c>
      <c r="C285" s="3">
        <v>599434206.06000006</v>
      </c>
      <c r="D285" s="3">
        <v>-29997</v>
      </c>
      <c r="E285" s="3">
        <v>-29997</v>
      </c>
      <c r="F285" s="3">
        <v>92932380.530000016</v>
      </c>
      <c r="G285" s="3">
        <v>930042285.68000007</v>
      </c>
      <c r="H285" s="3">
        <v>333982421.75</v>
      </c>
      <c r="J285" s="4"/>
    </row>
    <row r="286" spans="1:10">
      <c r="A286" s="4">
        <v>42417</v>
      </c>
      <c r="B286" s="3">
        <v>192040296.12</v>
      </c>
      <c r="C286" s="3">
        <v>607220522.87</v>
      </c>
      <c r="D286" s="3">
        <v>-29997</v>
      </c>
      <c r="E286" s="3">
        <v>-29997</v>
      </c>
      <c r="F286" s="3">
        <v>93850741.530000001</v>
      </c>
      <c r="G286" s="3">
        <v>933660357.25</v>
      </c>
      <c r="H286" s="3">
        <v>335390883.44</v>
      </c>
      <c r="J286" s="4"/>
    </row>
    <row r="287" spans="1:10">
      <c r="A287" s="4">
        <v>42418</v>
      </c>
      <c r="B287" s="3">
        <v>193064403.64000002</v>
      </c>
      <c r="C287" s="3">
        <v>610462647.71000004</v>
      </c>
      <c r="D287" s="3">
        <v>-29997</v>
      </c>
      <c r="E287" s="3">
        <v>-29997</v>
      </c>
      <c r="F287" s="3">
        <v>94444256.129999995</v>
      </c>
      <c r="G287" s="3">
        <v>937222096.67000008</v>
      </c>
      <c r="H287" s="3">
        <v>336796940.94999999</v>
      </c>
      <c r="J287" s="4"/>
    </row>
    <row r="288" spans="1:10">
      <c r="A288" s="4">
        <v>42419</v>
      </c>
      <c r="B288" s="3">
        <v>192543177.06</v>
      </c>
      <c r="C288" s="3">
        <v>623401051.38</v>
      </c>
      <c r="D288" s="3">
        <v>-29997</v>
      </c>
      <c r="E288" s="3">
        <v>-29997</v>
      </c>
      <c r="F288" s="3">
        <v>94809219.069999993</v>
      </c>
      <c r="G288" s="3">
        <v>922397477.79999995</v>
      </c>
      <c r="H288" s="3">
        <v>338671547.38</v>
      </c>
      <c r="J288" s="4"/>
    </row>
    <row r="289" spans="1:10">
      <c r="A289" s="4">
        <v>42422</v>
      </c>
      <c r="B289" s="3">
        <v>195534273.70000002</v>
      </c>
      <c r="C289" s="3">
        <v>631214438.33999991</v>
      </c>
      <c r="D289" s="3">
        <v>-29997</v>
      </c>
      <c r="E289" s="3">
        <v>-29997</v>
      </c>
      <c r="F289" s="3">
        <v>95700342.25</v>
      </c>
      <c r="G289" s="3">
        <v>927210831.28000009</v>
      </c>
      <c r="H289" s="3">
        <v>341819892.70000005</v>
      </c>
      <c r="J289" s="4"/>
    </row>
    <row r="290" spans="1:10">
      <c r="A290" s="4">
        <v>42423</v>
      </c>
      <c r="B290" s="3">
        <v>194530713.94999999</v>
      </c>
      <c r="C290" s="3">
        <v>627217195.65999997</v>
      </c>
      <c r="D290" s="3">
        <v>-29997</v>
      </c>
      <c r="E290" s="3">
        <v>-29997</v>
      </c>
      <c r="F290" s="3">
        <v>95562275.49000001</v>
      </c>
      <c r="G290" s="3">
        <v>926966695.61000001</v>
      </c>
      <c r="H290" s="3">
        <v>343077139.63999999</v>
      </c>
      <c r="J290" s="4"/>
    </row>
    <row r="291" spans="1:10">
      <c r="A291" s="4">
        <v>42424</v>
      </c>
      <c r="B291" s="3">
        <v>193650486.26999998</v>
      </c>
      <c r="C291" s="3">
        <v>624927689.56999993</v>
      </c>
      <c r="D291" s="3">
        <v>-29997</v>
      </c>
      <c r="E291" s="3">
        <v>-29997</v>
      </c>
      <c r="F291" s="3">
        <v>95885947.649999991</v>
      </c>
      <c r="G291" s="3">
        <v>927465610.24000001</v>
      </c>
      <c r="H291" s="3">
        <v>344387629.78999996</v>
      </c>
      <c r="J291" s="4"/>
    </row>
    <row r="292" spans="1:10">
      <c r="A292" s="4">
        <v>42425</v>
      </c>
      <c r="B292" s="3">
        <v>196504956.06999999</v>
      </c>
      <c r="C292" s="3">
        <v>631677441.9000001</v>
      </c>
      <c r="D292" s="3">
        <v>-29997</v>
      </c>
      <c r="E292" s="3">
        <v>-29997</v>
      </c>
      <c r="F292" s="3">
        <v>96756516.749999985</v>
      </c>
      <c r="G292" s="3">
        <v>930681803.31000006</v>
      </c>
      <c r="H292" s="3">
        <v>345728711.16999996</v>
      </c>
      <c r="J292" s="4"/>
    </row>
    <row r="293" spans="1:10">
      <c r="A293" s="4">
        <v>42426</v>
      </c>
      <c r="B293" s="3">
        <v>198456080.37</v>
      </c>
      <c r="C293" s="3">
        <v>636837333.33999991</v>
      </c>
      <c r="D293" s="3">
        <v>-29997</v>
      </c>
      <c r="E293" s="3">
        <v>-29997</v>
      </c>
      <c r="F293" s="3">
        <v>97807088.590000004</v>
      </c>
      <c r="G293" s="3">
        <v>933731529.91999996</v>
      </c>
      <c r="H293" s="3">
        <v>347384745.61000001</v>
      </c>
      <c r="J293" s="4"/>
    </row>
    <row r="294" spans="1:10">
      <c r="A294" s="4">
        <v>42429</v>
      </c>
      <c r="B294" s="3">
        <v>199433036.58000001</v>
      </c>
      <c r="C294" s="3">
        <v>639465514.86000001</v>
      </c>
      <c r="D294" s="3">
        <v>-29997</v>
      </c>
      <c r="E294" s="3">
        <v>-29997</v>
      </c>
      <c r="F294" s="3">
        <v>98587823.470000014</v>
      </c>
      <c r="G294" s="3">
        <v>936698156.40999997</v>
      </c>
      <c r="H294" s="3">
        <v>349204684.86000001</v>
      </c>
      <c r="J294" s="4"/>
    </row>
    <row r="295" spans="1:10">
      <c r="A295" s="4">
        <v>42430</v>
      </c>
      <c r="B295" s="3">
        <v>201732466.40000001</v>
      </c>
      <c r="C295" s="3">
        <v>644897655.80999994</v>
      </c>
      <c r="D295" s="3">
        <v>-29997</v>
      </c>
      <c r="E295" s="3">
        <v>-29997</v>
      </c>
      <c r="F295" s="3">
        <v>99431584.650000006</v>
      </c>
      <c r="G295" s="3">
        <v>938696946.41999996</v>
      </c>
      <c r="H295" s="3">
        <v>350045706.02000004</v>
      </c>
      <c r="J295" s="4"/>
    </row>
    <row r="296" spans="1:10">
      <c r="A296" s="4">
        <v>42431</v>
      </c>
      <c r="B296" s="3">
        <v>202653471.16</v>
      </c>
      <c r="C296" s="3">
        <v>646908868.98000002</v>
      </c>
      <c r="D296" s="3">
        <v>-29997</v>
      </c>
      <c r="E296" s="3">
        <v>-29997</v>
      </c>
      <c r="F296" s="3">
        <v>99724257.379999995</v>
      </c>
      <c r="G296" s="3">
        <v>938493984.06999993</v>
      </c>
      <c r="H296" s="3">
        <v>351716308.44999999</v>
      </c>
      <c r="J296" s="4"/>
    </row>
    <row r="297" spans="1:10">
      <c r="A297" s="4">
        <v>42432</v>
      </c>
      <c r="B297" s="3">
        <v>202838190.31999999</v>
      </c>
      <c r="C297" s="3">
        <v>647780845.38</v>
      </c>
      <c r="D297" s="3">
        <v>-29997</v>
      </c>
      <c r="E297" s="3">
        <v>-29997</v>
      </c>
      <c r="F297" s="3">
        <v>100472701.93000001</v>
      </c>
      <c r="G297" s="3">
        <v>941993528.19999993</v>
      </c>
      <c r="H297" s="3">
        <v>355344480.63999999</v>
      </c>
      <c r="J297" s="4"/>
    </row>
    <row r="298" spans="1:10">
      <c r="A298" s="4">
        <v>42433</v>
      </c>
      <c r="B298" s="3">
        <v>203343116.70999998</v>
      </c>
      <c r="C298" s="3">
        <v>648236758.61000001</v>
      </c>
      <c r="D298" s="3">
        <v>-29997</v>
      </c>
      <c r="E298" s="3">
        <v>-29997</v>
      </c>
      <c r="F298" s="3">
        <v>101181824.37</v>
      </c>
      <c r="G298" s="3">
        <v>942682702.35000002</v>
      </c>
      <c r="H298" s="3">
        <v>355626829.22999996</v>
      </c>
      <c r="J298" s="4"/>
    </row>
    <row r="299" spans="1:10">
      <c r="A299" s="4">
        <v>42436</v>
      </c>
      <c r="B299" s="3">
        <v>203682986.34</v>
      </c>
      <c r="C299" s="3">
        <v>649229921.76999998</v>
      </c>
      <c r="D299" s="3">
        <v>-29997</v>
      </c>
      <c r="E299" s="3">
        <v>-29997</v>
      </c>
      <c r="F299" s="3">
        <v>102161937.11</v>
      </c>
      <c r="G299" s="3">
        <v>943955836.53999996</v>
      </c>
      <c r="H299" s="3">
        <v>356716379.44</v>
      </c>
      <c r="J299" s="4"/>
    </row>
    <row r="300" spans="1:10">
      <c r="A300" s="4">
        <v>42437</v>
      </c>
      <c r="B300" s="3">
        <v>201733857.94999999</v>
      </c>
      <c r="C300" s="3">
        <v>645101378.45000005</v>
      </c>
      <c r="D300" s="3">
        <v>-29997</v>
      </c>
      <c r="E300" s="3">
        <v>-29997</v>
      </c>
      <c r="F300" s="3">
        <v>102524914.94</v>
      </c>
      <c r="G300" s="3">
        <v>945670863.98000002</v>
      </c>
      <c r="H300" s="3">
        <v>358535797.07000005</v>
      </c>
      <c r="J300" s="4"/>
    </row>
    <row r="301" spans="1:10">
      <c r="A301" s="4">
        <v>42438</v>
      </c>
      <c r="B301" s="3">
        <v>202318231.72</v>
      </c>
      <c r="C301" s="3">
        <v>646309567.38</v>
      </c>
      <c r="D301" s="3">
        <v>-29997</v>
      </c>
      <c r="E301" s="3">
        <v>-29997</v>
      </c>
      <c r="F301" s="3">
        <v>103115004.55000001</v>
      </c>
      <c r="G301" s="3">
        <v>945678354.82000005</v>
      </c>
      <c r="H301" s="3">
        <v>360219685.16000003</v>
      </c>
      <c r="J301" s="4"/>
    </row>
    <row r="302" spans="1:10">
      <c r="A302" s="4">
        <v>42439</v>
      </c>
      <c r="B302" s="3">
        <v>198571047.88</v>
      </c>
      <c r="C302" s="3">
        <v>639247166.10000002</v>
      </c>
      <c r="D302" s="3">
        <v>-29997</v>
      </c>
      <c r="E302" s="3">
        <v>-29997</v>
      </c>
      <c r="F302" s="3">
        <v>103568015.53000002</v>
      </c>
      <c r="G302" s="3">
        <v>940562911.88</v>
      </c>
      <c r="H302" s="3">
        <v>360913339.08999997</v>
      </c>
      <c r="J302" s="4"/>
    </row>
    <row r="303" spans="1:10">
      <c r="A303" s="4">
        <v>42440</v>
      </c>
      <c r="B303" s="3">
        <v>201964074.52000001</v>
      </c>
      <c r="C303" s="3">
        <v>648861252.99000001</v>
      </c>
      <c r="D303" s="3">
        <v>-29997</v>
      </c>
      <c r="E303" s="3">
        <v>-29997</v>
      </c>
      <c r="F303" s="3">
        <v>104936019.29000001</v>
      </c>
      <c r="G303" s="3">
        <v>947781818.50999999</v>
      </c>
      <c r="H303" s="3">
        <v>362128257.37</v>
      </c>
      <c r="J303" s="4"/>
    </row>
    <row r="304" spans="1:10">
      <c r="A304" s="4">
        <v>42443</v>
      </c>
      <c r="B304" s="3">
        <v>203836460.71999997</v>
      </c>
      <c r="C304" s="3">
        <v>653924781.75999999</v>
      </c>
      <c r="D304" s="3">
        <v>-29997</v>
      </c>
      <c r="E304" s="3">
        <v>-29997</v>
      </c>
      <c r="F304" s="3">
        <v>105855435.73</v>
      </c>
      <c r="G304" s="3">
        <v>950609254.80999994</v>
      </c>
      <c r="H304" s="3">
        <v>362997256.70999998</v>
      </c>
      <c r="J304" s="4"/>
    </row>
    <row r="305" spans="1:10">
      <c r="A305" s="4">
        <v>42444</v>
      </c>
      <c r="B305" s="3">
        <v>202641307.31</v>
      </c>
      <c r="C305" s="3">
        <v>650404649.53999996</v>
      </c>
      <c r="D305" s="3">
        <v>-29997</v>
      </c>
      <c r="E305" s="3">
        <v>-29997</v>
      </c>
      <c r="F305" s="3">
        <v>105905197.25</v>
      </c>
      <c r="G305" s="3">
        <v>948991247.86000001</v>
      </c>
      <c r="H305" s="3">
        <v>364079116.28000003</v>
      </c>
      <c r="J305" s="4"/>
    </row>
    <row r="306" spans="1:10">
      <c r="A306" s="4">
        <v>42445</v>
      </c>
      <c r="B306" s="3">
        <v>203334657.42000002</v>
      </c>
      <c r="C306" s="3">
        <v>652630122.54999995</v>
      </c>
      <c r="D306" s="3">
        <v>-29997</v>
      </c>
      <c r="E306" s="3">
        <v>-29997</v>
      </c>
      <c r="F306" s="3">
        <v>106528538.29000001</v>
      </c>
      <c r="G306" s="3">
        <v>950421398.89999998</v>
      </c>
      <c r="H306" s="3">
        <v>364572002.71999997</v>
      </c>
      <c r="J306" s="4"/>
    </row>
    <row r="307" spans="1:10">
      <c r="A307" s="4">
        <v>42446</v>
      </c>
      <c r="B307" s="3">
        <v>202666401.29000002</v>
      </c>
      <c r="C307" s="3">
        <v>650955871.53999996</v>
      </c>
      <c r="D307" s="3">
        <v>-29997</v>
      </c>
      <c r="E307" s="3">
        <v>-29997</v>
      </c>
      <c r="F307" s="3">
        <v>106929518.40000001</v>
      </c>
      <c r="G307" s="3">
        <v>954083498.39999998</v>
      </c>
      <c r="H307" s="3">
        <v>365239584.99000001</v>
      </c>
      <c r="J307" s="4"/>
    </row>
    <row r="308" spans="1:10">
      <c r="A308" s="4">
        <v>42447</v>
      </c>
      <c r="B308" s="3">
        <v>203651431.91</v>
      </c>
      <c r="C308" s="3">
        <v>653579127.93000007</v>
      </c>
      <c r="D308" s="3">
        <v>-29997</v>
      </c>
      <c r="E308" s="3">
        <v>-29997</v>
      </c>
      <c r="F308" s="3">
        <v>107882973.14000002</v>
      </c>
      <c r="G308" s="3">
        <v>956700931.75999999</v>
      </c>
      <c r="H308" s="3">
        <v>366016948.89999998</v>
      </c>
      <c r="J308" s="4"/>
    </row>
    <row r="309" spans="1:10">
      <c r="A309" s="4">
        <v>42450</v>
      </c>
      <c r="B309" s="3">
        <v>203407059.50999999</v>
      </c>
      <c r="C309" s="3">
        <v>655555211.83999991</v>
      </c>
      <c r="D309" s="3">
        <v>-29997</v>
      </c>
      <c r="E309" s="3">
        <v>-29997</v>
      </c>
      <c r="F309" s="3">
        <v>108843610.92999999</v>
      </c>
      <c r="G309" s="3">
        <v>957017599.50999999</v>
      </c>
      <c r="H309" s="3">
        <v>367361798.01999998</v>
      </c>
      <c r="J309" s="4"/>
    </row>
    <row r="310" spans="1:10">
      <c r="A310" s="4">
        <v>42451</v>
      </c>
      <c r="B310" s="3">
        <v>204230159.44</v>
      </c>
      <c r="C310" s="3">
        <v>657992465.40999997</v>
      </c>
      <c r="D310" s="3">
        <v>-29997</v>
      </c>
      <c r="E310" s="3">
        <v>-29997</v>
      </c>
      <c r="F310" s="3">
        <v>109447166.08</v>
      </c>
      <c r="G310" s="3">
        <v>958797246.97000003</v>
      </c>
      <c r="H310" s="3">
        <v>368164359.43000001</v>
      </c>
      <c r="J310" s="4"/>
    </row>
    <row r="311" spans="1:10">
      <c r="A311" s="4">
        <v>42452</v>
      </c>
      <c r="B311" s="3">
        <v>203989966.52000001</v>
      </c>
      <c r="C311" s="3">
        <v>657296215.8499999</v>
      </c>
      <c r="D311" s="3">
        <v>-29997</v>
      </c>
      <c r="E311" s="3">
        <v>-29997</v>
      </c>
      <c r="F311" s="3">
        <v>110970807.44</v>
      </c>
      <c r="G311" s="3">
        <v>959201654.75</v>
      </c>
      <c r="H311" s="3">
        <v>369294470.57999998</v>
      </c>
      <c r="J311" s="4"/>
    </row>
    <row r="312" spans="1:10">
      <c r="A312" s="4">
        <v>42453</v>
      </c>
      <c r="B312" s="3">
        <v>202547758.01999998</v>
      </c>
      <c r="C312" s="3">
        <v>654026166.43999994</v>
      </c>
      <c r="D312" s="3">
        <v>-29997</v>
      </c>
      <c r="E312" s="3">
        <v>-29997</v>
      </c>
      <c r="F312" s="3">
        <v>111222886.71000001</v>
      </c>
      <c r="G312" s="3">
        <v>967166538.50999999</v>
      </c>
      <c r="H312" s="3">
        <v>371195067.89000005</v>
      </c>
      <c r="J312" s="4"/>
    </row>
    <row r="313" spans="1:10">
      <c r="A313" s="4">
        <v>42458</v>
      </c>
      <c r="B313" s="3">
        <v>204479773.50999999</v>
      </c>
      <c r="C313" s="3">
        <v>659701352.53000009</v>
      </c>
      <c r="D313" s="3">
        <v>-29997</v>
      </c>
      <c r="E313" s="3">
        <v>-29997</v>
      </c>
      <c r="F313" s="3">
        <v>112256381.07000001</v>
      </c>
      <c r="G313" s="3">
        <v>971671112.16000009</v>
      </c>
      <c r="H313" s="3">
        <v>372467113.78000003</v>
      </c>
      <c r="J313" s="4"/>
    </row>
    <row r="314" spans="1:10">
      <c r="A314" s="4">
        <v>42459</v>
      </c>
      <c r="B314" s="3">
        <v>205007115.98999998</v>
      </c>
      <c r="C314" s="3">
        <v>660988239.28999996</v>
      </c>
      <c r="D314" s="3">
        <v>-29997</v>
      </c>
      <c r="E314" s="3">
        <v>-29997</v>
      </c>
      <c r="F314" s="3">
        <v>113038251.22</v>
      </c>
      <c r="G314" s="3">
        <v>973407773.86000001</v>
      </c>
      <c r="H314" s="3">
        <v>373472597.73999995</v>
      </c>
      <c r="J314" s="4"/>
    </row>
    <row r="315" spans="1:10">
      <c r="A315" s="4">
        <v>42460</v>
      </c>
      <c r="B315" s="3">
        <v>203659793.91</v>
      </c>
      <c r="C315" s="3">
        <v>658070714.15999997</v>
      </c>
      <c r="D315" s="3">
        <v>-29997</v>
      </c>
      <c r="E315" s="3">
        <v>-29997</v>
      </c>
      <c r="F315" s="3">
        <v>114404204.28</v>
      </c>
      <c r="G315" s="3">
        <v>975083580.56999993</v>
      </c>
      <c r="H315" s="3">
        <v>375154685.52999997</v>
      </c>
      <c r="J315" s="4"/>
    </row>
    <row r="316" spans="1:10">
      <c r="A316" s="4">
        <v>42461</v>
      </c>
      <c r="B316" s="3">
        <v>202817922.95999998</v>
      </c>
      <c r="C316" s="3">
        <v>656386331.57000005</v>
      </c>
      <c r="D316" s="3">
        <v>-29997</v>
      </c>
      <c r="E316" s="3">
        <v>-29997</v>
      </c>
      <c r="F316" s="3">
        <v>114816984.19</v>
      </c>
      <c r="G316" s="3">
        <v>976426267.61999989</v>
      </c>
      <c r="H316" s="3">
        <v>375782063.39999998</v>
      </c>
      <c r="J316" s="4"/>
    </row>
    <row r="317" spans="1:10">
      <c r="A317" s="4">
        <v>42464</v>
      </c>
      <c r="B317" s="3">
        <v>203840568.19</v>
      </c>
      <c r="C317" s="3">
        <v>657579909.46000004</v>
      </c>
      <c r="D317" s="3">
        <v>-29997</v>
      </c>
      <c r="E317" s="3">
        <v>-29997</v>
      </c>
      <c r="F317" s="3">
        <v>115231944.18000001</v>
      </c>
      <c r="G317" s="3">
        <v>977730177.59000003</v>
      </c>
      <c r="H317" s="3">
        <v>376438166.22999996</v>
      </c>
      <c r="J317" s="4"/>
    </row>
    <row r="318" spans="1:10">
      <c r="A318" s="4">
        <v>42465</v>
      </c>
      <c r="B318" s="3">
        <v>201327532.46999997</v>
      </c>
      <c r="C318" s="3">
        <v>652036092.34000003</v>
      </c>
      <c r="D318" s="3">
        <v>-29997</v>
      </c>
      <c r="E318" s="3">
        <v>-29997</v>
      </c>
      <c r="F318" s="3">
        <v>115348234.02000001</v>
      </c>
      <c r="G318" s="3">
        <v>977179399.25</v>
      </c>
      <c r="H318" s="3">
        <v>377023107.74000001</v>
      </c>
      <c r="J318" s="4"/>
    </row>
    <row r="319" spans="1:10">
      <c r="A319" s="4">
        <v>42466</v>
      </c>
      <c r="B319" s="3">
        <v>203001615.15000001</v>
      </c>
      <c r="C319" s="3">
        <v>656012720.97000003</v>
      </c>
      <c r="D319" s="3">
        <v>-29997</v>
      </c>
      <c r="E319" s="3">
        <v>-29997</v>
      </c>
      <c r="F319" s="3">
        <v>116244939.46999998</v>
      </c>
      <c r="G319" s="3">
        <v>979285985.54000008</v>
      </c>
      <c r="H319" s="3">
        <v>377463397.03000003</v>
      </c>
      <c r="J319" s="4"/>
    </row>
    <row r="320" spans="1:10">
      <c r="A320" s="4">
        <v>42467</v>
      </c>
      <c r="B320" s="3">
        <v>202286934.26999998</v>
      </c>
      <c r="C320" s="3">
        <v>654335264.48000002</v>
      </c>
      <c r="D320" s="3">
        <v>-29997</v>
      </c>
      <c r="E320" s="3">
        <v>-29997</v>
      </c>
      <c r="F320" s="3">
        <v>116502146.86000001</v>
      </c>
      <c r="G320" s="3">
        <v>978656926.39999998</v>
      </c>
      <c r="H320" s="3">
        <v>377966644.33000004</v>
      </c>
      <c r="J320" s="4"/>
    </row>
    <row r="321" spans="1:10">
      <c r="A321" s="4">
        <v>42468</v>
      </c>
      <c r="B321" s="3">
        <v>203385781.68000001</v>
      </c>
      <c r="C321" s="3">
        <v>657439453.47000003</v>
      </c>
      <c r="D321" s="3">
        <v>-29997</v>
      </c>
      <c r="E321" s="3">
        <v>-29997</v>
      </c>
      <c r="F321" s="3">
        <v>117419880.06</v>
      </c>
      <c r="G321" s="3">
        <v>982972890.12</v>
      </c>
      <c r="H321" s="3">
        <v>378416282.88</v>
      </c>
      <c r="J321" s="4"/>
    </row>
    <row r="322" spans="1:10">
      <c r="A322" s="4">
        <v>42471</v>
      </c>
      <c r="B322" s="3">
        <v>203111637.63</v>
      </c>
      <c r="C322" s="3">
        <v>656603810.13999999</v>
      </c>
      <c r="D322" s="3">
        <v>-29997</v>
      </c>
      <c r="E322" s="3">
        <v>-29997</v>
      </c>
      <c r="F322" s="3">
        <v>117866025.03999999</v>
      </c>
      <c r="G322" s="3">
        <v>983194393.29000008</v>
      </c>
      <c r="H322" s="3">
        <v>379171243.16000003</v>
      </c>
      <c r="J322" s="4"/>
    </row>
    <row r="323" spans="1:10">
      <c r="A323" s="4">
        <v>42472</v>
      </c>
      <c r="B323" s="3">
        <v>204451819.91</v>
      </c>
      <c r="C323" s="3">
        <v>658783688.49000001</v>
      </c>
      <c r="D323" s="3">
        <v>-29997</v>
      </c>
      <c r="E323" s="3">
        <v>-29997</v>
      </c>
      <c r="F323" s="3">
        <v>118588835.03</v>
      </c>
      <c r="G323" s="3">
        <v>983604249.18000007</v>
      </c>
      <c r="H323" s="3">
        <v>379860810.94</v>
      </c>
      <c r="J323" s="4"/>
    </row>
    <row r="324" spans="1:10">
      <c r="A324" s="4">
        <v>42473</v>
      </c>
      <c r="B324" s="3">
        <v>207615377.16</v>
      </c>
      <c r="C324" s="3">
        <v>667406088.36999989</v>
      </c>
      <c r="D324" s="3">
        <v>-29997</v>
      </c>
      <c r="E324" s="3">
        <v>-29997</v>
      </c>
      <c r="F324" s="3">
        <v>119897539.77999999</v>
      </c>
      <c r="G324" s="3">
        <v>989426642.18999994</v>
      </c>
      <c r="H324" s="3">
        <v>380558678.38999999</v>
      </c>
      <c r="J324" s="4"/>
    </row>
    <row r="325" spans="1:10">
      <c r="A325" s="4">
        <v>42474</v>
      </c>
      <c r="B325" s="3">
        <v>208591546.61000001</v>
      </c>
      <c r="C325" s="3">
        <v>669355501.90999997</v>
      </c>
      <c r="D325" s="3">
        <v>-29997</v>
      </c>
      <c r="E325" s="3">
        <v>-29997</v>
      </c>
      <c r="F325" s="3">
        <v>120568981.82000001</v>
      </c>
      <c r="G325" s="3">
        <v>989343694.25999999</v>
      </c>
      <c r="H325" s="3">
        <v>380835728.70999998</v>
      </c>
      <c r="J325" s="4"/>
    </row>
    <row r="326" spans="1:10">
      <c r="A326" s="4">
        <v>42475</v>
      </c>
      <c r="B326" s="3">
        <v>207898688.75</v>
      </c>
      <c r="C326" s="3">
        <v>668379707.20000005</v>
      </c>
      <c r="D326" s="3">
        <v>-29997</v>
      </c>
      <c r="E326" s="3">
        <v>-29997</v>
      </c>
      <c r="F326" s="3">
        <v>120958624.8</v>
      </c>
      <c r="G326" s="3">
        <v>990995196.67000008</v>
      </c>
      <c r="H326" s="3">
        <v>381130511.24000001</v>
      </c>
      <c r="J326" s="4"/>
    </row>
    <row r="327" spans="1:10">
      <c r="A327" s="4">
        <v>42478</v>
      </c>
      <c r="B327" s="3">
        <v>207755777.47</v>
      </c>
      <c r="C327" s="3">
        <v>667380442.27999997</v>
      </c>
      <c r="D327" s="3">
        <v>-29997</v>
      </c>
      <c r="E327" s="3">
        <v>-29997</v>
      </c>
      <c r="F327" s="3">
        <v>121474319.78</v>
      </c>
      <c r="G327" s="3">
        <v>991486295.55999994</v>
      </c>
      <c r="H327" s="3">
        <v>381908376.13</v>
      </c>
      <c r="J327" s="4"/>
    </row>
    <row r="328" spans="1:10">
      <c r="A328" s="4">
        <v>42479</v>
      </c>
      <c r="B328" s="3">
        <v>208301522.56999999</v>
      </c>
      <c r="C328" s="3">
        <v>671542534.67000008</v>
      </c>
      <c r="D328" s="3">
        <v>-29997</v>
      </c>
      <c r="E328" s="3">
        <v>-29997</v>
      </c>
      <c r="F328" s="3">
        <v>122418025.14000002</v>
      </c>
      <c r="G328" s="3">
        <v>993565015.50999999</v>
      </c>
      <c r="H328" s="3">
        <v>382693710.63999999</v>
      </c>
      <c r="J328" s="4"/>
    </row>
    <row r="329" spans="1:10">
      <c r="A329" s="4">
        <v>42480</v>
      </c>
      <c r="B329" s="3">
        <v>208998896.42000002</v>
      </c>
      <c r="C329" s="3">
        <v>673243200.31000006</v>
      </c>
      <c r="D329" s="3">
        <v>-29997</v>
      </c>
      <c r="E329" s="3">
        <v>-29997</v>
      </c>
      <c r="F329" s="3">
        <v>123094764.11999999</v>
      </c>
      <c r="G329" s="3">
        <v>995577022.74000001</v>
      </c>
      <c r="H329" s="3">
        <v>383285564.64000005</v>
      </c>
      <c r="J329" s="4"/>
    </row>
    <row r="330" spans="1:10">
      <c r="A330" s="4">
        <v>42481</v>
      </c>
      <c r="B330" s="3">
        <v>208956652.97</v>
      </c>
      <c r="C330" s="3">
        <v>672250422.1400001</v>
      </c>
      <c r="D330" s="3">
        <v>-29997</v>
      </c>
      <c r="E330" s="3">
        <v>-29997</v>
      </c>
      <c r="F330" s="3">
        <v>123631929.14</v>
      </c>
      <c r="G330" s="3">
        <v>994914035.46000004</v>
      </c>
      <c r="H330" s="3">
        <v>383329871.92000002</v>
      </c>
      <c r="J330" s="4"/>
    </row>
    <row r="331" spans="1:10">
      <c r="A331" s="4">
        <v>42482</v>
      </c>
      <c r="B331" s="3">
        <v>210644041.31</v>
      </c>
      <c r="C331" s="3">
        <v>673885985.01999998</v>
      </c>
      <c r="D331" s="3">
        <v>-29997</v>
      </c>
      <c r="E331" s="3">
        <v>-29997</v>
      </c>
      <c r="F331" s="3">
        <v>124255766.03999999</v>
      </c>
      <c r="G331" s="3">
        <v>999266534.53999996</v>
      </c>
      <c r="H331" s="3">
        <v>383536591.57000005</v>
      </c>
      <c r="J331" s="4"/>
    </row>
    <row r="332" spans="1:10">
      <c r="A332" s="4">
        <v>42486</v>
      </c>
      <c r="B332" s="3">
        <v>209371821.03000003</v>
      </c>
      <c r="C332" s="3">
        <v>670766003.28999996</v>
      </c>
      <c r="D332" s="3">
        <v>-29997</v>
      </c>
      <c r="E332" s="3">
        <v>-29997</v>
      </c>
      <c r="F332" s="3">
        <v>124359074.37</v>
      </c>
      <c r="G332" s="3">
        <v>997412635.69000006</v>
      </c>
      <c r="H332" s="3">
        <v>384068185.13999999</v>
      </c>
      <c r="J332" s="4"/>
    </row>
    <row r="333" spans="1:10">
      <c r="A333" s="4">
        <v>42487</v>
      </c>
      <c r="B333" s="3">
        <v>209694924.49000001</v>
      </c>
      <c r="C333" s="3">
        <v>671807800.30999994</v>
      </c>
      <c r="D333" s="3">
        <v>-29997</v>
      </c>
      <c r="E333" s="3">
        <v>-29997</v>
      </c>
      <c r="F333" s="3">
        <v>125128957.39999999</v>
      </c>
      <c r="G333" s="3">
        <v>999430493.47000003</v>
      </c>
      <c r="H333" s="3">
        <v>384721219.17000002</v>
      </c>
      <c r="J333" s="4"/>
    </row>
    <row r="334" spans="1:10">
      <c r="A334" s="4">
        <v>42488</v>
      </c>
      <c r="B334" s="3">
        <v>208941874.56</v>
      </c>
      <c r="C334" s="3">
        <v>670526942.27999997</v>
      </c>
      <c r="D334" s="3">
        <v>-29997</v>
      </c>
      <c r="E334" s="3">
        <v>-29997</v>
      </c>
      <c r="F334" s="3">
        <v>125696337.11</v>
      </c>
      <c r="G334" s="3">
        <v>1001843167.54</v>
      </c>
      <c r="H334" s="3">
        <v>388487998.85000002</v>
      </c>
      <c r="J334" s="4"/>
    </row>
    <row r="335" spans="1:10">
      <c r="A335" s="4">
        <v>42489</v>
      </c>
      <c r="B335" s="3">
        <v>205694308.65000001</v>
      </c>
      <c r="C335" s="3">
        <v>662870825.38999999</v>
      </c>
      <c r="D335" s="3">
        <v>-29997</v>
      </c>
      <c r="E335" s="3">
        <v>-29997</v>
      </c>
      <c r="F335" s="3">
        <v>125618292.51000001</v>
      </c>
      <c r="G335" s="3">
        <v>1001792550.58</v>
      </c>
      <c r="H335" s="3">
        <v>388695213.10000002</v>
      </c>
      <c r="J335" s="4"/>
    </row>
    <row r="336" spans="1:10">
      <c r="A336" s="4">
        <v>42492</v>
      </c>
      <c r="B336" s="3">
        <v>205091316.47999999</v>
      </c>
      <c r="C336" s="3">
        <v>661380512.99000001</v>
      </c>
      <c r="D336" s="3">
        <v>-29997</v>
      </c>
      <c r="E336" s="3">
        <v>-29997</v>
      </c>
      <c r="F336" s="3">
        <v>126246625.56999999</v>
      </c>
      <c r="G336" s="3">
        <v>1003417277.24</v>
      </c>
      <c r="H336" s="3">
        <v>389087801.76999998</v>
      </c>
      <c r="J336" s="4"/>
    </row>
    <row r="337" spans="1:10">
      <c r="A337" s="4">
        <v>42493</v>
      </c>
      <c r="B337" s="3">
        <v>203173692.97</v>
      </c>
      <c r="C337" s="3">
        <v>657328673.82999992</v>
      </c>
      <c r="D337" s="3">
        <v>-29997</v>
      </c>
      <c r="E337" s="3">
        <v>-29997</v>
      </c>
      <c r="F337" s="3">
        <v>126464123.58</v>
      </c>
      <c r="G337" s="3">
        <v>1004398298.8000001</v>
      </c>
      <c r="H337" s="3">
        <v>389673583.02999997</v>
      </c>
      <c r="J337" s="4"/>
    </row>
    <row r="338" spans="1:10">
      <c r="A338" s="4">
        <v>42494</v>
      </c>
      <c r="B338" s="3">
        <v>201237721.09</v>
      </c>
      <c r="C338" s="3">
        <v>653477968.57000005</v>
      </c>
      <c r="D338" s="3">
        <v>-29997</v>
      </c>
      <c r="E338" s="3">
        <v>-29997</v>
      </c>
      <c r="F338" s="3">
        <v>126606803.06</v>
      </c>
      <c r="G338" s="3">
        <v>1003161327.46</v>
      </c>
      <c r="H338" s="3">
        <v>390704958.48999995</v>
      </c>
      <c r="J338" s="4"/>
    </row>
    <row r="339" spans="1:10">
      <c r="A339" s="4">
        <v>42495</v>
      </c>
      <c r="B339" s="3">
        <v>202400537.13</v>
      </c>
      <c r="C339" s="3">
        <v>656796596.46000004</v>
      </c>
      <c r="D339" s="3">
        <v>-29997</v>
      </c>
      <c r="E339" s="3">
        <v>-29997</v>
      </c>
      <c r="F339" s="3">
        <v>127428379.55999999</v>
      </c>
      <c r="G339" s="3">
        <v>1005856935.5500001</v>
      </c>
      <c r="H339" s="3">
        <v>390944009.45999998</v>
      </c>
      <c r="J339" s="4"/>
    </row>
    <row r="340" spans="1:10">
      <c r="A340" s="4">
        <v>42496</v>
      </c>
      <c r="B340" s="3">
        <v>202610363.56999999</v>
      </c>
      <c r="C340" s="3">
        <v>657961283.87000012</v>
      </c>
      <c r="D340" s="3">
        <v>-29997</v>
      </c>
      <c r="E340" s="3">
        <v>-29997</v>
      </c>
      <c r="F340" s="3">
        <v>128133173.79000001</v>
      </c>
      <c r="G340" s="3">
        <v>1007909426.1900001</v>
      </c>
      <c r="H340" s="3">
        <v>391418981.83999997</v>
      </c>
      <c r="J340" s="4"/>
    </row>
    <row r="341" spans="1:10">
      <c r="A341" s="4">
        <v>42499</v>
      </c>
      <c r="B341" s="3">
        <v>203197897.16</v>
      </c>
      <c r="C341" s="3">
        <v>659780625.62</v>
      </c>
      <c r="D341" s="3">
        <v>-29997</v>
      </c>
      <c r="E341" s="3">
        <v>-29997</v>
      </c>
      <c r="F341" s="3">
        <v>129043356.63</v>
      </c>
      <c r="G341" s="3">
        <v>1010173400.39</v>
      </c>
      <c r="H341" s="3">
        <v>391266032.03000003</v>
      </c>
      <c r="J341" s="4"/>
    </row>
    <row r="342" spans="1:10">
      <c r="A342" s="4">
        <v>42500</v>
      </c>
      <c r="B342" s="3">
        <v>205159738.12</v>
      </c>
      <c r="C342" s="3">
        <v>664205536.69000006</v>
      </c>
      <c r="D342" s="3">
        <v>-29997</v>
      </c>
      <c r="E342" s="3">
        <v>-29997</v>
      </c>
      <c r="F342" s="3">
        <v>129652833.66</v>
      </c>
      <c r="G342" s="3">
        <v>1012017675.12</v>
      </c>
      <c r="H342" s="3">
        <v>391170460.97000003</v>
      </c>
      <c r="J342" s="4"/>
    </row>
    <row r="343" spans="1:10">
      <c r="A343" s="4">
        <v>42501</v>
      </c>
      <c r="B343" s="3">
        <v>203632740.95000002</v>
      </c>
      <c r="C343" s="3">
        <v>660646650.17000008</v>
      </c>
      <c r="D343" s="3">
        <v>-29997</v>
      </c>
      <c r="E343" s="3">
        <v>-29997</v>
      </c>
      <c r="F343" s="3">
        <v>129860034.17999999</v>
      </c>
      <c r="G343" s="3">
        <v>1012589205.28</v>
      </c>
      <c r="H343" s="3">
        <v>391395732.13999999</v>
      </c>
      <c r="J343" s="4"/>
    </row>
    <row r="344" spans="1:10">
      <c r="A344" s="4">
        <v>42502</v>
      </c>
      <c r="B344" s="3">
        <v>203567997.50999999</v>
      </c>
      <c r="C344" s="3">
        <v>660413168.22000003</v>
      </c>
      <c r="D344" s="3">
        <v>-29997</v>
      </c>
      <c r="E344" s="3">
        <v>-29997</v>
      </c>
      <c r="F344" s="3">
        <v>129992312.01000002</v>
      </c>
      <c r="G344" s="3">
        <v>1013102304.16</v>
      </c>
      <c r="H344" s="3">
        <v>391739390.61000001</v>
      </c>
      <c r="J344" s="4"/>
    </row>
    <row r="345" spans="1:10">
      <c r="A345" s="4">
        <v>42503</v>
      </c>
      <c r="B345" s="3">
        <v>203945395.96000001</v>
      </c>
      <c r="C345" s="3">
        <v>661985136.65999997</v>
      </c>
      <c r="D345" s="3">
        <v>-29997</v>
      </c>
      <c r="E345" s="3">
        <v>-29997</v>
      </c>
      <c r="F345" s="3">
        <v>130753072.61</v>
      </c>
      <c r="G345" s="3">
        <v>1016239895.64</v>
      </c>
      <c r="H345" s="3">
        <v>391420341.63</v>
      </c>
      <c r="J345" s="4"/>
    </row>
    <row r="346" spans="1:10">
      <c r="A346" s="4">
        <v>42506</v>
      </c>
      <c r="B346" s="3">
        <v>204804883.26999998</v>
      </c>
      <c r="C346" s="3">
        <v>663971486.00999999</v>
      </c>
      <c r="D346" s="3">
        <v>-29997</v>
      </c>
      <c r="E346" s="3">
        <v>-29997</v>
      </c>
      <c r="F346" s="3">
        <v>131809365.51000001</v>
      </c>
      <c r="G346" s="3">
        <v>1016901185.86</v>
      </c>
      <c r="H346" s="3">
        <v>391299241.04000002</v>
      </c>
      <c r="J346" s="4"/>
    </row>
    <row r="347" spans="1:10">
      <c r="A347" s="4">
        <v>42507</v>
      </c>
      <c r="B347" s="3">
        <v>204355561.93000001</v>
      </c>
      <c r="C347" s="3">
        <v>663162399.29999995</v>
      </c>
      <c r="D347" s="3">
        <v>-29997</v>
      </c>
      <c r="E347" s="3">
        <v>-29997</v>
      </c>
      <c r="F347" s="3">
        <v>132174096.59</v>
      </c>
      <c r="G347" s="3">
        <v>1017688556.15</v>
      </c>
      <c r="H347" s="3">
        <v>391619844.72999996</v>
      </c>
      <c r="J347" s="4"/>
    </row>
    <row r="348" spans="1:10">
      <c r="A348" s="4">
        <v>42508</v>
      </c>
      <c r="B348" s="3">
        <v>205076701.84999999</v>
      </c>
      <c r="C348" s="3">
        <v>664324410.91000009</v>
      </c>
      <c r="D348" s="3">
        <v>-29997</v>
      </c>
      <c r="E348" s="3">
        <v>-29997</v>
      </c>
      <c r="F348" s="3">
        <v>132759814.75</v>
      </c>
      <c r="G348" s="3">
        <v>1017715456.89</v>
      </c>
      <c r="H348" s="3">
        <v>392412710.43000001</v>
      </c>
      <c r="J348" s="4"/>
    </row>
    <row r="349" spans="1:10">
      <c r="A349" s="4">
        <v>42509</v>
      </c>
      <c r="B349" s="3">
        <v>204196251.32999998</v>
      </c>
      <c r="C349" s="3">
        <v>667391646.1099999</v>
      </c>
      <c r="D349" s="3">
        <v>-29997</v>
      </c>
      <c r="E349" s="3">
        <v>-29997</v>
      </c>
      <c r="F349" s="3">
        <v>132937569.28999999</v>
      </c>
      <c r="G349" s="3">
        <v>1018130303.75</v>
      </c>
      <c r="H349" s="3">
        <v>393074645.63999999</v>
      </c>
      <c r="J349" s="4"/>
    </row>
    <row r="350" spans="1:10">
      <c r="A350" s="4">
        <v>42510</v>
      </c>
      <c r="B350" s="3">
        <v>206034778.93000001</v>
      </c>
      <c r="C350" s="3">
        <v>671894232.4000001</v>
      </c>
      <c r="D350" s="3">
        <v>-29997</v>
      </c>
      <c r="E350" s="3">
        <v>-29997</v>
      </c>
      <c r="F350" s="3">
        <v>134021466.63</v>
      </c>
      <c r="G350" s="3">
        <v>1020766719.37</v>
      </c>
      <c r="H350" s="3">
        <v>393782828.39999998</v>
      </c>
      <c r="J350" s="4"/>
    </row>
    <row r="351" spans="1:10">
      <c r="A351" s="4">
        <v>42513</v>
      </c>
      <c r="B351" s="3">
        <v>205660318.34999999</v>
      </c>
      <c r="C351" s="3">
        <v>670328978.00999999</v>
      </c>
      <c r="D351" s="3">
        <v>-29997</v>
      </c>
      <c r="E351" s="3">
        <v>-29997</v>
      </c>
      <c r="F351" s="3">
        <v>134632811.62</v>
      </c>
      <c r="G351" s="3">
        <v>1021077914.5</v>
      </c>
      <c r="H351" s="3">
        <v>393955875.85999995</v>
      </c>
      <c r="J351" s="4"/>
    </row>
    <row r="352" spans="1:10">
      <c r="A352" s="4">
        <v>42514</v>
      </c>
      <c r="B352" s="3">
        <v>208324606.73000002</v>
      </c>
      <c r="C352" s="3">
        <v>677025183.25</v>
      </c>
      <c r="D352" s="3">
        <v>-29997</v>
      </c>
      <c r="E352" s="3">
        <v>-29997</v>
      </c>
      <c r="F352" s="3">
        <v>135748059.75999999</v>
      </c>
      <c r="G352" s="3">
        <v>1025155773.2</v>
      </c>
      <c r="H352" s="3">
        <v>394762350.14999998</v>
      </c>
      <c r="J352" s="4"/>
    </row>
    <row r="353" spans="1:10">
      <c r="A353" s="4">
        <v>42515</v>
      </c>
      <c r="B353" s="3">
        <v>209868613.85000002</v>
      </c>
      <c r="C353" s="3">
        <v>681334362.51999998</v>
      </c>
      <c r="D353" s="3">
        <v>-29997</v>
      </c>
      <c r="E353" s="3">
        <v>-29997</v>
      </c>
      <c r="F353" s="3">
        <v>136686779.01000002</v>
      </c>
      <c r="G353" s="3">
        <v>1028637567.71</v>
      </c>
      <c r="H353" s="3">
        <v>395428244.73000002</v>
      </c>
      <c r="J353" s="4"/>
    </row>
    <row r="354" spans="1:10">
      <c r="A354" s="4">
        <v>42516</v>
      </c>
      <c r="B354" s="3">
        <v>210335560.66999999</v>
      </c>
      <c r="C354" s="3">
        <v>681938864.05999994</v>
      </c>
      <c r="D354" s="3">
        <v>-29997</v>
      </c>
      <c r="E354" s="3">
        <v>-29997</v>
      </c>
      <c r="F354" s="3">
        <v>137455829.09999999</v>
      </c>
      <c r="G354" s="3">
        <v>1029361019.9400001</v>
      </c>
      <c r="H354" s="3">
        <v>395622913.35000002</v>
      </c>
      <c r="J354" s="4"/>
    </row>
    <row r="355" spans="1:10">
      <c r="A355" s="4">
        <v>42517</v>
      </c>
      <c r="B355" s="3">
        <v>211229929.04000002</v>
      </c>
      <c r="C355" s="3">
        <v>684295273.24000001</v>
      </c>
      <c r="D355" s="3">
        <v>-29997</v>
      </c>
      <c r="E355" s="3">
        <v>-29997</v>
      </c>
      <c r="F355" s="3">
        <v>138119042.36000001</v>
      </c>
      <c r="G355" s="3">
        <v>1029254177.58</v>
      </c>
      <c r="H355" s="3">
        <v>396291277.78000003</v>
      </c>
      <c r="J355" s="4"/>
    </row>
    <row r="356" spans="1:10">
      <c r="A356" s="4">
        <v>42520</v>
      </c>
      <c r="B356" s="3">
        <v>211508399.43000001</v>
      </c>
      <c r="C356" s="3">
        <v>685254871.93000007</v>
      </c>
      <c r="D356" s="3">
        <v>-29997</v>
      </c>
      <c r="E356" s="3">
        <v>-29997</v>
      </c>
      <c r="F356" s="3">
        <v>138655191.91000003</v>
      </c>
      <c r="G356" s="3">
        <v>1029300041.9599999</v>
      </c>
      <c r="H356" s="3">
        <v>396678415.91999996</v>
      </c>
      <c r="J356" s="4"/>
    </row>
    <row r="357" spans="1:10">
      <c r="A357" s="4">
        <v>42521</v>
      </c>
      <c r="B357" s="3">
        <v>211480831</v>
      </c>
      <c r="C357" s="3">
        <v>685011732.12</v>
      </c>
      <c r="D357" s="3">
        <v>-29997</v>
      </c>
      <c r="E357" s="3">
        <v>-29997</v>
      </c>
      <c r="F357" s="3">
        <v>139803639.86000001</v>
      </c>
      <c r="G357" s="3">
        <v>1031288773.74</v>
      </c>
      <c r="H357" s="3">
        <v>396704484.64999998</v>
      </c>
      <c r="J357" s="4"/>
    </row>
    <row r="358" spans="1:10">
      <c r="A358" s="4">
        <v>42522</v>
      </c>
      <c r="B358" s="3">
        <v>210400423.12</v>
      </c>
      <c r="C358" s="3">
        <v>682282946.38999999</v>
      </c>
      <c r="D358" s="3">
        <v>-29997</v>
      </c>
      <c r="E358" s="3">
        <v>-29997</v>
      </c>
      <c r="F358" s="3">
        <v>140032115.65000001</v>
      </c>
      <c r="G358" s="3">
        <v>1031133467.46</v>
      </c>
      <c r="H358" s="3">
        <v>396681215.38999999</v>
      </c>
      <c r="J358" s="4"/>
    </row>
    <row r="359" spans="1:10">
      <c r="A359" s="4">
        <v>42524</v>
      </c>
      <c r="B359" s="3">
        <v>208547425.38999999</v>
      </c>
      <c r="C359" s="3">
        <v>677482472.46000004</v>
      </c>
      <c r="D359" s="3">
        <v>-29997</v>
      </c>
      <c r="E359" s="3">
        <v>-29997</v>
      </c>
      <c r="F359" s="3">
        <v>140423373.04000002</v>
      </c>
      <c r="G359" s="3">
        <v>1031552046.35</v>
      </c>
      <c r="H359" s="3">
        <v>396874656.08999997</v>
      </c>
      <c r="J359" s="4"/>
    </row>
    <row r="360" spans="1:10">
      <c r="A360" s="4">
        <v>42527</v>
      </c>
      <c r="B360" s="3">
        <v>208661628.85000002</v>
      </c>
      <c r="C360" s="3">
        <v>676638751.93000007</v>
      </c>
      <c r="D360" s="3">
        <v>-29997</v>
      </c>
      <c r="E360" s="3">
        <v>-29997</v>
      </c>
      <c r="F360" s="3">
        <v>141028802.91</v>
      </c>
      <c r="G360" s="3">
        <v>1031512437.27</v>
      </c>
      <c r="H360" s="3">
        <v>396933705.63</v>
      </c>
      <c r="J360" s="4"/>
    </row>
    <row r="361" spans="1:10">
      <c r="A361" s="4">
        <v>42528</v>
      </c>
      <c r="B361" s="3">
        <v>210149611.21000001</v>
      </c>
      <c r="C361" s="3">
        <v>680724037.89999998</v>
      </c>
      <c r="D361" s="3">
        <v>-29997</v>
      </c>
      <c r="E361" s="3">
        <v>-29997</v>
      </c>
      <c r="F361" s="3">
        <v>142251782.22</v>
      </c>
      <c r="G361" s="3">
        <v>1035740873.28</v>
      </c>
      <c r="H361" s="3">
        <v>397418396.71999997</v>
      </c>
      <c r="J361" s="4"/>
    </row>
    <row r="362" spans="1:10">
      <c r="A362" s="4">
        <v>42529</v>
      </c>
      <c r="B362" s="3">
        <v>210095659.09</v>
      </c>
      <c r="C362" s="3">
        <v>680844899.23000002</v>
      </c>
      <c r="D362" s="3">
        <v>-29997</v>
      </c>
      <c r="E362" s="3">
        <v>-29997</v>
      </c>
      <c r="F362" s="3">
        <v>142971671.82000002</v>
      </c>
      <c r="G362" s="3">
        <v>1037855799.42</v>
      </c>
      <c r="H362" s="3">
        <v>397724284.31999999</v>
      </c>
      <c r="J362" s="4"/>
    </row>
    <row r="363" spans="1:10">
      <c r="A363" s="4">
        <v>42530</v>
      </c>
      <c r="B363" s="3">
        <v>208987346.88</v>
      </c>
      <c r="C363" s="3">
        <v>678259236.42000008</v>
      </c>
      <c r="D363" s="3">
        <v>-29997</v>
      </c>
      <c r="E363" s="3">
        <v>-29997</v>
      </c>
      <c r="F363" s="3">
        <v>142940152.79000002</v>
      </c>
      <c r="G363" s="3">
        <v>1040478222.24</v>
      </c>
      <c r="H363" s="3">
        <v>397998043.46000004</v>
      </c>
      <c r="J363" s="4"/>
    </row>
    <row r="364" spans="1:10">
      <c r="A364" s="4">
        <v>42531</v>
      </c>
      <c r="B364" s="3">
        <v>205963741.23000002</v>
      </c>
      <c r="C364" s="3">
        <v>670420282.72000003</v>
      </c>
      <c r="D364" s="3">
        <v>-29997</v>
      </c>
      <c r="E364" s="3">
        <v>-29997</v>
      </c>
      <c r="F364" s="3">
        <v>142904358.52999997</v>
      </c>
      <c r="G364" s="3">
        <v>1039450103.58</v>
      </c>
      <c r="H364" s="3">
        <v>398837000.84999996</v>
      </c>
      <c r="J364" s="4"/>
    </row>
    <row r="365" spans="1:10">
      <c r="A365" s="4">
        <v>42534</v>
      </c>
      <c r="B365" s="3">
        <v>202753196.69</v>
      </c>
      <c r="C365" s="3">
        <v>662350746.51999998</v>
      </c>
      <c r="D365" s="3">
        <v>-29997</v>
      </c>
      <c r="E365" s="3">
        <v>-29997</v>
      </c>
      <c r="F365" s="3">
        <v>142449401</v>
      </c>
      <c r="G365" s="3">
        <v>1036577883.2</v>
      </c>
      <c r="H365" s="3">
        <v>398348203.80000001</v>
      </c>
      <c r="J365" s="4"/>
    </row>
    <row r="366" spans="1:10">
      <c r="A366" s="4">
        <v>42535</v>
      </c>
      <c r="B366" s="3">
        <v>201525973.5</v>
      </c>
      <c r="C366" s="3">
        <v>659149640.44000006</v>
      </c>
      <c r="D366" s="3">
        <v>-29997</v>
      </c>
      <c r="E366" s="3">
        <v>-29997</v>
      </c>
      <c r="F366" s="3">
        <v>142385848.90000001</v>
      </c>
      <c r="G366" s="3">
        <v>1035958928.1400001</v>
      </c>
      <c r="H366" s="3">
        <v>398583162.33999997</v>
      </c>
      <c r="J366" s="4"/>
    </row>
    <row r="367" spans="1:10">
      <c r="A367" s="4">
        <v>42536</v>
      </c>
      <c r="B367" s="3">
        <v>201799949.68000001</v>
      </c>
      <c r="C367" s="3">
        <v>659317191.70000005</v>
      </c>
      <c r="D367" s="3">
        <v>-29997</v>
      </c>
      <c r="E367" s="3">
        <v>-29997</v>
      </c>
      <c r="F367" s="3">
        <v>142667632.13</v>
      </c>
      <c r="G367" s="3">
        <v>1036486432.6900001</v>
      </c>
      <c r="H367" s="3">
        <v>398996884.25999999</v>
      </c>
      <c r="J367" s="4"/>
    </row>
    <row r="368" spans="1:10">
      <c r="A368" s="4">
        <v>42537</v>
      </c>
      <c r="B368" s="3">
        <v>201069139.24000001</v>
      </c>
      <c r="C368" s="3">
        <v>656764442.57000005</v>
      </c>
      <c r="D368" s="3">
        <v>-29997</v>
      </c>
      <c r="E368" s="3">
        <v>-29997</v>
      </c>
      <c r="F368" s="3">
        <v>143104193.91999999</v>
      </c>
      <c r="G368" s="3">
        <v>1035519474.66</v>
      </c>
      <c r="H368" s="3">
        <v>399122790.19</v>
      </c>
      <c r="J368" s="4"/>
    </row>
    <row r="369" spans="1:10">
      <c r="A369" s="4">
        <v>42538</v>
      </c>
      <c r="B369" s="3">
        <v>201296135.38999999</v>
      </c>
      <c r="C369" s="3">
        <v>656566856.75999999</v>
      </c>
      <c r="D369" s="3">
        <v>-29997</v>
      </c>
      <c r="E369" s="3">
        <v>-29997</v>
      </c>
      <c r="F369" s="3">
        <v>143585939.87</v>
      </c>
      <c r="G369" s="3">
        <v>1037062239.04</v>
      </c>
      <c r="H369" s="3">
        <v>399862224.26000005</v>
      </c>
      <c r="J369" s="4"/>
    </row>
    <row r="370" spans="1:10">
      <c r="A370" s="4">
        <v>42541</v>
      </c>
      <c r="B370" s="3">
        <v>204474933.71000001</v>
      </c>
      <c r="C370" s="3">
        <v>664393556.22000003</v>
      </c>
      <c r="D370" s="3">
        <v>-29997</v>
      </c>
      <c r="E370" s="3">
        <v>-29997</v>
      </c>
      <c r="F370" s="3">
        <v>144783821.03</v>
      </c>
      <c r="G370" s="3">
        <v>1038675418.09</v>
      </c>
      <c r="H370" s="3">
        <v>400150411.56999999</v>
      </c>
      <c r="J370" s="4"/>
    </row>
    <row r="371" spans="1:10">
      <c r="A371" s="4">
        <v>42542</v>
      </c>
      <c r="B371" s="3">
        <v>205313759.25999999</v>
      </c>
      <c r="C371" s="3">
        <v>666800381.22000003</v>
      </c>
      <c r="D371" s="3">
        <v>-29997</v>
      </c>
      <c r="E371" s="3">
        <v>-29997</v>
      </c>
      <c r="F371" s="3">
        <v>145494336.16</v>
      </c>
      <c r="G371" s="3">
        <v>1039523745.08</v>
      </c>
      <c r="H371" s="3">
        <v>400353311.31</v>
      </c>
      <c r="J371" s="4"/>
    </row>
    <row r="372" spans="1:10">
      <c r="A372" s="4">
        <v>42543</v>
      </c>
      <c r="B372" s="3">
        <v>205247538.38</v>
      </c>
      <c r="C372" s="3">
        <v>666213069.80999994</v>
      </c>
      <c r="D372" s="3">
        <v>-29997</v>
      </c>
      <c r="E372" s="3">
        <v>-29997</v>
      </c>
      <c r="F372" s="3">
        <v>145993556.97000003</v>
      </c>
      <c r="G372" s="3">
        <v>1040072275.26</v>
      </c>
      <c r="H372" s="3">
        <v>400095762.20999998</v>
      </c>
      <c r="J372" s="4"/>
    </row>
    <row r="373" spans="1:10">
      <c r="A373" s="4">
        <v>42544</v>
      </c>
      <c r="B373" s="3">
        <v>220799365.02000001</v>
      </c>
      <c r="C373" s="3">
        <v>670938544.80999994</v>
      </c>
      <c r="D373" s="3">
        <v>-29997</v>
      </c>
      <c r="E373" s="3">
        <v>-29997</v>
      </c>
      <c r="F373" s="3">
        <v>146791740.66999999</v>
      </c>
      <c r="G373" s="3">
        <v>1042017656.7800001</v>
      </c>
      <c r="H373" s="3">
        <v>400558068.76999998</v>
      </c>
      <c r="J373" s="4"/>
    </row>
    <row r="374" spans="1:10">
      <c r="A374" s="4">
        <v>42545</v>
      </c>
      <c r="B374" s="3">
        <v>213625472.46000001</v>
      </c>
      <c r="C374" s="3">
        <v>654373238.03000009</v>
      </c>
      <c r="D374" s="3">
        <v>-29997</v>
      </c>
      <c r="E374" s="3">
        <v>-29997</v>
      </c>
      <c r="F374" s="3">
        <v>145309746.45999998</v>
      </c>
      <c r="G374" s="3">
        <v>1037594002.99</v>
      </c>
      <c r="H374" s="3">
        <v>400144758.89000005</v>
      </c>
      <c r="J374" s="4"/>
    </row>
    <row r="375" spans="1:10">
      <c r="A375" s="4">
        <v>42548</v>
      </c>
      <c r="B375" s="3">
        <v>210800059.26999998</v>
      </c>
      <c r="C375" s="3">
        <v>648129519.61000001</v>
      </c>
      <c r="D375" s="3">
        <v>-29997</v>
      </c>
      <c r="E375" s="3">
        <v>-29997</v>
      </c>
      <c r="F375" s="3">
        <v>145234875.72</v>
      </c>
      <c r="G375" s="3">
        <v>1040417016.8099999</v>
      </c>
      <c r="H375" s="3">
        <v>400758206.37</v>
      </c>
      <c r="J375" s="4"/>
    </row>
    <row r="376" spans="1:10">
      <c r="A376" s="4">
        <v>42549</v>
      </c>
      <c r="B376" s="3">
        <v>213268397.79999998</v>
      </c>
      <c r="C376" s="3">
        <v>651409338.23000002</v>
      </c>
      <c r="D376" s="3">
        <v>-29997</v>
      </c>
      <c r="E376" s="3">
        <v>-29997</v>
      </c>
      <c r="F376" s="3">
        <v>146004117.96000001</v>
      </c>
      <c r="G376" s="3">
        <v>1044195416.86</v>
      </c>
      <c r="H376" s="3">
        <v>401990467.69000006</v>
      </c>
      <c r="J376" s="4"/>
    </row>
    <row r="377" spans="1:10">
      <c r="A377" s="4">
        <v>42550</v>
      </c>
      <c r="B377" s="3">
        <v>217619384.03000003</v>
      </c>
      <c r="C377" s="3">
        <v>660867985.33000004</v>
      </c>
      <c r="D377" s="3">
        <v>-29997</v>
      </c>
      <c r="E377" s="3">
        <v>-29997</v>
      </c>
      <c r="F377" s="3">
        <v>147371406.03</v>
      </c>
      <c r="G377" s="3">
        <v>1048694989.7</v>
      </c>
      <c r="H377" s="3">
        <v>401985710.13</v>
      </c>
      <c r="J377" s="4"/>
    </row>
    <row r="378" spans="1:10">
      <c r="A378" s="4">
        <v>42551</v>
      </c>
      <c r="B378" s="3">
        <v>220284421.98000002</v>
      </c>
      <c r="C378" s="3">
        <v>666958966.66000009</v>
      </c>
      <c r="D378" s="3">
        <v>-29997</v>
      </c>
      <c r="E378" s="3">
        <v>-29997</v>
      </c>
      <c r="F378" s="3">
        <v>148690030.73000002</v>
      </c>
      <c r="G378" s="3">
        <v>1053183420.21</v>
      </c>
      <c r="H378" s="3">
        <v>402545178.33999997</v>
      </c>
      <c r="J378" s="4"/>
    </row>
    <row r="379" spans="1:10">
      <c r="A379" s="4">
        <v>42552</v>
      </c>
      <c r="B379" s="3">
        <v>221812955.20999998</v>
      </c>
      <c r="C379" s="3">
        <v>669794193.84000003</v>
      </c>
      <c r="D379" s="3">
        <v>-29997</v>
      </c>
      <c r="E379" s="3">
        <v>-29997</v>
      </c>
      <c r="F379" s="3">
        <v>149349556.91</v>
      </c>
      <c r="G379" s="3">
        <v>1055056969.51</v>
      </c>
      <c r="H379" s="3">
        <v>403421355.56</v>
      </c>
      <c r="J379" s="4"/>
    </row>
    <row r="380" spans="1:10">
      <c r="A380" s="4">
        <v>42555</v>
      </c>
      <c r="B380" s="3">
        <v>221505884.80000001</v>
      </c>
      <c r="C380" s="3">
        <v>669465215.76999998</v>
      </c>
      <c r="D380" s="3">
        <v>-29997</v>
      </c>
      <c r="E380" s="3">
        <v>-29997</v>
      </c>
      <c r="F380" s="3">
        <v>149841369.57999998</v>
      </c>
      <c r="G380" s="3">
        <v>1055847058.65</v>
      </c>
      <c r="H380" s="3">
        <v>404503417.38</v>
      </c>
      <c r="J380" s="4"/>
    </row>
    <row r="381" spans="1:10">
      <c r="A381" s="4">
        <v>42556</v>
      </c>
      <c r="B381" s="3">
        <v>220080181.01999998</v>
      </c>
      <c r="C381" s="3">
        <v>666730592.3599999</v>
      </c>
      <c r="D381" s="3">
        <v>-29997</v>
      </c>
      <c r="E381" s="3">
        <v>-29997</v>
      </c>
      <c r="F381" s="3">
        <v>149912948.63999999</v>
      </c>
      <c r="G381" s="3">
        <v>1056158640.12</v>
      </c>
      <c r="H381" s="3">
        <v>404859631.11000001</v>
      </c>
      <c r="J381" s="4"/>
    </row>
    <row r="382" spans="1:10">
      <c r="A382" s="4">
        <v>42557</v>
      </c>
      <c r="B382" s="3">
        <v>219292504.25999999</v>
      </c>
      <c r="C382" s="3">
        <v>665341155.92000008</v>
      </c>
      <c r="D382" s="3">
        <v>-29997</v>
      </c>
      <c r="E382" s="3">
        <v>-29997</v>
      </c>
      <c r="F382" s="3">
        <v>150065189.39999998</v>
      </c>
      <c r="G382" s="3">
        <v>1056914634.41</v>
      </c>
      <c r="H382" s="3">
        <v>405477479.19</v>
      </c>
      <c r="J382" s="4"/>
    </row>
    <row r="383" spans="1:10">
      <c r="A383" s="4">
        <v>42558</v>
      </c>
      <c r="B383" s="3">
        <v>219933546.38999999</v>
      </c>
      <c r="C383" s="3">
        <v>666768052.40999997</v>
      </c>
      <c r="D383" s="3">
        <v>-29997</v>
      </c>
      <c r="E383" s="3">
        <v>-29997</v>
      </c>
      <c r="F383" s="3">
        <v>150533522.69</v>
      </c>
      <c r="G383" s="3">
        <v>1059259809.17</v>
      </c>
      <c r="H383" s="3">
        <v>405913878.95000005</v>
      </c>
      <c r="J383" s="4"/>
    </row>
    <row r="384" spans="1:10">
      <c r="A384" s="4">
        <v>42562</v>
      </c>
      <c r="B384" s="3">
        <v>227618315.21000001</v>
      </c>
      <c r="C384" s="3">
        <v>677706952.00999999</v>
      </c>
      <c r="D384" s="3">
        <v>-29997</v>
      </c>
      <c r="E384" s="3">
        <v>-29997</v>
      </c>
      <c r="F384" s="3">
        <v>152990153.56</v>
      </c>
      <c r="G384" s="3">
        <v>1065373970.08</v>
      </c>
      <c r="H384" s="3">
        <v>408560086.08000004</v>
      </c>
      <c r="J384" s="4"/>
    </row>
    <row r="385" spans="1:10">
      <c r="A385" s="4">
        <v>42563</v>
      </c>
      <c r="B385" s="3">
        <v>229345113.09999999</v>
      </c>
      <c r="C385" s="3">
        <v>681225946.37</v>
      </c>
      <c r="D385" s="3">
        <v>-29997</v>
      </c>
      <c r="E385" s="3">
        <v>-29997</v>
      </c>
      <c r="F385" s="3">
        <v>153713742.80999997</v>
      </c>
      <c r="G385" s="3">
        <v>1065784214.83</v>
      </c>
      <c r="H385" s="3">
        <v>409834948.33999997</v>
      </c>
      <c r="J385" s="4"/>
    </row>
    <row r="386" spans="1:10">
      <c r="A386" s="4">
        <v>42564</v>
      </c>
      <c r="B386" s="3">
        <v>230293141.03999999</v>
      </c>
      <c r="C386" s="3">
        <v>682228566.21000004</v>
      </c>
      <c r="D386" s="3">
        <v>-29997</v>
      </c>
      <c r="E386" s="3">
        <v>-29997</v>
      </c>
      <c r="F386" s="3">
        <v>154123930.38000003</v>
      </c>
      <c r="G386" s="3">
        <v>1069964589.66</v>
      </c>
      <c r="H386" s="3">
        <v>410339352.65000004</v>
      </c>
      <c r="J386" s="4"/>
    </row>
    <row r="387" spans="1:10">
      <c r="A387" s="4">
        <v>42565</v>
      </c>
      <c r="B387" s="3">
        <v>230980322.11999997</v>
      </c>
      <c r="C387" s="3">
        <v>683921389.78000009</v>
      </c>
      <c r="D387" s="3">
        <v>-29997</v>
      </c>
      <c r="E387" s="3">
        <v>-29997</v>
      </c>
      <c r="F387" s="3">
        <v>155187846.04000002</v>
      </c>
      <c r="G387" s="3">
        <v>1070866131.8200001</v>
      </c>
      <c r="H387" s="3">
        <v>410771420.32999998</v>
      </c>
      <c r="J387" s="4"/>
    </row>
    <row r="388" spans="1:10">
      <c r="A388" s="4">
        <v>42566</v>
      </c>
      <c r="B388" s="3">
        <v>231419769.46000001</v>
      </c>
      <c r="C388" s="3">
        <v>684422053.14999998</v>
      </c>
      <c r="D388" s="3">
        <v>-29997</v>
      </c>
      <c r="E388" s="3">
        <v>-29997</v>
      </c>
      <c r="F388" s="3">
        <v>155585179.77999997</v>
      </c>
      <c r="G388" s="3">
        <v>1071166082.12</v>
      </c>
      <c r="H388" s="3">
        <v>414654354.81999999</v>
      </c>
      <c r="J388" s="4"/>
    </row>
    <row r="389" spans="1:10">
      <c r="A389" s="4">
        <v>42569</v>
      </c>
      <c r="B389" s="3">
        <v>231505875.16</v>
      </c>
      <c r="C389" s="3">
        <v>685175618.63999999</v>
      </c>
      <c r="D389" s="3">
        <v>-29997</v>
      </c>
      <c r="E389" s="3">
        <v>-29997</v>
      </c>
      <c r="F389" s="3">
        <v>156221751.47000003</v>
      </c>
      <c r="G389" s="3">
        <v>1073106903.88</v>
      </c>
      <c r="H389" s="3">
        <v>415388925.40999997</v>
      </c>
      <c r="J389" s="4"/>
    </row>
    <row r="390" spans="1:10">
      <c r="A390" s="4">
        <v>42570</v>
      </c>
      <c r="B390" s="3">
        <v>231735699.47999999</v>
      </c>
      <c r="C390" s="3">
        <v>686099616.82999992</v>
      </c>
      <c r="D390" s="3">
        <v>-29997</v>
      </c>
      <c r="E390" s="3">
        <v>-29997</v>
      </c>
      <c r="F390" s="3">
        <v>156865398.64999998</v>
      </c>
      <c r="G390" s="3">
        <v>1075589159.73</v>
      </c>
      <c r="H390" s="3">
        <v>416147249.23000002</v>
      </c>
      <c r="J390" s="4"/>
    </row>
    <row r="391" spans="1:10">
      <c r="A391" s="4">
        <v>42571</v>
      </c>
      <c r="B391" s="3">
        <v>232901715.86000001</v>
      </c>
      <c r="C391" s="3">
        <v>688242369.06999993</v>
      </c>
      <c r="D391" s="3">
        <v>-29997</v>
      </c>
      <c r="E391" s="3">
        <v>-29997</v>
      </c>
      <c r="F391" s="3">
        <v>157455852.30999997</v>
      </c>
      <c r="G391" s="3">
        <v>1077206931.05</v>
      </c>
      <c r="H391" s="3">
        <v>416210682.71000004</v>
      </c>
      <c r="J391" s="4"/>
    </row>
    <row r="392" spans="1:10">
      <c r="A392" s="4">
        <v>42572</v>
      </c>
      <c r="B392" s="3">
        <v>233562500.88</v>
      </c>
      <c r="C392" s="3">
        <v>690024126.72000003</v>
      </c>
      <c r="D392" s="3">
        <v>-29997</v>
      </c>
      <c r="E392" s="3">
        <v>-29997</v>
      </c>
      <c r="F392" s="3">
        <v>157973251.21000001</v>
      </c>
      <c r="G392" s="3">
        <v>1080459127.6500001</v>
      </c>
      <c r="H392" s="3">
        <v>416877904.43000001</v>
      </c>
      <c r="J392" s="4"/>
    </row>
    <row r="393" spans="1:10">
      <c r="A393" s="4">
        <v>42573</v>
      </c>
      <c r="B393" s="3">
        <v>239321435.69</v>
      </c>
      <c r="C393" s="3">
        <v>691237415.58000004</v>
      </c>
      <c r="D393" s="3">
        <v>-29997</v>
      </c>
      <c r="E393" s="3">
        <v>-29997</v>
      </c>
      <c r="F393" s="3">
        <v>158588941.65000001</v>
      </c>
      <c r="G393" s="3">
        <v>1082872113.1300001</v>
      </c>
      <c r="H393" s="3">
        <v>417331355.68000001</v>
      </c>
      <c r="J393" s="4"/>
    </row>
    <row r="394" spans="1:10">
      <c r="A394" s="4">
        <v>42576</v>
      </c>
      <c r="B394" s="3">
        <v>239764777.60000002</v>
      </c>
      <c r="C394" s="3">
        <v>697078048.10000002</v>
      </c>
      <c r="D394" s="3">
        <v>-29997</v>
      </c>
      <c r="E394" s="3">
        <v>-29997</v>
      </c>
      <c r="F394" s="3">
        <v>159390509.41</v>
      </c>
      <c r="G394" s="3">
        <v>1085803612.77</v>
      </c>
      <c r="H394" s="3">
        <v>417245774.38</v>
      </c>
      <c r="J394" s="4"/>
    </row>
    <row r="395" spans="1:10">
      <c r="A395" s="4">
        <v>42577</v>
      </c>
      <c r="B395" s="3">
        <v>239626839.25999999</v>
      </c>
      <c r="C395" s="3">
        <v>696415506.42000008</v>
      </c>
      <c r="D395" s="3">
        <v>-29997</v>
      </c>
      <c r="E395" s="3">
        <v>-29997</v>
      </c>
      <c r="F395" s="3">
        <v>159865562.48999998</v>
      </c>
      <c r="G395" s="3">
        <v>1087838906.5799999</v>
      </c>
      <c r="H395" s="3">
        <v>417536808.47000003</v>
      </c>
      <c r="J395" s="4"/>
    </row>
    <row r="396" spans="1:10">
      <c r="A396" s="4">
        <v>42578</v>
      </c>
      <c r="B396" s="3">
        <v>240118909.44999999</v>
      </c>
      <c r="C396" s="3">
        <v>697727006.00999999</v>
      </c>
      <c r="D396" s="3">
        <v>-29997</v>
      </c>
      <c r="E396" s="3">
        <v>-29997</v>
      </c>
      <c r="F396" s="3">
        <v>160608115.15000001</v>
      </c>
      <c r="G396" s="3">
        <v>1091713625.8099999</v>
      </c>
      <c r="H396" s="3">
        <v>417795069.07999998</v>
      </c>
      <c r="J396" s="4"/>
    </row>
    <row r="397" spans="1:10">
      <c r="A397" s="4">
        <v>42579</v>
      </c>
      <c r="B397" s="3">
        <v>238295460.63999999</v>
      </c>
      <c r="C397" s="3">
        <v>693742505.30999994</v>
      </c>
      <c r="D397" s="3">
        <v>-29997</v>
      </c>
      <c r="E397" s="3">
        <v>-29997</v>
      </c>
      <c r="F397" s="3">
        <v>160751182.57999998</v>
      </c>
      <c r="G397" s="3">
        <v>1092892265.3599999</v>
      </c>
      <c r="H397" s="3">
        <v>419158628.97000003</v>
      </c>
      <c r="J397" s="4"/>
    </row>
    <row r="398" spans="1:10">
      <c r="A398" s="4">
        <v>42580</v>
      </c>
      <c r="B398" s="3">
        <v>238900218.38999999</v>
      </c>
      <c r="C398" s="3">
        <v>694906167.06000006</v>
      </c>
      <c r="D398" s="3">
        <v>-29997</v>
      </c>
      <c r="E398" s="3">
        <v>-29997</v>
      </c>
      <c r="F398" s="3">
        <v>161739312.62</v>
      </c>
      <c r="G398" s="3">
        <v>1096227652.74</v>
      </c>
      <c r="H398" s="3">
        <v>421613358.00999999</v>
      </c>
      <c r="J398" s="4"/>
    </row>
    <row r="399" spans="1:10">
      <c r="A399" s="4">
        <v>42583</v>
      </c>
      <c r="B399" s="3">
        <v>238185898.14999998</v>
      </c>
      <c r="C399" s="3">
        <v>691392639.62</v>
      </c>
      <c r="D399" s="3">
        <v>-29997</v>
      </c>
      <c r="E399" s="3">
        <v>-29997</v>
      </c>
      <c r="F399" s="3">
        <v>162016187.13999999</v>
      </c>
      <c r="G399" s="3">
        <v>1097439003.76</v>
      </c>
      <c r="H399" s="3">
        <v>421781993.98000002</v>
      </c>
      <c r="J399" s="4"/>
    </row>
    <row r="400" spans="1:10">
      <c r="A400" s="4">
        <v>42584</v>
      </c>
      <c r="B400" s="3">
        <v>236198915.78</v>
      </c>
      <c r="C400" s="3">
        <v>686010718.74000001</v>
      </c>
      <c r="D400" s="3">
        <v>-29997</v>
      </c>
      <c r="E400" s="3">
        <v>-29997</v>
      </c>
      <c r="F400" s="3">
        <v>162093182.84999999</v>
      </c>
      <c r="G400" s="3">
        <v>1096388751.27</v>
      </c>
      <c r="H400" s="3">
        <v>422617085.38000005</v>
      </c>
      <c r="J400" s="4"/>
    </row>
    <row r="401" spans="1:10">
      <c r="A401" s="4">
        <v>42585</v>
      </c>
      <c r="B401" s="3">
        <v>235193341.77000001</v>
      </c>
      <c r="C401" s="3">
        <v>686368498.48000002</v>
      </c>
      <c r="D401" s="3">
        <v>-29997</v>
      </c>
      <c r="E401" s="3">
        <v>-29997</v>
      </c>
      <c r="F401" s="3">
        <v>163222865.53</v>
      </c>
      <c r="G401" s="3">
        <v>1099280449.5</v>
      </c>
      <c r="H401" s="3">
        <v>423418090.01999998</v>
      </c>
      <c r="J401" s="4"/>
    </row>
    <row r="402" spans="1:10">
      <c r="A402" s="4">
        <v>42586</v>
      </c>
      <c r="B402" s="3">
        <v>236762912.91000003</v>
      </c>
      <c r="C402" s="3">
        <v>689620074.31999993</v>
      </c>
      <c r="D402" s="3">
        <v>-29997</v>
      </c>
      <c r="E402" s="3">
        <v>-29997</v>
      </c>
      <c r="F402" s="3">
        <v>164445303.37</v>
      </c>
      <c r="G402" s="3">
        <v>1104590979.8099999</v>
      </c>
      <c r="H402" s="3">
        <v>424562337.44</v>
      </c>
      <c r="J402" s="4"/>
    </row>
    <row r="403" spans="1:10">
      <c r="A403" s="4">
        <v>42587</v>
      </c>
      <c r="B403" s="3">
        <v>239100647.27000001</v>
      </c>
      <c r="C403" s="3">
        <v>694950095.08000004</v>
      </c>
      <c r="D403" s="3">
        <v>-29997</v>
      </c>
      <c r="E403" s="3">
        <v>-29997</v>
      </c>
      <c r="F403" s="3">
        <v>165847652.75</v>
      </c>
      <c r="G403" s="3">
        <v>1107850687.96</v>
      </c>
      <c r="H403" s="3">
        <v>425722895.81999999</v>
      </c>
      <c r="J403" s="4"/>
    </row>
    <row r="404" spans="1:10">
      <c r="A404" s="4">
        <v>42590</v>
      </c>
      <c r="B404" s="3">
        <v>239800097.31999999</v>
      </c>
      <c r="C404" s="3">
        <v>697155935.37</v>
      </c>
      <c r="D404" s="3">
        <v>-29997</v>
      </c>
      <c r="E404" s="3">
        <v>-29997</v>
      </c>
      <c r="F404" s="3">
        <v>166844680.92000002</v>
      </c>
      <c r="G404" s="3">
        <v>1111081310.49</v>
      </c>
      <c r="H404" s="3">
        <v>425950580.65999997</v>
      </c>
      <c r="J404" s="4"/>
    </row>
    <row r="405" spans="1:10">
      <c r="A405" s="4">
        <v>42591</v>
      </c>
      <c r="B405" s="3">
        <v>241190400.14999998</v>
      </c>
      <c r="C405" s="3">
        <v>700554439.05999994</v>
      </c>
      <c r="D405" s="3">
        <v>-29997</v>
      </c>
      <c r="E405" s="3">
        <v>-29997</v>
      </c>
      <c r="F405" s="3">
        <v>167967189.40000001</v>
      </c>
      <c r="G405" s="3">
        <v>1114693036</v>
      </c>
      <c r="H405" s="3">
        <v>426521945.38999999</v>
      </c>
      <c r="J405" s="4"/>
    </row>
    <row r="406" spans="1:10">
      <c r="A406" s="4">
        <v>42592</v>
      </c>
      <c r="B406" s="3">
        <v>240773588.15000004</v>
      </c>
      <c r="C406" s="3">
        <v>700104271.46000004</v>
      </c>
      <c r="D406" s="3">
        <v>-29997</v>
      </c>
      <c r="E406" s="3">
        <v>-29997</v>
      </c>
      <c r="F406" s="3">
        <v>168853132.13</v>
      </c>
      <c r="G406" s="3">
        <v>1118399382.3399999</v>
      </c>
      <c r="H406" s="3">
        <v>427362491.33000004</v>
      </c>
      <c r="J406" s="4"/>
    </row>
    <row r="407" spans="1:10">
      <c r="A407" s="4">
        <v>42593</v>
      </c>
      <c r="B407" s="3">
        <v>241831976.58999997</v>
      </c>
      <c r="C407" s="3">
        <v>702813433.74000001</v>
      </c>
      <c r="D407" s="3">
        <v>-29997</v>
      </c>
      <c r="E407" s="3">
        <v>-29997</v>
      </c>
      <c r="F407" s="3">
        <v>169982107.16999999</v>
      </c>
      <c r="G407" s="3">
        <v>1120812726.5</v>
      </c>
      <c r="H407" s="3">
        <v>427508254.30000001</v>
      </c>
      <c r="J407" s="4"/>
    </row>
    <row r="408" spans="1:10">
      <c r="A408" s="4">
        <v>42594</v>
      </c>
      <c r="B408" s="3">
        <v>241936713.39000002</v>
      </c>
      <c r="C408" s="3">
        <v>703234642.06999993</v>
      </c>
      <c r="D408" s="3">
        <v>-29997</v>
      </c>
      <c r="E408" s="3">
        <v>-29997</v>
      </c>
      <c r="F408" s="3">
        <v>170931304.81</v>
      </c>
      <c r="G408" s="3">
        <v>1123948609.51</v>
      </c>
      <c r="H408" s="3">
        <v>428517330.01999998</v>
      </c>
      <c r="J408" s="4"/>
    </row>
    <row r="409" spans="1:10">
      <c r="A409" s="4">
        <v>42598</v>
      </c>
      <c r="B409" s="3">
        <v>239972565.03</v>
      </c>
      <c r="C409" s="3">
        <v>697598513.13999999</v>
      </c>
      <c r="D409" s="3">
        <v>-29997</v>
      </c>
      <c r="E409" s="3">
        <v>-29997</v>
      </c>
      <c r="F409" s="3">
        <v>170834612.32999998</v>
      </c>
      <c r="G409" s="3">
        <v>1120916680.3700001</v>
      </c>
      <c r="H409" s="3">
        <v>428237769.05999994</v>
      </c>
      <c r="J409" s="4"/>
    </row>
    <row r="410" spans="1:10">
      <c r="A410" s="4">
        <v>42599</v>
      </c>
      <c r="B410" s="3">
        <v>239241852.25</v>
      </c>
      <c r="C410" s="3">
        <v>696251005.00999999</v>
      </c>
      <c r="D410" s="3">
        <v>-29997</v>
      </c>
      <c r="E410" s="3">
        <v>-29997</v>
      </c>
      <c r="F410" s="3">
        <v>171273312.63</v>
      </c>
      <c r="G410" s="3">
        <v>1122928427.4400001</v>
      </c>
      <c r="H410" s="3">
        <v>428424645.87</v>
      </c>
      <c r="J410" s="4"/>
    </row>
    <row r="411" spans="1:10">
      <c r="A411" s="4">
        <v>42600</v>
      </c>
      <c r="B411" s="3">
        <v>239675500.53999999</v>
      </c>
      <c r="C411" s="3">
        <v>697676156.27999997</v>
      </c>
      <c r="D411" s="3">
        <v>-29997</v>
      </c>
      <c r="E411" s="3">
        <v>-29997</v>
      </c>
      <c r="F411" s="3">
        <v>172345995.53999999</v>
      </c>
      <c r="G411" s="3">
        <v>1125929830.0699999</v>
      </c>
      <c r="H411" s="3">
        <v>429210746.27999997</v>
      </c>
      <c r="J411" s="4"/>
    </row>
    <row r="412" spans="1:10">
      <c r="A412" s="4">
        <v>42601</v>
      </c>
      <c r="B412" s="3">
        <v>239625950.06</v>
      </c>
      <c r="C412" s="3">
        <v>696843362.92999995</v>
      </c>
      <c r="D412" s="3">
        <v>-29997</v>
      </c>
      <c r="E412" s="3">
        <v>-29997</v>
      </c>
      <c r="F412" s="3">
        <v>173141675.30999997</v>
      </c>
      <c r="G412" s="3">
        <v>1125613684.9000001</v>
      </c>
      <c r="H412" s="3">
        <v>428800127.77999997</v>
      </c>
      <c r="J412" s="4"/>
    </row>
    <row r="413" spans="1:10">
      <c r="A413" s="4">
        <v>42604</v>
      </c>
      <c r="B413" s="3">
        <v>239794405.75999999</v>
      </c>
      <c r="C413" s="3">
        <v>698105187.79000008</v>
      </c>
      <c r="D413" s="3">
        <v>-29997</v>
      </c>
      <c r="E413" s="3">
        <v>-29997</v>
      </c>
      <c r="F413" s="3">
        <v>174258633.91</v>
      </c>
      <c r="G413" s="3">
        <v>1129354152.97</v>
      </c>
      <c r="H413" s="3">
        <v>429158468.51999998</v>
      </c>
      <c r="J413" s="4"/>
    </row>
    <row r="414" spans="1:10">
      <c r="A414" s="4">
        <v>42605</v>
      </c>
      <c r="B414" s="3">
        <v>241180573.92000002</v>
      </c>
      <c r="C414" s="3">
        <v>701208926</v>
      </c>
      <c r="D414" s="3">
        <v>-29997</v>
      </c>
      <c r="E414" s="3">
        <v>-29997</v>
      </c>
      <c r="F414" s="3">
        <v>175064197.91</v>
      </c>
      <c r="G414" s="3">
        <v>1131046814.0999999</v>
      </c>
      <c r="H414" s="3">
        <v>429395475.82999998</v>
      </c>
      <c r="J414" s="4"/>
    </row>
    <row r="415" spans="1:10">
      <c r="A415" s="4">
        <v>42606</v>
      </c>
      <c r="B415" s="3">
        <v>241904190.82999998</v>
      </c>
      <c r="C415" s="3">
        <v>702696489.49000001</v>
      </c>
      <c r="D415" s="3">
        <v>-29997</v>
      </c>
      <c r="E415" s="3">
        <v>-29997</v>
      </c>
      <c r="F415" s="3">
        <v>175645603.06</v>
      </c>
      <c r="G415" s="3">
        <v>1132514954.96</v>
      </c>
      <c r="H415" s="3">
        <v>429914444.79999995</v>
      </c>
      <c r="J415" s="4"/>
    </row>
    <row r="416" spans="1:10">
      <c r="A416" s="4">
        <v>42607</v>
      </c>
      <c r="B416" s="3">
        <v>240682894.88999999</v>
      </c>
      <c r="C416" s="3">
        <v>699665181.34000003</v>
      </c>
      <c r="D416" s="3">
        <v>-29997</v>
      </c>
      <c r="E416" s="3">
        <v>-29997</v>
      </c>
      <c r="F416" s="3">
        <v>176230583.53</v>
      </c>
      <c r="G416" s="3">
        <v>1132807910.46</v>
      </c>
      <c r="H416" s="3">
        <v>430997355.52999997</v>
      </c>
      <c r="J416" s="4"/>
    </row>
    <row r="417" spans="1:10">
      <c r="A417" s="4">
        <v>42608</v>
      </c>
      <c r="B417" s="3">
        <v>240626349.22000003</v>
      </c>
      <c r="C417" s="3">
        <v>699208330.01999998</v>
      </c>
      <c r="D417" s="3">
        <v>-29997</v>
      </c>
      <c r="E417" s="3">
        <v>-29997</v>
      </c>
      <c r="F417" s="3">
        <v>176400804.31</v>
      </c>
      <c r="G417" s="3">
        <v>1133945000.2</v>
      </c>
      <c r="H417" s="3">
        <v>431164629.81</v>
      </c>
      <c r="J417" s="4"/>
    </row>
    <row r="418" spans="1:10">
      <c r="A418" s="4">
        <v>42611</v>
      </c>
      <c r="B418" s="3">
        <v>242525791.22000003</v>
      </c>
      <c r="C418" s="3">
        <v>702716041.5</v>
      </c>
      <c r="D418" s="3">
        <v>-29997</v>
      </c>
      <c r="E418" s="3">
        <v>-29997</v>
      </c>
      <c r="F418" s="3">
        <v>177270365.79999998</v>
      </c>
      <c r="G418" s="3">
        <v>1136967991.3200002</v>
      </c>
      <c r="H418" s="3">
        <v>431184663.74000001</v>
      </c>
      <c r="J418" s="4"/>
    </row>
    <row r="419" spans="1:10">
      <c r="A419" s="4">
        <v>42612</v>
      </c>
      <c r="B419" s="3">
        <v>242860419.46000001</v>
      </c>
      <c r="C419" s="3">
        <v>703644179.38</v>
      </c>
      <c r="D419" s="3">
        <v>-29997</v>
      </c>
      <c r="E419" s="3">
        <v>-29997</v>
      </c>
      <c r="F419" s="3">
        <v>177786498.41</v>
      </c>
      <c r="G419" s="3">
        <v>1138561974.0600002</v>
      </c>
      <c r="H419" s="3">
        <v>431193855.87</v>
      </c>
      <c r="J419" s="4"/>
    </row>
    <row r="420" spans="1:10">
      <c r="A420" s="4">
        <v>42613</v>
      </c>
      <c r="B420" s="3">
        <v>242590481.20999998</v>
      </c>
      <c r="C420" s="3">
        <v>702575734.44000006</v>
      </c>
      <c r="D420" s="3">
        <v>-29997</v>
      </c>
      <c r="E420" s="3">
        <v>-29997</v>
      </c>
      <c r="F420" s="3">
        <v>178002687.06</v>
      </c>
      <c r="G420" s="3">
        <v>1138216784.1600001</v>
      </c>
      <c r="H420" s="3">
        <v>431815387.59999996</v>
      </c>
      <c r="J420" s="4"/>
    </row>
    <row r="421" spans="1:10">
      <c r="A421" s="4">
        <v>42614</v>
      </c>
      <c r="B421" s="3">
        <v>245882681.78999999</v>
      </c>
      <c r="C421" s="3">
        <v>703176067.97000003</v>
      </c>
      <c r="D421" s="3">
        <v>-29997</v>
      </c>
      <c r="E421" s="3">
        <v>-29997</v>
      </c>
      <c r="F421" s="3">
        <v>178865893.25</v>
      </c>
      <c r="G421" s="3">
        <v>1130488731.29</v>
      </c>
      <c r="H421" s="3">
        <v>431255919.06</v>
      </c>
      <c r="J421" s="4"/>
    </row>
    <row r="422" spans="1:10">
      <c r="A422" s="4">
        <v>42615</v>
      </c>
      <c r="B422" s="3">
        <v>248122098.28999999</v>
      </c>
      <c r="C422" s="3">
        <v>707817019.55999994</v>
      </c>
      <c r="D422" s="3">
        <v>-29997</v>
      </c>
      <c r="E422" s="3">
        <v>-29997</v>
      </c>
      <c r="F422" s="3">
        <v>179944025.48999998</v>
      </c>
      <c r="G422" s="3">
        <v>1132838318.8699999</v>
      </c>
      <c r="H422" s="3">
        <v>430673924.40000004</v>
      </c>
      <c r="J422" s="4"/>
    </row>
    <row r="423" spans="1:10">
      <c r="A423" s="4">
        <v>42618</v>
      </c>
      <c r="B423" s="3">
        <v>248596568.03999999</v>
      </c>
      <c r="C423" s="3">
        <v>709128486.69000006</v>
      </c>
      <c r="D423" s="3">
        <v>-29997</v>
      </c>
      <c r="E423" s="3">
        <v>-29997</v>
      </c>
      <c r="F423" s="3">
        <v>181322767.92999998</v>
      </c>
      <c r="G423" s="3">
        <v>1136127400.1499999</v>
      </c>
      <c r="H423" s="3">
        <v>430910149.75999999</v>
      </c>
      <c r="J423" s="4"/>
    </row>
    <row r="424" spans="1:10">
      <c r="A424" s="4">
        <v>42619</v>
      </c>
      <c r="B424" s="3">
        <v>247901750.67000002</v>
      </c>
      <c r="C424" s="3">
        <v>708899806.19000006</v>
      </c>
      <c r="D424" s="3">
        <v>-29997</v>
      </c>
      <c r="E424" s="3">
        <v>-29997</v>
      </c>
      <c r="F424" s="3">
        <v>182158192.77000001</v>
      </c>
      <c r="G424" s="3">
        <v>1140660208.3299999</v>
      </c>
      <c r="H424" s="3">
        <v>431286740.29000002</v>
      </c>
      <c r="J424" s="4"/>
    </row>
    <row r="425" spans="1:10">
      <c r="A425" s="4">
        <v>42620</v>
      </c>
      <c r="B425" s="3">
        <v>248496357.34999999</v>
      </c>
      <c r="C425" s="3">
        <v>710415015.86000001</v>
      </c>
      <c r="D425" s="3">
        <v>-29997</v>
      </c>
      <c r="E425" s="3">
        <v>-29997</v>
      </c>
      <c r="F425" s="3">
        <v>182966286.67999998</v>
      </c>
      <c r="G425" s="3">
        <v>1143144526.3</v>
      </c>
      <c r="H425" s="3">
        <v>431479740.12</v>
      </c>
      <c r="J425" s="4"/>
    </row>
    <row r="426" spans="1:10">
      <c r="A426" s="4">
        <v>42621</v>
      </c>
      <c r="B426" s="3">
        <v>246727160.47</v>
      </c>
      <c r="C426" s="3">
        <v>706124414.89999998</v>
      </c>
      <c r="D426" s="3">
        <v>-29997</v>
      </c>
      <c r="E426" s="3">
        <v>-29997</v>
      </c>
      <c r="F426" s="3">
        <v>182828177.44</v>
      </c>
      <c r="G426" s="3">
        <v>1141454588.72</v>
      </c>
      <c r="H426" s="3">
        <v>431175867.03000003</v>
      </c>
      <c r="J426" s="4"/>
    </row>
    <row r="427" spans="1:10">
      <c r="A427" s="4">
        <v>42622</v>
      </c>
      <c r="B427" s="3">
        <v>242970999.02999997</v>
      </c>
      <c r="C427" s="3">
        <v>697877879.43999994</v>
      </c>
      <c r="D427" s="3">
        <v>-29997</v>
      </c>
      <c r="E427" s="3">
        <v>-29997</v>
      </c>
      <c r="F427" s="3">
        <v>182494383.5</v>
      </c>
      <c r="G427" s="3">
        <v>1137826007.1799998</v>
      </c>
      <c r="H427" s="3">
        <v>430761287.03999996</v>
      </c>
      <c r="J427" s="4"/>
    </row>
    <row r="428" spans="1:10">
      <c r="A428" s="4">
        <v>42625</v>
      </c>
      <c r="B428" s="3">
        <v>242260659.69999999</v>
      </c>
      <c r="C428" s="3">
        <v>696397905.13999999</v>
      </c>
      <c r="D428" s="3">
        <v>-29997</v>
      </c>
      <c r="E428" s="3">
        <v>-29997</v>
      </c>
      <c r="F428" s="3">
        <v>182831790.53</v>
      </c>
      <c r="G428" s="3">
        <v>1137429078.96</v>
      </c>
      <c r="H428" s="3">
        <v>430731932.36000001</v>
      </c>
      <c r="J428" s="4"/>
    </row>
    <row r="429" spans="1:10">
      <c r="A429" s="4">
        <v>42626</v>
      </c>
      <c r="B429" s="3">
        <v>240042089.91</v>
      </c>
      <c r="C429" s="3">
        <v>691349222.22000003</v>
      </c>
      <c r="D429" s="3">
        <v>-29997</v>
      </c>
      <c r="E429" s="3">
        <v>-29997</v>
      </c>
      <c r="F429" s="3">
        <v>182874025.44</v>
      </c>
      <c r="G429" s="3">
        <v>1136861461.6000001</v>
      </c>
      <c r="H429" s="3">
        <v>430576835.83999997</v>
      </c>
      <c r="J429" s="4"/>
    </row>
    <row r="430" spans="1:10">
      <c r="A430" s="4">
        <v>42627</v>
      </c>
      <c r="B430" s="3">
        <v>239779993.66999999</v>
      </c>
      <c r="C430" s="3">
        <v>690896052.16999996</v>
      </c>
      <c r="D430" s="3">
        <v>-29997</v>
      </c>
      <c r="E430" s="3">
        <v>-29997</v>
      </c>
      <c r="F430" s="3">
        <v>183681574.03</v>
      </c>
      <c r="G430" s="3">
        <v>1140212891.01</v>
      </c>
      <c r="H430" s="3">
        <v>430637186.71999997</v>
      </c>
      <c r="J430" s="4"/>
    </row>
    <row r="431" spans="1:10">
      <c r="A431" s="4">
        <v>42628</v>
      </c>
      <c r="B431" s="3">
        <v>243191383.84999999</v>
      </c>
      <c r="C431" s="3">
        <v>692550764.02999997</v>
      </c>
      <c r="D431" s="3">
        <v>-29997</v>
      </c>
      <c r="E431" s="3">
        <v>-29997</v>
      </c>
      <c r="F431" s="3">
        <v>184363463.07000002</v>
      </c>
      <c r="G431" s="3">
        <v>1141173299.4100001</v>
      </c>
      <c r="H431" s="3">
        <v>430692243.56</v>
      </c>
      <c r="J431" s="4"/>
    </row>
    <row r="432" spans="1:10">
      <c r="A432" s="4">
        <v>42629</v>
      </c>
      <c r="B432" s="3">
        <v>243585539.25</v>
      </c>
      <c r="C432" s="3">
        <v>693888066</v>
      </c>
      <c r="D432" s="3">
        <v>-29997</v>
      </c>
      <c r="E432" s="3">
        <v>-29997</v>
      </c>
      <c r="F432" s="3">
        <v>185085826.11999997</v>
      </c>
      <c r="G432" s="3">
        <v>1143576701.1100001</v>
      </c>
      <c r="H432" s="3">
        <v>430221766.18000001</v>
      </c>
      <c r="J432" s="4"/>
    </row>
    <row r="433" spans="1:10">
      <c r="A433" s="4">
        <v>42632</v>
      </c>
      <c r="B433" s="3">
        <v>244012085.18000001</v>
      </c>
      <c r="C433" s="3">
        <v>695543198.70000005</v>
      </c>
      <c r="D433" s="3">
        <v>-29997</v>
      </c>
      <c r="E433" s="3">
        <v>-29997</v>
      </c>
      <c r="F433" s="3">
        <v>186011245.16</v>
      </c>
      <c r="G433" s="3">
        <v>1145996006.0500002</v>
      </c>
      <c r="H433" s="3">
        <v>430350817.20999998</v>
      </c>
      <c r="J433" s="4"/>
    </row>
    <row r="434" spans="1:10">
      <c r="A434" s="4">
        <v>42633</v>
      </c>
      <c r="B434" s="3">
        <v>244233214.88</v>
      </c>
      <c r="C434" s="3">
        <v>697205751.00999999</v>
      </c>
      <c r="D434" s="3">
        <v>-29997</v>
      </c>
      <c r="E434" s="3">
        <v>-29997</v>
      </c>
      <c r="F434" s="3">
        <v>187394396.78</v>
      </c>
      <c r="G434" s="3">
        <v>1150822099.77</v>
      </c>
      <c r="H434" s="3">
        <v>430918092.18000001</v>
      </c>
      <c r="J434" s="4"/>
    </row>
    <row r="435" spans="1:10">
      <c r="A435" s="4">
        <v>42634</v>
      </c>
      <c r="B435" s="3">
        <v>247145321.04000002</v>
      </c>
      <c r="C435" s="3">
        <v>703358663.52999997</v>
      </c>
      <c r="D435" s="3">
        <v>-29997</v>
      </c>
      <c r="E435" s="3">
        <v>-29997</v>
      </c>
      <c r="F435" s="3">
        <v>188533321.76000002</v>
      </c>
      <c r="G435" s="3">
        <v>1153891019.3099999</v>
      </c>
      <c r="H435" s="3">
        <v>430850688.29000002</v>
      </c>
      <c r="J435" s="4"/>
    </row>
    <row r="436" spans="1:10">
      <c r="A436" s="4">
        <v>42635</v>
      </c>
      <c r="B436" s="3">
        <v>248791360.74000001</v>
      </c>
      <c r="C436" s="3">
        <v>707839843.32000005</v>
      </c>
      <c r="D436" s="3">
        <v>-29997</v>
      </c>
      <c r="E436" s="3">
        <v>-29997</v>
      </c>
      <c r="F436" s="3">
        <v>189997299.5</v>
      </c>
      <c r="G436" s="3">
        <v>1159906113.21</v>
      </c>
      <c r="H436" s="3">
        <v>431086155.01999998</v>
      </c>
      <c r="J436" s="4"/>
    </row>
    <row r="437" spans="1:10">
      <c r="A437" s="4">
        <v>42636</v>
      </c>
      <c r="B437" s="3">
        <v>247449539.47</v>
      </c>
      <c r="C437" s="3">
        <v>705159252.04999995</v>
      </c>
      <c r="D437" s="3">
        <v>-29997</v>
      </c>
      <c r="E437" s="3">
        <v>-29997</v>
      </c>
      <c r="F437" s="3">
        <v>190313757.78</v>
      </c>
      <c r="G437" s="3">
        <v>1160173795.1900001</v>
      </c>
      <c r="H437" s="3">
        <v>430768942.73000002</v>
      </c>
      <c r="J437" s="4"/>
    </row>
    <row r="438" spans="1:10">
      <c r="A438" s="4">
        <v>42639</v>
      </c>
      <c r="B438" s="3">
        <v>244362476.51999998</v>
      </c>
      <c r="C438" s="3">
        <v>699579854.31999993</v>
      </c>
      <c r="D438" s="3">
        <v>-29997</v>
      </c>
      <c r="E438" s="3">
        <v>-29997</v>
      </c>
      <c r="F438" s="3">
        <v>190525697.66000003</v>
      </c>
      <c r="G438" s="3">
        <v>1160811858.6600001</v>
      </c>
      <c r="H438" s="3">
        <v>430746275.59999996</v>
      </c>
      <c r="J438" s="4"/>
    </row>
    <row r="439" spans="1:10">
      <c r="A439" s="4">
        <v>42640</v>
      </c>
      <c r="B439" s="3">
        <v>246185511.66000003</v>
      </c>
      <c r="C439" s="3">
        <v>703471240.37</v>
      </c>
      <c r="D439" s="3">
        <v>-29997</v>
      </c>
      <c r="E439" s="3">
        <v>-29997</v>
      </c>
      <c r="F439" s="3">
        <v>191499444.99000001</v>
      </c>
      <c r="G439" s="3">
        <v>1164103173.6500001</v>
      </c>
      <c r="H439" s="3">
        <v>430974443.13999999</v>
      </c>
      <c r="J439" s="4"/>
    </row>
    <row r="440" spans="1:10">
      <c r="A440" s="4">
        <v>42641</v>
      </c>
      <c r="B440" s="3">
        <v>247117797.74000001</v>
      </c>
      <c r="C440" s="3">
        <v>705770733.27999997</v>
      </c>
      <c r="D440" s="3">
        <v>-29997</v>
      </c>
      <c r="E440" s="3">
        <v>-29997</v>
      </c>
      <c r="F440" s="3">
        <v>192580827.28999999</v>
      </c>
      <c r="G440" s="3">
        <v>1166877570.6799998</v>
      </c>
      <c r="H440" s="3">
        <v>430835885.14000005</v>
      </c>
      <c r="J440" s="4"/>
    </row>
    <row r="441" spans="1:10">
      <c r="A441" s="4">
        <v>42642</v>
      </c>
      <c r="B441" s="3">
        <v>247058803.18000001</v>
      </c>
      <c r="C441" s="3">
        <v>705022782.44000006</v>
      </c>
      <c r="D441" s="3">
        <v>-29997</v>
      </c>
      <c r="E441" s="3">
        <v>-29997</v>
      </c>
      <c r="F441" s="3">
        <v>193254413.94</v>
      </c>
      <c r="G441" s="3">
        <v>1167589409.96</v>
      </c>
      <c r="H441" s="3">
        <v>430825136.15999997</v>
      </c>
      <c r="J441" s="4"/>
    </row>
    <row r="442" spans="1:10">
      <c r="A442" s="4">
        <v>42643</v>
      </c>
      <c r="B442" s="3">
        <v>247729064.50999999</v>
      </c>
      <c r="C442" s="3">
        <v>706657095.98000002</v>
      </c>
      <c r="D442" s="3">
        <v>-29997</v>
      </c>
      <c r="E442" s="3">
        <v>-29997</v>
      </c>
      <c r="F442" s="3">
        <v>194048948.69999999</v>
      </c>
      <c r="G442" s="3">
        <v>1169509953.8599999</v>
      </c>
      <c r="H442" s="3">
        <v>430831852.61000001</v>
      </c>
      <c r="J442" s="4"/>
    </row>
    <row r="443" spans="1:10">
      <c r="A443" s="4">
        <v>42646</v>
      </c>
      <c r="B443" s="3">
        <v>247889070.23000002</v>
      </c>
      <c r="C443" s="3">
        <v>706263443.9799999</v>
      </c>
      <c r="D443" s="3">
        <v>-29997</v>
      </c>
      <c r="E443" s="3">
        <v>-29997</v>
      </c>
      <c r="F443" s="3">
        <v>194670805.30999997</v>
      </c>
      <c r="G443" s="3">
        <v>1174877413.0500002</v>
      </c>
      <c r="H443" s="3">
        <v>430170278.56999999</v>
      </c>
      <c r="J443" s="4"/>
    </row>
    <row r="444" spans="1:10">
      <c r="A444" s="4">
        <v>42647</v>
      </c>
      <c r="B444" s="3">
        <v>249148758.55000001</v>
      </c>
      <c r="C444" s="3">
        <v>707593904.77999997</v>
      </c>
      <c r="D444" s="3">
        <v>-29997</v>
      </c>
      <c r="E444" s="3">
        <v>-29997</v>
      </c>
      <c r="F444" s="3">
        <v>195376610.18000001</v>
      </c>
      <c r="G444" s="3">
        <v>1175485486.78</v>
      </c>
      <c r="H444" s="3">
        <v>430706023.52999997</v>
      </c>
      <c r="J444" s="4"/>
    </row>
    <row r="445" spans="1:10">
      <c r="A445" s="4">
        <v>42648</v>
      </c>
      <c r="B445" s="3">
        <v>249002441.04000002</v>
      </c>
      <c r="C445" s="3">
        <v>706649856.50999999</v>
      </c>
      <c r="D445" s="3">
        <v>-29997</v>
      </c>
      <c r="E445" s="3">
        <v>-29997</v>
      </c>
      <c r="F445" s="3">
        <v>195736797.16</v>
      </c>
      <c r="G445" s="3">
        <v>1175296342.75</v>
      </c>
      <c r="H445" s="3">
        <v>430533353.98000002</v>
      </c>
      <c r="J445" s="4"/>
    </row>
    <row r="446" spans="1:10">
      <c r="A446" s="4">
        <v>42649</v>
      </c>
      <c r="B446" s="3">
        <v>249208305.88</v>
      </c>
      <c r="C446" s="3">
        <v>707521889.4000001</v>
      </c>
      <c r="D446" s="3">
        <v>-29997</v>
      </c>
      <c r="E446" s="3">
        <v>-29997</v>
      </c>
      <c r="F446" s="3">
        <v>197058737.21000001</v>
      </c>
      <c r="G446" s="3">
        <v>1178777828.6699998</v>
      </c>
      <c r="H446" s="3">
        <v>430557296.56999999</v>
      </c>
      <c r="J446" s="4"/>
    </row>
    <row r="447" spans="1:10">
      <c r="A447" s="4">
        <v>42650</v>
      </c>
      <c r="B447" s="3">
        <v>248074983.76999998</v>
      </c>
      <c r="C447" s="3">
        <v>704526356.32000005</v>
      </c>
      <c r="D447" s="3">
        <v>-29997</v>
      </c>
      <c r="E447" s="3">
        <v>-29997</v>
      </c>
      <c r="F447" s="3">
        <v>197614424.18000001</v>
      </c>
      <c r="G447" s="3">
        <v>1179080309.1099999</v>
      </c>
      <c r="H447" s="3">
        <v>430428533.72000003</v>
      </c>
      <c r="J447" s="4"/>
    </row>
    <row r="448" spans="1:10">
      <c r="A448" s="4">
        <v>42653</v>
      </c>
      <c r="B448" s="3">
        <v>248978095.16000003</v>
      </c>
      <c r="C448" s="3">
        <v>706493658.41999996</v>
      </c>
      <c r="D448" s="3">
        <v>-29997</v>
      </c>
      <c r="E448" s="3">
        <v>-29997</v>
      </c>
      <c r="F448" s="3">
        <v>198923992.77999997</v>
      </c>
      <c r="G448" s="3">
        <v>1180102833.8</v>
      </c>
      <c r="H448" s="3">
        <v>430571099.60000002</v>
      </c>
      <c r="J448" s="4"/>
    </row>
    <row r="449" spans="1:10">
      <c r="A449" s="4">
        <v>42654</v>
      </c>
      <c r="B449" s="3">
        <v>248372692.56999999</v>
      </c>
      <c r="C449" s="3">
        <v>705728334.11000001</v>
      </c>
      <c r="D449" s="3">
        <v>-29997</v>
      </c>
      <c r="E449" s="3">
        <v>-29997</v>
      </c>
      <c r="F449" s="3">
        <v>199686688.41999999</v>
      </c>
      <c r="G449" s="3">
        <v>1182381250.8199999</v>
      </c>
      <c r="H449" s="3">
        <v>430440076.04000002</v>
      </c>
      <c r="J449" s="4"/>
    </row>
    <row r="450" spans="1:10">
      <c r="A450" s="4">
        <v>42655</v>
      </c>
      <c r="B450" s="3">
        <v>246730003.57999998</v>
      </c>
      <c r="C450" s="3">
        <v>702282251.75</v>
      </c>
      <c r="D450" s="3">
        <v>-29997</v>
      </c>
      <c r="E450" s="3">
        <v>-29997</v>
      </c>
      <c r="F450" s="3">
        <v>200030093.47999999</v>
      </c>
      <c r="G450" s="3">
        <v>1181821766.54</v>
      </c>
      <c r="H450" s="3">
        <v>430594732.64999998</v>
      </c>
      <c r="J450" s="4"/>
    </row>
    <row r="451" spans="1:10">
      <c r="A451" s="4">
        <v>42656</v>
      </c>
      <c r="B451" s="3">
        <v>245598890.94</v>
      </c>
      <c r="C451" s="3">
        <v>700516163.69000006</v>
      </c>
      <c r="D451" s="3">
        <v>-29997</v>
      </c>
      <c r="E451" s="3">
        <v>-29997</v>
      </c>
      <c r="F451" s="3">
        <v>200503892.53999999</v>
      </c>
      <c r="G451" s="3">
        <v>1183044723.0600002</v>
      </c>
      <c r="H451" s="3">
        <v>430505457.95999998</v>
      </c>
      <c r="J451" s="4"/>
    </row>
    <row r="452" spans="1:10">
      <c r="A452" s="4">
        <v>42657</v>
      </c>
      <c r="B452" s="3">
        <v>247063448.75</v>
      </c>
      <c r="C452" s="3">
        <v>703746718.08000004</v>
      </c>
      <c r="D452" s="3">
        <v>-29997</v>
      </c>
      <c r="E452" s="3">
        <v>-29997</v>
      </c>
      <c r="F452" s="3">
        <v>201716672.31</v>
      </c>
      <c r="G452" s="3">
        <v>1186522130.04</v>
      </c>
      <c r="H452" s="3">
        <v>430580155.5</v>
      </c>
      <c r="J452" s="4"/>
    </row>
    <row r="453" spans="1:10">
      <c r="A453" s="4">
        <v>42660</v>
      </c>
      <c r="B453" s="3">
        <v>246720931.54000002</v>
      </c>
      <c r="C453" s="3">
        <v>703413979.25999999</v>
      </c>
      <c r="D453" s="3">
        <v>-29997</v>
      </c>
      <c r="E453" s="3">
        <v>-29997</v>
      </c>
      <c r="F453" s="3">
        <v>202525194.21000001</v>
      </c>
      <c r="G453" s="3">
        <v>1187362769.3</v>
      </c>
      <c r="H453" s="3">
        <v>430437017.11999995</v>
      </c>
      <c r="J453" s="4"/>
    </row>
    <row r="454" spans="1:10">
      <c r="A454" s="4">
        <v>42661</v>
      </c>
      <c r="B454" s="3">
        <v>249340452.69</v>
      </c>
      <c r="C454" s="3">
        <v>709023148.92999995</v>
      </c>
      <c r="D454" s="3">
        <v>-29997</v>
      </c>
      <c r="E454" s="3">
        <v>-29997</v>
      </c>
      <c r="F454" s="3">
        <v>203757315.81999999</v>
      </c>
      <c r="G454" s="3">
        <v>1190872948.04</v>
      </c>
      <c r="H454" s="3">
        <v>430643123.92000002</v>
      </c>
      <c r="J454" s="4"/>
    </row>
    <row r="455" spans="1:10">
      <c r="A455" s="4">
        <v>42662</v>
      </c>
      <c r="B455" s="3">
        <v>249923940.44</v>
      </c>
      <c r="C455" s="3">
        <v>710369023.95000005</v>
      </c>
      <c r="D455" s="3">
        <v>-29997</v>
      </c>
      <c r="E455" s="3">
        <v>-29997</v>
      </c>
      <c r="F455" s="3">
        <v>204827922.66999999</v>
      </c>
      <c r="G455" s="3">
        <v>1193064749.97</v>
      </c>
      <c r="H455" s="3">
        <v>430628415.05000001</v>
      </c>
      <c r="J455" s="4"/>
    </row>
    <row r="456" spans="1:10">
      <c r="A456" s="4">
        <v>42663</v>
      </c>
      <c r="B456" s="3">
        <v>249892870.99000001</v>
      </c>
      <c r="C456" s="3">
        <v>711736715.37</v>
      </c>
      <c r="D456" s="3">
        <v>-29997</v>
      </c>
      <c r="E456" s="3">
        <v>-29997</v>
      </c>
      <c r="F456" s="3">
        <v>205694740.29000002</v>
      </c>
      <c r="G456" s="3">
        <v>1195989114.1899998</v>
      </c>
      <c r="H456" s="3">
        <v>430288507.87</v>
      </c>
      <c r="J456" s="4"/>
    </row>
    <row r="457" spans="1:10">
      <c r="A457" s="4">
        <v>42664</v>
      </c>
      <c r="B457" s="3">
        <v>250150712.62</v>
      </c>
      <c r="C457" s="3">
        <v>712567272.63999999</v>
      </c>
      <c r="D457" s="3">
        <v>-29997</v>
      </c>
      <c r="E457" s="3">
        <v>-29997</v>
      </c>
      <c r="F457" s="3">
        <v>206724127.32000002</v>
      </c>
      <c r="G457" s="3">
        <v>1197468066.99</v>
      </c>
      <c r="H457" s="3">
        <v>430547262.41000003</v>
      </c>
      <c r="J457" s="4"/>
    </row>
    <row r="458" spans="1:10">
      <c r="A458" s="4">
        <v>42667</v>
      </c>
      <c r="B458" s="3">
        <v>250288248.68000001</v>
      </c>
      <c r="C458" s="3">
        <v>712779386.72000003</v>
      </c>
      <c r="D458" s="3">
        <v>-29997</v>
      </c>
      <c r="E458" s="3">
        <v>-29997</v>
      </c>
      <c r="F458" s="3">
        <v>207499087.06</v>
      </c>
      <c r="G458" s="3">
        <v>1198897685.4599998</v>
      </c>
      <c r="H458" s="3">
        <v>430518137.63</v>
      </c>
      <c r="J458" s="4"/>
    </row>
    <row r="459" spans="1:10">
      <c r="A459" s="4">
        <v>42668</v>
      </c>
      <c r="B459" s="3">
        <v>249756068.13</v>
      </c>
      <c r="C459" s="3">
        <v>712022594.55999994</v>
      </c>
      <c r="D459" s="3">
        <v>-29997</v>
      </c>
      <c r="E459" s="3">
        <v>-29997</v>
      </c>
      <c r="F459" s="3">
        <v>208510680.26000002</v>
      </c>
      <c r="G459" s="3">
        <v>1199854888.5</v>
      </c>
      <c r="H459" s="3">
        <v>429616466.35000002</v>
      </c>
      <c r="J459" s="4"/>
    </row>
    <row r="460" spans="1:10">
      <c r="A460" s="4">
        <v>42669</v>
      </c>
      <c r="B460" s="3">
        <v>249216507.29999998</v>
      </c>
      <c r="C460" s="3">
        <v>709837916.54999995</v>
      </c>
      <c r="D460" s="3">
        <v>-29997</v>
      </c>
      <c r="E460" s="3">
        <v>-29997</v>
      </c>
      <c r="F460" s="3">
        <v>213662959.94</v>
      </c>
      <c r="G460" s="3">
        <v>1198846043.29</v>
      </c>
      <c r="H460" s="3">
        <v>429642676.71999997</v>
      </c>
      <c r="J460" s="4"/>
    </row>
    <row r="461" spans="1:10">
      <c r="A461" s="4">
        <v>42670</v>
      </c>
      <c r="B461" s="3">
        <v>248496293.53</v>
      </c>
      <c r="C461" s="3">
        <v>707774056.78999996</v>
      </c>
      <c r="D461" s="3">
        <v>-29997</v>
      </c>
      <c r="E461" s="3">
        <v>-29997</v>
      </c>
      <c r="F461" s="3">
        <v>214025212.66</v>
      </c>
      <c r="G461" s="3">
        <v>1196022557.8299999</v>
      </c>
      <c r="H461" s="3">
        <v>429383629.71999997</v>
      </c>
      <c r="J461" s="4"/>
    </row>
    <row r="462" spans="1:10">
      <c r="A462" s="4">
        <v>42671</v>
      </c>
      <c r="B462" s="3">
        <v>248783629.50999999</v>
      </c>
      <c r="C462" s="3">
        <v>708545755.93000007</v>
      </c>
      <c r="D462" s="3">
        <v>-29997</v>
      </c>
      <c r="E462" s="3">
        <v>-29997</v>
      </c>
      <c r="F462" s="3">
        <v>214948764.75</v>
      </c>
      <c r="G462" s="3">
        <v>1196818674.46</v>
      </c>
      <c r="H462" s="3">
        <v>428757059.27999997</v>
      </c>
      <c r="J462" s="4"/>
    </row>
    <row r="463" spans="1:10">
      <c r="A463" s="4">
        <v>42674</v>
      </c>
      <c r="B463" s="3">
        <v>248062890.39999998</v>
      </c>
      <c r="C463" s="3">
        <v>707946826.48000002</v>
      </c>
      <c r="D463" s="3">
        <v>-29997</v>
      </c>
      <c r="E463" s="3">
        <v>-29997</v>
      </c>
      <c r="F463" s="3">
        <v>215616141.63000003</v>
      </c>
      <c r="G463" s="3">
        <v>1197910544.72</v>
      </c>
      <c r="H463" s="3">
        <v>429011135.04999995</v>
      </c>
      <c r="J463" s="4"/>
    </row>
    <row r="464" spans="1:10">
      <c r="A464" s="4">
        <v>42676</v>
      </c>
      <c r="B464" s="3">
        <v>243616775.29000002</v>
      </c>
      <c r="C464" s="3">
        <v>698759627.96000004</v>
      </c>
      <c r="D464" s="3">
        <v>-29997</v>
      </c>
      <c r="E464" s="3">
        <v>-29997</v>
      </c>
      <c r="F464" s="3">
        <v>215564989.11999997</v>
      </c>
      <c r="G464" s="3">
        <v>1195882192.6700001</v>
      </c>
      <c r="H464" s="3">
        <v>428375985.41999996</v>
      </c>
      <c r="J464" s="4"/>
    </row>
    <row r="465" spans="1:10">
      <c r="A465" s="4">
        <v>42677</v>
      </c>
      <c r="B465" s="3">
        <v>243589280.82999998</v>
      </c>
      <c r="C465" s="3">
        <v>698776159.68999994</v>
      </c>
      <c r="D465" s="3">
        <v>-29997</v>
      </c>
      <c r="E465" s="3">
        <v>-29997</v>
      </c>
      <c r="F465" s="3">
        <v>215835986.31</v>
      </c>
      <c r="G465" s="3">
        <v>1196157237.3099999</v>
      </c>
      <c r="H465" s="3">
        <v>429509557.18000001</v>
      </c>
      <c r="J465" s="4"/>
    </row>
    <row r="466" spans="1:10">
      <c r="A466" s="4">
        <v>42678</v>
      </c>
      <c r="B466" s="3">
        <v>241655574.21000001</v>
      </c>
      <c r="C466" s="3">
        <v>695025621.85000002</v>
      </c>
      <c r="D466" s="3">
        <v>-29997</v>
      </c>
      <c r="E466" s="3">
        <v>-29997</v>
      </c>
      <c r="F466" s="3">
        <v>216166639.08000001</v>
      </c>
      <c r="G466" s="3">
        <v>1197264064.1600001</v>
      </c>
      <c r="H466" s="3">
        <v>429674874.16000003</v>
      </c>
      <c r="J466" s="4"/>
    </row>
    <row r="467" spans="1:10">
      <c r="A467" s="4">
        <v>42681</v>
      </c>
      <c r="B467" s="3">
        <v>246683876.99000001</v>
      </c>
      <c r="C467" s="3">
        <v>704783491.46999991</v>
      </c>
      <c r="D467" s="3">
        <v>-29997</v>
      </c>
      <c r="E467" s="3">
        <v>-29997</v>
      </c>
      <c r="F467" s="3">
        <v>218664980.35000002</v>
      </c>
      <c r="G467" s="3">
        <v>1202546232.8400002</v>
      </c>
      <c r="H467" s="3">
        <v>429903157.61000001</v>
      </c>
      <c r="J467" s="4"/>
    </row>
    <row r="468" spans="1:10">
      <c r="A468" s="4">
        <v>42682</v>
      </c>
      <c r="B468" s="3">
        <v>247140069.19</v>
      </c>
      <c r="C468" s="3">
        <v>705509347.38</v>
      </c>
      <c r="D468" s="3">
        <v>-29997</v>
      </c>
      <c r="E468" s="3">
        <v>-29997</v>
      </c>
      <c r="F468" s="3">
        <v>219385850.14000002</v>
      </c>
      <c r="G468" s="3">
        <v>1202922793.8600001</v>
      </c>
      <c r="H468" s="3">
        <v>429899198.5</v>
      </c>
      <c r="J468" s="4"/>
    </row>
    <row r="469" spans="1:10">
      <c r="A469" s="4">
        <v>42683</v>
      </c>
      <c r="B469" s="3">
        <v>247812758.95999998</v>
      </c>
      <c r="C469" s="3">
        <v>707209262.99000001</v>
      </c>
      <c r="D469" s="3">
        <v>-29997</v>
      </c>
      <c r="E469" s="3">
        <v>-29997</v>
      </c>
      <c r="F469" s="3">
        <v>220148012.34</v>
      </c>
      <c r="G469" s="3">
        <v>1203768573.51</v>
      </c>
      <c r="H469" s="3">
        <v>428115056.33999997</v>
      </c>
      <c r="J469" s="4"/>
    </row>
    <row r="470" spans="1:10">
      <c r="A470" s="4">
        <v>42684</v>
      </c>
      <c r="B470" s="3">
        <v>250019133.08000001</v>
      </c>
      <c r="C470" s="3">
        <v>710461728.11999989</v>
      </c>
      <c r="D470" s="3">
        <v>-29997</v>
      </c>
      <c r="E470" s="3">
        <v>-29997</v>
      </c>
      <c r="F470" s="3">
        <v>221035007.37</v>
      </c>
      <c r="G470" s="3">
        <v>1202317476.9000001</v>
      </c>
      <c r="H470" s="3">
        <v>427192394.78000003</v>
      </c>
      <c r="J470" s="4"/>
    </row>
    <row r="471" spans="1:10">
      <c r="A471" s="4">
        <v>42685</v>
      </c>
      <c r="B471" s="3">
        <v>249299709.43000001</v>
      </c>
      <c r="C471" s="3">
        <v>707850251.19000006</v>
      </c>
      <c r="D471" s="3">
        <v>-29997</v>
      </c>
      <c r="E471" s="3">
        <v>-29997</v>
      </c>
      <c r="F471" s="3">
        <v>220937594.60999998</v>
      </c>
      <c r="G471" s="3">
        <v>1199070227.3899999</v>
      </c>
      <c r="H471" s="3">
        <v>426928208.54000002</v>
      </c>
      <c r="J471" s="4"/>
    </row>
    <row r="472" spans="1:10">
      <c r="A472" s="4">
        <v>42688</v>
      </c>
      <c r="B472" s="3">
        <v>251393083.59999996</v>
      </c>
      <c r="C472" s="3">
        <v>712037532.41999996</v>
      </c>
      <c r="D472" s="3">
        <v>-29997</v>
      </c>
      <c r="E472" s="3">
        <v>-29997</v>
      </c>
      <c r="F472" s="3">
        <v>221981279.82999998</v>
      </c>
      <c r="G472" s="3">
        <v>1200492925.5799999</v>
      </c>
      <c r="H472" s="3">
        <v>426993928.69</v>
      </c>
      <c r="J472" s="4"/>
    </row>
    <row r="473" spans="1:10">
      <c r="A473" s="4">
        <v>42689</v>
      </c>
      <c r="B473" s="3">
        <v>252273998.72</v>
      </c>
      <c r="C473" s="3">
        <v>714709739.63</v>
      </c>
      <c r="D473" s="3">
        <v>-29997</v>
      </c>
      <c r="E473" s="3">
        <v>-29997</v>
      </c>
      <c r="F473" s="3">
        <v>223057462.75</v>
      </c>
      <c r="G473" s="3">
        <v>1204419301.27</v>
      </c>
      <c r="H473" s="3">
        <v>427231166.81999999</v>
      </c>
      <c r="J473" s="4"/>
    </row>
    <row r="474" spans="1:10">
      <c r="A474" s="4">
        <v>42690</v>
      </c>
      <c r="B474" s="3">
        <v>252356048.43000001</v>
      </c>
      <c r="C474" s="3">
        <v>714484934.28999996</v>
      </c>
      <c r="D474" s="3">
        <v>-29997</v>
      </c>
      <c r="E474" s="3">
        <v>-29997</v>
      </c>
      <c r="F474" s="3">
        <v>223726187.06</v>
      </c>
      <c r="G474" s="3">
        <v>1203027826.97</v>
      </c>
      <c r="H474" s="3">
        <v>427429557.38999999</v>
      </c>
      <c r="J474" s="4"/>
    </row>
    <row r="475" spans="1:10">
      <c r="A475" s="4">
        <v>42691</v>
      </c>
      <c r="B475" s="3">
        <v>253772388.56</v>
      </c>
      <c r="C475" s="3">
        <v>716736682.15999997</v>
      </c>
      <c r="D475" s="3">
        <v>-29997</v>
      </c>
      <c r="E475" s="3">
        <v>-29997</v>
      </c>
      <c r="F475" s="3">
        <v>224691587.59999999</v>
      </c>
      <c r="G475" s="3">
        <v>1204032119.6799998</v>
      </c>
      <c r="H475" s="3">
        <v>427237251.49000001</v>
      </c>
      <c r="J475" s="4"/>
    </row>
    <row r="476" spans="1:10">
      <c r="A476" s="4">
        <v>42692</v>
      </c>
      <c r="B476" s="3">
        <v>254565563.25</v>
      </c>
      <c r="C476" s="3">
        <v>718145072.72000003</v>
      </c>
      <c r="D476" s="3">
        <v>-29997</v>
      </c>
      <c r="E476" s="3">
        <v>-29997</v>
      </c>
      <c r="F476" s="3">
        <v>225479641.91</v>
      </c>
      <c r="G476" s="3">
        <v>1205530241.96</v>
      </c>
      <c r="H476" s="3">
        <v>427303927.01999998</v>
      </c>
      <c r="J476" s="4"/>
    </row>
    <row r="477" spans="1:10">
      <c r="A477" s="4">
        <v>42695</v>
      </c>
      <c r="B477" s="3">
        <v>254579039.48000002</v>
      </c>
      <c r="C477" s="3">
        <v>719180841.94000006</v>
      </c>
      <c r="D477" s="3">
        <v>-29997</v>
      </c>
      <c r="E477" s="3">
        <v>-29997</v>
      </c>
      <c r="F477" s="3">
        <v>226196509.46999997</v>
      </c>
      <c r="G477" s="3">
        <v>1206281036.1900001</v>
      </c>
      <c r="H477" s="3">
        <v>426788861.80999994</v>
      </c>
      <c r="J477" s="4"/>
    </row>
    <row r="478" spans="1:10">
      <c r="A478" s="4">
        <v>42696</v>
      </c>
      <c r="B478" s="3">
        <v>255529765.55000001</v>
      </c>
      <c r="C478" s="3">
        <v>722241390.68000007</v>
      </c>
      <c r="D478" s="3">
        <v>-29997</v>
      </c>
      <c r="E478" s="3">
        <v>-29997</v>
      </c>
      <c r="F478" s="3">
        <v>227394769.80999997</v>
      </c>
      <c r="G478" s="3">
        <v>1210351429</v>
      </c>
      <c r="H478" s="3">
        <v>426924283.79000002</v>
      </c>
      <c r="J478" s="4"/>
    </row>
    <row r="479" spans="1:10">
      <c r="A479" s="4">
        <v>42697</v>
      </c>
      <c r="B479" s="3">
        <v>255272997.26999998</v>
      </c>
      <c r="C479" s="3">
        <v>721671024.93000007</v>
      </c>
      <c r="D479" s="3">
        <v>-29997</v>
      </c>
      <c r="E479" s="3">
        <v>-29997</v>
      </c>
      <c r="F479" s="3">
        <v>227393661.11999997</v>
      </c>
      <c r="G479" s="3">
        <v>1207794295.3800001</v>
      </c>
      <c r="H479" s="3">
        <v>427124649.96000004</v>
      </c>
      <c r="J479" s="4"/>
    </row>
    <row r="480" spans="1:10">
      <c r="A480" s="4">
        <v>42698</v>
      </c>
      <c r="B480" s="3">
        <v>255855979.11000001</v>
      </c>
      <c r="C480" s="3">
        <v>722814589.12</v>
      </c>
      <c r="D480" s="3">
        <v>-29997</v>
      </c>
      <c r="E480" s="3">
        <v>-29997</v>
      </c>
      <c r="F480" s="3">
        <v>228149196.87</v>
      </c>
      <c r="G480" s="3">
        <v>1208217538.5699999</v>
      </c>
      <c r="H480" s="3">
        <v>426455860.02999997</v>
      </c>
      <c r="J480" s="4"/>
    </row>
    <row r="481" spans="1:10">
      <c r="A481" s="4">
        <v>42699</v>
      </c>
      <c r="B481" s="3">
        <v>256402694.87</v>
      </c>
      <c r="C481" s="3">
        <v>723917557.07999992</v>
      </c>
      <c r="D481" s="3">
        <v>-29997</v>
      </c>
      <c r="E481" s="3">
        <v>-29997</v>
      </c>
      <c r="F481" s="3">
        <v>228924936.73999998</v>
      </c>
      <c r="G481" s="3">
        <v>1209131596.5500002</v>
      </c>
      <c r="H481" s="3">
        <v>427565907.44999999</v>
      </c>
      <c r="J481" s="4"/>
    </row>
    <row r="482" spans="1:10">
      <c r="A482" s="4">
        <v>42702</v>
      </c>
      <c r="B482" s="3">
        <v>255178689.41000003</v>
      </c>
      <c r="C482" s="3">
        <v>722020893.22000003</v>
      </c>
      <c r="D482" s="3">
        <v>-29997</v>
      </c>
      <c r="E482" s="3">
        <v>-29997</v>
      </c>
      <c r="F482" s="3">
        <v>229499773</v>
      </c>
      <c r="G482" s="3">
        <v>1210330632.4699998</v>
      </c>
      <c r="H482" s="3">
        <v>428106263.01000005</v>
      </c>
      <c r="J482" s="4"/>
    </row>
    <row r="483" spans="1:10">
      <c r="A483" s="4">
        <v>42703</v>
      </c>
      <c r="B483" s="3">
        <v>255201166.85999998</v>
      </c>
      <c r="C483" s="3">
        <v>722205548.42999995</v>
      </c>
      <c r="D483" s="3">
        <v>-29997</v>
      </c>
      <c r="E483" s="3">
        <v>-29997</v>
      </c>
      <c r="F483" s="3">
        <v>230586987.38999999</v>
      </c>
      <c r="G483" s="3">
        <v>1213026580.3</v>
      </c>
      <c r="H483" s="3">
        <v>427856399.60000002</v>
      </c>
      <c r="J483" s="4"/>
    </row>
    <row r="484" spans="1:10">
      <c r="A484" s="4">
        <v>42704</v>
      </c>
      <c r="B484" s="3">
        <v>255215036.34</v>
      </c>
      <c r="C484" s="3">
        <v>721855198.45000005</v>
      </c>
      <c r="D484" s="3">
        <v>-29997</v>
      </c>
      <c r="E484" s="3">
        <v>-29997</v>
      </c>
      <c r="F484" s="3">
        <v>230633704.63</v>
      </c>
      <c r="G484" s="3">
        <v>1211063910.6400001</v>
      </c>
      <c r="H484" s="3">
        <v>427125363.63</v>
      </c>
      <c r="J484" s="4"/>
    </row>
    <row r="485" spans="1:10">
      <c r="A485" s="4">
        <v>42705</v>
      </c>
      <c r="B485" s="3">
        <v>254625650.48000002</v>
      </c>
      <c r="C485" s="3">
        <v>719175408.50999999</v>
      </c>
      <c r="D485" s="3">
        <v>-29997</v>
      </c>
      <c r="E485" s="3">
        <v>-29997</v>
      </c>
      <c r="F485" s="3">
        <v>230353365.76999998</v>
      </c>
      <c r="G485" s="3">
        <v>1209045204.5800002</v>
      </c>
      <c r="H485" s="3">
        <v>426357272.97000003</v>
      </c>
      <c r="J485" s="4"/>
    </row>
    <row r="486" spans="1:10">
      <c r="A486" s="4">
        <v>42706</v>
      </c>
      <c r="B486" s="3">
        <v>253211604.84</v>
      </c>
      <c r="C486" s="3">
        <v>718634223.95000005</v>
      </c>
      <c r="D486" s="3">
        <v>-29997</v>
      </c>
      <c r="E486" s="3">
        <v>-29997</v>
      </c>
      <c r="F486" s="3">
        <v>231469641.22999999</v>
      </c>
      <c r="G486" s="3">
        <v>1213065104.8699999</v>
      </c>
      <c r="H486" s="3">
        <v>426660681.44</v>
      </c>
      <c r="J486" s="4"/>
    </row>
    <row r="487" spans="1:10">
      <c r="A487" s="4">
        <v>42709</v>
      </c>
      <c r="B487" s="3">
        <v>253979802.31999999</v>
      </c>
      <c r="C487" s="3">
        <v>719734667.70000005</v>
      </c>
      <c r="D487" s="3">
        <v>-29997</v>
      </c>
      <c r="E487" s="3">
        <v>-29997</v>
      </c>
      <c r="F487" s="3">
        <v>231887447.68999997</v>
      </c>
      <c r="G487" s="3">
        <v>1212573934.45</v>
      </c>
      <c r="H487" s="3">
        <v>426622148.36000001</v>
      </c>
      <c r="J487" s="4"/>
    </row>
    <row r="488" spans="1:10">
      <c r="A488" s="4">
        <v>42710</v>
      </c>
      <c r="B488" s="3">
        <v>255398320.01999998</v>
      </c>
      <c r="C488" s="3">
        <v>723557768.57999992</v>
      </c>
      <c r="D488" s="3">
        <v>-29997</v>
      </c>
      <c r="E488" s="3">
        <v>-29997</v>
      </c>
      <c r="F488" s="3">
        <v>233143796.00000003</v>
      </c>
      <c r="G488" s="3">
        <v>1214636623.6500001</v>
      </c>
      <c r="H488" s="3">
        <v>426913598.31</v>
      </c>
      <c r="J488" s="4"/>
    </row>
    <row r="489" spans="1:10">
      <c r="A489" s="4">
        <v>42711</v>
      </c>
      <c r="B489" s="3">
        <v>257779406.11000001</v>
      </c>
      <c r="C489" s="3">
        <v>728964657.67999995</v>
      </c>
      <c r="D489" s="3">
        <v>-29997</v>
      </c>
      <c r="E489" s="3">
        <v>-29997</v>
      </c>
      <c r="F489" s="3">
        <v>234561213.67999998</v>
      </c>
      <c r="G489" s="3">
        <v>1218504624.5699999</v>
      </c>
      <c r="H489" s="3">
        <v>427213802.97000003</v>
      </c>
      <c r="J489" s="4"/>
    </row>
    <row r="490" spans="1:10">
      <c r="A490" s="4">
        <v>42713</v>
      </c>
      <c r="B490" s="3">
        <v>263539491.81999999</v>
      </c>
      <c r="C490" s="3">
        <v>740893932.51999998</v>
      </c>
      <c r="D490" s="3">
        <v>-29997</v>
      </c>
      <c r="E490" s="3">
        <v>-29997</v>
      </c>
      <c r="F490" s="3">
        <v>236844436.94999999</v>
      </c>
      <c r="G490" s="3">
        <v>1221516890.0899999</v>
      </c>
      <c r="H490" s="3">
        <v>427973150.19</v>
      </c>
      <c r="J490" s="4"/>
    </row>
    <row r="491" spans="1:10">
      <c r="A491" s="4">
        <v>42716</v>
      </c>
      <c r="B491" s="3">
        <v>261862543.25</v>
      </c>
      <c r="C491" s="3">
        <v>737788338.26999998</v>
      </c>
      <c r="D491" s="3">
        <v>-29997</v>
      </c>
      <c r="E491" s="3">
        <v>-29997</v>
      </c>
      <c r="F491" s="3">
        <v>236914014.78999999</v>
      </c>
      <c r="G491" s="3">
        <v>1220759547.6200001</v>
      </c>
      <c r="H491" s="3">
        <v>428019529.82999998</v>
      </c>
      <c r="J491" s="4"/>
    </row>
    <row r="492" spans="1:10">
      <c r="A492" s="4">
        <v>42717</v>
      </c>
      <c r="B492" s="3">
        <v>263423932.34999999</v>
      </c>
      <c r="C492" s="3">
        <v>740776460.87</v>
      </c>
      <c r="D492" s="3">
        <v>-29997</v>
      </c>
      <c r="E492" s="3">
        <v>-29997</v>
      </c>
      <c r="F492" s="3">
        <v>238020678.23000002</v>
      </c>
      <c r="G492" s="3">
        <v>1225332359.4199998</v>
      </c>
      <c r="H492" s="3">
        <v>427827950.06</v>
      </c>
      <c r="J492" s="4"/>
    </row>
    <row r="493" spans="1:10">
      <c r="A493" s="4">
        <v>42718</v>
      </c>
      <c r="B493" s="3">
        <v>261964872.81</v>
      </c>
      <c r="C493" s="3">
        <v>738763072.97000003</v>
      </c>
      <c r="D493" s="3">
        <v>-29997</v>
      </c>
      <c r="E493" s="3">
        <v>-29997</v>
      </c>
      <c r="F493" s="3">
        <v>238424557.26999998</v>
      </c>
      <c r="G493" s="3">
        <v>1225143010.77</v>
      </c>
      <c r="H493" s="3">
        <v>427874114.47000003</v>
      </c>
      <c r="J493" s="4"/>
    </row>
    <row r="494" spans="1:10">
      <c r="A494" s="4">
        <v>42719</v>
      </c>
      <c r="B494" s="3">
        <v>264877666.56</v>
      </c>
      <c r="C494" s="3">
        <v>742682140.98000002</v>
      </c>
      <c r="D494" s="3">
        <v>-29997</v>
      </c>
      <c r="E494" s="3">
        <v>-29997</v>
      </c>
      <c r="F494" s="3">
        <v>239442692.38000003</v>
      </c>
      <c r="G494" s="3">
        <v>1226892148.9400001</v>
      </c>
      <c r="H494" s="3">
        <v>426658901.10999995</v>
      </c>
      <c r="J494" s="4"/>
    </row>
    <row r="495" spans="1:10">
      <c r="A495" s="4">
        <v>42720</v>
      </c>
      <c r="B495" s="3">
        <v>264657917.43000001</v>
      </c>
      <c r="C495" s="3">
        <v>742453365.69000006</v>
      </c>
      <c r="D495" s="3">
        <v>-29997</v>
      </c>
      <c r="E495" s="3">
        <v>-29997</v>
      </c>
      <c r="F495" s="3">
        <v>240667848.72999999</v>
      </c>
      <c r="G495" s="3">
        <v>1228297322.5899999</v>
      </c>
      <c r="H495" s="3">
        <v>426893939.29000002</v>
      </c>
      <c r="J495" s="4"/>
    </row>
    <row r="496" spans="1:10">
      <c r="A496" s="4">
        <v>42723</v>
      </c>
      <c r="B496" s="3">
        <v>265458465.75</v>
      </c>
      <c r="C496" s="3">
        <v>744679405.25999999</v>
      </c>
      <c r="D496" s="3">
        <v>-29997</v>
      </c>
      <c r="E496" s="3">
        <v>-29997</v>
      </c>
      <c r="F496" s="3">
        <v>242100351.49000001</v>
      </c>
      <c r="G496" s="3">
        <v>1232222051.9200001</v>
      </c>
      <c r="H496" s="3">
        <v>427112294.52999997</v>
      </c>
      <c r="J496" s="4"/>
    </row>
    <row r="497" spans="1:10">
      <c r="A497" s="4">
        <v>42724</v>
      </c>
      <c r="B497" s="3">
        <v>267189478.03</v>
      </c>
      <c r="C497" s="3">
        <v>748384849.95000005</v>
      </c>
      <c r="D497" s="3">
        <v>-29997</v>
      </c>
      <c r="E497" s="3">
        <v>-29997</v>
      </c>
      <c r="F497" s="3">
        <v>243312802.13999999</v>
      </c>
      <c r="G497" s="3">
        <v>1233730785.3899999</v>
      </c>
      <c r="H497" s="3">
        <v>427140229.11000001</v>
      </c>
      <c r="J497" s="4"/>
    </row>
    <row r="498" spans="1:10">
      <c r="A498" s="4">
        <v>42725</v>
      </c>
      <c r="B498" s="3">
        <v>266012983.76999998</v>
      </c>
      <c r="C498" s="3">
        <v>746380306.61000001</v>
      </c>
      <c r="D498" s="3">
        <v>-29997</v>
      </c>
      <c r="E498" s="3">
        <v>-29997</v>
      </c>
      <c r="F498" s="3">
        <v>243711377.68000001</v>
      </c>
      <c r="G498" s="3">
        <v>1234442950.95</v>
      </c>
      <c r="H498" s="3">
        <v>430169645.29000002</v>
      </c>
      <c r="J498" s="4"/>
    </row>
    <row r="499" spans="1:10">
      <c r="A499" s="4">
        <v>42726</v>
      </c>
      <c r="B499" s="3">
        <v>265215262.14000002</v>
      </c>
      <c r="C499" s="3">
        <v>743740642.46000004</v>
      </c>
      <c r="D499" s="3">
        <v>-29997</v>
      </c>
      <c r="E499" s="3">
        <v>-29997</v>
      </c>
      <c r="F499" s="3">
        <v>243810697.17000002</v>
      </c>
      <c r="G499" s="3">
        <v>1232522542.3899999</v>
      </c>
      <c r="H499" s="3">
        <v>430423180.13999999</v>
      </c>
      <c r="J499" s="4"/>
    </row>
    <row r="500" spans="1:10">
      <c r="A500" s="4">
        <v>42727</v>
      </c>
      <c r="B500" s="3">
        <v>265690264.73000002</v>
      </c>
      <c r="C500" s="3">
        <v>745779026.48000002</v>
      </c>
      <c r="D500" s="3">
        <v>-29997</v>
      </c>
      <c r="E500" s="3">
        <v>-29997</v>
      </c>
      <c r="F500" s="3">
        <v>244873879.56999999</v>
      </c>
      <c r="G500" s="3">
        <v>1235301020.0999999</v>
      </c>
      <c r="H500" s="3">
        <v>430380188.65000004</v>
      </c>
      <c r="J500" s="4"/>
    </row>
    <row r="501" spans="1:10">
      <c r="A501" s="4">
        <v>42731</v>
      </c>
      <c r="B501" s="3">
        <v>265712081.85000002</v>
      </c>
      <c r="C501" s="3">
        <v>746464813.33000004</v>
      </c>
      <c r="D501" s="3">
        <v>-29997</v>
      </c>
      <c r="E501" s="3">
        <v>-29997</v>
      </c>
      <c r="F501" s="3">
        <v>245893307.56999999</v>
      </c>
      <c r="G501" s="3">
        <v>1237012314.2900002</v>
      </c>
      <c r="H501" s="3">
        <v>431828845.03000003</v>
      </c>
      <c r="J501" s="4"/>
    </row>
    <row r="502" spans="1:10">
      <c r="A502" s="4">
        <v>42732</v>
      </c>
      <c r="B502" s="3">
        <v>265683365.97</v>
      </c>
      <c r="C502" s="3">
        <v>747131721.65999997</v>
      </c>
      <c r="D502" s="3">
        <v>-29997</v>
      </c>
      <c r="E502" s="3">
        <v>-29997</v>
      </c>
      <c r="F502" s="3">
        <v>246515440</v>
      </c>
      <c r="G502" s="3">
        <v>1238992354.9100001</v>
      </c>
      <c r="H502" s="3">
        <v>432162853.59999996</v>
      </c>
      <c r="J502" s="4"/>
    </row>
    <row r="503" spans="1:10">
      <c r="A503" s="4">
        <v>42733</v>
      </c>
      <c r="B503" s="3">
        <v>264603483.09999996</v>
      </c>
      <c r="C503" s="3">
        <v>745887564.33000004</v>
      </c>
      <c r="D503" s="3">
        <v>-29997</v>
      </c>
      <c r="E503" s="3">
        <v>-29997</v>
      </c>
      <c r="F503" s="3">
        <v>246682008.65000001</v>
      </c>
      <c r="G503" s="3">
        <v>1239970174.25</v>
      </c>
      <c r="H503" s="3">
        <v>432050680.04000002</v>
      </c>
      <c r="J503" s="4"/>
    </row>
    <row r="504" spans="1:10">
      <c r="A504" s="4">
        <v>42734</v>
      </c>
      <c r="B504" s="3">
        <v>263275652.78999999</v>
      </c>
      <c r="C504" s="3">
        <v>742499759.75999999</v>
      </c>
      <c r="D504" s="3">
        <v>-29997</v>
      </c>
      <c r="E504" s="3">
        <v>-29997</v>
      </c>
      <c r="F504" s="3">
        <v>246478338.82999998</v>
      </c>
      <c r="G504" s="3">
        <v>1237766543.98</v>
      </c>
      <c r="H504" s="3">
        <v>432450442.75999999</v>
      </c>
      <c r="J504" s="4"/>
    </row>
    <row r="505" spans="1:10">
      <c r="A505" s="4">
        <v>42737</v>
      </c>
      <c r="B505" s="3">
        <v>264330495.87</v>
      </c>
      <c r="C505" s="3">
        <v>745041845.08999991</v>
      </c>
      <c r="D505" s="3">
        <v>-29997</v>
      </c>
      <c r="E505" s="3">
        <v>-29997</v>
      </c>
      <c r="F505" s="3">
        <v>247389996.01000002</v>
      </c>
      <c r="G505" s="3">
        <v>1240704558.52</v>
      </c>
      <c r="H505" s="3">
        <v>432206911.60999995</v>
      </c>
      <c r="J505" s="4"/>
    </row>
    <row r="506" spans="1:10">
      <c r="A506" s="4">
        <v>42738</v>
      </c>
      <c r="B506" s="3">
        <v>269866594.74000001</v>
      </c>
      <c r="C506" s="3">
        <v>749304658.88</v>
      </c>
      <c r="D506" s="3">
        <v>-29997</v>
      </c>
      <c r="E506" s="3">
        <v>-29997</v>
      </c>
      <c r="F506" s="3">
        <v>248173793.23999998</v>
      </c>
      <c r="G506" s="3">
        <v>1239394216.6600001</v>
      </c>
      <c r="H506" s="3">
        <v>432262493.31999999</v>
      </c>
      <c r="J506" s="4"/>
    </row>
    <row r="507" spans="1:10">
      <c r="A507" s="4">
        <v>42739</v>
      </c>
      <c r="B507" s="3">
        <v>270902742.07999998</v>
      </c>
      <c r="C507" s="3">
        <v>751250458.29999995</v>
      </c>
      <c r="D507" s="3">
        <v>-29997</v>
      </c>
      <c r="E507" s="3">
        <v>-29997</v>
      </c>
      <c r="F507" s="3">
        <v>249405333.78000003</v>
      </c>
      <c r="G507" s="3">
        <v>1241311139.6800001</v>
      </c>
      <c r="H507" s="3">
        <v>436500626.25999999</v>
      </c>
      <c r="J507" s="4"/>
    </row>
    <row r="508" spans="1:10">
      <c r="A508" s="4">
        <v>42740</v>
      </c>
      <c r="B508" s="3">
        <v>270177811.02999997</v>
      </c>
      <c r="C508" s="3">
        <v>749843519.59000003</v>
      </c>
      <c r="D508" s="3">
        <v>-29997</v>
      </c>
      <c r="E508" s="3">
        <v>-29997</v>
      </c>
      <c r="F508" s="3">
        <v>250349708.64000002</v>
      </c>
      <c r="G508" s="3">
        <v>1241336235.2</v>
      </c>
      <c r="H508" s="3">
        <v>436606847.43000001</v>
      </c>
      <c r="J508" s="4"/>
    </row>
    <row r="509" spans="1:10">
      <c r="A509" s="4">
        <v>42744</v>
      </c>
      <c r="B509" s="3">
        <v>270043161.19999999</v>
      </c>
      <c r="C509" s="3">
        <v>750007806.26999998</v>
      </c>
      <c r="D509" s="3">
        <v>-29997</v>
      </c>
      <c r="E509" s="3">
        <v>-29997</v>
      </c>
      <c r="F509" s="3">
        <v>252063059.47</v>
      </c>
      <c r="G509" s="3">
        <v>1243264324.0600002</v>
      </c>
      <c r="H509" s="3">
        <v>436581424.85000002</v>
      </c>
      <c r="J509" s="4"/>
    </row>
    <row r="510" spans="1:10">
      <c r="A510" s="4">
        <v>42745</v>
      </c>
      <c r="B510" s="3">
        <v>270717797.74000001</v>
      </c>
      <c r="C510" s="3">
        <v>751574358.65999997</v>
      </c>
      <c r="D510" s="3">
        <v>-29997</v>
      </c>
      <c r="E510" s="3">
        <v>-29997</v>
      </c>
      <c r="F510" s="3">
        <v>253704554.71000001</v>
      </c>
      <c r="G510" s="3">
        <v>1244201080.48</v>
      </c>
      <c r="H510" s="3">
        <v>436546016.85000002</v>
      </c>
      <c r="J510" s="4"/>
    </row>
    <row r="511" spans="1:10">
      <c r="A511" s="4">
        <v>42746</v>
      </c>
      <c r="B511" s="3">
        <v>272604679.42000002</v>
      </c>
      <c r="C511" s="3">
        <v>756883643.63</v>
      </c>
      <c r="D511" s="3">
        <v>-29997</v>
      </c>
      <c r="E511" s="3">
        <v>-29997</v>
      </c>
      <c r="F511" s="3">
        <v>255829708.96000001</v>
      </c>
      <c r="G511" s="3">
        <v>1248455968.01</v>
      </c>
      <c r="H511" s="3">
        <v>436369988.43000001</v>
      </c>
      <c r="J511" s="4"/>
    </row>
    <row r="512" spans="1:10">
      <c r="A512" s="4">
        <v>42747</v>
      </c>
      <c r="B512" s="3">
        <v>269849311.73000002</v>
      </c>
      <c r="C512" s="3">
        <v>751541820.19000006</v>
      </c>
      <c r="D512" s="3">
        <v>-29997</v>
      </c>
      <c r="E512" s="3">
        <v>-29997</v>
      </c>
      <c r="F512" s="3">
        <v>256547013.16</v>
      </c>
      <c r="G512" s="3">
        <v>1247679690.9400001</v>
      </c>
      <c r="H512" s="3">
        <v>435969850.27999997</v>
      </c>
      <c r="J512" s="4"/>
    </row>
    <row r="513" spans="1:10">
      <c r="A513" s="4">
        <v>42748</v>
      </c>
      <c r="B513" s="3">
        <v>271560032.81999999</v>
      </c>
      <c r="C513" s="3">
        <v>755092245.15999997</v>
      </c>
      <c r="D513" s="3">
        <v>-29997</v>
      </c>
      <c r="E513" s="3">
        <v>-29997</v>
      </c>
      <c r="F513" s="3">
        <v>258216677.66</v>
      </c>
      <c r="G513" s="3">
        <v>1249388065.28</v>
      </c>
      <c r="H513" s="3">
        <v>435682936.58999997</v>
      </c>
      <c r="J513" s="4"/>
    </row>
    <row r="514" spans="1:10">
      <c r="A514" s="4">
        <v>42751</v>
      </c>
      <c r="B514" s="3">
        <v>271290220.53999996</v>
      </c>
      <c r="C514" s="3">
        <v>754951841.34000003</v>
      </c>
      <c r="D514" s="3">
        <v>-29997</v>
      </c>
      <c r="E514" s="3">
        <v>-29997</v>
      </c>
      <c r="F514" s="3">
        <v>259517637.96000001</v>
      </c>
      <c r="G514" s="3">
        <v>1250821899.51</v>
      </c>
      <c r="H514" s="3">
        <v>434994136.61000001</v>
      </c>
      <c r="J514" s="4"/>
    </row>
    <row r="515" spans="1:10">
      <c r="A515" s="4">
        <v>42752</v>
      </c>
      <c r="B515" s="3">
        <v>257896665.74000001</v>
      </c>
      <c r="C515" s="3">
        <v>752513602.63999999</v>
      </c>
      <c r="D515" s="3">
        <v>-29997</v>
      </c>
      <c r="E515" s="3">
        <v>-29997</v>
      </c>
      <c r="F515" s="3">
        <v>260872733.34</v>
      </c>
      <c r="G515" s="3">
        <v>1250864780.7399998</v>
      </c>
      <c r="H515" s="3">
        <v>435056019.64000005</v>
      </c>
      <c r="J515" s="4"/>
    </row>
    <row r="516" spans="1:10">
      <c r="A516" s="4">
        <v>42753</v>
      </c>
      <c r="B516" s="3">
        <v>258098021.31999999</v>
      </c>
      <c r="C516" s="3">
        <v>753236926.56000006</v>
      </c>
      <c r="D516" s="3">
        <v>-29997</v>
      </c>
      <c r="E516" s="3">
        <v>-29997</v>
      </c>
      <c r="F516" s="3">
        <v>261993170.38000003</v>
      </c>
      <c r="G516" s="3">
        <v>1251041715.8199999</v>
      </c>
      <c r="H516" s="3">
        <v>434973853.58000004</v>
      </c>
      <c r="J516" s="4"/>
    </row>
    <row r="517" spans="1:10">
      <c r="A517" s="4">
        <v>42754</v>
      </c>
      <c r="B517" s="3">
        <v>259468466.44999999</v>
      </c>
      <c r="C517" s="3">
        <v>756611574.88</v>
      </c>
      <c r="D517" s="3">
        <v>-29997</v>
      </c>
      <c r="E517" s="3">
        <v>-29997</v>
      </c>
      <c r="F517" s="3">
        <v>263762069.38999999</v>
      </c>
      <c r="G517" s="3">
        <v>1251338309.2</v>
      </c>
      <c r="H517" s="3">
        <v>434904421.54000002</v>
      </c>
      <c r="J517" s="4"/>
    </row>
    <row r="518" spans="1:10">
      <c r="A518" s="4">
        <v>42755</v>
      </c>
      <c r="B518" s="3">
        <v>259161512.63</v>
      </c>
      <c r="C518" s="3">
        <v>755783009.97000003</v>
      </c>
      <c r="D518" s="3">
        <v>-29997</v>
      </c>
      <c r="E518" s="3">
        <v>-29997</v>
      </c>
      <c r="F518" s="3">
        <v>266052874.51000002</v>
      </c>
      <c r="G518" s="3">
        <v>1251640364.5699999</v>
      </c>
      <c r="H518" s="3">
        <v>434456802.01999998</v>
      </c>
      <c r="J518" s="4"/>
    </row>
    <row r="519" spans="1:10">
      <c r="A519" s="4">
        <v>42758</v>
      </c>
      <c r="B519" s="3">
        <v>257992473.97</v>
      </c>
      <c r="C519" s="3">
        <v>754541358.86000001</v>
      </c>
      <c r="D519" s="3">
        <v>-29997</v>
      </c>
      <c r="E519" s="3">
        <v>-29997</v>
      </c>
      <c r="F519" s="3">
        <v>267217526.36999997</v>
      </c>
      <c r="G519" s="3">
        <v>1254255900.51</v>
      </c>
      <c r="H519" s="3">
        <v>434544466.11000001</v>
      </c>
      <c r="J519" s="4"/>
    </row>
    <row r="520" spans="1:10">
      <c r="A520" s="4">
        <v>42759</v>
      </c>
      <c r="B520" s="3">
        <v>258665978.81</v>
      </c>
      <c r="C520" s="3">
        <v>755554747.23000002</v>
      </c>
      <c r="D520" s="3">
        <v>-29997</v>
      </c>
      <c r="E520" s="3">
        <v>-29997</v>
      </c>
      <c r="F520" s="3">
        <v>269017643.71000004</v>
      </c>
      <c r="G520" s="3">
        <v>1254254429.9499998</v>
      </c>
      <c r="H520" s="3">
        <v>434495167.75</v>
      </c>
      <c r="J520" s="4"/>
    </row>
    <row r="521" spans="1:10">
      <c r="A521" s="4">
        <v>42760</v>
      </c>
      <c r="B521" s="3">
        <v>260079230.15000001</v>
      </c>
      <c r="C521" s="3">
        <v>758490479.73000002</v>
      </c>
      <c r="D521" s="3">
        <v>-29997</v>
      </c>
      <c r="E521" s="3">
        <v>-29997</v>
      </c>
      <c r="F521" s="3">
        <v>270548704.06999999</v>
      </c>
      <c r="G521" s="3">
        <v>1252982965.01</v>
      </c>
      <c r="H521" s="3">
        <v>434137197.88</v>
      </c>
      <c r="J521" s="4"/>
    </row>
    <row r="522" spans="1:10">
      <c r="A522" s="4">
        <v>42761</v>
      </c>
      <c r="B522" s="3">
        <v>261012511.34</v>
      </c>
      <c r="C522" s="3">
        <v>760383317.61000001</v>
      </c>
      <c r="D522" s="3">
        <v>-29997</v>
      </c>
      <c r="E522" s="3">
        <v>-29997</v>
      </c>
      <c r="F522" s="3">
        <v>272227435.29000002</v>
      </c>
      <c r="G522" s="3">
        <v>1252756055.6500001</v>
      </c>
      <c r="H522" s="3">
        <v>433647315.04999995</v>
      </c>
      <c r="J522" s="4"/>
    </row>
    <row r="523" spans="1:10">
      <c r="A523" s="4">
        <v>42762</v>
      </c>
      <c r="B523" s="3">
        <v>260475523.84</v>
      </c>
      <c r="C523" s="3">
        <v>760794153.62999988</v>
      </c>
      <c r="D523" s="3">
        <v>-29997</v>
      </c>
      <c r="E523" s="3">
        <v>-29997</v>
      </c>
      <c r="F523" s="3">
        <v>272999039.55000001</v>
      </c>
      <c r="G523" s="3">
        <v>1253051441</v>
      </c>
      <c r="H523" s="3">
        <v>433507346.59000003</v>
      </c>
      <c r="J523" s="4"/>
    </row>
    <row r="524" spans="1:10">
      <c r="A524" s="4">
        <v>42765</v>
      </c>
      <c r="B524" s="3">
        <v>259032067.56999999</v>
      </c>
      <c r="C524" s="3">
        <v>758039823.27999997</v>
      </c>
      <c r="D524" s="3">
        <v>-29997</v>
      </c>
      <c r="E524" s="3">
        <v>-29997</v>
      </c>
      <c r="F524" s="3">
        <v>273874410.46000004</v>
      </c>
      <c r="G524" s="3">
        <v>1250856456.8499999</v>
      </c>
      <c r="H524" s="3">
        <v>433153722.23000002</v>
      </c>
      <c r="J524" s="4"/>
    </row>
    <row r="525" spans="1:10">
      <c r="A525" s="4">
        <v>42766</v>
      </c>
      <c r="B525" s="3">
        <v>256877299.32999998</v>
      </c>
      <c r="C525" s="3">
        <v>754366718.74000001</v>
      </c>
      <c r="D525" s="3">
        <v>-29997</v>
      </c>
      <c r="E525" s="3">
        <v>-29997</v>
      </c>
      <c r="F525" s="3">
        <v>274584247.69</v>
      </c>
      <c r="G525" s="3">
        <v>1249394977.75</v>
      </c>
      <c r="H525" s="3">
        <v>431990561.03000003</v>
      </c>
      <c r="J525" s="4"/>
    </row>
    <row r="526" spans="1:10">
      <c r="A526" s="4">
        <v>42767</v>
      </c>
      <c r="B526" s="3">
        <v>258405694.63</v>
      </c>
      <c r="C526" s="3">
        <v>757524270.72000003</v>
      </c>
      <c r="D526" s="3">
        <v>-29997</v>
      </c>
      <c r="E526" s="3">
        <v>-29997</v>
      </c>
      <c r="F526" s="3">
        <v>276417337.77000004</v>
      </c>
      <c r="G526" s="3">
        <v>1249547118.5999999</v>
      </c>
      <c r="H526" s="3">
        <v>431027674.37</v>
      </c>
      <c r="J526" s="4"/>
    </row>
    <row r="527" spans="1:10">
      <c r="A527" s="4">
        <v>42768</v>
      </c>
      <c r="B527" s="3">
        <v>257129103.84</v>
      </c>
      <c r="C527" s="3">
        <v>756252109.81000006</v>
      </c>
      <c r="D527" s="3">
        <v>-29997</v>
      </c>
      <c r="E527" s="3">
        <v>-29997</v>
      </c>
      <c r="F527" s="3">
        <v>278639864.93000001</v>
      </c>
      <c r="G527" s="3">
        <v>1252444575.27</v>
      </c>
      <c r="H527" s="3">
        <v>431059167.12</v>
      </c>
      <c r="J527" s="4"/>
    </row>
    <row r="528" spans="1:10">
      <c r="A528" s="4">
        <v>42769</v>
      </c>
      <c r="B528" s="3">
        <v>258913080.72999999</v>
      </c>
      <c r="C528" s="3">
        <v>759744357.91000009</v>
      </c>
      <c r="D528" s="3">
        <v>-29997</v>
      </c>
      <c r="E528" s="3">
        <v>-29997</v>
      </c>
      <c r="F528" s="3">
        <v>280737673</v>
      </c>
      <c r="G528" s="3">
        <v>1253386704.5999999</v>
      </c>
      <c r="H528" s="3">
        <v>431080441.14000005</v>
      </c>
      <c r="J528" s="4"/>
    </row>
    <row r="529" spans="1:10">
      <c r="A529" s="4">
        <v>42772</v>
      </c>
      <c r="B529" s="3">
        <v>258316551.88999999</v>
      </c>
      <c r="C529" s="3">
        <v>757987109.95000005</v>
      </c>
      <c r="D529" s="3">
        <v>-29997</v>
      </c>
      <c r="E529" s="3">
        <v>-29997</v>
      </c>
      <c r="F529" s="3">
        <v>281710422.13</v>
      </c>
      <c r="G529" s="3">
        <v>1251936023.3399999</v>
      </c>
      <c r="H529" s="3">
        <v>431128865.55000001</v>
      </c>
      <c r="J529" s="4"/>
    </row>
    <row r="530" spans="1:10">
      <c r="A530" s="4">
        <v>42773</v>
      </c>
      <c r="B530" s="3">
        <v>259779180.41000003</v>
      </c>
      <c r="C530" s="3">
        <v>762219423.31999993</v>
      </c>
      <c r="D530" s="3">
        <v>-29997</v>
      </c>
      <c r="E530" s="3">
        <v>-29997</v>
      </c>
      <c r="F530" s="3">
        <v>283974277.57999998</v>
      </c>
      <c r="G530" s="3">
        <v>1254278990.4099998</v>
      </c>
      <c r="H530" s="3">
        <v>431165207.06</v>
      </c>
      <c r="J530" s="4"/>
    </row>
    <row r="531" spans="1:10">
      <c r="A531" s="4">
        <v>42774</v>
      </c>
      <c r="B531" s="3">
        <v>261100433.30000001</v>
      </c>
      <c r="C531" s="3">
        <v>766529612.72000003</v>
      </c>
      <c r="D531" s="3">
        <v>-29997</v>
      </c>
      <c r="E531" s="3">
        <v>-29997</v>
      </c>
      <c r="F531" s="3">
        <v>286183881.17000002</v>
      </c>
      <c r="G531" s="3">
        <v>1260240247.76</v>
      </c>
      <c r="H531" s="3">
        <v>430959065.68000001</v>
      </c>
      <c r="J531" s="4"/>
    </row>
    <row r="532" spans="1:10">
      <c r="A532" s="4">
        <v>42775</v>
      </c>
      <c r="B532" s="3">
        <v>262049191.33000001</v>
      </c>
      <c r="C532" s="3">
        <v>768657234.79000008</v>
      </c>
      <c r="D532" s="3">
        <v>-29997</v>
      </c>
      <c r="E532" s="3">
        <v>-29997</v>
      </c>
      <c r="F532" s="3">
        <v>288331411.62</v>
      </c>
      <c r="G532" s="3">
        <v>1262197984.4899998</v>
      </c>
      <c r="H532" s="3">
        <v>431476550.38999999</v>
      </c>
      <c r="J532" s="4"/>
    </row>
    <row r="533" spans="1:10">
      <c r="A533" s="4">
        <v>42776</v>
      </c>
      <c r="B533" s="3">
        <v>264135538.44</v>
      </c>
      <c r="C533" s="3">
        <v>773180481.1400001</v>
      </c>
      <c r="D533" s="3">
        <v>-29997</v>
      </c>
      <c r="E533" s="3">
        <v>-29997</v>
      </c>
      <c r="F533" s="3">
        <v>290054449.67000002</v>
      </c>
      <c r="G533" s="3">
        <v>1262528828.8800001</v>
      </c>
      <c r="H533" s="3">
        <v>431001560.38</v>
      </c>
      <c r="J533" s="4"/>
    </row>
    <row r="534" spans="1:10">
      <c r="A534" s="4">
        <v>42779</v>
      </c>
      <c r="B534" s="3">
        <v>265656535.81</v>
      </c>
      <c r="C534" s="3">
        <v>776206975.44000006</v>
      </c>
      <c r="D534" s="3">
        <v>-29997</v>
      </c>
      <c r="E534" s="3">
        <v>-29997</v>
      </c>
      <c r="F534" s="3">
        <v>291786958.84999996</v>
      </c>
      <c r="G534" s="3">
        <v>1264803936.5500002</v>
      </c>
      <c r="H534" s="3">
        <v>431340896.37</v>
      </c>
      <c r="J534" s="4"/>
    </row>
    <row r="535" spans="1:10">
      <c r="A535" s="4">
        <v>42780</v>
      </c>
      <c r="B535" s="3">
        <v>266105534.31</v>
      </c>
      <c r="C535" s="3">
        <v>777826512.92999995</v>
      </c>
      <c r="D535" s="3">
        <v>-29997</v>
      </c>
      <c r="E535" s="3">
        <v>-29997</v>
      </c>
      <c r="F535" s="3">
        <v>292671446.00999999</v>
      </c>
      <c r="G535" s="3">
        <v>1264420348.8299999</v>
      </c>
      <c r="H535" s="3">
        <v>431065412.81999999</v>
      </c>
      <c r="J535" s="4"/>
    </row>
    <row r="536" spans="1:10">
      <c r="A536" s="4">
        <v>42781</v>
      </c>
      <c r="B536" s="3">
        <v>267966042.32999998</v>
      </c>
      <c r="C536" s="3">
        <v>780264986.40999997</v>
      </c>
      <c r="D536" s="3">
        <v>-29997</v>
      </c>
      <c r="E536" s="3">
        <v>-29997</v>
      </c>
      <c r="F536" s="3">
        <v>294143749.64999998</v>
      </c>
      <c r="G536" s="3">
        <v>1265847278.5400002</v>
      </c>
      <c r="H536" s="3">
        <v>430713388.57999998</v>
      </c>
      <c r="J536" s="4"/>
    </row>
    <row r="537" spans="1:10">
      <c r="A537" s="4">
        <v>42782</v>
      </c>
      <c r="B537" s="3">
        <v>266957565.31</v>
      </c>
      <c r="C537" s="3">
        <v>779204138.42000008</v>
      </c>
      <c r="D537" s="3">
        <v>-29997</v>
      </c>
      <c r="E537" s="3">
        <v>-29997</v>
      </c>
      <c r="F537" s="3">
        <v>295333539.48000002</v>
      </c>
      <c r="G537" s="3">
        <v>1267050249.1199999</v>
      </c>
      <c r="H537" s="3">
        <v>430004708.17000002</v>
      </c>
      <c r="J537" s="4"/>
    </row>
    <row r="538" spans="1:10">
      <c r="A538" s="4">
        <v>42783</v>
      </c>
      <c r="B538" s="3">
        <v>267333457.21000001</v>
      </c>
      <c r="C538" s="3">
        <v>780235435.52999997</v>
      </c>
      <c r="D538" s="3">
        <v>-29997</v>
      </c>
      <c r="E538" s="3">
        <v>-29997</v>
      </c>
      <c r="F538" s="3">
        <v>296644876.58000004</v>
      </c>
      <c r="G538" s="3">
        <v>1267905937.9499998</v>
      </c>
      <c r="H538" s="3">
        <v>429370504.96999997</v>
      </c>
      <c r="J538" s="4"/>
    </row>
    <row r="539" spans="1:10">
      <c r="A539" s="4">
        <v>42786</v>
      </c>
      <c r="B539" s="3">
        <v>267661030.76000002</v>
      </c>
      <c r="C539" s="3">
        <v>781187808.44000006</v>
      </c>
      <c r="D539" s="3">
        <v>-29997</v>
      </c>
      <c r="E539" s="3">
        <v>-29997</v>
      </c>
      <c r="F539" s="3">
        <v>297725831.67000002</v>
      </c>
      <c r="G539" s="3">
        <v>1268498202.1000001</v>
      </c>
      <c r="H539" s="3">
        <v>429216394.76999998</v>
      </c>
      <c r="J539" s="4"/>
    </row>
    <row r="540" spans="1:10">
      <c r="A540" s="4">
        <v>42787</v>
      </c>
      <c r="B540" s="3">
        <v>270363152.55000001</v>
      </c>
      <c r="C540" s="3">
        <v>786935586.63999999</v>
      </c>
      <c r="D540" s="3">
        <v>-29997</v>
      </c>
      <c r="E540" s="3">
        <v>-29997</v>
      </c>
      <c r="F540" s="3">
        <v>299990405.77999997</v>
      </c>
      <c r="G540" s="3">
        <v>1268656978.0900002</v>
      </c>
      <c r="H540" s="3">
        <v>429073875.48000002</v>
      </c>
      <c r="J540" s="4"/>
    </row>
    <row r="541" spans="1:10">
      <c r="A541" s="4">
        <v>42788</v>
      </c>
      <c r="B541" s="3">
        <v>269918404.97000003</v>
      </c>
      <c r="C541" s="3">
        <v>786923713.17999995</v>
      </c>
      <c r="D541" s="3">
        <v>-29997</v>
      </c>
      <c r="E541" s="3">
        <v>-29997</v>
      </c>
      <c r="F541" s="3">
        <v>301472457.41000003</v>
      </c>
      <c r="G541" s="3">
        <v>1270469534.0999999</v>
      </c>
      <c r="H541" s="3">
        <v>428696065.03000003</v>
      </c>
      <c r="J541" s="4"/>
    </row>
    <row r="542" spans="1:10">
      <c r="A542" s="4">
        <v>42789</v>
      </c>
      <c r="B542" s="3">
        <v>268884987.81</v>
      </c>
      <c r="C542" s="3">
        <v>786357415.76999998</v>
      </c>
      <c r="D542" s="3">
        <v>-29997</v>
      </c>
      <c r="E542" s="3">
        <v>-29997</v>
      </c>
      <c r="F542" s="3">
        <v>303392015.43000001</v>
      </c>
      <c r="G542" s="3">
        <v>1272704412.1800001</v>
      </c>
      <c r="H542" s="3">
        <v>428683419.99000001</v>
      </c>
      <c r="J542" s="4"/>
    </row>
    <row r="543" spans="1:10">
      <c r="A543" s="4">
        <v>42790</v>
      </c>
      <c r="B543" s="3">
        <v>268654392.87</v>
      </c>
      <c r="C543" s="3">
        <v>787428736.75</v>
      </c>
      <c r="D543" s="3">
        <v>-29997</v>
      </c>
      <c r="E543" s="3">
        <v>-29997</v>
      </c>
      <c r="F543" s="3">
        <v>305373155.63</v>
      </c>
      <c r="G543" s="3">
        <v>1275029979.46</v>
      </c>
      <c r="H543" s="3">
        <v>428973134.01999998</v>
      </c>
      <c r="J543" s="4"/>
    </row>
    <row r="544" spans="1:10">
      <c r="A544" s="4">
        <v>42793</v>
      </c>
      <c r="B544" s="3">
        <v>268000569.36000001</v>
      </c>
      <c r="C544" s="3">
        <v>786291772.79000008</v>
      </c>
      <c r="D544" s="3">
        <v>-29997</v>
      </c>
      <c r="E544" s="3">
        <v>-29997</v>
      </c>
      <c r="F544" s="3">
        <v>306677621.84000003</v>
      </c>
      <c r="G544" s="3">
        <v>1275629825.1000001</v>
      </c>
      <c r="H544" s="3">
        <v>428940489.75</v>
      </c>
      <c r="J544" s="4"/>
    </row>
    <row r="545" spans="1:10">
      <c r="A545" s="4">
        <v>42794</v>
      </c>
      <c r="B545" s="3">
        <v>268044539.89999998</v>
      </c>
      <c r="C545" s="3">
        <v>786628381.34000003</v>
      </c>
      <c r="D545" s="3">
        <v>-29997</v>
      </c>
      <c r="E545" s="3">
        <v>-29997</v>
      </c>
      <c r="F545" s="3">
        <v>304655763.78000003</v>
      </c>
      <c r="G545" s="3">
        <v>1275750353.3899999</v>
      </c>
      <c r="H545" s="3">
        <v>428905160.04000002</v>
      </c>
      <c r="J545" s="4"/>
    </row>
    <row r="546" spans="1:10">
      <c r="A546" s="4">
        <v>42795</v>
      </c>
      <c r="B546" s="3">
        <v>271598846.5</v>
      </c>
      <c r="C546" s="3">
        <v>793636305.86000001</v>
      </c>
      <c r="D546" s="3">
        <v>-29997</v>
      </c>
      <c r="E546" s="3">
        <v>-29997</v>
      </c>
      <c r="F546" s="3">
        <v>306546807.26999998</v>
      </c>
      <c r="G546" s="3">
        <v>1276166760.9100001</v>
      </c>
      <c r="H546" s="3">
        <v>428379857.04999995</v>
      </c>
      <c r="J546" s="4"/>
    </row>
    <row r="547" spans="1:10">
      <c r="A547" s="4">
        <v>42796</v>
      </c>
      <c r="B547" s="3">
        <v>271772888.41999996</v>
      </c>
      <c r="C547" s="3">
        <v>795517627.79999995</v>
      </c>
      <c r="D547" s="3">
        <v>-29997</v>
      </c>
      <c r="E547" s="3">
        <v>-29997</v>
      </c>
      <c r="F547" s="3">
        <v>307938661.05000001</v>
      </c>
      <c r="G547" s="3">
        <v>1275326008.74</v>
      </c>
      <c r="H547" s="3">
        <v>428029547.77999997</v>
      </c>
      <c r="J547" s="4"/>
    </row>
    <row r="548" spans="1:10">
      <c r="A548" s="4">
        <v>42797</v>
      </c>
      <c r="B548" s="3">
        <v>270959944.06</v>
      </c>
      <c r="C548" s="3">
        <v>794482482.24000001</v>
      </c>
      <c r="D548" s="3">
        <v>-29997</v>
      </c>
      <c r="E548" s="3">
        <v>-29997</v>
      </c>
      <c r="F548" s="3">
        <v>309081612.84999996</v>
      </c>
      <c r="G548" s="3">
        <v>1275464349.55</v>
      </c>
      <c r="H548" s="3">
        <v>427548020.94999999</v>
      </c>
      <c r="J548" s="4"/>
    </row>
    <row r="549" spans="1:10">
      <c r="A549" s="4">
        <v>42800</v>
      </c>
      <c r="B549" s="3">
        <v>270151784.27999997</v>
      </c>
      <c r="C549" s="3">
        <v>792795040.39999998</v>
      </c>
      <c r="D549" s="3">
        <v>-29997</v>
      </c>
      <c r="E549" s="3">
        <v>-29997</v>
      </c>
      <c r="F549" s="3">
        <v>309778565.14000005</v>
      </c>
      <c r="G549" s="3">
        <v>1274331273.6500001</v>
      </c>
      <c r="H549" s="3">
        <v>427438833.28000003</v>
      </c>
      <c r="J549" s="4"/>
    </row>
    <row r="550" spans="1:10">
      <c r="A550" s="4">
        <v>42801</v>
      </c>
      <c r="B550" s="3">
        <v>269455989.75999999</v>
      </c>
      <c r="C550" s="3">
        <v>792122950.15999997</v>
      </c>
      <c r="D550" s="3">
        <v>-29997</v>
      </c>
      <c r="E550" s="3">
        <v>-29997</v>
      </c>
      <c r="F550" s="3">
        <v>310979397.22000003</v>
      </c>
      <c r="G550" s="3">
        <v>1274569508.0799999</v>
      </c>
      <c r="H550" s="3">
        <v>427153392.74000001</v>
      </c>
      <c r="J550" s="4"/>
    </row>
    <row r="551" spans="1:10">
      <c r="A551" s="4">
        <v>42802</v>
      </c>
      <c r="B551" s="3">
        <v>269343657.63</v>
      </c>
      <c r="C551" s="3">
        <v>791700751.47000003</v>
      </c>
      <c r="D551" s="3">
        <v>-29997</v>
      </c>
      <c r="E551" s="3">
        <v>-29997</v>
      </c>
      <c r="F551" s="3">
        <v>313449823.31999999</v>
      </c>
      <c r="G551" s="3">
        <v>1272498555.6200001</v>
      </c>
      <c r="H551" s="3">
        <v>425920030.24000001</v>
      </c>
      <c r="J551" s="4"/>
    </row>
    <row r="552" spans="1:10">
      <c r="A552" s="4">
        <v>42803</v>
      </c>
      <c r="B552" s="3">
        <v>268663264.99000001</v>
      </c>
      <c r="C552" s="3">
        <v>790126424.98000002</v>
      </c>
      <c r="D552" s="3">
        <v>-29997</v>
      </c>
      <c r="E552" s="3">
        <v>-29997</v>
      </c>
      <c r="F552" s="3">
        <v>314494071.01999998</v>
      </c>
      <c r="G552" s="3">
        <v>1269749438.03</v>
      </c>
      <c r="H552" s="3">
        <v>425089310.12</v>
      </c>
      <c r="J552" s="4"/>
    </row>
    <row r="553" spans="1:10">
      <c r="A553" s="4">
        <v>42804</v>
      </c>
      <c r="B553" s="3">
        <v>268176936.39000002</v>
      </c>
      <c r="C553" s="3">
        <v>789211679.38999999</v>
      </c>
      <c r="D553" s="3">
        <v>-29997</v>
      </c>
      <c r="E553" s="3">
        <v>-29997</v>
      </c>
      <c r="F553" s="3">
        <v>315626465.68000001</v>
      </c>
      <c r="G553" s="3">
        <v>1267498068.8100002</v>
      </c>
      <c r="H553" s="3">
        <v>424923201.38999999</v>
      </c>
      <c r="J553" s="4"/>
    </row>
    <row r="554" spans="1:10">
      <c r="A554" s="4">
        <v>42807</v>
      </c>
      <c r="B554" s="3">
        <v>268702765.87</v>
      </c>
      <c r="C554" s="3">
        <v>790881090.00999999</v>
      </c>
      <c r="D554" s="3">
        <v>-29997</v>
      </c>
      <c r="E554" s="3">
        <v>-29997</v>
      </c>
      <c r="F554" s="3">
        <v>317335077.79999995</v>
      </c>
      <c r="G554" s="3">
        <v>1267883774.6500001</v>
      </c>
      <c r="H554" s="3">
        <v>424486821.26999998</v>
      </c>
      <c r="J554" s="4"/>
    </row>
    <row r="555" spans="1:10">
      <c r="A555" s="4">
        <v>42808</v>
      </c>
      <c r="B555" s="3">
        <v>268312065.43000001</v>
      </c>
      <c r="C555" s="3">
        <v>790630385.40999997</v>
      </c>
      <c r="D555" s="3">
        <v>-29997</v>
      </c>
      <c r="E555" s="3">
        <v>-29997</v>
      </c>
      <c r="F555" s="3">
        <v>318358323.38999999</v>
      </c>
      <c r="G555" s="3">
        <v>1268478030.6500001</v>
      </c>
      <c r="H555" s="3">
        <v>424188911.17000002</v>
      </c>
      <c r="J555" s="4"/>
    </row>
    <row r="556" spans="1:10">
      <c r="A556" s="4">
        <v>42809</v>
      </c>
      <c r="B556" s="3">
        <v>269120419.09000003</v>
      </c>
      <c r="C556" s="3">
        <v>793474147.78999996</v>
      </c>
      <c r="D556" s="3">
        <v>-29997</v>
      </c>
      <c r="E556" s="3">
        <v>-29997</v>
      </c>
      <c r="F556" s="3">
        <v>320082638.22000003</v>
      </c>
      <c r="G556" s="3">
        <v>1270057369.6599998</v>
      </c>
      <c r="H556" s="3">
        <v>423672678.10000002</v>
      </c>
      <c r="J556" s="4"/>
    </row>
    <row r="557" spans="1:10">
      <c r="A557" s="4">
        <v>42810</v>
      </c>
      <c r="B557" s="3">
        <v>268644710.08999997</v>
      </c>
      <c r="C557" s="3">
        <v>792636563.48000002</v>
      </c>
      <c r="D557" s="3">
        <v>-29997</v>
      </c>
      <c r="E557" s="3">
        <v>-29997</v>
      </c>
      <c r="F557" s="3">
        <v>320651977.13</v>
      </c>
      <c r="G557" s="3">
        <v>1267584948.75</v>
      </c>
      <c r="H557" s="3">
        <v>423409608.20999998</v>
      </c>
      <c r="J557" s="4"/>
    </row>
    <row r="558" spans="1:10">
      <c r="A558" s="4">
        <v>42811</v>
      </c>
      <c r="B558" s="3">
        <v>269172673.80000001</v>
      </c>
      <c r="C558" s="3">
        <v>794444565.12</v>
      </c>
      <c r="D558" s="3">
        <v>-29997</v>
      </c>
      <c r="E558" s="3">
        <v>-29997</v>
      </c>
      <c r="F558" s="3">
        <v>322072253.84999996</v>
      </c>
      <c r="G558" s="3">
        <v>1268103451.4300001</v>
      </c>
      <c r="H558" s="3">
        <v>422380036.44</v>
      </c>
      <c r="J558" s="4"/>
    </row>
    <row r="559" spans="1:10">
      <c r="A559" s="4">
        <v>42814</v>
      </c>
      <c r="B559" s="3">
        <v>268991948.60000002</v>
      </c>
      <c r="C559" s="3">
        <v>796559315.25999999</v>
      </c>
      <c r="D559" s="3">
        <v>-29997</v>
      </c>
      <c r="E559" s="3">
        <v>-29997</v>
      </c>
      <c r="F559" s="3">
        <v>323413048.86000001</v>
      </c>
      <c r="G559" s="3">
        <v>1267845912.8799999</v>
      </c>
      <c r="H559" s="3">
        <v>420202877.60000002</v>
      </c>
      <c r="J559" s="4"/>
    </row>
    <row r="560" spans="1:10">
      <c r="A560" s="4">
        <v>42815</v>
      </c>
      <c r="B560" s="3">
        <v>266981682.80000001</v>
      </c>
      <c r="C560" s="3">
        <v>793261697.71000004</v>
      </c>
      <c r="D560" s="3">
        <v>-29997</v>
      </c>
      <c r="E560" s="3">
        <v>-29997</v>
      </c>
      <c r="F560" s="3">
        <v>324451079.56000006</v>
      </c>
      <c r="G560" s="3">
        <v>1266003734.99</v>
      </c>
      <c r="H560" s="3">
        <v>419548972.94</v>
      </c>
      <c r="J560" s="4"/>
    </row>
    <row r="561" spans="1:10">
      <c r="A561" s="4">
        <v>42816</v>
      </c>
      <c r="B561" s="3">
        <v>266421500.00999999</v>
      </c>
      <c r="C561" s="3">
        <v>793059452.70000005</v>
      </c>
      <c r="D561" s="3">
        <v>-29997</v>
      </c>
      <c r="E561" s="3">
        <v>-29997</v>
      </c>
      <c r="F561" s="3">
        <v>325770377.60000002</v>
      </c>
      <c r="G561" s="3">
        <v>1267150299.5999999</v>
      </c>
      <c r="H561" s="3">
        <v>419519808.61000001</v>
      </c>
      <c r="J561" s="4"/>
    </row>
    <row r="562" spans="1:10">
      <c r="A562" s="4">
        <v>42817</v>
      </c>
      <c r="B562" s="3">
        <v>267844589.20000002</v>
      </c>
      <c r="C562" s="3">
        <v>796560307.53999996</v>
      </c>
      <c r="D562" s="3">
        <v>-29997</v>
      </c>
      <c r="E562" s="3">
        <v>-29997</v>
      </c>
      <c r="F562" s="3">
        <v>327887410.00999993</v>
      </c>
      <c r="G562" s="3">
        <v>1267225879.0900002</v>
      </c>
      <c r="H562" s="3">
        <v>418843301.15000004</v>
      </c>
      <c r="J562" s="4"/>
    </row>
    <row r="563" spans="1:10">
      <c r="A563" s="4">
        <v>42818</v>
      </c>
      <c r="B563" s="3">
        <v>267992405.81999999</v>
      </c>
      <c r="C563" s="3">
        <v>797496860.97000003</v>
      </c>
      <c r="D563" s="3">
        <v>-29997</v>
      </c>
      <c r="E563" s="3">
        <v>-29997</v>
      </c>
      <c r="F563" s="3">
        <v>329069196.70000005</v>
      </c>
      <c r="G563" s="3">
        <v>1268903483.0899999</v>
      </c>
      <c r="H563" s="3">
        <v>418504462.83000004</v>
      </c>
      <c r="J563" s="4"/>
    </row>
    <row r="564" spans="1:10">
      <c r="A564" s="4">
        <v>42821</v>
      </c>
      <c r="B564" s="3">
        <v>266492422.42000002</v>
      </c>
      <c r="C564" s="3">
        <v>794645461.51999998</v>
      </c>
      <c r="D564" s="3">
        <v>-29997</v>
      </c>
      <c r="E564" s="3">
        <v>-29997</v>
      </c>
      <c r="F564" s="3">
        <v>329695257.85000002</v>
      </c>
      <c r="G564" s="3">
        <v>1267916686.75</v>
      </c>
      <c r="H564" s="3">
        <v>417585947.72999996</v>
      </c>
      <c r="J564" s="4"/>
    </row>
    <row r="565" spans="1:10">
      <c r="A565" s="4">
        <v>42822</v>
      </c>
      <c r="B565" s="3">
        <v>268472846.71999997</v>
      </c>
      <c r="C565" s="3">
        <v>799526003.75</v>
      </c>
      <c r="D565" s="3">
        <v>-29997</v>
      </c>
      <c r="E565" s="3">
        <v>-29997</v>
      </c>
      <c r="F565" s="3">
        <v>331876680.23999995</v>
      </c>
      <c r="G565" s="3">
        <v>1269780709.46</v>
      </c>
      <c r="H565" s="3">
        <v>416903693.39999998</v>
      </c>
      <c r="J565" s="4"/>
    </row>
    <row r="566" spans="1:10">
      <c r="A566" s="4">
        <v>42823</v>
      </c>
      <c r="B566" s="3">
        <v>270426493.01999998</v>
      </c>
      <c r="C566" s="3">
        <v>805012854.16999996</v>
      </c>
      <c r="D566" s="3">
        <v>-29997</v>
      </c>
      <c r="E566" s="3">
        <v>-29997</v>
      </c>
      <c r="F566" s="3">
        <v>333935141.55999994</v>
      </c>
      <c r="G566" s="3">
        <v>1272404839.49</v>
      </c>
      <c r="H566" s="3">
        <v>416146498.86000001</v>
      </c>
      <c r="J566" s="4"/>
    </row>
    <row r="567" spans="1:10">
      <c r="A567" s="4">
        <v>42824</v>
      </c>
      <c r="B567" s="3">
        <v>270672357.06999999</v>
      </c>
      <c r="C567" s="3">
        <v>806139869.75999999</v>
      </c>
      <c r="D567" s="3">
        <v>-29997</v>
      </c>
      <c r="E567" s="3">
        <v>-29997</v>
      </c>
      <c r="F567" s="3">
        <v>334631548.78000003</v>
      </c>
      <c r="G567" s="3">
        <v>1272279495.22</v>
      </c>
      <c r="H567" s="3">
        <v>416014584.50999999</v>
      </c>
      <c r="J567" s="4"/>
    </row>
    <row r="568" spans="1:10">
      <c r="A568" s="4">
        <v>42825</v>
      </c>
      <c r="B568" s="3">
        <v>271241895.93000001</v>
      </c>
      <c r="C568" s="3">
        <v>808592526.63999999</v>
      </c>
      <c r="D568" s="3">
        <v>-29997</v>
      </c>
      <c r="E568" s="3">
        <v>-29997</v>
      </c>
      <c r="F568" s="3">
        <v>335867489.70000005</v>
      </c>
      <c r="G568" s="3">
        <v>1272643895.24</v>
      </c>
      <c r="H568" s="3">
        <v>415724793.84000003</v>
      </c>
      <c r="J568" s="4"/>
    </row>
    <row r="569" spans="1:10">
      <c r="A569" s="4">
        <v>42828</v>
      </c>
      <c r="B569" s="3">
        <v>271381696.49000001</v>
      </c>
      <c r="C569" s="3">
        <v>809521888.41999996</v>
      </c>
      <c r="D569" s="3">
        <v>-29997</v>
      </c>
      <c r="E569" s="3">
        <v>-29997</v>
      </c>
      <c r="F569" s="3">
        <v>337391445.77999997</v>
      </c>
      <c r="G569" s="3">
        <v>1273689869.3599999</v>
      </c>
      <c r="H569" s="3">
        <v>415136613.94</v>
      </c>
      <c r="J569" s="4"/>
    </row>
    <row r="570" spans="1:10">
      <c r="A570" s="4">
        <v>42829</v>
      </c>
      <c r="B570" s="3">
        <v>271525646</v>
      </c>
      <c r="C570" s="3">
        <v>810062155.77999997</v>
      </c>
      <c r="D570" s="3">
        <v>-29997</v>
      </c>
      <c r="E570" s="3">
        <v>-29997</v>
      </c>
      <c r="F570" s="3">
        <v>338262585.68000007</v>
      </c>
      <c r="G570" s="3">
        <v>1274013318.49</v>
      </c>
      <c r="H570" s="3">
        <v>414636291.69</v>
      </c>
      <c r="J570" s="4"/>
    </row>
    <row r="571" spans="1:10">
      <c r="A571" s="4">
        <v>42830</v>
      </c>
      <c r="B571" s="3">
        <v>271558026.06999999</v>
      </c>
      <c r="C571" s="3">
        <v>810907099.16000009</v>
      </c>
      <c r="D571" s="3">
        <v>-29997</v>
      </c>
      <c r="E571" s="3">
        <v>-29997</v>
      </c>
      <c r="F571" s="3">
        <v>339297667.70999998</v>
      </c>
      <c r="G571" s="3">
        <v>1274397500.1599998</v>
      </c>
      <c r="H571" s="3">
        <v>414038643.05000001</v>
      </c>
      <c r="J571" s="4"/>
    </row>
    <row r="572" spans="1:10">
      <c r="A572" s="4">
        <v>42831</v>
      </c>
      <c r="B572" s="3">
        <v>257724863.17000002</v>
      </c>
      <c r="C572" s="3">
        <v>811421038.88999999</v>
      </c>
      <c r="D572" s="3">
        <v>-29997</v>
      </c>
      <c r="E572" s="3">
        <v>-29997</v>
      </c>
      <c r="F572" s="3">
        <v>340604577.93000001</v>
      </c>
      <c r="G572" s="3">
        <v>1274504658.23</v>
      </c>
      <c r="H572" s="3">
        <v>413514933.94</v>
      </c>
      <c r="J572" s="4"/>
    </row>
    <row r="573" spans="1:10">
      <c r="A573" s="4">
        <v>42832</v>
      </c>
      <c r="B573" s="3">
        <v>258719777.51999998</v>
      </c>
      <c r="C573" s="3">
        <v>814118591.89999998</v>
      </c>
      <c r="D573" s="3">
        <v>-29997</v>
      </c>
      <c r="E573" s="3">
        <v>-29997</v>
      </c>
      <c r="F573" s="3">
        <v>342221972.70000005</v>
      </c>
      <c r="G573" s="3">
        <v>1276507384.6699998</v>
      </c>
      <c r="H573" s="3">
        <v>413300134.32999998</v>
      </c>
      <c r="J573" s="4"/>
    </row>
    <row r="574" spans="1:10">
      <c r="A574" s="4">
        <v>42835</v>
      </c>
      <c r="B574" s="3">
        <v>273446570.50999999</v>
      </c>
      <c r="C574" s="3">
        <v>816307512.82000005</v>
      </c>
      <c r="D574" s="3">
        <v>-29997</v>
      </c>
      <c r="E574" s="3">
        <v>-29997</v>
      </c>
      <c r="F574" s="3">
        <v>344274308.65999997</v>
      </c>
      <c r="G574" s="3">
        <v>1276173027.9200001</v>
      </c>
      <c r="H574" s="3">
        <v>412949873.01999998</v>
      </c>
      <c r="J574" s="4"/>
    </row>
    <row r="575" spans="1:10">
      <c r="A575" s="4">
        <v>42836</v>
      </c>
      <c r="B575" s="3">
        <v>273391224.19999999</v>
      </c>
      <c r="C575" s="3">
        <v>816231779.43000007</v>
      </c>
      <c r="D575" s="3">
        <v>-29997</v>
      </c>
      <c r="E575" s="3">
        <v>-29997</v>
      </c>
      <c r="F575" s="3">
        <v>345135298.53999996</v>
      </c>
      <c r="G575" s="3">
        <v>1274490548.6200001</v>
      </c>
      <c r="H575" s="3">
        <v>411927196.33000004</v>
      </c>
      <c r="J575" s="4"/>
    </row>
    <row r="576" spans="1:10">
      <c r="A576" s="4">
        <v>42837</v>
      </c>
      <c r="B576" s="3">
        <v>272857017.92000002</v>
      </c>
      <c r="C576" s="3">
        <v>815802321.86000001</v>
      </c>
      <c r="D576" s="3">
        <v>-29997</v>
      </c>
      <c r="E576" s="3">
        <v>-29997</v>
      </c>
      <c r="F576" s="3">
        <v>345561127.13</v>
      </c>
      <c r="G576" s="3">
        <v>1274316651.3399999</v>
      </c>
      <c r="H576" s="3">
        <v>411524267.55000001</v>
      </c>
      <c r="J576" s="4"/>
    </row>
    <row r="577" spans="1:10">
      <c r="A577" s="4">
        <v>42838</v>
      </c>
      <c r="B577" s="3">
        <v>271595025.66999996</v>
      </c>
      <c r="C577" s="3">
        <v>814612128.76999998</v>
      </c>
      <c r="D577" s="3">
        <v>-29997</v>
      </c>
      <c r="E577" s="3">
        <v>-29997</v>
      </c>
      <c r="F577" s="3">
        <v>346369129.03999996</v>
      </c>
      <c r="G577" s="3">
        <v>1273266177.75</v>
      </c>
      <c r="H577" s="3">
        <v>410675292.87</v>
      </c>
      <c r="J577" s="4"/>
    </row>
    <row r="578" spans="1:10">
      <c r="A578" s="4">
        <v>42843</v>
      </c>
      <c r="B578" s="3">
        <v>270416999.49000001</v>
      </c>
      <c r="C578" s="3">
        <v>812894932.26999998</v>
      </c>
      <c r="D578" s="3">
        <v>-29997</v>
      </c>
      <c r="E578" s="3">
        <v>-29997</v>
      </c>
      <c r="F578" s="3">
        <v>347102581.75</v>
      </c>
      <c r="G578" s="3">
        <v>1273238935.6500001</v>
      </c>
      <c r="H578" s="3">
        <v>410406665.19</v>
      </c>
      <c r="J578" s="4"/>
    </row>
    <row r="579" spans="1:10">
      <c r="A579" s="4">
        <v>42844</v>
      </c>
      <c r="B579" s="3">
        <v>270369672.13999999</v>
      </c>
      <c r="C579" s="3">
        <v>813218235.48000002</v>
      </c>
      <c r="D579" s="3">
        <v>-29997</v>
      </c>
      <c r="E579" s="3">
        <v>-29997</v>
      </c>
      <c r="F579" s="3">
        <v>348046790.20000005</v>
      </c>
      <c r="G579" s="3">
        <v>1272376209.6900001</v>
      </c>
      <c r="H579" s="3">
        <v>410383647.64999998</v>
      </c>
      <c r="J579" s="4"/>
    </row>
    <row r="580" spans="1:10">
      <c r="A580" s="4">
        <v>42845</v>
      </c>
      <c r="B580" s="3">
        <v>271078481.25999999</v>
      </c>
      <c r="C580" s="3">
        <v>814872382.97000003</v>
      </c>
      <c r="D580" s="3">
        <v>-29997</v>
      </c>
      <c r="E580" s="3">
        <v>-29997</v>
      </c>
      <c r="F580" s="3">
        <v>349971055.31</v>
      </c>
      <c r="G580" s="3">
        <v>1272519155.1800001</v>
      </c>
      <c r="H580" s="3">
        <v>410356759.06</v>
      </c>
      <c r="J580" s="4"/>
    </row>
    <row r="581" spans="1:10">
      <c r="A581" s="4">
        <v>42846</v>
      </c>
      <c r="B581" s="3">
        <v>272273121.61000001</v>
      </c>
      <c r="C581" s="3">
        <v>817943849.84000003</v>
      </c>
      <c r="D581" s="3">
        <v>-29997</v>
      </c>
      <c r="E581" s="3">
        <v>-29997</v>
      </c>
      <c r="F581" s="3">
        <v>351449701.53000003</v>
      </c>
      <c r="G581" s="3">
        <v>1271765246.3399999</v>
      </c>
      <c r="H581" s="3">
        <v>410113868.00999999</v>
      </c>
      <c r="J581" s="4"/>
    </row>
    <row r="582" spans="1:10">
      <c r="A582" s="4">
        <v>42849</v>
      </c>
      <c r="B582" s="3">
        <v>273789687.06</v>
      </c>
      <c r="C582" s="3">
        <v>822041278.58000004</v>
      </c>
      <c r="D582" s="3">
        <v>-29997</v>
      </c>
      <c r="E582" s="3">
        <v>-29997</v>
      </c>
      <c r="F582" s="3">
        <v>353839107.38999999</v>
      </c>
      <c r="G582" s="3">
        <v>1273870187.8799999</v>
      </c>
      <c r="H582" s="3">
        <v>409561320.09000003</v>
      </c>
      <c r="J582" s="4"/>
    </row>
    <row r="583" spans="1:10">
      <c r="A583" s="4">
        <v>42851</v>
      </c>
      <c r="B583" s="3">
        <v>276237642.63999999</v>
      </c>
      <c r="C583" s="3">
        <v>826452289.70000005</v>
      </c>
      <c r="D583" s="3">
        <v>-29997</v>
      </c>
      <c r="E583" s="3">
        <v>-29997</v>
      </c>
      <c r="F583" s="3">
        <v>354784685.95999998</v>
      </c>
      <c r="G583" s="3">
        <v>1272535188.1300001</v>
      </c>
      <c r="H583" s="3">
        <v>409349493.47000003</v>
      </c>
      <c r="J583" s="4"/>
    </row>
    <row r="584" spans="1:10">
      <c r="A584" s="4">
        <v>42852</v>
      </c>
      <c r="B584" s="3">
        <v>276839166.58000004</v>
      </c>
      <c r="C584" s="3">
        <v>828994896.62</v>
      </c>
      <c r="D584" s="3">
        <v>-29997</v>
      </c>
      <c r="E584" s="3">
        <v>-29997</v>
      </c>
      <c r="F584" s="3">
        <v>356858376.66999996</v>
      </c>
      <c r="G584" s="3">
        <v>1275286972.8699999</v>
      </c>
      <c r="H584" s="3">
        <v>408962802.62</v>
      </c>
      <c r="J584" s="4"/>
    </row>
    <row r="585" spans="1:10">
      <c r="A585" s="4">
        <v>42853</v>
      </c>
      <c r="B585" s="3">
        <v>275015076.94</v>
      </c>
      <c r="C585" s="3">
        <v>825297119.07000005</v>
      </c>
      <c r="D585" s="3">
        <v>-29997</v>
      </c>
      <c r="E585" s="3">
        <v>-29997</v>
      </c>
      <c r="F585" s="3">
        <v>357331398.88999999</v>
      </c>
      <c r="G585" s="3">
        <v>1273353187.49</v>
      </c>
      <c r="H585" s="3">
        <v>408583583.95999998</v>
      </c>
      <c r="J585" s="4"/>
    </row>
    <row r="586" spans="1:10">
      <c r="A586" s="4">
        <v>42857</v>
      </c>
      <c r="B586" s="3">
        <v>276987716.36000001</v>
      </c>
      <c r="C586" s="3">
        <v>829596402.34000003</v>
      </c>
      <c r="D586" s="3">
        <v>-29997</v>
      </c>
      <c r="E586" s="3">
        <v>-29997</v>
      </c>
      <c r="F586" s="3">
        <v>359214912.83999997</v>
      </c>
      <c r="G586" s="3">
        <v>1274103627.2099998</v>
      </c>
      <c r="H586" s="3">
        <v>407812238.14000005</v>
      </c>
      <c r="J586" s="4"/>
    </row>
    <row r="587" spans="1:10">
      <c r="A587" s="4">
        <v>42858</v>
      </c>
      <c r="B587" s="3">
        <v>276380026.04999995</v>
      </c>
      <c r="C587" s="3">
        <v>829585203.34000003</v>
      </c>
      <c r="D587" s="3">
        <v>-29997</v>
      </c>
      <c r="E587" s="3">
        <v>-29997</v>
      </c>
      <c r="F587" s="3">
        <v>359787337.62</v>
      </c>
      <c r="G587" s="3">
        <v>1274819139.04</v>
      </c>
      <c r="H587" s="3">
        <v>408032711.62</v>
      </c>
      <c r="J587" s="4"/>
    </row>
    <row r="588" spans="1:10">
      <c r="A588" s="4">
        <v>42859</v>
      </c>
      <c r="B588" s="3">
        <v>277028674.31999999</v>
      </c>
      <c r="C588" s="3">
        <v>832033502.50999999</v>
      </c>
      <c r="D588" s="3">
        <v>-29997</v>
      </c>
      <c r="E588" s="3">
        <v>-29997</v>
      </c>
      <c r="F588" s="3">
        <v>361085986.24000001</v>
      </c>
      <c r="G588" s="3">
        <v>1274796504.49</v>
      </c>
      <c r="H588" s="3">
        <v>407759869.74000001</v>
      </c>
      <c r="J588" s="4"/>
    </row>
    <row r="589" spans="1:10">
      <c r="A589" s="4">
        <v>42860</v>
      </c>
      <c r="B589" s="3">
        <v>278258562.17000002</v>
      </c>
      <c r="C589" s="3">
        <v>835117293.13</v>
      </c>
      <c r="D589" s="3">
        <v>-29997</v>
      </c>
      <c r="E589" s="3">
        <v>-29997</v>
      </c>
      <c r="F589" s="3">
        <v>362211577.24000001</v>
      </c>
      <c r="G589" s="3">
        <v>1274308583.7199998</v>
      </c>
      <c r="H589" s="3">
        <v>407539668.48000002</v>
      </c>
      <c r="J589" s="4"/>
    </row>
    <row r="590" spans="1:10">
      <c r="A590" s="4">
        <v>42863</v>
      </c>
      <c r="B590" s="3">
        <v>279538996.86000001</v>
      </c>
      <c r="C590" s="3">
        <v>838141744.54999995</v>
      </c>
      <c r="D590" s="3">
        <v>-29997</v>
      </c>
      <c r="E590" s="3">
        <v>-29997</v>
      </c>
      <c r="F590" s="3">
        <v>363722270</v>
      </c>
      <c r="G590" s="3">
        <v>1274328070.3</v>
      </c>
      <c r="H590" s="3">
        <v>408157114.15999997</v>
      </c>
      <c r="J590" s="4"/>
    </row>
    <row r="591" spans="1:10">
      <c r="A591" s="4">
        <v>42864</v>
      </c>
      <c r="B591" s="3">
        <v>280376142.62</v>
      </c>
      <c r="C591" s="3">
        <v>839776414.05999994</v>
      </c>
      <c r="D591" s="3">
        <v>-29997</v>
      </c>
      <c r="E591" s="3">
        <v>-29997</v>
      </c>
      <c r="F591" s="3">
        <v>365041331.17000002</v>
      </c>
      <c r="G591" s="3">
        <v>1273573832.2</v>
      </c>
      <c r="H591" s="3">
        <v>407222913.32000005</v>
      </c>
      <c r="J591" s="4"/>
    </row>
    <row r="592" spans="1:10">
      <c r="A592" s="4">
        <v>42865</v>
      </c>
      <c r="B592" s="3">
        <v>281098876.90999997</v>
      </c>
      <c r="C592" s="3">
        <v>838273508.56999993</v>
      </c>
      <c r="D592" s="3">
        <v>-29997</v>
      </c>
      <c r="E592" s="3">
        <v>-29997</v>
      </c>
      <c r="F592" s="3">
        <v>366918570.29999995</v>
      </c>
      <c r="G592" s="3">
        <v>1274157524.6299999</v>
      </c>
      <c r="H592" s="3">
        <v>407332298.70999998</v>
      </c>
      <c r="J592" s="4"/>
    </row>
    <row r="593" spans="1:10">
      <c r="A593" s="4">
        <v>42866</v>
      </c>
      <c r="B593" s="3">
        <v>280208514.65999997</v>
      </c>
      <c r="C593" s="3">
        <v>836639188.18999994</v>
      </c>
      <c r="D593" s="3">
        <v>-29997</v>
      </c>
      <c r="E593" s="3">
        <v>-29997</v>
      </c>
      <c r="F593" s="3">
        <v>367293265.11000001</v>
      </c>
      <c r="G593" s="3">
        <v>1273007720.76</v>
      </c>
      <c r="H593" s="3">
        <v>406922707.89999998</v>
      </c>
      <c r="J593" s="4"/>
    </row>
    <row r="594" spans="1:10">
      <c r="A594" s="4">
        <v>42867</v>
      </c>
      <c r="B594" s="3">
        <v>280060035.88999999</v>
      </c>
      <c r="C594" s="3">
        <v>837006179.32999992</v>
      </c>
      <c r="D594" s="3">
        <v>-29997</v>
      </c>
      <c r="E594" s="3">
        <v>-29997</v>
      </c>
      <c r="F594" s="3">
        <v>368106999.86000001</v>
      </c>
      <c r="G594" s="3">
        <v>1273425147.95</v>
      </c>
      <c r="H594" s="3">
        <v>406488836.83000004</v>
      </c>
      <c r="J594" s="4"/>
    </row>
    <row r="595" spans="1:10">
      <c r="A595" s="4">
        <v>42870</v>
      </c>
      <c r="B595" s="3">
        <v>280689117.78999996</v>
      </c>
      <c r="C595" s="3">
        <v>837087979.0999999</v>
      </c>
      <c r="D595" s="3">
        <v>-29997</v>
      </c>
      <c r="E595" s="3">
        <v>-29997</v>
      </c>
      <c r="F595" s="3">
        <v>369001881.09000003</v>
      </c>
      <c r="G595" s="3">
        <v>1272139566.0900002</v>
      </c>
      <c r="H595" s="3">
        <v>406061177.82999998</v>
      </c>
      <c r="J595" s="4"/>
    </row>
    <row r="596" spans="1:10">
      <c r="A596" s="4">
        <v>42871</v>
      </c>
      <c r="B596" s="3">
        <v>280170424.13999999</v>
      </c>
      <c r="C596" s="3">
        <v>836194322.81000006</v>
      </c>
      <c r="D596" s="3">
        <v>-29997</v>
      </c>
      <c r="E596" s="3">
        <v>-29997</v>
      </c>
      <c r="F596" s="3">
        <v>369542977.02999997</v>
      </c>
      <c r="G596" s="3">
        <v>1271519248.96</v>
      </c>
      <c r="H596" s="3">
        <v>405607666.95999998</v>
      </c>
      <c r="J596" s="4"/>
    </row>
    <row r="597" spans="1:10">
      <c r="A597" s="4">
        <v>42872</v>
      </c>
      <c r="B597" s="3">
        <v>277093289.19999999</v>
      </c>
      <c r="C597" s="3">
        <v>831027951.96999991</v>
      </c>
      <c r="D597" s="3">
        <v>-29997</v>
      </c>
      <c r="E597" s="3">
        <v>-29997</v>
      </c>
      <c r="F597" s="3">
        <v>369368806.35999995</v>
      </c>
      <c r="G597" s="3">
        <v>1271318696.0200002</v>
      </c>
      <c r="H597" s="3">
        <v>405130143.30000001</v>
      </c>
      <c r="J597" s="4"/>
    </row>
    <row r="598" spans="1:10">
      <c r="A598" s="4">
        <v>42873</v>
      </c>
      <c r="B598" s="3">
        <v>275985855.5</v>
      </c>
      <c r="C598" s="3">
        <v>829807709.30000007</v>
      </c>
      <c r="D598" s="3">
        <v>-29997</v>
      </c>
      <c r="E598" s="3">
        <v>-29997</v>
      </c>
      <c r="F598" s="3">
        <v>369805983.44999999</v>
      </c>
      <c r="G598" s="3">
        <v>1271544561.1599998</v>
      </c>
      <c r="H598" s="3">
        <v>405012729.82999998</v>
      </c>
      <c r="J598" s="4"/>
    </row>
    <row r="599" spans="1:10">
      <c r="A599" s="4">
        <v>42874</v>
      </c>
      <c r="B599" s="3">
        <v>276779731.43000001</v>
      </c>
      <c r="C599" s="3">
        <v>832086935.39999998</v>
      </c>
      <c r="D599" s="3">
        <v>-29997</v>
      </c>
      <c r="E599" s="3">
        <v>-29997</v>
      </c>
      <c r="F599" s="3">
        <v>370801839.97999996</v>
      </c>
      <c r="G599" s="3">
        <v>1271094819.0599999</v>
      </c>
      <c r="H599" s="3">
        <v>404579547.59999996</v>
      </c>
      <c r="J599" s="4"/>
    </row>
    <row r="600" spans="1:10">
      <c r="A600" s="4">
        <v>42877</v>
      </c>
      <c r="B600" s="3">
        <v>277543516.18000001</v>
      </c>
      <c r="C600" s="3">
        <v>833524907.19000006</v>
      </c>
      <c r="D600" s="3">
        <v>-29997</v>
      </c>
      <c r="E600" s="3">
        <v>-29997</v>
      </c>
      <c r="F600" s="3">
        <v>371891277.82000005</v>
      </c>
      <c r="G600" s="3">
        <v>1270019142.0900002</v>
      </c>
      <c r="H600" s="3">
        <v>404248917.50999999</v>
      </c>
      <c r="J600" s="4"/>
    </row>
    <row r="601" spans="1:10">
      <c r="A601" s="4">
        <v>42878</v>
      </c>
      <c r="B601" s="3">
        <v>278638036.13999999</v>
      </c>
      <c r="C601" s="3">
        <v>835948159.70000005</v>
      </c>
      <c r="D601" s="3">
        <v>-29997</v>
      </c>
      <c r="E601" s="3">
        <v>-29997</v>
      </c>
      <c r="F601" s="3">
        <v>373088587.73000002</v>
      </c>
      <c r="G601" s="3">
        <v>1270429741.8699999</v>
      </c>
      <c r="H601" s="3">
        <v>403730150.79999995</v>
      </c>
      <c r="J601" s="4"/>
    </row>
    <row r="602" spans="1:10">
      <c r="A602" s="4">
        <v>42879</v>
      </c>
      <c r="B602" s="3">
        <v>279950603.94</v>
      </c>
      <c r="C602" s="3">
        <v>838985735.27999997</v>
      </c>
      <c r="D602" s="3">
        <v>-29997</v>
      </c>
      <c r="E602" s="3">
        <v>-29997</v>
      </c>
      <c r="F602" s="3">
        <v>374321113.95999998</v>
      </c>
      <c r="G602" s="3">
        <v>1271367411.73</v>
      </c>
      <c r="H602" s="3">
        <v>403513592.97000003</v>
      </c>
      <c r="J602" s="4"/>
    </row>
    <row r="603" spans="1:10">
      <c r="A603" s="4">
        <v>42880</v>
      </c>
      <c r="B603" s="3">
        <v>281269827.44999999</v>
      </c>
      <c r="C603" s="3">
        <v>841272076.94999993</v>
      </c>
      <c r="D603" s="3">
        <v>-29997</v>
      </c>
      <c r="E603" s="3">
        <v>-29997</v>
      </c>
      <c r="F603" s="3">
        <v>375698850.29000008</v>
      </c>
      <c r="G603" s="3">
        <v>1272880554.8300002</v>
      </c>
      <c r="H603" s="3">
        <v>403062455.34000003</v>
      </c>
      <c r="J603" s="4"/>
    </row>
    <row r="604" spans="1:10">
      <c r="A604" s="4">
        <v>42881</v>
      </c>
      <c r="B604" s="3">
        <v>281544468.38999999</v>
      </c>
      <c r="C604" s="3">
        <v>842331032.09000003</v>
      </c>
      <c r="D604" s="3">
        <v>-29997</v>
      </c>
      <c r="E604" s="3">
        <v>-29997</v>
      </c>
      <c r="F604" s="3">
        <v>376471639.55000001</v>
      </c>
      <c r="G604" s="3">
        <v>1273590056.76</v>
      </c>
      <c r="H604" s="3">
        <v>401217387.63</v>
      </c>
      <c r="J604" s="4"/>
    </row>
    <row r="605" spans="1:10">
      <c r="A605" s="4">
        <v>42884</v>
      </c>
      <c r="B605" s="3">
        <v>281849442.06</v>
      </c>
      <c r="C605" s="3">
        <v>842677560.47000003</v>
      </c>
      <c r="D605" s="3">
        <v>-29997</v>
      </c>
      <c r="E605" s="3">
        <v>-29997</v>
      </c>
      <c r="F605" s="3">
        <v>376857154.92000002</v>
      </c>
      <c r="G605" s="3">
        <v>1273448992.9300001</v>
      </c>
      <c r="H605" s="3">
        <v>400966930.29999995</v>
      </c>
      <c r="J605" s="4"/>
    </row>
    <row r="606" spans="1:10">
      <c r="A606" s="4">
        <v>42885</v>
      </c>
      <c r="B606" s="3">
        <v>282061123.15999997</v>
      </c>
      <c r="C606" s="3">
        <v>843299401.63</v>
      </c>
      <c r="D606" s="3">
        <v>-29997</v>
      </c>
      <c r="E606" s="3">
        <v>-29997</v>
      </c>
      <c r="F606" s="3">
        <v>378319808.92000002</v>
      </c>
      <c r="G606" s="3">
        <v>1273262243.1299999</v>
      </c>
      <c r="H606" s="3">
        <v>401184339.03999996</v>
      </c>
      <c r="J606" s="4"/>
    </row>
    <row r="607" spans="1:10">
      <c r="A607" s="4">
        <v>42886</v>
      </c>
      <c r="B607" s="3">
        <v>280833383.41999996</v>
      </c>
      <c r="C607" s="3">
        <v>840846762.85000002</v>
      </c>
      <c r="D607" s="3">
        <v>-29997</v>
      </c>
      <c r="E607" s="3">
        <v>-29997</v>
      </c>
      <c r="F607" s="3">
        <v>378998528.54000002</v>
      </c>
      <c r="G607" s="3">
        <v>1256600794.0999999</v>
      </c>
      <c r="H607" s="3">
        <v>400156277.78000003</v>
      </c>
      <c r="J607" s="4"/>
    </row>
    <row r="608" spans="1:10">
      <c r="A608" s="4">
        <v>42887</v>
      </c>
      <c r="B608" s="3">
        <v>283517756.11000001</v>
      </c>
      <c r="C608" s="3">
        <v>846020341.38</v>
      </c>
      <c r="D608" s="3">
        <v>-29997</v>
      </c>
      <c r="E608" s="3">
        <v>-29997</v>
      </c>
      <c r="F608" s="3">
        <v>380973017.16999996</v>
      </c>
      <c r="G608" s="3">
        <v>1257852858.46</v>
      </c>
      <c r="H608" s="3">
        <v>399403191.50999999</v>
      </c>
      <c r="J608" s="4"/>
    </row>
    <row r="609" spans="1:10">
      <c r="A609" s="4">
        <v>42891</v>
      </c>
      <c r="B609" s="3">
        <v>284571887.99000001</v>
      </c>
      <c r="C609" s="3">
        <v>847865982.67000008</v>
      </c>
      <c r="D609" s="3">
        <v>-29997</v>
      </c>
      <c r="E609" s="3">
        <v>-29997</v>
      </c>
      <c r="F609" s="3">
        <v>381968068.75</v>
      </c>
      <c r="G609" s="3">
        <v>1258286599.6800001</v>
      </c>
      <c r="H609" s="3">
        <v>398881675.66999996</v>
      </c>
      <c r="J609" s="4"/>
    </row>
    <row r="610" spans="1:10">
      <c r="A610" s="4">
        <v>42892</v>
      </c>
      <c r="B610" s="3">
        <v>283461441.86000001</v>
      </c>
      <c r="C610" s="3">
        <v>846758273.88</v>
      </c>
      <c r="D610" s="3">
        <v>-29997</v>
      </c>
      <c r="E610" s="3">
        <v>-29997</v>
      </c>
      <c r="F610" s="3">
        <v>384060724.60999995</v>
      </c>
      <c r="G610" s="3">
        <v>1256370881.0900002</v>
      </c>
      <c r="H610" s="3">
        <v>398120328.63</v>
      </c>
      <c r="J610" s="4"/>
    </row>
    <row r="611" spans="1:10">
      <c r="A611" s="4">
        <v>42893</v>
      </c>
      <c r="B611" s="3">
        <v>284021385.80000001</v>
      </c>
      <c r="C611" s="3">
        <v>848189979.80999994</v>
      </c>
      <c r="D611" s="3">
        <v>-29997</v>
      </c>
      <c r="E611" s="3">
        <v>-29997</v>
      </c>
      <c r="F611" s="3">
        <v>384959879.15000004</v>
      </c>
      <c r="G611" s="3">
        <v>1254990178.03</v>
      </c>
      <c r="H611" s="3">
        <v>397566938.29000002</v>
      </c>
      <c r="J611" s="4"/>
    </row>
    <row r="612" spans="1:10">
      <c r="A612" s="4">
        <v>42894</v>
      </c>
      <c r="B612" s="3">
        <v>283583491.29000002</v>
      </c>
      <c r="C612" s="3">
        <v>848765427.05000007</v>
      </c>
      <c r="D612" s="3">
        <v>-29997</v>
      </c>
      <c r="E612" s="3">
        <v>-29997</v>
      </c>
      <c r="F612" s="3">
        <v>385851076.53999996</v>
      </c>
      <c r="G612" s="3">
        <v>1256863140.55</v>
      </c>
      <c r="H612" s="3">
        <v>397306713.52999997</v>
      </c>
      <c r="J612" s="4"/>
    </row>
    <row r="613" spans="1:10">
      <c r="A613" s="4">
        <v>42895</v>
      </c>
      <c r="B613" s="3">
        <v>283802395.13999999</v>
      </c>
      <c r="C613" s="3">
        <v>850023267.76999998</v>
      </c>
      <c r="D613" s="3">
        <v>-29997</v>
      </c>
      <c r="E613" s="3">
        <v>-29997</v>
      </c>
      <c r="F613" s="3">
        <v>386827055.40000004</v>
      </c>
      <c r="G613" s="3">
        <v>1257790929.74</v>
      </c>
      <c r="H613" s="3">
        <v>396395219.75999999</v>
      </c>
      <c r="J613" s="4"/>
    </row>
    <row r="614" spans="1:10">
      <c r="A614" s="4">
        <v>42898</v>
      </c>
      <c r="B614" s="3">
        <v>283180846.91999996</v>
      </c>
      <c r="C614" s="3">
        <v>849509846.96000004</v>
      </c>
      <c r="D614" s="3">
        <v>-29997</v>
      </c>
      <c r="E614" s="3">
        <v>-29997</v>
      </c>
      <c r="F614" s="3">
        <v>387464002.83999997</v>
      </c>
      <c r="G614" s="3">
        <v>1258378378.5</v>
      </c>
      <c r="H614" s="3">
        <v>395694259.80000001</v>
      </c>
      <c r="J614" s="4"/>
    </row>
    <row r="615" spans="1:10">
      <c r="A615" s="4">
        <v>42899</v>
      </c>
      <c r="B615" s="3">
        <v>283919600.90999997</v>
      </c>
      <c r="C615" s="3">
        <v>852243549.60000002</v>
      </c>
      <c r="D615" s="3">
        <v>-29997</v>
      </c>
      <c r="E615" s="3">
        <v>-29997</v>
      </c>
      <c r="F615" s="3">
        <v>388982964.70999998</v>
      </c>
      <c r="G615" s="3">
        <v>1259028429.78</v>
      </c>
      <c r="H615" s="3">
        <v>394261834.39999998</v>
      </c>
      <c r="J615" s="4"/>
    </row>
    <row r="616" spans="1:10">
      <c r="A616" s="4">
        <v>42900</v>
      </c>
      <c r="B616" s="3">
        <v>283123121.10000002</v>
      </c>
      <c r="C616" s="3">
        <v>850863192.30999994</v>
      </c>
      <c r="D616" s="3">
        <v>-29997</v>
      </c>
      <c r="E616" s="3">
        <v>-29997</v>
      </c>
      <c r="F616" s="3">
        <v>389810467.06999999</v>
      </c>
      <c r="G616" s="3">
        <v>1259163906.22</v>
      </c>
      <c r="H616" s="3">
        <v>393754098.56</v>
      </c>
      <c r="J616" s="4"/>
    </row>
    <row r="617" spans="1:10">
      <c r="A617" s="4">
        <v>42901</v>
      </c>
      <c r="B617" s="3">
        <v>282839060.28999996</v>
      </c>
      <c r="C617" s="3">
        <v>850411527.48000002</v>
      </c>
      <c r="D617" s="3">
        <v>-29997</v>
      </c>
      <c r="E617" s="3">
        <v>-29997</v>
      </c>
      <c r="F617" s="3">
        <v>391038820.55999994</v>
      </c>
      <c r="G617" s="3">
        <v>1256850371.3400002</v>
      </c>
      <c r="H617" s="3">
        <v>393492345.23000002</v>
      </c>
      <c r="J617" s="4"/>
    </row>
    <row r="618" spans="1:10">
      <c r="A618" s="4">
        <v>42902</v>
      </c>
      <c r="B618" s="3">
        <v>282955047.00999999</v>
      </c>
      <c r="C618" s="3">
        <v>850871967.00999999</v>
      </c>
      <c r="D618" s="3">
        <v>-29997</v>
      </c>
      <c r="E618" s="3">
        <v>-29997</v>
      </c>
      <c r="F618" s="3">
        <v>391559525.46999997</v>
      </c>
      <c r="G618" s="3">
        <v>1256134951.05</v>
      </c>
      <c r="H618" s="3">
        <v>392839384.59999996</v>
      </c>
      <c r="J618" s="4"/>
    </row>
    <row r="619" spans="1:10">
      <c r="A619" s="4">
        <v>42905</v>
      </c>
      <c r="B619" s="3">
        <v>285432210.30000001</v>
      </c>
      <c r="C619" s="3">
        <v>856561629.50999999</v>
      </c>
      <c r="D619" s="3">
        <v>-29997</v>
      </c>
      <c r="E619" s="3">
        <v>-29997</v>
      </c>
      <c r="F619" s="3">
        <v>393645493.46000004</v>
      </c>
      <c r="G619" s="3">
        <v>1258054967.1500001</v>
      </c>
      <c r="H619" s="3">
        <v>392306800.98000002</v>
      </c>
      <c r="J619" s="4"/>
    </row>
    <row r="620" spans="1:10">
      <c r="A620" s="4">
        <v>42906</v>
      </c>
      <c r="B620" s="3">
        <v>284965150.12</v>
      </c>
      <c r="C620" s="3">
        <v>855929649.70000005</v>
      </c>
      <c r="D620" s="3">
        <v>-29997</v>
      </c>
      <c r="E620" s="3">
        <v>-29997</v>
      </c>
      <c r="F620" s="3">
        <v>394289635.25</v>
      </c>
      <c r="G620" s="3">
        <v>1258457564.29</v>
      </c>
      <c r="H620" s="3">
        <v>391426953.73000002</v>
      </c>
      <c r="J620" s="4"/>
    </row>
    <row r="621" spans="1:10">
      <c r="A621" s="4">
        <v>42907</v>
      </c>
      <c r="B621" s="3">
        <v>285017679.71999997</v>
      </c>
      <c r="C621" s="3">
        <v>856329145.32000005</v>
      </c>
      <c r="D621" s="3">
        <v>-29997</v>
      </c>
      <c r="E621" s="3">
        <v>-29997</v>
      </c>
      <c r="F621" s="3">
        <v>395012045.65000004</v>
      </c>
      <c r="G621" s="3">
        <v>1258061329.21</v>
      </c>
      <c r="H621" s="3">
        <v>390649335.93000001</v>
      </c>
      <c r="J621" s="4"/>
    </row>
    <row r="622" spans="1:10">
      <c r="A622" s="4">
        <v>42908</v>
      </c>
      <c r="B622" s="3">
        <v>285353171.60000002</v>
      </c>
      <c r="C622" s="3">
        <v>858452101.88</v>
      </c>
      <c r="D622" s="3">
        <v>-29997</v>
      </c>
      <c r="E622" s="3">
        <v>-29997</v>
      </c>
      <c r="F622" s="3">
        <v>395979172.04000002</v>
      </c>
      <c r="G622" s="3">
        <v>1259255177.3400002</v>
      </c>
      <c r="H622" s="3">
        <v>390373727.42000002</v>
      </c>
      <c r="J622" s="4"/>
    </row>
    <row r="623" spans="1:10">
      <c r="A623" s="4">
        <v>42909</v>
      </c>
      <c r="B623" s="3">
        <v>285227451.29000002</v>
      </c>
      <c r="C623" s="3">
        <v>857968709.24000001</v>
      </c>
      <c r="D623" s="3">
        <v>-29997</v>
      </c>
      <c r="E623" s="3">
        <v>-29997</v>
      </c>
      <c r="F623" s="3">
        <v>396354341.28999996</v>
      </c>
      <c r="G623" s="3">
        <v>1256644961.49</v>
      </c>
      <c r="H623" s="3">
        <v>390100443.96000004</v>
      </c>
      <c r="J623" s="4"/>
    </row>
    <row r="624" spans="1:10">
      <c r="A624" s="4">
        <v>42912</v>
      </c>
      <c r="B624" s="3">
        <v>285688169.42000002</v>
      </c>
      <c r="C624" s="3">
        <v>859446777.98000002</v>
      </c>
      <c r="D624" s="3">
        <v>-29997</v>
      </c>
      <c r="E624" s="3">
        <v>-29997</v>
      </c>
      <c r="F624" s="3">
        <v>397102526.81999999</v>
      </c>
      <c r="G624" s="3">
        <v>1257143654.4300001</v>
      </c>
      <c r="H624" s="3">
        <v>389652055.96000004</v>
      </c>
      <c r="J624" s="4"/>
    </row>
    <row r="625" spans="1:10">
      <c r="A625" s="4">
        <v>42913</v>
      </c>
      <c r="B625" s="3">
        <v>282415715.67000002</v>
      </c>
      <c r="C625" s="3">
        <v>851613736.0999999</v>
      </c>
      <c r="D625" s="3">
        <v>-29997</v>
      </c>
      <c r="E625" s="3">
        <v>-29997</v>
      </c>
      <c r="F625" s="3">
        <v>395462327.42000002</v>
      </c>
      <c r="G625" s="3">
        <v>1249405486.26</v>
      </c>
      <c r="H625" s="3">
        <v>387294007.83000004</v>
      </c>
      <c r="J625" s="4"/>
    </row>
    <row r="626" spans="1:10">
      <c r="A626" s="4">
        <v>42914</v>
      </c>
      <c r="B626" s="3">
        <v>282317687.62</v>
      </c>
      <c r="C626" s="3">
        <v>851882755.49000001</v>
      </c>
      <c r="D626" s="3">
        <v>-29997</v>
      </c>
      <c r="E626" s="3">
        <v>-29997</v>
      </c>
      <c r="F626" s="3">
        <v>396226812.16999996</v>
      </c>
      <c r="G626" s="3">
        <v>1249911466.25</v>
      </c>
      <c r="H626" s="3">
        <v>386668452.10000002</v>
      </c>
      <c r="J626" s="4"/>
    </row>
    <row r="627" spans="1:10">
      <c r="A627" s="4">
        <v>42915</v>
      </c>
      <c r="B627" s="3">
        <v>278819571.19999999</v>
      </c>
      <c r="C627" s="3">
        <v>843672445.0999999</v>
      </c>
      <c r="D627" s="3">
        <v>-29997</v>
      </c>
      <c r="E627" s="3">
        <v>-29997</v>
      </c>
      <c r="F627" s="3">
        <v>394488068.43000001</v>
      </c>
      <c r="G627" s="3">
        <v>1243766869.8499999</v>
      </c>
      <c r="H627" s="3">
        <v>386345317.65999997</v>
      </c>
      <c r="J627" s="4"/>
    </row>
    <row r="628" spans="1:10">
      <c r="A628" s="4">
        <v>42916</v>
      </c>
      <c r="B628" s="3">
        <v>279106068.52999997</v>
      </c>
      <c r="C628" s="3">
        <v>844384421.96000004</v>
      </c>
      <c r="D628" s="3">
        <v>-29997</v>
      </c>
      <c r="E628" s="3">
        <v>-29997</v>
      </c>
      <c r="F628" s="3">
        <v>395432824.90000004</v>
      </c>
      <c r="G628" s="3">
        <v>1244547637.8399999</v>
      </c>
      <c r="H628" s="3">
        <v>386030309.07999998</v>
      </c>
      <c r="J628" s="4"/>
    </row>
    <row r="629" spans="1:10">
      <c r="A629" s="4">
        <v>42919</v>
      </c>
      <c r="B629" s="3">
        <v>280758606.38</v>
      </c>
      <c r="C629" s="3">
        <v>848240927.48000002</v>
      </c>
      <c r="D629" s="3">
        <v>-29997</v>
      </c>
      <c r="E629" s="3">
        <v>-29997</v>
      </c>
      <c r="F629" s="3">
        <v>396919174.33999997</v>
      </c>
      <c r="G629" s="3">
        <v>1246159123.7900002</v>
      </c>
      <c r="H629" s="3">
        <v>385285079.92000002</v>
      </c>
      <c r="J629" s="4"/>
    </row>
    <row r="630" spans="1:10">
      <c r="A630" s="4">
        <v>42920</v>
      </c>
      <c r="B630" s="3">
        <v>280474396.74000001</v>
      </c>
      <c r="C630" s="3">
        <v>848116990.11000001</v>
      </c>
      <c r="D630" s="3">
        <v>-29997</v>
      </c>
      <c r="E630" s="3">
        <v>-29997</v>
      </c>
      <c r="F630" s="3">
        <v>397716522.95000005</v>
      </c>
      <c r="G630" s="3">
        <v>1246746276.54</v>
      </c>
      <c r="H630" s="3">
        <v>385239760.69999999</v>
      </c>
      <c r="J630" s="4"/>
    </row>
    <row r="631" spans="1:10">
      <c r="A631" s="4">
        <v>42921</v>
      </c>
      <c r="B631" s="3">
        <v>282405576.78999996</v>
      </c>
      <c r="C631" s="3">
        <v>851577696.28999996</v>
      </c>
      <c r="D631" s="3">
        <v>-29997</v>
      </c>
      <c r="E631" s="3">
        <v>-29997</v>
      </c>
      <c r="F631" s="3">
        <v>399006724.30000001</v>
      </c>
      <c r="G631" s="3">
        <v>1247801503.25</v>
      </c>
      <c r="H631" s="3">
        <v>385454793.06</v>
      </c>
      <c r="J631" s="4"/>
    </row>
    <row r="632" spans="1:10">
      <c r="A632" s="4">
        <v>42922</v>
      </c>
      <c r="B632" s="3">
        <v>279977192.47000003</v>
      </c>
      <c r="C632" s="3">
        <v>845540195.71000004</v>
      </c>
      <c r="D632" s="3">
        <v>-29997</v>
      </c>
      <c r="E632" s="3">
        <v>-29997</v>
      </c>
      <c r="F632" s="3">
        <v>398272380.02999997</v>
      </c>
      <c r="G632" s="3">
        <v>1241973664.7</v>
      </c>
      <c r="H632" s="3">
        <v>385002694.69999999</v>
      </c>
      <c r="J632" s="4"/>
    </row>
    <row r="633" spans="1:10">
      <c r="A633" s="4">
        <v>42923</v>
      </c>
      <c r="B633" s="3">
        <v>277260022.56</v>
      </c>
      <c r="C633" s="3">
        <v>846483379.16999996</v>
      </c>
      <c r="D633" s="3">
        <v>-29997</v>
      </c>
      <c r="E633" s="3">
        <v>-29997</v>
      </c>
      <c r="F633" s="3">
        <v>399389322.85000002</v>
      </c>
      <c r="G633" s="3">
        <v>1241001649.6400001</v>
      </c>
      <c r="H633" s="3">
        <v>384631327.00999999</v>
      </c>
      <c r="J633" s="4"/>
    </row>
    <row r="634" spans="1:10">
      <c r="A634" s="4">
        <v>42926</v>
      </c>
      <c r="B634" s="3">
        <v>278283088.21999997</v>
      </c>
      <c r="C634" s="3">
        <v>849415000.56999993</v>
      </c>
      <c r="D634" s="3">
        <v>-29997</v>
      </c>
      <c r="E634" s="3">
        <v>-29997</v>
      </c>
      <c r="F634" s="3">
        <v>400791049.90999997</v>
      </c>
      <c r="G634" s="3">
        <v>1243407486.1199999</v>
      </c>
      <c r="H634" s="3">
        <v>384068596.00999999</v>
      </c>
      <c r="J634" s="4"/>
    </row>
    <row r="635" spans="1:10">
      <c r="A635" s="4">
        <v>42927</v>
      </c>
      <c r="B635" s="3">
        <v>277908855.51999998</v>
      </c>
      <c r="C635" s="3">
        <v>848860484.19999993</v>
      </c>
      <c r="D635" s="3">
        <v>-29997</v>
      </c>
      <c r="E635" s="3">
        <v>-29997</v>
      </c>
      <c r="F635" s="3">
        <v>401075966.81000006</v>
      </c>
      <c r="G635" s="3">
        <v>1242362747.02</v>
      </c>
      <c r="H635" s="3">
        <v>383618530.75999999</v>
      </c>
      <c r="J635" s="4"/>
    </row>
    <row r="636" spans="1:10">
      <c r="A636" s="4">
        <v>42928</v>
      </c>
      <c r="B636" s="3">
        <v>280862736.57999998</v>
      </c>
      <c r="C636" s="3">
        <v>855722787.46000004</v>
      </c>
      <c r="D636" s="3">
        <v>-29997</v>
      </c>
      <c r="E636" s="3">
        <v>-29997</v>
      </c>
      <c r="F636" s="3">
        <v>403657166.56</v>
      </c>
      <c r="G636" s="3">
        <v>1245673769.8700001</v>
      </c>
      <c r="H636" s="3">
        <v>383572413.17000002</v>
      </c>
      <c r="J636" s="4"/>
    </row>
    <row r="637" spans="1:10">
      <c r="A637" s="4">
        <v>42929</v>
      </c>
      <c r="B637" s="3">
        <v>281356902.75999999</v>
      </c>
      <c r="C637" s="3">
        <v>854248649.14999998</v>
      </c>
      <c r="D637" s="3">
        <v>-29997</v>
      </c>
      <c r="E637" s="3">
        <v>-29997</v>
      </c>
      <c r="F637" s="3">
        <v>406539777.21999997</v>
      </c>
      <c r="G637" s="3">
        <v>1244380992.24</v>
      </c>
      <c r="H637" s="3">
        <v>383213076.94999999</v>
      </c>
      <c r="J637" s="4"/>
    </row>
    <row r="638" spans="1:10">
      <c r="A638" s="4">
        <v>42930</v>
      </c>
      <c r="B638" s="3">
        <v>282398636.81</v>
      </c>
      <c r="C638" s="3">
        <v>856725312.33999991</v>
      </c>
      <c r="D638" s="3">
        <v>-29997</v>
      </c>
      <c r="E638" s="3">
        <v>-29997</v>
      </c>
      <c r="F638" s="3">
        <v>407477625.72999996</v>
      </c>
      <c r="G638" s="3">
        <v>1245230921.04</v>
      </c>
      <c r="H638" s="3">
        <v>382642008.62</v>
      </c>
      <c r="J638" s="4"/>
    </row>
    <row r="639" spans="1:10">
      <c r="A639" s="4">
        <v>42933</v>
      </c>
      <c r="B639" s="3">
        <v>282321176.84999996</v>
      </c>
      <c r="C639" s="3">
        <v>857101028.22000003</v>
      </c>
      <c r="D639" s="3">
        <v>-29997</v>
      </c>
      <c r="E639" s="3">
        <v>-29997</v>
      </c>
      <c r="F639" s="3">
        <v>408133815.19</v>
      </c>
      <c r="G639" s="3">
        <v>1246076228.05</v>
      </c>
      <c r="H639" s="3">
        <v>382204741.71000004</v>
      </c>
      <c r="J639" s="4"/>
    </row>
    <row r="640" spans="1:10">
      <c r="A640" s="4">
        <v>42934</v>
      </c>
      <c r="B640" s="3">
        <v>279004881.06</v>
      </c>
      <c r="C640" s="3">
        <v>851145469.13</v>
      </c>
      <c r="D640" s="3">
        <v>-29997</v>
      </c>
      <c r="E640" s="3">
        <v>-29997</v>
      </c>
      <c r="F640" s="3">
        <v>407000069.93000007</v>
      </c>
      <c r="G640" s="3">
        <v>1244392556.04</v>
      </c>
      <c r="H640" s="3">
        <v>381957651.67999995</v>
      </c>
      <c r="J640" s="4"/>
    </row>
    <row r="641" spans="1:10">
      <c r="A641" s="4">
        <v>42935</v>
      </c>
      <c r="B641" s="3">
        <v>280704091.44999999</v>
      </c>
      <c r="C641" s="3">
        <v>854690887.69999993</v>
      </c>
      <c r="D641" s="3">
        <v>-29997</v>
      </c>
      <c r="E641" s="3">
        <v>-29997</v>
      </c>
      <c r="F641" s="3">
        <v>408612466.19</v>
      </c>
      <c r="G641" s="3">
        <v>1245422230.8599999</v>
      </c>
      <c r="H641" s="3">
        <v>380239567.54000002</v>
      </c>
      <c r="J641" s="4"/>
    </row>
    <row r="642" spans="1:10">
      <c r="A642" s="4">
        <v>42936</v>
      </c>
      <c r="B642" s="3">
        <v>279801643.69999999</v>
      </c>
      <c r="C642" s="3">
        <v>853271268.36000001</v>
      </c>
      <c r="D642" s="3">
        <v>-29997</v>
      </c>
      <c r="E642" s="3">
        <v>-29997</v>
      </c>
      <c r="F642" s="3">
        <v>408991869.63</v>
      </c>
      <c r="G642" s="3">
        <v>1245802367.8300002</v>
      </c>
      <c r="H642" s="3">
        <v>379924147.75</v>
      </c>
      <c r="J642" s="4"/>
    </row>
    <row r="643" spans="1:10">
      <c r="A643" s="4">
        <v>42937</v>
      </c>
      <c r="B643" s="3">
        <v>278244330.13</v>
      </c>
      <c r="C643" s="3">
        <v>850347712.40999997</v>
      </c>
      <c r="D643" s="3">
        <v>-29997</v>
      </c>
      <c r="E643" s="3">
        <v>-29997</v>
      </c>
      <c r="F643" s="3">
        <v>408947840.72999996</v>
      </c>
      <c r="G643" s="3">
        <v>1245571157.97</v>
      </c>
      <c r="H643" s="3">
        <v>379583457.87</v>
      </c>
      <c r="J643" s="4"/>
    </row>
    <row r="644" spans="1:10">
      <c r="A644" s="4">
        <v>42940</v>
      </c>
      <c r="B644" s="3">
        <v>277583649.19999999</v>
      </c>
      <c r="C644" s="3">
        <v>849289963.27999997</v>
      </c>
      <c r="D644" s="3">
        <v>-29997</v>
      </c>
      <c r="E644" s="3">
        <v>-29997</v>
      </c>
      <c r="F644" s="3">
        <v>409779086.08999997</v>
      </c>
      <c r="G644" s="3">
        <v>1245026195.5700002</v>
      </c>
      <c r="H644" s="3">
        <v>379316623.63999999</v>
      </c>
      <c r="J644" s="4"/>
    </row>
    <row r="645" spans="1:10">
      <c r="A645" s="4">
        <v>42941</v>
      </c>
      <c r="B645" s="3">
        <v>277532576.35000002</v>
      </c>
      <c r="C645" s="3">
        <v>848653508.42999995</v>
      </c>
      <c r="D645" s="3">
        <v>-29997</v>
      </c>
      <c r="E645" s="3">
        <v>-29997</v>
      </c>
      <c r="F645" s="3">
        <v>409761696.36000001</v>
      </c>
      <c r="G645" s="3">
        <v>1242434829.0900002</v>
      </c>
      <c r="H645" s="3">
        <v>378995512.69</v>
      </c>
      <c r="J645" s="4"/>
    </row>
    <row r="646" spans="1:10">
      <c r="A646" s="4">
        <v>42942</v>
      </c>
      <c r="B646" s="3">
        <v>278830284.24000001</v>
      </c>
      <c r="C646" s="3">
        <v>851180085.47000003</v>
      </c>
      <c r="D646" s="3">
        <v>-29997</v>
      </c>
      <c r="E646" s="3">
        <v>-29997</v>
      </c>
      <c r="F646" s="3">
        <v>410796558.47999996</v>
      </c>
      <c r="G646" s="3">
        <v>1243478331.51</v>
      </c>
      <c r="H646" s="3">
        <v>378799473.55999994</v>
      </c>
      <c r="J646" s="4"/>
    </row>
    <row r="647" spans="1:10">
      <c r="A647" s="4">
        <v>42943</v>
      </c>
      <c r="B647" s="3">
        <v>278969280.93000001</v>
      </c>
      <c r="C647" s="3">
        <v>852216801.18999994</v>
      </c>
      <c r="D647" s="3">
        <v>-29997</v>
      </c>
      <c r="E647" s="3">
        <v>-29997</v>
      </c>
      <c r="F647" s="3">
        <v>412023288.41000003</v>
      </c>
      <c r="G647" s="3">
        <v>1243162404.23</v>
      </c>
      <c r="H647" s="3">
        <v>378560120.82999998</v>
      </c>
      <c r="J647" s="4"/>
    </row>
    <row r="648" spans="1:10">
      <c r="A648" s="4">
        <v>42944</v>
      </c>
      <c r="B648" s="3">
        <v>279873027.75999999</v>
      </c>
      <c r="C648" s="3">
        <v>847465823.79000008</v>
      </c>
      <c r="D648" s="3">
        <v>-29997</v>
      </c>
      <c r="E648" s="3">
        <v>-29997</v>
      </c>
      <c r="F648" s="3">
        <v>411260708.70000005</v>
      </c>
      <c r="G648" s="3">
        <v>1241169110.98</v>
      </c>
      <c r="H648" s="3">
        <v>378233106.81999999</v>
      </c>
      <c r="J648" s="4"/>
    </row>
    <row r="649" spans="1:10">
      <c r="A649" s="4">
        <v>42947</v>
      </c>
      <c r="B649" s="3">
        <v>279429570.58000004</v>
      </c>
      <c r="C649" s="3">
        <v>846925126.13000011</v>
      </c>
      <c r="D649" s="3">
        <v>-29997</v>
      </c>
      <c r="E649" s="3">
        <v>-29997</v>
      </c>
      <c r="F649" s="3">
        <v>411770380.87</v>
      </c>
      <c r="G649" s="3">
        <v>1240768180.95</v>
      </c>
      <c r="H649" s="3">
        <v>378489503.77999997</v>
      </c>
      <c r="J649" s="4"/>
    </row>
    <row r="650" spans="1:10">
      <c r="A650" s="4">
        <v>42948</v>
      </c>
      <c r="B650" s="3">
        <v>280225523.39999998</v>
      </c>
      <c r="C650" s="3">
        <v>849055781.00999999</v>
      </c>
      <c r="D650" s="3">
        <v>-29997</v>
      </c>
      <c r="E650" s="3">
        <v>-29997</v>
      </c>
      <c r="F650" s="3">
        <v>412804658.07999998</v>
      </c>
      <c r="G650" s="3">
        <v>1243439251.6700001</v>
      </c>
      <c r="H650" s="3">
        <v>377877900.50999999</v>
      </c>
      <c r="J650" s="4"/>
    </row>
    <row r="651" spans="1:10">
      <c r="A651" s="4">
        <v>42949</v>
      </c>
      <c r="B651" s="3">
        <v>279439947.89999998</v>
      </c>
      <c r="C651" s="3">
        <v>846967342.03999996</v>
      </c>
      <c r="D651" s="3">
        <v>-29997</v>
      </c>
      <c r="E651" s="3">
        <v>-29997</v>
      </c>
      <c r="F651" s="3">
        <v>413026367.51999998</v>
      </c>
      <c r="G651" s="3">
        <v>1242714469.4000001</v>
      </c>
      <c r="H651" s="3">
        <v>377085141.64999998</v>
      </c>
      <c r="J651" s="4"/>
    </row>
    <row r="652" spans="1:10">
      <c r="A652" s="4">
        <v>42950</v>
      </c>
      <c r="B652" s="3">
        <v>265822227.39000002</v>
      </c>
      <c r="C652" s="3">
        <v>847925307</v>
      </c>
      <c r="D652" s="3">
        <v>-29997</v>
      </c>
      <c r="E652" s="3">
        <v>-29997</v>
      </c>
      <c r="F652" s="3">
        <v>413993017.25999999</v>
      </c>
      <c r="G652" s="3">
        <v>1244385435.8399999</v>
      </c>
      <c r="H652" s="3">
        <v>376569217.12</v>
      </c>
      <c r="J652" s="4"/>
    </row>
    <row r="653" spans="1:10">
      <c r="A653" s="4">
        <v>42951</v>
      </c>
      <c r="B653" s="3">
        <v>271140291.44999999</v>
      </c>
      <c r="C653" s="3">
        <v>852278708.89999998</v>
      </c>
      <c r="D653" s="3">
        <v>-29997</v>
      </c>
      <c r="E653" s="3">
        <v>-29997</v>
      </c>
      <c r="F653" s="3">
        <v>415520917.35999995</v>
      </c>
      <c r="G653" s="3">
        <v>1244669858</v>
      </c>
      <c r="H653" s="3">
        <v>376292327.5</v>
      </c>
      <c r="J653" s="4"/>
    </row>
    <row r="654" spans="1:10">
      <c r="A654" s="4">
        <v>42954</v>
      </c>
      <c r="B654" s="3">
        <v>271376852.08000004</v>
      </c>
      <c r="C654" s="3">
        <v>853008217.81999993</v>
      </c>
      <c r="D654" s="3">
        <v>-29997</v>
      </c>
      <c r="E654" s="3">
        <v>-29997</v>
      </c>
      <c r="F654" s="3">
        <v>416281674.65999997</v>
      </c>
      <c r="G654" s="3">
        <v>1245187228.9499998</v>
      </c>
      <c r="H654" s="3">
        <v>375961393.42000002</v>
      </c>
      <c r="J654" s="4"/>
    </row>
    <row r="655" spans="1:10">
      <c r="A655" s="4">
        <v>42955</v>
      </c>
      <c r="B655" s="3">
        <v>272417518.27999997</v>
      </c>
      <c r="C655" s="3">
        <v>854081528.26999998</v>
      </c>
      <c r="D655" s="3">
        <v>-29997</v>
      </c>
      <c r="E655" s="3">
        <v>-29997</v>
      </c>
      <c r="F655" s="3">
        <v>416774043.88999999</v>
      </c>
      <c r="G655" s="3">
        <v>1245111330.74</v>
      </c>
      <c r="H655" s="3">
        <v>374561933.13999999</v>
      </c>
      <c r="J655" s="4"/>
    </row>
    <row r="656" spans="1:10">
      <c r="A656" s="4">
        <v>42956</v>
      </c>
      <c r="B656" s="3">
        <v>271594734.70999998</v>
      </c>
      <c r="C656" s="3">
        <v>852874919.19999993</v>
      </c>
      <c r="D656" s="3">
        <v>-29997</v>
      </c>
      <c r="E656" s="3">
        <v>-29997</v>
      </c>
      <c r="F656" s="3">
        <v>417049420.95000005</v>
      </c>
      <c r="G656" s="3">
        <v>1245687501.8099999</v>
      </c>
      <c r="H656" s="3">
        <v>374186367.99000001</v>
      </c>
      <c r="J656" s="4"/>
    </row>
    <row r="657" spans="1:10">
      <c r="A657" s="4">
        <v>42957</v>
      </c>
      <c r="B657" s="3">
        <v>269685891.44999999</v>
      </c>
      <c r="C657" s="3">
        <v>848759370.52999997</v>
      </c>
      <c r="D657" s="3">
        <v>-29997</v>
      </c>
      <c r="E657" s="3">
        <v>-29997</v>
      </c>
      <c r="F657" s="3">
        <v>415997543.93999994</v>
      </c>
      <c r="G657" s="3">
        <v>1243792134.54</v>
      </c>
      <c r="H657" s="3">
        <v>373614139.75</v>
      </c>
      <c r="J657" s="4"/>
    </row>
    <row r="658" spans="1:10">
      <c r="A658" s="4">
        <v>42958</v>
      </c>
      <c r="B658" s="3">
        <v>268840002.63999999</v>
      </c>
      <c r="C658" s="3">
        <v>821765110.44999993</v>
      </c>
      <c r="D658" s="3">
        <v>-29997</v>
      </c>
      <c r="E658" s="3">
        <v>-29997</v>
      </c>
      <c r="F658" s="3">
        <v>416115731.49000001</v>
      </c>
      <c r="G658" s="3">
        <v>1232729864.9099998</v>
      </c>
      <c r="H658" s="3">
        <v>373414726.41999996</v>
      </c>
      <c r="J658" s="4"/>
    </row>
    <row r="659" spans="1:10">
      <c r="A659" s="4">
        <v>42961</v>
      </c>
      <c r="B659" s="3">
        <v>270561165.18000001</v>
      </c>
      <c r="C659" s="3">
        <v>825054167.56000006</v>
      </c>
      <c r="D659" s="3">
        <v>-29997</v>
      </c>
      <c r="E659" s="3">
        <v>-29997</v>
      </c>
      <c r="F659" s="3">
        <v>417222825.91999996</v>
      </c>
      <c r="G659" s="3">
        <v>1233580661.5799999</v>
      </c>
      <c r="H659" s="3">
        <v>373296889.77000004</v>
      </c>
      <c r="J659" s="4"/>
    </row>
    <row r="660" spans="1:10">
      <c r="A660" s="4">
        <v>42963</v>
      </c>
      <c r="B660" s="3">
        <v>273301572.97000003</v>
      </c>
      <c r="C660" s="3">
        <v>830525020.17999995</v>
      </c>
      <c r="D660" s="3">
        <v>-29997</v>
      </c>
      <c r="E660" s="3">
        <v>-29997</v>
      </c>
      <c r="F660" s="3">
        <v>418764114.71999997</v>
      </c>
      <c r="G660" s="3">
        <v>1234059556.27</v>
      </c>
      <c r="H660" s="3">
        <v>373117136.11000001</v>
      </c>
      <c r="J660" s="4"/>
    </row>
    <row r="661" spans="1:10">
      <c r="A661" s="4">
        <v>42964</v>
      </c>
      <c r="B661" s="3">
        <v>271343996.83000004</v>
      </c>
      <c r="C661" s="3">
        <v>827057557.30000007</v>
      </c>
      <c r="D661" s="3">
        <v>-29997</v>
      </c>
      <c r="E661" s="3">
        <v>-29997</v>
      </c>
      <c r="F661" s="3">
        <v>418087656.09000003</v>
      </c>
      <c r="G661" s="3">
        <v>1233721359.6900001</v>
      </c>
      <c r="H661" s="3">
        <v>373224434.15999997</v>
      </c>
      <c r="J661" s="4"/>
    </row>
    <row r="662" spans="1:10">
      <c r="A662" s="4">
        <v>42965</v>
      </c>
      <c r="B662" s="3">
        <v>269650803.39999998</v>
      </c>
      <c r="C662" s="3">
        <v>823492862.59000003</v>
      </c>
      <c r="D662" s="3">
        <v>-29997</v>
      </c>
      <c r="E662" s="3">
        <v>-29997</v>
      </c>
      <c r="F662" s="3">
        <v>417646644.46000004</v>
      </c>
      <c r="G662" s="3">
        <v>1233272233.0900002</v>
      </c>
      <c r="H662" s="3">
        <v>372990334.02999997</v>
      </c>
      <c r="J662" s="4"/>
    </row>
    <row r="663" spans="1:10">
      <c r="A663" s="4">
        <v>42968</v>
      </c>
      <c r="B663" s="3">
        <v>269837132.03999996</v>
      </c>
      <c r="C663" s="3">
        <v>821772813.52999997</v>
      </c>
      <c r="D663" s="3">
        <v>-29997</v>
      </c>
      <c r="E663" s="3">
        <v>-29997</v>
      </c>
      <c r="F663" s="3">
        <v>417292145.65999997</v>
      </c>
      <c r="G663" s="3">
        <v>1232539030.5</v>
      </c>
      <c r="H663" s="3">
        <v>373163774.61000001</v>
      </c>
      <c r="J663" s="4"/>
    </row>
    <row r="664" spans="1:10">
      <c r="A664" s="4">
        <v>42969</v>
      </c>
      <c r="B664" s="3">
        <v>272094869.71000004</v>
      </c>
      <c r="C664" s="3">
        <v>826087723.75999999</v>
      </c>
      <c r="D664" s="3">
        <v>-29997</v>
      </c>
      <c r="E664" s="3">
        <v>-29997</v>
      </c>
      <c r="F664" s="3">
        <v>418516291.89000005</v>
      </c>
      <c r="G664" s="3">
        <v>1232941471.53</v>
      </c>
      <c r="H664" s="3">
        <v>372918201.36000001</v>
      </c>
      <c r="J664" s="4"/>
    </row>
    <row r="665" spans="1:10">
      <c r="A665" s="4">
        <v>42970</v>
      </c>
      <c r="B665" s="3">
        <v>271210983.03000003</v>
      </c>
      <c r="C665" s="3">
        <v>823860335.19000006</v>
      </c>
      <c r="D665" s="3">
        <v>-29997</v>
      </c>
      <c r="E665" s="3">
        <v>-29997</v>
      </c>
      <c r="F665" s="3">
        <v>418342445.48000002</v>
      </c>
      <c r="G665" s="3">
        <v>1232141630.24</v>
      </c>
      <c r="H665" s="3">
        <v>372692687.51999998</v>
      </c>
      <c r="J665" s="4"/>
    </row>
    <row r="666" spans="1:10">
      <c r="A666" s="4">
        <v>42971</v>
      </c>
      <c r="B666" s="3">
        <v>270993941.80000001</v>
      </c>
      <c r="C666" s="3">
        <v>823525398.18000007</v>
      </c>
      <c r="D666" s="3">
        <v>-29997</v>
      </c>
      <c r="E666" s="3">
        <v>-29997</v>
      </c>
      <c r="F666" s="3">
        <v>418490676.39999998</v>
      </c>
      <c r="G666" s="3">
        <v>1231662988.6999998</v>
      </c>
      <c r="H666" s="3">
        <v>372567285.30000001</v>
      </c>
      <c r="J666" s="4"/>
    </row>
    <row r="667" spans="1:10">
      <c r="A667" s="4">
        <v>42972</v>
      </c>
      <c r="B667" s="3">
        <v>270630569.57999998</v>
      </c>
      <c r="C667" s="3">
        <v>822686730.25</v>
      </c>
      <c r="D667" s="3">
        <v>-29997</v>
      </c>
      <c r="E667" s="3">
        <v>-29997</v>
      </c>
      <c r="F667" s="3">
        <v>418336589.44999999</v>
      </c>
      <c r="G667" s="3">
        <v>1230959238.1099999</v>
      </c>
      <c r="H667" s="3">
        <v>372433492.59000003</v>
      </c>
      <c r="J667" s="4"/>
    </row>
    <row r="668" spans="1:10">
      <c r="A668" s="4">
        <v>42975</v>
      </c>
      <c r="B668" s="3">
        <v>269514724.44</v>
      </c>
      <c r="C668" s="3">
        <v>820261186.62</v>
      </c>
      <c r="D668" s="3">
        <v>-29997</v>
      </c>
      <c r="E668" s="3">
        <v>-29997</v>
      </c>
      <c r="F668" s="3">
        <v>417778563.01999998</v>
      </c>
      <c r="G668" s="3">
        <v>1230355733.8099999</v>
      </c>
      <c r="H668" s="3">
        <v>372212276.01000005</v>
      </c>
      <c r="J668" s="4"/>
    </row>
    <row r="669" spans="1:10">
      <c r="A669" s="4">
        <v>42976</v>
      </c>
      <c r="B669" s="3">
        <v>267946812.14000002</v>
      </c>
      <c r="C669" s="3">
        <v>816636519.9799999</v>
      </c>
      <c r="D669" s="3">
        <v>-29997</v>
      </c>
      <c r="E669" s="3">
        <v>-29997</v>
      </c>
      <c r="F669" s="3">
        <v>417604985.67000008</v>
      </c>
      <c r="G669" s="3">
        <v>1229768441.8</v>
      </c>
      <c r="H669" s="3">
        <v>372047624.19999999</v>
      </c>
      <c r="J669" s="4"/>
    </row>
    <row r="670" spans="1:10">
      <c r="A670" s="4">
        <v>42977</v>
      </c>
      <c r="B670" s="3">
        <v>270457378.50999999</v>
      </c>
      <c r="C670" s="3">
        <v>821852314.93000007</v>
      </c>
      <c r="D670" s="3">
        <v>-29997</v>
      </c>
      <c r="E670" s="3">
        <v>-29997</v>
      </c>
      <c r="F670" s="3">
        <v>418900169.46000004</v>
      </c>
      <c r="G670" s="3">
        <v>1230669562.7</v>
      </c>
      <c r="H670" s="3">
        <v>371938903.27999997</v>
      </c>
      <c r="J670" s="4"/>
    </row>
    <row r="671" spans="1:10">
      <c r="A671" s="4">
        <v>42978</v>
      </c>
      <c r="B671" s="3">
        <v>271925897.25999999</v>
      </c>
      <c r="C671" s="3">
        <v>825033113.51999998</v>
      </c>
      <c r="D671" s="3">
        <v>-29997</v>
      </c>
      <c r="E671" s="3">
        <v>-29997</v>
      </c>
      <c r="F671" s="3">
        <v>419929107.20999998</v>
      </c>
      <c r="G671" s="3">
        <v>1231658591.8799999</v>
      </c>
      <c r="H671" s="3">
        <v>371899184.19</v>
      </c>
      <c r="J671" s="4"/>
    </row>
    <row r="672" spans="1:10">
      <c r="A672" s="4">
        <v>42979</v>
      </c>
      <c r="B672" s="3">
        <v>272940617.69</v>
      </c>
      <c r="C672" s="3">
        <v>826909832.73000002</v>
      </c>
      <c r="D672" s="3">
        <v>-29997</v>
      </c>
      <c r="E672" s="3">
        <v>-29997</v>
      </c>
      <c r="F672" s="3">
        <v>420341628.68000001</v>
      </c>
      <c r="G672" s="3">
        <v>1230661526.1400001</v>
      </c>
      <c r="H672" s="3">
        <v>371452165.22000003</v>
      </c>
      <c r="J672" s="4"/>
    </row>
    <row r="673" spans="1:10">
      <c r="A673" s="4">
        <v>42982</v>
      </c>
      <c r="B673" s="3">
        <v>272299663.45999998</v>
      </c>
      <c r="C673" s="3">
        <v>825143158.92999995</v>
      </c>
      <c r="D673" s="3">
        <v>-29997</v>
      </c>
      <c r="E673" s="3">
        <v>-29997</v>
      </c>
      <c r="F673" s="3">
        <v>420234037.76999992</v>
      </c>
      <c r="G673" s="3">
        <v>1230088762.0699999</v>
      </c>
      <c r="H673" s="3">
        <v>373043234.52999997</v>
      </c>
      <c r="J673" s="4"/>
    </row>
    <row r="674" spans="1:10">
      <c r="A674" s="4">
        <v>42983</v>
      </c>
      <c r="B674" s="3">
        <v>272280956.91999996</v>
      </c>
      <c r="C674" s="3">
        <v>825533474.33000004</v>
      </c>
      <c r="D674" s="3">
        <v>-29997</v>
      </c>
      <c r="E674" s="3">
        <v>-29997</v>
      </c>
      <c r="F674" s="3">
        <v>420703679.94999999</v>
      </c>
      <c r="G674" s="3">
        <v>1230034385.99</v>
      </c>
      <c r="H674" s="3">
        <v>372852191.66000003</v>
      </c>
      <c r="J674" s="4"/>
    </row>
    <row r="675" spans="1:10">
      <c r="A675" s="4">
        <v>42984</v>
      </c>
      <c r="B675" s="3">
        <v>273065966.25</v>
      </c>
      <c r="C675" s="3">
        <v>827039036.47000003</v>
      </c>
      <c r="D675" s="3">
        <v>-29997</v>
      </c>
      <c r="E675" s="3">
        <v>-29997</v>
      </c>
      <c r="F675" s="3">
        <v>421181995.48000002</v>
      </c>
      <c r="G675" s="3">
        <v>1228819228.0800002</v>
      </c>
      <c r="H675" s="3">
        <v>372578346.81999999</v>
      </c>
      <c r="J675" s="4"/>
    </row>
    <row r="676" spans="1:10">
      <c r="A676" s="4">
        <v>42985</v>
      </c>
      <c r="B676" s="3">
        <v>273853861.05000001</v>
      </c>
      <c r="C676" s="3">
        <v>829426413.54000008</v>
      </c>
      <c r="D676" s="3">
        <v>-29997</v>
      </c>
      <c r="E676" s="3">
        <v>-29997</v>
      </c>
      <c r="F676" s="3">
        <v>423012764.42999995</v>
      </c>
      <c r="G676" s="3">
        <v>1230914827.51</v>
      </c>
      <c r="H676" s="3">
        <v>372739066.10000002</v>
      </c>
      <c r="J676" s="4"/>
    </row>
    <row r="677" spans="1:10">
      <c r="A677" s="4">
        <v>42986</v>
      </c>
      <c r="B677" s="3">
        <v>274727354.25</v>
      </c>
      <c r="C677" s="3">
        <v>830165250.41999996</v>
      </c>
      <c r="D677" s="3">
        <v>-29997</v>
      </c>
      <c r="E677" s="3">
        <v>-29997</v>
      </c>
      <c r="F677" s="3">
        <v>423441612.99000001</v>
      </c>
      <c r="G677" s="3">
        <v>1230188363.6899998</v>
      </c>
      <c r="H677" s="3">
        <v>372593388.88</v>
      </c>
      <c r="J677" s="4"/>
    </row>
    <row r="678" spans="1:10">
      <c r="A678" s="4">
        <v>42989</v>
      </c>
      <c r="B678" s="3">
        <v>277454102.21999997</v>
      </c>
      <c r="C678" s="3">
        <v>835856108.84000003</v>
      </c>
      <c r="D678" s="3">
        <v>-29997</v>
      </c>
      <c r="E678" s="3">
        <v>-29997</v>
      </c>
      <c r="F678" s="3">
        <v>424861735.44999999</v>
      </c>
      <c r="G678" s="3">
        <v>1230884771.5600002</v>
      </c>
      <c r="H678" s="3">
        <v>372669083.94999999</v>
      </c>
      <c r="J678" s="4"/>
    </row>
    <row r="679" spans="1:10">
      <c r="A679" s="4">
        <v>42990</v>
      </c>
      <c r="B679" s="3">
        <v>278783518.32999998</v>
      </c>
      <c r="C679" s="3">
        <v>838363071.54999995</v>
      </c>
      <c r="D679" s="3">
        <v>-29997</v>
      </c>
      <c r="E679" s="3">
        <v>-29997</v>
      </c>
      <c r="F679" s="3">
        <v>425180101.62</v>
      </c>
      <c r="G679" s="3">
        <v>1229524063.1199999</v>
      </c>
      <c r="H679" s="3">
        <v>372391600.93000001</v>
      </c>
      <c r="J679" s="4"/>
    </row>
    <row r="680" spans="1:10">
      <c r="A680" s="4">
        <v>42991</v>
      </c>
      <c r="B680" s="3">
        <v>278938703.87</v>
      </c>
      <c r="C680" s="3">
        <v>838667214.81999993</v>
      </c>
      <c r="D680" s="3">
        <v>-29997</v>
      </c>
      <c r="E680" s="3">
        <v>-29997</v>
      </c>
      <c r="F680" s="3">
        <v>425451529.95999998</v>
      </c>
      <c r="G680" s="3">
        <v>1229524057.8199999</v>
      </c>
      <c r="H680" s="3">
        <v>372272211.25999999</v>
      </c>
      <c r="J680" s="4"/>
    </row>
    <row r="681" spans="1:10">
      <c r="A681" s="4">
        <v>42992</v>
      </c>
      <c r="B681" s="3">
        <v>279166173.39999998</v>
      </c>
      <c r="C681" s="3">
        <v>838419639.53999996</v>
      </c>
      <c r="D681" s="3">
        <v>-29997</v>
      </c>
      <c r="E681" s="3">
        <v>-29997</v>
      </c>
      <c r="F681" s="3">
        <v>425756812.65999997</v>
      </c>
      <c r="G681" s="3">
        <v>1228421410.8500001</v>
      </c>
      <c r="H681" s="3">
        <v>371923428.77000004</v>
      </c>
      <c r="J681" s="4"/>
    </row>
    <row r="682" spans="1:10">
      <c r="A682" s="4">
        <v>42993</v>
      </c>
      <c r="B682" s="3">
        <v>278412053.25999999</v>
      </c>
      <c r="C682" s="3">
        <v>836657965.70000005</v>
      </c>
      <c r="D682" s="3">
        <v>-29997</v>
      </c>
      <c r="E682" s="3">
        <v>-29997</v>
      </c>
      <c r="F682" s="3">
        <v>425446535.72000003</v>
      </c>
      <c r="G682" s="3">
        <v>1226589681.6500001</v>
      </c>
      <c r="H682" s="3">
        <v>371499307.25999999</v>
      </c>
      <c r="J682" s="4"/>
    </row>
    <row r="683" spans="1:10">
      <c r="A683" s="4">
        <v>42996</v>
      </c>
      <c r="B683" s="3">
        <v>280013112.69999999</v>
      </c>
      <c r="C683" s="3">
        <v>838194413.78000009</v>
      </c>
      <c r="D683" s="3">
        <v>-29997</v>
      </c>
      <c r="E683" s="3">
        <v>-29997</v>
      </c>
      <c r="F683" s="3">
        <v>426190086.40000004</v>
      </c>
      <c r="G683" s="3">
        <v>1226732815.8699999</v>
      </c>
      <c r="H683" s="3">
        <v>370978009.86000001</v>
      </c>
      <c r="J683" s="4"/>
    </row>
    <row r="684" spans="1:10">
      <c r="A684" s="4">
        <v>42997</v>
      </c>
      <c r="B684" s="3">
        <v>281160135.12</v>
      </c>
      <c r="C684" s="3">
        <v>841129378.94999993</v>
      </c>
      <c r="D684" s="3">
        <v>-29997</v>
      </c>
      <c r="E684" s="3">
        <v>-29997</v>
      </c>
      <c r="F684" s="3">
        <v>427232185.70000005</v>
      </c>
      <c r="G684" s="3">
        <v>1227423771.5799999</v>
      </c>
      <c r="H684" s="3">
        <v>370530781.72000003</v>
      </c>
      <c r="J684" s="4"/>
    </row>
    <row r="685" spans="1:10">
      <c r="A685" s="4">
        <v>42998</v>
      </c>
      <c r="B685" s="3">
        <v>280579599.63999999</v>
      </c>
      <c r="C685" s="3">
        <v>840040485.24000001</v>
      </c>
      <c r="D685" s="3">
        <v>-29997</v>
      </c>
      <c r="E685" s="3">
        <v>-29997</v>
      </c>
      <c r="F685" s="3">
        <v>427055823.13000005</v>
      </c>
      <c r="G685" s="3">
        <v>1226522543.6399999</v>
      </c>
      <c r="H685" s="3">
        <v>369944635.27999997</v>
      </c>
      <c r="J685" s="4"/>
    </row>
    <row r="686" spans="1:10">
      <c r="A686" s="4">
        <v>42999</v>
      </c>
      <c r="B686" s="3">
        <v>280987483.08999997</v>
      </c>
      <c r="C686" s="3">
        <v>840645736.14999998</v>
      </c>
      <c r="D686" s="3">
        <v>-29997</v>
      </c>
      <c r="E686" s="3">
        <v>-29997</v>
      </c>
      <c r="F686" s="3">
        <v>427645752.02000004</v>
      </c>
      <c r="G686" s="3">
        <v>1225582922.6799998</v>
      </c>
      <c r="H686" s="3">
        <v>369472932.26999998</v>
      </c>
      <c r="J686" s="4"/>
    </row>
    <row r="687" spans="1:10">
      <c r="A687" s="4">
        <v>43000</v>
      </c>
      <c r="B687" s="3">
        <v>280681540.08999997</v>
      </c>
      <c r="C687" s="3">
        <v>840224322.92999995</v>
      </c>
      <c r="D687" s="3">
        <v>-29997</v>
      </c>
      <c r="E687" s="3">
        <v>-29997</v>
      </c>
      <c r="F687" s="3">
        <v>427823570.37</v>
      </c>
      <c r="G687" s="3">
        <v>1224635515.1400001</v>
      </c>
      <c r="H687" s="3">
        <v>369264535.28000003</v>
      </c>
      <c r="J687" s="4"/>
    </row>
    <row r="688" spans="1:10">
      <c r="A688" s="4">
        <v>43003</v>
      </c>
      <c r="B688" s="3">
        <v>281939290.51999998</v>
      </c>
      <c r="C688" s="3">
        <v>843489005.87</v>
      </c>
      <c r="D688" s="3">
        <v>-29997</v>
      </c>
      <c r="E688" s="3">
        <v>-29997</v>
      </c>
      <c r="F688" s="3">
        <v>429497200.81999999</v>
      </c>
      <c r="G688" s="3">
        <v>1226511758.76</v>
      </c>
      <c r="H688" s="3">
        <v>368978736.45000005</v>
      </c>
      <c r="J688" s="4"/>
    </row>
    <row r="689" spans="1:10">
      <c r="A689" s="4">
        <v>43004</v>
      </c>
      <c r="B689" s="3">
        <v>282844220.97000003</v>
      </c>
      <c r="C689" s="3">
        <v>845147082.68999994</v>
      </c>
      <c r="D689" s="3">
        <v>-29997</v>
      </c>
      <c r="E689" s="3">
        <v>-29997</v>
      </c>
      <c r="F689" s="3">
        <v>430589017.04000002</v>
      </c>
      <c r="G689" s="3">
        <v>1227007986.4100001</v>
      </c>
      <c r="H689" s="3">
        <v>368407366.01999998</v>
      </c>
      <c r="J689" s="4"/>
    </row>
    <row r="690" spans="1:10">
      <c r="A690" s="4">
        <v>43005</v>
      </c>
      <c r="B690" s="3">
        <v>283968143</v>
      </c>
      <c r="C690" s="3">
        <v>846505900.30999994</v>
      </c>
      <c r="D690" s="3">
        <v>-29997</v>
      </c>
      <c r="E690" s="3">
        <v>-29997</v>
      </c>
      <c r="F690" s="3">
        <v>430909582.40000004</v>
      </c>
      <c r="G690" s="3">
        <v>1225185648.3299999</v>
      </c>
      <c r="H690" s="3">
        <v>368071494.17999995</v>
      </c>
      <c r="J690" s="4"/>
    </row>
    <row r="691" spans="1:10">
      <c r="A691" s="4">
        <v>43006</v>
      </c>
      <c r="B691" s="3">
        <v>281774729.75999999</v>
      </c>
      <c r="C691" s="3">
        <v>846570712.08000004</v>
      </c>
      <c r="D691" s="3">
        <v>-29997</v>
      </c>
      <c r="E691" s="3">
        <v>-29997</v>
      </c>
      <c r="F691" s="3">
        <v>431013749.06999999</v>
      </c>
      <c r="G691" s="3">
        <v>1224488614.2800002</v>
      </c>
      <c r="H691" s="3">
        <v>367813543.91000003</v>
      </c>
      <c r="J691" s="4"/>
    </row>
    <row r="692" spans="1:10">
      <c r="A692" s="4">
        <v>43007</v>
      </c>
      <c r="B692" s="3">
        <v>282359843.48000002</v>
      </c>
      <c r="C692" s="3">
        <v>848074916.84000003</v>
      </c>
      <c r="D692" s="3">
        <v>-29997</v>
      </c>
      <c r="E692" s="3">
        <v>-29997</v>
      </c>
      <c r="F692" s="3">
        <v>431613689.56</v>
      </c>
      <c r="G692" s="3">
        <v>1224667821.6000001</v>
      </c>
      <c r="H692" s="3">
        <v>367560664.15999997</v>
      </c>
      <c r="J692" s="4"/>
    </row>
    <row r="693" spans="1:10">
      <c r="A693" s="4">
        <v>43010</v>
      </c>
      <c r="B693" s="3">
        <v>284384343.43000001</v>
      </c>
      <c r="C693" s="3">
        <v>852379265.61000001</v>
      </c>
      <c r="D693" s="3">
        <v>-29997</v>
      </c>
      <c r="E693" s="3">
        <v>-29997</v>
      </c>
      <c r="F693" s="3">
        <v>432925734.34999996</v>
      </c>
      <c r="G693" s="3">
        <v>1224401222.8599999</v>
      </c>
      <c r="H693" s="3">
        <v>366499196.37</v>
      </c>
      <c r="J693" s="4"/>
    </row>
    <row r="694" spans="1:10">
      <c r="A694" s="4">
        <v>43011</v>
      </c>
      <c r="B694" s="3">
        <v>285249201.88</v>
      </c>
      <c r="C694" s="3">
        <v>854105506.29000008</v>
      </c>
      <c r="D694" s="3">
        <v>-29997</v>
      </c>
      <c r="E694" s="3">
        <v>-29997</v>
      </c>
      <c r="F694" s="3">
        <v>433261945.80000001</v>
      </c>
      <c r="G694" s="3">
        <v>1223785142.9200001</v>
      </c>
      <c r="H694" s="3">
        <v>365967417.66000003</v>
      </c>
      <c r="J694" s="4"/>
    </row>
    <row r="695" spans="1:10">
      <c r="A695" s="4">
        <v>43012</v>
      </c>
      <c r="B695" s="3">
        <v>285441204.49000001</v>
      </c>
      <c r="C695" s="3">
        <v>854842589.37</v>
      </c>
      <c r="D695" s="3">
        <v>-29997</v>
      </c>
      <c r="E695" s="3">
        <v>-29997</v>
      </c>
      <c r="F695" s="3">
        <v>433772139.31999999</v>
      </c>
      <c r="G695" s="3">
        <v>1223190905.8400002</v>
      </c>
      <c r="H695" s="3">
        <v>365727072.34999996</v>
      </c>
      <c r="J695" s="4"/>
    </row>
    <row r="696" spans="1:10">
      <c r="A696" s="4">
        <v>43013</v>
      </c>
      <c r="B696" s="3">
        <v>286935885.27999997</v>
      </c>
      <c r="C696" s="3">
        <v>858306000.52999997</v>
      </c>
      <c r="D696" s="3">
        <v>-29997</v>
      </c>
      <c r="E696" s="3">
        <v>-29997</v>
      </c>
      <c r="F696" s="3">
        <v>435294277.39999998</v>
      </c>
      <c r="G696" s="3">
        <v>1223701070.4100001</v>
      </c>
      <c r="H696" s="3">
        <v>365575848.71000004</v>
      </c>
      <c r="J696" s="4"/>
    </row>
    <row r="697" spans="1:10">
      <c r="A697" s="4">
        <v>43014</v>
      </c>
      <c r="B697" s="3">
        <v>286614507.19</v>
      </c>
      <c r="C697" s="3">
        <v>857971389.73000002</v>
      </c>
      <c r="D697" s="3">
        <v>-29997</v>
      </c>
      <c r="E697" s="3">
        <v>-29997</v>
      </c>
      <c r="F697" s="3">
        <v>435796060.77999997</v>
      </c>
      <c r="G697" s="3">
        <v>1222622085.3999999</v>
      </c>
      <c r="H697" s="3">
        <v>364560559.69</v>
      </c>
      <c r="J697" s="4"/>
    </row>
    <row r="698" spans="1:10">
      <c r="A698" s="4">
        <v>43017</v>
      </c>
      <c r="B698" s="3">
        <v>286424253.68000001</v>
      </c>
      <c r="C698" s="3">
        <v>857891340.11000001</v>
      </c>
      <c r="D698" s="3">
        <v>-29997</v>
      </c>
      <c r="E698" s="3">
        <v>-29997</v>
      </c>
      <c r="F698" s="3">
        <v>436281561.56999999</v>
      </c>
      <c r="G698" s="3">
        <v>1222991772.95</v>
      </c>
      <c r="H698" s="3">
        <v>364557790.91000003</v>
      </c>
      <c r="J698" s="4"/>
    </row>
    <row r="699" spans="1:10">
      <c r="A699" s="4">
        <v>43018</v>
      </c>
      <c r="B699" s="3">
        <v>285848935.58999997</v>
      </c>
      <c r="C699" s="3">
        <v>856005186.75</v>
      </c>
      <c r="D699" s="3">
        <v>-29997</v>
      </c>
      <c r="E699" s="3">
        <v>-29997</v>
      </c>
      <c r="F699" s="3">
        <v>436073073.13</v>
      </c>
      <c r="G699" s="3">
        <v>1222557197.73</v>
      </c>
      <c r="H699" s="3">
        <v>363742242</v>
      </c>
      <c r="J699" s="4"/>
    </row>
    <row r="700" spans="1:10">
      <c r="A700" s="4">
        <v>43019</v>
      </c>
      <c r="B700" s="3">
        <v>286117273.56999999</v>
      </c>
      <c r="C700" s="3">
        <v>856544277.5</v>
      </c>
      <c r="D700" s="3">
        <v>-29997</v>
      </c>
      <c r="E700" s="3">
        <v>-29997</v>
      </c>
      <c r="F700" s="3">
        <v>436075573.36000001</v>
      </c>
      <c r="G700" s="3">
        <v>1221883012.3899999</v>
      </c>
      <c r="H700" s="3">
        <v>363384086.86000001</v>
      </c>
      <c r="J700" s="4"/>
    </row>
    <row r="701" spans="1:10">
      <c r="A701" s="4">
        <v>43020</v>
      </c>
      <c r="B701" s="3">
        <v>286107024.75</v>
      </c>
      <c r="C701" s="3">
        <v>857888928.75999999</v>
      </c>
      <c r="D701" s="3">
        <v>-29997</v>
      </c>
      <c r="E701" s="3">
        <v>-29997</v>
      </c>
      <c r="F701" s="3">
        <v>437431201.30000001</v>
      </c>
      <c r="G701" s="3">
        <v>1222145621.3600001</v>
      </c>
      <c r="H701" s="3">
        <v>362927478.5</v>
      </c>
      <c r="J701" s="4"/>
    </row>
    <row r="702" spans="1:10">
      <c r="A702" s="4">
        <v>43021</v>
      </c>
      <c r="B702" s="3">
        <v>287152567.61000001</v>
      </c>
      <c r="C702" s="3">
        <v>861280437.00999999</v>
      </c>
      <c r="D702" s="3">
        <v>-29997</v>
      </c>
      <c r="E702" s="3">
        <v>-29997</v>
      </c>
      <c r="F702" s="3">
        <v>438763440.96000004</v>
      </c>
      <c r="G702" s="3">
        <v>1223121219.1800001</v>
      </c>
      <c r="H702" s="3">
        <v>362655473.78999996</v>
      </c>
      <c r="J702" s="4"/>
    </row>
    <row r="703" spans="1:10">
      <c r="A703" s="4">
        <v>43024</v>
      </c>
      <c r="B703" s="3">
        <v>288456227.31999999</v>
      </c>
      <c r="C703" s="3">
        <v>864294815.77999997</v>
      </c>
      <c r="D703" s="3">
        <v>-29997</v>
      </c>
      <c r="E703" s="3">
        <v>-29997</v>
      </c>
      <c r="F703" s="3">
        <v>440432201.08999997</v>
      </c>
      <c r="G703" s="3">
        <v>1224299689.2</v>
      </c>
      <c r="H703" s="3">
        <v>362218602.73000002</v>
      </c>
      <c r="J703" s="4"/>
    </row>
    <row r="704" spans="1:10">
      <c r="A704" s="4">
        <v>43025</v>
      </c>
      <c r="B704" s="3">
        <v>288350268.98000002</v>
      </c>
      <c r="C704" s="3">
        <v>865072869.40999997</v>
      </c>
      <c r="D704" s="3">
        <v>-29997</v>
      </c>
      <c r="E704" s="3">
        <v>-29997</v>
      </c>
      <c r="F704" s="3">
        <v>441194436.39000005</v>
      </c>
      <c r="G704" s="3">
        <v>1224416122.1900001</v>
      </c>
      <c r="H704" s="3">
        <v>361896787.85999995</v>
      </c>
      <c r="J704" s="4"/>
    </row>
    <row r="705" spans="1:10">
      <c r="A705" s="4">
        <v>43026</v>
      </c>
      <c r="B705" s="3">
        <v>289094130.43000001</v>
      </c>
      <c r="C705" s="3">
        <v>866373571.49000001</v>
      </c>
      <c r="D705" s="3">
        <v>-29997</v>
      </c>
      <c r="E705" s="3">
        <v>-29997</v>
      </c>
      <c r="F705" s="3">
        <v>442190043.12999994</v>
      </c>
      <c r="G705" s="3">
        <v>1223027456.55</v>
      </c>
      <c r="H705" s="3">
        <v>360153850.07999998</v>
      </c>
      <c r="J705" s="4"/>
    </row>
    <row r="706" spans="1:10">
      <c r="A706" s="4">
        <v>43027</v>
      </c>
      <c r="B706" s="3">
        <v>288721047.74000001</v>
      </c>
      <c r="C706" s="3">
        <v>865446982.20000005</v>
      </c>
      <c r="D706" s="3">
        <v>-29997</v>
      </c>
      <c r="E706" s="3">
        <v>-29997</v>
      </c>
      <c r="F706" s="3">
        <v>440401699.96000004</v>
      </c>
      <c r="G706" s="3">
        <v>1222129808.02</v>
      </c>
      <c r="H706" s="3">
        <v>359934074.5</v>
      </c>
      <c r="J706" s="4"/>
    </row>
    <row r="707" spans="1:10">
      <c r="A707" s="4">
        <v>43028</v>
      </c>
      <c r="B707" s="3">
        <v>289982695.36000001</v>
      </c>
      <c r="C707" s="3">
        <v>869649227.11000001</v>
      </c>
      <c r="D707" s="3">
        <v>-29997</v>
      </c>
      <c r="E707" s="3">
        <v>-29997</v>
      </c>
      <c r="F707" s="3">
        <v>441659189.31</v>
      </c>
      <c r="G707" s="3">
        <v>1221526602.6000001</v>
      </c>
      <c r="H707" s="3">
        <v>359145128.25</v>
      </c>
      <c r="J707" s="4"/>
    </row>
    <row r="708" spans="1:10">
      <c r="A708" s="4">
        <v>43031</v>
      </c>
      <c r="B708" s="3">
        <v>290319010.38</v>
      </c>
      <c r="C708" s="3">
        <v>870977407.30999994</v>
      </c>
      <c r="D708" s="3">
        <v>-29997</v>
      </c>
      <c r="E708" s="3">
        <v>-29997</v>
      </c>
      <c r="F708" s="3">
        <v>442887958.02999997</v>
      </c>
      <c r="G708" s="3">
        <v>1221895943.29</v>
      </c>
      <c r="H708" s="3">
        <v>358555205.98000002</v>
      </c>
      <c r="J708" s="4"/>
    </row>
    <row r="709" spans="1:10">
      <c r="A709" s="4">
        <v>43032</v>
      </c>
      <c r="B709" s="3">
        <v>289731114.77999997</v>
      </c>
      <c r="C709" s="3">
        <v>869152267.38999999</v>
      </c>
      <c r="D709" s="3">
        <v>-29997</v>
      </c>
      <c r="E709" s="3">
        <v>-29997</v>
      </c>
      <c r="F709" s="3">
        <v>442399448.22999996</v>
      </c>
      <c r="G709" s="3">
        <v>1219616163.0899999</v>
      </c>
      <c r="H709" s="3">
        <v>357856755.23000002</v>
      </c>
      <c r="J709" s="4"/>
    </row>
    <row r="710" spans="1:10">
      <c r="A710" s="4">
        <v>43033</v>
      </c>
      <c r="B710" s="3">
        <v>287945504.68000001</v>
      </c>
      <c r="C710" s="3">
        <v>865200697.45999992</v>
      </c>
      <c r="D710" s="3">
        <v>-29997</v>
      </c>
      <c r="E710" s="3">
        <v>-29997</v>
      </c>
      <c r="F710" s="3">
        <v>441767417.02000004</v>
      </c>
      <c r="G710" s="3">
        <v>1218057925.8299999</v>
      </c>
      <c r="H710" s="3">
        <v>357049848.79000002</v>
      </c>
      <c r="J710" s="4"/>
    </row>
    <row r="711" spans="1:10">
      <c r="A711" s="4">
        <v>43034</v>
      </c>
      <c r="B711" s="3">
        <v>290176917.20000005</v>
      </c>
      <c r="C711" s="3">
        <v>872156324.73999989</v>
      </c>
      <c r="D711" s="3">
        <v>-29997</v>
      </c>
      <c r="E711" s="3">
        <v>-29997</v>
      </c>
      <c r="F711" s="3">
        <v>444002877.30000001</v>
      </c>
      <c r="G711" s="3">
        <v>1221621173.26</v>
      </c>
      <c r="H711" s="3">
        <v>357620861.72999996</v>
      </c>
      <c r="J711" s="4"/>
    </row>
    <row r="712" spans="1:10">
      <c r="A712" s="4">
        <v>43035</v>
      </c>
      <c r="B712" s="3">
        <v>293527022.75</v>
      </c>
      <c r="C712" s="3">
        <v>880084015.89999998</v>
      </c>
      <c r="D712" s="3">
        <v>-29997</v>
      </c>
      <c r="E712" s="3">
        <v>-29997</v>
      </c>
      <c r="F712" s="3">
        <v>446687344.78999996</v>
      </c>
      <c r="G712" s="3">
        <v>1224105972.0999999</v>
      </c>
      <c r="H712" s="3">
        <v>357197283.33000004</v>
      </c>
      <c r="J712" s="4"/>
    </row>
    <row r="713" spans="1:10">
      <c r="A713" s="4">
        <v>43038</v>
      </c>
      <c r="B713" s="3">
        <v>293015077.13</v>
      </c>
      <c r="C713" s="3">
        <v>880457103.06999993</v>
      </c>
      <c r="D713" s="3">
        <v>-29997</v>
      </c>
      <c r="E713" s="3">
        <v>-29997</v>
      </c>
      <c r="F713" s="3">
        <v>447139938.17000002</v>
      </c>
      <c r="G713" s="3">
        <v>1224165637.4100001</v>
      </c>
      <c r="H713" s="3">
        <v>356802911.03000003</v>
      </c>
      <c r="J713" s="4"/>
    </row>
    <row r="714" spans="1:10">
      <c r="A714" s="4">
        <v>43039</v>
      </c>
      <c r="B714" s="3">
        <v>293353907.31</v>
      </c>
      <c r="C714" s="3">
        <v>881987261.90999997</v>
      </c>
      <c r="D714" s="3">
        <v>-29997</v>
      </c>
      <c r="E714" s="3">
        <v>-29997</v>
      </c>
      <c r="F714" s="3">
        <v>448216733.03999996</v>
      </c>
      <c r="G714" s="3">
        <v>1224209199.3099999</v>
      </c>
      <c r="H714" s="3">
        <v>356392876.12</v>
      </c>
      <c r="J714" s="4"/>
    </row>
    <row r="715" spans="1:10">
      <c r="A715" s="4">
        <v>43041</v>
      </c>
      <c r="B715" s="3">
        <v>294256317.86000001</v>
      </c>
      <c r="C715" s="3">
        <v>884329996.1500001</v>
      </c>
      <c r="D715" s="3">
        <v>-29997</v>
      </c>
      <c r="E715" s="3">
        <v>-29997</v>
      </c>
      <c r="F715" s="3">
        <v>443338999.69</v>
      </c>
      <c r="G715" s="3">
        <v>1228163566.73</v>
      </c>
      <c r="H715" s="3">
        <v>355258438.31</v>
      </c>
      <c r="J715" s="4"/>
    </row>
    <row r="716" spans="1:10">
      <c r="A716" s="4">
        <v>43042</v>
      </c>
      <c r="B716" s="3">
        <v>295653590.81999999</v>
      </c>
      <c r="C716" s="3">
        <v>887625155.23000002</v>
      </c>
      <c r="D716" s="3">
        <v>-29997</v>
      </c>
      <c r="E716" s="3">
        <v>-29997</v>
      </c>
      <c r="F716" s="3">
        <v>444844379.33000004</v>
      </c>
      <c r="G716" s="3">
        <v>1228604496.8599999</v>
      </c>
      <c r="H716" s="3">
        <v>354678884.68000001</v>
      </c>
      <c r="J716" s="4"/>
    </row>
    <row r="717" spans="1:10">
      <c r="A717" s="4">
        <v>43045</v>
      </c>
      <c r="B717" s="3">
        <v>297275745.88999999</v>
      </c>
      <c r="C717" s="3">
        <v>889254722.68000007</v>
      </c>
      <c r="D717" s="3">
        <v>-29997</v>
      </c>
      <c r="E717" s="3">
        <v>-29997</v>
      </c>
      <c r="F717" s="3">
        <v>445939572.26000005</v>
      </c>
      <c r="G717" s="3">
        <v>1230589283.52</v>
      </c>
      <c r="H717" s="3">
        <v>355553167.96999997</v>
      </c>
      <c r="J717" s="4"/>
    </row>
    <row r="718" spans="1:10">
      <c r="A718" s="4">
        <v>43046</v>
      </c>
      <c r="B718" s="3">
        <v>298030072.74000001</v>
      </c>
      <c r="C718" s="3">
        <v>891798754.70000005</v>
      </c>
      <c r="D718" s="3">
        <v>-29997</v>
      </c>
      <c r="E718" s="3">
        <v>-29997</v>
      </c>
      <c r="F718" s="3">
        <v>447649146.35000002</v>
      </c>
      <c r="G718" s="3">
        <v>1232846098.6799998</v>
      </c>
      <c r="H718" s="3">
        <v>355063988.25999999</v>
      </c>
      <c r="J718" s="4"/>
    </row>
    <row r="719" spans="1:10">
      <c r="A719" s="4">
        <v>43047</v>
      </c>
      <c r="B719" s="3">
        <v>298390464.63</v>
      </c>
      <c r="C719" s="3">
        <v>892331952.92999995</v>
      </c>
      <c r="D719" s="3">
        <v>-29997</v>
      </c>
      <c r="E719" s="3">
        <v>-29997</v>
      </c>
      <c r="F719" s="3">
        <v>447954527.79000002</v>
      </c>
      <c r="G719" s="3">
        <v>1232027498.1400001</v>
      </c>
      <c r="H719" s="3">
        <v>354582986.55000001</v>
      </c>
      <c r="J719" s="4"/>
    </row>
    <row r="720" spans="1:10">
      <c r="A720" s="4">
        <v>43048</v>
      </c>
      <c r="B720" s="3">
        <v>296090523.38</v>
      </c>
      <c r="C720" s="3">
        <v>886711009.27999997</v>
      </c>
      <c r="D720" s="3">
        <v>-29997</v>
      </c>
      <c r="E720" s="3">
        <v>-29997</v>
      </c>
      <c r="F720" s="3">
        <v>447150409.99000001</v>
      </c>
      <c r="G720" s="3">
        <v>1227540913.8899999</v>
      </c>
      <c r="H720" s="3">
        <v>354367292.95999998</v>
      </c>
      <c r="J720" s="4"/>
    </row>
    <row r="721" spans="1:10">
      <c r="A721" s="4">
        <v>43049</v>
      </c>
      <c r="B721" s="3">
        <v>294816971.75</v>
      </c>
      <c r="C721" s="3">
        <v>883900316.56999993</v>
      </c>
      <c r="D721" s="3">
        <v>-29997</v>
      </c>
      <c r="E721" s="3">
        <v>-29997</v>
      </c>
      <c r="F721" s="3">
        <v>446937968.94</v>
      </c>
      <c r="G721" s="3">
        <v>1225421027.76</v>
      </c>
      <c r="H721" s="3">
        <v>355339233.83000004</v>
      </c>
      <c r="J721" s="4"/>
    </row>
    <row r="722" spans="1:10">
      <c r="A722" s="4">
        <v>43052</v>
      </c>
      <c r="B722" s="3">
        <v>293086197.13</v>
      </c>
      <c r="C722" s="3">
        <v>880445987.13</v>
      </c>
      <c r="D722" s="3">
        <v>-29997</v>
      </c>
      <c r="E722" s="3">
        <v>-29997</v>
      </c>
      <c r="F722" s="3">
        <v>446597773.76000005</v>
      </c>
      <c r="G722" s="3">
        <v>1224339209.1399999</v>
      </c>
      <c r="H722" s="3">
        <v>354938327.52000004</v>
      </c>
      <c r="J722" s="4"/>
    </row>
    <row r="723" spans="1:10">
      <c r="A723" s="4">
        <v>43053</v>
      </c>
      <c r="B723" s="3">
        <v>292310651.68000001</v>
      </c>
      <c r="C723" s="3">
        <v>879624501.36000001</v>
      </c>
      <c r="D723" s="3">
        <v>-29997</v>
      </c>
      <c r="E723" s="3">
        <v>-29997</v>
      </c>
      <c r="F723" s="3">
        <v>445035383.29999995</v>
      </c>
      <c r="G723" s="3">
        <v>1223969151.77</v>
      </c>
      <c r="H723" s="3">
        <v>354594524.16999996</v>
      </c>
      <c r="J723" s="4"/>
    </row>
    <row r="724" spans="1:10">
      <c r="A724" s="4">
        <v>43054</v>
      </c>
      <c r="B724" s="3">
        <v>289546840.60000002</v>
      </c>
      <c r="C724" s="3">
        <v>873732590.64999998</v>
      </c>
      <c r="D724" s="3">
        <v>-29997</v>
      </c>
      <c r="E724" s="3">
        <v>-29997</v>
      </c>
      <c r="F724" s="3">
        <v>444374152.08999997</v>
      </c>
      <c r="G724" s="3">
        <v>1222387621.1400001</v>
      </c>
      <c r="H724" s="3">
        <v>354316577.67000002</v>
      </c>
      <c r="J724" s="4"/>
    </row>
    <row r="725" spans="1:10">
      <c r="A725" s="4">
        <v>43055</v>
      </c>
      <c r="B725" s="3">
        <v>293087238.57999998</v>
      </c>
      <c r="C725" s="3">
        <v>882161898.83000004</v>
      </c>
      <c r="D725" s="3">
        <v>-29997</v>
      </c>
      <c r="E725" s="3">
        <v>-29997</v>
      </c>
      <c r="F725" s="3">
        <v>447800855.26000005</v>
      </c>
      <c r="G725" s="3">
        <v>1223835664.78</v>
      </c>
      <c r="H725" s="3">
        <v>353308705.04000002</v>
      </c>
      <c r="J725" s="4"/>
    </row>
    <row r="726" spans="1:10">
      <c r="A726" s="4">
        <v>43056</v>
      </c>
      <c r="B726" s="3">
        <v>292613980.41999996</v>
      </c>
      <c r="C726" s="3">
        <v>883022869.82000005</v>
      </c>
      <c r="D726" s="3">
        <v>-29997</v>
      </c>
      <c r="E726" s="3">
        <v>-29997</v>
      </c>
      <c r="F726" s="3">
        <v>448200712.71999997</v>
      </c>
      <c r="G726" s="3">
        <v>1224297165.4599998</v>
      </c>
      <c r="H726" s="3">
        <v>352649999.67000002</v>
      </c>
      <c r="J726" s="4"/>
    </row>
    <row r="727" spans="1:10">
      <c r="A727" s="4">
        <v>43059</v>
      </c>
      <c r="B727" s="3">
        <v>293462399.25</v>
      </c>
      <c r="C727" s="3">
        <v>885217310.76999998</v>
      </c>
      <c r="D727" s="3">
        <v>-29997</v>
      </c>
      <c r="E727" s="3">
        <v>-29997</v>
      </c>
      <c r="F727" s="3">
        <v>449596522.03999996</v>
      </c>
      <c r="G727" s="3">
        <v>1224648972.3099999</v>
      </c>
      <c r="H727" s="3">
        <v>351878244.00999999</v>
      </c>
      <c r="J727" s="4"/>
    </row>
    <row r="728" spans="1:10">
      <c r="A728" s="4">
        <v>43060</v>
      </c>
      <c r="B728" s="3">
        <v>295082273.02999997</v>
      </c>
      <c r="C728" s="3">
        <v>884014526.73000002</v>
      </c>
      <c r="D728" s="3">
        <v>-29997</v>
      </c>
      <c r="E728" s="3">
        <v>-29997</v>
      </c>
      <c r="F728" s="3">
        <v>451242655.5</v>
      </c>
      <c r="G728" s="3">
        <v>1224596661.3</v>
      </c>
      <c r="H728" s="3">
        <v>351748912</v>
      </c>
      <c r="J728" s="4"/>
    </row>
    <row r="729" spans="1:10">
      <c r="A729" s="4">
        <v>43061</v>
      </c>
      <c r="B729" s="3">
        <v>294719654.94999999</v>
      </c>
      <c r="C729" s="3">
        <v>883384634.43000007</v>
      </c>
      <c r="D729" s="3">
        <v>-29997</v>
      </c>
      <c r="E729" s="3">
        <v>-29997</v>
      </c>
      <c r="F729" s="3">
        <v>452028114.91000003</v>
      </c>
      <c r="G729" s="3">
        <v>1224195931.6100001</v>
      </c>
      <c r="H729" s="3">
        <v>351541116.16000003</v>
      </c>
      <c r="J729" s="4"/>
    </row>
    <row r="730" spans="1:10">
      <c r="A730" s="4">
        <v>43062</v>
      </c>
      <c r="B730" s="3">
        <v>294446856.87</v>
      </c>
      <c r="C730" s="3">
        <v>882345130.44999993</v>
      </c>
      <c r="D730" s="3">
        <v>-29997</v>
      </c>
      <c r="E730" s="3">
        <v>-29997</v>
      </c>
      <c r="F730" s="3">
        <v>452793521.48000002</v>
      </c>
      <c r="G730" s="3">
        <v>1223238071.3699999</v>
      </c>
      <c r="H730" s="3">
        <v>351085914.31999999</v>
      </c>
      <c r="J730" s="4"/>
    </row>
    <row r="731" spans="1:10">
      <c r="A731" s="4">
        <v>43063</v>
      </c>
      <c r="B731" s="3">
        <v>293336461.50999999</v>
      </c>
      <c r="C731" s="3">
        <v>885459178.02999997</v>
      </c>
      <c r="D731" s="3">
        <v>-29997</v>
      </c>
      <c r="E731" s="3">
        <v>-29997</v>
      </c>
      <c r="F731" s="3">
        <v>452706961.01999998</v>
      </c>
      <c r="G731" s="3">
        <v>1222037866.1099999</v>
      </c>
      <c r="H731" s="3">
        <v>350780877.69</v>
      </c>
      <c r="J731" s="4"/>
    </row>
    <row r="732" spans="1:10">
      <c r="A732" s="4">
        <v>43066</v>
      </c>
      <c r="B732" s="3">
        <v>293270398.56999999</v>
      </c>
      <c r="C732" s="3">
        <v>884910872</v>
      </c>
      <c r="D732" s="3">
        <v>-29997</v>
      </c>
      <c r="E732" s="3">
        <v>-29997</v>
      </c>
      <c r="F732" s="3">
        <v>453952987.32999998</v>
      </c>
      <c r="G732" s="3">
        <v>1221936867.1099999</v>
      </c>
      <c r="H732" s="3">
        <v>350382021.15999997</v>
      </c>
      <c r="J732" s="4"/>
    </row>
    <row r="733" spans="1:10">
      <c r="A733" s="4">
        <v>43067</v>
      </c>
      <c r="B733" s="3">
        <v>295200623.58000004</v>
      </c>
      <c r="C733" s="3">
        <v>889383284.06999993</v>
      </c>
      <c r="D733" s="3">
        <v>-29997</v>
      </c>
      <c r="E733" s="3">
        <v>-29997</v>
      </c>
      <c r="F733" s="3">
        <v>455639154.88</v>
      </c>
      <c r="G733" s="3">
        <v>1222621816.45</v>
      </c>
      <c r="H733" s="3">
        <v>350023185.47999996</v>
      </c>
      <c r="J733" s="4"/>
    </row>
    <row r="734" spans="1:10">
      <c r="A734" s="4">
        <v>43068</v>
      </c>
      <c r="B734" s="3">
        <v>295349791.08999997</v>
      </c>
      <c r="C734" s="3">
        <v>889431603.02999997</v>
      </c>
      <c r="D734" s="3">
        <v>-29997</v>
      </c>
      <c r="E734" s="3">
        <v>-29997</v>
      </c>
      <c r="F734" s="3">
        <v>455929553.24000001</v>
      </c>
      <c r="G734" s="3">
        <v>1221002610.6200001</v>
      </c>
      <c r="H734" s="3">
        <v>349805568.73000002</v>
      </c>
      <c r="J734" s="4"/>
    </row>
    <row r="735" spans="1:10">
      <c r="A735" s="4">
        <v>43069</v>
      </c>
      <c r="B735" s="3">
        <v>294761023.99000001</v>
      </c>
      <c r="C735" s="3">
        <v>888766451.84000003</v>
      </c>
      <c r="D735" s="3">
        <v>-29997</v>
      </c>
      <c r="E735" s="3">
        <v>-29997</v>
      </c>
      <c r="F735" s="3">
        <v>456035885.63999999</v>
      </c>
      <c r="G735" s="3">
        <v>1220971807.1100001</v>
      </c>
      <c r="H735" s="3">
        <v>349451418.10000002</v>
      </c>
      <c r="J735" s="4"/>
    </row>
    <row r="736" spans="1:10">
      <c r="A736" s="4">
        <v>43070</v>
      </c>
      <c r="B736" s="3">
        <v>291860356.29000002</v>
      </c>
      <c r="C736" s="3">
        <v>880401427.12</v>
      </c>
      <c r="D736" s="3">
        <v>-29997</v>
      </c>
      <c r="E736" s="3">
        <v>-29997</v>
      </c>
      <c r="F736" s="3">
        <v>456778477.63999999</v>
      </c>
      <c r="G736" s="3">
        <v>1222496803.1400001</v>
      </c>
      <c r="H736" s="3">
        <v>348954654.20999998</v>
      </c>
      <c r="J736" s="4"/>
    </row>
    <row r="737" spans="1:10">
      <c r="A737" s="4">
        <v>43073</v>
      </c>
      <c r="B737" s="3">
        <v>291775942.59999996</v>
      </c>
      <c r="C737" s="3">
        <v>880950313.06999993</v>
      </c>
      <c r="D737" s="3">
        <v>-29997</v>
      </c>
      <c r="E737" s="3">
        <v>-29997</v>
      </c>
      <c r="F737" s="3">
        <v>457336876.58999997</v>
      </c>
      <c r="G737" s="3">
        <v>1221065951.0799999</v>
      </c>
      <c r="H737" s="3">
        <v>348467359.38999999</v>
      </c>
      <c r="J737" s="4"/>
    </row>
    <row r="738" spans="1:10">
      <c r="A738" s="4">
        <v>43074</v>
      </c>
      <c r="B738" s="3">
        <v>290799716.83000004</v>
      </c>
      <c r="C738" s="3">
        <v>879852749.75</v>
      </c>
      <c r="D738" s="3">
        <v>-29997</v>
      </c>
      <c r="E738" s="3">
        <v>-29997</v>
      </c>
      <c r="F738" s="3">
        <v>458300559.30000001</v>
      </c>
      <c r="G738" s="3">
        <v>1221859173.3800001</v>
      </c>
      <c r="H738" s="3">
        <v>348301419.82000005</v>
      </c>
      <c r="J738" s="4"/>
    </row>
    <row r="739" spans="1:10">
      <c r="A739" s="4">
        <v>43075</v>
      </c>
      <c r="B739" s="3">
        <v>288363989.69</v>
      </c>
      <c r="C739" s="3">
        <v>880245556.47000003</v>
      </c>
      <c r="D739" s="3">
        <v>-29997</v>
      </c>
      <c r="E739" s="3">
        <v>-29997</v>
      </c>
      <c r="F739" s="3">
        <v>458982012.44</v>
      </c>
      <c r="G739" s="3">
        <v>1223749705.24</v>
      </c>
      <c r="H739" s="3">
        <v>348219463.83999997</v>
      </c>
      <c r="J739" s="4"/>
    </row>
    <row r="740" spans="1:10">
      <c r="A740" s="4">
        <v>43076</v>
      </c>
      <c r="B740" s="3">
        <v>286798138.77999997</v>
      </c>
      <c r="C740" s="3">
        <v>882508746.98000002</v>
      </c>
      <c r="D740" s="3">
        <v>-29997</v>
      </c>
      <c r="E740" s="3">
        <v>-29997</v>
      </c>
      <c r="F740" s="3">
        <v>469769767.42000002</v>
      </c>
      <c r="G740" s="3">
        <v>1224623212.0599999</v>
      </c>
      <c r="H740" s="3">
        <v>347851669.85000002</v>
      </c>
      <c r="J740" s="4"/>
    </row>
    <row r="741" spans="1:10">
      <c r="A741" s="4">
        <v>43080</v>
      </c>
      <c r="B741" s="3">
        <v>288880119.98000002</v>
      </c>
      <c r="C741" s="3">
        <v>887242855.04999995</v>
      </c>
      <c r="D741" s="3">
        <v>-29997</v>
      </c>
      <c r="E741" s="3">
        <v>-29997</v>
      </c>
      <c r="F741" s="3">
        <v>471384039.07999998</v>
      </c>
      <c r="G741" s="3">
        <v>1225006993.73</v>
      </c>
      <c r="H741" s="3">
        <v>347013898.74000001</v>
      </c>
      <c r="J741" s="4"/>
    </row>
    <row r="742" spans="1:10">
      <c r="A742" s="4">
        <v>43081</v>
      </c>
      <c r="B742" s="3">
        <v>290013350.25999999</v>
      </c>
      <c r="C742" s="3">
        <v>889719053.13999999</v>
      </c>
      <c r="D742" s="3">
        <v>-29997</v>
      </c>
      <c r="E742" s="3">
        <v>-29997</v>
      </c>
      <c r="F742" s="3">
        <v>472399959.22999996</v>
      </c>
      <c r="G742" s="3">
        <v>1224686988.79</v>
      </c>
      <c r="H742" s="3">
        <v>346678437.45999998</v>
      </c>
      <c r="J742" s="4"/>
    </row>
    <row r="743" spans="1:10">
      <c r="A743" s="4">
        <v>43082</v>
      </c>
      <c r="B743" s="3">
        <v>289742317.88</v>
      </c>
      <c r="C743" s="3">
        <v>888306604.66999996</v>
      </c>
      <c r="D743" s="3">
        <v>-29997</v>
      </c>
      <c r="E743" s="3">
        <v>-29997</v>
      </c>
      <c r="F743" s="3">
        <v>471854668.80999994</v>
      </c>
      <c r="G743" s="3">
        <v>1222760660.03</v>
      </c>
      <c r="H743" s="3">
        <v>345980372.53999996</v>
      </c>
      <c r="J743" s="4"/>
    </row>
    <row r="744" spans="1:10">
      <c r="A744" s="4">
        <v>43083</v>
      </c>
      <c r="B744" s="3">
        <v>289017342.84000003</v>
      </c>
      <c r="C744" s="3">
        <v>887182378.57999992</v>
      </c>
      <c r="D744" s="3">
        <v>-29997</v>
      </c>
      <c r="E744" s="3">
        <v>-29997</v>
      </c>
      <c r="F744" s="3">
        <v>471967469.33999997</v>
      </c>
      <c r="G744" s="3">
        <v>1222284600.3199999</v>
      </c>
      <c r="H744" s="3">
        <v>345832310.26999998</v>
      </c>
      <c r="J744" s="4"/>
    </row>
    <row r="745" spans="1:10">
      <c r="A745" s="4">
        <v>43084</v>
      </c>
      <c r="B745" s="3">
        <v>288884251.75</v>
      </c>
      <c r="C745" s="3">
        <v>886897330.53999996</v>
      </c>
      <c r="D745" s="3">
        <v>-29997</v>
      </c>
      <c r="E745" s="3">
        <v>-29997</v>
      </c>
      <c r="F745" s="3">
        <v>472591326.19</v>
      </c>
      <c r="G745" s="3">
        <v>1222098334.5699999</v>
      </c>
      <c r="H745" s="3">
        <v>345599501.5</v>
      </c>
      <c r="J745" s="4"/>
    </row>
    <row r="746" spans="1:10">
      <c r="A746" s="4">
        <v>43087</v>
      </c>
      <c r="B746" s="3">
        <v>290595208.64999998</v>
      </c>
      <c r="C746" s="3">
        <v>891203547.81000006</v>
      </c>
      <c r="D746" s="3">
        <v>-29997</v>
      </c>
      <c r="E746" s="3">
        <v>-29997</v>
      </c>
      <c r="F746" s="3">
        <v>474025277.88999999</v>
      </c>
      <c r="G746" s="3">
        <v>1222553025.24</v>
      </c>
      <c r="H746" s="3">
        <v>345209029.13</v>
      </c>
      <c r="J746" s="4"/>
    </row>
    <row r="747" spans="1:10">
      <c r="A747" s="4">
        <v>43088</v>
      </c>
      <c r="B747" s="3">
        <v>289701828.74000001</v>
      </c>
      <c r="C747" s="3">
        <v>889595033.61000001</v>
      </c>
      <c r="D747" s="3">
        <v>-29997</v>
      </c>
      <c r="E747" s="3">
        <v>-29997</v>
      </c>
      <c r="F747" s="3">
        <v>473529545.38</v>
      </c>
      <c r="G747" s="3">
        <v>1219413086.04</v>
      </c>
      <c r="H747" s="3">
        <v>344867853.56</v>
      </c>
      <c r="J747" s="4"/>
    </row>
    <row r="748" spans="1:10">
      <c r="A748" s="4">
        <v>43089</v>
      </c>
      <c r="B748" s="3">
        <v>288594647.61000001</v>
      </c>
      <c r="C748" s="3">
        <v>887411098.34000003</v>
      </c>
      <c r="D748" s="3">
        <v>-29997</v>
      </c>
      <c r="E748" s="3">
        <v>-29997</v>
      </c>
      <c r="F748" s="3">
        <v>472931523.20000005</v>
      </c>
      <c r="G748" s="3">
        <v>1216900869.5800002</v>
      </c>
      <c r="H748" s="3">
        <v>344521279.49000001</v>
      </c>
      <c r="J748" s="4"/>
    </row>
    <row r="749" spans="1:10">
      <c r="A749" s="4">
        <v>43090</v>
      </c>
      <c r="B749" s="3">
        <v>287523824.94</v>
      </c>
      <c r="C749" s="3">
        <v>889159379.79000008</v>
      </c>
      <c r="D749" s="3">
        <v>-29997</v>
      </c>
      <c r="E749" s="3">
        <v>-29997</v>
      </c>
      <c r="F749" s="3">
        <v>473539756.35000002</v>
      </c>
      <c r="G749" s="3">
        <v>1217274681.52</v>
      </c>
      <c r="H749" s="3">
        <v>344104629.39000005</v>
      </c>
      <c r="J749" s="4"/>
    </row>
    <row r="750" spans="1:10">
      <c r="A750" s="4">
        <v>43091</v>
      </c>
      <c r="B750" s="3">
        <v>288343744.38999999</v>
      </c>
      <c r="C750" s="3">
        <v>889386096.48000002</v>
      </c>
      <c r="D750" s="3">
        <v>-29997</v>
      </c>
      <c r="E750" s="3">
        <v>-29997</v>
      </c>
      <c r="F750" s="3">
        <v>474808333.27999997</v>
      </c>
      <c r="G750" s="3">
        <v>1216594841.5</v>
      </c>
      <c r="H750" s="3">
        <v>343784759.97000003</v>
      </c>
      <c r="J750" s="4"/>
    </row>
    <row r="751" spans="1:10">
      <c r="A751" s="4">
        <v>43096</v>
      </c>
      <c r="B751" s="3">
        <v>287767327.12</v>
      </c>
      <c r="C751" s="3">
        <v>889229584.63</v>
      </c>
      <c r="D751" s="3">
        <v>-29997</v>
      </c>
      <c r="E751" s="3">
        <v>-29997</v>
      </c>
      <c r="F751" s="3">
        <v>474402556.28000003</v>
      </c>
      <c r="G751" s="3">
        <v>1216192637.9400001</v>
      </c>
      <c r="H751" s="3">
        <v>341742767.73000002</v>
      </c>
      <c r="J751" s="4"/>
    </row>
    <row r="752" spans="1:10">
      <c r="A752" s="4">
        <v>43097</v>
      </c>
      <c r="B752" s="3">
        <v>287129568.62</v>
      </c>
      <c r="C752" s="3">
        <v>886801821.43000007</v>
      </c>
      <c r="D752" s="3">
        <v>-29997</v>
      </c>
      <c r="E752" s="3">
        <v>-29997</v>
      </c>
      <c r="F752" s="3">
        <v>473662264.55000001</v>
      </c>
      <c r="G752" s="3">
        <v>1213378273.8699999</v>
      </c>
      <c r="H752" s="3">
        <v>341515382.74000001</v>
      </c>
      <c r="J752" s="4"/>
    </row>
    <row r="753" spans="1:10">
      <c r="A753" s="4">
        <v>43098</v>
      </c>
      <c r="B753" s="3">
        <v>288994382.23000002</v>
      </c>
      <c r="C753" s="3">
        <v>884298518.99000001</v>
      </c>
      <c r="D753" s="3">
        <v>-29997</v>
      </c>
      <c r="E753" s="3">
        <v>-29997</v>
      </c>
      <c r="F753" s="3">
        <v>472824217.46999997</v>
      </c>
      <c r="G753" s="3">
        <v>1212096213.9099998</v>
      </c>
      <c r="H753" s="3">
        <v>341286144.74000001</v>
      </c>
      <c r="J753" s="4"/>
    </row>
    <row r="754" spans="1:10">
      <c r="A754" s="4">
        <v>43102</v>
      </c>
      <c r="B754" s="3">
        <v>289708960.86000001</v>
      </c>
      <c r="C754" s="3">
        <v>885492779.04999995</v>
      </c>
      <c r="D754" s="3">
        <v>-29997</v>
      </c>
      <c r="E754" s="3">
        <v>-29997</v>
      </c>
      <c r="F754" s="3">
        <v>473226664.89999998</v>
      </c>
      <c r="G754" s="3">
        <v>1210267911.6199999</v>
      </c>
      <c r="H754" s="3">
        <v>340955507.75</v>
      </c>
      <c r="J754" s="4"/>
    </row>
    <row r="755" spans="1:10">
      <c r="A755" s="4">
        <v>43103</v>
      </c>
      <c r="B755" s="3">
        <v>290908827.75</v>
      </c>
      <c r="C755" s="3">
        <v>888383259.02999997</v>
      </c>
      <c r="D755" s="3">
        <v>-29997</v>
      </c>
      <c r="E755" s="3">
        <v>-29997</v>
      </c>
      <c r="F755" s="3">
        <v>474539441.39999998</v>
      </c>
      <c r="G755" s="3">
        <v>1211700857.8899999</v>
      </c>
      <c r="H755" s="3">
        <v>340908895.61000001</v>
      </c>
      <c r="J755" s="4"/>
    </row>
    <row r="756" spans="1:10">
      <c r="A756" s="4">
        <v>43104</v>
      </c>
      <c r="B756" s="3">
        <v>293706109.01999998</v>
      </c>
      <c r="C756" s="3">
        <v>895091367.66000009</v>
      </c>
      <c r="D756" s="3">
        <v>-29997</v>
      </c>
      <c r="E756" s="3">
        <v>-29997</v>
      </c>
      <c r="F756" s="3">
        <v>476832050.93000001</v>
      </c>
      <c r="G756" s="3">
        <v>1214664780.52</v>
      </c>
      <c r="H756" s="3">
        <v>341001503.44999999</v>
      </c>
      <c r="J756" s="4"/>
    </row>
    <row r="757" spans="1:10">
      <c r="A757" s="4">
        <v>43105</v>
      </c>
      <c r="B757" s="3">
        <v>297288554.44</v>
      </c>
      <c r="C757" s="3">
        <v>903540820.27999997</v>
      </c>
      <c r="D757" s="3">
        <v>-29997</v>
      </c>
      <c r="E757" s="3">
        <v>-29997</v>
      </c>
      <c r="F757" s="3">
        <v>479534191.82999992</v>
      </c>
      <c r="G757" s="3">
        <v>1216613736.21</v>
      </c>
      <c r="H757" s="3">
        <v>340883518.80999994</v>
      </c>
      <c r="J757" s="4"/>
    </row>
    <row r="758" spans="1:10">
      <c r="A758" s="4">
        <v>43108</v>
      </c>
      <c r="B758" s="3">
        <v>298326085.62</v>
      </c>
      <c r="C758" s="3">
        <v>906419622.57000005</v>
      </c>
      <c r="D758" s="3">
        <v>-29997</v>
      </c>
      <c r="E758" s="3">
        <v>-29997</v>
      </c>
      <c r="F758" s="3">
        <v>480891161.80999994</v>
      </c>
      <c r="G758" s="3">
        <v>1218441022.1900001</v>
      </c>
      <c r="H758" s="3">
        <v>340545797.32999998</v>
      </c>
      <c r="J758" s="4"/>
    </row>
    <row r="759" spans="1:10">
      <c r="A759" s="4">
        <v>43109</v>
      </c>
      <c r="B759" s="3">
        <v>299978403.05000001</v>
      </c>
      <c r="C759" s="3">
        <v>910184197.50999999</v>
      </c>
      <c r="D759" s="3">
        <v>-29997</v>
      </c>
      <c r="E759" s="3">
        <v>-29997</v>
      </c>
      <c r="F759" s="3">
        <v>482100905.93000001</v>
      </c>
      <c r="G759" s="3">
        <v>1217905059.27</v>
      </c>
      <c r="H759" s="3">
        <v>339434101.33999997</v>
      </c>
      <c r="J759" s="4"/>
    </row>
    <row r="760" spans="1:10">
      <c r="A760" s="4">
        <v>43110</v>
      </c>
      <c r="B760" s="3">
        <v>298035221.12</v>
      </c>
      <c r="C760" s="3">
        <v>905858411.91999996</v>
      </c>
      <c r="D760" s="3">
        <v>-29997</v>
      </c>
      <c r="E760" s="3">
        <v>-29997</v>
      </c>
      <c r="F760" s="3">
        <v>481342281.71000004</v>
      </c>
      <c r="G760" s="3">
        <v>1215933308.9599998</v>
      </c>
      <c r="H760" s="3">
        <v>338972071.94999999</v>
      </c>
      <c r="J760" s="4"/>
    </row>
    <row r="761" spans="1:10">
      <c r="A761" s="4">
        <v>43111</v>
      </c>
      <c r="B761" s="3">
        <v>296675625.50999999</v>
      </c>
      <c r="C761" s="3">
        <v>903260372.18000007</v>
      </c>
      <c r="D761" s="3">
        <v>-29997</v>
      </c>
      <c r="E761" s="3">
        <v>-29997</v>
      </c>
      <c r="F761" s="3">
        <v>480691733.26000005</v>
      </c>
      <c r="G761" s="3">
        <v>1213506525.0900002</v>
      </c>
      <c r="H761" s="3">
        <v>337940344.68000001</v>
      </c>
      <c r="J761" s="4"/>
    </row>
    <row r="762" spans="1:10">
      <c r="A762" s="4">
        <v>43112</v>
      </c>
      <c r="B762" s="3">
        <v>296770484.46000004</v>
      </c>
      <c r="C762" s="3">
        <v>903922572.86000001</v>
      </c>
      <c r="D762" s="3">
        <v>-29997</v>
      </c>
      <c r="E762" s="3">
        <v>-29997</v>
      </c>
      <c r="F762" s="3">
        <v>481872160.60999995</v>
      </c>
      <c r="G762" s="3">
        <v>1213839640.45</v>
      </c>
      <c r="H762" s="3">
        <v>337625509.05000001</v>
      </c>
      <c r="J762" s="4"/>
    </row>
    <row r="763" spans="1:10">
      <c r="A763" s="4">
        <v>43115</v>
      </c>
      <c r="B763" s="3">
        <v>295623655.72000003</v>
      </c>
      <c r="C763" s="3">
        <v>901672799.66000009</v>
      </c>
      <c r="D763" s="3">
        <v>-29997</v>
      </c>
      <c r="E763" s="3">
        <v>-29997</v>
      </c>
      <c r="F763" s="3">
        <v>481735154.70999998</v>
      </c>
      <c r="G763" s="3">
        <v>1212410814.6099999</v>
      </c>
      <c r="H763" s="3">
        <v>337024531.19999999</v>
      </c>
      <c r="J763" s="4"/>
    </row>
    <row r="764" spans="1:10">
      <c r="A764" s="4">
        <v>43116</v>
      </c>
      <c r="B764" s="3">
        <v>296044383.63999999</v>
      </c>
      <c r="C764" s="3">
        <v>903489070.70999992</v>
      </c>
      <c r="D764" s="3">
        <v>-29997</v>
      </c>
      <c r="E764" s="3">
        <v>-29997</v>
      </c>
      <c r="F764" s="3">
        <v>482984604.27999997</v>
      </c>
      <c r="G764" s="3">
        <v>1212851881.3899999</v>
      </c>
      <c r="H764" s="3">
        <v>335349823.20999998</v>
      </c>
      <c r="J764" s="4"/>
    </row>
    <row r="765" spans="1:10">
      <c r="A765" s="4">
        <v>43117</v>
      </c>
      <c r="B765" s="3">
        <v>295974665.23000002</v>
      </c>
      <c r="C765" s="3">
        <v>905012339.61000001</v>
      </c>
      <c r="D765" s="3">
        <v>-29997</v>
      </c>
      <c r="E765" s="3">
        <v>-29997</v>
      </c>
      <c r="F765" s="3">
        <v>484019969.05999994</v>
      </c>
      <c r="G765" s="3">
        <v>1212339619.05</v>
      </c>
      <c r="H765" s="3">
        <v>334873257.19999999</v>
      </c>
      <c r="J765" s="4"/>
    </row>
    <row r="766" spans="1:10">
      <c r="A766" s="4">
        <v>43118</v>
      </c>
      <c r="B766" s="3">
        <v>295649063.94</v>
      </c>
      <c r="C766" s="3">
        <v>905239592.0999999</v>
      </c>
      <c r="D766" s="3">
        <v>-29997</v>
      </c>
      <c r="E766" s="3">
        <v>-29997</v>
      </c>
      <c r="F766" s="3">
        <v>484853769.15000004</v>
      </c>
      <c r="G766" s="3">
        <v>1211743421.3499999</v>
      </c>
      <c r="H766" s="3">
        <v>334560680.94999999</v>
      </c>
      <c r="J766" s="4"/>
    </row>
    <row r="767" spans="1:10">
      <c r="A767" s="4">
        <v>43119</v>
      </c>
      <c r="B767" s="3">
        <v>297273507.88</v>
      </c>
      <c r="C767" s="3">
        <v>909303803.05999994</v>
      </c>
      <c r="D767" s="3">
        <v>-29997</v>
      </c>
      <c r="E767" s="3">
        <v>-29997</v>
      </c>
      <c r="F767" s="3">
        <v>486664386.63</v>
      </c>
      <c r="G767" s="3">
        <v>1212534197.6900001</v>
      </c>
      <c r="H767" s="3">
        <v>333967269.81999999</v>
      </c>
      <c r="J767" s="4"/>
    </row>
    <row r="768" spans="1:10">
      <c r="A768" s="4">
        <v>43122</v>
      </c>
      <c r="B768" s="3">
        <v>298666228.75</v>
      </c>
      <c r="C768" s="3">
        <v>913006489.88999999</v>
      </c>
      <c r="D768" s="3">
        <v>-29997</v>
      </c>
      <c r="E768" s="3">
        <v>-29997</v>
      </c>
      <c r="F768" s="3">
        <v>488179863.56</v>
      </c>
      <c r="G768" s="3">
        <v>1213273440.75</v>
      </c>
      <c r="H768" s="3">
        <v>333697527.11000001</v>
      </c>
      <c r="J768" s="4"/>
    </row>
    <row r="769" spans="1:10">
      <c r="A769" s="4">
        <v>43123</v>
      </c>
      <c r="B769" s="3">
        <v>299264060.60000002</v>
      </c>
      <c r="C769" s="3">
        <v>915304067.08999991</v>
      </c>
      <c r="D769" s="3">
        <v>-29997</v>
      </c>
      <c r="E769" s="3">
        <v>-29997</v>
      </c>
      <c r="F769" s="3">
        <v>489081977.31999999</v>
      </c>
      <c r="G769" s="3">
        <v>1213506065.6600001</v>
      </c>
      <c r="H769" s="3">
        <v>333449260.99000001</v>
      </c>
      <c r="J769" s="4"/>
    </row>
    <row r="770" spans="1:10">
      <c r="A770" s="4">
        <v>43124</v>
      </c>
      <c r="B770" s="3">
        <v>297402811.07999998</v>
      </c>
      <c r="C770" s="3">
        <v>910960240.41999996</v>
      </c>
      <c r="D770" s="3">
        <v>-29997</v>
      </c>
      <c r="E770" s="3">
        <v>-29997</v>
      </c>
      <c r="F770" s="3">
        <v>488037642.18000001</v>
      </c>
      <c r="G770" s="3">
        <v>1211101272.04</v>
      </c>
      <c r="H770" s="3">
        <v>333016272</v>
      </c>
      <c r="J770" s="4"/>
    </row>
    <row r="771" spans="1:10">
      <c r="A771" s="4">
        <v>43125</v>
      </c>
      <c r="B771" s="3">
        <v>295860544.53999996</v>
      </c>
      <c r="C771" s="3">
        <v>907300858.33000004</v>
      </c>
      <c r="D771" s="3">
        <v>-29997</v>
      </c>
      <c r="E771" s="3">
        <v>-29997</v>
      </c>
      <c r="F771" s="3">
        <v>487115019.19999999</v>
      </c>
      <c r="G771" s="3">
        <v>1206730319.9000001</v>
      </c>
      <c r="H771" s="3">
        <v>332567439.5</v>
      </c>
      <c r="J771" s="4"/>
    </row>
    <row r="772" spans="1:10">
      <c r="A772" s="4">
        <v>43126</v>
      </c>
      <c r="B772" s="3">
        <v>299341377.81999999</v>
      </c>
      <c r="C772" s="3">
        <v>915147487.95000005</v>
      </c>
      <c r="D772" s="3">
        <v>-29997</v>
      </c>
      <c r="E772" s="3">
        <v>-29997</v>
      </c>
      <c r="F772" s="3">
        <v>489610443.48000002</v>
      </c>
      <c r="G772" s="3">
        <v>1206507398.6600001</v>
      </c>
      <c r="H772" s="3">
        <v>331854902.64999998</v>
      </c>
      <c r="J772" s="4"/>
    </row>
    <row r="773" spans="1:10">
      <c r="A773" s="4">
        <v>43129</v>
      </c>
      <c r="B773" s="3">
        <v>299477531.40999997</v>
      </c>
      <c r="C773" s="3">
        <v>915614232.58999991</v>
      </c>
      <c r="D773" s="3">
        <v>-29997</v>
      </c>
      <c r="E773" s="3">
        <v>-29997</v>
      </c>
      <c r="F773" s="3">
        <v>489771103.14000005</v>
      </c>
      <c r="G773" s="3">
        <v>1205054284.78</v>
      </c>
      <c r="H773" s="3">
        <v>331460333.03999996</v>
      </c>
      <c r="J773" s="4"/>
    </row>
    <row r="774" spans="1:10">
      <c r="A774" s="4">
        <v>43130</v>
      </c>
      <c r="B774" s="3">
        <v>296093083.83999997</v>
      </c>
      <c r="C774" s="3">
        <v>909294536.59000003</v>
      </c>
      <c r="D774" s="3">
        <v>-29997</v>
      </c>
      <c r="E774" s="3">
        <v>-29997</v>
      </c>
      <c r="F774" s="3">
        <v>488536339.92000002</v>
      </c>
      <c r="G774" s="3">
        <v>1202214628.9100001</v>
      </c>
      <c r="H774" s="3">
        <v>331144175.5</v>
      </c>
      <c r="J774" s="4"/>
    </row>
    <row r="775" spans="1:10">
      <c r="A775" s="4">
        <v>43131</v>
      </c>
      <c r="B775" s="3">
        <v>293870084.87</v>
      </c>
      <c r="C775" s="3">
        <v>904516680.75999999</v>
      </c>
      <c r="D775" s="3">
        <v>-29997</v>
      </c>
      <c r="E775" s="3">
        <v>-29997</v>
      </c>
      <c r="F775" s="3">
        <v>488332122.89999998</v>
      </c>
      <c r="G775" s="3">
        <v>1199989730.6500001</v>
      </c>
      <c r="H775" s="3">
        <v>330935919.05000001</v>
      </c>
      <c r="J775" s="4"/>
    </row>
    <row r="776" spans="1:10">
      <c r="A776" s="4">
        <v>43132</v>
      </c>
      <c r="B776" s="3">
        <v>294429642.14999998</v>
      </c>
      <c r="C776" s="3">
        <v>906003157.70000005</v>
      </c>
      <c r="D776" s="3">
        <v>-29997</v>
      </c>
      <c r="E776" s="3">
        <v>-29997</v>
      </c>
      <c r="F776" s="3">
        <v>489420499.70999998</v>
      </c>
      <c r="G776" s="3">
        <v>1200069560.8099999</v>
      </c>
      <c r="H776" s="3">
        <v>330282213.71999997</v>
      </c>
      <c r="J776" s="4"/>
    </row>
    <row r="777" spans="1:10">
      <c r="A777" s="4">
        <v>43133</v>
      </c>
      <c r="B777" s="3">
        <v>290738260.62</v>
      </c>
      <c r="C777" s="3">
        <v>898048419.58999991</v>
      </c>
      <c r="D777" s="3">
        <v>-29997</v>
      </c>
      <c r="E777" s="3">
        <v>-29997</v>
      </c>
      <c r="F777" s="3">
        <v>487745696.64999998</v>
      </c>
      <c r="G777" s="3">
        <v>1195270188.4000001</v>
      </c>
      <c r="H777" s="3">
        <v>329450540.53000003</v>
      </c>
      <c r="J777" s="4"/>
    </row>
    <row r="778" spans="1:10">
      <c r="A778" s="4">
        <v>43136</v>
      </c>
      <c r="B778" s="3">
        <v>284660984.91999996</v>
      </c>
      <c r="C778" s="3">
        <v>886139560.10000002</v>
      </c>
      <c r="D778" s="3">
        <v>-29997</v>
      </c>
      <c r="E778" s="3">
        <v>-29997</v>
      </c>
      <c r="F778" s="3">
        <v>485784418.54000002</v>
      </c>
      <c r="G778" s="3">
        <v>1192677667.24</v>
      </c>
      <c r="H778" s="3">
        <v>328749609.90000004</v>
      </c>
      <c r="J778" s="4"/>
    </row>
    <row r="779" spans="1:10">
      <c r="A779" s="4">
        <v>43137</v>
      </c>
      <c r="B779" s="3">
        <v>283006093.5</v>
      </c>
      <c r="C779" s="3">
        <v>883389400.36000001</v>
      </c>
      <c r="D779" s="3">
        <v>-29997</v>
      </c>
      <c r="E779" s="3">
        <v>-29997</v>
      </c>
      <c r="F779" s="3">
        <v>486151943.90999997</v>
      </c>
      <c r="G779" s="3">
        <v>1191805866.6300001</v>
      </c>
      <c r="H779" s="3">
        <v>328526525.68000001</v>
      </c>
      <c r="J779" s="4"/>
    </row>
    <row r="780" spans="1:10">
      <c r="A780" s="4">
        <v>43138</v>
      </c>
      <c r="B780" s="3">
        <v>285194232.13</v>
      </c>
      <c r="C780" s="3">
        <v>889677693.47000003</v>
      </c>
      <c r="D780" s="3">
        <v>-29997</v>
      </c>
      <c r="E780" s="3">
        <v>-29997</v>
      </c>
      <c r="F780" s="3">
        <v>488770726.62</v>
      </c>
      <c r="G780" s="3">
        <v>1192251633.99</v>
      </c>
      <c r="H780" s="3">
        <v>328236179.33000004</v>
      </c>
      <c r="J780" s="4"/>
    </row>
    <row r="781" spans="1:10">
      <c r="A781" s="4">
        <v>43139</v>
      </c>
      <c r="B781" s="3">
        <v>280017056.35000002</v>
      </c>
      <c r="C781" s="3">
        <v>879548709.41999996</v>
      </c>
      <c r="D781" s="3">
        <v>-29997</v>
      </c>
      <c r="E781" s="3">
        <v>-29997</v>
      </c>
      <c r="F781" s="3">
        <v>485882322.30000001</v>
      </c>
      <c r="G781" s="3">
        <v>1188776122.25</v>
      </c>
      <c r="H781" s="3">
        <v>328210872.70999998</v>
      </c>
      <c r="J781" s="4"/>
    </row>
    <row r="782" spans="1:10">
      <c r="A782" s="4">
        <v>43140</v>
      </c>
      <c r="B782" s="3">
        <v>279245908.53000003</v>
      </c>
      <c r="C782" s="3">
        <v>878216496.17999995</v>
      </c>
      <c r="D782" s="3">
        <v>-29997</v>
      </c>
      <c r="E782" s="3">
        <v>-29997</v>
      </c>
      <c r="F782" s="3">
        <v>486666247.73999995</v>
      </c>
      <c r="G782" s="3">
        <v>1187283241.6400001</v>
      </c>
      <c r="H782" s="3">
        <v>327381274.83999997</v>
      </c>
      <c r="J782" s="4"/>
    </row>
    <row r="783" spans="1:10">
      <c r="A783" s="4">
        <v>43143</v>
      </c>
      <c r="B783" s="3">
        <v>281427659.01999998</v>
      </c>
      <c r="C783" s="3">
        <v>883339232.86000001</v>
      </c>
      <c r="D783" s="3">
        <v>-29997</v>
      </c>
      <c r="E783" s="3">
        <v>-29997</v>
      </c>
      <c r="F783" s="3">
        <v>488441932.77999997</v>
      </c>
      <c r="G783" s="3">
        <v>1188341762.3300002</v>
      </c>
      <c r="H783" s="3">
        <v>327250552.69</v>
      </c>
      <c r="J783" s="4"/>
    </row>
    <row r="784" spans="1:10">
      <c r="A784" s="4">
        <v>43144</v>
      </c>
      <c r="B784" s="3">
        <v>280105499</v>
      </c>
      <c r="C784" s="3">
        <v>879962478.90999997</v>
      </c>
      <c r="D784" s="3">
        <v>-29997</v>
      </c>
      <c r="E784" s="3">
        <v>-29997</v>
      </c>
      <c r="F784" s="3">
        <v>487603859.29000002</v>
      </c>
      <c r="G784" s="3">
        <v>1186135634.46</v>
      </c>
      <c r="H784" s="3">
        <v>326720243.78999996</v>
      </c>
      <c r="J784" s="4"/>
    </row>
    <row r="785" spans="1:10">
      <c r="A785" s="4">
        <v>43145</v>
      </c>
      <c r="B785" s="3">
        <v>281475871.31999999</v>
      </c>
      <c r="C785" s="3">
        <v>882672595.30999994</v>
      </c>
      <c r="D785" s="3">
        <v>-29997</v>
      </c>
      <c r="E785" s="3">
        <v>-29997</v>
      </c>
      <c r="F785" s="3">
        <v>488781354.06000006</v>
      </c>
      <c r="G785" s="3">
        <v>1186375645.6900001</v>
      </c>
      <c r="H785" s="3">
        <v>326489407.82999998</v>
      </c>
      <c r="J785" s="4"/>
    </row>
    <row r="786" spans="1:10">
      <c r="A786" s="4">
        <v>43146</v>
      </c>
      <c r="B786" s="3">
        <v>283145686.54000002</v>
      </c>
      <c r="C786" s="3">
        <v>886541777.55999994</v>
      </c>
      <c r="D786" s="3">
        <v>-29997</v>
      </c>
      <c r="E786" s="3">
        <v>-29997</v>
      </c>
      <c r="F786" s="3">
        <v>490171197.94999999</v>
      </c>
      <c r="G786" s="3">
        <v>1187375864.1900001</v>
      </c>
      <c r="H786" s="3">
        <v>326178087.08000004</v>
      </c>
      <c r="J786" s="4"/>
    </row>
    <row r="787" spans="1:10">
      <c r="A787" s="4">
        <v>43147</v>
      </c>
      <c r="B787" s="3">
        <v>284804251.08000004</v>
      </c>
      <c r="C787" s="3">
        <v>891447617.60000002</v>
      </c>
      <c r="D787" s="3">
        <v>-29997</v>
      </c>
      <c r="E787" s="3">
        <v>-29997</v>
      </c>
      <c r="F787" s="3">
        <v>492095423.34999996</v>
      </c>
      <c r="G787" s="3">
        <v>1189971565.7</v>
      </c>
      <c r="H787" s="3">
        <v>325485676.90999997</v>
      </c>
      <c r="J787" s="4"/>
    </row>
    <row r="788" spans="1:10">
      <c r="A788" s="4">
        <v>43150</v>
      </c>
      <c r="B788" s="3">
        <v>285608315.52999997</v>
      </c>
      <c r="C788" s="3">
        <v>892346810.53999996</v>
      </c>
      <c r="D788" s="3">
        <v>-29997</v>
      </c>
      <c r="E788" s="3">
        <v>-29997</v>
      </c>
      <c r="F788" s="3">
        <v>492772704.16999996</v>
      </c>
      <c r="G788" s="3">
        <v>1188442277.6600001</v>
      </c>
      <c r="H788" s="3">
        <v>324449712.03000003</v>
      </c>
      <c r="J788" s="4"/>
    </row>
    <row r="789" spans="1:10">
      <c r="A789" s="4">
        <v>43151</v>
      </c>
      <c r="B789" s="3">
        <v>288739183.17000002</v>
      </c>
      <c r="C789" s="3">
        <v>893951673.55999994</v>
      </c>
      <c r="D789" s="3">
        <v>-29997</v>
      </c>
      <c r="E789" s="3">
        <v>-29997</v>
      </c>
      <c r="F789" s="3">
        <v>493531912.95000005</v>
      </c>
      <c r="G789" s="3">
        <v>1188081061.29</v>
      </c>
      <c r="H789" s="3">
        <v>324085297.69</v>
      </c>
      <c r="J789" s="4"/>
    </row>
    <row r="790" spans="1:10">
      <c r="A790" s="4">
        <v>43152</v>
      </c>
      <c r="B790" s="3">
        <v>288763486.57999998</v>
      </c>
      <c r="C790" s="3">
        <v>893954366.70000005</v>
      </c>
      <c r="D790" s="3">
        <v>-29997</v>
      </c>
      <c r="E790" s="3">
        <v>-29997</v>
      </c>
      <c r="F790" s="3">
        <v>494309252.53000003</v>
      </c>
      <c r="G790" s="3">
        <v>1188105959.7</v>
      </c>
      <c r="H790" s="3">
        <v>323860509.97000003</v>
      </c>
      <c r="J790" s="4"/>
    </row>
    <row r="791" spans="1:10">
      <c r="A791" s="4">
        <v>43153</v>
      </c>
      <c r="B791" s="3">
        <v>288697863.54000002</v>
      </c>
      <c r="C791" s="3">
        <v>893812798.10000002</v>
      </c>
      <c r="D791" s="3">
        <v>-29997</v>
      </c>
      <c r="E791" s="3">
        <v>-29997</v>
      </c>
      <c r="F791" s="3">
        <v>495147627.50999993</v>
      </c>
      <c r="G791" s="3">
        <v>1187824044.8100002</v>
      </c>
      <c r="H791" s="3">
        <v>323890376.62</v>
      </c>
      <c r="J791" s="4"/>
    </row>
    <row r="792" spans="1:10">
      <c r="A792" s="4">
        <v>43154</v>
      </c>
      <c r="B792" s="3">
        <v>288527100.85000002</v>
      </c>
      <c r="C792" s="3">
        <v>899062045.93999994</v>
      </c>
      <c r="D792" s="3">
        <v>-29997</v>
      </c>
      <c r="E792" s="3">
        <v>-29997</v>
      </c>
      <c r="F792" s="3">
        <v>497758201.31999999</v>
      </c>
      <c r="G792" s="3">
        <v>1194161478.5900002</v>
      </c>
      <c r="H792" s="3">
        <v>323585727.42000002</v>
      </c>
      <c r="J792" s="4"/>
    </row>
    <row r="793" spans="1:10">
      <c r="A793" s="4">
        <v>43157</v>
      </c>
      <c r="B793" s="3">
        <v>289940755.98000002</v>
      </c>
      <c r="C793" s="3">
        <v>902118478.82000005</v>
      </c>
      <c r="D793" s="3">
        <v>-29997</v>
      </c>
      <c r="E793" s="3">
        <v>-29997</v>
      </c>
      <c r="F793" s="3">
        <v>499222976.84000003</v>
      </c>
      <c r="G793" s="3">
        <v>1195413218.4300001</v>
      </c>
      <c r="H793" s="3">
        <v>323522948.15999997</v>
      </c>
      <c r="J793" s="4"/>
    </row>
    <row r="794" spans="1:10">
      <c r="A794" s="4">
        <v>43158</v>
      </c>
      <c r="B794" s="3">
        <v>290071399.86000001</v>
      </c>
      <c r="C794" s="3">
        <v>901424482.39999998</v>
      </c>
      <c r="D794" s="3">
        <v>-29997</v>
      </c>
      <c r="E794" s="3">
        <v>-29997</v>
      </c>
      <c r="F794" s="3">
        <v>499428987.94999999</v>
      </c>
      <c r="G794" s="3">
        <v>1193798244.9100001</v>
      </c>
      <c r="H794" s="3">
        <v>323040980.25999999</v>
      </c>
      <c r="J794" s="4"/>
    </row>
    <row r="795" spans="1:10">
      <c r="A795" s="4">
        <v>43159</v>
      </c>
      <c r="B795" s="3">
        <v>288533193.75</v>
      </c>
      <c r="C795" s="3">
        <v>898408420.53999996</v>
      </c>
      <c r="D795" s="3">
        <v>-29997</v>
      </c>
      <c r="E795" s="3">
        <v>-29997</v>
      </c>
      <c r="F795" s="3">
        <v>496881974.25000006</v>
      </c>
      <c r="G795" s="3">
        <v>1193835226.48</v>
      </c>
      <c r="H795" s="3">
        <v>321930513.37</v>
      </c>
      <c r="J795" s="4"/>
    </row>
    <row r="796" spans="1:10">
      <c r="A796" s="4">
        <v>43160</v>
      </c>
      <c r="B796" s="3">
        <v>285753712.40999997</v>
      </c>
      <c r="C796" s="3">
        <v>893282227.05999994</v>
      </c>
      <c r="D796" s="3">
        <v>-29997</v>
      </c>
      <c r="E796" s="3">
        <v>-29997</v>
      </c>
      <c r="F796" s="3">
        <v>495875038.87999994</v>
      </c>
      <c r="G796" s="3">
        <v>1191947677.6500001</v>
      </c>
      <c r="H796" s="3">
        <v>321466593.59999996</v>
      </c>
      <c r="J796" s="4"/>
    </row>
    <row r="797" spans="1:10">
      <c r="A797" s="4">
        <v>43161</v>
      </c>
      <c r="B797" s="3">
        <v>283302220.16000003</v>
      </c>
      <c r="C797" s="3">
        <v>886651734.22000003</v>
      </c>
      <c r="D797" s="3">
        <v>-29997</v>
      </c>
      <c r="E797" s="3">
        <v>-29997</v>
      </c>
      <c r="F797" s="3">
        <v>493905112.57000005</v>
      </c>
      <c r="G797" s="3">
        <v>1188102626.2</v>
      </c>
      <c r="H797" s="3">
        <v>320941093.63</v>
      </c>
      <c r="J797" s="4"/>
    </row>
    <row r="798" spans="1:10">
      <c r="A798" s="4">
        <v>43164</v>
      </c>
      <c r="B798" s="3">
        <v>285853328.15999997</v>
      </c>
      <c r="C798" s="3">
        <v>890239249.23000002</v>
      </c>
      <c r="D798" s="3">
        <v>-29997</v>
      </c>
      <c r="E798" s="3">
        <v>-29997</v>
      </c>
      <c r="F798" s="3">
        <v>495020150.50999999</v>
      </c>
      <c r="G798" s="3">
        <v>1188600070.72</v>
      </c>
      <c r="H798" s="3">
        <v>320748412.62</v>
      </c>
      <c r="J798" s="4"/>
    </row>
    <row r="799" spans="1:10">
      <c r="A799" s="4">
        <v>43165</v>
      </c>
      <c r="B799" s="3">
        <v>286900619.44</v>
      </c>
      <c r="C799" s="3">
        <v>892515759.14999998</v>
      </c>
      <c r="D799" s="3">
        <v>-29997</v>
      </c>
      <c r="E799" s="3">
        <v>-29997</v>
      </c>
      <c r="F799" s="3">
        <v>496226564.86999995</v>
      </c>
      <c r="G799" s="3">
        <v>1187524760.4299998</v>
      </c>
      <c r="H799" s="3">
        <v>320402144.28999996</v>
      </c>
      <c r="J799" s="4"/>
    </row>
    <row r="800" spans="1:10">
      <c r="A800" s="4">
        <v>43166</v>
      </c>
      <c r="B800" s="3">
        <v>287545316.93000001</v>
      </c>
      <c r="C800" s="3">
        <v>894100062.4000001</v>
      </c>
      <c r="D800" s="3">
        <v>-29997</v>
      </c>
      <c r="E800" s="3">
        <v>-29997</v>
      </c>
      <c r="F800" s="3">
        <v>497233401.57999992</v>
      </c>
      <c r="G800" s="3">
        <v>1188636675.47</v>
      </c>
      <c r="H800" s="3">
        <v>320011669.47000003</v>
      </c>
      <c r="J800" s="4"/>
    </row>
    <row r="801" spans="1:10">
      <c r="A801" s="4">
        <v>43167</v>
      </c>
      <c r="B801" s="3">
        <v>290022693.14999998</v>
      </c>
      <c r="C801" s="3">
        <v>900477716.91999996</v>
      </c>
      <c r="D801" s="3">
        <v>-29997</v>
      </c>
      <c r="E801" s="3">
        <v>-29997</v>
      </c>
      <c r="F801" s="3">
        <v>499596704.33999997</v>
      </c>
      <c r="G801" s="3">
        <v>1190376596.6600001</v>
      </c>
      <c r="H801" s="3">
        <v>319779438.60000002</v>
      </c>
      <c r="J801" s="4"/>
    </row>
    <row r="802" spans="1:10">
      <c r="A802" s="4">
        <v>43168</v>
      </c>
      <c r="B802" s="3">
        <v>292026589.96999997</v>
      </c>
      <c r="C802" s="3">
        <v>904951879.53999996</v>
      </c>
      <c r="D802" s="3">
        <v>-29997</v>
      </c>
      <c r="E802" s="3">
        <v>-29997</v>
      </c>
      <c r="F802" s="3">
        <v>500970939.68000001</v>
      </c>
      <c r="G802" s="3">
        <v>1190029967.5600002</v>
      </c>
      <c r="H802" s="3">
        <v>319546886.91999996</v>
      </c>
      <c r="J802" s="4"/>
    </row>
    <row r="803" spans="1:10">
      <c r="A803" s="4">
        <v>43171</v>
      </c>
      <c r="B803" s="3">
        <v>292371998.38</v>
      </c>
      <c r="C803" s="3">
        <v>906095717.24000001</v>
      </c>
      <c r="D803" s="3">
        <v>-29997</v>
      </c>
      <c r="E803" s="3">
        <v>-29997</v>
      </c>
      <c r="F803" s="3">
        <v>501515618.25999999</v>
      </c>
      <c r="G803" s="3">
        <v>1190068147.9200001</v>
      </c>
      <c r="H803" s="3">
        <v>319051660.82999998</v>
      </c>
      <c r="J803" s="4"/>
    </row>
    <row r="804" spans="1:10">
      <c r="A804" s="4">
        <v>43172</v>
      </c>
      <c r="B804" s="3">
        <v>290721624.72000003</v>
      </c>
      <c r="C804" s="3">
        <v>902707491.81000006</v>
      </c>
      <c r="D804" s="3">
        <v>-29997</v>
      </c>
      <c r="E804" s="3">
        <v>-29997</v>
      </c>
      <c r="F804" s="3">
        <v>500586219.88999999</v>
      </c>
      <c r="G804" s="3">
        <v>1188530555.75</v>
      </c>
      <c r="H804" s="3">
        <v>318731374.29000002</v>
      </c>
      <c r="J804" s="4"/>
    </row>
    <row r="805" spans="1:10">
      <c r="A805" s="4">
        <v>43173</v>
      </c>
      <c r="B805" s="3">
        <v>292676347.77999997</v>
      </c>
      <c r="C805" s="3">
        <v>902347386.00999999</v>
      </c>
      <c r="D805" s="3">
        <v>-29997</v>
      </c>
      <c r="E805" s="3">
        <v>-29997</v>
      </c>
      <c r="F805" s="3">
        <v>501235398.55000001</v>
      </c>
      <c r="G805" s="3">
        <v>1187933073.29</v>
      </c>
      <c r="H805" s="3">
        <v>318326631.06999999</v>
      </c>
      <c r="J805" s="4"/>
    </row>
    <row r="806" spans="1:10">
      <c r="A806" s="4">
        <v>43174</v>
      </c>
      <c r="B806" s="3">
        <v>293419306.53000003</v>
      </c>
      <c r="C806" s="3">
        <v>904222360.65999997</v>
      </c>
      <c r="D806" s="3">
        <v>-29997</v>
      </c>
      <c r="E806" s="3">
        <v>-29997</v>
      </c>
      <c r="F806" s="3">
        <v>502407024.15000004</v>
      </c>
      <c r="G806" s="3">
        <v>1188374296.98</v>
      </c>
      <c r="H806" s="3">
        <v>317402389.11000001</v>
      </c>
      <c r="J806" s="4"/>
    </row>
    <row r="807" spans="1:10">
      <c r="A807" s="4">
        <v>43175</v>
      </c>
      <c r="B807" s="3">
        <v>293206112.80000001</v>
      </c>
      <c r="C807" s="3">
        <v>904300165.26999998</v>
      </c>
      <c r="D807" s="3">
        <v>-29997</v>
      </c>
      <c r="E807" s="3">
        <v>-29997</v>
      </c>
      <c r="F807" s="3">
        <v>503250006.02000004</v>
      </c>
      <c r="G807" s="3">
        <v>1187888580.6399999</v>
      </c>
      <c r="H807" s="3">
        <v>317193034.38000005</v>
      </c>
      <c r="J807" s="4"/>
    </row>
    <row r="808" spans="1:10">
      <c r="A808" s="4">
        <v>43178</v>
      </c>
      <c r="B808" s="3">
        <v>290501650.44</v>
      </c>
      <c r="C808" s="3">
        <v>898109762.21000004</v>
      </c>
      <c r="D808" s="3">
        <v>-29997</v>
      </c>
      <c r="E808" s="3">
        <v>-29997</v>
      </c>
      <c r="F808" s="3">
        <v>501977129.89999998</v>
      </c>
      <c r="G808" s="3">
        <v>1185814349.52</v>
      </c>
      <c r="H808" s="3">
        <v>316857310.28999996</v>
      </c>
      <c r="J808" s="4"/>
    </row>
    <row r="809" spans="1:10">
      <c r="A809" s="4">
        <v>43179</v>
      </c>
      <c r="B809" s="3">
        <v>291212621.56999999</v>
      </c>
      <c r="C809" s="3">
        <v>900233501.39999998</v>
      </c>
      <c r="D809" s="3">
        <v>-29997</v>
      </c>
      <c r="E809" s="3">
        <v>-29997</v>
      </c>
      <c r="F809" s="3">
        <v>503338305.97000003</v>
      </c>
      <c r="G809" s="3">
        <v>1185925532.21</v>
      </c>
      <c r="H809" s="3">
        <v>316499324.56</v>
      </c>
      <c r="J809" s="4"/>
    </row>
    <row r="810" spans="1:10">
      <c r="A810" s="4">
        <v>43180</v>
      </c>
      <c r="B810" s="3">
        <v>290525235.41999996</v>
      </c>
      <c r="C810" s="3">
        <v>898797161.59000003</v>
      </c>
      <c r="D810" s="3">
        <v>-29997</v>
      </c>
      <c r="E810" s="3">
        <v>-29997</v>
      </c>
      <c r="F810" s="3">
        <v>503214978.86000001</v>
      </c>
      <c r="G810" s="3">
        <v>1184854234.6799998</v>
      </c>
      <c r="H810" s="3">
        <v>316130171.15000004</v>
      </c>
      <c r="J810" s="4"/>
    </row>
    <row r="811" spans="1:10">
      <c r="A811" s="4">
        <v>43181</v>
      </c>
      <c r="B811" s="3">
        <v>286800445.01999998</v>
      </c>
      <c r="C811" s="3">
        <v>891317188.5</v>
      </c>
      <c r="D811" s="3">
        <v>-29997</v>
      </c>
      <c r="E811" s="3">
        <v>-29997</v>
      </c>
      <c r="F811" s="3">
        <v>502288400.65999997</v>
      </c>
      <c r="G811" s="3">
        <v>1184584689.01</v>
      </c>
      <c r="H811" s="3">
        <v>316089222.98000002</v>
      </c>
      <c r="J811" s="4"/>
    </row>
    <row r="812" spans="1:10">
      <c r="A812" s="4">
        <v>43182</v>
      </c>
      <c r="B812" s="3">
        <v>282725040.37</v>
      </c>
      <c r="C812" s="3">
        <v>882505649.08000004</v>
      </c>
      <c r="D812" s="3">
        <v>-29997</v>
      </c>
      <c r="E812" s="3">
        <v>-29997</v>
      </c>
      <c r="F812" s="3">
        <v>500293341.88000005</v>
      </c>
      <c r="G812" s="3">
        <v>1182265656.3999999</v>
      </c>
      <c r="H812" s="3">
        <v>316010019.04999995</v>
      </c>
      <c r="J812" s="4"/>
    </row>
    <row r="813" spans="1:10">
      <c r="A813" s="4">
        <v>43185</v>
      </c>
      <c r="B813" s="3">
        <v>283220734.36000001</v>
      </c>
      <c r="C813" s="3">
        <v>883764863.26999998</v>
      </c>
      <c r="D813" s="3">
        <v>-29997</v>
      </c>
      <c r="E813" s="3">
        <v>-29997</v>
      </c>
      <c r="F813" s="3">
        <v>500586587.34000003</v>
      </c>
      <c r="G813" s="3">
        <v>1181426241.54</v>
      </c>
      <c r="H813" s="3">
        <v>315470390.94999999</v>
      </c>
      <c r="J813" s="4"/>
    </row>
    <row r="814" spans="1:10">
      <c r="A814" s="4">
        <v>43186</v>
      </c>
      <c r="B814" s="3">
        <v>287354736.46000004</v>
      </c>
      <c r="C814" s="3">
        <v>888177031.86000001</v>
      </c>
      <c r="D814" s="3">
        <v>-29997</v>
      </c>
      <c r="E814" s="3">
        <v>-29997</v>
      </c>
      <c r="F814" s="3">
        <v>502183671.75999999</v>
      </c>
      <c r="G814" s="3">
        <v>1182872269.95</v>
      </c>
      <c r="H814" s="3">
        <v>315439567.87</v>
      </c>
      <c r="J814" s="4"/>
    </row>
    <row r="815" spans="1:10">
      <c r="A815" s="4">
        <v>43187</v>
      </c>
      <c r="B815" s="3">
        <v>288046955.30000001</v>
      </c>
      <c r="C815" s="3">
        <v>890227427.44999993</v>
      </c>
      <c r="D815" s="3">
        <v>-29997</v>
      </c>
      <c r="E815" s="3">
        <v>-29997</v>
      </c>
      <c r="F815" s="3">
        <v>502703076.80000001</v>
      </c>
      <c r="G815" s="3">
        <v>1183247386.3800001</v>
      </c>
      <c r="H815" s="3">
        <v>315194231.38</v>
      </c>
      <c r="J815" s="4"/>
    </row>
    <row r="816" spans="1:10">
      <c r="A816" s="4">
        <v>43188</v>
      </c>
      <c r="B816" s="3">
        <v>290377503.32999998</v>
      </c>
      <c r="C816" s="3">
        <v>895856543</v>
      </c>
      <c r="D816" s="3">
        <v>-29997</v>
      </c>
      <c r="E816" s="3">
        <v>-29997</v>
      </c>
      <c r="F816" s="3">
        <v>504729459.24000001</v>
      </c>
      <c r="G816" s="3">
        <v>1184843519.8500001</v>
      </c>
      <c r="H816" s="3">
        <v>314753567.68000001</v>
      </c>
      <c r="J816" s="4"/>
    </row>
    <row r="817" spans="1:10">
      <c r="A817" s="4">
        <v>43193</v>
      </c>
      <c r="B817" s="3">
        <v>288678233.45999998</v>
      </c>
      <c r="C817" s="3">
        <v>892174877.48000002</v>
      </c>
      <c r="D817" s="3">
        <v>-29997</v>
      </c>
      <c r="E817" s="3">
        <v>-29997</v>
      </c>
      <c r="F817" s="3">
        <v>504029826.27000004</v>
      </c>
      <c r="G817" s="3">
        <v>1183157105.2399998</v>
      </c>
      <c r="H817" s="3">
        <v>314343222.00999999</v>
      </c>
      <c r="J817" s="4"/>
    </row>
    <row r="818" spans="1:10">
      <c r="A818" s="4">
        <v>43194</v>
      </c>
      <c r="B818" s="3">
        <v>289098751.27999997</v>
      </c>
      <c r="C818" s="3">
        <v>893707956.13000011</v>
      </c>
      <c r="D818" s="3">
        <v>-29997</v>
      </c>
      <c r="E818" s="3">
        <v>-29997</v>
      </c>
      <c r="F818" s="3">
        <v>504397622.38000005</v>
      </c>
      <c r="G818" s="3">
        <v>1183314303.9200001</v>
      </c>
      <c r="H818" s="3">
        <v>314224507.57999998</v>
      </c>
      <c r="J818" s="4"/>
    </row>
    <row r="819" spans="1:10">
      <c r="A819" s="4">
        <v>43195</v>
      </c>
      <c r="B819" s="3">
        <v>293330359.88999999</v>
      </c>
      <c r="C819" s="3">
        <v>902729769.14999998</v>
      </c>
      <c r="D819" s="3">
        <v>-29997</v>
      </c>
      <c r="E819" s="3">
        <v>-29997</v>
      </c>
      <c r="F819" s="3">
        <v>506899185.31</v>
      </c>
      <c r="G819" s="3">
        <v>1184303361.8200002</v>
      </c>
      <c r="H819" s="3">
        <v>314074763.5</v>
      </c>
      <c r="J819" s="4"/>
    </row>
    <row r="820" spans="1:10">
      <c r="A820" s="4">
        <v>43196</v>
      </c>
      <c r="B820" s="3">
        <v>290973535.94999999</v>
      </c>
      <c r="C820" s="3">
        <v>898232128.40999997</v>
      </c>
      <c r="D820" s="3">
        <v>-29997</v>
      </c>
      <c r="E820" s="3">
        <v>-29997</v>
      </c>
      <c r="F820" s="3">
        <v>506143702.59000003</v>
      </c>
      <c r="G820" s="3">
        <v>1183649052.1500001</v>
      </c>
      <c r="H820" s="3">
        <v>313841474.06999999</v>
      </c>
      <c r="J820" s="4"/>
    </row>
    <row r="821" spans="1:10">
      <c r="A821" s="4">
        <v>43199</v>
      </c>
      <c r="B821" s="3">
        <v>292273031.81</v>
      </c>
      <c r="C821" s="3">
        <v>899054273.82000005</v>
      </c>
      <c r="D821" s="3">
        <v>-29997</v>
      </c>
      <c r="E821" s="3">
        <v>-29997</v>
      </c>
      <c r="F821" s="3">
        <v>506879071.68000001</v>
      </c>
      <c r="G821" s="3">
        <v>1182306958.74</v>
      </c>
      <c r="H821" s="3">
        <v>313500666.66000003</v>
      </c>
      <c r="J821" s="4"/>
    </row>
    <row r="822" spans="1:10">
      <c r="A822" s="4">
        <v>43200</v>
      </c>
      <c r="B822" s="3">
        <v>293990773.31</v>
      </c>
      <c r="C822" s="3">
        <v>902686323.80000007</v>
      </c>
      <c r="D822" s="3">
        <v>-29997</v>
      </c>
      <c r="E822" s="3">
        <v>-29997</v>
      </c>
      <c r="F822" s="3">
        <v>508318847.82999998</v>
      </c>
      <c r="G822" s="3">
        <v>1181941929.1399999</v>
      </c>
      <c r="H822" s="3">
        <v>313408900.20000005</v>
      </c>
      <c r="J822" s="4"/>
    </row>
    <row r="823" spans="1:10">
      <c r="A823" s="4">
        <v>43201</v>
      </c>
      <c r="B823" s="3">
        <v>292933072.66999996</v>
      </c>
      <c r="C823" s="3">
        <v>900862313.07000005</v>
      </c>
      <c r="D823" s="3">
        <v>-29997</v>
      </c>
      <c r="E823" s="3">
        <v>-29997</v>
      </c>
      <c r="F823" s="3">
        <v>508148059.91999996</v>
      </c>
      <c r="G823" s="3">
        <v>1181210186.22</v>
      </c>
      <c r="H823" s="3">
        <v>313236553.69</v>
      </c>
      <c r="J823" s="4"/>
    </row>
    <row r="824" spans="1:10">
      <c r="A824" s="4">
        <v>43202</v>
      </c>
      <c r="B824" s="3">
        <v>295097332.11000001</v>
      </c>
      <c r="C824" s="3">
        <v>905565216.20999992</v>
      </c>
      <c r="D824" s="3">
        <v>-29997</v>
      </c>
      <c r="E824" s="3">
        <v>-29997</v>
      </c>
      <c r="F824" s="3">
        <v>509841405.48000002</v>
      </c>
      <c r="G824" s="3">
        <v>1181116952.6199999</v>
      </c>
      <c r="H824" s="3">
        <v>313083600.53000003</v>
      </c>
      <c r="J824" s="4"/>
    </row>
    <row r="825" spans="1:10">
      <c r="A825" s="4">
        <v>43203</v>
      </c>
      <c r="B825" s="3">
        <v>295365000.94999999</v>
      </c>
      <c r="C825" s="3">
        <v>906128522.19000006</v>
      </c>
      <c r="D825" s="3">
        <v>-29997</v>
      </c>
      <c r="E825" s="3">
        <v>-29997</v>
      </c>
      <c r="F825" s="3">
        <v>510319683.11999995</v>
      </c>
      <c r="G825" s="3">
        <v>1180904063.52</v>
      </c>
      <c r="H825" s="3">
        <v>312754796.76000005</v>
      </c>
      <c r="J825" s="4"/>
    </row>
    <row r="826" spans="1:10">
      <c r="A826" s="4">
        <v>43206</v>
      </c>
      <c r="B826" s="3">
        <v>295625610.13</v>
      </c>
      <c r="C826" s="3">
        <v>906602061.45999992</v>
      </c>
      <c r="D826" s="3">
        <v>-29997</v>
      </c>
      <c r="E826" s="3">
        <v>-29997</v>
      </c>
      <c r="F826" s="3">
        <v>510747873.37</v>
      </c>
      <c r="G826" s="3">
        <v>1180025082.95</v>
      </c>
      <c r="H826" s="3">
        <v>312591957.07999998</v>
      </c>
      <c r="J826" s="4"/>
    </row>
    <row r="827" spans="1:10">
      <c r="A827" s="4">
        <v>43207</v>
      </c>
      <c r="B827" s="3">
        <v>298139039.99000001</v>
      </c>
      <c r="C827" s="3">
        <v>907818902.75</v>
      </c>
      <c r="D827" s="3">
        <v>-29997</v>
      </c>
      <c r="E827" s="3">
        <v>-29997</v>
      </c>
      <c r="F827" s="3">
        <v>512855806.01999998</v>
      </c>
      <c r="G827" s="3">
        <v>1182666237.7</v>
      </c>
      <c r="H827" s="3">
        <v>311742678.01999998</v>
      </c>
      <c r="J827" s="4"/>
    </row>
    <row r="828" spans="1:10">
      <c r="A828" s="4">
        <v>43208</v>
      </c>
      <c r="B828" s="3">
        <v>299697145.91000003</v>
      </c>
      <c r="C828" s="3">
        <v>910626069.96999991</v>
      </c>
      <c r="D828" s="3">
        <v>-29997</v>
      </c>
      <c r="E828" s="3">
        <v>-29997</v>
      </c>
      <c r="F828" s="3">
        <v>513989635.26999998</v>
      </c>
      <c r="G828" s="3">
        <v>1182316265.0800002</v>
      </c>
      <c r="H828" s="3">
        <v>311365951.25</v>
      </c>
      <c r="J828" s="4"/>
    </row>
    <row r="829" spans="1:10">
      <c r="A829" s="4">
        <v>43209</v>
      </c>
      <c r="B829" s="3">
        <v>300238335.36000001</v>
      </c>
      <c r="C829" s="3">
        <v>910877555.75</v>
      </c>
      <c r="D829" s="3">
        <v>-29997</v>
      </c>
      <c r="E829" s="3">
        <v>-29997</v>
      </c>
      <c r="F829" s="3">
        <v>513944386.82999998</v>
      </c>
      <c r="G829" s="3">
        <v>1179572825.6900001</v>
      </c>
      <c r="H829" s="3">
        <v>311381422.81999999</v>
      </c>
      <c r="J829" s="4"/>
    </row>
    <row r="830" spans="1:10">
      <c r="A830" s="4">
        <v>43210</v>
      </c>
      <c r="B830" s="3">
        <v>300987841.75</v>
      </c>
      <c r="C830" s="3">
        <v>912175288.11000001</v>
      </c>
      <c r="D830" s="3">
        <v>-29997</v>
      </c>
      <c r="E830" s="3">
        <v>-29997</v>
      </c>
      <c r="F830" s="3">
        <v>514883385.26999998</v>
      </c>
      <c r="G830" s="3">
        <v>1179820548.8</v>
      </c>
      <c r="H830" s="3">
        <v>311225014.66999996</v>
      </c>
      <c r="J830" s="4"/>
    </row>
    <row r="831" spans="1:10">
      <c r="A831" s="4">
        <v>43213</v>
      </c>
      <c r="B831" s="3">
        <v>301349835.19</v>
      </c>
      <c r="C831" s="3">
        <v>913842233.56999993</v>
      </c>
      <c r="D831" s="3">
        <v>-29997</v>
      </c>
      <c r="E831" s="3">
        <v>-29997</v>
      </c>
      <c r="F831" s="3">
        <v>515945856.13000005</v>
      </c>
      <c r="G831" s="3">
        <v>1178922618.74</v>
      </c>
      <c r="H831" s="3">
        <v>310803249.98000002</v>
      </c>
      <c r="J831" s="4"/>
    </row>
    <row r="832" spans="1:10">
      <c r="A832" s="4">
        <v>43214</v>
      </c>
      <c r="B832" s="3">
        <v>300884669.22000003</v>
      </c>
      <c r="C832" s="3">
        <v>912850892.22000003</v>
      </c>
      <c r="D832" s="3">
        <v>-29997</v>
      </c>
      <c r="E832" s="3">
        <v>-29997</v>
      </c>
      <c r="F832" s="3">
        <v>516027397.55000001</v>
      </c>
      <c r="G832" s="3">
        <v>1178661255.27</v>
      </c>
      <c r="H832" s="3">
        <v>310691885.79999995</v>
      </c>
      <c r="J832" s="4"/>
    </row>
    <row r="833" spans="1:10">
      <c r="A833" s="4">
        <v>43216</v>
      </c>
      <c r="B833" s="3">
        <v>305042862.49000001</v>
      </c>
      <c r="C833" s="3">
        <v>922340033.82999992</v>
      </c>
      <c r="D833" s="3">
        <v>-29997</v>
      </c>
      <c r="E833" s="3">
        <v>-29997</v>
      </c>
      <c r="F833" s="3">
        <v>519475770.13999999</v>
      </c>
      <c r="G833" s="3">
        <v>1182018135.98</v>
      </c>
      <c r="H833" s="3">
        <v>310681090.56999999</v>
      </c>
      <c r="J833" s="4"/>
    </row>
    <row r="834" spans="1:10">
      <c r="A834" s="4">
        <v>43217</v>
      </c>
      <c r="B834" s="3">
        <v>306311137.06</v>
      </c>
      <c r="C834" s="3">
        <v>925564377.50999999</v>
      </c>
      <c r="D834" s="3">
        <v>-29997</v>
      </c>
      <c r="E834" s="3">
        <v>-29997</v>
      </c>
      <c r="F834" s="3">
        <v>520994912.79999995</v>
      </c>
      <c r="G834" s="3">
        <v>1182366816.76</v>
      </c>
      <c r="H834" s="3">
        <v>310953446.12</v>
      </c>
      <c r="J834" s="4"/>
    </row>
    <row r="835" spans="1:10">
      <c r="A835" s="4">
        <v>43220</v>
      </c>
      <c r="B835" s="3">
        <v>306422250.31</v>
      </c>
      <c r="C835" s="3">
        <v>925227194.32999992</v>
      </c>
      <c r="D835" s="3">
        <v>-29997</v>
      </c>
      <c r="E835" s="3">
        <v>-29997</v>
      </c>
      <c r="F835" s="3">
        <v>521248018.62</v>
      </c>
      <c r="G835" s="3">
        <v>1182288456.9299998</v>
      </c>
      <c r="H835" s="3">
        <v>310884679.86000001</v>
      </c>
      <c r="J835" s="4"/>
    </row>
    <row r="836" spans="1:10">
      <c r="A836" s="4">
        <v>43222</v>
      </c>
      <c r="B836" s="3">
        <v>307559452.02999997</v>
      </c>
      <c r="C836" s="3">
        <v>927872554.28999996</v>
      </c>
      <c r="D836" s="3">
        <v>-29997</v>
      </c>
      <c r="E836" s="3">
        <v>-29997</v>
      </c>
      <c r="F836" s="3">
        <v>522664935.22999996</v>
      </c>
      <c r="G836" s="3">
        <v>1182154706.5999999</v>
      </c>
      <c r="H836" s="3">
        <v>310562150.10000002</v>
      </c>
      <c r="J836" s="4"/>
    </row>
    <row r="837" spans="1:10">
      <c r="A837" s="4">
        <v>43223</v>
      </c>
      <c r="B837" s="3">
        <v>306834265.33999997</v>
      </c>
      <c r="C837" s="3">
        <v>926284460.96000004</v>
      </c>
      <c r="D837" s="3">
        <v>-29997</v>
      </c>
      <c r="E837" s="3">
        <v>-29997</v>
      </c>
      <c r="F837" s="3">
        <v>523461027.31</v>
      </c>
      <c r="G837" s="3">
        <v>1183066208.1600001</v>
      </c>
      <c r="H837" s="3">
        <v>310289378.77999997</v>
      </c>
      <c r="J837" s="4"/>
    </row>
    <row r="838" spans="1:10">
      <c r="A838" s="4">
        <v>43224</v>
      </c>
      <c r="B838" s="3">
        <v>309183452.06999999</v>
      </c>
      <c r="C838" s="3">
        <v>931413229.42999995</v>
      </c>
      <c r="D838" s="3">
        <v>-29997</v>
      </c>
      <c r="E838" s="3">
        <v>-29997</v>
      </c>
      <c r="F838" s="3">
        <v>525253583.05000001</v>
      </c>
      <c r="G838" s="3">
        <v>1183611641.8800001</v>
      </c>
      <c r="H838" s="3">
        <v>310178208.30000001</v>
      </c>
      <c r="J838" s="4"/>
    </row>
    <row r="839" spans="1:10">
      <c r="A839" s="4">
        <v>43227</v>
      </c>
      <c r="B839" s="3">
        <v>310349763.30000001</v>
      </c>
      <c r="C839" s="3">
        <v>934364210.36000001</v>
      </c>
      <c r="D839" s="3">
        <v>-29997</v>
      </c>
      <c r="E839" s="3">
        <v>-29997</v>
      </c>
      <c r="F839" s="3">
        <v>527109808.58999997</v>
      </c>
      <c r="G839" s="3">
        <v>1184909795.54</v>
      </c>
      <c r="H839" s="3">
        <v>309471266.19</v>
      </c>
      <c r="J839" s="4"/>
    </row>
    <row r="840" spans="1:10">
      <c r="A840" s="4">
        <v>43228</v>
      </c>
      <c r="B840" s="3">
        <v>311950941.14999998</v>
      </c>
      <c r="C840" s="3">
        <v>936947523.48000002</v>
      </c>
      <c r="D840" s="3">
        <v>-29997</v>
      </c>
      <c r="E840" s="3">
        <v>-29997</v>
      </c>
      <c r="F840" s="3">
        <v>528271067.58999997</v>
      </c>
      <c r="G840" s="3">
        <v>1182558877.3799999</v>
      </c>
      <c r="H840" s="3">
        <v>309359616.94999999</v>
      </c>
      <c r="J840" s="4"/>
    </row>
    <row r="841" spans="1:10">
      <c r="A841" s="4">
        <v>43229</v>
      </c>
      <c r="B841" s="3">
        <v>312837805.69</v>
      </c>
      <c r="C841" s="3">
        <v>939240828.71000004</v>
      </c>
      <c r="D841" s="3">
        <v>-29997</v>
      </c>
      <c r="E841" s="3">
        <v>-29997</v>
      </c>
      <c r="F841" s="3">
        <v>529664697.92000008</v>
      </c>
      <c r="G841" s="3">
        <v>1183687679.7</v>
      </c>
      <c r="H841" s="3">
        <v>308731899.13999999</v>
      </c>
      <c r="J841" s="4"/>
    </row>
    <row r="842" spans="1:10">
      <c r="A842" s="4">
        <v>43230</v>
      </c>
      <c r="B842" s="3">
        <v>313153705.34000003</v>
      </c>
      <c r="C842" s="3">
        <v>940214436.68000007</v>
      </c>
      <c r="D842" s="3">
        <v>-29997</v>
      </c>
      <c r="E842" s="3">
        <v>-29997</v>
      </c>
      <c r="F842" s="3">
        <v>530057683.17000002</v>
      </c>
      <c r="G842" s="3">
        <v>1183169711.2099998</v>
      </c>
      <c r="H842" s="3">
        <v>308550566.90999997</v>
      </c>
      <c r="J842" s="4"/>
    </row>
    <row r="843" spans="1:10">
      <c r="A843" s="4">
        <v>43231</v>
      </c>
      <c r="B843" s="3">
        <v>312328525.88999999</v>
      </c>
      <c r="C843" s="3">
        <v>938653016.67999995</v>
      </c>
      <c r="D843" s="3">
        <v>-29997</v>
      </c>
      <c r="E843" s="3">
        <v>-29997</v>
      </c>
      <c r="F843" s="3">
        <v>530200788.45000005</v>
      </c>
      <c r="G843" s="3">
        <v>1182806239.4699998</v>
      </c>
      <c r="H843" s="3">
        <v>307892159.42000002</v>
      </c>
      <c r="J843" s="4"/>
    </row>
    <row r="844" spans="1:10">
      <c r="A844" s="4">
        <v>43234</v>
      </c>
      <c r="B844" s="3">
        <v>312154042.49000001</v>
      </c>
      <c r="C844" s="3">
        <v>937650914.33000004</v>
      </c>
      <c r="D844" s="3">
        <v>-29997</v>
      </c>
      <c r="E844" s="3">
        <v>-29997</v>
      </c>
      <c r="F844" s="3">
        <v>530144663.78000003</v>
      </c>
      <c r="G844" s="3">
        <v>1180114061.8400002</v>
      </c>
      <c r="H844" s="3">
        <v>307732998.00999999</v>
      </c>
      <c r="J844" s="4"/>
    </row>
    <row r="845" spans="1:10">
      <c r="A845" s="4">
        <v>43235</v>
      </c>
      <c r="B845" s="3">
        <v>311691701.19</v>
      </c>
      <c r="C845" s="3">
        <v>936436981.29999995</v>
      </c>
      <c r="D845" s="3">
        <v>-29997</v>
      </c>
      <c r="E845" s="3">
        <v>-29997</v>
      </c>
      <c r="F845" s="3">
        <v>530018331.81000006</v>
      </c>
      <c r="G845" s="3">
        <v>1178876303.6700001</v>
      </c>
      <c r="H845" s="3">
        <v>307727251.04000002</v>
      </c>
      <c r="J845" s="4"/>
    </row>
    <row r="846" spans="1:10">
      <c r="A846" s="4">
        <v>43236</v>
      </c>
      <c r="B846" s="3">
        <v>309289886.58999997</v>
      </c>
      <c r="C846" s="3">
        <v>938516568.20000005</v>
      </c>
      <c r="D846" s="3">
        <v>-29997</v>
      </c>
      <c r="E846" s="3">
        <v>-29997</v>
      </c>
      <c r="F846" s="3">
        <v>530595883.22999996</v>
      </c>
      <c r="G846" s="3">
        <v>1178583695.6099999</v>
      </c>
      <c r="H846" s="3">
        <v>307923082.04999995</v>
      </c>
      <c r="J846" s="4"/>
    </row>
    <row r="847" spans="1:10">
      <c r="A847" s="4">
        <v>43237</v>
      </c>
      <c r="B847" s="3">
        <v>308629831.06999999</v>
      </c>
      <c r="C847" s="3">
        <v>940699976.66999996</v>
      </c>
      <c r="D847" s="3">
        <v>-29997</v>
      </c>
      <c r="E847" s="3">
        <v>-29997</v>
      </c>
      <c r="F847" s="3">
        <v>531786097.5</v>
      </c>
      <c r="G847" s="3">
        <v>1178210064.8299999</v>
      </c>
      <c r="H847" s="3">
        <v>307818155.79000002</v>
      </c>
      <c r="J847" s="4"/>
    </row>
    <row r="848" spans="1:10">
      <c r="A848" s="4">
        <v>43238</v>
      </c>
      <c r="B848" s="3">
        <v>308220488.77999997</v>
      </c>
      <c r="C848" s="3">
        <v>939495888</v>
      </c>
      <c r="D848" s="3">
        <v>-29997</v>
      </c>
      <c r="E848" s="3">
        <v>-29997</v>
      </c>
      <c r="F848" s="3">
        <v>531765378.00999999</v>
      </c>
      <c r="G848" s="3">
        <v>1174913164.02</v>
      </c>
      <c r="H848" s="3">
        <v>307789022.86000001</v>
      </c>
      <c r="J848" s="4"/>
    </row>
    <row r="849" spans="1:10">
      <c r="A849" s="4">
        <v>43241</v>
      </c>
      <c r="B849" s="3">
        <v>309594092.36000001</v>
      </c>
      <c r="C849" s="3">
        <v>942485492.15999997</v>
      </c>
      <c r="D849" s="3">
        <v>-29997</v>
      </c>
      <c r="E849" s="3">
        <v>-29997</v>
      </c>
      <c r="F849" s="3">
        <v>532754055.67999995</v>
      </c>
      <c r="G849" s="3">
        <v>1175331702.6800001</v>
      </c>
      <c r="H849" s="3">
        <v>307173057.00999999</v>
      </c>
      <c r="J849" s="4"/>
    </row>
    <row r="850" spans="1:10">
      <c r="A850" s="4">
        <v>43242</v>
      </c>
      <c r="B850" s="3">
        <v>308834628.56999999</v>
      </c>
      <c r="C850" s="3">
        <v>941327544.86999989</v>
      </c>
      <c r="D850" s="3">
        <v>-29997</v>
      </c>
      <c r="E850" s="3">
        <v>-29997</v>
      </c>
      <c r="F850" s="3">
        <v>532730813.11000001</v>
      </c>
      <c r="G850" s="3">
        <v>1174501015.72</v>
      </c>
      <c r="H850" s="3">
        <v>307175735.51999998</v>
      </c>
      <c r="J850" s="4"/>
    </row>
    <row r="851" spans="1:10">
      <c r="A851" s="4">
        <v>43243</v>
      </c>
      <c r="B851" s="3">
        <v>308937183.21999997</v>
      </c>
      <c r="C851" s="3">
        <v>941977789.91000009</v>
      </c>
      <c r="D851" s="3">
        <v>-29997</v>
      </c>
      <c r="E851" s="3">
        <v>-29997</v>
      </c>
      <c r="F851" s="3">
        <v>533669209.34000003</v>
      </c>
      <c r="G851" s="3">
        <v>1174297108.2399998</v>
      </c>
      <c r="H851" s="3">
        <v>306719333.13999999</v>
      </c>
      <c r="J851" s="4"/>
    </row>
    <row r="852" spans="1:10">
      <c r="A852" s="4">
        <v>43244</v>
      </c>
      <c r="B852" s="3">
        <v>308233634.69</v>
      </c>
      <c r="C852" s="3">
        <v>941523513.72000003</v>
      </c>
      <c r="D852" s="3">
        <v>-29997</v>
      </c>
      <c r="E852" s="3">
        <v>-29997</v>
      </c>
      <c r="F852" s="3">
        <v>534454753.16999996</v>
      </c>
      <c r="G852" s="3">
        <v>1175040380.8100002</v>
      </c>
      <c r="H852" s="3">
        <v>306591228.49000001</v>
      </c>
      <c r="J852" s="4"/>
    </row>
    <row r="853" spans="1:10">
      <c r="A853" s="4">
        <v>43245</v>
      </c>
      <c r="B853" s="3">
        <v>308495268.82999998</v>
      </c>
      <c r="C853" s="3">
        <v>942635802.88</v>
      </c>
      <c r="D853" s="3">
        <v>-29997</v>
      </c>
      <c r="E853" s="3">
        <v>-29997</v>
      </c>
      <c r="F853" s="3">
        <v>535041162.40999997</v>
      </c>
      <c r="G853" s="3">
        <v>1174084721.0799999</v>
      </c>
      <c r="H853" s="3">
        <v>306060360.00999999</v>
      </c>
      <c r="J853" s="4"/>
    </row>
    <row r="854" spans="1:10">
      <c r="A854" s="4">
        <v>43248</v>
      </c>
      <c r="B854" s="3">
        <v>308269124.26999998</v>
      </c>
      <c r="C854" s="3">
        <v>942613551.33000004</v>
      </c>
      <c r="D854" s="3">
        <v>-29997</v>
      </c>
      <c r="E854" s="3">
        <v>-29997</v>
      </c>
      <c r="F854" s="3">
        <v>535133828.02999991</v>
      </c>
      <c r="G854" s="3">
        <v>1171986813.95</v>
      </c>
      <c r="H854" s="3">
        <v>305570376.70000005</v>
      </c>
      <c r="J854" s="4"/>
    </row>
    <row r="855" spans="1:10">
      <c r="A855" s="4">
        <v>43249</v>
      </c>
      <c r="B855" s="3">
        <v>305984836.24000001</v>
      </c>
      <c r="C855" s="3">
        <v>935980256.91999996</v>
      </c>
      <c r="D855" s="3">
        <v>-29997</v>
      </c>
      <c r="E855" s="3">
        <v>-29997</v>
      </c>
      <c r="F855" s="3">
        <v>531959320.52000004</v>
      </c>
      <c r="G855" s="3">
        <v>1163027683.8399999</v>
      </c>
      <c r="H855" s="3">
        <v>303278477.27999997</v>
      </c>
      <c r="J855" s="4"/>
    </row>
    <row r="856" spans="1:10">
      <c r="A856" s="4">
        <v>43250</v>
      </c>
      <c r="B856" s="3">
        <v>306566272.21999997</v>
      </c>
      <c r="C856" s="3">
        <v>937750401.41000009</v>
      </c>
      <c r="D856" s="3">
        <v>-29997</v>
      </c>
      <c r="E856" s="3">
        <v>-29997</v>
      </c>
      <c r="F856" s="3">
        <v>533193308.65000004</v>
      </c>
      <c r="G856" s="3">
        <v>1164558462.51</v>
      </c>
      <c r="H856" s="3">
        <v>303985487.83999997</v>
      </c>
      <c r="J856" s="4"/>
    </row>
    <row r="857" spans="1:10">
      <c r="A857" s="4">
        <v>43251</v>
      </c>
      <c r="B857" s="3">
        <v>304695589.95999998</v>
      </c>
      <c r="C857" s="3">
        <v>935337375.24000001</v>
      </c>
      <c r="D857" s="3">
        <v>-29997</v>
      </c>
      <c r="E857" s="3">
        <v>-29997</v>
      </c>
      <c r="F857" s="3">
        <v>534510563.31</v>
      </c>
      <c r="G857" s="3">
        <v>1168095950.3199999</v>
      </c>
      <c r="H857" s="3">
        <v>305173074.41999996</v>
      </c>
      <c r="J857" s="4"/>
    </row>
    <row r="858" spans="1:10">
      <c r="A858" s="4">
        <v>43252</v>
      </c>
      <c r="B858" s="3">
        <v>306430021.22000003</v>
      </c>
      <c r="C858" s="3">
        <v>939412024.93000007</v>
      </c>
      <c r="D858" s="3">
        <v>-29997</v>
      </c>
      <c r="E858" s="3">
        <v>-29997</v>
      </c>
      <c r="F858" s="3">
        <v>535727863.46000004</v>
      </c>
      <c r="G858" s="3">
        <v>1169207801.6899998</v>
      </c>
      <c r="H858" s="3">
        <v>305343662.45999998</v>
      </c>
      <c r="J858" s="4"/>
    </row>
    <row r="859" spans="1:10">
      <c r="A859" s="4">
        <v>43255</v>
      </c>
      <c r="B859" s="3">
        <v>307430680.25</v>
      </c>
      <c r="C859" s="3">
        <v>942817692.23999989</v>
      </c>
      <c r="D859" s="3">
        <v>-29997</v>
      </c>
      <c r="E859" s="3">
        <v>-29997</v>
      </c>
      <c r="F859" s="3">
        <v>537460351.57999992</v>
      </c>
      <c r="G859" s="3">
        <v>1171669588.3600001</v>
      </c>
      <c r="H859" s="3">
        <v>305723294.01999998</v>
      </c>
      <c r="J859" s="4"/>
    </row>
    <row r="860" spans="1:10">
      <c r="A860" s="4">
        <v>43256</v>
      </c>
      <c r="B860" s="3">
        <v>308254779.05000001</v>
      </c>
      <c r="C860" s="3">
        <v>944651551.95999992</v>
      </c>
      <c r="D860" s="3">
        <v>-29997</v>
      </c>
      <c r="E860" s="3">
        <v>-29997</v>
      </c>
      <c r="F860" s="3">
        <v>538200445.80000007</v>
      </c>
      <c r="G860" s="3">
        <v>1170704709.3800001</v>
      </c>
      <c r="H860" s="3">
        <v>305334801.69999999</v>
      </c>
      <c r="J860" s="4"/>
    </row>
    <row r="861" spans="1:10">
      <c r="A861" s="4">
        <v>43257</v>
      </c>
      <c r="B861" s="3">
        <v>308425997.83999997</v>
      </c>
      <c r="C861" s="3">
        <v>943380834.50999999</v>
      </c>
      <c r="D861" s="3">
        <v>-29997</v>
      </c>
      <c r="E861" s="3">
        <v>-29997</v>
      </c>
      <c r="F861" s="3">
        <v>536866287.17000002</v>
      </c>
      <c r="G861" s="3">
        <v>1164326768.51</v>
      </c>
      <c r="H861" s="3">
        <v>305073003</v>
      </c>
      <c r="J861" s="4"/>
    </row>
    <row r="862" spans="1:10">
      <c r="A862" s="4">
        <v>43258</v>
      </c>
      <c r="B862" s="3">
        <v>308126892.38</v>
      </c>
      <c r="C862" s="3">
        <v>941549585.07999992</v>
      </c>
      <c r="D862" s="3">
        <v>-29997</v>
      </c>
      <c r="E862" s="3">
        <v>-29997</v>
      </c>
      <c r="F862" s="3">
        <v>535930875.70000005</v>
      </c>
      <c r="G862" s="3">
        <v>1161897394</v>
      </c>
      <c r="H862" s="3">
        <v>304767725.22000003</v>
      </c>
      <c r="J862" s="4"/>
    </row>
    <row r="863" spans="1:10">
      <c r="A863" s="4">
        <v>43259</v>
      </c>
      <c r="B863" s="3">
        <v>308354462.11000001</v>
      </c>
      <c r="C863" s="3">
        <v>942506447.80000007</v>
      </c>
      <c r="D863" s="3">
        <v>-29997</v>
      </c>
      <c r="E863" s="3">
        <v>-29997</v>
      </c>
      <c r="F863" s="3">
        <v>536981629.59000003</v>
      </c>
      <c r="G863" s="3">
        <v>1162338057.49</v>
      </c>
      <c r="H863" s="3">
        <v>305300499.62</v>
      </c>
      <c r="J863" s="4"/>
    </row>
    <row r="864" spans="1:10">
      <c r="A864" s="4">
        <v>43262</v>
      </c>
      <c r="B864" s="3">
        <v>309448419.13999999</v>
      </c>
      <c r="C864" s="3">
        <v>946318020.44999993</v>
      </c>
      <c r="D864" s="3">
        <v>-29997</v>
      </c>
      <c r="E864" s="3">
        <v>-29997</v>
      </c>
      <c r="F864" s="3">
        <v>538907366.77999997</v>
      </c>
      <c r="G864" s="3">
        <v>1165638460.1699998</v>
      </c>
      <c r="H864" s="3">
        <v>306058082.74000001</v>
      </c>
      <c r="J864" s="4"/>
    </row>
    <row r="865" spans="1:10">
      <c r="A865" s="4">
        <v>43263</v>
      </c>
      <c r="B865" s="3">
        <v>310096004.94</v>
      </c>
      <c r="C865" s="3">
        <v>948215823.12</v>
      </c>
      <c r="D865" s="3">
        <v>-29997</v>
      </c>
      <c r="E865" s="3">
        <v>-29997</v>
      </c>
      <c r="F865" s="3">
        <v>540671959.00999999</v>
      </c>
      <c r="G865" s="3">
        <v>1166701936.3900001</v>
      </c>
      <c r="H865" s="3">
        <v>306163559.12</v>
      </c>
      <c r="J865" s="4"/>
    </row>
    <row r="866" spans="1:10">
      <c r="A866" s="4">
        <v>43264</v>
      </c>
      <c r="B866" s="3">
        <v>310424418.38</v>
      </c>
      <c r="C866" s="3">
        <v>949614402.38999999</v>
      </c>
      <c r="D866" s="3">
        <v>-29997</v>
      </c>
      <c r="E866" s="3">
        <v>-29997</v>
      </c>
      <c r="F866" s="3">
        <v>541795635.87</v>
      </c>
      <c r="G866" s="3">
        <v>1168277986.6100001</v>
      </c>
      <c r="H866" s="3">
        <v>306144523.69999999</v>
      </c>
      <c r="J866" s="4"/>
    </row>
    <row r="867" spans="1:10">
      <c r="A867" s="4">
        <v>43265</v>
      </c>
      <c r="B867" s="3">
        <v>313494484.50999999</v>
      </c>
      <c r="C867" s="3">
        <v>957589810.42000008</v>
      </c>
      <c r="D867" s="3">
        <v>-29997</v>
      </c>
      <c r="E867" s="3">
        <v>-29997</v>
      </c>
      <c r="F867" s="3">
        <v>545536766.12</v>
      </c>
      <c r="G867" s="3">
        <v>1173620586.6900001</v>
      </c>
      <c r="H867" s="3">
        <v>306859926.44</v>
      </c>
      <c r="J867" s="4"/>
    </row>
    <row r="868" spans="1:10">
      <c r="A868" s="4">
        <v>43266</v>
      </c>
      <c r="B868" s="3">
        <v>313789935.44999999</v>
      </c>
      <c r="C868" s="3">
        <v>959060752.31999993</v>
      </c>
      <c r="D868" s="3">
        <v>-29997</v>
      </c>
      <c r="E868" s="3">
        <v>-29997</v>
      </c>
      <c r="F868" s="3">
        <v>546711720.88000011</v>
      </c>
      <c r="G868" s="3">
        <v>1175611835.8699999</v>
      </c>
      <c r="H868" s="3">
        <v>306934050.07999998</v>
      </c>
      <c r="J868" s="4"/>
    </row>
    <row r="869" spans="1:10">
      <c r="A869" s="4">
        <v>43269</v>
      </c>
      <c r="B869" s="3">
        <v>311657214.18000001</v>
      </c>
      <c r="C869" s="3">
        <v>955541539.20000005</v>
      </c>
      <c r="D869" s="3">
        <v>-29997</v>
      </c>
      <c r="E869" s="3">
        <v>-29997</v>
      </c>
      <c r="F869" s="3">
        <v>546205487.79999995</v>
      </c>
      <c r="G869" s="3">
        <v>1175308160.1599998</v>
      </c>
      <c r="H869" s="3">
        <v>306935326.61000001</v>
      </c>
      <c r="J869" s="4"/>
    </row>
    <row r="870" spans="1:10">
      <c r="A870" s="4">
        <v>43270</v>
      </c>
      <c r="B870" s="3">
        <v>306174009.82999998</v>
      </c>
      <c r="C870" s="3">
        <v>953546277.28999996</v>
      </c>
      <c r="D870" s="3">
        <v>-29997</v>
      </c>
      <c r="E870" s="3">
        <v>-29997</v>
      </c>
      <c r="F870" s="3">
        <v>546143574.30999994</v>
      </c>
      <c r="G870" s="3">
        <v>1175090133.3599999</v>
      </c>
      <c r="H870" s="3">
        <v>306767699.54000002</v>
      </c>
      <c r="J870" s="4"/>
    </row>
    <row r="871" spans="1:10">
      <c r="A871" s="4">
        <v>43271</v>
      </c>
      <c r="B871" s="3">
        <v>307161781.22000003</v>
      </c>
      <c r="C871" s="3">
        <v>955835315.97000003</v>
      </c>
      <c r="D871" s="3">
        <v>-29997</v>
      </c>
      <c r="E871" s="3">
        <v>-29997</v>
      </c>
      <c r="F871" s="3">
        <v>547086375.56999993</v>
      </c>
      <c r="G871" s="3">
        <v>1175079662.6500001</v>
      </c>
      <c r="H871" s="3">
        <v>306766491.75</v>
      </c>
      <c r="J871" s="4"/>
    </row>
    <row r="872" spans="1:10">
      <c r="A872" s="4">
        <v>43272</v>
      </c>
      <c r="B872" s="3">
        <v>302475185.19</v>
      </c>
      <c r="C872" s="3">
        <v>950680534.49000001</v>
      </c>
      <c r="D872" s="3">
        <v>-29997</v>
      </c>
      <c r="E872" s="3">
        <v>-29997</v>
      </c>
      <c r="F872" s="3">
        <v>545525862.03999996</v>
      </c>
      <c r="G872" s="3">
        <v>1172839436.4399998</v>
      </c>
      <c r="H872" s="3">
        <v>308007448.62</v>
      </c>
      <c r="J872" s="4"/>
    </row>
    <row r="873" spans="1:10">
      <c r="A873" s="4">
        <v>43273</v>
      </c>
      <c r="B873" s="3">
        <v>302816415.63999999</v>
      </c>
      <c r="C873" s="3">
        <v>951916372.24000001</v>
      </c>
      <c r="D873" s="3">
        <v>-29997</v>
      </c>
      <c r="E873" s="3">
        <v>-29997</v>
      </c>
      <c r="F873" s="3">
        <v>546343477.03999996</v>
      </c>
      <c r="G873" s="3">
        <v>1172509045.5800002</v>
      </c>
      <c r="H873" s="3">
        <v>307390132.38999999</v>
      </c>
      <c r="J873" s="4"/>
    </row>
    <row r="874" spans="1:10">
      <c r="A874" s="4">
        <v>43276</v>
      </c>
      <c r="B874" s="3">
        <v>299077996.94999999</v>
      </c>
      <c r="C874" s="3">
        <v>939167348.74000001</v>
      </c>
      <c r="D874" s="3">
        <v>-29997</v>
      </c>
      <c r="E874" s="3">
        <v>-29997</v>
      </c>
      <c r="F874" s="3">
        <v>543871816.34000003</v>
      </c>
      <c r="G874" s="3">
        <v>1174040761.21</v>
      </c>
      <c r="H874" s="3">
        <v>307004671.12</v>
      </c>
      <c r="J874" s="4"/>
    </row>
    <row r="875" spans="1:10">
      <c r="A875" s="4">
        <v>43277</v>
      </c>
      <c r="B875" s="3">
        <v>299759432.94</v>
      </c>
      <c r="C875" s="3">
        <v>940629071.26999998</v>
      </c>
      <c r="D875" s="3">
        <v>-29997</v>
      </c>
      <c r="E875" s="3">
        <v>-29997</v>
      </c>
      <c r="F875" s="3">
        <v>544418831.44000006</v>
      </c>
      <c r="G875" s="3">
        <v>1172892523.8100002</v>
      </c>
      <c r="H875" s="3">
        <v>306669377.14999998</v>
      </c>
      <c r="J875" s="4"/>
    </row>
    <row r="876" spans="1:10">
      <c r="A876" s="4">
        <v>43278</v>
      </c>
      <c r="B876" s="3">
        <v>299776832.26999998</v>
      </c>
      <c r="C876" s="3">
        <v>942155578.91999996</v>
      </c>
      <c r="D876" s="3">
        <v>-29997</v>
      </c>
      <c r="E876" s="3">
        <v>-29997</v>
      </c>
      <c r="F876" s="3">
        <v>545847933.05999994</v>
      </c>
      <c r="G876" s="3">
        <v>1175013177.52</v>
      </c>
      <c r="H876" s="3">
        <v>306783585.63999999</v>
      </c>
      <c r="J876" s="4"/>
    </row>
    <row r="877" spans="1:10">
      <c r="A877" s="4">
        <v>43279</v>
      </c>
      <c r="B877" s="3">
        <v>299438745.48000002</v>
      </c>
      <c r="C877" s="3">
        <v>942195800.36000001</v>
      </c>
      <c r="D877" s="3">
        <v>-29997</v>
      </c>
      <c r="E877" s="3">
        <v>-29997</v>
      </c>
      <c r="F877" s="3">
        <v>546497464.35000002</v>
      </c>
      <c r="G877" s="3">
        <v>1175024024.55</v>
      </c>
      <c r="H877" s="3">
        <v>306775356.73000002</v>
      </c>
      <c r="J877" s="4"/>
    </row>
    <row r="878" spans="1:10">
      <c r="A878" s="4">
        <v>43280</v>
      </c>
      <c r="B878" s="3">
        <v>299739884.63</v>
      </c>
      <c r="C878" s="3">
        <v>943407666.78999996</v>
      </c>
      <c r="D878" s="3">
        <v>-29997</v>
      </c>
      <c r="E878" s="3">
        <v>-29997</v>
      </c>
      <c r="F878" s="3">
        <v>547624497.88999999</v>
      </c>
      <c r="G878" s="3">
        <v>1177376568.04</v>
      </c>
      <c r="H878" s="3">
        <v>306886575.84999996</v>
      </c>
      <c r="J878" s="4"/>
    </row>
    <row r="879" spans="1:10">
      <c r="A879" s="4">
        <v>43283</v>
      </c>
      <c r="B879" s="3">
        <v>298920729.14999998</v>
      </c>
      <c r="C879" s="3">
        <v>942020665.38999999</v>
      </c>
      <c r="D879" s="3">
        <v>-29997</v>
      </c>
      <c r="E879" s="3">
        <v>-29997</v>
      </c>
      <c r="F879" s="3">
        <v>543191342.37</v>
      </c>
      <c r="G879" s="3">
        <v>1177359052.53</v>
      </c>
      <c r="H879" s="3">
        <v>306599036.72000003</v>
      </c>
      <c r="J879" s="4"/>
    </row>
    <row r="880" spans="1:10">
      <c r="A880" s="4">
        <v>43284</v>
      </c>
      <c r="B880" s="3">
        <v>299182871.80000001</v>
      </c>
      <c r="C880" s="3">
        <v>943655805.54999995</v>
      </c>
      <c r="D880" s="3">
        <v>-29997</v>
      </c>
      <c r="E880" s="3">
        <v>-29997</v>
      </c>
      <c r="F880" s="3">
        <v>544103679.02999997</v>
      </c>
      <c r="G880" s="3">
        <v>1175902000.9200001</v>
      </c>
      <c r="H880" s="3">
        <v>306670645.30000001</v>
      </c>
      <c r="J880" s="4"/>
    </row>
    <row r="881" spans="1:10">
      <c r="A881" s="4">
        <v>43285</v>
      </c>
      <c r="B881" s="3">
        <v>299848890.37</v>
      </c>
      <c r="C881" s="3">
        <v>945310065.96999991</v>
      </c>
      <c r="D881" s="3">
        <v>-29997</v>
      </c>
      <c r="E881" s="3">
        <v>-29997</v>
      </c>
      <c r="F881" s="3">
        <v>544925412.91999996</v>
      </c>
      <c r="G881" s="3">
        <v>1176053562.3099999</v>
      </c>
      <c r="H881" s="3">
        <v>306553329.75</v>
      </c>
      <c r="J881" s="4"/>
    </row>
    <row r="882" spans="1:10">
      <c r="A882" s="4">
        <v>43286</v>
      </c>
      <c r="B882" s="3">
        <v>300804134.79000002</v>
      </c>
      <c r="C882" s="3">
        <v>947393578.74000001</v>
      </c>
      <c r="D882" s="3">
        <v>-29997</v>
      </c>
      <c r="E882" s="3">
        <v>-29997</v>
      </c>
      <c r="F882" s="3">
        <v>545577330.43000007</v>
      </c>
      <c r="G882" s="3">
        <v>1174804491.53</v>
      </c>
      <c r="H882" s="3">
        <v>306272971.35999995</v>
      </c>
      <c r="J882" s="4"/>
    </row>
    <row r="883" spans="1:10">
      <c r="A883" s="4">
        <v>43287</v>
      </c>
      <c r="B883" s="3">
        <v>304245896.37</v>
      </c>
      <c r="C883" s="3">
        <v>953634295.93000007</v>
      </c>
      <c r="D883" s="3">
        <v>-29997</v>
      </c>
      <c r="E883" s="3">
        <v>-29997</v>
      </c>
      <c r="F883" s="3">
        <v>547655432.71000004</v>
      </c>
      <c r="G883" s="3">
        <v>1176600912.6099999</v>
      </c>
      <c r="H883" s="3">
        <v>306528756.19999999</v>
      </c>
      <c r="J883" s="4"/>
    </row>
    <row r="884" spans="1:10">
      <c r="A884" s="4">
        <v>43290</v>
      </c>
      <c r="B884" s="3">
        <v>306867641.03999996</v>
      </c>
      <c r="C884" s="3">
        <v>958297773.90999997</v>
      </c>
      <c r="D884" s="3">
        <v>-29997</v>
      </c>
      <c r="E884" s="3">
        <v>-29997</v>
      </c>
      <c r="F884" s="3">
        <v>549595424.44000006</v>
      </c>
      <c r="G884" s="3">
        <v>1178337244.9400001</v>
      </c>
      <c r="H884" s="3">
        <v>306511945.98000002</v>
      </c>
      <c r="J884" s="4"/>
    </row>
    <row r="885" spans="1:10">
      <c r="A885" s="4">
        <v>43291</v>
      </c>
      <c r="B885" s="3">
        <v>308110101.55000001</v>
      </c>
      <c r="C885" s="3">
        <v>961624458.30999994</v>
      </c>
      <c r="D885" s="3">
        <v>-29997</v>
      </c>
      <c r="E885" s="3">
        <v>-29997</v>
      </c>
      <c r="F885" s="3">
        <v>550327074</v>
      </c>
      <c r="G885" s="3">
        <v>1178465277.5</v>
      </c>
      <c r="H885" s="3">
        <v>306658649.19999999</v>
      </c>
      <c r="J885" s="4"/>
    </row>
    <row r="886" spans="1:10">
      <c r="A886" s="4">
        <v>43292</v>
      </c>
      <c r="B886" s="3">
        <v>305475715.88999999</v>
      </c>
      <c r="C886" s="3">
        <v>955922643.88</v>
      </c>
      <c r="D886" s="3">
        <v>-29997</v>
      </c>
      <c r="E886" s="3">
        <v>-29997</v>
      </c>
      <c r="F886" s="3">
        <v>549243707.06000006</v>
      </c>
      <c r="G886" s="3">
        <v>1176766158.76</v>
      </c>
      <c r="H886" s="3">
        <v>306337361.81999999</v>
      </c>
      <c r="J886" s="4"/>
    </row>
    <row r="887" spans="1:10">
      <c r="A887" s="4">
        <v>43293</v>
      </c>
      <c r="B887" s="3">
        <v>308735491.76999998</v>
      </c>
      <c r="C887" s="3">
        <v>961975376.63</v>
      </c>
      <c r="D887" s="3">
        <v>-29997</v>
      </c>
      <c r="E887" s="3">
        <v>-29997</v>
      </c>
      <c r="F887" s="3">
        <v>551548799.30000007</v>
      </c>
      <c r="G887" s="3">
        <v>1178986613.6600001</v>
      </c>
      <c r="H887" s="3">
        <v>306922948.74000001</v>
      </c>
      <c r="J887" s="4"/>
    </row>
    <row r="888" spans="1:10">
      <c r="A888" s="4">
        <v>43294</v>
      </c>
      <c r="B888" s="3">
        <v>309382690.49000001</v>
      </c>
      <c r="C888" s="3">
        <v>963960020.44000006</v>
      </c>
      <c r="D888" s="3">
        <v>-29997</v>
      </c>
      <c r="E888" s="3">
        <v>-29997</v>
      </c>
      <c r="F888" s="3">
        <v>553294716.62999988</v>
      </c>
      <c r="G888" s="3">
        <v>1180560464.51</v>
      </c>
      <c r="H888" s="3">
        <v>307101272.62</v>
      </c>
      <c r="J888" s="4"/>
    </row>
    <row r="889" spans="1:10">
      <c r="A889" s="4">
        <v>43297</v>
      </c>
      <c r="B889" s="3">
        <v>307995511.55000001</v>
      </c>
      <c r="C889" s="3">
        <v>961311106.98000002</v>
      </c>
      <c r="D889" s="3">
        <v>-29997</v>
      </c>
      <c r="E889" s="3">
        <v>-29997</v>
      </c>
      <c r="F889" s="3">
        <v>552818071.78999996</v>
      </c>
      <c r="G889" s="3">
        <v>1178559325.3099999</v>
      </c>
      <c r="H889" s="3">
        <v>306887511.63</v>
      </c>
      <c r="J889" s="4"/>
    </row>
    <row r="890" spans="1:10">
      <c r="A890" s="4">
        <v>43298</v>
      </c>
      <c r="B890" s="3">
        <v>309962835.81</v>
      </c>
      <c r="C890" s="3">
        <v>965403898.55999994</v>
      </c>
      <c r="D890" s="3">
        <v>-29997</v>
      </c>
      <c r="E890" s="3">
        <v>-29997</v>
      </c>
      <c r="F890" s="3">
        <v>554765968.32000005</v>
      </c>
      <c r="G890" s="3">
        <v>1181050142</v>
      </c>
      <c r="H890" s="3">
        <v>307143451.88999999</v>
      </c>
      <c r="J890" s="4"/>
    </row>
    <row r="891" spans="1:10">
      <c r="A891" s="4">
        <v>43299</v>
      </c>
      <c r="B891" s="3">
        <v>311728591.94</v>
      </c>
      <c r="C891" s="3">
        <v>969344884.57999992</v>
      </c>
      <c r="D891" s="3">
        <v>-29997</v>
      </c>
      <c r="E891" s="3">
        <v>-29997</v>
      </c>
      <c r="F891" s="3">
        <v>556288563.10000002</v>
      </c>
      <c r="G891" s="3">
        <v>1181676961.54</v>
      </c>
      <c r="H891" s="3">
        <v>306634505.62</v>
      </c>
      <c r="J891" s="4"/>
    </row>
    <row r="892" spans="1:10">
      <c r="A892" s="4">
        <v>43300</v>
      </c>
      <c r="B892" s="3">
        <v>311597868.64000005</v>
      </c>
      <c r="C892" s="3">
        <v>968398612.57000005</v>
      </c>
      <c r="D892" s="3">
        <v>-29997</v>
      </c>
      <c r="E892" s="3">
        <v>-29997</v>
      </c>
      <c r="F892" s="3">
        <v>557468983.02999997</v>
      </c>
      <c r="G892" s="3">
        <v>1180817013.1800001</v>
      </c>
      <c r="H892" s="3">
        <v>306720304.43000001</v>
      </c>
      <c r="J892" s="4"/>
    </row>
    <row r="893" spans="1:10">
      <c r="A893" s="4">
        <v>43301</v>
      </c>
      <c r="B893" s="3">
        <v>310157467.11000001</v>
      </c>
      <c r="C893" s="3">
        <v>964944388.93000007</v>
      </c>
      <c r="D893" s="3">
        <v>-29997</v>
      </c>
      <c r="E893" s="3">
        <v>-29997</v>
      </c>
      <c r="F893" s="3">
        <v>556003096.88999999</v>
      </c>
      <c r="G893" s="3">
        <v>1177921673.6299999</v>
      </c>
      <c r="H893" s="3">
        <v>306469813.25999999</v>
      </c>
      <c r="J893" s="4"/>
    </row>
    <row r="894" spans="1:10">
      <c r="A894" s="4">
        <v>43304</v>
      </c>
      <c r="B894" s="3">
        <v>309592197.56999999</v>
      </c>
      <c r="C894" s="3">
        <v>964033462.39999998</v>
      </c>
      <c r="D894" s="3">
        <v>-29997</v>
      </c>
      <c r="E894" s="3">
        <v>-29997</v>
      </c>
      <c r="F894" s="3">
        <v>556014873.75</v>
      </c>
      <c r="G894" s="3">
        <v>1176603360.3600001</v>
      </c>
      <c r="H894" s="3">
        <v>306247868.07999998</v>
      </c>
      <c r="J894" s="4"/>
    </row>
    <row r="895" spans="1:10">
      <c r="A895" s="4">
        <v>43305</v>
      </c>
      <c r="B895" s="3">
        <v>311401817.34000003</v>
      </c>
      <c r="C895" s="3">
        <v>968244713.83000004</v>
      </c>
      <c r="D895" s="3">
        <v>-29997</v>
      </c>
      <c r="E895" s="3">
        <v>-29997</v>
      </c>
      <c r="F895" s="3">
        <v>557968311.61999989</v>
      </c>
      <c r="G895" s="3">
        <v>1177955661.0899999</v>
      </c>
      <c r="H895" s="3">
        <v>306053533.61000001</v>
      </c>
      <c r="J895" s="4"/>
    </row>
    <row r="896" spans="1:10">
      <c r="A896" s="4">
        <v>43306</v>
      </c>
      <c r="B896" s="3">
        <v>313707406.02000004</v>
      </c>
      <c r="C896" s="3">
        <v>973282388.53999996</v>
      </c>
      <c r="D896" s="3">
        <v>-29997</v>
      </c>
      <c r="E896" s="3">
        <v>-29997</v>
      </c>
      <c r="F896" s="3">
        <v>559857770.60000002</v>
      </c>
      <c r="G896" s="3">
        <v>1179953803.8</v>
      </c>
      <c r="H896" s="3">
        <v>305959386.07999998</v>
      </c>
      <c r="J896" s="4"/>
    </row>
    <row r="897" spans="1:10">
      <c r="A897" s="4">
        <v>43307</v>
      </c>
      <c r="B897" s="3">
        <v>315241791.16999996</v>
      </c>
      <c r="C897" s="3">
        <v>975316130.77999997</v>
      </c>
      <c r="D897" s="3">
        <v>-29997</v>
      </c>
      <c r="E897" s="3">
        <v>-29997</v>
      </c>
      <c r="F897" s="3">
        <v>560955794.61000001</v>
      </c>
      <c r="G897" s="3">
        <v>1180584096.71</v>
      </c>
      <c r="H897" s="3">
        <v>305792849.81</v>
      </c>
      <c r="J897" s="4"/>
    </row>
    <row r="898" spans="1:10">
      <c r="A898" s="4">
        <v>43308</v>
      </c>
      <c r="B898" s="3">
        <v>315236659.90999997</v>
      </c>
      <c r="C898" s="3">
        <v>975636810.46000004</v>
      </c>
      <c r="D898" s="3">
        <v>-29997</v>
      </c>
      <c r="E898" s="3">
        <v>-29997</v>
      </c>
      <c r="F898" s="3">
        <v>561313894.46000004</v>
      </c>
      <c r="G898" s="3">
        <v>1180227346.6800001</v>
      </c>
      <c r="H898" s="3">
        <v>305690890.49000001</v>
      </c>
      <c r="J898" s="4"/>
    </row>
    <row r="899" spans="1:10">
      <c r="A899" s="4">
        <v>43311</v>
      </c>
      <c r="B899" s="3">
        <v>314906082.95999998</v>
      </c>
      <c r="C899" s="3">
        <v>970958778.8499999</v>
      </c>
      <c r="D899" s="3">
        <v>-29997</v>
      </c>
      <c r="E899" s="3">
        <v>-29997</v>
      </c>
      <c r="F899" s="3">
        <v>560184457.57999992</v>
      </c>
      <c r="G899" s="3">
        <v>1182403739.9399998</v>
      </c>
      <c r="H899" s="3">
        <v>309203631.91999996</v>
      </c>
      <c r="J899" s="4"/>
    </row>
    <row r="900" spans="1:10">
      <c r="A900" s="4">
        <v>43312</v>
      </c>
      <c r="B900" s="3">
        <v>315759478.47000003</v>
      </c>
      <c r="C900" s="3">
        <v>974002483.92000008</v>
      </c>
      <c r="D900" s="3">
        <v>-29997</v>
      </c>
      <c r="E900" s="3">
        <v>-29997</v>
      </c>
      <c r="F900" s="3">
        <v>562179057.15999997</v>
      </c>
      <c r="G900" s="3">
        <v>1184106605.0899999</v>
      </c>
      <c r="H900" s="3">
        <v>309282165.81999999</v>
      </c>
      <c r="J900" s="4"/>
    </row>
    <row r="901" spans="1:10">
      <c r="A901" s="4">
        <v>43313</v>
      </c>
      <c r="B901" s="3">
        <v>315704906.31</v>
      </c>
      <c r="C901" s="3">
        <v>973330358.62</v>
      </c>
      <c r="D901" s="3">
        <v>-29997</v>
      </c>
      <c r="E901" s="3">
        <v>-29997</v>
      </c>
      <c r="F901" s="3">
        <v>561161025.40999997</v>
      </c>
      <c r="G901" s="3">
        <v>1182239924.4300001</v>
      </c>
      <c r="H901" s="3">
        <v>308776409.11000001</v>
      </c>
      <c r="J901" s="4"/>
    </row>
    <row r="902" spans="1:10">
      <c r="A902" s="4">
        <v>43314</v>
      </c>
      <c r="B902" s="3">
        <v>316753818</v>
      </c>
      <c r="C902" s="3">
        <v>973684375.63999999</v>
      </c>
      <c r="D902" s="3">
        <v>-29997</v>
      </c>
      <c r="E902" s="3">
        <v>-29997</v>
      </c>
      <c r="F902" s="3">
        <v>561442230.92999995</v>
      </c>
      <c r="G902" s="3">
        <v>1181342567.46</v>
      </c>
      <c r="H902" s="3">
        <v>309186158.21999997</v>
      </c>
      <c r="J902" s="4"/>
    </row>
    <row r="903" spans="1:10">
      <c r="A903" s="4">
        <v>43315</v>
      </c>
      <c r="B903" s="3">
        <v>319108084.09000003</v>
      </c>
      <c r="C903" s="3">
        <v>980366799.9000001</v>
      </c>
      <c r="D903" s="3">
        <v>-29997</v>
      </c>
      <c r="E903" s="3">
        <v>-29997</v>
      </c>
      <c r="F903" s="3">
        <v>564103628.55000007</v>
      </c>
      <c r="G903" s="3">
        <v>1184452539.5699999</v>
      </c>
      <c r="H903" s="3">
        <v>309042406.19999999</v>
      </c>
      <c r="J903" s="4"/>
    </row>
    <row r="904" spans="1:10">
      <c r="A904" s="4">
        <v>43318</v>
      </c>
      <c r="B904" s="3">
        <v>320580044.97999996</v>
      </c>
      <c r="C904" s="3">
        <v>982732309.23000002</v>
      </c>
      <c r="D904" s="3">
        <v>-29997</v>
      </c>
      <c r="E904" s="3">
        <v>-29997</v>
      </c>
      <c r="F904" s="3">
        <v>565402527.90999997</v>
      </c>
      <c r="G904" s="3">
        <v>1185592634.4700003</v>
      </c>
      <c r="H904" s="3">
        <v>310378118.76999998</v>
      </c>
      <c r="J904" s="4"/>
    </row>
    <row r="905" spans="1:10">
      <c r="A905" s="4">
        <v>43319</v>
      </c>
      <c r="B905" s="3">
        <v>322176193.22000003</v>
      </c>
      <c r="C905" s="3">
        <v>986837324.60000002</v>
      </c>
      <c r="D905" s="3">
        <v>-29997</v>
      </c>
      <c r="E905" s="3">
        <v>-29997</v>
      </c>
      <c r="F905" s="3">
        <v>566828014.51999998</v>
      </c>
      <c r="G905" s="3">
        <v>1186795562.3099999</v>
      </c>
      <c r="H905" s="3">
        <v>310496991.71000004</v>
      </c>
      <c r="J905" s="4"/>
    </row>
    <row r="906" spans="1:10">
      <c r="A906" s="4">
        <v>43320</v>
      </c>
      <c r="B906" s="3">
        <v>322879307.82999998</v>
      </c>
      <c r="C906" s="3">
        <v>989250861.70999992</v>
      </c>
      <c r="D906" s="3">
        <v>-29997</v>
      </c>
      <c r="E906" s="3">
        <v>-29997</v>
      </c>
      <c r="F906" s="3">
        <v>567717900.41000009</v>
      </c>
      <c r="G906" s="3">
        <v>1186164229.1800001</v>
      </c>
      <c r="H906" s="3">
        <v>310243989.19999999</v>
      </c>
      <c r="J906" s="4"/>
    </row>
    <row r="907" spans="1:10">
      <c r="A907" s="4">
        <v>43321</v>
      </c>
      <c r="B907" s="3">
        <v>323666536.31999999</v>
      </c>
      <c r="C907" s="3">
        <v>992363619.87</v>
      </c>
      <c r="D907" s="3">
        <v>-29997</v>
      </c>
      <c r="E907" s="3">
        <v>-29997</v>
      </c>
      <c r="F907" s="3">
        <v>569092242.09000003</v>
      </c>
      <c r="G907" s="3">
        <v>1187733091.5000002</v>
      </c>
      <c r="H907" s="3">
        <v>310252265.11000001</v>
      </c>
      <c r="J907" s="4"/>
    </row>
    <row r="908" spans="1:10">
      <c r="A908" s="4">
        <v>43322</v>
      </c>
      <c r="B908" s="3">
        <v>323696967.09999996</v>
      </c>
      <c r="C908" s="3">
        <v>992734423.41000009</v>
      </c>
      <c r="D908" s="3">
        <v>-29997</v>
      </c>
      <c r="E908" s="3">
        <v>-29997</v>
      </c>
      <c r="F908" s="3">
        <v>570411488.23000002</v>
      </c>
      <c r="G908" s="3">
        <v>1187821141.7599998</v>
      </c>
      <c r="H908" s="3">
        <v>309969372.97000003</v>
      </c>
      <c r="J908" s="4"/>
    </row>
    <row r="909" spans="1:10">
      <c r="A909" s="4">
        <v>43325</v>
      </c>
      <c r="B909" s="3">
        <v>321960920.31999999</v>
      </c>
      <c r="C909" s="3">
        <v>989255068.20000005</v>
      </c>
      <c r="D909" s="3">
        <v>-29997</v>
      </c>
      <c r="E909" s="3">
        <v>-29997</v>
      </c>
      <c r="F909" s="3">
        <v>569292624.71000004</v>
      </c>
      <c r="G909" s="3">
        <v>1185095188.78</v>
      </c>
      <c r="H909" s="3">
        <v>309202844.52000004</v>
      </c>
      <c r="J909" s="4"/>
    </row>
    <row r="910" spans="1:10">
      <c r="A910" s="4">
        <v>43326</v>
      </c>
      <c r="B910" s="3">
        <v>324084679.49000001</v>
      </c>
      <c r="C910" s="3">
        <v>994530499.71000004</v>
      </c>
      <c r="D910" s="3">
        <v>-29997</v>
      </c>
      <c r="E910" s="3">
        <v>-29997</v>
      </c>
      <c r="F910" s="3">
        <v>571729308.45999992</v>
      </c>
      <c r="G910" s="3">
        <v>1186825039.6599998</v>
      </c>
      <c r="H910" s="3">
        <v>309256726.49000001</v>
      </c>
      <c r="J910" s="4"/>
    </row>
    <row r="911" spans="1:10">
      <c r="A911" s="4">
        <v>43328</v>
      </c>
      <c r="B911" s="3">
        <v>323455420.08000004</v>
      </c>
      <c r="C911" s="3">
        <v>992819092.22000003</v>
      </c>
      <c r="D911" s="3">
        <v>-29997</v>
      </c>
      <c r="E911" s="3">
        <v>-29997</v>
      </c>
      <c r="F911" s="3">
        <v>571145417.88999999</v>
      </c>
      <c r="G911" s="3">
        <v>1185348471.0900002</v>
      </c>
      <c r="H911" s="3">
        <v>309096960.92000002</v>
      </c>
      <c r="J911" s="4"/>
    </row>
    <row r="912" spans="1:10">
      <c r="A912" s="4">
        <v>43329</v>
      </c>
      <c r="B912" s="3">
        <v>324207783.97000003</v>
      </c>
      <c r="C912" s="3">
        <v>994688378.80999994</v>
      </c>
      <c r="D912" s="3">
        <v>-29997</v>
      </c>
      <c r="E912" s="3">
        <v>-29997</v>
      </c>
      <c r="F912" s="3">
        <v>571846492.34000003</v>
      </c>
      <c r="G912" s="3">
        <v>1186066986.5800002</v>
      </c>
      <c r="H912" s="3">
        <v>309085184.22999996</v>
      </c>
      <c r="J912" s="4"/>
    </row>
    <row r="913" spans="1:10">
      <c r="A913" s="4">
        <v>43332</v>
      </c>
      <c r="B913" s="3">
        <v>325255903.19999999</v>
      </c>
      <c r="C913" s="3">
        <v>997549847.20000005</v>
      </c>
      <c r="D913" s="3">
        <v>-29997</v>
      </c>
      <c r="E913" s="3">
        <v>-29997</v>
      </c>
      <c r="F913" s="3">
        <v>573640169.29999995</v>
      </c>
      <c r="G913" s="3">
        <v>1188545603.48</v>
      </c>
      <c r="H913" s="3">
        <v>309531821.64999998</v>
      </c>
      <c r="J913" s="4"/>
    </row>
    <row r="914" spans="1:10">
      <c r="A914" s="4">
        <v>43333</v>
      </c>
      <c r="B914" s="3">
        <v>324953690.11000001</v>
      </c>
      <c r="C914" s="3">
        <v>997486716.66000009</v>
      </c>
      <c r="D914" s="3">
        <v>-29997</v>
      </c>
      <c r="E914" s="3">
        <v>-29997</v>
      </c>
      <c r="F914" s="3">
        <v>573769457.27999997</v>
      </c>
      <c r="G914" s="3">
        <v>1188155736.2900002</v>
      </c>
      <c r="H914" s="3">
        <v>309691829.31</v>
      </c>
      <c r="J914" s="4"/>
    </row>
    <row r="915" spans="1:10">
      <c r="A915" s="4">
        <v>43334</v>
      </c>
      <c r="B915" s="3">
        <v>324283807.56</v>
      </c>
      <c r="C915" s="3">
        <v>996100242.36999989</v>
      </c>
      <c r="D915" s="3">
        <v>-29997</v>
      </c>
      <c r="E915" s="3">
        <v>-29997</v>
      </c>
      <c r="F915" s="3">
        <v>573249314.85000002</v>
      </c>
      <c r="G915" s="3">
        <v>1186819484.4300001</v>
      </c>
      <c r="H915" s="3">
        <v>309652581.92000002</v>
      </c>
      <c r="J915" s="4"/>
    </row>
    <row r="916" spans="1:10">
      <c r="A916" s="4">
        <v>43335</v>
      </c>
      <c r="B916" s="3">
        <v>323958342.19</v>
      </c>
      <c r="C916" s="3">
        <v>996307568.87</v>
      </c>
      <c r="D916" s="3">
        <v>-29997</v>
      </c>
      <c r="E916" s="3">
        <v>-29997</v>
      </c>
      <c r="F916" s="3">
        <v>573776884.82999992</v>
      </c>
      <c r="G916" s="3">
        <v>1186763184.76</v>
      </c>
      <c r="H916" s="3">
        <v>309605901.38999999</v>
      </c>
      <c r="J916" s="4"/>
    </row>
    <row r="917" spans="1:10">
      <c r="A917" s="4">
        <v>43336</v>
      </c>
      <c r="B917" s="3">
        <v>324792122.99000001</v>
      </c>
      <c r="C917" s="3">
        <v>998478744.47000003</v>
      </c>
      <c r="D917" s="3">
        <v>-29997</v>
      </c>
      <c r="E917" s="3">
        <v>-29997</v>
      </c>
      <c r="F917" s="3">
        <v>574666852.61000001</v>
      </c>
      <c r="G917" s="3">
        <v>1186589220.0600002</v>
      </c>
      <c r="H917" s="3">
        <v>310119143.06</v>
      </c>
      <c r="J917" s="4"/>
    </row>
    <row r="918" spans="1:10">
      <c r="A918" s="4">
        <v>43339</v>
      </c>
      <c r="B918" s="3">
        <v>325762168.85000002</v>
      </c>
      <c r="C918" s="3">
        <v>1001075153.14</v>
      </c>
      <c r="D918" s="3">
        <v>-29997</v>
      </c>
      <c r="E918" s="3">
        <v>-29997</v>
      </c>
      <c r="F918" s="3">
        <v>575603422.8599999</v>
      </c>
      <c r="G918" s="3">
        <v>1186359947.74</v>
      </c>
      <c r="H918" s="3">
        <v>309590556.40999997</v>
      </c>
      <c r="J918" s="4"/>
    </row>
    <row r="919" spans="1:10">
      <c r="A919" s="4">
        <v>43340</v>
      </c>
      <c r="B919" s="3">
        <v>325890785.26999998</v>
      </c>
      <c r="C919" s="3">
        <v>1001662427.0699999</v>
      </c>
      <c r="D919" s="3">
        <v>-29997</v>
      </c>
      <c r="E919" s="3">
        <v>-29997</v>
      </c>
      <c r="F919" s="3">
        <v>575891599.27999997</v>
      </c>
      <c r="G919" s="3">
        <v>1185935243.8900001</v>
      </c>
      <c r="H919" s="3">
        <v>309428535.63</v>
      </c>
      <c r="J919" s="4"/>
    </row>
    <row r="920" spans="1:10">
      <c r="A920" s="4">
        <v>43341</v>
      </c>
      <c r="B920" s="3">
        <v>327119727.91000003</v>
      </c>
      <c r="C920" s="3">
        <v>1004818363.6799999</v>
      </c>
      <c r="D920" s="3">
        <v>-29997</v>
      </c>
      <c r="E920" s="3">
        <v>-29997</v>
      </c>
      <c r="F920" s="3">
        <v>577712263.63000011</v>
      </c>
      <c r="G920" s="3">
        <v>1186207544.3500001</v>
      </c>
      <c r="H920" s="3">
        <v>309589196.55999994</v>
      </c>
      <c r="J920" s="4"/>
    </row>
    <row r="921" spans="1:10">
      <c r="A921" s="4">
        <v>43342</v>
      </c>
      <c r="B921" s="3">
        <v>326035261.03000003</v>
      </c>
      <c r="C921" s="3">
        <v>1002839018.3</v>
      </c>
      <c r="D921" s="3">
        <v>-29997</v>
      </c>
      <c r="E921" s="3">
        <v>-29997</v>
      </c>
      <c r="F921" s="3">
        <v>578388805.53000009</v>
      </c>
      <c r="G921" s="3">
        <v>1186915390.76</v>
      </c>
      <c r="H921" s="3">
        <v>309145050.52000004</v>
      </c>
      <c r="J921" s="4"/>
    </row>
    <row r="922" spans="1:10">
      <c r="A922" s="4">
        <v>43343</v>
      </c>
      <c r="B922" s="3">
        <v>326092587.13999999</v>
      </c>
      <c r="C922" s="3">
        <v>1003487702.27</v>
      </c>
      <c r="D922" s="3">
        <v>-29997</v>
      </c>
      <c r="E922" s="3">
        <v>-29997</v>
      </c>
      <c r="F922" s="3">
        <v>579242742.1400001</v>
      </c>
      <c r="G922" s="3">
        <v>1186945604.2800002</v>
      </c>
      <c r="H922" s="3">
        <v>308753049.06999999</v>
      </c>
      <c r="J922" s="4"/>
    </row>
    <row r="923" spans="1:10">
      <c r="A923" s="4">
        <v>43346</v>
      </c>
      <c r="B923" s="3">
        <v>325632441.88999999</v>
      </c>
      <c r="C923" s="3">
        <v>1003648450.38</v>
      </c>
      <c r="D923" s="3">
        <v>-29997</v>
      </c>
      <c r="E923" s="3">
        <v>-29997</v>
      </c>
      <c r="F923" s="3">
        <v>580005570.35000002</v>
      </c>
      <c r="G923" s="3">
        <v>1187192568.1800001</v>
      </c>
      <c r="H923" s="3">
        <v>308626640.24000001</v>
      </c>
      <c r="J923" s="4"/>
    </row>
    <row r="924" spans="1:10">
      <c r="A924" s="4">
        <v>43347</v>
      </c>
      <c r="B924" s="3">
        <v>324661080.86000001</v>
      </c>
      <c r="C924" s="3">
        <v>1002684133.27</v>
      </c>
      <c r="D924" s="3">
        <v>-29997</v>
      </c>
      <c r="E924" s="3">
        <v>-29997</v>
      </c>
      <c r="F924" s="3">
        <v>580547996.29999995</v>
      </c>
      <c r="G924" s="3">
        <v>1188391824.6299999</v>
      </c>
      <c r="H924" s="3">
        <v>308797132.64999998</v>
      </c>
      <c r="J924" s="4"/>
    </row>
    <row r="925" spans="1:10">
      <c r="A925" s="4">
        <v>43348</v>
      </c>
      <c r="B925" s="3">
        <v>322766127.70999998</v>
      </c>
      <c r="C925" s="3">
        <v>999287996.32999992</v>
      </c>
      <c r="D925" s="3">
        <v>-29997</v>
      </c>
      <c r="E925" s="3">
        <v>-29997</v>
      </c>
      <c r="F925" s="3">
        <v>579749244.46999991</v>
      </c>
      <c r="G925" s="3">
        <v>1186975929.9499998</v>
      </c>
      <c r="H925" s="3">
        <v>308805234.34999996</v>
      </c>
      <c r="J925" s="4"/>
    </row>
    <row r="926" spans="1:10">
      <c r="A926" s="4">
        <v>43349</v>
      </c>
      <c r="B926" s="3">
        <v>322616559.24000001</v>
      </c>
      <c r="C926" s="3">
        <v>1000669400.3400002</v>
      </c>
      <c r="D926" s="3">
        <v>-29997</v>
      </c>
      <c r="E926" s="3">
        <v>-29997</v>
      </c>
      <c r="F926" s="3">
        <v>580532496.45000005</v>
      </c>
      <c r="G926" s="3">
        <v>1189758554.1299999</v>
      </c>
      <c r="H926" s="3">
        <v>308814300.28000003</v>
      </c>
      <c r="J926" s="4"/>
    </row>
    <row r="927" spans="1:10">
      <c r="A927" s="4">
        <v>43350</v>
      </c>
      <c r="B927" s="3">
        <v>323060196.94</v>
      </c>
      <c r="C927" s="3">
        <v>1001940497.5799999</v>
      </c>
      <c r="D927" s="3">
        <v>-29997</v>
      </c>
      <c r="E927" s="3">
        <v>-29997</v>
      </c>
      <c r="F927" s="3">
        <v>581213453.18999994</v>
      </c>
      <c r="G927" s="3">
        <v>1189322135.04</v>
      </c>
      <c r="H927" s="3">
        <v>308779321.37</v>
      </c>
      <c r="J927" s="4"/>
    </row>
    <row r="928" spans="1:10">
      <c r="A928" s="4">
        <v>43353</v>
      </c>
      <c r="B928" s="3">
        <v>324371212.23000002</v>
      </c>
      <c r="C928" s="3">
        <v>1005942702.4499999</v>
      </c>
      <c r="D928" s="3">
        <v>-29997</v>
      </c>
      <c r="E928" s="3">
        <v>-29997</v>
      </c>
      <c r="F928" s="3">
        <v>583134553.22000003</v>
      </c>
      <c r="G928" s="3">
        <v>1190872556.5899999</v>
      </c>
      <c r="H928" s="3">
        <v>308726298.94</v>
      </c>
      <c r="J928" s="4"/>
    </row>
    <row r="929" spans="1:10">
      <c r="A929" s="4">
        <v>43354</v>
      </c>
      <c r="B929" s="3">
        <v>325095430.36000001</v>
      </c>
      <c r="C929" s="3">
        <v>1007313755.36</v>
      </c>
      <c r="D929" s="3">
        <v>-29997</v>
      </c>
      <c r="E929" s="3">
        <v>-29997</v>
      </c>
      <c r="F929" s="3">
        <v>583689599.49000001</v>
      </c>
      <c r="G929" s="3">
        <v>1190335161.4300001</v>
      </c>
      <c r="H929" s="3">
        <v>308633236.20999998</v>
      </c>
      <c r="J929" s="4"/>
    </row>
    <row r="930" spans="1:10">
      <c r="A930" s="4">
        <v>43355</v>
      </c>
      <c r="B930" s="3">
        <v>324961937.22000003</v>
      </c>
      <c r="C930" s="3">
        <v>1007965127.7700001</v>
      </c>
      <c r="D930" s="3">
        <v>-29997</v>
      </c>
      <c r="E930" s="3">
        <v>-29997</v>
      </c>
      <c r="F930" s="3">
        <v>584199448.15999997</v>
      </c>
      <c r="G930" s="3">
        <v>1190760345.0600002</v>
      </c>
      <c r="H930" s="3">
        <v>308549905.89000005</v>
      </c>
      <c r="J930" s="4"/>
    </row>
    <row r="931" spans="1:10">
      <c r="A931" s="4">
        <v>43356</v>
      </c>
      <c r="B931" s="3">
        <v>324560520.13</v>
      </c>
      <c r="C931" s="3">
        <v>1007135091.3100001</v>
      </c>
      <c r="D931" s="3">
        <v>-29997</v>
      </c>
      <c r="E931" s="3">
        <v>-29997</v>
      </c>
      <c r="F931" s="3">
        <v>584136751.26999998</v>
      </c>
      <c r="G931" s="3">
        <v>1189569210.3299999</v>
      </c>
      <c r="H931" s="3">
        <v>308284741.22000003</v>
      </c>
      <c r="J931" s="4"/>
    </row>
    <row r="932" spans="1:10">
      <c r="A932" s="4">
        <v>43357</v>
      </c>
      <c r="B932" s="3">
        <v>325586892.74000001</v>
      </c>
      <c r="C932" s="3">
        <v>1006576709.08</v>
      </c>
      <c r="D932" s="3">
        <v>-29997</v>
      </c>
      <c r="E932" s="3">
        <v>-29997</v>
      </c>
      <c r="F932" s="3">
        <v>585127224.81999993</v>
      </c>
      <c r="G932" s="3">
        <v>1189009158.6700001</v>
      </c>
      <c r="H932" s="3">
        <v>308201883.06</v>
      </c>
      <c r="J932" s="4"/>
    </row>
    <row r="933" spans="1:10">
      <c r="A933" s="4">
        <v>43360</v>
      </c>
      <c r="B933" s="3">
        <v>325451825.60000002</v>
      </c>
      <c r="C933" s="3">
        <v>1007517642.42</v>
      </c>
      <c r="D933" s="3">
        <v>-29997</v>
      </c>
      <c r="E933" s="3">
        <v>-29997</v>
      </c>
      <c r="F933" s="3">
        <v>585820016.44000006</v>
      </c>
      <c r="G933" s="3">
        <v>1190161389.3599999</v>
      </c>
      <c r="H933" s="3">
        <v>308380659.5</v>
      </c>
      <c r="J933" s="4"/>
    </row>
    <row r="934" spans="1:10">
      <c r="A934" s="4">
        <v>43361</v>
      </c>
      <c r="B934" s="3">
        <v>327852170.69999999</v>
      </c>
      <c r="C934" s="3">
        <v>1012938963.87</v>
      </c>
      <c r="D934" s="3">
        <v>-29997</v>
      </c>
      <c r="E934" s="3">
        <v>-29997</v>
      </c>
      <c r="F934" s="3">
        <v>587901200.9799999</v>
      </c>
      <c r="G934" s="3">
        <v>1191815988.8</v>
      </c>
      <c r="H934" s="3">
        <v>308152718.49000001</v>
      </c>
      <c r="J934" s="4"/>
    </row>
    <row r="935" spans="1:10">
      <c r="A935" s="4">
        <v>43362</v>
      </c>
      <c r="B935" s="3">
        <v>328978578.47000003</v>
      </c>
      <c r="C935" s="3">
        <v>1016253438.01</v>
      </c>
      <c r="D935" s="3">
        <v>-29997</v>
      </c>
      <c r="E935" s="3">
        <v>-29997</v>
      </c>
      <c r="F935" s="3">
        <v>589560552.63</v>
      </c>
      <c r="G935" s="3">
        <v>1191139561.46</v>
      </c>
      <c r="H935" s="3">
        <v>307952014.00999999</v>
      </c>
      <c r="J935" s="4"/>
    </row>
    <row r="936" spans="1:10">
      <c r="A936" s="4">
        <v>43363</v>
      </c>
      <c r="B936" s="3">
        <v>329382439.21999997</v>
      </c>
      <c r="C936" s="3">
        <v>1017060486.64</v>
      </c>
      <c r="D936" s="3">
        <v>-29997</v>
      </c>
      <c r="E936" s="3">
        <v>-29997</v>
      </c>
      <c r="F936" s="3">
        <v>590053348.64999998</v>
      </c>
      <c r="G936" s="3">
        <v>1191296759.1700001</v>
      </c>
      <c r="H936" s="3">
        <v>307642499.11000001</v>
      </c>
      <c r="J936" s="4"/>
    </row>
    <row r="937" spans="1:10">
      <c r="A937" s="4">
        <v>43364</v>
      </c>
      <c r="B937" s="3">
        <v>330256500.40999997</v>
      </c>
      <c r="C937" s="3">
        <v>1020676383.8100001</v>
      </c>
      <c r="D937" s="3">
        <v>-29997</v>
      </c>
      <c r="E937" s="3">
        <v>-29997</v>
      </c>
      <c r="F937" s="3">
        <v>591725778.25</v>
      </c>
      <c r="G937" s="3">
        <v>1192754006.3199999</v>
      </c>
      <c r="H937" s="3">
        <v>307632701.29999995</v>
      </c>
      <c r="J937" s="4"/>
    </row>
    <row r="938" spans="1:10">
      <c r="A938" s="4">
        <v>43367</v>
      </c>
      <c r="B938" s="3">
        <v>329408082.76999998</v>
      </c>
      <c r="C938" s="3">
        <v>1018631410.1900001</v>
      </c>
      <c r="D938" s="3">
        <v>-29997</v>
      </c>
      <c r="E938" s="3">
        <v>-29997</v>
      </c>
      <c r="F938" s="3">
        <v>590939370.11000001</v>
      </c>
      <c r="G938" s="3">
        <v>1189987604.6300001</v>
      </c>
      <c r="H938" s="3">
        <v>307528418.57000005</v>
      </c>
      <c r="J938" s="4"/>
    </row>
    <row r="939" spans="1:10">
      <c r="A939" s="4">
        <v>43368</v>
      </c>
      <c r="B939" s="3">
        <v>330066412.54000002</v>
      </c>
      <c r="C939" s="3">
        <v>1021206666.75</v>
      </c>
      <c r="D939" s="3">
        <v>-29997</v>
      </c>
      <c r="E939" s="3">
        <v>-29997</v>
      </c>
      <c r="F939" s="3">
        <v>592002725.64999998</v>
      </c>
      <c r="G939" s="3">
        <v>1190479672.5699999</v>
      </c>
      <c r="H939" s="3">
        <v>307730147.19999999</v>
      </c>
      <c r="J939" s="4"/>
    </row>
    <row r="940" spans="1:10">
      <c r="A940" s="4">
        <v>43369</v>
      </c>
      <c r="B940" s="3">
        <v>332004556.97000003</v>
      </c>
      <c r="C940" s="3">
        <v>1026097394.3399999</v>
      </c>
      <c r="D940" s="3">
        <v>-29997</v>
      </c>
      <c r="E940" s="3">
        <v>-29997</v>
      </c>
      <c r="F940" s="3">
        <v>594675617.8599999</v>
      </c>
      <c r="G940" s="3">
        <v>1192217514.0100002</v>
      </c>
      <c r="H940" s="3">
        <v>308047653.53999996</v>
      </c>
      <c r="J940" s="4"/>
    </row>
    <row r="941" spans="1:10">
      <c r="A941" s="4">
        <v>43370</v>
      </c>
      <c r="B941" s="3">
        <v>332828717.26999998</v>
      </c>
      <c r="C941" s="3">
        <v>1028767340.3099999</v>
      </c>
      <c r="D941" s="3">
        <v>-29997</v>
      </c>
      <c r="E941" s="3">
        <v>-29997</v>
      </c>
      <c r="F941" s="3">
        <v>596270125.28000009</v>
      </c>
      <c r="G941" s="3">
        <v>1192214090.0900002</v>
      </c>
      <c r="H941" s="3">
        <v>307662759.86000001</v>
      </c>
      <c r="J941" s="4"/>
    </row>
    <row r="942" spans="1:10">
      <c r="A942" s="4">
        <v>43371</v>
      </c>
      <c r="B942" s="3">
        <v>333683381.13999999</v>
      </c>
      <c r="C942" s="3">
        <v>1030998401.88</v>
      </c>
      <c r="D942" s="3">
        <v>-29997</v>
      </c>
      <c r="E942" s="3">
        <v>-29997</v>
      </c>
      <c r="F942" s="3">
        <v>597432122.67999995</v>
      </c>
      <c r="G942" s="3">
        <v>1191632887.6999998</v>
      </c>
      <c r="H942" s="3">
        <v>307358005.00999999</v>
      </c>
      <c r="J942" s="4"/>
    </row>
    <row r="943" spans="1:10">
      <c r="A943" s="4">
        <v>43374</v>
      </c>
      <c r="B943" s="3">
        <v>335088436.48000002</v>
      </c>
      <c r="C943" s="3">
        <v>1033677365.0699999</v>
      </c>
      <c r="D943" s="3">
        <v>-29997</v>
      </c>
      <c r="E943" s="3">
        <v>-29997</v>
      </c>
      <c r="F943" s="3">
        <v>599879049.31999993</v>
      </c>
      <c r="G943" s="3">
        <v>1190180558.0599999</v>
      </c>
      <c r="H943" s="3">
        <v>308045973.25</v>
      </c>
      <c r="J943" s="4"/>
    </row>
    <row r="944" spans="1:10">
      <c r="A944" s="4">
        <v>43375</v>
      </c>
      <c r="B944" s="3">
        <v>334905703.15999997</v>
      </c>
      <c r="C944" s="3">
        <v>1034195128.5</v>
      </c>
      <c r="D944" s="3">
        <v>999933.07000000007</v>
      </c>
      <c r="E944" s="3">
        <v>-29997</v>
      </c>
      <c r="F944" s="3">
        <v>600659653.45999992</v>
      </c>
      <c r="G944" s="3">
        <v>1189976078.8899999</v>
      </c>
      <c r="H944" s="3">
        <v>307796064.97000003</v>
      </c>
      <c r="J944" s="4"/>
    </row>
    <row r="945" spans="1:10">
      <c r="A945" s="4">
        <v>43376</v>
      </c>
      <c r="B945" s="3">
        <v>335674808.75</v>
      </c>
      <c r="C945" s="3">
        <v>1037175250.4899999</v>
      </c>
      <c r="D945" s="3">
        <v>1206093.28</v>
      </c>
      <c r="E945" s="3">
        <v>-29997</v>
      </c>
      <c r="F945" s="3">
        <v>602536062.60000002</v>
      </c>
      <c r="G945" s="3">
        <v>1191324470.5</v>
      </c>
      <c r="H945" s="3">
        <v>307998847.21000004</v>
      </c>
      <c r="J945" s="4"/>
    </row>
    <row r="946" spans="1:10">
      <c r="A946" s="4">
        <v>43377</v>
      </c>
      <c r="B946" s="3">
        <v>333785853.19</v>
      </c>
      <c r="C946" s="3">
        <v>1033663432.4200001</v>
      </c>
      <c r="D946" s="3">
        <v>6307952.9500000002</v>
      </c>
      <c r="E946" s="3">
        <v>-29997</v>
      </c>
      <c r="F946" s="3">
        <v>602209305.74000001</v>
      </c>
      <c r="G946" s="3">
        <v>1189157253.1100001</v>
      </c>
      <c r="H946" s="3">
        <v>307850045.56999999</v>
      </c>
      <c r="J946" s="4"/>
    </row>
    <row r="947" spans="1:10">
      <c r="A947" s="4">
        <v>43378</v>
      </c>
      <c r="B947" s="3">
        <v>331800485.56</v>
      </c>
      <c r="C947" s="3">
        <v>1030675011.66</v>
      </c>
      <c r="D947" s="3">
        <v>16573617.219999999</v>
      </c>
      <c r="E947" s="3">
        <v>-29997</v>
      </c>
      <c r="F947" s="3">
        <v>601644860.03999996</v>
      </c>
      <c r="G947" s="3">
        <v>1186468220.1999998</v>
      </c>
      <c r="H947" s="3">
        <v>307787166.31999999</v>
      </c>
      <c r="J947" s="4"/>
    </row>
    <row r="948" spans="1:10">
      <c r="A948" s="4">
        <v>43381</v>
      </c>
      <c r="B948" s="3">
        <v>330829577.31</v>
      </c>
      <c r="C948" s="3">
        <v>1030103411.02</v>
      </c>
      <c r="D948" s="3">
        <v>16895790.120000001</v>
      </c>
      <c r="E948" s="3">
        <v>-29997</v>
      </c>
      <c r="F948" s="3">
        <v>602470609.92999995</v>
      </c>
      <c r="G948" s="3">
        <v>1185994905.9400001</v>
      </c>
      <c r="H948" s="3">
        <v>307501260.44000006</v>
      </c>
      <c r="J948" s="4"/>
    </row>
    <row r="949" spans="1:10">
      <c r="A949" s="4">
        <v>43382</v>
      </c>
      <c r="B949" s="3">
        <v>329233018.61000001</v>
      </c>
      <c r="C949" s="3">
        <v>1028492708.1</v>
      </c>
      <c r="D949" s="3">
        <v>17062411.789999999</v>
      </c>
      <c r="E949" s="3">
        <v>-29997</v>
      </c>
      <c r="F949" s="3">
        <v>603273657.00999999</v>
      </c>
      <c r="G949" s="3">
        <v>1185149862.6200001</v>
      </c>
      <c r="H949" s="3">
        <v>307386407.50999999</v>
      </c>
      <c r="J949" s="4"/>
    </row>
    <row r="950" spans="1:10">
      <c r="A950" s="4">
        <v>43383</v>
      </c>
      <c r="B950" s="3">
        <v>324698046.05000001</v>
      </c>
      <c r="C950" s="3">
        <v>1018568714.22</v>
      </c>
      <c r="D950" s="3">
        <v>22139266.390000001</v>
      </c>
      <c r="E950" s="3">
        <v>-29997</v>
      </c>
      <c r="F950" s="3">
        <v>600554712.99000001</v>
      </c>
      <c r="G950" s="3">
        <v>1181563910.9100001</v>
      </c>
      <c r="H950" s="3">
        <v>307188650.31999999</v>
      </c>
      <c r="J950" s="4"/>
    </row>
    <row r="951" spans="1:10">
      <c r="A951" s="4">
        <v>43384</v>
      </c>
      <c r="B951" s="3">
        <v>318640811.32999998</v>
      </c>
      <c r="C951" s="3">
        <v>1006525917.46</v>
      </c>
      <c r="D951" s="3">
        <v>22489568.210000001</v>
      </c>
      <c r="E951" s="3">
        <v>-29997</v>
      </c>
      <c r="F951" s="3">
        <v>597663853.2700001</v>
      </c>
      <c r="G951" s="3">
        <v>1178048793.23</v>
      </c>
      <c r="H951" s="3">
        <v>307143698.74000001</v>
      </c>
      <c r="J951" s="4"/>
    </row>
    <row r="952" spans="1:10">
      <c r="A952" s="4">
        <v>43385</v>
      </c>
      <c r="B952" s="3">
        <v>320170061.61000001</v>
      </c>
      <c r="C952" s="3">
        <v>1011007494.0100001</v>
      </c>
      <c r="D952" s="3">
        <v>22606491.560000002</v>
      </c>
      <c r="E952" s="3">
        <v>-29997</v>
      </c>
      <c r="F952" s="3">
        <v>599756102.05000007</v>
      </c>
      <c r="G952" s="3">
        <v>1179350147.9299998</v>
      </c>
      <c r="H952" s="3">
        <v>306999766.04000002</v>
      </c>
      <c r="J952" s="4"/>
    </row>
    <row r="953" spans="1:10">
      <c r="A953" s="4">
        <v>43388</v>
      </c>
      <c r="B953" s="3">
        <v>319506361.53999996</v>
      </c>
      <c r="C953" s="3">
        <v>1009468605.09</v>
      </c>
      <c r="D953" s="3">
        <v>22699107.699999999</v>
      </c>
      <c r="E953" s="3">
        <v>-29997</v>
      </c>
      <c r="F953" s="3">
        <v>599735786.23999989</v>
      </c>
      <c r="G953" s="3">
        <v>1178595333.1500001</v>
      </c>
      <c r="H953" s="3">
        <v>307840723.64000005</v>
      </c>
      <c r="J953" s="4"/>
    </row>
    <row r="954" spans="1:10">
      <c r="A954" s="4">
        <v>43389</v>
      </c>
      <c r="B954" s="3">
        <v>325090689.75</v>
      </c>
      <c r="C954" s="3">
        <v>1022902358.35</v>
      </c>
      <c r="D954" s="3">
        <v>24037719.200000003</v>
      </c>
      <c r="E954" s="3">
        <v>-29997</v>
      </c>
      <c r="F954" s="3">
        <v>604702868.99000001</v>
      </c>
      <c r="G954" s="3">
        <v>1183075831.6400001</v>
      </c>
      <c r="H954" s="3">
        <v>307866747.63999999</v>
      </c>
      <c r="J954" s="4"/>
    </row>
    <row r="955" spans="1:10">
      <c r="A955" s="4">
        <v>43390</v>
      </c>
      <c r="B955" s="3">
        <v>327393096.85999995</v>
      </c>
      <c r="C955" s="3">
        <v>1025095051.02</v>
      </c>
      <c r="D955" s="3">
        <v>24809878.309999999</v>
      </c>
      <c r="E955" s="3">
        <v>-29997</v>
      </c>
      <c r="F955" s="3">
        <v>606074483.52999997</v>
      </c>
      <c r="G955" s="3">
        <v>1183084030.71</v>
      </c>
      <c r="H955" s="3">
        <v>307496328.32999998</v>
      </c>
      <c r="J955" s="4"/>
    </row>
    <row r="956" spans="1:10">
      <c r="A956" s="4">
        <v>43391</v>
      </c>
      <c r="B956" s="3">
        <v>326469395.16999996</v>
      </c>
      <c r="C956" s="3">
        <v>1023768019</v>
      </c>
      <c r="D956" s="3">
        <v>25348846.07</v>
      </c>
      <c r="E956" s="3">
        <v>-29997</v>
      </c>
      <c r="F956" s="3">
        <v>606065588.5</v>
      </c>
      <c r="G956" s="3">
        <v>1182345897.0999999</v>
      </c>
      <c r="H956" s="3">
        <v>306721445.75</v>
      </c>
      <c r="J956" s="4"/>
    </row>
    <row r="957" spans="1:10">
      <c r="A957" s="4">
        <v>43392</v>
      </c>
      <c r="B957" s="3">
        <v>325128672.49000001</v>
      </c>
      <c r="C957" s="3">
        <v>1021651065.4400001</v>
      </c>
      <c r="D957" s="3">
        <v>25739481.850000001</v>
      </c>
      <c r="E957" s="3">
        <v>-29997</v>
      </c>
      <c r="F957" s="3">
        <v>606084433.93000007</v>
      </c>
      <c r="G957" s="3">
        <v>1181870750.23</v>
      </c>
      <c r="H957" s="3">
        <v>306709927.24000001</v>
      </c>
      <c r="J957" s="4"/>
    </row>
    <row r="958" spans="1:10">
      <c r="A958" s="4">
        <v>43395</v>
      </c>
      <c r="B958" s="3">
        <v>326087169.72000003</v>
      </c>
      <c r="C958" s="3">
        <v>1022374428.59</v>
      </c>
      <c r="D958" s="3">
        <v>26500666.899999999</v>
      </c>
      <c r="E958" s="3">
        <v>-29997</v>
      </c>
      <c r="F958" s="3">
        <v>607063475.36000001</v>
      </c>
      <c r="G958" s="3">
        <v>1182161835.8099999</v>
      </c>
      <c r="H958" s="3">
        <v>305352259.88999999</v>
      </c>
      <c r="J958" s="4"/>
    </row>
    <row r="959" spans="1:10">
      <c r="A959" s="4">
        <v>43396</v>
      </c>
      <c r="B959" s="3">
        <v>322879349.72000003</v>
      </c>
      <c r="C959" s="3">
        <v>1016628848.99</v>
      </c>
      <c r="D959" s="3">
        <v>27409198.670000002</v>
      </c>
      <c r="E959" s="3">
        <v>-29997</v>
      </c>
      <c r="F959" s="3">
        <v>605982146.51999998</v>
      </c>
      <c r="G959" s="3">
        <v>1182107068.6200001</v>
      </c>
      <c r="H959" s="3">
        <v>305201950.04000002</v>
      </c>
      <c r="J959" s="4"/>
    </row>
    <row r="960" spans="1:10">
      <c r="A960" s="4">
        <v>43397</v>
      </c>
      <c r="B960" s="3">
        <v>320925979.74000001</v>
      </c>
      <c r="C960" s="3">
        <v>1016167171.6900001</v>
      </c>
      <c r="D960" s="3">
        <v>27845012.469999999</v>
      </c>
      <c r="E960" s="3">
        <v>-29997</v>
      </c>
      <c r="F960" s="3">
        <v>605887707.08000004</v>
      </c>
      <c r="G960" s="3">
        <v>1177336329.76</v>
      </c>
      <c r="H960" s="3">
        <v>304945007.32000005</v>
      </c>
      <c r="J960" s="4"/>
    </row>
    <row r="961" spans="1:10">
      <c r="A961" s="4">
        <v>43398</v>
      </c>
      <c r="B961" s="3">
        <v>320892164.34999996</v>
      </c>
      <c r="C961" s="3">
        <v>1020493159.53</v>
      </c>
      <c r="D961" s="3">
        <v>28264088.27</v>
      </c>
      <c r="E961" s="3">
        <v>-29997</v>
      </c>
      <c r="F961" s="3">
        <v>606623141.68999994</v>
      </c>
      <c r="G961" s="3">
        <v>1177397420.49</v>
      </c>
      <c r="H961" s="3">
        <v>305074635.49000001</v>
      </c>
      <c r="J961" s="4"/>
    </row>
    <row r="962" spans="1:10">
      <c r="A962" s="4">
        <v>43399</v>
      </c>
      <c r="B962" s="3">
        <v>317773950.80000001</v>
      </c>
      <c r="C962" s="3">
        <v>1021412544.3800001</v>
      </c>
      <c r="D962" s="3">
        <v>28851237.91</v>
      </c>
      <c r="E962" s="3">
        <v>-29997</v>
      </c>
      <c r="F962" s="3">
        <v>607440362.32000005</v>
      </c>
      <c r="G962" s="3">
        <v>1177803395.1899998</v>
      </c>
      <c r="H962" s="3">
        <v>305177463.06</v>
      </c>
      <c r="J962" s="4"/>
    </row>
    <row r="963" spans="1:10">
      <c r="A963" s="4">
        <v>43402</v>
      </c>
      <c r="B963" s="3">
        <v>319451775.07999998</v>
      </c>
      <c r="C963" s="3">
        <v>1023859771.3</v>
      </c>
      <c r="D963" s="3">
        <v>29382786.16</v>
      </c>
      <c r="E963" s="3">
        <v>-29997</v>
      </c>
      <c r="F963" s="3">
        <v>607278738.13999999</v>
      </c>
      <c r="G963" s="3">
        <v>1180152747.3399999</v>
      </c>
      <c r="H963" s="3">
        <v>305070246.84999996</v>
      </c>
      <c r="J963" s="4"/>
    </row>
    <row r="964" spans="1:10">
      <c r="A964" s="4">
        <v>43403</v>
      </c>
      <c r="B964" s="3">
        <v>322333400.96000004</v>
      </c>
      <c r="C964" s="3">
        <v>1030326428.72</v>
      </c>
      <c r="D964" s="3">
        <v>30039911.490000002</v>
      </c>
      <c r="E964" s="3">
        <v>-29997</v>
      </c>
      <c r="F964" s="3">
        <v>609195809.82000005</v>
      </c>
      <c r="G964" s="3">
        <v>1180114017.8999999</v>
      </c>
      <c r="H964" s="3">
        <v>304826156.58000004</v>
      </c>
      <c r="J964" s="4"/>
    </row>
    <row r="965" spans="1:10">
      <c r="A965" s="4">
        <v>43404</v>
      </c>
      <c r="B965" s="3">
        <v>325561221.31</v>
      </c>
      <c r="C965" s="3">
        <v>1036760933.96</v>
      </c>
      <c r="D965" s="3">
        <v>30587483.370000001</v>
      </c>
      <c r="E965" s="3">
        <v>-29997</v>
      </c>
      <c r="F965" s="3">
        <v>611746843.99000001</v>
      </c>
      <c r="G965" s="3">
        <v>1181695771.0400002</v>
      </c>
      <c r="H965" s="3">
        <v>304951777.76999998</v>
      </c>
      <c r="J965" s="4"/>
    </row>
    <row r="966" spans="1:10">
      <c r="A966" s="4">
        <v>43406</v>
      </c>
      <c r="B966" s="3">
        <v>329728381.40000004</v>
      </c>
      <c r="C966" s="3">
        <v>1042822032.16</v>
      </c>
      <c r="D966" s="3">
        <v>31177178.539999999</v>
      </c>
      <c r="E966" s="3">
        <v>-29997</v>
      </c>
      <c r="F966" s="3">
        <v>613917948.31000006</v>
      </c>
      <c r="G966" s="3">
        <v>1182446681.99</v>
      </c>
      <c r="H966" s="3">
        <v>305186356.33000004</v>
      </c>
      <c r="J966" s="4"/>
    </row>
    <row r="967" spans="1:10">
      <c r="A967" s="4">
        <v>43409</v>
      </c>
      <c r="B967" s="3">
        <v>328754879.27000004</v>
      </c>
      <c r="C967" s="3">
        <v>1041124280.47</v>
      </c>
      <c r="D967" s="3">
        <v>31735151.48</v>
      </c>
      <c r="E967" s="3">
        <v>-29997</v>
      </c>
      <c r="F967" s="3">
        <v>614033571.57999992</v>
      </c>
      <c r="G967" s="3">
        <v>1182256563.8000002</v>
      </c>
      <c r="H967" s="3">
        <v>305307065.19999999</v>
      </c>
      <c r="J967" s="4"/>
    </row>
    <row r="968" spans="1:10">
      <c r="A968" s="4">
        <v>43410</v>
      </c>
      <c r="B968" s="3">
        <v>331493808.92000002</v>
      </c>
      <c r="C968" s="3">
        <v>1045682593.04</v>
      </c>
      <c r="D968" s="3">
        <v>32279560.18</v>
      </c>
      <c r="E968" s="3">
        <v>-29997</v>
      </c>
      <c r="F968" s="3">
        <v>615546855.97000003</v>
      </c>
      <c r="G968" s="3">
        <v>1182328572.3</v>
      </c>
      <c r="H968" s="3">
        <v>305276187.13</v>
      </c>
      <c r="J968" s="4"/>
    </row>
    <row r="969" spans="1:10">
      <c r="A969" s="4">
        <v>43411</v>
      </c>
      <c r="B969" s="3">
        <v>333067893.16000003</v>
      </c>
      <c r="C969" s="3">
        <v>1049162311.73</v>
      </c>
      <c r="D969" s="3">
        <v>33018634.170000002</v>
      </c>
      <c r="E969" s="3">
        <v>-29997</v>
      </c>
      <c r="F969" s="3">
        <v>618123445.35000002</v>
      </c>
      <c r="G969" s="3">
        <v>1181968409.75</v>
      </c>
      <c r="H969" s="3">
        <v>304971650.14999998</v>
      </c>
      <c r="J969" s="4"/>
    </row>
    <row r="970" spans="1:10">
      <c r="A970" s="4">
        <v>43412</v>
      </c>
      <c r="B970" s="3">
        <v>335021905.24000001</v>
      </c>
      <c r="C970" s="3">
        <v>1053384640.91</v>
      </c>
      <c r="D970" s="3">
        <v>33706766.260000005</v>
      </c>
      <c r="E970" s="3">
        <v>-29997</v>
      </c>
      <c r="F970" s="3">
        <v>619946332.36000013</v>
      </c>
      <c r="G970" s="3">
        <v>1182429856.22</v>
      </c>
      <c r="H970" s="3">
        <v>305394112.81</v>
      </c>
      <c r="J970" s="4"/>
    </row>
    <row r="971" spans="1:10">
      <c r="A971" s="4">
        <v>43413</v>
      </c>
      <c r="B971" s="3">
        <v>335189144.59000003</v>
      </c>
      <c r="C971" s="3">
        <v>1054118693</v>
      </c>
      <c r="D971" s="3">
        <v>34554647.620000005</v>
      </c>
      <c r="E971" s="3">
        <v>-29997</v>
      </c>
      <c r="F971" s="3">
        <v>621038314.53999996</v>
      </c>
      <c r="G971" s="3">
        <v>1183491274.48</v>
      </c>
      <c r="H971" s="3">
        <v>305527766.87</v>
      </c>
      <c r="J971" s="4"/>
    </row>
    <row r="972" spans="1:10">
      <c r="A972" s="4">
        <v>43416</v>
      </c>
      <c r="B972" s="3">
        <v>333871315.98000002</v>
      </c>
      <c r="C972" s="3">
        <v>1052442340.17</v>
      </c>
      <c r="D972" s="3">
        <v>35607620.210000001</v>
      </c>
      <c r="E972" s="3">
        <v>-29997</v>
      </c>
      <c r="F972" s="3">
        <v>620955806.97000003</v>
      </c>
      <c r="G972" s="3">
        <v>1182629885.9100001</v>
      </c>
      <c r="H972" s="3">
        <v>305431470.57000005</v>
      </c>
      <c r="J972" s="4"/>
    </row>
    <row r="973" spans="1:10">
      <c r="A973" s="4">
        <v>43417</v>
      </c>
      <c r="B973" s="3">
        <v>333282478.71999997</v>
      </c>
      <c r="C973" s="3">
        <v>1051656142.96</v>
      </c>
      <c r="D973" s="3">
        <v>35996880.819999993</v>
      </c>
      <c r="E973" s="3">
        <v>-29997</v>
      </c>
      <c r="F973" s="3">
        <v>620779657.39999998</v>
      </c>
      <c r="G973" s="3">
        <v>1181524403.6199999</v>
      </c>
      <c r="H973" s="3">
        <v>305590337.33999997</v>
      </c>
      <c r="J973" s="4"/>
    </row>
    <row r="974" spans="1:10">
      <c r="A974" s="4">
        <v>43418</v>
      </c>
      <c r="B974" s="3">
        <v>333187186.36000001</v>
      </c>
      <c r="C974" s="3">
        <v>1048665380.55</v>
      </c>
      <c r="D974" s="3">
        <v>37057403.769999996</v>
      </c>
      <c r="E974" s="3">
        <v>-29997</v>
      </c>
      <c r="F974" s="3">
        <v>620145357.52999997</v>
      </c>
      <c r="G974" s="3">
        <v>1180310419.5899999</v>
      </c>
      <c r="H974" s="3">
        <v>305766790.47000003</v>
      </c>
      <c r="J974" s="4"/>
    </row>
    <row r="975" spans="1:10">
      <c r="A975" s="4">
        <v>43419</v>
      </c>
      <c r="B975" s="3">
        <v>332714897.69</v>
      </c>
      <c r="C975" s="3">
        <v>1048235939.36</v>
      </c>
      <c r="D975" s="3">
        <v>37662733.689999998</v>
      </c>
      <c r="E975" s="3">
        <v>-29997</v>
      </c>
      <c r="F975" s="3">
        <v>620317911.35000002</v>
      </c>
      <c r="G975" s="3">
        <v>1179997849.0699999</v>
      </c>
      <c r="H975" s="3">
        <v>305869312.25</v>
      </c>
      <c r="J975" s="4"/>
    </row>
    <row r="976" spans="1:10">
      <c r="A976" s="4">
        <v>43420</v>
      </c>
      <c r="B976" s="3">
        <v>332285918.50999999</v>
      </c>
      <c r="C976" s="3">
        <v>1047600485.4300001</v>
      </c>
      <c r="D976" s="3">
        <v>38767317.719999999</v>
      </c>
      <c r="E976" s="3">
        <v>-29997</v>
      </c>
      <c r="F976" s="3">
        <v>620089505.70000005</v>
      </c>
      <c r="G976" s="3">
        <v>1177962027.74</v>
      </c>
      <c r="H976" s="3">
        <v>305877882.50999999</v>
      </c>
      <c r="J976" s="4"/>
    </row>
    <row r="977" spans="1:10">
      <c r="A977" s="4">
        <v>43423</v>
      </c>
      <c r="B977" s="3">
        <v>329473962.44</v>
      </c>
      <c r="C977" s="3">
        <v>1042009928.35</v>
      </c>
      <c r="D977" s="3">
        <v>39467712.560000002</v>
      </c>
      <c r="E977" s="3">
        <v>-29997</v>
      </c>
      <c r="F977" s="3">
        <v>618906827.90999997</v>
      </c>
      <c r="G977" s="3">
        <v>1173998136.22</v>
      </c>
      <c r="H977" s="3">
        <v>305669593.00999999</v>
      </c>
      <c r="J977" s="4"/>
    </row>
    <row r="978" spans="1:10">
      <c r="A978" s="4">
        <v>43424</v>
      </c>
      <c r="B978" s="3">
        <v>326823007.52999997</v>
      </c>
      <c r="C978" s="3">
        <v>1037034600.11</v>
      </c>
      <c r="D978" s="3">
        <v>39823027.009999998</v>
      </c>
      <c r="E978" s="3">
        <v>-29997</v>
      </c>
      <c r="F978" s="3">
        <v>618097216.05000007</v>
      </c>
      <c r="G978" s="3">
        <v>1172518600.74</v>
      </c>
      <c r="H978" s="3">
        <v>305489520.71000004</v>
      </c>
      <c r="J978" s="4"/>
    </row>
    <row r="979" spans="1:10">
      <c r="A979" s="4">
        <v>43425</v>
      </c>
      <c r="B979" s="3">
        <v>328228791.76999998</v>
      </c>
      <c r="C979" s="3">
        <v>1040628175.5700001</v>
      </c>
      <c r="D979" s="3">
        <v>41635797.400000006</v>
      </c>
      <c r="E979" s="3">
        <v>-29997</v>
      </c>
      <c r="F979" s="3">
        <v>620001858.5</v>
      </c>
      <c r="G979" s="3">
        <v>1172461248.2799997</v>
      </c>
      <c r="H979" s="3">
        <v>306535526.89999998</v>
      </c>
      <c r="J979" s="4"/>
    </row>
    <row r="980" spans="1:10">
      <c r="A980" s="4">
        <v>43426</v>
      </c>
      <c r="B980" s="3">
        <v>327208895.02999997</v>
      </c>
      <c r="C980" s="3">
        <v>1039068886.51</v>
      </c>
      <c r="D980" s="3">
        <v>42213975.420000002</v>
      </c>
      <c r="E980" s="3">
        <v>-29997</v>
      </c>
      <c r="F980" s="3">
        <v>620204888.76999998</v>
      </c>
      <c r="G980" s="3">
        <v>1172996401.2</v>
      </c>
      <c r="H980" s="3">
        <v>306773245.27999997</v>
      </c>
      <c r="J980" s="4"/>
    </row>
    <row r="981" spans="1:10">
      <c r="A981" s="4">
        <v>43427</v>
      </c>
      <c r="B981" s="3">
        <v>328586674.20999998</v>
      </c>
      <c r="C981" s="3">
        <v>1042875942.2700001</v>
      </c>
      <c r="D981" s="3">
        <v>43091452.939999998</v>
      </c>
      <c r="E981" s="3">
        <v>-29997</v>
      </c>
      <c r="F981" s="3">
        <v>622055502.13</v>
      </c>
      <c r="G981" s="3">
        <v>1174741497.4300001</v>
      </c>
      <c r="H981" s="3">
        <v>306785350.56</v>
      </c>
      <c r="J981" s="4"/>
    </row>
    <row r="982" spans="1:10">
      <c r="A982" s="4">
        <v>43430</v>
      </c>
      <c r="B982" s="3">
        <v>330449277.10000002</v>
      </c>
      <c r="C982" s="3">
        <v>1047725836.0699999</v>
      </c>
      <c r="D982" s="3">
        <v>43680865.099999994</v>
      </c>
      <c r="E982" s="3">
        <v>-29997</v>
      </c>
      <c r="F982" s="3">
        <v>624235476.92999995</v>
      </c>
      <c r="G982" s="3">
        <v>1177078064.4499998</v>
      </c>
      <c r="H982" s="3">
        <v>306800060.41000003</v>
      </c>
      <c r="J982" s="4"/>
    </row>
    <row r="983" spans="1:10">
      <c r="A983" s="4">
        <v>43431</v>
      </c>
      <c r="B983" s="3">
        <v>332357895.45999998</v>
      </c>
      <c r="C983" s="3">
        <v>1052424578.35</v>
      </c>
      <c r="D983" s="3">
        <v>44438447.200000003</v>
      </c>
      <c r="E983" s="3">
        <v>-29997</v>
      </c>
      <c r="F983" s="3">
        <v>626262367.34000003</v>
      </c>
      <c r="G983" s="3">
        <v>1178257298.49</v>
      </c>
      <c r="H983" s="3">
        <v>306789115.11000001</v>
      </c>
      <c r="J983" s="4"/>
    </row>
    <row r="984" spans="1:10">
      <c r="A984" s="4">
        <v>43432</v>
      </c>
      <c r="B984" s="3">
        <v>335285420.74000001</v>
      </c>
      <c r="C984" s="3">
        <v>1059235717.4400001</v>
      </c>
      <c r="D984" s="3">
        <v>45334187.700000003</v>
      </c>
      <c r="E984" s="3">
        <v>-29997</v>
      </c>
      <c r="F984" s="3">
        <v>628369297.13999999</v>
      </c>
      <c r="G984" s="3">
        <v>1179611437.47</v>
      </c>
      <c r="H984" s="3">
        <v>306642747.41000003</v>
      </c>
      <c r="J984" s="4"/>
    </row>
    <row r="985" spans="1:10">
      <c r="A985" s="4">
        <v>43433</v>
      </c>
      <c r="B985" s="3">
        <v>334234389.49000001</v>
      </c>
      <c r="C985" s="3">
        <v>1054366787.5599999</v>
      </c>
      <c r="D985" s="3">
        <v>45776269.109999999</v>
      </c>
      <c r="E985" s="3">
        <v>-29997</v>
      </c>
      <c r="F985" s="3">
        <v>623113942.88999999</v>
      </c>
      <c r="G985" s="3">
        <v>1179274082.22</v>
      </c>
      <c r="H985" s="3">
        <v>306832320.99000001</v>
      </c>
      <c r="J985" s="4"/>
    </row>
    <row r="986" spans="1:10">
      <c r="A986" s="4">
        <v>43434</v>
      </c>
      <c r="B986" s="3">
        <v>335686524.00999999</v>
      </c>
      <c r="C986" s="3">
        <v>1058108699.8399999</v>
      </c>
      <c r="D986" s="3">
        <v>46686125.269999996</v>
      </c>
      <c r="E986" s="3">
        <v>-29997</v>
      </c>
      <c r="F986" s="3">
        <v>625044431.66000009</v>
      </c>
      <c r="G986" s="3">
        <v>1180591448.6300001</v>
      </c>
      <c r="H986" s="3">
        <v>306979972.92000002</v>
      </c>
      <c r="J986" s="4"/>
    </row>
    <row r="987" spans="1:10">
      <c r="A987" s="4">
        <v>43437</v>
      </c>
      <c r="B987" s="3">
        <v>337857905.23000002</v>
      </c>
      <c r="C987" s="3">
        <v>1063759315.3099999</v>
      </c>
      <c r="D987" s="3">
        <v>47534134.140000001</v>
      </c>
      <c r="E987" s="3">
        <v>-29997</v>
      </c>
      <c r="F987" s="3">
        <v>627068007.07000005</v>
      </c>
      <c r="G987" s="3">
        <v>1183076186.3100002</v>
      </c>
      <c r="H987" s="3">
        <v>306962511.47000003</v>
      </c>
      <c r="J987" s="4"/>
    </row>
    <row r="988" spans="1:10">
      <c r="A988" s="4">
        <v>43438</v>
      </c>
      <c r="B988" s="3">
        <v>331968869.56999999</v>
      </c>
      <c r="C988" s="3">
        <v>1051564741.25</v>
      </c>
      <c r="D988" s="3">
        <v>47824720.129999995</v>
      </c>
      <c r="E988" s="3">
        <v>-29997</v>
      </c>
      <c r="F988" s="3">
        <v>623825739.04000008</v>
      </c>
      <c r="G988" s="3">
        <v>1180935288.29</v>
      </c>
      <c r="H988" s="3">
        <v>306907671.70999998</v>
      </c>
      <c r="J988" s="4"/>
    </row>
    <row r="989" spans="1:10">
      <c r="A989" s="4">
        <v>43439</v>
      </c>
      <c r="B989" s="3">
        <v>331108536.19999999</v>
      </c>
      <c r="C989" s="3">
        <v>1051580185.55</v>
      </c>
      <c r="D989" s="3">
        <v>48497941.290000007</v>
      </c>
      <c r="E989" s="3">
        <v>-29997</v>
      </c>
      <c r="F989" s="3">
        <v>623622521.44000006</v>
      </c>
      <c r="G989" s="3">
        <v>1181939611.6700001</v>
      </c>
      <c r="H989" s="3">
        <v>306882267.88</v>
      </c>
      <c r="J989" s="4"/>
    </row>
    <row r="990" spans="1:10">
      <c r="A990" s="4">
        <v>43440</v>
      </c>
      <c r="B990" s="3">
        <v>326787954.56</v>
      </c>
      <c r="C990" s="3">
        <v>1043164089.37</v>
      </c>
      <c r="D990" s="3">
        <v>48586364.060000002</v>
      </c>
      <c r="E990" s="3">
        <v>-29997</v>
      </c>
      <c r="F990" s="3">
        <v>620748684.25999999</v>
      </c>
      <c r="G990" s="3">
        <v>1178804126.5</v>
      </c>
      <c r="H990" s="3">
        <v>307071399.67999995</v>
      </c>
      <c r="J990" s="4"/>
    </row>
    <row r="991" spans="1:10">
      <c r="A991" s="4">
        <v>43441</v>
      </c>
      <c r="B991" s="3">
        <v>325013856.52999997</v>
      </c>
      <c r="C991" s="3">
        <v>1040024261.92</v>
      </c>
      <c r="D991" s="3">
        <v>49018511.879999995</v>
      </c>
      <c r="E991" s="3">
        <v>-29997</v>
      </c>
      <c r="F991" s="3">
        <v>620722735.67999995</v>
      </c>
      <c r="G991" s="3">
        <v>1178157457.6200001</v>
      </c>
      <c r="H991" s="3">
        <v>307131599.26999998</v>
      </c>
      <c r="J991" s="4"/>
    </row>
    <row r="992" spans="1:10">
      <c r="A992" s="4">
        <v>43444</v>
      </c>
      <c r="B992" s="3">
        <v>322299497.42000002</v>
      </c>
      <c r="C992" s="3">
        <v>1034108092.4300001</v>
      </c>
      <c r="D992" s="3">
        <v>49381881.739999995</v>
      </c>
      <c r="E992" s="3">
        <v>-29997</v>
      </c>
      <c r="F992" s="3">
        <v>619040342.15999997</v>
      </c>
      <c r="G992" s="3">
        <v>1176709215.25</v>
      </c>
      <c r="H992" s="3">
        <v>307342131.5</v>
      </c>
      <c r="J992" s="4"/>
    </row>
    <row r="993" spans="1:10">
      <c r="A993" s="4">
        <v>43445</v>
      </c>
      <c r="B993" s="3">
        <v>324435411.13999999</v>
      </c>
      <c r="C993" s="3">
        <v>1039217380.65</v>
      </c>
      <c r="D993" s="3">
        <v>50028750.829999998</v>
      </c>
      <c r="E993" s="3">
        <v>-29997</v>
      </c>
      <c r="F993" s="3">
        <v>621290658.9000001</v>
      </c>
      <c r="G993" s="3">
        <v>1178145298.2500002</v>
      </c>
      <c r="H993" s="3">
        <v>307491813.27999997</v>
      </c>
      <c r="J993" s="4"/>
    </row>
    <row r="994" spans="1:10">
      <c r="A994" s="4">
        <v>43446</v>
      </c>
      <c r="B994" s="3">
        <v>328033382.14999998</v>
      </c>
      <c r="C994" s="3">
        <v>1047422271.66</v>
      </c>
      <c r="D994" s="3">
        <v>50794665.570000008</v>
      </c>
      <c r="E994" s="3">
        <v>-29997</v>
      </c>
      <c r="F994" s="3">
        <v>624329654.26999998</v>
      </c>
      <c r="G994" s="3">
        <v>1180341453.3599999</v>
      </c>
      <c r="H994" s="3">
        <v>307643154.17999995</v>
      </c>
      <c r="J994" s="4"/>
    </row>
    <row r="995" spans="1:10">
      <c r="A995" s="4">
        <v>43447</v>
      </c>
      <c r="B995" s="3">
        <v>328053390.04000002</v>
      </c>
      <c r="C995" s="3">
        <v>1048021672.3299999</v>
      </c>
      <c r="D995" s="3">
        <v>51420198.329999998</v>
      </c>
      <c r="E995" s="3">
        <v>-29997</v>
      </c>
      <c r="F995" s="3">
        <v>625299470.77999997</v>
      </c>
      <c r="G995" s="3">
        <v>1181544411</v>
      </c>
      <c r="H995" s="3">
        <v>308093843.00999999</v>
      </c>
      <c r="J995" s="4"/>
    </row>
    <row r="996" spans="1:10">
      <c r="A996" s="4">
        <v>43448</v>
      </c>
      <c r="B996" s="3">
        <v>325306787.94999999</v>
      </c>
      <c r="C996" s="3">
        <v>1042017870.75</v>
      </c>
      <c r="D996" s="3">
        <v>51644534.560000002</v>
      </c>
      <c r="E996" s="3">
        <v>-29997</v>
      </c>
      <c r="F996" s="3">
        <v>624162323.31000006</v>
      </c>
      <c r="G996" s="3">
        <v>1180900603.99</v>
      </c>
      <c r="H996" s="3">
        <v>308116415.88</v>
      </c>
      <c r="J996" s="4"/>
    </row>
    <row r="997" spans="1:10">
      <c r="A997" s="4">
        <v>43451</v>
      </c>
      <c r="B997" s="3">
        <v>322192102.03999996</v>
      </c>
      <c r="C997" s="3">
        <v>1033584870.47</v>
      </c>
      <c r="D997" s="3">
        <v>52177943.100000001</v>
      </c>
      <c r="E997" s="3">
        <v>-29997</v>
      </c>
      <c r="F997" s="3">
        <v>621732554.92999995</v>
      </c>
      <c r="G997" s="3">
        <v>1178331832.5</v>
      </c>
      <c r="H997" s="3">
        <v>307880351.10000002</v>
      </c>
      <c r="J997" s="4"/>
    </row>
    <row r="998" spans="1:10">
      <c r="A998" s="4">
        <v>43452</v>
      </c>
      <c r="B998" s="3">
        <v>320520230.37</v>
      </c>
      <c r="C998" s="3">
        <v>1030359437.35</v>
      </c>
      <c r="D998" s="3">
        <v>52283285.18</v>
      </c>
      <c r="E998" s="3">
        <v>-29997</v>
      </c>
      <c r="F998" s="3">
        <v>621260576.97000003</v>
      </c>
      <c r="G998" s="3">
        <v>1178041184.04</v>
      </c>
      <c r="H998" s="3">
        <v>308150342.19999999</v>
      </c>
      <c r="J998" s="4"/>
    </row>
    <row r="999" spans="1:10">
      <c r="A999" s="4">
        <v>43453</v>
      </c>
      <c r="B999" s="3">
        <v>319952468.98000002</v>
      </c>
      <c r="C999" s="3">
        <v>1029817075.3499999</v>
      </c>
      <c r="D999" s="3">
        <v>52451901.239999995</v>
      </c>
      <c r="E999" s="3">
        <v>-29997</v>
      </c>
      <c r="F999" s="3">
        <v>621716879.08999991</v>
      </c>
      <c r="G999" s="3">
        <v>1179310244.22</v>
      </c>
      <c r="H999" s="3">
        <v>308797879.32000005</v>
      </c>
      <c r="J999" s="4"/>
    </row>
    <row r="1000" spans="1:10">
      <c r="A1000" s="4">
        <v>43454</v>
      </c>
      <c r="B1000" s="3">
        <v>315734971.91000003</v>
      </c>
      <c r="C1000" s="3">
        <v>1020611457.3200001</v>
      </c>
      <c r="D1000" s="3">
        <v>52369136.100000001</v>
      </c>
      <c r="E1000" s="3">
        <v>-29997</v>
      </c>
      <c r="F1000" s="3">
        <v>619369737.75</v>
      </c>
      <c r="G1000" s="3">
        <v>1177660670.8500001</v>
      </c>
      <c r="H1000" s="3">
        <v>309299403.52999997</v>
      </c>
      <c r="J1000" s="4"/>
    </row>
    <row r="1001" spans="1:10">
      <c r="A1001" s="4">
        <v>43455</v>
      </c>
      <c r="B1001" s="3">
        <v>312911998.63999999</v>
      </c>
      <c r="C1001" s="3">
        <v>1013941713.92</v>
      </c>
      <c r="D1001" s="3">
        <v>52528279.579999998</v>
      </c>
      <c r="E1001" s="3">
        <v>-29997</v>
      </c>
      <c r="F1001" s="3">
        <v>617326833.08999991</v>
      </c>
      <c r="G1001" s="3">
        <v>1174364873</v>
      </c>
      <c r="H1001" s="3">
        <v>309065055.80000001</v>
      </c>
      <c r="J1001" s="4"/>
    </row>
    <row r="1002" spans="1:10">
      <c r="A1002" s="4">
        <v>43461</v>
      </c>
      <c r="B1002" s="3">
        <v>313265487.63</v>
      </c>
      <c r="C1002" s="3">
        <v>1014916546.5500001</v>
      </c>
      <c r="D1002" s="3">
        <v>52930433.009999998</v>
      </c>
      <c r="E1002" s="3">
        <v>-29997</v>
      </c>
      <c r="F1002" s="3">
        <v>617589091.94000006</v>
      </c>
      <c r="G1002" s="3">
        <v>1176307232.4000001</v>
      </c>
      <c r="H1002" s="3">
        <v>309516177.13</v>
      </c>
      <c r="J1002" s="4"/>
    </row>
    <row r="1003" spans="1:10">
      <c r="A1003" s="4">
        <v>43462</v>
      </c>
      <c r="B1003" s="3">
        <v>314945169.91000003</v>
      </c>
      <c r="C1003" s="3">
        <v>1018459543.0699999</v>
      </c>
      <c r="D1003" s="3">
        <v>53508152.700000003</v>
      </c>
      <c r="E1003" s="3">
        <v>-29997</v>
      </c>
      <c r="F1003" s="3">
        <v>618764526.3900001</v>
      </c>
      <c r="G1003" s="3">
        <v>1176904617.76</v>
      </c>
      <c r="H1003" s="3">
        <v>310702240.49000001</v>
      </c>
      <c r="J1003" s="4"/>
    </row>
    <row r="1004" spans="1:10">
      <c r="A1004" s="4">
        <v>43465</v>
      </c>
      <c r="B1004" s="3">
        <v>316620743.32999998</v>
      </c>
      <c r="C1004" s="3">
        <v>1022621305.9299999</v>
      </c>
      <c r="D1004" s="3">
        <v>54033260.640000001</v>
      </c>
      <c r="E1004" s="3">
        <v>-29997</v>
      </c>
      <c r="F1004" s="3">
        <v>620130583.64999998</v>
      </c>
      <c r="G1004" s="3">
        <v>1178355804.5900002</v>
      </c>
      <c r="H1004" s="3">
        <v>311331568.29000002</v>
      </c>
      <c r="J1004" s="4"/>
    </row>
    <row r="1005" spans="1:10">
      <c r="A1005" s="4">
        <v>43467</v>
      </c>
      <c r="B1005" s="3">
        <v>316986080.75</v>
      </c>
      <c r="C1005" s="3">
        <v>1023756224.0799999</v>
      </c>
      <c r="D1005" s="3">
        <v>54323211.489999995</v>
      </c>
      <c r="E1005" s="3">
        <v>-29997</v>
      </c>
      <c r="F1005" s="3">
        <v>621024234.86000001</v>
      </c>
      <c r="G1005" s="3">
        <v>1179980178.79</v>
      </c>
      <c r="H1005" s="3">
        <v>311175329.05000001</v>
      </c>
      <c r="J1005" s="4"/>
    </row>
    <row r="1006" spans="1:10">
      <c r="A1006" s="4">
        <v>43468</v>
      </c>
      <c r="B1006" s="3">
        <v>312826787.98000002</v>
      </c>
      <c r="C1006" s="3">
        <v>1016925173.86</v>
      </c>
      <c r="D1006" s="3">
        <v>54270406.299999997</v>
      </c>
      <c r="E1006" s="3">
        <v>-29997</v>
      </c>
      <c r="F1006" s="3">
        <v>618803042.46000004</v>
      </c>
      <c r="G1006" s="3">
        <v>1176781973.9599998</v>
      </c>
      <c r="H1006" s="3">
        <v>311032762.05000001</v>
      </c>
      <c r="J1006" s="4"/>
    </row>
    <row r="1007" spans="1:10">
      <c r="A1007" s="4">
        <v>43469</v>
      </c>
      <c r="B1007" s="3">
        <v>315084788.73000002</v>
      </c>
      <c r="C1007" s="3">
        <v>1027290935.52</v>
      </c>
      <c r="D1007" s="3">
        <v>54977315.569999993</v>
      </c>
      <c r="E1007" s="3">
        <v>-29997</v>
      </c>
      <c r="F1007" s="3">
        <v>621388136.25</v>
      </c>
      <c r="G1007" s="3">
        <v>1178152906.9200001</v>
      </c>
      <c r="H1007" s="3">
        <v>310767329.33000004</v>
      </c>
      <c r="J1007" s="4"/>
    </row>
    <row r="1008" spans="1:10">
      <c r="A1008" s="4">
        <v>43472</v>
      </c>
      <c r="B1008" s="3">
        <v>317441143.94</v>
      </c>
      <c r="C1008" s="3">
        <v>1032456281.51</v>
      </c>
      <c r="D1008" s="3">
        <v>55424860.640000001</v>
      </c>
      <c r="E1008" s="3">
        <v>-29997</v>
      </c>
      <c r="F1008" s="3">
        <v>623208652.38999999</v>
      </c>
      <c r="G1008" s="3">
        <v>1178764240.23</v>
      </c>
      <c r="H1008" s="3">
        <v>310461576.47000003</v>
      </c>
      <c r="J1008" s="4"/>
    </row>
    <row r="1009" spans="1:10">
      <c r="A1009" s="4">
        <v>43473</v>
      </c>
      <c r="B1009" s="3">
        <v>320791214.47000003</v>
      </c>
      <c r="C1009" s="3">
        <v>1040092030.8</v>
      </c>
      <c r="D1009" s="3">
        <v>56195304.340000004</v>
      </c>
      <c r="E1009" s="3">
        <v>-29997</v>
      </c>
      <c r="F1009" s="3">
        <v>625594743.93000007</v>
      </c>
      <c r="G1009" s="3">
        <v>1180101913.8200002</v>
      </c>
      <c r="H1009" s="3">
        <v>310478135.58000004</v>
      </c>
      <c r="J1009" s="4"/>
    </row>
    <row r="1010" spans="1:10">
      <c r="A1010" s="4">
        <v>43474</v>
      </c>
      <c r="B1010" s="3">
        <v>322136501.97000003</v>
      </c>
      <c r="C1010" s="3">
        <v>1043569768.5400001</v>
      </c>
      <c r="D1010" s="3">
        <v>56731167.609999999</v>
      </c>
      <c r="E1010" s="3">
        <v>-29997</v>
      </c>
      <c r="F1010" s="3">
        <v>627197132.82000005</v>
      </c>
      <c r="G1010" s="3">
        <v>1182536798.02</v>
      </c>
      <c r="H1010" s="3">
        <v>310625838.75999999</v>
      </c>
      <c r="J1010" s="4"/>
    </row>
    <row r="1011" spans="1:10">
      <c r="A1011" s="4">
        <v>43475</v>
      </c>
      <c r="B1011" s="3">
        <v>322535266.60000002</v>
      </c>
      <c r="C1011" s="3">
        <v>1045003432.41</v>
      </c>
      <c r="D1011" s="3">
        <v>56945298.099999994</v>
      </c>
      <c r="E1011" s="3">
        <v>-29997</v>
      </c>
      <c r="F1011" s="3">
        <v>627790344.70999992</v>
      </c>
      <c r="G1011" s="3">
        <v>1183325498</v>
      </c>
      <c r="H1011" s="3">
        <v>310996009.84000003</v>
      </c>
      <c r="J1011" s="4"/>
    </row>
    <row r="1012" spans="1:10">
      <c r="A1012" s="4">
        <v>43476</v>
      </c>
      <c r="B1012" s="3">
        <v>323820630.28000003</v>
      </c>
      <c r="C1012" s="3">
        <v>1047950700.1700001</v>
      </c>
      <c r="D1012" s="3">
        <v>57565279.579999998</v>
      </c>
      <c r="E1012" s="3">
        <v>-29997</v>
      </c>
      <c r="F1012" s="3">
        <v>630333078.93000007</v>
      </c>
      <c r="G1012" s="3">
        <v>1185275998.79</v>
      </c>
      <c r="H1012" s="3">
        <v>311082539.94999999</v>
      </c>
      <c r="J1012" s="4"/>
    </row>
    <row r="1013" spans="1:10">
      <c r="A1013" s="4">
        <v>43479</v>
      </c>
      <c r="B1013" s="3">
        <v>322962469.88</v>
      </c>
      <c r="C1013" s="3">
        <v>1045944358.2700001</v>
      </c>
      <c r="D1013" s="3">
        <v>57872695.969999999</v>
      </c>
      <c r="E1013" s="3">
        <v>-29997</v>
      </c>
      <c r="F1013" s="3">
        <v>630670747.94999993</v>
      </c>
      <c r="G1013" s="3">
        <v>1185386307.6100001</v>
      </c>
      <c r="H1013" s="3">
        <v>311157953.13999999</v>
      </c>
      <c r="J1013" s="4"/>
    </row>
    <row r="1014" spans="1:10">
      <c r="A1014" s="4">
        <v>43480</v>
      </c>
      <c r="B1014" s="3">
        <v>325022945.90999997</v>
      </c>
      <c r="C1014" s="3">
        <v>1050983758.8099999</v>
      </c>
      <c r="D1014" s="3">
        <v>58482194.82</v>
      </c>
      <c r="E1014" s="3">
        <v>-29997</v>
      </c>
      <c r="F1014" s="3">
        <v>632796935.30999994</v>
      </c>
      <c r="G1014" s="3">
        <v>1187172304.53</v>
      </c>
      <c r="H1014" s="3">
        <v>311114145.12</v>
      </c>
      <c r="J1014" s="4"/>
    </row>
    <row r="1015" spans="1:10">
      <c r="A1015" s="4">
        <v>43481</v>
      </c>
      <c r="B1015" s="3">
        <v>326036977.33999997</v>
      </c>
      <c r="C1015" s="3">
        <v>1053765235.0799999</v>
      </c>
      <c r="D1015" s="3">
        <v>58899636.450000003</v>
      </c>
      <c r="E1015" s="3">
        <v>-29997</v>
      </c>
      <c r="F1015" s="3">
        <v>634191243.88999999</v>
      </c>
      <c r="G1015" s="3">
        <v>1188199238.0900002</v>
      </c>
      <c r="H1015" s="3">
        <v>311151185.75999999</v>
      </c>
      <c r="J1015" s="4"/>
    </row>
    <row r="1016" spans="1:10">
      <c r="A1016" s="4">
        <v>43482</v>
      </c>
      <c r="B1016" s="3">
        <v>327372166.31999999</v>
      </c>
      <c r="C1016" s="3">
        <v>1057176490.67</v>
      </c>
      <c r="D1016" s="3">
        <v>59395660.899999999</v>
      </c>
      <c r="E1016" s="3">
        <v>-29997</v>
      </c>
      <c r="F1016" s="3">
        <v>635189876.63999999</v>
      </c>
      <c r="G1016" s="3">
        <v>1188093845.8900001</v>
      </c>
      <c r="H1016" s="3">
        <v>310901605.24000001</v>
      </c>
      <c r="J1016" s="4"/>
    </row>
    <row r="1017" spans="1:10">
      <c r="A1017" s="4">
        <v>43483</v>
      </c>
      <c r="B1017" s="3">
        <v>331395790.12</v>
      </c>
      <c r="C1017" s="3">
        <v>1066682878.41</v>
      </c>
      <c r="D1017" s="3">
        <v>60142296.530000001</v>
      </c>
      <c r="E1017" s="3">
        <v>-29997</v>
      </c>
      <c r="F1017" s="3">
        <v>638209098.71000004</v>
      </c>
      <c r="G1017" s="3">
        <v>1190118919.5999999</v>
      </c>
      <c r="H1017" s="3">
        <v>310803486.48000002</v>
      </c>
      <c r="J1017" s="4"/>
    </row>
    <row r="1018" spans="1:10">
      <c r="A1018" s="4">
        <v>43486</v>
      </c>
      <c r="B1018" s="3">
        <v>331134826.79000002</v>
      </c>
      <c r="C1018" s="3">
        <v>1066287315.09</v>
      </c>
      <c r="D1018" s="3">
        <v>60602287.469999999</v>
      </c>
      <c r="E1018" s="3">
        <v>-29997</v>
      </c>
      <c r="F1018" s="3">
        <v>638370290.15999997</v>
      </c>
      <c r="G1018" s="3">
        <v>1189851957.8699999</v>
      </c>
      <c r="H1018" s="3">
        <v>310676427.49000001</v>
      </c>
      <c r="J1018" s="4"/>
    </row>
    <row r="1019" spans="1:10">
      <c r="A1019" s="4">
        <v>43487</v>
      </c>
      <c r="B1019" s="3">
        <v>329501187.80000001</v>
      </c>
      <c r="C1019" s="3">
        <v>1062795628.52</v>
      </c>
      <c r="D1019" s="3">
        <v>59797108.560000002</v>
      </c>
      <c r="E1019" s="3">
        <v>-29997</v>
      </c>
      <c r="F1019" s="3">
        <v>637449370.91999996</v>
      </c>
      <c r="G1019" s="3">
        <v>1189511214.0800002</v>
      </c>
      <c r="H1019" s="3">
        <v>311069521.97000003</v>
      </c>
      <c r="J1019" s="4"/>
    </row>
    <row r="1020" spans="1:10">
      <c r="A1020" s="4">
        <v>43488</v>
      </c>
      <c r="B1020" s="3">
        <v>327754207.85000002</v>
      </c>
      <c r="C1020" s="3">
        <v>1062002112.53</v>
      </c>
      <c r="D1020" s="3">
        <v>60071219.670000002</v>
      </c>
      <c r="E1020" s="3">
        <v>-29997</v>
      </c>
      <c r="F1020" s="3">
        <v>637404703.96999991</v>
      </c>
      <c r="G1020" s="3">
        <v>1189383978.1799998</v>
      </c>
      <c r="H1020" s="3">
        <v>310961873.79000002</v>
      </c>
      <c r="J1020" s="4"/>
    </row>
    <row r="1021" spans="1:10">
      <c r="A1021" s="4">
        <v>43489</v>
      </c>
      <c r="B1021" s="3">
        <v>328317308.59000003</v>
      </c>
      <c r="C1021" s="3">
        <v>1064531148.4400001</v>
      </c>
      <c r="D1021" s="3">
        <v>60532461.609999999</v>
      </c>
      <c r="E1021" s="3">
        <v>-29997</v>
      </c>
      <c r="F1021" s="3">
        <v>638339224.24999988</v>
      </c>
      <c r="G1021" s="3">
        <v>1191446351.3</v>
      </c>
      <c r="H1021" s="3">
        <v>311960102.32999998</v>
      </c>
      <c r="J1021" s="4"/>
    </row>
    <row r="1022" spans="1:10">
      <c r="A1022" s="4">
        <v>43490</v>
      </c>
      <c r="B1022" s="3">
        <v>329316145.26999998</v>
      </c>
      <c r="C1022" s="3">
        <v>1066761499.46</v>
      </c>
      <c r="D1022" s="3">
        <v>61377222.979999989</v>
      </c>
      <c r="E1022" s="3">
        <v>-29997</v>
      </c>
      <c r="F1022" s="3">
        <v>638952711.96000004</v>
      </c>
      <c r="G1022" s="3">
        <v>1191576573.0899999</v>
      </c>
      <c r="H1022" s="3">
        <v>311842082.35999995</v>
      </c>
      <c r="J1022" s="4"/>
    </row>
    <row r="1023" spans="1:10">
      <c r="A1023" s="4">
        <v>43493</v>
      </c>
      <c r="B1023" s="3">
        <v>326978023.91000003</v>
      </c>
      <c r="C1023" s="3">
        <v>1061896651.23</v>
      </c>
      <c r="D1023" s="3">
        <v>61858580.210000001</v>
      </c>
      <c r="E1023" s="3">
        <v>-29997</v>
      </c>
      <c r="F1023" s="3">
        <v>637617774.01999998</v>
      </c>
      <c r="G1023" s="3">
        <v>1189826747.73</v>
      </c>
      <c r="H1023" s="3">
        <v>311576041.78000003</v>
      </c>
      <c r="J1023" s="4"/>
    </row>
    <row r="1024" spans="1:10">
      <c r="A1024" s="4">
        <v>43494</v>
      </c>
      <c r="B1024" s="3">
        <v>328640614.24000001</v>
      </c>
      <c r="C1024" s="3">
        <v>1065627012.6799999</v>
      </c>
      <c r="D1024" s="3">
        <v>63004753.840000004</v>
      </c>
      <c r="E1024" s="3">
        <v>-29997</v>
      </c>
      <c r="F1024" s="3">
        <v>639055896.78000009</v>
      </c>
      <c r="G1024" s="3">
        <v>1191615277.27</v>
      </c>
      <c r="H1024" s="3">
        <v>311530678.21999997</v>
      </c>
      <c r="J1024" s="4"/>
    </row>
    <row r="1025" spans="1:10">
      <c r="A1025" s="4">
        <v>43495</v>
      </c>
      <c r="B1025" s="3">
        <v>329426949.41000003</v>
      </c>
      <c r="C1025" s="3">
        <v>1067784728.2400001</v>
      </c>
      <c r="D1025" s="3">
        <v>63802465.009999998</v>
      </c>
      <c r="E1025" s="3">
        <v>-29997</v>
      </c>
      <c r="F1025" s="3">
        <v>639891594.12</v>
      </c>
      <c r="G1025" s="3">
        <v>1192723732.22</v>
      </c>
      <c r="H1025" s="3">
        <v>311416097.05000001</v>
      </c>
      <c r="J1025" s="4"/>
    </row>
    <row r="1026" spans="1:10">
      <c r="A1026" s="4">
        <v>43496</v>
      </c>
      <c r="B1026" s="3">
        <v>330519343.30000001</v>
      </c>
      <c r="C1026" s="3">
        <v>1071310261.86</v>
      </c>
      <c r="D1026" s="3">
        <v>64567293.280000001</v>
      </c>
      <c r="E1026" s="3">
        <v>-29997</v>
      </c>
      <c r="F1026" s="3">
        <v>641034299.53999996</v>
      </c>
      <c r="G1026" s="3">
        <v>1194719778.8299999</v>
      </c>
      <c r="H1026" s="3">
        <v>311797746.81999999</v>
      </c>
      <c r="J1026" s="4"/>
    </row>
    <row r="1027" spans="1:10">
      <c r="A1027" s="4">
        <v>43497</v>
      </c>
      <c r="B1027" s="3">
        <v>331354992.20000005</v>
      </c>
      <c r="C1027" s="3">
        <v>1067957181.37</v>
      </c>
      <c r="D1027" s="3">
        <v>65226612.379999995</v>
      </c>
      <c r="E1027" s="3">
        <v>-29997</v>
      </c>
      <c r="F1027" s="3">
        <v>641439164.25999999</v>
      </c>
      <c r="G1027" s="3">
        <v>1193366860.54</v>
      </c>
      <c r="H1027" s="3">
        <v>311202001.37</v>
      </c>
      <c r="J1027" s="4"/>
    </row>
    <row r="1028" spans="1:10">
      <c r="A1028" s="4">
        <v>43500</v>
      </c>
      <c r="B1028" s="3">
        <v>332137866.19999999</v>
      </c>
      <c r="C1028" s="3">
        <v>1069944832.1700001</v>
      </c>
      <c r="D1028" s="3">
        <v>66166027.149999999</v>
      </c>
      <c r="E1028" s="3">
        <v>-29997</v>
      </c>
      <c r="F1028" s="3">
        <v>642426558.72000003</v>
      </c>
      <c r="G1028" s="3">
        <v>1193295334.9499998</v>
      </c>
      <c r="H1028" s="3">
        <v>311343944.98000002</v>
      </c>
      <c r="J1028" s="4"/>
    </row>
    <row r="1029" spans="1:10">
      <c r="A1029" s="4">
        <v>43501</v>
      </c>
      <c r="B1029" s="3">
        <v>335367374.18000001</v>
      </c>
      <c r="C1029" s="3">
        <v>1077146444.1900001</v>
      </c>
      <c r="D1029" s="3">
        <v>66895156.340000004</v>
      </c>
      <c r="E1029" s="3">
        <v>-29997</v>
      </c>
      <c r="F1029" s="3">
        <v>644897467.47000003</v>
      </c>
      <c r="G1029" s="3">
        <v>1194848284.1700001</v>
      </c>
      <c r="H1029" s="3">
        <v>311200136.67000002</v>
      </c>
      <c r="J1029" s="4"/>
    </row>
    <row r="1030" spans="1:10">
      <c r="A1030" s="4">
        <v>43502</v>
      </c>
      <c r="B1030" s="3">
        <v>336338678.36000001</v>
      </c>
      <c r="C1030" s="3">
        <v>1080411859.78</v>
      </c>
      <c r="D1030" s="3">
        <v>67346967.040000007</v>
      </c>
      <c r="E1030" s="3">
        <v>-29997</v>
      </c>
      <c r="F1030" s="3">
        <v>645445598.73000002</v>
      </c>
      <c r="G1030" s="3">
        <v>1195488680.0200002</v>
      </c>
      <c r="H1030" s="3">
        <v>311210476.67999995</v>
      </c>
      <c r="J1030" s="4"/>
    </row>
    <row r="1031" spans="1:10">
      <c r="A1031" s="4">
        <v>43503</v>
      </c>
      <c r="B1031" s="3">
        <v>332093521.70000005</v>
      </c>
      <c r="C1031" s="3">
        <v>1071343084.98</v>
      </c>
      <c r="D1031" s="3">
        <v>67349354.179999992</v>
      </c>
      <c r="E1031" s="3">
        <v>-29997</v>
      </c>
      <c r="F1031" s="3">
        <v>643005986.88</v>
      </c>
      <c r="G1031" s="3">
        <v>1193853625.6899998</v>
      </c>
      <c r="H1031" s="3">
        <v>311332565.49000001</v>
      </c>
      <c r="J1031" s="4"/>
    </row>
    <row r="1032" spans="1:10">
      <c r="A1032" s="4">
        <v>43504</v>
      </c>
      <c r="B1032" s="3">
        <v>330953620.38</v>
      </c>
      <c r="C1032" s="3">
        <v>1069345254.15</v>
      </c>
      <c r="D1032" s="3">
        <v>67623655.540000007</v>
      </c>
      <c r="E1032" s="3">
        <v>-29997</v>
      </c>
      <c r="F1032" s="3">
        <v>642663203.31999993</v>
      </c>
      <c r="G1032" s="3">
        <v>1193180749.3600001</v>
      </c>
      <c r="H1032" s="3">
        <v>311473869.83999997</v>
      </c>
      <c r="J1032" s="4"/>
    </row>
    <row r="1033" spans="1:10">
      <c r="A1033" s="4">
        <v>43507</v>
      </c>
      <c r="B1033" s="3">
        <v>333440271.55000001</v>
      </c>
      <c r="C1033" s="3">
        <v>1074813902.5599999</v>
      </c>
      <c r="D1033" s="3">
        <v>68220206.870000005</v>
      </c>
      <c r="E1033" s="3">
        <v>-29997</v>
      </c>
      <c r="F1033" s="3">
        <v>644398363.38999999</v>
      </c>
      <c r="G1033" s="3">
        <v>1194456091.6099999</v>
      </c>
      <c r="H1033" s="3">
        <v>311464198.99000001</v>
      </c>
      <c r="J1033" s="4"/>
    </row>
    <row r="1034" spans="1:10">
      <c r="A1034" s="4">
        <v>43508</v>
      </c>
      <c r="B1034" s="3">
        <v>336147039.56999999</v>
      </c>
      <c r="C1034" s="3">
        <v>1080922499.3199999</v>
      </c>
      <c r="D1034" s="3">
        <v>69108520.180000007</v>
      </c>
      <c r="E1034" s="3">
        <v>-29997</v>
      </c>
      <c r="F1034" s="3">
        <v>647153890.46000004</v>
      </c>
      <c r="G1034" s="3">
        <v>1196732463.3199999</v>
      </c>
      <c r="H1034" s="3">
        <v>311665281.13999999</v>
      </c>
      <c r="J1034" s="4"/>
    </row>
    <row r="1035" spans="1:10">
      <c r="A1035" s="4">
        <v>43509</v>
      </c>
      <c r="B1035" s="3">
        <v>337855688.06</v>
      </c>
      <c r="C1035" s="3">
        <v>1086353481.27</v>
      </c>
      <c r="D1035" s="3">
        <v>69737407.319999993</v>
      </c>
      <c r="E1035" s="3">
        <v>-29997</v>
      </c>
      <c r="F1035" s="3">
        <v>649762584.67000008</v>
      </c>
      <c r="G1035" s="3">
        <v>1199100846.3</v>
      </c>
      <c r="H1035" s="3">
        <v>311941380.31999999</v>
      </c>
      <c r="J1035" s="4"/>
    </row>
    <row r="1036" spans="1:10">
      <c r="A1036" s="4">
        <v>43510</v>
      </c>
      <c r="B1036" s="3">
        <v>337968776.70999998</v>
      </c>
      <c r="C1036" s="3">
        <v>1086332822.9200001</v>
      </c>
      <c r="D1036" s="3">
        <v>70191444.530000001</v>
      </c>
      <c r="E1036" s="3">
        <v>-29997</v>
      </c>
      <c r="F1036" s="3">
        <v>650278226.94000006</v>
      </c>
      <c r="G1036" s="3">
        <v>1199852958.0599999</v>
      </c>
      <c r="H1036" s="3">
        <v>313393086.67000002</v>
      </c>
      <c r="J1036" s="4"/>
    </row>
    <row r="1037" spans="1:10">
      <c r="A1037" s="4">
        <v>43511</v>
      </c>
      <c r="B1037" s="3">
        <v>339732844.98999995</v>
      </c>
      <c r="C1037" s="3">
        <v>1092105216.76</v>
      </c>
      <c r="D1037" s="3">
        <v>70764024.650000006</v>
      </c>
      <c r="E1037" s="3">
        <v>-29997</v>
      </c>
      <c r="F1037" s="3">
        <v>652893828.95000005</v>
      </c>
      <c r="G1037" s="3">
        <v>1201660569.0400002</v>
      </c>
      <c r="H1037" s="3">
        <v>313536963.73000002</v>
      </c>
      <c r="J1037" s="4"/>
    </row>
    <row r="1038" spans="1:10">
      <c r="A1038" s="4">
        <v>43514</v>
      </c>
      <c r="B1038" s="3">
        <v>340538939.92000002</v>
      </c>
      <c r="C1038" s="3">
        <v>1094528771.1900001</v>
      </c>
      <c r="D1038" s="3">
        <v>71501638.189999998</v>
      </c>
      <c r="E1038" s="3">
        <v>-29997</v>
      </c>
      <c r="F1038" s="3">
        <v>654271220.19999993</v>
      </c>
      <c r="G1038" s="3">
        <v>1202621651.6799998</v>
      </c>
      <c r="H1038" s="3">
        <v>313617961.80000001</v>
      </c>
      <c r="J1038" s="4"/>
    </row>
    <row r="1039" spans="1:10">
      <c r="A1039" s="4">
        <v>43515</v>
      </c>
      <c r="B1039" s="3">
        <v>340573003.19000006</v>
      </c>
      <c r="C1039" s="3">
        <v>1095141501.6700001</v>
      </c>
      <c r="D1039" s="3">
        <v>72249091.430000007</v>
      </c>
      <c r="E1039" s="3">
        <v>-29997</v>
      </c>
      <c r="F1039" s="3">
        <v>654432828.10000002</v>
      </c>
      <c r="G1039" s="3">
        <v>1202811623.9599998</v>
      </c>
      <c r="H1039" s="3">
        <v>313305831.00999999</v>
      </c>
      <c r="J1039" s="4"/>
    </row>
    <row r="1040" spans="1:10">
      <c r="A1040" s="4">
        <v>43516</v>
      </c>
      <c r="B1040" s="3">
        <v>341505419.63</v>
      </c>
      <c r="C1040" s="3">
        <v>1097275977.8199999</v>
      </c>
      <c r="D1040" s="3">
        <v>72638860.420000002</v>
      </c>
      <c r="E1040" s="3">
        <v>-29997</v>
      </c>
      <c r="F1040" s="3">
        <v>655326968.38</v>
      </c>
      <c r="G1040" s="3">
        <v>1203089703.0900002</v>
      </c>
      <c r="H1040" s="3">
        <v>313086662.5</v>
      </c>
      <c r="J1040" s="4"/>
    </row>
    <row r="1041" spans="1:10">
      <c r="A1041" s="4">
        <v>43517</v>
      </c>
      <c r="B1041" s="3">
        <v>341085988.28999996</v>
      </c>
      <c r="C1041" s="3">
        <v>1096207245.01</v>
      </c>
      <c r="D1041" s="3">
        <v>73134357.49000001</v>
      </c>
      <c r="E1041" s="3">
        <v>-29997</v>
      </c>
      <c r="F1041" s="3">
        <v>654872921.76999998</v>
      </c>
      <c r="G1041" s="3">
        <v>1202131198.0599999</v>
      </c>
      <c r="H1041" s="3">
        <v>313076096.66999996</v>
      </c>
      <c r="J1041" s="4"/>
    </row>
    <row r="1042" spans="1:10">
      <c r="A1042" s="4">
        <v>43518</v>
      </c>
      <c r="B1042" s="3">
        <v>342491837.80999994</v>
      </c>
      <c r="C1042" s="3">
        <v>1100035783.8</v>
      </c>
      <c r="D1042" s="3">
        <v>73876620.640000001</v>
      </c>
      <c r="E1042" s="3">
        <v>-29997</v>
      </c>
      <c r="F1042" s="3">
        <v>656742049.00999999</v>
      </c>
      <c r="G1042" s="3">
        <v>1203937628.3700001</v>
      </c>
      <c r="H1042" s="3">
        <v>313260418.89999998</v>
      </c>
      <c r="J1042" s="4"/>
    </row>
    <row r="1043" spans="1:10">
      <c r="A1043" s="4">
        <v>43521</v>
      </c>
      <c r="B1043" s="3">
        <v>343030597.72000003</v>
      </c>
      <c r="C1043" s="3">
        <v>1101756243.97</v>
      </c>
      <c r="D1043" s="3">
        <v>74374506.909999996</v>
      </c>
      <c r="E1043" s="3">
        <v>-29997</v>
      </c>
      <c r="F1043" s="3">
        <v>657622126.24000001</v>
      </c>
      <c r="G1043" s="3">
        <v>1205012333.52</v>
      </c>
      <c r="H1043" s="3">
        <v>313451563.73000002</v>
      </c>
      <c r="J1043" s="4"/>
    </row>
    <row r="1044" spans="1:10">
      <c r="A1044" s="4">
        <v>43522</v>
      </c>
      <c r="B1044" s="3">
        <v>342943370.53000003</v>
      </c>
      <c r="C1044" s="3">
        <v>1102163000.8700001</v>
      </c>
      <c r="D1044" s="3">
        <v>74867442.420000002</v>
      </c>
      <c r="E1044" s="3">
        <v>-29997</v>
      </c>
      <c r="F1044" s="3">
        <v>658221892.34000003</v>
      </c>
      <c r="G1044" s="3">
        <v>1205675833.02</v>
      </c>
      <c r="H1044" s="3">
        <v>313595177.71999997</v>
      </c>
      <c r="J1044" s="4"/>
    </row>
    <row r="1045" spans="1:10">
      <c r="A1045" s="4">
        <v>43523</v>
      </c>
      <c r="B1045" s="3">
        <v>341807494.99000001</v>
      </c>
      <c r="C1045" s="3">
        <v>1099683656.8</v>
      </c>
      <c r="D1045" s="3">
        <v>75009117.540000007</v>
      </c>
      <c r="E1045" s="3">
        <v>-29997</v>
      </c>
      <c r="F1045" s="3">
        <v>657159916.68000007</v>
      </c>
      <c r="G1045" s="3">
        <v>1203846772.9599998</v>
      </c>
      <c r="H1045" s="3">
        <v>313253429.77000004</v>
      </c>
      <c r="J1045" s="4"/>
    </row>
    <row r="1046" spans="1:10">
      <c r="A1046" s="4">
        <v>43524</v>
      </c>
      <c r="B1046" s="3">
        <v>339595650.04000002</v>
      </c>
      <c r="C1046" s="3">
        <v>1098480356.27</v>
      </c>
      <c r="D1046" s="3">
        <v>75423143.370000005</v>
      </c>
      <c r="E1046" s="3">
        <v>-29997</v>
      </c>
      <c r="F1046" s="3">
        <v>656973940.93000007</v>
      </c>
      <c r="G1046" s="3">
        <v>1203056992.3999999</v>
      </c>
      <c r="H1046" s="3">
        <v>313367588.18000001</v>
      </c>
      <c r="J1046" s="4"/>
    </row>
    <row r="1047" spans="1:10">
      <c r="A1047" s="4">
        <v>43525</v>
      </c>
      <c r="B1047" s="3">
        <v>341065263.40999997</v>
      </c>
      <c r="C1047" s="3">
        <v>1102019449.4200001</v>
      </c>
      <c r="D1047" s="3">
        <v>76131732.370000005</v>
      </c>
      <c r="E1047" s="3">
        <v>-29997</v>
      </c>
      <c r="F1047" s="3">
        <v>658808387.12</v>
      </c>
      <c r="G1047" s="3">
        <v>1203454665.0800002</v>
      </c>
      <c r="H1047" s="3">
        <v>313035470.40000004</v>
      </c>
      <c r="J1047" s="4"/>
    </row>
    <row r="1048" spans="1:10">
      <c r="A1048" s="4">
        <v>43528</v>
      </c>
      <c r="B1048" s="3">
        <v>340827000.87</v>
      </c>
      <c r="C1048" s="3">
        <v>1104255961.24</v>
      </c>
      <c r="D1048" s="3">
        <v>76573222.449999988</v>
      </c>
      <c r="E1048" s="3">
        <v>-29997</v>
      </c>
      <c r="F1048" s="3">
        <v>659927838.03999996</v>
      </c>
      <c r="G1048" s="3">
        <v>1204595964.6600001</v>
      </c>
      <c r="H1048" s="3">
        <v>312975994.60000002</v>
      </c>
      <c r="J1048" s="4"/>
    </row>
    <row r="1049" spans="1:10">
      <c r="A1049" s="4">
        <v>43529</v>
      </c>
      <c r="B1049" s="3">
        <v>340665308.97999996</v>
      </c>
      <c r="C1049" s="3">
        <v>1105016933.3399999</v>
      </c>
      <c r="D1049" s="3">
        <v>77234626.699999988</v>
      </c>
      <c r="E1049" s="3">
        <v>-29997</v>
      </c>
      <c r="F1049" s="3">
        <v>660279068.57000005</v>
      </c>
      <c r="G1049" s="3">
        <v>1205153637.55</v>
      </c>
      <c r="H1049" s="3">
        <v>314864904.64999998</v>
      </c>
      <c r="J1049" s="4"/>
    </row>
    <row r="1050" spans="1:10">
      <c r="A1050" s="4">
        <v>43530</v>
      </c>
      <c r="B1050" s="3">
        <v>339543731.33999997</v>
      </c>
      <c r="C1050" s="3">
        <v>1104402487.72</v>
      </c>
      <c r="D1050" s="3">
        <v>77440723.680000007</v>
      </c>
      <c r="E1050" s="3">
        <v>-29997</v>
      </c>
      <c r="F1050" s="3">
        <v>661372707.83000004</v>
      </c>
      <c r="G1050" s="3">
        <v>1207398773.71</v>
      </c>
      <c r="H1050" s="3">
        <v>315403881.10000002</v>
      </c>
      <c r="J1050" s="4"/>
    </row>
    <row r="1051" spans="1:10">
      <c r="A1051" s="4">
        <v>43531</v>
      </c>
      <c r="B1051" s="3">
        <v>339514916.42000002</v>
      </c>
      <c r="C1051" s="3">
        <v>1107752851.6900001</v>
      </c>
      <c r="D1051" s="3">
        <v>78190042.700000003</v>
      </c>
      <c r="E1051" s="3">
        <v>-29997</v>
      </c>
      <c r="F1051" s="3">
        <v>663682474.42999995</v>
      </c>
      <c r="G1051" s="3">
        <v>1211388964.0800002</v>
      </c>
      <c r="H1051" s="3">
        <v>315776496.45999998</v>
      </c>
      <c r="J1051" s="4"/>
    </row>
    <row r="1052" spans="1:10">
      <c r="A1052" s="4">
        <v>43532</v>
      </c>
      <c r="B1052" s="3">
        <v>337242368.52999997</v>
      </c>
      <c r="C1052" s="3">
        <v>1102980447.79</v>
      </c>
      <c r="D1052" s="3">
        <v>78264970.359999999</v>
      </c>
      <c r="E1052" s="3">
        <v>-29997</v>
      </c>
      <c r="F1052" s="3">
        <v>662407462.98000002</v>
      </c>
      <c r="G1052" s="3">
        <v>1209718337.8900001</v>
      </c>
      <c r="H1052" s="3">
        <v>315695932.48000002</v>
      </c>
      <c r="J1052" s="4"/>
    </row>
    <row r="1053" spans="1:10">
      <c r="A1053" s="4">
        <v>43535</v>
      </c>
      <c r="B1053" s="3">
        <v>340659183.13</v>
      </c>
      <c r="C1053" s="3">
        <v>1111900771.72</v>
      </c>
      <c r="D1053" s="3">
        <v>79139194.560000002</v>
      </c>
      <c r="E1053" s="3">
        <v>-29997</v>
      </c>
      <c r="F1053" s="3">
        <v>665361070.73000002</v>
      </c>
      <c r="G1053" s="3">
        <v>1211618428.1600001</v>
      </c>
      <c r="H1053" s="3">
        <v>315585545.81</v>
      </c>
      <c r="J1053" s="4"/>
    </row>
    <row r="1054" spans="1:10">
      <c r="A1054" s="4">
        <v>43536</v>
      </c>
      <c r="B1054" s="3">
        <v>341292442.43999994</v>
      </c>
      <c r="C1054" s="3">
        <v>1114441677.3599999</v>
      </c>
      <c r="D1054" s="3">
        <v>79754144.920000002</v>
      </c>
      <c r="E1054" s="3">
        <v>-29997</v>
      </c>
      <c r="F1054" s="3">
        <v>666470236.69000006</v>
      </c>
      <c r="G1054" s="3">
        <v>1213345308.6599998</v>
      </c>
      <c r="H1054" s="3">
        <v>315553219.98000002</v>
      </c>
      <c r="J1054" s="4"/>
    </row>
    <row r="1055" spans="1:10">
      <c r="A1055" s="4">
        <v>43537</v>
      </c>
      <c r="B1055" s="3">
        <v>341385208.86999995</v>
      </c>
      <c r="C1055" s="3">
        <v>1114892172.8499999</v>
      </c>
      <c r="D1055" s="3">
        <v>80411682.229999989</v>
      </c>
      <c r="E1055" s="3">
        <v>-29997</v>
      </c>
      <c r="F1055" s="3">
        <v>666380044.63</v>
      </c>
      <c r="G1055" s="3">
        <v>1213865228.02</v>
      </c>
      <c r="H1055" s="3">
        <v>315517579.75</v>
      </c>
      <c r="J1055" s="4"/>
    </row>
    <row r="1056" spans="1:10">
      <c r="A1056" s="4">
        <v>43538</v>
      </c>
      <c r="B1056" s="3">
        <v>341878971.19999993</v>
      </c>
      <c r="C1056" s="3">
        <v>1116235652.99</v>
      </c>
      <c r="D1056" s="3">
        <v>81428438.920000002</v>
      </c>
      <c r="E1056" s="3">
        <v>-29997</v>
      </c>
      <c r="F1056" s="3">
        <v>667001967.63</v>
      </c>
      <c r="G1056" s="3">
        <v>1215153899.1800001</v>
      </c>
      <c r="H1056" s="3">
        <v>315927432.14999998</v>
      </c>
      <c r="J1056" s="4"/>
    </row>
    <row r="1057" spans="1:10">
      <c r="A1057" s="4">
        <v>43539</v>
      </c>
      <c r="B1057" s="3">
        <v>344072929.98999995</v>
      </c>
      <c r="C1057" s="3">
        <v>1120876337.8499999</v>
      </c>
      <c r="D1057" s="3">
        <v>82400787.510000005</v>
      </c>
      <c r="E1057" s="3">
        <v>-29997</v>
      </c>
      <c r="F1057" s="3">
        <v>668671443.60000002</v>
      </c>
      <c r="G1057" s="3">
        <v>1216605986.21</v>
      </c>
      <c r="H1057" s="3">
        <v>315909998.24000001</v>
      </c>
      <c r="J1057" s="4"/>
    </row>
    <row r="1058" spans="1:10">
      <c r="A1058" s="4">
        <v>43542</v>
      </c>
      <c r="B1058" s="3">
        <v>344835720.87</v>
      </c>
      <c r="C1058" s="3">
        <v>1123454422.45</v>
      </c>
      <c r="D1058" s="3">
        <v>82961877.980000004</v>
      </c>
      <c r="E1058" s="3">
        <v>-29997</v>
      </c>
      <c r="F1058" s="3">
        <v>669447239.4000001</v>
      </c>
      <c r="G1058" s="3">
        <v>1217917957.24</v>
      </c>
      <c r="H1058" s="3">
        <v>315503269.45999998</v>
      </c>
      <c r="J1058" s="4"/>
    </row>
    <row r="1059" spans="1:10">
      <c r="A1059" s="4">
        <v>43543</v>
      </c>
      <c r="B1059" s="3">
        <v>346059355.56999999</v>
      </c>
      <c r="C1059" s="3">
        <v>1125954973.3499999</v>
      </c>
      <c r="D1059" s="3">
        <v>83663068.629999995</v>
      </c>
      <c r="E1059" s="3">
        <v>-29997</v>
      </c>
      <c r="F1059" s="3">
        <v>670450973.38999999</v>
      </c>
      <c r="G1059" s="3">
        <v>1218591963.28</v>
      </c>
      <c r="H1059" s="3">
        <v>314452357.48000002</v>
      </c>
      <c r="J1059" s="4"/>
    </row>
    <row r="1060" spans="1:10">
      <c r="A1060" s="4">
        <v>43544</v>
      </c>
      <c r="B1060" s="3">
        <v>345063591.63</v>
      </c>
      <c r="C1060" s="3">
        <v>1124918470.3499999</v>
      </c>
      <c r="D1060" s="3">
        <v>84141421.799999997</v>
      </c>
      <c r="E1060" s="3">
        <v>-29997</v>
      </c>
      <c r="F1060" s="3">
        <v>670187738.55000007</v>
      </c>
      <c r="G1060" s="3">
        <v>1218564999.55</v>
      </c>
      <c r="H1060" s="3">
        <v>314230428.5</v>
      </c>
      <c r="J1060" s="4"/>
    </row>
    <row r="1061" spans="1:10">
      <c r="A1061" s="4">
        <v>43545</v>
      </c>
      <c r="B1061" s="3">
        <v>345310361.13000005</v>
      </c>
      <c r="C1061" s="3">
        <v>1126448645.9100001</v>
      </c>
      <c r="D1061" s="3">
        <v>84897625.989999995</v>
      </c>
      <c r="E1061" s="3">
        <v>-29997</v>
      </c>
      <c r="F1061" s="3">
        <v>671185594.17000008</v>
      </c>
      <c r="G1061" s="3">
        <v>1220835422.8</v>
      </c>
      <c r="H1061" s="3">
        <v>314244936.66999996</v>
      </c>
      <c r="J1061" s="4"/>
    </row>
    <row r="1062" spans="1:10">
      <c r="A1062" s="4">
        <v>43546</v>
      </c>
      <c r="B1062" s="3">
        <v>342793480.42999995</v>
      </c>
      <c r="C1062" s="3">
        <v>1123002205.6700001</v>
      </c>
      <c r="D1062" s="3">
        <v>85459964.469999999</v>
      </c>
      <c r="E1062" s="3">
        <v>-29997</v>
      </c>
      <c r="F1062" s="3">
        <v>670875985.37999988</v>
      </c>
      <c r="G1062" s="3">
        <v>1222301180.99</v>
      </c>
      <c r="H1062" s="3">
        <v>314092609</v>
      </c>
      <c r="J1062" s="4"/>
    </row>
    <row r="1063" spans="1:10">
      <c r="A1063" s="4">
        <v>43549</v>
      </c>
      <c r="B1063" s="3">
        <v>339824764.98000002</v>
      </c>
      <c r="C1063" s="3">
        <v>1116511179.4799998</v>
      </c>
      <c r="D1063" s="3">
        <v>85507681.159999996</v>
      </c>
      <c r="E1063" s="3">
        <v>-29997</v>
      </c>
      <c r="F1063" s="3">
        <v>669048308.56999993</v>
      </c>
      <c r="G1063" s="3">
        <v>1220589857.6300001</v>
      </c>
      <c r="H1063" s="3">
        <v>313935884.75999999</v>
      </c>
      <c r="J1063" s="4"/>
    </row>
    <row r="1064" spans="1:10">
      <c r="A1064" s="4">
        <v>43550</v>
      </c>
      <c r="B1064" s="3">
        <v>343374690.56999999</v>
      </c>
      <c r="C1064" s="3">
        <v>1125202683.29</v>
      </c>
      <c r="D1064" s="3">
        <v>86489723.670000002</v>
      </c>
      <c r="E1064" s="3">
        <v>-29997</v>
      </c>
      <c r="F1064" s="3">
        <v>671840018.03999984</v>
      </c>
      <c r="G1064" s="3">
        <v>1223531046.1800001</v>
      </c>
      <c r="H1064" s="3">
        <v>313992816.73000002</v>
      </c>
      <c r="J1064" s="4"/>
    </row>
    <row r="1065" spans="1:10">
      <c r="A1065" s="4">
        <v>43551</v>
      </c>
      <c r="B1065" s="3">
        <v>343435792.10000002</v>
      </c>
      <c r="C1065" s="3">
        <v>1126224501.0799999</v>
      </c>
      <c r="D1065" s="3">
        <v>87106584.280000001</v>
      </c>
      <c r="E1065" s="3">
        <v>-29997</v>
      </c>
      <c r="F1065" s="3">
        <v>672967106.25</v>
      </c>
      <c r="G1065" s="3">
        <v>1225520240.4599998</v>
      </c>
      <c r="H1065" s="3">
        <v>314665828.38</v>
      </c>
      <c r="J1065" s="4"/>
    </row>
    <row r="1066" spans="1:10">
      <c r="A1066" s="4">
        <v>43552</v>
      </c>
      <c r="B1066" s="3">
        <v>342907396.46999997</v>
      </c>
      <c r="C1066" s="3">
        <v>1126147267.52</v>
      </c>
      <c r="D1066" s="3">
        <v>88008377.710000008</v>
      </c>
      <c r="E1066" s="3">
        <v>-29997</v>
      </c>
      <c r="F1066" s="3">
        <v>673026024.45000005</v>
      </c>
      <c r="G1066" s="3">
        <v>1224930822.6800001</v>
      </c>
      <c r="H1066" s="3">
        <v>314807309.91000003</v>
      </c>
      <c r="J1066" s="4"/>
    </row>
    <row r="1067" spans="1:10">
      <c r="A1067" s="4">
        <v>43553</v>
      </c>
      <c r="B1067" s="3">
        <v>344796875.06999999</v>
      </c>
      <c r="C1067" s="3">
        <v>1131660964.6099999</v>
      </c>
      <c r="D1067" s="3">
        <v>88696069.899999991</v>
      </c>
      <c r="E1067" s="3">
        <v>-29997</v>
      </c>
      <c r="F1067" s="3">
        <v>674810386.15999997</v>
      </c>
      <c r="G1067" s="3">
        <v>1226903685.3899999</v>
      </c>
      <c r="H1067" s="3">
        <v>314530232.25</v>
      </c>
      <c r="J1067" s="4"/>
    </row>
    <row r="1068" spans="1:10">
      <c r="A1068" s="4">
        <v>43556</v>
      </c>
      <c r="B1068" s="3">
        <v>348345652.53000003</v>
      </c>
      <c r="C1068" s="3">
        <v>1139581182.6900001</v>
      </c>
      <c r="D1068" s="3">
        <v>89624314.209999993</v>
      </c>
      <c r="E1068" s="3">
        <v>-29997</v>
      </c>
      <c r="F1068" s="3">
        <v>677324184.71000004</v>
      </c>
      <c r="G1068" s="3">
        <v>1228232563.0000002</v>
      </c>
      <c r="H1068" s="3">
        <v>314121986.84999996</v>
      </c>
      <c r="J1068" s="4"/>
    </row>
    <row r="1069" spans="1:10">
      <c r="A1069" s="4">
        <v>43557</v>
      </c>
      <c r="B1069" s="3">
        <v>349505025.75999999</v>
      </c>
      <c r="C1069" s="3">
        <v>1143669794.1500001</v>
      </c>
      <c r="D1069" s="3">
        <v>90685907.120000005</v>
      </c>
      <c r="E1069" s="3">
        <v>-29997</v>
      </c>
      <c r="F1069" s="3">
        <v>678948079.45999992</v>
      </c>
      <c r="G1069" s="3">
        <v>1230206121.1699998</v>
      </c>
      <c r="H1069" s="3">
        <v>313989777.59000003</v>
      </c>
      <c r="J1069" s="4"/>
    </row>
    <row r="1070" spans="1:10">
      <c r="A1070" s="4">
        <v>43558</v>
      </c>
      <c r="B1070" s="3">
        <v>351589772.20999998</v>
      </c>
      <c r="C1070" s="3">
        <v>1147735014.8600001</v>
      </c>
      <c r="D1070" s="3">
        <v>91536798.420000002</v>
      </c>
      <c r="E1070" s="3">
        <v>-29997</v>
      </c>
      <c r="F1070" s="3">
        <v>680089849.03000009</v>
      </c>
      <c r="G1070" s="3">
        <v>1230763517.9000001</v>
      </c>
      <c r="H1070" s="3">
        <v>314079729.00999999</v>
      </c>
      <c r="J1070" s="4"/>
    </row>
    <row r="1071" spans="1:10">
      <c r="A1071" s="4">
        <v>43559</v>
      </c>
      <c r="B1071" s="3">
        <v>352157038.87</v>
      </c>
      <c r="C1071" s="3">
        <v>1149589599.24</v>
      </c>
      <c r="D1071" s="3">
        <v>92088778.640000015</v>
      </c>
      <c r="E1071" s="3">
        <v>-29997</v>
      </c>
      <c r="F1071" s="3">
        <v>680756231.16000009</v>
      </c>
      <c r="G1071" s="3">
        <v>1232553233.6400001</v>
      </c>
      <c r="H1071" s="3">
        <v>314120581.22000003</v>
      </c>
      <c r="J1071" s="4"/>
    </row>
    <row r="1072" spans="1:10">
      <c r="A1072" s="4">
        <v>43560</v>
      </c>
      <c r="B1072" s="3">
        <v>352812331.24000001</v>
      </c>
      <c r="C1072" s="3">
        <v>1152763607.8800001</v>
      </c>
      <c r="D1072" s="3">
        <v>93047572.289999992</v>
      </c>
      <c r="E1072" s="3">
        <v>-29997</v>
      </c>
      <c r="F1072" s="3">
        <v>681836743.86000001</v>
      </c>
      <c r="G1072" s="3">
        <v>1234638738.7400002</v>
      </c>
      <c r="H1072" s="3">
        <v>314398586.62</v>
      </c>
      <c r="J1072" s="4"/>
    </row>
    <row r="1073" spans="1:10">
      <c r="A1073" s="4">
        <v>43563</v>
      </c>
      <c r="B1073" s="3">
        <v>351502019.66999996</v>
      </c>
      <c r="C1073" s="3">
        <v>1151843736.6000001</v>
      </c>
      <c r="D1073" s="3">
        <v>93701131.149999991</v>
      </c>
      <c r="E1073" s="3">
        <v>-29997</v>
      </c>
      <c r="F1073" s="3">
        <v>681945792.66000009</v>
      </c>
      <c r="G1073" s="3">
        <v>1235770618.3199999</v>
      </c>
      <c r="H1073" s="3">
        <v>314724050.56999999</v>
      </c>
      <c r="J1073" s="4"/>
    </row>
    <row r="1074" spans="1:10">
      <c r="A1074" s="4">
        <v>43564</v>
      </c>
      <c r="B1074" s="3">
        <v>349568630.44</v>
      </c>
      <c r="C1074" s="3">
        <v>1148239451.26</v>
      </c>
      <c r="D1074" s="3">
        <v>94348434.629999995</v>
      </c>
      <c r="E1074" s="3">
        <v>-29997</v>
      </c>
      <c r="F1074" s="3">
        <v>681577432.94000006</v>
      </c>
      <c r="G1074" s="3">
        <v>1236379014.75</v>
      </c>
      <c r="H1074" s="3">
        <v>314627332.81999999</v>
      </c>
      <c r="J1074" s="4"/>
    </row>
    <row r="1075" spans="1:10">
      <c r="A1075" s="4">
        <v>43565</v>
      </c>
      <c r="B1075" s="3">
        <v>350818215.13</v>
      </c>
      <c r="C1075" s="3">
        <v>1151369986.6799998</v>
      </c>
      <c r="D1075" s="3">
        <v>95321480.219999999</v>
      </c>
      <c r="E1075" s="3">
        <v>-29997</v>
      </c>
      <c r="F1075" s="3">
        <v>682695834.17000008</v>
      </c>
      <c r="G1075" s="3">
        <v>1238098842.3799999</v>
      </c>
      <c r="H1075" s="3">
        <v>314271186.05000001</v>
      </c>
      <c r="J1075" s="4"/>
    </row>
    <row r="1076" spans="1:10">
      <c r="A1076" s="4">
        <v>43566</v>
      </c>
      <c r="B1076" s="3">
        <v>350069933.57999998</v>
      </c>
      <c r="C1076" s="3">
        <v>1150041391.7</v>
      </c>
      <c r="D1076" s="3">
        <v>96108615.309999987</v>
      </c>
      <c r="E1076" s="3">
        <v>-29997</v>
      </c>
      <c r="F1076" s="3">
        <v>682214180.15999997</v>
      </c>
      <c r="G1076" s="3">
        <v>1238751938.25</v>
      </c>
      <c r="H1076" s="3">
        <v>314750331.72999996</v>
      </c>
      <c r="J1076" s="4"/>
    </row>
    <row r="1077" spans="1:10">
      <c r="A1077" s="4">
        <v>43567</v>
      </c>
      <c r="B1077" s="3">
        <v>350814134.39999998</v>
      </c>
      <c r="C1077" s="3">
        <v>1151014780.8099999</v>
      </c>
      <c r="D1077" s="3">
        <v>96727257.849999994</v>
      </c>
      <c r="E1077" s="3">
        <v>-29997</v>
      </c>
      <c r="F1077" s="3">
        <v>682441035.96000004</v>
      </c>
      <c r="G1077" s="3">
        <v>1237854506.5799999</v>
      </c>
      <c r="H1077" s="3">
        <v>314920984.88</v>
      </c>
      <c r="J1077" s="4"/>
    </row>
    <row r="1078" spans="1:10">
      <c r="A1078" s="4">
        <v>43570</v>
      </c>
      <c r="B1078" s="3">
        <v>351591756.28000003</v>
      </c>
      <c r="C1078" s="3">
        <v>1154211910.3800001</v>
      </c>
      <c r="D1078" s="3">
        <v>97564791.969999999</v>
      </c>
      <c r="E1078" s="3">
        <v>-29997</v>
      </c>
      <c r="F1078" s="3">
        <v>683666713.74000001</v>
      </c>
      <c r="G1078" s="3">
        <v>1238881687.4599998</v>
      </c>
      <c r="H1078" s="3">
        <v>314941154.69</v>
      </c>
      <c r="J1078" s="4"/>
    </row>
    <row r="1079" spans="1:10">
      <c r="A1079" s="4">
        <v>43571</v>
      </c>
      <c r="B1079" s="3">
        <v>352770886.33000004</v>
      </c>
      <c r="C1079" s="3">
        <v>1157137673.8799999</v>
      </c>
      <c r="D1079" s="3">
        <v>98555639.129999995</v>
      </c>
      <c r="E1079" s="3">
        <v>-29997</v>
      </c>
      <c r="F1079" s="3">
        <v>684779394.79999995</v>
      </c>
      <c r="G1079" s="3">
        <v>1240455105.53</v>
      </c>
      <c r="H1079" s="3">
        <v>314704960.13</v>
      </c>
      <c r="J1079" s="4"/>
    </row>
    <row r="1080" spans="1:10">
      <c r="A1080" s="4">
        <v>43572</v>
      </c>
      <c r="B1080" s="3">
        <v>353472616.35000002</v>
      </c>
      <c r="C1080" s="3">
        <v>1158838454.5999999</v>
      </c>
      <c r="D1080" s="3">
        <v>99326026.609999999</v>
      </c>
      <c r="E1080" s="3">
        <v>-29997</v>
      </c>
      <c r="F1080" s="3">
        <v>685532677.40999997</v>
      </c>
      <c r="G1080" s="3">
        <v>1240756963.3400002</v>
      </c>
      <c r="H1080" s="3">
        <v>315148680.20999998</v>
      </c>
      <c r="J1080" s="4"/>
    </row>
    <row r="1081" spans="1:10">
      <c r="A1081" s="4">
        <v>43573</v>
      </c>
      <c r="B1081" s="3">
        <v>354578506.51999998</v>
      </c>
      <c r="C1081" s="3">
        <v>1165375913.6900001</v>
      </c>
      <c r="D1081" s="3">
        <v>100112155.84</v>
      </c>
      <c r="E1081" s="3">
        <v>-29997</v>
      </c>
      <c r="F1081" s="3">
        <v>686641969.67000008</v>
      </c>
      <c r="G1081" s="3">
        <v>1243975058.1000001</v>
      </c>
      <c r="H1081" s="3">
        <v>315935082.56999999</v>
      </c>
      <c r="J1081" s="4"/>
    </row>
    <row r="1082" spans="1:10">
      <c r="A1082" s="4">
        <v>43578</v>
      </c>
      <c r="B1082" s="3">
        <v>356112001.56</v>
      </c>
      <c r="C1082" s="3">
        <v>1168928440.0800002</v>
      </c>
      <c r="D1082" s="3">
        <v>101468960.56999999</v>
      </c>
      <c r="E1082" s="3">
        <v>-29997</v>
      </c>
      <c r="F1082" s="3">
        <v>687464766.60000002</v>
      </c>
      <c r="G1082" s="3">
        <v>1245095812.2399998</v>
      </c>
      <c r="H1082" s="3">
        <v>315982921.32999998</v>
      </c>
      <c r="J1082" s="4"/>
    </row>
    <row r="1083" spans="1:10">
      <c r="A1083" s="4">
        <v>43579</v>
      </c>
      <c r="B1083" s="3">
        <v>354819437.79999995</v>
      </c>
      <c r="C1083" s="3">
        <v>1167704372.6700001</v>
      </c>
      <c r="D1083" s="3">
        <v>102340054.83</v>
      </c>
      <c r="E1083" s="3">
        <v>-29997</v>
      </c>
      <c r="F1083" s="3">
        <v>687292067.88999999</v>
      </c>
      <c r="G1083" s="3">
        <v>1246815180.5100002</v>
      </c>
      <c r="H1083" s="3">
        <v>316089435.61000001</v>
      </c>
      <c r="J1083" s="4"/>
    </row>
    <row r="1084" spans="1:10">
      <c r="A1084" s="4">
        <v>43581</v>
      </c>
      <c r="B1084" s="3">
        <v>356183272.14999998</v>
      </c>
      <c r="C1084" s="3">
        <v>1170823647.9300001</v>
      </c>
      <c r="D1084" s="3">
        <v>103100077.53000002</v>
      </c>
      <c r="E1084" s="3">
        <v>-29997</v>
      </c>
      <c r="F1084" s="3">
        <v>688484468.34000003</v>
      </c>
      <c r="G1084" s="3">
        <v>1248444397.6599998</v>
      </c>
      <c r="H1084" s="3">
        <v>316278598.62</v>
      </c>
      <c r="J1084" s="4"/>
    </row>
    <row r="1085" spans="1:10">
      <c r="A1085" s="4">
        <v>43584</v>
      </c>
      <c r="B1085" s="3">
        <v>356575149.56999999</v>
      </c>
      <c r="C1085" s="3">
        <v>1171588426.0899999</v>
      </c>
      <c r="D1085" s="3">
        <v>103530152.53</v>
      </c>
      <c r="E1085" s="3">
        <v>-29997</v>
      </c>
      <c r="F1085" s="3">
        <v>688598332.27999997</v>
      </c>
      <c r="G1085" s="3">
        <v>1249004212.27</v>
      </c>
      <c r="H1085" s="3">
        <v>316859964.97000003</v>
      </c>
      <c r="J1085" s="4"/>
    </row>
    <row r="1086" spans="1:10">
      <c r="A1086" s="4">
        <v>43585</v>
      </c>
      <c r="B1086" s="3">
        <v>355956471.41999996</v>
      </c>
      <c r="C1086" s="3">
        <v>1171073495.27</v>
      </c>
      <c r="D1086" s="3">
        <v>103952709.61</v>
      </c>
      <c r="E1086" s="3">
        <v>-29997</v>
      </c>
      <c r="F1086" s="3">
        <v>688926050.55000007</v>
      </c>
      <c r="G1086" s="3">
        <v>1249817832.0999999</v>
      </c>
      <c r="H1086" s="3">
        <v>316710877.77999997</v>
      </c>
      <c r="J1086" s="4"/>
    </row>
    <row r="1087" spans="1:10">
      <c r="A1087" s="4">
        <v>43587</v>
      </c>
      <c r="B1087" s="3">
        <v>354043428.81000006</v>
      </c>
      <c r="C1087" s="3">
        <v>1166823324.6099999</v>
      </c>
      <c r="D1087" s="3">
        <v>104231900.75999999</v>
      </c>
      <c r="E1087" s="3">
        <v>-29997</v>
      </c>
      <c r="F1087" s="3">
        <v>687643401.82999992</v>
      </c>
      <c r="G1087" s="3">
        <v>1249455892.6600001</v>
      </c>
      <c r="H1087" s="3">
        <v>316732808.44</v>
      </c>
      <c r="J1087" s="4"/>
    </row>
    <row r="1088" spans="1:10">
      <c r="A1088" s="4">
        <v>43588</v>
      </c>
      <c r="B1088" s="3">
        <v>344991607.57999998</v>
      </c>
      <c r="C1088" s="3">
        <v>1169335458.1699998</v>
      </c>
      <c r="D1088" s="3">
        <v>104999174.08</v>
      </c>
      <c r="E1088" s="3">
        <v>-29997</v>
      </c>
      <c r="F1088" s="3">
        <v>688596604.02999997</v>
      </c>
      <c r="G1088" s="3">
        <v>1250779885.24</v>
      </c>
      <c r="H1088" s="3">
        <v>316693378.05999994</v>
      </c>
      <c r="J1088" s="4"/>
    </row>
    <row r="1089" spans="1:10">
      <c r="A1089" s="4">
        <v>43591</v>
      </c>
      <c r="B1089" s="3">
        <v>343685089.36999995</v>
      </c>
      <c r="C1089" s="3">
        <v>1167294898.22</v>
      </c>
      <c r="D1089" s="3">
        <v>102209130.34</v>
      </c>
      <c r="E1089" s="3">
        <v>-29997</v>
      </c>
      <c r="F1089" s="3">
        <v>688031433.25</v>
      </c>
      <c r="G1089" s="3">
        <v>1252567514.71</v>
      </c>
      <c r="H1089" s="3">
        <v>316355201.18000001</v>
      </c>
      <c r="J1089" s="4"/>
    </row>
    <row r="1090" spans="1:10">
      <c r="A1090" s="4">
        <v>43592</v>
      </c>
      <c r="B1090" s="3">
        <v>341323490.65000004</v>
      </c>
      <c r="C1090" s="3">
        <v>1162285244.1400001</v>
      </c>
      <c r="D1090" s="3">
        <v>101710990.36000001</v>
      </c>
      <c r="E1090" s="3">
        <v>-29997</v>
      </c>
      <c r="F1090" s="3">
        <v>686834517.70000005</v>
      </c>
      <c r="G1090" s="3">
        <v>1253321486.22</v>
      </c>
      <c r="H1090" s="3">
        <v>315200010.73000002</v>
      </c>
      <c r="J1090" s="4"/>
    </row>
    <row r="1091" spans="1:10">
      <c r="A1091" s="4">
        <v>43593</v>
      </c>
      <c r="B1091" s="3">
        <v>338048882.58999997</v>
      </c>
      <c r="C1091" s="3">
        <v>1157206523.3599999</v>
      </c>
      <c r="D1091" s="3">
        <v>102248327.63</v>
      </c>
      <c r="E1091" s="3">
        <v>-29997</v>
      </c>
      <c r="F1091" s="3">
        <v>685489112.30000007</v>
      </c>
      <c r="G1091" s="3">
        <v>1253019263.6300001</v>
      </c>
      <c r="H1091" s="3">
        <v>315446869.70000005</v>
      </c>
      <c r="J1091" s="4"/>
    </row>
    <row r="1092" spans="1:10">
      <c r="A1092" s="4">
        <v>43594</v>
      </c>
      <c r="B1092" s="3">
        <v>334454483.33000004</v>
      </c>
      <c r="C1092" s="3">
        <v>1150746713.8299999</v>
      </c>
      <c r="D1092" s="3">
        <v>100621083.67</v>
      </c>
      <c r="E1092" s="3">
        <v>-29997</v>
      </c>
      <c r="F1092" s="3">
        <v>683351279.76999998</v>
      </c>
      <c r="G1092" s="3">
        <v>1251305092.3200002</v>
      </c>
      <c r="H1092" s="3">
        <v>315100952.96000004</v>
      </c>
      <c r="J1092" s="4"/>
    </row>
    <row r="1093" spans="1:10">
      <c r="A1093" s="4">
        <v>43595</v>
      </c>
      <c r="B1093" s="3">
        <v>334992004.49000001</v>
      </c>
      <c r="C1093" s="3">
        <v>1152207107.3200002</v>
      </c>
      <c r="D1093" s="3">
        <v>101165837.67</v>
      </c>
      <c r="E1093" s="3">
        <v>-29997</v>
      </c>
      <c r="F1093" s="3">
        <v>684262657.86000001</v>
      </c>
      <c r="G1093" s="3">
        <v>1252940842.4699998</v>
      </c>
      <c r="H1093" s="3">
        <v>315178309.75999999</v>
      </c>
      <c r="J1093" s="4"/>
    </row>
    <row r="1094" spans="1:10">
      <c r="A1094" s="4">
        <v>43598</v>
      </c>
      <c r="B1094" s="3">
        <v>328881657.27999997</v>
      </c>
      <c r="C1094" s="3">
        <v>1142562582.0799999</v>
      </c>
      <c r="D1094" s="3">
        <v>100988673.23</v>
      </c>
      <c r="E1094" s="3">
        <v>-29997</v>
      </c>
      <c r="F1094" s="3">
        <v>681480946.55999994</v>
      </c>
      <c r="G1094" s="3">
        <v>1251586223.7299998</v>
      </c>
      <c r="H1094" s="3">
        <v>315168655.21000004</v>
      </c>
      <c r="J1094" s="4"/>
    </row>
    <row r="1095" spans="1:10">
      <c r="A1095" s="4">
        <v>43599</v>
      </c>
      <c r="B1095" s="3">
        <v>331013152.54000002</v>
      </c>
      <c r="C1095" s="3">
        <v>1148115248.4499998</v>
      </c>
      <c r="D1095" s="3">
        <v>102045148.47</v>
      </c>
      <c r="E1095" s="3">
        <v>-29997</v>
      </c>
      <c r="F1095" s="3">
        <v>683693676.83999991</v>
      </c>
      <c r="G1095" s="3">
        <v>1253549733.6899998</v>
      </c>
      <c r="H1095" s="3">
        <v>315148846.30000001</v>
      </c>
      <c r="J1095" s="4"/>
    </row>
    <row r="1096" spans="1:10">
      <c r="A1096" s="4">
        <v>43600</v>
      </c>
      <c r="B1096" s="3">
        <v>332619854.28999996</v>
      </c>
      <c r="C1096" s="3">
        <v>1152242677.8199999</v>
      </c>
      <c r="D1096" s="3">
        <v>102865858.92</v>
      </c>
      <c r="E1096" s="3">
        <v>-29997</v>
      </c>
      <c r="F1096" s="3">
        <v>685491599.38999999</v>
      </c>
      <c r="G1096" s="3">
        <v>1255786360.6400001</v>
      </c>
      <c r="H1096" s="3">
        <v>315166091.95000005</v>
      </c>
      <c r="J1096" s="4"/>
    </row>
    <row r="1097" spans="1:10">
      <c r="A1097" s="4">
        <v>43601</v>
      </c>
      <c r="B1097" s="3">
        <v>334569614</v>
      </c>
      <c r="C1097" s="3">
        <v>1158447730.6499999</v>
      </c>
      <c r="D1097" s="3">
        <v>104033651.31999999</v>
      </c>
      <c r="E1097" s="3">
        <v>-29997</v>
      </c>
      <c r="F1097" s="3">
        <v>687475576.63999999</v>
      </c>
      <c r="G1097" s="3">
        <v>1258437070.79</v>
      </c>
      <c r="H1097" s="3">
        <v>315583159.47000003</v>
      </c>
      <c r="J1097" s="4"/>
    </row>
    <row r="1098" spans="1:10">
      <c r="A1098" s="4">
        <v>43602</v>
      </c>
      <c r="B1098" s="3">
        <v>334373234.30000001</v>
      </c>
      <c r="C1098" s="3">
        <v>1158472024.2799997</v>
      </c>
      <c r="D1098" s="3">
        <v>104485354.66</v>
      </c>
      <c r="E1098" s="3">
        <v>-29997</v>
      </c>
      <c r="F1098" s="3">
        <v>688180724.79000008</v>
      </c>
      <c r="G1098" s="3">
        <v>1260010765.8500001</v>
      </c>
      <c r="H1098" s="3">
        <v>315439827.98000002</v>
      </c>
      <c r="J1098" s="4"/>
    </row>
    <row r="1099" spans="1:10">
      <c r="A1099" s="4">
        <v>43605</v>
      </c>
      <c r="B1099" s="3">
        <v>332274198.5</v>
      </c>
      <c r="C1099" s="3">
        <v>1154163516.2600002</v>
      </c>
      <c r="D1099" s="3">
        <v>104623855.65000001</v>
      </c>
      <c r="E1099" s="3">
        <v>-29997</v>
      </c>
      <c r="F1099" s="3">
        <v>686821322.12</v>
      </c>
      <c r="G1099" s="3">
        <v>1259575785.0100002</v>
      </c>
      <c r="H1099" s="3">
        <v>315397313.38999999</v>
      </c>
      <c r="J1099" s="4"/>
    </row>
    <row r="1100" spans="1:10">
      <c r="A1100" s="4">
        <v>43606</v>
      </c>
      <c r="B1100" s="3">
        <v>333406730.32999998</v>
      </c>
      <c r="C1100" s="3">
        <v>1156948475.1400001</v>
      </c>
      <c r="D1100" s="3">
        <v>105349660.14999999</v>
      </c>
      <c r="E1100" s="3">
        <v>-29997</v>
      </c>
      <c r="F1100" s="3">
        <v>687681047.23000002</v>
      </c>
      <c r="G1100" s="3">
        <v>1260475732.29</v>
      </c>
      <c r="H1100" s="3">
        <v>315671551.06</v>
      </c>
      <c r="J1100" s="4"/>
    </row>
    <row r="1101" spans="1:10">
      <c r="A1101" s="4">
        <v>43607</v>
      </c>
      <c r="B1101" s="3">
        <v>333050827.70000005</v>
      </c>
      <c r="C1101" s="3">
        <v>1156694498.95</v>
      </c>
      <c r="D1101" s="3">
        <v>106262646.30000001</v>
      </c>
      <c r="E1101" s="3">
        <v>-29997</v>
      </c>
      <c r="F1101" s="3">
        <v>688101986.59000003</v>
      </c>
      <c r="G1101" s="3">
        <v>1262106039.23</v>
      </c>
      <c r="H1101" s="3">
        <v>315322607.79000002</v>
      </c>
      <c r="J1101" s="4"/>
    </row>
    <row r="1102" spans="1:10">
      <c r="A1102" s="4">
        <v>43608</v>
      </c>
      <c r="B1102" s="3">
        <v>329401484.42000002</v>
      </c>
      <c r="C1102" s="3">
        <v>1148761915.03</v>
      </c>
      <c r="D1102" s="3">
        <v>106185150.13</v>
      </c>
      <c r="E1102" s="3">
        <v>-29997</v>
      </c>
      <c r="F1102" s="3">
        <v>686120613.99000001</v>
      </c>
      <c r="G1102" s="3">
        <v>1261571516.3700001</v>
      </c>
      <c r="H1102" s="3">
        <v>315173992.12</v>
      </c>
      <c r="J1102" s="4"/>
    </row>
    <row r="1103" spans="1:10">
      <c r="A1103" s="4">
        <v>43609</v>
      </c>
      <c r="B1103" s="3">
        <v>329440618.62</v>
      </c>
      <c r="C1103" s="3">
        <v>1149853528.53</v>
      </c>
      <c r="D1103" s="3">
        <v>106693245.23</v>
      </c>
      <c r="E1103" s="3">
        <v>-29997</v>
      </c>
      <c r="F1103" s="3">
        <v>686641993.40999997</v>
      </c>
      <c r="G1103" s="3">
        <v>1263058222.03</v>
      </c>
      <c r="H1103" s="3">
        <v>314462438.38999999</v>
      </c>
      <c r="J1103" s="4"/>
    </row>
    <row r="1104" spans="1:10">
      <c r="A1104" s="4">
        <v>43612</v>
      </c>
      <c r="B1104" s="3">
        <v>329761693.34000003</v>
      </c>
      <c r="C1104" s="3">
        <v>1150663889.26</v>
      </c>
      <c r="D1104" s="3">
        <v>106954555.7</v>
      </c>
      <c r="E1104" s="3">
        <v>-29997</v>
      </c>
      <c r="F1104" s="3">
        <v>687078630.17999995</v>
      </c>
      <c r="G1104" s="3">
        <v>1263417679.6700001</v>
      </c>
      <c r="H1104" s="3">
        <v>314363919.77999997</v>
      </c>
      <c r="J1104" s="4"/>
    </row>
    <row r="1105" spans="1:10">
      <c r="A1105" s="4">
        <v>43613</v>
      </c>
      <c r="B1105" s="3">
        <v>328781561.46000004</v>
      </c>
      <c r="C1105" s="3">
        <v>1148684058.51</v>
      </c>
      <c r="D1105" s="3">
        <v>107081065.59999999</v>
      </c>
      <c r="E1105" s="3">
        <v>-29997</v>
      </c>
      <c r="F1105" s="3">
        <v>686861913.63</v>
      </c>
      <c r="G1105" s="3">
        <v>1264461325.6100001</v>
      </c>
      <c r="H1105" s="3">
        <v>314511649.87</v>
      </c>
      <c r="J1105" s="4"/>
    </row>
    <row r="1106" spans="1:10">
      <c r="A1106" s="4">
        <v>43614</v>
      </c>
      <c r="B1106" s="3">
        <v>326310499.10000002</v>
      </c>
      <c r="C1106" s="3">
        <v>1143352358.6700001</v>
      </c>
      <c r="D1106" s="3">
        <v>107109693.77000001</v>
      </c>
      <c r="E1106" s="3">
        <v>-29997</v>
      </c>
      <c r="F1106" s="3">
        <v>685896856.02999997</v>
      </c>
      <c r="G1106" s="3">
        <v>1265034583.97</v>
      </c>
      <c r="H1106" s="3">
        <v>314573122.92999995</v>
      </c>
      <c r="J1106" s="4"/>
    </row>
    <row r="1107" spans="1:10">
      <c r="A1107" s="4">
        <v>43615</v>
      </c>
      <c r="B1107" s="3">
        <v>327076066.81999999</v>
      </c>
      <c r="C1107" s="3">
        <v>1145298507.9000001</v>
      </c>
      <c r="D1107" s="3">
        <v>102496209.94999999</v>
      </c>
      <c r="E1107" s="3">
        <v>-29997</v>
      </c>
      <c r="F1107" s="3">
        <v>686683697.29000008</v>
      </c>
      <c r="G1107" s="3">
        <v>1266001585.9499998</v>
      </c>
      <c r="H1107" s="3">
        <v>314994250.92000002</v>
      </c>
      <c r="J1107" s="4"/>
    </row>
    <row r="1108" spans="1:10">
      <c r="A1108" s="4">
        <v>43616</v>
      </c>
      <c r="B1108" s="3">
        <v>320961372.62</v>
      </c>
      <c r="C1108" s="3">
        <v>1138733574.3799999</v>
      </c>
      <c r="D1108" s="3">
        <v>102323794.29000001</v>
      </c>
      <c r="E1108" s="3">
        <v>-29997</v>
      </c>
      <c r="F1108" s="3">
        <v>685309730.61999989</v>
      </c>
      <c r="G1108" s="3">
        <v>1266240003.9800003</v>
      </c>
      <c r="H1108" s="3">
        <v>314990153.16000003</v>
      </c>
      <c r="J1108" s="4"/>
    </row>
    <row r="1109" spans="1:10">
      <c r="A1109" s="4">
        <v>43619</v>
      </c>
      <c r="B1109" s="3">
        <v>321301903.75999999</v>
      </c>
      <c r="C1109" s="3">
        <v>1139992762.1500001</v>
      </c>
      <c r="D1109" s="3">
        <v>102976667.22</v>
      </c>
      <c r="E1109" s="3">
        <v>-29997</v>
      </c>
      <c r="F1109" s="3">
        <v>686299840.13</v>
      </c>
      <c r="G1109" s="3">
        <v>1268088433.47</v>
      </c>
      <c r="H1109" s="3">
        <v>314945296.48000002</v>
      </c>
      <c r="J1109" s="4"/>
    </row>
    <row r="1110" spans="1:10">
      <c r="A1110" s="4">
        <v>43620</v>
      </c>
      <c r="B1110" s="3">
        <v>324586302.63</v>
      </c>
      <c r="C1110" s="3">
        <v>1147652818.1599998</v>
      </c>
      <c r="D1110" s="3">
        <v>104196322.33</v>
      </c>
      <c r="E1110" s="3">
        <v>-29997</v>
      </c>
      <c r="F1110" s="3">
        <v>688853077.46000004</v>
      </c>
      <c r="G1110" s="3">
        <v>1272277056.3899999</v>
      </c>
      <c r="H1110" s="3">
        <v>315057665.99000001</v>
      </c>
      <c r="J1110" s="4"/>
    </row>
    <row r="1111" spans="1:10">
      <c r="A1111" s="4">
        <v>43621</v>
      </c>
      <c r="B1111" s="3">
        <v>328150086.55999994</v>
      </c>
      <c r="C1111" s="3">
        <v>1155540779.6200001</v>
      </c>
      <c r="D1111" s="3">
        <v>105846065.39999999</v>
      </c>
      <c r="E1111" s="3">
        <v>-29997</v>
      </c>
      <c r="F1111" s="3">
        <v>691303610.0999999</v>
      </c>
      <c r="G1111" s="3">
        <v>1276912783.51</v>
      </c>
      <c r="H1111" s="3">
        <v>315147150.80000001</v>
      </c>
      <c r="J1111" s="4"/>
    </row>
    <row r="1112" spans="1:10">
      <c r="A1112" s="4">
        <v>43622</v>
      </c>
      <c r="B1112" s="3">
        <v>328703341.51999998</v>
      </c>
      <c r="C1112" s="3">
        <v>1156917987.8300002</v>
      </c>
      <c r="D1112" s="3">
        <v>106264721.69</v>
      </c>
      <c r="E1112" s="3">
        <v>-29997</v>
      </c>
      <c r="F1112" s="3">
        <v>691174937.2700001</v>
      </c>
      <c r="G1112" s="3">
        <v>1278956968.4400001</v>
      </c>
      <c r="H1112" s="3">
        <v>314951898.62</v>
      </c>
      <c r="J1112" s="4"/>
    </row>
    <row r="1113" spans="1:10">
      <c r="A1113" s="4">
        <v>43623</v>
      </c>
      <c r="B1113" s="3">
        <v>331129622.99000001</v>
      </c>
      <c r="C1113" s="3">
        <v>1163256959.1900001</v>
      </c>
      <c r="D1113" s="3">
        <v>107353779.23999999</v>
      </c>
      <c r="E1113" s="3">
        <v>-29997</v>
      </c>
      <c r="F1113" s="3">
        <v>694161784.9000001</v>
      </c>
      <c r="G1113" s="3">
        <v>1282612271.4000001</v>
      </c>
      <c r="H1113" s="3">
        <v>315139526.5</v>
      </c>
      <c r="J1113" s="4"/>
    </row>
    <row r="1114" spans="1:10">
      <c r="A1114" s="4">
        <v>43626</v>
      </c>
      <c r="B1114" s="3">
        <v>332712783.18000001</v>
      </c>
      <c r="C1114" s="3">
        <v>1166755435.5399997</v>
      </c>
      <c r="D1114" s="3">
        <v>108282273.13</v>
      </c>
      <c r="E1114" s="3">
        <v>-29997</v>
      </c>
      <c r="F1114" s="3">
        <v>695151695.45999992</v>
      </c>
      <c r="G1114" s="3">
        <v>1283035508.2299998</v>
      </c>
      <c r="H1114" s="3">
        <v>314601435.35000002</v>
      </c>
      <c r="J1114" s="4"/>
    </row>
    <row r="1115" spans="1:10">
      <c r="A1115" s="4">
        <v>43627</v>
      </c>
      <c r="B1115" s="3">
        <v>334314319.80999994</v>
      </c>
      <c r="C1115" s="3">
        <v>1170523589.1600001</v>
      </c>
      <c r="D1115" s="3">
        <v>108949461.94000001</v>
      </c>
      <c r="E1115" s="3">
        <v>-29997</v>
      </c>
      <c r="F1115" s="3">
        <v>696356211.06999993</v>
      </c>
      <c r="G1115" s="3">
        <v>1284395251.1799998</v>
      </c>
      <c r="H1115" s="3">
        <v>314410179.48000002</v>
      </c>
      <c r="J1115" s="4"/>
    </row>
    <row r="1116" spans="1:10">
      <c r="A1116" s="4">
        <v>43628</v>
      </c>
      <c r="B1116" s="3">
        <v>333213569.92999995</v>
      </c>
      <c r="C1116" s="3">
        <v>1167857344.96</v>
      </c>
      <c r="D1116" s="3">
        <v>109320270.55</v>
      </c>
      <c r="E1116" s="3">
        <v>-29997</v>
      </c>
      <c r="F1116" s="3">
        <v>695635299.49000001</v>
      </c>
      <c r="G1116" s="3">
        <v>1284872837.46</v>
      </c>
      <c r="H1116" s="3">
        <v>314378242.52999997</v>
      </c>
      <c r="J1116" s="4"/>
    </row>
    <row r="1117" spans="1:10">
      <c r="A1117" s="4">
        <v>43629</v>
      </c>
      <c r="B1117" s="3">
        <v>334563582.99000007</v>
      </c>
      <c r="C1117" s="3">
        <v>1171190094.0600002</v>
      </c>
      <c r="D1117" s="3">
        <v>110276526.12</v>
      </c>
      <c r="E1117" s="3">
        <v>-29997</v>
      </c>
      <c r="F1117" s="3">
        <v>697107793.19000006</v>
      </c>
      <c r="G1117" s="3">
        <v>1288174454.5599999</v>
      </c>
      <c r="H1117" s="3">
        <v>314687290.85000002</v>
      </c>
      <c r="J1117" s="4"/>
    </row>
    <row r="1118" spans="1:10">
      <c r="A1118" s="4">
        <v>43630</v>
      </c>
      <c r="B1118" s="3">
        <v>334223783.77999997</v>
      </c>
      <c r="C1118" s="3">
        <v>1170987712.1100001</v>
      </c>
      <c r="D1118" s="3">
        <v>110658152.11</v>
      </c>
      <c r="E1118" s="3">
        <v>-29997</v>
      </c>
      <c r="F1118" s="3">
        <v>697313849.57000005</v>
      </c>
      <c r="G1118" s="3">
        <v>1289369868.9499998</v>
      </c>
      <c r="H1118" s="3">
        <v>314584092.38999999</v>
      </c>
      <c r="J1118" s="4"/>
    </row>
    <row r="1119" spans="1:10">
      <c r="A1119" s="4">
        <v>43633</v>
      </c>
      <c r="B1119" s="3">
        <v>333235402.17000002</v>
      </c>
      <c r="C1119" s="3">
        <v>1169293421.3700001</v>
      </c>
      <c r="D1119" s="3">
        <v>111728249.19</v>
      </c>
      <c r="E1119" s="3">
        <v>-29997</v>
      </c>
      <c r="F1119" s="3">
        <v>697298249.18999994</v>
      </c>
      <c r="G1119" s="3">
        <v>1289511866.1299999</v>
      </c>
      <c r="H1119" s="3">
        <v>314430835.94000006</v>
      </c>
      <c r="J1119" s="4"/>
    </row>
    <row r="1120" spans="1:10">
      <c r="A1120" s="4">
        <v>43634</v>
      </c>
      <c r="B1120" s="3">
        <v>336865643.44999993</v>
      </c>
      <c r="C1120" s="3">
        <v>1179932815.72</v>
      </c>
      <c r="D1120" s="3">
        <v>112972665.84999999</v>
      </c>
      <c r="E1120" s="3">
        <v>-29997</v>
      </c>
      <c r="F1120" s="3">
        <v>701812386.71000004</v>
      </c>
      <c r="G1120" s="3">
        <v>1296489550.52</v>
      </c>
      <c r="H1120" s="3">
        <v>314381575.34000003</v>
      </c>
      <c r="J1120" s="4"/>
    </row>
    <row r="1121" spans="1:10">
      <c r="A1121" s="4">
        <v>43635</v>
      </c>
      <c r="B1121" s="3">
        <v>338383218.52000004</v>
      </c>
      <c r="C1121" s="3">
        <v>1183888082.4200001</v>
      </c>
      <c r="D1121" s="3">
        <v>113873787.98</v>
      </c>
      <c r="E1121" s="3">
        <v>-29997</v>
      </c>
      <c r="F1121" s="3">
        <v>703025957.03999996</v>
      </c>
      <c r="G1121" s="3">
        <v>1296778201.1300001</v>
      </c>
      <c r="H1121" s="3">
        <v>314022042.41999996</v>
      </c>
      <c r="J1121" s="4"/>
    </row>
    <row r="1122" spans="1:10">
      <c r="A1122" s="4">
        <v>43636</v>
      </c>
      <c r="B1122" s="3">
        <v>339662747.36000001</v>
      </c>
      <c r="C1122" s="3">
        <v>1187910177.1300001</v>
      </c>
      <c r="D1122" s="3">
        <v>114681643.19</v>
      </c>
      <c r="E1122" s="3">
        <v>-29997</v>
      </c>
      <c r="F1122" s="3">
        <v>704705294.89999998</v>
      </c>
      <c r="G1122" s="3">
        <v>1299828528.49</v>
      </c>
      <c r="H1122" s="3">
        <v>313922329.06</v>
      </c>
      <c r="J1122" s="4"/>
    </row>
    <row r="1123" spans="1:10">
      <c r="A1123" s="4">
        <v>43637</v>
      </c>
      <c r="B1123" s="3">
        <v>338060322.28999996</v>
      </c>
      <c r="C1123" s="3">
        <v>1184718082.3599999</v>
      </c>
      <c r="D1123" s="3">
        <v>115370362.69</v>
      </c>
      <c r="E1123" s="3">
        <v>-29997</v>
      </c>
      <c r="F1123" s="3">
        <v>703525371.98999989</v>
      </c>
      <c r="G1123" s="3">
        <v>1298727730.3199999</v>
      </c>
      <c r="H1123" s="3">
        <v>313785411.18000001</v>
      </c>
      <c r="J1123" s="4"/>
    </row>
    <row r="1124" spans="1:10">
      <c r="A1124" s="4">
        <v>43640</v>
      </c>
      <c r="B1124" s="3">
        <v>335812782.68000001</v>
      </c>
      <c r="C1124" s="3">
        <v>1180798217.8800001</v>
      </c>
      <c r="D1124" s="3">
        <v>115717792.96000001</v>
      </c>
      <c r="E1124" s="3">
        <v>-29997</v>
      </c>
      <c r="F1124" s="3">
        <v>702449034.42999995</v>
      </c>
      <c r="G1124" s="3">
        <v>1299261829.0900002</v>
      </c>
      <c r="H1124" s="3">
        <v>313557304.17000002</v>
      </c>
      <c r="J1124" s="4"/>
    </row>
    <row r="1125" spans="1:10">
      <c r="A1125" s="4">
        <v>43641</v>
      </c>
      <c r="B1125" s="3">
        <v>334212327.31999999</v>
      </c>
      <c r="C1125" s="3">
        <v>1178496266.9200001</v>
      </c>
      <c r="D1125" s="3">
        <v>116249598.13</v>
      </c>
      <c r="E1125" s="3">
        <v>-29997</v>
      </c>
      <c r="F1125" s="3">
        <v>701972931.5999999</v>
      </c>
      <c r="G1125" s="3">
        <v>1300736761.6599998</v>
      </c>
      <c r="H1125" s="3">
        <v>313341846.11000001</v>
      </c>
      <c r="J1125" s="4"/>
    </row>
    <row r="1126" spans="1:10">
      <c r="A1126" s="4">
        <v>43642</v>
      </c>
      <c r="B1126" s="3">
        <v>333944810.64999998</v>
      </c>
      <c r="C1126" s="3">
        <v>1178498859.5599999</v>
      </c>
      <c r="D1126" s="3">
        <v>116474845.84999999</v>
      </c>
      <c r="E1126" s="3">
        <v>-29997</v>
      </c>
      <c r="F1126" s="3">
        <v>701956920.84000003</v>
      </c>
      <c r="G1126" s="3">
        <v>1300942145.24</v>
      </c>
      <c r="H1126" s="3">
        <v>313599170.05000001</v>
      </c>
      <c r="J1126" s="4"/>
    </row>
    <row r="1127" spans="1:10">
      <c r="A1127" s="4">
        <v>43643</v>
      </c>
      <c r="B1127" s="3">
        <v>335613532.78999996</v>
      </c>
      <c r="C1127" s="3">
        <v>1182263469.1399999</v>
      </c>
      <c r="D1127" s="3">
        <v>117607911.42</v>
      </c>
      <c r="E1127" s="3">
        <v>-29997</v>
      </c>
      <c r="F1127" s="3">
        <v>703784917.4000001</v>
      </c>
      <c r="G1127" s="3">
        <v>1302959903.3299999</v>
      </c>
      <c r="H1127" s="3">
        <v>313292942.91999996</v>
      </c>
      <c r="J1127" s="4"/>
    </row>
    <row r="1128" spans="1:10">
      <c r="A1128" s="4">
        <v>43647</v>
      </c>
      <c r="B1128" s="3">
        <v>340250191.66999996</v>
      </c>
      <c r="C1128" s="3">
        <v>1195144199.8099999</v>
      </c>
      <c r="D1128" s="3">
        <v>119736455.64</v>
      </c>
      <c r="E1128" s="3">
        <v>-29997</v>
      </c>
      <c r="F1128" s="3">
        <v>708993287.1400001</v>
      </c>
      <c r="G1128" s="3">
        <v>1309184483.4100001</v>
      </c>
      <c r="H1128" s="3">
        <v>312301798.43000001</v>
      </c>
      <c r="J1128" s="4"/>
    </row>
    <row r="1129" spans="1:10">
      <c r="A1129" s="4">
        <v>43648</v>
      </c>
      <c r="B1129" s="3">
        <v>341805486.69</v>
      </c>
      <c r="C1129" s="3">
        <v>1199181823.8299999</v>
      </c>
      <c r="D1129" s="3">
        <v>120469403.41</v>
      </c>
      <c r="E1129" s="3">
        <v>-29997</v>
      </c>
      <c r="F1129" s="3">
        <v>710890025.80000007</v>
      </c>
      <c r="G1129" s="3">
        <v>1312383777.7600002</v>
      </c>
      <c r="H1129" s="3">
        <v>312379997.93000001</v>
      </c>
      <c r="J1129" s="4"/>
    </row>
    <row r="1130" spans="1:10">
      <c r="A1130" s="4">
        <v>43649</v>
      </c>
      <c r="B1130" s="3">
        <v>345085631.38</v>
      </c>
      <c r="C1130" s="3">
        <v>1207505465.2</v>
      </c>
      <c r="D1130" s="3">
        <v>122266476.84999999</v>
      </c>
      <c r="E1130" s="3">
        <v>-29997</v>
      </c>
      <c r="F1130" s="3">
        <v>714526585.76999998</v>
      </c>
      <c r="G1130" s="3">
        <v>1317592177.1299999</v>
      </c>
      <c r="H1130" s="3">
        <v>312124928.41000003</v>
      </c>
      <c r="J1130" s="4"/>
    </row>
    <row r="1131" spans="1:10">
      <c r="A1131" s="4">
        <v>43650</v>
      </c>
      <c r="B1131" s="3">
        <v>346591513.73999995</v>
      </c>
      <c r="C1131" s="3">
        <v>1210715563.28</v>
      </c>
      <c r="D1131" s="3">
        <v>123026054.59999999</v>
      </c>
      <c r="E1131" s="3">
        <v>-29997</v>
      </c>
      <c r="F1131" s="3">
        <v>714287337.56000006</v>
      </c>
      <c r="G1131" s="3">
        <v>1318005352.29</v>
      </c>
      <c r="H1131" s="3">
        <v>314957128.61000001</v>
      </c>
      <c r="J1131" s="4"/>
    </row>
    <row r="1132" spans="1:10">
      <c r="A1132" s="4">
        <v>43651</v>
      </c>
      <c r="B1132" s="3">
        <v>346988925.69</v>
      </c>
      <c r="C1132" s="3">
        <v>1211880645.3799999</v>
      </c>
      <c r="D1132" s="3">
        <v>123984611.59</v>
      </c>
      <c r="E1132" s="3">
        <v>-29997</v>
      </c>
      <c r="F1132" s="3">
        <v>714454378.03999996</v>
      </c>
      <c r="G1132" s="3">
        <v>1318736080.9199998</v>
      </c>
      <c r="H1132" s="3">
        <v>314606882.91999996</v>
      </c>
      <c r="J1132" s="4"/>
    </row>
    <row r="1133" spans="1:10">
      <c r="A1133" s="4">
        <v>43654</v>
      </c>
      <c r="B1133" s="3">
        <v>345461410.00999999</v>
      </c>
      <c r="C1133" s="3">
        <v>1208860550.48</v>
      </c>
      <c r="D1133" s="3">
        <v>124114137.3</v>
      </c>
      <c r="E1133" s="3">
        <v>-29997</v>
      </c>
      <c r="F1133" s="3">
        <v>713468248.03999996</v>
      </c>
      <c r="G1133" s="3">
        <v>1318143516.9399998</v>
      </c>
      <c r="H1133" s="3">
        <v>314583574.17000002</v>
      </c>
      <c r="J1133" s="4"/>
    </row>
    <row r="1134" spans="1:10">
      <c r="A1134" s="4">
        <v>43655</v>
      </c>
      <c r="B1134" s="3">
        <v>344553476.98000002</v>
      </c>
      <c r="C1134" s="3">
        <v>1207195182.9299998</v>
      </c>
      <c r="D1134" s="3">
        <v>124793694.85999998</v>
      </c>
      <c r="E1134" s="3">
        <v>-29997</v>
      </c>
      <c r="F1134" s="3">
        <v>713285363.21999991</v>
      </c>
      <c r="G1134" s="3">
        <v>1318922271.5</v>
      </c>
      <c r="H1134" s="3">
        <v>314723789.79000002</v>
      </c>
      <c r="J1134" s="4"/>
    </row>
    <row r="1135" spans="1:10">
      <c r="A1135" s="4">
        <v>43656</v>
      </c>
      <c r="B1135" s="3">
        <v>343788320.97000003</v>
      </c>
      <c r="C1135" s="3">
        <v>1205375420.45</v>
      </c>
      <c r="D1135" s="3">
        <v>125228815.88</v>
      </c>
      <c r="E1135" s="3">
        <v>-29997</v>
      </c>
      <c r="F1135" s="3">
        <v>713034586.89999998</v>
      </c>
      <c r="G1135" s="3">
        <v>1317568062.5600002</v>
      </c>
      <c r="H1135" s="3">
        <v>314753581.76999998</v>
      </c>
      <c r="J1135" s="4"/>
    </row>
    <row r="1136" spans="1:10">
      <c r="A1136" s="4">
        <v>43657</v>
      </c>
      <c r="B1136" s="3">
        <v>344034014.32999998</v>
      </c>
      <c r="C1136" s="3">
        <v>1206686118.8</v>
      </c>
      <c r="D1136" s="3">
        <v>126018254.13999999</v>
      </c>
      <c r="E1136" s="3">
        <v>-29997</v>
      </c>
      <c r="F1136" s="3">
        <v>713577155.16000009</v>
      </c>
      <c r="G1136" s="3">
        <v>1317903287.53</v>
      </c>
      <c r="H1136" s="3">
        <v>315038916.06</v>
      </c>
      <c r="J1136" s="4"/>
    </row>
    <row r="1137" spans="1:10">
      <c r="A1137" s="4">
        <v>43658</v>
      </c>
      <c r="B1137" s="3">
        <v>345755275.89999998</v>
      </c>
      <c r="C1137" s="3">
        <v>1209721343.9300001</v>
      </c>
      <c r="D1137" s="3">
        <v>127068730.7</v>
      </c>
      <c r="E1137" s="3">
        <v>-29997</v>
      </c>
      <c r="F1137" s="3">
        <v>714934947.95999992</v>
      </c>
      <c r="G1137" s="3">
        <v>1318867126.0899999</v>
      </c>
      <c r="H1137" s="3">
        <v>314859931.83999997</v>
      </c>
      <c r="J1137" s="4"/>
    </row>
    <row r="1138" spans="1:10">
      <c r="A1138" s="4">
        <v>43661</v>
      </c>
      <c r="B1138" s="3">
        <v>345954817.50999999</v>
      </c>
      <c r="C1138" s="3">
        <v>1211686898.3600001</v>
      </c>
      <c r="D1138" s="3">
        <v>127974354</v>
      </c>
      <c r="E1138" s="3">
        <v>-29997</v>
      </c>
      <c r="F1138" s="3">
        <v>716293253.1500001</v>
      </c>
      <c r="G1138" s="3">
        <v>1322051944.05</v>
      </c>
      <c r="H1138" s="3">
        <v>314785782.91999996</v>
      </c>
      <c r="J1138" s="4"/>
    </row>
    <row r="1139" spans="1:10">
      <c r="A1139" s="4">
        <v>43662</v>
      </c>
      <c r="B1139" s="3">
        <v>346402531.96999997</v>
      </c>
      <c r="C1139" s="3">
        <v>1212804678.6799998</v>
      </c>
      <c r="D1139" s="3">
        <v>128641807.96000001</v>
      </c>
      <c r="E1139" s="3">
        <v>-29997</v>
      </c>
      <c r="F1139" s="3">
        <v>717170373.28000009</v>
      </c>
      <c r="G1139" s="3">
        <v>1323587831.04</v>
      </c>
      <c r="H1139" s="3">
        <v>314491112.10000002</v>
      </c>
      <c r="J1139" s="4"/>
    </row>
    <row r="1140" spans="1:10">
      <c r="A1140" s="4">
        <v>43663</v>
      </c>
      <c r="B1140" s="3">
        <v>343966610.38999999</v>
      </c>
      <c r="C1140" s="3">
        <v>1207496577.3599999</v>
      </c>
      <c r="D1140" s="3">
        <v>129272897.25999999</v>
      </c>
      <c r="E1140" s="3">
        <v>-29997</v>
      </c>
      <c r="F1140" s="3">
        <v>715463586.13</v>
      </c>
      <c r="G1140" s="3">
        <v>1324547695.0699999</v>
      </c>
      <c r="H1140" s="3">
        <v>314904682.43000001</v>
      </c>
      <c r="J1140" s="4"/>
    </row>
    <row r="1141" spans="1:10">
      <c r="A1141" s="4">
        <v>43664</v>
      </c>
      <c r="B1141" s="3">
        <v>343481630.10000002</v>
      </c>
      <c r="C1141" s="3">
        <v>1207370567.98</v>
      </c>
      <c r="D1141" s="3">
        <v>129936259.16</v>
      </c>
      <c r="E1141" s="3">
        <v>-29997</v>
      </c>
      <c r="F1141" s="3">
        <v>716334226.90999997</v>
      </c>
      <c r="G1141" s="3">
        <v>1326227284.8299999</v>
      </c>
      <c r="H1141" s="3">
        <v>314591428.14999998</v>
      </c>
      <c r="J1141" s="4"/>
    </row>
    <row r="1142" spans="1:10">
      <c r="A1142" s="4">
        <v>43665</v>
      </c>
      <c r="B1142" s="3">
        <v>344169836.37</v>
      </c>
      <c r="C1142" s="3">
        <v>1210376514.4000001</v>
      </c>
      <c r="D1142" s="3">
        <v>130471185.01000001</v>
      </c>
      <c r="E1142" s="3">
        <v>-29997</v>
      </c>
      <c r="F1142" s="3">
        <v>717482151.40999997</v>
      </c>
      <c r="G1142" s="3">
        <v>1328105829.97</v>
      </c>
      <c r="H1142" s="3">
        <v>314578601.90999997</v>
      </c>
      <c r="J1142" s="4"/>
    </row>
    <row r="1143" spans="1:10">
      <c r="A1143" s="4">
        <v>43668</v>
      </c>
      <c r="B1143" s="3">
        <v>343945867.01999998</v>
      </c>
      <c r="C1143" s="3">
        <v>1210671741.49</v>
      </c>
      <c r="D1143" s="3">
        <v>131172680.53</v>
      </c>
      <c r="E1143" s="3">
        <v>-29997</v>
      </c>
      <c r="F1143" s="3">
        <v>717827916.93000007</v>
      </c>
      <c r="G1143" s="3">
        <v>1329084820.1900001</v>
      </c>
      <c r="H1143" s="3">
        <v>314752574.94</v>
      </c>
      <c r="J1143" s="4"/>
    </row>
    <row r="1144" spans="1:10">
      <c r="A1144" s="4">
        <v>43669</v>
      </c>
      <c r="B1144" s="3">
        <v>347949135.64000005</v>
      </c>
      <c r="C1144" s="3">
        <v>1220554077.3099999</v>
      </c>
      <c r="D1144" s="3">
        <v>132786851.05</v>
      </c>
      <c r="E1144" s="3">
        <v>-29997</v>
      </c>
      <c r="F1144" s="3">
        <v>721388616.50999999</v>
      </c>
      <c r="G1144" s="3">
        <v>1333178973.73</v>
      </c>
      <c r="H1144" s="3">
        <v>314816040.52999997</v>
      </c>
      <c r="J1144" s="4"/>
    </row>
    <row r="1145" spans="1:10">
      <c r="A1145" s="4">
        <v>43670</v>
      </c>
      <c r="B1145" s="3">
        <v>349893345.06</v>
      </c>
      <c r="C1145" s="3">
        <v>1225724776.4100001</v>
      </c>
      <c r="D1145" s="3">
        <v>133882103.14999999</v>
      </c>
      <c r="E1145" s="3">
        <v>-29997</v>
      </c>
      <c r="F1145" s="3">
        <v>724003706.51999998</v>
      </c>
      <c r="G1145" s="3">
        <v>1336727031.9100001</v>
      </c>
      <c r="H1145" s="3">
        <v>314788012.28000003</v>
      </c>
      <c r="J1145" s="4"/>
    </row>
    <row r="1146" spans="1:10">
      <c r="A1146" s="4">
        <v>43671</v>
      </c>
      <c r="B1146" s="3">
        <v>348194161.22000003</v>
      </c>
      <c r="C1146" s="3">
        <v>1222377863.8599999</v>
      </c>
      <c r="D1146" s="3">
        <v>134378999.20000002</v>
      </c>
      <c r="E1146" s="3">
        <v>-29997</v>
      </c>
      <c r="F1146" s="3">
        <v>723084408.81000006</v>
      </c>
      <c r="G1146" s="3">
        <v>1336914700.3899999</v>
      </c>
      <c r="H1146" s="3">
        <v>314765874.89999998</v>
      </c>
      <c r="J1146" s="4"/>
    </row>
    <row r="1147" spans="1:10">
      <c r="A1147" s="4">
        <v>43672</v>
      </c>
      <c r="B1147" s="3">
        <v>348765022.36000001</v>
      </c>
      <c r="C1147" s="3">
        <v>1223945160.2900002</v>
      </c>
      <c r="D1147" s="3">
        <v>135199634.69999999</v>
      </c>
      <c r="E1147" s="3">
        <v>-29997</v>
      </c>
      <c r="F1147" s="3">
        <v>723858613.63</v>
      </c>
      <c r="G1147" s="3">
        <v>1338905533.4100001</v>
      </c>
      <c r="H1147" s="3">
        <v>314768666</v>
      </c>
      <c r="J1147" s="4"/>
    </row>
    <row r="1148" spans="1:10">
      <c r="A1148" s="4">
        <v>43675</v>
      </c>
      <c r="B1148" s="3">
        <v>348286410.43000001</v>
      </c>
      <c r="C1148" s="3">
        <v>1223192518.2600002</v>
      </c>
      <c r="D1148" s="3">
        <v>135656268.10999998</v>
      </c>
      <c r="E1148" s="3">
        <v>-29997</v>
      </c>
      <c r="F1148" s="3">
        <v>723838048.38</v>
      </c>
      <c r="G1148" s="3">
        <v>1339978047.9200003</v>
      </c>
      <c r="H1148" s="3">
        <v>314601131.45999998</v>
      </c>
      <c r="J1148" s="4"/>
    </row>
    <row r="1149" spans="1:10">
      <c r="A1149" s="4">
        <v>43676</v>
      </c>
      <c r="B1149" s="3">
        <v>346541158.13</v>
      </c>
      <c r="C1149" s="3">
        <v>1219270924.5599999</v>
      </c>
      <c r="D1149" s="3">
        <v>135995229.66</v>
      </c>
      <c r="E1149" s="3">
        <v>-29997</v>
      </c>
      <c r="F1149" s="3">
        <v>722755683.12</v>
      </c>
      <c r="G1149" s="3">
        <v>1339414175.95</v>
      </c>
      <c r="H1149" s="3">
        <v>314734598.19999999</v>
      </c>
      <c r="J1149" s="4"/>
    </row>
    <row r="1150" spans="1:10">
      <c r="A1150" s="4">
        <v>43677</v>
      </c>
      <c r="B1150" s="3">
        <v>345341316.74000001</v>
      </c>
      <c r="C1150" s="3">
        <v>1217574007.9400001</v>
      </c>
      <c r="D1150" s="3">
        <v>136620497.39000002</v>
      </c>
      <c r="E1150" s="3">
        <v>-29997</v>
      </c>
      <c r="F1150" s="3">
        <v>722924455.20000005</v>
      </c>
      <c r="G1150" s="3">
        <v>1341707769.1499999</v>
      </c>
      <c r="H1150" s="3">
        <v>315019837.83999997</v>
      </c>
      <c r="J1150" s="4"/>
    </row>
    <row r="1151" spans="1:10">
      <c r="A1151" s="4">
        <v>43678</v>
      </c>
      <c r="B1151" s="3">
        <v>346295762.73000002</v>
      </c>
      <c r="C1151" s="3">
        <v>1220179886.73</v>
      </c>
      <c r="D1151" s="3">
        <v>137373134.13999999</v>
      </c>
      <c r="E1151" s="3">
        <v>-29997</v>
      </c>
      <c r="F1151" s="3">
        <v>724136460.83999991</v>
      </c>
      <c r="G1151" s="3">
        <v>1343130039.0699999</v>
      </c>
      <c r="H1151" s="3">
        <v>316558803.16000003</v>
      </c>
      <c r="J1151" s="4"/>
    </row>
    <row r="1152" spans="1:10">
      <c r="A1152" s="4">
        <v>43679</v>
      </c>
      <c r="B1152" s="3">
        <v>340172088.05000001</v>
      </c>
      <c r="C1152" s="3">
        <v>1206766877.6000001</v>
      </c>
      <c r="D1152" s="3">
        <v>136918089.84999999</v>
      </c>
      <c r="E1152" s="3">
        <v>-29997</v>
      </c>
      <c r="F1152" s="3">
        <v>720467345.1500001</v>
      </c>
      <c r="G1152" s="3">
        <v>1342483712.49</v>
      </c>
      <c r="H1152" s="3">
        <v>316449986.92000002</v>
      </c>
      <c r="J1152" s="4"/>
    </row>
    <row r="1153" spans="1:10">
      <c r="A1153" s="4">
        <v>43682</v>
      </c>
      <c r="B1153" s="3">
        <v>329573114.65999997</v>
      </c>
      <c r="C1153" s="3">
        <v>1194412789.98</v>
      </c>
      <c r="D1153" s="3">
        <v>136180694.56</v>
      </c>
      <c r="E1153" s="3">
        <v>-29997</v>
      </c>
      <c r="F1153" s="3">
        <v>714717097.88999999</v>
      </c>
      <c r="G1153" s="3">
        <v>1340718460.28</v>
      </c>
      <c r="H1153" s="3">
        <v>316793585.10000002</v>
      </c>
      <c r="J1153" s="4"/>
    </row>
    <row r="1154" spans="1:10">
      <c r="A1154" s="4">
        <v>43683</v>
      </c>
      <c r="B1154" s="3">
        <v>329729718.13</v>
      </c>
      <c r="C1154" s="3">
        <v>1195956261.1800001</v>
      </c>
      <c r="D1154" s="3">
        <v>137239375.81</v>
      </c>
      <c r="E1154" s="3">
        <v>-29997</v>
      </c>
      <c r="F1154" s="3">
        <v>715609080.78999996</v>
      </c>
      <c r="G1154" s="3">
        <v>1343310758.78</v>
      </c>
      <c r="H1154" s="3">
        <v>316939697.63999999</v>
      </c>
      <c r="J1154" s="4"/>
    </row>
    <row r="1155" spans="1:10">
      <c r="A1155" s="4">
        <v>43684</v>
      </c>
      <c r="B1155" s="3">
        <v>330456619.38</v>
      </c>
      <c r="C1155" s="3">
        <v>1199331476.25</v>
      </c>
      <c r="D1155" s="3">
        <v>138281132.33000001</v>
      </c>
      <c r="E1155" s="3">
        <v>-29997</v>
      </c>
      <c r="F1155" s="3">
        <v>717541501.30000007</v>
      </c>
      <c r="G1155" s="3">
        <v>1347309646.6500001</v>
      </c>
      <c r="H1155" s="3">
        <v>317140639.01999998</v>
      </c>
      <c r="J1155" s="4"/>
    </row>
    <row r="1156" spans="1:10">
      <c r="A1156" s="4">
        <v>43685</v>
      </c>
      <c r="B1156" s="3">
        <v>334911780.86000001</v>
      </c>
      <c r="C1156" s="3">
        <v>1209718871.8100002</v>
      </c>
      <c r="D1156" s="3">
        <v>139717501.56</v>
      </c>
      <c r="E1156" s="3">
        <v>-29997</v>
      </c>
      <c r="F1156" s="3">
        <v>720355117.02999997</v>
      </c>
      <c r="G1156" s="3">
        <v>1349793896.8699999</v>
      </c>
      <c r="H1156" s="3">
        <v>317766616.03999996</v>
      </c>
      <c r="J1156" s="4"/>
    </row>
    <row r="1157" spans="1:10">
      <c r="A1157" s="4">
        <v>43686</v>
      </c>
      <c r="B1157" s="3">
        <v>333875192.29000002</v>
      </c>
      <c r="C1157" s="3">
        <v>1206117121.6099999</v>
      </c>
      <c r="D1157" s="3">
        <v>140261247.66999999</v>
      </c>
      <c r="E1157" s="3">
        <v>-29997</v>
      </c>
      <c r="F1157" s="3">
        <v>719109819.63</v>
      </c>
      <c r="G1157" s="3">
        <v>1347726262.7</v>
      </c>
      <c r="H1157" s="3">
        <v>317084366.09999996</v>
      </c>
      <c r="J1157" s="4"/>
    </row>
    <row r="1158" spans="1:10">
      <c r="A1158" s="4">
        <v>43689</v>
      </c>
      <c r="B1158" s="3">
        <v>331899237.49000001</v>
      </c>
      <c r="C1158" s="3">
        <v>1202596832.01</v>
      </c>
      <c r="D1158" s="3">
        <v>140248018.31999999</v>
      </c>
      <c r="E1158" s="3">
        <v>-29997</v>
      </c>
      <c r="F1158" s="3">
        <v>718897920.01999998</v>
      </c>
      <c r="G1158" s="3">
        <v>1349815294.4399998</v>
      </c>
      <c r="H1158" s="3">
        <v>317289582.46999997</v>
      </c>
      <c r="J1158" s="4"/>
    </row>
    <row r="1159" spans="1:10">
      <c r="A1159" s="4">
        <v>43690</v>
      </c>
      <c r="B1159" s="3">
        <v>334043267.44</v>
      </c>
      <c r="C1159" s="3">
        <v>1207386066.1999998</v>
      </c>
      <c r="D1159" s="3">
        <v>141012584.32999998</v>
      </c>
      <c r="E1159" s="3">
        <v>-29997</v>
      </c>
      <c r="F1159" s="3">
        <v>721075980.32999992</v>
      </c>
      <c r="G1159" s="3">
        <v>1353084616.1099999</v>
      </c>
      <c r="H1159" s="3">
        <v>317810861.35000002</v>
      </c>
      <c r="J1159" s="4"/>
    </row>
    <row r="1160" spans="1:10">
      <c r="A1160" s="4">
        <v>43691</v>
      </c>
      <c r="B1160" s="3">
        <v>329947083.15999997</v>
      </c>
      <c r="C1160" s="3">
        <v>1198320828.3500001</v>
      </c>
      <c r="D1160" s="3">
        <v>140481825.25</v>
      </c>
      <c r="E1160" s="3">
        <v>-29997</v>
      </c>
      <c r="F1160" s="3">
        <v>719635264.82999992</v>
      </c>
      <c r="G1160" s="3">
        <v>1354382368.99</v>
      </c>
      <c r="H1160" s="3">
        <v>317915196.10000002</v>
      </c>
      <c r="J1160" s="4"/>
    </row>
    <row r="1161" spans="1:10">
      <c r="A1161" s="4">
        <v>43693</v>
      </c>
      <c r="B1161" s="3">
        <v>332230228.73000002</v>
      </c>
      <c r="C1161" s="3">
        <v>1203899302.6199999</v>
      </c>
      <c r="D1161" s="3">
        <v>141656532.28</v>
      </c>
      <c r="E1161" s="3">
        <v>-29997</v>
      </c>
      <c r="F1161" s="3">
        <v>721826455.92000008</v>
      </c>
      <c r="G1161" s="3">
        <v>1357465839.55</v>
      </c>
      <c r="H1161" s="3">
        <v>318136692.92000002</v>
      </c>
      <c r="J1161" s="4"/>
    </row>
    <row r="1162" spans="1:10">
      <c r="A1162" s="4">
        <v>43696</v>
      </c>
      <c r="B1162" s="3">
        <v>335859553.46000004</v>
      </c>
      <c r="C1162" s="3">
        <v>1211940990.6700001</v>
      </c>
      <c r="D1162" s="3">
        <v>142761506.37</v>
      </c>
      <c r="E1162" s="3">
        <v>-29997</v>
      </c>
      <c r="F1162" s="3">
        <v>723803072.25</v>
      </c>
      <c r="G1162" s="3">
        <v>1358027785.3099999</v>
      </c>
      <c r="H1162" s="3">
        <v>318035070.83999997</v>
      </c>
      <c r="J1162" s="4"/>
    </row>
    <row r="1163" spans="1:10">
      <c r="A1163" s="4">
        <v>43697</v>
      </c>
      <c r="B1163" s="3">
        <v>334913425.63</v>
      </c>
      <c r="C1163" s="3">
        <v>1210415941.9400001</v>
      </c>
      <c r="D1163" s="3">
        <v>143033210.18000001</v>
      </c>
      <c r="E1163" s="3">
        <v>-29997</v>
      </c>
      <c r="F1163" s="3">
        <v>724039506.72000003</v>
      </c>
      <c r="G1163" s="3">
        <v>1359685829.74</v>
      </c>
      <c r="H1163" s="3">
        <v>317601624.5</v>
      </c>
      <c r="J1163" s="4"/>
    </row>
    <row r="1164" spans="1:10">
      <c r="A1164" s="4">
        <v>43698</v>
      </c>
      <c r="B1164" s="3">
        <v>337290867.64000005</v>
      </c>
      <c r="C1164" s="3">
        <v>1215820296.7</v>
      </c>
      <c r="D1164" s="3">
        <v>144025139.47</v>
      </c>
      <c r="E1164" s="3">
        <v>-29997</v>
      </c>
      <c r="F1164" s="3">
        <v>725953097.32999992</v>
      </c>
      <c r="G1164" s="3">
        <v>1361223830.0199997</v>
      </c>
      <c r="H1164" s="3">
        <v>317443118.37</v>
      </c>
      <c r="J1164" s="4"/>
    </row>
    <row r="1165" spans="1:10">
      <c r="A1165" s="4">
        <v>43699</v>
      </c>
      <c r="B1165" s="3">
        <v>337595225.28999996</v>
      </c>
      <c r="C1165" s="3">
        <v>1216287041.28</v>
      </c>
      <c r="D1165" s="3">
        <v>144332242.76999998</v>
      </c>
      <c r="E1165" s="3">
        <v>-29997</v>
      </c>
      <c r="F1165" s="3">
        <v>725820479.50000012</v>
      </c>
      <c r="G1165" s="3">
        <v>1361122986.9699998</v>
      </c>
      <c r="H1165" s="3">
        <v>318114536.86000001</v>
      </c>
      <c r="J1165" s="4"/>
    </row>
    <row r="1166" spans="1:10">
      <c r="A1166" s="4">
        <v>43700</v>
      </c>
      <c r="B1166" s="3">
        <v>333542900.18999994</v>
      </c>
      <c r="C1166" s="3">
        <v>1207658540.7100003</v>
      </c>
      <c r="D1166" s="3">
        <v>143913130.13</v>
      </c>
      <c r="E1166" s="3">
        <v>-29997</v>
      </c>
      <c r="F1166" s="3">
        <v>723416685.23000002</v>
      </c>
      <c r="G1166" s="3">
        <v>1360339573.3400002</v>
      </c>
      <c r="H1166" s="3">
        <v>317952387.63</v>
      </c>
      <c r="J1166" s="4"/>
    </row>
    <row r="1167" spans="1:10">
      <c r="A1167" s="4">
        <v>43703</v>
      </c>
      <c r="B1167" s="3">
        <v>333428045.63</v>
      </c>
      <c r="C1167" s="3">
        <v>1207289738.5699999</v>
      </c>
      <c r="D1167" s="3">
        <v>144570869.41999999</v>
      </c>
      <c r="E1167" s="3">
        <v>-29997</v>
      </c>
      <c r="F1167" s="3">
        <v>723592907.32999992</v>
      </c>
      <c r="G1167" s="3">
        <v>1360918360.9400001</v>
      </c>
      <c r="H1167" s="3">
        <v>317993858.38999999</v>
      </c>
      <c r="J1167" s="4"/>
    </row>
    <row r="1168" spans="1:10">
      <c r="A1168" s="4">
        <v>43704</v>
      </c>
      <c r="B1168" s="3">
        <v>334379145.73999995</v>
      </c>
      <c r="C1168" s="3">
        <v>1210796565.29</v>
      </c>
      <c r="D1168" s="3">
        <v>145133792.88999999</v>
      </c>
      <c r="E1168" s="3">
        <v>-29997</v>
      </c>
      <c r="F1168" s="3">
        <v>725776824.18000007</v>
      </c>
      <c r="G1168" s="3">
        <v>1365246506.5599999</v>
      </c>
      <c r="H1168" s="3">
        <v>318184765.22000003</v>
      </c>
      <c r="J1168" s="4"/>
    </row>
    <row r="1169" spans="1:10">
      <c r="A1169" s="4">
        <v>43705</v>
      </c>
      <c r="B1169" s="3">
        <v>335241722.36000007</v>
      </c>
      <c r="C1169" s="3">
        <v>1213004859.72</v>
      </c>
      <c r="D1169" s="3">
        <v>145896813.66</v>
      </c>
      <c r="E1169" s="3">
        <v>-29997</v>
      </c>
      <c r="F1169" s="3">
        <v>727115585.32999992</v>
      </c>
      <c r="G1169" s="3">
        <v>1367632315.5400002</v>
      </c>
      <c r="H1169" s="3">
        <v>318160950.44999999</v>
      </c>
      <c r="J1169" s="4"/>
    </row>
    <row r="1170" spans="1:10">
      <c r="A1170" s="4">
        <v>43706</v>
      </c>
      <c r="B1170" s="3">
        <v>338492558.66000003</v>
      </c>
      <c r="C1170" s="3">
        <v>1220520840.8900001</v>
      </c>
      <c r="D1170" s="3">
        <v>147021020.05000001</v>
      </c>
      <c r="E1170" s="3">
        <v>-29997</v>
      </c>
      <c r="F1170" s="3">
        <v>729705770.93999994</v>
      </c>
      <c r="G1170" s="3">
        <v>1370145658.6099999</v>
      </c>
      <c r="H1170" s="3">
        <v>318295794.56</v>
      </c>
      <c r="J1170" s="4"/>
    </row>
    <row r="1171" spans="1:10">
      <c r="A1171" s="4">
        <v>43707</v>
      </c>
      <c r="B1171" s="3">
        <v>340851729.23000002</v>
      </c>
      <c r="C1171" s="3">
        <v>1226213532.3999999</v>
      </c>
      <c r="D1171" s="3">
        <v>148204706.92000002</v>
      </c>
      <c r="E1171" s="3">
        <v>-29997</v>
      </c>
      <c r="F1171" s="3">
        <v>731822741.25999999</v>
      </c>
      <c r="G1171" s="3">
        <v>1372164454.99</v>
      </c>
      <c r="H1171" s="3">
        <v>318389776.69999999</v>
      </c>
      <c r="J1171" s="4"/>
    </row>
    <row r="1172" spans="1:10">
      <c r="A1172" s="4">
        <v>43710</v>
      </c>
      <c r="B1172" s="3">
        <v>341932594.86000001</v>
      </c>
      <c r="C1172" s="3">
        <v>1228613442.99</v>
      </c>
      <c r="D1172" s="3">
        <v>148907799.32999998</v>
      </c>
      <c r="E1172" s="3">
        <v>-29997</v>
      </c>
      <c r="F1172" s="3">
        <v>732644410.14999998</v>
      </c>
      <c r="G1172" s="3">
        <v>1373239581.6699998</v>
      </c>
      <c r="H1172" s="3">
        <v>318463942.33999997</v>
      </c>
      <c r="J1172" s="4"/>
    </row>
    <row r="1173" spans="1:10">
      <c r="A1173" s="4">
        <v>43711</v>
      </c>
      <c r="B1173" s="3">
        <v>341274785.25999999</v>
      </c>
      <c r="C1173" s="3">
        <v>1227446603.6299999</v>
      </c>
      <c r="D1173" s="3">
        <v>149011446.03</v>
      </c>
      <c r="E1173" s="3">
        <v>-29997</v>
      </c>
      <c r="F1173" s="3">
        <v>732663004.68000007</v>
      </c>
      <c r="G1173" s="3">
        <v>1374535589.22</v>
      </c>
      <c r="H1173" s="3">
        <v>318279889.31999999</v>
      </c>
      <c r="J1173" s="4"/>
    </row>
    <row r="1174" spans="1:10">
      <c r="A1174" s="4">
        <v>43712</v>
      </c>
      <c r="B1174" s="3">
        <v>343273373.82999998</v>
      </c>
      <c r="C1174" s="3">
        <v>1232560396.99</v>
      </c>
      <c r="D1174" s="3">
        <v>150213003.12</v>
      </c>
      <c r="E1174" s="3">
        <v>-29997</v>
      </c>
      <c r="F1174" s="3">
        <v>734306973.87999988</v>
      </c>
      <c r="G1174" s="3">
        <v>1376945439.49</v>
      </c>
      <c r="H1174" s="3">
        <v>318528415.41999996</v>
      </c>
      <c r="J1174" s="4"/>
    </row>
    <row r="1175" spans="1:10">
      <c r="A1175" s="4">
        <v>43713</v>
      </c>
      <c r="B1175" s="3">
        <v>347455973.92000002</v>
      </c>
      <c r="C1175" s="3">
        <v>1241633785.9200001</v>
      </c>
      <c r="D1175" s="3">
        <v>151744518.22</v>
      </c>
      <c r="E1175" s="3">
        <v>-29997</v>
      </c>
      <c r="F1175" s="3">
        <v>736357389.36000001</v>
      </c>
      <c r="G1175" s="3">
        <v>1376436139.2</v>
      </c>
      <c r="H1175" s="3">
        <v>318418891.46999997</v>
      </c>
      <c r="J1175" s="4"/>
    </row>
    <row r="1176" spans="1:10">
      <c r="A1176" s="4">
        <v>43714</v>
      </c>
      <c r="B1176" s="3">
        <v>349022859.08000004</v>
      </c>
      <c r="C1176" s="3">
        <v>1246168057.1599998</v>
      </c>
      <c r="D1176" s="3">
        <v>153217458.59999999</v>
      </c>
      <c r="E1176" s="3">
        <v>-29997</v>
      </c>
      <c r="F1176" s="3">
        <v>738431353.96999991</v>
      </c>
      <c r="G1176" s="3">
        <v>1380940478.9700003</v>
      </c>
      <c r="H1176" s="3">
        <v>318530947.74000001</v>
      </c>
      <c r="J1176" s="4"/>
    </row>
    <row r="1177" spans="1:10">
      <c r="A1177" s="4">
        <v>43717</v>
      </c>
      <c r="B1177" s="3">
        <v>350166811.21000004</v>
      </c>
      <c r="C1177" s="3">
        <v>1248324429.7600002</v>
      </c>
      <c r="D1177" s="3">
        <v>153997382.90000001</v>
      </c>
      <c r="E1177" s="3">
        <v>-29997</v>
      </c>
      <c r="F1177" s="3">
        <v>738794078.68999994</v>
      </c>
      <c r="G1177" s="3">
        <v>1379439466.0800002</v>
      </c>
      <c r="H1177" s="3">
        <v>318107693.39999998</v>
      </c>
      <c r="J1177" s="4"/>
    </row>
    <row r="1178" spans="1:10">
      <c r="A1178" s="4">
        <v>43718</v>
      </c>
      <c r="B1178" s="3">
        <v>352691955.60000002</v>
      </c>
      <c r="C1178" s="3">
        <v>1253650368.1700003</v>
      </c>
      <c r="D1178" s="3">
        <v>154879638.44</v>
      </c>
      <c r="E1178" s="3">
        <v>-29997</v>
      </c>
      <c r="F1178" s="3">
        <v>740292822.53999996</v>
      </c>
      <c r="G1178" s="3">
        <v>1379596734.2500002</v>
      </c>
      <c r="H1178" s="3">
        <v>317961073.93000001</v>
      </c>
      <c r="J1178" s="4"/>
    </row>
    <row r="1179" spans="1:10">
      <c r="A1179" s="4">
        <v>43719</v>
      </c>
      <c r="B1179" s="3">
        <v>357190935.69999999</v>
      </c>
      <c r="C1179" s="3">
        <v>1264990668.3600001</v>
      </c>
      <c r="D1179" s="3">
        <v>156757246.14000002</v>
      </c>
      <c r="E1179" s="3">
        <v>-29997</v>
      </c>
      <c r="F1179" s="3">
        <v>744316530.97000003</v>
      </c>
      <c r="G1179" s="3">
        <v>1383094293.7899997</v>
      </c>
      <c r="H1179" s="3">
        <v>318161928.66000003</v>
      </c>
      <c r="J1179" s="4"/>
    </row>
    <row r="1180" spans="1:10">
      <c r="A1180" s="4">
        <v>43720</v>
      </c>
      <c r="B1180" s="3">
        <v>357267704.48000002</v>
      </c>
      <c r="C1180" s="3">
        <v>1265447417.05</v>
      </c>
      <c r="D1180" s="3">
        <v>157901735.34999999</v>
      </c>
      <c r="E1180" s="3">
        <v>-29997</v>
      </c>
      <c r="F1180" s="3">
        <v>744805022.53999996</v>
      </c>
      <c r="G1180" s="3">
        <v>1384621805.21</v>
      </c>
      <c r="H1180" s="3">
        <v>318208881.05000001</v>
      </c>
      <c r="J1180" s="4"/>
    </row>
    <row r="1181" spans="1:10">
      <c r="A1181" s="4">
        <v>43721</v>
      </c>
      <c r="B1181" s="3">
        <v>358189929.01999998</v>
      </c>
      <c r="C1181" s="3">
        <v>1267663060.9200001</v>
      </c>
      <c r="D1181" s="3">
        <v>158595467.72999999</v>
      </c>
      <c r="E1181" s="3">
        <v>-29997</v>
      </c>
      <c r="F1181" s="3">
        <v>744922472.85000002</v>
      </c>
      <c r="G1181" s="3">
        <v>1383882596.1099999</v>
      </c>
      <c r="H1181" s="3">
        <v>318194793.35000002</v>
      </c>
      <c r="J1181" s="4"/>
    </row>
    <row r="1182" spans="1:10">
      <c r="A1182" s="4">
        <v>43724</v>
      </c>
      <c r="B1182" s="3">
        <v>357262206.68000001</v>
      </c>
      <c r="C1182" s="3">
        <v>1268036097.7700002</v>
      </c>
      <c r="D1182" s="3">
        <v>159601335.93000001</v>
      </c>
      <c r="E1182" s="3">
        <v>-29997</v>
      </c>
      <c r="F1182" s="3">
        <v>746300432.5</v>
      </c>
      <c r="G1182" s="3">
        <v>1387929145.9200001</v>
      </c>
      <c r="H1182" s="3">
        <v>318234781.43000001</v>
      </c>
      <c r="J1182" s="4"/>
    </row>
    <row r="1183" spans="1:10">
      <c r="A1183" s="4">
        <v>43725</v>
      </c>
      <c r="B1183" s="3">
        <v>354765451.20000005</v>
      </c>
      <c r="C1183" s="3">
        <v>1263529622.1300001</v>
      </c>
      <c r="D1183" s="3">
        <v>159901361.24000001</v>
      </c>
      <c r="E1183" s="3">
        <v>-29997</v>
      </c>
      <c r="F1183" s="3">
        <v>744689626.86000001</v>
      </c>
      <c r="G1183" s="3">
        <v>1386917740.6199999</v>
      </c>
      <c r="H1183" s="3">
        <v>318214528.24000001</v>
      </c>
      <c r="J1183" s="4"/>
    </row>
    <row r="1184" spans="1:10">
      <c r="A1184" s="4">
        <v>43726</v>
      </c>
      <c r="B1184" s="3">
        <v>354243347.69000006</v>
      </c>
      <c r="C1184" s="3">
        <v>1263754664.5</v>
      </c>
      <c r="D1184" s="3">
        <v>160657676.97999999</v>
      </c>
      <c r="E1184" s="3">
        <v>-29997</v>
      </c>
      <c r="F1184" s="3">
        <v>745561265.1099999</v>
      </c>
      <c r="G1184" s="3">
        <v>1389269690.6900001</v>
      </c>
      <c r="H1184" s="3">
        <v>317517996.54999995</v>
      </c>
      <c r="J1184" s="4"/>
    </row>
    <row r="1185" spans="1:10">
      <c r="A1185" s="4">
        <v>43727</v>
      </c>
      <c r="B1185" s="3">
        <v>355349267.94999999</v>
      </c>
      <c r="C1185" s="3">
        <v>1267262919.47</v>
      </c>
      <c r="D1185" s="3">
        <v>161449858.99000001</v>
      </c>
      <c r="E1185" s="3">
        <v>-29997</v>
      </c>
      <c r="F1185" s="3">
        <v>746781733.94999993</v>
      </c>
      <c r="G1185" s="3">
        <v>1391482370.8199999</v>
      </c>
      <c r="H1185" s="3">
        <v>317522822.36000001</v>
      </c>
      <c r="J1185" s="4"/>
    </row>
    <row r="1186" spans="1:10">
      <c r="A1186" s="4">
        <v>43728</v>
      </c>
      <c r="B1186" s="3">
        <v>350907992.00999999</v>
      </c>
      <c r="C1186" s="3">
        <v>1268415479.6500001</v>
      </c>
      <c r="D1186" s="3">
        <v>162435004.78999999</v>
      </c>
      <c r="E1186" s="3">
        <v>-29997</v>
      </c>
      <c r="F1186" s="3">
        <v>747658645.50000012</v>
      </c>
      <c r="G1186" s="3">
        <v>1392778542.97</v>
      </c>
      <c r="H1186" s="3">
        <v>317674885.63999999</v>
      </c>
      <c r="J1186" s="4"/>
    </row>
    <row r="1187" spans="1:10">
      <c r="A1187" s="4">
        <v>43731</v>
      </c>
      <c r="B1187" s="3">
        <v>349475484.34000003</v>
      </c>
      <c r="C1187" s="3">
        <v>1266581433.47</v>
      </c>
      <c r="D1187" s="3">
        <v>163759719.85000002</v>
      </c>
      <c r="E1187" s="3">
        <v>-29997</v>
      </c>
      <c r="F1187" s="3">
        <v>748811040.46000004</v>
      </c>
      <c r="G1187" s="3">
        <v>1397592125.7700002</v>
      </c>
      <c r="H1187" s="3">
        <v>317922108.48000002</v>
      </c>
      <c r="J1187" s="4"/>
    </row>
    <row r="1188" spans="1:10">
      <c r="A1188" s="4">
        <v>43732</v>
      </c>
      <c r="B1188" s="3">
        <v>349012705.10000002</v>
      </c>
      <c r="C1188" s="3">
        <v>1266212427.21</v>
      </c>
      <c r="D1188" s="3">
        <v>164447012.93000001</v>
      </c>
      <c r="E1188" s="3">
        <v>-29997</v>
      </c>
      <c r="F1188" s="3">
        <v>749463803.84000003</v>
      </c>
      <c r="G1188" s="3">
        <v>1399573788.0200002</v>
      </c>
      <c r="H1188" s="3">
        <v>318098350.98000002</v>
      </c>
      <c r="J1188" s="4"/>
    </row>
    <row r="1189" spans="1:10">
      <c r="A1189" s="4">
        <v>43733</v>
      </c>
      <c r="B1189" s="3">
        <v>348628137.68000007</v>
      </c>
      <c r="C1189" s="3">
        <v>1266199296.1600001</v>
      </c>
      <c r="D1189" s="3">
        <v>165475578.87</v>
      </c>
      <c r="E1189" s="3">
        <v>-29997</v>
      </c>
      <c r="F1189" s="3">
        <v>749663759.88999999</v>
      </c>
      <c r="G1189" s="3">
        <v>1400259923.6799998</v>
      </c>
      <c r="H1189" s="3">
        <v>317885454.00999999</v>
      </c>
      <c r="J1189" s="4"/>
    </row>
    <row r="1190" spans="1:10">
      <c r="A1190" s="4">
        <v>43734</v>
      </c>
      <c r="B1190" s="3">
        <v>349958765.77000004</v>
      </c>
      <c r="C1190" s="3">
        <v>1269754710.8599999</v>
      </c>
      <c r="D1190" s="3">
        <v>166884172.87</v>
      </c>
      <c r="E1190" s="3">
        <v>-29997</v>
      </c>
      <c r="F1190" s="3">
        <v>751445149.61000001</v>
      </c>
      <c r="G1190" s="3">
        <v>1403016647.3199999</v>
      </c>
      <c r="H1190" s="3">
        <v>317336520.94</v>
      </c>
      <c r="J1190" s="4"/>
    </row>
    <row r="1191" spans="1:10">
      <c r="A1191" s="4">
        <v>43735</v>
      </c>
      <c r="B1191" s="3">
        <v>349865336.48999995</v>
      </c>
      <c r="C1191" s="3">
        <v>1270279377.8299999</v>
      </c>
      <c r="D1191" s="3">
        <v>168179142.15000001</v>
      </c>
      <c r="E1191" s="3">
        <v>-29997</v>
      </c>
      <c r="F1191" s="3">
        <v>752177197.89999998</v>
      </c>
      <c r="G1191" s="3">
        <v>1405594529.8899999</v>
      </c>
      <c r="H1191" s="3">
        <v>317321814.00999999</v>
      </c>
      <c r="J1191" s="4"/>
    </row>
    <row r="1192" spans="1:10">
      <c r="A1192" s="4">
        <v>43738</v>
      </c>
      <c r="B1192" s="3">
        <v>351689825.97000003</v>
      </c>
      <c r="C1192" s="3">
        <v>1274433542.3399999</v>
      </c>
      <c r="D1192" s="3">
        <v>169925873.43000001</v>
      </c>
      <c r="E1192" s="3">
        <v>-29997</v>
      </c>
      <c r="F1192" s="3">
        <v>754285949.3499999</v>
      </c>
      <c r="G1192" s="3">
        <v>1408076525.0000002</v>
      </c>
      <c r="H1192" s="3">
        <v>317340864.53999996</v>
      </c>
      <c r="J1192" s="4"/>
    </row>
    <row r="1193" spans="1:10">
      <c r="A1193" s="4">
        <v>43739</v>
      </c>
      <c r="B1193" s="3">
        <v>348495252.11000001</v>
      </c>
      <c r="C1193" s="3">
        <v>1267050284.23</v>
      </c>
      <c r="D1193" s="3">
        <v>170316542.66000003</v>
      </c>
      <c r="E1193" s="3">
        <v>-29997</v>
      </c>
      <c r="F1193" s="3">
        <v>752395503.38000011</v>
      </c>
      <c r="G1193" s="3">
        <v>1407407196.5100002</v>
      </c>
      <c r="H1193" s="3">
        <v>316922103</v>
      </c>
      <c r="J1193" s="4"/>
    </row>
    <row r="1194" spans="1:10">
      <c r="A1194" s="4">
        <v>43740</v>
      </c>
      <c r="B1194" s="3">
        <v>341102715.63</v>
      </c>
      <c r="C1194" s="3">
        <v>1248731303.8500001</v>
      </c>
      <c r="D1194" s="3">
        <v>169701127.63</v>
      </c>
      <c r="E1194" s="3">
        <v>-29997</v>
      </c>
      <c r="F1194" s="3">
        <v>747372175.37</v>
      </c>
      <c r="G1194" s="3">
        <v>1404174938.7399998</v>
      </c>
      <c r="H1194" s="3">
        <v>316835544.15999997</v>
      </c>
      <c r="J1194" s="4"/>
    </row>
    <row r="1195" spans="1:10">
      <c r="A1195" s="4">
        <v>43741</v>
      </c>
      <c r="B1195" s="3">
        <v>340873465.42000002</v>
      </c>
      <c r="C1195" s="3">
        <v>1249310377.5300002</v>
      </c>
      <c r="D1195" s="3">
        <v>171809265.12</v>
      </c>
      <c r="E1195" s="3">
        <v>-29997</v>
      </c>
      <c r="F1195" s="3">
        <v>748223761.91999996</v>
      </c>
      <c r="G1195" s="3">
        <v>1408879477.1599998</v>
      </c>
      <c r="H1195" s="3">
        <v>317652126.49000001</v>
      </c>
      <c r="J1195" s="4"/>
    </row>
    <row r="1196" spans="1:10">
      <c r="A1196" s="4">
        <v>43742</v>
      </c>
      <c r="B1196" s="3">
        <v>344987464.44999999</v>
      </c>
      <c r="C1196" s="3">
        <v>1257586574.02</v>
      </c>
      <c r="D1196" s="3">
        <v>174098069.21000001</v>
      </c>
      <c r="E1196" s="3">
        <v>-29997</v>
      </c>
      <c r="F1196" s="3">
        <v>751245488.93999994</v>
      </c>
      <c r="G1196" s="3">
        <v>1413120133.4200001</v>
      </c>
      <c r="H1196" s="3">
        <v>317550034.62</v>
      </c>
      <c r="J1196" s="4"/>
    </row>
    <row r="1197" spans="1:10">
      <c r="A1197" s="4">
        <v>43745</v>
      </c>
      <c r="B1197" s="3">
        <v>345373609.89000005</v>
      </c>
      <c r="C1197" s="3">
        <v>1259042948.4100001</v>
      </c>
      <c r="D1197" s="3">
        <v>175675609.97999999</v>
      </c>
      <c r="E1197" s="3">
        <v>-29997</v>
      </c>
      <c r="F1197" s="3">
        <v>751560229.34000003</v>
      </c>
      <c r="G1197" s="3">
        <v>1413920261.6700001</v>
      </c>
      <c r="H1197" s="3">
        <v>317646144.30000001</v>
      </c>
      <c r="J1197" s="4"/>
    </row>
    <row r="1198" spans="1:10">
      <c r="A1198" s="4">
        <v>43746</v>
      </c>
      <c r="B1198" s="3">
        <v>342216785.70000005</v>
      </c>
      <c r="C1198" s="3">
        <v>1252325699.46</v>
      </c>
      <c r="D1198" s="3">
        <v>176311382.68000001</v>
      </c>
      <c r="E1198" s="3">
        <v>-29997</v>
      </c>
      <c r="F1198" s="3">
        <v>750281533.68999994</v>
      </c>
      <c r="G1198" s="3">
        <v>1414822971.02</v>
      </c>
      <c r="H1198" s="3">
        <v>318118674.81999999</v>
      </c>
      <c r="J1198" s="4"/>
    </row>
    <row r="1199" spans="1:10">
      <c r="A1199" s="4">
        <v>43747</v>
      </c>
      <c r="B1199" s="3">
        <v>343611819.37000006</v>
      </c>
      <c r="C1199" s="3">
        <v>1255332395.7900002</v>
      </c>
      <c r="D1199" s="3">
        <v>177906900.72999999</v>
      </c>
      <c r="E1199" s="3">
        <v>-29997</v>
      </c>
      <c r="F1199" s="3">
        <v>751380892.43000007</v>
      </c>
      <c r="G1199" s="3">
        <v>1416475015.8199999</v>
      </c>
      <c r="H1199" s="3">
        <v>317927624.22000003</v>
      </c>
      <c r="J1199" s="4"/>
    </row>
    <row r="1200" spans="1:10">
      <c r="A1200" s="4">
        <v>43748</v>
      </c>
      <c r="B1200" s="3">
        <v>345231780.51999998</v>
      </c>
      <c r="C1200" s="3">
        <v>1258161874.5899999</v>
      </c>
      <c r="D1200" s="3">
        <v>178987594.88</v>
      </c>
      <c r="E1200" s="3">
        <v>-29997</v>
      </c>
      <c r="F1200" s="3">
        <v>751682435.72000015</v>
      </c>
      <c r="G1200" s="3">
        <v>1415748417.6099999</v>
      </c>
      <c r="H1200" s="3">
        <v>318014725.95999998</v>
      </c>
      <c r="J1200" s="4"/>
    </row>
    <row r="1201" spans="1:10">
      <c r="A1201" s="4">
        <v>43749</v>
      </c>
      <c r="B1201" s="3">
        <v>349445073.02999997</v>
      </c>
      <c r="C1201" s="3">
        <v>1268016216.1899998</v>
      </c>
      <c r="D1201" s="3">
        <v>180929289.50999999</v>
      </c>
      <c r="E1201" s="3">
        <v>-29997</v>
      </c>
      <c r="F1201" s="3">
        <v>754781935.57999992</v>
      </c>
      <c r="G1201" s="3">
        <v>1418605548.5300002</v>
      </c>
      <c r="H1201" s="3">
        <v>317531628.47000003</v>
      </c>
      <c r="J1201" s="4"/>
    </row>
    <row r="1202" spans="1:10">
      <c r="A1202" s="4">
        <v>43752</v>
      </c>
      <c r="B1202" s="3">
        <v>350285766.51999998</v>
      </c>
      <c r="C1202" s="3">
        <v>1266113302.9300001</v>
      </c>
      <c r="D1202" s="3">
        <v>181990602.99000001</v>
      </c>
      <c r="E1202" s="3">
        <v>-29997</v>
      </c>
      <c r="F1202" s="3">
        <v>754578042.88000011</v>
      </c>
      <c r="G1202" s="3">
        <v>1420358551.5899999</v>
      </c>
      <c r="H1202" s="3">
        <v>317631439.83000004</v>
      </c>
      <c r="J1202" s="4"/>
    </row>
    <row r="1203" spans="1:10">
      <c r="A1203" s="4">
        <v>43753</v>
      </c>
      <c r="B1203" s="3">
        <v>353869004.82999998</v>
      </c>
      <c r="C1203" s="3">
        <v>1274697466.6199999</v>
      </c>
      <c r="D1203" s="3">
        <v>183900198.52000001</v>
      </c>
      <c r="E1203" s="3">
        <v>-29997</v>
      </c>
      <c r="F1203" s="3">
        <v>757090636.17999995</v>
      </c>
      <c r="G1203" s="3">
        <v>1422315915.01</v>
      </c>
      <c r="H1203" s="3">
        <v>317472514.31999999</v>
      </c>
      <c r="J1203" s="4"/>
    </row>
    <row r="1204" spans="1:10">
      <c r="A1204" s="4">
        <v>43754</v>
      </c>
      <c r="B1204" s="3">
        <v>354142286.56999993</v>
      </c>
      <c r="C1204" s="3">
        <v>1275592447.46</v>
      </c>
      <c r="D1204" s="3">
        <v>184732303.12</v>
      </c>
      <c r="E1204" s="3">
        <v>-29997</v>
      </c>
      <c r="F1204" s="3">
        <v>757526112.54999995</v>
      </c>
      <c r="G1204" s="3">
        <v>1423482851.23</v>
      </c>
      <c r="H1204" s="3">
        <v>317315811.96999997</v>
      </c>
      <c r="J1204" s="4"/>
    </row>
    <row r="1205" spans="1:10">
      <c r="A1205" s="4">
        <v>43755</v>
      </c>
      <c r="B1205" s="3">
        <v>354579394.53999996</v>
      </c>
      <c r="C1205" s="3">
        <v>1276963578.1500001</v>
      </c>
      <c r="D1205" s="3">
        <v>185987318.92000002</v>
      </c>
      <c r="E1205" s="3">
        <v>-29997</v>
      </c>
      <c r="F1205" s="3">
        <v>758751631.18000007</v>
      </c>
      <c r="G1205" s="3">
        <v>1426069003.6000001</v>
      </c>
      <c r="H1205" s="3">
        <v>316858961.99000001</v>
      </c>
      <c r="J1205" s="4"/>
    </row>
    <row r="1206" spans="1:10">
      <c r="A1206" s="4">
        <v>43756</v>
      </c>
      <c r="B1206" s="3">
        <v>353638280.04000002</v>
      </c>
      <c r="C1206" s="3">
        <v>1274627637.0999999</v>
      </c>
      <c r="D1206" s="3">
        <v>186637144.35999998</v>
      </c>
      <c r="E1206" s="3">
        <v>-29997</v>
      </c>
      <c r="F1206" s="3">
        <v>758481450.4000001</v>
      </c>
      <c r="G1206" s="3">
        <v>1425897325.7199998</v>
      </c>
      <c r="H1206" s="3">
        <v>316422926.81</v>
      </c>
      <c r="J1206" s="4"/>
    </row>
    <row r="1207" spans="1:10">
      <c r="A1207" s="4">
        <v>43759</v>
      </c>
      <c r="B1207" s="3">
        <v>355254188.05000001</v>
      </c>
      <c r="C1207" s="3">
        <v>1278896256.6100001</v>
      </c>
      <c r="D1207" s="3">
        <v>188254977.32999998</v>
      </c>
      <c r="E1207" s="3">
        <v>-29997</v>
      </c>
      <c r="F1207" s="3">
        <v>759407782.7700001</v>
      </c>
      <c r="G1207" s="3">
        <v>1426627622.8900001</v>
      </c>
      <c r="H1207" s="3">
        <v>316547373.74000001</v>
      </c>
      <c r="J1207" s="4"/>
    </row>
    <row r="1208" spans="1:10">
      <c r="A1208" s="4">
        <v>43760</v>
      </c>
      <c r="B1208" s="3">
        <v>355874661.74000007</v>
      </c>
      <c r="C1208" s="3">
        <v>1281799734.0999999</v>
      </c>
      <c r="D1208" s="3">
        <v>189505823</v>
      </c>
      <c r="E1208" s="3">
        <v>-29997</v>
      </c>
      <c r="F1208" s="3">
        <v>761158015.73999989</v>
      </c>
      <c r="G1208" s="3">
        <v>1431161903.8400002</v>
      </c>
      <c r="H1208" s="3">
        <v>316247743.18000001</v>
      </c>
      <c r="J1208" s="4"/>
    </row>
    <row r="1209" spans="1:10">
      <c r="A1209" s="4">
        <v>43761</v>
      </c>
      <c r="B1209" s="3">
        <v>357522868.71000004</v>
      </c>
      <c r="C1209" s="3">
        <v>1286544439.77</v>
      </c>
      <c r="D1209" s="3">
        <v>190399590.97999999</v>
      </c>
      <c r="E1209" s="3">
        <v>-29997</v>
      </c>
      <c r="F1209" s="3">
        <v>763249305.09000003</v>
      </c>
      <c r="G1209" s="3">
        <v>1434375326.8399999</v>
      </c>
      <c r="H1209" s="3">
        <v>316132242.38999999</v>
      </c>
      <c r="J1209" s="4"/>
    </row>
    <row r="1210" spans="1:10">
      <c r="A1210" s="4">
        <v>43762</v>
      </c>
      <c r="B1210" s="3">
        <v>358373090.39999998</v>
      </c>
      <c r="C1210" s="3">
        <v>1289671706.9400001</v>
      </c>
      <c r="D1210" s="3">
        <v>191395073.66999999</v>
      </c>
      <c r="E1210" s="3">
        <v>-29997</v>
      </c>
      <c r="F1210" s="3">
        <v>764496500.73000002</v>
      </c>
      <c r="G1210" s="3">
        <v>1436932920.8399999</v>
      </c>
      <c r="H1210" s="3">
        <v>316109091.13</v>
      </c>
      <c r="J1210" s="4"/>
    </row>
    <row r="1211" spans="1:10">
      <c r="A1211" s="4">
        <v>43763</v>
      </c>
      <c r="B1211" s="3">
        <v>360421768.24000001</v>
      </c>
      <c r="C1211" s="3">
        <v>1294611608.3500001</v>
      </c>
      <c r="D1211" s="3">
        <v>193402864.21000001</v>
      </c>
      <c r="E1211" s="3">
        <v>-29997</v>
      </c>
      <c r="F1211" s="3">
        <v>766089464.66000009</v>
      </c>
      <c r="G1211" s="3">
        <v>1435739682.4299998</v>
      </c>
      <c r="H1211" s="3">
        <v>315819823.5</v>
      </c>
      <c r="J1211" s="4"/>
    </row>
    <row r="1212" spans="1:10">
      <c r="A1212" s="4">
        <v>43766</v>
      </c>
      <c r="B1212" s="3">
        <v>362158994.56999993</v>
      </c>
      <c r="C1212" s="3">
        <v>1299037534.8099999</v>
      </c>
      <c r="D1212" s="3">
        <v>194883411.13</v>
      </c>
      <c r="E1212" s="3">
        <v>-29997</v>
      </c>
      <c r="F1212" s="3">
        <v>767570449.65999997</v>
      </c>
      <c r="G1212" s="3">
        <v>1436570927.71</v>
      </c>
      <c r="H1212" s="3">
        <v>315506793.25</v>
      </c>
      <c r="J1212" s="4"/>
    </row>
    <row r="1213" spans="1:10">
      <c r="A1213" s="4">
        <v>43767</v>
      </c>
      <c r="B1213" s="3">
        <v>362989398.54000002</v>
      </c>
      <c r="C1213" s="3">
        <v>1302165593.23</v>
      </c>
      <c r="D1213" s="3">
        <v>196273311.35000002</v>
      </c>
      <c r="E1213" s="3">
        <v>-29997</v>
      </c>
      <c r="F1213" s="3">
        <v>769059247.80000007</v>
      </c>
      <c r="G1213" s="3">
        <v>1439045328.8199999</v>
      </c>
      <c r="H1213" s="3">
        <v>315352232.04000002</v>
      </c>
      <c r="J1213" s="4"/>
    </row>
    <row r="1214" spans="1:10">
      <c r="A1214" s="4">
        <v>43768</v>
      </c>
      <c r="B1214" s="3">
        <v>363180975.78999996</v>
      </c>
      <c r="C1214" s="3">
        <v>1301497009.47</v>
      </c>
      <c r="D1214" s="3">
        <v>197389986.81999999</v>
      </c>
      <c r="E1214" s="3">
        <v>-29997</v>
      </c>
      <c r="F1214" s="3">
        <v>769472822.59000003</v>
      </c>
      <c r="G1214" s="3">
        <v>1440195525.6699998</v>
      </c>
      <c r="H1214" s="3">
        <v>315317734.19999999</v>
      </c>
      <c r="J1214" s="4"/>
    </row>
    <row r="1215" spans="1:10">
      <c r="A1215" s="4">
        <v>43769</v>
      </c>
      <c r="B1215" s="3">
        <v>361384752.28999996</v>
      </c>
      <c r="C1215" s="3">
        <v>1298758546.0200002</v>
      </c>
      <c r="D1215" s="3">
        <v>198461603.26999998</v>
      </c>
      <c r="E1215" s="3">
        <v>-29997</v>
      </c>
      <c r="F1215" s="3">
        <v>769687627.20000005</v>
      </c>
      <c r="G1215" s="3">
        <v>1442770972.9000001</v>
      </c>
      <c r="H1215" s="3">
        <v>315301366.69</v>
      </c>
      <c r="J1215" s="4"/>
    </row>
    <row r="1216" spans="1:10">
      <c r="A1216" s="4">
        <v>43773</v>
      </c>
      <c r="B1216" s="3">
        <v>367039447.76000005</v>
      </c>
      <c r="C1216" s="3">
        <v>1312736228.8</v>
      </c>
      <c r="D1216" s="3">
        <v>200826356.17999998</v>
      </c>
      <c r="E1216" s="3">
        <v>-29997</v>
      </c>
      <c r="F1216" s="3">
        <v>773184502.63</v>
      </c>
      <c r="G1216" s="3">
        <v>1444868257.54</v>
      </c>
      <c r="H1216" s="3">
        <v>315001481.52999997</v>
      </c>
      <c r="J1216" s="4"/>
    </row>
    <row r="1217" spans="1:10">
      <c r="A1217" s="4">
        <v>43774</v>
      </c>
      <c r="B1217" s="3">
        <v>369600803.11999995</v>
      </c>
      <c r="C1217" s="3">
        <v>1319494926.6199999</v>
      </c>
      <c r="D1217" s="3">
        <v>202569239.05999997</v>
      </c>
      <c r="E1217" s="3">
        <v>-29997</v>
      </c>
      <c r="F1217" s="3">
        <v>775747976.63</v>
      </c>
      <c r="G1217" s="3">
        <v>1446549750.1400001</v>
      </c>
      <c r="H1217" s="3">
        <v>315105708.52999997</v>
      </c>
      <c r="J1217" s="4"/>
    </row>
    <row r="1218" spans="1:10">
      <c r="A1218" s="4">
        <v>43775</v>
      </c>
      <c r="B1218" s="3">
        <v>370806836.92000002</v>
      </c>
      <c r="C1218" s="3">
        <v>1322905586.4199998</v>
      </c>
      <c r="D1218" s="3">
        <v>202174019.25</v>
      </c>
      <c r="E1218" s="3">
        <v>-29997</v>
      </c>
      <c r="F1218" s="3">
        <v>777734074.13999999</v>
      </c>
      <c r="G1218" s="3">
        <v>1450057371.7500002</v>
      </c>
      <c r="H1218" s="3">
        <v>315499920.63999999</v>
      </c>
      <c r="J1218" s="4"/>
    </row>
    <row r="1219" spans="1:10">
      <c r="A1219" s="4">
        <v>43776</v>
      </c>
      <c r="B1219" s="3">
        <v>372892814.16000003</v>
      </c>
      <c r="C1219" s="3">
        <v>1327051979.3200002</v>
      </c>
      <c r="D1219" s="3">
        <v>203839286.41</v>
      </c>
      <c r="E1219" s="3">
        <v>-29997</v>
      </c>
      <c r="F1219" s="3">
        <v>777849137.27999985</v>
      </c>
      <c r="G1219" s="3">
        <v>1447037442.3400002</v>
      </c>
      <c r="H1219" s="3">
        <v>315560104.48000002</v>
      </c>
      <c r="J1219" s="4"/>
    </row>
    <row r="1220" spans="1:10">
      <c r="A1220" s="4">
        <v>43777</v>
      </c>
      <c r="B1220" s="3">
        <v>374083678.38</v>
      </c>
      <c r="C1220" s="3">
        <v>1332383784.9000001</v>
      </c>
      <c r="D1220" s="3">
        <v>206270213.30999997</v>
      </c>
      <c r="E1220" s="3">
        <v>-29997</v>
      </c>
      <c r="F1220" s="3">
        <v>780312703.36000001</v>
      </c>
      <c r="G1220" s="3">
        <v>1450019586.78</v>
      </c>
      <c r="H1220" s="3">
        <v>315071317.97000003</v>
      </c>
      <c r="J1220" s="4"/>
    </row>
    <row r="1221" spans="1:10">
      <c r="A1221" s="4">
        <v>43780</v>
      </c>
      <c r="B1221" s="3">
        <v>372699967.67000002</v>
      </c>
      <c r="C1221" s="3">
        <v>1326817074.1200001</v>
      </c>
      <c r="D1221" s="3">
        <v>205009806.19</v>
      </c>
      <c r="E1221" s="3">
        <v>-29997</v>
      </c>
      <c r="F1221" s="3">
        <v>779518525.63</v>
      </c>
      <c r="G1221" s="3">
        <v>1451154650.7499998</v>
      </c>
      <c r="H1221" s="3">
        <v>315114507.39999998</v>
      </c>
      <c r="J1221" s="4"/>
    </row>
    <row r="1222" spans="1:10">
      <c r="A1222" s="4">
        <v>43781</v>
      </c>
      <c r="B1222" s="3">
        <v>375124160.49000001</v>
      </c>
      <c r="C1222" s="3">
        <v>1331316145.7600002</v>
      </c>
      <c r="D1222" s="3">
        <v>206536456.72999996</v>
      </c>
      <c r="E1222" s="3">
        <v>-29997</v>
      </c>
      <c r="F1222" s="3">
        <v>781605445.24000001</v>
      </c>
      <c r="G1222" s="3">
        <v>1453755413.04</v>
      </c>
      <c r="H1222" s="3">
        <v>314936983.5</v>
      </c>
      <c r="J1222" s="4"/>
    </row>
    <row r="1223" spans="1:10">
      <c r="A1223" s="4">
        <v>43782</v>
      </c>
      <c r="B1223" s="3">
        <v>373656798.55999994</v>
      </c>
      <c r="C1223" s="3">
        <v>1329375740.54</v>
      </c>
      <c r="D1223" s="3">
        <v>207376556.98999998</v>
      </c>
      <c r="E1223" s="3">
        <v>-29997</v>
      </c>
      <c r="F1223" s="3">
        <v>781297155.62000012</v>
      </c>
      <c r="G1223" s="3">
        <v>1454857094.3900001</v>
      </c>
      <c r="H1223" s="3">
        <v>314930061.52999997</v>
      </c>
      <c r="J1223" s="4"/>
    </row>
    <row r="1224" spans="1:10">
      <c r="A1224" s="4">
        <v>43783</v>
      </c>
      <c r="B1224" s="3">
        <v>368977289.76999998</v>
      </c>
      <c r="C1224" s="3">
        <v>1325896445.5800002</v>
      </c>
      <c r="D1224" s="3">
        <v>208046470.16000003</v>
      </c>
      <c r="E1224" s="3">
        <v>-29997</v>
      </c>
      <c r="F1224" s="3">
        <v>780971930.91999996</v>
      </c>
      <c r="G1224" s="3">
        <v>1455713805.98</v>
      </c>
      <c r="H1224" s="3">
        <v>314534501.01999998</v>
      </c>
      <c r="J1224" s="4"/>
    </row>
    <row r="1225" spans="1:10">
      <c r="A1225" s="4">
        <v>43784</v>
      </c>
      <c r="B1225" s="3">
        <v>370974493.20000005</v>
      </c>
      <c r="C1225" s="3">
        <v>1330982850.4200003</v>
      </c>
      <c r="D1225" s="3">
        <v>209697434.30000001</v>
      </c>
      <c r="E1225" s="3">
        <v>-29997</v>
      </c>
      <c r="F1225" s="3">
        <v>782776948.28999996</v>
      </c>
      <c r="G1225" s="3">
        <v>1458055006.9199998</v>
      </c>
      <c r="H1225" s="3">
        <v>314638253.43000001</v>
      </c>
      <c r="J1225" s="4"/>
    </row>
    <row r="1226" spans="1:10">
      <c r="A1226" s="4">
        <v>43787</v>
      </c>
      <c r="B1226" s="3">
        <v>369959908.55000001</v>
      </c>
      <c r="C1226" s="3">
        <v>1330475808.5200002</v>
      </c>
      <c r="D1226" s="3">
        <v>210824016.03</v>
      </c>
      <c r="E1226" s="3">
        <v>-29997</v>
      </c>
      <c r="F1226" s="3">
        <v>783245953.64999998</v>
      </c>
      <c r="G1226" s="3">
        <v>1459334058.6400001</v>
      </c>
      <c r="H1226" s="3">
        <v>314496135.19999999</v>
      </c>
      <c r="J1226" s="4"/>
    </row>
    <row r="1227" spans="1:10">
      <c r="A1227" s="4">
        <v>43788</v>
      </c>
      <c r="B1227" s="3">
        <v>369146751.86000001</v>
      </c>
      <c r="C1227" s="3">
        <v>1329241361.5699999</v>
      </c>
      <c r="D1227" s="3">
        <v>211895346.40000001</v>
      </c>
      <c r="E1227" s="3">
        <v>-29997</v>
      </c>
      <c r="F1227" s="3">
        <v>783265789.6500001</v>
      </c>
      <c r="G1227" s="3">
        <v>1459221610.48</v>
      </c>
      <c r="H1227" s="3">
        <v>313482451.06</v>
      </c>
      <c r="J1227" s="4"/>
    </row>
    <row r="1228" spans="1:10">
      <c r="A1228" s="4">
        <v>43789</v>
      </c>
      <c r="B1228" s="3">
        <v>367658832.54999995</v>
      </c>
      <c r="C1228" s="3">
        <v>1326543194.98</v>
      </c>
      <c r="D1228" s="3">
        <v>212125992.51999998</v>
      </c>
      <c r="E1228" s="3">
        <v>-29997</v>
      </c>
      <c r="F1228" s="3">
        <v>782956843.11000001</v>
      </c>
      <c r="G1228" s="3">
        <v>1460544262.6899998</v>
      </c>
      <c r="H1228" s="3">
        <v>313622379.85000002</v>
      </c>
      <c r="J1228" s="4"/>
    </row>
    <row r="1229" spans="1:10">
      <c r="A1229" s="4">
        <v>43790</v>
      </c>
      <c r="B1229" s="3">
        <v>366246437.51999998</v>
      </c>
      <c r="C1229" s="3">
        <v>1322984298.3499999</v>
      </c>
      <c r="D1229" s="3">
        <v>212903590.34</v>
      </c>
      <c r="E1229" s="3">
        <v>-29997</v>
      </c>
      <c r="F1229" s="3">
        <v>781757560.46000004</v>
      </c>
      <c r="G1229" s="3">
        <v>1459813888.4399998</v>
      </c>
      <c r="H1229" s="3">
        <v>313849223.13999999</v>
      </c>
      <c r="J1229" s="4"/>
    </row>
    <row r="1230" spans="1:10">
      <c r="A1230" s="4">
        <v>43791</v>
      </c>
      <c r="B1230" s="3">
        <v>367643727.48000002</v>
      </c>
      <c r="C1230" s="3">
        <v>1327733380.2900002</v>
      </c>
      <c r="D1230" s="3">
        <v>214951721.34</v>
      </c>
      <c r="E1230" s="3">
        <v>-29997</v>
      </c>
      <c r="F1230" s="3">
        <v>784374182.90999997</v>
      </c>
      <c r="G1230" s="3">
        <v>1464348427.0700002</v>
      </c>
      <c r="H1230" s="3">
        <v>313944676.13</v>
      </c>
      <c r="J1230" s="4"/>
    </row>
    <row r="1231" spans="1:10">
      <c r="A1231" s="4">
        <v>43794</v>
      </c>
      <c r="B1231" s="3">
        <v>371378945.82999998</v>
      </c>
      <c r="C1231" s="3">
        <v>1337503532.98</v>
      </c>
      <c r="D1231" s="3">
        <v>217467816.13</v>
      </c>
      <c r="E1231" s="3">
        <v>-29997</v>
      </c>
      <c r="F1231" s="3">
        <v>788128596.75</v>
      </c>
      <c r="G1231" s="3">
        <v>1466965930.3799999</v>
      </c>
      <c r="H1231" s="3">
        <v>313854311.18000001</v>
      </c>
      <c r="J1231" s="4"/>
    </row>
    <row r="1232" spans="1:10">
      <c r="A1232" s="4">
        <v>43795</v>
      </c>
      <c r="B1232" s="3">
        <v>372702679.76999998</v>
      </c>
      <c r="C1232" s="3">
        <v>1341977949.1599998</v>
      </c>
      <c r="D1232" s="3">
        <v>218895138.66999999</v>
      </c>
      <c r="E1232" s="3">
        <v>-29997</v>
      </c>
      <c r="F1232" s="3">
        <v>790124353.98000002</v>
      </c>
      <c r="G1232" s="3">
        <v>1469624849.0799999</v>
      </c>
      <c r="H1232" s="3">
        <v>313847619.76999998</v>
      </c>
      <c r="J1232" s="4"/>
    </row>
    <row r="1233" spans="1:10">
      <c r="A1233" s="4">
        <v>43796</v>
      </c>
      <c r="B1233" s="3">
        <v>374122790.22000003</v>
      </c>
      <c r="C1233" s="3">
        <v>1345685154.8899999</v>
      </c>
      <c r="D1233" s="3">
        <v>220590099.94</v>
      </c>
      <c r="E1233" s="3">
        <v>-29997</v>
      </c>
      <c r="F1233" s="3">
        <v>791627827.64999998</v>
      </c>
      <c r="G1233" s="3">
        <v>1471175283.2200003</v>
      </c>
      <c r="H1233" s="3">
        <v>313834792.85000002</v>
      </c>
      <c r="J1233" s="4"/>
    </row>
    <row r="1234" spans="1:10">
      <c r="A1234" s="4">
        <v>43797</v>
      </c>
      <c r="B1234" s="3">
        <v>373503240.98000002</v>
      </c>
      <c r="C1234" s="3">
        <v>1344207224.6099999</v>
      </c>
      <c r="D1234" s="3">
        <v>221489999.01000002</v>
      </c>
      <c r="E1234" s="3">
        <v>-29997</v>
      </c>
      <c r="F1234" s="3">
        <v>791316930.30000007</v>
      </c>
      <c r="G1234" s="3">
        <v>1471898007.9599998</v>
      </c>
      <c r="H1234" s="3">
        <v>313478266.43000001</v>
      </c>
      <c r="J1234" s="4"/>
    </row>
    <row r="1235" spans="1:10">
      <c r="A1235" s="4">
        <v>43798</v>
      </c>
      <c r="B1235" s="3">
        <v>370961751.54000002</v>
      </c>
      <c r="C1235" s="3">
        <v>1338847315.8</v>
      </c>
      <c r="D1235" s="3">
        <v>221979865.06</v>
      </c>
      <c r="E1235" s="3">
        <v>-29997</v>
      </c>
      <c r="F1235" s="3">
        <v>790209355.29999995</v>
      </c>
      <c r="G1235" s="3">
        <v>1471995906.8799999</v>
      </c>
      <c r="H1235" s="3">
        <v>313656593.79000002</v>
      </c>
      <c r="J1235" s="4"/>
    </row>
    <row r="1236" spans="1:10">
      <c r="A1236" s="4">
        <v>43801</v>
      </c>
      <c r="B1236" s="3">
        <v>367471747.63999999</v>
      </c>
      <c r="C1236" s="3">
        <v>1328380963.0099998</v>
      </c>
      <c r="D1236" s="3">
        <v>221498926</v>
      </c>
      <c r="E1236" s="3">
        <v>-29997</v>
      </c>
      <c r="F1236" s="3">
        <v>786882314.04999995</v>
      </c>
      <c r="G1236" s="3">
        <v>1466893663.3800001</v>
      </c>
      <c r="H1236" s="3">
        <v>313345555.79000002</v>
      </c>
      <c r="J1236" s="4"/>
    </row>
    <row r="1237" spans="1:10">
      <c r="A1237" s="4">
        <v>43802</v>
      </c>
      <c r="B1237" s="3">
        <v>365482521.75999999</v>
      </c>
      <c r="C1237" s="3">
        <v>1325445896.6700001</v>
      </c>
      <c r="D1237" s="3">
        <v>222243925.37</v>
      </c>
      <c r="E1237" s="3">
        <v>-29997</v>
      </c>
      <c r="F1237" s="3">
        <v>787389152.24000001</v>
      </c>
      <c r="G1237" s="3">
        <v>1469794398.6500001</v>
      </c>
      <c r="H1237" s="3">
        <v>313475173.10000002</v>
      </c>
      <c r="J1237" s="4"/>
    </row>
    <row r="1238" spans="1:10">
      <c r="A1238" s="4">
        <v>43803</v>
      </c>
      <c r="B1238" s="3">
        <v>368683653.96999997</v>
      </c>
      <c r="C1238" s="3">
        <v>1332517879.8399999</v>
      </c>
      <c r="D1238" s="3">
        <v>224015666.81</v>
      </c>
      <c r="E1238" s="3">
        <v>-29997</v>
      </c>
      <c r="F1238" s="3">
        <v>789225581.58999991</v>
      </c>
      <c r="G1238" s="3">
        <v>1469818432.53</v>
      </c>
      <c r="H1238" s="3">
        <v>313601778.07999998</v>
      </c>
      <c r="J1238" s="4"/>
    </row>
    <row r="1239" spans="1:10">
      <c r="A1239" s="4">
        <v>43804</v>
      </c>
      <c r="B1239" s="3">
        <v>369532437.17000002</v>
      </c>
      <c r="C1239" s="3">
        <v>1335162270.55</v>
      </c>
      <c r="D1239" s="3">
        <v>225321763.10999998</v>
      </c>
      <c r="E1239" s="3">
        <v>-29997</v>
      </c>
      <c r="F1239" s="3">
        <v>789763715.27999997</v>
      </c>
      <c r="G1239" s="3">
        <v>1469616758.71</v>
      </c>
      <c r="H1239" s="3">
        <v>314033924.93000001</v>
      </c>
      <c r="J1239" s="4"/>
    </row>
    <row r="1240" spans="1:10">
      <c r="A1240" s="4">
        <v>43805</v>
      </c>
      <c r="B1240" s="3">
        <v>373371804.54000002</v>
      </c>
      <c r="C1240" s="3">
        <v>1345880895.8099999</v>
      </c>
      <c r="D1240" s="3">
        <v>227728082.54000002</v>
      </c>
      <c r="E1240" s="3">
        <v>-29997</v>
      </c>
      <c r="F1240" s="3">
        <v>793259741.33999991</v>
      </c>
      <c r="G1240" s="3">
        <v>1472745209.5500002</v>
      </c>
      <c r="H1240" s="3">
        <v>314060304.74000001</v>
      </c>
      <c r="J1240" s="4"/>
    </row>
    <row r="1241" spans="1:10">
      <c r="A1241" s="4">
        <v>43808</v>
      </c>
      <c r="B1241" s="3">
        <v>372395022.22999996</v>
      </c>
      <c r="C1241" s="3">
        <v>1344375500.9299998</v>
      </c>
      <c r="D1241" s="3">
        <v>229902127.32999998</v>
      </c>
      <c r="E1241" s="3">
        <v>-29997</v>
      </c>
      <c r="F1241" s="3">
        <v>794282143.74000001</v>
      </c>
      <c r="G1241" s="3">
        <v>1476263970.8399999</v>
      </c>
      <c r="H1241" s="3">
        <v>314441858.63999999</v>
      </c>
      <c r="J1241" s="4"/>
    </row>
    <row r="1242" spans="1:10">
      <c r="A1242" s="4">
        <v>43809</v>
      </c>
      <c r="B1242" s="3">
        <v>371868906.15999997</v>
      </c>
      <c r="C1242" s="3">
        <v>1343938528.8000002</v>
      </c>
      <c r="D1242" s="3">
        <v>230613237.65000004</v>
      </c>
      <c r="E1242" s="3">
        <v>-29997</v>
      </c>
      <c r="F1242" s="3">
        <v>794268865.14999998</v>
      </c>
      <c r="G1242" s="3">
        <v>1477361394.4900002</v>
      </c>
      <c r="H1242" s="3">
        <v>314372856.95999998</v>
      </c>
      <c r="J1242" s="4"/>
    </row>
    <row r="1243" spans="1:10">
      <c r="A1243" s="4">
        <v>43810</v>
      </c>
      <c r="B1243" s="3">
        <v>372467108.39999998</v>
      </c>
      <c r="C1243" s="3">
        <v>1346470305.25</v>
      </c>
      <c r="D1243" s="3">
        <v>231590120.67000002</v>
      </c>
      <c r="E1243" s="3">
        <v>-29997</v>
      </c>
      <c r="F1243" s="3">
        <v>795572376.21000004</v>
      </c>
      <c r="G1243" s="3">
        <v>1480586407.9799998</v>
      </c>
      <c r="H1243" s="3">
        <v>314250415.94999999</v>
      </c>
      <c r="J1243" s="4"/>
    </row>
    <row r="1244" spans="1:10">
      <c r="A1244" s="4">
        <v>43811</v>
      </c>
      <c r="B1244" s="3">
        <v>374005425.92000002</v>
      </c>
      <c r="C1244" s="3">
        <v>1350895374.1300001</v>
      </c>
      <c r="D1244" s="3">
        <v>233095496.50999999</v>
      </c>
      <c r="E1244" s="3">
        <v>-29997</v>
      </c>
      <c r="F1244" s="3">
        <v>796562009.97000003</v>
      </c>
      <c r="G1244" s="3">
        <v>1480848252.3499999</v>
      </c>
      <c r="H1244" s="3">
        <v>314373075.78000003</v>
      </c>
      <c r="J1244" s="4"/>
    </row>
    <row r="1245" spans="1:10">
      <c r="A1245" s="4">
        <v>43812</v>
      </c>
      <c r="B1245" s="3">
        <v>376724906.23000002</v>
      </c>
      <c r="C1245" s="3">
        <v>1358630061.8900001</v>
      </c>
      <c r="D1245" s="3">
        <v>235018074.46000001</v>
      </c>
      <c r="E1245" s="3">
        <v>-29997</v>
      </c>
      <c r="F1245" s="3">
        <v>799517118.38000011</v>
      </c>
      <c r="G1245" s="3">
        <v>1485135736.9000001</v>
      </c>
      <c r="H1245" s="3">
        <v>314306518.5</v>
      </c>
      <c r="J1245" s="4"/>
    </row>
    <row r="1246" spans="1:10">
      <c r="A1246" s="4">
        <v>43815</v>
      </c>
      <c r="B1246" s="3">
        <v>378530803.11000001</v>
      </c>
      <c r="C1246" s="3">
        <v>1363824958.3900001</v>
      </c>
      <c r="D1246" s="3">
        <v>236514373.75999999</v>
      </c>
      <c r="E1246" s="3">
        <v>-29997</v>
      </c>
      <c r="F1246" s="3">
        <v>801200915.56999993</v>
      </c>
      <c r="G1246" s="3">
        <v>1487222828.9300001</v>
      </c>
      <c r="H1246" s="3">
        <v>314601678.44</v>
      </c>
      <c r="J1246" s="4"/>
    </row>
    <row r="1247" spans="1:10">
      <c r="A1247" s="4">
        <v>43816</v>
      </c>
      <c r="B1247" s="3">
        <v>375768374.75999999</v>
      </c>
      <c r="C1247" s="3">
        <v>1362227069.77</v>
      </c>
      <c r="D1247" s="3">
        <v>235710965.88999999</v>
      </c>
      <c r="E1247" s="3">
        <v>-29997</v>
      </c>
      <c r="F1247" s="3">
        <v>801432873.89999986</v>
      </c>
      <c r="G1247" s="3">
        <v>1489174543.8299999</v>
      </c>
      <c r="H1247" s="3">
        <v>314448353.94999999</v>
      </c>
      <c r="J1247" s="4"/>
    </row>
    <row r="1248" spans="1:10">
      <c r="A1248" s="4">
        <v>43817</v>
      </c>
      <c r="B1248" s="3">
        <v>376469729.95000005</v>
      </c>
      <c r="C1248" s="3">
        <v>1363454628.3699999</v>
      </c>
      <c r="D1248" s="3">
        <v>237002901.47</v>
      </c>
      <c r="E1248" s="3">
        <v>-29997</v>
      </c>
      <c r="F1248" s="3">
        <v>802150608.38</v>
      </c>
      <c r="G1248" s="3">
        <v>1487463437.9699998</v>
      </c>
      <c r="H1248" s="3">
        <v>313599303.88999999</v>
      </c>
      <c r="J1248" s="4"/>
    </row>
    <row r="1249" spans="1:10">
      <c r="A1249" s="4">
        <v>43818</v>
      </c>
      <c r="B1249" s="3">
        <v>377913398.62</v>
      </c>
      <c r="C1249" s="3">
        <v>1367259150.0700002</v>
      </c>
      <c r="D1249" s="3">
        <v>238656835.14000002</v>
      </c>
      <c r="E1249" s="3">
        <v>-29997</v>
      </c>
      <c r="F1249" s="3">
        <v>803635905.43999994</v>
      </c>
      <c r="G1249" s="3">
        <v>1488698532.3900001</v>
      </c>
      <c r="H1249" s="3">
        <v>314055420.79000002</v>
      </c>
      <c r="J1249" s="4"/>
    </row>
    <row r="1250" spans="1:10">
      <c r="A1250" s="4">
        <v>43819</v>
      </c>
      <c r="B1250" s="3">
        <v>379969967.04000002</v>
      </c>
      <c r="C1250" s="3">
        <v>1372235640.8</v>
      </c>
      <c r="D1250" s="3">
        <v>240230127.57000002</v>
      </c>
      <c r="E1250" s="3">
        <v>-29997</v>
      </c>
      <c r="F1250" s="3">
        <v>805608362.95000005</v>
      </c>
      <c r="G1250" s="3">
        <v>1491083031.9200001</v>
      </c>
      <c r="H1250" s="3">
        <v>314075579.02999997</v>
      </c>
      <c r="J1250" s="4"/>
    </row>
    <row r="1251" spans="1:10">
      <c r="A1251" s="4">
        <v>43822</v>
      </c>
      <c r="B1251" s="3">
        <v>378797630.71999997</v>
      </c>
      <c r="C1251" s="3">
        <v>1371594762.1200001</v>
      </c>
      <c r="D1251" s="3">
        <v>240985396.88</v>
      </c>
      <c r="E1251" s="3">
        <v>-29997</v>
      </c>
      <c r="F1251" s="3">
        <v>805858006.63999999</v>
      </c>
      <c r="G1251" s="3">
        <v>1491599463.05</v>
      </c>
      <c r="H1251" s="3">
        <v>314736196.56999999</v>
      </c>
      <c r="J1251" s="4"/>
    </row>
    <row r="1252" spans="1:10">
      <c r="A1252" s="4">
        <v>43826</v>
      </c>
      <c r="B1252" s="3">
        <v>378590896.10000002</v>
      </c>
      <c r="C1252" s="3">
        <v>1371550850.71</v>
      </c>
      <c r="D1252" s="3">
        <v>241813526.15000001</v>
      </c>
      <c r="E1252" s="3">
        <v>-29997</v>
      </c>
      <c r="F1252" s="3">
        <v>806349588.34000003</v>
      </c>
      <c r="G1252" s="3">
        <v>1493018591.45</v>
      </c>
      <c r="H1252" s="3">
        <v>315024508.60000002</v>
      </c>
      <c r="J1252" s="4"/>
    </row>
    <row r="1253" spans="1:10">
      <c r="A1253" s="4">
        <v>43829</v>
      </c>
      <c r="B1253" s="3">
        <v>378036851.59000003</v>
      </c>
      <c r="C1253" s="3">
        <v>1362125864.5</v>
      </c>
      <c r="D1253" s="3">
        <v>241284801.47</v>
      </c>
      <c r="E1253" s="3">
        <v>-29997</v>
      </c>
      <c r="F1253" s="3">
        <v>802811422.24999988</v>
      </c>
      <c r="G1253" s="3">
        <v>1488954511.6800001</v>
      </c>
      <c r="H1253" s="3">
        <v>315052060.05000001</v>
      </c>
      <c r="J1253" s="4"/>
    </row>
    <row r="1254" spans="1:10">
      <c r="A1254" s="4">
        <v>43832</v>
      </c>
      <c r="B1254" s="3">
        <v>381246786.70000005</v>
      </c>
      <c r="C1254" s="3">
        <v>1371291855.3800001</v>
      </c>
      <c r="D1254" s="3">
        <v>244717935.75</v>
      </c>
      <c r="E1254" s="3">
        <v>-29997</v>
      </c>
      <c r="F1254" s="3">
        <v>806204419.21999991</v>
      </c>
      <c r="G1254" s="3">
        <v>1492655561.01</v>
      </c>
      <c r="H1254" s="3">
        <v>315697287.76999998</v>
      </c>
      <c r="J1254" s="4"/>
    </row>
    <row r="1255" spans="1:10">
      <c r="A1255" s="4">
        <v>43833</v>
      </c>
      <c r="B1255" s="3">
        <v>379671712.58999997</v>
      </c>
      <c r="C1255" s="3">
        <v>1368741667.4200001</v>
      </c>
      <c r="D1255" s="3">
        <v>244860639.30000001</v>
      </c>
      <c r="E1255" s="3">
        <v>-29997</v>
      </c>
      <c r="F1255" s="3">
        <v>806247890.0999999</v>
      </c>
      <c r="G1255" s="3">
        <v>1494939531.5899999</v>
      </c>
      <c r="H1255" s="3">
        <v>315802595.78000003</v>
      </c>
      <c r="J1255" s="4"/>
    </row>
    <row r="1256" spans="1:10">
      <c r="A1256" s="4">
        <v>43837</v>
      </c>
      <c r="B1256" s="3">
        <v>381154829.64999998</v>
      </c>
      <c r="C1256" s="3">
        <v>1372925209.74</v>
      </c>
      <c r="D1256" s="3">
        <v>247135000.87</v>
      </c>
      <c r="E1256" s="3">
        <v>-29997</v>
      </c>
      <c r="F1256" s="3">
        <v>808113779.42999995</v>
      </c>
      <c r="G1256" s="3">
        <v>1497037555.6300001</v>
      </c>
      <c r="H1256" s="3">
        <v>315886565.02999997</v>
      </c>
      <c r="J1256" s="4"/>
    </row>
    <row r="1257" spans="1:10">
      <c r="A1257" s="4">
        <v>43838</v>
      </c>
      <c r="B1257" s="3">
        <v>382122454.35000002</v>
      </c>
      <c r="C1257" s="3">
        <v>1376815351.8400002</v>
      </c>
      <c r="D1257" s="3">
        <v>248849314.41</v>
      </c>
      <c r="E1257" s="3">
        <v>-29997</v>
      </c>
      <c r="F1257" s="3">
        <v>808308570.70000005</v>
      </c>
      <c r="G1257" s="3">
        <v>1497385646.1299999</v>
      </c>
      <c r="H1257" s="3">
        <v>315414175.32999998</v>
      </c>
      <c r="J1257" s="4"/>
    </row>
    <row r="1258" spans="1:10">
      <c r="A1258" s="4">
        <v>43839</v>
      </c>
      <c r="B1258" s="3">
        <v>383755256.22999996</v>
      </c>
      <c r="C1258" s="3">
        <v>1381073345.7400002</v>
      </c>
      <c r="D1258" s="3">
        <v>250963939.31999999</v>
      </c>
      <c r="E1258" s="3">
        <v>-29997</v>
      </c>
      <c r="F1258" s="3">
        <v>810551393.31000006</v>
      </c>
      <c r="G1258" s="3">
        <v>1499998716.1200001</v>
      </c>
      <c r="H1258" s="3">
        <v>315647489.05000001</v>
      </c>
      <c r="J1258" s="4"/>
    </row>
    <row r="1259" spans="1:10">
      <c r="A1259" s="4">
        <v>43840</v>
      </c>
      <c r="B1259" s="3">
        <v>381538475.03999996</v>
      </c>
      <c r="C1259" s="3">
        <v>1377597531.9299998</v>
      </c>
      <c r="D1259" s="3">
        <v>252475102.55999997</v>
      </c>
      <c r="E1259" s="3">
        <v>-29997</v>
      </c>
      <c r="F1259" s="3">
        <v>810957672.69000006</v>
      </c>
      <c r="G1259" s="3">
        <v>1503142453.3799999</v>
      </c>
      <c r="H1259" s="3">
        <v>315765648.25999999</v>
      </c>
      <c r="J1259" s="4"/>
    </row>
    <row r="1260" spans="1:10">
      <c r="A1260" s="4">
        <v>43843</v>
      </c>
      <c r="B1260" s="3">
        <v>382295914.95000005</v>
      </c>
      <c r="C1260" s="3">
        <v>1379598773.8700001</v>
      </c>
      <c r="D1260" s="3">
        <v>254001708.59999999</v>
      </c>
      <c r="E1260" s="3">
        <v>-29997</v>
      </c>
      <c r="F1260" s="3">
        <v>811448628.29000008</v>
      </c>
      <c r="G1260" s="3">
        <v>1504102505.1600001</v>
      </c>
      <c r="H1260" s="3">
        <v>316194061.02999997</v>
      </c>
      <c r="J1260" s="4"/>
    </row>
    <row r="1261" spans="1:10">
      <c r="A1261" s="4">
        <v>43844</v>
      </c>
      <c r="B1261" s="3">
        <v>383270076.80000001</v>
      </c>
      <c r="C1261" s="3">
        <v>1385790886.98</v>
      </c>
      <c r="D1261" s="3">
        <v>258459612.56999999</v>
      </c>
      <c r="E1261" s="3">
        <v>-29997</v>
      </c>
      <c r="F1261" s="3">
        <v>812976397.09000003</v>
      </c>
      <c r="G1261" s="3">
        <v>1507683819.8899999</v>
      </c>
      <c r="H1261" s="3">
        <v>316009644.06999999</v>
      </c>
      <c r="J1261" s="4"/>
    </row>
    <row r="1262" spans="1:10">
      <c r="A1262" s="4">
        <v>43845</v>
      </c>
      <c r="B1262" s="3">
        <v>382319188.60999995</v>
      </c>
      <c r="C1262" s="3">
        <v>1385376610.1700001</v>
      </c>
      <c r="D1262" s="3">
        <v>260223990.63</v>
      </c>
      <c r="E1262" s="3">
        <v>-29997</v>
      </c>
      <c r="F1262" s="3">
        <v>813564139.83000004</v>
      </c>
      <c r="G1262" s="3">
        <v>1510509529.8099999</v>
      </c>
      <c r="H1262" s="3">
        <v>316050139.25999999</v>
      </c>
      <c r="J1262" s="4"/>
    </row>
    <row r="1263" spans="1:10">
      <c r="A1263" s="4">
        <v>43846</v>
      </c>
      <c r="B1263" s="3">
        <v>384192134.54000002</v>
      </c>
      <c r="C1263" s="3">
        <v>1391132822.45</v>
      </c>
      <c r="D1263" s="3">
        <v>263141395.97000003</v>
      </c>
      <c r="E1263" s="3">
        <v>-29997</v>
      </c>
      <c r="F1263" s="3">
        <v>816053630.11000001</v>
      </c>
      <c r="G1263" s="3">
        <v>1512340189.9799998</v>
      </c>
      <c r="H1263" s="3">
        <v>316092582.81</v>
      </c>
      <c r="J1263" s="4"/>
    </row>
    <row r="1264" spans="1:10">
      <c r="A1264" s="4">
        <v>43847</v>
      </c>
      <c r="B1264" s="3">
        <v>387064348.13</v>
      </c>
      <c r="C1264" s="3">
        <v>1400193611.8399999</v>
      </c>
      <c r="D1264" s="3">
        <v>266474217.71999997</v>
      </c>
      <c r="E1264" s="3">
        <v>-29997</v>
      </c>
      <c r="F1264" s="3">
        <v>819527727.75999999</v>
      </c>
      <c r="G1264" s="3">
        <v>1516405818.76</v>
      </c>
      <c r="H1264" s="3">
        <v>315487011.81</v>
      </c>
      <c r="J1264" s="4"/>
    </row>
    <row r="1265" spans="1:10">
      <c r="A1265" s="4">
        <v>43850</v>
      </c>
      <c r="B1265" s="3">
        <v>388000017.29999995</v>
      </c>
      <c r="C1265" s="3">
        <v>1403222791.6500001</v>
      </c>
      <c r="D1265" s="3">
        <v>269225535.84000003</v>
      </c>
      <c r="E1265" s="3">
        <v>-29997</v>
      </c>
      <c r="F1265" s="3">
        <v>821524620.53999996</v>
      </c>
      <c r="G1265" s="3">
        <v>1519616650.27</v>
      </c>
      <c r="H1265" s="3">
        <v>315443204.12</v>
      </c>
      <c r="J1265" s="4"/>
    </row>
    <row r="1266" spans="1:10">
      <c r="A1266" s="4">
        <v>43851</v>
      </c>
      <c r="B1266" s="3">
        <v>386899131.88999999</v>
      </c>
      <c r="C1266" s="3">
        <v>1402083471.5900002</v>
      </c>
      <c r="D1266" s="3">
        <v>271081543.81</v>
      </c>
      <c r="E1266" s="3">
        <v>-29997</v>
      </c>
      <c r="F1266" s="3">
        <v>822271387.74000001</v>
      </c>
      <c r="G1266" s="3">
        <v>1522779031.4300001</v>
      </c>
      <c r="H1266" s="3">
        <v>315993102.13999999</v>
      </c>
      <c r="J1266" s="4"/>
    </row>
    <row r="1267" spans="1:10">
      <c r="A1267" s="4">
        <v>43852</v>
      </c>
      <c r="B1267" s="3">
        <v>386749553.67000002</v>
      </c>
      <c r="C1267" s="3">
        <v>1404384765.6800001</v>
      </c>
      <c r="D1267" s="3">
        <v>274358042.77999997</v>
      </c>
      <c r="E1267" s="3">
        <v>-29997</v>
      </c>
      <c r="F1267" s="3">
        <v>823456410.12</v>
      </c>
      <c r="G1267" s="3">
        <v>1525685558.6300001</v>
      </c>
      <c r="H1267" s="3">
        <v>315593306.04000002</v>
      </c>
      <c r="J1267" s="4"/>
    </row>
    <row r="1268" spans="1:10">
      <c r="A1268" s="4">
        <v>43853</v>
      </c>
      <c r="B1268" s="3">
        <v>386577293.44999999</v>
      </c>
      <c r="C1268" s="3">
        <v>1405335855.2</v>
      </c>
      <c r="D1268" s="3">
        <v>277828999.00999999</v>
      </c>
      <c r="E1268" s="3">
        <v>-29997</v>
      </c>
      <c r="F1268" s="3">
        <v>825302367.54000008</v>
      </c>
      <c r="G1268" s="3">
        <v>1530171356.4199998</v>
      </c>
      <c r="H1268" s="3">
        <v>315755023.87</v>
      </c>
      <c r="J1268" s="4"/>
    </row>
    <row r="1269" spans="1:10">
      <c r="A1269" s="4">
        <v>43854</v>
      </c>
      <c r="B1269" s="3">
        <v>386802589.77999997</v>
      </c>
      <c r="C1269" s="3">
        <v>1407558688.5599999</v>
      </c>
      <c r="D1269" s="3">
        <v>279876813.51999998</v>
      </c>
      <c r="E1269" s="3">
        <v>-29997</v>
      </c>
      <c r="F1269" s="3">
        <v>826907239.0999999</v>
      </c>
      <c r="G1269" s="3">
        <v>1533774064.5599999</v>
      </c>
      <c r="H1269" s="3">
        <v>315912852.85000002</v>
      </c>
      <c r="J1269" s="4"/>
    </row>
    <row r="1270" spans="1:10">
      <c r="A1270" s="4">
        <v>43857</v>
      </c>
      <c r="B1270" s="3">
        <v>381538348.36000001</v>
      </c>
      <c r="C1270" s="3">
        <v>1396120622.9299998</v>
      </c>
      <c r="D1270" s="3">
        <v>280930323.48000002</v>
      </c>
      <c r="E1270" s="3">
        <v>-29997</v>
      </c>
      <c r="F1270" s="3">
        <v>825422418.95000005</v>
      </c>
      <c r="G1270" s="3">
        <v>1537757645.8699999</v>
      </c>
      <c r="H1270" s="3">
        <v>315371293.65999997</v>
      </c>
      <c r="J1270" s="4"/>
    </row>
    <row r="1271" spans="1:10">
      <c r="A1271" s="4">
        <v>43858</v>
      </c>
      <c r="B1271" s="3">
        <v>384155006.18000001</v>
      </c>
      <c r="C1271" s="3">
        <v>1402813564.1399999</v>
      </c>
      <c r="D1271" s="3">
        <v>284280109.53000003</v>
      </c>
      <c r="E1271" s="3">
        <v>-29997</v>
      </c>
      <c r="F1271" s="3">
        <v>827937564.39999998</v>
      </c>
      <c r="G1271" s="3">
        <v>1540537701.23</v>
      </c>
      <c r="H1271" s="3">
        <v>315481442.50999999</v>
      </c>
      <c r="J1271" s="4"/>
    </row>
    <row r="1272" spans="1:10">
      <c r="A1272" s="4">
        <v>43859</v>
      </c>
      <c r="B1272" s="3">
        <v>384036527.19</v>
      </c>
      <c r="C1272" s="3">
        <v>1404739464.5900002</v>
      </c>
      <c r="D1272" s="3">
        <v>286880755.00999999</v>
      </c>
      <c r="E1272" s="3">
        <v>-29997</v>
      </c>
      <c r="F1272" s="3">
        <v>830419918.48000002</v>
      </c>
      <c r="G1272" s="3">
        <v>1545106761.96</v>
      </c>
      <c r="H1272" s="3">
        <v>315637178.48000002</v>
      </c>
      <c r="J1272" s="4"/>
    </row>
    <row r="1273" spans="1:10">
      <c r="A1273" s="4">
        <v>43860</v>
      </c>
      <c r="B1273" s="3">
        <v>380756261.46000004</v>
      </c>
      <c r="C1273" s="3">
        <v>1398126525.5699999</v>
      </c>
      <c r="D1273" s="3">
        <v>287949410.74000001</v>
      </c>
      <c r="E1273" s="3">
        <v>-29997</v>
      </c>
      <c r="F1273" s="3">
        <v>829777242.53999996</v>
      </c>
      <c r="G1273" s="3">
        <v>1547389386.25</v>
      </c>
      <c r="H1273" s="3">
        <v>315684758.70999998</v>
      </c>
      <c r="J1273" s="4"/>
    </row>
    <row r="1274" spans="1:10">
      <c r="A1274" s="4">
        <v>43861</v>
      </c>
      <c r="B1274" s="3">
        <v>375139479.48000002</v>
      </c>
      <c r="C1274" s="3">
        <v>1385476731.8899999</v>
      </c>
      <c r="D1274" s="3">
        <v>288248319.63</v>
      </c>
      <c r="E1274" s="3">
        <v>-29997</v>
      </c>
      <c r="F1274" s="3">
        <v>826670026.44999993</v>
      </c>
      <c r="G1274" s="3">
        <v>1548076060.3000002</v>
      </c>
      <c r="H1274" s="3">
        <v>316148621.72000003</v>
      </c>
      <c r="J1274" s="4"/>
    </row>
    <row r="1275" spans="1:10">
      <c r="A1275" s="4">
        <v>43864</v>
      </c>
      <c r="B1275" s="3">
        <v>376854491.44999993</v>
      </c>
      <c r="C1275" s="3">
        <v>1389380583.1400001</v>
      </c>
      <c r="D1275" s="3">
        <v>291165537.08999997</v>
      </c>
      <c r="E1275" s="3">
        <v>-29997</v>
      </c>
      <c r="F1275" s="3">
        <v>829170874.53999996</v>
      </c>
      <c r="G1275" s="3">
        <v>1550909539.9099998</v>
      </c>
      <c r="H1275" s="3">
        <v>315911854.56999999</v>
      </c>
      <c r="J1275" s="4"/>
    </row>
    <row r="1276" spans="1:10">
      <c r="A1276" s="4">
        <v>43865</v>
      </c>
      <c r="B1276" s="3">
        <v>382260488.68000001</v>
      </c>
      <c r="C1276" s="3">
        <v>1402274587.1899998</v>
      </c>
      <c r="D1276" s="3">
        <v>295011449.71000004</v>
      </c>
      <c r="E1276" s="3">
        <v>-29997</v>
      </c>
      <c r="F1276" s="3">
        <v>834141161.1500001</v>
      </c>
      <c r="G1276" s="3">
        <v>1554730301.1499999</v>
      </c>
      <c r="H1276" s="3">
        <v>316119397.19999999</v>
      </c>
      <c r="J1276" s="4"/>
    </row>
    <row r="1277" spans="1:10">
      <c r="A1277" s="4">
        <v>43866</v>
      </c>
      <c r="B1277" s="3">
        <v>388346496.27999997</v>
      </c>
      <c r="C1277" s="3">
        <v>1417990855.1599998</v>
      </c>
      <c r="D1277" s="3">
        <v>299776494.35000002</v>
      </c>
      <c r="E1277" s="3">
        <v>-29997</v>
      </c>
      <c r="F1277" s="3">
        <v>839719195.72000003</v>
      </c>
      <c r="G1277" s="3">
        <v>1559003921.8699999</v>
      </c>
      <c r="H1277" s="3">
        <v>316373237.19</v>
      </c>
      <c r="J1277" s="4"/>
    </row>
    <row r="1278" spans="1:10">
      <c r="A1278" s="4">
        <v>43867</v>
      </c>
      <c r="B1278" s="3">
        <v>392282631.91999996</v>
      </c>
      <c r="C1278" s="3">
        <v>1425811172.6600001</v>
      </c>
      <c r="D1278" s="3">
        <v>303614813.33000004</v>
      </c>
      <c r="E1278" s="3">
        <v>-29997</v>
      </c>
      <c r="F1278" s="3">
        <v>842812960.56999993</v>
      </c>
      <c r="G1278" s="3">
        <v>1561650319.1900001</v>
      </c>
      <c r="H1278" s="3">
        <v>316073123.73000002</v>
      </c>
      <c r="J1278" s="4"/>
    </row>
    <row r="1279" spans="1:10">
      <c r="A1279" s="4">
        <v>43868</v>
      </c>
      <c r="B1279" s="3">
        <v>390127222.01999998</v>
      </c>
      <c r="C1279" s="3">
        <v>1422738884.3600001</v>
      </c>
      <c r="D1279" s="3">
        <v>305973194.29000002</v>
      </c>
      <c r="E1279" s="3">
        <v>-29997</v>
      </c>
      <c r="F1279" s="3">
        <v>842763975.26999998</v>
      </c>
      <c r="G1279" s="3">
        <v>1563890827.8000002</v>
      </c>
      <c r="H1279" s="3">
        <v>316321233.10000002</v>
      </c>
      <c r="J1279" s="4"/>
    </row>
    <row r="1280" spans="1:10">
      <c r="A1280" s="4">
        <v>43871</v>
      </c>
      <c r="B1280" s="3">
        <v>392714096.76999998</v>
      </c>
      <c r="C1280" s="3">
        <v>1428418664.6400001</v>
      </c>
      <c r="D1280" s="3">
        <v>309148734.97000003</v>
      </c>
      <c r="E1280" s="3">
        <v>-29997</v>
      </c>
      <c r="F1280" s="3">
        <v>845606847.37</v>
      </c>
      <c r="G1280" s="3">
        <v>1568432355.8300002</v>
      </c>
      <c r="H1280" s="3">
        <v>316183273.51999998</v>
      </c>
      <c r="J1280" s="4"/>
    </row>
    <row r="1281" spans="1:10">
      <c r="A1281" s="4">
        <v>43872</v>
      </c>
      <c r="B1281" s="3">
        <v>394918536.00999999</v>
      </c>
      <c r="C1281" s="3">
        <v>1435164792.26</v>
      </c>
      <c r="D1281" s="3">
        <v>314349294.60000002</v>
      </c>
      <c r="E1281" s="3">
        <v>-29997</v>
      </c>
      <c r="F1281" s="3">
        <v>848147437.97000015</v>
      </c>
      <c r="G1281" s="3">
        <v>1572501685.4400001</v>
      </c>
      <c r="H1281" s="3">
        <v>316179302.62</v>
      </c>
      <c r="J1281" s="4"/>
    </row>
    <row r="1282" spans="1:10">
      <c r="A1282" s="4">
        <v>43873</v>
      </c>
      <c r="B1282" s="3">
        <v>396836607.38</v>
      </c>
      <c r="C1282" s="3">
        <v>1441616067.6800001</v>
      </c>
      <c r="D1282" s="3">
        <v>317565969.57999998</v>
      </c>
      <c r="E1282" s="3">
        <v>-29997</v>
      </c>
      <c r="F1282" s="3">
        <v>851319025.56000006</v>
      </c>
      <c r="G1282" s="3">
        <v>1576907481.8500001</v>
      </c>
      <c r="H1282" s="3">
        <v>316661566.54000002</v>
      </c>
      <c r="J1282" s="4"/>
    </row>
    <row r="1283" spans="1:10">
      <c r="A1283" s="4">
        <v>43874</v>
      </c>
      <c r="B1283" s="3">
        <v>396555384.71999997</v>
      </c>
      <c r="C1283" s="3">
        <v>1442226630.4100001</v>
      </c>
      <c r="D1283" s="3">
        <v>319828735.63999999</v>
      </c>
      <c r="E1283" s="3">
        <v>-29997</v>
      </c>
      <c r="F1283" s="3">
        <v>852339575.81000006</v>
      </c>
      <c r="G1283" s="3">
        <v>1580062456.5600002</v>
      </c>
      <c r="H1283" s="3">
        <v>316922125.16000003</v>
      </c>
      <c r="J1283" s="4"/>
    </row>
    <row r="1284" spans="1:10">
      <c r="A1284" s="4">
        <v>43875</v>
      </c>
      <c r="B1284" s="3">
        <v>397402886.32999998</v>
      </c>
      <c r="C1284" s="3">
        <v>1444211021.7799997</v>
      </c>
      <c r="D1284" s="3">
        <v>322232247</v>
      </c>
      <c r="E1284" s="3">
        <v>-29997</v>
      </c>
      <c r="F1284" s="3">
        <v>853492136.58000004</v>
      </c>
      <c r="G1284" s="3">
        <v>1583665507.8899999</v>
      </c>
      <c r="H1284" s="3">
        <v>317003327.94999999</v>
      </c>
      <c r="J1284" s="4"/>
    </row>
    <row r="1285" spans="1:10">
      <c r="A1285" s="4">
        <v>43878</v>
      </c>
      <c r="B1285" s="3">
        <v>397612252.91999996</v>
      </c>
      <c r="C1285" s="3">
        <v>1446171158.3099999</v>
      </c>
      <c r="D1285" s="3">
        <v>323906136</v>
      </c>
      <c r="E1285" s="3">
        <v>-29997</v>
      </c>
      <c r="F1285" s="3">
        <v>854785900.46000004</v>
      </c>
      <c r="G1285" s="3">
        <v>1586659807.54</v>
      </c>
      <c r="H1285" s="3">
        <v>316675121.73000002</v>
      </c>
      <c r="J1285" s="4"/>
    </row>
    <row r="1286" spans="1:10">
      <c r="A1286" s="4">
        <v>43879</v>
      </c>
      <c r="B1286" s="3">
        <v>395706948.56</v>
      </c>
      <c r="C1286" s="3">
        <v>1442525559.8500001</v>
      </c>
      <c r="D1286" s="3">
        <v>325783036.69999999</v>
      </c>
      <c r="E1286" s="3">
        <v>-29997</v>
      </c>
      <c r="F1286" s="3">
        <v>854180409.64999998</v>
      </c>
      <c r="G1286" s="3">
        <v>1587699809.4200001</v>
      </c>
      <c r="H1286" s="3">
        <v>316369256.98000002</v>
      </c>
      <c r="J1286" s="4"/>
    </row>
    <row r="1287" spans="1:10">
      <c r="A1287" s="4">
        <v>43880</v>
      </c>
      <c r="B1287" s="3">
        <v>398201964.76999998</v>
      </c>
      <c r="C1287" s="3">
        <v>1449480913.1700001</v>
      </c>
      <c r="D1287" s="3">
        <v>329416804.49000001</v>
      </c>
      <c r="E1287" s="3">
        <v>-29997</v>
      </c>
      <c r="F1287" s="3">
        <v>857650299.5</v>
      </c>
      <c r="G1287" s="3">
        <v>1591888748.3600001</v>
      </c>
      <c r="H1287" s="3">
        <v>315492024.02999997</v>
      </c>
      <c r="J1287" s="4"/>
    </row>
    <row r="1288" spans="1:10">
      <c r="A1288" s="4">
        <v>43881</v>
      </c>
      <c r="B1288" s="3">
        <v>396676977.65000004</v>
      </c>
      <c r="C1288" s="3">
        <v>1449825271.2500002</v>
      </c>
      <c r="D1288" s="3">
        <v>331958341.65000004</v>
      </c>
      <c r="E1288" s="3">
        <v>-29997</v>
      </c>
      <c r="F1288" s="3">
        <v>859303639.45999992</v>
      </c>
      <c r="G1288" s="3">
        <v>1596640320.55</v>
      </c>
      <c r="H1288" s="3">
        <v>316153386.18000001</v>
      </c>
      <c r="J1288" s="4"/>
    </row>
    <row r="1289" spans="1:10">
      <c r="A1289" s="4">
        <v>43882</v>
      </c>
      <c r="B1289" s="3">
        <v>392727979.33000004</v>
      </c>
      <c r="C1289" s="3">
        <v>1440639097.1300001</v>
      </c>
      <c r="D1289" s="3">
        <v>332597853.43000001</v>
      </c>
      <c r="E1289" s="3">
        <v>-29997</v>
      </c>
      <c r="F1289" s="3">
        <v>857072031.97000003</v>
      </c>
      <c r="G1289" s="3">
        <v>1596470085.3500001</v>
      </c>
      <c r="H1289" s="3">
        <v>316091108.13999999</v>
      </c>
      <c r="J1289" s="4"/>
    </row>
    <row r="1290" spans="1:10">
      <c r="A1290" s="4">
        <v>43885</v>
      </c>
      <c r="B1290" s="3">
        <v>382748740.49000007</v>
      </c>
      <c r="C1290" s="3">
        <v>1416244081.7900002</v>
      </c>
      <c r="D1290" s="3">
        <v>330895405.69</v>
      </c>
      <c r="E1290" s="3">
        <v>-29997</v>
      </c>
      <c r="F1290" s="3">
        <v>849883410.71000004</v>
      </c>
      <c r="G1290" s="3">
        <v>1594721965.8300002</v>
      </c>
      <c r="H1290" s="3">
        <v>315493553.56</v>
      </c>
      <c r="J1290" s="4"/>
    </row>
    <row r="1291" spans="1:10">
      <c r="A1291" s="4">
        <v>43886</v>
      </c>
      <c r="B1291" s="3">
        <v>374195295.00999999</v>
      </c>
      <c r="C1291" s="3">
        <v>1396490720.9599998</v>
      </c>
      <c r="D1291" s="3">
        <v>329310167.52000004</v>
      </c>
      <c r="E1291" s="3">
        <v>-29997</v>
      </c>
      <c r="F1291" s="3">
        <v>844439029.26999998</v>
      </c>
      <c r="G1291" s="3">
        <v>1593022610.6999998</v>
      </c>
      <c r="H1291" s="3">
        <v>315238124.08999997</v>
      </c>
      <c r="J1291" s="4"/>
    </row>
    <row r="1292" spans="1:10">
      <c r="A1292" s="4">
        <v>43887</v>
      </c>
      <c r="B1292" s="3">
        <v>371679104.13</v>
      </c>
      <c r="C1292" s="3">
        <v>1388891097.8700001</v>
      </c>
      <c r="D1292" s="3">
        <v>328974194.5</v>
      </c>
      <c r="E1292" s="3">
        <v>-29997</v>
      </c>
      <c r="F1292" s="3">
        <v>842716815.42000008</v>
      </c>
      <c r="G1292" s="3">
        <v>1592334920.6000001</v>
      </c>
      <c r="H1292" s="3">
        <v>316305395.10000002</v>
      </c>
      <c r="J1292" s="4"/>
    </row>
    <row r="1293" spans="1:10">
      <c r="A1293" s="4">
        <v>43888</v>
      </c>
      <c r="B1293" s="3">
        <v>356546820.75</v>
      </c>
      <c r="C1293" s="3">
        <v>1348972070.1199999</v>
      </c>
      <c r="D1293" s="3">
        <v>322372418.44</v>
      </c>
      <c r="E1293" s="3">
        <v>-29997</v>
      </c>
      <c r="F1293" s="3">
        <v>830632385</v>
      </c>
      <c r="G1293" s="3">
        <v>1585051181.8299999</v>
      </c>
      <c r="H1293" s="3">
        <v>317154313.25</v>
      </c>
      <c r="J1293" s="4"/>
    </row>
    <row r="1294" spans="1:10">
      <c r="A1294" s="4">
        <v>43889</v>
      </c>
      <c r="B1294" s="3">
        <v>349570386.37</v>
      </c>
      <c r="C1294" s="3">
        <v>1329118578.77</v>
      </c>
      <c r="D1294" s="3">
        <v>318520013.07999998</v>
      </c>
      <c r="E1294" s="3">
        <v>-29997</v>
      </c>
      <c r="F1294" s="3">
        <v>803263428.76999998</v>
      </c>
      <c r="G1294" s="3">
        <v>1582269702.72</v>
      </c>
      <c r="H1294" s="3">
        <v>317323801.89999998</v>
      </c>
      <c r="J1294" s="4"/>
    </row>
    <row r="1295" spans="1:10">
      <c r="A1295" s="4">
        <v>43892</v>
      </c>
      <c r="B1295" s="3">
        <v>352183841.45000005</v>
      </c>
      <c r="C1295" s="3">
        <v>1334874817.6600001</v>
      </c>
      <c r="D1295" s="3">
        <v>322535291.11000001</v>
      </c>
      <c r="E1295" s="3">
        <v>-29997</v>
      </c>
      <c r="F1295" s="3">
        <v>805508277.70000005</v>
      </c>
      <c r="G1295" s="3">
        <v>1585590800.03</v>
      </c>
      <c r="H1295" s="3">
        <v>317571000.32999998</v>
      </c>
      <c r="J1295" s="4"/>
    </row>
    <row r="1296" spans="1:10">
      <c r="A1296" s="4">
        <v>43893</v>
      </c>
      <c r="B1296" s="3">
        <v>348829627.21000004</v>
      </c>
      <c r="C1296" s="3">
        <v>1326014860.6200001</v>
      </c>
      <c r="D1296" s="3">
        <v>321540703.79000002</v>
      </c>
      <c r="E1296" s="3">
        <v>-29997</v>
      </c>
      <c r="F1296" s="3">
        <v>804889367.45999992</v>
      </c>
      <c r="G1296" s="3">
        <v>1590420577.6800001</v>
      </c>
      <c r="H1296" s="3">
        <v>318402650.31</v>
      </c>
      <c r="J1296" s="4"/>
    </row>
    <row r="1297" spans="1:10">
      <c r="A1297" s="4">
        <v>43894</v>
      </c>
      <c r="B1297" s="3">
        <v>357179486.56999999</v>
      </c>
      <c r="C1297" s="3">
        <v>1345658267.9100001</v>
      </c>
      <c r="D1297" s="3">
        <v>327741417.57999998</v>
      </c>
      <c r="E1297" s="3">
        <v>-29997</v>
      </c>
      <c r="F1297" s="3">
        <v>811161194.36000001</v>
      </c>
      <c r="G1297" s="3">
        <v>1596180848.8200002</v>
      </c>
      <c r="H1297" s="3">
        <v>319112457.11000001</v>
      </c>
      <c r="J1297" s="4"/>
    </row>
    <row r="1298" spans="1:10">
      <c r="A1298" s="4">
        <v>43895</v>
      </c>
      <c r="B1298" s="3">
        <v>349727120.66999996</v>
      </c>
      <c r="C1298" s="3">
        <v>1325465741.1099999</v>
      </c>
      <c r="D1298" s="3">
        <v>324738439.92000002</v>
      </c>
      <c r="E1298" s="3">
        <v>-29997</v>
      </c>
      <c r="F1298" s="3">
        <v>804348809.24000001</v>
      </c>
      <c r="G1298" s="3">
        <v>1590677203.5899999</v>
      </c>
      <c r="H1298" s="3">
        <v>319205813.54000002</v>
      </c>
      <c r="J1298" s="4"/>
    </row>
    <row r="1299" spans="1:10">
      <c r="A1299" s="4">
        <v>43896</v>
      </c>
      <c r="B1299" s="3">
        <v>340666433.53999996</v>
      </c>
      <c r="C1299" s="3">
        <v>1300700784.8099999</v>
      </c>
      <c r="D1299" s="3">
        <v>321007930.06</v>
      </c>
      <c r="E1299" s="3">
        <v>-29997</v>
      </c>
      <c r="F1299" s="3">
        <v>795873739.75999999</v>
      </c>
      <c r="G1299" s="3">
        <v>1586540505.6800001</v>
      </c>
      <c r="H1299" s="3">
        <v>319608589.89999998</v>
      </c>
      <c r="J1299" s="4"/>
    </row>
    <row r="1300" spans="1:10">
      <c r="A1300" s="4">
        <v>43899</v>
      </c>
      <c r="B1300" s="3">
        <v>318403884.94</v>
      </c>
      <c r="C1300" s="3">
        <v>1237026798.6099999</v>
      </c>
      <c r="D1300" s="3">
        <v>309976425.62</v>
      </c>
      <c r="E1300" s="3">
        <v>-29997</v>
      </c>
      <c r="F1300" s="3">
        <v>773470263.12</v>
      </c>
      <c r="G1300" s="3">
        <v>1570051187.26</v>
      </c>
      <c r="H1300" s="3">
        <v>319104428.65000004</v>
      </c>
      <c r="J1300" s="4"/>
    </row>
    <row r="1301" spans="1:10">
      <c r="A1301" s="4">
        <v>43900</v>
      </c>
      <c r="B1301" s="3">
        <v>322151142.69999999</v>
      </c>
      <c r="C1301" s="3">
        <v>1247007743.2</v>
      </c>
      <c r="D1301" s="3">
        <v>313668703.72999996</v>
      </c>
      <c r="E1301" s="3">
        <v>-29997</v>
      </c>
      <c r="F1301" s="3">
        <v>776378835.06000006</v>
      </c>
      <c r="G1301" s="3">
        <v>1571724294.05</v>
      </c>
      <c r="H1301" s="3">
        <v>320125145.84000003</v>
      </c>
      <c r="J1301" s="4"/>
    </row>
    <row r="1302" spans="1:10">
      <c r="A1302" s="4">
        <v>43901</v>
      </c>
      <c r="B1302" s="3">
        <v>312125439.11000001</v>
      </c>
      <c r="C1302" s="3">
        <v>1219090238.5000002</v>
      </c>
      <c r="D1302" s="3">
        <v>308652623.82999998</v>
      </c>
      <c r="E1302" s="3">
        <v>-29997</v>
      </c>
      <c r="F1302" s="3">
        <v>769662870.92999995</v>
      </c>
      <c r="G1302" s="3">
        <v>1570462972.6699998</v>
      </c>
      <c r="H1302" s="3">
        <v>322885163.52999997</v>
      </c>
      <c r="J1302" s="4"/>
    </row>
    <row r="1303" spans="1:10">
      <c r="A1303" s="4">
        <v>43902</v>
      </c>
      <c r="B1303" s="3">
        <v>287572829.26999998</v>
      </c>
      <c r="C1303" s="3">
        <v>1142720379.48</v>
      </c>
      <c r="D1303" s="3">
        <v>294228075.18000001</v>
      </c>
      <c r="E1303" s="3">
        <v>-29997</v>
      </c>
      <c r="F1303" s="3">
        <v>738165133.2700001</v>
      </c>
      <c r="G1303" s="3">
        <v>1534364819.8200002</v>
      </c>
      <c r="H1303" s="3">
        <v>321763387.72000003</v>
      </c>
      <c r="J1303" s="4"/>
    </row>
    <row r="1304" spans="1:10">
      <c r="A1304" s="4">
        <v>43903</v>
      </c>
      <c r="B1304" s="3">
        <v>296173445.78000003</v>
      </c>
      <c r="C1304" s="3">
        <v>1167750682.23</v>
      </c>
      <c r="D1304" s="3">
        <v>299506933.08000004</v>
      </c>
      <c r="E1304" s="3">
        <v>-29997</v>
      </c>
      <c r="F1304" s="3">
        <v>744393490.45999992</v>
      </c>
      <c r="G1304" s="3">
        <v>1530656475.29</v>
      </c>
      <c r="H1304" s="3">
        <v>322179728.36000001</v>
      </c>
      <c r="J1304" s="4"/>
    </row>
    <row r="1305" spans="1:10">
      <c r="A1305" s="4">
        <v>43906</v>
      </c>
      <c r="B1305" s="3">
        <v>273978493.69999999</v>
      </c>
      <c r="C1305" s="3">
        <v>1099760834.6300001</v>
      </c>
      <c r="D1305" s="3">
        <v>285818234.38</v>
      </c>
      <c r="E1305" s="3">
        <v>-29997</v>
      </c>
      <c r="F1305" s="3">
        <v>717683073.60000002</v>
      </c>
      <c r="G1305" s="3">
        <v>1499800857.6100001</v>
      </c>
      <c r="H1305" s="3">
        <v>322616292.56999999</v>
      </c>
      <c r="J1305" s="4"/>
    </row>
    <row r="1306" spans="1:10">
      <c r="A1306" s="4">
        <v>43907</v>
      </c>
      <c r="B1306" s="3">
        <v>286424638.37</v>
      </c>
      <c r="C1306" s="3">
        <v>1130877674.3</v>
      </c>
      <c r="D1306" s="3">
        <v>292081119.88</v>
      </c>
      <c r="E1306" s="3">
        <v>-29997</v>
      </c>
      <c r="F1306" s="3">
        <v>723668882.94000006</v>
      </c>
      <c r="G1306" s="3">
        <v>1495702782.2899997</v>
      </c>
      <c r="H1306" s="3">
        <v>321201939.25</v>
      </c>
      <c r="J1306" s="4"/>
    </row>
    <row r="1307" spans="1:10">
      <c r="A1307" s="4">
        <v>43908</v>
      </c>
      <c r="B1307" s="3">
        <v>280524057.74000001</v>
      </c>
      <c r="C1307" s="3">
        <v>1107486721.9099998</v>
      </c>
      <c r="D1307" s="3">
        <v>286461743.81999999</v>
      </c>
      <c r="E1307" s="3">
        <v>-29997</v>
      </c>
      <c r="F1307" s="3">
        <v>712941754.18000007</v>
      </c>
      <c r="G1307" s="3">
        <v>1477258746.1800001</v>
      </c>
      <c r="H1307" s="3">
        <v>320015600.29000002</v>
      </c>
      <c r="J1307" s="4"/>
    </row>
    <row r="1308" spans="1:10">
      <c r="A1308" s="4">
        <v>43909</v>
      </c>
      <c r="B1308" s="3">
        <v>281419022.90999997</v>
      </c>
      <c r="C1308" s="3">
        <v>1117022373.6099999</v>
      </c>
      <c r="D1308" s="3">
        <v>289331567.98000002</v>
      </c>
      <c r="E1308" s="3">
        <v>-29997</v>
      </c>
      <c r="F1308" s="3">
        <v>721680526.90999997</v>
      </c>
      <c r="G1308" s="3">
        <v>1492192489.98</v>
      </c>
      <c r="H1308" s="3">
        <v>323421828.58000004</v>
      </c>
      <c r="J1308" s="4"/>
    </row>
    <row r="1309" spans="1:10">
      <c r="A1309" s="4">
        <v>43910</v>
      </c>
      <c r="B1309" s="3">
        <v>276865103.66999996</v>
      </c>
      <c r="C1309" s="3">
        <v>1104876697.9000001</v>
      </c>
      <c r="D1309" s="3">
        <v>287004772.55000001</v>
      </c>
      <c r="E1309" s="3">
        <v>-29997</v>
      </c>
      <c r="F1309" s="3">
        <v>719064246.60000002</v>
      </c>
      <c r="G1309" s="3">
        <v>1495402287.1400001</v>
      </c>
      <c r="H1309" s="3">
        <v>327122415.49000001</v>
      </c>
      <c r="J1309" s="4"/>
    </row>
    <row r="1310" spans="1:10">
      <c r="A1310" s="4">
        <v>43913</v>
      </c>
      <c r="B1310" s="3">
        <v>268839158.56</v>
      </c>
      <c r="C1310" s="3">
        <v>1081294251.7</v>
      </c>
      <c r="D1310" s="3">
        <v>281539083.33000004</v>
      </c>
      <c r="E1310" s="3">
        <v>-29997</v>
      </c>
      <c r="F1310" s="3">
        <v>710767750.22000003</v>
      </c>
      <c r="G1310" s="3">
        <v>1488668202.4199998</v>
      </c>
      <c r="H1310" s="3">
        <v>327415325.93000001</v>
      </c>
      <c r="J1310" s="4"/>
    </row>
    <row r="1311" spans="1:10">
      <c r="A1311" s="4">
        <v>43914</v>
      </c>
      <c r="B1311" s="3">
        <v>285890944.33999997</v>
      </c>
      <c r="C1311" s="3">
        <v>1126330754.9500003</v>
      </c>
      <c r="D1311" s="3">
        <v>289901621.83999997</v>
      </c>
      <c r="E1311" s="3">
        <v>-29997</v>
      </c>
      <c r="F1311" s="3">
        <v>724674586.95000005</v>
      </c>
      <c r="G1311" s="3">
        <v>1494464231.3900001</v>
      </c>
      <c r="H1311" s="3">
        <v>326640606.90999997</v>
      </c>
      <c r="J1311" s="4"/>
    </row>
    <row r="1312" spans="1:10">
      <c r="A1312" s="4">
        <v>43915</v>
      </c>
      <c r="B1312" s="3">
        <v>292008376.88</v>
      </c>
      <c r="C1312" s="3">
        <v>1142057717.1399999</v>
      </c>
      <c r="D1312" s="3">
        <v>292064779.62</v>
      </c>
      <c r="E1312" s="3">
        <v>-29997</v>
      </c>
      <c r="F1312" s="3">
        <v>730262296.35000002</v>
      </c>
      <c r="G1312" s="3">
        <v>1497903660.1700001</v>
      </c>
      <c r="H1312" s="3">
        <v>326845208.96000004</v>
      </c>
      <c r="J1312" s="4"/>
    </row>
    <row r="1313" spans="1:10">
      <c r="A1313" s="4">
        <v>43916</v>
      </c>
      <c r="B1313" s="3">
        <v>299231329.63999999</v>
      </c>
      <c r="C1313" s="3">
        <v>1165194617.5500002</v>
      </c>
      <c r="D1313" s="3">
        <v>297372014.54999995</v>
      </c>
      <c r="E1313" s="3">
        <v>-29997</v>
      </c>
      <c r="F1313" s="3">
        <v>742523734.88999999</v>
      </c>
      <c r="G1313" s="3">
        <v>1514453243.4400001</v>
      </c>
      <c r="H1313" s="3">
        <v>327806649.06999999</v>
      </c>
      <c r="J1313" s="4"/>
    </row>
    <row r="1314" spans="1:10">
      <c r="A1314" s="4">
        <v>43917</v>
      </c>
      <c r="B1314" s="3">
        <v>294305973.76999998</v>
      </c>
      <c r="C1314" s="3">
        <v>1149205579.55</v>
      </c>
      <c r="D1314" s="3">
        <v>294816261.36000001</v>
      </c>
      <c r="E1314" s="3">
        <v>-29997</v>
      </c>
      <c r="F1314" s="3">
        <v>737724643.03000009</v>
      </c>
      <c r="G1314" s="3">
        <v>1512334633.2</v>
      </c>
      <c r="H1314" s="3">
        <v>327577957.76999998</v>
      </c>
      <c r="J1314" s="4"/>
    </row>
    <row r="1315" spans="1:10">
      <c r="A1315" s="4">
        <v>43920</v>
      </c>
      <c r="B1315" s="3">
        <v>299736778.31999999</v>
      </c>
      <c r="C1315" s="3">
        <v>1162160078.4700003</v>
      </c>
      <c r="D1315" s="3">
        <v>297840849.53999996</v>
      </c>
      <c r="E1315" s="3">
        <v>-29997</v>
      </c>
      <c r="F1315" s="3">
        <v>740644790.80999994</v>
      </c>
      <c r="G1315" s="3">
        <v>1510704620.6299999</v>
      </c>
      <c r="H1315" s="3">
        <v>327279605.18000001</v>
      </c>
      <c r="J1315" s="4"/>
    </row>
    <row r="1316" spans="1:10">
      <c r="A1316" s="4">
        <v>43921</v>
      </c>
      <c r="B1316" s="3">
        <v>300767096.89999998</v>
      </c>
      <c r="C1316" s="3">
        <v>1163028475.2700002</v>
      </c>
      <c r="D1316" s="3">
        <v>297495986.88999999</v>
      </c>
      <c r="E1316" s="3">
        <v>-29997</v>
      </c>
      <c r="F1316" s="3">
        <v>740234167.38</v>
      </c>
      <c r="G1316" s="3">
        <v>1507784035.8700001</v>
      </c>
      <c r="H1316" s="3">
        <v>327255963.03000003</v>
      </c>
      <c r="J1316" s="4"/>
    </row>
    <row r="1317" spans="1:10">
      <c r="A1317" s="4">
        <v>43922</v>
      </c>
      <c r="B1317" s="3">
        <v>292765455.03000003</v>
      </c>
      <c r="C1317" s="3">
        <v>1140060943.9399998</v>
      </c>
      <c r="D1317" s="3">
        <v>293544779.00999999</v>
      </c>
      <c r="E1317" s="3">
        <v>-29997</v>
      </c>
      <c r="F1317" s="3">
        <v>732406578.85000002</v>
      </c>
      <c r="G1317" s="3">
        <v>1501379115.45</v>
      </c>
      <c r="H1317" s="3">
        <v>326757982.34999996</v>
      </c>
      <c r="J1317" s="4"/>
    </row>
    <row r="1318" spans="1:10">
      <c r="A1318" s="4">
        <v>43923</v>
      </c>
      <c r="B1318" s="3">
        <v>296531867.81999999</v>
      </c>
      <c r="C1318" s="3">
        <v>1150682252.3199999</v>
      </c>
      <c r="D1318" s="3">
        <v>296378492.95000005</v>
      </c>
      <c r="E1318" s="3">
        <v>-29997</v>
      </c>
      <c r="F1318" s="3">
        <v>735895446.96000004</v>
      </c>
      <c r="G1318" s="3">
        <v>1503557223.1000001</v>
      </c>
      <c r="H1318" s="3">
        <v>326796223.52999997</v>
      </c>
      <c r="J1318" s="4"/>
    </row>
    <row r="1319" spans="1:10">
      <c r="A1319" s="4">
        <v>43924</v>
      </c>
      <c r="B1319" s="3">
        <v>295808900.53000003</v>
      </c>
      <c r="C1319" s="3">
        <v>1146517386.29</v>
      </c>
      <c r="D1319" s="3">
        <v>296157113.69999999</v>
      </c>
      <c r="E1319" s="3">
        <v>-29997</v>
      </c>
      <c r="F1319" s="3">
        <v>733492722.16999996</v>
      </c>
      <c r="G1319" s="3">
        <v>1501126508.9200001</v>
      </c>
      <c r="H1319" s="3">
        <v>326397634.63999999</v>
      </c>
      <c r="J1319" s="4"/>
    </row>
    <row r="1320" spans="1:10">
      <c r="A1320" s="4">
        <v>43927</v>
      </c>
      <c r="B1320" s="3">
        <v>309374032.63</v>
      </c>
      <c r="C1320" s="3">
        <v>1183690039.4100001</v>
      </c>
      <c r="D1320" s="3">
        <v>304077516.43000001</v>
      </c>
      <c r="E1320" s="3">
        <v>-29997</v>
      </c>
      <c r="F1320" s="3">
        <v>745981030.59000003</v>
      </c>
      <c r="G1320" s="3">
        <v>1510167980.74</v>
      </c>
      <c r="H1320" s="3">
        <v>326655814.94999999</v>
      </c>
      <c r="J1320" s="4"/>
    </row>
    <row r="1321" spans="1:10">
      <c r="A1321" s="4">
        <v>43928</v>
      </c>
      <c r="B1321" s="3">
        <v>310544025.58999997</v>
      </c>
      <c r="C1321" s="3">
        <v>1183120974.9299998</v>
      </c>
      <c r="D1321" s="3">
        <v>304490738.56</v>
      </c>
      <c r="E1321" s="3">
        <v>-29997</v>
      </c>
      <c r="F1321" s="3">
        <v>744196755.58999991</v>
      </c>
      <c r="G1321" s="3">
        <v>1504218248.1100001</v>
      </c>
      <c r="H1321" s="3">
        <v>326292216.48000002</v>
      </c>
      <c r="J1321" s="4"/>
    </row>
    <row r="1322" spans="1:10">
      <c r="A1322" s="4">
        <v>43929</v>
      </c>
      <c r="B1322" s="3">
        <v>316861897.98000002</v>
      </c>
      <c r="C1322" s="3">
        <v>1197550876.74</v>
      </c>
      <c r="D1322" s="3">
        <v>308840654.39999998</v>
      </c>
      <c r="E1322" s="3">
        <v>-29997</v>
      </c>
      <c r="F1322" s="3">
        <v>749202273.13000011</v>
      </c>
      <c r="G1322" s="3">
        <v>1507292849.0599999</v>
      </c>
      <c r="H1322" s="3">
        <v>326127082.21000004</v>
      </c>
      <c r="J1322" s="4"/>
    </row>
    <row r="1323" spans="1:10">
      <c r="A1323" s="4">
        <v>43930</v>
      </c>
      <c r="B1323" s="3">
        <v>320437835.86000001</v>
      </c>
      <c r="C1323" s="3">
        <v>1208030208.77</v>
      </c>
      <c r="D1323" s="3">
        <v>311826380.88</v>
      </c>
      <c r="E1323" s="3">
        <v>-29997</v>
      </c>
      <c r="F1323" s="3">
        <v>754069940.76999998</v>
      </c>
      <c r="G1323" s="3">
        <v>1514095241.9999998</v>
      </c>
      <c r="H1323" s="3">
        <v>326319178.92000002</v>
      </c>
      <c r="J1323" s="4"/>
    </row>
    <row r="1324" spans="1:10">
      <c r="A1324" s="4">
        <v>43935</v>
      </c>
      <c r="B1324" s="3">
        <v>323531775.97000003</v>
      </c>
      <c r="C1324" s="3">
        <v>1215653376.5300002</v>
      </c>
      <c r="D1324" s="3">
        <v>314785610</v>
      </c>
      <c r="E1324" s="3">
        <v>-29997</v>
      </c>
      <c r="F1324" s="3">
        <v>755672750.14999998</v>
      </c>
      <c r="G1324" s="3">
        <v>1513308357.3300002</v>
      </c>
      <c r="H1324" s="3">
        <v>325830610.62</v>
      </c>
      <c r="J1324" s="4"/>
    </row>
    <row r="1325" spans="1:10">
      <c r="A1325" s="4">
        <v>43936</v>
      </c>
      <c r="B1325" s="3">
        <v>317856764.38999999</v>
      </c>
      <c r="C1325" s="3">
        <v>1199663706.0599999</v>
      </c>
      <c r="D1325" s="3">
        <v>312339409.11000001</v>
      </c>
      <c r="E1325" s="3">
        <v>-29997</v>
      </c>
      <c r="F1325" s="3">
        <v>749941080.86000001</v>
      </c>
      <c r="G1325" s="3">
        <v>1509909043.99</v>
      </c>
      <c r="H1325" s="3">
        <v>324652622.70000005</v>
      </c>
      <c r="J1325" s="4"/>
    </row>
    <row r="1326" spans="1:10">
      <c r="A1326" s="4">
        <v>43937</v>
      </c>
      <c r="B1326" s="3">
        <v>320460306.30000001</v>
      </c>
      <c r="C1326" s="3">
        <v>1206821333.6999998</v>
      </c>
      <c r="D1326" s="3">
        <v>314629388.54000002</v>
      </c>
      <c r="E1326" s="3">
        <v>-29997</v>
      </c>
      <c r="F1326" s="3">
        <v>752005646.86000001</v>
      </c>
      <c r="G1326" s="3">
        <v>1512084754.4100001</v>
      </c>
      <c r="H1326" s="3">
        <v>325264346.79000002</v>
      </c>
      <c r="J1326" s="4"/>
    </row>
    <row r="1327" spans="1:10">
      <c r="A1327" s="4">
        <v>43938</v>
      </c>
      <c r="B1327" s="3">
        <v>327788293.52999997</v>
      </c>
      <c r="C1327" s="3">
        <v>1226334414.1700001</v>
      </c>
      <c r="D1327" s="3">
        <v>319178498.80000001</v>
      </c>
      <c r="E1327" s="3">
        <v>-29997</v>
      </c>
      <c r="F1327" s="3">
        <v>759092525.31000006</v>
      </c>
      <c r="G1327" s="3">
        <v>1517839638.53</v>
      </c>
      <c r="H1327" s="3">
        <v>323902554.47000003</v>
      </c>
      <c r="J1327" s="4"/>
    </row>
    <row r="1328" spans="1:10">
      <c r="A1328" s="4">
        <v>43941</v>
      </c>
      <c r="B1328" s="3">
        <v>326480703.27000004</v>
      </c>
      <c r="C1328" s="3">
        <v>1219610077.99</v>
      </c>
      <c r="D1328" s="3">
        <v>318106103.00999999</v>
      </c>
      <c r="E1328" s="3">
        <v>-29997</v>
      </c>
      <c r="F1328" s="3">
        <v>755196076.10000002</v>
      </c>
      <c r="G1328" s="3">
        <v>1511350266.6400001</v>
      </c>
      <c r="H1328" s="3">
        <v>323536325.53000003</v>
      </c>
      <c r="J1328" s="4"/>
    </row>
    <row r="1329" spans="1:10">
      <c r="A1329" s="4">
        <v>43942</v>
      </c>
      <c r="B1329" s="3">
        <v>318723739.65999997</v>
      </c>
      <c r="C1329" s="3">
        <v>1195253718.6900001</v>
      </c>
      <c r="D1329" s="3">
        <v>313022755.30000001</v>
      </c>
      <c r="E1329" s="3">
        <v>-29997</v>
      </c>
      <c r="F1329" s="3">
        <v>744825537.47000003</v>
      </c>
      <c r="G1329" s="3">
        <v>1499605930.27</v>
      </c>
      <c r="H1329" s="3">
        <v>323035637.37</v>
      </c>
      <c r="J1329" s="4"/>
    </row>
    <row r="1330" spans="1:10">
      <c r="A1330" s="4">
        <v>43943</v>
      </c>
      <c r="B1330" s="3">
        <v>322362270.04000002</v>
      </c>
      <c r="C1330" s="3">
        <v>1204455403.7699997</v>
      </c>
      <c r="D1330" s="3">
        <v>315435442.69999999</v>
      </c>
      <c r="E1330" s="3">
        <v>-29997</v>
      </c>
      <c r="F1330" s="3">
        <v>747306986.04999995</v>
      </c>
      <c r="G1330" s="3">
        <v>1500214343.9200001</v>
      </c>
      <c r="H1330" s="3">
        <v>323830075.77999997</v>
      </c>
      <c r="J1330" s="4"/>
    </row>
    <row r="1331" spans="1:10">
      <c r="A1331" s="4">
        <v>43944</v>
      </c>
      <c r="B1331" s="3">
        <v>323756526.72999996</v>
      </c>
      <c r="C1331" s="3">
        <v>1209831419.01</v>
      </c>
      <c r="D1331" s="3">
        <v>316955487.68000001</v>
      </c>
      <c r="E1331" s="3">
        <v>-29997</v>
      </c>
      <c r="F1331" s="3">
        <v>750590936.14999998</v>
      </c>
      <c r="G1331" s="3">
        <v>1506514927.5800002</v>
      </c>
      <c r="H1331" s="3">
        <v>324742870.26999998</v>
      </c>
      <c r="J1331" s="4"/>
    </row>
    <row r="1332" spans="1:10">
      <c r="A1332" s="4">
        <v>43945</v>
      </c>
      <c r="B1332" s="3">
        <v>326014713.26999998</v>
      </c>
      <c r="C1332" s="3">
        <v>1218806664.6300001</v>
      </c>
      <c r="D1332" s="3">
        <v>319256528.00000006</v>
      </c>
      <c r="E1332" s="3">
        <v>-29997</v>
      </c>
      <c r="F1332" s="3">
        <v>755495054.60000002</v>
      </c>
      <c r="G1332" s="3">
        <v>1514781416.54</v>
      </c>
      <c r="H1332" s="3">
        <v>325007233.37</v>
      </c>
      <c r="J1332" s="4"/>
    </row>
    <row r="1333" spans="1:10">
      <c r="A1333" s="4">
        <v>43948</v>
      </c>
      <c r="B1333" s="3">
        <v>330984057.25</v>
      </c>
      <c r="C1333" s="3">
        <v>1233372560.8000002</v>
      </c>
      <c r="D1333" s="3">
        <v>322394473.45000005</v>
      </c>
      <c r="E1333" s="3">
        <v>-29997</v>
      </c>
      <c r="F1333" s="3">
        <v>761574672.91999996</v>
      </c>
      <c r="G1333" s="3">
        <v>1520822700.6499999</v>
      </c>
      <c r="H1333" s="3">
        <v>325465823.49000001</v>
      </c>
      <c r="J1333" s="4"/>
    </row>
    <row r="1334" spans="1:10">
      <c r="A1334" s="4">
        <v>43949</v>
      </c>
      <c r="B1334" s="3">
        <v>333237127</v>
      </c>
      <c r="C1334" s="3">
        <v>1239532633.74</v>
      </c>
      <c r="D1334" s="3">
        <v>322488393.39999998</v>
      </c>
      <c r="E1334" s="3">
        <v>-29997</v>
      </c>
      <c r="F1334" s="3">
        <v>764271726.30000007</v>
      </c>
      <c r="G1334" s="3">
        <v>1524682887.6300001</v>
      </c>
      <c r="H1334" s="3">
        <v>325588653.14999998</v>
      </c>
      <c r="J1334" s="4"/>
    </row>
    <row r="1335" spans="1:10">
      <c r="A1335" s="4">
        <v>43950</v>
      </c>
      <c r="B1335" s="3">
        <v>336859876.5</v>
      </c>
      <c r="C1335" s="3">
        <v>1249235915.97</v>
      </c>
      <c r="D1335" s="3">
        <v>324831578.22000003</v>
      </c>
      <c r="E1335" s="3">
        <v>-29997</v>
      </c>
      <c r="F1335" s="3">
        <v>767420033.35000002</v>
      </c>
      <c r="G1335" s="3">
        <v>1528120593.4499998</v>
      </c>
      <c r="H1335" s="3">
        <v>325647948.64999998</v>
      </c>
      <c r="J1335" s="4"/>
    </row>
    <row r="1336" spans="1:10">
      <c r="A1336" s="4">
        <v>43951</v>
      </c>
      <c r="B1336" s="3">
        <v>331943628.91000003</v>
      </c>
      <c r="C1336" s="3">
        <v>1235669111.76</v>
      </c>
      <c r="D1336" s="3">
        <v>323556379.36000001</v>
      </c>
      <c r="E1336" s="3">
        <v>-29997</v>
      </c>
      <c r="F1336" s="3">
        <v>763991907.43999994</v>
      </c>
      <c r="G1336" s="3">
        <v>1528551112.26</v>
      </c>
      <c r="H1336" s="3">
        <v>325915061.94</v>
      </c>
      <c r="J1336" s="4"/>
    </row>
    <row r="1337" spans="1:10">
      <c r="A1337" s="4">
        <v>43955</v>
      </c>
      <c r="B1337" s="3">
        <v>325177989.61000001</v>
      </c>
      <c r="C1337" s="3">
        <v>1216874137.1499999</v>
      </c>
      <c r="D1337" s="3">
        <v>320192044.79000002</v>
      </c>
      <c r="E1337" s="3">
        <v>-29997</v>
      </c>
      <c r="F1337" s="3">
        <v>757141645.04999995</v>
      </c>
      <c r="G1337" s="3">
        <v>1521587613.9899998</v>
      </c>
      <c r="H1337" s="3">
        <v>325784745.63999999</v>
      </c>
      <c r="J1337" s="4"/>
    </row>
    <row r="1338" spans="1:10">
      <c r="A1338" s="4">
        <v>43956</v>
      </c>
      <c r="B1338" s="3">
        <v>328905693.25999993</v>
      </c>
      <c r="C1338" s="3">
        <v>1226204829.29</v>
      </c>
      <c r="D1338" s="3">
        <v>322951766.97999996</v>
      </c>
      <c r="E1338" s="3">
        <v>-29997</v>
      </c>
      <c r="F1338" s="3">
        <v>759109611.37</v>
      </c>
      <c r="G1338" s="3">
        <v>1522077501.22</v>
      </c>
      <c r="H1338" s="3">
        <v>325546726.18000001</v>
      </c>
      <c r="J1338" s="4"/>
    </row>
    <row r="1339" spans="1:10">
      <c r="A1339" s="4">
        <v>43957</v>
      </c>
      <c r="B1339" s="3">
        <v>329263613.38</v>
      </c>
      <c r="C1339" s="3">
        <v>1224501292.6100001</v>
      </c>
      <c r="D1339" s="3">
        <v>322884522.21999997</v>
      </c>
      <c r="E1339" s="3">
        <v>-29997</v>
      </c>
      <c r="F1339" s="3">
        <v>756970384.49000001</v>
      </c>
      <c r="G1339" s="3">
        <v>1517561749.8500001</v>
      </c>
      <c r="H1339" s="3">
        <v>325509507.27000004</v>
      </c>
      <c r="J1339" s="4"/>
    </row>
    <row r="1340" spans="1:10">
      <c r="A1340" s="4">
        <v>43958</v>
      </c>
      <c r="B1340" s="3">
        <v>332695399.83999997</v>
      </c>
      <c r="C1340" s="3">
        <v>1234810532.3200002</v>
      </c>
      <c r="D1340" s="3">
        <v>325204977.51999998</v>
      </c>
      <c r="E1340" s="3">
        <v>-29997</v>
      </c>
      <c r="F1340" s="3">
        <v>760648266.74999988</v>
      </c>
      <c r="G1340" s="3">
        <v>1522033025.76</v>
      </c>
      <c r="H1340" s="3">
        <v>325888747.81</v>
      </c>
      <c r="J1340" s="4"/>
    </row>
    <row r="1341" spans="1:10">
      <c r="A1341" s="4">
        <v>43959</v>
      </c>
      <c r="B1341" s="3">
        <v>335759521.36000001</v>
      </c>
      <c r="C1341" s="3">
        <v>1242978306.8500001</v>
      </c>
      <c r="D1341" s="3">
        <v>327258794.64999998</v>
      </c>
      <c r="E1341" s="3">
        <v>-29997</v>
      </c>
      <c r="F1341" s="3">
        <v>764322068.11000001</v>
      </c>
      <c r="G1341" s="3">
        <v>1526453587.49</v>
      </c>
      <c r="H1341" s="3">
        <v>326229935.72000003</v>
      </c>
      <c r="J1341" s="4"/>
    </row>
    <row r="1342" spans="1:10">
      <c r="A1342" s="4">
        <v>43962</v>
      </c>
      <c r="B1342" s="3">
        <v>337104177.56999999</v>
      </c>
      <c r="C1342" s="3">
        <v>1245824537.8599999</v>
      </c>
      <c r="D1342" s="3">
        <v>328720239.14999998</v>
      </c>
      <c r="E1342" s="3">
        <v>-29997</v>
      </c>
      <c r="F1342" s="3">
        <v>764644632.1500001</v>
      </c>
      <c r="G1342" s="3">
        <v>1525524576.28</v>
      </c>
      <c r="H1342" s="3">
        <v>326392314.56</v>
      </c>
      <c r="J1342" s="4"/>
    </row>
    <row r="1343" spans="1:10">
      <c r="A1343" s="4">
        <v>43963</v>
      </c>
      <c r="B1343" s="3">
        <v>334429282.09999996</v>
      </c>
      <c r="C1343" s="3">
        <v>1238587600.0699999</v>
      </c>
      <c r="D1343" s="3">
        <v>326904054.26999998</v>
      </c>
      <c r="E1343" s="3">
        <v>-29997</v>
      </c>
      <c r="F1343" s="3">
        <v>762595662.33999991</v>
      </c>
      <c r="G1343" s="3">
        <v>1524583932.0899999</v>
      </c>
      <c r="H1343" s="3">
        <v>326504009.79999995</v>
      </c>
      <c r="J1343" s="4"/>
    </row>
    <row r="1344" spans="1:10">
      <c r="A1344" s="4">
        <v>43964</v>
      </c>
      <c r="B1344" s="3">
        <v>329900933.97999996</v>
      </c>
      <c r="C1344" s="3">
        <v>1227796853.04</v>
      </c>
      <c r="D1344" s="3">
        <v>325308491.55000007</v>
      </c>
      <c r="E1344" s="3">
        <v>-29997</v>
      </c>
      <c r="F1344" s="3">
        <v>759832651.69000006</v>
      </c>
      <c r="G1344" s="3">
        <v>1525096792.0700002</v>
      </c>
      <c r="H1344" s="3">
        <v>326589781.01999998</v>
      </c>
      <c r="J1344" s="4"/>
    </row>
    <row r="1345" spans="1:10">
      <c r="A1345" s="4">
        <v>43965</v>
      </c>
      <c r="B1345" s="3">
        <v>329184644.25999999</v>
      </c>
      <c r="C1345" s="3">
        <v>1225663333.48</v>
      </c>
      <c r="D1345" s="3">
        <v>325458630.34999996</v>
      </c>
      <c r="E1345" s="3">
        <v>-29997</v>
      </c>
      <c r="F1345" s="3">
        <v>758918984.28999996</v>
      </c>
      <c r="G1345" s="3">
        <v>1523913120.54</v>
      </c>
      <c r="H1345" s="3">
        <v>326765536.02999997</v>
      </c>
      <c r="J1345" s="4"/>
    </row>
    <row r="1346" spans="1:10">
      <c r="A1346" s="4">
        <v>43966</v>
      </c>
      <c r="B1346" s="3">
        <v>330351226.79999995</v>
      </c>
      <c r="C1346" s="3">
        <v>1227979825.49</v>
      </c>
      <c r="D1346" s="3">
        <v>326551814.02999997</v>
      </c>
      <c r="E1346" s="3">
        <v>-29997</v>
      </c>
      <c r="F1346" s="3">
        <v>759059538.55000007</v>
      </c>
      <c r="G1346" s="3">
        <v>1523398879.47</v>
      </c>
      <c r="H1346" s="3">
        <v>326545087.96000004</v>
      </c>
      <c r="J1346" s="4"/>
    </row>
    <row r="1347" spans="1:10">
      <c r="A1347" s="4">
        <v>43969</v>
      </c>
      <c r="B1347" s="3">
        <v>338301289.84000003</v>
      </c>
      <c r="C1347" s="3">
        <v>1248839870.1600001</v>
      </c>
      <c r="D1347" s="3">
        <v>329983488.43999994</v>
      </c>
      <c r="E1347" s="3">
        <v>-29997</v>
      </c>
      <c r="F1347" s="3">
        <v>767433226.59000015</v>
      </c>
      <c r="G1347" s="3">
        <v>1530855280.5899999</v>
      </c>
      <c r="H1347" s="3">
        <v>327136933.70000005</v>
      </c>
      <c r="J1347" s="4"/>
    </row>
    <row r="1348" spans="1:10">
      <c r="A1348" s="4">
        <v>43970</v>
      </c>
      <c r="B1348" s="3">
        <v>334868087.84999996</v>
      </c>
      <c r="C1348" s="3">
        <v>1240782228.21</v>
      </c>
      <c r="D1348" s="3">
        <v>328424656.27999997</v>
      </c>
      <c r="E1348" s="3">
        <v>-29997</v>
      </c>
      <c r="F1348" s="3">
        <v>765802720.71999991</v>
      </c>
      <c r="G1348" s="3">
        <v>1531965028.29</v>
      </c>
      <c r="H1348" s="3">
        <v>326210056.05000001</v>
      </c>
      <c r="J1348" s="4"/>
    </row>
    <row r="1349" spans="1:10">
      <c r="A1349" s="4">
        <v>43971</v>
      </c>
      <c r="B1349" s="3">
        <v>338238287.84000003</v>
      </c>
      <c r="C1349" s="3">
        <v>1246961775.4099998</v>
      </c>
      <c r="D1349" s="3">
        <v>330251301.5</v>
      </c>
      <c r="E1349" s="3">
        <v>-29997</v>
      </c>
      <c r="F1349" s="3">
        <v>768535397.82999992</v>
      </c>
      <c r="G1349" s="3">
        <v>1534679903.9699998</v>
      </c>
      <c r="H1349" s="3">
        <v>326228686.63999999</v>
      </c>
      <c r="J1349" s="4"/>
    </row>
    <row r="1350" spans="1:10">
      <c r="A1350" s="4">
        <v>43972</v>
      </c>
      <c r="B1350" s="3">
        <v>337716674.19</v>
      </c>
      <c r="C1350" s="3">
        <v>1246624234.1699998</v>
      </c>
      <c r="D1350" s="3">
        <v>331086954.69999999</v>
      </c>
      <c r="E1350" s="3">
        <v>-29997</v>
      </c>
      <c r="F1350" s="3">
        <v>769089718.33999991</v>
      </c>
      <c r="G1350" s="3">
        <v>1535855317.2</v>
      </c>
      <c r="H1350" s="3">
        <v>326220305.49000001</v>
      </c>
      <c r="J1350" s="4"/>
    </row>
    <row r="1351" spans="1:10">
      <c r="A1351" s="4">
        <v>43973</v>
      </c>
      <c r="B1351" s="3">
        <v>339042673.02999997</v>
      </c>
      <c r="C1351" s="3">
        <v>1250180199.8900001</v>
      </c>
      <c r="D1351" s="3">
        <v>332386358.16999996</v>
      </c>
      <c r="E1351" s="3">
        <v>-29997</v>
      </c>
      <c r="F1351" s="3">
        <v>770725448.75</v>
      </c>
      <c r="G1351" s="3">
        <v>1537194783.25</v>
      </c>
      <c r="H1351" s="3">
        <v>326065873.13999999</v>
      </c>
      <c r="J1351" s="4"/>
    </row>
    <row r="1352" spans="1:10">
      <c r="A1352" s="4">
        <v>43976</v>
      </c>
      <c r="B1352" s="3">
        <v>341578615.25000006</v>
      </c>
      <c r="C1352" s="3">
        <v>1257012466.21</v>
      </c>
      <c r="D1352" s="3">
        <v>333711526.19999999</v>
      </c>
      <c r="E1352" s="3">
        <v>-29997</v>
      </c>
      <c r="F1352" s="3">
        <v>773713984.67000008</v>
      </c>
      <c r="G1352" s="3">
        <v>1540087656.5600002</v>
      </c>
      <c r="H1352" s="3">
        <v>326133083.69</v>
      </c>
      <c r="J1352" s="4"/>
    </row>
    <row r="1353" spans="1:10">
      <c r="A1353" s="4">
        <v>43977</v>
      </c>
      <c r="B1353" s="3">
        <v>345104323.05000001</v>
      </c>
      <c r="C1353" s="3">
        <v>1266177658.8999999</v>
      </c>
      <c r="D1353" s="3">
        <v>334861169.10000002</v>
      </c>
      <c r="E1353" s="3">
        <v>-29997</v>
      </c>
      <c r="F1353" s="3">
        <v>777116767.66999996</v>
      </c>
      <c r="G1353" s="3">
        <v>1542678980.1699998</v>
      </c>
      <c r="H1353" s="3">
        <v>326289434.96999997</v>
      </c>
      <c r="J1353" s="4"/>
    </row>
    <row r="1354" spans="1:10">
      <c r="A1354" s="4">
        <v>43978</v>
      </c>
      <c r="B1354" s="3">
        <v>349101745.42000002</v>
      </c>
      <c r="C1354" s="3">
        <v>1278008765.8099999</v>
      </c>
      <c r="D1354" s="3">
        <v>338556094.69</v>
      </c>
      <c r="E1354" s="3">
        <v>-29997</v>
      </c>
      <c r="F1354" s="3">
        <v>782071814.95999992</v>
      </c>
      <c r="G1354" s="3">
        <v>1548409243.1599998</v>
      </c>
      <c r="H1354" s="3">
        <v>326492930.94999999</v>
      </c>
      <c r="J1354" s="4"/>
    </row>
    <row r="1355" spans="1:10">
      <c r="A1355" s="4">
        <v>43979</v>
      </c>
      <c r="B1355" s="3">
        <v>350947152.25999999</v>
      </c>
      <c r="C1355" s="3">
        <v>1277427238.7800002</v>
      </c>
      <c r="D1355" s="3">
        <v>338992888.95999998</v>
      </c>
      <c r="E1355" s="3">
        <v>-29997</v>
      </c>
      <c r="F1355" s="3">
        <v>784674859.6400001</v>
      </c>
      <c r="G1355" s="3">
        <v>1552446583.3800001</v>
      </c>
      <c r="H1355" s="3">
        <v>326771149.09000003</v>
      </c>
      <c r="J1355" s="4"/>
    </row>
    <row r="1356" spans="1:10">
      <c r="A1356" s="4">
        <v>43980</v>
      </c>
      <c r="B1356" s="3">
        <v>349451894.98000002</v>
      </c>
      <c r="C1356" s="3">
        <v>1273507940.9400001</v>
      </c>
      <c r="D1356" s="3">
        <v>338298773.60000002</v>
      </c>
      <c r="E1356" s="3">
        <v>-29997</v>
      </c>
      <c r="F1356" s="3">
        <v>783378952.22000003</v>
      </c>
      <c r="G1356" s="3">
        <v>1551672124.5500002</v>
      </c>
      <c r="H1356" s="3">
        <v>326292057.53999996</v>
      </c>
      <c r="J1356" s="4"/>
    </row>
    <row r="1357" spans="1:10">
      <c r="A1357" s="4">
        <v>43983</v>
      </c>
      <c r="B1357" s="3">
        <v>351554991.52000004</v>
      </c>
      <c r="C1357" s="3">
        <v>1279081010.3899999</v>
      </c>
      <c r="D1357" s="3">
        <v>339619057.89999998</v>
      </c>
      <c r="E1357" s="3">
        <v>-29997</v>
      </c>
      <c r="F1357" s="3">
        <v>784924217.68000007</v>
      </c>
      <c r="G1357" s="3">
        <v>1552393766.51</v>
      </c>
      <c r="H1357" s="3">
        <v>323072664.36000001</v>
      </c>
      <c r="J1357" s="4"/>
    </row>
    <row r="1358" spans="1:10">
      <c r="A1358" s="4">
        <v>43985</v>
      </c>
      <c r="B1358" s="3">
        <v>358507206.38</v>
      </c>
      <c r="C1358" s="3">
        <v>1296976468.0200002</v>
      </c>
      <c r="D1358" s="3">
        <v>344128996.05000001</v>
      </c>
      <c r="E1358" s="3">
        <v>-29997</v>
      </c>
      <c r="F1358" s="3">
        <v>790849661.78999996</v>
      </c>
      <c r="G1358" s="3">
        <v>1556462159.48</v>
      </c>
      <c r="H1358" s="3">
        <v>322700896.24000001</v>
      </c>
      <c r="J1358" s="4"/>
    </row>
    <row r="1359" spans="1:10">
      <c r="A1359" s="4">
        <v>43986</v>
      </c>
      <c r="B1359" s="3">
        <v>357043897.77999997</v>
      </c>
      <c r="C1359" s="3">
        <v>1292667254.4100001</v>
      </c>
      <c r="D1359" s="3">
        <v>343808712.34000003</v>
      </c>
      <c r="E1359" s="3">
        <v>-29997</v>
      </c>
      <c r="F1359" s="3">
        <v>790529490.74000001</v>
      </c>
      <c r="G1359" s="3">
        <v>1559040994.8399999</v>
      </c>
      <c r="H1359" s="3">
        <v>323086617.88</v>
      </c>
      <c r="J1359" s="4"/>
    </row>
    <row r="1360" spans="1:10">
      <c r="A1360" s="4">
        <v>43987</v>
      </c>
      <c r="B1360" s="3">
        <v>363532774.85999995</v>
      </c>
      <c r="C1360" s="3">
        <v>1311971141.46</v>
      </c>
      <c r="D1360" s="3">
        <v>349494258.06999999</v>
      </c>
      <c r="E1360" s="3">
        <v>-29997</v>
      </c>
      <c r="F1360" s="3">
        <v>796843569.75999999</v>
      </c>
      <c r="G1360" s="3">
        <v>1564988451.5899999</v>
      </c>
      <c r="H1360" s="3">
        <v>323099580</v>
      </c>
      <c r="J1360" s="4"/>
    </row>
    <row r="1361" spans="1:10">
      <c r="A1361" s="4">
        <v>43990</v>
      </c>
      <c r="B1361" s="3">
        <v>367377889.88</v>
      </c>
      <c r="C1361" s="3">
        <v>1322690640.04</v>
      </c>
      <c r="D1361" s="3">
        <v>352737048.70999998</v>
      </c>
      <c r="E1361" s="3">
        <v>-29997</v>
      </c>
      <c r="F1361" s="3">
        <v>800919299.40999997</v>
      </c>
      <c r="G1361" s="3">
        <v>1569997250.5700002</v>
      </c>
      <c r="H1361" s="3">
        <v>323724119.58000004</v>
      </c>
      <c r="J1361" s="4"/>
    </row>
    <row r="1362" spans="1:10">
      <c r="A1362" s="4">
        <v>43991</v>
      </c>
      <c r="B1362" s="3">
        <v>363786987.79000002</v>
      </c>
      <c r="C1362" s="3">
        <v>1307866058.8599999</v>
      </c>
      <c r="D1362" s="3">
        <v>350432764.08999997</v>
      </c>
      <c r="E1362" s="3">
        <v>-29997</v>
      </c>
      <c r="F1362" s="3">
        <v>795138268.42000008</v>
      </c>
      <c r="G1362" s="3">
        <v>1564440100.7</v>
      </c>
      <c r="H1362" s="3">
        <v>323585544.37</v>
      </c>
      <c r="J1362" s="4"/>
    </row>
    <row r="1363" spans="1:10">
      <c r="A1363" s="4">
        <v>43992</v>
      </c>
      <c r="B1363" s="3">
        <v>361306577.35999995</v>
      </c>
      <c r="C1363" s="3">
        <v>1301054015.7100003</v>
      </c>
      <c r="D1363" s="3">
        <v>349427293.35999995</v>
      </c>
      <c r="E1363" s="3">
        <v>-29997</v>
      </c>
      <c r="F1363" s="3">
        <v>793000715.42999995</v>
      </c>
      <c r="G1363" s="3">
        <v>1562443314.6799998</v>
      </c>
      <c r="H1363" s="3">
        <v>323414920.49000001</v>
      </c>
      <c r="J1363" s="4"/>
    </row>
    <row r="1364" spans="1:10">
      <c r="A1364" s="4">
        <v>43993</v>
      </c>
      <c r="B1364" s="3">
        <v>345337970.75999993</v>
      </c>
      <c r="C1364" s="3">
        <v>1260022844.1300001</v>
      </c>
      <c r="D1364" s="3">
        <v>341184693.54999995</v>
      </c>
      <c r="E1364" s="3">
        <v>-29997</v>
      </c>
      <c r="F1364" s="3">
        <v>780000699.29000008</v>
      </c>
      <c r="G1364" s="3">
        <v>1556580530.9799998</v>
      </c>
      <c r="H1364" s="3">
        <v>323680752.06999999</v>
      </c>
      <c r="J1364" s="4"/>
    </row>
    <row r="1365" spans="1:10">
      <c r="A1365" s="4">
        <v>43994</v>
      </c>
      <c r="B1365" s="3">
        <v>349329964.29999995</v>
      </c>
      <c r="C1365" s="3">
        <v>1272755181.5900002</v>
      </c>
      <c r="D1365" s="3">
        <v>344255356.75999999</v>
      </c>
      <c r="E1365" s="3">
        <v>-29997</v>
      </c>
      <c r="F1365" s="3">
        <v>784698774.25999999</v>
      </c>
      <c r="G1365" s="3">
        <v>1560618206.03</v>
      </c>
      <c r="H1365" s="3">
        <v>324279651.64999998</v>
      </c>
      <c r="J1365" s="4"/>
    </row>
    <row r="1366" spans="1:10">
      <c r="A1366" s="4">
        <v>43997</v>
      </c>
      <c r="B1366" s="3">
        <v>349832224.43000001</v>
      </c>
      <c r="C1366" s="3">
        <v>1272949031.6500001</v>
      </c>
      <c r="D1366" s="3">
        <v>344133622.22000003</v>
      </c>
      <c r="E1366" s="3">
        <v>-29997</v>
      </c>
      <c r="F1366" s="3">
        <v>785343855.3599999</v>
      </c>
      <c r="G1366" s="3">
        <v>1561902639.3399999</v>
      </c>
      <c r="H1366" s="3">
        <v>324168560.45999998</v>
      </c>
      <c r="J1366" s="4"/>
    </row>
    <row r="1367" spans="1:10">
      <c r="A1367" s="4">
        <v>43998</v>
      </c>
      <c r="B1367" s="3">
        <v>358889699.78999996</v>
      </c>
      <c r="C1367" s="3">
        <v>1298146948.5700002</v>
      </c>
      <c r="D1367" s="3">
        <v>350188230.87</v>
      </c>
      <c r="E1367" s="3">
        <v>-29997</v>
      </c>
      <c r="F1367" s="3">
        <v>794524596.94999993</v>
      </c>
      <c r="G1367" s="3">
        <v>1570305479.79</v>
      </c>
      <c r="H1367" s="3">
        <v>324352581.69</v>
      </c>
      <c r="J1367" s="4"/>
    </row>
    <row r="1368" spans="1:10">
      <c r="A1368" s="4">
        <v>43999</v>
      </c>
      <c r="B1368" s="3">
        <v>359871698.79000002</v>
      </c>
      <c r="C1368" s="3">
        <v>1300627023.5899999</v>
      </c>
      <c r="D1368" s="3">
        <v>350689956.88</v>
      </c>
      <c r="E1368" s="3">
        <v>-29997</v>
      </c>
      <c r="F1368" s="3">
        <v>795479687.79000008</v>
      </c>
      <c r="G1368" s="3">
        <v>1570326658.29</v>
      </c>
      <c r="H1368" s="3">
        <v>323064760.63999999</v>
      </c>
      <c r="J1368" s="4"/>
    </row>
    <row r="1369" spans="1:10">
      <c r="A1369" s="4">
        <v>44000</v>
      </c>
      <c r="B1369" s="3">
        <v>358106081.89999998</v>
      </c>
      <c r="C1369" s="3">
        <v>1296639836.3</v>
      </c>
      <c r="D1369" s="3">
        <v>350464600.75</v>
      </c>
      <c r="E1369" s="3">
        <v>-29997</v>
      </c>
      <c r="F1369" s="3">
        <v>795097307.77999985</v>
      </c>
      <c r="G1369" s="3">
        <v>1571453111.3599999</v>
      </c>
      <c r="H1369" s="3">
        <v>323289519.24000001</v>
      </c>
      <c r="J1369" s="4"/>
    </row>
    <row r="1370" spans="1:10">
      <c r="A1370" s="4">
        <v>44001</v>
      </c>
      <c r="B1370" s="3">
        <v>357862544.94</v>
      </c>
      <c r="C1370" s="3">
        <v>1297101209.96</v>
      </c>
      <c r="D1370" s="3">
        <v>351544743.45999998</v>
      </c>
      <c r="E1370" s="3">
        <v>-29997</v>
      </c>
      <c r="F1370" s="3">
        <v>795690369.60000002</v>
      </c>
      <c r="G1370" s="3">
        <v>1573276808.3299999</v>
      </c>
      <c r="H1370" s="3">
        <v>323424597.69999999</v>
      </c>
      <c r="J1370" s="4"/>
    </row>
    <row r="1371" spans="1:10">
      <c r="A1371" s="4">
        <v>44004</v>
      </c>
      <c r="B1371" s="3">
        <v>356722967.88999999</v>
      </c>
      <c r="C1371" s="3">
        <v>1294627380.6500001</v>
      </c>
      <c r="D1371" s="3">
        <v>350934802.74000001</v>
      </c>
      <c r="E1371" s="3">
        <v>-29997</v>
      </c>
      <c r="F1371" s="3">
        <v>795858676.94000006</v>
      </c>
      <c r="G1371" s="3">
        <v>1575428105.1700001</v>
      </c>
      <c r="H1371" s="3">
        <v>323818831.98000002</v>
      </c>
      <c r="J1371" s="4"/>
    </row>
    <row r="1372" spans="1:10">
      <c r="A1372" s="4">
        <v>44005</v>
      </c>
      <c r="B1372" s="3">
        <v>357352673.06</v>
      </c>
      <c r="C1372" s="3">
        <v>1295664506.23</v>
      </c>
      <c r="D1372" s="3">
        <v>351287940.19</v>
      </c>
      <c r="E1372" s="3">
        <v>-29997</v>
      </c>
      <c r="F1372" s="3">
        <v>796553167.91000009</v>
      </c>
      <c r="G1372" s="3">
        <v>1575981934.47</v>
      </c>
      <c r="H1372" s="3">
        <v>323774096.52999997</v>
      </c>
      <c r="J1372" s="4"/>
    </row>
    <row r="1373" spans="1:10">
      <c r="A1373" s="4">
        <v>44006</v>
      </c>
      <c r="B1373" s="3">
        <v>351455307.41000003</v>
      </c>
      <c r="C1373" s="3">
        <v>1280307388.0600002</v>
      </c>
      <c r="D1373" s="3">
        <v>348599559.41999996</v>
      </c>
      <c r="E1373" s="3">
        <v>-29997</v>
      </c>
      <c r="F1373" s="3">
        <v>791693369.82999992</v>
      </c>
      <c r="G1373" s="3">
        <v>1573997127.4199998</v>
      </c>
      <c r="H1373" s="3">
        <v>323767443.32999998</v>
      </c>
      <c r="J1373" s="4"/>
    </row>
    <row r="1374" spans="1:10">
      <c r="A1374" s="4">
        <v>44007</v>
      </c>
      <c r="B1374" s="3">
        <v>352953993.50999999</v>
      </c>
      <c r="C1374" s="3">
        <v>1285755926.78</v>
      </c>
      <c r="D1374" s="3">
        <v>350652517.84000003</v>
      </c>
      <c r="E1374" s="3">
        <v>-29997</v>
      </c>
      <c r="F1374" s="3">
        <v>793757107.00000012</v>
      </c>
      <c r="G1374" s="3">
        <v>1576276644.9299998</v>
      </c>
      <c r="H1374" s="3">
        <v>323626832.97000003</v>
      </c>
      <c r="J1374" s="4"/>
    </row>
    <row r="1375" spans="1:10">
      <c r="A1375" s="4">
        <v>44008</v>
      </c>
      <c r="B1375" s="3">
        <v>351535512.01000005</v>
      </c>
      <c r="C1375" s="3">
        <v>1281615547.2199998</v>
      </c>
      <c r="D1375" s="3">
        <v>350853639.51999998</v>
      </c>
      <c r="E1375" s="3">
        <v>-29997</v>
      </c>
      <c r="F1375" s="3">
        <v>793270482.67999995</v>
      </c>
      <c r="G1375" s="3">
        <v>1577096697.25</v>
      </c>
      <c r="H1375" s="3">
        <v>323845035.88</v>
      </c>
      <c r="J1375" s="4"/>
    </row>
    <row r="1376" spans="1:10">
      <c r="A1376" s="4">
        <v>44011</v>
      </c>
      <c r="B1376" s="3">
        <v>353131332.20999998</v>
      </c>
      <c r="C1376" s="3">
        <v>1285602594.1100001</v>
      </c>
      <c r="D1376" s="3">
        <v>351802329.20000005</v>
      </c>
      <c r="E1376" s="3">
        <v>-29997</v>
      </c>
      <c r="F1376" s="3">
        <v>794742816.50000012</v>
      </c>
      <c r="G1376" s="3">
        <v>1578451364.2099998</v>
      </c>
      <c r="H1376" s="3">
        <v>323902153.26999998</v>
      </c>
      <c r="J1376" s="4"/>
    </row>
    <row r="1377" spans="1:10">
      <c r="A1377" s="4">
        <v>44012</v>
      </c>
      <c r="B1377" s="3">
        <v>356816872.28000003</v>
      </c>
      <c r="C1377" s="3">
        <v>1295159059.5999999</v>
      </c>
      <c r="D1377" s="3">
        <v>354163008.73000002</v>
      </c>
      <c r="E1377" s="3">
        <v>-29997</v>
      </c>
      <c r="F1377" s="3">
        <v>798334646.7700001</v>
      </c>
      <c r="G1377" s="3">
        <v>1581215117.6299999</v>
      </c>
      <c r="H1377" s="3">
        <v>323716771.34999996</v>
      </c>
      <c r="J1377" s="4"/>
    </row>
    <row r="1378" spans="1:10">
      <c r="A1378" s="4">
        <v>44013</v>
      </c>
      <c r="B1378" s="3">
        <v>355724761.69</v>
      </c>
      <c r="C1378" s="3">
        <v>1291351256.47</v>
      </c>
      <c r="D1378" s="3">
        <v>353686676.79000002</v>
      </c>
      <c r="E1378" s="3">
        <v>-29997</v>
      </c>
      <c r="F1378" s="3">
        <v>796816517.09000003</v>
      </c>
      <c r="G1378" s="3">
        <v>1579238730.0800002</v>
      </c>
      <c r="H1378" s="3">
        <v>323496275.84000003</v>
      </c>
      <c r="J1378" s="4"/>
    </row>
    <row r="1379" spans="1:10">
      <c r="A1379" s="4">
        <v>44014</v>
      </c>
      <c r="B1379" s="3">
        <v>358751475.97000003</v>
      </c>
      <c r="C1379" s="3">
        <v>1300750389.98</v>
      </c>
      <c r="D1379" s="3">
        <v>356757652.98999995</v>
      </c>
      <c r="E1379" s="3">
        <v>-29997</v>
      </c>
      <c r="F1379" s="3">
        <v>800893913.88999999</v>
      </c>
      <c r="G1379" s="3">
        <v>1584973661.9300001</v>
      </c>
      <c r="H1379" s="3">
        <v>323755903.88</v>
      </c>
      <c r="J1379" s="4"/>
    </row>
    <row r="1380" spans="1:10">
      <c r="A1380" s="4">
        <v>44015</v>
      </c>
      <c r="B1380" s="3">
        <v>358411037.60000002</v>
      </c>
      <c r="C1380" s="3">
        <v>1300090915.9300001</v>
      </c>
      <c r="D1380" s="3">
        <v>357048149.72999996</v>
      </c>
      <c r="E1380" s="3">
        <v>-29997</v>
      </c>
      <c r="F1380" s="3">
        <v>800424539.67000008</v>
      </c>
      <c r="G1380" s="3">
        <v>1585351049.5400002</v>
      </c>
      <c r="H1380" s="3">
        <v>323915412.39999998</v>
      </c>
      <c r="J1380" s="4"/>
    </row>
    <row r="1381" spans="1:10">
      <c r="A1381" s="4">
        <v>44018</v>
      </c>
      <c r="B1381" s="3">
        <v>361662869.13999999</v>
      </c>
      <c r="C1381" s="3">
        <v>1308969886.3099999</v>
      </c>
      <c r="D1381" s="3">
        <v>359770391.66000003</v>
      </c>
      <c r="E1381" s="3">
        <v>-29997</v>
      </c>
      <c r="F1381" s="3">
        <v>803636703.8499999</v>
      </c>
      <c r="G1381" s="3">
        <v>1589060295.51</v>
      </c>
      <c r="H1381" s="3">
        <v>323975661.22000003</v>
      </c>
      <c r="J1381" s="4"/>
    </row>
    <row r="1382" spans="1:10">
      <c r="A1382" s="4">
        <v>44019</v>
      </c>
      <c r="B1382" s="3">
        <v>359727044.88</v>
      </c>
      <c r="C1382" s="3">
        <v>1304338272.8099999</v>
      </c>
      <c r="D1382" s="3">
        <v>359415749.41999996</v>
      </c>
      <c r="E1382" s="3">
        <v>-29997</v>
      </c>
      <c r="F1382" s="3">
        <v>802645813.54999995</v>
      </c>
      <c r="G1382" s="3">
        <v>1589525556.3700001</v>
      </c>
      <c r="H1382" s="3">
        <v>324113342.25</v>
      </c>
      <c r="J1382" s="4"/>
    </row>
    <row r="1383" spans="1:10">
      <c r="A1383" s="4">
        <v>44020</v>
      </c>
      <c r="B1383" s="3">
        <v>357727590.89999998</v>
      </c>
      <c r="C1383" s="3">
        <v>1298760555.4099998</v>
      </c>
      <c r="D1383" s="3">
        <v>359107013.94</v>
      </c>
      <c r="E1383" s="3">
        <v>-29997</v>
      </c>
      <c r="F1383" s="3">
        <v>801362860.51999998</v>
      </c>
      <c r="G1383" s="3">
        <v>1589561795.3900001</v>
      </c>
      <c r="H1383" s="3">
        <v>324048534.62</v>
      </c>
      <c r="J1383" s="4"/>
    </row>
    <row r="1384" spans="1:10">
      <c r="A1384" s="4">
        <v>44021</v>
      </c>
      <c r="B1384" s="3">
        <v>356349084.62</v>
      </c>
      <c r="C1384" s="3">
        <v>1295371088.8200002</v>
      </c>
      <c r="D1384" s="3">
        <v>359020971.70000005</v>
      </c>
      <c r="E1384" s="3">
        <v>-29997</v>
      </c>
      <c r="F1384" s="3">
        <v>800617674.78000009</v>
      </c>
      <c r="G1384" s="3">
        <v>1589550072.8199999</v>
      </c>
      <c r="H1384" s="3">
        <v>324019517.93000001</v>
      </c>
      <c r="J1384" s="4"/>
    </row>
    <row r="1385" spans="1:10">
      <c r="A1385" s="4">
        <v>44022</v>
      </c>
      <c r="B1385" s="3">
        <v>357519616.13</v>
      </c>
      <c r="C1385" s="3">
        <v>1299148117.3999999</v>
      </c>
      <c r="D1385" s="3">
        <v>359567794.46000004</v>
      </c>
      <c r="E1385" s="3">
        <v>-29997</v>
      </c>
      <c r="F1385" s="3">
        <v>801881070.22000003</v>
      </c>
      <c r="G1385" s="3">
        <v>1590879272.3899999</v>
      </c>
      <c r="H1385" s="3">
        <v>324074756.61000001</v>
      </c>
      <c r="J1385" s="4"/>
    </row>
    <row r="1386" spans="1:10">
      <c r="A1386" s="4">
        <v>44025</v>
      </c>
      <c r="B1386" s="3">
        <v>358043114.16000003</v>
      </c>
      <c r="C1386" s="3">
        <v>1299684245.7099998</v>
      </c>
      <c r="D1386" s="3">
        <v>360110494.69000006</v>
      </c>
      <c r="E1386" s="3">
        <v>-29997</v>
      </c>
      <c r="F1386" s="3">
        <v>801712733.51999998</v>
      </c>
      <c r="G1386" s="3">
        <v>1589570879.47</v>
      </c>
      <c r="H1386" s="3">
        <v>323877646.20999998</v>
      </c>
      <c r="J1386" s="4"/>
    </row>
    <row r="1387" spans="1:10">
      <c r="A1387" s="4">
        <v>44026</v>
      </c>
      <c r="B1387" s="3">
        <v>359909050.52999997</v>
      </c>
      <c r="C1387" s="3">
        <v>1306322429.9799998</v>
      </c>
      <c r="D1387" s="3">
        <v>362119497.16000003</v>
      </c>
      <c r="E1387" s="3">
        <v>-29997</v>
      </c>
      <c r="F1387" s="3">
        <v>804567484.57000005</v>
      </c>
      <c r="G1387" s="3">
        <v>1594282879.5</v>
      </c>
      <c r="H1387" s="3">
        <v>324034226.12</v>
      </c>
      <c r="J1387" s="4"/>
    </row>
    <row r="1388" spans="1:10">
      <c r="A1388" s="4">
        <v>44027</v>
      </c>
      <c r="B1388" s="3">
        <v>364483225.59000003</v>
      </c>
      <c r="C1388" s="3">
        <v>1318049767.7</v>
      </c>
      <c r="D1388" s="3">
        <v>364818382.22000003</v>
      </c>
      <c r="E1388" s="3">
        <v>-29997</v>
      </c>
      <c r="F1388" s="3">
        <v>808838728.38000011</v>
      </c>
      <c r="G1388" s="3">
        <v>1597816193.6700001</v>
      </c>
      <c r="H1388" s="3">
        <v>323543078.89999998</v>
      </c>
      <c r="J1388" s="4"/>
    </row>
    <row r="1389" spans="1:10">
      <c r="A1389" s="4">
        <v>44028</v>
      </c>
      <c r="B1389" s="3">
        <v>363992814.00999999</v>
      </c>
      <c r="C1389" s="3">
        <v>1317280174.1199999</v>
      </c>
      <c r="D1389" s="3">
        <v>365132443.19999999</v>
      </c>
      <c r="E1389" s="3">
        <v>-29997</v>
      </c>
      <c r="F1389" s="3">
        <v>809287741.42000008</v>
      </c>
      <c r="G1389" s="3">
        <v>1599479257.0700002</v>
      </c>
      <c r="H1389" s="3">
        <v>323770819.06</v>
      </c>
      <c r="J1389" s="4"/>
    </row>
    <row r="1390" spans="1:10">
      <c r="A1390" s="4">
        <v>44029</v>
      </c>
      <c r="B1390" s="3">
        <v>366473156.26999998</v>
      </c>
      <c r="C1390" s="3">
        <v>1324312640.3800001</v>
      </c>
      <c r="D1390" s="3">
        <v>366382884.86000001</v>
      </c>
      <c r="E1390" s="3">
        <v>-29997</v>
      </c>
      <c r="F1390" s="3">
        <v>811881338.69999993</v>
      </c>
      <c r="G1390" s="3">
        <v>1600777034.3300002</v>
      </c>
      <c r="H1390" s="3">
        <v>322789823.94999999</v>
      </c>
      <c r="J1390" s="4"/>
    </row>
    <row r="1391" spans="1:10">
      <c r="A1391" s="4">
        <v>44032</v>
      </c>
      <c r="B1391" s="3">
        <v>366316065.19</v>
      </c>
      <c r="C1391" s="3">
        <v>1325042534.24</v>
      </c>
      <c r="D1391" s="3">
        <v>367096426.50999999</v>
      </c>
      <c r="E1391" s="3">
        <v>-29997</v>
      </c>
      <c r="F1391" s="3">
        <v>813249616.11999989</v>
      </c>
      <c r="G1391" s="3">
        <v>1604021361.95</v>
      </c>
      <c r="H1391" s="3">
        <v>322744919.76999998</v>
      </c>
      <c r="J1391" s="4"/>
    </row>
    <row r="1392" spans="1:10">
      <c r="A1392" s="4">
        <v>44033</v>
      </c>
      <c r="B1392" s="3">
        <v>365912060.54000008</v>
      </c>
      <c r="C1392" s="3">
        <v>1324467728.21</v>
      </c>
      <c r="D1392" s="3">
        <v>367170925.37</v>
      </c>
      <c r="E1392" s="3">
        <v>-29997</v>
      </c>
      <c r="F1392" s="3">
        <v>813652664.11000001</v>
      </c>
      <c r="G1392" s="3">
        <v>1605622595.46</v>
      </c>
      <c r="H1392" s="3">
        <v>322929615.24000001</v>
      </c>
      <c r="J1392" s="4"/>
    </row>
    <row r="1393" spans="1:10">
      <c r="A1393" s="4">
        <v>44034</v>
      </c>
      <c r="B1393" s="3">
        <v>365118515.73000002</v>
      </c>
      <c r="C1393" s="3">
        <v>1322396560.04</v>
      </c>
      <c r="D1393" s="3">
        <v>367396022.32999998</v>
      </c>
      <c r="E1393" s="3">
        <v>-29997</v>
      </c>
      <c r="F1393" s="3">
        <v>813651803.8499999</v>
      </c>
      <c r="G1393" s="3">
        <v>1607860639.21</v>
      </c>
      <c r="H1393" s="3">
        <v>323047016.66999996</v>
      </c>
      <c r="J1393" s="4"/>
    </row>
    <row r="1394" spans="1:10">
      <c r="A1394" s="4">
        <v>44035</v>
      </c>
      <c r="B1394" s="3">
        <v>364591056.85000002</v>
      </c>
      <c r="C1394" s="3">
        <v>1321615655.8599999</v>
      </c>
      <c r="D1394" s="3">
        <v>367512404.95999998</v>
      </c>
      <c r="E1394" s="3">
        <v>-29997</v>
      </c>
      <c r="F1394" s="3">
        <v>813675860.25</v>
      </c>
      <c r="G1394" s="3">
        <v>1609378284.9199998</v>
      </c>
      <c r="H1394" s="3">
        <v>323581759.38</v>
      </c>
      <c r="J1394" s="4"/>
    </row>
    <row r="1395" spans="1:10">
      <c r="A1395" s="4">
        <v>44036</v>
      </c>
      <c r="B1395" s="3">
        <v>362067371.50999999</v>
      </c>
      <c r="C1395" s="3">
        <v>1314077881.4400001</v>
      </c>
      <c r="D1395" s="3">
        <v>365359538.51000005</v>
      </c>
      <c r="E1395" s="3">
        <v>-29997</v>
      </c>
      <c r="F1395" s="3">
        <v>810850897.59000003</v>
      </c>
      <c r="G1395" s="3">
        <v>1606960201.8700001</v>
      </c>
      <c r="H1395" s="3">
        <v>323611725.62</v>
      </c>
      <c r="J1395" s="4"/>
    </row>
    <row r="1396" spans="1:10">
      <c r="A1396" s="4">
        <v>44039</v>
      </c>
      <c r="B1396" s="3">
        <v>360536099.39999998</v>
      </c>
      <c r="C1396" s="3">
        <v>1310910547.5799999</v>
      </c>
      <c r="D1396" s="3">
        <v>364905540.93999994</v>
      </c>
      <c r="E1396" s="3">
        <v>-29997</v>
      </c>
      <c r="F1396" s="3">
        <v>810296283.03000009</v>
      </c>
      <c r="G1396" s="3">
        <v>1608385028.0400002</v>
      </c>
      <c r="H1396" s="3">
        <v>323523276.27999997</v>
      </c>
      <c r="J1396" s="4"/>
    </row>
    <row r="1397" spans="1:10">
      <c r="A1397" s="4">
        <v>44040</v>
      </c>
      <c r="B1397" s="3">
        <v>360526974.19</v>
      </c>
      <c r="C1397" s="3">
        <v>1310182108.1699998</v>
      </c>
      <c r="D1397" s="3">
        <v>365135092.74000001</v>
      </c>
      <c r="E1397" s="3">
        <v>-29997</v>
      </c>
      <c r="F1397" s="3">
        <v>810428534.5</v>
      </c>
      <c r="G1397" s="3">
        <v>1608704033.6399999</v>
      </c>
      <c r="H1397" s="3">
        <v>323575574.54000002</v>
      </c>
      <c r="J1397" s="4"/>
    </row>
    <row r="1398" spans="1:10">
      <c r="A1398" s="4">
        <v>44041</v>
      </c>
      <c r="B1398" s="3">
        <v>361924954.77000004</v>
      </c>
      <c r="C1398" s="3">
        <v>1313810432.77</v>
      </c>
      <c r="D1398" s="3">
        <v>366023886.90000004</v>
      </c>
      <c r="E1398" s="3">
        <v>-29997</v>
      </c>
      <c r="F1398" s="3">
        <v>811684876.57000005</v>
      </c>
      <c r="G1398" s="3">
        <v>1610589141.3299999</v>
      </c>
      <c r="H1398" s="3">
        <v>323956863.64999998</v>
      </c>
      <c r="J1398" s="4"/>
    </row>
    <row r="1399" spans="1:10">
      <c r="A1399" s="4">
        <v>44042</v>
      </c>
      <c r="B1399" s="3">
        <v>359188518.37</v>
      </c>
      <c r="C1399" s="3">
        <v>1307170271.3300002</v>
      </c>
      <c r="D1399" s="3">
        <v>363396509.92999995</v>
      </c>
      <c r="E1399" s="3">
        <v>-29997</v>
      </c>
      <c r="F1399" s="3">
        <v>810316293.41000009</v>
      </c>
      <c r="G1399" s="3">
        <v>1611937252.05</v>
      </c>
      <c r="H1399" s="3">
        <v>323577995.12</v>
      </c>
      <c r="J1399" s="4"/>
    </row>
    <row r="1400" spans="1:10">
      <c r="A1400" s="4">
        <v>44043</v>
      </c>
      <c r="B1400" s="3">
        <v>356720117.94999999</v>
      </c>
      <c r="C1400" s="3">
        <v>1299851176.4299998</v>
      </c>
      <c r="D1400" s="3">
        <v>361827719.81999999</v>
      </c>
      <c r="E1400" s="3">
        <v>-29997</v>
      </c>
      <c r="F1400" s="3">
        <v>807943566.10000002</v>
      </c>
      <c r="G1400" s="3">
        <v>1610162671.23</v>
      </c>
      <c r="H1400" s="3">
        <v>323050879.06999999</v>
      </c>
      <c r="J1400" s="4"/>
    </row>
    <row r="1401" spans="1:10">
      <c r="A1401" s="4">
        <v>44046</v>
      </c>
      <c r="B1401" s="3">
        <v>361627316.10999995</v>
      </c>
      <c r="C1401" s="3">
        <v>1312753241.3600001</v>
      </c>
      <c r="D1401" s="3">
        <v>364925364.74000001</v>
      </c>
      <c r="E1401" s="3">
        <v>-29997</v>
      </c>
      <c r="F1401" s="3">
        <v>812345098.99000001</v>
      </c>
      <c r="G1401" s="3">
        <v>1613742362.71</v>
      </c>
      <c r="H1401" s="3">
        <v>322974754.75</v>
      </c>
      <c r="J1401" s="4"/>
    </row>
    <row r="1402" spans="1:10">
      <c r="A1402" s="4">
        <v>44047</v>
      </c>
      <c r="B1402" s="3">
        <v>363334997.43000001</v>
      </c>
      <c r="C1402" s="3">
        <v>1317597466.97</v>
      </c>
      <c r="D1402" s="3">
        <v>366723988.05000001</v>
      </c>
      <c r="E1402" s="3">
        <v>-29997</v>
      </c>
      <c r="F1402" s="3">
        <v>814837742.73000014</v>
      </c>
      <c r="G1402" s="3">
        <v>1618316158.6400001</v>
      </c>
      <c r="H1402" s="3">
        <v>323058360.92000002</v>
      </c>
      <c r="J1402" s="4"/>
    </row>
    <row r="1403" spans="1:10">
      <c r="A1403" s="4">
        <v>44048</v>
      </c>
      <c r="B1403" s="3">
        <v>363827073.31999999</v>
      </c>
      <c r="C1403" s="3">
        <v>1317664153.1300001</v>
      </c>
      <c r="D1403" s="3">
        <v>367178724.91000003</v>
      </c>
      <c r="E1403" s="3">
        <v>-29997</v>
      </c>
      <c r="F1403" s="3">
        <v>814338758.10000002</v>
      </c>
      <c r="G1403" s="3">
        <v>1617707011.5999999</v>
      </c>
      <c r="H1403" s="3">
        <v>323268006.72000003</v>
      </c>
      <c r="J1403" s="4"/>
    </row>
    <row r="1404" spans="1:10">
      <c r="A1404" s="4">
        <v>44049</v>
      </c>
      <c r="B1404" s="3">
        <v>364060929.05999994</v>
      </c>
      <c r="C1404" s="3">
        <v>1320657006.0600002</v>
      </c>
      <c r="D1404" s="3">
        <v>368655900.13000005</v>
      </c>
      <c r="E1404" s="3">
        <v>-29997</v>
      </c>
      <c r="F1404" s="3">
        <v>815763508.63</v>
      </c>
      <c r="G1404" s="3">
        <v>1621482350.8900001</v>
      </c>
      <c r="H1404" s="3">
        <v>323713157.31999999</v>
      </c>
      <c r="J1404" s="4"/>
    </row>
    <row r="1405" spans="1:10">
      <c r="A1405" s="4">
        <v>44050</v>
      </c>
      <c r="B1405" s="3">
        <v>366927580.13999999</v>
      </c>
      <c r="C1405" s="3">
        <v>1327699103.01</v>
      </c>
      <c r="D1405" s="3">
        <v>370644807.09000003</v>
      </c>
      <c r="E1405" s="3">
        <v>-29997</v>
      </c>
      <c r="F1405" s="3">
        <v>818412447.63</v>
      </c>
      <c r="G1405" s="3">
        <v>1623454966.9499998</v>
      </c>
      <c r="H1405" s="3">
        <v>323857559.86000001</v>
      </c>
      <c r="J1405" s="4"/>
    </row>
    <row r="1406" spans="1:10">
      <c r="A1406" s="4">
        <v>44053</v>
      </c>
      <c r="B1406" s="3">
        <v>369280445.05000001</v>
      </c>
      <c r="C1406" s="3">
        <v>1334813032.8499999</v>
      </c>
      <c r="D1406" s="3">
        <v>372435547.44</v>
      </c>
      <c r="E1406" s="3">
        <v>-29997</v>
      </c>
      <c r="F1406" s="3">
        <v>821390850.56999993</v>
      </c>
      <c r="G1406" s="3">
        <v>1627176958.3499999</v>
      </c>
      <c r="H1406" s="3">
        <v>322818158.69999999</v>
      </c>
      <c r="J1406" s="4"/>
    </row>
    <row r="1407" spans="1:10">
      <c r="A1407" s="4">
        <v>44054</v>
      </c>
      <c r="B1407" s="3">
        <v>372045697.61000001</v>
      </c>
      <c r="C1407" s="3">
        <v>1340985173.9599998</v>
      </c>
      <c r="D1407" s="3">
        <v>374254079.60000002</v>
      </c>
      <c r="E1407" s="3">
        <v>-29997</v>
      </c>
      <c r="F1407" s="3">
        <v>823328616.12</v>
      </c>
      <c r="G1407" s="3">
        <v>1627499310.6600001</v>
      </c>
      <c r="H1407" s="3">
        <v>322933802.13999999</v>
      </c>
      <c r="J1407" s="4"/>
    </row>
    <row r="1408" spans="1:10">
      <c r="A1408" s="4">
        <v>44055</v>
      </c>
      <c r="B1408" s="3">
        <v>375558294.99000001</v>
      </c>
      <c r="C1408" s="3">
        <v>1349056005.4400001</v>
      </c>
      <c r="D1408" s="3">
        <v>376026258.49000001</v>
      </c>
      <c r="E1408" s="3">
        <v>-29997</v>
      </c>
      <c r="F1408" s="3">
        <v>825743009.18999994</v>
      </c>
      <c r="G1408" s="3">
        <v>1628483010.4000001</v>
      </c>
      <c r="H1408" s="3">
        <v>322970171.38</v>
      </c>
      <c r="J1408" s="4"/>
    </row>
    <row r="1409" spans="1:10">
      <c r="A1409" s="4">
        <v>44056</v>
      </c>
      <c r="B1409" s="3">
        <v>373490914.81999999</v>
      </c>
      <c r="C1409" s="3">
        <v>1343496573.9899998</v>
      </c>
      <c r="D1409" s="3">
        <v>375238336.17000002</v>
      </c>
      <c r="E1409" s="3">
        <v>-29997</v>
      </c>
      <c r="F1409" s="3">
        <v>823165722.45999992</v>
      </c>
      <c r="G1409" s="3">
        <v>1625205383.0900002</v>
      </c>
      <c r="H1409" s="3">
        <v>322980648.49000001</v>
      </c>
      <c r="J1409" s="4"/>
    </row>
    <row r="1410" spans="1:10">
      <c r="A1410" s="4">
        <v>44057</v>
      </c>
      <c r="B1410" s="3">
        <v>372455275.95999998</v>
      </c>
      <c r="C1410" s="3">
        <v>1341284742.3499999</v>
      </c>
      <c r="D1410" s="3">
        <v>375172864.39999998</v>
      </c>
      <c r="E1410" s="3">
        <v>-29997</v>
      </c>
      <c r="F1410" s="3">
        <v>822894321.36000001</v>
      </c>
      <c r="G1410" s="3">
        <v>1626252944.9199998</v>
      </c>
      <c r="H1410" s="3">
        <v>323132524.13</v>
      </c>
      <c r="J1410" s="4"/>
    </row>
    <row r="1411" spans="1:10">
      <c r="A1411" s="4">
        <v>44060</v>
      </c>
      <c r="B1411" s="3">
        <v>373164005.88000005</v>
      </c>
      <c r="C1411" s="3">
        <v>1344130607.4200001</v>
      </c>
      <c r="D1411" s="3">
        <v>375854367.59999996</v>
      </c>
      <c r="E1411" s="3">
        <v>-29997</v>
      </c>
      <c r="F1411" s="3">
        <v>824518936.75999999</v>
      </c>
      <c r="G1411" s="3">
        <v>1630250452.0100002</v>
      </c>
      <c r="H1411" s="3">
        <v>323558428.43000001</v>
      </c>
      <c r="J1411" s="4"/>
    </row>
    <row r="1412" spans="1:10">
      <c r="A1412" s="4">
        <v>44061</v>
      </c>
      <c r="B1412" s="3">
        <v>370872545.84000003</v>
      </c>
      <c r="C1412" s="3">
        <v>1338504441.3699999</v>
      </c>
      <c r="D1412" s="3">
        <v>375040379.51000005</v>
      </c>
      <c r="E1412" s="3">
        <v>-29997</v>
      </c>
      <c r="F1412" s="3">
        <v>822838532.12999988</v>
      </c>
      <c r="G1412" s="3">
        <v>1630232714.5899999</v>
      </c>
      <c r="H1412" s="3">
        <v>323026024.37</v>
      </c>
      <c r="J1412" s="4"/>
    </row>
    <row r="1413" spans="1:10">
      <c r="A1413" s="4">
        <v>44062</v>
      </c>
      <c r="B1413" s="3">
        <v>371165954.41000003</v>
      </c>
      <c r="C1413" s="3">
        <v>1339642310.6799998</v>
      </c>
      <c r="D1413" s="3">
        <v>376399455.61000001</v>
      </c>
      <c r="E1413" s="3">
        <v>-29997</v>
      </c>
      <c r="F1413" s="3">
        <v>823555877.27999997</v>
      </c>
      <c r="G1413" s="3">
        <v>1630984879.52</v>
      </c>
      <c r="H1413" s="3">
        <v>321994892.67000002</v>
      </c>
      <c r="J1413" s="4"/>
    </row>
    <row r="1414" spans="1:10">
      <c r="A1414" s="4">
        <v>44063</v>
      </c>
      <c r="B1414" s="3">
        <v>370082002.55000001</v>
      </c>
      <c r="C1414" s="3">
        <v>1336877635.4299998</v>
      </c>
      <c r="D1414" s="3">
        <v>376543451.68000001</v>
      </c>
      <c r="E1414" s="3">
        <v>-29997</v>
      </c>
      <c r="F1414" s="3">
        <v>822726965.77999997</v>
      </c>
      <c r="G1414" s="3">
        <v>1632109329.1399999</v>
      </c>
      <c r="H1414" s="3">
        <v>322693545.19</v>
      </c>
      <c r="J1414" s="4"/>
    </row>
    <row r="1415" spans="1:10">
      <c r="A1415" s="4">
        <v>44064</v>
      </c>
      <c r="B1415" s="3">
        <v>371448998.30000001</v>
      </c>
      <c r="C1415" s="3">
        <v>1340337511.9100001</v>
      </c>
      <c r="D1415" s="3">
        <v>377743168.31999999</v>
      </c>
      <c r="E1415" s="3">
        <v>-29997</v>
      </c>
      <c r="F1415" s="3">
        <v>823756222.95999992</v>
      </c>
      <c r="G1415" s="3">
        <v>1633241157.8399999</v>
      </c>
      <c r="H1415" s="3">
        <v>322634328.57999998</v>
      </c>
      <c r="J1415" s="4"/>
    </row>
    <row r="1416" spans="1:10">
      <c r="A1416" s="4">
        <v>44067</v>
      </c>
      <c r="B1416" s="3">
        <v>374836824.20999998</v>
      </c>
      <c r="C1416" s="3">
        <v>1348784216.0800002</v>
      </c>
      <c r="D1416" s="3">
        <v>379573854.36000001</v>
      </c>
      <c r="E1416" s="3">
        <v>-29997</v>
      </c>
      <c r="F1416" s="3">
        <v>826424666.81999993</v>
      </c>
      <c r="G1416" s="3">
        <v>1635825425.75</v>
      </c>
      <c r="H1416" s="3">
        <v>322845484.5</v>
      </c>
      <c r="J1416" s="4"/>
    </row>
    <row r="1417" spans="1:10">
      <c r="A1417" s="4">
        <v>44068</v>
      </c>
      <c r="B1417" s="3">
        <v>375576012.54999995</v>
      </c>
      <c r="C1417" s="3">
        <v>1349174618.0999999</v>
      </c>
      <c r="D1417" s="3">
        <v>379541762.29999995</v>
      </c>
      <c r="E1417" s="3">
        <v>-29997</v>
      </c>
      <c r="F1417" s="3">
        <v>825724867.08000004</v>
      </c>
      <c r="G1417" s="3">
        <v>1633059837.3899999</v>
      </c>
      <c r="H1417" s="3">
        <v>322833961.21000004</v>
      </c>
      <c r="J1417" s="4"/>
    </row>
    <row r="1418" spans="1:10">
      <c r="A1418" s="4">
        <v>44069</v>
      </c>
      <c r="B1418" s="3">
        <v>377855172.94</v>
      </c>
      <c r="C1418" s="3">
        <v>1354909353.78</v>
      </c>
      <c r="D1418" s="3">
        <v>380863497.90000004</v>
      </c>
      <c r="E1418" s="3">
        <v>-29997</v>
      </c>
      <c r="F1418" s="3">
        <v>827780219.26999998</v>
      </c>
      <c r="G1418" s="3">
        <v>1633143968.1400001</v>
      </c>
      <c r="H1418" s="3">
        <v>321654026.80000001</v>
      </c>
      <c r="J1418" s="4"/>
    </row>
    <row r="1419" spans="1:10">
      <c r="A1419" s="4">
        <v>44070</v>
      </c>
      <c r="B1419" s="3">
        <v>377431565.31999999</v>
      </c>
      <c r="C1419" s="3">
        <v>1353077061.5599999</v>
      </c>
      <c r="D1419" s="3">
        <v>380926444.38999999</v>
      </c>
      <c r="E1419" s="3">
        <v>-29997</v>
      </c>
      <c r="F1419" s="3">
        <v>827279978.88999999</v>
      </c>
      <c r="G1419" s="3">
        <v>1633067209.3700001</v>
      </c>
      <c r="H1419" s="3">
        <v>321756841.37</v>
      </c>
      <c r="J1419" s="4"/>
    </row>
    <row r="1420" spans="1:10">
      <c r="A1420" s="4">
        <v>44071</v>
      </c>
      <c r="B1420" s="3">
        <v>376064964.55000001</v>
      </c>
      <c r="C1420" s="3">
        <v>1348712345.5999999</v>
      </c>
      <c r="D1420" s="3">
        <v>379961762.16000003</v>
      </c>
      <c r="E1420" s="3">
        <v>-29997</v>
      </c>
      <c r="F1420" s="3">
        <v>825602083.96000004</v>
      </c>
      <c r="G1420" s="3">
        <v>1631965097.28</v>
      </c>
      <c r="H1420" s="3">
        <v>321266429.37</v>
      </c>
      <c r="J1420" s="4"/>
    </row>
    <row r="1421" spans="1:10">
      <c r="A1421" s="4">
        <v>44074</v>
      </c>
      <c r="B1421" s="3">
        <v>374506684.27999997</v>
      </c>
      <c r="C1421" s="3">
        <v>1343964025.1100001</v>
      </c>
      <c r="D1421" s="3">
        <v>378881721.74999994</v>
      </c>
      <c r="E1421" s="3">
        <v>-29997</v>
      </c>
      <c r="F1421" s="3">
        <v>823690589.75999999</v>
      </c>
      <c r="G1421" s="3">
        <v>1629908964.21</v>
      </c>
      <c r="H1421" s="3">
        <v>320837798.56</v>
      </c>
      <c r="J1421" s="4"/>
    </row>
    <row r="1422" spans="1:10">
      <c r="A1422" s="4">
        <v>44075</v>
      </c>
      <c r="B1422" s="3">
        <v>373921484.06</v>
      </c>
      <c r="C1422" s="3">
        <v>1343635559.7099998</v>
      </c>
      <c r="D1422" s="3">
        <v>378909074.78000003</v>
      </c>
      <c r="E1422" s="3">
        <v>-29997</v>
      </c>
      <c r="F1422" s="3">
        <v>823878298.37</v>
      </c>
      <c r="G1422" s="3">
        <v>1631510688.23</v>
      </c>
      <c r="H1422" s="3">
        <v>320587222.19999999</v>
      </c>
      <c r="J1422" s="4"/>
    </row>
    <row r="1423" spans="1:10">
      <c r="A1423" s="4">
        <v>44076</v>
      </c>
      <c r="B1423" s="3">
        <v>380395581.28000003</v>
      </c>
      <c r="C1423" s="3">
        <v>1363112108.3900001</v>
      </c>
      <c r="D1423" s="3">
        <v>383765066.81</v>
      </c>
      <c r="E1423" s="3">
        <v>-29997</v>
      </c>
      <c r="F1423" s="3">
        <v>830516701.9000001</v>
      </c>
      <c r="G1423" s="3">
        <v>1639935746.0599999</v>
      </c>
      <c r="H1423" s="3">
        <v>319437421.99000001</v>
      </c>
      <c r="J1423" s="4"/>
    </row>
    <row r="1424" spans="1:10">
      <c r="A1424" s="4">
        <v>44077</v>
      </c>
      <c r="B1424" s="3">
        <v>374478959.03000003</v>
      </c>
      <c r="C1424" s="3">
        <v>1346431360.8300002</v>
      </c>
      <c r="D1424" s="3">
        <v>381304913.81</v>
      </c>
      <c r="E1424" s="3">
        <v>-29997</v>
      </c>
      <c r="F1424" s="3">
        <v>824998544.62</v>
      </c>
      <c r="G1424" s="3">
        <v>1637013560.28</v>
      </c>
      <c r="H1424" s="3">
        <v>318304181.77999997</v>
      </c>
      <c r="J1424" s="4"/>
    </row>
    <row r="1425" spans="1:10">
      <c r="A1425" s="4">
        <v>44078</v>
      </c>
      <c r="B1425" s="3">
        <v>373902405.06999993</v>
      </c>
      <c r="C1425" s="3">
        <v>1344571916.5099998</v>
      </c>
      <c r="D1425" s="3">
        <v>381055923.74000001</v>
      </c>
      <c r="E1425" s="3">
        <v>-29997</v>
      </c>
      <c r="F1425" s="3">
        <v>823592414.45999992</v>
      </c>
      <c r="G1425" s="3">
        <v>1635707409.3899999</v>
      </c>
      <c r="H1425" s="3">
        <v>318853921.07999998</v>
      </c>
      <c r="J1425" s="4"/>
    </row>
    <row r="1426" spans="1:10">
      <c r="A1426" s="4">
        <v>44081</v>
      </c>
      <c r="B1426" s="3">
        <v>374899642.08999997</v>
      </c>
      <c r="C1426" s="3">
        <v>1347130370.48</v>
      </c>
      <c r="D1426" s="3">
        <v>382441914.92000002</v>
      </c>
      <c r="E1426" s="3">
        <v>-29997</v>
      </c>
      <c r="F1426" s="3">
        <v>824188696.41000009</v>
      </c>
      <c r="G1426" s="3">
        <v>1635484268.26</v>
      </c>
      <c r="H1426" s="3">
        <v>319380729.00999999</v>
      </c>
      <c r="J1426" s="4"/>
    </row>
    <row r="1427" spans="1:10">
      <c r="A1427" s="4">
        <v>44082</v>
      </c>
      <c r="B1427" s="3">
        <v>370818619.33999997</v>
      </c>
      <c r="C1427" s="3">
        <v>1337429900.7199998</v>
      </c>
      <c r="D1427" s="3">
        <v>380906912.62</v>
      </c>
      <c r="E1427" s="3">
        <v>-29997</v>
      </c>
      <c r="F1427" s="3">
        <v>821282022.75</v>
      </c>
      <c r="G1427" s="3">
        <v>1635309239.6799998</v>
      </c>
      <c r="H1427" s="3">
        <v>319520666.95999998</v>
      </c>
      <c r="J1427" s="4"/>
    </row>
    <row r="1428" spans="1:10">
      <c r="A1428" s="4">
        <v>44083</v>
      </c>
      <c r="B1428" s="3">
        <v>375347732.58999997</v>
      </c>
      <c r="C1428" s="3">
        <v>1348819382.6400001</v>
      </c>
      <c r="D1428" s="3">
        <v>383668433.02999997</v>
      </c>
      <c r="E1428" s="3">
        <v>-29997</v>
      </c>
      <c r="F1428" s="3">
        <v>825079227.43000007</v>
      </c>
      <c r="G1428" s="3">
        <v>1637547138.24</v>
      </c>
      <c r="H1428" s="3">
        <v>319601873.11000001</v>
      </c>
      <c r="J1428" s="4"/>
    </row>
    <row r="1429" spans="1:10">
      <c r="A1429" s="4">
        <v>44084</v>
      </c>
      <c r="B1429" s="3">
        <v>372018648.54999995</v>
      </c>
      <c r="C1429" s="3">
        <v>1339629953.26</v>
      </c>
      <c r="D1429" s="3">
        <v>381963334.79999995</v>
      </c>
      <c r="E1429" s="3">
        <v>-29997</v>
      </c>
      <c r="F1429" s="3">
        <v>822396745.26000011</v>
      </c>
      <c r="G1429" s="3">
        <v>1635177461</v>
      </c>
      <c r="H1429" s="3">
        <v>319922227.06999999</v>
      </c>
      <c r="J1429" s="4"/>
    </row>
    <row r="1430" spans="1:10">
      <c r="A1430" s="4">
        <v>44085</v>
      </c>
      <c r="B1430" s="3">
        <v>373384350.61000001</v>
      </c>
      <c r="C1430" s="3">
        <v>1344855746.4099998</v>
      </c>
      <c r="D1430" s="3">
        <v>383396544.95999998</v>
      </c>
      <c r="E1430" s="3">
        <v>-29997</v>
      </c>
      <c r="F1430" s="3">
        <v>824818433.16999996</v>
      </c>
      <c r="G1430" s="3">
        <v>1639053035.8499999</v>
      </c>
      <c r="H1430" s="3">
        <v>320482643.67000002</v>
      </c>
      <c r="J1430" s="4"/>
    </row>
    <row r="1431" spans="1:10">
      <c r="A1431" s="4">
        <v>44088</v>
      </c>
      <c r="B1431" s="3">
        <v>375661685.14000005</v>
      </c>
      <c r="C1431" s="3">
        <v>1351362847.1599998</v>
      </c>
      <c r="D1431" s="3">
        <v>385215443.40999997</v>
      </c>
      <c r="E1431" s="3">
        <v>-29997</v>
      </c>
      <c r="F1431" s="3">
        <v>826946675.13999999</v>
      </c>
      <c r="G1431" s="3">
        <v>1641492865.5899999</v>
      </c>
      <c r="H1431" s="3">
        <v>320740458.89999998</v>
      </c>
      <c r="J1431" s="4"/>
    </row>
    <row r="1432" spans="1:10">
      <c r="A1432" s="4">
        <v>44089</v>
      </c>
      <c r="B1432" s="3">
        <v>377213349.20999998</v>
      </c>
      <c r="C1432" s="3">
        <v>1356876848.3999999</v>
      </c>
      <c r="D1432" s="3">
        <v>386349969.73999995</v>
      </c>
      <c r="E1432" s="3">
        <v>-29997</v>
      </c>
      <c r="F1432" s="3">
        <v>829216718.19999993</v>
      </c>
      <c r="G1432" s="3">
        <v>1644138827.8099999</v>
      </c>
      <c r="H1432" s="3">
        <v>320875508.13</v>
      </c>
      <c r="J1432" s="4"/>
    </row>
    <row r="1433" spans="1:10">
      <c r="A1433" s="4">
        <v>44090</v>
      </c>
      <c r="B1433" s="3">
        <v>378102864.75999999</v>
      </c>
      <c r="C1433" s="3">
        <v>1358761798.9400001</v>
      </c>
      <c r="D1433" s="3">
        <v>387308631.06999999</v>
      </c>
      <c r="E1433" s="3">
        <v>-29997</v>
      </c>
      <c r="F1433" s="3">
        <v>830632008.80000007</v>
      </c>
      <c r="G1433" s="3">
        <v>1646574789.1299999</v>
      </c>
      <c r="H1433" s="3">
        <v>320897856.01999998</v>
      </c>
      <c r="J1433" s="4"/>
    </row>
    <row r="1434" spans="1:10">
      <c r="A1434" s="4">
        <v>44091</v>
      </c>
      <c r="B1434" s="3">
        <v>376499660.05000001</v>
      </c>
      <c r="C1434" s="3">
        <v>1357014393.1400001</v>
      </c>
      <c r="D1434" s="3">
        <v>387257660.92000002</v>
      </c>
      <c r="E1434" s="3">
        <v>-29997</v>
      </c>
      <c r="F1434" s="3">
        <v>830530513.57000005</v>
      </c>
      <c r="G1434" s="3">
        <v>1646931305.6299999</v>
      </c>
      <c r="H1434" s="3">
        <v>319963338.75999999</v>
      </c>
      <c r="J1434" s="4"/>
    </row>
    <row r="1435" spans="1:10">
      <c r="A1435" s="4">
        <v>44092</v>
      </c>
      <c r="B1435" s="3">
        <v>373164008.43000001</v>
      </c>
      <c r="C1435" s="3">
        <v>1348347249.2</v>
      </c>
      <c r="D1435" s="3">
        <v>385677743.91000003</v>
      </c>
      <c r="E1435" s="3">
        <v>-29997</v>
      </c>
      <c r="F1435" s="3">
        <v>827715438.55999994</v>
      </c>
      <c r="G1435" s="3">
        <v>1644832785.04</v>
      </c>
      <c r="H1435" s="3">
        <v>320071448.92000002</v>
      </c>
      <c r="J1435" s="4"/>
    </row>
    <row r="1436" spans="1:10">
      <c r="A1436" s="4">
        <v>44095</v>
      </c>
      <c r="B1436" s="3">
        <v>369115451.58999997</v>
      </c>
      <c r="C1436" s="3">
        <v>1339304205.6100001</v>
      </c>
      <c r="D1436" s="3">
        <v>383791302.75</v>
      </c>
      <c r="E1436" s="3">
        <v>-29997</v>
      </c>
      <c r="F1436" s="3">
        <v>825066354.05000007</v>
      </c>
      <c r="G1436" s="3">
        <v>1645255987.01</v>
      </c>
      <c r="H1436" s="3">
        <v>320262151.25</v>
      </c>
      <c r="J1436" s="4"/>
    </row>
    <row r="1437" spans="1:10">
      <c r="A1437" s="4">
        <v>44096</v>
      </c>
      <c r="B1437" s="3">
        <v>370678269.59999996</v>
      </c>
      <c r="C1437" s="3">
        <v>1344631831.27</v>
      </c>
      <c r="D1437" s="3">
        <v>385510700.15999997</v>
      </c>
      <c r="E1437" s="3">
        <v>-29997</v>
      </c>
      <c r="F1437" s="3">
        <v>827008060.07999992</v>
      </c>
      <c r="G1437" s="3">
        <v>1646863381.0999999</v>
      </c>
      <c r="H1437" s="3">
        <v>320212368.36000001</v>
      </c>
      <c r="J1437" s="4"/>
    </row>
    <row r="1438" spans="1:10">
      <c r="A1438" s="4">
        <v>44097</v>
      </c>
      <c r="B1438" s="3">
        <v>368040501.08999997</v>
      </c>
      <c r="C1438" s="3">
        <v>1338252827.8199999</v>
      </c>
      <c r="D1438" s="3">
        <v>384027330.65999997</v>
      </c>
      <c r="E1438" s="3">
        <v>-29997</v>
      </c>
      <c r="F1438" s="3">
        <v>825186798.04000008</v>
      </c>
      <c r="G1438" s="3">
        <v>1647161022.8499999</v>
      </c>
      <c r="H1438" s="3">
        <v>320088369.72000003</v>
      </c>
      <c r="J1438" s="4"/>
    </row>
    <row r="1439" spans="1:10">
      <c r="A1439" s="4">
        <v>44098</v>
      </c>
      <c r="B1439" s="3">
        <v>367611266.16000003</v>
      </c>
      <c r="C1439" s="3">
        <v>1335948649.7099998</v>
      </c>
      <c r="D1439" s="3">
        <v>383173134.69999999</v>
      </c>
      <c r="E1439" s="3">
        <v>-29997</v>
      </c>
      <c r="F1439" s="3">
        <v>824186805.01999986</v>
      </c>
      <c r="G1439" s="3">
        <v>1645763256.78</v>
      </c>
      <c r="H1439" s="3">
        <v>320196290.78999996</v>
      </c>
      <c r="J1439" s="4"/>
    </row>
    <row r="1440" spans="1:10">
      <c r="A1440" s="4">
        <v>44099</v>
      </c>
      <c r="B1440" s="3">
        <v>370419133.13000005</v>
      </c>
      <c r="C1440" s="3">
        <v>1343475722.6599998</v>
      </c>
      <c r="D1440" s="3">
        <v>385317188.43000001</v>
      </c>
      <c r="E1440" s="3">
        <v>-29997</v>
      </c>
      <c r="F1440" s="3">
        <v>826936305.88</v>
      </c>
      <c r="G1440" s="3">
        <v>1649331009.51</v>
      </c>
      <c r="H1440" s="3">
        <v>370014689.93000001</v>
      </c>
      <c r="J1440" s="4"/>
    </row>
    <row r="1441" spans="1:10">
      <c r="A1441" s="4">
        <v>44102</v>
      </c>
      <c r="B1441" s="3">
        <v>375798583.00999999</v>
      </c>
      <c r="C1441" s="3">
        <v>1356898907.02</v>
      </c>
      <c r="D1441" s="3">
        <v>388831455.59999996</v>
      </c>
      <c r="E1441" s="3">
        <v>-29997</v>
      </c>
      <c r="F1441" s="3">
        <v>831797413.70000005</v>
      </c>
      <c r="G1441" s="3">
        <v>1653552986.8700001</v>
      </c>
      <c r="H1441" s="3">
        <v>369921532.64999998</v>
      </c>
      <c r="J1441" s="4"/>
    </row>
    <row r="1442" spans="1:10">
      <c r="A1442" s="4">
        <v>44103</v>
      </c>
      <c r="B1442" s="3">
        <v>373988453.90999997</v>
      </c>
      <c r="C1442" s="3">
        <v>1352193780.0699999</v>
      </c>
      <c r="D1442" s="3">
        <v>388052499.35000002</v>
      </c>
      <c r="E1442" s="3">
        <v>-29997</v>
      </c>
      <c r="F1442" s="3">
        <v>830616603.24000001</v>
      </c>
      <c r="G1442" s="3">
        <v>1655380792.72</v>
      </c>
      <c r="H1442" s="3">
        <v>370222624.25999999</v>
      </c>
      <c r="J1442" s="4"/>
    </row>
    <row r="1443" spans="1:10">
      <c r="A1443" s="4">
        <v>44104</v>
      </c>
      <c r="B1443" s="3">
        <v>374553489.5</v>
      </c>
      <c r="C1443" s="3">
        <v>1353380317.76</v>
      </c>
      <c r="D1443" s="3">
        <v>389177185.76999998</v>
      </c>
      <c r="E1443" s="3">
        <v>-29997</v>
      </c>
      <c r="F1443" s="3">
        <v>831060718.68999994</v>
      </c>
      <c r="G1443" s="3">
        <v>1655454616.46</v>
      </c>
      <c r="H1443" s="3">
        <v>370142327.01999998</v>
      </c>
      <c r="J1443" s="4"/>
    </row>
    <row r="1444" spans="1:10">
      <c r="A1444" s="4">
        <v>44105</v>
      </c>
      <c r="B1444" s="3">
        <v>375698801.69</v>
      </c>
      <c r="C1444" s="3">
        <v>1357257439.4799998</v>
      </c>
      <c r="D1444" s="3">
        <v>390295907.46999997</v>
      </c>
      <c r="E1444" s="3">
        <v>-29997</v>
      </c>
      <c r="F1444" s="3">
        <v>832745163.08999991</v>
      </c>
      <c r="G1444" s="3">
        <v>1658529018.6299999</v>
      </c>
      <c r="H1444" s="3">
        <v>370416027.06</v>
      </c>
      <c r="J1444" s="4"/>
    </row>
    <row r="1445" spans="1:10">
      <c r="A1445" s="4">
        <v>44106</v>
      </c>
      <c r="B1445" s="3">
        <v>375198839.10999995</v>
      </c>
      <c r="C1445" s="3">
        <v>1356999865.78</v>
      </c>
      <c r="D1445" s="3">
        <v>390350883.91999996</v>
      </c>
      <c r="E1445" s="3">
        <v>-29997</v>
      </c>
      <c r="F1445" s="3">
        <v>832961049.11000001</v>
      </c>
      <c r="G1445" s="3">
        <v>1660290660.1600001</v>
      </c>
      <c r="H1445" s="3">
        <v>370573527.48000002</v>
      </c>
      <c r="J1445" s="4"/>
    </row>
    <row r="1446" spans="1:10">
      <c r="A1446" s="4">
        <v>44109</v>
      </c>
      <c r="B1446" s="3">
        <v>380157419.69000006</v>
      </c>
      <c r="C1446" s="3">
        <v>1369240030.8700001</v>
      </c>
      <c r="D1446" s="3">
        <v>393657227.00999999</v>
      </c>
      <c r="E1446" s="3">
        <v>-29997</v>
      </c>
      <c r="F1446" s="3">
        <v>836612464.8499999</v>
      </c>
      <c r="G1446" s="3">
        <v>1663134039.0699999</v>
      </c>
      <c r="H1446" s="3">
        <v>371105671.08999997</v>
      </c>
      <c r="J1446" s="4"/>
    </row>
    <row r="1447" spans="1:10">
      <c r="A1447" s="4">
        <v>44110</v>
      </c>
      <c r="B1447" s="3">
        <v>379128321.44000006</v>
      </c>
      <c r="C1447" s="3">
        <v>1367677237.47</v>
      </c>
      <c r="D1447" s="3">
        <v>393761669.11000001</v>
      </c>
      <c r="E1447" s="3">
        <v>-29997</v>
      </c>
      <c r="F1447" s="3">
        <v>836656934.25999999</v>
      </c>
      <c r="G1447" s="3">
        <v>1665243944.8399999</v>
      </c>
      <c r="H1447" s="3">
        <v>371460642.5</v>
      </c>
      <c r="J1447" s="4"/>
    </row>
    <row r="1448" spans="1:10">
      <c r="A1448" s="4">
        <v>44111</v>
      </c>
      <c r="B1448" s="3">
        <v>384377956.13000005</v>
      </c>
      <c r="C1448" s="3">
        <v>1381913296.5599999</v>
      </c>
      <c r="D1448" s="3">
        <v>397294279.13</v>
      </c>
      <c r="E1448" s="3">
        <v>-29997</v>
      </c>
      <c r="F1448" s="3">
        <v>840813892.05000007</v>
      </c>
      <c r="G1448" s="3">
        <v>1669322503.72</v>
      </c>
      <c r="H1448" s="3">
        <v>371599487.24000001</v>
      </c>
      <c r="J1448" s="4"/>
    </row>
    <row r="1449" spans="1:10">
      <c r="A1449" s="4">
        <v>44112</v>
      </c>
      <c r="B1449" s="3">
        <v>386915620.70000005</v>
      </c>
      <c r="C1449" s="3">
        <v>1389623057.4000001</v>
      </c>
      <c r="D1449" s="3">
        <v>399195961.60000002</v>
      </c>
      <c r="E1449" s="3">
        <v>-29997</v>
      </c>
      <c r="F1449" s="3">
        <v>844004125.75</v>
      </c>
      <c r="G1449" s="3">
        <v>1674674453.8299999</v>
      </c>
      <c r="H1449" s="3">
        <v>371651915.46000004</v>
      </c>
      <c r="J1449" s="4"/>
    </row>
    <row r="1450" spans="1:10">
      <c r="A1450" s="4">
        <v>44113</v>
      </c>
      <c r="B1450" s="3">
        <v>386623196.51999998</v>
      </c>
      <c r="C1450" s="3">
        <v>1388989524.48</v>
      </c>
      <c r="D1450" s="3">
        <v>399784014.24000001</v>
      </c>
      <c r="E1450" s="3">
        <v>-29997</v>
      </c>
      <c r="F1450" s="3">
        <v>844674446.72000003</v>
      </c>
      <c r="G1450" s="3">
        <v>1676774792.3400002</v>
      </c>
      <c r="H1450" s="3">
        <v>371327410.06</v>
      </c>
      <c r="J1450" s="4"/>
    </row>
    <row r="1451" spans="1:10">
      <c r="A1451" s="4">
        <v>44116</v>
      </c>
      <c r="B1451" s="3">
        <v>388544823.67000002</v>
      </c>
      <c r="C1451" s="3">
        <v>1395387404.8900001</v>
      </c>
      <c r="D1451" s="3">
        <v>401444668.52999997</v>
      </c>
      <c r="E1451" s="3">
        <v>-29997</v>
      </c>
      <c r="F1451" s="3">
        <v>847284040.98000002</v>
      </c>
      <c r="G1451" s="3">
        <v>1681380380.54</v>
      </c>
      <c r="H1451" s="3">
        <v>371406682.52999997</v>
      </c>
      <c r="J1451" s="4"/>
    </row>
    <row r="1452" spans="1:10">
      <c r="A1452" s="4">
        <v>44117</v>
      </c>
      <c r="B1452" s="3">
        <v>388053552.27999997</v>
      </c>
      <c r="C1452" s="3">
        <v>1395438414.4199998</v>
      </c>
      <c r="D1452" s="3">
        <v>401794001.85999995</v>
      </c>
      <c r="E1452" s="3">
        <v>-29997</v>
      </c>
      <c r="F1452" s="3">
        <v>848312934.5</v>
      </c>
      <c r="G1452" s="3">
        <v>1684873510.53</v>
      </c>
      <c r="H1452" s="3">
        <v>372259488.87</v>
      </c>
      <c r="J1452" s="4"/>
    </row>
    <row r="1453" spans="1:10">
      <c r="A1453" s="4">
        <v>44118</v>
      </c>
      <c r="B1453" s="3">
        <v>388470023.25999999</v>
      </c>
      <c r="C1453" s="3">
        <v>1393388198.3800001</v>
      </c>
      <c r="D1453" s="3">
        <v>401514716.56</v>
      </c>
      <c r="E1453" s="3">
        <v>-29997</v>
      </c>
      <c r="F1453" s="3">
        <v>848234325.45000005</v>
      </c>
      <c r="G1453" s="3">
        <v>1685799687.29</v>
      </c>
      <c r="H1453" s="3">
        <v>372513553.06</v>
      </c>
      <c r="J1453" s="4"/>
    </row>
    <row r="1454" spans="1:10">
      <c r="A1454" s="4">
        <v>44119</v>
      </c>
      <c r="B1454" s="3">
        <v>387724943.84000003</v>
      </c>
      <c r="C1454" s="3">
        <v>1390527538.5700002</v>
      </c>
      <c r="D1454" s="3">
        <v>401339083.87</v>
      </c>
      <c r="E1454" s="3">
        <v>-29997</v>
      </c>
      <c r="F1454" s="3">
        <v>847255643.66000009</v>
      </c>
      <c r="G1454" s="3">
        <v>1684207783.72</v>
      </c>
      <c r="H1454" s="3">
        <v>372114361.09000003</v>
      </c>
      <c r="J1454" s="4"/>
    </row>
    <row r="1455" spans="1:10">
      <c r="A1455" s="4">
        <v>44120</v>
      </c>
      <c r="B1455" s="3">
        <v>388569151.37</v>
      </c>
      <c r="C1455" s="3">
        <v>1393790705.6500001</v>
      </c>
      <c r="D1455" s="3">
        <v>402277517.63999999</v>
      </c>
      <c r="E1455" s="3">
        <v>-29997</v>
      </c>
      <c r="F1455" s="3">
        <v>848776017.44999993</v>
      </c>
      <c r="G1455" s="3">
        <v>1686931343.3899999</v>
      </c>
      <c r="H1455" s="3">
        <v>373054058.5</v>
      </c>
      <c r="J1455" s="4"/>
    </row>
    <row r="1456" spans="1:10">
      <c r="A1456" s="4">
        <v>44123</v>
      </c>
      <c r="B1456" s="3">
        <v>384980053.49000001</v>
      </c>
      <c r="C1456" s="3">
        <v>1384798438.8799999</v>
      </c>
      <c r="D1456" s="3">
        <v>400576799.98000002</v>
      </c>
      <c r="E1456" s="3">
        <v>-29997</v>
      </c>
      <c r="F1456" s="3">
        <v>845700429</v>
      </c>
      <c r="G1456" s="3">
        <v>1684895530.78</v>
      </c>
      <c r="H1456" s="3">
        <v>372366849.63999999</v>
      </c>
      <c r="J1456" s="4"/>
    </row>
    <row r="1457" spans="1:10">
      <c r="A1457" s="4">
        <v>44124</v>
      </c>
      <c r="B1457" s="3">
        <v>383210048.18999994</v>
      </c>
      <c r="C1457" s="3">
        <v>1380153099.78</v>
      </c>
      <c r="D1457" s="3">
        <v>399618533.19999999</v>
      </c>
      <c r="E1457" s="3">
        <v>-29997</v>
      </c>
      <c r="F1457" s="3">
        <v>844307845.24000001</v>
      </c>
      <c r="G1457" s="3">
        <v>1685247409.4300001</v>
      </c>
      <c r="H1457" s="3">
        <v>372823172.59000003</v>
      </c>
      <c r="J1457" s="4"/>
    </row>
    <row r="1458" spans="1:10">
      <c r="A1458" s="4">
        <v>44125</v>
      </c>
      <c r="B1458" s="3">
        <v>380588156.13999999</v>
      </c>
      <c r="C1458" s="3">
        <v>1372095642</v>
      </c>
      <c r="D1458" s="3">
        <v>398750988.56</v>
      </c>
      <c r="E1458" s="3">
        <v>-29997</v>
      </c>
      <c r="F1458" s="3">
        <v>841442234.06000006</v>
      </c>
      <c r="G1458" s="3">
        <v>1682946416.5899999</v>
      </c>
      <c r="H1458" s="3">
        <v>373188382.46000004</v>
      </c>
      <c r="J1458" s="4"/>
    </row>
    <row r="1459" spans="1:10">
      <c r="A1459" s="4">
        <v>44126</v>
      </c>
      <c r="B1459" s="3">
        <v>381730131.81</v>
      </c>
      <c r="C1459" s="3">
        <v>1374115723.2499998</v>
      </c>
      <c r="D1459" s="3">
        <v>399220026.55000001</v>
      </c>
      <c r="E1459" s="3">
        <v>-29997</v>
      </c>
      <c r="F1459" s="3">
        <v>842136010.41999996</v>
      </c>
      <c r="G1459" s="3">
        <v>1682839920.6199999</v>
      </c>
      <c r="H1459" s="3">
        <v>373717429.44</v>
      </c>
      <c r="J1459" s="4"/>
    </row>
    <row r="1460" spans="1:10">
      <c r="A1460" s="4">
        <v>44127</v>
      </c>
      <c r="B1460" s="3">
        <v>383039750.50999999</v>
      </c>
      <c r="C1460" s="3">
        <v>1377932800.6399999</v>
      </c>
      <c r="D1460" s="3">
        <v>400277349.87</v>
      </c>
      <c r="E1460" s="3">
        <v>-29997</v>
      </c>
      <c r="F1460" s="3">
        <v>843908238.91999996</v>
      </c>
      <c r="G1460" s="3">
        <v>1686346696.72</v>
      </c>
      <c r="H1460" s="3">
        <v>373950197.10000002</v>
      </c>
      <c r="J1460" s="4"/>
    </row>
    <row r="1461" spans="1:10">
      <c r="A1461" s="4">
        <v>44130</v>
      </c>
      <c r="B1461" s="3">
        <v>377294163.13</v>
      </c>
      <c r="C1461" s="3">
        <v>1363116288.2900002</v>
      </c>
      <c r="D1461" s="3">
        <v>397977714.00999999</v>
      </c>
      <c r="E1461" s="3">
        <v>-29997</v>
      </c>
      <c r="F1461" s="3">
        <v>839786856.86000001</v>
      </c>
      <c r="G1461" s="3">
        <v>1686089127</v>
      </c>
      <c r="H1461" s="3">
        <v>374163203.90000004</v>
      </c>
      <c r="J1461" s="4"/>
    </row>
    <row r="1462" spans="1:10">
      <c r="A1462" s="4">
        <v>44131</v>
      </c>
      <c r="B1462" s="3">
        <v>371423986.35000002</v>
      </c>
      <c r="C1462" s="3">
        <v>1351616672.2</v>
      </c>
      <c r="D1462" s="3">
        <v>396060395.06999999</v>
      </c>
      <c r="E1462" s="3">
        <v>-29997</v>
      </c>
      <c r="F1462" s="3">
        <v>836937293.95000005</v>
      </c>
      <c r="G1462" s="3">
        <v>1686357566.46</v>
      </c>
      <c r="H1462" s="3">
        <v>374188497.79000002</v>
      </c>
      <c r="J1462" s="4"/>
    </row>
    <row r="1463" spans="1:10">
      <c r="A1463" s="4">
        <v>44132</v>
      </c>
      <c r="B1463" s="3">
        <v>362285807.59000003</v>
      </c>
      <c r="C1463" s="3">
        <v>1329268467.49</v>
      </c>
      <c r="D1463" s="3">
        <v>391504187.85000002</v>
      </c>
      <c r="E1463" s="3">
        <v>-29997</v>
      </c>
      <c r="F1463" s="3">
        <v>829312516.39999998</v>
      </c>
      <c r="G1463" s="3">
        <v>1681491019.6599998</v>
      </c>
      <c r="H1463" s="3">
        <v>374421665.63999999</v>
      </c>
      <c r="J1463" s="4"/>
    </row>
    <row r="1464" spans="1:10">
      <c r="A1464" s="4">
        <v>44133</v>
      </c>
      <c r="B1464" s="3">
        <v>364896176.66999996</v>
      </c>
      <c r="C1464" s="3">
        <v>1337116266.26</v>
      </c>
      <c r="D1464" s="3">
        <v>393308171.84999996</v>
      </c>
      <c r="E1464" s="3">
        <v>-29997</v>
      </c>
      <c r="F1464" s="3">
        <v>832419923.21000004</v>
      </c>
      <c r="G1464" s="3">
        <v>1687076253.51</v>
      </c>
      <c r="H1464" s="3">
        <v>375175825.85000002</v>
      </c>
      <c r="J1464" s="4"/>
    </row>
    <row r="1465" spans="1:10">
      <c r="A1465" s="4">
        <v>44134</v>
      </c>
      <c r="B1465" s="3">
        <v>362554922.59000003</v>
      </c>
      <c r="C1465" s="3">
        <v>1331047602.5800002</v>
      </c>
      <c r="D1465" s="3">
        <v>391800751.21999997</v>
      </c>
      <c r="E1465" s="3">
        <v>-29997</v>
      </c>
      <c r="F1465" s="3">
        <v>830686003.11000001</v>
      </c>
      <c r="G1465" s="3">
        <v>1686163337.03</v>
      </c>
      <c r="H1465" s="3">
        <v>375824041.14999998</v>
      </c>
      <c r="J1465" s="4"/>
    </row>
    <row r="1466" spans="1:10">
      <c r="A1466" s="4">
        <v>44137</v>
      </c>
      <c r="B1466" s="3">
        <v>367390463.88</v>
      </c>
      <c r="C1466" s="3">
        <v>1343104565.5800002</v>
      </c>
      <c r="D1466" s="3">
        <v>395040332.04000002</v>
      </c>
      <c r="E1466" s="3">
        <v>-29997</v>
      </c>
      <c r="F1466" s="3">
        <v>835298312.10000002</v>
      </c>
      <c r="G1466" s="3">
        <v>1690489594.1100001</v>
      </c>
      <c r="H1466" s="3">
        <v>376158448.75</v>
      </c>
      <c r="J1466" s="4"/>
    </row>
    <row r="1467" spans="1:10">
      <c r="A1467" s="4">
        <v>44138</v>
      </c>
      <c r="B1467" s="3">
        <v>370897020.44</v>
      </c>
      <c r="C1467" s="3">
        <v>1351749116.96</v>
      </c>
      <c r="D1467" s="3">
        <v>396970799.56</v>
      </c>
      <c r="E1467" s="3">
        <v>-29997</v>
      </c>
      <c r="F1467" s="3">
        <v>838464336.56000006</v>
      </c>
      <c r="G1467" s="3">
        <v>1693730411.3799999</v>
      </c>
      <c r="H1467" s="3">
        <v>376467129.31</v>
      </c>
      <c r="J1467" s="4"/>
    </row>
    <row r="1468" spans="1:10">
      <c r="A1468" s="4">
        <v>44139</v>
      </c>
      <c r="B1468" s="3">
        <v>376718365.90999997</v>
      </c>
      <c r="C1468" s="3">
        <v>1368129333.04</v>
      </c>
      <c r="D1468" s="3">
        <v>401565321.44</v>
      </c>
      <c r="E1468" s="3">
        <v>-29997</v>
      </c>
      <c r="F1468" s="3">
        <v>844352363.80999994</v>
      </c>
      <c r="G1468" s="3">
        <v>1699587062.5300002</v>
      </c>
      <c r="H1468" s="3">
        <v>377055527.29000002</v>
      </c>
      <c r="J1468" s="4"/>
    </row>
    <row r="1469" spans="1:10">
      <c r="A1469" s="4">
        <v>44140</v>
      </c>
      <c r="B1469" s="3">
        <v>380959902.97999996</v>
      </c>
      <c r="C1469" s="3">
        <v>1379438113.4199998</v>
      </c>
      <c r="D1469" s="3">
        <v>404106773.89999992</v>
      </c>
      <c r="E1469" s="3">
        <v>-29997</v>
      </c>
      <c r="F1469" s="3">
        <v>847913783.23999989</v>
      </c>
      <c r="G1469" s="3">
        <v>1703906633.7999997</v>
      </c>
      <c r="H1469" s="3">
        <v>377262991.09999996</v>
      </c>
      <c r="J1469" s="4"/>
    </row>
    <row r="1470" spans="1:10">
      <c r="A1470" s="4">
        <v>44141</v>
      </c>
      <c r="B1470" s="3">
        <v>381915074.38999999</v>
      </c>
      <c r="C1470" s="3">
        <v>1379387349.8899999</v>
      </c>
      <c r="D1470" s="3">
        <v>404358058.96999997</v>
      </c>
      <c r="E1470" s="3">
        <v>-29997</v>
      </c>
      <c r="F1470" s="3">
        <v>847658965.47000003</v>
      </c>
      <c r="G1470" s="3">
        <v>1705042219.3400002</v>
      </c>
      <c r="H1470" s="3">
        <v>377290676.15999997</v>
      </c>
      <c r="J1470" s="4"/>
    </row>
    <row r="1471" spans="1:10">
      <c r="A1471" s="4">
        <v>44144</v>
      </c>
      <c r="B1471" s="3">
        <v>388338891.19000006</v>
      </c>
      <c r="C1471" s="3">
        <v>1393377483.28</v>
      </c>
      <c r="D1471" s="3">
        <v>409335724.88</v>
      </c>
      <c r="E1471" s="3">
        <v>-29997</v>
      </c>
      <c r="F1471" s="3">
        <v>851363644.46000004</v>
      </c>
      <c r="G1471" s="3">
        <v>1704371384.53</v>
      </c>
      <c r="H1471" s="3">
        <v>377206424.91999996</v>
      </c>
      <c r="J1471" s="4"/>
    </row>
    <row r="1472" spans="1:10">
      <c r="A1472" s="4">
        <v>44145</v>
      </c>
      <c r="B1472" s="3">
        <v>392926718.73000002</v>
      </c>
      <c r="C1472" s="3">
        <v>1403054073.3099999</v>
      </c>
      <c r="D1472" s="3">
        <v>412767807.06</v>
      </c>
      <c r="E1472" s="3">
        <v>-29997</v>
      </c>
      <c r="F1472" s="3">
        <v>854359841.80999994</v>
      </c>
      <c r="G1472" s="3">
        <v>1706641461.54</v>
      </c>
      <c r="H1472" s="3">
        <v>377201366.69999999</v>
      </c>
      <c r="J1472" s="4"/>
    </row>
    <row r="1473" spans="1:10">
      <c r="A1473" s="4">
        <v>44146</v>
      </c>
      <c r="B1473" s="3">
        <v>398034912.33000004</v>
      </c>
      <c r="C1473" s="3">
        <v>1416202895.78</v>
      </c>
      <c r="D1473" s="3">
        <v>415624710.52999997</v>
      </c>
      <c r="E1473" s="3">
        <v>-29997</v>
      </c>
      <c r="F1473" s="3">
        <v>858915665.79999995</v>
      </c>
      <c r="G1473" s="3">
        <v>1712646779.5</v>
      </c>
      <c r="H1473" s="3">
        <v>376311073.78000003</v>
      </c>
      <c r="J1473" s="4"/>
    </row>
    <row r="1474" spans="1:10">
      <c r="A1474" s="4">
        <v>44147</v>
      </c>
      <c r="B1474" s="3">
        <v>394483624.88999999</v>
      </c>
      <c r="C1474" s="3">
        <v>1407989280.6500001</v>
      </c>
      <c r="D1474" s="3">
        <v>413912870.31</v>
      </c>
      <c r="E1474" s="3">
        <v>-29997</v>
      </c>
      <c r="F1474" s="3">
        <v>856619355.95000005</v>
      </c>
      <c r="G1474" s="3">
        <v>1713991546.6600001</v>
      </c>
      <c r="H1474" s="3">
        <v>376443986.53999996</v>
      </c>
      <c r="J1474" s="4"/>
    </row>
    <row r="1475" spans="1:10">
      <c r="A1475" s="4">
        <v>44148</v>
      </c>
      <c r="B1475" s="3">
        <v>395667561.54999995</v>
      </c>
      <c r="C1475" s="3">
        <v>1415751976.8499999</v>
      </c>
      <c r="D1475" s="3">
        <v>416170105.31</v>
      </c>
      <c r="E1475" s="3">
        <v>-29997</v>
      </c>
      <c r="F1475" s="3">
        <v>859553516.77999997</v>
      </c>
      <c r="G1475" s="3">
        <v>1717723265.6599998</v>
      </c>
      <c r="H1475" s="3">
        <v>376632010.47000003</v>
      </c>
      <c r="J1475" s="4"/>
    </row>
    <row r="1476" spans="1:10">
      <c r="A1476" s="4">
        <v>44151</v>
      </c>
      <c r="B1476" s="3">
        <v>401786341.31999999</v>
      </c>
      <c r="C1476" s="3">
        <v>1432707303.5999999</v>
      </c>
      <c r="D1476" s="3">
        <v>420342969.81</v>
      </c>
      <c r="E1476" s="3">
        <v>-29997</v>
      </c>
      <c r="F1476" s="3">
        <v>865570344.31999993</v>
      </c>
      <c r="G1476" s="3">
        <v>1723054010.6800001</v>
      </c>
      <c r="H1476" s="3">
        <v>376946209.85000002</v>
      </c>
      <c r="J1476" s="4"/>
    </row>
    <row r="1477" spans="1:10">
      <c r="A1477" s="4">
        <v>44152</v>
      </c>
      <c r="B1477" s="3">
        <v>399536805.04000008</v>
      </c>
      <c r="C1477" s="3">
        <v>1427735288.97</v>
      </c>
      <c r="D1477" s="3">
        <v>419941045.56</v>
      </c>
      <c r="E1477" s="3">
        <v>-29997</v>
      </c>
      <c r="F1477" s="3">
        <v>864713502.98999989</v>
      </c>
      <c r="G1477" s="3">
        <v>1724378364.24</v>
      </c>
      <c r="H1477" s="3">
        <v>375706634.44</v>
      </c>
      <c r="J1477" s="4"/>
    </row>
    <row r="1478" spans="1:10">
      <c r="A1478" s="4">
        <v>44153</v>
      </c>
      <c r="B1478" s="3">
        <v>397962525.10000002</v>
      </c>
      <c r="C1478" s="3">
        <v>1424098109.02</v>
      </c>
      <c r="D1478" s="3">
        <v>419301261.35000002</v>
      </c>
      <c r="E1478" s="3">
        <v>-29997</v>
      </c>
      <c r="F1478" s="3">
        <v>863828761.14999998</v>
      </c>
      <c r="G1478" s="3">
        <v>1725204486.5699999</v>
      </c>
      <c r="H1478" s="3">
        <v>374232024.93000001</v>
      </c>
      <c r="J1478" s="4"/>
    </row>
    <row r="1479" spans="1:10">
      <c r="A1479" s="4">
        <v>44154</v>
      </c>
      <c r="B1479" s="3">
        <v>398694826.29000002</v>
      </c>
      <c r="C1479" s="3">
        <v>1426423138.1200001</v>
      </c>
      <c r="D1479" s="3">
        <v>420100018.91000003</v>
      </c>
      <c r="E1479" s="3">
        <v>-29997</v>
      </c>
      <c r="F1479" s="3">
        <v>865050157.67999995</v>
      </c>
      <c r="G1479" s="3">
        <v>1727566054.8799999</v>
      </c>
      <c r="H1479" s="3">
        <v>374632876.35000002</v>
      </c>
      <c r="J1479" s="4"/>
    </row>
    <row r="1480" spans="1:10">
      <c r="A1480" s="4">
        <v>44155</v>
      </c>
      <c r="B1480" s="3">
        <v>397445411.77000004</v>
      </c>
      <c r="C1480" s="3">
        <v>1423702291.0699999</v>
      </c>
      <c r="D1480" s="3">
        <v>419858547.78999996</v>
      </c>
      <c r="E1480" s="3">
        <v>-29997</v>
      </c>
      <c r="F1480" s="3">
        <v>864620465.67999995</v>
      </c>
      <c r="G1480" s="3">
        <v>1728465093.4599998</v>
      </c>
      <c r="H1480" s="3">
        <v>374744851.34000003</v>
      </c>
      <c r="J1480" s="4"/>
    </row>
    <row r="1481" spans="1:10">
      <c r="A1481" s="4">
        <v>44158</v>
      </c>
      <c r="B1481" s="3">
        <v>399421344.36999995</v>
      </c>
      <c r="C1481" s="3">
        <v>1428944527.1800001</v>
      </c>
      <c r="D1481" s="3">
        <v>421907134.05999994</v>
      </c>
      <c r="E1481" s="3">
        <v>-29997</v>
      </c>
      <c r="F1481" s="3">
        <v>866546196.50999999</v>
      </c>
      <c r="G1481" s="3">
        <v>1731368426.46</v>
      </c>
      <c r="H1481" s="3">
        <v>374495558.74000001</v>
      </c>
      <c r="J1481" s="4"/>
    </row>
    <row r="1482" spans="1:10">
      <c r="A1482" s="4">
        <v>44159</v>
      </c>
      <c r="B1482" s="3">
        <v>403374633.61000001</v>
      </c>
      <c r="C1482" s="3">
        <v>1439325004.0699999</v>
      </c>
      <c r="D1482" s="3">
        <v>423592197.06999999</v>
      </c>
      <c r="E1482" s="3">
        <v>-29997</v>
      </c>
      <c r="F1482" s="3">
        <v>869906942.09000003</v>
      </c>
      <c r="G1482" s="3">
        <v>1733827381.24</v>
      </c>
      <c r="H1482" s="3">
        <v>374460064.87</v>
      </c>
      <c r="J1482" s="4"/>
    </row>
    <row r="1483" spans="1:10">
      <c r="A1483" s="4">
        <v>44160</v>
      </c>
      <c r="B1483" s="3">
        <v>402469908.28000003</v>
      </c>
      <c r="C1483" s="3">
        <v>1436768236.3900001</v>
      </c>
      <c r="D1483" s="3">
        <v>423666929.87</v>
      </c>
      <c r="E1483" s="3">
        <v>-29997</v>
      </c>
      <c r="F1483" s="3">
        <v>869546351.71999991</v>
      </c>
      <c r="G1483" s="3">
        <v>1734601219.1900001</v>
      </c>
      <c r="H1483" s="3">
        <v>374373325.15999997</v>
      </c>
      <c r="J1483" s="4"/>
    </row>
    <row r="1484" spans="1:10">
      <c r="A1484" s="4">
        <v>44161</v>
      </c>
      <c r="B1484" s="3">
        <v>402504971.31</v>
      </c>
      <c r="C1484" s="3">
        <v>1436993353.8199999</v>
      </c>
      <c r="D1484" s="3">
        <v>424322705.39999998</v>
      </c>
      <c r="E1484" s="3">
        <v>-29997</v>
      </c>
      <c r="F1484" s="3">
        <v>869992632.60000002</v>
      </c>
      <c r="G1484" s="3">
        <v>1736313241.8999999</v>
      </c>
      <c r="H1484" s="3">
        <v>374281010.90999997</v>
      </c>
      <c r="J1484" s="4"/>
    </row>
    <row r="1485" spans="1:10">
      <c r="A1485" s="4">
        <v>44162</v>
      </c>
      <c r="B1485" s="3">
        <v>403066245.11000001</v>
      </c>
      <c r="C1485" s="3">
        <v>1438488246.29</v>
      </c>
      <c r="D1485" s="3">
        <v>425371643.34000003</v>
      </c>
      <c r="E1485" s="3">
        <v>-29997</v>
      </c>
      <c r="F1485" s="3">
        <v>871202331.62999988</v>
      </c>
      <c r="G1485" s="3">
        <v>1738279183.8299999</v>
      </c>
      <c r="H1485" s="3">
        <v>374258669.37</v>
      </c>
      <c r="J1485" s="4"/>
    </row>
    <row r="1486" spans="1:10">
      <c r="A1486" s="4">
        <v>44165</v>
      </c>
      <c r="B1486" s="3">
        <v>399623484.44</v>
      </c>
      <c r="C1486" s="3">
        <v>1429345627.0799999</v>
      </c>
      <c r="D1486" s="3">
        <v>425230724.5</v>
      </c>
      <c r="E1486" s="3">
        <v>-29997</v>
      </c>
      <c r="F1486" s="3">
        <v>868257100.8499999</v>
      </c>
      <c r="G1486" s="3">
        <v>1736390536.6100001</v>
      </c>
      <c r="H1486" s="3">
        <v>374439548.58000004</v>
      </c>
      <c r="J1486" s="4"/>
    </row>
    <row r="1487" spans="1:10">
      <c r="A1487" s="4">
        <v>44166</v>
      </c>
      <c r="B1487" s="3">
        <v>400310745.73000002</v>
      </c>
      <c r="C1487" s="3">
        <v>1430100930.3399999</v>
      </c>
      <c r="D1487" s="3">
        <v>426179091.34000003</v>
      </c>
      <c r="E1487" s="3">
        <v>-29997</v>
      </c>
      <c r="F1487" s="3">
        <v>867819573.38</v>
      </c>
      <c r="G1487" s="3">
        <v>1735405426.1900001</v>
      </c>
      <c r="H1487" s="3">
        <v>374361807.61000001</v>
      </c>
      <c r="J1487" s="4"/>
    </row>
    <row r="1488" spans="1:10">
      <c r="A1488" s="4">
        <v>44167</v>
      </c>
      <c r="B1488" s="3">
        <v>398497271.85000002</v>
      </c>
      <c r="C1488" s="3">
        <v>1426564303.46</v>
      </c>
      <c r="D1488" s="3">
        <v>425581360.46000004</v>
      </c>
      <c r="E1488" s="3">
        <v>-29997</v>
      </c>
      <c r="F1488" s="3">
        <v>867363290.07000005</v>
      </c>
      <c r="G1488" s="3">
        <v>1736067683.7900002</v>
      </c>
      <c r="H1488" s="3">
        <v>374987223.99000001</v>
      </c>
      <c r="J1488" s="4"/>
    </row>
    <row r="1489" spans="1:10">
      <c r="A1489" s="4">
        <v>44168</v>
      </c>
      <c r="B1489" s="3">
        <v>398447355.34000003</v>
      </c>
      <c r="C1489" s="3">
        <v>1427898459.51</v>
      </c>
      <c r="D1489" s="3">
        <v>426749717.71000004</v>
      </c>
      <c r="E1489" s="3">
        <v>-29997</v>
      </c>
      <c r="F1489" s="3">
        <v>868473162.76000011</v>
      </c>
      <c r="G1489" s="3">
        <v>1740128347.0299997</v>
      </c>
      <c r="H1489" s="3">
        <v>375527381.10000002</v>
      </c>
      <c r="J1489" s="4"/>
    </row>
    <row r="1490" spans="1:10">
      <c r="A1490" s="4">
        <v>44169</v>
      </c>
      <c r="B1490" s="3">
        <v>404073852.16000003</v>
      </c>
      <c r="C1490" s="3">
        <v>1442396681.3599999</v>
      </c>
      <c r="D1490" s="3">
        <v>429906526.88999999</v>
      </c>
      <c r="E1490" s="3">
        <v>-29997</v>
      </c>
      <c r="F1490" s="3">
        <v>872702715.70000005</v>
      </c>
      <c r="G1490" s="3">
        <v>1746823547.6300001</v>
      </c>
      <c r="H1490" s="3">
        <v>376128906.32999998</v>
      </c>
      <c r="J1490" s="4"/>
    </row>
    <row r="1491" spans="1:10">
      <c r="A1491" s="4">
        <v>44172</v>
      </c>
      <c r="B1491" s="3">
        <v>403293654.22999996</v>
      </c>
      <c r="C1491" s="3">
        <v>1441175324.28</v>
      </c>
      <c r="D1491" s="3">
        <v>430775965.90999997</v>
      </c>
      <c r="E1491" s="3">
        <v>-29997</v>
      </c>
      <c r="F1491" s="3">
        <v>873100388.24000001</v>
      </c>
      <c r="G1491" s="3">
        <v>1749788412.2</v>
      </c>
      <c r="H1491" s="3">
        <v>376446217.56999999</v>
      </c>
      <c r="J1491" s="4"/>
    </row>
    <row r="1492" spans="1:10">
      <c r="A1492" s="4">
        <v>44174</v>
      </c>
      <c r="B1492" s="3">
        <v>406643208.87</v>
      </c>
      <c r="C1492" s="3">
        <v>1449146592.3599999</v>
      </c>
      <c r="D1492" s="3">
        <v>433236319.55000001</v>
      </c>
      <c r="E1492" s="3">
        <v>-29997</v>
      </c>
      <c r="F1492" s="3">
        <v>876607027.96999991</v>
      </c>
      <c r="G1492" s="3">
        <v>1753832584.5799999</v>
      </c>
      <c r="H1492" s="3">
        <v>376814570.72000003</v>
      </c>
      <c r="J1492" s="4"/>
    </row>
    <row r="1493" spans="1:10">
      <c r="A1493" s="4">
        <v>44175</v>
      </c>
      <c r="B1493" s="3">
        <v>404576510.25999999</v>
      </c>
      <c r="C1493" s="3">
        <v>1442300102.8700001</v>
      </c>
      <c r="D1493" s="3">
        <v>432382937.29999995</v>
      </c>
      <c r="E1493" s="3">
        <v>-29997</v>
      </c>
      <c r="F1493" s="3">
        <v>874345451.69999993</v>
      </c>
      <c r="G1493" s="3">
        <v>1753503710.0700002</v>
      </c>
      <c r="H1493" s="3">
        <v>376592802.51999998</v>
      </c>
      <c r="J1493" s="4"/>
    </row>
    <row r="1494" spans="1:10">
      <c r="A1494" s="4">
        <v>44176</v>
      </c>
      <c r="B1494" s="3">
        <v>402653589.84000003</v>
      </c>
      <c r="C1494" s="3">
        <v>1437573828.5899999</v>
      </c>
      <c r="D1494" s="3">
        <v>432984982.25</v>
      </c>
      <c r="E1494" s="3">
        <v>-29997</v>
      </c>
      <c r="F1494" s="3">
        <v>873688622.10000002</v>
      </c>
      <c r="G1494" s="3">
        <v>1755183503.1599998</v>
      </c>
      <c r="H1494" s="3">
        <v>376704903</v>
      </c>
      <c r="J1494" s="4"/>
    </row>
    <row r="1495" spans="1:10">
      <c r="A1495" s="4">
        <v>44179</v>
      </c>
      <c r="B1495" s="3">
        <v>405106909.54000002</v>
      </c>
      <c r="C1495" s="3">
        <v>1443182226.4399998</v>
      </c>
      <c r="D1495" s="3">
        <v>434085998.19</v>
      </c>
      <c r="E1495" s="3">
        <v>-29997</v>
      </c>
      <c r="F1495" s="3">
        <v>875755355.42999995</v>
      </c>
      <c r="G1495" s="3">
        <v>1756715706.4400001</v>
      </c>
      <c r="H1495" s="3">
        <v>376485446.96000004</v>
      </c>
      <c r="J1495" s="4"/>
    </row>
    <row r="1496" spans="1:10">
      <c r="A1496" s="4">
        <v>44180</v>
      </c>
      <c r="B1496" s="3">
        <v>408073318.14000005</v>
      </c>
      <c r="C1496" s="3">
        <v>1450324957.1499999</v>
      </c>
      <c r="D1496" s="3">
        <v>435999896.13000005</v>
      </c>
      <c r="E1496" s="3">
        <v>-29997</v>
      </c>
      <c r="F1496" s="3">
        <v>878626154.34000003</v>
      </c>
      <c r="G1496" s="3">
        <v>1759308866.28</v>
      </c>
      <c r="H1496" s="3">
        <v>376932315.44</v>
      </c>
      <c r="J1496" s="4"/>
    </row>
    <row r="1497" spans="1:10">
      <c r="A1497" s="4">
        <v>44181</v>
      </c>
      <c r="B1497" s="3">
        <v>408706152.66000003</v>
      </c>
      <c r="C1497" s="3">
        <v>1451169776.5700002</v>
      </c>
      <c r="D1497" s="3">
        <v>436607421.54999995</v>
      </c>
      <c r="E1497" s="3">
        <v>-29997</v>
      </c>
      <c r="F1497" s="3">
        <v>878522372.82000005</v>
      </c>
      <c r="G1497" s="3">
        <v>1757218163.0500002</v>
      </c>
      <c r="H1497" s="3">
        <v>376770060.25999999</v>
      </c>
      <c r="J1497" s="4"/>
    </row>
    <row r="1498" spans="1:10">
      <c r="A1498" s="4">
        <v>44182</v>
      </c>
      <c r="B1498" s="3">
        <v>410346932.40999997</v>
      </c>
      <c r="C1498" s="3">
        <v>1456002614.5800002</v>
      </c>
      <c r="D1498" s="3">
        <v>438522263.72000003</v>
      </c>
      <c r="E1498" s="3">
        <v>-29997</v>
      </c>
      <c r="F1498" s="3">
        <v>880567854.28999996</v>
      </c>
      <c r="G1498" s="3">
        <v>1759090919.5599999</v>
      </c>
      <c r="H1498" s="3">
        <v>374828557.39999998</v>
      </c>
      <c r="J1498" s="4"/>
    </row>
    <row r="1499" spans="1:10">
      <c r="A1499" s="4">
        <v>44183</v>
      </c>
      <c r="B1499" s="3">
        <v>409580956.5</v>
      </c>
      <c r="C1499" s="3">
        <v>1454264794.3099999</v>
      </c>
      <c r="D1499" s="3">
        <v>438640701.81</v>
      </c>
      <c r="E1499" s="3">
        <v>-29997</v>
      </c>
      <c r="F1499" s="3">
        <v>880238608.39999998</v>
      </c>
      <c r="G1499" s="3">
        <v>1759362299.6600001</v>
      </c>
      <c r="H1499" s="3">
        <v>374561375.25</v>
      </c>
      <c r="J1499" s="4"/>
    </row>
    <row r="1500" spans="1:10">
      <c r="A1500" s="4">
        <v>44186</v>
      </c>
      <c r="B1500" s="3">
        <v>404504653.18000007</v>
      </c>
      <c r="C1500" s="3">
        <v>1443283143.03</v>
      </c>
      <c r="D1500" s="3">
        <v>436364861.81999993</v>
      </c>
      <c r="E1500" s="3">
        <v>-29997</v>
      </c>
      <c r="F1500" s="3">
        <v>877101757</v>
      </c>
      <c r="G1500" s="3">
        <v>1758394106.4599998</v>
      </c>
      <c r="H1500" s="3">
        <v>374607834.48000002</v>
      </c>
      <c r="J1500" s="4"/>
    </row>
    <row r="1501" spans="1:10">
      <c r="A1501" s="4">
        <v>44187</v>
      </c>
      <c r="B1501" s="3">
        <v>402154113.38</v>
      </c>
      <c r="C1501" s="3">
        <v>1444033401.6800001</v>
      </c>
      <c r="D1501" s="3">
        <v>437543018.73000002</v>
      </c>
      <c r="E1501" s="3">
        <v>-29997</v>
      </c>
      <c r="F1501" s="3">
        <v>877941834.5</v>
      </c>
      <c r="G1501" s="3">
        <v>1760393298.28</v>
      </c>
      <c r="H1501" s="3">
        <v>374364473.66999996</v>
      </c>
      <c r="J1501" s="4"/>
    </row>
    <row r="1502" spans="1:10">
      <c r="A1502" s="4">
        <v>44188</v>
      </c>
      <c r="B1502" s="3">
        <v>403844102.55000001</v>
      </c>
      <c r="C1502" s="3">
        <v>1449444909.7</v>
      </c>
      <c r="D1502" s="3">
        <v>438766804.75000006</v>
      </c>
      <c r="E1502" s="3">
        <v>-29997</v>
      </c>
      <c r="F1502" s="3">
        <v>878976763.59000003</v>
      </c>
      <c r="G1502" s="3">
        <v>1760874543.8399999</v>
      </c>
      <c r="H1502" s="3">
        <v>373954808.36000001</v>
      </c>
      <c r="J1502" s="4"/>
    </row>
    <row r="1503" spans="1:10">
      <c r="A1503" s="4">
        <v>44193</v>
      </c>
      <c r="B1503" s="3">
        <v>405921301.88</v>
      </c>
      <c r="C1503" s="3">
        <v>1455691141.47</v>
      </c>
      <c r="D1503" s="3">
        <v>440936340.28000003</v>
      </c>
      <c r="E1503" s="3">
        <v>-29997</v>
      </c>
      <c r="F1503" s="3">
        <v>881157345.83000004</v>
      </c>
      <c r="G1503" s="3">
        <v>1764585310.1100001</v>
      </c>
      <c r="H1503" s="3">
        <v>374401755.22000003</v>
      </c>
      <c r="J1503" s="4"/>
    </row>
    <row r="1504" spans="1:10">
      <c r="A1504" s="4">
        <v>44194</v>
      </c>
      <c r="B1504" s="3">
        <v>406762243.80999994</v>
      </c>
      <c r="C1504" s="3">
        <v>1457705558.0900002</v>
      </c>
      <c r="D1504" s="3">
        <v>442007414.75999999</v>
      </c>
      <c r="E1504" s="3">
        <v>-29997</v>
      </c>
      <c r="F1504" s="3">
        <v>882143916.1099999</v>
      </c>
      <c r="G1504" s="3">
        <v>1766145529.8800001</v>
      </c>
      <c r="H1504" s="3">
        <v>374656646.84000003</v>
      </c>
      <c r="J1504" s="4"/>
    </row>
    <row r="1505" spans="1:10">
      <c r="A1505" s="4">
        <v>44195</v>
      </c>
      <c r="B1505" s="3">
        <v>406176272.13</v>
      </c>
      <c r="C1505" s="3">
        <v>1455678825.8400002</v>
      </c>
      <c r="D1505" s="3">
        <v>441367735.56999999</v>
      </c>
      <c r="E1505" s="3">
        <v>-29997</v>
      </c>
      <c r="F1505" s="3">
        <v>881498134.11000001</v>
      </c>
      <c r="G1505" s="3">
        <v>1766882762.03</v>
      </c>
      <c r="H1505" s="3">
        <v>374593088.13999999</v>
      </c>
      <c r="J1505" s="4"/>
    </row>
    <row r="1506" spans="1:10">
      <c r="A1506" s="4">
        <v>44196</v>
      </c>
      <c r="B1506" s="3">
        <v>408256851.67000002</v>
      </c>
      <c r="C1506" s="3">
        <v>1461275905.24</v>
      </c>
      <c r="D1506" s="3">
        <v>442950836.40999997</v>
      </c>
      <c r="E1506" s="3">
        <v>-29997</v>
      </c>
      <c r="F1506" s="3">
        <v>883247980.10000002</v>
      </c>
      <c r="G1506" s="3">
        <v>1768610530.2800002</v>
      </c>
      <c r="H1506" s="3">
        <v>374655844.43000001</v>
      </c>
      <c r="J1506" s="4"/>
    </row>
    <row r="1507" spans="1:10">
      <c r="A1507" s="4">
        <v>44200</v>
      </c>
      <c r="B1507" s="3">
        <v>406320378.69999999</v>
      </c>
      <c r="C1507" s="3">
        <v>1457054532.4500003</v>
      </c>
      <c r="D1507" s="3">
        <v>442283750.17000002</v>
      </c>
      <c r="E1507" s="3">
        <v>-29997</v>
      </c>
      <c r="F1507" s="3">
        <v>882489451.34000003</v>
      </c>
      <c r="G1507" s="3">
        <v>1769308801.1199999</v>
      </c>
      <c r="H1507" s="3">
        <v>376003252.78000003</v>
      </c>
      <c r="J1507" s="4"/>
    </row>
    <row r="1508" spans="1:10">
      <c r="A1508" s="4">
        <v>44201</v>
      </c>
      <c r="B1508" s="3">
        <v>407764287.62000006</v>
      </c>
      <c r="C1508" s="3">
        <v>1460381366.6799998</v>
      </c>
      <c r="D1508" s="3">
        <v>442662200.87</v>
      </c>
      <c r="E1508" s="3">
        <v>-29997</v>
      </c>
      <c r="F1508" s="3">
        <v>883127004.04999995</v>
      </c>
      <c r="G1508" s="3">
        <v>1769043332.23</v>
      </c>
      <c r="H1508" s="3">
        <v>375947615.66000003</v>
      </c>
      <c r="J1508" s="4"/>
    </row>
    <row r="1509" spans="1:10">
      <c r="A1509" s="4">
        <v>44203</v>
      </c>
      <c r="B1509" s="3">
        <v>418863870.20999998</v>
      </c>
      <c r="C1509" s="3">
        <v>1489823618.55</v>
      </c>
      <c r="D1509" s="3">
        <v>449746100.42999995</v>
      </c>
      <c r="E1509" s="3">
        <v>-29997</v>
      </c>
      <c r="F1509" s="3">
        <v>892119922.3599999</v>
      </c>
      <c r="G1509" s="3">
        <v>1776781333.2499998</v>
      </c>
      <c r="H1509" s="3">
        <v>375787673.27999997</v>
      </c>
      <c r="J1509" s="4"/>
    </row>
    <row r="1510" spans="1:10">
      <c r="A1510" s="4">
        <v>44204</v>
      </c>
      <c r="B1510" s="3">
        <v>421989718.98000002</v>
      </c>
      <c r="C1510" s="3">
        <v>1498529329.1499999</v>
      </c>
      <c r="D1510" s="3">
        <v>453638063.87</v>
      </c>
      <c r="E1510" s="3">
        <v>-29997</v>
      </c>
      <c r="F1510" s="3">
        <v>895628957.27999997</v>
      </c>
      <c r="G1510" s="3">
        <v>1781186807.79</v>
      </c>
      <c r="H1510" s="3">
        <v>373939838.83000004</v>
      </c>
      <c r="J1510" s="4"/>
    </row>
    <row r="1511" spans="1:10">
      <c r="A1511" s="4">
        <v>44207</v>
      </c>
      <c r="B1511" s="3">
        <v>424513702.96000004</v>
      </c>
      <c r="C1511" s="3">
        <v>1500567572.0599999</v>
      </c>
      <c r="D1511" s="3">
        <v>456278572.89999998</v>
      </c>
      <c r="E1511" s="3">
        <v>-29997</v>
      </c>
      <c r="F1511" s="3">
        <v>896453004.38999999</v>
      </c>
      <c r="G1511" s="3">
        <v>1781898361.8</v>
      </c>
      <c r="H1511" s="3">
        <v>373501230.02999997</v>
      </c>
      <c r="J1511" s="4"/>
    </row>
    <row r="1512" spans="1:10">
      <c r="A1512" s="4">
        <v>44208</v>
      </c>
      <c r="B1512" s="3">
        <v>425418018.38000005</v>
      </c>
      <c r="C1512" s="3">
        <v>1500862233.5599999</v>
      </c>
      <c r="D1512" s="3">
        <v>458408183.13000005</v>
      </c>
      <c r="E1512" s="3">
        <v>-29997</v>
      </c>
      <c r="F1512" s="3">
        <v>896487585.82999992</v>
      </c>
      <c r="G1512" s="3">
        <v>1780134674.1899998</v>
      </c>
      <c r="H1512" s="3">
        <v>372792840.08000004</v>
      </c>
      <c r="J1512" s="4"/>
    </row>
    <row r="1513" spans="1:10">
      <c r="A1513" s="4">
        <v>44209</v>
      </c>
      <c r="B1513" s="3">
        <v>426203122.62</v>
      </c>
      <c r="C1513" s="3">
        <v>1504247880.0599999</v>
      </c>
      <c r="D1513" s="3">
        <v>460848547.95999998</v>
      </c>
      <c r="E1513" s="3">
        <v>-29997</v>
      </c>
      <c r="F1513" s="3">
        <v>898921295.57999992</v>
      </c>
      <c r="G1513" s="3">
        <v>1786298040.5700002</v>
      </c>
      <c r="H1513" s="3">
        <v>372789136.38</v>
      </c>
      <c r="J1513" s="4"/>
    </row>
    <row r="1514" spans="1:10">
      <c r="A1514" s="4">
        <v>44210</v>
      </c>
      <c r="B1514" s="3">
        <v>420143558.79000002</v>
      </c>
      <c r="C1514" s="3">
        <v>1509540584.21</v>
      </c>
      <c r="D1514" s="3">
        <v>463490644.23000002</v>
      </c>
      <c r="E1514" s="3">
        <v>-29997</v>
      </c>
      <c r="F1514" s="3">
        <v>901503493.23000002</v>
      </c>
      <c r="G1514" s="3">
        <v>1788463461.3600001</v>
      </c>
      <c r="H1514" s="3">
        <v>372529710.38999999</v>
      </c>
      <c r="J1514" s="4"/>
    </row>
    <row r="1515" spans="1:10">
      <c r="A1515" s="4">
        <v>44211</v>
      </c>
      <c r="B1515" s="3">
        <v>416870945.52999997</v>
      </c>
      <c r="C1515" s="3">
        <v>1502370067.5500002</v>
      </c>
      <c r="D1515" s="3">
        <v>464232115.94999999</v>
      </c>
      <c r="E1515" s="3">
        <v>-29997</v>
      </c>
      <c r="F1515" s="3">
        <v>900067626.02999997</v>
      </c>
      <c r="G1515" s="3">
        <v>1787709897.8700001</v>
      </c>
      <c r="H1515" s="3">
        <v>372719737.49000001</v>
      </c>
      <c r="J1515" s="4"/>
    </row>
    <row r="1516" spans="1:10">
      <c r="A1516" s="4">
        <v>44214</v>
      </c>
      <c r="B1516" s="3">
        <v>416731181.56</v>
      </c>
      <c r="C1516" s="3">
        <v>1501172202.6199999</v>
      </c>
      <c r="D1516" s="3">
        <v>466139003.88999999</v>
      </c>
      <c r="E1516" s="3">
        <v>-29997</v>
      </c>
      <c r="F1516" s="3">
        <v>900595185.5999999</v>
      </c>
      <c r="G1516" s="3">
        <v>1788730884.04</v>
      </c>
      <c r="H1516" s="3">
        <v>372766727.25</v>
      </c>
      <c r="J1516" s="4"/>
    </row>
    <row r="1517" spans="1:10">
      <c r="A1517" s="4">
        <v>44215</v>
      </c>
      <c r="B1517" s="3">
        <v>416001658.75</v>
      </c>
      <c r="C1517" s="3">
        <v>1500541649.01</v>
      </c>
      <c r="D1517" s="3">
        <v>468057542.30999994</v>
      </c>
      <c r="E1517" s="3">
        <v>-29997</v>
      </c>
      <c r="F1517" s="3">
        <v>901524413.82000005</v>
      </c>
      <c r="G1517" s="3">
        <v>1790904438.8099999</v>
      </c>
      <c r="H1517" s="3">
        <v>371772137.46000004</v>
      </c>
      <c r="J1517" s="4"/>
    </row>
    <row r="1518" spans="1:10">
      <c r="A1518" s="4">
        <v>44216</v>
      </c>
      <c r="B1518" s="3">
        <v>419105338.61999995</v>
      </c>
      <c r="C1518" s="3">
        <v>1510463961.4999998</v>
      </c>
      <c r="D1518" s="3">
        <v>472197313.76999998</v>
      </c>
      <c r="E1518" s="3">
        <v>-29997</v>
      </c>
      <c r="F1518" s="3">
        <v>904686869.40999997</v>
      </c>
      <c r="G1518" s="3">
        <v>1794572159.2299998</v>
      </c>
      <c r="H1518" s="3">
        <v>371103678.80000001</v>
      </c>
      <c r="J1518" s="4"/>
    </row>
    <row r="1519" spans="1:10">
      <c r="A1519" s="4">
        <v>44217</v>
      </c>
      <c r="B1519" s="3">
        <v>419536154.50999999</v>
      </c>
      <c r="C1519" s="3">
        <v>1510607756.1799998</v>
      </c>
      <c r="D1519" s="3">
        <v>473540191.67000002</v>
      </c>
      <c r="E1519" s="3">
        <v>-29997</v>
      </c>
      <c r="F1519" s="3">
        <v>904586755.38999999</v>
      </c>
      <c r="G1519" s="3">
        <v>1793404330.9400003</v>
      </c>
      <c r="H1519" s="3">
        <v>370878198.95000005</v>
      </c>
      <c r="J1519" s="4"/>
    </row>
    <row r="1520" spans="1:10">
      <c r="A1520" s="4">
        <v>44218</v>
      </c>
      <c r="B1520" s="3">
        <v>416683974.63</v>
      </c>
      <c r="C1520" s="3">
        <v>1503647299.23</v>
      </c>
      <c r="D1520" s="3">
        <v>473139364.89999998</v>
      </c>
      <c r="E1520" s="3">
        <v>-29997</v>
      </c>
      <c r="F1520" s="3">
        <v>903060545.9799999</v>
      </c>
      <c r="G1520" s="3">
        <v>1793426322.0099998</v>
      </c>
      <c r="H1520" s="3">
        <v>370593068.03999996</v>
      </c>
      <c r="J1520" s="4"/>
    </row>
    <row r="1521" spans="1:10">
      <c r="A1521" s="4">
        <v>44221</v>
      </c>
      <c r="B1521" s="3">
        <v>416923744.19</v>
      </c>
      <c r="C1521" s="3">
        <v>1507139766.9300001</v>
      </c>
      <c r="D1521" s="3">
        <v>475766462.08000004</v>
      </c>
      <c r="E1521" s="3">
        <v>-29997</v>
      </c>
      <c r="F1521" s="3">
        <v>905815233.63000011</v>
      </c>
      <c r="G1521" s="3">
        <v>1799491842.1800001</v>
      </c>
      <c r="H1521" s="3">
        <v>371072100.44999999</v>
      </c>
      <c r="J1521" s="4"/>
    </row>
    <row r="1522" spans="1:10">
      <c r="A1522" s="4">
        <v>44222</v>
      </c>
      <c r="B1522" s="3">
        <v>416193440.94999999</v>
      </c>
      <c r="C1522" s="3">
        <v>1505362213.73</v>
      </c>
      <c r="D1522" s="3">
        <v>477282066.93000007</v>
      </c>
      <c r="E1522" s="3">
        <v>-29997</v>
      </c>
      <c r="F1522" s="3">
        <v>905984264.70999992</v>
      </c>
      <c r="G1522" s="3">
        <v>1802201615.5</v>
      </c>
      <c r="H1522" s="3">
        <v>371036571.63</v>
      </c>
      <c r="J1522" s="4"/>
    </row>
    <row r="1523" spans="1:10">
      <c r="A1523" s="4">
        <v>44223</v>
      </c>
      <c r="B1523" s="3">
        <v>411906652.25999999</v>
      </c>
      <c r="C1523" s="3">
        <v>1495502480.4099998</v>
      </c>
      <c r="D1523" s="3">
        <v>476801421.24000001</v>
      </c>
      <c r="E1523" s="3">
        <v>-29997</v>
      </c>
      <c r="F1523" s="3">
        <v>903763951.38000011</v>
      </c>
      <c r="G1523" s="3">
        <v>1801908801.51</v>
      </c>
      <c r="H1523" s="3">
        <v>371002050.38999999</v>
      </c>
      <c r="J1523" s="4"/>
    </row>
    <row r="1524" spans="1:10">
      <c r="A1524" s="4">
        <v>44224</v>
      </c>
      <c r="B1524" s="3">
        <v>412015145.75999999</v>
      </c>
      <c r="C1524" s="3">
        <v>1496633335.0999999</v>
      </c>
      <c r="D1524" s="3">
        <v>478285832.48000002</v>
      </c>
      <c r="E1524" s="3">
        <v>-29997</v>
      </c>
      <c r="F1524" s="3">
        <v>905247949.50999999</v>
      </c>
      <c r="G1524" s="3">
        <v>1803555893.5699999</v>
      </c>
      <c r="H1524" s="3">
        <v>370647689.08999997</v>
      </c>
      <c r="J1524" s="4"/>
    </row>
    <row r="1525" spans="1:10">
      <c r="A1525" s="4">
        <v>44225</v>
      </c>
      <c r="B1525" s="3">
        <v>405690490.5</v>
      </c>
      <c r="C1525" s="3">
        <v>1482050739.21</v>
      </c>
      <c r="D1525" s="3">
        <v>475922646.03000003</v>
      </c>
      <c r="E1525" s="3">
        <v>-29997</v>
      </c>
      <c r="F1525" s="3">
        <v>901165214.88999999</v>
      </c>
      <c r="G1525" s="3">
        <v>1800463129.47</v>
      </c>
      <c r="H1525" s="3">
        <v>370551602.19999999</v>
      </c>
      <c r="J1525" s="4"/>
    </row>
    <row r="1526" spans="1:10">
      <c r="A1526" s="4">
        <v>44228</v>
      </c>
      <c r="B1526" s="3">
        <v>410478515.62</v>
      </c>
      <c r="C1526" s="3">
        <v>1494886909.98</v>
      </c>
      <c r="D1526" s="3">
        <v>480689705.71000004</v>
      </c>
      <c r="E1526" s="3">
        <v>-29997</v>
      </c>
      <c r="F1526" s="3">
        <v>905481650.61000001</v>
      </c>
      <c r="G1526" s="3">
        <v>1805466908.6000001</v>
      </c>
      <c r="H1526" s="3">
        <v>370679182.14999998</v>
      </c>
      <c r="J1526" s="4"/>
    </row>
    <row r="1527" spans="1:10">
      <c r="A1527" s="4">
        <v>44229</v>
      </c>
      <c r="B1527" s="3">
        <v>416957321.48000002</v>
      </c>
      <c r="C1527" s="3">
        <v>1510311363.8900001</v>
      </c>
      <c r="D1527" s="3">
        <v>484624615.30000001</v>
      </c>
      <c r="E1527" s="3">
        <v>-29997</v>
      </c>
      <c r="F1527" s="3">
        <v>910331464.00000012</v>
      </c>
      <c r="G1527" s="3">
        <v>1808394062.45</v>
      </c>
      <c r="H1527" s="3">
        <v>370444317.31</v>
      </c>
      <c r="J1527" s="4"/>
    </row>
    <row r="1528" spans="1:10">
      <c r="A1528" s="4">
        <v>44230</v>
      </c>
      <c r="B1528" s="3">
        <v>419819823.15999997</v>
      </c>
      <c r="C1528" s="3">
        <v>1518754021.4499998</v>
      </c>
      <c r="D1528" s="3">
        <v>488356223.57000005</v>
      </c>
      <c r="E1528" s="3">
        <v>-29997</v>
      </c>
      <c r="F1528" s="3">
        <v>913091711.46000004</v>
      </c>
      <c r="G1528" s="3">
        <v>1812014995.8499999</v>
      </c>
      <c r="H1528" s="3">
        <v>370739510.31</v>
      </c>
      <c r="J1528" s="4"/>
    </row>
    <row r="1529" spans="1:10">
      <c r="A1529" s="4">
        <v>44231</v>
      </c>
      <c r="B1529" s="3">
        <v>422646696.80999994</v>
      </c>
      <c r="C1529" s="3">
        <v>1527045320.5200002</v>
      </c>
      <c r="D1529" s="3">
        <v>492224339.53000003</v>
      </c>
      <c r="E1529" s="3">
        <v>-29997</v>
      </c>
      <c r="F1529" s="3">
        <v>916118578.4799999</v>
      </c>
      <c r="G1529" s="3">
        <v>1816306718.51</v>
      </c>
      <c r="H1529" s="3">
        <v>370784623.87</v>
      </c>
      <c r="J1529" s="4"/>
    </row>
    <row r="1530" spans="1:10">
      <c r="A1530" s="4">
        <v>44232</v>
      </c>
      <c r="B1530" s="3">
        <v>423485775.48000002</v>
      </c>
      <c r="C1530" s="3">
        <v>1529558288.3899999</v>
      </c>
      <c r="D1530" s="3">
        <v>495508744.98999995</v>
      </c>
      <c r="E1530" s="3">
        <v>-29997</v>
      </c>
      <c r="F1530" s="3">
        <v>917367564.10000002</v>
      </c>
      <c r="G1530" s="3">
        <v>1819213901.1699998</v>
      </c>
      <c r="H1530" s="3">
        <v>370016897.29000002</v>
      </c>
      <c r="J1530" s="4"/>
    </row>
    <row r="1531" spans="1:10">
      <c r="A1531" s="4">
        <v>44235</v>
      </c>
      <c r="B1531" s="3">
        <v>426200112.56000006</v>
      </c>
      <c r="C1531" s="3">
        <v>1536911937.8199999</v>
      </c>
      <c r="D1531" s="3">
        <v>498577140.00000006</v>
      </c>
      <c r="E1531" s="3">
        <v>-29997</v>
      </c>
      <c r="F1531" s="3">
        <v>920069783.41999996</v>
      </c>
      <c r="G1531" s="3">
        <v>1821961330.3599999</v>
      </c>
      <c r="H1531" s="3">
        <v>370032904.86000001</v>
      </c>
      <c r="J1531" s="4"/>
    </row>
    <row r="1532" spans="1:10">
      <c r="A1532" s="4">
        <v>44236</v>
      </c>
      <c r="B1532" s="3">
        <v>424653741.81999999</v>
      </c>
      <c r="C1532" s="3">
        <v>1533510280.8899999</v>
      </c>
      <c r="D1532" s="3">
        <v>499240865.75</v>
      </c>
      <c r="E1532" s="3">
        <v>-29997</v>
      </c>
      <c r="F1532" s="3">
        <v>919476835.93999994</v>
      </c>
      <c r="G1532" s="3">
        <v>1822109139.3700001</v>
      </c>
      <c r="H1532" s="3">
        <v>369979186.98000002</v>
      </c>
      <c r="J1532" s="4"/>
    </row>
    <row r="1533" spans="1:10">
      <c r="A1533" s="4">
        <v>44237</v>
      </c>
      <c r="B1533" s="3">
        <v>424173987.68999994</v>
      </c>
      <c r="C1533" s="3">
        <v>1533556278.79</v>
      </c>
      <c r="D1533" s="3">
        <v>500477720.50999999</v>
      </c>
      <c r="E1533" s="3">
        <v>-29997</v>
      </c>
      <c r="F1533" s="3">
        <v>920195126.03000009</v>
      </c>
      <c r="G1533" s="3">
        <v>1822954750.03</v>
      </c>
      <c r="H1533" s="3">
        <v>369784814.97000003</v>
      </c>
      <c r="J1533" s="4"/>
    </row>
    <row r="1534" spans="1:10">
      <c r="A1534" s="4">
        <v>44238</v>
      </c>
      <c r="B1534" s="3">
        <v>425402841.24000001</v>
      </c>
      <c r="C1534" s="3">
        <v>1539012546.8400002</v>
      </c>
      <c r="D1534" s="3">
        <v>503408931.44999993</v>
      </c>
      <c r="E1534" s="3">
        <v>-29997</v>
      </c>
      <c r="F1534" s="3">
        <v>922905404.47000003</v>
      </c>
      <c r="G1534" s="3">
        <v>1825618372.26</v>
      </c>
      <c r="H1534" s="3">
        <v>369486637.83999997</v>
      </c>
      <c r="J1534" s="4"/>
    </row>
    <row r="1535" spans="1:10">
      <c r="A1535" s="4">
        <v>44239</v>
      </c>
      <c r="B1535" s="3">
        <v>427464653.55000001</v>
      </c>
      <c r="C1535" s="3">
        <v>1543623058.01</v>
      </c>
      <c r="D1535" s="3">
        <v>506072054.81</v>
      </c>
      <c r="E1535" s="3">
        <v>-29997</v>
      </c>
      <c r="F1535" s="3">
        <v>924279016.38999999</v>
      </c>
      <c r="G1535" s="3">
        <v>1825658093.3199999</v>
      </c>
      <c r="H1535" s="3">
        <v>369482984.31</v>
      </c>
      <c r="J1535" s="4"/>
    </row>
    <row r="1536" spans="1:10">
      <c r="A1536" s="4">
        <v>44242</v>
      </c>
      <c r="B1536" s="3">
        <v>428993792.27999997</v>
      </c>
      <c r="C1536" s="3">
        <v>1546948728.7800002</v>
      </c>
      <c r="D1536" s="3">
        <v>509060435.55999994</v>
      </c>
      <c r="E1536" s="3">
        <v>-29997</v>
      </c>
      <c r="F1536" s="3">
        <v>925325496.36000001</v>
      </c>
      <c r="G1536" s="3">
        <v>1824721176.05</v>
      </c>
      <c r="H1536" s="3">
        <v>369172501.74000001</v>
      </c>
      <c r="J1536" s="4"/>
    </row>
    <row r="1537" spans="1:10">
      <c r="A1537" s="4">
        <v>44243</v>
      </c>
      <c r="B1537" s="3">
        <v>428276679.72999996</v>
      </c>
      <c r="C1537" s="3">
        <v>1544830548.5799999</v>
      </c>
      <c r="D1537" s="3">
        <v>509748964.46000004</v>
      </c>
      <c r="E1537" s="3">
        <v>-29997</v>
      </c>
      <c r="F1537" s="3">
        <v>924355419.95999992</v>
      </c>
      <c r="G1537" s="3">
        <v>1822047526.97</v>
      </c>
      <c r="H1537" s="3">
        <v>369006231.44999999</v>
      </c>
      <c r="J1537" s="4"/>
    </row>
    <row r="1538" spans="1:10">
      <c r="A1538" s="4">
        <v>44244</v>
      </c>
      <c r="B1538" s="3">
        <v>428928941.69</v>
      </c>
      <c r="C1538" s="3">
        <v>1548059060.3800001</v>
      </c>
      <c r="D1538" s="3">
        <v>513556604.02999997</v>
      </c>
      <c r="E1538" s="3">
        <v>-29997</v>
      </c>
      <c r="F1538" s="3">
        <v>925900325.78999996</v>
      </c>
      <c r="G1538" s="3">
        <v>1822981084.5200002</v>
      </c>
      <c r="H1538" s="3">
        <v>367399415.26999998</v>
      </c>
      <c r="J1538" s="4"/>
    </row>
    <row r="1539" spans="1:10">
      <c r="A1539" s="4">
        <v>44245</v>
      </c>
      <c r="B1539" s="3">
        <v>425557730.27999997</v>
      </c>
      <c r="C1539" s="3">
        <v>1538289077.4100001</v>
      </c>
      <c r="D1539" s="3">
        <v>512454284.24000001</v>
      </c>
      <c r="E1539" s="3">
        <v>-29997</v>
      </c>
      <c r="F1539" s="3">
        <v>922189755.46000004</v>
      </c>
      <c r="G1539" s="3">
        <v>1818491234.4300001</v>
      </c>
      <c r="H1539" s="3">
        <v>367492994.79000002</v>
      </c>
      <c r="J1539" s="4"/>
    </row>
    <row r="1540" spans="1:10">
      <c r="A1540" s="4">
        <v>44246</v>
      </c>
      <c r="B1540" s="3">
        <v>426860874.11000001</v>
      </c>
      <c r="C1540" s="3">
        <v>1541206119.6400001</v>
      </c>
      <c r="D1540" s="3">
        <v>514658030.51000005</v>
      </c>
      <c r="E1540" s="3">
        <v>-29997</v>
      </c>
      <c r="F1540" s="3">
        <v>923342201.29999995</v>
      </c>
      <c r="G1540" s="3">
        <v>1818588414.99</v>
      </c>
      <c r="H1540" s="3">
        <v>367260211.31999999</v>
      </c>
      <c r="J1540" s="4"/>
    </row>
    <row r="1541" spans="1:10">
      <c r="A1541" s="4">
        <v>44249</v>
      </c>
      <c r="B1541" s="3">
        <v>426008939.63</v>
      </c>
      <c r="C1541" s="3">
        <v>1541384203.1899998</v>
      </c>
      <c r="D1541" s="3">
        <v>516973160.89000005</v>
      </c>
      <c r="E1541" s="3">
        <v>-29997</v>
      </c>
      <c r="F1541" s="3">
        <v>924632529.98000002</v>
      </c>
      <c r="G1541" s="3">
        <v>1822154751.52</v>
      </c>
      <c r="H1541" s="3">
        <v>367361532.03000003</v>
      </c>
      <c r="J1541" s="4"/>
    </row>
    <row r="1542" spans="1:10">
      <c r="A1542" s="4">
        <v>44250</v>
      </c>
      <c r="B1542" s="3">
        <v>424239320.87</v>
      </c>
      <c r="C1542" s="3">
        <v>1536178765.3200002</v>
      </c>
      <c r="D1542" s="3">
        <v>518086130.95999998</v>
      </c>
      <c r="E1542" s="3">
        <v>-29997</v>
      </c>
      <c r="F1542" s="3">
        <v>922707386.40999997</v>
      </c>
      <c r="G1542" s="3">
        <v>1819114473.0799999</v>
      </c>
      <c r="H1542" s="3">
        <v>366924778.56999999</v>
      </c>
      <c r="J1542" s="4"/>
    </row>
    <row r="1543" spans="1:10">
      <c r="A1543" s="4">
        <v>44251</v>
      </c>
      <c r="B1543" s="3">
        <v>424311562.88999999</v>
      </c>
      <c r="C1543" s="3">
        <v>1543375364.3700001</v>
      </c>
      <c r="D1543" s="3">
        <v>521535877.17999995</v>
      </c>
      <c r="E1543" s="3">
        <v>-29997</v>
      </c>
      <c r="F1543" s="3">
        <v>924421510.95000005</v>
      </c>
      <c r="G1543" s="3">
        <v>1818401262.9399998</v>
      </c>
      <c r="H1543" s="3">
        <v>366667727.16000003</v>
      </c>
      <c r="J1543" s="4"/>
    </row>
    <row r="1544" spans="1:10">
      <c r="A1544" s="4">
        <v>44252</v>
      </c>
      <c r="B1544" s="3">
        <v>418715703.15999997</v>
      </c>
      <c r="C1544" s="3">
        <v>1526646484.22</v>
      </c>
      <c r="D1544" s="3">
        <v>518766184.06999999</v>
      </c>
      <c r="E1544" s="3">
        <v>-29997</v>
      </c>
      <c r="F1544" s="3">
        <v>918227999.14999998</v>
      </c>
      <c r="G1544" s="3">
        <v>1809481974.47</v>
      </c>
      <c r="H1544" s="3">
        <v>366311977.53000003</v>
      </c>
      <c r="J1544" s="4"/>
    </row>
    <row r="1545" spans="1:10">
      <c r="A1545" s="4">
        <v>44253</v>
      </c>
      <c r="B1545" s="3">
        <v>414599211.99000001</v>
      </c>
      <c r="C1545" s="3">
        <v>1518657224.3999999</v>
      </c>
      <c r="D1545" s="3">
        <v>518339616.00999999</v>
      </c>
      <c r="E1545" s="3">
        <v>-29997</v>
      </c>
      <c r="F1545" s="3">
        <v>907422859.57000005</v>
      </c>
      <c r="G1545" s="3">
        <v>1809258541.0800002</v>
      </c>
      <c r="H1545" s="3">
        <v>366429065.94000006</v>
      </c>
      <c r="J1545" s="4"/>
    </row>
    <row r="1546" spans="1:10">
      <c r="A1546" s="4">
        <v>44256</v>
      </c>
      <c r="B1546" s="3">
        <v>423634726.84999996</v>
      </c>
      <c r="C1546" s="3">
        <v>1545239222.6399999</v>
      </c>
      <c r="D1546" s="3">
        <v>526691810.10999995</v>
      </c>
      <c r="E1546" s="3">
        <v>-29997</v>
      </c>
      <c r="F1546" s="3">
        <v>917879291.79999995</v>
      </c>
      <c r="G1546" s="3">
        <v>1823322574.45</v>
      </c>
      <c r="H1546" s="3">
        <v>366584714.94999999</v>
      </c>
      <c r="J1546" s="4"/>
    </row>
    <row r="1547" spans="1:10">
      <c r="A1547" s="4">
        <v>44257</v>
      </c>
      <c r="B1547" s="3">
        <v>421477173.30000001</v>
      </c>
      <c r="C1547" s="3">
        <v>1541357206.6999998</v>
      </c>
      <c r="D1547" s="3">
        <v>526890857.64999998</v>
      </c>
      <c r="E1547" s="3">
        <v>-29997</v>
      </c>
      <c r="F1547" s="3">
        <v>917245961.77999997</v>
      </c>
      <c r="G1547" s="3">
        <v>1822567794.29</v>
      </c>
      <c r="H1547" s="3">
        <v>366902650.69999999</v>
      </c>
      <c r="J1547" s="4"/>
    </row>
    <row r="1548" spans="1:10">
      <c r="A1548" s="4">
        <v>44258</v>
      </c>
      <c r="B1548" s="3">
        <v>421362325.71000004</v>
      </c>
      <c r="C1548" s="3">
        <v>1538380731.52</v>
      </c>
      <c r="D1548" s="3">
        <v>528269623.69999999</v>
      </c>
      <c r="E1548" s="3">
        <v>-29997</v>
      </c>
      <c r="F1548" s="3">
        <v>915237690.54999995</v>
      </c>
      <c r="G1548" s="3">
        <v>1818474208.1399999</v>
      </c>
      <c r="H1548" s="3">
        <v>366711392.17000002</v>
      </c>
      <c r="J1548" s="4"/>
    </row>
    <row r="1549" spans="1:10">
      <c r="A1549" s="4">
        <v>44259</v>
      </c>
      <c r="B1549" s="3">
        <v>417853847.25999999</v>
      </c>
      <c r="C1549" s="3">
        <v>1531953755.7299998</v>
      </c>
      <c r="D1549" s="3">
        <v>528798036.31</v>
      </c>
      <c r="E1549" s="3">
        <v>-29997</v>
      </c>
      <c r="F1549" s="3">
        <v>914849806.52999997</v>
      </c>
      <c r="G1549" s="3">
        <v>1819849955.1000001</v>
      </c>
      <c r="H1549" s="3">
        <v>366524674.75999999</v>
      </c>
      <c r="J1549" s="4"/>
    </row>
    <row r="1550" spans="1:10">
      <c r="A1550" s="4">
        <v>44260</v>
      </c>
      <c r="B1550" s="3">
        <v>424209977.71999997</v>
      </c>
      <c r="C1550" s="3">
        <v>1548729701.9300001</v>
      </c>
      <c r="D1550" s="3">
        <v>536354326.51999998</v>
      </c>
      <c r="E1550" s="3">
        <v>-29997</v>
      </c>
      <c r="F1550" s="3">
        <v>920306997.58000004</v>
      </c>
      <c r="G1550" s="3">
        <v>1822789421.26</v>
      </c>
      <c r="H1550" s="3">
        <v>366339554.49000001</v>
      </c>
      <c r="J1550" s="4"/>
    </row>
    <row r="1551" spans="1:10">
      <c r="A1551" s="4">
        <v>44263</v>
      </c>
      <c r="B1551" s="3">
        <v>428350687.80000001</v>
      </c>
      <c r="C1551" s="3">
        <v>1559284673.9200001</v>
      </c>
      <c r="D1551" s="3">
        <v>541087922.52999997</v>
      </c>
      <c r="E1551" s="3">
        <v>-29997</v>
      </c>
      <c r="F1551" s="3">
        <v>923710382.22000003</v>
      </c>
      <c r="G1551" s="3">
        <v>1824269249.45</v>
      </c>
      <c r="H1551" s="3">
        <v>367213300.44000006</v>
      </c>
      <c r="J1551" s="4"/>
    </row>
    <row r="1552" spans="1:10">
      <c r="A1552" s="4">
        <v>44264</v>
      </c>
      <c r="B1552" s="3">
        <v>431965128.26000005</v>
      </c>
      <c r="C1552" s="3">
        <v>1569770489.7500002</v>
      </c>
      <c r="D1552" s="3">
        <v>545052138.17999995</v>
      </c>
      <c r="E1552" s="3">
        <v>-29997</v>
      </c>
      <c r="F1552" s="3">
        <v>928362636.25999999</v>
      </c>
      <c r="G1552" s="3">
        <v>1830523887.8699999</v>
      </c>
      <c r="H1552" s="3">
        <v>367287900.18000001</v>
      </c>
      <c r="J1552" s="4"/>
    </row>
    <row r="1553" spans="1:10">
      <c r="A1553" s="4">
        <v>44265</v>
      </c>
      <c r="B1553" s="3">
        <v>434005537.23000002</v>
      </c>
      <c r="C1553" s="3">
        <v>1576065339.75</v>
      </c>
      <c r="D1553" s="3">
        <v>548432937.2700001</v>
      </c>
      <c r="E1553" s="3">
        <v>-29997</v>
      </c>
      <c r="F1553" s="3">
        <v>931031126.09000003</v>
      </c>
      <c r="G1553" s="3">
        <v>1833623232.2500002</v>
      </c>
      <c r="H1553" s="3">
        <v>366974095.52999997</v>
      </c>
      <c r="J1553" s="4"/>
    </row>
    <row r="1554" spans="1:10">
      <c r="A1554" s="4">
        <v>44266</v>
      </c>
      <c r="B1554" s="3">
        <v>435725931.16000003</v>
      </c>
      <c r="C1554" s="3">
        <v>1581999525.1500001</v>
      </c>
      <c r="D1554" s="3">
        <v>551464818.67999995</v>
      </c>
      <c r="E1554" s="3">
        <v>-29997</v>
      </c>
      <c r="F1554" s="3">
        <v>934615317.97000003</v>
      </c>
      <c r="G1554" s="3">
        <v>1839328246.5</v>
      </c>
      <c r="H1554" s="3">
        <v>367257987.91999996</v>
      </c>
      <c r="J1554" s="4"/>
    </row>
    <row r="1555" spans="1:10">
      <c r="A1555" s="4">
        <v>44267</v>
      </c>
      <c r="B1555" s="3">
        <v>437855475.07999998</v>
      </c>
      <c r="C1555" s="3">
        <v>1586773839.5699999</v>
      </c>
      <c r="D1555" s="3">
        <v>554597810.21000004</v>
      </c>
      <c r="E1555" s="3">
        <v>-29997</v>
      </c>
      <c r="F1555" s="3">
        <v>936561899.07999992</v>
      </c>
      <c r="G1555" s="3">
        <v>1838105718.49</v>
      </c>
      <c r="H1555" s="3">
        <v>366724100.44999999</v>
      </c>
      <c r="J1555" s="4"/>
    </row>
    <row r="1556" spans="1:10">
      <c r="A1556" s="4">
        <v>44270</v>
      </c>
      <c r="B1556" s="3">
        <v>441780459.79000002</v>
      </c>
      <c r="C1556" s="3">
        <v>1598458923</v>
      </c>
      <c r="D1556" s="3">
        <v>559347212.98000002</v>
      </c>
      <c r="E1556" s="3">
        <v>-29997</v>
      </c>
      <c r="F1556" s="3">
        <v>940785870.31999993</v>
      </c>
      <c r="G1556" s="3">
        <v>1843112033.7899997</v>
      </c>
      <c r="H1556" s="3">
        <v>366386655.02999997</v>
      </c>
      <c r="J1556" s="4"/>
    </row>
    <row r="1557" spans="1:10">
      <c r="A1557" s="4">
        <v>44271</v>
      </c>
      <c r="B1557" s="3">
        <v>443046092.56000006</v>
      </c>
      <c r="C1557" s="3">
        <v>1601708041.73</v>
      </c>
      <c r="D1557" s="3">
        <v>561769497.34000003</v>
      </c>
      <c r="E1557" s="3">
        <v>-29997</v>
      </c>
      <c r="F1557" s="3">
        <v>942583352.17999995</v>
      </c>
      <c r="G1557" s="3">
        <v>1843439572.3499999</v>
      </c>
      <c r="H1557" s="3">
        <v>366194119.37</v>
      </c>
      <c r="J1557" s="4"/>
    </row>
    <row r="1558" spans="1:10">
      <c r="A1558" s="4">
        <v>44272</v>
      </c>
      <c r="B1558" s="3">
        <v>443434479.86000001</v>
      </c>
      <c r="C1558" s="3">
        <v>1600734811.6399999</v>
      </c>
      <c r="D1558" s="3">
        <v>563368775.73999989</v>
      </c>
      <c r="E1558" s="3">
        <v>-29997</v>
      </c>
      <c r="F1558" s="3">
        <v>941590293.57000005</v>
      </c>
      <c r="G1558" s="3">
        <v>1838899169.6200001</v>
      </c>
      <c r="H1558" s="3">
        <v>364110474.15999997</v>
      </c>
      <c r="J1558" s="4"/>
    </row>
    <row r="1559" spans="1:10">
      <c r="A1559" s="4">
        <v>44273</v>
      </c>
      <c r="B1559" s="3">
        <v>442477528.13</v>
      </c>
      <c r="C1559" s="3">
        <v>1598221396.1900001</v>
      </c>
      <c r="D1559" s="3">
        <v>563666768.35000002</v>
      </c>
      <c r="E1559" s="3">
        <v>-29997</v>
      </c>
      <c r="F1559" s="3">
        <v>941503595.92000008</v>
      </c>
      <c r="G1559" s="3">
        <v>1838347431.3099999</v>
      </c>
      <c r="H1559" s="3">
        <v>364404308.83999997</v>
      </c>
      <c r="J1559" s="4"/>
    </row>
    <row r="1560" spans="1:10">
      <c r="A1560" s="4">
        <v>44274</v>
      </c>
      <c r="B1560" s="3">
        <v>441595815.48000002</v>
      </c>
      <c r="C1560" s="3">
        <v>1597710802.76</v>
      </c>
      <c r="D1560" s="3">
        <v>565017008.08999991</v>
      </c>
      <c r="E1560" s="3">
        <v>-29997</v>
      </c>
      <c r="F1560" s="3">
        <v>942450132.83000004</v>
      </c>
      <c r="G1560" s="3">
        <v>1840304484.6599998</v>
      </c>
      <c r="H1560" s="3">
        <v>364744529.68000001</v>
      </c>
      <c r="J1560" s="4"/>
    </row>
    <row r="1561" spans="1:10">
      <c r="A1561" s="4">
        <v>44277</v>
      </c>
      <c r="B1561" s="3">
        <v>441889963.74000001</v>
      </c>
      <c r="C1561" s="3">
        <v>1599552475.3999999</v>
      </c>
      <c r="D1561" s="3">
        <v>566959908.01999998</v>
      </c>
      <c r="E1561" s="3">
        <v>-29997</v>
      </c>
      <c r="F1561" s="3">
        <v>943776689.93000007</v>
      </c>
      <c r="G1561" s="3">
        <v>1843404223.1600001</v>
      </c>
      <c r="H1561" s="3">
        <v>364708305.85999995</v>
      </c>
      <c r="J1561" s="4"/>
    </row>
    <row r="1562" spans="1:10">
      <c r="A1562" s="4">
        <v>44278</v>
      </c>
      <c r="B1562" s="3">
        <v>438743088.24000001</v>
      </c>
      <c r="C1562" s="3">
        <v>1595793068</v>
      </c>
      <c r="D1562" s="3">
        <v>567535699.75999999</v>
      </c>
      <c r="E1562" s="3">
        <v>-29997</v>
      </c>
      <c r="F1562" s="3">
        <v>943772469.00999999</v>
      </c>
      <c r="G1562" s="3">
        <v>1845773666.8700001</v>
      </c>
      <c r="H1562" s="3">
        <v>364586597.52999997</v>
      </c>
      <c r="J1562" s="4"/>
    </row>
    <row r="1563" spans="1:10">
      <c r="A1563" s="4">
        <v>44279</v>
      </c>
      <c r="B1563" s="3">
        <v>438114285.5</v>
      </c>
      <c r="C1563" s="3">
        <v>1595317538.6600001</v>
      </c>
      <c r="D1563" s="3">
        <v>568388263.11000001</v>
      </c>
      <c r="E1563" s="3">
        <v>-29997</v>
      </c>
      <c r="F1563" s="3">
        <v>944695633.38000011</v>
      </c>
      <c r="G1563" s="3">
        <v>1847384815.73</v>
      </c>
      <c r="H1563" s="3">
        <v>365331808.28000003</v>
      </c>
      <c r="J1563" s="4"/>
    </row>
    <row r="1564" spans="1:10">
      <c r="A1564" s="4">
        <v>44280</v>
      </c>
      <c r="B1564" s="3">
        <v>444463034.60000002</v>
      </c>
      <c r="C1564" s="3">
        <v>1609901354.0599999</v>
      </c>
      <c r="D1564" s="3">
        <v>574047086.60000002</v>
      </c>
      <c r="E1564" s="3">
        <v>-29997</v>
      </c>
      <c r="F1564" s="3">
        <v>950573440.75</v>
      </c>
      <c r="G1564" s="3">
        <v>1852695564.1199999</v>
      </c>
      <c r="H1564" s="3">
        <v>365247314.30000001</v>
      </c>
      <c r="J1564" s="4"/>
    </row>
    <row r="1565" spans="1:10">
      <c r="A1565" s="4">
        <v>44281</v>
      </c>
      <c r="B1565" s="3">
        <v>450627165.47999996</v>
      </c>
      <c r="C1565" s="3">
        <v>1624177906.0500002</v>
      </c>
      <c r="D1565" s="3">
        <v>579601117.13999999</v>
      </c>
      <c r="E1565" s="3">
        <v>-29997</v>
      </c>
      <c r="F1565" s="3">
        <v>955806072.35000002</v>
      </c>
      <c r="G1565" s="3">
        <v>1854374547.4100001</v>
      </c>
      <c r="H1565" s="3">
        <v>365094896.66999996</v>
      </c>
      <c r="J1565" s="4"/>
    </row>
    <row r="1566" spans="1:10">
      <c r="A1566" s="4">
        <v>44284</v>
      </c>
      <c r="B1566" s="3">
        <v>451271434.26999998</v>
      </c>
      <c r="C1566" s="3">
        <v>1625988265.1199999</v>
      </c>
      <c r="D1566" s="3">
        <v>581964448.68999994</v>
      </c>
      <c r="E1566" s="3">
        <v>-29997</v>
      </c>
      <c r="F1566" s="3">
        <v>956724323.88999999</v>
      </c>
      <c r="G1566" s="3">
        <v>1853344044.48</v>
      </c>
      <c r="H1566" s="3">
        <v>365013775.77999997</v>
      </c>
      <c r="J1566" s="4"/>
    </row>
    <row r="1567" spans="1:10">
      <c r="A1567" s="4">
        <v>44285</v>
      </c>
      <c r="B1567" s="3">
        <v>452607756.51999998</v>
      </c>
      <c r="C1567" s="3">
        <v>1628897923.4599998</v>
      </c>
      <c r="D1567" s="3">
        <v>584469224.63000011</v>
      </c>
      <c r="E1567" s="3">
        <v>-29997</v>
      </c>
      <c r="F1567" s="3">
        <v>957685435.06000006</v>
      </c>
      <c r="G1567" s="3">
        <v>1851680159.8699999</v>
      </c>
      <c r="H1567" s="3">
        <v>364659955.04000002</v>
      </c>
      <c r="J1567" s="4"/>
    </row>
    <row r="1568" spans="1:10">
      <c r="A1568" s="4">
        <v>44286</v>
      </c>
      <c r="B1568" s="3">
        <v>450955552.75000006</v>
      </c>
      <c r="C1568" s="3">
        <v>1626172279.1099999</v>
      </c>
      <c r="D1568" s="3">
        <v>584782639.96999991</v>
      </c>
      <c r="E1568" s="3">
        <v>-29997</v>
      </c>
      <c r="F1568" s="3">
        <v>957681633.31999993</v>
      </c>
      <c r="G1568" s="3">
        <v>1852477089.7499998</v>
      </c>
      <c r="H1568" s="3">
        <v>364754137.83999997</v>
      </c>
      <c r="J1568" s="4"/>
    </row>
    <row r="1569" spans="1:10">
      <c r="A1569" s="4">
        <v>44287</v>
      </c>
      <c r="B1569" s="3">
        <v>453502656.32999998</v>
      </c>
      <c r="C1569" s="3">
        <v>1634563373.9300001</v>
      </c>
      <c r="D1569" s="3">
        <v>587867127.94000006</v>
      </c>
      <c r="E1569" s="3">
        <v>-29997</v>
      </c>
      <c r="F1569" s="3">
        <v>961810200.64999998</v>
      </c>
      <c r="G1569" s="3">
        <v>1857915080.28</v>
      </c>
      <c r="H1569" s="3">
        <v>364897569.25</v>
      </c>
      <c r="J1569" s="4"/>
    </row>
    <row r="1570" spans="1:10">
      <c r="A1570" s="4">
        <v>44292</v>
      </c>
      <c r="B1570" s="3">
        <v>455227928.83999997</v>
      </c>
      <c r="C1570" s="3">
        <v>1637957578.28</v>
      </c>
      <c r="D1570" s="3">
        <v>590328888.25999999</v>
      </c>
      <c r="E1570" s="3">
        <v>-29997</v>
      </c>
      <c r="F1570" s="3">
        <v>962951722.94000006</v>
      </c>
      <c r="G1570" s="3">
        <v>1853916972.01</v>
      </c>
      <c r="H1570" s="3">
        <v>364503819.62</v>
      </c>
      <c r="J1570" s="4"/>
    </row>
    <row r="1571" spans="1:10">
      <c r="A1571" s="4">
        <v>44293</v>
      </c>
      <c r="B1571" s="3">
        <v>455027892.86999995</v>
      </c>
      <c r="C1571" s="3">
        <v>1640415345.24</v>
      </c>
      <c r="D1571" s="3">
        <v>593222221.79000008</v>
      </c>
      <c r="E1571" s="3">
        <v>-29997</v>
      </c>
      <c r="F1571" s="3">
        <v>964814313</v>
      </c>
      <c r="G1571" s="3">
        <v>1856548256.27</v>
      </c>
      <c r="H1571" s="3">
        <v>364490436.58999997</v>
      </c>
      <c r="J1571" s="4"/>
    </row>
    <row r="1572" spans="1:10">
      <c r="A1572" s="4">
        <v>44294</v>
      </c>
      <c r="B1572" s="3">
        <v>456196192.68999994</v>
      </c>
      <c r="C1572" s="3">
        <v>1646139295.7300003</v>
      </c>
      <c r="D1572" s="3">
        <v>596916688.88999999</v>
      </c>
      <c r="E1572" s="3">
        <v>-29997</v>
      </c>
      <c r="F1572" s="3">
        <v>967943695.98000002</v>
      </c>
      <c r="G1572" s="3">
        <v>1860124674.8500001</v>
      </c>
      <c r="H1572" s="3">
        <v>364780437.42999995</v>
      </c>
      <c r="J1572" s="4"/>
    </row>
    <row r="1573" spans="1:10">
      <c r="A1573" s="4">
        <v>44295</v>
      </c>
      <c r="B1573" s="3">
        <v>456817107.68000001</v>
      </c>
      <c r="C1573" s="3">
        <v>1649042031.3199997</v>
      </c>
      <c r="D1573" s="3">
        <v>600332483.99000001</v>
      </c>
      <c r="E1573" s="3">
        <v>-29997</v>
      </c>
      <c r="F1573" s="3">
        <v>968968363.28999996</v>
      </c>
      <c r="G1573" s="3">
        <v>1858131776.1700001</v>
      </c>
      <c r="H1573" s="3">
        <v>364690700.50999999</v>
      </c>
      <c r="J1573" s="4"/>
    </row>
    <row r="1574" spans="1:10">
      <c r="A1574" s="4">
        <v>44298</v>
      </c>
      <c r="B1574" s="3">
        <v>456255277.38999999</v>
      </c>
      <c r="C1574" s="3">
        <v>1648873125.3599999</v>
      </c>
      <c r="D1574" s="3">
        <v>601964588.58000004</v>
      </c>
      <c r="E1574" s="3">
        <v>-29997</v>
      </c>
      <c r="F1574" s="3">
        <v>969911124.99000001</v>
      </c>
      <c r="G1574" s="3">
        <v>1859332500.6399999</v>
      </c>
      <c r="H1574" s="3">
        <v>364365587.35000002</v>
      </c>
      <c r="J1574" s="4"/>
    </row>
    <row r="1575" spans="1:10">
      <c r="A1575" s="4">
        <v>44299</v>
      </c>
      <c r="B1575" s="3">
        <v>458597318.15000004</v>
      </c>
      <c r="C1575" s="3">
        <v>1649141554.5899999</v>
      </c>
      <c r="D1575" s="3">
        <v>603201169.50999999</v>
      </c>
      <c r="E1575" s="3">
        <v>-29997</v>
      </c>
      <c r="F1575" s="3">
        <v>971011804.51000011</v>
      </c>
      <c r="G1575" s="3">
        <v>1860109979.6500001</v>
      </c>
      <c r="H1575" s="3">
        <v>364270103.86000001</v>
      </c>
      <c r="J1575" s="4"/>
    </row>
    <row r="1576" spans="1:10">
      <c r="A1576" s="4">
        <v>44300</v>
      </c>
      <c r="B1576" s="3">
        <v>458336321.13999999</v>
      </c>
      <c r="C1576" s="3">
        <v>1647000150.1500001</v>
      </c>
      <c r="D1576" s="3">
        <v>604515605.05999994</v>
      </c>
      <c r="E1576" s="3">
        <v>-29997</v>
      </c>
      <c r="F1576" s="3">
        <v>971116159.07000005</v>
      </c>
      <c r="G1576" s="3">
        <v>1858107340.3600001</v>
      </c>
      <c r="H1576" s="3">
        <v>364390251.78999996</v>
      </c>
      <c r="J1576" s="4"/>
    </row>
    <row r="1577" spans="1:10">
      <c r="A1577" s="4">
        <v>44301</v>
      </c>
      <c r="B1577" s="3">
        <v>461540597.79000002</v>
      </c>
      <c r="C1577" s="3">
        <v>1657440914.6199999</v>
      </c>
      <c r="D1577" s="3">
        <v>609678401.32999992</v>
      </c>
      <c r="E1577" s="3">
        <v>-29997</v>
      </c>
      <c r="F1577" s="3">
        <v>975927370.31000006</v>
      </c>
      <c r="G1577" s="3">
        <v>1864220371.98</v>
      </c>
      <c r="H1577" s="3">
        <v>364519402.39999998</v>
      </c>
      <c r="J1577" s="4"/>
    </row>
    <row r="1578" spans="1:10">
      <c r="A1578" s="4">
        <v>44302</v>
      </c>
      <c r="B1578" s="3">
        <v>463798508.41000003</v>
      </c>
      <c r="C1578" s="3">
        <v>1663042956.0400002</v>
      </c>
      <c r="D1578" s="3">
        <v>613346715</v>
      </c>
      <c r="E1578" s="3">
        <v>-29997</v>
      </c>
      <c r="F1578" s="3">
        <v>977726310.71000004</v>
      </c>
      <c r="G1578" s="3">
        <v>1864136808.5000002</v>
      </c>
      <c r="H1578" s="3">
        <v>364515629.63999999</v>
      </c>
      <c r="J1578" s="4"/>
    </row>
    <row r="1579" spans="1:10">
      <c r="A1579" s="4">
        <v>44305</v>
      </c>
      <c r="B1579" s="3">
        <v>472373659.39999998</v>
      </c>
      <c r="C1579" s="3">
        <v>1662910954.26</v>
      </c>
      <c r="D1579" s="3">
        <v>615694546.87</v>
      </c>
      <c r="E1579" s="3">
        <v>-29997</v>
      </c>
      <c r="F1579" s="3">
        <v>978450597.78000009</v>
      </c>
      <c r="G1579" s="3">
        <v>1863162305.8599999</v>
      </c>
      <c r="H1579" s="3">
        <v>362636424.39999998</v>
      </c>
      <c r="J1579" s="4"/>
    </row>
    <row r="1580" spans="1:10">
      <c r="A1580" s="4">
        <v>44306</v>
      </c>
      <c r="B1580" s="3">
        <v>467107676.75999999</v>
      </c>
      <c r="C1580" s="3">
        <v>1650692166.3</v>
      </c>
      <c r="D1580" s="3">
        <v>614536222.31999993</v>
      </c>
      <c r="E1580" s="3">
        <v>-29997</v>
      </c>
      <c r="F1580" s="3">
        <v>976051515.16999996</v>
      </c>
      <c r="G1580" s="3">
        <v>1864168664.1100001</v>
      </c>
      <c r="H1580" s="3">
        <v>362460785.26999998</v>
      </c>
      <c r="J1580" s="4"/>
    </row>
    <row r="1581" spans="1:10">
      <c r="A1581" s="4">
        <v>44307</v>
      </c>
      <c r="B1581" s="3">
        <v>469568652.17000002</v>
      </c>
      <c r="C1581" s="3">
        <v>1659045895.46</v>
      </c>
      <c r="D1581" s="3">
        <v>618341111.41999996</v>
      </c>
      <c r="E1581" s="3">
        <v>-29997</v>
      </c>
      <c r="F1581" s="3">
        <v>980216105.30999994</v>
      </c>
      <c r="G1581" s="3">
        <v>1867753649.8199999</v>
      </c>
      <c r="H1581" s="3">
        <v>362476496.92000002</v>
      </c>
      <c r="J1581" s="4"/>
    </row>
    <row r="1582" spans="1:10">
      <c r="A1582" s="4">
        <v>44308</v>
      </c>
      <c r="B1582" s="3">
        <v>470815586.17000002</v>
      </c>
      <c r="C1582" s="3">
        <v>1663489617.6300001</v>
      </c>
      <c r="D1582" s="3">
        <v>621430327.12</v>
      </c>
      <c r="E1582" s="3">
        <v>-29997</v>
      </c>
      <c r="F1582" s="3">
        <v>983442376.21000004</v>
      </c>
      <c r="G1582" s="3">
        <v>1869060437.48</v>
      </c>
      <c r="H1582" s="3">
        <v>362550455.74000001</v>
      </c>
      <c r="J1582" s="4"/>
    </row>
    <row r="1583" spans="1:10">
      <c r="A1583" s="4">
        <v>44309</v>
      </c>
      <c r="B1583" s="3">
        <v>471774960.94</v>
      </c>
      <c r="C1583" s="3">
        <v>1667467629.1799998</v>
      </c>
      <c r="D1583" s="3">
        <v>624656911.55999994</v>
      </c>
      <c r="E1583" s="3">
        <v>-29997</v>
      </c>
      <c r="F1583" s="3">
        <v>985876433.19000006</v>
      </c>
      <c r="G1583" s="3">
        <v>1870095638.9699998</v>
      </c>
      <c r="H1583" s="3">
        <v>362399546.26999998</v>
      </c>
      <c r="J1583" s="4"/>
    </row>
    <row r="1584" spans="1:10">
      <c r="A1584" s="4">
        <v>44312</v>
      </c>
      <c r="B1584" s="3">
        <v>472348308.74000001</v>
      </c>
      <c r="C1584" s="3">
        <v>1669693629.6800001</v>
      </c>
      <c r="D1584" s="3">
        <v>626094319.31999993</v>
      </c>
      <c r="E1584" s="3">
        <v>-29997</v>
      </c>
      <c r="F1584" s="3">
        <v>987606967.22000003</v>
      </c>
      <c r="G1584" s="3">
        <v>1870117567.76</v>
      </c>
      <c r="H1584" s="3">
        <v>363093831.44</v>
      </c>
      <c r="J1584" s="4"/>
    </row>
    <row r="1585" spans="1:10">
      <c r="A1585" s="4">
        <v>44313</v>
      </c>
      <c r="B1585" s="3">
        <v>472668758.76999998</v>
      </c>
      <c r="C1585" s="3">
        <v>1670790751.01</v>
      </c>
      <c r="D1585" s="3">
        <v>628102093.42000008</v>
      </c>
      <c r="E1585" s="3">
        <v>-29997</v>
      </c>
      <c r="F1585" s="3">
        <v>988835107.73000002</v>
      </c>
      <c r="G1585" s="3">
        <v>1864068305.49</v>
      </c>
      <c r="H1585" s="3">
        <v>362626196.13</v>
      </c>
      <c r="J1585" s="4"/>
    </row>
    <row r="1586" spans="1:10">
      <c r="A1586" s="4">
        <v>44314</v>
      </c>
      <c r="B1586" s="3">
        <v>472256021.15999997</v>
      </c>
      <c r="C1586" s="3">
        <v>1670706636.3299999</v>
      </c>
      <c r="D1586" s="3">
        <v>630060485.88999999</v>
      </c>
      <c r="E1586" s="3">
        <v>-29997</v>
      </c>
      <c r="F1586" s="3">
        <v>989380942.17999995</v>
      </c>
      <c r="G1586" s="3">
        <v>1863518629.29</v>
      </c>
      <c r="H1586" s="3">
        <v>363437468.39999998</v>
      </c>
      <c r="J1586" s="4"/>
    </row>
    <row r="1587" spans="1:10">
      <c r="A1587" s="4">
        <v>44315</v>
      </c>
      <c r="B1587" s="3">
        <v>472000013.38</v>
      </c>
      <c r="C1587" s="3">
        <v>1669005726.2400002</v>
      </c>
      <c r="D1587" s="3">
        <v>632089742.62</v>
      </c>
      <c r="E1587" s="3">
        <v>-29997</v>
      </c>
      <c r="F1587" s="3">
        <v>989104507.51000011</v>
      </c>
      <c r="G1587" s="3">
        <v>1861058863.1199999</v>
      </c>
      <c r="H1587" s="3">
        <v>366425783.47999996</v>
      </c>
      <c r="J1587" s="4"/>
    </row>
    <row r="1588" spans="1:10">
      <c r="A1588" s="4">
        <v>44316</v>
      </c>
      <c r="B1588" s="3">
        <v>472115143.61000001</v>
      </c>
      <c r="C1588" s="3">
        <v>1671183152.3699999</v>
      </c>
      <c r="D1588" s="3">
        <v>634692145.73999989</v>
      </c>
      <c r="E1588" s="3">
        <v>-29997</v>
      </c>
      <c r="F1588" s="3">
        <v>990576690.57999992</v>
      </c>
      <c r="G1588" s="3">
        <v>1862543207.5</v>
      </c>
      <c r="H1588" s="3">
        <v>366610865.66999996</v>
      </c>
      <c r="J1588" s="4"/>
    </row>
    <row r="1589" spans="1:10">
      <c r="A1589" s="4">
        <v>44319</v>
      </c>
      <c r="B1589" s="3">
        <v>473862889.03999996</v>
      </c>
      <c r="C1589" s="3">
        <v>1677093267.71</v>
      </c>
      <c r="D1589" s="3">
        <v>638438343.89999998</v>
      </c>
      <c r="E1589" s="3">
        <v>-29997</v>
      </c>
      <c r="F1589" s="3">
        <v>993870264.63</v>
      </c>
      <c r="G1589" s="3">
        <v>1864981860.6100001</v>
      </c>
      <c r="H1589" s="3">
        <v>366697266.06000006</v>
      </c>
      <c r="J1589" s="4"/>
    </row>
    <row r="1590" spans="1:10">
      <c r="A1590" s="4">
        <v>44320</v>
      </c>
      <c r="B1590" s="3">
        <v>472500934.08999997</v>
      </c>
      <c r="C1590" s="3">
        <v>1676041222.9299998</v>
      </c>
      <c r="D1590" s="3">
        <v>640380904.09000003</v>
      </c>
      <c r="E1590" s="3">
        <v>-29997</v>
      </c>
      <c r="F1590" s="3">
        <v>995251132.73999989</v>
      </c>
      <c r="G1590" s="3">
        <v>1867502271.9200001</v>
      </c>
      <c r="H1590" s="3">
        <v>366681277.25999999</v>
      </c>
      <c r="J1590" s="4"/>
    </row>
    <row r="1591" spans="1:10">
      <c r="A1591" s="4">
        <v>44321</v>
      </c>
      <c r="B1591" s="3">
        <v>477285979.62</v>
      </c>
      <c r="C1591" s="3">
        <v>1688283710.8999999</v>
      </c>
      <c r="D1591" s="3">
        <v>645964464.51999998</v>
      </c>
      <c r="E1591" s="3">
        <v>-29997</v>
      </c>
      <c r="F1591" s="3">
        <v>999289210.13000011</v>
      </c>
      <c r="G1591" s="3">
        <v>1869642084.7099998</v>
      </c>
      <c r="H1591" s="3">
        <v>366527806.74000001</v>
      </c>
      <c r="J1591" s="4"/>
    </row>
    <row r="1592" spans="1:10">
      <c r="A1592" s="4">
        <v>44322</v>
      </c>
      <c r="B1592" s="3">
        <v>478144181.05000001</v>
      </c>
      <c r="C1592" s="3">
        <v>1692417832.1500001</v>
      </c>
      <c r="D1592" s="3">
        <v>649910505.30000007</v>
      </c>
      <c r="E1592" s="3">
        <v>-29997</v>
      </c>
      <c r="F1592" s="3">
        <v>1001463849.1999999</v>
      </c>
      <c r="G1592" s="3">
        <v>1870046855.05</v>
      </c>
      <c r="H1592" s="3">
        <v>367237670.71000004</v>
      </c>
      <c r="J1592" s="4"/>
    </row>
    <row r="1593" spans="1:10">
      <c r="A1593" s="4">
        <v>44323</v>
      </c>
      <c r="B1593" s="3">
        <v>480449901.97000003</v>
      </c>
      <c r="C1593" s="3">
        <v>1699816791.8899999</v>
      </c>
      <c r="D1593" s="3">
        <v>653638222.42999995</v>
      </c>
      <c r="E1593" s="3">
        <v>-29997</v>
      </c>
      <c r="F1593" s="3">
        <v>1004325305.8499999</v>
      </c>
      <c r="G1593" s="3">
        <v>1870524776.5600002</v>
      </c>
      <c r="H1593" s="3">
        <v>367033287.27000004</v>
      </c>
      <c r="J1593" s="4"/>
    </row>
    <row r="1594" spans="1:10">
      <c r="A1594" s="4">
        <v>44326</v>
      </c>
      <c r="B1594" s="3">
        <v>480354820.5</v>
      </c>
      <c r="C1594" s="3">
        <v>1701248554.1900001</v>
      </c>
      <c r="D1594" s="3">
        <v>656477256.00999999</v>
      </c>
      <c r="E1594" s="3">
        <v>-29997</v>
      </c>
      <c r="F1594" s="3">
        <v>1006159095.5</v>
      </c>
      <c r="G1594" s="3">
        <v>1872703478.02</v>
      </c>
      <c r="H1594" s="3">
        <v>367635572.07000005</v>
      </c>
      <c r="J1594" s="4"/>
    </row>
    <row r="1595" spans="1:10">
      <c r="A1595" s="4">
        <v>44327</v>
      </c>
      <c r="B1595" s="3">
        <v>473564757.61999995</v>
      </c>
      <c r="C1595" s="3">
        <v>1683538262.54</v>
      </c>
      <c r="D1595" s="3">
        <v>653313322.51999998</v>
      </c>
      <c r="E1595" s="3">
        <v>-29997</v>
      </c>
      <c r="F1595" s="3">
        <v>1000885486.78</v>
      </c>
      <c r="G1595" s="3">
        <v>1866208008.5999999</v>
      </c>
      <c r="H1595" s="3">
        <v>367502607.88</v>
      </c>
      <c r="J1595" s="4"/>
    </row>
    <row r="1596" spans="1:10">
      <c r="A1596" s="4">
        <v>44328</v>
      </c>
      <c r="B1596" s="3">
        <v>469175660.38999999</v>
      </c>
      <c r="C1596" s="3">
        <v>1672888336.8500001</v>
      </c>
      <c r="D1596" s="3">
        <v>652194500.83999991</v>
      </c>
      <c r="E1596" s="3">
        <v>-29997</v>
      </c>
      <c r="F1596" s="3">
        <v>997443991.25</v>
      </c>
      <c r="G1596" s="3">
        <v>1861010626.4100001</v>
      </c>
      <c r="H1596" s="3">
        <v>367427287.65000004</v>
      </c>
      <c r="J1596" s="4"/>
    </row>
    <row r="1597" spans="1:10">
      <c r="A1597" s="4">
        <v>44329</v>
      </c>
      <c r="B1597" s="3">
        <v>472901887.34000003</v>
      </c>
      <c r="C1597" s="3">
        <v>1678585003.23</v>
      </c>
      <c r="D1597" s="3">
        <v>655713226.97000003</v>
      </c>
      <c r="E1597" s="3">
        <v>-29997</v>
      </c>
      <c r="F1597" s="3">
        <v>999992817.92000008</v>
      </c>
      <c r="G1597" s="3">
        <v>1860880536.79</v>
      </c>
      <c r="H1597" s="3">
        <v>367760131.38999999</v>
      </c>
      <c r="J1597" s="4"/>
    </row>
    <row r="1598" spans="1:10">
      <c r="A1598" s="4">
        <v>44330</v>
      </c>
      <c r="B1598" s="3">
        <v>477579522.63999999</v>
      </c>
      <c r="C1598" s="3">
        <v>1690975470.0600002</v>
      </c>
      <c r="D1598" s="3">
        <v>661231022.99000001</v>
      </c>
      <c r="E1598" s="3">
        <v>-29997</v>
      </c>
      <c r="F1598" s="3">
        <v>1005223818.46</v>
      </c>
      <c r="G1598" s="3">
        <v>1864976338.26</v>
      </c>
      <c r="H1598" s="3">
        <v>368233761</v>
      </c>
      <c r="J1598" s="4"/>
    </row>
    <row r="1599" spans="1:10">
      <c r="A1599" s="4">
        <v>44333</v>
      </c>
      <c r="B1599" s="3">
        <v>477620971.75999999</v>
      </c>
      <c r="C1599" s="3">
        <v>1691084694.4400001</v>
      </c>
      <c r="D1599" s="3">
        <v>662775334.97000003</v>
      </c>
      <c r="E1599" s="3">
        <v>-29997</v>
      </c>
      <c r="F1599" s="3">
        <v>1005763948.58</v>
      </c>
      <c r="G1599" s="3">
        <v>1862927924.74</v>
      </c>
      <c r="H1599" s="3">
        <v>368542891.68000001</v>
      </c>
      <c r="J1599" s="4"/>
    </row>
    <row r="1600" spans="1:10">
      <c r="A1600" s="4">
        <v>44334</v>
      </c>
      <c r="B1600" s="3">
        <v>474693634.94</v>
      </c>
      <c r="C1600" s="3">
        <v>1686068765.48</v>
      </c>
      <c r="D1600" s="3">
        <v>662052714.70000005</v>
      </c>
      <c r="E1600" s="3">
        <v>-29997</v>
      </c>
      <c r="F1600" s="3">
        <v>1006574156.84</v>
      </c>
      <c r="G1600" s="3">
        <v>1861852300.4099998</v>
      </c>
      <c r="H1600" s="3">
        <v>368842224.34000003</v>
      </c>
      <c r="J1600" s="4"/>
    </row>
    <row r="1601" spans="1:10">
      <c r="A1601" s="4">
        <v>44335</v>
      </c>
      <c r="B1601" s="3">
        <v>471892832.30000001</v>
      </c>
      <c r="C1601" s="3">
        <v>1681546619.0800002</v>
      </c>
      <c r="D1601" s="3">
        <v>662281693.63999999</v>
      </c>
      <c r="E1601" s="3">
        <v>-29997</v>
      </c>
      <c r="F1601" s="3">
        <v>1005627169.3</v>
      </c>
      <c r="G1601" s="3">
        <v>1859943212.25</v>
      </c>
      <c r="H1601" s="3">
        <v>367023227.81</v>
      </c>
      <c r="J1601" s="4"/>
    </row>
    <row r="1602" spans="1:10">
      <c r="A1602" s="4">
        <v>44336</v>
      </c>
      <c r="B1602" s="3">
        <v>475400209.57999992</v>
      </c>
      <c r="C1602" s="3">
        <v>1693099481.4199998</v>
      </c>
      <c r="D1602" s="3">
        <v>667360790.86000001</v>
      </c>
      <c r="E1602" s="3">
        <v>-29997</v>
      </c>
      <c r="F1602" s="3">
        <v>1010951262.27</v>
      </c>
      <c r="G1602" s="3">
        <v>1865748345.5999999</v>
      </c>
      <c r="H1602" s="3">
        <v>367808529.74000001</v>
      </c>
      <c r="J1602" s="4"/>
    </row>
    <row r="1603" spans="1:10">
      <c r="A1603" s="4">
        <v>44337</v>
      </c>
      <c r="B1603" s="3">
        <v>477340066.53000003</v>
      </c>
      <c r="C1603" s="3">
        <v>1700218496.8499999</v>
      </c>
      <c r="D1603" s="3">
        <v>670931470.21000004</v>
      </c>
      <c r="E1603" s="3">
        <v>-29997</v>
      </c>
      <c r="F1603" s="3">
        <v>1014843863.1399999</v>
      </c>
      <c r="G1603" s="3">
        <v>1869437218.3</v>
      </c>
      <c r="H1603" s="3">
        <v>367840849.92000002</v>
      </c>
      <c r="J1603" s="4"/>
    </row>
    <row r="1604" spans="1:10">
      <c r="A1604" s="4">
        <v>44340</v>
      </c>
      <c r="B1604" s="3">
        <v>479265148.95999998</v>
      </c>
      <c r="C1604" s="3">
        <v>1706240725.2099998</v>
      </c>
      <c r="D1604" s="3">
        <v>674809471.9000001</v>
      </c>
      <c r="E1604" s="3">
        <v>-29997</v>
      </c>
      <c r="F1604" s="3">
        <v>1017751697.4100001</v>
      </c>
      <c r="G1604" s="3">
        <v>1871619431.3499999</v>
      </c>
      <c r="H1604" s="3">
        <v>367650172.91999996</v>
      </c>
      <c r="J1604" s="4"/>
    </row>
    <row r="1605" spans="1:10">
      <c r="A1605" s="4">
        <v>44341</v>
      </c>
      <c r="B1605" s="3">
        <v>479383641.24000001</v>
      </c>
      <c r="C1605" s="3">
        <v>1706950563.6499999</v>
      </c>
      <c r="D1605" s="3">
        <v>676401642.70000005</v>
      </c>
      <c r="E1605" s="3">
        <v>-29997</v>
      </c>
      <c r="F1605" s="3">
        <v>1019983155.9399999</v>
      </c>
      <c r="G1605" s="3">
        <v>1875710829.7000003</v>
      </c>
      <c r="H1605" s="3">
        <v>367766869.18000001</v>
      </c>
      <c r="J1605" s="4"/>
    </row>
    <row r="1606" spans="1:10">
      <c r="A1606" s="4">
        <v>44342</v>
      </c>
      <c r="B1606" s="3">
        <v>480922226.63999999</v>
      </c>
      <c r="C1606" s="3">
        <v>1714373229.8200002</v>
      </c>
      <c r="D1606" s="3">
        <v>680452717.92999995</v>
      </c>
      <c r="E1606" s="3">
        <v>-29997</v>
      </c>
      <c r="F1606" s="3">
        <v>1023625171.87</v>
      </c>
      <c r="G1606" s="3">
        <v>1881068887.8300002</v>
      </c>
      <c r="H1606" s="3">
        <v>367816467.52999997</v>
      </c>
      <c r="J1606" s="4"/>
    </row>
    <row r="1607" spans="1:10">
      <c r="A1607" s="4">
        <v>44343</v>
      </c>
      <c r="B1607" s="3">
        <v>479712511.00999999</v>
      </c>
      <c r="C1607" s="3">
        <v>1718915480.27</v>
      </c>
      <c r="D1607" s="3">
        <v>682145970.70000005</v>
      </c>
      <c r="E1607" s="3">
        <v>-29997</v>
      </c>
      <c r="F1607" s="3">
        <v>1024874198.91</v>
      </c>
      <c r="G1607" s="3">
        <v>1879803749</v>
      </c>
      <c r="H1607" s="3">
        <v>367866638.61000001</v>
      </c>
      <c r="J1607" s="4"/>
    </row>
    <row r="1608" spans="1:10">
      <c r="A1608" s="4">
        <v>44344</v>
      </c>
      <c r="B1608" s="3">
        <v>483709271.24000001</v>
      </c>
      <c r="C1608" s="3">
        <v>1726730625.4400001</v>
      </c>
      <c r="D1608" s="3">
        <v>685937281.53999996</v>
      </c>
      <c r="E1608" s="3">
        <v>-29997</v>
      </c>
      <c r="F1608" s="3">
        <v>1028467965.11</v>
      </c>
      <c r="G1608" s="3">
        <v>1879499029.79</v>
      </c>
      <c r="H1608" s="3">
        <v>367090264</v>
      </c>
      <c r="J1608" s="4"/>
    </row>
    <row r="1609" spans="1:10">
      <c r="A1609" s="4">
        <v>44347</v>
      </c>
      <c r="B1609" s="3">
        <v>482468597.68000001</v>
      </c>
      <c r="C1609" s="3">
        <v>1723879297.6399999</v>
      </c>
      <c r="D1609" s="3">
        <v>686896473.69000006</v>
      </c>
      <c r="E1609" s="3">
        <v>-29997</v>
      </c>
      <c r="F1609" s="3">
        <v>1028332453.1500001</v>
      </c>
      <c r="G1609" s="3">
        <v>1878741746.99</v>
      </c>
      <c r="H1609" s="3">
        <v>366892253.19</v>
      </c>
      <c r="J1609" s="4"/>
    </row>
    <row r="1610" spans="1:10">
      <c r="A1610" s="4">
        <v>44348</v>
      </c>
      <c r="B1610" s="3">
        <v>484266624.74000001</v>
      </c>
      <c r="C1610" s="3">
        <v>1729539999.9000001</v>
      </c>
      <c r="D1610" s="3">
        <v>689796489.78999996</v>
      </c>
      <c r="E1610" s="3">
        <v>-29997</v>
      </c>
      <c r="F1610" s="3">
        <v>1031006922.27</v>
      </c>
      <c r="G1610" s="3">
        <v>1880439792.96</v>
      </c>
      <c r="H1610" s="3">
        <v>366549176.19999999</v>
      </c>
      <c r="J1610" s="4"/>
    </row>
    <row r="1611" spans="1:10">
      <c r="A1611" s="4">
        <v>44350</v>
      </c>
      <c r="B1611" s="3">
        <v>487941219.82999998</v>
      </c>
      <c r="C1611" s="3">
        <v>1739834182.3100002</v>
      </c>
      <c r="D1611" s="3">
        <v>693946047.02999997</v>
      </c>
      <c r="E1611" s="3">
        <v>-29997</v>
      </c>
      <c r="F1611" s="3">
        <v>1034846853.88</v>
      </c>
      <c r="G1611" s="3">
        <v>1882315794.8900001</v>
      </c>
      <c r="H1611" s="3">
        <v>366621948.90000004</v>
      </c>
      <c r="J1611" s="4"/>
    </row>
    <row r="1612" spans="1:10">
      <c r="A1612" s="4">
        <v>44351</v>
      </c>
      <c r="B1612" s="3">
        <v>490961409.58999997</v>
      </c>
      <c r="C1612" s="3">
        <v>1748330622.75</v>
      </c>
      <c r="D1612" s="3">
        <v>698853829.23000002</v>
      </c>
      <c r="E1612" s="3">
        <v>-29997</v>
      </c>
      <c r="F1612" s="3">
        <v>1038872165.89</v>
      </c>
      <c r="G1612" s="3">
        <v>1885509822.04</v>
      </c>
      <c r="H1612" s="3">
        <v>366680338.87</v>
      </c>
      <c r="J1612" s="4"/>
    </row>
    <row r="1613" spans="1:10">
      <c r="A1613" s="4">
        <v>44354</v>
      </c>
      <c r="B1613" s="3">
        <v>492983693.11000001</v>
      </c>
      <c r="C1613" s="3">
        <v>1754586809.5300002</v>
      </c>
      <c r="D1613" s="3">
        <v>701765918.75</v>
      </c>
      <c r="E1613" s="3">
        <v>-29997</v>
      </c>
      <c r="F1613" s="3">
        <v>1040534316.09</v>
      </c>
      <c r="G1613" s="3">
        <v>1885965359.1799998</v>
      </c>
      <c r="H1613" s="3">
        <v>366684192.22999996</v>
      </c>
      <c r="J1613" s="4"/>
    </row>
    <row r="1614" spans="1:10">
      <c r="A1614" s="4">
        <v>44355</v>
      </c>
      <c r="B1614" s="3">
        <v>494066167.81</v>
      </c>
      <c r="C1614" s="3">
        <v>1760291217.4199998</v>
      </c>
      <c r="D1614" s="3">
        <v>705168400.63999999</v>
      </c>
      <c r="E1614" s="3">
        <v>-29997</v>
      </c>
      <c r="F1614" s="3">
        <v>1043744120.4299999</v>
      </c>
      <c r="G1614" s="3">
        <v>1889530528.4399998</v>
      </c>
      <c r="H1614" s="3">
        <v>366805692.87</v>
      </c>
      <c r="J1614" s="4"/>
    </row>
    <row r="1615" spans="1:10">
      <c r="A1615" s="4">
        <v>44356</v>
      </c>
      <c r="B1615" s="3">
        <v>493320910.98000002</v>
      </c>
      <c r="C1615" s="3">
        <v>1761004593.73</v>
      </c>
      <c r="D1615" s="3">
        <v>707460036.78999996</v>
      </c>
      <c r="E1615" s="3">
        <v>-29997</v>
      </c>
      <c r="F1615" s="3">
        <v>1045415010.77</v>
      </c>
      <c r="G1615" s="3">
        <v>1892303179.4100001</v>
      </c>
      <c r="H1615" s="3">
        <v>366586852.88</v>
      </c>
      <c r="J1615" s="4"/>
    </row>
    <row r="1616" spans="1:10">
      <c r="A1616" s="4">
        <v>44357</v>
      </c>
      <c r="B1616" s="3">
        <v>494366615.38</v>
      </c>
      <c r="C1616" s="3">
        <v>1765522120.0199997</v>
      </c>
      <c r="D1616" s="3">
        <v>711996175.80999994</v>
      </c>
      <c r="E1616" s="3">
        <v>-29997</v>
      </c>
      <c r="F1616" s="3">
        <v>1048168085.4100001</v>
      </c>
      <c r="G1616" s="3">
        <v>1893414087.53</v>
      </c>
      <c r="H1616" s="3">
        <v>366183825.92000002</v>
      </c>
      <c r="J1616" s="4"/>
    </row>
    <row r="1617" spans="1:10">
      <c r="A1617" s="4">
        <v>44358</v>
      </c>
      <c r="B1617" s="3">
        <v>497363758.03000003</v>
      </c>
      <c r="C1617" s="3">
        <v>1775664577.4300001</v>
      </c>
      <c r="D1617" s="3">
        <v>716094160.43000007</v>
      </c>
      <c r="E1617" s="3">
        <v>-29997</v>
      </c>
      <c r="F1617" s="3">
        <v>1052243957.28</v>
      </c>
      <c r="G1617" s="3">
        <v>1897696005.1600001</v>
      </c>
      <c r="H1617" s="3">
        <v>366846856.85000002</v>
      </c>
      <c r="J1617" s="4"/>
    </row>
    <row r="1618" spans="1:10">
      <c r="A1618" s="4">
        <v>44361</v>
      </c>
      <c r="B1618" s="3">
        <v>497345138.35000002</v>
      </c>
      <c r="C1618" s="3">
        <v>1774466345</v>
      </c>
      <c r="D1618" s="3">
        <v>716852092.06000006</v>
      </c>
      <c r="E1618" s="3">
        <v>-29997</v>
      </c>
      <c r="F1618" s="3">
        <v>1051927196.2199999</v>
      </c>
      <c r="G1618" s="3">
        <v>1895538993.75</v>
      </c>
      <c r="H1618" s="3">
        <v>366615067.70000005</v>
      </c>
      <c r="J1618" s="4"/>
    </row>
    <row r="1619" spans="1:10">
      <c r="A1619" s="4">
        <v>44362</v>
      </c>
      <c r="B1619" s="3">
        <v>497152348.91000003</v>
      </c>
      <c r="C1619" s="3">
        <v>1774431934.3900001</v>
      </c>
      <c r="D1619" s="3">
        <v>718957348.23000014</v>
      </c>
      <c r="E1619" s="3">
        <v>-29997</v>
      </c>
      <c r="F1619" s="3">
        <v>1052472765.4100001</v>
      </c>
      <c r="G1619" s="3">
        <v>1894099527.27</v>
      </c>
      <c r="H1619" s="3">
        <v>366358101.80000001</v>
      </c>
      <c r="J1619" s="4"/>
    </row>
    <row r="1620" spans="1:10">
      <c r="A1620" s="4">
        <v>44363</v>
      </c>
      <c r="B1620" s="3">
        <v>496086346.25999999</v>
      </c>
      <c r="C1620" s="3">
        <v>1772467926.9600003</v>
      </c>
      <c r="D1620" s="3">
        <v>720478648.75999987</v>
      </c>
      <c r="E1620" s="3">
        <v>-29997</v>
      </c>
      <c r="F1620" s="3">
        <v>1052870008.6200001</v>
      </c>
      <c r="G1620" s="3">
        <v>1894302440.8</v>
      </c>
      <c r="H1620" s="3">
        <v>365976759.5</v>
      </c>
      <c r="J1620" s="4"/>
    </row>
    <row r="1621" spans="1:10">
      <c r="A1621" s="4">
        <v>44364</v>
      </c>
      <c r="B1621" s="3">
        <v>498712728.44999999</v>
      </c>
      <c r="C1621" s="3">
        <v>1780420448.01</v>
      </c>
      <c r="D1621" s="3">
        <v>725512194.63999999</v>
      </c>
      <c r="E1621" s="3">
        <v>-29997</v>
      </c>
      <c r="F1621" s="3">
        <v>1056977043.4999999</v>
      </c>
      <c r="G1621" s="3">
        <v>1892114728.6500001</v>
      </c>
      <c r="H1621" s="3">
        <v>363927704.70999998</v>
      </c>
      <c r="J1621" s="4"/>
    </row>
    <row r="1622" spans="1:10">
      <c r="A1622" s="4">
        <v>44365</v>
      </c>
      <c r="B1622" s="3">
        <v>494808824.19999999</v>
      </c>
      <c r="C1622" s="3">
        <v>1771201604.49</v>
      </c>
      <c r="D1622" s="3">
        <v>723337816.77999997</v>
      </c>
      <c r="E1622" s="3">
        <v>-29997</v>
      </c>
      <c r="F1622" s="3">
        <v>1054479166.3199998</v>
      </c>
      <c r="G1622" s="3">
        <v>1888564149.0700002</v>
      </c>
      <c r="H1622" s="3">
        <v>363635577.16999996</v>
      </c>
      <c r="J1622" s="4"/>
    </row>
    <row r="1623" spans="1:10">
      <c r="A1623" s="4">
        <v>44368</v>
      </c>
      <c r="B1623" s="3">
        <v>495852206.08000004</v>
      </c>
      <c r="C1623" s="3">
        <v>1774658881.4100001</v>
      </c>
      <c r="D1623" s="3">
        <v>725738276.63999999</v>
      </c>
      <c r="E1623" s="3">
        <v>-29997</v>
      </c>
      <c r="F1623" s="3">
        <v>1055652434.78</v>
      </c>
      <c r="G1623" s="3">
        <v>1886761153.1199999</v>
      </c>
      <c r="H1623" s="3">
        <v>363002693.77000004</v>
      </c>
      <c r="J1623" s="4"/>
    </row>
    <row r="1624" spans="1:10">
      <c r="A1624" s="4">
        <v>44369</v>
      </c>
      <c r="B1624" s="3">
        <v>499161535.61000001</v>
      </c>
      <c r="C1624" s="3">
        <v>1782948290.22</v>
      </c>
      <c r="D1624" s="3">
        <v>729824537.60000002</v>
      </c>
      <c r="E1624" s="3">
        <v>-29997</v>
      </c>
      <c r="F1624" s="3">
        <v>1058227326.14</v>
      </c>
      <c r="G1624" s="3">
        <v>1887292596.28</v>
      </c>
      <c r="H1624" s="3">
        <v>363141229.69999999</v>
      </c>
      <c r="J1624" s="4"/>
    </row>
    <row r="1625" spans="1:10">
      <c r="A1625" s="4">
        <v>44370</v>
      </c>
      <c r="B1625" s="3">
        <v>495907338.38</v>
      </c>
      <c r="C1625" s="3">
        <v>1776256147.22</v>
      </c>
      <c r="D1625" s="3">
        <v>729341142.71000004</v>
      </c>
      <c r="E1625" s="3">
        <v>-29997</v>
      </c>
      <c r="F1625" s="3">
        <v>1056691442.0899999</v>
      </c>
      <c r="G1625" s="3">
        <v>1886749387.2</v>
      </c>
      <c r="H1625" s="3">
        <v>363361008.25</v>
      </c>
      <c r="J1625" s="4"/>
    </row>
    <row r="1626" spans="1:10">
      <c r="A1626" s="4">
        <v>44371</v>
      </c>
      <c r="B1626" s="3">
        <v>498582119.50999999</v>
      </c>
      <c r="C1626" s="3">
        <v>1784205671.3299999</v>
      </c>
      <c r="D1626" s="3">
        <v>731974405.81999993</v>
      </c>
      <c r="E1626" s="3">
        <v>-29997</v>
      </c>
      <c r="F1626" s="3">
        <v>1060164922.3199999</v>
      </c>
      <c r="G1626" s="3">
        <v>1889186731.4200001</v>
      </c>
      <c r="H1626" s="3">
        <v>363307050.47000003</v>
      </c>
      <c r="J1626" s="4"/>
    </row>
    <row r="1627" spans="1:10">
      <c r="A1627" s="4">
        <v>44372</v>
      </c>
      <c r="B1627" s="3">
        <v>499798194.60999995</v>
      </c>
      <c r="C1627" s="3">
        <v>1786615830.4699998</v>
      </c>
      <c r="D1627" s="3">
        <v>733973571.87</v>
      </c>
      <c r="E1627" s="3">
        <v>-29997</v>
      </c>
      <c r="F1627" s="3">
        <v>1060924418.3200001</v>
      </c>
      <c r="G1627" s="3">
        <v>1886565502.9100001</v>
      </c>
      <c r="H1627" s="3">
        <v>363035477.41999996</v>
      </c>
      <c r="J1627" s="4"/>
    </row>
    <row r="1628" spans="1:10">
      <c r="A1628" s="4">
        <v>44375</v>
      </c>
      <c r="B1628" s="3">
        <v>500469456.85000002</v>
      </c>
      <c r="C1628" s="3">
        <v>1790184624.4300001</v>
      </c>
      <c r="D1628" s="3">
        <v>735729106.40999997</v>
      </c>
      <c r="E1628" s="3">
        <v>-29997</v>
      </c>
      <c r="F1628" s="3">
        <v>1063066186.89</v>
      </c>
      <c r="G1628" s="3">
        <v>1889500115.6499999</v>
      </c>
      <c r="H1628" s="3">
        <v>363043345.17000002</v>
      </c>
      <c r="J1628" s="4"/>
    </row>
    <row r="1629" spans="1:10">
      <c r="A1629" s="4">
        <v>44376</v>
      </c>
      <c r="B1629" s="3">
        <v>501323155.14999998</v>
      </c>
      <c r="C1629" s="3">
        <v>1793052731.6900001</v>
      </c>
      <c r="D1629" s="3">
        <v>738256048.01999998</v>
      </c>
      <c r="E1629" s="3">
        <v>-29997</v>
      </c>
      <c r="F1629" s="3">
        <v>1064494471.96</v>
      </c>
      <c r="G1629" s="3">
        <v>1889139989.3899999</v>
      </c>
      <c r="H1629" s="3">
        <v>363192076.73000002</v>
      </c>
      <c r="J1629" s="4"/>
    </row>
    <row r="1630" spans="1:10">
      <c r="A1630" s="4">
        <v>44377</v>
      </c>
      <c r="B1630" s="3">
        <v>503129473.89999998</v>
      </c>
      <c r="C1630" s="3">
        <v>1799987563.3500001</v>
      </c>
      <c r="D1630" s="3">
        <v>740515272.67999995</v>
      </c>
      <c r="E1630" s="3">
        <v>-29997</v>
      </c>
      <c r="F1630" s="3">
        <v>1067216357.7199999</v>
      </c>
      <c r="G1630" s="3">
        <v>1895590790.7799997</v>
      </c>
      <c r="H1630" s="3">
        <v>363364406.5</v>
      </c>
      <c r="J1630" s="4"/>
    </row>
    <row r="1631" spans="1:10">
      <c r="A1631" s="4">
        <v>44378</v>
      </c>
      <c r="B1631" s="3">
        <v>504860206.19</v>
      </c>
      <c r="C1631" s="3">
        <v>1805282246.77</v>
      </c>
      <c r="D1631" s="3">
        <v>743239512.38000011</v>
      </c>
      <c r="E1631" s="3">
        <v>-29997</v>
      </c>
      <c r="F1631" s="3">
        <v>1068983591.62</v>
      </c>
      <c r="G1631" s="3">
        <v>1895991569.99</v>
      </c>
      <c r="H1631" s="3">
        <v>363588122.72000003</v>
      </c>
      <c r="J1631" s="4"/>
    </row>
    <row r="1632" spans="1:10">
      <c r="A1632" s="4">
        <v>44379</v>
      </c>
      <c r="B1632" s="3">
        <v>508252334.48000002</v>
      </c>
      <c r="C1632" s="3">
        <v>1814823406.8800001</v>
      </c>
      <c r="D1632" s="3">
        <v>747454720.15999985</v>
      </c>
      <c r="E1632" s="3">
        <v>-29997</v>
      </c>
      <c r="F1632" s="3">
        <v>1073042672.9300001</v>
      </c>
      <c r="G1632" s="3">
        <v>1900144915.8099999</v>
      </c>
      <c r="H1632" s="3">
        <v>364058877.38</v>
      </c>
      <c r="J1632" s="4"/>
    </row>
    <row r="1633" spans="1:10">
      <c r="A1633" s="4">
        <v>44382</v>
      </c>
      <c r="B1633" s="3">
        <v>509023530.19000006</v>
      </c>
      <c r="C1633" s="3">
        <v>1816777320.0400002</v>
      </c>
      <c r="D1633" s="3">
        <v>751572013.73000002</v>
      </c>
      <c r="E1633" s="3">
        <v>-29997</v>
      </c>
      <c r="F1633" s="3">
        <v>1074390426.01</v>
      </c>
      <c r="G1633" s="3">
        <v>1899765230.9300001</v>
      </c>
      <c r="H1633" s="3">
        <v>364040849.01999998</v>
      </c>
      <c r="J1633" s="4"/>
    </row>
    <row r="1634" spans="1:10">
      <c r="A1634" s="4">
        <v>44383</v>
      </c>
      <c r="B1634" s="3">
        <v>509093428.21000004</v>
      </c>
      <c r="C1634" s="3">
        <v>1821201763.6800001</v>
      </c>
      <c r="D1634" s="3">
        <v>754169708.55999994</v>
      </c>
      <c r="E1634" s="3">
        <v>-29997</v>
      </c>
      <c r="F1634" s="3">
        <v>1077437493.3700001</v>
      </c>
      <c r="G1634" s="3">
        <v>1905908647.7</v>
      </c>
      <c r="H1634" s="3">
        <v>364278324.94000006</v>
      </c>
      <c r="J1634" s="4"/>
    </row>
    <row r="1635" spans="1:10">
      <c r="A1635" s="4">
        <v>44384</v>
      </c>
      <c r="B1635" s="3">
        <v>511561756.54000002</v>
      </c>
      <c r="C1635" s="3">
        <v>1829321797.49</v>
      </c>
      <c r="D1635" s="3">
        <v>759414316.8900001</v>
      </c>
      <c r="E1635" s="3">
        <v>-29997</v>
      </c>
      <c r="F1635" s="3">
        <v>1082091499.3799999</v>
      </c>
      <c r="G1635" s="3">
        <v>1909775070.6900001</v>
      </c>
      <c r="H1635" s="3">
        <v>364640426.19</v>
      </c>
      <c r="J1635" s="4"/>
    </row>
    <row r="1636" spans="1:10">
      <c r="A1636" s="4">
        <v>44385</v>
      </c>
      <c r="B1636" s="3">
        <v>505191851.19</v>
      </c>
      <c r="C1636" s="3">
        <v>1814682314.9799998</v>
      </c>
      <c r="D1636" s="3">
        <v>757491923.32999992</v>
      </c>
      <c r="E1636" s="3">
        <v>-29997</v>
      </c>
      <c r="F1636" s="3">
        <v>1079008066.28</v>
      </c>
      <c r="G1636" s="3">
        <v>1906994804.4000001</v>
      </c>
      <c r="H1636" s="3">
        <v>365438760.16999996</v>
      </c>
      <c r="J1636" s="4"/>
    </row>
    <row r="1637" spans="1:10">
      <c r="A1637" s="4">
        <v>44386</v>
      </c>
      <c r="B1637" s="3">
        <v>508901458.55000001</v>
      </c>
      <c r="C1637" s="3">
        <v>1824237193.6700001</v>
      </c>
      <c r="D1637" s="3">
        <v>762520766.95999992</v>
      </c>
      <c r="E1637" s="3">
        <v>-29997</v>
      </c>
      <c r="F1637" s="3">
        <v>1083080142.4100001</v>
      </c>
      <c r="G1637" s="3">
        <v>1909082129.47</v>
      </c>
      <c r="H1637" s="3">
        <v>364925677.20000005</v>
      </c>
      <c r="J1637" s="4"/>
    </row>
    <row r="1638" spans="1:10">
      <c r="A1638" s="4">
        <v>44389</v>
      </c>
      <c r="B1638" s="3">
        <v>510980754.75</v>
      </c>
      <c r="C1638" s="3">
        <v>1831430981.1700001</v>
      </c>
      <c r="D1638" s="3">
        <v>766181419.65999997</v>
      </c>
      <c r="E1638" s="3">
        <v>-29997</v>
      </c>
      <c r="F1638" s="3">
        <v>1086781634.5</v>
      </c>
      <c r="G1638" s="3">
        <v>1911225601.45</v>
      </c>
      <c r="H1638" s="3">
        <v>365265854.04000002</v>
      </c>
      <c r="J1638" s="4"/>
    </row>
    <row r="1639" spans="1:10">
      <c r="A1639" s="4">
        <v>44390</v>
      </c>
      <c r="B1639" s="3">
        <v>511308393.94</v>
      </c>
      <c r="C1639" s="3">
        <v>1834431654.1899998</v>
      </c>
      <c r="D1639" s="3">
        <v>768452578.86000001</v>
      </c>
      <c r="E1639" s="3">
        <v>-29997</v>
      </c>
      <c r="F1639" s="3">
        <v>1089371005.47</v>
      </c>
      <c r="G1639" s="3">
        <v>1912784557.3200002</v>
      </c>
      <c r="H1639" s="3">
        <v>365390249.42999995</v>
      </c>
      <c r="J1639" s="4"/>
    </row>
    <row r="1640" spans="1:10">
      <c r="A1640" s="4">
        <v>44391</v>
      </c>
      <c r="B1640" s="3">
        <v>511512017.93000001</v>
      </c>
      <c r="C1640" s="3">
        <v>1835953101.1400001</v>
      </c>
      <c r="D1640" s="3">
        <v>770307586.15999997</v>
      </c>
      <c r="E1640" s="3">
        <v>-29997</v>
      </c>
      <c r="F1640" s="3">
        <v>1091262181.9000001</v>
      </c>
      <c r="G1640" s="3">
        <v>1913958959.1000001</v>
      </c>
      <c r="H1640" s="3">
        <v>365005695.27999997</v>
      </c>
      <c r="J1640" s="4"/>
    </row>
    <row r="1641" spans="1:10">
      <c r="A1641" s="4">
        <v>44392</v>
      </c>
      <c r="B1641" s="3">
        <v>509199370.31</v>
      </c>
      <c r="C1641" s="3">
        <v>1829071458.74</v>
      </c>
      <c r="D1641" s="3">
        <v>768986202.06000006</v>
      </c>
      <c r="E1641" s="3">
        <v>-29997</v>
      </c>
      <c r="F1641" s="3">
        <v>1089955029.7499998</v>
      </c>
      <c r="G1641" s="3">
        <v>1913710205.3199999</v>
      </c>
      <c r="H1641" s="3">
        <v>365424435.39999998</v>
      </c>
      <c r="J1641" s="4"/>
    </row>
    <row r="1642" spans="1:10">
      <c r="A1642" s="4">
        <v>44393</v>
      </c>
      <c r="B1642" s="3">
        <v>507058718.30000001</v>
      </c>
      <c r="C1642" s="3">
        <v>1826218822.1900001</v>
      </c>
      <c r="D1642" s="3">
        <v>770553660.14999998</v>
      </c>
      <c r="E1642" s="3">
        <v>-29997</v>
      </c>
      <c r="F1642" s="3">
        <v>1089142669.74</v>
      </c>
      <c r="G1642" s="3">
        <v>1910051237.3699999</v>
      </c>
      <c r="H1642" s="3">
        <v>365390307.47000003</v>
      </c>
      <c r="J1642" s="4"/>
    </row>
    <row r="1643" spans="1:10">
      <c r="A1643" s="4">
        <v>44396</v>
      </c>
      <c r="B1643" s="3">
        <v>500490256.12</v>
      </c>
      <c r="C1643" s="3">
        <v>1812508437.9100001</v>
      </c>
      <c r="D1643" s="3">
        <v>767892418.55999994</v>
      </c>
      <c r="E1643" s="3">
        <v>-29997</v>
      </c>
      <c r="F1643" s="3">
        <v>1086549430.3900001</v>
      </c>
      <c r="G1643" s="3">
        <v>1908982791.2299998</v>
      </c>
      <c r="H1643" s="3">
        <v>363584080.31</v>
      </c>
      <c r="J1643" s="4"/>
    </row>
    <row r="1644" spans="1:10">
      <c r="A1644" s="4">
        <v>44397</v>
      </c>
      <c r="B1644" s="3">
        <v>505011442.53999996</v>
      </c>
      <c r="C1644" s="3">
        <v>1824984621.71</v>
      </c>
      <c r="D1644" s="3">
        <v>773898335.26999998</v>
      </c>
      <c r="E1644" s="3">
        <v>-29997</v>
      </c>
      <c r="F1644" s="3">
        <v>1091392964.6899998</v>
      </c>
      <c r="G1644" s="3">
        <v>1913368171.5800002</v>
      </c>
      <c r="H1644" s="3">
        <v>363520957.96000004</v>
      </c>
      <c r="J1644" s="4"/>
    </row>
    <row r="1645" spans="1:10">
      <c r="A1645" s="4">
        <v>44398</v>
      </c>
      <c r="B1645" s="3">
        <v>508499698.21000004</v>
      </c>
      <c r="C1645" s="3">
        <v>1833256301.27</v>
      </c>
      <c r="D1645" s="3">
        <v>777778203.72000003</v>
      </c>
      <c r="E1645" s="3">
        <v>-29997</v>
      </c>
      <c r="F1645" s="3">
        <v>1094160161.0900002</v>
      </c>
      <c r="G1645" s="3">
        <v>1914354395.3199999</v>
      </c>
      <c r="H1645" s="3">
        <v>363646801.38999999</v>
      </c>
      <c r="J1645" s="4"/>
    </row>
    <row r="1646" spans="1:10">
      <c r="A1646" s="4">
        <v>44399</v>
      </c>
      <c r="B1646" s="3">
        <v>509402076.98000002</v>
      </c>
      <c r="C1646" s="3">
        <v>1837332659.7599998</v>
      </c>
      <c r="D1646" s="3">
        <v>779517110.12</v>
      </c>
      <c r="E1646" s="3">
        <v>-29997</v>
      </c>
      <c r="F1646" s="3">
        <v>1096550381.53</v>
      </c>
      <c r="G1646" s="3">
        <v>1918582171.26</v>
      </c>
      <c r="H1646" s="3">
        <v>365359320.88</v>
      </c>
      <c r="J1646" s="4"/>
    </row>
    <row r="1647" spans="1:10">
      <c r="A1647" s="4">
        <v>44400</v>
      </c>
      <c r="B1647" s="3">
        <v>513185890.85000002</v>
      </c>
      <c r="C1647" s="3">
        <v>1846965167.1900001</v>
      </c>
      <c r="D1647" s="3">
        <v>784383652.51999998</v>
      </c>
      <c r="E1647" s="3">
        <v>-29997</v>
      </c>
      <c r="F1647" s="3">
        <v>1100205233.5500002</v>
      </c>
      <c r="G1647" s="3">
        <v>1921211909.76</v>
      </c>
      <c r="H1647" s="3">
        <v>365445602.48000002</v>
      </c>
      <c r="J1647" s="4"/>
    </row>
    <row r="1648" spans="1:10">
      <c r="A1648" s="4">
        <v>44403</v>
      </c>
      <c r="B1648" s="3">
        <v>513207954.60000002</v>
      </c>
      <c r="C1648" s="3">
        <v>1847976601.9299998</v>
      </c>
      <c r="D1648" s="3">
        <v>785651309.4000001</v>
      </c>
      <c r="E1648" s="3">
        <v>-29997</v>
      </c>
      <c r="F1648" s="3">
        <v>1100850441.8799999</v>
      </c>
      <c r="G1648" s="3">
        <v>1920921730.6199999</v>
      </c>
      <c r="H1648" s="3">
        <v>365211595.49000001</v>
      </c>
      <c r="J1648" s="4"/>
    </row>
    <row r="1649" spans="1:10">
      <c r="A1649" s="4">
        <v>44404</v>
      </c>
      <c r="B1649" s="3">
        <v>510712205.74000001</v>
      </c>
      <c r="C1649" s="3">
        <v>1843128420.8299999</v>
      </c>
      <c r="D1649" s="3">
        <v>786349036.37</v>
      </c>
      <c r="E1649" s="3">
        <v>-29997</v>
      </c>
      <c r="F1649" s="3">
        <v>1100480164.1799998</v>
      </c>
      <c r="G1649" s="3">
        <v>1921612992.52</v>
      </c>
      <c r="H1649" s="3">
        <v>365210280.06</v>
      </c>
      <c r="J1649" s="4"/>
    </row>
    <row r="1650" spans="1:10">
      <c r="A1650" s="4">
        <v>44405</v>
      </c>
      <c r="B1650" s="3">
        <v>512694955.29999995</v>
      </c>
      <c r="C1650" s="3">
        <v>1847535932.1600001</v>
      </c>
      <c r="D1650" s="3">
        <v>788359511.82999992</v>
      </c>
      <c r="E1650" s="3">
        <v>-29997</v>
      </c>
      <c r="F1650" s="3">
        <v>1102220349.4400001</v>
      </c>
      <c r="G1650" s="3">
        <v>1922670334.4100001</v>
      </c>
      <c r="H1650" s="3">
        <v>365223165.86000001</v>
      </c>
      <c r="J1650" s="4"/>
    </row>
    <row r="1651" spans="1:10">
      <c r="A1651" s="4">
        <v>44406</v>
      </c>
      <c r="B1651" s="3">
        <v>514131244.33999997</v>
      </c>
      <c r="C1651" s="3">
        <v>1851381201.3000002</v>
      </c>
      <c r="D1651" s="3">
        <v>789902938</v>
      </c>
      <c r="E1651" s="3">
        <v>-29997</v>
      </c>
      <c r="F1651" s="3">
        <v>1104067056.0500002</v>
      </c>
      <c r="G1651" s="3">
        <v>1924492910.75</v>
      </c>
      <c r="H1651" s="3">
        <v>365394649.46000004</v>
      </c>
      <c r="J1651" s="4"/>
    </row>
    <row r="1652" spans="1:10">
      <c r="A1652" s="4">
        <v>44407</v>
      </c>
      <c r="B1652" s="3">
        <v>511344143.25</v>
      </c>
      <c r="C1652" s="3">
        <v>1850831137.05</v>
      </c>
      <c r="D1652" s="3">
        <v>791081631.96000004</v>
      </c>
      <c r="E1652" s="3">
        <v>-29997</v>
      </c>
      <c r="F1652" s="3">
        <v>1104927384.3900001</v>
      </c>
      <c r="G1652" s="3">
        <v>1925853899.55</v>
      </c>
      <c r="H1652" s="3">
        <v>365399213.49000001</v>
      </c>
      <c r="J1652" s="4"/>
    </row>
    <row r="1653" spans="1:10">
      <c r="A1653" s="4">
        <v>44410</v>
      </c>
      <c r="B1653" s="3">
        <v>512683105.83000004</v>
      </c>
      <c r="C1653" s="3">
        <v>1855774841.26</v>
      </c>
      <c r="D1653" s="3">
        <v>794127712.25000012</v>
      </c>
      <c r="E1653" s="3">
        <v>-29997</v>
      </c>
      <c r="F1653" s="3">
        <v>1108505872.4200001</v>
      </c>
      <c r="G1653" s="3">
        <v>1929736478.52</v>
      </c>
      <c r="H1653" s="3">
        <v>366288501.26999998</v>
      </c>
      <c r="J1653" s="4"/>
    </row>
    <row r="1654" spans="1:10">
      <c r="A1654" s="4">
        <v>44411</v>
      </c>
      <c r="B1654" s="3">
        <v>515667136.98000002</v>
      </c>
      <c r="C1654" s="3">
        <v>1863382582.23</v>
      </c>
      <c r="D1654" s="3">
        <v>797440584.49000001</v>
      </c>
      <c r="E1654" s="3">
        <v>-29997</v>
      </c>
      <c r="F1654" s="3">
        <v>1111379100.52</v>
      </c>
      <c r="G1654" s="3">
        <v>1931791342.22</v>
      </c>
      <c r="H1654" s="3">
        <v>366257600.80000001</v>
      </c>
      <c r="J1654" s="4"/>
    </row>
    <row r="1655" spans="1:10">
      <c r="A1655" s="4">
        <v>44412</v>
      </c>
      <c r="B1655" s="3">
        <v>515630338.69</v>
      </c>
      <c r="C1655" s="3">
        <v>1864937574.76</v>
      </c>
      <c r="D1655" s="3">
        <v>799930039.26999998</v>
      </c>
      <c r="E1655" s="3">
        <v>-29997</v>
      </c>
      <c r="F1655" s="3">
        <v>1113008356.1499999</v>
      </c>
      <c r="G1655" s="3">
        <v>1934070402.8399999</v>
      </c>
      <c r="H1655" s="3">
        <v>366482154.93000001</v>
      </c>
      <c r="J1655" s="4"/>
    </row>
    <row r="1656" spans="1:10">
      <c r="A1656" s="4">
        <v>44413</v>
      </c>
      <c r="B1656" s="3">
        <v>518073702.75</v>
      </c>
      <c r="C1656" s="3">
        <v>1873716590.1199999</v>
      </c>
      <c r="D1656" s="3">
        <v>804085556.38</v>
      </c>
      <c r="E1656" s="3">
        <v>-29997</v>
      </c>
      <c r="F1656" s="3">
        <v>1116699999.5999999</v>
      </c>
      <c r="G1656" s="3">
        <v>1937425454.99</v>
      </c>
      <c r="H1656" s="3">
        <v>367093375.23000002</v>
      </c>
      <c r="J1656" s="4"/>
    </row>
    <row r="1657" spans="1:10">
      <c r="A1657" s="4">
        <v>44414</v>
      </c>
      <c r="B1657" s="3">
        <v>521853084.62999994</v>
      </c>
      <c r="C1657" s="3">
        <v>1881376537.21</v>
      </c>
      <c r="D1657" s="3">
        <v>808764258.02999997</v>
      </c>
      <c r="E1657" s="3">
        <v>-29997</v>
      </c>
      <c r="F1657" s="3">
        <v>1119427424.9300001</v>
      </c>
      <c r="G1657" s="3">
        <v>1936509662.48</v>
      </c>
      <c r="H1657" s="3">
        <v>367690273.99000001</v>
      </c>
      <c r="J1657" s="4"/>
    </row>
    <row r="1658" spans="1:10">
      <c r="A1658" s="4">
        <v>44417</v>
      </c>
      <c r="B1658" s="3">
        <v>522397223.57999998</v>
      </c>
      <c r="C1658" s="3">
        <v>1884385699.8499999</v>
      </c>
      <c r="D1658" s="3">
        <v>811392454.70000005</v>
      </c>
      <c r="E1658" s="3">
        <v>-29997</v>
      </c>
      <c r="F1658" s="3">
        <v>1121670083.1900001</v>
      </c>
      <c r="G1658" s="3">
        <v>1938380051.46</v>
      </c>
      <c r="H1658" s="3">
        <v>367661944.55000001</v>
      </c>
      <c r="J1658" s="4"/>
    </row>
    <row r="1659" spans="1:10">
      <c r="A1659" s="4">
        <v>44418</v>
      </c>
      <c r="B1659" s="3">
        <v>524198639.28000003</v>
      </c>
      <c r="C1659" s="3">
        <v>1890606131.6100001</v>
      </c>
      <c r="D1659" s="3">
        <v>815377750.22000003</v>
      </c>
      <c r="E1659" s="3">
        <v>-29997</v>
      </c>
      <c r="F1659" s="3">
        <v>1124559756.1699998</v>
      </c>
      <c r="G1659" s="3">
        <v>1941120380.3499999</v>
      </c>
      <c r="H1659" s="3">
        <v>367597067.17000002</v>
      </c>
      <c r="J1659" s="4"/>
    </row>
    <row r="1660" spans="1:10">
      <c r="A1660" s="4">
        <v>44419</v>
      </c>
      <c r="B1660" s="3">
        <v>527136785.88999999</v>
      </c>
      <c r="C1660" s="3">
        <v>1897622182.0899999</v>
      </c>
      <c r="D1660" s="3">
        <v>819749883.40999997</v>
      </c>
      <c r="E1660" s="3">
        <v>-29997</v>
      </c>
      <c r="F1660" s="3">
        <v>1127720348.2800002</v>
      </c>
      <c r="G1660" s="3">
        <v>1942214083.49</v>
      </c>
      <c r="H1660" s="3">
        <v>367517250.12</v>
      </c>
      <c r="J1660" s="4"/>
    </row>
    <row r="1661" spans="1:10">
      <c r="A1661" s="4">
        <v>44420</v>
      </c>
      <c r="B1661" s="3">
        <v>528676228.10999995</v>
      </c>
      <c r="C1661" s="3">
        <v>1901797481.8600001</v>
      </c>
      <c r="D1661" s="3">
        <v>823240974.27999997</v>
      </c>
      <c r="E1661" s="3">
        <v>-29997</v>
      </c>
      <c r="F1661" s="3">
        <v>1130217620.1300001</v>
      </c>
      <c r="G1661" s="3">
        <v>1944242298.4799998</v>
      </c>
      <c r="H1661" s="3">
        <v>368140166.11000001</v>
      </c>
      <c r="J1661" s="4"/>
    </row>
    <row r="1662" spans="1:10">
      <c r="A1662" s="4">
        <v>44421</v>
      </c>
      <c r="B1662" s="3">
        <v>528790949.47000003</v>
      </c>
      <c r="C1662" s="3">
        <v>1903511549.8500001</v>
      </c>
      <c r="D1662" s="3">
        <v>825397896.62</v>
      </c>
      <c r="E1662" s="3">
        <v>-29997</v>
      </c>
      <c r="F1662" s="3">
        <v>1131326892.2</v>
      </c>
      <c r="G1662" s="3">
        <v>1945433956.5900002</v>
      </c>
      <c r="H1662" s="3">
        <v>368280379.88</v>
      </c>
      <c r="J1662" s="4"/>
    </row>
    <row r="1663" spans="1:10">
      <c r="A1663" s="4">
        <v>44424</v>
      </c>
      <c r="B1663" s="3">
        <v>528266383.35000002</v>
      </c>
      <c r="C1663" s="3">
        <v>1902529164.0899999</v>
      </c>
      <c r="D1663" s="3">
        <v>826826966.51999998</v>
      </c>
      <c r="E1663" s="3">
        <v>-29997</v>
      </c>
      <c r="F1663" s="3">
        <v>1131612714.21</v>
      </c>
      <c r="G1663" s="3">
        <v>1944715934.6300001</v>
      </c>
      <c r="H1663" s="3">
        <v>368149998.73999995</v>
      </c>
      <c r="J1663" s="4"/>
    </row>
    <row r="1664" spans="1:10">
      <c r="A1664" s="4">
        <v>44425</v>
      </c>
      <c r="B1664" s="3">
        <v>527117335.94</v>
      </c>
      <c r="C1664" s="3">
        <v>1900168324.04</v>
      </c>
      <c r="D1664" s="3">
        <v>827931320.94000006</v>
      </c>
      <c r="E1664" s="3">
        <v>-29997</v>
      </c>
      <c r="F1664" s="3">
        <v>1131370395.3300002</v>
      </c>
      <c r="G1664" s="3">
        <v>1944227542.73</v>
      </c>
      <c r="H1664" s="3">
        <v>368009419.36000001</v>
      </c>
      <c r="J1664" s="4"/>
    </row>
    <row r="1665" spans="1:10">
      <c r="A1665" s="4">
        <v>44426</v>
      </c>
      <c r="B1665" s="3">
        <v>526812629.29999995</v>
      </c>
      <c r="C1665" s="3">
        <v>1899798359.9000001</v>
      </c>
      <c r="D1665" s="3">
        <v>828491491.1400001</v>
      </c>
      <c r="E1665" s="3">
        <v>-29997</v>
      </c>
      <c r="F1665" s="3">
        <v>1133015331.48</v>
      </c>
      <c r="G1665" s="3">
        <v>1944666441.3100002</v>
      </c>
      <c r="H1665" s="3">
        <v>366777087.51999998</v>
      </c>
      <c r="J1665" s="4"/>
    </row>
    <row r="1666" spans="1:10">
      <c r="A1666" s="4">
        <v>44427</v>
      </c>
      <c r="B1666" s="3">
        <v>525631187.24000001</v>
      </c>
      <c r="C1666" s="3">
        <v>1897777709.29</v>
      </c>
      <c r="D1666" s="3">
        <v>829492244.17000008</v>
      </c>
      <c r="E1666" s="3">
        <v>-29997</v>
      </c>
      <c r="F1666" s="3">
        <v>1133269712.3000002</v>
      </c>
      <c r="G1666" s="3">
        <v>1945006709.6600001</v>
      </c>
      <c r="H1666" s="3">
        <v>366918642.5</v>
      </c>
      <c r="J1666" s="4"/>
    </row>
    <row r="1667" spans="1:10">
      <c r="A1667" s="4">
        <v>44428</v>
      </c>
      <c r="B1667" s="3">
        <v>527586548.62</v>
      </c>
      <c r="C1667" s="3">
        <v>1902797744.3199999</v>
      </c>
      <c r="D1667" s="3">
        <v>831869226.15999997</v>
      </c>
      <c r="E1667" s="3">
        <v>-29997</v>
      </c>
      <c r="F1667" s="3">
        <v>1135105548.0800002</v>
      </c>
      <c r="G1667" s="3">
        <v>1946944592.8900001</v>
      </c>
      <c r="H1667" s="3">
        <v>367106203.42000002</v>
      </c>
      <c r="J1667" s="4"/>
    </row>
    <row r="1668" spans="1:10">
      <c r="A1668" s="4">
        <v>44431</v>
      </c>
      <c r="B1668" s="3">
        <v>529417441.81999999</v>
      </c>
      <c r="C1668" s="3">
        <v>1907624551.45</v>
      </c>
      <c r="D1668" s="3">
        <v>834193670.03999996</v>
      </c>
      <c r="E1668" s="3">
        <v>-29997</v>
      </c>
      <c r="F1668" s="3">
        <v>1136538981.1299999</v>
      </c>
      <c r="G1668" s="3">
        <v>1947475440.3600001</v>
      </c>
      <c r="H1668" s="3">
        <v>367477972.45000005</v>
      </c>
      <c r="J1668" s="4"/>
    </row>
    <row r="1669" spans="1:10">
      <c r="A1669" s="4">
        <v>44432</v>
      </c>
      <c r="B1669" s="3">
        <v>529439657.05000001</v>
      </c>
      <c r="C1669" s="3">
        <v>1908276855.54</v>
      </c>
      <c r="D1669" s="3">
        <v>836628651.04999995</v>
      </c>
      <c r="E1669" s="3">
        <v>-29997</v>
      </c>
      <c r="F1669" s="3">
        <v>1137625122.1700001</v>
      </c>
      <c r="G1669" s="3">
        <v>1948437469.8800001</v>
      </c>
      <c r="H1669" s="3">
        <v>367594753.27999997</v>
      </c>
      <c r="J1669" s="4"/>
    </row>
    <row r="1670" spans="1:10">
      <c r="A1670" s="4">
        <v>44433</v>
      </c>
      <c r="B1670" s="3">
        <v>530508590.22999996</v>
      </c>
      <c r="C1670" s="3">
        <v>1908191361.9399998</v>
      </c>
      <c r="D1670" s="3">
        <v>837818652.60000002</v>
      </c>
      <c r="E1670" s="3">
        <v>-29997</v>
      </c>
      <c r="F1670" s="3">
        <v>1137085548.5599999</v>
      </c>
      <c r="G1670" s="3">
        <v>1944122701.28</v>
      </c>
      <c r="H1670" s="3">
        <v>367537389.21999997</v>
      </c>
      <c r="J1670" s="4"/>
    </row>
    <row r="1671" spans="1:10">
      <c r="A1671" s="4">
        <v>44434</v>
      </c>
      <c r="B1671" s="3">
        <v>528451395.50999999</v>
      </c>
      <c r="C1671" s="3">
        <v>1902004909.9200001</v>
      </c>
      <c r="D1671" s="3">
        <v>837561362.11000001</v>
      </c>
      <c r="E1671" s="3">
        <v>-29997</v>
      </c>
      <c r="F1671" s="3">
        <v>1135717969.46</v>
      </c>
      <c r="G1671" s="3">
        <v>1942649285.6500001</v>
      </c>
      <c r="H1671" s="3">
        <v>367905876.75</v>
      </c>
      <c r="J1671" s="4"/>
    </row>
    <row r="1672" spans="1:10">
      <c r="A1672" s="4">
        <v>44435</v>
      </c>
      <c r="B1672" s="3">
        <v>528925595.87</v>
      </c>
      <c r="C1672" s="3">
        <v>1905690943.04</v>
      </c>
      <c r="D1672" s="3">
        <v>840406849.69999993</v>
      </c>
      <c r="E1672" s="3">
        <v>-29997</v>
      </c>
      <c r="F1672" s="3">
        <v>1137899041.6199999</v>
      </c>
      <c r="G1672" s="3">
        <v>1945863406.71</v>
      </c>
      <c r="H1672" s="3">
        <v>367901229.28000003</v>
      </c>
      <c r="J1672" s="4"/>
    </row>
    <row r="1673" spans="1:10">
      <c r="A1673" s="4">
        <v>44438</v>
      </c>
      <c r="B1673" s="3">
        <v>529750277.44000006</v>
      </c>
      <c r="C1673" s="3">
        <v>1909108579.0200002</v>
      </c>
      <c r="D1673" s="3">
        <v>842968266.17999995</v>
      </c>
      <c r="E1673" s="3">
        <v>-29997</v>
      </c>
      <c r="F1673" s="3">
        <v>1139581133.2</v>
      </c>
      <c r="G1673" s="3">
        <v>1947833184.8199999</v>
      </c>
      <c r="H1673" s="3">
        <v>367906018.12</v>
      </c>
      <c r="J1673" s="4"/>
    </row>
    <row r="1674" spans="1:10">
      <c r="A1674" s="4">
        <v>44439</v>
      </c>
      <c r="B1674" s="3">
        <v>529062264.27999997</v>
      </c>
      <c r="C1674" s="3">
        <v>1905979760.1700001</v>
      </c>
      <c r="D1674" s="3">
        <v>842945259.91999996</v>
      </c>
      <c r="E1674" s="3">
        <v>-29997</v>
      </c>
      <c r="F1674" s="3">
        <v>1138234042.6600001</v>
      </c>
      <c r="G1674" s="3">
        <v>1943636554.76</v>
      </c>
      <c r="H1674" s="3">
        <v>367880737.41000003</v>
      </c>
      <c r="J1674" s="4"/>
    </row>
    <row r="1675" spans="1:10">
      <c r="A1675" s="4">
        <v>44440</v>
      </c>
      <c r="B1675" s="3">
        <v>529130625.94999999</v>
      </c>
      <c r="C1675" s="3">
        <v>1906395977.72</v>
      </c>
      <c r="D1675" s="3">
        <v>844288808.59000015</v>
      </c>
      <c r="E1675" s="3">
        <v>-29997</v>
      </c>
      <c r="F1675" s="3">
        <v>1139113221.75</v>
      </c>
      <c r="G1675" s="3">
        <v>1944077198.6999998</v>
      </c>
      <c r="H1675" s="3">
        <v>367983363.03999996</v>
      </c>
      <c r="J1675" s="4"/>
    </row>
    <row r="1676" spans="1:10">
      <c r="A1676" s="4">
        <v>44441</v>
      </c>
      <c r="B1676" s="3">
        <v>529701789.51999998</v>
      </c>
      <c r="C1676" s="3">
        <v>1909697090.1700001</v>
      </c>
      <c r="D1676" s="3">
        <v>846208253.08000004</v>
      </c>
      <c r="E1676" s="3">
        <v>-29997</v>
      </c>
      <c r="F1676" s="3">
        <v>1141060743.8700001</v>
      </c>
      <c r="G1676" s="3">
        <v>1946005143.5599999</v>
      </c>
      <c r="H1676" s="3">
        <v>368320608.10000002</v>
      </c>
      <c r="J1676" s="4"/>
    </row>
    <row r="1677" spans="1:10">
      <c r="A1677" s="4">
        <v>44442</v>
      </c>
      <c r="B1677" s="3">
        <v>530812788.51999998</v>
      </c>
      <c r="C1677" s="3">
        <v>1912128775.5800002</v>
      </c>
      <c r="D1677" s="3">
        <v>848946768.54999995</v>
      </c>
      <c r="E1677" s="3">
        <v>-29997</v>
      </c>
      <c r="F1677" s="3">
        <v>1141922510.23</v>
      </c>
      <c r="G1677" s="3">
        <v>1945636563.1700001</v>
      </c>
      <c r="H1677" s="3">
        <v>368184483.01999998</v>
      </c>
      <c r="J1677" s="4"/>
    </row>
    <row r="1678" spans="1:10">
      <c r="A1678" s="4">
        <v>44445</v>
      </c>
      <c r="B1678" s="3">
        <v>532643983.56999993</v>
      </c>
      <c r="C1678" s="3">
        <v>1919447540.26</v>
      </c>
      <c r="D1678" s="3">
        <v>853503305.42999995</v>
      </c>
      <c r="E1678" s="3">
        <v>-29997</v>
      </c>
      <c r="F1678" s="3">
        <v>1145370336.7399998</v>
      </c>
      <c r="G1678" s="3">
        <v>1949065821.22</v>
      </c>
      <c r="H1678" s="3">
        <v>368281871.29000002</v>
      </c>
      <c r="J1678" s="4"/>
    </row>
    <row r="1679" spans="1:10">
      <c r="A1679" s="4">
        <v>44446</v>
      </c>
      <c r="B1679" s="3">
        <v>531645786.38999999</v>
      </c>
      <c r="C1679" s="3">
        <v>1916147800.25</v>
      </c>
      <c r="D1679" s="3">
        <v>854350513.02999997</v>
      </c>
      <c r="E1679" s="3">
        <v>-29997</v>
      </c>
      <c r="F1679" s="3">
        <v>1144858380.71</v>
      </c>
      <c r="G1679" s="3">
        <v>1945834467.1800001</v>
      </c>
      <c r="H1679" s="3">
        <v>368174263.93000001</v>
      </c>
      <c r="J1679" s="4"/>
    </row>
    <row r="1680" spans="1:10">
      <c r="A1680" s="4">
        <v>44447</v>
      </c>
      <c r="B1680" s="3">
        <v>532139464.00999999</v>
      </c>
      <c r="C1680" s="3">
        <v>1918323231.6999998</v>
      </c>
      <c r="D1680" s="3">
        <v>856554019.71999991</v>
      </c>
      <c r="E1680" s="3">
        <v>-29997</v>
      </c>
      <c r="F1680" s="3">
        <v>1145963515.4799998</v>
      </c>
      <c r="G1680" s="3">
        <v>1946457918.25</v>
      </c>
      <c r="H1680" s="3">
        <v>368375674.52999997</v>
      </c>
      <c r="J1680" s="4"/>
    </row>
    <row r="1681" spans="1:10">
      <c r="A1681" s="4">
        <v>44448</v>
      </c>
      <c r="B1681" s="3">
        <v>529682201.23000002</v>
      </c>
      <c r="C1681" s="3">
        <v>1915114849.55</v>
      </c>
      <c r="D1681" s="3">
        <v>857892785.44999993</v>
      </c>
      <c r="E1681" s="3">
        <v>-29997</v>
      </c>
      <c r="F1681" s="3">
        <v>1146810939.6199999</v>
      </c>
      <c r="G1681" s="3">
        <v>1950836097.1700001</v>
      </c>
      <c r="H1681" s="3">
        <v>368615284.32000005</v>
      </c>
      <c r="J1681" s="4"/>
    </row>
    <row r="1682" spans="1:10">
      <c r="A1682" s="4">
        <v>44449</v>
      </c>
      <c r="B1682" s="3">
        <v>528061399.97999996</v>
      </c>
      <c r="C1682" s="3">
        <v>1911527669.3399999</v>
      </c>
      <c r="D1682" s="3">
        <v>858129754.01000011</v>
      </c>
      <c r="E1682" s="3">
        <v>-29997</v>
      </c>
      <c r="F1682" s="3">
        <v>1146235722.5699999</v>
      </c>
      <c r="G1682" s="3">
        <v>1948867474.6200001</v>
      </c>
      <c r="H1682" s="3">
        <v>368342024.78999996</v>
      </c>
      <c r="J1682" s="4"/>
    </row>
    <row r="1683" spans="1:10">
      <c r="A1683" s="4">
        <v>44452</v>
      </c>
      <c r="B1683" s="3">
        <v>528852804.99999994</v>
      </c>
      <c r="C1683" s="3">
        <v>1915446910.5899999</v>
      </c>
      <c r="D1683" s="3">
        <v>861556785.44999993</v>
      </c>
      <c r="E1683" s="3">
        <v>-29997</v>
      </c>
      <c r="F1683" s="3">
        <v>1148149734.6299999</v>
      </c>
      <c r="G1683" s="3">
        <v>1951001608.4999998</v>
      </c>
      <c r="H1683" s="3">
        <v>367290370.80999994</v>
      </c>
      <c r="J1683" s="4"/>
    </row>
    <row r="1684" spans="1:10">
      <c r="A1684" s="4">
        <v>44453</v>
      </c>
      <c r="B1684" s="3">
        <v>528410911.80000001</v>
      </c>
      <c r="C1684" s="3">
        <v>1915586099.72</v>
      </c>
      <c r="D1684" s="3">
        <v>863734945.54999995</v>
      </c>
      <c r="E1684" s="3">
        <v>-29997</v>
      </c>
      <c r="F1684" s="3">
        <v>1149203219.1800001</v>
      </c>
      <c r="G1684" s="3">
        <v>1952509975.53</v>
      </c>
      <c r="H1684" s="3">
        <v>367399905.19</v>
      </c>
      <c r="J1684" s="4"/>
    </row>
    <row r="1685" spans="1:10">
      <c r="A1685" s="4">
        <v>44454</v>
      </c>
      <c r="B1685" s="3">
        <v>529088390.73000002</v>
      </c>
      <c r="C1685" s="3">
        <v>1915982304.8</v>
      </c>
      <c r="D1685" s="3">
        <v>864796540.23999989</v>
      </c>
      <c r="E1685" s="3">
        <v>-29997</v>
      </c>
      <c r="F1685" s="3">
        <v>1149019997.5699999</v>
      </c>
      <c r="G1685" s="3">
        <v>1948997439.24</v>
      </c>
      <c r="H1685" s="3">
        <v>367863677.48000002</v>
      </c>
      <c r="J1685" s="4"/>
    </row>
    <row r="1686" spans="1:10">
      <c r="A1686" s="4">
        <v>44455</v>
      </c>
      <c r="B1686" s="3">
        <v>530879828.77999997</v>
      </c>
      <c r="C1686" s="3">
        <v>1921408488.26</v>
      </c>
      <c r="D1686" s="3">
        <v>868122866.54000008</v>
      </c>
      <c r="E1686" s="3">
        <v>-29997</v>
      </c>
      <c r="F1686" s="3">
        <v>1151020786.3</v>
      </c>
      <c r="G1686" s="3">
        <v>1950036418.95</v>
      </c>
      <c r="H1686" s="3">
        <v>368340679.84000003</v>
      </c>
      <c r="J1686" s="4"/>
    </row>
    <row r="1687" spans="1:10">
      <c r="A1687" s="4">
        <v>44456</v>
      </c>
      <c r="B1687" s="3">
        <v>529253020.44</v>
      </c>
      <c r="C1687" s="3">
        <v>1917504996.2</v>
      </c>
      <c r="D1687" s="3">
        <v>868894923.57000005</v>
      </c>
      <c r="E1687" s="3">
        <v>-29997</v>
      </c>
      <c r="F1687" s="3">
        <v>1150837006.1399999</v>
      </c>
      <c r="G1687" s="3">
        <v>1947897756.4300001</v>
      </c>
      <c r="H1687" s="3">
        <v>366088465.84999996</v>
      </c>
      <c r="J1687" s="4"/>
    </row>
    <row r="1688" spans="1:10">
      <c r="A1688" s="4">
        <v>44459</v>
      </c>
      <c r="B1688" s="3">
        <v>524501898.30000007</v>
      </c>
      <c r="C1688" s="3">
        <v>1908327963.1900001</v>
      </c>
      <c r="D1688" s="3">
        <v>867425663.5999999</v>
      </c>
      <c r="E1688" s="3">
        <v>-29997</v>
      </c>
      <c r="F1688" s="3">
        <v>1149316754.5699999</v>
      </c>
      <c r="G1688" s="3">
        <v>1947650335.1700001</v>
      </c>
      <c r="H1688" s="3">
        <v>366057780.12</v>
      </c>
      <c r="J1688" s="4"/>
    </row>
    <row r="1689" spans="1:10">
      <c r="A1689" s="4">
        <v>44460</v>
      </c>
      <c r="B1689" s="3">
        <v>524070648.94999999</v>
      </c>
      <c r="C1689" s="3">
        <v>1908251293.2700002</v>
      </c>
      <c r="D1689" s="3">
        <v>869021764.5</v>
      </c>
      <c r="E1689" s="3">
        <v>-29997</v>
      </c>
      <c r="F1689" s="3">
        <v>1150323214.8099999</v>
      </c>
      <c r="G1689" s="3">
        <v>1947793816.9199998</v>
      </c>
      <c r="H1689" s="3">
        <v>366021193.56</v>
      </c>
      <c r="J1689" s="4"/>
    </row>
    <row r="1690" spans="1:10">
      <c r="A1690" s="4">
        <v>44461</v>
      </c>
      <c r="B1690" s="3">
        <v>527468605.74000001</v>
      </c>
      <c r="C1690" s="3">
        <v>1915958844.1099999</v>
      </c>
      <c r="D1690" s="3">
        <v>872831357.01999998</v>
      </c>
      <c r="E1690" s="3">
        <v>-29997</v>
      </c>
      <c r="F1690" s="3">
        <v>1153493820.6900001</v>
      </c>
      <c r="G1690" s="3">
        <v>1950657257.6300001</v>
      </c>
      <c r="H1690" s="3">
        <v>366023608.47000003</v>
      </c>
      <c r="J1690" s="4"/>
    </row>
    <row r="1691" spans="1:10">
      <c r="A1691" s="4">
        <v>44462</v>
      </c>
      <c r="B1691" s="3">
        <v>531676129.5</v>
      </c>
      <c r="C1691" s="3">
        <v>1925097214.96</v>
      </c>
      <c r="D1691" s="3">
        <v>878085350.45000005</v>
      </c>
      <c r="E1691" s="3">
        <v>-29997</v>
      </c>
      <c r="F1691" s="3">
        <v>1156071654.5799999</v>
      </c>
      <c r="G1691" s="3">
        <v>1948923454.6800001</v>
      </c>
      <c r="H1691" s="3">
        <v>367087493.40000004</v>
      </c>
      <c r="J1691" s="4"/>
    </row>
    <row r="1692" spans="1:10">
      <c r="A1692" s="4">
        <v>44463</v>
      </c>
      <c r="B1692" s="3">
        <v>533108035.38999999</v>
      </c>
      <c r="C1692" s="3">
        <v>1927683402.8700001</v>
      </c>
      <c r="D1692" s="3">
        <v>881381260.65999997</v>
      </c>
      <c r="E1692" s="3">
        <v>-29997</v>
      </c>
      <c r="F1692" s="3">
        <v>1156927351.51</v>
      </c>
      <c r="G1692" s="3">
        <v>1946252099.6999998</v>
      </c>
      <c r="H1692" s="3">
        <v>367187146.46000004</v>
      </c>
      <c r="J1692" s="4"/>
    </row>
    <row r="1693" spans="1:10">
      <c r="A1693" s="4">
        <v>44466</v>
      </c>
      <c r="B1693" s="3">
        <v>533434255.36000001</v>
      </c>
      <c r="C1693" s="3">
        <v>1928433578.9000001</v>
      </c>
      <c r="D1693" s="3">
        <v>884311969.74000013</v>
      </c>
      <c r="E1693" s="3">
        <v>-29997</v>
      </c>
      <c r="F1693" s="3">
        <v>1157787160.3499999</v>
      </c>
      <c r="G1693" s="3">
        <v>1946628026.6000001</v>
      </c>
      <c r="H1693" s="3">
        <v>366554704.00999999</v>
      </c>
      <c r="J1693" s="4"/>
    </row>
    <row r="1694" spans="1:10">
      <c r="A1694" s="4">
        <v>44467</v>
      </c>
      <c r="B1694" s="3">
        <v>526647655.29000002</v>
      </c>
      <c r="C1694" s="3">
        <v>1911946494.74</v>
      </c>
      <c r="D1694" s="3">
        <v>880664933.51999998</v>
      </c>
      <c r="E1694" s="3">
        <v>-29997</v>
      </c>
      <c r="F1694" s="3">
        <v>1152627143.6199999</v>
      </c>
      <c r="G1694" s="3">
        <v>1941994482.79</v>
      </c>
      <c r="H1694" s="3">
        <v>366423535.64999998</v>
      </c>
      <c r="J1694" s="4"/>
    </row>
    <row r="1695" spans="1:10">
      <c r="A1695" s="4">
        <v>44468</v>
      </c>
      <c r="B1695" s="3">
        <v>528121921.64000005</v>
      </c>
      <c r="C1695" s="3">
        <v>1916561672.9199998</v>
      </c>
      <c r="D1695" s="3">
        <v>884856084.81000006</v>
      </c>
      <c r="E1695" s="3">
        <v>-29997</v>
      </c>
      <c r="F1695" s="3">
        <v>1154505968.6599998</v>
      </c>
      <c r="G1695" s="3">
        <v>1943155972.26</v>
      </c>
      <c r="H1695" s="3">
        <v>366646853.91999996</v>
      </c>
      <c r="J1695" s="4"/>
    </row>
    <row r="1696" spans="1:10">
      <c r="A1696" s="4">
        <v>44469</v>
      </c>
      <c r="B1696" s="3">
        <v>524512033.74000001</v>
      </c>
      <c r="C1696" s="3">
        <v>1907798138.3299999</v>
      </c>
      <c r="D1696" s="3">
        <v>882789065.17000008</v>
      </c>
      <c r="E1696" s="3">
        <v>-29997</v>
      </c>
      <c r="F1696" s="3">
        <v>1152489898.8900001</v>
      </c>
      <c r="G1696" s="3">
        <v>1940686844.4400001</v>
      </c>
      <c r="H1696" s="3">
        <v>366985144.99000001</v>
      </c>
      <c r="J1696" s="4"/>
    </row>
    <row r="1697" spans="1:10">
      <c r="A1697" s="4">
        <v>44470</v>
      </c>
      <c r="B1697" s="3">
        <v>524525762.50000006</v>
      </c>
      <c r="C1697" s="3">
        <v>1910756613.45</v>
      </c>
      <c r="D1697" s="3">
        <v>885314097.22000003</v>
      </c>
      <c r="E1697" s="3">
        <v>-29997</v>
      </c>
      <c r="F1697" s="3">
        <v>1155238676.47</v>
      </c>
      <c r="G1697" s="3">
        <v>1942817234.7199998</v>
      </c>
      <c r="H1697" s="3">
        <v>367167697.87</v>
      </c>
      <c r="J1697" s="4"/>
    </row>
    <row r="1698" spans="1:10">
      <c r="A1698" s="4">
        <v>44473</v>
      </c>
      <c r="B1698" s="3">
        <v>521030928.73000002</v>
      </c>
      <c r="C1698" s="3">
        <v>1902573216.3199999</v>
      </c>
      <c r="D1698" s="3">
        <v>883454927.76999998</v>
      </c>
      <c r="E1698" s="3">
        <v>-29997</v>
      </c>
      <c r="F1698" s="3">
        <v>1153492076.2</v>
      </c>
      <c r="G1698" s="3">
        <v>1940592593.8599999</v>
      </c>
      <c r="H1698" s="3">
        <v>367058862.41999996</v>
      </c>
      <c r="J1698" s="4"/>
    </row>
    <row r="1699" spans="1:10">
      <c r="A1699" s="4">
        <v>44474</v>
      </c>
      <c r="B1699" s="3">
        <v>524315792.78000003</v>
      </c>
      <c r="C1699" s="3">
        <v>1914687356.47</v>
      </c>
      <c r="D1699" s="3">
        <v>889175408.31999993</v>
      </c>
      <c r="E1699" s="3">
        <v>-29997</v>
      </c>
      <c r="F1699" s="3">
        <v>1156861454.6800001</v>
      </c>
      <c r="G1699" s="3">
        <v>1944519826.8500001</v>
      </c>
      <c r="H1699" s="3">
        <v>367141605.81999999</v>
      </c>
      <c r="J1699" s="4"/>
    </row>
    <row r="1700" spans="1:10">
      <c r="A1700" s="4">
        <v>44475</v>
      </c>
      <c r="B1700" s="3">
        <v>525684090.50999999</v>
      </c>
      <c r="C1700" s="3">
        <v>1918385153.77</v>
      </c>
      <c r="D1700" s="3">
        <v>891554129.13999999</v>
      </c>
      <c r="E1700" s="3">
        <v>-29997</v>
      </c>
      <c r="F1700" s="3">
        <v>1158175419.5899999</v>
      </c>
      <c r="G1700" s="3">
        <v>1944089318.8700001</v>
      </c>
      <c r="H1700" s="3">
        <v>367156665.66999996</v>
      </c>
      <c r="J1700" s="4"/>
    </row>
    <row r="1701" spans="1:10">
      <c r="A1701" s="4">
        <v>44476</v>
      </c>
      <c r="B1701" s="3">
        <v>530456317.56999999</v>
      </c>
      <c r="C1701" s="3">
        <v>1931754425.8400002</v>
      </c>
      <c r="D1701" s="3">
        <v>898474464.93000007</v>
      </c>
      <c r="E1701" s="3">
        <v>-29997</v>
      </c>
      <c r="F1701" s="3">
        <v>1162296618.97</v>
      </c>
      <c r="G1701" s="3">
        <v>1949302215.55</v>
      </c>
      <c r="H1701" s="3">
        <v>367561841.77999997</v>
      </c>
      <c r="J1701" s="4"/>
    </row>
    <row r="1702" spans="1:10">
      <c r="A1702" s="4">
        <v>44477</v>
      </c>
      <c r="B1702" s="3">
        <v>528611127.49000001</v>
      </c>
      <c r="C1702" s="3">
        <v>1928383469.4199998</v>
      </c>
      <c r="D1702" s="3">
        <v>898461716.98999989</v>
      </c>
      <c r="E1702" s="3">
        <v>-29997</v>
      </c>
      <c r="F1702" s="3">
        <v>1161517883.02</v>
      </c>
      <c r="G1702" s="3">
        <v>1948031702.6899998</v>
      </c>
      <c r="H1702" s="3">
        <v>367642161.59999996</v>
      </c>
      <c r="J1702" s="4"/>
    </row>
    <row r="1703" spans="1:10">
      <c r="A1703" s="4">
        <v>44480</v>
      </c>
      <c r="B1703" s="3">
        <v>527343882.83000004</v>
      </c>
      <c r="C1703" s="3">
        <v>1924992479.75</v>
      </c>
      <c r="D1703" s="3">
        <v>898886989.30999994</v>
      </c>
      <c r="E1703" s="3">
        <v>-29997</v>
      </c>
      <c r="F1703" s="3">
        <v>1160560617.3300002</v>
      </c>
      <c r="G1703" s="3">
        <v>1945593195.6599998</v>
      </c>
      <c r="H1703" s="3">
        <v>367358592.32999998</v>
      </c>
      <c r="J1703" s="4"/>
    </row>
    <row r="1704" spans="1:10">
      <c r="A1704" s="4">
        <v>44481</v>
      </c>
      <c r="B1704" s="3">
        <v>526927644.93000007</v>
      </c>
      <c r="C1704" s="3">
        <v>1924183475.73</v>
      </c>
      <c r="D1704" s="3">
        <v>901082101</v>
      </c>
      <c r="E1704" s="3">
        <v>-29997</v>
      </c>
      <c r="F1704" s="3">
        <v>1160643014.6599998</v>
      </c>
      <c r="G1704" s="3">
        <v>1944636367.6700001</v>
      </c>
      <c r="H1704" s="3">
        <v>367367977.78999996</v>
      </c>
      <c r="J1704" s="4"/>
    </row>
    <row r="1705" spans="1:10">
      <c r="A1705" s="4">
        <v>44482</v>
      </c>
      <c r="B1705" s="3">
        <v>529161074.38999999</v>
      </c>
      <c r="C1705" s="3">
        <v>1932065881.0799999</v>
      </c>
      <c r="D1705" s="3">
        <v>905697543.61000001</v>
      </c>
      <c r="E1705" s="3">
        <v>-29997</v>
      </c>
      <c r="F1705" s="3">
        <v>1163945270.26</v>
      </c>
      <c r="G1705" s="3">
        <v>1949264113.73</v>
      </c>
      <c r="H1705" s="3">
        <v>367288288.89000005</v>
      </c>
      <c r="J1705" s="4"/>
    </row>
    <row r="1706" spans="1:10">
      <c r="A1706" s="4">
        <v>44483</v>
      </c>
      <c r="B1706" s="3">
        <v>535840333.86000001</v>
      </c>
      <c r="C1706" s="3">
        <v>1951226493.27</v>
      </c>
      <c r="D1706" s="3">
        <v>914457461.15999997</v>
      </c>
      <c r="E1706" s="3">
        <v>-29997</v>
      </c>
      <c r="F1706" s="3">
        <v>1171910950.8699999</v>
      </c>
      <c r="G1706" s="3">
        <v>1957087235.9499998</v>
      </c>
      <c r="H1706" s="3">
        <v>368028288.41999996</v>
      </c>
      <c r="J1706" s="4"/>
    </row>
    <row r="1707" spans="1:10">
      <c r="A1707" s="4">
        <v>44484</v>
      </c>
      <c r="B1707" s="3">
        <v>537153608.69000006</v>
      </c>
      <c r="C1707" s="3">
        <v>1956532458.52</v>
      </c>
      <c r="D1707" s="3">
        <v>918336403.21999991</v>
      </c>
      <c r="E1707" s="3">
        <v>-29997</v>
      </c>
      <c r="F1707" s="3">
        <v>1174166227.6099999</v>
      </c>
      <c r="G1707" s="3">
        <v>1956419027.26</v>
      </c>
      <c r="H1707" s="3">
        <v>368129477.40000004</v>
      </c>
      <c r="J1707" s="4"/>
    </row>
    <row r="1708" spans="1:10">
      <c r="A1708" s="4">
        <v>44487</v>
      </c>
      <c r="B1708" s="3">
        <v>535754218.24000001</v>
      </c>
      <c r="C1708" s="3">
        <v>1956655356.6199999</v>
      </c>
      <c r="D1708" s="3">
        <v>919249858.5200001</v>
      </c>
      <c r="E1708" s="3">
        <v>-29997</v>
      </c>
      <c r="F1708" s="3">
        <v>1174742340.0599999</v>
      </c>
      <c r="G1708" s="3">
        <v>1955003832.1699998</v>
      </c>
      <c r="H1708" s="3">
        <v>367807144.83999997</v>
      </c>
      <c r="J1708" s="4"/>
    </row>
    <row r="1709" spans="1:10">
      <c r="A1709" s="4">
        <v>44488</v>
      </c>
      <c r="B1709" s="3">
        <v>538124534.63999999</v>
      </c>
      <c r="C1709" s="3">
        <v>1959222835.5899999</v>
      </c>
      <c r="D1709" s="3">
        <v>922335529.37</v>
      </c>
      <c r="E1709" s="3">
        <v>-29997</v>
      </c>
      <c r="F1709" s="3">
        <v>1175983783.72</v>
      </c>
      <c r="G1709" s="3">
        <v>1951464841.7099998</v>
      </c>
      <c r="H1709" s="3">
        <v>365687974.74000001</v>
      </c>
      <c r="J1709" s="4"/>
    </row>
    <row r="1710" spans="1:10">
      <c r="A1710" s="4">
        <v>44489</v>
      </c>
      <c r="B1710" s="3">
        <v>540543447.58999991</v>
      </c>
      <c r="C1710" s="3">
        <v>1966499534.45</v>
      </c>
      <c r="D1710" s="3">
        <v>926891595</v>
      </c>
      <c r="E1710" s="3">
        <v>-29997</v>
      </c>
      <c r="F1710" s="3">
        <v>1179146417.29</v>
      </c>
      <c r="G1710" s="3">
        <v>1954195347.9100001</v>
      </c>
      <c r="H1710" s="3">
        <v>365848683.92000002</v>
      </c>
      <c r="J1710" s="4"/>
    </row>
    <row r="1711" spans="1:10">
      <c r="A1711" s="4">
        <v>44490</v>
      </c>
      <c r="B1711" s="3">
        <v>543090660.93999994</v>
      </c>
      <c r="C1711" s="3">
        <v>1969228256.7500002</v>
      </c>
      <c r="D1711" s="3">
        <v>929231595.71999991</v>
      </c>
      <c r="E1711" s="3">
        <v>-29997</v>
      </c>
      <c r="F1711" s="3">
        <v>1180653683.8900001</v>
      </c>
      <c r="G1711" s="3">
        <v>1953949111.0899999</v>
      </c>
      <c r="H1711" s="3">
        <v>366833377.85000002</v>
      </c>
      <c r="J1711" s="4"/>
    </row>
    <row r="1712" spans="1:10">
      <c r="A1712" s="4">
        <v>44491</v>
      </c>
      <c r="B1712" s="3">
        <v>544661445.97000003</v>
      </c>
      <c r="C1712" s="3">
        <v>1974213799.46</v>
      </c>
      <c r="D1712" s="3">
        <v>933697122.25</v>
      </c>
      <c r="E1712" s="3">
        <v>-29997</v>
      </c>
      <c r="F1712" s="3">
        <v>1183207162.23</v>
      </c>
      <c r="G1712" s="3">
        <v>1955231646.1400001</v>
      </c>
      <c r="H1712" s="3">
        <v>366823959.27000004</v>
      </c>
      <c r="J1712" s="4"/>
    </row>
    <row r="1713" spans="1:10">
      <c r="A1713" s="4">
        <v>44494</v>
      </c>
      <c r="B1713" s="3">
        <v>546150122.72000003</v>
      </c>
      <c r="C1713" s="3">
        <v>1979223110.29</v>
      </c>
      <c r="D1713" s="3">
        <v>937934949.05999994</v>
      </c>
      <c r="E1713" s="3">
        <v>-29997</v>
      </c>
      <c r="F1713" s="3">
        <v>1185736037.3900001</v>
      </c>
      <c r="G1713" s="3">
        <v>1956592510.3200002</v>
      </c>
      <c r="H1713" s="3">
        <v>367063114.97000003</v>
      </c>
      <c r="J1713" s="4"/>
    </row>
    <row r="1714" spans="1:10">
      <c r="A1714" s="4">
        <v>44495</v>
      </c>
      <c r="B1714" s="3">
        <v>548612951.47000003</v>
      </c>
      <c r="C1714" s="3">
        <v>1986528246.8699999</v>
      </c>
      <c r="D1714" s="3">
        <v>943108628.58000004</v>
      </c>
      <c r="E1714" s="3">
        <v>-29997</v>
      </c>
      <c r="F1714" s="3">
        <v>1188414161.6800001</v>
      </c>
      <c r="G1714" s="3">
        <v>1957740335.24</v>
      </c>
      <c r="H1714" s="3">
        <v>366898554.94999999</v>
      </c>
      <c r="J1714" s="4"/>
    </row>
    <row r="1715" spans="1:10">
      <c r="A1715" s="4">
        <v>44496</v>
      </c>
      <c r="B1715" s="3">
        <v>545230756.22000003</v>
      </c>
      <c r="C1715" s="3">
        <v>1982010344.1600001</v>
      </c>
      <c r="D1715" s="3">
        <v>942873120.37</v>
      </c>
      <c r="E1715" s="3">
        <v>-29997</v>
      </c>
      <c r="F1715" s="3">
        <v>1188329486.4299998</v>
      </c>
      <c r="G1715" s="3">
        <v>1961602550.8</v>
      </c>
      <c r="H1715" s="3">
        <v>366936768.26999998</v>
      </c>
      <c r="J1715" s="4"/>
    </row>
    <row r="1716" spans="1:10">
      <c r="A1716" s="4">
        <v>44497</v>
      </c>
      <c r="B1716" s="3">
        <v>545971724.86000001</v>
      </c>
      <c r="C1716" s="3">
        <v>1982224495.46</v>
      </c>
      <c r="D1716" s="3">
        <v>943471244.03000009</v>
      </c>
      <c r="E1716" s="3">
        <v>-29997</v>
      </c>
      <c r="F1716" s="3">
        <v>1187895258.54</v>
      </c>
      <c r="G1716" s="3">
        <v>1958349196.9999998</v>
      </c>
      <c r="H1716" s="3">
        <v>366671335.17999995</v>
      </c>
      <c r="J1716" s="4"/>
    </row>
    <row r="1717" spans="1:10">
      <c r="A1717" s="4">
        <v>44498</v>
      </c>
      <c r="B1717" s="3">
        <v>549823732.59000003</v>
      </c>
      <c r="C1717" s="3">
        <v>1989532902.5</v>
      </c>
      <c r="D1717" s="3">
        <v>947381342.57999992</v>
      </c>
      <c r="E1717" s="3">
        <v>-29997</v>
      </c>
      <c r="F1717" s="3">
        <v>1189839401.5300002</v>
      </c>
      <c r="G1717" s="3">
        <v>1956986897.2199998</v>
      </c>
      <c r="H1717" s="3">
        <v>366566783.43000001</v>
      </c>
      <c r="J1717" s="4"/>
    </row>
    <row r="1718" spans="1:10">
      <c r="A1718" s="4">
        <v>44502</v>
      </c>
      <c r="B1718" s="3">
        <v>556597901.08000004</v>
      </c>
      <c r="C1718" s="3">
        <v>2009022057.8099999</v>
      </c>
      <c r="D1718" s="3">
        <v>957972602.05999994</v>
      </c>
      <c r="E1718" s="3">
        <v>-29997</v>
      </c>
      <c r="F1718" s="3">
        <v>1198159123.76</v>
      </c>
      <c r="G1718" s="3">
        <v>1963433443.1799998</v>
      </c>
      <c r="H1718" s="3">
        <v>366517985.69</v>
      </c>
      <c r="J1718" s="4"/>
    </row>
    <row r="1719" spans="1:10">
      <c r="A1719" s="4">
        <v>44503</v>
      </c>
      <c r="B1719" s="3">
        <v>559149252.29999995</v>
      </c>
      <c r="C1719" s="3">
        <v>2016873659.8700001</v>
      </c>
      <c r="D1719" s="3">
        <v>963968127.51999998</v>
      </c>
      <c r="E1719" s="3">
        <v>-29997</v>
      </c>
      <c r="F1719" s="3">
        <v>1201758749.5500002</v>
      </c>
      <c r="G1719" s="3">
        <v>1965352986.2099998</v>
      </c>
      <c r="H1719" s="3">
        <v>366536366.16999996</v>
      </c>
      <c r="J1719" s="4"/>
    </row>
    <row r="1720" spans="1:10">
      <c r="A1720" s="4">
        <v>44504</v>
      </c>
      <c r="B1720" s="3">
        <v>565400418.82000005</v>
      </c>
      <c r="C1720" s="3">
        <v>2037534564.7599998</v>
      </c>
      <c r="D1720" s="3">
        <v>972812472.24999988</v>
      </c>
      <c r="E1720" s="3">
        <v>-29997</v>
      </c>
      <c r="F1720" s="3">
        <v>1209747265.1100001</v>
      </c>
      <c r="G1720" s="3">
        <v>1974655938.71</v>
      </c>
      <c r="H1720" s="3">
        <v>366040296.06</v>
      </c>
      <c r="J1720" s="4"/>
    </row>
    <row r="1721" spans="1:10">
      <c r="A1721" s="4">
        <v>44505</v>
      </c>
      <c r="B1721" s="3">
        <v>564958383.97000003</v>
      </c>
      <c r="C1721" s="3">
        <v>2040747993.4200001</v>
      </c>
      <c r="D1721" s="3">
        <v>977959233.65999997</v>
      </c>
      <c r="E1721" s="3">
        <v>-29997</v>
      </c>
      <c r="F1721" s="3">
        <v>1212875034.3600001</v>
      </c>
      <c r="G1721" s="3">
        <v>1982497127.5999999</v>
      </c>
      <c r="H1721" s="3">
        <v>366640201.06999999</v>
      </c>
      <c r="J1721" s="4"/>
    </row>
    <row r="1722" spans="1:10">
      <c r="A1722" s="4">
        <v>44508</v>
      </c>
      <c r="B1722" s="3">
        <v>566235723.52999997</v>
      </c>
      <c r="C1722" s="3">
        <v>2044044496.71</v>
      </c>
      <c r="D1722" s="3">
        <v>981337760.74000013</v>
      </c>
      <c r="E1722" s="3">
        <v>-29997</v>
      </c>
      <c r="F1722" s="3">
        <v>1214621869.55</v>
      </c>
      <c r="G1722" s="3">
        <v>1979501040.1700001</v>
      </c>
      <c r="H1722" s="3">
        <v>366868835.13999999</v>
      </c>
      <c r="J1722" s="4"/>
    </row>
    <row r="1723" spans="1:10">
      <c r="A1723" s="4">
        <v>44509</v>
      </c>
      <c r="B1723" s="3">
        <v>563483210.82999992</v>
      </c>
      <c r="C1723" s="3">
        <v>2047427430.79</v>
      </c>
      <c r="D1723" s="3">
        <v>985775818.74000013</v>
      </c>
      <c r="E1723" s="3">
        <v>-29997</v>
      </c>
      <c r="F1723" s="3">
        <v>1217364846.5900002</v>
      </c>
      <c r="G1723" s="3">
        <v>1985755654.95</v>
      </c>
      <c r="H1723" s="3">
        <v>366786793.16999996</v>
      </c>
      <c r="J1723" s="4"/>
    </row>
    <row r="1724" spans="1:10">
      <c r="A1724" s="4">
        <v>44510</v>
      </c>
      <c r="B1724" s="3">
        <v>561994927.75</v>
      </c>
      <c r="C1724" s="3">
        <v>2042983624.45</v>
      </c>
      <c r="D1724" s="3">
        <v>985842456.49000001</v>
      </c>
      <c r="E1724" s="3">
        <v>-29997</v>
      </c>
      <c r="F1724" s="3">
        <v>1215143417.6600001</v>
      </c>
      <c r="G1724" s="3">
        <v>1978543157.6499999</v>
      </c>
      <c r="H1724" s="3">
        <v>366672839.71000004</v>
      </c>
      <c r="J1724" s="4"/>
    </row>
    <row r="1725" spans="1:10">
      <c r="A1725" s="4">
        <v>44511</v>
      </c>
      <c r="B1725" s="3">
        <v>564752215.69000006</v>
      </c>
      <c r="C1725" s="3">
        <v>2050523394.21</v>
      </c>
      <c r="D1725" s="3">
        <v>991329699.90999997</v>
      </c>
      <c r="E1725" s="3">
        <v>-29997</v>
      </c>
      <c r="F1725" s="3">
        <v>1218565758.6299999</v>
      </c>
      <c r="G1725" s="3">
        <v>1978326692.22</v>
      </c>
      <c r="H1725" s="3">
        <v>366858364.44999999</v>
      </c>
      <c r="J1725" s="4"/>
    </row>
    <row r="1726" spans="1:10">
      <c r="A1726" s="4">
        <v>44512</v>
      </c>
      <c r="B1726" s="3">
        <v>569980806.50999999</v>
      </c>
      <c r="C1726" s="3">
        <v>2065446089.3599999</v>
      </c>
      <c r="D1726" s="3">
        <v>999265170.56999993</v>
      </c>
      <c r="E1726" s="3">
        <v>-29997</v>
      </c>
      <c r="F1726" s="3">
        <v>1224787216.26</v>
      </c>
      <c r="G1726" s="3">
        <v>1982170465.9299998</v>
      </c>
      <c r="H1726" s="3">
        <v>366765029.62</v>
      </c>
      <c r="J1726" s="4"/>
    </row>
    <row r="1727" spans="1:10">
      <c r="A1727" s="4">
        <v>44515</v>
      </c>
      <c r="B1727" s="3">
        <v>567316731.56999993</v>
      </c>
      <c r="C1727" s="3">
        <v>2066439192.72</v>
      </c>
      <c r="D1727" s="3">
        <v>1002152952.26</v>
      </c>
      <c r="E1727" s="3">
        <v>-29997</v>
      </c>
      <c r="F1727" s="3">
        <v>1225588751.28</v>
      </c>
      <c r="G1727" s="3">
        <v>1980787302.5899999</v>
      </c>
      <c r="H1727" s="3">
        <v>367329589.66999996</v>
      </c>
      <c r="J1727" s="4"/>
    </row>
    <row r="1728" spans="1:10">
      <c r="A1728" s="4">
        <v>44516</v>
      </c>
      <c r="B1728" s="3">
        <v>572010210.97000003</v>
      </c>
      <c r="C1728" s="3">
        <v>2079741006.47</v>
      </c>
      <c r="D1728" s="3">
        <v>1009801526.9299999</v>
      </c>
      <c r="E1728" s="3">
        <v>-29997</v>
      </c>
      <c r="F1728" s="3">
        <v>1231162447.8800001</v>
      </c>
      <c r="G1728" s="3">
        <v>1984041569.9299998</v>
      </c>
      <c r="H1728" s="3">
        <v>367606569.00999999</v>
      </c>
      <c r="J1728" s="4"/>
    </row>
    <row r="1729" spans="1:10">
      <c r="A1729" s="4">
        <v>44517</v>
      </c>
      <c r="B1729" s="3">
        <v>572552973.93999994</v>
      </c>
      <c r="C1729" s="3">
        <v>2082426458.4300001</v>
      </c>
      <c r="D1729" s="3">
        <v>1013788514.4299999</v>
      </c>
      <c r="E1729" s="3">
        <v>-29997</v>
      </c>
      <c r="F1729" s="3">
        <v>1233203174.4000001</v>
      </c>
      <c r="G1729" s="3">
        <v>1984178202.49</v>
      </c>
      <c r="H1729" s="3">
        <v>365609111.18000001</v>
      </c>
      <c r="J1729" s="4"/>
    </row>
    <row r="1730" spans="1:10">
      <c r="A1730" s="4">
        <v>44518</v>
      </c>
      <c r="B1730" s="3">
        <v>571897524.25999999</v>
      </c>
      <c r="C1730" s="3">
        <v>2085006809.9699998</v>
      </c>
      <c r="D1730" s="3">
        <v>1016034845.78</v>
      </c>
      <c r="E1730" s="3">
        <v>-29997</v>
      </c>
      <c r="F1730" s="3">
        <v>1236646016.3699999</v>
      </c>
      <c r="G1730" s="3">
        <v>1987983871.0999999</v>
      </c>
      <c r="H1730" s="3">
        <v>366762853.81</v>
      </c>
      <c r="J1730" s="4"/>
    </row>
    <row r="1731" spans="1:10">
      <c r="A1731" s="4">
        <v>44519</v>
      </c>
      <c r="B1731" s="3">
        <v>574021248.88999999</v>
      </c>
      <c r="C1731" s="3">
        <v>2092458197.6000001</v>
      </c>
      <c r="D1731" s="3">
        <v>1021570260.5599999</v>
      </c>
      <c r="E1731" s="3">
        <v>-29997</v>
      </c>
      <c r="F1731" s="3">
        <v>1241399838.1399999</v>
      </c>
      <c r="G1731" s="3">
        <v>1991424995.4799998</v>
      </c>
      <c r="H1731" s="3">
        <v>365983274.94999999</v>
      </c>
      <c r="J1731" s="4"/>
    </row>
    <row r="1732" spans="1:10">
      <c r="A1732" s="4">
        <v>44522</v>
      </c>
      <c r="B1732" s="3">
        <v>576074127.25</v>
      </c>
      <c r="C1732" s="3">
        <v>2095877157.0700002</v>
      </c>
      <c r="D1732" s="3">
        <v>1024839579.7099999</v>
      </c>
      <c r="E1732" s="3">
        <v>-29997</v>
      </c>
      <c r="F1732" s="3">
        <v>1241623601.1900001</v>
      </c>
      <c r="G1732" s="3">
        <v>1987538785.74</v>
      </c>
      <c r="H1732" s="3">
        <v>365691156.27000004</v>
      </c>
      <c r="J1732" s="4"/>
    </row>
    <row r="1733" spans="1:10">
      <c r="A1733" s="4">
        <v>44523</v>
      </c>
      <c r="B1733" s="3">
        <v>572644394.14999998</v>
      </c>
      <c r="C1733" s="3">
        <v>2084982337.79</v>
      </c>
      <c r="D1733" s="3">
        <v>1023207832.9</v>
      </c>
      <c r="E1733" s="3">
        <v>-29997</v>
      </c>
      <c r="F1733" s="3">
        <v>1238217045.7</v>
      </c>
      <c r="G1733" s="3">
        <v>1978862848.05</v>
      </c>
      <c r="H1733" s="3">
        <v>365953809.64999998</v>
      </c>
      <c r="J1733" s="4"/>
    </row>
    <row r="1734" spans="1:10">
      <c r="A1734" s="4">
        <v>44524</v>
      </c>
      <c r="B1734" s="3">
        <v>575673017.62</v>
      </c>
      <c r="C1734" s="3">
        <v>2094054241.9300001</v>
      </c>
      <c r="D1734" s="3">
        <v>1034018946.5600001</v>
      </c>
      <c r="E1734" s="3">
        <v>-29997</v>
      </c>
      <c r="F1734" s="3">
        <v>1241510795.99</v>
      </c>
      <c r="G1734" s="3">
        <v>1979583951.53</v>
      </c>
      <c r="H1734" s="3">
        <v>365863098.00999999</v>
      </c>
      <c r="J1734" s="4"/>
    </row>
    <row r="1735" spans="1:10">
      <c r="A1735" s="4">
        <v>44525</v>
      </c>
      <c r="B1735" s="3">
        <v>575540016.53999996</v>
      </c>
      <c r="C1735" s="3">
        <v>2095308721.52</v>
      </c>
      <c r="D1735" s="3">
        <v>1037928449.39</v>
      </c>
      <c r="E1735" s="3">
        <v>-29997</v>
      </c>
      <c r="F1735" s="3">
        <v>1244877175.3099999</v>
      </c>
      <c r="G1735" s="3">
        <v>1981543966.47</v>
      </c>
      <c r="H1735" s="3">
        <v>366556949.31000006</v>
      </c>
      <c r="J1735" s="4"/>
    </row>
    <row r="1736" spans="1:10">
      <c r="A1736" s="4">
        <v>44526</v>
      </c>
      <c r="B1736" s="3">
        <v>561552475.63999999</v>
      </c>
      <c r="C1736" s="3">
        <v>2064871072.8599999</v>
      </c>
      <c r="D1736" s="3">
        <v>1026135551.7099999</v>
      </c>
      <c r="E1736" s="3">
        <v>-29997</v>
      </c>
      <c r="F1736" s="3">
        <v>1237156894.51</v>
      </c>
      <c r="G1736" s="3">
        <v>1980498397.7</v>
      </c>
      <c r="H1736" s="3">
        <v>366778009.13999999</v>
      </c>
      <c r="J1736" s="4"/>
    </row>
    <row r="1737" spans="1:10">
      <c r="A1737" s="4">
        <v>44529</v>
      </c>
      <c r="B1737" s="3">
        <v>565022927.62</v>
      </c>
      <c r="C1737" s="3">
        <v>2075504160.02</v>
      </c>
      <c r="D1737" s="3">
        <v>1032820206.1600001</v>
      </c>
      <c r="E1737" s="3">
        <v>-29997</v>
      </c>
      <c r="F1737" s="3">
        <v>1241934504.0699999</v>
      </c>
      <c r="G1737" s="3">
        <v>1981953956.6499999</v>
      </c>
      <c r="H1737" s="3">
        <v>366643467.89999998</v>
      </c>
      <c r="J1737" s="4"/>
    </row>
    <row r="1738" spans="1:10">
      <c r="A1738" s="4">
        <v>44530</v>
      </c>
      <c r="B1738" s="3">
        <v>555669293.62</v>
      </c>
      <c r="C1738" s="3">
        <v>2055891025.2</v>
      </c>
      <c r="D1738" s="3">
        <v>1025508112.3799999</v>
      </c>
      <c r="E1738" s="3">
        <v>-29997</v>
      </c>
      <c r="F1738" s="3">
        <v>1237088699.2800002</v>
      </c>
      <c r="G1738" s="3">
        <v>1981356173.99</v>
      </c>
      <c r="H1738" s="3">
        <v>366507842.63</v>
      </c>
      <c r="J1738" s="4"/>
    </row>
    <row r="1739" spans="1:10">
      <c r="A1739" s="4">
        <v>44531</v>
      </c>
      <c r="B1739" s="3">
        <v>551665276.95000005</v>
      </c>
      <c r="C1739" s="3">
        <v>2046157650.4299998</v>
      </c>
      <c r="D1739" s="3">
        <v>1023759821.52</v>
      </c>
      <c r="E1739" s="3">
        <v>-29997</v>
      </c>
      <c r="F1739" s="3">
        <v>1234558373.4100001</v>
      </c>
      <c r="G1739" s="3">
        <v>1978736429.6899998</v>
      </c>
      <c r="H1739" s="3">
        <v>366311669.32999998</v>
      </c>
      <c r="J1739" s="4"/>
    </row>
    <row r="1740" spans="1:10">
      <c r="A1740" s="4">
        <v>44532</v>
      </c>
      <c r="B1740" s="3">
        <v>555942752.52999997</v>
      </c>
      <c r="C1740" s="3">
        <v>2057431044.22</v>
      </c>
      <c r="D1740" s="3">
        <v>1030172141.38</v>
      </c>
      <c r="E1740" s="3">
        <v>-29997</v>
      </c>
      <c r="F1740" s="3">
        <v>1239144544.28</v>
      </c>
      <c r="G1740" s="3">
        <v>1982497058.9000001</v>
      </c>
      <c r="H1740" s="3">
        <v>367206296.25</v>
      </c>
      <c r="J1740" s="4"/>
    </row>
    <row r="1741" spans="1:10">
      <c r="A1741" s="4">
        <v>44533</v>
      </c>
      <c r="B1741" s="3">
        <v>556336970.76999998</v>
      </c>
      <c r="C1741" s="3">
        <v>2060828331.8800001</v>
      </c>
      <c r="D1741" s="3">
        <v>1035211619.6300001</v>
      </c>
      <c r="E1741" s="3">
        <v>-29997</v>
      </c>
      <c r="F1741" s="3">
        <v>1241220843.4100001</v>
      </c>
      <c r="G1741" s="3">
        <v>1986450388.9000001</v>
      </c>
      <c r="H1741" s="3">
        <v>366921502.47999996</v>
      </c>
      <c r="J1741" s="4"/>
    </row>
    <row r="1742" spans="1:10">
      <c r="A1742" s="4">
        <v>44536</v>
      </c>
      <c r="B1742" s="3">
        <v>560335630.04999995</v>
      </c>
      <c r="C1742" s="3">
        <v>2073599731.3400002</v>
      </c>
      <c r="D1742" s="3">
        <v>1043262862.47</v>
      </c>
      <c r="E1742" s="3">
        <v>-29997</v>
      </c>
      <c r="F1742" s="3">
        <v>1245963431.45</v>
      </c>
      <c r="G1742" s="3">
        <v>1988921066.3</v>
      </c>
      <c r="H1742" s="3">
        <v>367022244.44999999</v>
      </c>
      <c r="J1742" s="4"/>
    </row>
    <row r="1743" spans="1:10">
      <c r="A1743" s="4">
        <v>44537</v>
      </c>
      <c r="B1743" s="3">
        <v>571636639.36000001</v>
      </c>
      <c r="C1743" s="3">
        <v>2103467715.7600002</v>
      </c>
      <c r="D1743" s="3">
        <v>1056649435.3499999</v>
      </c>
      <c r="E1743" s="3">
        <v>-29997</v>
      </c>
      <c r="F1743" s="3">
        <v>1256090268.8099999</v>
      </c>
      <c r="G1743" s="3">
        <v>1994601511.9100001</v>
      </c>
      <c r="H1743" s="3">
        <v>367378337.47999996</v>
      </c>
      <c r="J1743" s="4"/>
    </row>
    <row r="1744" spans="1:10">
      <c r="A1744" s="4">
        <v>44539</v>
      </c>
      <c r="B1744" s="3">
        <v>567584269.06999993</v>
      </c>
      <c r="C1744" s="3">
        <v>2092297281.6700001</v>
      </c>
      <c r="D1744" s="3">
        <v>1054188939.9900001</v>
      </c>
      <c r="E1744" s="3">
        <v>-29997</v>
      </c>
      <c r="F1744" s="3">
        <v>1252866902.97</v>
      </c>
      <c r="G1744" s="3">
        <v>1990304398.7800002</v>
      </c>
      <c r="H1744" s="3">
        <v>367184811.02999997</v>
      </c>
      <c r="J1744" s="4"/>
    </row>
    <row r="1745" spans="1:10">
      <c r="A1745" s="4">
        <v>44540</v>
      </c>
      <c r="B1745" s="3">
        <v>569358484.61000001</v>
      </c>
      <c r="C1745" s="3">
        <v>2096614562.5699999</v>
      </c>
      <c r="D1745" s="3">
        <v>1058017567.91</v>
      </c>
      <c r="E1745" s="3">
        <v>-29997</v>
      </c>
      <c r="F1745" s="3">
        <v>1255072599.71</v>
      </c>
      <c r="G1745" s="3">
        <v>1991685374.3500001</v>
      </c>
      <c r="H1745" s="3">
        <v>367852450.12</v>
      </c>
      <c r="J1745" s="4"/>
    </row>
    <row r="1746" spans="1:10">
      <c r="A1746" s="4">
        <v>44543</v>
      </c>
      <c r="B1746" s="3">
        <v>568412826.72000003</v>
      </c>
      <c r="C1746" s="3">
        <v>2095747548.3</v>
      </c>
      <c r="D1746" s="3">
        <v>1060189690.63</v>
      </c>
      <c r="E1746" s="3">
        <v>-29997</v>
      </c>
      <c r="F1746" s="3">
        <v>1256128210.6199999</v>
      </c>
      <c r="G1746" s="3">
        <v>1993448268.8400002</v>
      </c>
      <c r="H1746" s="3">
        <v>367387139.86000001</v>
      </c>
      <c r="J1746" s="4"/>
    </row>
    <row r="1747" spans="1:10">
      <c r="A1747" s="4">
        <v>44544</v>
      </c>
      <c r="B1747" s="3">
        <v>565836643.13</v>
      </c>
      <c r="C1747" s="3">
        <v>2087498973.6399999</v>
      </c>
      <c r="D1747" s="3">
        <v>1057540406.3499999</v>
      </c>
      <c r="E1747" s="3">
        <v>-29997</v>
      </c>
      <c r="F1747" s="3">
        <v>1253504441.6200001</v>
      </c>
      <c r="G1747" s="3">
        <v>1990661600.8599999</v>
      </c>
      <c r="H1747" s="3">
        <v>367240813.81</v>
      </c>
      <c r="J1747" s="4"/>
    </row>
    <row r="1748" spans="1:10">
      <c r="A1748" s="4">
        <v>44545</v>
      </c>
      <c r="B1748" s="3">
        <v>571980173.41999996</v>
      </c>
      <c r="C1748" s="3">
        <v>2102557619.0799999</v>
      </c>
      <c r="D1748" s="3">
        <v>1064865916.25</v>
      </c>
      <c r="E1748" s="3">
        <v>-29997</v>
      </c>
      <c r="F1748" s="3">
        <v>1258081479.95</v>
      </c>
      <c r="G1748" s="3">
        <v>1992341415.5700002</v>
      </c>
      <c r="H1748" s="3">
        <v>367197466.30999994</v>
      </c>
      <c r="J1748" s="4"/>
    </row>
    <row r="1749" spans="1:10">
      <c r="A1749" s="4">
        <v>44546</v>
      </c>
      <c r="B1749" s="3">
        <v>570892218.87</v>
      </c>
      <c r="C1749" s="3">
        <v>2099224386.6900001</v>
      </c>
      <c r="D1749" s="3">
        <v>1066523328.92</v>
      </c>
      <c r="E1749" s="3">
        <v>-29997</v>
      </c>
      <c r="F1749" s="3">
        <v>1257306885.6800001</v>
      </c>
      <c r="G1749" s="3">
        <v>1989334177</v>
      </c>
      <c r="H1749" s="3">
        <v>367714947.61000001</v>
      </c>
      <c r="J1749" s="4"/>
    </row>
    <row r="1750" spans="1:10">
      <c r="A1750" s="4">
        <v>44547</v>
      </c>
      <c r="B1750" s="3">
        <v>567591817.47000003</v>
      </c>
      <c r="C1750" s="3">
        <v>2094084798</v>
      </c>
      <c r="D1750" s="3">
        <v>1067275272.8200001</v>
      </c>
      <c r="E1750" s="3">
        <v>-29997</v>
      </c>
      <c r="F1750" s="3">
        <v>1257576885.1499999</v>
      </c>
      <c r="G1750" s="3">
        <v>1990146003.6400001</v>
      </c>
      <c r="H1750" s="3">
        <v>365814469.64999998</v>
      </c>
      <c r="J1750" s="4"/>
    </row>
    <row r="1751" spans="1:10">
      <c r="A1751" s="4">
        <v>44550</v>
      </c>
      <c r="B1751" s="3">
        <v>559987419.03000009</v>
      </c>
      <c r="C1751" s="3">
        <v>2075010541.3099997</v>
      </c>
      <c r="D1751" s="3">
        <v>1060298941.17</v>
      </c>
      <c r="E1751" s="3">
        <v>-29997</v>
      </c>
      <c r="F1751" s="3">
        <v>1251568960.72</v>
      </c>
      <c r="G1751" s="3">
        <v>1984285245.8099999</v>
      </c>
      <c r="H1751" s="3">
        <v>364921896</v>
      </c>
      <c r="J1751" s="4"/>
    </row>
    <row r="1752" spans="1:10">
      <c r="A1752" s="4">
        <v>44551</v>
      </c>
      <c r="B1752" s="3">
        <v>567409951.14999998</v>
      </c>
      <c r="C1752" s="3">
        <v>2093882518.5500002</v>
      </c>
      <c r="D1752" s="3">
        <v>1069483568.0400001</v>
      </c>
      <c r="E1752" s="3">
        <v>-29997</v>
      </c>
      <c r="F1752" s="3">
        <v>1256150566.8600001</v>
      </c>
      <c r="G1752" s="3">
        <v>1982556392.4399998</v>
      </c>
      <c r="H1752" s="3">
        <v>364905331.62</v>
      </c>
      <c r="J1752" s="4"/>
    </row>
    <row r="1753" spans="1:10">
      <c r="A1753" s="4">
        <v>44552</v>
      </c>
      <c r="B1753" s="3">
        <v>568039312.72000003</v>
      </c>
      <c r="C1753" s="3">
        <v>2095754093.1300001</v>
      </c>
      <c r="D1753" s="3">
        <v>1072089814.34</v>
      </c>
      <c r="E1753" s="3">
        <v>-29997</v>
      </c>
      <c r="F1753" s="3">
        <v>1257087553.5599999</v>
      </c>
      <c r="G1753" s="3">
        <v>1982278930.03</v>
      </c>
      <c r="H1753" s="3">
        <v>365121976.16000003</v>
      </c>
      <c r="J1753" s="4"/>
    </row>
    <row r="1754" spans="1:10">
      <c r="A1754" s="4">
        <v>44553</v>
      </c>
      <c r="B1754" s="3">
        <v>573255874.32999992</v>
      </c>
      <c r="C1754" s="3">
        <v>2106194767.2500002</v>
      </c>
      <c r="D1754" s="3">
        <v>1077180196.5599999</v>
      </c>
      <c r="E1754" s="3">
        <v>-29997</v>
      </c>
      <c r="F1754" s="3">
        <v>1259610273.8900001</v>
      </c>
      <c r="G1754" s="3">
        <v>1980181505.9200001</v>
      </c>
      <c r="H1754" s="3">
        <v>365437829.12</v>
      </c>
      <c r="J1754" s="4"/>
    </row>
    <row r="1755" spans="1:10">
      <c r="A1755" s="4">
        <v>44557</v>
      </c>
      <c r="B1755" s="3">
        <v>576769921.18000007</v>
      </c>
      <c r="C1755" s="3">
        <v>2115577507.1199999</v>
      </c>
      <c r="D1755" s="3">
        <v>1082370501.48</v>
      </c>
      <c r="E1755" s="3">
        <v>-29997</v>
      </c>
      <c r="F1755" s="3">
        <v>1262470308.26</v>
      </c>
      <c r="G1755" s="3">
        <v>1980695518.1599998</v>
      </c>
      <c r="H1755" s="3">
        <v>365183756.15999997</v>
      </c>
      <c r="J1755" s="4"/>
    </row>
    <row r="1756" spans="1:10">
      <c r="A1756" s="4">
        <v>44558</v>
      </c>
      <c r="B1756" s="3">
        <v>579407198.51999998</v>
      </c>
      <c r="C1756" s="3">
        <v>2123361144.5900002</v>
      </c>
      <c r="D1756" s="3">
        <v>1086712180.1900001</v>
      </c>
      <c r="E1756" s="3">
        <v>-29997</v>
      </c>
      <c r="F1756" s="3">
        <v>1265178165.22</v>
      </c>
      <c r="G1756" s="3">
        <v>1982111512.5099998</v>
      </c>
      <c r="H1756" s="3">
        <v>365262973.92000002</v>
      </c>
      <c r="J1756" s="4"/>
    </row>
    <row r="1757" spans="1:10">
      <c r="A1757" s="4">
        <v>44559</v>
      </c>
      <c r="B1757" s="3">
        <v>579132773.90999997</v>
      </c>
      <c r="C1757" s="3">
        <v>2119978128.8599999</v>
      </c>
      <c r="D1757" s="3">
        <v>1085554275.78</v>
      </c>
      <c r="E1757" s="3">
        <v>-29997</v>
      </c>
      <c r="F1757" s="3">
        <v>1263282684.5300002</v>
      </c>
      <c r="G1757" s="3">
        <v>1977589794.3900001</v>
      </c>
      <c r="H1757" s="3">
        <v>365366093.77999997</v>
      </c>
      <c r="J1757" s="4"/>
    </row>
    <row r="1758" spans="1:10">
      <c r="A1758" s="4">
        <v>44560</v>
      </c>
      <c r="B1758" s="3">
        <v>578245892.79999995</v>
      </c>
      <c r="C1758" s="3">
        <v>2118279483.1400001</v>
      </c>
      <c r="D1758" s="3">
        <v>1085935672.79</v>
      </c>
      <c r="E1758" s="3">
        <v>-29997</v>
      </c>
      <c r="F1758" s="3">
        <v>1262854639.05</v>
      </c>
      <c r="G1758" s="3">
        <v>1976522269.9099998</v>
      </c>
      <c r="H1758" s="3">
        <v>365526197.73000002</v>
      </c>
      <c r="J1758" s="4"/>
    </row>
    <row r="1759" spans="1:10">
      <c r="A1759" s="4">
        <v>44561</v>
      </c>
      <c r="B1759" s="3">
        <v>576693746.88999999</v>
      </c>
      <c r="C1759" s="3">
        <v>2114779738.8900001</v>
      </c>
      <c r="D1759" s="3">
        <v>1084684058.6100001</v>
      </c>
      <c r="E1759" s="3">
        <v>-29997</v>
      </c>
      <c r="F1759" s="3">
        <v>1262153522.6100001</v>
      </c>
      <c r="G1759" s="3">
        <v>1976625870.5699997</v>
      </c>
      <c r="H1759" s="3">
        <v>365641714.80000001</v>
      </c>
      <c r="J1759" s="4"/>
    </row>
    <row r="1760" spans="1:10">
      <c r="A1760" s="4">
        <v>44564</v>
      </c>
      <c r="B1760" s="3">
        <v>579919494.62</v>
      </c>
      <c r="C1760" s="3">
        <v>2121090194.5600002</v>
      </c>
      <c r="D1760" s="3">
        <v>1088047977.6099999</v>
      </c>
      <c r="E1760" s="3">
        <v>-29997</v>
      </c>
      <c r="F1760" s="3">
        <v>1262922986.8500001</v>
      </c>
      <c r="G1760" s="3">
        <v>1973454136.9400001</v>
      </c>
      <c r="H1760" s="3">
        <v>365506920.33000004</v>
      </c>
      <c r="J1760" s="4"/>
    </row>
    <row r="1761" spans="1:10">
      <c r="A1761" s="4">
        <v>44565</v>
      </c>
      <c r="B1761" s="3">
        <v>582305540.26999998</v>
      </c>
      <c r="C1761" s="3">
        <v>2127051861.77</v>
      </c>
      <c r="D1761" s="3">
        <v>1091174366.29</v>
      </c>
      <c r="E1761" s="3">
        <v>-29997</v>
      </c>
      <c r="F1761" s="3">
        <v>1264870760.9200001</v>
      </c>
      <c r="G1761" s="3">
        <v>1974869214.97</v>
      </c>
      <c r="H1761" s="3">
        <v>365538924.72000003</v>
      </c>
      <c r="J1761" s="4"/>
    </row>
    <row r="1762" spans="1:10">
      <c r="A1762" s="4">
        <v>44566</v>
      </c>
      <c r="B1762" s="3">
        <v>578801620.62</v>
      </c>
      <c r="C1762" s="3">
        <v>2119054797.6199999</v>
      </c>
      <c r="D1762" s="3">
        <v>1089487578.29</v>
      </c>
      <c r="E1762" s="3">
        <v>-29997</v>
      </c>
      <c r="F1762" s="3">
        <v>1263417000.25</v>
      </c>
      <c r="G1762" s="3">
        <v>1973706129.01</v>
      </c>
      <c r="H1762" s="3">
        <v>365898959.06999999</v>
      </c>
      <c r="J1762" s="4"/>
    </row>
    <row r="1763" spans="1:10">
      <c r="A1763" s="4">
        <v>44568</v>
      </c>
      <c r="B1763" s="3">
        <v>571984668.61000001</v>
      </c>
      <c r="C1763" s="3">
        <v>2103833870.6799998</v>
      </c>
      <c r="D1763" s="3">
        <v>1084887027.0799999</v>
      </c>
      <c r="E1763" s="3">
        <v>-29997</v>
      </c>
      <c r="F1763" s="3">
        <v>1258885340.27</v>
      </c>
      <c r="G1763" s="3">
        <v>1967322019.98</v>
      </c>
      <c r="H1763" s="3">
        <v>365562982.29999995</v>
      </c>
      <c r="J1763" s="4"/>
    </row>
    <row r="1764" spans="1:10">
      <c r="A1764" s="4">
        <v>44571</v>
      </c>
      <c r="B1764" s="3">
        <v>571443904.70000005</v>
      </c>
      <c r="C1764" s="3">
        <v>2102666582.73</v>
      </c>
      <c r="D1764" s="3">
        <v>1087327339.8999999</v>
      </c>
      <c r="E1764" s="3">
        <v>-29997</v>
      </c>
      <c r="F1764" s="3">
        <v>1260608023.23</v>
      </c>
      <c r="G1764" s="3">
        <v>1967096265.8900001</v>
      </c>
      <c r="H1764" s="3">
        <v>365382407.25999999</v>
      </c>
      <c r="J1764" s="4"/>
    </row>
    <row r="1765" spans="1:10">
      <c r="A1765" s="4">
        <v>44572</v>
      </c>
      <c r="B1765" s="3">
        <v>574208908.89999998</v>
      </c>
      <c r="C1765" s="3">
        <v>2110097160.3399999</v>
      </c>
      <c r="D1765" s="3">
        <v>1093194879.29</v>
      </c>
      <c r="E1765" s="3">
        <v>-29997</v>
      </c>
      <c r="F1765" s="3">
        <v>1263775823.03</v>
      </c>
      <c r="G1765" s="3">
        <v>1967205493.0599999</v>
      </c>
      <c r="H1765" s="3">
        <v>365441708.78000003</v>
      </c>
      <c r="J1765" s="4"/>
    </row>
    <row r="1766" spans="1:10">
      <c r="A1766" s="4">
        <v>44573</v>
      </c>
      <c r="B1766" s="3">
        <v>573940181.31000006</v>
      </c>
      <c r="C1766" s="3">
        <v>2111808972.0100002</v>
      </c>
      <c r="D1766" s="3">
        <v>1097643226</v>
      </c>
      <c r="E1766" s="3">
        <v>-29997</v>
      </c>
      <c r="F1766" s="3">
        <v>1266919956.0899999</v>
      </c>
      <c r="G1766" s="3">
        <v>1970342339.1700001</v>
      </c>
      <c r="H1766" s="3">
        <v>365372915.98000002</v>
      </c>
      <c r="J1766" s="4"/>
    </row>
    <row r="1767" spans="1:10">
      <c r="A1767" s="4">
        <v>44574</v>
      </c>
      <c r="B1767" s="3">
        <v>569618825.44999993</v>
      </c>
      <c r="C1767" s="3">
        <v>2104771397.45</v>
      </c>
      <c r="D1767" s="3">
        <v>1097802411.8499999</v>
      </c>
      <c r="E1767" s="3">
        <v>-29997</v>
      </c>
      <c r="F1767" s="3">
        <v>1266727285.6999998</v>
      </c>
      <c r="G1767" s="3">
        <v>1971642962.4499998</v>
      </c>
      <c r="H1767" s="3">
        <v>365362090.84000003</v>
      </c>
      <c r="J1767" s="4"/>
    </row>
    <row r="1768" spans="1:10">
      <c r="A1768" s="4">
        <v>44575</v>
      </c>
      <c r="B1768" s="3">
        <v>568730514.28999996</v>
      </c>
      <c r="C1768" s="3">
        <v>2101952333.6599998</v>
      </c>
      <c r="D1768" s="3">
        <v>1099045033.4399998</v>
      </c>
      <c r="E1768" s="3">
        <v>-29997</v>
      </c>
      <c r="F1768" s="3">
        <v>1266482556.4100001</v>
      </c>
      <c r="G1768" s="3">
        <v>1967440787.48</v>
      </c>
      <c r="H1768" s="3">
        <v>375144970.84000003</v>
      </c>
      <c r="J1768" s="4"/>
    </row>
    <row r="1769" spans="1:10">
      <c r="A1769" s="4">
        <v>44578</v>
      </c>
      <c r="B1769" s="3">
        <v>570657971.5</v>
      </c>
      <c r="C1769" s="3">
        <v>2109713002.9300001</v>
      </c>
      <c r="D1769" s="3">
        <v>1105580212.5799999</v>
      </c>
      <c r="E1769" s="3">
        <v>-29997</v>
      </c>
      <c r="F1769" s="3">
        <v>1269200697.4300001</v>
      </c>
      <c r="G1769" s="3">
        <v>1967249441.0599999</v>
      </c>
      <c r="H1769" s="3">
        <v>375122440.28999996</v>
      </c>
      <c r="J1769" s="4"/>
    </row>
    <row r="1770" spans="1:10">
      <c r="A1770" s="4">
        <v>44579</v>
      </c>
      <c r="B1770" s="3">
        <v>566018566.30000007</v>
      </c>
      <c r="C1770" s="3">
        <v>2099307760.9699998</v>
      </c>
      <c r="D1770" s="3">
        <v>1104302109.6399999</v>
      </c>
      <c r="E1770" s="3">
        <v>-29997</v>
      </c>
      <c r="F1770" s="3">
        <v>1267351606.1399999</v>
      </c>
      <c r="G1770" s="3">
        <v>1964415155.9399998</v>
      </c>
      <c r="H1770" s="3">
        <v>375222133.64999998</v>
      </c>
      <c r="J1770" s="4"/>
    </row>
    <row r="1771" spans="1:10">
      <c r="A1771" s="4">
        <v>44580</v>
      </c>
      <c r="B1771" s="3">
        <v>562507625.56999993</v>
      </c>
      <c r="C1771" s="3">
        <v>2090173718.8299999</v>
      </c>
      <c r="D1771" s="3">
        <v>1103513488.9300001</v>
      </c>
      <c r="E1771" s="3">
        <v>-29997</v>
      </c>
      <c r="F1771" s="3">
        <v>1268712292.5</v>
      </c>
      <c r="G1771" s="3">
        <v>1961496044.95</v>
      </c>
      <c r="H1771" s="3">
        <v>373607425.82999998</v>
      </c>
      <c r="J1771" s="4"/>
    </row>
    <row r="1772" spans="1:10">
      <c r="A1772" s="4">
        <v>44581</v>
      </c>
      <c r="B1772" s="3">
        <v>558654980.81999993</v>
      </c>
      <c r="C1772" s="3">
        <v>2084772414.5599999</v>
      </c>
      <c r="D1772" s="3">
        <v>1103534945.1399999</v>
      </c>
      <c r="E1772" s="3">
        <v>-29997</v>
      </c>
      <c r="F1772" s="3">
        <v>1268569870.76</v>
      </c>
      <c r="G1772" s="3">
        <v>1962071110.8500001</v>
      </c>
      <c r="H1772" s="3">
        <v>373728750.33999997</v>
      </c>
      <c r="J1772" s="4"/>
    </row>
    <row r="1773" spans="1:10">
      <c r="A1773" s="4">
        <v>44582</v>
      </c>
      <c r="B1773" s="3">
        <v>553526018.79999995</v>
      </c>
      <c r="C1773" s="3">
        <v>2074390266.2399998</v>
      </c>
      <c r="D1773" s="3">
        <v>1102099083.9400001</v>
      </c>
      <c r="E1773" s="3">
        <v>-29997</v>
      </c>
      <c r="F1773" s="3">
        <v>1267537598.49</v>
      </c>
      <c r="G1773" s="3">
        <v>1961315718.3600001</v>
      </c>
      <c r="H1773" s="3">
        <v>373602984.63</v>
      </c>
      <c r="J1773" s="4"/>
    </row>
    <row r="1774" spans="1:10">
      <c r="A1774" s="4">
        <v>44585</v>
      </c>
      <c r="B1774" s="3">
        <v>554013645.57000005</v>
      </c>
      <c r="C1774" s="3">
        <v>2077116961.1400001</v>
      </c>
      <c r="D1774" s="3">
        <v>1106055343.0599999</v>
      </c>
      <c r="E1774" s="3">
        <v>-29997</v>
      </c>
      <c r="F1774" s="3">
        <v>1270301735.9399998</v>
      </c>
      <c r="G1774" s="3">
        <v>1963176002.7299998</v>
      </c>
      <c r="H1774" s="3">
        <v>373349432.01999998</v>
      </c>
      <c r="J1774" s="4"/>
    </row>
    <row r="1775" spans="1:10">
      <c r="A1775" s="4">
        <v>44586</v>
      </c>
      <c r="B1775" s="3">
        <v>549064102.07000005</v>
      </c>
      <c r="C1775" s="3">
        <v>2066615814.54</v>
      </c>
      <c r="D1775" s="3">
        <v>1102592614.26</v>
      </c>
      <c r="E1775" s="3">
        <v>-29997</v>
      </c>
      <c r="F1775" s="3">
        <v>1267315598.4100001</v>
      </c>
      <c r="G1775" s="3">
        <v>1959372355.6099997</v>
      </c>
      <c r="H1775" s="3">
        <v>373210535.38</v>
      </c>
      <c r="J1775" s="4"/>
    </row>
    <row r="1776" spans="1:10">
      <c r="A1776" s="4">
        <v>44587</v>
      </c>
      <c r="B1776" s="3">
        <v>546812033.80999994</v>
      </c>
      <c r="C1776" s="3">
        <v>2060803440.6200001</v>
      </c>
      <c r="D1776" s="3">
        <v>1102526231.04</v>
      </c>
      <c r="E1776" s="3">
        <v>-29997</v>
      </c>
      <c r="F1776" s="3">
        <v>1266316235.71</v>
      </c>
      <c r="G1776" s="3">
        <v>1956814569.8099999</v>
      </c>
      <c r="H1776" s="3">
        <v>372942723.25999999</v>
      </c>
      <c r="J1776" s="4"/>
    </row>
    <row r="1777" spans="1:10">
      <c r="A1777" s="4">
        <v>44588</v>
      </c>
      <c r="B1777" s="3">
        <v>547364510.00999999</v>
      </c>
      <c r="C1777" s="3">
        <v>2064228925.8800001</v>
      </c>
      <c r="D1777" s="3">
        <v>1106146235.3300002</v>
      </c>
      <c r="E1777" s="3">
        <v>-29997</v>
      </c>
      <c r="F1777" s="3">
        <v>1267801269.8800001</v>
      </c>
      <c r="G1777" s="3">
        <v>1957730200.48</v>
      </c>
      <c r="H1777" s="3">
        <v>373087748.05000001</v>
      </c>
      <c r="J1777" s="4"/>
    </row>
    <row r="1778" spans="1:10">
      <c r="A1778" s="4">
        <v>44589</v>
      </c>
      <c r="B1778" s="3">
        <v>552709807.04999995</v>
      </c>
      <c r="C1778" s="3">
        <v>2077809267.0899999</v>
      </c>
      <c r="D1778" s="3">
        <v>1113348414.6300001</v>
      </c>
      <c r="E1778" s="3">
        <v>-29997</v>
      </c>
      <c r="F1778" s="3">
        <v>1272842221.4399998</v>
      </c>
      <c r="G1778" s="3">
        <v>1958270955.9300001</v>
      </c>
      <c r="H1778" s="3">
        <v>373047487.30000001</v>
      </c>
      <c r="J1778" s="4"/>
    </row>
    <row r="1779" spans="1:10">
      <c r="A1779" s="4">
        <v>44592</v>
      </c>
      <c r="B1779" s="3">
        <v>558249405.21000004</v>
      </c>
      <c r="C1779" s="3">
        <v>2092140524.6100001</v>
      </c>
      <c r="D1779" s="3">
        <v>1120434264.9100001</v>
      </c>
      <c r="E1779" s="3">
        <v>-29997</v>
      </c>
      <c r="F1779" s="3">
        <v>1277379405.2399998</v>
      </c>
      <c r="G1779" s="3">
        <v>1957587826.6700001</v>
      </c>
      <c r="H1779" s="3">
        <v>372912336.03999996</v>
      </c>
      <c r="J1779" s="4"/>
    </row>
    <row r="1780" spans="1:10">
      <c r="A1780" s="4">
        <v>44593</v>
      </c>
      <c r="B1780" s="3">
        <v>561446606.39999998</v>
      </c>
      <c r="C1780" s="3">
        <v>2099844585.9000001</v>
      </c>
      <c r="D1780" s="3">
        <v>1124565689.23</v>
      </c>
      <c r="E1780" s="3">
        <v>-29997</v>
      </c>
      <c r="F1780" s="3">
        <v>1280348695.27</v>
      </c>
      <c r="G1780" s="3">
        <v>1955673619.98</v>
      </c>
      <c r="H1780" s="3">
        <v>372747995.37</v>
      </c>
      <c r="J1780" s="4"/>
    </row>
    <row r="1781" spans="1:10">
      <c r="A1781" s="4">
        <v>44594</v>
      </c>
      <c r="B1781" s="3">
        <v>565824244.66999996</v>
      </c>
      <c r="C1781" s="3">
        <v>2111151608.1800001</v>
      </c>
      <c r="D1781" s="3">
        <v>1130002655.9400001</v>
      </c>
      <c r="E1781" s="3">
        <v>-29997</v>
      </c>
      <c r="F1781" s="3">
        <v>1284786883.05</v>
      </c>
      <c r="G1781" s="3">
        <v>1958045152.24</v>
      </c>
      <c r="H1781" s="3">
        <v>372706479.77999997</v>
      </c>
      <c r="J1781" s="4"/>
    </row>
    <row r="1782" spans="1:10">
      <c r="A1782" s="4">
        <v>44595</v>
      </c>
      <c r="B1782" s="3">
        <v>554270776.87</v>
      </c>
      <c r="C1782" s="3">
        <v>2077414122.3399999</v>
      </c>
      <c r="D1782" s="3">
        <v>1117174339.6600001</v>
      </c>
      <c r="E1782" s="3">
        <v>-29997</v>
      </c>
      <c r="F1782" s="3">
        <v>1272608098.5799999</v>
      </c>
      <c r="G1782" s="3">
        <v>1943358665.21</v>
      </c>
      <c r="H1782" s="3">
        <v>371922873.92000002</v>
      </c>
      <c r="J1782" s="4"/>
    </row>
    <row r="1783" spans="1:10">
      <c r="A1783" s="4">
        <v>44596</v>
      </c>
      <c r="B1783" s="3">
        <v>550097596.88</v>
      </c>
      <c r="C1783" s="3">
        <v>2066486839.25</v>
      </c>
      <c r="D1783" s="3">
        <v>1114616705.6899998</v>
      </c>
      <c r="E1783" s="3">
        <v>-29997</v>
      </c>
      <c r="F1783" s="3">
        <v>1268434739.23</v>
      </c>
      <c r="G1783" s="3">
        <v>1933264063.3199999</v>
      </c>
      <c r="H1783" s="3">
        <v>371352516.19</v>
      </c>
      <c r="J1783" s="4"/>
    </row>
    <row r="1784" spans="1:10">
      <c r="A1784" s="4">
        <v>44599</v>
      </c>
      <c r="B1784" s="3">
        <v>550529421.16999996</v>
      </c>
      <c r="C1784" s="3">
        <v>2067113249.78</v>
      </c>
      <c r="D1784" s="3">
        <v>1116629120.71</v>
      </c>
      <c r="E1784" s="3">
        <v>-29997</v>
      </c>
      <c r="F1784" s="3">
        <v>1268880129.8000002</v>
      </c>
      <c r="G1784" s="3">
        <v>1930183269.3700001</v>
      </c>
      <c r="H1784" s="3">
        <v>370849389.27999997</v>
      </c>
      <c r="J1784" s="4"/>
    </row>
    <row r="1785" spans="1:10">
      <c r="A1785" s="4">
        <v>44600</v>
      </c>
      <c r="B1785" s="3">
        <v>555533988.94000006</v>
      </c>
      <c r="C1785" s="3">
        <v>2079033029.1199999</v>
      </c>
      <c r="D1785" s="3">
        <v>1124806420.72</v>
      </c>
      <c r="E1785" s="3">
        <v>-29997</v>
      </c>
      <c r="F1785" s="3">
        <v>1272353561.05</v>
      </c>
      <c r="G1785" s="3">
        <v>1926388667.1800001</v>
      </c>
      <c r="H1785" s="3">
        <v>370755235.01999998</v>
      </c>
      <c r="J1785" s="4"/>
    </row>
    <row r="1786" spans="1:10">
      <c r="A1786" s="4">
        <v>44601</v>
      </c>
      <c r="B1786" s="3">
        <v>564796237.30000007</v>
      </c>
      <c r="C1786" s="3">
        <v>2106302269.8499999</v>
      </c>
      <c r="D1786" s="3">
        <v>1137492926.23</v>
      </c>
      <c r="E1786" s="3">
        <v>-29997</v>
      </c>
      <c r="F1786" s="3">
        <v>1282917822.6699998</v>
      </c>
      <c r="G1786" s="3">
        <v>1935459058.6199999</v>
      </c>
      <c r="H1786" s="3">
        <v>371148509.06999999</v>
      </c>
      <c r="J1786" s="4"/>
    </row>
    <row r="1787" spans="1:10">
      <c r="A1787" s="4">
        <v>44602</v>
      </c>
      <c r="B1787" s="3">
        <v>557566523.86000001</v>
      </c>
      <c r="C1787" s="3">
        <v>2084125703.6200001</v>
      </c>
      <c r="D1787" s="3">
        <v>1129523820.28</v>
      </c>
      <c r="E1787" s="3">
        <v>-29997</v>
      </c>
      <c r="F1787" s="3">
        <v>1275013956.4100001</v>
      </c>
      <c r="G1787" s="3">
        <v>1923790901.0899999</v>
      </c>
      <c r="H1787" s="3">
        <v>370950659.56999999</v>
      </c>
      <c r="J1787" s="4"/>
    </row>
    <row r="1788" spans="1:10">
      <c r="A1788" s="4">
        <v>44603</v>
      </c>
      <c r="B1788" s="3">
        <v>552932310.73000002</v>
      </c>
      <c r="C1788" s="3">
        <v>2068804700.02</v>
      </c>
      <c r="D1788" s="3">
        <v>1124513900.4099998</v>
      </c>
      <c r="E1788" s="3">
        <v>-29997</v>
      </c>
      <c r="F1788" s="3">
        <v>1270523962.5699999</v>
      </c>
      <c r="G1788" s="3">
        <v>1918334727.6500001</v>
      </c>
      <c r="H1788" s="3">
        <v>370852120.36000001</v>
      </c>
      <c r="J1788" s="4"/>
    </row>
    <row r="1789" spans="1:10">
      <c r="A1789" s="4">
        <v>44606</v>
      </c>
      <c r="B1789" s="3">
        <v>552406801.29999995</v>
      </c>
      <c r="C1789" s="3">
        <v>2068479949.6900001</v>
      </c>
      <c r="D1789" s="3">
        <v>1123730425.0599999</v>
      </c>
      <c r="E1789" s="3">
        <v>-29997</v>
      </c>
      <c r="F1789" s="3">
        <v>1271416712.6300001</v>
      </c>
      <c r="G1789" s="3">
        <v>1918426458.3300002</v>
      </c>
      <c r="H1789" s="3">
        <v>370633497.61000001</v>
      </c>
      <c r="J1789" s="4"/>
    </row>
    <row r="1790" spans="1:10">
      <c r="A1790" s="4">
        <v>44607</v>
      </c>
      <c r="B1790" s="3">
        <v>558558131.00999999</v>
      </c>
      <c r="C1790" s="3">
        <v>2083528068.76</v>
      </c>
      <c r="D1790" s="3">
        <v>1130945390.95</v>
      </c>
      <c r="E1790" s="3">
        <v>-29997</v>
      </c>
      <c r="F1790" s="3">
        <v>1277080951.7899997</v>
      </c>
      <c r="G1790" s="3">
        <v>1920583955.29</v>
      </c>
      <c r="H1790" s="3">
        <v>370905983.19000006</v>
      </c>
      <c r="J1790" s="4"/>
    </row>
    <row r="1791" spans="1:10">
      <c r="A1791" s="4">
        <v>44608</v>
      </c>
      <c r="B1791" s="3">
        <v>559948143.35000002</v>
      </c>
      <c r="C1791" s="3">
        <v>2088806248.3299999</v>
      </c>
      <c r="D1791" s="3">
        <v>1136731006.0699999</v>
      </c>
      <c r="E1791" s="3">
        <v>-29997</v>
      </c>
      <c r="F1791" s="3">
        <v>1280020586.3699999</v>
      </c>
      <c r="G1791" s="3">
        <v>1923509625.97</v>
      </c>
      <c r="H1791" s="3">
        <v>372267988.55999994</v>
      </c>
      <c r="J1791" s="4"/>
    </row>
    <row r="1792" spans="1:10">
      <c r="A1792" s="4">
        <v>44609</v>
      </c>
      <c r="B1792" s="3">
        <v>553533070.27999997</v>
      </c>
      <c r="C1792" s="3">
        <v>2075932156.7</v>
      </c>
      <c r="D1792" s="3">
        <v>1134888272.3599999</v>
      </c>
      <c r="E1792" s="3">
        <v>-29997</v>
      </c>
      <c r="F1792" s="3">
        <v>1278639881.1499999</v>
      </c>
      <c r="G1792" s="3">
        <v>1923924000.4200001</v>
      </c>
      <c r="H1792" s="3">
        <v>371208581.44</v>
      </c>
      <c r="J1792" s="4"/>
    </row>
    <row r="1793" spans="1:10">
      <c r="A1793" s="4">
        <v>44610</v>
      </c>
      <c r="B1793" s="3">
        <v>552120485.07000005</v>
      </c>
      <c r="C1793" s="3">
        <v>2074512097.9199998</v>
      </c>
      <c r="D1793" s="3">
        <v>1136079359.02</v>
      </c>
      <c r="E1793" s="3">
        <v>-29997</v>
      </c>
      <c r="F1793" s="3">
        <v>1278724221.99</v>
      </c>
      <c r="G1793" s="3">
        <v>1923668053.0500002</v>
      </c>
      <c r="H1793" s="3">
        <v>371184131.14999998</v>
      </c>
      <c r="J1793" s="4"/>
    </row>
    <row r="1794" spans="1:10">
      <c r="A1794" s="4">
        <v>44613</v>
      </c>
      <c r="B1794" s="3">
        <v>550714854.83000004</v>
      </c>
      <c r="C1794" s="3">
        <v>2070441594.3600001</v>
      </c>
      <c r="D1794" s="3">
        <v>1134780153.0599999</v>
      </c>
      <c r="E1794" s="3">
        <v>-29997</v>
      </c>
      <c r="F1794" s="3">
        <v>1277157263.29</v>
      </c>
      <c r="G1794" s="3">
        <v>1919100697.75</v>
      </c>
      <c r="H1794" s="3">
        <v>370870977.66000003</v>
      </c>
      <c r="J1794" s="4"/>
    </row>
    <row r="1795" spans="1:10">
      <c r="A1795" s="4">
        <v>44614</v>
      </c>
      <c r="B1795" s="3">
        <v>546011379.99000001</v>
      </c>
      <c r="C1795" s="3">
        <v>2058754660.4300001</v>
      </c>
      <c r="D1795" s="3">
        <v>1132153950.29</v>
      </c>
      <c r="E1795" s="3">
        <v>-29997</v>
      </c>
      <c r="F1795" s="3">
        <v>1273833064.73</v>
      </c>
      <c r="G1795" s="3">
        <v>1915084928.02</v>
      </c>
      <c r="H1795" s="3">
        <v>370772873.26999998</v>
      </c>
      <c r="J1795" s="4"/>
    </row>
    <row r="1796" spans="1:10">
      <c r="A1796" s="4">
        <v>44615</v>
      </c>
      <c r="B1796" s="3">
        <v>540727884.42999995</v>
      </c>
      <c r="C1796" s="3">
        <v>2047519384.76</v>
      </c>
      <c r="D1796" s="3">
        <v>1129153816.5999999</v>
      </c>
      <c r="E1796" s="3">
        <v>-29997</v>
      </c>
      <c r="F1796" s="3">
        <v>1270667442.78</v>
      </c>
      <c r="G1796" s="3">
        <v>1913022193.7899997</v>
      </c>
      <c r="H1796" s="3">
        <v>370496947.63</v>
      </c>
      <c r="J1796" s="4"/>
    </row>
    <row r="1797" spans="1:10">
      <c r="A1797" s="4">
        <v>44616</v>
      </c>
      <c r="B1797" s="3">
        <v>546774860.30999994</v>
      </c>
      <c r="C1797" s="3">
        <v>2067490106.72</v>
      </c>
      <c r="D1797" s="3">
        <v>1137034509.1500001</v>
      </c>
      <c r="E1797" s="3">
        <v>-29997</v>
      </c>
      <c r="F1797" s="3">
        <v>1279291915.3000002</v>
      </c>
      <c r="G1797" s="3">
        <v>1920775818.25</v>
      </c>
      <c r="H1797" s="3">
        <v>371659961.27000004</v>
      </c>
      <c r="J1797" s="4"/>
    </row>
    <row r="1798" spans="1:10">
      <c r="A1798" s="4">
        <v>44617</v>
      </c>
      <c r="B1798" s="3">
        <v>552893659.10000002</v>
      </c>
      <c r="C1798" s="3">
        <v>2083292113.1500001</v>
      </c>
      <c r="D1798" s="3">
        <v>1147366893.8299999</v>
      </c>
      <c r="E1798" s="3">
        <v>-29997</v>
      </c>
      <c r="F1798" s="3">
        <v>1284269408.3000002</v>
      </c>
      <c r="G1798" s="3">
        <v>1920270100.5800002</v>
      </c>
      <c r="H1798" s="3">
        <v>371408764.67000002</v>
      </c>
      <c r="J1798" s="4"/>
    </row>
    <row r="1799" spans="1:10">
      <c r="A1799" s="4">
        <v>44620</v>
      </c>
      <c r="B1799" s="3">
        <v>546681912.53999996</v>
      </c>
      <c r="C1799" s="3">
        <v>2069389649.3600001</v>
      </c>
      <c r="D1799" s="3">
        <v>1134095050.4099998</v>
      </c>
      <c r="E1799" s="3">
        <v>-29997</v>
      </c>
      <c r="F1799" s="3">
        <v>1259781893.9400001</v>
      </c>
      <c r="G1799" s="3">
        <v>1928551589.4499998</v>
      </c>
      <c r="H1799" s="3">
        <v>372679741.53999996</v>
      </c>
      <c r="J1799" s="4"/>
    </row>
    <row r="1800" spans="1:10">
      <c r="A1800" s="4">
        <v>44621</v>
      </c>
      <c r="B1800" s="3">
        <v>541446065.34000003</v>
      </c>
      <c r="C1800" s="3">
        <v>2068044325.46</v>
      </c>
      <c r="D1800" s="3">
        <v>1135163176.5</v>
      </c>
      <c r="E1800" s="3">
        <v>-29997</v>
      </c>
      <c r="F1800" s="3">
        <v>1265809443.4099998</v>
      </c>
      <c r="G1800" s="3">
        <v>1945054728.75</v>
      </c>
      <c r="H1800" s="3">
        <v>374052322.15999997</v>
      </c>
      <c r="J1800" s="4"/>
    </row>
    <row r="1801" spans="1:10">
      <c r="A1801" s="4">
        <v>44622</v>
      </c>
      <c r="B1801" s="3">
        <v>550057925.01999998</v>
      </c>
      <c r="C1801" s="3">
        <v>2083006112.23</v>
      </c>
      <c r="D1801" s="3">
        <v>1142302581.6400001</v>
      </c>
      <c r="E1801" s="3">
        <v>-29997</v>
      </c>
      <c r="F1801" s="3">
        <v>1267376555.0600002</v>
      </c>
      <c r="G1801" s="3">
        <v>1940148117.4300003</v>
      </c>
      <c r="H1801" s="3">
        <v>373378227.42000002</v>
      </c>
      <c r="J1801" s="4"/>
    </row>
    <row r="1802" spans="1:10">
      <c r="A1802" s="4">
        <v>44623</v>
      </c>
      <c r="B1802" s="3">
        <v>547956132.08000004</v>
      </c>
      <c r="C1802" s="3">
        <v>2078934527.6100001</v>
      </c>
      <c r="D1802" s="3">
        <v>1141886683.0900002</v>
      </c>
      <c r="E1802" s="3">
        <v>-29997</v>
      </c>
      <c r="F1802" s="3">
        <v>1266418536.75</v>
      </c>
      <c r="G1802" s="3">
        <v>1939439505.26</v>
      </c>
      <c r="H1802" s="3">
        <v>373649108.64999998</v>
      </c>
      <c r="J1802" s="4"/>
    </row>
    <row r="1803" spans="1:10">
      <c r="A1803" s="4">
        <v>44624</v>
      </c>
      <c r="B1803" s="3">
        <v>545424685.13</v>
      </c>
      <c r="C1803" s="3">
        <v>2076865606.03</v>
      </c>
      <c r="D1803" s="3">
        <v>1140073607.3799999</v>
      </c>
      <c r="E1803" s="3">
        <v>-29997</v>
      </c>
      <c r="F1803" s="3">
        <v>1267270207.7199998</v>
      </c>
      <c r="G1803" s="3">
        <v>1943556102.9200001</v>
      </c>
      <c r="H1803" s="3">
        <v>373693185.86000001</v>
      </c>
      <c r="J1803" s="4"/>
    </row>
    <row r="1804" spans="1:10">
      <c r="A1804" s="4">
        <v>44627</v>
      </c>
      <c r="B1804" s="3">
        <v>532946523.30000001</v>
      </c>
      <c r="C1804" s="3">
        <v>2045256137.02</v>
      </c>
      <c r="D1804" s="3">
        <v>1124425858.99</v>
      </c>
      <c r="E1804" s="3">
        <v>-29997</v>
      </c>
      <c r="F1804" s="3">
        <v>1255925021.2999997</v>
      </c>
      <c r="G1804" s="3">
        <v>1934527304.6600001</v>
      </c>
      <c r="H1804" s="3">
        <v>373479601.37</v>
      </c>
      <c r="J1804" s="4"/>
    </row>
    <row r="1805" spans="1:10">
      <c r="A1805" s="4">
        <v>44628</v>
      </c>
      <c r="B1805" s="3">
        <v>526129509.60000002</v>
      </c>
      <c r="C1805" s="3">
        <v>2024856777.23</v>
      </c>
      <c r="D1805" s="3">
        <v>1114780082.26</v>
      </c>
      <c r="E1805" s="3">
        <v>-29997</v>
      </c>
      <c r="F1805" s="3">
        <v>1248253379.1900001</v>
      </c>
      <c r="G1805" s="3">
        <v>1924131718.6999998</v>
      </c>
      <c r="H1805" s="3">
        <v>373403789.81</v>
      </c>
      <c r="J1805" s="4"/>
    </row>
    <row r="1806" spans="1:10">
      <c r="A1806" s="4">
        <v>44629</v>
      </c>
      <c r="B1806" s="3">
        <v>531742685.74000001</v>
      </c>
      <c r="C1806" s="3">
        <v>2030187806.3900001</v>
      </c>
      <c r="D1806" s="3">
        <v>1121081873.3499999</v>
      </c>
      <c r="E1806" s="3">
        <v>-29997</v>
      </c>
      <c r="F1806" s="3">
        <v>1249068464.6300001</v>
      </c>
      <c r="G1806" s="3">
        <v>1917263242.24</v>
      </c>
      <c r="H1806" s="3">
        <v>373424597.05000001</v>
      </c>
      <c r="J1806" s="4"/>
    </row>
    <row r="1807" spans="1:10">
      <c r="A1807" s="4">
        <v>44630</v>
      </c>
      <c r="B1807" s="3">
        <v>532179691.84000003</v>
      </c>
      <c r="C1807" s="3">
        <v>2025376776.1300001</v>
      </c>
      <c r="D1807" s="3">
        <v>1119266093.27</v>
      </c>
      <c r="E1807" s="3">
        <v>-29997</v>
      </c>
      <c r="F1807" s="3">
        <v>1244570226.4400001</v>
      </c>
      <c r="G1807" s="3">
        <v>1907067258.71</v>
      </c>
      <c r="H1807" s="3">
        <v>372775200.23000002</v>
      </c>
      <c r="J1807" s="4"/>
    </row>
    <row r="1808" spans="1:10">
      <c r="A1808" s="4">
        <v>44631</v>
      </c>
      <c r="B1808" s="3">
        <v>529820472.75999999</v>
      </c>
      <c r="C1808" s="3">
        <v>2022062460.04</v>
      </c>
      <c r="D1808" s="3">
        <v>1118467336.4400001</v>
      </c>
      <c r="E1808" s="3">
        <v>-29997</v>
      </c>
      <c r="F1808" s="3">
        <v>1245217234.5599999</v>
      </c>
      <c r="G1808" s="3">
        <v>1909197209.22</v>
      </c>
      <c r="H1808" s="3">
        <v>372560891.34999996</v>
      </c>
      <c r="J1808" s="4"/>
    </row>
    <row r="1809" spans="1:10">
      <c r="A1809" s="4">
        <v>44634</v>
      </c>
      <c r="B1809" s="3">
        <v>530217317.75999999</v>
      </c>
      <c r="C1809" s="3">
        <v>2016341172.27</v>
      </c>
      <c r="D1809" s="3">
        <v>1118647723.8199999</v>
      </c>
      <c r="E1809" s="3">
        <v>-29997</v>
      </c>
      <c r="F1809" s="3">
        <v>1240540555.0400002</v>
      </c>
      <c r="G1809" s="3">
        <v>1897845049.1900001</v>
      </c>
      <c r="H1809" s="3">
        <v>372531817.77000004</v>
      </c>
      <c r="J1809" s="4"/>
    </row>
    <row r="1810" spans="1:10">
      <c r="A1810" s="4">
        <v>44635</v>
      </c>
      <c r="B1810" s="3">
        <v>537334094.76999998</v>
      </c>
      <c r="C1810" s="3">
        <v>2035264113.5899999</v>
      </c>
      <c r="D1810" s="3">
        <v>1127469499.8299999</v>
      </c>
      <c r="E1810" s="3">
        <v>-29997</v>
      </c>
      <c r="F1810" s="3">
        <v>1247196308.03</v>
      </c>
      <c r="G1810" s="3">
        <v>1902780785.5500002</v>
      </c>
      <c r="H1810" s="3">
        <v>373123395.24000001</v>
      </c>
      <c r="J1810" s="4"/>
    </row>
    <row r="1811" spans="1:10">
      <c r="A1811" s="4">
        <v>44636</v>
      </c>
      <c r="B1811" s="3">
        <v>547191814.23000002</v>
      </c>
      <c r="C1811" s="3">
        <v>2059632734.78</v>
      </c>
      <c r="D1811" s="3">
        <v>1138333870.76</v>
      </c>
      <c r="E1811" s="3">
        <v>-29997</v>
      </c>
      <c r="F1811" s="3">
        <v>1254576007.53</v>
      </c>
      <c r="G1811" s="3">
        <v>1904553178.2499998</v>
      </c>
      <c r="H1811" s="3">
        <v>373031159.33000004</v>
      </c>
      <c r="J1811" s="4"/>
    </row>
    <row r="1812" spans="1:10">
      <c r="A1812" s="4">
        <v>44637</v>
      </c>
      <c r="B1812" s="3">
        <v>550695331.02999997</v>
      </c>
      <c r="C1812" s="3">
        <v>2069860932.5</v>
      </c>
      <c r="D1812" s="3">
        <v>1143547314.3099999</v>
      </c>
      <c r="E1812" s="3">
        <v>-29997</v>
      </c>
      <c r="F1812" s="3">
        <v>1258748919.3300002</v>
      </c>
      <c r="G1812" s="3">
        <v>1906206749.75</v>
      </c>
      <c r="H1812" s="3">
        <v>371146411.19</v>
      </c>
      <c r="J1812" s="4"/>
    </row>
    <row r="1813" spans="1:10">
      <c r="A1813" s="4">
        <v>44638</v>
      </c>
      <c r="B1813" s="3">
        <v>558767552.03999996</v>
      </c>
      <c r="C1813" s="3">
        <v>2089626185.3199999</v>
      </c>
      <c r="D1813" s="3">
        <v>1152241989.9099998</v>
      </c>
      <c r="E1813" s="3">
        <v>-29997</v>
      </c>
      <c r="F1813" s="3">
        <v>1266151875.2600002</v>
      </c>
      <c r="G1813" s="3">
        <v>1909149217.0599999</v>
      </c>
      <c r="H1813" s="3">
        <v>371309316.46999997</v>
      </c>
      <c r="J1813" s="4"/>
    </row>
    <row r="1814" spans="1:10">
      <c r="A1814" s="4">
        <v>44641</v>
      </c>
      <c r="B1814" s="3">
        <v>557318937.55999994</v>
      </c>
      <c r="C1814" s="3">
        <v>2081742454.53</v>
      </c>
      <c r="D1814" s="3">
        <v>1149960098.6900001</v>
      </c>
      <c r="E1814" s="3">
        <v>-29997</v>
      </c>
      <c r="F1814" s="3">
        <v>1261458112.1800001</v>
      </c>
      <c r="G1814" s="3">
        <v>1898726343.7000003</v>
      </c>
      <c r="H1814" s="3">
        <v>370850612.83000004</v>
      </c>
      <c r="J1814" s="4"/>
    </row>
    <row r="1815" spans="1:10">
      <c r="A1815" s="4">
        <v>44642</v>
      </c>
      <c r="B1815" s="3">
        <v>561216700.91999996</v>
      </c>
      <c r="C1815" s="3">
        <v>2092038185.4000001</v>
      </c>
      <c r="D1815" s="3">
        <v>1154773491.26</v>
      </c>
      <c r="E1815" s="3">
        <v>-29997</v>
      </c>
      <c r="F1815" s="3">
        <v>1264641869.4300001</v>
      </c>
      <c r="G1815" s="3">
        <v>1899079348.1899998</v>
      </c>
      <c r="H1815" s="3">
        <v>370488147.10000002</v>
      </c>
      <c r="J1815" s="4"/>
    </row>
    <row r="1816" spans="1:10">
      <c r="A1816" s="4">
        <v>44643</v>
      </c>
      <c r="B1816" s="3">
        <v>558058427.78999996</v>
      </c>
      <c r="C1816" s="3">
        <v>2085998196.6099999</v>
      </c>
      <c r="D1816" s="3">
        <v>1152974890.4499998</v>
      </c>
      <c r="E1816" s="3">
        <v>-29997</v>
      </c>
      <c r="F1816" s="3">
        <v>1263906303.79</v>
      </c>
      <c r="G1816" s="3">
        <v>1900635268.1400001</v>
      </c>
      <c r="H1816" s="3">
        <v>370870497</v>
      </c>
      <c r="J1816" s="4"/>
    </row>
    <row r="1817" spans="1:10">
      <c r="A1817" s="4">
        <v>44644</v>
      </c>
      <c r="B1817" s="3">
        <v>564043905.98000002</v>
      </c>
      <c r="C1817" s="3">
        <v>2097431460.24</v>
      </c>
      <c r="D1817" s="3">
        <v>1158495866.0400002</v>
      </c>
      <c r="E1817" s="3">
        <v>-29997</v>
      </c>
      <c r="F1817" s="3">
        <v>1265965792.8199999</v>
      </c>
      <c r="G1817" s="3">
        <v>1895949899.29</v>
      </c>
      <c r="H1817" s="3">
        <v>370862646.29000002</v>
      </c>
      <c r="J1817" s="4"/>
    </row>
    <row r="1818" spans="1:10">
      <c r="A1818" s="4">
        <v>44645</v>
      </c>
      <c r="B1818" s="3">
        <v>566332464.21999991</v>
      </c>
      <c r="C1818" s="3">
        <v>2101935636.0500002</v>
      </c>
      <c r="D1818" s="3">
        <v>1160921384.26</v>
      </c>
      <c r="E1818" s="3">
        <v>-29997</v>
      </c>
      <c r="F1818" s="3">
        <v>1266966376.24</v>
      </c>
      <c r="G1818" s="3">
        <v>1892689514.02</v>
      </c>
      <c r="H1818" s="3">
        <v>370653070.68000001</v>
      </c>
      <c r="J1818" s="4"/>
    </row>
    <row r="1819" spans="1:10">
      <c r="A1819" s="4">
        <v>44648</v>
      </c>
      <c r="B1819" s="3">
        <v>569269350.66999996</v>
      </c>
      <c r="C1819" s="3">
        <v>2109282863.7</v>
      </c>
      <c r="D1819" s="3">
        <v>1165395788.8599999</v>
      </c>
      <c r="E1819" s="3">
        <v>-29997</v>
      </c>
      <c r="F1819" s="3">
        <v>1269366934.2800002</v>
      </c>
      <c r="G1819" s="3">
        <v>1893030748.2</v>
      </c>
      <c r="H1819" s="3">
        <v>370329400.58999997</v>
      </c>
      <c r="J1819" s="4"/>
    </row>
    <row r="1820" spans="1:10">
      <c r="A1820" s="4">
        <v>44649</v>
      </c>
      <c r="B1820" s="3">
        <v>572473680.46000004</v>
      </c>
      <c r="C1820" s="3">
        <v>2115669567.1800001</v>
      </c>
      <c r="D1820" s="3">
        <v>1168881068.51</v>
      </c>
      <c r="E1820" s="3">
        <v>-29997</v>
      </c>
      <c r="F1820" s="3">
        <v>1270545762.53</v>
      </c>
      <c r="G1820" s="3">
        <v>1890283136.9300001</v>
      </c>
      <c r="H1820" s="3">
        <v>370251941.63999999</v>
      </c>
      <c r="J1820" s="4"/>
    </row>
    <row r="1821" spans="1:10">
      <c r="A1821" s="4">
        <v>44650</v>
      </c>
      <c r="B1821" s="3">
        <v>567073247.24000001</v>
      </c>
      <c r="C1821" s="3">
        <v>2101115763.8199999</v>
      </c>
      <c r="D1821" s="3">
        <v>1164950746.6499999</v>
      </c>
      <c r="E1821" s="3">
        <v>-29997</v>
      </c>
      <c r="F1821" s="3">
        <v>1265510951.7800002</v>
      </c>
      <c r="G1821" s="3">
        <v>1884960694.3799999</v>
      </c>
      <c r="H1821" s="3">
        <v>369893624.39999998</v>
      </c>
      <c r="J1821" s="4"/>
    </row>
    <row r="1822" spans="1:10">
      <c r="A1822" s="4">
        <v>44651</v>
      </c>
      <c r="B1822" s="3">
        <v>562526101.61000001</v>
      </c>
      <c r="C1822" s="3">
        <v>2094236140.1700001</v>
      </c>
      <c r="D1822" s="3">
        <v>1162987667.53</v>
      </c>
      <c r="E1822" s="3">
        <v>-29997</v>
      </c>
      <c r="F1822" s="3">
        <v>1266418994.4999998</v>
      </c>
      <c r="G1822" s="3">
        <v>1889828423.1800001</v>
      </c>
      <c r="H1822" s="3">
        <v>370087395.73000002</v>
      </c>
      <c r="J1822" s="4"/>
    </row>
    <row r="1823" spans="1:10">
      <c r="A1823" s="4">
        <v>44652</v>
      </c>
      <c r="B1823" s="3">
        <v>565749323.39999998</v>
      </c>
      <c r="C1823" s="3">
        <v>2100216751.1199999</v>
      </c>
      <c r="D1823" s="3">
        <v>1167936062.3</v>
      </c>
      <c r="E1823" s="3">
        <v>-29997</v>
      </c>
      <c r="F1823" s="3">
        <v>1268814139.0900002</v>
      </c>
      <c r="G1823" s="3">
        <v>1886646869.5599999</v>
      </c>
      <c r="H1823" s="3">
        <v>369320122.36000001</v>
      </c>
      <c r="J1823" s="4"/>
    </row>
    <row r="1824" spans="1:10">
      <c r="A1824" s="4">
        <v>44655</v>
      </c>
      <c r="B1824" s="3">
        <v>570775147.60000002</v>
      </c>
      <c r="C1824" s="3">
        <v>2115146197.23</v>
      </c>
      <c r="D1824" s="3">
        <v>1174793118.9799998</v>
      </c>
      <c r="E1824" s="3">
        <v>-29997</v>
      </c>
      <c r="F1824" s="3">
        <v>1274477670.3199999</v>
      </c>
      <c r="G1824" s="3">
        <v>1889869784.77</v>
      </c>
      <c r="H1824" s="3">
        <v>369228714.99000001</v>
      </c>
      <c r="J1824" s="4"/>
    </row>
    <row r="1825" spans="1:10">
      <c r="A1825" s="4">
        <v>44656</v>
      </c>
      <c r="B1825" s="3">
        <v>569929956.58999991</v>
      </c>
      <c r="C1825" s="3">
        <v>2107090754.46</v>
      </c>
      <c r="D1825" s="3">
        <v>1173034532.0900002</v>
      </c>
      <c r="E1825" s="3">
        <v>-29997</v>
      </c>
      <c r="F1825" s="3">
        <v>1268064031.0900002</v>
      </c>
      <c r="G1825" s="3">
        <v>1875713778.03</v>
      </c>
      <c r="H1825" s="3">
        <v>368304536.47000003</v>
      </c>
      <c r="J1825" s="4"/>
    </row>
    <row r="1826" spans="1:10">
      <c r="A1826" s="4">
        <v>44657</v>
      </c>
      <c r="B1826" s="3">
        <v>566285398.79999995</v>
      </c>
      <c r="C1826" s="3">
        <v>2096560647.5</v>
      </c>
      <c r="D1826" s="3">
        <v>1171330856.99</v>
      </c>
      <c r="E1826" s="3">
        <v>-29997</v>
      </c>
      <c r="F1826" s="3">
        <v>1265068822.23</v>
      </c>
      <c r="G1826" s="3">
        <v>1869307755.1699998</v>
      </c>
      <c r="H1826" s="3">
        <v>368516065.42000002</v>
      </c>
      <c r="J1826" s="4"/>
    </row>
    <row r="1827" spans="1:10">
      <c r="A1827" s="4">
        <v>44658</v>
      </c>
      <c r="B1827" s="3">
        <v>568072501.55999994</v>
      </c>
      <c r="C1827" s="3">
        <v>2100420396.8199999</v>
      </c>
      <c r="D1827" s="3">
        <v>1174983322.4599998</v>
      </c>
      <c r="E1827" s="3">
        <v>-29997</v>
      </c>
      <c r="F1827" s="3">
        <v>1265851317.45</v>
      </c>
      <c r="G1827" s="3">
        <v>1866516660.3399999</v>
      </c>
      <c r="H1827" s="3">
        <v>368847127.94999999</v>
      </c>
      <c r="J1827" s="4"/>
    </row>
    <row r="1828" spans="1:10">
      <c r="A1828" s="4">
        <v>44659</v>
      </c>
      <c r="B1828" s="3">
        <v>570001574.5</v>
      </c>
      <c r="C1828" s="3">
        <v>2105010780.26</v>
      </c>
      <c r="D1828" s="3">
        <v>1178826447.04</v>
      </c>
      <c r="E1828" s="3">
        <v>-29997</v>
      </c>
      <c r="F1828" s="3">
        <v>1266138826.3</v>
      </c>
      <c r="G1828" s="3">
        <v>1862703756.4300001</v>
      </c>
      <c r="H1828" s="3">
        <v>367998837.21999997</v>
      </c>
      <c r="J1828" s="4"/>
    </row>
    <row r="1829" spans="1:10">
      <c r="A1829" s="4">
        <v>44662</v>
      </c>
      <c r="B1829" s="3">
        <v>565131409.68000007</v>
      </c>
      <c r="C1829" s="3">
        <v>2089554587.98</v>
      </c>
      <c r="D1829" s="3">
        <v>1172915770.8900001</v>
      </c>
      <c r="E1829" s="3">
        <v>-29997</v>
      </c>
      <c r="F1829" s="3">
        <v>1260254667.77</v>
      </c>
      <c r="G1829" s="3">
        <v>1852830857.04</v>
      </c>
      <c r="H1829" s="3">
        <v>367523408.39999998</v>
      </c>
      <c r="J1829" s="4"/>
    </row>
    <row r="1830" spans="1:10">
      <c r="A1830" s="4">
        <v>44663</v>
      </c>
      <c r="B1830" s="3">
        <v>563560721.90999997</v>
      </c>
      <c r="C1830" s="3">
        <v>2087494895.6800001</v>
      </c>
      <c r="D1830" s="3">
        <v>1172986791.72</v>
      </c>
      <c r="E1830" s="3">
        <v>-29997</v>
      </c>
      <c r="F1830" s="3">
        <v>1261248923.8600001</v>
      </c>
      <c r="G1830" s="3">
        <v>1854309354.7299998</v>
      </c>
      <c r="H1830" s="3">
        <v>368078768.30999994</v>
      </c>
      <c r="J1830" s="4"/>
    </row>
    <row r="1831" spans="1:10">
      <c r="A1831" s="4">
        <v>44664</v>
      </c>
      <c r="B1831" s="3">
        <v>569625912.28999996</v>
      </c>
      <c r="C1831" s="3">
        <v>2103482130.72</v>
      </c>
      <c r="D1831" s="3">
        <v>1181722275.6700001</v>
      </c>
      <c r="E1831" s="3">
        <v>-29997</v>
      </c>
      <c r="F1831" s="3">
        <v>1267498019.6999998</v>
      </c>
      <c r="G1831" s="3">
        <v>1858406296.9100001</v>
      </c>
      <c r="H1831" s="3">
        <v>368165393.72000003</v>
      </c>
      <c r="J1831" s="4"/>
    </row>
    <row r="1832" spans="1:10">
      <c r="A1832" s="4">
        <v>44665</v>
      </c>
      <c r="B1832" s="3">
        <v>570618008.58000004</v>
      </c>
      <c r="C1832" s="3">
        <v>2101180094.5699999</v>
      </c>
      <c r="D1832" s="3">
        <v>1183303938.4300001</v>
      </c>
      <c r="E1832" s="3">
        <v>-29997</v>
      </c>
      <c r="F1832" s="3">
        <v>1264935919.75</v>
      </c>
      <c r="G1832" s="3">
        <v>1848957109.23</v>
      </c>
      <c r="H1832" s="3">
        <v>368102236.08000004</v>
      </c>
      <c r="J1832" s="4"/>
    </row>
    <row r="1833" spans="1:10">
      <c r="A1833" s="4">
        <v>44670</v>
      </c>
      <c r="B1833" s="3">
        <v>573145482.42000008</v>
      </c>
      <c r="C1833" s="3">
        <v>2104614742.79</v>
      </c>
      <c r="D1833" s="3">
        <v>1185810669.9000001</v>
      </c>
      <c r="E1833" s="3">
        <v>-29997</v>
      </c>
      <c r="F1833" s="3">
        <v>1265272082.3</v>
      </c>
      <c r="G1833" s="3">
        <v>1842437408.98</v>
      </c>
      <c r="H1833" s="3">
        <v>367835090.78999996</v>
      </c>
      <c r="J1833" s="4"/>
    </row>
    <row r="1834" spans="1:10">
      <c r="A1834" s="4">
        <v>44671</v>
      </c>
      <c r="B1834" s="3">
        <v>574699930.37</v>
      </c>
      <c r="C1834" s="3">
        <v>2115004579.7</v>
      </c>
      <c r="D1834" s="3">
        <v>1192377310.99</v>
      </c>
      <c r="E1834" s="3">
        <v>-29997</v>
      </c>
      <c r="F1834" s="3">
        <v>1269961154.8999999</v>
      </c>
      <c r="G1834" s="3">
        <v>1845552343.1699998</v>
      </c>
      <c r="H1834" s="3">
        <v>365787111.94999999</v>
      </c>
      <c r="J1834" s="4"/>
    </row>
    <row r="1835" spans="1:10">
      <c r="A1835" s="4">
        <v>44672</v>
      </c>
      <c r="B1835" s="3">
        <v>573177029.51999998</v>
      </c>
      <c r="C1835" s="3">
        <v>2106681385.0900002</v>
      </c>
      <c r="D1835" s="3">
        <v>1190521813.5</v>
      </c>
      <c r="E1835" s="3">
        <v>-29997</v>
      </c>
      <c r="F1835" s="3">
        <v>1264948300.2400002</v>
      </c>
      <c r="G1835" s="3">
        <v>1834627102.4399998</v>
      </c>
      <c r="H1835" s="3">
        <v>365415006.76999998</v>
      </c>
      <c r="J1835" s="4"/>
    </row>
    <row r="1836" spans="1:10">
      <c r="A1836" s="4">
        <v>44673</v>
      </c>
      <c r="B1836" s="3">
        <v>564325363.51999998</v>
      </c>
      <c r="C1836" s="3">
        <v>2083446495.4899998</v>
      </c>
      <c r="D1836" s="3">
        <v>1181090935.45</v>
      </c>
      <c r="E1836" s="3">
        <v>-29997</v>
      </c>
      <c r="F1836" s="3">
        <v>1256793808.6999998</v>
      </c>
      <c r="G1836" s="3">
        <v>1827068512.23</v>
      </c>
      <c r="H1836" s="3">
        <v>364852487.67000002</v>
      </c>
      <c r="J1836" s="4"/>
    </row>
    <row r="1837" spans="1:10">
      <c r="A1837" s="4">
        <v>44677</v>
      </c>
      <c r="B1837" s="3">
        <v>560872635.27999997</v>
      </c>
      <c r="C1837" s="3">
        <v>2080429081.01</v>
      </c>
      <c r="D1837" s="3">
        <v>1180394905.1700001</v>
      </c>
      <c r="E1837" s="3">
        <v>-29997</v>
      </c>
      <c r="F1837" s="3">
        <v>1259416820.51</v>
      </c>
      <c r="G1837" s="3">
        <v>1835158812.03</v>
      </c>
      <c r="H1837" s="3">
        <v>365313858.39999998</v>
      </c>
      <c r="J1837" s="4"/>
    </row>
    <row r="1838" spans="1:10">
      <c r="A1838" s="4">
        <v>44678</v>
      </c>
      <c r="B1838" s="3">
        <v>564805830.25</v>
      </c>
      <c r="C1838" s="3">
        <v>2091304654.05</v>
      </c>
      <c r="D1838" s="3">
        <v>1187616263.9100001</v>
      </c>
      <c r="E1838" s="3">
        <v>-29997</v>
      </c>
      <c r="F1838" s="3">
        <v>1263114079.3700001</v>
      </c>
      <c r="G1838" s="3">
        <v>1835276203.1099999</v>
      </c>
      <c r="H1838" s="3">
        <v>365700393.91000003</v>
      </c>
      <c r="J1838" s="4"/>
    </row>
    <row r="1839" spans="1:10">
      <c r="A1839" s="4">
        <v>44679</v>
      </c>
      <c r="B1839" s="3">
        <v>573275596.27999997</v>
      </c>
      <c r="C1839" s="3">
        <v>2108352282.1699998</v>
      </c>
      <c r="D1839" s="3">
        <v>1193524788.9299998</v>
      </c>
      <c r="E1839" s="3">
        <v>-29997</v>
      </c>
      <c r="F1839" s="3">
        <v>1265190008.8499999</v>
      </c>
      <c r="G1839" s="3">
        <v>1827026017.0900002</v>
      </c>
      <c r="H1839" s="3">
        <v>364935616.78000003</v>
      </c>
      <c r="J1839" s="4"/>
    </row>
    <row r="1840" spans="1:10">
      <c r="A1840" s="4">
        <v>44680</v>
      </c>
      <c r="B1840" s="3">
        <v>563312119.13999999</v>
      </c>
      <c r="C1840" s="3">
        <v>2081171813.9300001</v>
      </c>
      <c r="D1840" s="3">
        <v>1181141342.9900002</v>
      </c>
      <c r="E1840" s="3">
        <v>-29997</v>
      </c>
      <c r="F1840" s="3">
        <v>1255666891.4399998</v>
      </c>
      <c r="G1840" s="3">
        <v>1815756538.49</v>
      </c>
      <c r="H1840" s="3">
        <v>364564983.95000005</v>
      </c>
      <c r="J1840" s="4"/>
    </row>
    <row r="1841" spans="1:10">
      <c r="A1841" s="4">
        <v>44683</v>
      </c>
      <c r="B1841" s="3">
        <v>565010434.27999997</v>
      </c>
      <c r="C1841" s="3">
        <v>2083230547.3899999</v>
      </c>
      <c r="D1841" s="3">
        <v>1181024831.6200001</v>
      </c>
      <c r="E1841" s="3">
        <v>-29997</v>
      </c>
      <c r="F1841" s="3">
        <v>1253912505.2699997</v>
      </c>
      <c r="G1841" s="3">
        <v>1808938712.1900001</v>
      </c>
      <c r="H1841" s="3">
        <v>364351600.72000003</v>
      </c>
      <c r="J1841" s="4"/>
    </row>
    <row r="1842" spans="1:10">
      <c r="A1842" s="4">
        <v>44684</v>
      </c>
      <c r="B1842" s="3">
        <v>567563116.54999995</v>
      </c>
      <c r="C1842" s="3">
        <v>2089379279.97</v>
      </c>
      <c r="D1842" s="3">
        <v>1183547781.6500001</v>
      </c>
      <c r="E1842" s="3">
        <v>-29997</v>
      </c>
      <c r="F1842" s="3">
        <v>1255330507.97</v>
      </c>
      <c r="G1842" s="3">
        <v>1808986729.1200001</v>
      </c>
      <c r="H1842" s="3">
        <v>363856665.25999999</v>
      </c>
      <c r="J1842" s="4"/>
    </row>
    <row r="1843" spans="1:10">
      <c r="A1843" s="4">
        <v>44685</v>
      </c>
      <c r="B1843" s="3">
        <v>574877036.42999995</v>
      </c>
      <c r="C1843" s="3">
        <v>2108444706.9000001</v>
      </c>
      <c r="D1843" s="3">
        <v>1192938472.1400001</v>
      </c>
      <c r="E1843" s="3">
        <v>-29997</v>
      </c>
      <c r="F1843" s="3">
        <v>1259918329.0399997</v>
      </c>
      <c r="G1843" s="3">
        <v>1808804010.7</v>
      </c>
      <c r="H1843" s="3">
        <v>363508223.76999998</v>
      </c>
      <c r="J1843" s="4"/>
    </row>
    <row r="1844" spans="1:10">
      <c r="A1844" s="4">
        <v>44686</v>
      </c>
      <c r="B1844" s="3">
        <v>565712418.44000006</v>
      </c>
      <c r="C1844" s="3">
        <v>2084228114.4100001</v>
      </c>
      <c r="D1844" s="3">
        <v>1181988805.1099999</v>
      </c>
      <c r="E1844" s="3">
        <v>-29997</v>
      </c>
      <c r="F1844" s="3">
        <v>1250614740.6300001</v>
      </c>
      <c r="G1844" s="3">
        <v>1797485293.4100001</v>
      </c>
      <c r="H1844" s="3">
        <v>363172578.49000001</v>
      </c>
      <c r="J1844" s="4"/>
    </row>
    <row r="1845" spans="1:10">
      <c r="A1845" s="4">
        <v>44687</v>
      </c>
      <c r="B1845" s="3">
        <v>560373750.25</v>
      </c>
      <c r="C1845" s="3">
        <v>2065790216.79</v>
      </c>
      <c r="D1845" s="3">
        <v>1173634310.0500002</v>
      </c>
      <c r="E1845" s="3">
        <v>-29997</v>
      </c>
      <c r="F1845" s="3">
        <v>1243037163.79</v>
      </c>
      <c r="G1845" s="3">
        <v>1785612151.0699999</v>
      </c>
      <c r="H1845" s="3">
        <v>362543617.26999998</v>
      </c>
      <c r="J1845" s="4"/>
    </row>
    <row r="1846" spans="1:10">
      <c r="A1846" s="4">
        <v>44690</v>
      </c>
      <c r="B1846" s="3">
        <v>550407956.66000009</v>
      </c>
      <c r="C1846" s="3">
        <v>2040125197.1199999</v>
      </c>
      <c r="D1846" s="3">
        <v>1163430546.04</v>
      </c>
      <c r="E1846" s="3">
        <v>-29997</v>
      </c>
      <c r="F1846" s="3">
        <v>1235718061.1000001</v>
      </c>
      <c r="G1846" s="3">
        <v>1780651917.0699999</v>
      </c>
      <c r="H1846" s="3">
        <v>362697668.61000001</v>
      </c>
      <c r="J1846" s="4"/>
    </row>
    <row r="1847" spans="1:10">
      <c r="A1847" s="4">
        <v>44691</v>
      </c>
      <c r="B1847" s="3">
        <v>550568192.57000005</v>
      </c>
      <c r="C1847" s="3">
        <v>2049219291.74</v>
      </c>
      <c r="D1847" s="3">
        <v>1168615376.1499999</v>
      </c>
      <c r="E1847" s="3">
        <v>-29997</v>
      </c>
      <c r="F1847" s="3">
        <v>1242011398.1100001</v>
      </c>
      <c r="G1847" s="3">
        <v>1790519008.5699999</v>
      </c>
      <c r="H1847" s="3">
        <v>363624776.49000001</v>
      </c>
      <c r="J1847" s="4"/>
    </row>
    <row r="1848" spans="1:10">
      <c r="A1848" s="4">
        <v>44692</v>
      </c>
      <c r="B1848" s="3">
        <v>546215017.45000005</v>
      </c>
      <c r="C1848" s="3">
        <v>2041918136.5700002</v>
      </c>
      <c r="D1848" s="3">
        <v>1167715266.9399998</v>
      </c>
      <c r="E1848" s="3">
        <v>-29997</v>
      </c>
      <c r="F1848" s="3">
        <v>1241576361.53</v>
      </c>
      <c r="G1848" s="3">
        <v>1793230169.4499998</v>
      </c>
      <c r="H1848" s="3">
        <v>364612624.49000001</v>
      </c>
      <c r="J1848" s="4"/>
    </row>
    <row r="1849" spans="1:10">
      <c r="A1849" s="4">
        <v>44693</v>
      </c>
      <c r="B1849" s="3">
        <v>553429070.63999999</v>
      </c>
      <c r="C1849" s="3">
        <v>2069247494.0999999</v>
      </c>
      <c r="D1849" s="3">
        <v>1179709834.23</v>
      </c>
      <c r="E1849" s="3">
        <v>-29997</v>
      </c>
      <c r="F1849" s="3">
        <v>1253965562.9400001</v>
      </c>
      <c r="G1849" s="3">
        <v>1809388376.5799999</v>
      </c>
      <c r="H1849" s="3">
        <v>365185721.04999995</v>
      </c>
      <c r="J1849" s="4"/>
    </row>
    <row r="1850" spans="1:10">
      <c r="A1850" s="4">
        <v>44694</v>
      </c>
      <c r="B1850" s="3">
        <v>565002977.50999999</v>
      </c>
      <c r="C1850" s="3">
        <v>2092849377.76</v>
      </c>
      <c r="D1850" s="3">
        <v>1190248582.8500001</v>
      </c>
      <c r="E1850" s="3">
        <v>-29997</v>
      </c>
      <c r="F1850" s="3">
        <v>1257496638.01</v>
      </c>
      <c r="G1850" s="3">
        <v>1800858354.99</v>
      </c>
      <c r="H1850" s="3">
        <v>364382169.32999998</v>
      </c>
      <c r="J1850" s="4"/>
    </row>
    <row r="1851" spans="1:10">
      <c r="A1851" s="4">
        <v>44697</v>
      </c>
      <c r="B1851" s="3">
        <v>563582255.32000005</v>
      </c>
      <c r="C1851" s="3">
        <v>2090598746.9400001</v>
      </c>
      <c r="D1851" s="3">
        <v>1190454893.8099999</v>
      </c>
      <c r="E1851" s="3">
        <v>-29997</v>
      </c>
      <c r="F1851" s="3">
        <v>1256768623.0400002</v>
      </c>
      <c r="G1851" s="3">
        <v>1799909790.76</v>
      </c>
      <c r="H1851" s="3">
        <v>364084521.37</v>
      </c>
      <c r="J1851" s="4"/>
    </row>
    <row r="1852" spans="1:10">
      <c r="A1852" s="4">
        <v>44698</v>
      </c>
      <c r="B1852" s="3">
        <v>566316131.06999993</v>
      </c>
      <c r="C1852" s="3">
        <v>2093386178.3299999</v>
      </c>
      <c r="D1852" s="3">
        <v>1190718742.04</v>
      </c>
      <c r="E1852" s="3">
        <v>-29997</v>
      </c>
      <c r="F1852" s="3">
        <v>1254294327.7400002</v>
      </c>
      <c r="G1852" s="3">
        <v>1789783085.1500001</v>
      </c>
      <c r="H1852" s="3">
        <v>363256327.45999998</v>
      </c>
      <c r="J1852" s="4"/>
    </row>
    <row r="1853" spans="1:10">
      <c r="A1853" s="4">
        <v>44699</v>
      </c>
      <c r="B1853" s="3">
        <v>553507901.86000001</v>
      </c>
      <c r="C1853" s="3">
        <v>2063341659.51</v>
      </c>
      <c r="D1853" s="3">
        <v>1176449104.3099999</v>
      </c>
      <c r="E1853" s="3">
        <v>-29997</v>
      </c>
      <c r="F1853" s="3">
        <v>1245432141.3099999</v>
      </c>
      <c r="G1853" s="3">
        <v>1784566592.1299999</v>
      </c>
      <c r="H1853" s="3">
        <v>361418227.99000001</v>
      </c>
      <c r="J1853" s="4"/>
    </row>
    <row r="1854" spans="1:10">
      <c r="A1854" s="4">
        <v>44700</v>
      </c>
      <c r="B1854" s="3">
        <v>548846456.38</v>
      </c>
      <c r="C1854" s="3">
        <v>2053214903.54</v>
      </c>
      <c r="D1854" s="3">
        <v>1170607736.26</v>
      </c>
      <c r="E1854" s="3">
        <v>-29997</v>
      </c>
      <c r="F1854" s="3">
        <v>1243777420.0699999</v>
      </c>
      <c r="G1854" s="3">
        <v>1786793584.6700001</v>
      </c>
      <c r="H1854" s="3">
        <v>362100588.78999996</v>
      </c>
      <c r="J1854" s="4"/>
    </row>
    <row r="1855" spans="1:10">
      <c r="A1855" s="4">
        <v>44701</v>
      </c>
      <c r="B1855" s="3">
        <v>550092080.15999997</v>
      </c>
      <c r="C1855" s="3">
        <v>2053585475.49</v>
      </c>
      <c r="D1855" s="3">
        <v>1173149102.23</v>
      </c>
      <c r="E1855" s="3">
        <v>-29997</v>
      </c>
      <c r="F1855" s="3">
        <v>1242339615.1099999</v>
      </c>
      <c r="G1855" s="3">
        <v>1781678300.23</v>
      </c>
      <c r="H1855" s="3">
        <v>361825304.59000003</v>
      </c>
      <c r="J1855" s="4"/>
    </row>
    <row r="1856" spans="1:10">
      <c r="A1856" s="4">
        <v>44704</v>
      </c>
      <c r="B1856" s="3">
        <v>552476583.53999996</v>
      </c>
      <c r="C1856" s="3">
        <v>2057023951.47</v>
      </c>
      <c r="D1856" s="3">
        <v>1175714115.28</v>
      </c>
      <c r="E1856" s="3">
        <v>-29997</v>
      </c>
      <c r="F1856" s="3">
        <v>1241752510.3300002</v>
      </c>
      <c r="G1856" s="3">
        <v>1775775840.49</v>
      </c>
      <c r="H1856" s="3">
        <v>361619113</v>
      </c>
      <c r="J1856" s="4"/>
    </row>
    <row r="1857" spans="1:10">
      <c r="A1857" s="4">
        <v>44705</v>
      </c>
      <c r="B1857" s="3">
        <v>546982479.27999997</v>
      </c>
      <c r="C1857" s="3">
        <v>2044101221.55</v>
      </c>
      <c r="D1857" s="3">
        <v>1171781501.24</v>
      </c>
      <c r="E1857" s="3">
        <v>-29997</v>
      </c>
      <c r="F1857" s="3">
        <v>1238873766.4300003</v>
      </c>
      <c r="G1857" s="3">
        <v>1775422320.4999998</v>
      </c>
      <c r="H1857" s="3">
        <v>361885931.14999998</v>
      </c>
      <c r="J1857" s="4"/>
    </row>
    <row r="1858" spans="1:10">
      <c r="A1858" s="4">
        <v>44706</v>
      </c>
      <c r="B1858" s="3">
        <v>552397639.90999997</v>
      </c>
      <c r="C1858" s="3">
        <v>2058922297.2299998</v>
      </c>
      <c r="D1858" s="3">
        <v>1179005128.0900002</v>
      </c>
      <c r="E1858" s="3">
        <v>-29997</v>
      </c>
      <c r="F1858" s="3">
        <v>1244195888.2099998</v>
      </c>
      <c r="G1858" s="3">
        <v>1778009791.0799997</v>
      </c>
      <c r="H1858" s="3">
        <v>362073442.43999994</v>
      </c>
      <c r="J1858" s="4"/>
    </row>
    <row r="1859" spans="1:10">
      <c r="A1859" s="4">
        <v>44707</v>
      </c>
      <c r="B1859" s="3">
        <v>559137869.67000008</v>
      </c>
      <c r="C1859" s="3">
        <v>2074233488.8</v>
      </c>
      <c r="D1859" s="3">
        <v>1186790596.29</v>
      </c>
      <c r="E1859" s="3">
        <v>-29997</v>
      </c>
      <c r="F1859" s="3">
        <v>1249096284.6200001</v>
      </c>
      <c r="G1859" s="3">
        <v>1778917315.28</v>
      </c>
      <c r="H1859" s="3">
        <v>362659228.75999999</v>
      </c>
      <c r="J1859" s="4"/>
    </row>
    <row r="1860" spans="1:10">
      <c r="A1860" s="4">
        <v>44708</v>
      </c>
      <c r="B1860" s="3">
        <v>569068849.63</v>
      </c>
      <c r="C1860" s="3">
        <v>2101877124.5</v>
      </c>
      <c r="D1860" s="3">
        <v>1199421168.1500001</v>
      </c>
      <c r="E1860" s="3">
        <v>-29997</v>
      </c>
      <c r="F1860" s="3">
        <v>1258041714.0900002</v>
      </c>
      <c r="G1860" s="3">
        <v>1783780622.1300001</v>
      </c>
      <c r="H1860" s="3">
        <v>363353840.29000002</v>
      </c>
      <c r="J1860" s="4"/>
    </row>
    <row r="1861" spans="1:10">
      <c r="A1861" s="4">
        <v>44711</v>
      </c>
      <c r="B1861" s="3">
        <v>568955818.04999995</v>
      </c>
      <c r="C1861" s="3">
        <v>2098089528.53</v>
      </c>
      <c r="D1861" s="3">
        <v>1198121383.95</v>
      </c>
      <c r="E1861" s="3">
        <v>-29997</v>
      </c>
      <c r="F1861" s="3">
        <v>1254052480.03</v>
      </c>
      <c r="G1861" s="3">
        <v>1775643079.77</v>
      </c>
      <c r="H1861" s="3">
        <v>362992558.34000003</v>
      </c>
      <c r="J1861" s="4"/>
    </row>
    <row r="1862" spans="1:10">
      <c r="A1862" s="4">
        <v>44712</v>
      </c>
      <c r="B1862" s="3">
        <v>566545588.30000007</v>
      </c>
      <c r="C1862" s="3">
        <v>2086941525.71</v>
      </c>
      <c r="D1862" s="3">
        <v>1193661384.6799998</v>
      </c>
      <c r="E1862" s="3">
        <v>-29997</v>
      </c>
      <c r="F1862" s="3">
        <v>1248458787.95</v>
      </c>
      <c r="G1862" s="3">
        <v>1766733960.9100001</v>
      </c>
      <c r="H1862" s="3">
        <v>362602483.00999999</v>
      </c>
      <c r="J1862" s="4"/>
    </row>
    <row r="1863" spans="1:10">
      <c r="A1863" s="4">
        <v>44713</v>
      </c>
      <c r="B1863" s="3">
        <v>565217246.01999998</v>
      </c>
      <c r="C1863" s="3">
        <v>2079382050.98</v>
      </c>
      <c r="D1863" s="3">
        <v>1190219058.5</v>
      </c>
      <c r="E1863" s="3">
        <v>-29997</v>
      </c>
      <c r="F1863" s="3">
        <v>1243481012.46</v>
      </c>
      <c r="G1863" s="3">
        <v>1756987060.2199998</v>
      </c>
      <c r="H1863" s="3">
        <v>362086221.75</v>
      </c>
      <c r="J1863" s="4"/>
    </row>
    <row r="1864" spans="1:10">
      <c r="A1864" s="4">
        <v>44715</v>
      </c>
      <c r="B1864" s="3">
        <v>567107936.17999995</v>
      </c>
      <c r="C1864" s="3">
        <v>2077607316.6900001</v>
      </c>
      <c r="D1864" s="3">
        <v>1188681908.79</v>
      </c>
      <c r="E1864" s="3">
        <v>-29997</v>
      </c>
      <c r="F1864" s="3">
        <v>1239447024.73</v>
      </c>
      <c r="G1864" s="3">
        <v>1746215094.6699998</v>
      </c>
      <c r="H1864" s="3">
        <v>361573908.56000006</v>
      </c>
      <c r="J1864" s="4"/>
    </row>
    <row r="1865" spans="1:10">
      <c r="A1865" s="4">
        <v>44718</v>
      </c>
      <c r="B1865" s="3">
        <v>569104469.47000003</v>
      </c>
      <c r="C1865" s="3">
        <v>2080749884.53</v>
      </c>
      <c r="D1865" s="3">
        <v>1189528392.6199999</v>
      </c>
      <c r="E1865" s="3">
        <v>-29997</v>
      </c>
      <c r="F1865" s="3">
        <v>1239231758.21</v>
      </c>
      <c r="G1865" s="3">
        <v>1742562950.26</v>
      </c>
      <c r="H1865" s="3">
        <v>361555983.05000001</v>
      </c>
      <c r="J1865" s="4"/>
    </row>
    <row r="1866" spans="1:10">
      <c r="A1866" s="4">
        <v>44719</v>
      </c>
      <c r="B1866" s="3">
        <v>572319662.83000004</v>
      </c>
      <c r="C1866" s="3">
        <v>2093966401.04</v>
      </c>
      <c r="D1866" s="3">
        <v>1195010494.01</v>
      </c>
      <c r="E1866" s="3">
        <v>-29997</v>
      </c>
      <c r="F1866" s="3">
        <v>1244277665.76</v>
      </c>
      <c r="G1866" s="3">
        <v>1748132626.9500003</v>
      </c>
      <c r="H1866" s="3">
        <v>361852876.38</v>
      </c>
      <c r="J1866" s="4"/>
    </row>
    <row r="1867" spans="1:10">
      <c r="A1867" s="4">
        <v>44720</v>
      </c>
      <c r="B1867" s="3">
        <v>567601783.46999991</v>
      </c>
      <c r="C1867" s="3">
        <v>2078362722.76</v>
      </c>
      <c r="D1867" s="3">
        <v>1189237844.05</v>
      </c>
      <c r="E1867" s="3">
        <v>-29997</v>
      </c>
      <c r="F1867" s="3">
        <v>1237979142.0899999</v>
      </c>
      <c r="G1867" s="3">
        <v>1739908048.24</v>
      </c>
      <c r="H1867" s="3">
        <v>361880575.07000005</v>
      </c>
      <c r="J1867" s="4"/>
    </row>
    <row r="1868" spans="1:10">
      <c r="A1868" s="4">
        <v>44721</v>
      </c>
      <c r="B1868" s="3">
        <v>562827753.98000002</v>
      </c>
      <c r="C1868" s="3">
        <v>2060388826.1199999</v>
      </c>
      <c r="D1868" s="3">
        <v>1180620851.73</v>
      </c>
      <c r="E1868" s="3">
        <v>-29997</v>
      </c>
      <c r="F1868" s="3">
        <v>1228111545.8199999</v>
      </c>
      <c r="G1868" s="3">
        <v>1725019578.6000001</v>
      </c>
      <c r="H1868" s="3">
        <v>360873638.86000001</v>
      </c>
      <c r="J1868" s="4"/>
    </row>
    <row r="1869" spans="1:10">
      <c r="A1869" s="4">
        <v>44722</v>
      </c>
      <c r="B1869" s="3">
        <v>555503357.68999994</v>
      </c>
      <c r="C1869" s="3">
        <v>2035031577.3400002</v>
      </c>
      <c r="D1869" s="3">
        <v>1168705279.6199999</v>
      </c>
      <c r="E1869" s="3">
        <v>-29997</v>
      </c>
      <c r="F1869" s="3">
        <v>1216307954.3399999</v>
      </c>
      <c r="G1869" s="3">
        <v>1709444319.4499998</v>
      </c>
      <c r="H1869" s="3">
        <v>359263253.47999996</v>
      </c>
      <c r="J1869" s="4"/>
    </row>
    <row r="1870" spans="1:10">
      <c r="A1870" s="4">
        <v>44725</v>
      </c>
      <c r="B1870" s="3">
        <v>543098741.85000002</v>
      </c>
      <c r="C1870" s="3">
        <v>1994053759.45</v>
      </c>
      <c r="D1870" s="3">
        <v>1149171867.1699998</v>
      </c>
      <c r="E1870" s="3">
        <v>-29997</v>
      </c>
      <c r="F1870" s="3">
        <v>1197938157.0500002</v>
      </c>
      <c r="G1870" s="3">
        <v>1685352006.8</v>
      </c>
      <c r="H1870" s="3">
        <v>357215948.79000002</v>
      </c>
      <c r="J1870" s="4"/>
    </row>
    <row r="1871" spans="1:10">
      <c r="A1871" s="4">
        <v>44726</v>
      </c>
      <c r="B1871" s="3">
        <v>539323570.83000004</v>
      </c>
      <c r="C1871" s="3">
        <v>1975221805.78</v>
      </c>
      <c r="D1871" s="3">
        <v>1139683883.8599999</v>
      </c>
      <c r="E1871" s="3">
        <v>-29997</v>
      </c>
      <c r="F1871" s="3">
        <v>1188650822.6100001</v>
      </c>
      <c r="G1871" s="3">
        <v>1667547093.0999999</v>
      </c>
      <c r="H1871" s="3">
        <v>356527214.94999999</v>
      </c>
      <c r="J1871" s="4"/>
    </row>
    <row r="1872" spans="1:10">
      <c r="A1872" s="4">
        <v>44727</v>
      </c>
      <c r="B1872" s="3">
        <v>543535137.81000006</v>
      </c>
      <c r="C1872" s="3">
        <v>1996462501.8900001</v>
      </c>
      <c r="D1872" s="3">
        <v>1149309985.3600001</v>
      </c>
      <c r="E1872" s="3">
        <v>-29997</v>
      </c>
      <c r="F1872" s="3">
        <v>1201736869.6900001</v>
      </c>
      <c r="G1872" s="3">
        <v>1687344906.6399999</v>
      </c>
      <c r="H1872" s="3">
        <v>358332486.36000001</v>
      </c>
      <c r="J1872" s="4"/>
    </row>
    <row r="1873" spans="1:10">
      <c r="A1873" s="4">
        <v>44728</v>
      </c>
      <c r="B1873" s="3">
        <v>529718791.94999999</v>
      </c>
      <c r="C1873" s="3">
        <v>1960565135.8199999</v>
      </c>
      <c r="D1873" s="3">
        <v>1132903790.7299998</v>
      </c>
      <c r="E1873" s="3">
        <v>-29997</v>
      </c>
      <c r="F1873" s="3">
        <v>1191257389.5700002</v>
      </c>
      <c r="G1873" s="3">
        <v>1680141147.8499999</v>
      </c>
      <c r="H1873" s="3">
        <v>358187701.94</v>
      </c>
      <c r="J1873" s="4"/>
    </row>
    <row r="1874" spans="1:10">
      <c r="A1874" s="4">
        <v>44729</v>
      </c>
      <c r="B1874" s="3">
        <v>531866167.52999997</v>
      </c>
      <c r="C1874" s="3">
        <v>1969321369.25</v>
      </c>
      <c r="D1874" s="3">
        <v>1137662251.5999999</v>
      </c>
      <c r="E1874" s="3">
        <v>-29997</v>
      </c>
      <c r="F1874" s="3">
        <v>1197508061.99</v>
      </c>
      <c r="G1874" s="3">
        <v>1685859017.46</v>
      </c>
      <c r="H1874" s="3">
        <v>356050009.11000001</v>
      </c>
      <c r="J1874" s="4"/>
    </row>
    <row r="1875" spans="1:10">
      <c r="A1875" s="4">
        <v>44732</v>
      </c>
      <c r="B1875" s="3">
        <v>529024789.84000003</v>
      </c>
      <c r="C1875" s="3">
        <v>1957492146.4200001</v>
      </c>
      <c r="D1875" s="3">
        <v>1132209031.6299999</v>
      </c>
      <c r="E1875" s="3">
        <v>-29997</v>
      </c>
      <c r="F1875" s="3">
        <v>1190874904.3399999</v>
      </c>
      <c r="G1875" s="3">
        <v>1675965946.8699999</v>
      </c>
      <c r="H1875" s="3">
        <v>355565269.19999999</v>
      </c>
      <c r="J1875" s="4"/>
    </row>
    <row r="1876" spans="1:10">
      <c r="A1876" s="4">
        <v>44733</v>
      </c>
      <c r="B1876" s="3">
        <v>533924186.87</v>
      </c>
      <c r="C1876" s="3">
        <v>1969315177.8999999</v>
      </c>
      <c r="D1876" s="3">
        <v>1138430287.45</v>
      </c>
      <c r="E1876" s="3">
        <v>-29997</v>
      </c>
      <c r="F1876" s="3">
        <v>1194148702.75</v>
      </c>
      <c r="G1876" s="3">
        <v>1675673840.1800001</v>
      </c>
      <c r="H1876" s="3">
        <v>355550488.95999998</v>
      </c>
      <c r="J1876" s="4"/>
    </row>
    <row r="1877" spans="1:10">
      <c r="A1877" s="4">
        <v>44734</v>
      </c>
      <c r="B1877" s="3">
        <v>532292894.70999998</v>
      </c>
      <c r="C1877" s="3">
        <v>1972329816.0599999</v>
      </c>
      <c r="D1877" s="3">
        <v>1140227702.3600001</v>
      </c>
      <c r="E1877" s="3">
        <v>-29997</v>
      </c>
      <c r="F1877" s="3">
        <v>1198525951.2900002</v>
      </c>
      <c r="G1877" s="3">
        <v>1686762218.45</v>
      </c>
      <c r="H1877" s="3">
        <v>356084473.23000002</v>
      </c>
      <c r="J1877" s="4"/>
    </row>
    <row r="1878" spans="1:10">
      <c r="A1878" s="4">
        <v>44735</v>
      </c>
      <c r="B1878" s="3">
        <v>537559125.50999999</v>
      </c>
      <c r="C1878" s="3">
        <v>1992402715.02</v>
      </c>
      <c r="D1878" s="3">
        <v>1150603303.1600001</v>
      </c>
      <c r="E1878" s="3">
        <v>-29997</v>
      </c>
      <c r="F1878" s="3">
        <v>1209694489.9300001</v>
      </c>
      <c r="G1878" s="3">
        <v>1703605668.5800002</v>
      </c>
      <c r="H1878" s="3">
        <v>357912671.36000001</v>
      </c>
      <c r="J1878" s="4"/>
    </row>
    <row r="1879" spans="1:10">
      <c r="A1879" s="4">
        <v>44736</v>
      </c>
      <c r="B1879" s="3">
        <v>549799646.00999999</v>
      </c>
      <c r="C1879" s="3">
        <v>2019120870.3300002</v>
      </c>
      <c r="D1879" s="3">
        <v>1163676391.6900001</v>
      </c>
      <c r="E1879" s="3">
        <v>-29997</v>
      </c>
      <c r="F1879" s="3">
        <v>1216027948.76</v>
      </c>
      <c r="G1879" s="3">
        <v>1705126729.5999999</v>
      </c>
      <c r="H1879" s="3">
        <v>357724156.54000002</v>
      </c>
      <c r="J1879" s="4"/>
    </row>
    <row r="1880" spans="1:10">
      <c r="A1880" s="4">
        <v>44739</v>
      </c>
      <c r="B1880" s="3">
        <v>547858185.62</v>
      </c>
      <c r="C1880" s="3">
        <v>2008897601.3</v>
      </c>
      <c r="D1880" s="3">
        <v>1159826165.52</v>
      </c>
      <c r="E1880" s="3">
        <v>-29997</v>
      </c>
      <c r="F1880" s="3">
        <v>1210896290.3399999</v>
      </c>
      <c r="G1880" s="3">
        <v>1696211275.7499998</v>
      </c>
      <c r="H1880" s="3">
        <v>357442740.05000001</v>
      </c>
      <c r="J1880" s="4"/>
    </row>
    <row r="1881" spans="1:10">
      <c r="A1881" s="4">
        <v>44740</v>
      </c>
      <c r="B1881" s="3">
        <v>544096591.15999997</v>
      </c>
      <c r="C1881" s="3">
        <v>1994948854.22</v>
      </c>
      <c r="D1881" s="3">
        <v>1154558160.3300002</v>
      </c>
      <c r="E1881" s="3">
        <v>-29997</v>
      </c>
      <c r="F1881" s="3">
        <v>1204804920.6699998</v>
      </c>
      <c r="G1881" s="3">
        <v>1687515227.5</v>
      </c>
      <c r="H1881" s="3">
        <v>357279115.69</v>
      </c>
      <c r="J1881" s="4"/>
    </row>
    <row r="1882" spans="1:10">
      <c r="A1882" s="4">
        <v>44741</v>
      </c>
      <c r="B1882" s="3">
        <v>543367722.84000003</v>
      </c>
      <c r="C1882" s="3">
        <v>1996834957.3399997</v>
      </c>
      <c r="D1882" s="3">
        <v>1156259762.3299999</v>
      </c>
      <c r="E1882" s="3">
        <v>-29997</v>
      </c>
      <c r="F1882" s="3">
        <v>1208158016.49</v>
      </c>
      <c r="G1882" s="3">
        <v>1695261685.96</v>
      </c>
      <c r="H1882" s="3">
        <v>358127686.99000001</v>
      </c>
      <c r="J1882" s="4"/>
    </row>
    <row r="1883" spans="1:10">
      <c r="A1883" s="4">
        <v>44742</v>
      </c>
      <c r="B1883" s="3">
        <v>539599890.10000002</v>
      </c>
      <c r="C1883" s="3">
        <v>1995314302.8699999</v>
      </c>
      <c r="D1883" s="3">
        <v>1155232254.9400001</v>
      </c>
      <c r="E1883" s="3">
        <v>-29997</v>
      </c>
      <c r="F1883" s="3">
        <v>1211860072.3899999</v>
      </c>
      <c r="G1883" s="3">
        <v>1707392463.5899999</v>
      </c>
      <c r="H1883" s="3">
        <v>359025442.55000001</v>
      </c>
      <c r="J1883" s="4"/>
    </row>
    <row r="1884" spans="1:10">
      <c r="A1884" s="4">
        <v>44743</v>
      </c>
      <c r="B1884" s="3">
        <v>542574536.5999999</v>
      </c>
      <c r="C1884" s="3">
        <v>2008904237.5799999</v>
      </c>
      <c r="D1884" s="3">
        <v>1161887938.23</v>
      </c>
      <c r="E1884" s="3">
        <v>-29997</v>
      </c>
      <c r="F1884" s="3">
        <v>1219448770.04</v>
      </c>
      <c r="G1884" s="3">
        <v>1718166149.6300001</v>
      </c>
      <c r="H1884" s="3">
        <v>360109454.59999996</v>
      </c>
      <c r="J1884" s="4"/>
    </row>
    <row r="1885" spans="1:10">
      <c r="A1885" s="4">
        <v>44746</v>
      </c>
      <c r="B1885" s="3">
        <v>542341949.05999994</v>
      </c>
      <c r="C1885" s="3">
        <v>2001801852.97</v>
      </c>
      <c r="D1885" s="3">
        <v>1158968857.6199999</v>
      </c>
      <c r="E1885" s="3">
        <v>-29997</v>
      </c>
      <c r="F1885" s="3">
        <v>1213760216.04</v>
      </c>
      <c r="G1885" s="3">
        <v>1707350175.7499998</v>
      </c>
      <c r="H1885" s="3">
        <v>359475476.81999999</v>
      </c>
      <c r="J1885" s="4"/>
    </row>
    <row r="1886" spans="1:10">
      <c r="A1886" s="4">
        <v>44747</v>
      </c>
      <c r="B1886" s="3">
        <v>549131879.22000003</v>
      </c>
      <c r="C1886" s="3">
        <v>2025565830.1699998</v>
      </c>
      <c r="D1886" s="3">
        <v>1169167951.4099998</v>
      </c>
      <c r="E1886" s="3">
        <v>-29997</v>
      </c>
      <c r="F1886" s="3">
        <v>1224203171.99</v>
      </c>
      <c r="G1886" s="3">
        <v>1720788421.3300002</v>
      </c>
      <c r="H1886" s="3">
        <v>359804143.95999998</v>
      </c>
      <c r="J1886" s="4"/>
    </row>
    <row r="1887" spans="1:10">
      <c r="A1887" s="4">
        <v>44748</v>
      </c>
      <c r="B1887" s="3">
        <v>553884090.48000002</v>
      </c>
      <c r="C1887" s="3">
        <v>2039558316.3099999</v>
      </c>
      <c r="D1887" s="3">
        <v>1175945169.5999999</v>
      </c>
      <c r="E1887" s="3">
        <v>-29997</v>
      </c>
      <c r="F1887" s="3">
        <v>1228229584.4099998</v>
      </c>
      <c r="G1887" s="3">
        <v>1723109639.1299999</v>
      </c>
      <c r="H1887" s="3">
        <v>360271213.67000002</v>
      </c>
      <c r="J1887" s="4"/>
    </row>
    <row r="1888" spans="1:10">
      <c r="A1888" s="4">
        <v>44749</v>
      </c>
      <c r="B1888" s="3">
        <v>563123075.42999995</v>
      </c>
      <c r="C1888" s="3">
        <v>2057714276.5</v>
      </c>
      <c r="D1888" s="3">
        <v>1184255863.1800001</v>
      </c>
      <c r="E1888" s="3">
        <v>-29997</v>
      </c>
      <c r="F1888" s="3">
        <v>1230088732.6599998</v>
      </c>
      <c r="G1888" s="3">
        <v>1715927336.4300001</v>
      </c>
      <c r="H1888" s="3">
        <v>359674818.65000004</v>
      </c>
      <c r="J1888" s="4"/>
    </row>
    <row r="1889" spans="1:10">
      <c r="A1889" s="4">
        <v>44750</v>
      </c>
      <c r="B1889" s="3">
        <v>563978676.38999999</v>
      </c>
      <c r="C1889" s="3">
        <v>2057794674.6199999</v>
      </c>
      <c r="D1889" s="3">
        <v>1184558842.24</v>
      </c>
      <c r="E1889" s="3">
        <v>-29997</v>
      </c>
      <c r="F1889" s="3">
        <v>1230107144.2499998</v>
      </c>
      <c r="G1889" s="3">
        <v>1715112902.28</v>
      </c>
      <c r="H1889" s="3">
        <v>359914395.38</v>
      </c>
      <c r="J1889" s="4"/>
    </row>
    <row r="1890" spans="1:10">
      <c r="A1890" s="4">
        <v>44753</v>
      </c>
      <c r="B1890" s="3">
        <v>563866547.89999998</v>
      </c>
      <c r="C1890" s="3">
        <v>2062248447.1899998</v>
      </c>
      <c r="D1890" s="3">
        <v>1187677236.3</v>
      </c>
      <c r="E1890" s="3">
        <v>-29997</v>
      </c>
      <c r="F1890" s="3">
        <v>1233716885.4300001</v>
      </c>
      <c r="G1890" s="3">
        <v>1721949853.03</v>
      </c>
      <c r="H1890" s="3">
        <v>360292230.50999999</v>
      </c>
      <c r="J1890" s="4"/>
    </row>
    <row r="1891" spans="1:10">
      <c r="A1891" s="4">
        <v>44754</v>
      </c>
      <c r="B1891" s="3">
        <v>562345332.51999998</v>
      </c>
      <c r="C1891" s="3">
        <v>2065684933.54</v>
      </c>
      <c r="D1891" s="3">
        <v>1190189173.2800002</v>
      </c>
      <c r="E1891" s="3">
        <v>-29997</v>
      </c>
      <c r="F1891" s="3">
        <v>1237915222.3299999</v>
      </c>
      <c r="G1891" s="3">
        <v>1732200220.6199999</v>
      </c>
      <c r="H1891" s="3">
        <v>360756744</v>
      </c>
      <c r="J1891" s="4"/>
    </row>
    <row r="1892" spans="1:10">
      <c r="A1892" s="4">
        <v>44755</v>
      </c>
      <c r="B1892" s="3">
        <v>559091766.98000002</v>
      </c>
      <c r="C1892" s="3">
        <v>2058113930.6000001</v>
      </c>
      <c r="D1892" s="3">
        <v>1185904978.1199999</v>
      </c>
      <c r="E1892" s="3">
        <v>-29997</v>
      </c>
      <c r="F1892" s="3">
        <v>1235026329.9299998</v>
      </c>
      <c r="G1892" s="3">
        <v>1729971840.6600001</v>
      </c>
      <c r="H1892" s="3">
        <v>360122377.49000001</v>
      </c>
      <c r="J1892" s="4"/>
    </row>
    <row r="1893" spans="1:10">
      <c r="A1893" s="4">
        <v>44756</v>
      </c>
      <c r="B1893" s="3">
        <v>559495221.19000006</v>
      </c>
      <c r="C1893" s="3">
        <v>2056924593.46</v>
      </c>
      <c r="D1893" s="3">
        <v>1186438655.0799999</v>
      </c>
      <c r="E1893" s="3">
        <v>-29997</v>
      </c>
      <c r="F1893" s="3">
        <v>1232909477.8299999</v>
      </c>
      <c r="G1893" s="3">
        <v>1725149689.0500002</v>
      </c>
      <c r="H1893" s="3">
        <v>359552841.57999998</v>
      </c>
      <c r="J1893" s="4"/>
    </row>
    <row r="1894" spans="1:10">
      <c r="A1894" s="4">
        <v>44757</v>
      </c>
      <c r="B1894" s="3">
        <v>563866869.85000002</v>
      </c>
      <c r="C1894" s="3">
        <v>2067930270.8299999</v>
      </c>
      <c r="D1894" s="3">
        <v>1192376186.1200001</v>
      </c>
      <c r="E1894" s="3">
        <v>-29997</v>
      </c>
      <c r="F1894" s="3">
        <v>1235938802.48</v>
      </c>
      <c r="G1894" s="3">
        <v>1725802310.5800002</v>
      </c>
      <c r="H1894" s="3">
        <v>359393042.83999997</v>
      </c>
      <c r="J1894" s="4"/>
    </row>
    <row r="1895" spans="1:10">
      <c r="A1895" s="4">
        <v>44760</v>
      </c>
      <c r="B1895" s="3">
        <v>558688872.95000005</v>
      </c>
      <c r="C1895" s="3">
        <v>2052376056.1499999</v>
      </c>
      <c r="D1895" s="3">
        <v>1184706604.1599998</v>
      </c>
      <c r="E1895" s="3">
        <v>-29997</v>
      </c>
      <c r="F1895" s="3">
        <v>1230108490.5599999</v>
      </c>
      <c r="G1895" s="3">
        <v>1719036958.4300001</v>
      </c>
      <c r="H1895" s="3">
        <v>359604456.44</v>
      </c>
      <c r="J1895" s="4"/>
    </row>
    <row r="1896" spans="1:10">
      <c r="A1896" s="4">
        <v>44761</v>
      </c>
      <c r="B1896" s="3">
        <v>568249777.02999997</v>
      </c>
      <c r="C1896" s="3">
        <v>2073548936.6700001</v>
      </c>
      <c r="D1896" s="3">
        <v>1195855367.5999999</v>
      </c>
      <c r="E1896" s="3">
        <v>-29997</v>
      </c>
      <c r="F1896" s="3">
        <v>1235174458.5999999</v>
      </c>
      <c r="G1896" s="3">
        <v>1716896901.1300001</v>
      </c>
      <c r="H1896" s="3">
        <v>357875468.38</v>
      </c>
      <c r="J1896" s="4"/>
    </row>
    <row r="1897" spans="1:10">
      <c r="A1897" s="4">
        <v>44762</v>
      </c>
      <c r="B1897" s="3">
        <v>573777461.25</v>
      </c>
      <c r="C1897" s="3">
        <v>2087707158.29</v>
      </c>
      <c r="D1897" s="3">
        <v>1202329521.23</v>
      </c>
      <c r="E1897" s="3">
        <v>-29997</v>
      </c>
      <c r="F1897" s="3">
        <v>1239041193.03</v>
      </c>
      <c r="G1897" s="3">
        <v>1717268772.3900001</v>
      </c>
      <c r="H1897" s="3">
        <v>357706481.62</v>
      </c>
      <c r="J1897" s="4"/>
    </row>
    <row r="1898" spans="1:10">
      <c r="A1898" s="4">
        <v>44763</v>
      </c>
      <c r="B1898" s="3">
        <v>580376353.52999997</v>
      </c>
      <c r="C1898" s="3">
        <v>2102663705.47</v>
      </c>
      <c r="D1898" s="3">
        <v>1207649906.3</v>
      </c>
      <c r="E1898" s="3">
        <v>-29997</v>
      </c>
      <c r="F1898" s="3">
        <v>1242063749.7000003</v>
      </c>
      <c r="G1898" s="3">
        <v>1715600037.3100002</v>
      </c>
      <c r="H1898" s="3">
        <v>357205326.40999997</v>
      </c>
      <c r="J1898" s="4"/>
    </row>
    <row r="1899" spans="1:10">
      <c r="A1899" s="4">
        <v>44764</v>
      </c>
      <c r="B1899" s="3">
        <v>577776676.55999994</v>
      </c>
      <c r="C1899" s="3">
        <v>2107001930.04</v>
      </c>
      <c r="D1899" s="3">
        <v>1212526501.27</v>
      </c>
      <c r="E1899" s="3">
        <v>-29997</v>
      </c>
      <c r="F1899" s="3">
        <v>1249226890.9100001</v>
      </c>
      <c r="G1899" s="3">
        <v>1733660921.3500001</v>
      </c>
      <c r="H1899" s="3">
        <v>359251536.49000001</v>
      </c>
      <c r="J1899" s="4"/>
    </row>
    <row r="1900" spans="1:10">
      <c r="A1900" s="4">
        <v>44767</v>
      </c>
      <c r="B1900" s="3">
        <v>576738869.86000001</v>
      </c>
      <c r="C1900" s="3">
        <v>2106089757.1000001</v>
      </c>
      <c r="D1900" s="3">
        <v>1213338514.6999998</v>
      </c>
      <c r="E1900" s="3">
        <v>-29997</v>
      </c>
      <c r="F1900" s="3">
        <v>1249727856.95</v>
      </c>
      <c r="G1900" s="3">
        <v>1735009433.25</v>
      </c>
      <c r="H1900" s="3">
        <v>359410310.81999999</v>
      </c>
      <c r="J1900" s="4"/>
    </row>
    <row r="1901" spans="1:10">
      <c r="A1901" s="4">
        <v>44768</v>
      </c>
      <c r="B1901" s="3">
        <v>576429230.27999997</v>
      </c>
      <c r="C1901" s="3">
        <v>2110766325.98</v>
      </c>
      <c r="D1901" s="3">
        <v>1215061308.7</v>
      </c>
      <c r="E1901" s="3">
        <v>-29997</v>
      </c>
      <c r="F1901" s="3">
        <v>1252822670.3099999</v>
      </c>
      <c r="G1901" s="3">
        <v>1741504855.3500001</v>
      </c>
      <c r="H1901" s="3">
        <v>359528915.75999999</v>
      </c>
      <c r="J1901" s="4"/>
    </row>
    <row r="1902" spans="1:10">
      <c r="A1902" s="4">
        <v>44769</v>
      </c>
      <c r="B1902" s="3">
        <v>584367878.28999996</v>
      </c>
      <c r="C1902" s="3">
        <v>2128158449.8300002</v>
      </c>
      <c r="D1902" s="3">
        <v>1223010276.8699999</v>
      </c>
      <c r="E1902" s="3">
        <v>-29997</v>
      </c>
      <c r="F1902" s="3">
        <v>1256432212.3700001</v>
      </c>
      <c r="G1902" s="3">
        <v>1739863459.3000002</v>
      </c>
      <c r="H1902" s="3">
        <v>359943758.5</v>
      </c>
      <c r="J1902" s="4"/>
    </row>
    <row r="1903" spans="1:10">
      <c r="A1903" s="4">
        <v>44770</v>
      </c>
      <c r="B1903" s="3">
        <v>588232280.87</v>
      </c>
      <c r="C1903" s="3">
        <v>2144797215.3699999</v>
      </c>
      <c r="D1903" s="3">
        <v>1231829536.3699999</v>
      </c>
      <c r="E1903" s="3">
        <v>-29997</v>
      </c>
      <c r="F1903" s="3">
        <v>1265250171.9300001</v>
      </c>
      <c r="G1903" s="3">
        <v>1753420390.1300001</v>
      </c>
      <c r="H1903" s="3">
        <v>361290657.87</v>
      </c>
      <c r="J1903" s="4"/>
    </row>
    <row r="1904" spans="1:10">
      <c r="A1904" s="4">
        <v>44771</v>
      </c>
      <c r="B1904" s="3">
        <v>589002151.52999997</v>
      </c>
      <c r="C1904" s="3">
        <v>2150719962.9000001</v>
      </c>
      <c r="D1904" s="3">
        <v>1234430556.75</v>
      </c>
      <c r="E1904" s="3">
        <v>-29997</v>
      </c>
      <c r="F1904" s="3">
        <v>1269890062.1000001</v>
      </c>
      <c r="G1904" s="3">
        <v>1761217486.1099999</v>
      </c>
      <c r="H1904" s="3">
        <v>361917057.26999998</v>
      </c>
      <c r="J1904" s="4"/>
    </row>
    <row r="1905" spans="1:10">
      <c r="A1905" s="4">
        <v>44774</v>
      </c>
      <c r="B1905" s="3">
        <v>588341544.23000002</v>
      </c>
      <c r="C1905" s="3">
        <v>2151086031.4499998</v>
      </c>
      <c r="D1905" s="3">
        <v>1235928880.3299999</v>
      </c>
      <c r="E1905" s="3">
        <v>-29997</v>
      </c>
      <c r="F1905" s="3">
        <v>1272144237.71</v>
      </c>
      <c r="G1905" s="3">
        <v>1765566801.24</v>
      </c>
      <c r="H1905" s="3">
        <v>362522326.71000004</v>
      </c>
      <c r="J1905" s="4"/>
    </row>
    <row r="1906" spans="1:10">
      <c r="A1906" s="4">
        <v>44775</v>
      </c>
      <c r="B1906" s="3">
        <v>588089189.75999999</v>
      </c>
      <c r="C1906" s="3">
        <v>2147951359.23</v>
      </c>
      <c r="D1906" s="3">
        <v>1234121968.98</v>
      </c>
      <c r="E1906" s="3">
        <v>-29997</v>
      </c>
      <c r="F1906" s="3">
        <v>1269588183.3100002</v>
      </c>
      <c r="G1906" s="3">
        <v>1760757920.76</v>
      </c>
      <c r="H1906" s="3">
        <v>362185102.77000004</v>
      </c>
      <c r="J1906" s="4"/>
    </row>
    <row r="1907" spans="1:10">
      <c r="A1907" s="4">
        <v>44776</v>
      </c>
      <c r="B1907" s="3">
        <v>597064405.45999992</v>
      </c>
      <c r="C1907" s="3">
        <v>2169786933.6800003</v>
      </c>
      <c r="D1907" s="3">
        <v>1244801325.3399999</v>
      </c>
      <c r="E1907" s="3">
        <v>-29997</v>
      </c>
      <c r="F1907" s="3">
        <v>1275816786.1100001</v>
      </c>
      <c r="G1907" s="3">
        <v>1763288115.1200001</v>
      </c>
      <c r="H1907" s="3">
        <v>362113998.00999999</v>
      </c>
      <c r="J1907" s="4"/>
    </row>
    <row r="1908" spans="1:10">
      <c r="A1908" s="4">
        <v>44777</v>
      </c>
      <c r="B1908" s="3">
        <v>596054613.40999997</v>
      </c>
      <c r="C1908" s="3">
        <v>2173851965.0999999</v>
      </c>
      <c r="D1908" s="3">
        <v>1247025396.9199998</v>
      </c>
      <c r="E1908" s="3">
        <v>-29997</v>
      </c>
      <c r="F1908" s="3">
        <v>1278599534.4400003</v>
      </c>
      <c r="G1908" s="3">
        <v>1769238487.99</v>
      </c>
      <c r="H1908" s="3">
        <v>362989946.88999999</v>
      </c>
      <c r="J1908" s="4"/>
    </row>
    <row r="1909" spans="1:10">
      <c r="A1909" s="4">
        <v>44778</v>
      </c>
      <c r="B1909" s="3">
        <v>595871678.61000001</v>
      </c>
      <c r="C1909" s="3">
        <v>2166666138.1799998</v>
      </c>
      <c r="D1909" s="3">
        <v>1244218706.0700002</v>
      </c>
      <c r="E1909" s="3">
        <v>-29997</v>
      </c>
      <c r="F1909" s="3">
        <v>1272160647.7400002</v>
      </c>
      <c r="G1909" s="3">
        <v>1756906333.6499999</v>
      </c>
      <c r="H1909" s="3">
        <v>362602182.90999997</v>
      </c>
      <c r="J1909" s="4"/>
    </row>
    <row r="1910" spans="1:10">
      <c r="A1910" s="4">
        <v>44781</v>
      </c>
      <c r="B1910" s="3">
        <v>594785244.75</v>
      </c>
      <c r="C1910" s="3">
        <v>2168154233.8400002</v>
      </c>
      <c r="D1910" s="3">
        <v>1245619126.78</v>
      </c>
      <c r="E1910" s="3">
        <v>-29997</v>
      </c>
      <c r="F1910" s="3">
        <v>1273020417.8700001</v>
      </c>
      <c r="G1910" s="3">
        <v>1758797705.27</v>
      </c>
      <c r="H1910" s="3">
        <v>362489634.23000002</v>
      </c>
      <c r="J1910" s="4"/>
    </row>
    <row r="1911" spans="1:10">
      <c r="A1911" s="4">
        <v>44782</v>
      </c>
      <c r="B1911" s="3">
        <v>589270462.36000001</v>
      </c>
      <c r="C1911" s="3">
        <v>2153832934.4499998</v>
      </c>
      <c r="D1911" s="3">
        <v>1238770356.52</v>
      </c>
      <c r="E1911" s="3">
        <v>-29997</v>
      </c>
      <c r="F1911" s="3">
        <v>1268025645.9000001</v>
      </c>
      <c r="G1911" s="3">
        <v>1754426207.4100001</v>
      </c>
      <c r="H1911" s="3">
        <v>362333652.42000002</v>
      </c>
      <c r="J1911" s="4"/>
    </row>
    <row r="1912" spans="1:10">
      <c r="A1912" s="4">
        <v>44783</v>
      </c>
      <c r="B1912" s="3">
        <v>594295959.59000003</v>
      </c>
      <c r="C1912" s="3">
        <v>2167217416.2799997</v>
      </c>
      <c r="D1912" s="3">
        <v>1244321568.8999999</v>
      </c>
      <c r="E1912" s="3">
        <v>-29997</v>
      </c>
      <c r="F1912" s="3">
        <v>1272413994.1900003</v>
      </c>
      <c r="G1912" s="3">
        <v>1757489077.6499999</v>
      </c>
      <c r="H1912" s="3">
        <v>362610725.72999996</v>
      </c>
      <c r="J1912" s="4"/>
    </row>
    <row r="1913" spans="1:10">
      <c r="A1913" s="4">
        <v>44784</v>
      </c>
      <c r="B1913" s="3">
        <v>595240457.56000006</v>
      </c>
      <c r="C1913" s="3">
        <v>2165808517.4699998</v>
      </c>
      <c r="D1913" s="3">
        <v>1244186141.8899999</v>
      </c>
      <c r="E1913" s="3">
        <v>-29997</v>
      </c>
      <c r="F1913" s="3">
        <v>1270358621.3799999</v>
      </c>
      <c r="G1913" s="3">
        <v>1752572536.4000001</v>
      </c>
      <c r="H1913" s="3">
        <v>362676380.92999995</v>
      </c>
      <c r="J1913" s="4"/>
    </row>
    <row r="1914" spans="1:10">
      <c r="A1914" s="4">
        <v>44785</v>
      </c>
      <c r="B1914" s="3">
        <v>606062687.63999999</v>
      </c>
      <c r="C1914" s="3">
        <v>2192001267.0100002</v>
      </c>
      <c r="D1914" s="3">
        <v>1256760120.4000001</v>
      </c>
      <c r="E1914" s="3">
        <v>-29997</v>
      </c>
      <c r="F1914" s="3">
        <v>1277551328.8800001</v>
      </c>
      <c r="G1914" s="3">
        <v>1754508156.45</v>
      </c>
      <c r="H1914" s="3">
        <v>362613051.70999998</v>
      </c>
      <c r="J1914" s="4"/>
    </row>
    <row r="1915" spans="1:10">
      <c r="A1915" s="4">
        <v>44789</v>
      </c>
      <c r="B1915" s="3">
        <v>612591586.46000004</v>
      </c>
      <c r="C1915" s="3">
        <v>2208446812.2199998</v>
      </c>
      <c r="D1915" s="3">
        <v>1265078576</v>
      </c>
      <c r="E1915" s="3">
        <v>-29997</v>
      </c>
      <c r="F1915" s="3">
        <v>1282335793.8399999</v>
      </c>
      <c r="G1915" s="3">
        <v>1756322332.8799999</v>
      </c>
      <c r="H1915" s="3">
        <v>363199312.10000002</v>
      </c>
      <c r="J1915" s="4"/>
    </row>
    <row r="1916" spans="1:10">
      <c r="A1916" s="4">
        <v>44790</v>
      </c>
      <c r="B1916" s="3">
        <v>608963573.57999992</v>
      </c>
      <c r="C1916" s="3">
        <v>2192767514.52</v>
      </c>
      <c r="D1916" s="3">
        <v>1257345170.45</v>
      </c>
      <c r="E1916" s="3">
        <v>-29997</v>
      </c>
      <c r="F1916" s="3">
        <v>1274305057.8499999</v>
      </c>
      <c r="G1916" s="3">
        <v>1744514563.4000001</v>
      </c>
      <c r="H1916" s="3">
        <v>362374141.58999997</v>
      </c>
      <c r="J1916" s="4"/>
    </row>
    <row r="1917" spans="1:10">
      <c r="A1917" s="4">
        <v>44791</v>
      </c>
      <c r="B1917" s="3">
        <v>612188005.21000004</v>
      </c>
      <c r="C1917" s="3">
        <v>2200753705.5300002</v>
      </c>
      <c r="D1917" s="3">
        <v>1261009474.95</v>
      </c>
      <c r="E1917" s="3">
        <v>-29997</v>
      </c>
      <c r="F1917" s="3">
        <v>1276469058.5499997</v>
      </c>
      <c r="G1917" s="3">
        <v>1743594701.6599998</v>
      </c>
      <c r="H1917" s="3">
        <v>360924592.41000003</v>
      </c>
      <c r="J1917" s="4"/>
    </row>
    <row r="1918" spans="1:10">
      <c r="A1918" s="4">
        <v>44792</v>
      </c>
      <c r="B1918" s="3">
        <v>609921180.78999996</v>
      </c>
      <c r="C1918" s="3">
        <v>2187899464.8699999</v>
      </c>
      <c r="D1918" s="3">
        <v>1255631760.03</v>
      </c>
      <c r="E1918" s="3">
        <v>-29997</v>
      </c>
      <c r="F1918" s="3">
        <v>1269765129.4100001</v>
      </c>
      <c r="G1918" s="3">
        <v>1732626390.0500002</v>
      </c>
      <c r="H1918" s="3">
        <v>360905951.38</v>
      </c>
      <c r="J1918" s="4"/>
    </row>
    <row r="1919" spans="1:10">
      <c r="A1919" s="4">
        <v>44795</v>
      </c>
      <c r="B1919" s="3">
        <v>603152016.53999996</v>
      </c>
      <c r="C1919" s="3">
        <v>2167194030.4400001</v>
      </c>
      <c r="D1919" s="3">
        <v>1245417653.48</v>
      </c>
      <c r="E1919" s="3">
        <v>-29997</v>
      </c>
      <c r="F1919" s="3">
        <v>1260922304.2900002</v>
      </c>
      <c r="G1919" s="3">
        <v>1722488917.5999999</v>
      </c>
      <c r="H1919" s="3">
        <v>360441729.35000002</v>
      </c>
      <c r="J1919" s="4"/>
    </row>
    <row r="1920" spans="1:10">
      <c r="A1920" s="4">
        <v>44796</v>
      </c>
      <c r="B1920" s="3">
        <v>599968362.02999997</v>
      </c>
      <c r="C1920" s="3">
        <v>2158404950.6300001</v>
      </c>
      <c r="D1920" s="3">
        <v>1241462127.1900001</v>
      </c>
      <c r="E1920" s="3">
        <v>-29997</v>
      </c>
      <c r="F1920" s="3">
        <v>1257856873.8600001</v>
      </c>
      <c r="G1920" s="3">
        <v>1720079513.8</v>
      </c>
      <c r="H1920" s="3">
        <v>360637958.57000005</v>
      </c>
      <c r="J1920" s="4"/>
    </row>
    <row r="1921" spans="1:10">
      <c r="A1921" s="4">
        <v>44797</v>
      </c>
      <c r="B1921" s="3">
        <v>600741089.61000001</v>
      </c>
      <c r="C1921" s="3">
        <v>2158232328.4599996</v>
      </c>
      <c r="D1921" s="3">
        <v>1241543696.46</v>
      </c>
      <c r="E1921" s="3">
        <v>13195223.140000001</v>
      </c>
      <c r="F1921" s="3">
        <v>1256467651.5799999</v>
      </c>
      <c r="G1921" s="3">
        <v>1716219011.71</v>
      </c>
      <c r="H1921" s="3">
        <v>350824804.10000002</v>
      </c>
      <c r="J1921" s="4"/>
    </row>
    <row r="1922" spans="1:10">
      <c r="A1922" s="4">
        <v>44798</v>
      </c>
      <c r="B1922" s="3">
        <v>606329705.82000005</v>
      </c>
      <c r="C1922" s="3">
        <v>2176481987.6500001</v>
      </c>
      <c r="D1922" s="3">
        <v>1251130959.47</v>
      </c>
      <c r="E1922" s="3">
        <v>13213235.689999999</v>
      </c>
      <c r="F1922" s="3">
        <v>1263486528.5900002</v>
      </c>
      <c r="G1922" s="3">
        <v>1722933817.03</v>
      </c>
      <c r="H1922" s="3">
        <v>351571098.01999998</v>
      </c>
      <c r="J1922" s="4"/>
    </row>
    <row r="1923" spans="1:10">
      <c r="A1923" s="4">
        <v>44799</v>
      </c>
      <c r="B1923" s="3">
        <v>591674331.90999997</v>
      </c>
      <c r="C1923" s="3">
        <v>2135719483.98</v>
      </c>
      <c r="D1923" s="3">
        <v>1232178917.6400001</v>
      </c>
      <c r="E1923" s="3">
        <v>13180236.539999999</v>
      </c>
      <c r="F1923" s="3">
        <v>1249087348.8200002</v>
      </c>
      <c r="G1923" s="3">
        <v>1710990444.74</v>
      </c>
      <c r="H1923" s="3">
        <v>350791635.49000001</v>
      </c>
      <c r="J1923" s="4"/>
    </row>
    <row r="1924" spans="1:10">
      <c r="A1924" s="4">
        <v>44802</v>
      </c>
      <c r="B1924" s="3">
        <v>587435455.11000001</v>
      </c>
      <c r="C1924" s="3">
        <v>2119987206.4300001</v>
      </c>
      <c r="D1924" s="3">
        <v>1224927165.6400001</v>
      </c>
      <c r="E1924" s="3">
        <v>13118476.710000001</v>
      </c>
      <c r="F1924" s="3">
        <v>1241721877.5</v>
      </c>
      <c r="G1924" s="3">
        <v>1701035743.46</v>
      </c>
      <c r="H1924" s="3">
        <v>350339699.56999999</v>
      </c>
      <c r="J1924" s="4"/>
    </row>
    <row r="1925" spans="1:10">
      <c r="A1925" s="4">
        <v>44803</v>
      </c>
      <c r="B1925" s="3">
        <v>584658901.50999999</v>
      </c>
      <c r="C1925" s="3">
        <v>2111815606.4300001</v>
      </c>
      <c r="D1925" s="3">
        <v>1221985671.8999999</v>
      </c>
      <c r="E1925" s="3">
        <v>13092740.379999999</v>
      </c>
      <c r="F1925" s="3">
        <v>1239246857.0599999</v>
      </c>
      <c r="G1925" s="3">
        <v>1698885655.79</v>
      </c>
      <c r="H1925" s="3">
        <v>350136004.55000001</v>
      </c>
      <c r="J1925" s="4"/>
    </row>
    <row r="1926" spans="1:10">
      <c r="A1926" s="4">
        <v>44804</v>
      </c>
      <c r="B1926" s="3">
        <v>578615209.22000003</v>
      </c>
      <c r="C1926" s="3">
        <v>2095994881.46</v>
      </c>
      <c r="D1926" s="3">
        <v>1214049552.2199998</v>
      </c>
      <c r="E1926" s="3">
        <v>16042640.129999999</v>
      </c>
      <c r="F1926" s="3">
        <v>1233399076.5599999</v>
      </c>
      <c r="G1926" s="3">
        <v>1693777902.3300002</v>
      </c>
      <c r="H1926" s="3">
        <v>349878204.63999999</v>
      </c>
      <c r="J1926" s="4"/>
    </row>
    <row r="1927" spans="1:10">
      <c r="A1927" s="4">
        <v>44805</v>
      </c>
      <c r="B1927" s="3">
        <v>580170789.74000001</v>
      </c>
      <c r="C1927" s="3">
        <v>2098667552.3699999</v>
      </c>
      <c r="D1927" s="3">
        <v>1215742271.8500001</v>
      </c>
      <c r="E1927" s="3">
        <v>16033000.34</v>
      </c>
      <c r="F1927" s="3">
        <v>1233054727.9300001</v>
      </c>
      <c r="G1927" s="3">
        <v>1691176771.78</v>
      </c>
      <c r="H1927" s="3">
        <v>349867327.50999999</v>
      </c>
      <c r="J1927" s="4"/>
    </row>
    <row r="1928" spans="1:10">
      <c r="A1928" s="4">
        <v>44806</v>
      </c>
      <c r="B1928" s="3">
        <v>575397740.84000003</v>
      </c>
      <c r="C1928" s="3">
        <v>2088951291.49</v>
      </c>
      <c r="D1928" s="3">
        <v>1211736923.4400001</v>
      </c>
      <c r="E1928" s="3">
        <v>16038979.07</v>
      </c>
      <c r="F1928" s="3">
        <v>1230988231.04</v>
      </c>
      <c r="G1928" s="3">
        <v>1691335138.3799999</v>
      </c>
      <c r="H1928" s="3">
        <v>350379610.77999997</v>
      </c>
      <c r="J1928" s="4"/>
    </row>
    <row r="1929" spans="1:10">
      <c r="A1929" s="4">
        <v>44809</v>
      </c>
      <c r="B1929" s="3">
        <v>579134827.9000001</v>
      </c>
      <c r="C1929" s="3">
        <v>2094147166.9999998</v>
      </c>
      <c r="D1929" s="3">
        <v>1214159304.46</v>
      </c>
      <c r="E1929" s="3">
        <v>16030849.5</v>
      </c>
      <c r="F1929" s="3">
        <v>1230994523.3499999</v>
      </c>
      <c r="G1929" s="3">
        <v>1687699789.9100001</v>
      </c>
      <c r="H1929" s="3">
        <v>350596612.74000001</v>
      </c>
      <c r="J1929" s="4"/>
    </row>
    <row r="1930" spans="1:10">
      <c r="A1930" s="4">
        <v>44810</v>
      </c>
      <c r="B1930" s="3">
        <v>577966911.54999995</v>
      </c>
      <c r="C1930" s="3">
        <v>2091582283.4399998</v>
      </c>
      <c r="D1930" s="3">
        <v>1212782542.3</v>
      </c>
      <c r="E1930" s="3">
        <v>16009535.510000002</v>
      </c>
      <c r="F1930" s="3">
        <v>1229067098.8699999</v>
      </c>
      <c r="G1930" s="3">
        <v>1683941878.3800001</v>
      </c>
      <c r="H1930" s="3">
        <v>350556589.74000001</v>
      </c>
      <c r="J1930" s="4"/>
    </row>
    <row r="1931" spans="1:10">
      <c r="A1931" s="4">
        <v>44811</v>
      </c>
      <c r="B1931" s="3">
        <v>583485134.39999998</v>
      </c>
      <c r="C1931" s="3">
        <v>2109039289.1200001</v>
      </c>
      <c r="D1931" s="3">
        <v>1222354511.3</v>
      </c>
      <c r="E1931" s="3">
        <v>16056981.84</v>
      </c>
      <c r="F1931" s="3">
        <v>1235872073.79</v>
      </c>
      <c r="G1931" s="3">
        <v>1692388248.2199998</v>
      </c>
      <c r="H1931" s="3">
        <v>350716859.69</v>
      </c>
      <c r="J1931" s="4"/>
    </row>
    <row r="1932" spans="1:10">
      <c r="A1932" s="4">
        <v>44812</v>
      </c>
      <c r="B1932" s="3">
        <v>589087065.36000001</v>
      </c>
      <c r="C1932" s="3">
        <v>2118039142.3399999</v>
      </c>
      <c r="D1932" s="3">
        <v>1226840584.6499999</v>
      </c>
      <c r="E1932" s="3">
        <v>16045431.6</v>
      </c>
      <c r="F1932" s="3">
        <v>1235842097.78</v>
      </c>
      <c r="G1932" s="3">
        <v>1686415065.9199998</v>
      </c>
      <c r="H1932" s="3">
        <v>349985773.74000001</v>
      </c>
      <c r="J1932" s="4"/>
    </row>
    <row r="1933" spans="1:10">
      <c r="A1933" s="4">
        <v>44813</v>
      </c>
      <c r="B1933" s="3">
        <v>593089692.19000006</v>
      </c>
      <c r="C1933" s="3">
        <v>2117040432.9000001</v>
      </c>
      <c r="D1933" s="3">
        <v>1230278304.5699999</v>
      </c>
      <c r="E1933" s="3">
        <v>16076936.969999999</v>
      </c>
      <c r="F1933" s="3">
        <v>1237145395.8499999</v>
      </c>
      <c r="G1933" s="3">
        <v>1685481107.45</v>
      </c>
      <c r="H1933" s="3">
        <v>349517757.04000002</v>
      </c>
      <c r="J1933" s="4"/>
    </row>
    <row r="1934" spans="1:10">
      <c r="A1934" s="4">
        <v>44816</v>
      </c>
      <c r="B1934" s="3">
        <v>595149887.26999998</v>
      </c>
      <c r="C1934" s="3">
        <v>2124378772.1099999</v>
      </c>
      <c r="D1934" s="3">
        <v>1234896753.1100001</v>
      </c>
      <c r="E1934" s="3">
        <v>16098463.460000001</v>
      </c>
      <c r="F1934" s="3">
        <v>1240038414.1799998</v>
      </c>
      <c r="G1934" s="3">
        <v>1688968253.0600002</v>
      </c>
      <c r="H1934" s="3">
        <v>350059481.86000001</v>
      </c>
      <c r="J1934" s="4"/>
    </row>
    <row r="1935" spans="1:10">
      <c r="A1935" s="4">
        <v>44817</v>
      </c>
      <c r="B1935" s="3">
        <v>584440717.92999995</v>
      </c>
      <c r="C1935" s="3">
        <v>2095259036.3900001</v>
      </c>
      <c r="D1935" s="3">
        <v>1218905911.1300001</v>
      </c>
      <c r="E1935" s="3">
        <v>15981835.009999998</v>
      </c>
      <c r="F1935" s="3">
        <v>1230021214.0899999</v>
      </c>
      <c r="G1935" s="3">
        <v>1681202024.5599999</v>
      </c>
      <c r="H1935" s="3">
        <v>350134448.64999998</v>
      </c>
      <c r="J1935" s="4"/>
    </row>
    <row r="1936" spans="1:10">
      <c r="A1936" s="4">
        <v>44818</v>
      </c>
      <c r="B1936" s="3">
        <v>583682097.14999998</v>
      </c>
      <c r="C1936" s="3">
        <v>2094150005.3199999</v>
      </c>
      <c r="D1936" s="3">
        <v>1217799366.9400001</v>
      </c>
      <c r="E1936" s="3">
        <v>15996246.960000001</v>
      </c>
      <c r="F1936" s="3">
        <v>1229577147.9900002</v>
      </c>
      <c r="G1936" s="3">
        <v>1681147923.8100002</v>
      </c>
      <c r="H1936" s="3">
        <v>349872766.95999998</v>
      </c>
      <c r="J1936" s="4"/>
    </row>
    <row r="1937" spans="1:10">
      <c r="A1937" s="4">
        <v>44819</v>
      </c>
      <c r="B1937" s="3">
        <v>578425632.92999995</v>
      </c>
      <c r="C1937" s="3">
        <v>2079089451.9599998</v>
      </c>
      <c r="D1937" s="3">
        <v>1211911006.04</v>
      </c>
      <c r="E1937" s="3">
        <v>15949335.460000001</v>
      </c>
      <c r="F1937" s="3">
        <v>1224088617.5699999</v>
      </c>
      <c r="G1937" s="3">
        <v>1676098276.8600001</v>
      </c>
      <c r="H1937" s="3">
        <v>350510553.06999999</v>
      </c>
      <c r="J1937" s="4"/>
    </row>
    <row r="1938" spans="1:10">
      <c r="A1938" s="4">
        <v>44820</v>
      </c>
      <c r="B1938" s="3">
        <v>573503384.02999997</v>
      </c>
      <c r="C1938" s="3">
        <v>2067862811.4099998</v>
      </c>
      <c r="D1938" s="3">
        <v>1206290793.8899999</v>
      </c>
      <c r="E1938" s="3">
        <v>15940408.509999998</v>
      </c>
      <c r="F1938" s="3">
        <v>1220872926.46</v>
      </c>
      <c r="G1938" s="3">
        <v>1674874114.24</v>
      </c>
      <c r="H1938" s="3">
        <v>350133065.61000001</v>
      </c>
      <c r="J1938" s="4"/>
    </row>
    <row r="1939" spans="1:10">
      <c r="A1939" s="4">
        <v>44823</v>
      </c>
      <c r="B1939" s="3">
        <v>576364530.65999997</v>
      </c>
      <c r="C1939" s="3">
        <v>2074057136.29</v>
      </c>
      <c r="D1939" s="3">
        <v>1208876448.98</v>
      </c>
      <c r="E1939" s="3">
        <v>15945214.779999999</v>
      </c>
      <c r="F1939" s="3">
        <v>1221746267.78</v>
      </c>
      <c r="G1939" s="3">
        <v>1670372912.3599999</v>
      </c>
      <c r="H1939" s="3">
        <v>349388606.07999998</v>
      </c>
      <c r="J1939" s="4"/>
    </row>
    <row r="1940" spans="1:10">
      <c r="A1940" s="4">
        <v>44824</v>
      </c>
      <c r="B1940" s="3">
        <v>570270429.5</v>
      </c>
      <c r="C1940" s="3">
        <v>2054242591.9900002</v>
      </c>
      <c r="D1940" s="3">
        <v>1199842793.79</v>
      </c>
      <c r="E1940" s="3">
        <v>15891695.960000001</v>
      </c>
      <c r="F1940" s="3">
        <v>1213685016.0599999</v>
      </c>
      <c r="G1940" s="3">
        <v>1660306416.6200001</v>
      </c>
      <c r="H1940" s="3">
        <v>349139946.19999999</v>
      </c>
      <c r="J1940" s="4"/>
    </row>
    <row r="1941" spans="1:10">
      <c r="A1941" s="4">
        <v>44825</v>
      </c>
      <c r="B1941" s="3">
        <v>570512173.36000001</v>
      </c>
      <c r="C1941" s="3">
        <v>2057573497.2499998</v>
      </c>
      <c r="D1941" s="3">
        <v>1200102701.9099998</v>
      </c>
      <c r="E1941" s="3">
        <v>16015076.25</v>
      </c>
      <c r="F1941" s="3">
        <v>1214935323.8600001</v>
      </c>
      <c r="G1941" s="3">
        <v>1662144829.7400002</v>
      </c>
      <c r="H1941" s="3">
        <v>349135624.40999997</v>
      </c>
      <c r="J1941" s="4"/>
    </row>
    <row r="1942" spans="1:10">
      <c r="A1942" s="4">
        <v>44826</v>
      </c>
      <c r="B1942" s="3">
        <v>566724403.63</v>
      </c>
      <c r="C1942" s="3">
        <v>2045780732.8299999</v>
      </c>
      <c r="D1942" s="3">
        <v>1194919798.4200001</v>
      </c>
      <c r="E1942" s="3">
        <v>16111988.23</v>
      </c>
      <c r="F1942" s="3">
        <v>1210328334.3900001</v>
      </c>
      <c r="G1942" s="3">
        <v>1656201749.2800002</v>
      </c>
      <c r="H1942" s="3">
        <v>348559344.03999996</v>
      </c>
      <c r="J1942" s="4"/>
    </row>
    <row r="1943" spans="1:10">
      <c r="A1943" s="4">
        <v>44827</v>
      </c>
      <c r="B1943" s="3">
        <v>565023211.75</v>
      </c>
      <c r="C1943" s="3">
        <v>2037688372.8699999</v>
      </c>
      <c r="D1943" s="3">
        <v>1189699963.53</v>
      </c>
      <c r="E1943" s="3">
        <v>16075524.399999999</v>
      </c>
      <c r="F1943" s="3">
        <v>1205258337.53</v>
      </c>
      <c r="G1943" s="3">
        <v>1648760747.5900002</v>
      </c>
      <c r="H1943" s="3">
        <v>347915351.54999995</v>
      </c>
      <c r="J1943" s="4"/>
    </row>
    <row r="1944" spans="1:10">
      <c r="A1944" s="4">
        <v>44830</v>
      </c>
      <c r="B1944" s="3">
        <v>560261484.82000005</v>
      </c>
      <c r="C1944" s="3">
        <v>2020182461.3899999</v>
      </c>
      <c r="D1944" s="3">
        <v>1181349611.76</v>
      </c>
      <c r="E1944" s="3">
        <v>16065539.43</v>
      </c>
      <c r="F1944" s="3">
        <v>1197094867.3699999</v>
      </c>
      <c r="G1944" s="3">
        <v>1637586900.9900002</v>
      </c>
      <c r="H1944" s="3">
        <v>347051669.06</v>
      </c>
      <c r="J1944" s="4"/>
    </row>
    <row r="1945" spans="1:10">
      <c r="A1945" s="4">
        <v>44831</v>
      </c>
      <c r="B1945" s="3">
        <v>561597112.5</v>
      </c>
      <c r="C1945" s="3">
        <v>2016662439.78</v>
      </c>
      <c r="D1945" s="3">
        <v>1179058550.5799999</v>
      </c>
      <c r="E1945" s="3">
        <v>16064784.68</v>
      </c>
      <c r="F1945" s="3">
        <v>1192633327.96</v>
      </c>
      <c r="G1945" s="3">
        <v>1627216771.5699999</v>
      </c>
      <c r="H1945" s="3">
        <v>346653472.20999998</v>
      </c>
      <c r="J1945" s="4"/>
    </row>
    <row r="1946" spans="1:10">
      <c r="A1946" s="4">
        <v>44832</v>
      </c>
      <c r="B1946" s="3">
        <v>570334355.53999996</v>
      </c>
      <c r="C1946" s="3">
        <v>2042481011.0700002</v>
      </c>
      <c r="D1946" s="3">
        <v>1190317297.6899998</v>
      </c>
      <c r="E1946" s="3">
        <v>16239743.66</v>
      </c>
      <c r="F1946" s="3">
        <v>1202962944.3099999</v>
      </c>
      <c r="G1946" s="3">
        <v>1638256859.46</v>
      </c>
      <c r="H1946" s="3">
        <v>347663304.25</v>
      </c>
      <c r="J1946" s="4"/>
    </row>
    <row r="1947" spans="1:10">
      <c r="A1947" s="4">
        <v>44833</v>
      </c>
      <c r="B1947" s="3">
        <v>558042477.81999993</v>
      </c>
      <c r="C1947" s="3">
        <v>2006883300.6800001</v>
      </c>
      <c r="D1947" s="3">
        <v>1173714007.27</v>
      </c>
      <c r="E1947" s="3">
        <v>16120838.77</v>
      </c>
      <c r="F1947" s="3">
        <v>1190496838.8000002</v>
      </c>
      <c r="G1947" s="3">
        <v>1626088268</v>
      </c>
      <c r="H1947" s="3">
        <v>347891037.88</v>
      </c>
      <c r="J1947" s="4"/>
    </row>
    <row r="1948" spans="1:10">
      <c r="A1948" s="4">
        <v>44834</v>
      </c>
      <c r="B1948" s="3">
        <v>553450633.94000006</v>
      </c>
      <c r="C1948" s="3">
        <v>1998727826.8600001</v>
      </c>
      <c r="D1948" s="3">
        <v>1168724992.2099998</v>
      </c>
      <c r="E1948" s="3">
        <v>16166967.82</v>
      </c>
      <c r="F1948" s="3">
        <v>1189583057.26</v>
      </c>
      <c r="G1948" s="3">
        <v>1628917934.6999998</v>
      </c>
      <c r="H1948" s="3">
        <v>348152690.60000002</v>
      </c>
      <c r="J1948" s="4"/>
    </row>
    <row r="1949" spans="1:10">
      <c r="A1949" s="4">
        <v>44837</v>
      </c>
      <c r="B1949" s="3">
        <v>562057920.90999997</v>
      </c>
      <c r="C1949" s="3">
        <v>2029245328.8400002</v>
      </c>
      <c r="D1949" s="3">
        <v>1183617186.1599998</v>
      </c>
      <c r="E1949" s="3">
        <v>16416751.870000001</v>
      </c>
      <c r="F1949" s="3">
        <v>1201985399.8499999</v>
      </c>
      <c r="G1949" s="3">
        <v>1643958645.4000001</v>
      </c>
      <c r="H1949" s="3">
        <v>348840125.77999997</v>
      </c>
      <c r="J1949" s="4"/>
    </row>
    <row r="1950" spans="1:10">
      <c r="A1950" s="4">
        <v>44838</v>
      </c>
      <c r="B1950" s="3">
        <v>571944407.39999998</v>
      </c>
      <c r="C1950" s="3">
        <v>2055005676.1800001</v>
      </c>
      <c r="D1950" s="3">
        <v>1198250828.71</v>
      </c>
      <c r="E1950" s="3">
        <v>16540566.09</v>
      </c>
      <c r="F1950" s="3">
        <v>1211104047.8300002</v>
      </c>
      <c r="G1950" s="3">
        <v>1650783939.8699999</v>
      </c>
      <c r="H1950" s="3">
        <v>349335510.22000003</v>
      </c>
      <c r="J1950" s="4"/>
    </row>
    <row r="1951" spans="1:10">
      <c r="A1951" s="4">
        <v>44839</v>
      </c>
      <c r="B1951" s="3">
        <v>575608287.09000003</v>
      </c>
      <c r="C1951" s="3">
        <v>2053775218.1800001</v>
      </c>
      <c r="D1951" s="3">
        <v>1198616769.2200003</v>
      </c>
      <c r="E1951" s="3">
        <v>16539661.210000001</v>
      </c>
      <c r="F1951" s="3">
        <v>1206843855.1200001</v>
      </c>
      <c r="G1951" s="3">
        <v>1638487028.8199999</v>
      </c>
      <c r="H1951" s="3">
        <v>347774836.33999997</v>
      </c>
      <c r="J1951" s="4"/>
    </row>
    <row r="1952" spans="1:10">
      <c r="A1952" s="4">
        <v>44840</v>
      </c>
      <c r="B1952" s="3">
        <v>573805541.84000003</v>
      </c>
      <c r="C1952" s="3">
        <v>2049281789.02</v>
      </c>
      <c r="D1952" s="3">
        <v>1193278378.3000002</v>
      </c>
      <c r="E1952" s="3">
        <v>16513426.91</v>
      </c>
      <c r="F1952" s="3">
        <v>1203885296.9299998</v>
      </c>
      <c r="G1952" s="3">
        <v>1634108673.8599999</v>
      </c>
      <c r="H1952" s="3">
        <v>346796209.36000001</v>
      </c>
      <c r="J1952" s="4"/>
    </row>
    <row r="1953" spans="1:10">
      <c r="A1953" s="4">
        <v>44841</v>
      </c>
      <c r="B1953" s="3">
        <v>565291505.30999994</v>
      </c>
      <c r="C1953" s="3">
        <v>2020975260.45</v>
      </c>
      <c r="D1953" s="3">
        <v>1178646808.96</v>
      </c>
      <c r="E1953" s="3">
        <v>16362250.140000001</v>
      </c>
      <c r="F1953" s="3">
        <v>1192400322.5799999</v>
      </c>
      <c r="G1953" s="3">
        <v>1620906559.3199999</v>
      </c>
      <c r="H1953" s="3">
        <v>346156084.36000001</v>
      </c>
      <c r="J1953" s="4"/>
    </row>
    <row r="1954" spans="1:10">
      <c r="A1954" s="4">
        <v>44844</v>
      </c>
      <c r="B1954" s="3">
        <v>564936804.50999999</v>
      </c>
      <c r="C1954" s="3">
        <v>2016993262.27</v>
      </c>
      <c r="D1954" s="3">
        <v>1178246217.47</v>
      </c>
      <c r="E1954" s="3">
        <v>16378708.83</v>
      </c>
      <c r="F1954" s="3">
        <v>1189410135.75</v>
      </c>
      <c r="G1954" s="3">
        <v>1615325221.21</v>
      </c>
      <c r="H1954" s="3">
        <v>346503614.11000001</v>
      </c>
      <c r="J1954" s="4"/>
    </row>
    <row r="1955" spans="1:10">
      <c r="A1955" s="4">
        <v>44845</v>
      </c>
      <c r="B1955" s="3">
        <v>561275928.96000004</v>
      </c>
      <c r="C1955" s="3">
        <v>2008000527.5900002</v>
      </c>
      <c r="D1955" s="3">
        <v>1174967110.55</v>
      </c>
      <c r="E1955" s="3">
        <v>16392489.889999999</v>
      </c>
      <c r="F1955" s="3">
        <v>1186048405.0699999</v>
      </c>
      <c r="G1955" s="3">
        <v>1613291845.23</v>
      </c>
      <c r="H1955" s="3">
        <v>346719065.81</v>
      </c>
      <c r="J1955" s="4"/>
    </row>
    <row r="1956" spans="1:10">
      <c r="A1956" s="4">
        <v>44846</v>
      </c>
      <c r="B1956" s="3">
        <v>558679097.08000004</v>
      </c>
      <c r="C1956" s="3">
        <v>2000117036.3800001</v>
      </c>
      <c r="D1956" s="3">
        <v>1171572501.25</v>
      </c>
      <c r="E1956" s="3">
        <v>16378703.199999999</v>
      </c>
      <c r="F1956" s="3">
        <v>1182456720.45</v>
      </c>
      <c r="G1956" s="3">
        <v>1609472713.4400001</v>
      </c>
      <c r="H1956" s="3">
        <v>346488528.71000004</v>
      </c>
      <c r="J1956" s="4"/>
    </row>
    <row r="1957" spans="1:10">
      <c r="A1957" s="4">
        <v>44847</v>
      </c>
      <c r="B1957" s="3">
        <v>564276940.34000003</v>
      </c>
      <c r="C1957" s="3">
        <v>2016016450.72</v>
      </c>
      <c r="D1957" s="3">
        <v>1178863435.5</v>
      </c>
      <c r="E1957" s="3">
        <v>16517845.700000001</v>
      </c>
      <c r="F1957" s="3">
        <v>1188081184.3599999</v>
      </c>
      <c r="G1957" s="3">
        <v>1613121080.5699999</v>
      </c>
      <c r="H1957" s="3">
        <v>346444615.88999999</v>
      </c>
      <c r="J1957" s="4"/>
    </row>
    <row r="1958" spans="1:10">
      <c r="A1958" s="4">
        <v>44848</v>
      </c>
      <c r="B1958" s="3">
        <v>558509014.83000004</v>
      </c>
      <c r="C1958" s="3">
        <v>1997651223.74</v>
      </c>
      <c r="D1958" s="3">
        <v>1170281555.3299999</v>
      </c>
      <c r="E1958" s="3">
        <v>16465961.969999999</v>
      </c>
      <c r="F1958" s="3">
        <v>1180350261.55</v>
      </c>
      <c r="G1958" s="3">
        <v>1604106215.77</v>
      </c>
      <c r="H1958" s="3">
        <v>345792030.28999996</v>
      </c>
      <c r="J1958" s="4"/>
    </row>
    <row r="1959" spans="1:10">
      <c r="A1959" s="4">
        <v>44851</v>
      </c>
      <c r="B1959" s="3">
        <v>564412159.06999993</v>
      </c>
      <c r="C1959" s="3">
        <v>2016600229.2300003</v>
      </c>
      <c r="D1959" s="3">
        <v>1179322648.9100001</v>
      </c>
      <c r="E1959" s="3">
        <v>16633490.809999999</v>
      </c>
      <c r="F1959" s="3">
        <v>1187164090.1199999</v>
      </c>
      <c r="G1959" s="3">
        <v>1611143781.6799998</v>
      </c>
      <c r="H1959" s="3">
        <v>347781080.19</v>
      </c>
      <c r="J1959" s="4"/>
    </row>
    <row r="1960" spans="1:10">
      <c r="A1960" s="4">
        <v>44852</v>
      </c>
      <c r="B1960" s="3">
        <v>567666183.22000003</v>
      </c>
      <c r="C1960" s="3">
        <v>2023446084.9200001</v>
      </c>
      <c r="D1960" s="3">
        <v>1182934445.3900001</v>
      </c>
      <c r="E1960" s="3">
        <v>16727605.93</v>
      </c>
      <c r="F1960" s="3">
        <v>1188159455.3100002</v>
      </c>
      <c r="G1960" s="3">
        <v>1610341605.5900002</v>
      </c>
      <c r="H1960" s="3">
        <v>347697044.24000001</v>
      </c>
      <c r="J1960" s="4"/>
    </row>
    <row r="1961" spans="1:10">
      <c r="A1961" s="4">
        <v>44853</v>
      </c>
      <c r="B1961" s="3">
        <v>565980731.27999997</v>
      </c>
      <c r="C1961" s="3">
        <v>2016000386.8400002</v>
      </c>
      <c r="D1961" s="3">
        <v>1180032646.0899999</v>
      </c>
      <c r="E1961" s="3">
        <v>16727896.1</v>
      </c>
      <c r="F1961" s="3">
        <v>1184161894.3199999</v>
      </c>
      <c r="G1961" s="3">
        <v>1603111358.5799999</v>
      </c>
      <c r="H1961" s="3">
        <v>346624286.30000001</v>
      </c>
      <c r="J1961" s="4"/>
    </row>
    <row r="1962" spans="1:10">
      <c r="A1962" s="4">
        <v>44854</v>
      </c>
      <c r="B1962" s="3">
        <v>561129007.46000004</v>
      </c>
      <c r="C1962" s="3">
        <v>2003148275.1200001</v>
      </c>
      <c r="D1962" s="3">
        <v>1174247635.27</v>
      </c>
      <c r="E1962" s="3">
        <v>16721473.17</v>
      </c>
      <c r="F1962" s="3">
        <v>1179709150.53</v>
      </c>
      <c r="G1962" s="3">
        <v>1600027015.6600001</v>
      </c>
      <c r="H1962" s="3">
        <v>346889983.54000002</v>
      </c>
      <c r="J1962" s="4"/>
    </row>
    <row r="1963" spans="1:10">
      <c r="A1963" s="4">
        <v>44855</v>
      </c>
      <c r="B1963" s="3">
        <v>567231547.88</v>
      </c>
      <c r="C1963" s="3">
        <v>2015979504.23</v>
      </c>
      <c r="D1963" s="3">
        <v>1182389569.46</v>
      </c>
      <c r="E1963" s="3">
        <v>16850766.289999999</v>
      </c>
      <c r="F1963" s="3">
        <v>1183428383.3499999</v>
      </c>
      <c r="G1963" s="3">
        <v>1601027139.3399999</v>
      </c>
      <c r="H1963" s="3">
        <v>347142884.03999996</v>
      </c>
      <c r="J1963" s="4"/>
    </row>
    <row r="1964" spans="1:10">
      <c r="A1964" s="4">
        <v>44858</v>
      </c>
      <c r="B1964" s="3">
        <v>570126287.09000003</v>
      </c>
      <c r="C1964" s="3">
        <v>2027545308</v>
      </c>
      <c r="D1964" s="3">
        <v>1188689204.5</v>
      </c>
      <c r="E1964" s="3">
        <v>16982252.57</v>
      </c>
      <c r="F1964" s="3">
        <v>1189160227.6000001</v>
      </c>
      <c r="G1964" s="3">
        <v>1609553523.4100001</v>
      </c>
      <c r="H1964" s="3">
        <v>347247515.65999997</v>
      </c>
      <c r="J1964" s="4"/>
    </row>
    <row r="1965" spans="1:10">
      <c r="A1965" s="4">
        <v>44859</v>
      </c>
      <c r="B1965" s="3">
        <v>577554645.24000001</v>
      </c>
      <c r="C1965" s="3">
        <v>2054521273.6000001</v>
      </c>
      <c r="D1965" s="3">
        <v>1201378240.4300001</v>
      </c>
      <c r="E1965" s="3">
        <v>17212014.789999999</v>
      </c>
      <c r="F1965" s="3">
        <v>1200736665.8900001</v>
      </c>
      <c r="G1965" s="3">
        <v>1623419551.7099998</v>
      </c>
      <c r="H1965" s="3">
        <v>348411142.62</v>
      </c>
      <c r="J1965" s="4"/>
    </row>
    <row r="1966" spans="1:10">
      <c r="A1966" s="4">
        <v>44860</v>
      </c>
      <c r="B1966" s="3">
        <v>576121638.19999993</v>
      </c>
      <c r="C1966" s="3">
        <v>2052108907.54</v>
      </c>
      <c r="D1966" s="3">
        <v>1200814964.9300001</v>
      </c>
      <c r="E1966" s="3">
        <v>17273900.620000001</v>
      </c>
      <c r="F1966" s="3">
        <v>1201216595.04</v>
      </c>
      <c r="G1966" s="3">
        <v>1625719714.3700001</v>
      </c>
      <c r="H1966" s="3">
        <v>347799929.31</v>
      </c>
      <c r="J1966" s="4"/>
    </row>
    <row r="1967" spans="1:10">
      <c r="A1967" s="4">
        <v>44861</v>
      </c>
      <c r="B1967" s="3">
        <v>576189737.33000004</v>
      </c>
      <c r="C1967" s="3">
        <v>2062511563.1399999</v>
      </c>
      <c r="D1967" s="3">
        <v>1205870136.72</v>
      </c>
      <c r="E1967" s="3">
        <v>17470324.350000001</v>
      </c>
      <c r="F1967" s="3">
        <v>1208673606.3999999</v>
      </c>
      <c r="G1967" s="3">
        <v>1640182366.26</v>
      </c>
      <c r="H1967" s="3">
        <v>348726686.62</v>
      </c>
      <c r="J1967" s="4"/>
    </row>
    <row r="1968" spans="1:10">
      <c r="A1968" s="4">
        <v>44862</v>
      </c>
      <c r="B1968" s="3">
        <v>586355446.34000003</v>
      </c>
      <c r="C1968" s="3">
        <v>2078306091.79</v>
      </c>
      <c r="D1968" s="3">
        <v>1212613886.25</v>
      </c>
      <c r="E1968" s="3">
        <v>17589291.949999999</v>
      </c>
      <c r="F1968" s="3">
        <v>1209790397.8600001</v>
      </c>
      <c r="G1968" s="3">
        <v>1632265322.1600001</v>
      </c>
      <c r="H1968" s="3">
        <v>347417524.86000001</v>
      </c>
      <c r="J1968" s="4"/>
    </row>
    <row r="1969" spans="1:10">
      <c r="A1969" s="4">
        <v>44865</v>
      </c>
      <c r="B1969" s="3">
        <v>587290792.68999994</v>
      </c>
      <c r="C1969" s="3">
        <v>2078421790.2</v>
      </c>
      <c r="D1969" s="3">
        <v>1213273901.8399999</v>
      </c>
      <c r="E1969" s="3">
        <v>17666932.129999999</v>
      </c>
      <c r="F1969" s="3">
        <v>1208302043.6500001</v>
      </c>
      <c r="G1969" s="3">
        <v>1627489717.4099998</v>
      </c>
      <c r="H1969" s="3">
        <v>347132010.41000003</v>
      </c>
      <c r="J1969" s="4"/>
    </row>
    <row r="1970" spans="1:10">
      <c r="A1970" s="4">
        <v>44867</v>
      </c>
      <c r="B1970" s="3">
        <v>578890257.26999998</v>
      </c>
      <c r="C1970" s="3">
        <v>2057874392.0799999</v>
      </c>
      <c r="D1970" s="3">
        <v>1204161723.6700001</v>
      </c>
      <c r="E1970" s="3">
        <v>17616813.57</v>
      </c>
      <c r="F1970" s="3">
        <v>1202187450.3999999</v>
      </c>
      <c r="G1970" s="3">
        <v>1624164911.0700002</v>
      </c>
      <c r="H1970" s="3">
        <v>347074015.05000001</v>
      </c>
      <c r="J1970" s="4"/>
    </row>
    <row r="1971" spans="1:10">
      <c r="A1971" s="4">
        <v>44868</v>
      </c>
      <c r="B1971" s="3">
        <v>577992724.42000008</v>
      </c>
      <c r="C1971" s="3">
        <v>2050728405.25</v>
      </c>
      <c r="D1971" s="3">
        <v>1200628801.98</v>
      </c>
      <c r="E1971" s="3">
        <v>17649802.859999999</v>
      </c>
      <c r="F1971" s="3">
        <v>1197827315.0999999</v>
      </c>
      <c r="G1971" s="3">
        <v>1616536603.5500002</v>
      </c>
      <c r="H1971" s="3">
        <v>346713132.27999997</v>
      </c>
      <c r="J1971" s="4"/>
    </row>
    <row r="1972" spans="1:10">
      <c r="A1972" s="4">
        <v>44869</v>
      </c>
      <c r="B1972" s="3">
        <v>580352935.98000002</v>
      </c>
      <c r="C1972" s="3">
        <v>2053692302.26</v>
      </c>
      <c r="D1972" s="3">
        <v>1202070543.1900001</v>
      </c>
      <c r="E1972" s="3">
        <v>17737545.280000001</v>
      </c>
      <c r="F1972" s="3">
        <v>1197696511.04</v>
      </c>
      <c r="G1972" s="3">
        <v>1612759371.8600001</v>
      </c>
      <c r="H1972" s="3">
        <v>346950250.12</v>
      </c>
      <c r="J1972" s="4"/>
    </row>
    <row r="1973" spans="1:10">
      <c r="A1973" s="4">
        <v>44872</v>
      </c>
      <c r="B1973" s="3">
        <v>582187225.78999996</v>
      </c>
      <c r="C1973" s="3">
        <v>2059523514.1600001</v>
      </c>
      <c r="D1973" s="3">
        <v>1204628266.1900001</v>
      </c>
      <c r="E1973" s="3">
        <v>17774162.880000003</v>
      </c>
      <c r="F1973" s="3">
        <v>1198191317.79</v>
      </c>
      <c r="G1973" s="3">
        <v>1611592413.71</v>
      </c>
      <c r="H1973" s="3">
        <v>346972991.04000002</v>
      </c>
      <c r="J1973" s="4"/>
    </row>
    <row r="1974" spans="1:10">
      <c r="A1974" s="4">
        <v>44873</v>
      </c>
      <c r="B1974" s="3">
        <v>585328754.92000008</v>
      </c>
      <c r="C1974" s="3">
        <v>2070411176.27</v>
      </c>
      <c r="D1974" s="3">
        <v>1209499264.27</v>
      </c>
      <c r="E1974" s="3">
        <v>17940096.490000002</v>
      </c>
      <c r="F1974" s="3">
        <v>1202805386.9499998</v>
      </c>
      <c r="G1974" s="3">
        <v>1617355784.45</v>
      </c>
      <c r="H1974" s="3">
        <v>347273916.11000001</v>
      </c>
      <c r="J1974" s="4"/>
    </row>
    <row r="1975" spans="1:10">
      <c r="A1975" s="4">
        <v>44874</v>
      </c>
      <c r="B1975" s="3">
        <v>582636696.77999997</v>
      </c>
      <c r="C1975" s="3">
        <v>2066671846.1899998</v>
      </c>
      <c r="D1975" s="3">
        <v>1207662251.3700001</v>
      </c>
      <c r="E1975" s="3">
        <v>18000372.850000001</v>
      </c>
      <c r="F1975" s="3">
        <v>1204006768.8199999</v>
      </c>
      <c r="G1975" s="3">
        <v>1623075360.5799999</v>
      </c>
      <c r="H1975" s="3">
        <v>347804028.73000002</v>
      </c>
      <c r="J1975" s="4"/>
    </row>
    <row r="1976" spans="1:10">
      <c r="A1976" s="4">
        <v>44875</v>
      </c>
      <c r="B1976" s="3">
        <v>599639372.50999999</v>
      </c>
      <c r="C1976" s="3">
        <v>2115084045.6799998</v>
      </c>
      <c r="D1976" s="3">
        <v>1230232467.5699999</v>
      </c>
      <c r="E1976" s="3">
        <v>18338417.210000001</v>
      </c>
      <c r="F1976" s="3">
        <v>1222150366.23</v>
      </c>
      <c r="G1976" s="3">
        <v>1640609073.25</v>
      </c>
      <c r="H1976" s="3">
        <v>348677915.05000001</v>
      </c>
      <c r="J1976" s="4"/>
    </row>
    <row r="1977" spans="1:10">
      <c r="A1977" s="4">
        <v>44876</v>
      </c>
      <c r="B1977" s="3">
        <v>601793800.56000006</v>
      </c>
      <c r="C1977" s="3">
        <v>2113259798.1099999</v>
      </c>
      <c r="D1977" s="3">
        <v>1229193465.8599999</v>
      </c>
      <c r="E1977" s="3">
        <v>18323382.189999998</v>
      </c>
      <c r="F1977" s="3">
        <v>1217453187.8399999</v>
      </c>
      <c r="G1977" s="3">
        <v>1629941105.23</v>
      </c>
      <c r="H1977" s="3">
        <v>348029588.56999999</v>
      </c>
      <c r="J1977" s="4"/>
    </row>
    <row r="1978" spans="1:10">
      <c r="A1978" s="4">
        <v>44879</v>
      </c>
      <c r="B1978" s="3">
        <v>597283317.13</v>
      </c>
      <c r="C1978" s="3">
        <v>2102946074.74</v>
      </c>
      <c r="D1978" s="3">
        <v>1226020739.6700001</v>
      </c>
      <c r="E1978" s="3">
        <v>18318366.030000001</v>
      </c>
      <c r="F1978" s="3">
        <v>1214796322.53</v>
      </c>
      <c r="G1978" s="3">
        <v>1628630425.6999998</v>
      </c>
      <c r="H1978" s="3">
        <v>348074107.19999999</v>
      </c>
      <c r="J1978" s="4"/>
    </row>
    <row r="1979" spans="1:10">
      <c r="A1979" s="4">
        <v>44880</v>
      </c>
      <c r="B1979" s="3">
        <v>599745253.34000003</v>
      </c>
      <c r="C1979" s="3">
        <v>2113226935.8399999</v>
      </c>
      <c r="D1979" s="3">
        <v>1230371449.74</v>
      </c>
      <c r="E1979" s="3">
        <v>18452157.539999999</v>
      </c>
      <c r="F1979" s="3">
        <v>1219029606.75</v>
      </c>
      <c r="G1979" s="3">
        <v>1633898928.3999999</v>
      </c>
      <c r="H1979" s="3">
        <v>348374015.36000001</v>
      </c>
      <c r="J1979" s="4"/>
    </row>
    <row r="1980" spans="1:10">
      <c r="A1980" s="4">
        <v>44881</v>
      </c>
      <c r="B1980" s="3">
        <v>593011200.15999997</v>
      </c>
      <c r="C1980" s="3">
        <v>2101707656.1599998</v>
      </c>
      <c r="D1980" s="3">
        <v>1226174374.48</v>
      </c>
      <c r="E1980" s="3">
        <v>18444960.740000002</v>
      </c>
      <c r="F1980" s="3">
        <v>1218288794.9100001</v>
      </c>
      <c r="G1980" s="3">
        <v>1639553063.95</v>
      </c>
      <c r="H1980" s="3">
        <v>348470657.56</v>
      </c>
      <c r="J1980" s="4"/>
    </row>
    <row r="1981" spans="1:10">
      <c r="A1981" s="4">
        <v>44882</v>
      </c>
      <c r="B1981" s="3">
        <v>594461524.88999999</v>
      </c>
      <c r="C1981" s="3">
        <v>2104666971.9400001</v>
      </c>
      <c r="D1981" s="3">
        <v>1229464775.3</v>
      </c>
      <c r="E1981" s="3">
        <v>18552047.710000001</v>
      </c>
      <c r="F1981" s="3">
        <v>1219044085.1899998</v>
      </c>
      <c r="G1981" s="3">
        <v>1638418056.9200001</v>
      </c>
      <c r="H1981" s="3">
        <v>347404820.13999999</v>
      </c>
      <c r="J1981" s="4"/>
    </row>
    <row r="1982" spans="1:10">
      <c r="A1982" s="4">
        <v>44883</v>
      </c>
      <c r="B1982" s="3">
        <v>596915607.68000007</v>
      </c>
      <c r="C1982" s="3">
        <v>2111798147.51</v>
      </c>
      <c r="D1982" s="3">
        <v>1234357212.9200001</v>
      </c>
      <c r="E1982" s="3">
        <v>18634766.969999999</v>
      </c>
      <c r="F1982" s="3">
        <v>1221124418.02</v>
      </c>
      <c r="G1982" s="3">
        <v>1640216799.6399999</v>
      </c>
      <c r="H1982" s="3">
        <v>347933867.88999999</v>
      </c>
      <c r="J1982" s="4"/>
    </row>
    <row r="1983" spans="1:10">
      <c r="A1983" s="4">
        <v>44886</v>
      </c>
      <c r="B1983" s="3">
        <v>599579592.67000008</v>
      </c>
      <c r="C1983" s="3">
        <v>2118846932.76</v>
      </c>
      <c r="D1983" s="3">
        <v>1239500541.26</v>
      </c>
      <c r="E1983" s="3">
        <v>18758305.84</v>
      </c>
      <c r="F1983" s="3">
        <v>1223429667.5</v>
      </c>
      <c r="G1983" s="3">
        <v>1642006677.8100002</v>
      </c>
      <c r="H1983" s="3">
        <v>347973374.74000001</v>
      </c>
      <c r="J1983" s="4"/>
    </row>
    <row r="1984" spans="1:10">
      <c r="A1984" s="4">
        <v>44887</v>
      </c>
      <c r="B1984" s="3">
        <v>604587227.1500001</v>
      </c>
      <c r="C1984" s="3">
        <v>2132344457.1399999</v>
      </c>
      <c r="D1984" s="3">
        <v>1245925966.72</v>
      </c>
      <c r="E1984" s="3">
        <v>18900510.740000002</v>
      </c>
      <c r="F1984" s="3">
        <v>1227640742.48</v>
      </c>
      <c r="G1984" s="3">
        <v>1645379409.98</v>
      </c>
      <c r="H1984" s="3">
        <v>348612648.26999998</v>
      </c>
      <c r="J1984" s="4"/>
    </row>
    <row r="1985" spans="1:10">
      <c r="A1985" s="4">
        <v>44888</v>
      </c>
      <c r="B1985" s="3">
        <v>603788203.38</v>
      </c>
      <c r="C1985" s="3">
        <v>2134450626.02</v>
      </c>
      <c r="D1985" s="3">
        <v>1248262950.8</v>
      </c>
      <c r="E1985" s="3">
        <v>18968638.199999999</v>
      </c>
      <c r="F1985" s="3">
        <v>1229541013.74</v>
      </c>
      <c r="G1985" s="3">
        <v>1650129557.8400002</v>
      </c>
      <c r="H1985" s="3">
        <v>349539087.06999999</v>
      </c>
      <c r="J1985" s="4"/>
    </row>
    <row r="1986" spans="1:10">
      <c r="A1986" s="4">
        <v>44889</v>
      </c>
      <c r="B1986" s="3">
        <v>604503765.11000001</v>
      </c>
      <c r="C1986" s="3">
        <v>2141217699.24</v>
      </c>
      <c r="D1986" s="3">
        <v>1251854857.96</v>
      </c>
      <c r="E1986" s="3">
        <v>19080748.330000002</v>
      </c>
      <c r="F1986" s="3">
        <v>1234106393.1300001</v>
      </c>
      <c r="G1986" s="3">
        <v>1657933857.8199999</v>
      </c>
      <c r="H1986" s="3">
        <v>350705131.13999999</v>
      </c>
      <c r="J1986" s="4"/>
    </row>
    <row r="1987" spans="1:10">
      <c r="A1987" s="4">
        <v>44890</v>
      </c>
      <c r="B1987" s="3">
        <v>604426613.20000005</v>
      </c>
      <c r="C1987" s="3">
        <v>2134768724.51</v>
      </c>
      <c r="D1987" s="3">
        <v>1249433892.99</v>
      </c>
      <c r="E1987" s="3">
        <v>19034546.370000001</v>
      </c>
      <c r="F1987" s="3">
        <v>1229357324.3500001</v>
      </c>
      <c r="G1987" s="3">
        <v>1648560624.1399999</v>
      </c>
      <c r="H1987" s="3">
        <v>350979985.84000003</v>
      </c>
      <c r="J1987" s="4"/>
    </row>
    <row r="1988" spans="1:10">
      <c r="A1988" s="4">
        <v>44893</v>
      </c>
      <c r="B1988" s="3">
        <v>597767164.74000001</v>
      </c>
      <c r="C1988" s="3">
        <v>2117604804.3</v>
      </c>
      <c r="D1988" s="3">
        <v>1241414190.1600001</v>
      </c>
      <c r="E1988" s="3">
        <v>19051044.98</v>
      </c>
      <c r="F1988" s="3">
        <v>1223502020.97</v>
      </c>
      <c r="G1988" s="3">
        <v>1644141972.8400002</v>
      </c>
      <c r="H1988" s="3">
        <v>351103050.97000003</v>
      </c>
      <c r="J1988" s="4"/>
    </row>
    <row r="1989" spans="1:10">
      <c r="A1989" s="4">
        <v>44894</v>
      </c>
      <c r="B1989" s="3">
        <v>598272708.38999999</v>
      </c>
      <c r="C1989" s="3">
        <v>2121180626.8400002</v>
      </c>
      <c r="D1989" s="3">
        <v>1244117827.98</v>
      </c>
      <c r="E1989" s="3">
        <v>19101109.48</v>
      </c>
      <c r="F1989" s="3">
        <v>1225806357.3399999</v>
      </c>
      <c r="G1989" s="3">
        <v>1648943907.3899999</v>
      </c>
      <c r="H1989" s="3">
        <v>351826276.14999998</v>
      </c>
      <c r="J1989" s="4"/>
    </row>
    <row r="1990" spans="1:10">
      <c r="A1990" s="4">
        <v>44895</v>
      </c>
      <c r="B1990" s="3">
        <v>611284344.57000005</v>
      </c>
      <c r="C1990" s="3">
        <v>2152644793.25</v>
      </c>
      <c r="D1990" s="3">
        <v>1258286536.49</v>
      </c>
      <c r="E1990" s="3">
        <v>19372870.16</v>
      </c>
      <c r="F1990" s="3">
        <v>1234466693.0999999</v>
      </c>
      <c r="G1990" s="3">
        <v>1652167778.75</v>
      </c>
      <c r="H1990" s="3">
        <v>351785547.94999999</v>
      </c>
      <c r="J1990" s="4"/>
    </row>
    <row r="1991" spans="1:10">
      <c r="A1991" s="4">
        <v>44896</v>
      </c>
      <c r="B1991" s="3">
        <v>607145053.10000002</v>
      </c>
      <c r="C1991" s="3">
        <v>2150587951.1799998</v>
      </c>
      <c r="D1991" s="3">
        <v>1258351565.6200001</v>
      </c>
      <c r="E1991" s="3">
        <v>19528300.539999999</v>
      </c>
      <c r="F1991" s="3">
        <v>1236877355.6500001</v>
      </c>
      <c r="G1991" s="3">
        <v>1660553686.1100001</v>
      </c>
      <c r="H1991" s="3">
        <v>352720955.77999997</v>
      </c>
      <c r="J1991" s="4"/>
    </row>
    <row r="1992" spans="1:10">
      <c r="A1992" s="4">
        <v>44897</v>
      </c>
      <c r="B1992" s="3">
        <v>605803620.79999995</v>
      </c>
      <c r="C1992" s="3">
        <v>2145957379.9000001</v>
      </c>
      <c r="D1992" s="3">
        <v>1256846098.8899999</v>
      </c>
      <c r="E1992" s="3">
        <v>19597476.469999999</v>
      </c>
      <c r="F1992" s="3">
        <v>1234383308.9000001</v>
      </c>
      <c r="G1992" s="3">
        <v>1657196040.8300002</v>
      </c>
      <c r="H1992" s="3">
        <v>352718612.38999999</v>
      </c>
      <c r="J1992" s="4"/>
    </row>
    <row r="1993" spans="1:10">
      <c r="A1993" s="4">
        <v>44900</v>
      </c>
      <c r="B1993" s="3">
        <v>597279738.62</v>
      </c>
      <c r="C1993" s="3">
        <v>2124943745.6199999</v>
      </c>
      <c r="D1993" s="3">
        <v>1247894317.6399999</v>
      </c>
      <c r="E1993" s="3">
        <v>19570250.630000003</v>
      </c>
      <c r="F1993" s="3">
        <v>1228049504.51</v>
      </c>
      <c r="G1993" s="3">
        <v>1654057278.0400002</v>
      </c>
      <c r="H1993" s="3">
        <v>352747329.54000002</v>
      </c>
      <c r="J1993" s="4"/>
    </row>
    <row r="1994" spans="1:10">
      <c r="A1994" s="4">
        <v>44901</v>
      </c>
      <c r="B1994" s="3">
        <v>593117388.19000006</v>
      </c>
      <c r="C1994" s="3">
        <v>2120758423.6200001</v>
      </c>
      <c r="D1994" s="3">
        <v>1246490414.1700001</v>
      </c>
      <c r="E1994" s="3">
        <v>19579306.909999996</v>
      </c>
      <c r="F1994" s="3">
        <v>1228312886.3799999</v>
      </c>
      <c r="G1994" s="3">
        <v>1658007946.24</v>
      </c>
      <c r="H1994" s="3">
        <v>353192877.13</v>
      </c>
      <c r="J1994" s="4"/>
    </row>
    <row r="1995" spans="1:10">
      <c r="A1995" s="4">
        <v>44902</v>
      </c>
      <c r="B1995" s="3">
        <v>593386617.88999999</v>
      </c>
      <c r="C1995" s="3">
        <v>2123358367.8600001</v>
      </c>
      <c r="D1995" s="3">
        <v>1248873871.76</v>
      </c>
      <c r="E1995" s="3">
        <v>19697179.649999999</v>
      </c>
      <c r="F1995" s="3">
        <v>1229393106.5</v>
      </c>
      <c r="G1995" s="3">
        <v>1659593970.3499999</v>
      </c>
      <c r="H1995" s="3">
        <v>353678322.73000002</v>
      </c>
      <c r="J1995" s="4"/>
    </row>
    <row r="1996" spans="1:10">
      <c r="A1996" s="4">
        <v>44904</v>
      </c>
      <c r="B1996" s="3">
        <v>594406300.43999994</v>
      </c>
      <c r="C1996" s="3">
        <v>2119004052.96</v>
      </c>
      <c r="D1996" s="3">
        <v>1245896644.6000001</v>
      </c>
      <c r="E1996" s="3">
        <v>19663671.950000003</v>
      </c>
      <c r="F1996" s="3">
        <v>1224081033.49</v>
      </c>
      <c r="G1996" s="3">
        <v>1648144471.9900002</v>
      </c>
      <c r="H1996" s="3">
        <v>353765255.30000001</v>
      </c>
      <c r="J1996" s="4"/>
    </row>
    <row r="1997" spans="1:10">
      <c r="A1997" s="4">
        <v>44907</v>
      </c>
      <c r="B1997" s="3">
        <v>599345292.36000001</v>
      </c>
      <c r="C1997" s="3">
        <v>2131465051.02</v>
      </c>
      <c r="D1997" s="3">
        <v>1250774641.0200002</v>
      </c>
      <c r="E1997" s="3">
        <v>19892820.93</v>
      </c>
      <c r="F1997" s="3">
        <v>1227268518.6800001</v>
      </c>
      <c r="G1997" s="3">
        <v>1649654836.47</v>
      </c>
      <c r="H1997" s="3">
        <v>354030702.32999998</v>
      </c>
      <c r="J1997" s="4"/>
    </row>
    <row r="1998" spans="1:10">
      <c r="A1998" s="4">
        <v>44908</v>
      </c>
      <c r="B1998" s="3">
        <v>600711134.87</v>
      </c>
      <c r="C1998" s="3">
        <v>2135284103.49</v>
      </c>
      <c r="D1998" s="3">
        <v>1252468403.21</v>
      </c>
      <c r="E1998" s="3">
        <v>20016854.93</v>
      </c>
      <c r="F1998" s="3">
        <v>1228113166.0999999</v>
      </c>
      <c r="G1998" s="3">
        <v>1650483751.78</v>
      </c>
      <c r="H1998" s="3">
        <v>354223073.63</v>
      </c>
      <c r="J1998" s="4"/>
    </row>
    <row r="1999" spans="1:10">
      <c r="A1999" s="4">
        <v>44909</v>
      </c>
      <c r="B1999" s="3">
        <v>599837704.64999998</v>
      </c>
      <c r="C1999" s="3">
        <v>2129663489.9100001</v>
      </c>
      <c r="D1999" s="3">
        <v>1250625484.8999999</v>
      </c>
      <c r="E1999" s="3">
        <v>20020374.990000002</v>
      </c>
      <c r="F1999" s="3">
        <v>1225406475.6200001</v>
      </c>
      <c r="G1999" s="3">
        <v>1646614147.5699999</v>
      </c>
      <c r="H1999" s="3">
        <v>354249334.43000001</v>
      </c>
      <c r="J1999" s="4"/>
    </row>
    <row r="2000" spans="1:10">
      <c r="A2000" s="4">
        <v>44910</v>
      </c>
      <c r="B2000" s="3">
        <v>586498802.12</v>
      </c>
      <c r="C2000" s="3">
        <v>2089407859.28</v>
      </c>
      <c r="D2000" s="3">
        <v>1230436883.4099998</v>
      </c>
      <c r="E2000" s="3">
        <v>19789069.710000001</v>
      </c>
      <c r="F2000" s="3">
        <v>1208995889.9000001</v>
      </c>
      <c r="G2000" s="3">
        <v>1629687150.01</v>
      </c>
      <c r="H2000" s="3">
        <v>353870524.83999997</v>
      </c>
      <c r="J2000" s="4"/>
    </row>
    <row r="2001" spans="1:10">
      <c r="A2001" s="4">
        <v>44911</v>
      </c>
      <c r="B2001" s="3">
        <v>581912446.76999998</v>
      </c>
      <c r="C2001" s="3">
        <v>2073860481.7</v>
      </c>
      <c r="D2001" s="3">
        <v>1222826316.1399999</v>
      </c>
      <c r="E2001" s="3">
        <v>19780231.490000002</v>
      </c>
      <c r="F2001" s="3">
        <v>1201950442.1900001</v>
      </c>
      <c r="G2001" s="3">
        <v>1621269728.5200002</v>
      </c>
      <c r="H2001" s="3">
        <v>353914676.38999999</v>
      </c>
      <c r="J2001" s="4"/>
    </row>
    <row r="2002" spans="1:10">
      <c r="A2002" s="4">
        <v>44914</v>
      </c>
      <c r="B2002" s="3">
        <v>579995512.11000001</v>
      </c>
      <c r="C2002" s="3">
        <v>2067380600.9100001</v>
      </c>
      <c r="D2002" s="3">
        <v>1220064717.6099999</v>
      </c>
      <c r="E2002" s="3">
        <v>19796998.41</v>
      </c>
      <c r="F2002" s="3">
        <v>1198450496.5599999</v>
      </c>
      <c r="G2002" s="3">
        <v>1617202303.4399998</v>
      </c>
      <c r="H2002" s="3">
        <v>352779941.01999998</v>
      </c>
      <c r="J2002" s="4"/>
    </row>
    <row r="2003" spans="1:10">
      <c r="A2003" s="4">
        <v>44915</v>
      </c>
      <c r="B2003" s="3">
        <v>577299244.94000006</v>
      </c>
      <c r="C2003" s="3">
        <v>2054693591.3900001</v>
      </c>
      <c r="D2003" s="3">
        <v>1214503615.77</v>
      </c>
      <c r="E2003" s="3">
        <v>19763298.710000001</v>
      </c>
      <c r="F2003" s="3">
        <v>1192186059.8599999</v>
      </c>
      <c r="G2003" s="3">
        <v>1608451944.8000002</v>
      </c>
      <c r="H2003" s="3">
        <v>352626785.45999998</v>
      </c>
      <c r="J2003" s="4"/>
    </row>
    <row r="2004" spans="1:10">
      <c r="A2004" s="4">
        <v>44916</v>
      </c>
      <c r="B2004" s="3">
        <v>582367988.25999999</v>
      </c>
      <c r="C2004" s="3">
        <v>2067804321.9100001</v>
      </c>
      <c r="D2004" s="3">
        <v>1220971727.1099999</v>
      </c>
      <c r="E2004" s="3">
        <v>19907425.66</v>
      </c>
      <c r="F2004" s="3">
        <v>1195793512.6399999</v>
      </c>
      <c r="G2004" s="3">
        <v>1609608162.6600001</v>
      </c>
      <c r="H2004" s="3">
        <v>352739169.29000002</v>
      </c>
      <c r="J2004" s="4"/>
    </row>
    <row r="2005" spans="1:10">
      <c r="A2005" s="4">
        <v>44917</v>
      </c>
      <c r="B2005" s="3">
        <v>578854699.38999999</v>
      </c>
      <c r="C2005" s="3">
        <v>2056717925.52</v>
      </c>
      <c r="D2005" s="3">
        <v>1217061544.26</v>
      </c>
      <c r="E2005" s="3">
        <v>19911564.879999999</v>
      </c>
      <c r="F2005" s="3">
        <v>1191723466.47</v>
      </c>
      <c r="G2005" s="3">
        <v>1605745371.6700001</v>
      </c>
      <c r="H2005" s="3">
        <v>353180725.06999999</v>
      </c>
      <c r="J2005" s="4"/>
    </row>
    <row r="2006" spans="1:10">
      <c r="A2006" s="4">
        <v>44918</v>
      </c>
      <c r="B2006" s="3">
        <v>578823798.98000002</v>
      </c>
      <c r="C2006" s="3">
        <v>2055081802.4399998</v>
      </c>
      <c r="D2006" s="3">
        <v>1216277985.6500001</v>
      </c>
      <c r="E2006" s="3">
        <v>19916822.339999996</v>
      </c>
      <c r="F2006" s="3">
        <v>1190023441.6700001</v>
      </c>
      <c r="G2006" s="3">
        <v>1602393069.6100001</v>
      </c>
      <c r="H2006" s="3">
        <v>353705520.92000002</v>
      </c>
      <c r="J2006" s="4"/>
    </row>
    <row r="2007" spans="1:10">
      <c r="A2007" s="4">
        <v>44922</v>
      </c>
      <c r="B2007" s="3">
        <v>576206555.78999996</v>
      </c>
      <c r="C2007" s="3">
        <v>2044619459.2400002</v>
      </c>
      <c r="D2007" s="3">
        <v>1213387872.4300001</v>
      </c>
      <c r="E2007" s="3">
        <v>19859584.990000002</v>
      </c>
      <c r="F2007" s="3">
        <v>1184523085.3199999</v>
      </c>
      <c r="G2007" s="3">
        <v>1593873710.1900001</v>
      </c>
      <c r="H2007" s="3">
        <v>353539795.34000003</v>
      </c>
      <c r="J2007" s="4"/>
    </row>
    <row r="2008" spans="1:10">
      <c r="A2008" s="4">
        <v>44923</v>
      </c>
      <c r="B2008" s="3">
        <v>573209842.78999996</v>
      </c>
      <c r="C2008" s="3">
        <v>2037711813.28</v>
      </c>
      <c r="D2008" s="3">
        <v>1210331384.0699999</v>
      </c>
      <c r="E2008" s="3">
        <v>19850435.939999998</v>
      </c>
      <c r="F2008" s="3">
        <v>1183069379.26</v>
      </c>
      <c r="G2008" s="3">
        <v>1594629809.8099999</v>
      </c>
      <c r="H2008" s="3">
        <v>354145003.19999999</v>
      </c>
      <c r="J2008" s="4"/>
    </row>
    <row r="2009" spans="1:10">
      <c r="A2009" s="4">
        <v>44924</v>
      </c>
      <c r="B2009" s="3">
        <v>578321528.06999993</v>
      </c>
      <c r="C2009" s="3">
        <v>2053564159.75</v>
      </c>
      <c r="D2009" s="3">
        <v>1217372809.8099999</v>
      </c>
      <c r="E2009" s="3">
        <v>19943605.48</v>
      </c>
      <c r="F2009" s="3">
        <v>1188355577.6199999</v>
      </c>
      <c r="G2009" s="3">
        <v>1600069277.7</v>
      </c>
      <c r="H2009" s="3">
        <v>354156115.57999998</v>
      </c>
      <c r="J2009" s="4"/>
    </row>
    <row r="2010" spans="1:10">
      <c r="A2010" s="4">
        <v>44925</v>
      </c>
      <c r="B2010" s="3">
        <v>575972541.42999995</v>
      </c>
      <c r="C2010" s="3">
        <v>2041229981.7099998</v>
      </c>
      <c r="D2010" s="3">
        <v>1212110253.0799999</v>
      </c>
      <c r="E2010" s="3">
        <v>19902398.600000001</v>
      </c>
      <c r="F2010" s="3">
        <v>1181757307.51</v>
      </c>
      <c r="G2010" s="3">
        <v>1590004989.9300001</v>
      </c>
      <c r="H2010" s="3">
        <v>353804419.81999999</v>
      </c>
      <c r="J2010" s="4"/>
    </row>
    <row r="2011" spans="1:10">
      <c r="A2011" s="4">
        <v>44928</v>
      </c>
      <c r="B2011" s="3">
        <v>576944515.44000006</v>
      </c>
      <c r="C2011" s="3">
        <v>2049055903.3899999</v>
      </c>
      <c r="D2011" s="3">
        <v>1215788078.1100001</v>
      </c>
      <c r="E2011" s="3">
        <v>20000419.359999999</v>
      </c>
      <c r="F2011" s="3">
        <v>1186640464.6600001</v>
      </c>
      <c r="G2011" s="3">
        <v>1598181500.8799999</v>
      </c>
      <c r="H2011" s="3">
        <v>353907895.80000001</v>
      </c>
      <c r="J2011" s="4"/>
    </row>
    <row r="2012" spans="1:10">
      <c r="A2012" s="4">
        <v>44929</v>
      </c>
      <c r="B2012" s="3">
        <v>582774427.13</v>
      </c>
      <c r="C2012" s="3">
        <v>2065889510.6800001</v>
      </c>
      <c r="D2012" s="3">
        <v>1224727990.53</v>
      </c>
      <c r="E2012" s="3">
        <v>20128149.030000001</v>
      </c>
      <c r="F2012" s="3">
        <v>1193046623.54</v>
      </c>
      <c r="G2012" s="3">
        <v>1604590192.5800002</v>
      </c>
      <c r="H2012" s="3">
        <v>354118080.81999999</v>
      </c>
      <c r="J2012" s="4"/>
    </row>
    <row r="2013" spans="1:10">
      <c r="A2013" s="4">
        <v>44930</v>
      </c>
      <c r="B2013" s="3">
        <v>588727208.78999996</v>
      </c>
      <c r="C2013" s="3">
        <v>2084790402.1200001</v>
      </c>
      <c r="D2013" s="3">
        <v>1232694467.9300001</v>
      </c>
      <c r="E2013" s="3">
        <v>20297878.050000001</v>
      </c>
      <c r="F2013" s="3">
        <v>1201237465.75</v>
      </c>
      <c r="G2013" s="3">
        <v>1615926885.23</v>
      </c>
      <c r="H2013" s="3">
        <v>354703216.69999999</v>
      </c>
      <c r="J2013" s="4"/>
    </row>
    <row r="2014" spans="1:10">
      <c r="A2014" s="4">
        <v>44931</v>
      </c>
      <c r="B2014" s="3">
        <v>587935201.73000002</v>
      </c>
      <c r="C2014" s="3">
        <v>2083207657.1800001</v>
      </c>
      <c r="D2014" s="3">
        <v>1230709936.1600001</v>
      </c>
      <c r="E2014" s="3">
        <v>20281509.780000001</v>
      </c>
      <c r="F2014" s="3">
        <v>1199286830.1100001</v>
      </c>
      <c r="G2014" s="3">
        <v>1612206911.97</v>
      </c>
      <c r="H2014" s="3">
        <v>354624047.00999999</v>
      </c>
      <c r="J2014" s="4"/>
    </row>
    <row r="2015" spans="1:10">
      <c r="A2015" s="4">
        <v>44935</v>
      </c>
      <c r="B2015" s="3">
        <v>590774401.24000001</v>
      </c>
      <c r="C2015" s="3">
        <v>2094437507.47</v>
      </c>
      <c r="D2015" s="3">
        <v>1235957990.5900002</v>
      </c>
      <c r="E2015" s="3">
        <v>20436726.210000001</v>
      </c>
      <c r="F2015" s="3">
        <v>1204145092.9200001</v>
      </c>
      <c r="G2015" s="3">
        <v>1619538010.5599999</v>
      </c>
      <c r="H2015" s="3">
        <v>355020849.56</v>
      </c>
      <c r="J2015" s="4"/>
    </row>
    <row r="2016" spans="1:10">
      <c r="A2016" s="4">
        <v>44936</v>
      </c>
      <c r="B2016" s="3">
        <v>594055764.37</v>
      </c>
      <c r="C2016" s="3">
        <v>2099759487.73</v>
      </c>
      <c r="D2016" s="3">
        <v>1236980555.0900002</v>
      </c>
      <c r="E2016" s="3">
        <v>20457425.300000001</v>
      </c>
      <c r="F2016" s="3">
        <v>1203824369</v>
      </c>
      <c r="G2016" s="3">
        <v>1615667941.53</v>
      </c>
      <c r="H2016" s="3">
        <v>354886732.36000001</v>
      </c>
      <c r="J2016" s="4"/>
    </row>
    <row r="2017" spans="1:10">
      <c r="A2017" s="4">
        <v>44937</v>
      </c>
      <c r="B2017" s="3">
        <v>598352597.71000004</v>
      </c>
      <c r="C2017" s="3">
        <v>2115949946.4999998</v>
      </c>
      <c r="D2017" s="3">
        <v>1243973019.27</v>
      </c>
      <c r="E2017" s="3">
        <v>20708155.140000001</v>
      </c>
      <c r="F2017" s="3">
        <v>1211216208.3600001</v>
      </c>
      <c r="G2017" s="3">
        <v>1625794407.6500001</v>
      </c>
      <c r="H2017" s="3">
        <v>355275157.15999997</v>
      </c>
      <c r="J2017" s="4"/>
    </row>
    <row r="2018" spans="1:10">
      <c r="A2018" s="4">
        <v>44938</v>
      </c>
      <c r="B2018" s="3">
        <v>598655348.02999997</v>
      </c>
      <c r="C2018" s="3">
        <v>2117796434.1700001</v>
      </c>
      <c r="D2018" s="3">
        <v>1244948147.53</v>
      </c>
      <c r="E2018" s="3">
        <v>20779818.449999999</v>
      </c>
      <c r="F2018" s="3">
        <v>1212529418.5799999</v>
      </c>
      <c r="G2018" s="3">
        <v>1628617763.71</v>
      </c>
      <c r="H2018" s="3">
        <v>355542974.83000004</v>
      </c>
      <c r="J2018" s="4"/>
    </row>
    <row r="2019" spans="1:10">
      <c r="A2019" s="4">
        <v>44939</v>
      </c>
      <c r="B2019" s="3">
        <v>599743223.19000006</v>
      </c>
      <c r="C2019" s="3">
        <v>2119202377.3700001</v>
      </c>
      <c r="D2019" s="3">
        <v>1246571789.8699999</v>
      </c>
      <c r="E2019" s="3">
        <v>21023909.879999999</v>
      </c>
      <c r="F2019" s="3">
        <v>1212145809.6699998</v>
      </c>
      <c r="G2019" s="3">
        <v>1627017961.6599998</v>
      </c>
      <c r="H2019" s="3">
        <v>355977817.24000001</v>
      </c>
      <c r="J2019" s="4"/>
    </row>
    <row r="2020" spans="1:10">
      <c r="A2020" s="4">
        <v>44942</v>
      </c>
      <c r="B2020" s="3">
        <v>599777164.5</v>
      </c>
      <c r="C2020" s="3">
        <v>2119434695.6599998</v>
      </c>
      <c r="D2020" s="3">
        <v>1247394427.97</v>
      </c>
      <c r="E2020" s="3">
        <v>21071293.48</v>
      </c>
      <c r="F2020" s="3">
        <v>1212387550.9000001</v>
      </c>
      <c r="G2020" s="3">
        <v>1626757671.96</v>
      </c>
      <c r="H2020" s="3">
        <v>355900920.80000001</v>
      </c>
      <c r="J2020" s="4"/>
    </row>
    <row r="2021" spans="1:10">
      <c r="A2021" s="4">
        <v>44943</v>
      </c>
      <c r="B2021" s="3">
        <v>601415894.20000005</v>
      </c>
      <c r="C2021" s="3">
        <v>2128552533.8799999</v>
      </c>
      <c r="D2021" s="3">
        <v>1251415150.4200001</v>
      </c>
      <c r="E2021" s="3">
        <v>21158318.68</v>
      </c>
      <c r="F2021" s="3">
        <v>1216905609.21</v>
      </c>
      <c r="G2021" s="3">
        <v>1634515899.5899999</v>
      </c>
      <c r="H2021" s="3">
        <v>356336693.56</v>
      </c>
      <c r="J2021" s="4"/>
    </row>
    <row r="2022" spans="1:10">
      <c r="A2022" s="4">
        <v>44944</v>
      </c>
      <c r="B2022" s="3">
        <v>598302080.57000005</v>
      </c>
      <c r="C2022" s="3">
        <v>2124455353.0000002</v>
      </c>
      <c r="D2022" s="3">
        <v>1249088115.6199999</v>
      </c>
      <c r="E2022" s="3">
        <v>21262931.740000002</v>
      </c>
      <c r="F2022" s="3">
        <v>1217450867.1499999</v>
      </c>
      <c r="G2022" s="3">
        <v>1638761085.21</v>
      </c>
      <c r="H2022" s="3">
        <v>355815260.56999999</v>
      </c>
      <c r="J2022" s="4"/>
    </row>
    <row r="2023" spans="1:10">
      <c r="A2023" s="4">
        <v>44945</v>
      </c>
      <c r="B2023" s="3">
        <v>592628621.28999996</v>
      </c>
      <c r="C2023" s="3">
        <v>2109157939.6099999</v>
      </c>
      <c r="D2023" s="3">
        <v>1242723609.6900001</v>
      </c>
      <c r="E2023" s="3">
        <v>21200815.190000001</v>
      </c>
      <c r="F2023" s="3">
        <v>1212721441.2300003</v>
      </c>
      <c r="G2023" s="3">
        <v>1635198422.8599999</v>
      </c>
      <c r="H2023" s="3">
        <v>355877432.53999996</v>
      </c>
      <c r="J2023" s="4"/>
    </row>
    <row r="2024" spans="1:10">
      <c r="A2024" s="4">
        <v>44946</v>
      </c>
      <c r="B2024" s="3">
        <v>596737304.14999998</v>
      </c>
      <c r="C2024" s="3">
        <v>2112257333.4099998</v>
      </c>
      <c r="D2024" s="3">
        <v>1243973973.3399999</v>
      </c>
      <c r="E2024" s="3">
        <v>21265828.43</v>
      </c>
      <c r="F2024" s="3">
        <v>1210034219.4300001</v>
      </c>
      <c r="G2024" s="3">
        <v>1625273798.1099999</v>
      </c>
      <c r="H2024" s="3">
        <v>355234971.07999998</v>
      </c>
      <c r="J2024" s="4"/>
    </row>
    <row r="2025" spans="1:10">
      <c r="A2025" s="4">
        <v>44949</v>
      </c>
      <c r="B2025" s="3">
        <v>601831457.15999997</v>
      </c>
      <c r="C2025" s="3">
        <v>2121596697.4799998</v>
      </c>
      <c r="D2025" s="3">
        <v>1247468392.0899999</v>
      </c>
      <c r="E2025" s="3">
        <v>21354861.619999997</v>
      </c>
      <c r="F2025" s="3">
        <v>1211520240.0999999</v>
      </c>
      <c r="G2025" s="3">
        <v>1623063138.7300003</v>
      </c>
      <c r="H2025" s="3">
        <v>355682564.64999998</v>
      </c>
      <c r="J2025" s="4"/>
    </row>
    <row r="2026" spans="1:10">
      <c r="A2026" s="4">
        <v>44950</v>
      </c>
      <c r="B2026" s="3">
        <v>601644542.52999997</v>
      </c>
      <c r="C2026" s="3">
        <v>2122759516.1800001</v>
      </c>
      <c r="D2026" s="3">
        <v>1248364410.0199997</v>
      </c>
      <c r="E2026" s="3">
        <v>21438835.509999998</v>
      </c>
      <c r="F2026" s="3">
        <v>1214161976.6300001</v>
      </c>
      <c r="G2026" s="3">
        <v>1628114906.5600002</v>
      </c>
      <c r="H2026" s="3">
        <v>348654543.14999998</v>
      </c>
      <c r="J2026" s="4"/>
    </row>
    <row r="2027" spans="1:10">
      <c r="A2027" s="4">
        <v>44951</v>
      </c>
      <c r="B2027" s="3">
        <v>601257463.54999995</v>
      </c>
      <c r="C2027" s="3">
        <v>2121378726.6900001</v>
      </c>
      <c r="D2027" s="3">
        <v>1247997733.6799998</v>
      </c>
      <c r="E2027" s="3">
        <v>21446021.399999999</v>
      </c>
      <c r="F2027" s="3">
        <v>1213408381.3499999</v>
      </c>
      <c r="G2027" s="3">
        <v>1626634715.9399998</v>
      </c>
      <c r="H2027" s="3">
        <v>348676042.54000002</v>
      </c>
      <c r="J2027" s="4"/>
    </row>
    <row r="2028" spans="1:10">
      <c r="A2028" s="4">
        <v>44952</v>
      </c>
      <c r="B2028" s="3">
        <v>605867008.62</v>
      </c>
      <c r="C2028" s="3">
        <v>2128821045.1300004</v>
      </c>
      <c r="D2028" s="3">
        <v>1251371371.3999999</v>
      </c>
      <c r="E2028" s="3">
        <v>21482195.82</v>
      </c>
      <c r="F2028" s="3">
        <v>1213957207.7199998</v>
      </c>
      <c r="G2028" s="3">
        <v>1623259942.3299999</v>
      </c>
      <c r="H2028" s="3">
        <v>349806609.06999999</v>
      </c>
      <c r="J2028" s="4"/>
    </row>
    <row r="2029" spans="1:10">
      <c r="A2029" s="4">
        <v>44953</v>
      </c>
      <c r="B2029" s="3">
        <v>607728867.17000008</v>
      </c>
      <c r="C2029" s="3">
        <v>2132223218.25</v>
      </c>
      <c r="D2029" s="3">
        <v>1251845997.4000001</v>
      </c>
      <c r="E2029" s="3">
        <v>21507799.27</v>
      </c>
      <c r="F2029" s="3">
        <v>1214693718.5899999</v>
      </c>
      <c r="G2029" s="3">
        <v>1621803910.0999999</v>
      </c>
      <c r="H2029" s="3">
        <v>349984687.97000003</v>
      </c>
      <c r="J2029" s="4"/>
    </row>
    <row r="2030" spans="1:10">
      <c r="A2030" s="4">
        <v>44956</v>
      </c>
      <c r="B2030" s="3">
        <v>602762576.10000002</v>
      </c>
      <c r="C2030" s="3">
        <v>2116012978.4200001</v>
      </c>
      <c r="D2030" s="3">
        <v>1245284813.23</v>
      </c>
      <c r="E2030" s="3">
        <v>21416340.509999998</v>
      </c>
      <c r="F2030" s="3">
        <v>1207963376.2099998</v>
      </c>
      <c r="G2030" s="3">
        <v>1614125621.1199999</v>
      </c>
      <c r="H2030" s="3">
        <v>349885689.35000002</v>
      </c>
      <c r="J2030" s="4"/>
    </row>
    <row r="2031" spans="1:10">
      <c r="A2031" s="4">
        <v>44957</v>
      </c>
      <c r="B2031" s="3">
        <v>607768499.59000003</v>
      </c>
      <c r="C2031" s="3">
        <v>2129483249.1099999</v>
      </c>
      <c r="D2031" s="3">
        <v>1252786435.0899999</v>
      </c>
      <c r="E2031" s="3">
        <v>21524240.799999997</v>
      </c>
      <c r="F2031" s="3">
        <v>1212291691.1200001</v>
      </c>
      <c r="G2031" s="3">
        <v>1617526621.0599999</v>
      </c>
      <c r="H2031" s="3">
        <v>350280090.99000001</v>
      </c>
      <c r="J2031" s="4"/>
    </row>
    <row r="2032" spans="1:10">
      <c r="A2032" s="4">
        <v>44958</v>
      </c>
      <c r="B2032" s="3">
        <v>611326297.88999999</v>
      </c>
      <c r="C2032" s="3">
        <v>2138040251.5500002</v>
      </c>
      <c r="D2032" s="3">
        <v>1256432747.28</v>
      </c>
      <c r="E2032" s="3">
        <v>21632622.890000001</v>
      </c>
      <c r="F2032" s="3">
        <v>1214941532.7700002</v>
      </c>
      <c r="G2032" s="3">
        <v>1618830114.8200002</v>
      </c>
      <c r="H2032" s="3">
        <v>350502274.99000001</v>
      </c>
      <c r="J2032" s="4"/>
    </row>
    <row r="2033" spans="1:10">
      <c r="A2033" s="4">
        <v>44959</v>
      </c>
      <c r="B2033" s="3">
        <v>617559913.51999998</v>
      </c>
      <c r="C2033" s="3">
        <v>2163431621.5</v>
      </c>
      <c r="D2033" s="3">
        <v>1266965781.55</v>
      </c>
      <c r="E2033" s="3">
        <v>21840280.109999999</v>
      </c>
      <c r="F2033" s="3">
        <v>1227576033.3600001</v>
      </c>
      <c r="G2033" s="3">
        <v>1636288599.04</v>
      </c>
      <c r="H2033" s="3">
        <v>351168884.24000001</v>
      </c>
      <c r="J2033" s="4"/>
    </row>
    <row r="2034" spans="1:10">
      <c r="A2034" s="4">
        <v>44960</v>
      </c>
      <c r="B2034" s="3">
        <v>616361924.42000008</v>
      </c>
      <c r="C2034" s="3">
        <v>2155362403.7799997</v>
      </c>
      <c r="D2034" s="3">
        <v>1264425177.22</v>
      </c>
      <c r="E2034" s="3">
        <v>21858038.580000002</v>
      </c>
      <c r="F2034" s="3">
        <v>1223168951.9200001</v>
      </c>
      <c r="G2034" s="3">
        <v>1628740477.9099998</v>
      </c>
      <c r="H2034" s="3">
        <v>351941718.45999998</v>
      </c>
      <c r="J2034" s="4"/>
    </row>
    <row r="2035" spans="1:10">
      <c r="A2035" s="4">
        <v>44963</v>
      </c>
      <c r="B2035" s="3">
        <v>617230940.07000005</v>
      </c>
      <c r="C2035" s="3">
        <v>2154159619.9199996</v>
      </c>
      <c r="D2035" s="3">
        <v>1263419307.3499999</v>
      </c>
      <c r="E2035" s="3">
        <v>21869822.109999999</v>
      </c>
      <c r="F2035" s="3">
        <v>1220108412.98</v>
      </c>
      <c r="G2035" s="3">
        <v>1622342099.8699999</v>
      </c>
      <c r="H2035" s="3">
        <v>351933273.56</v>
      </c>
      <c r="J2035" s="4"/>
    </row>
    <row r="2036" spans="1:10">
      <c r="A2036" s="4">
        <v>44964</v>
      </c>
      <c r="B2036" s="3">
        <v>623709490.49000001</v>
      </c>
      <c r="C2036" s="3">
        <v>2167868946.6400003</v>
      </c>
      <c r="D2036" s="3">
        <v>1268999890.7</v>
      </c>
      <c r="E2036" s="3">
        <v>21986755.640000001</v>
      </c>
      <c r="F2036" s="3">
        <v>1222379309.9200001</v>
      </c>
      <c r="G2036" s="3">
        <v>1620266173.6700001</v>
      </c>
      <c r="H2036" s="3">
        <v>351924692.46000004</v>
      </c>
      <c r="J2036" s="4"/>
    </row>
    <row r="2037" spans="1:10">
      <c r="A2037" s="4">
        <v>44965</v>
      </c>
      <c r="B2037" s="3">
        <v>619169921.04999995</v>
      </c>
      <c r="C2037" s="3">
        <v>2156805286.2400002</v>
      </c>
      <c r="D2037" s="3">
        <v>1263910572.3199999</v>
      </c>
      <c r="E2037" s="3">
        <v>21973065.379999999</v>
      </c>
      <c r="F2037" s="3">
        <v>1219320014.6600001</v>
      </c>
      <c r="G2037" s="3">
        <v>1619016193.3699999</v>
      </c>
      <c r="H2037" s="3">
        <v>351762708.30000001</v>
      </c>
      <c r="J2037" s="4"/>
    </row>
    <row r="2038" spans="1:10">
      <c r="A2038" s="4">
        <v>44966</v>
      </c>
      <c r="B2038" s="3">
        <v>615455972.55999994</v>
      </c>
      <c r="C2038" s="3">
        <v>2151394954.2400002</v>
      </c>
      <c r="D2038" s="3">
        <v>1260148900.1700001</v>
      </c>
      <c r="E2038" s="3">
        <v>22149659.75</v>
      </c>
      <c r="F2038" s="3">
        <v>1218551808.97</v>
      </c>
      <c r="G2038" s="3">
        <v>1620779377.9500003</v>
      </c>
      <c r="H2038" s="3">
        <v>351827648.63999999</v>
      </c>
      <c r="J2038" s="4"/>
    </row>
    <row r="2039" spans="1:10">
      <c r="A2039" s="4">
        <v>44967</v>
      </c>
      <c r="B2039" s="3">
        <v>616519851.02999997</v>
      </c>
      <c r="C2039" s="3">
        <v>2151558323.6900001</v>
      </c>
      <c r="D2039" s="3">
        <v>1262021631.03</v>
      </c>
      <c r="E2039" s="3">
        <v>22192999.490000002</v>
      </c>
      <c r="F2039" s="3">
        <v>1216612924.21</v>
      </c>
      <c r="G2039" s="3">
        <v>1615948024.6800001</v>
      </c>
      <c r="H2039" s="3">
        <v>351822093.11000001</v>
      </c>
      <c r="J2039" s="4"/>
    </row>
    <row r="2040" spans="1:10">
      <c r="A2040" s="4">
        <v>44970</v>
      </c>
      <c r="B2040" s="3">
        <v>617604412.46000004</v>
      </c>
      <c r="C2040" s="3">
        <v>2155327447.8800001</v>
      </c>
      <c r="D2040" s="3">
        <v>1262579751.5899999</v>
      </c>
      <c r="E2040" s="3">
        <v>22249112.140000001</v>
      </c>
      <c r="F2040" s="3">
        <v>1217515468.1500001</v>
      </c>
      <c r="G2040" s="3">
        <v>1616524599.0999999</v>
      </c>
      <c r="H2040" s="3">
        <v>351445063.19</v>
      </c>
      <c r="J2040" s="4"/>
    </row>
    <row r="2041" spans="1:10">
      <c r="A2041" s="4">
        <v>44971</v>
      </c>
      <c r="B2041" s="3">
        <v>618416486.88999999</v>
      </c>
      <c r="C2041" s="3">
        <v>2153911124.1500001</v>
      </c>
      <c r="D2041" s="3">
        <v>1261305979.3499999</v>
      </c>
      <c r="E2041" s="3">
        <v>22241123.509999998</v>
      </c>
      <c r="F2041" s="3">
        <v>1215186045.47</v>
      </c>
      <c r="G2041" s="3">
        <v>1611627637.0599999</v>
      </c>
      <c r="H2041" s="3">
        <v>350898896.77999997</v>
      </c>
      <c r="J2041" s="4"/>
    </row>
    <row r="2042" spans="1:10">
      <c r="A2042" s="4">
        <v>44972</v>
      </c>
      <c r="B2042" s="3">
        <v>620307408.85000002</v>
      </c>
      <c r="C2042" s="3">
        <v>2154932040.1300001</v>
      </c>
      <c r="D2042" s="3">
        <v>1262520908.5899999</v>
      </c>
      <c r="E2042" s="3">
        <v>22338128.859999999</v>
      </c>
      <c r="F2042" s="3">
        <v>1214349840.49</v>
      </c>
      <c r="G2042" s="3">
        <v>1607738779.4000001</v>
      </c>
      <c r="H2042" s="3">
        <v>351006402.06</v>
      </c>
      <c r="J2042" s="4"/>
    </row>
    <row r="2043" spans="1:10">
      <c r="A2043" s="4">
        <v>44973</v>
      </c>
      <c r="B2043" s="3">
        <v>616905656.25999999</v>
      </c>
      <c r="C2043" s="3">
        <v>2146454790.03</v>
      </c>
      <c r="D2043" s="3">
        <v>1259757139.1400001</v>
      </c>
      <c r="E2043" s="3">
        <v>22374484.259999998</v>
      </c>
      <c r="F2043" s="3">
        <v>1211763609.8099999</v>
      </c>
      <c r="G2043" s="3">
        <v>1606482491.95</v>
      </c>
      <c r="H2043" s="3">
        <v>351075491.62</v>
      </c>
      <c r="J2043" s="4"/>
    </row>
    <row r="2044" spans="1:10">
      <c r="A2044" s="4">
        <v>44974</v>
      </c>
      <c r="B2044" s="3">
        <v>616426903.48000002</v>
      </c>
      <c r="C2044" s="3">
        <v>2146248378.27</v>
      </c>
      <c r="D2044" s="3">
        <v>1261181583.96</v>
      </c>
      <c r="E2044" s="3">
        <v>22524862.27</v>
      </c>
      <c r="F2044" s="3">
        <v>1212084552.8599999</v>
      </c>
      <c r="G2044" s="3">
        <v>1607211326.5300002</v>
      </c>
      <c r="H2044" s="3">
        <v>350421535.71000004</v>
      </c>
      <c r="J2044" s="4"/>
    </row>
    <row r="2045" spans="1:10">
      <c r="A2045" s="4">
        <v>44977</v>
      </c>
      <c r="B2045" s="3">
        <v>615989260.09000003</v>
      </c>
      <c r="C2045" s="3">
        <v>2144609019.3399999</v>
      </c>
      <c r="D2045" s="3">
        <v>1260767224.72</v>
      </c>
      <c r="E2045" s="3">
        <v>22567379.77</v>
      </c>
      <c r="F2045" s="3">
        <v>1210716713.9399998</v>
      </c>
      <c r="G2045" s="3">
        <v>1605161693.4199998</v>
      </c>
      <c r="H2045" s="3">
        <v>350830705.70000005</v>
      </c>
      <c r="J2045" s="4"/>
    </row>
    <row r="2046" spans="1:10">
      <c r="A2046" s="4">
        <v>44978</v>
      </c>
      <c r="B2046" s="3">
        <v>609192078.50999999</v>
      </c>
      <c r="C2046" s="3">
        <v>2123258860.25</v>
      </c>
      <c r="D2046" s="3">
        <v>1249823420.3199999</v>
      </c>
      <c r="E2046" s="3">
        <v>22576779.350000001</v>
      </c>
      <c r="F2046" s="3">
        <v>1202598689.0700002</v>
      </c>
      <c r="G2046" s="3">
        <v>1596132788.4400001</v>
      </c>
      <c r="H2046" s="3">
        <v>350821309.99000001</v>
      </c>
      <c r="J2046" s="4"/>
    </row>
    <row r="2047" spans="1:10">
      <c r="A2047" s="4">
        <v>44979</v>
      </c>
      <c r="B2047" s="3">
        <v>610836668.70999992</v>
      </c>
      <c r="C2047" s="3">
        <v>2126392907.1000001</v>
      </c>
      <c r="D2047" s="3">
        <v>1250249059.8000002</v>
      </c>
      <c r="E2047" s="3">
        <v>22686287.969999999</v>
      </c>
      <c r="F2047" s="3">
        <v>1202768374.3700001</v>
      </c>
      <c r="G2047" s="3">
        <v>1595081002.76</v>
      </c>
      <c r="H2047" s="3">
        <v>350984038.82999998</v>
      </c>
      <c r="J2047" s="4"/>
    </row>
    <row r="2048" spans="1:10">
      <c r="A2048" s="4">
        <v>44980</v>
      </c>
      <c r="B2048" s="3">
        <v>613502203.42999995</v>
      </c>
      <c r="C2048" s="3">
        <v>2136273256.23</v>
      </c>
      <c r="D2048" s="3">
        <v>1254049407.73</v>
      </c>
      <c r="E2048" s="3">
        <v>22840142.93</v>
      </c>
      <c r="F2048" s="3">
        <v>1206639459</v>
      </c>
      <c r="G2048" s="3">
        <v>1599381226.72</v>
      </c>
      <c r="H2048" s="3">
        <v>351674526.56999999</v>
      </c>
      <c r="J2048" s="4"/>
    </row>
    <row r="2049" spans="1:10">
      <c r="A2049" s="4">
        <v>44981</v>
      </c>
      <c r="B2049" s="3">
        <v>610812599.3900001</v>
      </c>
      <c r="C2049" s="3">
        <v>2126760333.5</v>
      </c>
      <c r="D2049" s="3">
        <v>1248389052.1700001</v>
      </c>
      <c r="E2049" s="3">
        <v>22767091.509999998</v>
      </c>
      <c r="F2049" s="3">
        <v>1202344118.24</v>
      </c>
      <c r="G2049" s="3">
        <v>1593582777.76</v>
      </c>
      <c r="H2049" s="3">
        <v>351476068.21000004</v>
      </c>
      <c r="J2049" s="4"/>
    </row>
    <row r="2050" spans="1:10">
      <c r="A2050" s="4">
        <v>44984</v>
      </c>
      <c r="B2050" s="3">
        <v>610014305.54999995</v>
      </c>
      <c r="C2050" s="3">
        <v>2123318029.8800001</v>
      </c>
      <c r="D2050" s="3">
        <v>1247489383.54</v>
      </c>
      <c r="E2050" s="3">
        <v>22784904.939999998</v>
      </c>
      <c r="F2050" s="3">
        <v>1200188738.4200001</v>
      </c>
      <c r="G2050" s="3">
        <v>1589913968.2199998</v>
      </c>
      <c r="H2050" s="3">
        <v>351475217.44999999</v>
      </c>
      <c r="J2050" s="4"/>
    </row>
    <row r="2051" spans="1:10">
      <c r="A2051" s="4">
        <v>44985</v>
      </c>
      <c r="B2051" s="3">
        <v>608798639.29999995</v>
      </c>
      <c r="C2051" s="3">
        <v>2117854361.0999999</v>
      </c>
      <c r="D2051" s="3">
        <v>1244244062.04</v>
      </c>
      <c r="E2051" s="3">
        <v>22800439.18</v>
      </c>
      <c r="F2051" s="3">
        <v>1196976684.26</v>
      </c>
      <c r="G2051" s="3">
        <v>1584698756.9200001</v>
      </c>
      <c r="H2051" s="3">
        <v>351329132.84000003</v>
      </c>
      <c r="J2051" s="4"/>
    </row>
    <row r="2052" spans="1:10">
      <c r="A2052" s="4">
        <v>44986</v>
      </c>
      <c r="B2052" s="3">
        <v>603967537.48000002</v>
      </c>
      <c r="C2052" s="3">
        <v>2102888114.4799998</v>
      </c>
      <c r="D2052" s="3">
        <v>1238051801.75</v>
      </c>
      <c r="E2052" s="3">
        <v>22703618.530000001</v>
      </c>
      <c r="F2052" s="3">
        <v>1190612872.9099998</v>
      </c>
      <c r="G2052" s="3">
        <v>1578003973.05</v>
      </c>
      <c r="H2052" s="3">
        <v>351257266.13999999</v>
      </c>
      <c r="J2052" s="4"/>
    </row>
    <row r="2053" spans="1:10">
      <c r="A2053" s="4">
        <v>44987</v>
      </c>
      <c r="B2053" s="3">
        <v>609123464.78999996</v>
      </c>
      <c r="C2053" s="3">
        <v>2113584231.1199999</v>
      </c>
      <c r="D2053" s="3">
        <v>1243869013.7399998</v>
      </c>
      <c r="E2053" s="3">
        <v>22753794.960000001</v>
      </c>
      <c r="F2053" s="3">
        <v>1192733689.7</v>
      </c>
      <c r="G2053" s="3">
        <v>1576339781.8500001</v>
      </c>
      <c r="H2053" s="3">
        <v>351352177.50999999</v>
      </c>
      <c r="J2053" s="4"/>
    </row>
    <row r="2054" spans="1:10">
      <c r="A2054" s="4">
        <v>44988</v>
      </c>
      <c r="B2054" s="3">
        <v>617162941.93000007</v>
      </c>
      <c r="C2054" s="3">
        <v>2134626059.3100002</v>
      </c>
      <c r="D2054" s="3">
        <v>1253507305.6600001</v>
      </c>
      <c r="E2054" s="3">
        <v>22877044.109999999</v>
      </c>
      <c r="F2054" s="3">
        <v>1199837020.76</v>
      </c>
      <c r="G2054" s="3">
        <v>1582808345.6100001</v>
      </c>
      <c r="H2054" s="3">
        <v>351551547.77999997</v>
      </c>
      <c r="J2054" s="4"/>
    </row>
    <row r="2055" spans="1:10">
      <c r="A2055" s="4">
        <v>44991</v>
      </c>
      <c r="B2055" s="3">
        <v>614320446.59000003</v>
      </c>
      <c r="C2055" s="3">
        <v>2128043444.3199999</v>
      </c>
      <c r="D2055" s="3">
        <v>1248268534.46</v>
      </c>
      <c r="E2055" s="3">
        <v>22848765.509999998</v>
      </c>
      <c r="F2055" s="3">
        <v>1195848360.8500001</v>
      </c>
      <c r="G2055" s="3">
        <v>1578893758.8099997</v>
      </c>
      <c r="H2055" s="3">
        <v>351368426.27999997</v>
      </c>
      <c r="J2055" s="4"/>
    </row>
    <row r="2056" spans="1:10">
      <c r="A2056" s="4">
        <v>44992</v>
      </c>
      <c r="B2056" s="3">
        <v>611553990.99000001</v>
      </c>
      <c r="C2056" s="3">
        <v>2124641642.7800002</v>
      </c>
      <c r="D2056" s="3">
        <v>1247184843.99</v>
      </c>
      <c r="E2056" s="3">
        <v>22866630.619999997</v>
      </c>
      <c r="F2056" s="3">
        <v>1195832497.3200002</v>
      </c>
      <c r="G2056" s="3">
        <v>1581521228.51</v>
      </c>
      <c r="H2056" s="3">
        <v>351279975.75</v>
      </c>
      <c r="J2056" s="4"/>
    </row>
    <row r="2057" spans="1:10">
      <c r="A2057" s="4">
        <v>44993</v>
      </c>
      <c r="B2057" s="3">
        <v>615202102.02999997</v>
      </c>
      <c r="C2057" s="3">
        <v>2135107029.26</v>
      </c>
      <c r="D2057" s="3">
        <v>1251407503.8399999</v>
      </c>
      <c r="E2057" s="3">
        <v>22979838.960000001</v>
      </c>
      <c r="F2057" s="3">
        <v>1199583695.6299999</v>
      </c>
      <c r="G2057" s="3">
        <v>1585396200.73</v>
      </c>
      <c r="H2057" s="3">
        <v>351348741.78999996</v>
      </c>
      <c r="J2057" s="4"/>
    </row>
    <row r="2058" spans="1:10">
      <c r="A2058" s="4">
        <v>44994</v>
      </c>
      <c r="B2058" s="3">
        <v>610391633.23000002</v>
      </c>
      <c r="C2058" s="3">
        <v>2124243801.0600002</v>
      </c>
      <c r="D2058" s="3">
        <v>1246453699.8</v>
      </c>
      <c r="E2058" s="3">
        <v>22972901.189999998</v>
      </c>
      <c r="F2058" s="3">
        <v>1196932101.3099999</v>
      </c>
      <c r="G2058" s="3">
        <v>1584616485.2800002</v>
      </c>
      <c r="H2058" s="3">
        <v>351568286.81</v>
      </c>
      <c r="J2058" s="4"/>
    </row>
    <row r="2059" spans="1:10">
      <c r="A2059" s="4">
        <v>44995</v>
      </c>
      <c r="B2059" s="3">
        <v>599371143.06999993</v>
      </c>
      <c r="C2059" s="3">
        <v>2102119083.8599999</v>
      </c>
      <c r="D2059" s="3">
        <v>1235612713.6900001</v>
      </c>
      <c r="E2059" s="3">
        <v>22994735.59</v>
      </c>
      <c r="F2059" s="3">
        <v>1191934223.71</v>
      </c>
      <c r="G2059" s="3">
        <v>1586197296.6299999</v>
      </c>
      <c r="H2059" s="3">
        <v>352225176.47000003</v>
      </c>
      <c r="J2059" s="4"/>
    </row>
    <row r="2060" spans="1:10">
      <c r="A2060" s="4">
        <v>44998</v>
      </c>
      <c r="B2060" s="3">
        <v>594428432.71000004</v>
      </c>
      <c r="C2060" s="3">
        <v>2098789118.6500001</v>
      </c>
      <c r="D2060" s="3">
        <v>1234576294.3199999</v>
      </c>
      <c r="E2060" s="3">
        <v>23096020.710000001</v>
      </c>
      <c r="F2060" s="3">
        <v>1195095987.8799999</v>
      </c>
      <c r="G2060" s="3">
        <v>1597172015.45</v>
      </c>
      <c r="H2060" s="3">
        <v>353811540.66000003</v>
      </c>
      <c r="J2060" s="4"/>
    </row>
    <row r="2061" spans="1:10">
      <c r="A2061" s="4">
        <v>44999</v>
      </c>
      <c r="B2061" s="3">
        <v>598291131.84000003</v>
      </c>
      <c r="C2061" s="3">
        <v>2103128712.1899998</v>
      </c>
      <c r="D2061" s="3">
        <v>1237602043.5699999</v>
      </c>
      <c r="E2061" s="3">
        <v>23074644.98</v>
      </c>
      <c r="F2061" s="3">
        <v>1193578296.6900001</v>
      </c>
      <c r="G2061" s="3">
        <v>1590937953.7899997</v>
      </c>
      <c r="H2061" s="3">
        <v>353009015.97000003</v>
      </c>
      <c r="J2061" s="4"/>
    </row>
    <row r="2062" spans="1:10">
      <c r="A2062" s="4">
        <v>45000</v>
      </c>
      <c r="B2062" s="3">
        <v>601521986.05999994</v>
      </c>
      <c r="C2062" s="3">
        <v>2122417178.0800002</v>
      </c>
      <c r="D2062" s="3">
        <v>1247481788.75</v>
      </c>
      <c r="E2062" s="3">
        <v>23347509.950000003</v>
      </c>
      <c r="F2062" s="3">
        <v>1204228600.6999998</v>
      </c>
      <c r="G2062" s="3">
        <v>1606814043.6300001</v>
      </c>
      <c r="H2062" s="3">
        <v>354616808.03000003</v>
      </c>
      <c r="J2062" s="4"/>
    </row>
    <row r="2063" spans="1:10">
      <c r="A2063" s="4">
        <v>45001</v>
      </c>
      <c r="B2063" s="3">
        <v>604339327.01999998</v>
      </c>
      <c r="C2063" s="3">
        <v>2121639653.0799999</v>
      </c>
      <c r="D2063" s="3">
        <v>1246874631.3099999</v>
      </c>
      <c r="E2063" s="3">
        <v>23320968.780000001</v>
      </c>
      <c r="F2063" s="3">
        <v>1200232509.9100001</v>
      </c>
      <c r="G2063" s="3">
        <v>1596783191.01</v>
      </c>
      <c r="H2063" s="3">
        <v>354210487.77999997</v>
      </c>
      <c r="J2063" s="4"/>
    </row>
    <row r="2064" spans="1:10">
      <c r="A2064" s="4">
        <v>45002</v>
      </c>
      <c r="B2064" s="3">
        <v>600169083.40999997</v>
      </c>
      <c r="C2064" s="3">
        <v>2119379468.53</v>
      </c>
      <c r="D2064" s="3">
        <v>1245782920.1099999</v>
      </c>
      <c r="E2064" s="3">
        <v>23379419.359999999</v>
      </c>
      <c r="F2064" s="3">
        <v>1203251888.8199999</v>
      </c>
      <c r="G2064" s="3">
        <v>1605254367.75</v>
      </c>
      <c r="H2064" s="3">
        <v>353816346.65999997</v>
      </c>
      <c r="J2064" s="4"/>
    </row>
    <row r="2065" spans="1:10">
      <c r="A2065" s="4">
        <v>45005</v>
      </c>
      <c r="B2065" s="3">
        <v>600351606.67000008</v>
      </c>
      <c r="C2065" s="3">
        <v>2120549420.5799999</v>
      </c>
      <c r="D2065" s="3">
        <v>1246509516.79</v>
      </c>
      <c r="E2065" s="3">
        <v>23401891.91</v>
      </c>
      <c r="F2065" s="3">
        <v>1204020483.7699997</v>
      </c>
      <c r="G2065" s="3">
        <v>1605625644.46</v>
      </c>
      <c r="H2065" s="3">
        <v>354384922.41999996</v>
      </c>
      <c r="J2065" s="4"/>
    </row>
    <row r="2066" spans="1:10">
      <c r="A2066" s="4">
        <v>45006</v>
      </c>
      <c r="B2066" s="3">
        <v>602543409.38999999</v>
      </c>
      <c r="C2066" s="3">
        <v>2120121610.47</v>
      </c>
      <c r="D2066" s="3">
        <v>1246114886.8999999</v>
      </c>
      <c r="E2066" s="3">
        <v>23350238.280000001</v>
      </c>
      <c r="F2066" s="3">
        <v>1199738994.6799998</v>
      </c>
      <c r="G2066" s="3">
        <v>1596884315.47</v>
      </c>
      <c r="H2066" s="3">
        <v>353919280.00999999</v>
      </c>
      <c r="J2066" s="4"/>
    </row>
    <row r="2067" spans="1:10">
      <c r="A2067" s="4">
        <v>45007</v>
      </c>
      <c r="B2067" s="3">
        <v>598441792.84000003</v>
      </c>
      <c r="C2067" s="3">
        <v>2108422768.04</v>
      </c>
      <c r="D2067" s="3">
        <v>1240382694.49</v>
      </c>
      <c r="E2067" s="3">
        <v>23258219.350000001</v>
      </c>
      <c r="F2067" s="3">
        <v>1195449013.0500002</v>
      </c>
      <c r="G2067" s="3">
        <v>1593148202.24</v>
      </c>
      <c r="H2067" s="3">
        <v>353658987.84000003</v>
      </c>
      <c r="J2067" s="4"/>
    </row>
    <row r="2068" spans="1:10">
      <c r="A2068" s="4">
        <v>45008</v>
      </c>
      <c r="B2068" s="3">
        <v>596888632.61000001</v>
      </c>
      <c r="C2068" s="3">
        <v>2110633747.6800001</v>
      </c>
      <c r="D2068" s="3">
        <v>1241794533.3599999</v>
      </c>
      <c r="E2068" s="3">
        <v>23320044.799999997</v>
      </c>
      <c r="F2068" s="3">
        <v>1197911359.6700001</v>
      </c>
      <c r="G2068" s="3">
        <v>1599004762.22</v>
      </c>
      <c r="H2068" s="3">
        <v>354110579.71999997</v>
      </c>
      <c r="J2068" s="4"/>
    </row>
    <row r="2069" spans="1:10">
      <c r="A2069" s="4">
        <v>45009</v>
      </c>
      <c r="B2069" s="3">
        <v>602172801.5</v>
      </c>
      <c r="C2069" s="3">
        <v>2126786333.5600002</v>
      </c>
      <c r="D2069" s="3">
        <v>1249827017.3</v>
      </c>
      <c r="E2069" s="3">
        <v>23440801.800000001</v>
      </c>
      <c r="F2069" s="3">
        <v>1203976402.4000001</v>
      </c>
      <c r="G2069" s="3">
        <v>1604909541.8000002</v>
      </c>
      <c r="H2069" s="3">
        <v>354643032.47000003</v>
      </c>
      <c r="J2069" s="4"/>
    </row>
    <row r="2070" spans="1:10">
      <c r="A2070" s="4">
        <v>45012</v>
      </c>
      <c r="B2070" s="3">
        <v>604011674.22000003</v>
      </c>
      <c r="C2070" s="3">
        <v>2126509204.3400002</v>
      </c>
      <c r="D2070" s="3">
        <v>1249710396.77</v>
      </c>
      <c r="E2070" s="3">
        <v>23431439.049999997</v>
      </c>
      <c r="F2070" s="3">
        <v>1202026098.3099999</v>
      </c>
      <c r="G2070" s="3">
        <v>1599901696.6400001</v>
      </c>
      <c r="H2070" s="3">
        <v>354346182.14999998</v>
      </c>
      <c r="J2070" s="4"/>
    </row>
    <row r="2071" spans="1:10">
      <c r="A2071" s="4">
        <v>45013</v>
      </c>
      <c r="B2071" s="3">
        <v>602622352.61000001</v>
      </c>
      <c r="C2071" s="3">
        <v>2119342532.21</v>
      </c>
      <c r="D2071" s="3">
        <v>1246118475.8199999</v>
      </c>
      <c r="E2071" s="3">
        <v>23407740.059999999</v>
      </c>
      <c r="F2071" s="3">
        <v>1198554379.3500001</v>
      </c>
      <c r="G2071" s="3">
        <v>1594419282.45</v>
      </c>
      <c r="H2071" s="3">
        <v>353992917.25</v>
      </c>
      <c r="J2071" s="4"/>
    </row>
    <row r="2072" spans="1:10">
      <c r="A2072" s="4">
        <v>45014</v>
      </c>
      <c r="B2072" s="3">
        <v>608765711.66000009</v>
      </c>
      <c r="C2072" s="3">
        <v>2132089084.21</v>
      </c>
      <c r="D2072" s="3">
        <v>1251946624.2499998</v>
      </c>
      <c r="E2072" s="3">
        <v>23469213.560000002</v>
      </c>
      <c r="F2072" s="3">
        <v>1201366431.5899999</v>
      </c>
      <c r="G2072" s="3">
        <v>1593634105.22</v>
      </c>
      <c r="H2072" s="3">
        <v>353722829.93000001</v>
      </c>
      <c r="J2072" s="4"/>
    </row>
    <row r="2073" spans="1:10">
      <c r="A2073" s="4">
        <v>45015</v>
      </c>
      <c r="B2073" s="3">
        <v>609765741.43000007</v>
      </c>
      <c r="C2073" s="3">
        <v>2131268438.52</v>
      </c>
      <c r="D2073" s="3">
        <v>1251161911.1400001</v>
      </c>
      <c r="E2073" s="3">
        <v>23460129.300000001</v>
      </c>
      <c r="F2073" s="3">
        <v>1199678555.6299999</v>
      </c>
      <c r="G2073" s="3">
        <v>1589660881.4300001</v>
      </c>
      <c r="H2073" s="3">
        <v>353723821.06999999</v>
      </c>
      <c r="J2073" s="4"/>
    </row>
    <row r="2074" spans="1:10">
      <c r="A2074" s="4">
        <v>45016</v>
      </c>
      <c r="B2074" s="3">
        <v>617841734.71999991</v>
      </c>
      <c r="C2074" s="3">
        <v>2155186744.5599999</v>
      </c>
      <c r="D2074" s="3">
        <v>1263675434.5699999</v>
      </c>
      <c r="E2074" s="3">
        <v>23630731.420000002</v>
      </c>
      <c r="F2074" s="3">
        <v>1208876989.01</v>
      </c>
      <c r="G2074" s="3">
        <v>1598118695.9799998</v>
      </c>
      <c r="H2074" s="3">
        <v>354042845.63999999</v>
      </c>
      <c r="J2074" s="4"/>
    </row>
    <row r="2075" spans="1:10">
      <c r="A2075" s="4">
        <v>45019</v>
      </c>
      <c r="B2075" s="3">
        <v>617379341.86000001</v>
      </c>
      <c r="C2075" s="3">
        <v>2156313001.9099998</v>
      </c>
      <c r="D2075" s="3">
        <v>1264557387.6300001</v>
      </c>
      <c r="E2075" s="3">
        <v>23656696.960000001</v>
      </c>
      <c r="F2075" s="3">
        <v>1209622290.1399999</v>
      </c>
      <c r="G2075" s="3">
        <v>1599959762.1200001</v>
      </c>
      <c r="H2075" s="3">
        <v>354362179.34000003</v>
      </c>
      <c r="J2075" s="4"/>
    </row>
    <row r="2076" spans="1:10">
      <c r="A2076" s="4">
        <v>45020</v>
      </c>
      <c r="B2076" s="3">
        <v>611915375.01999998</v>
      </c>
      <c r="C2076" s="3">
        <v>2142995850</v>
      </c>
      <c r="D2076" s="3">
        <v>1258845517.6799998</v>
      </c>
      <c r="E2076" s="3">
        <v>23598260.960000001</v>
      </c>
      <c r="F2076" s="3">
        <v>1205817609.8299999</v>
      </c>
      <c r="G2076" s="3">
        <v>1598167604.4100001</v>
      </c>
      <c r="H2076" s="3">
        <v>354899905.62</v>
      </c>
      <c r="J2076" s="4"/>
    </row>
    <row r="2077" spans="1:10">
      <c r="A2077" s="4">
        <v>45021</v>
      </c>
      <c r="B2077" s="3">
        <v>613352223.67000008</v>
      </c>
      <c r="C2077" s="3">
        <v>2149503386.4699998</v>
      </c>
      <c r="D2077" s="3">
        <v>1262374949.6300001</v>
      </c>
      <c r="E2077" s="3">
        <v>23799934.509999998</v>
      </c>
      <c r="F2077" s="3">
        <v>1209053627.29</v>
      </c>
      <c r="G2077" s="3">
        <v>1604824808.54</v>
      </c>
      <c r="H2077" s="3">
        <v>355468232.38</v>
      </c>
      <c r="J2077" s="4"/>
    </row>
    <row r="2078" spans="1:10">
      <c r="A2078" s="4">
        <v>45022</v>
      </c>
      <c r="B2078" s="3">
        <v>612855999.02999997</v>
      </c>
      <c r="C2078" s="3">
        <v>2149473622.3400002</v>
      </c>
      <c r="D2078" s="3">
        <v>1261247807.5599999</v>
      </c>
      <c r="E2078" s="3">
        <v>23816842.830000002</v>
      </c>
      <c r="F2078" s="3">
        <v>1207750904.6699998</v>
      </c>
      <c r="G2078" s="3">
        <v>1602441366.75</v>
      </c>
      <c r="H2078" s="3">
        <v>355923064.45000005</v>
      </c>
      <c r="J2078" s="4"/>
    </row>
    <row r="2079" spans="1:10">
      <c r="A2079" s="4">
        <v>45027</v>
      </c>
      <c r="B2079" s="3">
        <v>616471571.03999996</v>
      </c>
      <c r="C2079" s="3">
        <v>2151687002.7599998</v>
      </c>
      <c r="D2079" s="3">
        <v>1261905155.4200001</v>
      </c>
      <c r="E2079" s="3">
        <v>23820468.16</v>
      </c>
      <c r="F2079" s="3">
        <v>1205306230.0599999</v>
      </c>
      <c r="G2079" s="3">
        <v>1593843311.1799998</v>
      </c>
      <c r="H2079" s="3">
        <v>355974666.93000001</v>
      </c>
      <c r="J2079" s="4"/>
    </row>
    <row r="2080" spans="1:10">
      <c r="A2080" s="4">
        <v>45028</v>
      </c>
      <c r="B2080" s="3">
        <v>613250306.98000002</v>
      </c>
      <c r="C2080" s="3">
        <v>2141323795.21</v>
      </c>
      <c r="D2080" s="3">
        <v>1256083848.8399999</v>
      </c>
      <c r="E2080" s="3">
        <v>23721078.609999999</v>
      </c>
      <c r="F2080" s="3">
        <v>1201097842.6599998</v>
      </c>
      <c r="G2080" s="3">
        <v>1588803392.3600001</v>
      </c>
      <c r="H2080" s="3">
        <v>355685612</v>
      </c>
      <c r="J2080" s="4"/>
    </row>
    <row r="2081" spans="1:10">
      <c r="A2081" s="4">
        <v>45029</v>
      </c>
      <c r="B2081" s="3">
        <v>615276192.71000004</v>
      </c>
      <c r="C2081" s="3">
        <v>2145653182.1299999</v>
      </c>
      <c r="D2081" s="3">
        <v>1259199796.8099999</v>
      </c>
      <c r="E2081" s="3">
        <v>23818946.010000002</v>
      </c>
      <c r="F2081" s="3">
        <v>1201914912.8199999</v>
      </c>
      <c r="G2081" s="3">
        <v>1588105718.29</v>
      </c>
      <c r="H2081" s="3">
        <v>356108095.37</v>
      </c>
      <c r="J2081" s="4"/>
    </row>
    <row r="2082" spans="1:10">
      <c r="A2082" s="4">
        <v>45030</v>
      </c>
      <c r="B2082" s="3">
        <v>615474237.36000001</v>
      </c>
      <c r="C2082" s="3">
        <v>2143696852.0899999</v>
      </c>
      <c r="D2082" s="3">
        <v>1258206958.6299999</v>
      </c>
      <c r="E2082" s="3">
        <v>23833024.740000002</v>
      </c>
      <c r="F2082" s="3">
        <v>1199832852.5799999</v>
      </c>
      <c r="G2082" s="3">
        <v>1583403714.4300001</v>
      </c>
      <c r="H2082" s="3">
        <v>355815777.33000004</v>
      </c>
      <c r="J2082" s="4"/>
    </row>
    <row r="2083" spans="1:10">
      <c r="A2083" s="4">
        <v>45033</v>
      </c>
      <c r="B2083" s="3">
        <v>620631692.38999999</v>
      </c>
      <c r="C2083" s="3">
        <v>2156138315.3699999</v>
      </c>
      <c r="D2083" s="3">
        <v>1263747847.5799999</v>
      </c>
      <c r="E2083" s="3">
        <v>23953107.91</v>
      </c>
      <c r="F2083" s="3">
        <v>1202724640.99</v>
      </c>
      <c r="G2083" s="3">
        <v>1583982273.0699999</v>
      </c>
      <c r="H2083" s="3">
        <v>356520621.81</v>
      </c>
      <c r="J2083" s="4"/>
    </row>
    <row r="2084" spans="1:10">
      <c r="A2084" s="4">
        <v>45034</v>
      </c>
      <c r="B2084" s="3">
        <v>619880627.64999998</v>
      </c>
      <c r="C2084" s="3">
        <v>2154094822.8400002</v>
      </c>
      <c r="D2084" s="3">
        <v>1262772729.1300001</v>
      </c>
      <c r="E2084" s="3">
        <v>23948350.990000002</v>
      </c>
      <c r="F2084" s="3">
        <v>1201696572.6199999</v>
      </c>
      <c r="G2084" s="3">
        <v>1582747422.5699999</v>
      </c>
      <c r="H2084" s="3">
        <v>356836402.76999998</v>
      </c>
      <c r="J2084" s="4"/>
    </row>
    <row r="2085" spans="1:10">
      <c r="A2085" s="4">
        <v>45035</v>
      </c>
      <c r="B2085" s="3">
        <v>618579631.13999999</v>
      </c>
      <c r="C2085" s="3">
        <v>2147930396.1599998</v>
      </c>
      <c r="D2085" s="3">
        <v>1260694231.5</v>
      </c>
      <c r="E2085" s="3">
        <v>23945100.649999999</v>
      </c>
      <c r="F2085" s="3">
        <v>1198577775.23</v>
      </c>
      <c r="G2085" s="3">
        <v>1578300426.6700001</v>
      </c>
      <c r="H2085" s="3">
        <v>356310010.19</v>
      </c>
      <c r="J2085" s="4"/>
    </row>
    <row r="2086" spans="1:10">
      <c r="A2086" s="4">
        <v>45036</v>
      </c>
      <c r="B2086" s="3">
        <v>615590644.74000001</v>
      </c>
      <c r="C2086" s="3">
        <v>2143944568.4300001</v>
      </c>
      <c r="D2086" s="3">
        <v>1259452500.75</v>
      </c>
      <c r="E2086" s="3">
        <v>23969353.659999996</v>
      </c>
      <c r="F2086" s="3">
        <v>1198404992.3799999</v>
      </c>
      <c r="G2086" s="3">
        <v>1580946711.9400001</v>
      </c>
      <c r="H2086" s="3">
        <v>356824397.27999997</v>
      </c>
      <c r="J2086" s="4"/>
    </row>
    <row r="2087" spans="1:10">
      <c r="A2087" s="4">
        <v>45037</v>
      </c>
      <c r="B2087" s="3">
        <v>616694694.72000003</v>
      </c>
      <c r="C2087" s="3">
        <v>2144485049.5999999</v>
      </c>
      <c r="D2087" s="3">
        <v>1259829033.1599998</v>
      </c>
      <c r="E2087" s="3">
        <v>23960050.719999999</v>
      </c>
      <c r="F2087" s="3">
        <v>1197350588.6299999</v>
      </c>
      <c r="G2087" s="3">
        <v>1578230623.71</v>
      </c>
      <c r="H2087" s="3">
        <v>357217404.13999999</v>
      </c>
      <c r="J2087" s="4"/>
    </row>
    <row r="2088" spans="1:10">
      <c r="A2088" s="4">
        <v>45040</v>
      </c>
      <c r="B2088" s="3">
        <v>614948561.75999999</v>
      </c>
      <c r="C2088" s="3">
        <v>2138937335.77</v>
      </c>
      <c r="D2088" s="3">
        <v>1256923300.5099998</v>
      </c>
      <c r="E2088" s="3">
        <v>24016229.530000001</v>
      </c>
      <c r="F2088" s="3">
        <v>1194316237.4199998</v>
      </c>
      <c r="G2088" s="3">
        <v>1574781962.2</v>
      </c>
      <c r="H2088" s="3">
        <v>357465124.41000003</v>
      </c>
      <c r="J2088" s="4"/>
    </row>
    <row r="2089" spans="1:10">
      <c r="A2089" s="4">
        <v>45042</v>
      </c>
      <c r="B2089" s="3">
        <v>604931066.52999997</v>
      </c>
      <c r="C2089" s="3">
        <v>2119340331.9899998</v>
      </c>
      <c r="D2089" s="3">
        <v>1248007339.75</v>
      </c>
      <c r="E2089" s="3">
        <v>23999174.18</v>
      </c>
      <c r="F2089" s="3">
        <v>1191077915.2</v>
      </c>
      <c r="G2089" s="3">
        <v>1578676407.4200001</v>
      </c>
      <c r="H2089" s="3">
        <v>358200922.23000002</v>
      </c>
      <c r="J2089" s="4"/>
    </row>
    <row r="2090" spans="1:10">
      <c r="A2090" s="4">
        <v>45043</v>
      </c>
      <c r="B2090" s="3">
        <v>611510874.94999993</v>
      </c>
      <c r="C2090" s="3">
        <v>2131764327.0899999</v>
      </c>
      <c r="D2090" s="3">
        <v>1253011891.1500001</v>
      </c>
      <c r="E2090" s="3">
        <v>24109439.909999996</v>
      </c>
      <c r="F2090" s="3">
        <v>1192956551.5599999</v>
      </c>
      <c r="G2090" s="3">
        <v>1576065529.5500002</v>
      </c>
      <c r="H2090" s="3">
        <v>358296691.69</v>
      </c>
      <c r="J2090" s="4"/>
    </row>
    <row r="2091" spans="1:10">
      <c r="A2091" s="4">
        <v>45044</v>
      </c>
      <c r="B2091" s="3">
        <v>615007859.44000006</v>
      </c>
      <c r="C2091" s="3">
        <v>2147065305.6399999</v>
      </c>
      <c r="D2091" s="3">
        <v>1260526728.6299999</v>
      </c>
      <c r="E2091" s="3">
        <v>24252327.34</v>
      </c>
      <c r="F2091" s="3">
        <v>1200639003.4200001</v>
      </c>
      <c r="G2091" s="3">
        <v>1587612766.5799999</v>
      </c>
      <c r="H2091" s="3">
        <v>359274445.92999995</v>
      </c>
      <c r="J2091" s="4"/>
    </row>
    <row r="2092" spans="1:10">
      <c r="A2092" s="4">
        <v>45048</v>
      </c>
      <c r="B2092" s="3">
        <v>615232486.27999997</v>
      </c>
      <c r="C2092" s="3">
        <v>2149384389.98</v>
      </c>
      <c r="D2092" s="3">
        <v>1260477031.6599998</v>
      </c>
      <c r="E2092" s="3">
        <v>24302544.32</v>
      </c>
      <c r="F2092" s="3">
        <v>1201902028.3499999</v>
      </c>
      <c r="G2092" s="3">
        <v>1589329527.9000001</v>
      </c>
      <c r="H2092" s="3">
        <v>359602734.00999999</v>
      </c>
      <c r="J2092" s="4"/>
    </row>
    <row r="2093" spans="1:10">
      <c r="A2093" s="4">
        <v>45049</v>
      </c>
      <c r="B2093" s="3">
        <v>610586544.73000002</v>
      </c>
      <c r="C2093" s="3">
        <v>2138424695.02</v>
      </c>
      <c r="D2093" s="3">
        <v>1253855717.23</v>
      </c>
      <c r="E2093" s="3">
        <v>24251021.109999999</v>
      </c>
      <c r="F2093" s="3">
        <v>1199345398.6800001</v>
      </c>
      <c r="G2093" s="3">
        <v>1589319190.8799999</v>
      </c>
      <c r="H2093" s="3">
        <v>359685768.20999998</v>
      </c>
      <c r="J2093" s="4"/>
    </row>
    <row r="2094" spans="1:10">
      <c r="A2094" s="4">
        <v>45050</v>
      </c>
      <c r="B2094" s="3">
        <v>612055717.77999997</v>
      </c>
      <c r="C2094" s="3">
        <v>2143260091.4299998</v>
      </c>
      <c r="D2094" s="3">
        <v>1255876358.3999999</v>
      </c>
      <c r="E2094" s="3">
        <v>24310690.539999999</v>
      </c>
      <c r="F2094" s="3">
        <v>1201335899.79</v>
      </c>
      <c r="G2094" s="3">
        <v>1591975141.8700001</v>
      </c>
      <c r="H2094" s="3">
        <v>360489488.44</v>
      </c>
      <c r="J2094" s="4"/>
    </row>
    <row r="2095" spans="1:10">
      <c r="A2095" s="4">
        <v>45051</v>
      </c>
      <c r="B2095" s="3">
        <v>618792968.45000005</v>
      </c>
      <c r="C2095" s="3">
        <v>2156910110.5300002</v>
      </c>
      <c r="D2095" s="3">
        <v>1260677041.6899998</v>
      </c>
      <c r="E2095" s="3">
        <v>24425379.460000001</v>
      </c>
      <c r="F2095" s="3">
        <v>1202503571.75</v>
      </c>
      <c r="G2095" s="3">
        <v>1587134425.3600001</v>
      </c>
      <c r="H2095" s="3">
        <v>360697777.79000002</v>
      </c>
      <c r="J2095" s="4"/>
    </row>
    <row r="2096" spans="1:10">
      <c r="A2096" s="4">
        <v>45054</v>
      </c>
      <c r="B2096" s="3">
        <v>618183805.95000005</v>
      </c>
      <c r="C2096" s="3">
        <v>2154320404.73</v>
      </c>
      <c r="D2096" s="3">
        <v>1259738816.3499999</v>
      </c>
      <c r="E2096" s="3">
        <v>24434174.91</v>
      </c>
      <c r="F2096" s="3">
        <v>1200634067.6399999</v>
      </c>
      <c r="G2096" s="3">
        <v>1584309255.3999999</v>
      </c>
      <c r="H2096" s="3">
        <v>360830304.75999999</v>
      </c>
      <c r="J2096" s="4"/>
    </row>
    <row r="2097" spans="1:10">
      <c r="A2097" s="4">
        <v>45055</v>
      </c>
      <c r="B2097" s="3">
        <v>617805956.92000008</v>
      </c>
      <c r="C2097" s="3">
        <v>2151383685.8400002</v>
      </c>
      <c r="D2097" s="3">
        <v>1257628771.73</v>
      </c>
      <c r="E2097" s="3">
        <v>24461854.980000004</v>
      </c>
      <c r="F2097" s="3">
        <v>1198410101.8900001</v>
      </c>
      <c r="G2097" s="3">
        <v>1580651507.47</v>
      </c>
      <c r="H2097" s="3">
        <v>360793204.27999997</v>
      </c>
      <c r="J2097" s="4"/>
    </row>
    <row r="2098" spans="1:10">
      <c r="A2098" s="4">
        <v>45056</v>
      </c>
      <c r="B2098" s="3">
        <v>618387384.74000001</v>
      </c>
      <c r="C2098" s="3">
        <v>2155488549.54</v>
      </c>
      <c r="D2098" s="3">
        <v>1259644406.71</v>
      </c>
      <c r="E2098" s="3">
        <v>24589016.850000001</v>
      </c>
      <c r="F2098" s="3">
        <v>1201029331.0699999</v>
      </c>
      <c r="G2098" s="3">
        <v>1585082635.46</v>
      </c>
      <c r="H2098" s="3">
        <v>361295300.09000003</v>
      </c>
      <c r="J2098" s="4"/>
    </row>
    <row r="2099" spans="1:10">
      <c r="A2099" s="4">
        <v>45057</v>
      </c>
      <c r="B2099" s="3">
        <v>623296773.40999997</v>
      </c>
      <c r="C2099" s="3">
        <v>2150863213.1100001</v>
      </c>
      <c r="D2099" s="3">
        <v>1255628351.29</v>
      </c>
      <c r="E2099" s="3">
        <v>24750319.350000001</v>
      </c>
      <c r="F2099" s="3">
        <v>1203101494.3200002</v>
      </c>
      <c r="G2099" s="3">
        <v>1590152460.1599998</v>
      </c>
      <c r="H2099" s="3">
        <v>361324041.50999999</v>
      </c>
      <c r="J2099" s="4"/>
    </row>
    <row r="2100" spans="1:10">
      <c r="A2100" s="4">
        <v>45058</v>
      </c>
      <c r="B2100" s="3">
        <v>626035497.52999997</v>
      </c>
      <c r="C2100" s="3">
        <v>2154132372.9299998</v>
      </c>
      <c r="D2100" s="3">
        <v>1256659621.2900002</v>
      </c>
      <c r="E2100" s="3">
        <v>24758308.079999998</v>
      </c>
      <c r="F2100" s="3">
        <v>1202443259.0500002</v>
      </c>
      <c r="G2100" s="3">
        <v>1586157732.6300001</v>
      </c>
      <c r="H2100" s="3">
        <v>347452344.19999999</v>
      </c>
      <c r="J2100" s="4"/>
    </row>
    <row r="2101" spans="1:10">
      <c r="A2101" s="4">
        <v>45061</v>
      </c>
      <c r="B2101" s="3">
        <v>629598520.66999996</v>
      </c>
      <c r="C2101" s="3">
        <v>2160888170.0499997</v>
      </c>
      <c r="D2101" s="3">
        <v>1258912132.8800001</v>
      </c>
      <c r="E2101" s="3">
        <v>24842765.600000001</v>
      </c>
      <c r="F2101" s="3">
        <v>1203954451.99</v>
      </c>
      <c r="G2101" s="3">
        <v>1585189876.0900002</v>
      </c>
      <c r="H2101" s="3">
        <v>347923510.30000001</v>
      </c>
      <c r="J2101" s="4"/>
    </row>
    <row r="2102" spans="1:10">
      <c r="A2102" s="4">
        <v>45062</v>
      </c>
      <c r="B2102" s="3">
        <v>625660701.89999998</v>
      </c>
      <c r="C2102" s="3">
        <v>2149283175.1600003</v>
      </c>
      <c r="D2102" s="3">
        <v>1252994436.5300002</v>
      </c>
      <c r="E2102" s="3">
        <v>24894165.399999999</v>
      </c>
      <c r="F2102" s="3">
        <v>1199540563.55</v>
      </c>
      <c r="G2102" s="3">
        <v>1580070099.04</v>
      </c>
      <c r="H2102" s="3">
        <v>348219333.16000003</v>
      </c>
      <c r="J2102" s="4"/>
    </row>
    <row r="2103" spans="1:10">
      <c r="A2103" s="4">
        <v>45063</v>
      </c>
      <c r="B2103" s="3">
        <v>630571639.50999999</v>
      </c>
      <c r="C2103" s="3">
        <v>2161322226.2799997</v>
      </c>
      <c r="D2103" s="3">
        <v>1259268444.7300003</v>
      </c>
      <c r="E2103" s="3">
        <v>24993934.530000001</v>
      </c>
      <c r="F2103" s="3">
        <v>1202996123.95</v>
      </c>
      <c r="G2103" s="3">
        <v>1581415573.3999999</v>
      </c>
      <c r="H2103" s="3">
        <v>347575898.55000001</v>
      </c>
      <c r="J2103" s="4"/>
    </row>
    <row r="2104" spans="1:10">
      <c r="A2104" s="4">
        <v>45064</v>
      </c>
      <c r="B2104" s="3">
        <v>635408927.56000006</v>
      </c>
      <c r="C2104" s="3">
        <v>2167399911.29</v>
      </c>
      <c r="D2104" s="3">
        <v>1262389715.1199999</v>
      </c>
      <c r="E2104" s="3">
        <v>25038290.309999999</v>
      </c>
      <c r="F2104" s="3">
        <v>1202049364.6499999</v>
      </c>
      <c r="G2104" s="3">
        <v>1574734771.78</v>
      </c>
      <c r="H2104" s="3">
        <v>347724835.57999998</v>
      </c>
      <c r="J2104" s="4"/>
    </row>
    <row r="2105" spans="1:10">
      <c r="A2105" s="4">
        <v>45065</v>
      </c>
      <c r="B2105" s="3">
        <v>636319431.92999995</v>
      </c>
      <c r="C2105" s="3">
        <v>2170798154.4899998</v>
      </c>
      <c r="D2105" s="3">
        <v>1263257596.0899999</v>
      </c>
      <c r="E2105" s="3">
        <v>25043553.300000001</v>
      </c>
      <c r="F2105" s="3">
        <v>1203493150.46</v>
      </c>
      <c r="G2105" s="3">
        <v>1576956121.51</v>
      </c>
      <c r="H2105" s="3">
        <v>347907929.69</v>
      </c>
      <c r="J2105" s="4"/>
    </row>
    <row r="2106" spans="1:10">
      <c r="A2106" s="4">
        <v>45068</v>
      </c>
      <c r="B2106" s="3">
        <v>636296751.76999998</v>
      </c>
      <c r="C2106" s="3">
        <v>2168200603.7600002</v>
      </c>
      <c r="D2106" s="3">
        <v>1263052372.1000001</v>
      </c>
      <c r="E2106" s="3">
        <v>25066677.690000001</v>
      </c>
      <c r="F2106" s="3">
        <v>1201727531.21</v>
      </c>
      <c r="G2106" s="3">
        <v>1574068394.6700001</v>
      </c>
      <c r="H2106" s="3">
        <v>334818221.67000002</v>
      </c>
      <c r="J2106" s="4"/>
    </row>
    <row r="2107" spans="1:10">
      <c r="A2107" s="4">
        <v>45069</v>
      </c>
      <c r="B2107" s="3">
        <v>632852045.33000004</v>
      </c>
      <c r="C2107" s="3">
        <v>2159926239.3299999</v>
      </c>
      <c r="D2107" s="3">
        <v>1257491276.53</v>
      </c>
      <c r="E2107" s="3">
        <v>25071043.620000001</v>
      </c>
      <c r="F2107" s="3">
        <v>1199164552.8599999</v>
      </c>
      <c r="G2107" s="3">
        <v>1572325912.0200002</v>
      </c>
      <c r="H2107" s="3">
        <v>335027357.00999999</v>
      </c>
      <c r="J2107" s="4"/>
    </row>
    <row r="2108" spans="1:10">
      <c r="A2108" s="4">
        <v>45070</v>
      </c>
      <c r="B2108" s="3">
        <v>626641150</v>
      </c>
      <c r="C2108" s="3">
        <v>2144054968.28</v>
      </c>
      <c r="D2108" s="3">
        <v>1248965768.29</v>
      </c>
      <c r="E2108" s="3">
        <v>25009320.539999999</v>
      </c>
      <c r="F2108" s="3">
        <v>1194094550.73</v>
      </c>
      <c r="G2108" s="3">
        <v>1568757168.8599999</v>
      </c>
      <c r="H2108" s="3">
        <v>335302237.06</v>
      </c>
      <c r="J2108" s="4"/>
    </row>
    <row r="2109" spans="1:10">
      <c r="A2109" s="4">
        <v>45071</v>
      </c>
      <c r="B2109" s="3">
        <v>629469488.72000003</v>
      </c>
      <c r="C2109" s="3">
        <v>2148687322.0099998</v>
      </c>
      <c r="D2109" s="3">
        <v>1248896196</v>
      </c>
      <c r="E2109" s="3">
        <v>25166187.599999998</v>
      </c>
      <c r="F2109" s="3">
        <v>1193239001.04</v>
      </c>
      <c r="G2109" s="3">
        <v>1565200447.3</v>
      </c>
      <c r="H2109" s="3">
        <v>335574776.75999999</v>
      </c>
      <c r="J2109" s="4"/>
    </row>
    <row r="2110" spans="1:10">
      <c r="A2110" s="4">
        <v>45072</v>
      </c>
      <c r="B2110" s="3">
        <v>635106409.28999996</v>
      </c>
      <c r="C2110" s="3">
        <v>2161967877.1199999</v>
      </c>
      <c r="D2110" s="3">
        <v>1255365956.6800001</v>
      </c>
      <c r="E2110" s="3">
        <v>25394469.59</v>
      </c>
      <c r="F2110" s="3">
        <v>1197216863.5699999</v>
      </c>
      <c r="G2110" s="3">
        <v>1566985878.46</v>
      </c>
      <c r="H2110" s="3">
        <v>335716704.52999997</v>
      </c>
      <c r="J2110" s="4"/>
    </row>
    <row r="2111" spans="1:10">
      <c r="A2111" s="4">
        <v>45075</v>
      </c>
      <c r="B2111" s="3">
        <v>634841877.84000003</v>
      </c>
      <c r="C2111" s="3">
        <v>2166963809.9499998</v>
      </c>
      <c r="D2111" s="3">
        <v>1257533424.46</v>
      </c>
      <c r="E2111" s="3">
        <v>25528558.900000002</v>
      </c>
      <c r="F2111" s="3">
        <v>1200910360.8300002</v>
      </c>
      <c r="G2111" s="3">
        <v>1573988422.27</v>
      </c>
      <c r="H2111" s="3">
        <v>322686886.99000001</v>
      </c>
      <c r="J2111" s="4"/>
    </row>
    <row r="2112" spans="1:10">
      <c r="A2112" s="4">
        <v>45076</v>
      </c>
      <c r="B2112" s="3">
        <v>633317744.58000004</v>
      </c>
      <c r="C2112" s="3">
        <v>2167700971.3900003</v>
      </c>
      <c r="D2112" s="3">
        <v>1256706478.0599999</v>
      </c>
      <c r="E2112" s="3">
        <v>25693314.41</v>
      </c>
      <c r="F2112" s="3">
        <v>1203061468.4000001</v>
      </c>
      <c r="G2112" s="3">
        <v>1580382009.74</v>
      </c>
      <c r="H2112" s="3">
        <v>323112242.16000003</v>
      </c>
      <c r="J2112" s="4"/>
    </row>
    <row r="2113" spans="1:10">
      <c r="A2113" s="4">
        <v>45077</v>
      </c>
      <c r="B2113" s="3">
        <v>632438306.29999995</v>
      </c>
      <c r="C2113" s="3">
        <v>2168651249.3600001</v>
      </c>
      <c r="D2113" s="3">
        <v>1257921108.45</v>
      </c>
      <c r="E2113" s="3">
        <v>25726339.789999999</v>
      </c>
      <c r="F2113" s="3">
        <v>1204760142.3600001</v>
      </c>
      <c r="G2113" s="3">
        <v>1583725682.3699999</v>
      </c>
      <c r="H2113" s="3">
        <v>323479197.44999999</v>
      </c>
      <c r="J2113" s="4"/>
    </row>
    <row r="2114" spans="1:10">
      <c r="A2114" s="4">
        <v>45078</v>
      </c>
      <c r="B2114" s="3">
        <v>634370585.34000003</v>
      </c>
      <c r="C2114" s="3">
        <v>2175262597.3299999</v>
      </c>
      <c r="D2114" s="3">
        <v>1259042078.9199998</v>
      </c>
      <c r="E2114" s="3">
        <v>25839732.740000002</v>
      </c>
      <c r="F2114" s="3">
        <v>1207116075.3599999</v>
      </c>
      <c r="G2114" s="3">
        <v>1586232207.72</v>
      </c>
      <c r="H2114" s="3">
        <v>324454253.62</v>
      </c>
      <c r="J2114" s="4"/>
    </row>
    <row r="2115" spans="1:10">
      <c r="A2115" s="4">
        <v>45082</v>
      </c>
      <c r="B2115" s="3">
        <v>641689152.44000006</v>
      </c>
      <c r="C2115" s="3">
        <v>2189230944.77</v>
      </c>
      <c r="D2115" s="3">
        <v>1265949332.5599999</v>
      </c>
      <c r="E2115" s="3">
        <v>25934760.300000001</v>
      </c>
      <c r="F2115" s="3">
        <v>1208749340.0699999</v>
      </c>
      <c r="G2115" s="3">
        <v>1581768769.22</v>
      </c>
      <c r="H2115" s="3">
        <v>325639279.08000004</v>
      </c>
      <c r="J2115" s="4"/>
    </row>
    <row r="2116" spans="1:10">
      <c r="A2116" s="4">
        <v>45083</v>
      </c>
      <c r="B2116" s="3">
        <v>645464593.92999995</v>
      </c>
      <c r="C2116" s="3">
        <v>2197309837.3299999</v>
      </c>
      <c r="D2116" s="3">
        <v>1270269657.1800001</v>
      </c>
      <c r="E2116" s="3">
        <v>26055867.869999997</v>
      </c>
      <c r="F2116" s="3">
        <v>1210773062.3900001</v>
      </c>
      <c r="G2116" s="3">
        <v>1581941661.0600002</v>
      </c>
      <c r="H2116" s="3">
        <v>325444509.99000001</v>
      </c>
      <c r="J2116" s="4"/>
    </row>
    <row r="2117" spans="1:10">
      <c r="A2117" s="4">
        <v>45084</v>
      </c>
      <c r="B2117" s="3">
        <v>645355969.72000003</v>
      </c>
      <c r="C2117" s="3">
        <v>2192924870.96</v>
      </c>
      <c r="D2117" s="3">
        <v>1268080837.1399999</v>
      </c>
      <c r="E2117" s="3">
        <v>26180767.609999999</v>
      </c>
      <c r="F2117" s="3">
        <v>1206319068.72</v>
      </c>
      <c r="G2117" s="3">
        <v>1574223529.77</v>
      </c>
      <c r="H2117" s="3">
        <v>325548641.50999999</v>
      </c>
      <c r="J2117" s="4"/>
    </row>
    <row r="2118" spans="1:10">
      <c r="A2118" s="4">
        <v>45085</v>
      </c>
      <c r="B2118" s="3">
        <v>644389136.82999992</v>
      </c>
      <c r="C2118" s="3">
        <v>2194022554.8800001</v>
      </c>
      <c r="D2118" s="3">
        <v>1268183282.5400002</v>
      </c>
      <c r="E2118" s="3">
        <v>26287766.899999999</v>
      </c>
      <c r="F2118" s="3">
        <v>1207920562.0599999</v>
      </c>
      <c r="G2118" s="3">
        <v>1579081151.1300001</v>
      </c>
      <c r="H2118" s="3">
        <v>325767531.18000001</v>
      </c>
      <c r="J2118" s="4"/>
    </row>
    <row r="2119" spans="1:10">
      <c r="A2119" s="4">
        <v>45086</v>
      </c>
      <c r="B2119" s="3">
        <v>645633850.99000001</v>
      </c>
      <c r="C2119" s="3">
        <v>2199641036.8000002</v>
      </c>
      <c r="D2119" s="3">
        <v>1270385120</v>
      </c>
      <c r="E2119" s="3">
        <v>26430070.140000001</v>
      </c>
      <c r="F2119" s="3">
        <v>1209816501.5400002</v>
      </c>
      <c r="G2119" s="3">
        <v>1581253568.22</v>
      </c>
      <c r="H2119" s="3">
        <v>326231243.76999998</v>
      </c>
      <c r="J2119" s="4"/>
    </row>
    <row r="2120" spans="1:10">
      <c r="A2120" s="4">
        <v>45089</v>
      </c>
      <c r="B2120" s="3">
        <v>650887291.11000001</v>
      </c>
      <c r="C2120" s="3">
        <v>2211767343</v>
      </c>
      <c r="D2120" s="3">
        <v>1274756472.6299999</v>
      </c>
      <c r="E2120" s="3">
        <v>26594068.84</v>
      </c>
      <c r="F2120" s="3">
        <v>1213294092.53</v>
      </c>
      <c r="G2120" s="3">
        <v>1582865014.1099999</v>
      </c>
      <c r="H2120" s="3">
        <v>326685149.13999999</v>
      </c>
      <c r="J2120" s="4"/>
    </row>
    <row r="2121" spans="1:10">
      <c r="A2121" s="4">
        <v>45090</v>
      </c>
      <c r="B2121" s="3">
        <v>654252872.79999995</v>
      </c>
      <c r="C2121" s="3">
        <v>2217775177.3199997</v>
      </c>
      <c r="D2121" s="3">
        <v>1276545471.46</v>
      </c>
      <c r="E2121" s="3">
        <v>26671694.059999999</v>
      </c>
      <c r="F2121" s="3">
        <v>1214063980.26</v>
      </c>
      <c r="G2121" s="3">
        <v>1581535784.7200003</v>
      </c>
      <c r="H2121" s="3">
        <v>326149114.04000002</v>
      </c>
      <c r="J2121" s="4"/>
    </row>
    <row r="2122" spans="1:10">
      <c r="A2122" s="4">
        <v>45091</v>
      </c>
      <c r="B2122" s="3">
        <v>653773363.6099999</v>
      </c>
      <c r="C2122" s="3">
        <v>2213973450.9400001</v>
      </c>
      <c r="D2122" s="3">
        <v>1276264046.3700001</v>
      </c>
      <c r="E2122" s="3">
        <v>26673699.75</v>
      </c>
      <c r="F2122" s="3">
        <v>1212065296.8600001</v>
      </c>
      <c r="G2122" s="3">
        <v>1577829190.8900001</v>
      </c>
      <c r="H2122" s="3">
        <v>326112759.13999999</v>
      </c>
      <c r="J2122" s="4"/>
    </row>
    <row r="2123" spans="1:10">
      <c r="A2123" s="4">
        <v>45092</v>
      </c>
      <c r="B2123" s="3">
        <v>654270395.88999999</v>
      </c>
      <c r="C2123" s="3">
        <v>2214180903.5400004</v>
      </c>
      <c r="D2123" s="3">
        <v>1275608904.29</v>
      </c>
      <c r="E2123" s="3">
        <v>26715372.670000002</v>
      </c>
      <c r="F2123" s="3">
        <v>1210739310.78</v>
      </c>
      <c r="G2123" s="3">
        <v>1574543356.1400001</v>
      </c>
      <c r="H2123" s="3">
        <v>325970335.91999996</v>
      </c>
      <c r="J2123" s="4"/>
    </row>
    <row r="2124" spans="1:10">
      <c r="A2124" s="4">
        <v>45093</v>
      </c>
      <c r="B2124" s="3">
        <v>653642719.95000005</v>
      </c>
      <c r="C2124" s="3">
        <v>2215494959.73</v>
      </c>
      <c r="D2124" s="3">
        <v>1277066716.3700001</v>
      </c>
      <c r="E2124" s="3">
        <v>26785665.329999998</v>
      </c>
      <c r="F2124" s="3">
        <v>1212237645.8499999</v>
      </c>
      <c r="G2124" s="3">
        <v>1577395095.7199998</v>
      </c>
      <c r="H2124" s="3">
        <v>326021762.96000004</v>
      </c>
      <c r="J2124" s="4"/>
    </row>
    <row r="2125" spans="1:10">
      <c r="A2125" s="4">
        <v>45096</v>
      </c>
      <c r="B2125" s="3">
        <v>651665129.27999997</v>
      </c>
      <c r="C2125" s="3">
        <v>2207766233.0100002</v>
      </c>
      <c r="D2125" s="3">
        <v>1272660765.51</v>
      </c>
      <c r="E2125" s="3">
        <v>26802886.289999999</v>
      </c>
      <c r="F2125" s="3">
        <v>1208274239.0699999</v>
      </c>
      <c r="G2125" s="3">
        <v>1571937375.3599999</v>
      </c>
      <c r="H2125" s="3">
        <v>325742843.58000004</v>
      </c>
      <c r="J2125" s="4"/>
    </row>
    <row r="2126" spans="1:10">
      <c r="A2126" s="4">
        <v>45097</v>
      </c>
      <c r="B2126" s="3">
        <v>648282798.07999992</v>
      </c>
      <c r="C2126" s="3">
        <v>2206194469.2400002</v>
      </c>
      <c r="D2126" s="3">
        <v>1271294870.0500002</v>
      </c>
      <c r="E2126" s="3">
        <v>26926690.649999999</v>
      </c>
      <c r="F2126" s="3">
        <v>1209996332.6700001</v>
      </c>
      <c r="G2126" s="3">
        <v>1578073751.74</v>
      </c>
      <c r="H2126" s="3">
        <v>325751465</v>
      </c>
      <c r="J2126" s="4"/>
    </row>
    <row r="2127" spans="1:10">
      <c r="A2127" s="4">
        <v>45098</v>
      </c>
      <c r="B2127" s="3">
        <v>642578448.42000008</v>
      </c>
      <c r="C2127" s="3">
        <v>2192029335.3700004</v>
      </c>
      <c r="D2127" s="3">
        <v>1263887563.72</v>
      </c>
      <c r="E2127" s="3">
        <v>26839041.799999997</v>
      </c>
      <c r="F2127" s="3">
        <v>1204691051.6000001</v>
      </c>
      <c r="G2127" s="3">
        <v>1574024673.6600001</v>
      </c>
      <c r="H2127" s="3">
        <v>325798613.70000005</v>
      </c>
      <c r="J2127" s="4"/>
    </row>
    <row r="2128" spans="1:10">
      <c r="A2128" s="4">
        <v>45099</v>
      </c>
      <c r="B2128" s="3">
        <v>641318045.38999987</v>
      </c>
      <c r="C2128" s="3">
        <v>2185566488.04</v>
      </c>
      <c r="D2128" s="3">
        <v>1260844770.52</v>
      </c>
      <c r="E2128" s="3">
        <v>26822765.939999998</v>
      </c>
      <c r="F2128" s="3">
        <v>1200482893.9400001</v>
      </c>
      <c r="G2128" s="3">
        <v>1566869069.7800002</v>
      </c>
      <c r="H2128" s="3">
        <v>326042784.00999999</v>
      </c>
      <c r="J2128" s="4"/>
    </row>
    <row r="2129" spans="1:10">
      <c r="A2129" s="4">
        <v>45100</v>
      </c>
      <c r="B2129" s="3">
        <v>638901023.46000004</v>
      </c>
      <c r="C2129" s="3">
        <v>2187750625.6700001</v>
      </c>
      <c r="D2129" s="3">
        <v>1261254812.99</v>
      </c>
      <c r="E2129" s="3">
        <v>26923250.719999999</v>
      </c>
      <c r="F2129" s="3">
        <v>1204341684.5600002</v>
      </c>
      <c r="G2129" s="3">
        <v>1575779527.3699999</v>
      </c>
      <c r="H2129" s="3">
        <v>326930494.93000001</v>
      </c>
      <c r="J2129" s="4"/>
    </row>
    <row r="2130" spans="1:10">
      <c r="A2130" s="4">
        <v>45103</v>
      </c>
      <c r="B2130" s="3">
        <v>637041231</v>
      </c>
      <c r="C2130" s="3">
        <v>2186639671.5599999</v>
      </c>
      <c r="D2130" s="3">
        <v>1260955119.26</v>
      </c>
      <c r="E2130" s="3">
        <v>26975446.780000001</v>
      </c>
      <c r="F2130" s="3">
        <v>1204571637.46</v>
      </c>
      <c r="G2130" s="3">
        <v>1577186540.1600001</v>
      </c>
      <c r="H2130" s="3">
        <v>327047696.94999999</v>
      </c>
      <c r="J2130" s="4"/>
    </row>
    <row r="2131" spans="1:10">
      <c r="A2131" s="4">
        <v>45104</v>
      </c>
      <c r="B2131" s="3">
        <v>637571420.22000003</v>
      </c>
      <c r="C2131" s="3">
        <v>2187915582.0299997</v>
      </c>
      <c r="D2131" s="3">
        <v>1261200670.2</v>
      </c>
      <c r="E2131" s="3">
        <v>27095498.93</v>
      </c>
      <c r="F2131" s="3">
        <v>1203946865.5799999</v>
      </c>
      <c r="G2131" s="3">
        <v>1574691386.3</v>
      </c>
      <c r="H2131" s="3">
        <v>327001560.56999999</v>
      </c>
      <c r="J2131" s="4"/>
    </row>
    <row r="2132" spans="1:10">
      <c r="A2132" s="4">
        <v>45105</v>
      </c>
      <c r="B2132" s="3">
        <v>640631920.00999999</v>
      </c>
      <c r="C2132" s="3">
        <v>2195685781.0499997</v>
      </c>
      <c r="D2132" s="3">
        <v>1265491797.22</v>
      </c>
      <c r="E2132" s="3">
        <v>27176084.620000001</v>
      </c>
      <c r="F2132" s="3">
        <v>1206895591.6599998</v>
      </c>
      <c r="G2132" s="3">
        <v>1577985232.1700001</v>
      </c>
      <c r="H2132" s="3">
        <v>327307970.59000003</v>
      </c>
      <c r="J2132" s="4"/>
    </row>
    <row r="2133" spans="1:10">
      <c r="A2133" s="4">
        <v>45106</v>
      </c>
      <c r="B2133" s="3">
        <v>642470769.90999997</v>
      </c>
      <c r="C2133" s="3">
        <v>2194748792.1300001</v>
      </c>
      <c r="D2133" s="3">
        <v>1265681205.5800002</v>
      </c>
      <c r="E2133" s="3">
        <v>27220001.530000001</v>
      </c>
      <c r="F2133" s="3">
        <v>1203675728.9400001</v>
      </c>
      <c r="G2133" s="3">
        <v>1570422277.6900001</v>
      </c>
      <c r="H2133" s="3">
        <v>327271259.62</v>
      </c>
      <c r="J2133" s="4"/>
    </row>
    <row r="2134" spans="1:10">
      <c r="A2134" s="4">
        <v>45107</v>
      </c>
      <c r="B2134" s="3">
        <v>646962599.64999998</v>
      </c>
      <c r="C2134" s="3">
        <v>2206206485.5099998</v>
      </c>
      <c r="D2134" s="3">
        <v>1270847959.8599999</v>
      </c>
      <c r="E2134" s="3">
        <v>27401541.199999999</v>
      </c>
      <c r="F2134" s="3">
        <v>1207307711.1100001</v>
      </c>
      <c r="G2134" s="3">
        <v>1573502729</v>
      </c>
      <c r="H2134" s="3">
        <v>327509969.99000001</v>
      </c>
      <c r="J2134" s="4"/>
    </row>
    <row r="2135" spans="1:10">
      <c r="A2135" s="4">
        <v>45110</v>
      </c>
      <c r="B2135" s="3">
        <v>648840070.21000004</v>
      </c>
      <c r="C2135" s="3">
        <v>2207937195.4099998</v>
      </c>
      <c r="D2135" s="3">
        <v>1271177713.5599999</v>
      </c>
      <c r="E2135" s="3">
        <v>27444703.379999999</v>
      </c>
      <c r="F2135" s="3">
        <v>1206678282.7900002</v>
      </c>
      <c r="G2135" s="3">
        <v>1570771598.0799999</v>
      </c>
      <c r="H2135" s="3">
        <v>328300308.55000001</v>
      </c>
      <c r="J2135" s="4"/>
    </row>
    <row r="2136" spans="1:10">
      <c r="A2136" s="4">
        <v>45111</v>
      </c>
      <c r="B2136" s="3">
        <v>648995141.70000005</v>
      </c>
      <c r="C2136" s="3">
        <v>2207836523.1599998</v>
      </c>
      <c r="D2136" s="3">
        <v>1270743767.6200001</v>
      </c>
      <c r="E2136" s="3">
        <v>27501171.869999997</v>
      </c>
      <c r="F2136" s="3">
        <v>1205578847.51</v>
      </c>
      <c r="G2136" s="3">
        <v>1568497625.3099999</v>
      </c>
      <c r="H2136" s="3">
        <v>328602695.61000001</v>
      </c>
      <c r="J2136" s="4"/>
    </row>
    <row r="2137" spans="1:10">
      <c r="A2137" s="4">
        <v>45112</v>
      </c>
      <c r="B2137" s="3">
        <v>648553842.97000003</v>
      </c>
      <c r="C2137" s="3">
        <v>2205125146.3299999</v>
      </c>
      <c r="D2137" s="3">
        <v>1270121919.48</v>
      </c>
      <c r="E2137" s="3">
        <v>27738102.68</v>
      </c>
      <c r="F2137" s="3">
        <v>1204625891.21</v>
      </c>
      <c r="G2137" s="3">
        <v>1567778613.5999999</v>
      </c>
      <c r="H2137" s="3">
        <v>328714835.38</v>
      </c>
      <c r="J2137" s="4"/>
    </row>
    <row r="2138" spans="1:10">
      <c r="A2138" s="4">
        <v>45113</v>
      </c>
      <c r="B2138" s="3">
        <v>642768714.53999996</v>
      </c>
      <c r="C2138" s="3">
        <v>2185253530.0900002</v>
      </c>
      <c r="D2138" s="3">
        <v>1260649997.3100002</v>
      </c>
      <c r="E2138" s="3">
        <v>28002877.949999999</v>
      </c>
      <c r="F2138" s="3">
        <v>1194145664.51</v>
      </c>
      <c r="G2138" s="3">
        <v>1554395964.8</v>
      </c>
      <c r="H2138" s="3">
        <v>329031008.07999998</v>
      </c>
      <c r="J2138" s="4"/>
    </row>
    <row r="2139" spans="1:10">
      <c r="A2139" s="4">
        <v>45114</v>
      </c>
      <c r="B2139" s="3">
        <v>639657774.75</v>
      </c>
      <c r="C2139" s="3">
        <v>2178392098.21</v>
      </c>
      <c r="D2139" s="3">
        <v>1255886919.3299999</v>
      </c>
      <c r="E2139" s="3">
        <v>28049762.960000001</v>
      </c>
      <c r="F2139" s="3">
        <v>1191849069.72</v>
      </c>
      <c r="G2139" s="3">
        <v>1552993689.0900002</v>
      </c>
      <c r="H2139" s="3">
        <v>329249464.84000003</v>
      </c>
      <c r="J2139" s="4"/>
    </row>
    <row r="2140" spans="1:10">
      <c r="A2140" s="4">
        <v>45117</v>
      </c>
      <c r="B2140" s="3">
        <v>642612829.59000003</v>
      </c>
      <c r="C2140" s="3">
        <v>2184761521.3600001</v>
      </c>
      <c r="D2140" s="3">
        <v>1258864389.47</v>
      </c>
      <c r="E2140" s="3">
        <v>28387564.640000001</v>
      </c>
      <c r="F2140" s="3">
        <v>1192683360.8200002</v>
      </c>
      <c r="G2140" s="3">
        <v>1552391427</v>
      </c>
      <c r="H2140" s="3">
        <v>329195239.29000002</v>
      </c>
      <c r="J2140" s="4"/>
    </row>
    <row r="2141" spans="1:10">
      <c r="A2141" s="4">
        <v>45118</v>
      </c>
      <c r="B2141" s="3">
        <v>646538647.21000004</v>
      </c>
      <c r="C2141" s="3">
        <v>2193165204.3299999</v>
      </c>
      <c r="D2141" s="3">
        <v>1263262256.6300001</v>
      </c>
      <c r="E2141" s="3">
        <v>28706326.280000001</v>
      </c>
      <c r="F2141" s="3">
        <v>1194721167.3099999</v>
      </c>
      <c r="G2141" s="3">
        <v>1552566560.6199999</v>
      </c>
      <c r="H2141" s="3">
        <v>329144089.31</v>
      </c>
      <c r="J2141" s="4"/>
    </row>
    <row r="2142" spans="1:10">
      <c r="A2142" s="4">
        <v>45119</v>
      </c>
      <c r="B2142" s="3">
        <v>646867042.52999997</v>
      </c>
      <c r="C2142" s="3">
        <v>2199767331.6799998</v>
      </c>
      <c r="D2142" s="3">
        <v>1264841202.5999999</v>
      </c>
      <c r="E2142" s="3">
        <v>28916450.579999998</v>
      </c>
      <c r="F2142" s="3">
        <v>1199406408.6099999</v>
      </c>
      <c r="G2142" s="3">
        <v>1561103594.6800001</v>
      </c>
      <c r="H2142" s="3">
        <v>329670101.62</v>
      </c>
      <c r="J2142" s="4"/>
    </row>
    <row r="2143" spans="1:10">
      <c r="A2143" s="4">
        <v>45120</v>
      </c>
      <c r="B2143" s="3">
        <v>648649235.39999998</v>
      </c>
      <c r="C2143" s="3">
        <v>2209218611.2099996</v>
      </c>
      <c r="D2143" s="3">
        <v>1267814774.8499999</v>
      </c>
      <c r="E2143" s="3">
        <v>29183848.599999998</v>
      </c>
      <c r="F2143" s="3">
        <v>1204544493.9100001</v>
      </c>
      <c r="G2143" s="3">
        <v>1568672428.4299998</v>
      </c>
      <c r="H2143" s="3">
        <v>330002428.38</v>
      </c>
      <c r="J2143" s="4"/>
    </row>
    <row r="2144" spans="1:10">
      <c r="A2144" s="4">
        <v>45121</v>
      </c>
      <c r="B2144" s="3">
        <v>644882002.8900001</v>
      </c>
      <c r="C2144" s="3">
        <v>2198280883</v>
      </c>
      <c r="D2144" s="3">
        <v>1263224939</v>
      </c>
      <c r="E2144" s="3">
        <v>29209158.120000001</v>
      </c>
      <c r="F2144" s="3">
        <v>1199888134.9000001</v>
      </c>
      <c r="G2144" s="3">
        <v>1564192133.47</v>
      </c>
      <c r="H2144" s="3">
        <v>330115204.42000002</v>
      </c>
      <c r="J2144" s="4"/>
    </row>
    <row r="2145" spans="1:10">
      <c r="A2145" s="4">
        <v>45124</v>
      </c>
      <c r="B2145" s="3">
        <v>645341515.19000006</v>
      </c>
      <c r="C2145" s="3">
        <v>2200844370.48</v>
      </c>
      <c r="D2145" s="3">
        <v>1263801117.4099998</v>
      </c>
      <c r="E2145" s="3">
        <v>29578666.399999999</v>
      </c>
      <c r="F2145" s="3">
        <v>1201100948.8699999</v>
      </c>
      <c r="G2145" s="3">
        <v>1565648621.23</v>
      </c>
      <c r="H2145" s="3">
        <v>330021734.13</v>
      </c>
      <c r="J2145" s="4"/>
    </row>
    <row r="2146" spans="1:10">
      <c r="A2146" s="4">
        <v>45125</v>
      </c>
      <c r="B2146" s="3">
        <v>648097188.95999992</v>
      </c>
      <c r="C2146" s="3">
        <v>2213817404.79</v>
      </c>
      <c r="D2146" s="3">
        <v>1269741470.9400001</v>
      </c>
      <c r="E2146" s="3">
        <v>29856765.890000001</v>
      </c>
      <c r="F2146" s="3">
        <v>1207597763.6300001</v>
      </c>
      <c r="G2146" s="3">
        <v>1574567401.1699998</v>
      </c>
      <c r="H2146" s="3">
        <v>330470474.31999999</v>
      </c>
      <c r="J2146" s="4"/>
    </row>
    <row r="2147" spans="1:10">
      <c r="A2147" s="4">
        <v>45126</v>
      </c>
      <c r="B2147" s="3">
        <v>652344756.00999999</v>
      </c>
      <c r="C2147" s="3">
        <v>2221113157.79</v>
      </c>
      <c r="D2147" s="3">
        <v>1272785004.8099999</v>
      </c>
      <c r="E2147" s="3">
        <v>29980305.870000001</v>
      </c>
      <c r="F2147" s="3">
        <v>1207818116.03</v>
      </c>
      <c r="G2147" s="3">
        <v>1568825855.8899999</v>
      </c>
      <c r="H2147" s="3">
        <v>330075521.10000002</v>
      </c>
      <c r="J2147" s="4"/>
    </row>
    <row r="2148" spans="1:10">
      <c r="A2148" s="4">
        <v>45127</v>
      </c>
      <c r="B2148" s="3">
        <v>650928065.90999997</v>
      </c>
      <c r="C2148" s="3">
        <v>2215052280.27</v>
      </c>
      <c r="D2148" s="3">
        <v>1270856789.9399998</v>
      </c>
      <c r="E2148" s="3">
        <v>29993481.460000001</v>
      </c>
      <c r="F2148" s="3">
        <v>1204689347.4000001</v>
      </c>
      <c r="G2148" s="3">
        <v>1564756362.5</v>
      </c>
      <c r="H2148" s="3">
        <v>332168981.75999999</v>
      </c>
      <c r="J2148" s="4"/>
    </row>
    <row r="2149" spans="1:10">
      <c r="A2149" s="4">
        <v>45128</v>
      </c>
      <c r="B2149" s="3">
        <v>652704317.10000002</v>
      </c>
      <c r="C2149" s="3">
        <v>2220648707.8099999</v>
      </c>
      <c r="D2149" s="3">
        <v>1273019344.3699999</v>
      </c>
      <c r="E2149" s="3">
        <v>30162243.550000001</v>
      </c>
      <c r="F2149" s="3">
        <v>1206353440.55</v>
      </c>
      <c r="G2149" s="3">
        <v>1565889877.8699999</v>
      </c>
      <c r="H2149" s="3">
        <v>332390641.99000001</v>
      </c>
      <c r="J2149" s="4"/>
    </row>
    <row r="2150" spans="1:10">
      <c r="A2150" s="4">
        <v>45131</v>
      </c>
      <c r="B2150" s="3">
        <v>655968629.87999988</v>
      </c>
      <c r="C2150" s="3">
        <v>2230543742.4200001</v>
      </c>
      <c r="D2150" s="3">
        <v>1277637853.8499999</v>
      </c>
      <c r="E2150" s="3">
        <v>30422567.039999999</v>
      </c>
      <c r="F2150" s="3">
        <v>1210233451.1300001</v>
      </c>
      <c r="G2150" s="3">
        <v>1570166493.7500002</v>
      </c>
      <c r="H2150" s="3">
        <v>332717033.30000001</v>
      </c>
      <c r="J2150" s="4"/>
    </row>
    <row r="2151" spans="1:10">
      <c r="A2151" s="4">
        <v>45132</v>
      </c>
      <c r="B2151" s="3">
        <v>660781728.67000008</v>
      </c>
      <c r="C2151" s="3">
        <v>2243164307.5900002</v>
      </c>
      <c r="D2151" s="3">
        <v>1282073930.3299999</v>
      </c>
      <c r="E2151" s="3">
        <v>30637987.780000001</v>
      </c>
      <c r="F2151" s="3">
        <v>1213016117.5699999</v>
      </c>
      <c r="G2151" s="3">
        <v>1571910726.5400002</v>
      </c>
      <c r="H2151" s="3">
        <v>332915134.01999998</v>
      </c>
      <c r="J2151" s="4"/>
    </row>
    <row r="2152" spans="1:10">
      <c r="A2152" s="4">
        <v>45133</v>
      </c>
      <c r="B2152" s="3">
        <v>660608544.03999996</v>
      </c>
      <c r="C2152" s="3">
        <v>2239003825.3200002</v>
      </c>
      <c r="D2152" s="3">
        <v>1278525653.01</v>
      </c>
      <c r="E2152" s="3">
        <v>30667974.550000001</v>
      </c>
      <c r="F2152" s="3">
        <v>1210364719</v>
      </c>
      <c r="G2152" s="3">
        <v>1567072483.73</v>
      </c>
      <c r="H2152" s="3">
        <v>332778717.56</v>
      </c>
      <c r="J2152" s="4"/>
    </row>
    <row r="2153" spans="1:10">
      <c r="A2153" s="4">
        <v>45134</v>
      </c>
      <c r="B2153" s="3">
        <v>663708525.31000006</v>
      </c>
      <c r="C2153" s="3">
        <v>2247008997.25</v>
      </c>
      <c r="D2153" s="3">
        <v>1282553849.1499999</v>
      </c>
      <c r="E2153" s="3">
        <v>30898760.670000002</v>
      </c>
      <c r="F2153" s="3">
        <v>1212908113.0600002</v>
      </c>
      <c r="G2153" s="3">
        <v>1569355268.1299999</v>
      </c>
      <c r="H2153" s="3">
        <v>332578497.09000003</v>
      </c>
      <c r="J2153" s="4"/>
    </row>
    <row r="2154" spans="1:10">
      <c r="A2154" s="4">
        <v>45135</v>
      </c>
      <c r="B2154" s="3">
        <v>663839899.76999998</v>
      </c>
      <c r="C2154" s="3">
        <v>2245929581.7200003</v>
      </c>
      <c r="D2154" s="3">
        <v>1281887566.9299998</v>
      </c>
      <c r="E2154" s="3">
        <v>31083075.350000001</v>
      </c>
      <c r="F2154" s="3">
        <v>1211447117.0900002</v>
      </c>
      <c r="G2154" s="3">
        <v>1565888326.77</v>
      </c>
      <c r="H2154" s="3">
        <v>332642000.72000003</v>
      </c>
      <c r="J2154" s="4"/>
    </row>
    <row r="2155" spans="1:10">
      <c r="A2155" s="4">
        <v>45138</v>
      </c>
      <c r="B2155" s="3">
        <v>666024953.13999999</v>
      </c>
      <c r="C2155" s="3">
        <v>2250458697.48</v>
      </c>
      <c r="D2155" s="3">
        <v>1282237609.6199999</v>
      </c>
      <c r="E2155" s="3">
        <v>31305605.27</v>
      </c>
      <c r="F2155" s="3">
        <v>1212576406.49</v>
      </c>
      <c r="G2155" s="3">
        <v>1566559131.0599999</v>
      </c>
      <c r="H2155" s="3">
        <v>332488982.48000002</v>
      </c>
      <c r="J2155" s="4"/>
    </row>
    <row r="2156" spans="1:10">
      <c r="A2156" s="4">
        <v>45139</v>
      </c>
      <c r="B2156" s="3">
        <v>665195974.47000003</v>
      </c>
      <c r="C2156" s="3">
        <v>2243932448.2600002</v>
      </c>
      <c r="D2156" s="3">
        <v>1280686481.49</v>
      </c>
      <c r="E2156" s="3">
        <v>31374617.25</v>
      </c>
      <c r="F2156" s="3">
        <v>1208865996.4200001</v>
      </c>
      <c r="G2156" s="3">
        <v>1560071101.1700001</v>
      </c>
      <c r="H2156" s="3">
        <v>332708934.39999998</v>
      </c>
      <c r="J2156" s="4"/>
    </row>
    <row r="2157" spans="1:10">
      <c r="A2157" s="4">
        <v>45140</v>
      </c>
      <c r="B2157" s="3">
        <v>660035073.63</v>
      </c>
      <c r="C2157" s="3">
        <v>2233384838.5599999</v>
      </c>
      <c r="D2157" s="3">
        <v>1274570104.8000002</v>
      </c>
      <c r="E2157" s="3">
        <v>31379008.93</v>
      </c>
      <c r="F2157" s="3">
        <v>1205961744.1100001</v>
      </c>
      <c r="G2157" s="3">
        <v>1559147868.51</v>
      </c>
      <c r="H2157" s="3">
        <v>332647782.36000001</v>
      </c>
      <c r="J2157" s="4"/>
    </row>
    <row r="2158" spans="1:10">
      <c r="A2158" s="4">
        <v>45141</v>
      </c>
      <c r="B2158" s="3">
        <v>655613929.6500001</v>
      </c>
      <c r="C2158" s="3">
        <v>2221086214.6799998</v>
      </c>
      <c r="D2158" s="3">
        <v>1269468522.02</v>
      </c>
      <c r="E2158" s="3">
        <v>31563222.149999999</v>
      </c>
      <c r="F2158" s="3">
        <v>1200560042.5899999</v>
      </c>
      <c r="G2158" s="3">
        <v>1553156607.49</v>
      </c>
      <c r="H2158" s="3">
        <v>331419499.79000002</v>
      </c>
      <c r="J2158" s="4"/>
    </row>
    <row r="2159" spans="1:10">
      <c r="A2159" s="4">
        <v>45142</v>
      </c>
      <c r="B2159" s="3">
        <v>651665495.81999993</v>
      </c>
      <c r="C2159" s="3">
        <v>2217134479.77</v>
      </c>
      <c r="D2159" s="3">
        <v>1266752007.6100001</v>
      </c>
      <c r="E2159" s="3">
        <v>31678602.630000003</v>
      </c>
      <c r="F2159" s="3">
        <v>1200052889.29</v>
      </c>
      <c r="G2159" s="3">
        <v>1555731326.8500001</v>
      </c>
      <c r="H2159" s="3">
        <v>331876753.86000001</v>
      </c>
      <c r="J2159" s="4"/>
    </row>
    <row r="2160" spans="1:10">
      <c r="A2160" s="4">
        <v>45145</v>
      </c>
      <c r="B2160" s="3">
        <v>655731254.06000006</v>
      </c>
      <c r="C2160" s="3">
        <v>2223205469.4699998</v>
      </c>
      <c r="D2160" s="3">
        <v>1270532305.48</v>
      </c>
      <c r="E2160" s="3">
        <v>31954265.329999998</v>
      </c>
      <c r="F2160" s="3">
        <v>1200503997.54</v>
      </c>
      <c r="G2160" s="3">
        <v>1553255313.9299998</v>
      </c>
      <c r="H2160" s="3">
        <v>332112764.26999998</v>
      </c>
      <c r="J2160" s="4"/>
    </row>
    <row r="2161" spans="1:10">
      <c r="A2161" s="4">
        <v>45146</v>
      </c>
      <c r="B2161" s="3">
        <v>654646715.53999996</v>
      </c>
      <c r="C2161" s="3">
        <v>2231689950.8899999</v>
      </c>
      <c r="D2161" s="3">
        <v>1273857376.71</v>
      </c>
      <c r="E2161" s="3">
        <v>32099252.089999996</v>
      </c>
      <c r="F2161" s="3">
        <v>1205639787.9899998</v>
      </c>
      <c r="G2161" s="3">
        <v>1563510875.9000001</v>
      </c>
      <c r="H2161" s="3">
        <v>332493114.65999997</v>
      </c>
      <c r="J2161" s="4"/>
    </row>
    <row r="2162" spans="1:10">
      <c r="A2162" s="4">
        <v>45147</v>
      </c>
      <c r="B2162" s="3">
        <v>651747145.83000004</v>
      </c>
      <c r="C2162" s="3">
        <v>2223153349.9299998</v>
      </c>
      <c r="D2162" s="3">
        <v>1270608923.1699998</v>
      </c>
      <c r="E2162" s="3">
        <v>32137636.469999999</v>
      </c>
      <c r="F2162" s="3">
        <v>1202164729.3800001</v>
      </c>
      <c r="G2162" s="3">
        <v>1560327601.6500001</v>
      </c>
      <c r="H2162" s="3">
        <v>332497782.07999998</v>
      </c>
      <c r="J2162" s="4"/>
    </row>
    <row r="2163" spans="1:10">
      <c r="A2163" s="4">
        <v>45148</v>
      </c>
      <c r="B2163" s="3">
        <v>652134261.10000002</v>
      </c>
      <c r="C2163" s="3">
        <v>2222208195.3899999</v>
      </c>
      <c r="D2163" s="3">
        <v>1270497677.8300002</v>
      </c>
      <c r="E2163" s="3">
        <v>32308883.530000001</v>
      </c>
      <c r="F2163" s="3">
        <v>1201339342.6600001</v>
      </c>
      <c r="G2163" s="3">
        <v>1558589093.5599999</v>
      </c>
      <c r="H2163" s="3">
        <v>332629132.35000002</v>
      </c>
      <c r="J2163" s="4"/>
    </row>
    <row r="2164" spans="1:10">
      <c r="A2164" s="4">
        <v>45149</v>
      </c>
      <c r="B2164" s="3">
        <v>651477833.21999991</v>
      </c>
      <c r="C2164" s="3">
        <v>2215034046.3000002</v>
      </c>
      <c r="D2164" s="3">
        <v>1267775615.5</v>
      </c>
      <c r="E2164" s="3">
        <v>32551027.280000001</v>
      </c>
      <c r="F2164" s="3">
        <v>1196890925.2600002</v>
      </c>
      <c r="G2164" s="3">
        <v>1550830523.49</v>
      </c>
      <c r="H2164" s="3">
        <v>332571544.10000002</v>
      </c>
      <c r="J2164" s="4"/>
    </row>
    <row r="2165" spans="1:10">
      <c r="A2165" s="4">
        <v>45152</v>
      </c>
      <c r="B2165" s="3">
        <v>655917483.63999999</v>
      </c>
      <c r="C2165" s="3">
        <v>2223945206.9400001</v>
      </c>
      <c r="D2165" s="3">
        <v>1270701222.76</v>
      </c>
      <c r="E2165" s="3">
        <v>32721019.530000001</v>
      </c>
      <c r="F2165" s="3">
        <v>1199119218.1300001</v>
      </c>
      <c r="G2165" s="3">
        <v>1550439118.3899999</v>
      </c>
      <c r="H2165" s="3">
        <v>333139392.97000003</v>
      </c>
      <c r="J2165" s="4"/>
    </row>
    <row r="2166" spans="1:10">
      <c r="A2166" s="4">
        <v>45154</v>
      </c>
      <c r="B2166" s="3">
        <v>646736354.87000012</v>
      </c>
      <c r="C2166" s="3">
        <v>2200134816.75</v>
      </c>
      <c r="D2166" s="3">
        <v>1258775806.45</v>
      </c>
      <c r="E2166" s="3">
        <v>32613571.210000001</v>
      </c>
      <c r="F2166" s="3">
        <v>1191265865.71</v>
      </c>
      <c r="G2166" s="3">
        <v>1544581586.9100001</v>
      </c>
      <c r="H2166" s="3">
        <v>333174523.31</v>
      </c>
      <c r="J2166" s="4"/>
    </row>
    <row r="2167" spans="1:10">
      <c r="A2167" s="4">
        <v>45155</v>
      </c>
      <c r="B2167" s="3">
        <v>642131271.05000007</v>
      </c>
      <c r="C2167" s="3">
        <v>2186443280.4899998</v>
      </c>
      <c r="D2167" s="3">
        <v>1252324854.2700002</v>
      </c>
      <c r="E2167" s="3">
        <v>32500823.75</v>
      </c>
      <c r="F2167" s="3">
        <v>1185702662.23</v>
      </c>
      <c r="G2167" s="3">
        <v>1538436033.95</v>
      </c>
      <c r="H2167" s="3">
        <v>333151217.06999999</v>
      </c>
      <c r="J2167" s="4"/>
    </row>
    <row r="2168" spans="1:10">
      <c r="A2168" s="4">
        <v>45156</v>
      </c>
      <c r="B2168" s="3">
        <v>642500999.41999996</v>
      </c>
      <c r="C2168" s="3">
        <v>2191205402.1200004</v>
      </c>
      <c r="D2168" s="3">
        <v>1254651591.24</v>
      </c>
      <c r="E2168" s="3">
        <v>32670311.359999999</v>
      </c>
      <c r="F2168" s="3">
        <v>1189117253.6199999</v>
      </c>
      <c r="G2168" s="3">
        <v>1544060737.05</v>
      </c>
      <c r="H2168" s="3">
        <v>333362453.24000001</v>
      </c>
      <c r="J2168" s="4"/>
    </row>
    <row r="2169" spans="1:10">
      <c r="A2169" s="4">
        <v>45159</v>
      </c>
      <c r="B2169" s="3">
        <v>643636992.5999999</v>
      </c>
      <c r="C2169" s="3">
        <v>2190002482.3400002</v>
      </c>
      <c r="D2169" s="3">
        <v>1251986251.78</v>
      </c>
      <c r="E2169" s="3">
        <v>32671733.509999998</v>
      </c>
      <c r="F2169" s="3">
        <v>1186520517.8600001</v>
      </c>
      <c r="G2169" s="3">
        <v>1537782566.98</v>
      </c>
      <c r="H2169" s="3">
        <v>333078588.54000002</v>
      </c>
      <c r="J2169" s="4"/>
    </row>
    <row r="2170" spans="1:10">
      <c r="A2170" s="4">
        <v>45160</v>
      </c>
      <c r="B2170" s="3">
        <v>645553557.73000002</v>
      </c>
      <c r="C2170" s="3">
        <v>2199543845.3699999</v>
      </c>
      <c r="D2170" s="3">
        <v>1255895858.48</v>
      </c>
      <c r="E2170" s="3">
        <v>32810150.090000004</v>
      </c>
      <c r="F2170" s="3">
        <v>1191376412.1900001</v>
      </c>
      <c r="G2170" s="3">
        <v>1544440844.8800001</v>
      </c>
      <c r="H2170" s="3">
        <v>333218029.73000002</v>
      </c>
      <c r="J2170" s="4"/>
    </row>
    <row r="2171" spans="1:10">
      <c r="A2171" s="4">
        <v>45161</v>
      </c>
      <c r="B2171" s="3">
        <v>652316604.75999999</v>
      </c>
      <c r="C2171" s="3">
        <v>2222438443.0999999</v>
      </c>
      <c r="D2171" s="3">
        <v>1265471142.46</v>
      </c>
      <c r="E2171" s="3">
        <v>33122833.889999997</v>
      </c>
      <c r="F2171" s="3">
        <v>1201110387.9400001</v>
      </c>
      <c r="G2171" s="3">
        <v>1556666018.5800002</v>
      </c>
      <c r="H2171" s="3">
        <v>333965896.51999998</v>
      </c>
      <c r="J2171" s="4"/>
    </row>
    <row r="2172" spans="1:10">
      <c r="A2172" s="4">
        <v>45162</v>
      </c>
      <c r="B2172" s="3">
        <v>647926437.72000003</v>
      </c>
      <c r="C2172" s="3">
        <v>2212041075.6799998</v>
      </c>
      <c r="D2172" s="3">
        <v>1259840267.0599999</v>
      </c>
      <c r="E2172" s="3">
        <v>33135739.009999998</v>
      </c>
      <c r="F2172" s="3">
        <v>1198158722.8199999</v>
      </c>
      <c r="G2172" s="3">
        <v>1555280045.24</v>
      </c>
      <c r="H2172" s="3">
        <v>334120121.07999998</v>
      </c>
      <c r="J2172" s="4"/>
    </row>
    <row r="2173" spans="1:10">
      <c r="A2173" s="4">
        <v>45163</v>
      </c>
      <c r="B2173" s="3">
        <v>652777516.71999991</v>
      </c>
      <c r="C2173" s="3">
        <v>2219553650.77</v>
      </c>
      <c r="D2173" s="3">
        <v>1263402673.4300001</v>
      </c>
      <c r="E2173" s="3">
        <v>33190688.859999999</v>
      </c>
      <c r="F2173" s="3">
        <v>1198531169.6799998</v>
      </c>
      <c r="G2173" s="3">
        <v>1551309396.23</v>
      </c>
      <c r="H2173" s="3">
        <v>334028788.29000002</v>
      </c>
      <c r="J2173" s="4"/>
    </row>
    <row r="2174" spans="1:10">
      <c r="A2174" s="4">
        <v>45166</v>
      </c>
      <c r="B2174" s="3">
        <v>656077148.44000006</v>
      </c>
      <c r="C2174" s="3">
        <v>2227412222.1399999</v>
      </c>
      <c r="D2174" s="3">
        <v>1267368445.7299998</v>
      </c>
      <c r="E2174" s="3">
        <v>33258193.129999999</v>
      </c>
      <c r="F2174" s="3">
        <v>1200567728.1600001</v>
      </c>
      <c r="G2174" s="3">
        <v>1552029228.1600001</v>
      </c>
      <c r="H2174" s="3">
        <v>334030163.10000002</v>
      </c>
      <c r="J2174" s="4"/>
    </row>
    <row r="2175" spans="1:10">
      <c r="A2175" s="4">
        <v>45167</v>
      </c>
      <c r="B2175" s="3">
        <v>661840267.71000004</v>
      </c>
      <c r="C2175" s="3">
        <v>2244448997.79</v>
      </c>
      <c r="D2175" s="3">
        <v>1275053265.74</v>
      </c>
      <c r="E2175" s="3">
        <v>33490339.969999999</v>
      </c>
      <c r="F2175" s="3">
        <v>1206858324.4700003</v>
      </c>
      <c r="G2175" s="3">
        <v>1558333952.6099999</v>
      </c>
      <c r="H2175" s="3">
        <v>334026681.38999999</v>
      </c>
      <c r="J2175" s="4"/>
    </row>
    <row r="2176" spans="1:10">
      <c r="A2176" s="4">
        <v>45168</v>
      </c>
      <c r="B2176" s="3">
        <v>658767135.20000005</v>
      </c>
      <c r="C2176" s="3">
        <v>2235885687.9499998</v>
      </c>
      <c r="D2176" s="3">
        <v>1270416473.21</v>
      </c>
      <c r="E2176" s="3">
        <v>33437999.159999996</v>
      </c>
      <c r="F2176" s="3">
        <v>1202855671.2099998</v>
      </c>
      <c r="G2176" s="3">
        <v>1553916160.96</v>
      </c>
      <c r="H2176" s="3">
        <v>334179333.28999996</v>
      </c>
      <c r="J2176" s="4"/>
    </row>
    <row r="2177" spans="1:10">
      <c r="A2177" s="4">
        <v>45169</v>
      </c>
      <c r="B2177" s="3">
        <v>661800613.96000004</v>
      </c>
      <c r="C2177" s="3">
        <v>2249583953.23</v>
      </c>
      <c r="D2177" s="3">
        <v>1275642814.6800001</v>
      </c>
      <c r="E2177" s="3">
        <v>33681612.460000001</v>
      </c>
      <c r="F2177" s="3">
        <v>1208697530.96</v>
      </c>
      <c r="G2177" s="3">
        <v>1563026863.6599998</v>
      </c>
      <c r="H2177" s="3">
        <v>334619013.06999999</v>
      </c>
      <c r="J2177" s="4"/>
    </row>
    <row r="2178" spans="1:10">
      <c r="A2178" s="4">
        <v>45170</v>
      </c>
      <c r="B2178" s="3">
        <v>665667571.53999996</v>
      </c>
      <c r="C2178" s="3">
        <v>2253385402.5</v>
      </c>
      <c r="D2178" s="3">
        <v>1278115208.5999999</v>
      </c>
      <c r="E2178" s="3">
        <v>33744723.740000002</v>
      </c>
      <c r="F2178" s="3">
        <v>1207199304.77</v>
      </c>
      <c r="G2178" s="3">
        <v>1556432841.96</v>
      </c>
      <c r="H2178" s="3">
        <v>334615079.56999999</v>
      </c>
      <c r="J2178" s="4"/>
    </row>
    <row r="2179" spans="1:10">
      <c r="A2179" s="4">
        <v>45173</v>
      </c>
      <c r="B2179" s="3">
        <v>667332525.5</v>
      </c>
      <c r="C2179" s="3">
        <v>2255263084.3299999</v>
      </c>
      <c r="D2179" s="3">
        <v>1279052163.9599998</v>
      </c>
      <c r="E2179" s="3">
        <v>33810483.420000002</v>
      </c>
      <c r="F2179" s="3">
        <v>1206638886.8400002</v>
      </c>
      <c r="G2179" s="3">
        <v>1553920734.1599998</v>
      </c>
      <c r="H2179" s="3">
        <v>334270474.11000001</v>
      </c>
      <c r="J2179" s="4"/>
    </row>
    <row r="2180" spans="1:10">
      <c r="A2180" s="4">
        <v>45174</v>
      </c>
      <c r="B2180" s="3">
        <v>667250157.85000002</v>
      </c>
      <c r="C2180" s="3">
        <v>2251390269.5499997</v>
      </c>
      <c r="D2180" s="3">
        <v>1276228765.78</v>
      </c>
      <c r="E2180" s="3">
        <v>33956365.039999999</v>
      </c>
      <c r="F2180" s="3">
        <v>1204352368.4000001</v>
      </c>
      <c r="G2180" s="3">
        <v>1550095948.46</v>
      </c>
      <c r="H2180" s="3">
        <v>334248991.74000001</v>
      </c>
      <c r="J2180" s="4"/>
    </row>
    <row r="2181" spans="1:10">
      <c r="A2181" s="4">
        <v>45175</v>
      </c>
      <c r="B2181" s="3">
        <v>666870996.13000011</v>
      </c>
      <c r="C2181" s="3">
        <v>2248847222.2599998</v>
      </c>
      <c r="D2181" s="3">
        <v>1274381187.1000001</v>
      </c>
      <c r="E2181" s="3">
        <v>34065020.829999998</v>
      </c>
      <c r="F2181" s="3">
        <v>1201978826.8299999</v>
      </c>
      <c r="G2181" s="3">
        <v>1546698057.8299999</v>
      </c>
      <c r="H2181" s="3">
        <v>334441744.00999999</v>
      </c>
      <c r="J2181" s="4"/>
    </row>
    <row r="2182" spans="1:10">
      <c r="A2182" s="4">
        <v>45176</v>
      </c>
      <c r="B2182" s="3">
        <v>664677828.42999995</v>
      </c>
      <c r="C2182" s="3">
        <v>2247001576.0500002</v>
      </c>
      <c r="D2182" s="3">
        <v>1273724791.8700001</v>
      </c>
      <c r="E2182" s="3">
        <v>34060746.230000004</v>
      </c>
      <c r="F2182" s="3">
        <v>1202642704.3199999</v>
      </c>
      <c r="G2182" s="3">
        <v>1549556570.4100001</v>
      </c>
      <c r="H2182" s="3">
        <v>334846118.52999997</v>
      </c>
      <c r="J2182" s="4"/>
    </row>
    <row r="2183" spans="1:10">
      <c r="A2183" s="4">
        <v>45177</v>
      </c>
      <c r="B2183" s="3">
        <v>661852721.50999999</v>
      </c>
      <c r="C2183" s="3">
        <v>2241117421.6000004</v>
      </c>
      <c r="D2183" s="3">
        <v>1270422639.6399999</v>
      </c>
      <c r="E2183" s="3">
        <v>34128960.909999996</v>
      </c>
      <c r="F2183" s="3">
        <v>1200492144.6700001</v>
      </c>
      <c r="G2183" s="3">
        <v>1548568000.9499998</v>
      </c>
      <c r="H2183" s="3">
        <v>335314568.90999997</v>
      </c>
      <c r="J2183" s="4"/>
    </row>
    <row r="2184" spans="1:10">
      <c r="A2184" s="4">
        <v>45180</v>
      </c>
      <c r="B2184" s="3">
        <v>662251667.6400001</v>
      </c>
      <c r="C2184" s="3">
        <v>2239824950.5100002</v>
      </c>
      <c r="D2184" s="3">
        <v>1268924203.3899999</v>
      </c>
      <c r="E2184" s="3">
        <v>34072951.140000001</v>
      </c>
      <c r="F2184" s="3">
        <v>1198836149.8700001</v>
      </c>
      <c r="G2184" s="3">
        <v>1545516973.0599999</v>
      </c>
      <c r="H2184" s="3">
        <v>335552741.69</v>
      </c>
      <c r="J2184" s="4"/>
    </row>
    <row r="2185" spans="1:10">
      <c r="A2185" s="4">
        <v>45181</v>
      </c>
      <c r="B2185" s="3">
        <v>659903759.98000002</v>
      </c>
      <c r="C2185" s="3">
        <v>2235075274.9299998</v>
      </c>
      <c r="D2185" s="3">
        <v>1266540128.6499999</v>
      </c>
      <c r="E2185" s="3">
        <v>34090119.629999995</v>
      </c>
      <c r="F2185" s="3">
        <v>1197183110.26</v>
      </c>
      <c r="G2185" s="3">
        <v>1543998606.3300002</v>
      </c>
      <c r="H2185" s="3">
        <v>335536660.54000002</v>
      </c>
      <c r="J2185" s="4"/>
    </row>
    <row r="2186" spans="1:10">
      <c r="A2186" s="4">
        <v>45182</v>
      </c>
      <c r="B2186" s="3">
        <v>657869160.31999993</v>
      </c>
      <c r="C2186" s="3">
        <v>2228963703.52</v>
      </c>
      <c r="D2186" s="3">
        <v>1262916617.1900001</v>
      </c>
      <c r="E2186" s="3">
        <v>34268884.5</v>
      </c>
      <c r="F2186" s="3">
        <v>1194469029.4199998</v>
      </c>
      <c r="G2186" s="3">
        <v>1541892982.2900002</v>
      </c>
      <c r="H2186" s="3">
        <v>333998748.19999999</v>
      </c>
      <c r="J2186" s="4"/>
    </row>
    <row r="2187" spans="1:10">
      <c r="A2187" s="4">
        <v>45183</v>
      </c>
      <c r="B2187" s="3">
        <v>666955408.61000001</v>
      </c>
      <c r="C2187" s="3">
        <v>2254177495.6600003</v>
      </c>
      <c r="D2187" s="3">
        <v>1274480735.8699999</v>
      </c>
      <c r="E2187" s="3">
        <v>34599130.359999999</v>
      </c>
      <c r="F2187" s="3">
        <v>1203391994.02</v>
      </c>
      <c r="G2187" s="3">
        <v>1550021696.6200001</v>
      </c>
      <c r="H2187" s="3">
        <v>333996377.60000002</v>
      </c>
      <c r="J2187" s="4"/>
    </row>
    <row r="2188" spans="1:10">
      <c r="A2188" s="4">
        <v>45184</v>
      </c>
      <c r="B2188" s="3">
        <v>663236595.65999997</v>
      </c>
      <c r="C2188" s="3">
        <v>2239808567.9000001</v>
      </c>
      <c r="D2188" s="3">
        <v>1267392417.98</v>
      </c>
      <c r="E2188" s="3">
        <v>34473638.450000003</v>
      </c>
      <c r="F2188" s="3">
        <v>1196636014.6499999</v>
      </c>
      <c r="G2188" s="3">
        <v>1540075758.5799999</v>
      </c>
      <c r="H2188" s="3">
        <v>333848974.33000004</v>
      </c>
      <c r="J2188" s="4"/>
    </row>
    <row r="2189" spans="1:10">
      <c r="A2189" s="4">
        <v>45187</v>
      </c>
      <c r="B2189" s="3">
        <v>659598724.77999997</v>
      </c>
      <c r="C2189" s="3">
        <v>2230110835.77</v>
      </c>
      <c r="D2189" s="3">
        <v>1262416361.1900001</v>
      </c>
      <c r="E2189" s="3">
        <v>34448778.25</v>
      </c>
      <c r="F2189" s="3">
        <v>1192380892.5700002</v>
      </c>
      <c r="G2189" s="3">
        <v>1535002823.0999999</v>
      </c>
      <c r="H2189" s="3">
        <v>333620749.30000001</v>
      </c>
      <c r="J2189" s="4"/>
    </row>
    <row r="2190" spans="1:10">
      <c r="A2190" s="4">
        <v>45188</v>
      </c>
      <c r="B2190" s="3">
        <v>658857051.19000006</v>
      </c>
      <c r="C2190" s="3">
        <v>2227126765.4300003</v>
      </c>
      <c r="D2190" s="3">
        <v>1260063334.96</v>
      </c>
      <c r="E2190" s="3">
        <v>34467923.890000001</v>
      </c>
      <c r="F2190" s="3">
        <v>1190369859.9000001</v>
      </c>
      <c r="G2190" s="3">
        <v>1532046334.23</v>
      </c>
      <c r="H2190" s="3">
        <v>333762351.38999999</v>
      </c>
      <c r="J2190" s="4"/>
    </row>
    <row r="2191" spans="1:10">
      <c r="A2191" s="4">
        <v>45189</v>
      </c>
      <c r="B2191" s="3">
        <v>655897937.55999994</v>
      </c>
      <c r="C2191" s="3">
        <v>2221987461.21</v>
      </c>
      <c r="D2191" s="3">
        <v>1259423228.27</v>
      </c>
      <c r="E2191" s="3">
        <v>34537069.829999998</v>
      </c>
      <c r="F2191" s="3">
        <v>1189722468.51</v>
      </c>
      <c r="G2191" s="3">
        <v>1533990890.5699999</v>
      </c>
      <c r="H2191" s="3">
        <v>334115056.48000002</v>
      </c>
      <c r="J2191" s="4"/>
    </row>
    <row r="2192" spans="1:10">
      <c r="A2192" s="4">
        <v>45190</v>
      </c>
      <c r="B2192" s="3">
        <v>648380844.70000005</v>
      </c>
      <c r="C2192" s="3">
        <v>2201326878.23</v>
      </c>
      <c r="D2192" s="3">
        <v>1249979418.3500001</v>
      </c>
      <c r="E2192" s="3">
        <v>34459836.019999996</v>
      </c>
      <c r="F2192" s="3">
        <v>1182398229.0200002</v>
      </c>
      <c r="G2192" s="3">
        <v>1526994982.03</v>
      </c>
      <c r="H2192" s="3">
        <v>333054398.63999999</v>
      </c>
      <c r="J2192" s="4"/>
    </row>
    <row r="2193" spans="1:10">
      <c r="A2193" s="4">
        <v>45191</v>
      </c>
      <c r="B2193" s="3">
        <v>648955508.80999994</v>
      </c>
      <c r="C2193" s="3">
        <v>2197260956.1399999</v>
      </c>
      <c r="D2193" s="3">
        <v>1246985341.8999999</v>
      </c>
      <c r="E2193" s="3">
        <v>34481440.170000002</v>
      </c>
      <c r="F2193" s="3">
        <v>1180185815.79</v>
      </c>
      <c r="G2193" s="3">
        <v>1523559936.1500001</v>
      </c>
      <c r="H2193" s="3">
        <v>332918634.41999996</v>
      </c>
      <c r="J2193" s="4"/>
    </row>
    <row r="2194" spans="1:10">
      <c r="A2194" s="4">
        <v>45194</v>
      </c>
      <c r="B2194" s="3">
        <v>651342491.20000005</v>
      </c>
      <c r="C2194" s="3">
        <v>2199094373.3300004</v>
      </c>
      <c r="D2194" s="3">
        <v>1247834472.1300001</v>
      </c>
      <c r="E2194" s="3">
        <v>34552598.590000004</v>
      </c>
      <c r="F2194" s="3">
        <v>1178879119.1700001</v>
      </c>
      <c r="G2194" s="3">
        <v>1518755016.1399999</v>
      </c>
      <c r="H2194" s="3">
        <v>332878349.26999998</v>
      </c>
      <c r="J2194" s="4"/>
    </row>
    <row r="2195" spans="1:10">
      <c r="A2195" s="4">
        <v>45195</v>
      </c>
      <c r="B2195" s="3">
        <v>644699255.83999991</v>
      </c>
      <c r="C2195" s="3">
        <v>2181432584.27</v>
      </c>
      <c r="D2195" s="3">
        <v>1239281860.5699999</v>
      </c>
      <c r="E2195" s="3">
        <v>34427077.109999999</v>
      </c>
      <c r="F2195" s="3">
        <v>1172792454</v>
      </c>
      <c r="G2195" s="3">
        <v>1513693648.8599999</v>
      </c>
      <c r="H2195" s="3">
        <v>332712215.25</v>
      </c>
      <c r="J2195" s="4"/>
    </row>
    <row r="2196" spans="1:10">
      <c r="A2196" s="4">
        <v>45196</v>
      </c>
      <c r="B2196" s="3">
        <v>647577736.34000003</v>
      </c>
      <c r="C2196" s="3">
        <v>2185495914.48</v>
      </c>
      <c r="D2196" s="3">
        <v>1240398091.55</v>
      </c>
      <c r="E2196" s="3">
        <v>34490888.119999997</v>
      </c>
      <c r="F2196" s="3">
        <v>1172522678.1400001</v>
      </c>
      <c r="G2196" s="3">
        <v>1510538987.1499999</v>
      </c>
      <c r="H2196" s="3">
        <v>332583539.72000003</v>
      </c>
      <c r="J2196" s="4"/>
    </row>
    <row r="2197" spans="1:10">
      <c r="A2197" s="4">
        <v>45197</v>
      </c>
      <c r="B2197" s="3">
        <v>647231124.19000006</v>
      </c>
      <c r="C2197" s="3">
        <v>2180058762.5599999</v>
      </c>
      <c r="D2197" s="3">
        <v>1237684114.23</v>
      </c>
      <c r="E2197" s="3">
        <v>34423899.939999998</v>
      </c>
      <c r="F2197" s="3">
        <v>1168285405</v>
      </c>
      <c r="G2197" s="3">
        <v>1502886725.97</v>
      </c>
      <c r="H2197" s="3">
        <v>331982519.55000001</v>
      </c>
      <c r="J2197" s="4"/>
    </row>
    <row r="2198" spans="1:10">
      <c r="A2198" s="4">
        <v>45198</v>
      </c>
      <c r="B2198" s="3">
        <v>647486136.53999996</v>
      </c>
      <c r="C2198" s="3">
        <v>2184784281.4299998</v>
      </c>
      <c r="D2198" s="3">
        <v>1238642197.0900002</v>
      </c>
      <c r="E2198" s="3">
        <v>34523263.670000002</v>
      </c>
      <c r="F2198" s="3">
        <v>1171264744.98</v>
      </c>
      <c r="G2198" s="3">
        <v>1508659534.21</v>
      </c>
      <c r="H2198" s="3">
        <v>332870855.61000001</v>
      </c>
      <c r="J2198" s="4"/>
    </row>
    <row r="2199" spans="1:10">
      <c r="A2199" s="4">
        <v>45201</v>
      </c>
      <c r="B2199" s="3">
        <v>647926428.33999991</v>
      </c>
      <c r="C2199" s="3">
        <v>2181076620.9499998</v>
      </c>
      <c r="D2199" s="3">
        <v>1236389483.03</v>
      </c>
      <c r="E2199" s="3">
        <v>34529473.799999997</v>
      </c>
      <c r="F2199" s="3">
        <v>1168419087.3800001</v>
      </c>
      <c r="G2199" s="3">
        <v>1502681915.3799999</v>
      </c>
      <c r="H2199" s="3">
        <v>332814150.75999999</v>
      </c>
      <c r="J2199" s="4"/>
    </row>
    <row r="2200" spans="1:10">
      <c r="A2200" s="4">
        <v>45202</v>
      </c>
      <c r="B2200" s="3">
        <v>640536782.10000002</v>
      </c>
      <c r="C2200" s="3">
        <v>2160659906.79</v>
      </c>
      <c r="D2200" s="3">
        <v>1226506734.5400002</v>
      </c>
      <c r="E2200" s="3">
        <v>34444489.740000002</v>
      </c>
      <c r="F2200" s="3">
        <v>1159853702.1700001</v>
      </c>
      <c r="G2200" s="3">
        <v>1493650661.8099999</v>
      </c>
      <c r="H2200" s="3">
        <v>332857155.62</v>
      </c>
      <c r="J2200" s="4"/>
    </row>
    <row r="2201" spans="1:10">
      <c r="A2201" s="4">
        <v>45203</v>
      </c>
      <c r="B2201" s="3">
        <v>642473308.20000005</v>
      </c>
      <c r="C2201" s="3">
        <v>2167694229.1999998</v>
      </c>
      <c r="D2201" s="3">
        <v>1229718831.4800003</v>
      </c>
      <c r="E2201" s="3">
        <v>34553853.700000003</v>
      </c>
      <c r="F2201" s="3">
        <v>1162667946.9299998</v>
      </c>
      <c r="G2201" s="3">
        <v>1497849112.26</v>
      </c>
      <c r="H2201" s="3">
        <v>332894553.97000003</v>
      </c>
      <c r="J2201" s="4"/>
    </row>
    <row r="2202" spans="1:10">
      <c r="A2202" s="4">
        <v>45204</v>
      </c>
      <c r="B2202" s="3">
        <v>642104947.6400001</v>
      </c>
      <c r="C2202" s="3">
        <v>2167787476.4300003</v>
      </c>
      <c r="D2202" s="3">
        <v>1229484890.3599999</v>
      </c>
      <c r="E2202" s="3">
        <v>34739767.460000001</v>
      </c>
      <c r="F2202" s="3">
        <v>1162237445.8599999</v>
      </c>
      <c r="G2202" s="3">
        <v>1498547832</v>
      </c>
      <c r="H2202" s="3">
        <v>332660410.36000001</v>
      </c>
      <c r="J2202" s="4"/>
    </row>
    <row r="2203" spans="1:10">
      <c r="A2203" s="4">
        <v>45205</v>
      </c>
      <c r="B2203" s="3">
        <v>643978595</v>
      </c>
      <c r="C2203" s="3">
        <v>2171694994.1900001</v>
      </c>
      <c r="D2203" s="3">
        <v>1230805418.9099998</v>
      </c>
      <c r="E2203" s="3">
        <v>34860692.490000002</v>
      </c>
      <c r="F2203" s="3">
        <v>1162475809.49</v>
      </c>
      <c r="G2203" s="3">
        <v>1497340421.95</v>
      </c>
      <c r="H2203" s="3">
        <v>332993487.98000002</v>
      </c>
      <c r="J2203" s="4"/>
    </row>
    <row r="2204" spans="1:10">
      <c r="A2204" s="4">
        <v>45208</v>
      </c>
      <c r="B2204" s="3">
        <v>644538063.44999993</v>
      </c>
      <c r="C2204" s="3">
        <v>2177735354.8299999</v>
      </c>
      <c r="D2204" s="3">
        <v>1233366074.1999998</v>
      </c>
      <c r="E2204" s="3">
        <v>34977809.519999996</v>
      </c>
      <c r="F2204" s="3">
        <v>1166123881.8700001</v>
      </c>
      <c r="G2204" s="3">
        <v>1503658811.6799998</v>
      </c>
      <c r="H2204" s="3">
        <v>333100965.69999999</v>
      </c>
      <c r="J2204" s="4"/>
    </row>
    <row r="2205" spans="1:10">
      <c r="A2205" s="4">
        <v>45209</v>
      </c>
      <c r="B2205" s="3">
        <v>649602488.14999998</v>
      </c>
      <c r="C2205" s="3">
        <v>2191108156.1799998</v>
      </c>
      <c r="D2205" s="3">
        <v>1239105092.4100001</v>
      </c>
      <c r="E2205" s="3">
        <v>35138743.57</v>
      </c>
      <c r="F2205" s="3">
        <v>1170392391.4499998</v>
      </c>
      <c r="G2205" s="3">
        <v>1506543765.5</v>
      </c>
      <c r="H2205" s="3">
        <v>333199014.42000002</v>
      </c>
      <c r="J2205" s="4"/>
    </row>
    <row r="2206" spans="1:10">
      <c r="A2206" s="4">
        <v>45210</v>
      </c>
      <c r="B2206" s="3">
        <v>649249383.34000003</v>
      </c>
      <c r="C2206" s="3">
        <v>2193651951.3800001</v>
      </c>
      <c r="D2206" s="3">
        <v>1236782390.4599998</v>
      </c>
      <c r="E2206" s="3">
        <v>35208096.329999998</v>
      </c>
      <c r="F2206" s="3">
        <v>1172622673.5300002</v>
      </c>
      <c r="G2206" s="3">
        <v>1511255044.72</v>
      </c>
      <c r="H2206" s="3">
        <v>333387056.06999999</v>
      </c>
      <c r="J2206" s="4"/>
    </row>
    <row r="2207" spans="1:10">
      <c r="A2207" s="4">
        <v>45211</v>
      </c>
      <c r="B2207" s="3">
        <v>649006984.47000003</v>
      </c>
      <c r="C2207" s="3">
        <v>2188893346.23</v>
      </c>
      <c r="D2207" s="3">
        <v>1233646141.8299999</v>
      </c>
      <c r="E2207" s="3">
        <v>35137249.810000002</v>
      </c>
      <c r="F2207" s="3">
        <v>1168753761.8300002</v>
      </c>
      <c r="G2207" s="3">
        <v>1504609651.01</v>
      </c>
      <c r="H2207" s="3">
        <v>332924603.04000002</v>
      </c>
      <c r="J2207" s="4"/>
    </row>
    <row r="2208" spans="1:10">
      <c r="A2208" s="4">
        <v>45212</v>
      </c>
      <c r="B2208" s="3">
        <v>646335288.07000005</v>
      </c>
      <c r="C2208" s="3">
        <v>2183395980.75</v>
      </c>
      <c r="D2208" s="3">
        <v>1231500780</v>
      </c>
      <c r="E2208" s="3">
        <v>35197528.890000001</v>
      </c>
      <c r="F2208" s="3">
        <v>1167583003.45</v>
      </c>
      <c r="G2208" s="3">
        <v>1504499326.0599999</v>
      </c>
      <c r="H2208" s="3">
        <v>333338948.57999998</v>
      </c>
      <c r="J2208" s="4"/>
    </row>
    <row r="2209" spans="1:10">
      <c r="A2209" s="4">
        <v>45215</v>
      </c>
      <c r="B2209" s="3">
        <v>647286733.73000002</v>
      </c>
      <c r="C2209" s="3">
        <v>2183641539.54</v>
      </c>
      <c r="D2209" s="3">
        <v>1231654900.9100001</v>
      </c>
      <c r="E2209" s="3">
        <v>35272990.140000001</v>
      </c>
      <c r="F2209" s="3">
        <v>1165501738.8099999</v>
      </c>
      <c r="G2209" s="3">
        <v>1501444051.1300001</v>
      </c>
      <c r="H2209" s="3">
        <v>333753354.17000002</v>
      </c>
      <c r="J2209" s="4"/>
    </row>
    <row r="2210" spans="1:10">
      <c r="A2210" s="4">
        <v>45216</v>
      </c>
      <c r="B2210" s="3">
        <v>646455692.63999999</v>
      </c>
      <c r="C2210" s="3">
        <v>2177051455.0799999</v>
      </c>
      <c r="D2210" s="3">
        <v>1228773136.3800001</v>
      </c>
      <c r="E2210" s="3">
        <v>35175218.390000001</v>
      </c>
      <c r="F2210" s="3">
        <v>1160147100.8400002</v>
      </c>
      <c r="G2210" s="3">
        <v>1493357256.53</v>
      </c>
      <c r="H2210" s="3">
        <v>333480158.68000001</v>
      </c>
      <c r="J2210" s="4"/>
    </row>
    <row r="2211" spans="1:10">
      <c r="A2211" s="4">
        <v>45217</v>
      </c>
      <c r="B2211" s="3">
        <v>642078855.47000003</v>
      </c>
      <c r="C2211" s="3">
        <v>2163111509.3699999</v>
      </c>
      <c r="D2211" s="3">
        <v>1223519117.0799999</v>
      </c>
      <c r="E2211" s="3">
        <v>34995066.780000001</v>
      </c>
      <c r="F2211" s="3">
        <v>1154142707.6199999</v>
      </c>
      <c r="G2211" s="3">
        <v>1486462654.3899999</v>
      </c>
      <c r="H2211" s="3">
        <v>333614154.35000002</v>
      </c>
      <c r="J2211" s="4"/>
    </row>
    <row r="2212" spans="1:10">
      <c r="A2212" s="4">
        <v>45218</v>
      </c>
      <c r="B2212" s="3">
        <v>634872138.05999994</v>
      </c>
      <c r="C2212" s="3">
        <v>2146761308.8600001</v>
      </c>
      <c r="D2212" s="3">
        <v>1214889862.0799999</v>
      </c>
      <c r="E2212" s="3">
        <v>34902269.630000003</v>
      </c>
      <c r="F2212" s="3">
        <v>1149110829.1500001</v>
      </c>
      <c r="G2212" s="3">
        <v>1484392128.3099999</v>
      </c>
      <c r="H2212" s="3">
        <v>333358185.63</v>
      </c>
      <c r="J2212" s="4"/>
    </row>
    <row r="2213" spans="1:10">
      <c r="A2213" s="4">
        <v>45219</v>
      </c>
      <c r="B2213" s="3">
        <v>628235320.24000001</v>
      </c>
      <c r="C2213" s="3">
        <v>2132183177.8</v>
      </c>
      <c r="D2213" s="3">
        <v>1208087947.8700001</v>
      </c>
      <c r="E2213" s="3">
        <v>34834684.32</v>
      </c>
      <c r="F2213" s="3">
        <v>1145629835.75</v>
      </c>
      <c r="G2213" s="3">
        <v>1483862423.6900001</v>
      </c>
      <c r="H2213" s="3">
        <v>333709141.07999998</v>
      </c>
      <c r="J2213" s="4"/>
    </row>
    <row r="2214" spans="1:10">
      <c r="A2214" s="4">
        <v>45222</v>
      </c>
      <c r="B2214" s="3">
        <v>623429702.82999992</v>
      </c>
      <c r="C2214" s="3">
        <v>2123870866.6800001</v>
      </c>
      <c r="D2214" s="3">
        <v>1202657563.3199999</v>
      </c>
      <c r="E2214" s="3">
        <v>34764449.960000001</v>
      </c>
      <c r="F2214" s="3">
        <v>1143526651.5599999</v>
      </c>
      <c r="G2214" s="3">
        <v>1484441144.3399999</v>
      </c>
      <c r="H2214" s="3">
        <v>334511830.48000002</v>
      </c>
      <c r="J2214" s="4"/>
    </row>
    <row r="2215" spans="1:10">
      <c r="A2215" s="4">
        <v>45223</v>
      </c>
      <c r="B2215" s="3">
        <v>628685317.96999991</v>
      </c>
      <c r="C2215" s="3">
        <v>2137161377.6999998</v>
      </c>
      <c r="D2215" s="3">
        <v>1209552365.47</v>
      </c>
      <c r="E2215" s="3">
        <v>34954253.339999996</v>
      </c>
      <c r="F2215" s="3">
        <v>1146700538.2800002</v>
      </c>
      <c r="G2215" s="3">
        <v>1487444398.8500001</v>
      </c>
      <c r="H2215" s="3">
        <v>335163470.07999998</v>
      </c>
      <c r="J2215" s="4"/>
    </row>
    <row r="2216" spans="1:10">
      <c r="A2216" s="4">
        <v>45224</v>
      </c>
      <c r="B2216" s="3">
        <v>622049321.83999991</v>
      </c>
      <c r="C2216" s="3">
        <v>2117439469.3299999</v>
      </c>
      <c r="D2216" s="3">
        <v>1201549724.5600002</v>
      </c>
      <c r="E2216" s="3">
        <v>34815568.810000002</v>
      </c>
      <c r="F2216" s="3">
        <v>1138794265.27</v>
      </c>
      <c r="G2216" s="3">
        <v>1479793138.9100001</v>
      </c>
      <c r="H2216" s="3">
        <v>335394275.68000001</v>
      </c>
      <c r="J2216" s="4"/>
    </row>
    <row r="2217" spans="1:10">
      <c r="A2217" s="4">
        <v>45225</v>
      </c>
      <c r="B2217" s="3">
        <v>620205899.58000004</v>
      </c>
      <c r="C2217" s="3">
        <v>2114339037.97</v>
      </c>
      <c r="D2217" s="3">
        <v>1198810175.99</v>
      </c>
      <c r="E2217" s="3">
        <v>34837779.329999998</v>
      </c>
      <c r="F2217" s="3">
        <v>1138328012.6399999</v>
      </c>
      <c r="G2217" s="3">
        <v>1480347648.3900001</v>
      </c>
      <c r="H2217" s="3">
        <v>335484778.66999996</v>
      </c>
      <c r="J2217" s="4"/>
    </row>
    <row r="2218" spans="1:10">
      <c r="A2218" s="4">
        <v>45226</v>
      </c>
      <c r="B2218" s="3">
        <v>616707079.75</v>
      </c>
      <c r="C2218" s="3">
        <v>2107535808.45</v>
      </c>
      <c r="D2218" s="3">
        <v>1194075589.9000001</v>
      </c>
      <c r="E2218" s="3">
        <v>35284366.849999994</v>
      </c>
      <c r="F2218" s="3">
        <v>1136237070.6799998</v>
      </c>
      <c r="G2218" s="3">
        <v>1480246795.77</v>
      </c>
      <c r="H2218" s="3">
        <v>335872190.58000004</v>
      </c>
      <c r="J2218" s="4"/>
    </row>
    <row r="2219" spans="1:10">
      <c r="A2219" s="4">
        <v>45229</v>
      </c>
      <c r="B2219" s="3">
        <v>617641643.36000001</v>
      </c>
      <c r="C2219" s="3">
        <v>2110994349.1499999</v>
      </c>
      <c r="D2219" s="3">
        <v>1196466215.8499999</v>
      </c>
      <c r="E2219" s="3">
        <v>35405210.859999999</v>
      </c>
      <c r="F2219" s="3">
        <v>1137786471.6100001</v>
      </c>
      <c r="G2219" s="3">
        <v>1482626135.4300001</v>
      </c>
      <c r="H2219" s="3">
        <v>336448185.50999999</v>
      </c>
      <c r="J2219" s="4"/>
    </row>
    <row r="2220" spans="1:10">
      <c r="A2220" s="4">
        <v>45230</v>
      </c>
      <c r="B2220" s="3">
        <v>623165525.53999996</v>
      </c>
      <c r="C2220" s="3">
        <v>2122793755.04</v>
      </c>
      <c r="D2220" s="3">
        <v>1204010379.6300001</v>
      </c>
      <c r="E2220" s="3">
        <v>35524526.75</v>
      </c>
      <c r="F2220" s="3">
        <v>1140640709.6899998</v>
      </c>
      <c r="G2220" s="3">
        <v>1483893582.6300001</v>
      </c>
      <c r="H2220" s="3">
        <v>336525918.88999999</v>
      </c>
      <c r="J2220" s="4"/>
    </row>
    <row r="2221" spans="1:10">
      <c r="A2221" s="4">
        <v>45232</v>
      </c>
      <c r="B2221" s="3">
        <v>636123794.38</v>
      </c>
      <c r="C2221" s="3">
        <v>2159295251.3299999</v>
      </c>
      <c r="D2221" s="3">
        <v>1221926177.2199998</v>
      </c>
      <c r="E2221" s="3">
        <v>35948716.68</v>
      </c>
      <c r="F2221" s="3">
        <v>1153541180.8900001</v>
      </c>
      <c r="G2221" s="3">
        <v>1496377178.73</v>
      </c>
      <c r="H2221" s="3">
        <v>336743244.43000001</v>
      </c>
      <c r="J2221" s="4"/>
    </row>
    <row r="2222" spans="1:10">
      <c r="A2222" s="4">
        <v>45233</v>
      </c>
      <c r="B2222" s="3">
        <v>638927225.31000006</v>
      </c>
      <c r="C2222" s="3">
        <v>2171295585.6399999</v>
      </c>
      <c r="D2222" s="3">
        <v>1225593412.7</v>
      </c>
      <c r="E2222" s="3">
        <v>36186272.299999997</v>
      </c>
      <c r="F2222" s="3">
        <v>1158768428.4399998</v>
      </c>
      <c r="G2222" s="3">
        <v>1504400758.1599998</v>
      </c>
      <c r="H2222" s="3">
        <v>336781289.24000001</v>
      </c>
      <c r="J2222" s="4"/>
    </row>
    <row r="2223" spans="1:10">
      <c r="A2223" s="4">
        <v>45236</v>
      </c>
      <c r="B2223" s="3">
        <v>639437801.22000003</v>
      </c>
      <c r="C2223" s="3">
        <v>2165674403.4000001</v>
      </c>
      <c r="D2223" s="3">
        <v>1222906970.8599999</v>
      </c>
      <c r="E2223" s="3">
        <v>36138345.879999995</v>
      </c>
      <c r="F2223" s="3">
        <v>1153983950.03</v>
      </c>
      <c r="G2223" s="3">
        <v>1495752718.28</v>
      </c>
      <c r="H2223" s="3">
        <v>336713707.06999999</v>
      </c>
      <c r="J2223" s="4"/>
    </row>
    <row r="2224" spans="1:10">
      <c r="A2224" s="4">
        <v>45237</v>
      </c>
      <c r="B2224" s="3">
        <v>640987619.75</v>
      </c>
      <c r="C2224" s="3">
        <v>2175271789.0999999</v>
      </c>
      <c r="D2224" s="3">
        <v>1227359915.6800001</v>
      </c>
      <c r="E2224" s="3">
        <v>36449063.380000003</v>
      </c>
      <c r="F2224" s="3">
        <v>1157988070.6500001</v>
      </c>
      <c r="G2224" s="3">
        <v>1502635793.5400002</v>
      </c>
      <c r="H2224" s="3">
        <v>337439190.38</v>
      </c>
      <c r="J2224" s="4"/>
    </row>
    <row r="2225" spans="1:10">
      <c r="A2225" s="4">
        <v>45238</v>
      </c>
      <c r="B2225" s="3">
        <v>640434855.22000003</v>
      </c>
      <c r="C2225" s="3">
        <v>2176360655.2600002</v>
      </c>
      <c r="D2225" s="3">
        <v>1226790388.76</v>
      </c>
      <c r="E2225" s="3">
        <v>36576176.93</v>
      </c>
      <c r="F2225" s="3">
        <v>1159242036.1300001</v>
      </c>
      <c r="G2225" s="3">
        <v>1506452797.6000001</v>
      </c>
      <c r="H2225" s="3">
        <v>337421716.34000003</v>
      </c>
      <c r="J2225" s="4"/>
    </row>
    <row r="2226" spans="1:10">
      <c r="A2226" s="4">
        <v>45239</v>
      </c>
      <c r="B2226" s="3">
        <v>639248632.63999987</v>
      </c>
      <c r="C2226" s="3">
        <v>2170598248.98</v>
      </c>
      <c r="D2226" s="3">
        <v>1223217480.0699999</v>
      </c>
      <c r="E2226" s="3">
        <v>36556627.230000004</v>
      </c>
      <c r="F2226" s="3">
        <v>1156526583.96</v>
      </c>
      <c r="G2226" s="3">
        <v>1502563561.1100001</v>
      </c>
      <c r="H2226" s="3">
        <v>337612954.81999999</v>
      </c>
      <c r="J2226" s="4"/>
    </row>
    <row r="2227" spans="1:10">
      <c r="A2227" s="4">
        <v>45240</v>
      </c>
      <c r="B2227" s="3">
        <v>644291385.07000005</v>
      </c>
      <c r="C2227" s="3">
        <v>2177115550.4400001</v>
      </c>
      <c r="D2227" s="3">
        <v>1225368379.9499998</v>
      </c>
      <c r="E2227" s="3">
        <v>36658351.980000004</v>
      </c>
      <c r="F2227" s="3">
        <v>1156483444.1399999</v>
      </c>
      <c r="G2227" s="3">
        <v>1498081101.4000001</v>
      </c>
      <c r="H2227" s="3">
        <v>337333900.18000001</v>
      </c>
      <c r="J2227" s="4"/>
    </row>
    <row r="2228" spans="1:10">
      <c r="A2228" s="4">
        <v>45243</v>
      </c>
      <c r="B2228" s="3">
        <v>643235978.12</v>
      </c>
      <c r="C2228" s="3">
        <v>2174630074.8000002</v>
      </c>
      <c r="D2228" s="3">
        <v>1223661736.8799999</v>
      </c>
      <c r="E2228" s="3">
        <v>36628211.890000001</v>
      </c>
      <c r="F2228" s="3">
        <v>1155829257.51</v>
      </c>
      <c r="G2228" s="3">
        <v>1498097613.22</v>
      </c>
      <c r="H2228" s="3">
        <v>337795993.08999997</v>
      </c>
      <c r="J2228" s="4"/>
    </row>
    <row r="2229" spans="1:10">
      <c r="A2229" s="4">
        <v>45244</v>
      </c>
      <c r="B2229" s="3">
        <v>649422745.60000002</v>
      </c>
      <c r="C2229" s="3">
        <v>2196018737.2800002</v>
      </c>
      <c r="D2229" s="3">
        <v>1233334533.8799999</v>
      </c>
      <c r="E2229" s="3">
        <v>36962460.509999998</v>
      </c>
      <c r="F2229" s="3">
        <v>1165253570.3999999</v>
      </c>
      <c r="G2229" s="3">
        <v>1509622532.26</v>
      </c>
      <c r="H2229" s="3">
        <v>337973702.89999998</v>
      </c>
      <c r="J2229" s="4"/>
    </row>
    <row r="2230" spans="1:10">
      <c r="A2230" s="4">
        <v>45245</v>
      </c>
      <c r="B2230" s="3">
        <v>653166653.76999998</v>
      </c>
      <c r="C2230" s="3">
        <v>2199225301.1199999</v>
      </c>
      <c r="D2230" s="3">
        <v>1235452133.8600001</v>
      </c>
      <c r="E2230" s="3">
        <v>36986854.57</v>
      </c>
      <c r="F2230" s="3">
        <v>1164961158.9000001</v>
      </c>
      <c r="G2230" s="3">
        <v>1506338316.27</v>
      </c>
      <c r="H2230" s="3">
        <v>338203439.5</v>
      </c>
      <c r="J2230" s="4"/>
    </row>
    <row r="2231" spans="1:10">
      <c r="A2231" s="4">
        <v>45246</v>
      </c>
      <c r="B2231" s="3">
        <v>650419537.47000003</v>
      </c>
      <c r="C2231" s="3">
        <v>2196312966.6300001</v>
      </c>
      <c r="D2231" s="3">
        <v>1233274156.0899999</v>
      </c>
      <c r="E2231" s="3">
        <v>37077864.659999996</v>
      </c>
      <c r="F2231" s="3">
        <v>1165828715.6700001</v>
      </c>
      <c r="G2231" s="3">
        <v>1509917303.1899998</v>
      </c>
      <c r="H2231" s="3">
        <v>338597764.45000005</v>
      </c>
      <c r="J2231" s="4"/>
    </row>
    <row r="2232" spans="1:10">
      <c r="A2232" s="4">
        <v>45247</v>
      </c>
      <c r="B2232" s="3">
        <v>651328191.49000001</v>
      </c>
      <c r="C2232" s="3">
        <v>2202963828.4700003</v>
      </c>
      <c r="D2232" s="3">
        <v>1236245337.27</v>
      </c>
      <c r="E2232" s="3">
        <v>37150786.009999998</v>
      </c>
      <c r="F2232" s="3">
        <v>1167112710.5800002</v>
      </c>
      <c r="G2232" s="3">
        <v>1509911384.9100001</v>
      </c>
      <c r="H2232" s="3">
        <v>339053364.56999999</v>
      </c>
      <c r="J2232" s="4"/>
    </row>
    <row r="2233" spans="1:10">
      <c r="A2233" s="4">
        <v>45250</v>
      </c>
      <c r="B2233" s="3">
        <v>649560147.70000005</v>
      </c>
      <c r="C2233" s="3">
        <v>2203160514.8699999</v>
      </c>
      <c r="D2233" s="3">
        <v>1235433909.0899999</v>
      </c>
      <c r="E2233" s="3">
        <v>37155569.969999999</v>
      </c>
      <c r="F2233" s="3">
        <v>1166614341.95</v>
      </c>
      <c r="G2233" s="3">
        <v>1508699642.8799999</v>
      </c>
      <c r="H2233" s="3">
        <v>339035322.42000002</v>
      </c>
      <c r="J2233" s="4"/>
    </row>
    <row r="2234" spans="1:10">
      <c r="A2234" s="4">
        <v>45251</v>
      </c>
      <c r="B2234" s="3">
        <v>648267809.07000005</v>
      </c>
      <c r="C2234" s="3">
        <v>2202368662.1900001</v>
      </c>
      <c r="D2234" s="3">
        <v>1234927816.4400001</v>
      </c>
      <c r="E2234" s="3">
        <v>37231058.269999996</v>
      </c>
      <c r="F2234" s="3">
        <v>1167362108.2399998</v>
      </c>
      <c r="G2234" s="3">
        <v>1510858984.8</v>
      </c>
      <c r="H2234" s="3">
        <v>339474380.67000002</v>
      </c>
      <c r="J2234" s="4"/>
    </row>
    <row r="2235" spans="1:10">
      <c r="A2235" s="4">
        <v>45252</v>
      </c>
      <c r="B2235" s="3">
        <v>651826215.84000003</v>
      </c>
      <c r="C2235" s="3">
        <v>2210209689.23</v>
      </c>
      <c r="D2235" s="3">
        <v>1239093775.4200001</v>
      </c>
      <c r="E2235" s="3">
        <v>37383056.740000002</v>
      </c>
      <c r="F2235" s="3">
        <v>1169460898.9300001</v>
      </c>
      <c r="G2235" s="3">
        <v>1511980117.53</v>
      </c>
      <c r="H2235" s="3">
        <v>339430962.16999996</v>
      </c>
      <c r="J2235" s="4"/>
    </row>
    <row r="2236" spans="1:10">
      <c r="A2236" s="4">
        <v>45253</v>
      </c>
      <c r="B2236" s="3">
        <v>650873237.66000009</v>
      </c>
      <c r="C2236" s="3">
        <v>2203330538.3499999</v>
      </c>
      <c r="D2236" s="3">
        <v>1235518572.8599999</v>
      </c>
      <c r="E2236" s="3">
        <v>37317826.980000004</v>
      </c>
      <c r="F2236" s="3">
        <v>1165601290.47</v>
      </c>
      <c r="G2236" s="3">
        <v>1506084205.4899998</v>
      </c>
      <c r="H2236" s="3">
        <v>339108144.63</v>
      </c>
      <c r="J2236" s="4"/>
    </row>
    <row r="2237" spans="1:10">
      <c r="A2237" s="4">
        <v>45254</v>
      </c>
      <c r="B2237" s="3">
        <v>650769687.55999994</v>
      </c>
      <c r="C2237" s="3">
        <v>2202206669.1799998</v>
      </c>
      <c r="D2237" s="3">
        <v>1235126323.4799998</v>
      </c>
      <c r="E2237" s="3">
        <v>37338708.019999996</v>
      </c>
      <c r="F2237" s="3">
        <v>1164463898.1600001</v>
      </c>
      <c r="G2237" s="3">
        <v>1504681431.71</v>
      </c>
      <c r="H2237" s="3">
        <v>339252521.34999996</v>
      </c>
      <c r="J2237" s="4"/>
    </row>
    <row r="2238" spans="1:10">
      <c r="A2238" s="4">
        <v>45257</v>
      </c>
      <c r="B2238" s="3">
        <v>650142307.47000003</v>
      </c>
      <c r="C2238" s="3">
        <v>2205684586.8099999</v>
      </c>
      <c r="D2238" s="3">
        <v>1235647389.3999999</v>
      </c>
      <c r="E2238" s="3">
        <v>37468433.109999999</v>
      </c>
      <c r="F2238" s="3">
        <v>1167543865.8599999</v>
      </c>
      <c r="G2238" s="3">
        <v>1510934819.3900001</v>
      </c>
      <c r="H2238" s="3">
        <v>339851641.96999997</v>
      </c>
      <c r="J2238" s="4"/>
    </row>
    <row r="2239" spans="1:10">
      <c r="A2239" s="4">
        <v>45258</v>
      </c>
      <c r="B2239" s="3">
        <v>647458102.77999997</v>
      </c>
      <c r="C2239" s="3">
        <v>2201183376.4000001</v>
      </c>
      <c r="D2239" s="3">
        <v>1232397843.78</v>
      </c>
      <c r="E2239" s="3">
        <v>37476293.82</v>
      </c>
      <c r="F2239" s="3">
        <v>1167155141.3</v>
      </c>
      <c r="G2239" s="3">
        <v>1512772505.9099998</v>
      </c>
      <c r="H2239" s="3">
        <v>340205196.60000002</v>
      </c>
      <c r="J2239" s="4"/>
    </row>
    <row r="2240" spans="1:10">
      <c r="A2240" s="4">
        <v>45259</v>
      </c>
      <c r="B2240" s="3">
        <v>650632856.72000003</v>
      </c>
      <c r="C2240" s="3">
        <v>2211797340.4000001</v>
      </c>
      <c r="D2240" s="3">
        <v>1236667603.5799999</v>
      </c>
      <c r="E2240" s="3">
        <v>37866405.32</v>
      </c>
      <c r="F2240" s="3">
        <v>1171599086.6000001</v>
      </c>
      <c r="G2240" s="3">
        <v>1518167831.3199999</v>
      </c>
      <c r="H2240" s="3">
        <v>340737526.73000002</v>
      </c>
      <c r="J2240" s="4"/>
    </row>
    <row r="2241" spans="1:10">
      <c r="A2241" s="4">
        <v>45260</v>
      </c>
      <c r="B2241" s="3">
        <v>655535208.25</v>
      </c>
      <c r="C2241" s="3">
        <v>2221819819.4299998</v>
      </c>
      <c r="D2241" s="3">
        <v>1242124837.53</v>
      </c>
      <c r="E2241" s="3">
        <v>38000827.700000003</v>
      </c>
      <c r="F2241" s="3">
        <v>1173699815.55</v>
      </c>
      <c r="G2241" s="3">
        <v>1517916762.0800002</v>
      </c>
      <c r="H2241" s="3">
        <v>340966186.97000003</v>
      </c>
      <c r="J2241" s="4"/>
    </row>
    <row r="2242" spans="1:10">
      <c r="A2242" s="4">
        <v>45261</v>
      </c>
      <c r="B2242" s="3">
        <v>663341958.18000007</v>
      </c>
      <c r="C2242" s="3">
        <v>2245870775.7400002</v>
      </c>
      <c r="D2242" s="3">
        <v>1253674461.51</v>
      </c>
      <c r="E2242" s="3">
        <v>38381543.620000005</v>
      </c>
      <c r="F2242" s="3">
        <v>1183059172.1700001</v>
      </c>
      <c r="G2242" s="3">
        <v>1527466630.5300002</v>
      </c>
      <c r="H2242" s="3">
        <v>341722013.38999999</v>
      </c>
      <c r="J2242" s="4"/>
    </row>
    <row r="2243" spans="1:10">
      <c r="A2243" s="4">
        <v>45264</v>
      </c>
      <c r="B2243" s="3">
        <v>661990214.70000005</v>
      </c>
      <c r="C2243" s="3">
        <v>2243241779.7199998</v>
      </c>
      <c r="D2243" s="3">
        <v>1253146229.8800001</v>
      </c>
      <c r="E2243" s="3">
        <v>38370773.089999996</v>
      </c>
      <c r="F2243" s="3">
        <v>1182178406.3999999</v>
      </c>
      <c r="G2243" s="3">
        <v>1527389297.26</v>
      </c>
      <c r="H2243" s="3">
        <v>341783307.48000002</v>
      </c>
      <c r="J2243" s="4"/>
    </row>
    <row r="2244" spans="1:10">
      <c r="A2244" s="4">
        <v>45265</v>
      </c>
      <c r="B2244" s="3">
        <v>660685172.30999994</v>
      </c>
      <c r="C2244" s="3">
        <v>2248646706.7800002</v>
      </c>
      <c r="D2244" s="3">
        <v>1254830262.6700001</v>
      </c>
      <c r="E2244" s="3">
        <v>38641476.010000005</v>
      </c>
      <c r="F2244" s="3">
        <v>1185849389.25</v>
      </c>
      <c r="G2244" s="3">
        <v>1534759039.3300002</v>
      </c>
      <c r="H2244" s="3">
        <v>342709257.69</v>
      </c>
      <c r="J2244" s="4"/>
    </row>
    <row r="2245" spans="1:10">
      <c r="A2245" s="4">
        <v>45266</v>
      </c>
      <c r="B2245" s="3">
        <v>663816063.24000001</v>
      </c>
      <c r="C2245" s="3">
        <v>2258654807.6399999</v>
      </c>
      <c r="D2245" s="3">
        <v>1259049505.26</v>
      </c>
      <c r="E2245" s="3">
        <v>38864404.450000003</v>
      </c>
      <c r="F2245" s="3">
        <v>1189642699.3699999</v>
      </c>
      <c r="G2245" s="3">
        <v>1539819896.28</v>
      </c>
      <c r="H2245" s="3">
        <v>342934697.31</v>
      </c>
      <c r="J2245" s="4"/>
    </row>
    <row r="2246" spans="1:10">
      <c r="A2246" s="4">
        <v>45267</v>
      </c>
      <c r="B2246" s="3">
        <v>666422862.15999997</v>
      </c>
      <c r="C2246" s="3">
        <v>2265967070.8500004</v>
      </c>
      <c r="D2246" s="3">
        <v>1263101936.0899999</v>
      </c>
      <c r="E2246" s="3">
        <v>38993036.280000001</v>
      </c>
      <c r="F2246" s="3">
        <v>1191876342.0700002</v>
      </c>
      <c r="G2246" s="3">
        <v>1541136046.02</v>
      </c>
      <c r="H2246" s="3">
        <v>343322951.62</v>
      </c>
      <c r="J2246" s="4"/>
    </row>
    <row r="2247" spans="1:10">
      <c r="A2247" s="4">
        <v>45271</v>
      </c>
      <c r="B2247" s="3">
        <v>671831700.42000008</v>
      </c>
      <c r="C2247" s="3">
        <v>2273177168.3999996</v>
      </c>
      <c r="D2247" s="3">
        <v>1267873979.7800002</v>
      </c>
      <c r="E2247" s="3">
        <v>39081159.57</v>
      </c>
      <c r="F2247" s="3">
        <v>1190658329.8599999</v>
      </c>
      <c r="G2247" s="3">
        <v>1535656763.8300002</v>
      </c>
      <c r="H2247" s="3">
        <v>342726299.38999999</v>
      </c>
      <c r="J2247" s="4"/>
    </row>
    <row r="2248" spans="1:10">
      <c r="A2248" s="4">
        <v>45272</v>
      </c>
      <c r="B2248" s="3">
        <v>671670309.63</v>
      </c>
      <c r="C2248" s="3">
        <v>2275591097.6799998</v>
      </c>
      <c r="D2248" s="3">
        <v>1267764048.8800001</v>
      </c>
      <c r="E2248" s="3">
        <v>39208605.089999996</v>
      </c>
      <c r="F2248" s="3">
        <v>1192215762.8700001</v>
      </c>
      <c r="G2248" s="3">
        <v>1538779821.8699999</v>
      </c>
      <c r="H2248" s="3">
        <v>342898432.38</v>
      </c>
      <c r="J2248" s="4"/>
    </row>
    <row r="2249" spans="1:10">
      <c r="A2249" s="4">
        <v>45273</v>
      </c>
      <c r="B2249" s="3">
        <v>677876745.58000004</v>
      </c>
      <c r="C2249" s="3">
        <v>2292720799.0099998</v>
      </c>
      <c r="D2249" s="3">
        <v>1275363931.4300001</v>
      </c>
      <c r="E2249" s="3">
        <v>39449842.579999998</v>
      </c>
      <c r="F2249" s="3">
        <v>1198446154.6700001</v>
      </c>
      <c r="G2249" s="3">
        <v>1544421693.3899999</v>
      </c>
      <c r="H2249" s="3">
        <v>343637563.39999998</v>
      </c>
      <c r="J2249" s="4"/>
    </row>
    <row r="2250" spans="1:10">
      <c r="A2250" s="4">
        <v>45274</v>
      </c>
      <c r="B2250" s="3">
        <v>676374372.83000004</v>
      </c>
      <c r="C2250" s="3">
        <v>2295723142.1600003</v>
      </c>
      <c r="D2250" s="3">
        <v>1275584209.2</v>
      </c>
      <c r="E2250" s="3">
        <v>39558428.140000001</v>
      </c>
      <c r="F2250" s="3">
        <v>1201412252.6300001</v>
      </c>
      <c r="G2250" s="3">
        <v>1550460982.8900001</v>
      </c>
      <c r="H2250" s="3">
        <v>344710370.94</v>
      </c>
      <c r="J2250" s="4"/>
    </row>
    <row r="2251" spans="1:10">
      <c r="A2251" s="4">
        <v>45275</v>
      </c>
      <c r="B2251" s="3">
        <v>679781577.51999998</v>
      </c>
      <c r="C2251" s="3">
        <v>2309822358.0999999</v>
      </c>
      <c r="D2251" s="3">
        <v>1280465092.0800002</v>
      </c>
      <c r="E2251" s="3">
        <v>39756960.850000001</v>
      </c>
      <c r="F2251" s="3">
        <v>1206551252.28</v>
      </c>
      <c r="G2251" s="3">
        <v>1556768743.1099999</v>
      </c>
      <c r="H2251" s="3">
        <v>344742067.50999999</v>
      </c>
      <c r="J2251" s="4"/>
    </row>
    <row r="2252" spans="1:10">
      <c r="A2252" s="4">
        <v>45278</v>
      </c>
      <c r="B2252" s="3">
        <v>678633926.55999994</v>
      </c>
      <c r="C2252" s="3">
        <v>2305829645.73</v>
      </c>
      <c r="D2252" s="3">
        <v>1277822843.47</v>
      </c>
      <c r="E2252" s="3">
        <v>39670524.910000004</v>
      </c>
      <c r="F2252" s="3">
        <v>1201275094.71</v>
      </c>
      <c r="G2252" s="3">
        <v>1553023491.0399997</v>
      </c>
      <c r="H2252" s="3">
        <v>344765742.79000002</v>
      </c>
      <c r="J2252" s="4"/>
    </row>
    <row r="2253" spans="1:10">
      <c r="A2253" s="4">
        <v>45279</v>
      </c>
      <c r="B2253" s="3">
        <v>678659184.86999989</v>
      </c>
      <c r="C2253" s="3">
        <v>2311676914.8699999</v>
      </c>
      <c r="D2253" s="3">
        <v>1280113380.74</v>
      </c>
      <c r="E2253" s="3">
        <v>39813227.710000001</v>
      </c>
      <c r="F2253" s="3">
        <v>1204409993.6299999</v>
      </c>
      <c r="G2253" s="3">
        <v>1558840066.0899999</v>
      </c>
      <c r="H2253" s="3">
        <v>344937923.52999997</v>
      </c>
      <c r="J2253" s="4"/>
    </row>
    <row r="2254" spans="1:10">
      <c r="A2254" s="4">
        <v>45280</v>
      </c>
      <c r="B2254" s="3">
        <v>674895857.10000002</v>
      </c>
      <c r="C2254" s="3">
        <v>2305448568.25</v>
      </c>
      <c r="D2254" s="3">
        <v>1276641828.5699999</v>
      </c>
      <c r="E2254" s="3">
        <v>39778499.640000001</v>
      </c>
      <c r="F2254" s="3">
        <v>1203343971.4200001</v>
      </c>
      <c r="G2254" s="3">
        <v>1560884325.78</v>
      </c>
      <c r="H2254" s="3">
        <v>345203670.60000002</v>
      </c>
      <c r="J2254" s="4"/>
    </row>
    <row r="2255" spans="1:10">
      <c r="A2255" s="4">
        <v>45281</v>
      </c>
      <c r="B2255" s="3">
        <v>678108007.63000011</v>
      </c>
      <c r="C2255" s="3">
        <v>2313318671.3299999</v>
      </c>
      <c r="D2255" s="3">
        <v>1279735165.8700001</v>
      </c>
      <c r="E2255" s="3">
        <v>39921349.460000001</v>
      </c>
      <c r="F2255" s="3">
        <v>1206004658.8899999</v>
      </c>
      <c r="G2255" s="3">
        <v>1562016672.4099998</v>
      </c>
      <c r="H2255" s="3">
        <v>345851273.38999999</v>
      </c>
      <c r="J2255" s="4"/>
    </row>
    <row r="2256" spans="1:10">
      <c r="A2256" s="4">
        <v>45282</v>
      </c>
      <c r="B2256" s="3">
        <v>679838071.16000009</v>
      </c>
      <c r="C2256" s="3">
        <v>2315795609.0800004</v>
      </c>
      <c r="D2256" s="3">
        <v>1281197463.9200001</v>
      </c>
      <c r="E2256" s="3">
        <v>40043939.879999995</v>
      </c>
      <c r="F2256" s="3">
        <v>1206672707.75</v>
      </c>
      <c r="G2256" s="3">
        <v>1562301475.1800001</v>
      </c>
      <c r="H2256" s="3">
        <v>346154963.28999996</v>
      </c>
      <c r="J2256" s="4"/>
    </row>
    <row r="2257" spans="1:10">
      <c r="A2257" s="4">
        <v>45287</v>
      </c>
      <c r="B2257" s="3">
        <v>677929583.42000008</v>
      </c>
      <c r="C2257" s="3">
        <v>2318941611.9199996</v>
      </c>
      <c r="D2257" s="3">
        <v>1282429805.1500001</v>
      </c>
      <c r="E2257" s="3">
        <v>40241958.109999999</v>
      </c>
      <c r="F2257" s="3">
        <v>1208648718.73</v>
      </c>
      <c r="G2257" s="3">
        <v>1566898737.8200002</v>
      </c>
      <c r="H2257" s="3">
        <v>346792840.23000002</v>
      </c>
      <c r="J2257" s="4"/>
    </row>
    <row r="2258" spans="1:10">
      <c r="A2258" s="4">
        <v>45288</v>
      </c>
      <c r="B2258" s="3">
        <v>678501552.53999996</v>
      </c>
      <c r="C2258" s="3">
        <v>2317095321.5799999</v>
      </c>
      <c r="D2258" s="3">
        <v>1282079505.45</v>
      </c>
      <c r="E2258" s="3">
        <v>40218503.5</v>
      </c>
      <c r="F2258" s="3">
        <v>1206872464.28</v>
      </c>
      <c r="G2258" s="3">
        <v>1562468160.01</v>
      </c>
      <c r="H2258" s="3">
        <v>346449360.49000001</v>
      </c>
      <c r="J2258" s="4"/>
    </row>
    <row r="2259" spans="1:10">
      <c r="A2259" s="4">
        <v>45289</v>
      </c>
      <c r="B2259" s="3">
        <v>679975808.41999996</v>
      </c>
      <c r="C2259" s="3">
        <v>2315527987.6199999</v>
      </c>
      <c r="D2259" s="3">
        <v>1281984693.2</v>
      </c>
      <c r="E2259" s="3">
        <v>40188042.039999999</v>
      </c>
      <c r="F2259" s="3">
        <v>1204567012.0800002</v>
      </c>
      <c r="G2259" s="3">
        <v>1556934127.8</v>
      </c>
      <c r="H2259" s="3">
        <v>346374227.06</v>
      </c>
      <c r="J2259" s="4"/>
    </row>
    <row r="2260" spans="1:10">
      <c r="A2260" s="4">
        <v>45293</v>
      </c>
      <c r="B2260" s="3">
        <v>679744051.85000002</v>
      </c>
      <c r="C2260" s="3">
        <v>2312161932.1399999</v>
      </c>
      <c r="D2260" s="3">
        <v>1282713348.8299999</v>
      </c>
      <c r="E2260" s="3">
        <v>40152803.409999996</v>
      </c>
      <c r="F2260" s="3">
        <v>1202982978.4200001</v>
      </c>
      <c r="G2260" s="3">
        <v>1554156354.2499998</v>
      </c>
      <c r="H2260" s="3">
        <v>346088797.77999997</v>
      </c>
      <c r="J2260" s="4"/>
    </row>
    <row r="2261" spans="1:10">
      <c r="A2261" s="4">
        <v>45294</v>
      </c>
      <c r="B2261" s="3">
        <v>672652699.65999997</v>
      </c>
      <c r="C2261" s="3">
        <v>2297088073.2199998</v>
      </c>
      <c r="D2261" s="3">
        <v>1276064611.25</v>
      </c>
      <c r="E2261" s="3">
        <v>40011349.460000001</v>
      </c>
      <c r="F2261" s="3">
        <v>1199055789.1000001</v>
      </c>
      <c r="G2261" s="3">
        <v>1553625333.01</v>
      </c>
      <c r="H2261" s="3">
        <v>346228890.11000001</v>
      </c>
      <c r="J2261" s="4"/>
    </row>
    <row r="2262" spans="1:10">
      <c r="A2262" s="4">
        <v>45295</v>
      </c>
      <c r="B2262" s="3">
        <v>670796470.6500001</v>
      </c>
      <c r="C2262" s="3">
        <v>2287741017.4000001</v>
      </c>
      <c r="D2262" s="3">
        <v>1271347030.3</v>
      </c>
      <c r="E2262" s="3">
        <v>39859336.210000001</v>
      </c>
      <c r="F2262" s="3">
        <v>1193832982.4400001</v>
      </c>
      <c r="G2262" s="3">
        <v>1546674655.71</v>
      </c>
      <c r="H2262" s="3">
        <v>345958335.37</v>
      </c>
      <c r="J2262" s="4"/>
    </row>
    <row r="2263" spans="1:10">
      <c r="A2263" s="4">
        <v>45296</v>
      </c>
      <c r="B2263" s="3">
        <v>669886676.03999996</v>
      </c>
      <c r="C2263" s="3">
        <v>2283565260.2599998</v>
      </c>
      <c r="D2263" s="3">
        <v>1269072348.4000001</v>
      </c>
      <c r="E2263" s="3">
        <v>39950112.740000002</v>
      </c>
      <c r="F2263" s="3">
        <v>1191875356.75</v>
      </c>
      <c r="G2263" s="3">
        <v>1544099123.99</v>
      </c>
      <c r="H2263" s="3">
        <v>346221676.38999999</v>
      </c>
      <c r="J2263" s="4"/>
    </row>
    <row r="2264" spans="1:10">
      <c r="A2264" s="4">
        <v>45299</v>
      </c>
      <c r="B2264" s="3">
        <v>676772777.66999996</v>
      </c>
      <c r="C2264" s="3">
        <v>2299584128.4400001</v>
      </c>
      <c r="D2264" s="3">
        <v>1275801423.1700001</v>
      </c>
      <c r="E2264" s="3">
        <v>40331059.899999999</v>
      </c>
      <c r="F2264" s="3">
        <v>1197120030.22</v>
      </c>
      <c r="G2264" s="3">
        <v>1547429445.26</v>
      </c>
      <c r="H2264" s="3">
        <v>346503406.10000002</v>
      </c>
      <c r="J2264" s="4"/>
    </row>
    <row r="2265" spans="1:10">
      <c r="A2265" s="4">
        <v>45300</v>
      </c>
      <c r="B2265" s="3">
        <v>680387072.57999992</v>
      </c>
      <c r="C2265" s="3">
        <v>2304484289.9200001</v>
      </c>
      <c r="D2265" s="3">
        <v>1278390270.7</v>
      </c>
      <c r="E2265" s="3">
        <v>40473013.060000002</v>
      </c>
      <c r="F2265" s="3">
        <v>1197775919.4000001</v>
      </c>
      <c r="G2265" s="3">
        <v>1545271944.8899999</v>
      </c>
      <c r="H2265" s="3">
        <v>346689494.84999996</v>
      </c>
      <c r="J2265" s="4"/>
    </row>
    <row r="2266" spans="1:10">
      <c r="A2266" s="4">
        <v>45301</v>
      </c>
      <c r="B2266" s="3">
        <v>679976129.33999991</v>
      </c>
      <c r="C2266" s="3">
        <v>2303464721.2999997</v>
      </c>
      <c r="D2266" s="3">
        <v>1275685127.9400001</v>
      </c>
      <c r="E2266" s="3">
        <v>40554328.479999997</v>
      </c>
      <c r="F2266" s="3">
        <v>1196361600.0699999</v>
      </c>
      <c r="G2266" s="3">
        <v>1544304242.3999999</v>
      </c>
      <c r="H2266" s="3">
        <v>346777905.49000001</v>
      </c>
      <c r="J2266" s="4"/>
    </row>
    <row r="2267" spans="1:10">
      <c r="A2267" s="4">
        <v>45302</v>
      </c>
      <c r="B2267" s="3">
        <v>680126321.56999993</v>
      </c>
      <c r="C2267" s="3">
        <v>2305255938.9100003</v>
      </c>
      <c r="D2267" s="3">
        <v>1276051786.4000001</v>
      </c>
      <c r="E2267" s="3">
        <v>40654035.280000001</v>
      </c>
      <c r="F2267" s="3">
        <v>1197248513.9499998</v>
      </c>
      <c r="G2267" s="3">
        <v>1545587369.6599998</v>
      </c>
      <c r="H2267" s="3">
        <v>347089548.14999998</v>
      </c>
      <c r="J2267" s="4"/>
    </row>
    <row r="2268" spans="1:10">
      <c r="A2268" s="4">
        <v>45303</v>
      </c>
      <c r="B2268" s="3">
        <v>681407183.00999999</v>
      </c>
      <c r="C2268" s="3">
        <v>2310748524.4899998</v>
      </c>
      <c r="D2268" s="3">
        <v>1278050247.78</v>
      </c>
      <c r="E2268" s="3">
        <v>40774597.689999998</v>
      </c>
      <c r="F2268" s="3">
        <v>1200029589.7500002</v>
      </c>
      <c r="G2268" s="3">
        <v>1549371078.77</v>
      </c>
      <c r="H2268" s="3">
        <v>348162485.25</v>
      </c>
      <c r="J2268" s="4"/>
    </row>
    <row r="2269" spans="1:10">
      <c r="A2269" s="4">
        <v>45306</v>
      </c>
      <c r="B2269" s="3">
        <v>680804911.12</v>
      </c>
      <c r="C2269" s="3">
        <v>2306960287.04</v>
      </c>
      <c r="D2269" s="3">
        <v>1275736252.98</v>
      </c>
      <c r="E2269" s="3">
        <v>40776637.089999996</v>
      </c>
      <c r="F2269" s="3">
        <v>1197602814.24</v>
      </c>
      <c r="G2269" s="3">
        <v>1545908680.0900002</v>
      </c>
      <c r="H2269" s="3">
        <v>347897082.37</v>
      </c>
      <c r="J2269" s="4"/>
    </row>
    <row r="2270" spans="1:10">
      <c r="A2270" s="4">
        <v>45307</v>
      </c>
      <c r="B2270" s="3">
        <v>681074042.39999998</v>
      </c>
      <c r="C2270" s="3">
        <v>2306595881.6700001</v>
      </c>
      <c r="D2270" s="3">
        <v>1275672678.26</v>
      </c>
      <c r="E2270" s="3">
        <v>40972244.32</v>
      </c>
      <c r="F2270" s="3">
        <v>1197202668.4400001</v>
      </c>
      <c r="G2270" s="3">
        <v>1543767954.8499999</v>
      </c>
      <c r="H2270" s="3">
        <v>348019112.45999998</v>
      </c>
      <c r="J2270" s="4"/>
    </row>
    <row r="2271" spans="1:10">
      <c r="A2271" s="4">
        <v>45308</v>
      </c>
      <c r="B2271" s="3">
        <v>675717105.68000007</v>
      </c>
      <c r="C2271" s="3">
        <v>2291814112.8900003</v>
      </c>
      <c r="D2271" s="3">
        <v>1269135259.79</v>
      </c>
      <c r="E2271" s="3">
        <v>40885472.810000002</v>
      </c>
      <c r="F2271" s="3">
        <v>1190894826.3</v>
      </c>
      <c r="G2271" s="3">
        <v>1538048626.1799998</v>
      </c>
      <c r="H2271" s="3">
        <v>347968541.38</v>
      </c>
      <c r="J2271" s="4"/>
    </row>
    <row r="2272" spans="1:10">
      <c r="A2272" s="4">
        <v>45309</v>
      </c>
      <c r="B2272" s="3">
        <v>678685055.14999998</v>
      </c>
      <c r="C2272" s="3">
        <v>2298334447.2300005</v>
      </c>
      <c r="D2272" s="3">
        <v>1271368118.97</v>
      </c>
      <c r="E2272" s="3">
        <v>41109648.600000001</v>
      </c>
      <c r="F2272" s="3">
        <v>1192221185.4199998</v>
      </c>
      <c r="G2272" s="3">
        <v>1536747874.97</v>
      </c>
      <c r="H2272" s="3">
        <v>347865215.61000001</v>
      </c>
      <c r="J2272" s="4"/>
    </row>
    <row r="2273" spans="1:10">
      <c r="A2273" s="4">
        <v>45310</v>
      </c>
      <c r="B2273" s="3">
        <v>681109725.94000006</v>
      </c>
      <c r="C2273" s="3">
        <v>2308586210.5499997</v>
      </c>
      <c r="D2273" s="3">
        <v>1274520572.8299999</v>
      </c>
      <c r="E2273" s="3">
        <v>41421133.159999996</v>
      </c>
      <c r="F2273" s="3">
        <v>1194993873.6800001</v>
      </c>
      <c r="G2273" s="3">
        <v>1538523447.01</v>
      </c>
      <c r="H2273" s="3">
        <v>348181808.77999997</v>
      </c>
      <c r="J2273" s="4"/>
    </row>
    <row r="2274" spans="1:10">
      <c r="A2274" s="4">
        <v>45313</v>
      </c>
      <c r="B2274" s="3">
        <v>682500077.79999995</v>
      </c>
      <c r="C2274" s="3">
        <v>2315056594.9000001</v>
      </c>
      <c r="D2274" s="3">
        <v>1276737095.4000001</v>
      </c>
      <c r="E2274" s="3">
        <v>41622352.049999997</v>
      </c>
      <c r="F2274" s="3">
        <v>1198151657.8200002</v>
      </c>
      <c r="G2274" s="3">
        <v>1542387928.8800001</v>
      </c>
      <c r="H2274" s="3">
        <v>349679180.17000002</v>
      </c>
      <c r="J2274" s="4"/>
    </row>
    <row r="2275" spans="1:10">
      <c r="A2275" s="4">
        <v>45314</v>
      </c>
      <c r="B2275" s="3">
        <v>685981973.90999985</v>
      </c>
      <c r="C2275" s="3">
        <v>2319194977.6100001</v>
      </c>
      <c r="D2275" s="3">
        <v>1278922001.1600001</v>
      </c>
      <c r="E2275" s="3">
        <v>41653469.549999997</v>
      </c>
      <c r="F2275" s="3">
        <v>1197475331.4400001</v>
      </c>
      <c r="G2275" s="3">
        <v>1538154647.3199999</v>
      </c>
      <c r="H2275" s="3">
        <v>350105502.96000004</v>
      </c>
      <c r="J2275" s="4"/>
    </row>
    <row r="2276" spans="1:10">
      <c r="A2276" s="4">
        <v>45315</v>
      </c>
      <c r="B2276" s="3">
        <v>682882514.46000004</v>
      </c>
      <c r="C2276" s="3">
        <v>2313293747.7400002</v>
      </c>
      <c r="D2276" s="3">
        <v>1275696407.8699999</v>
      </c>
      <c r="E2276" s="3">
        <v>41682109.240000002</v>
      </c>
      <c r="F2276" s="3">
        <v>1196036785.24</v>
      </c>
      <c r="G2276" s="3">
        <v>1537898869.5899999</v>
      </c>
      <c r="H2276" s="3">
        <v>350526219.81</v>
      </c>
      <c r="J2276" s="4"/>
    </row>
    <row r="2277" spans="1:10">
      <c r="A2277" s="4">
        <v>45316</v>
      </c>
      <c r="B2277" s="3">
        <v>689083224.22000003</v>
      </c>
      <c r="C2277" s="3">
        <v>2330636330.3800001</v>
      </c>
      <c r="D2277" s="3">
        <v>1283668327.3499999</v>
      </c>
      <c r="E2277" s="3">
        <v>41995571.869999997</v>
      </c>
      <c r="F2277" s="3">
        <v>1201794592.3799999</v>
      </c>
      <c r="G2277" s="3">
        <v>1543396916.9100001</v>
      </c>
      <c r="H2277" s="3">
        <v>350998514.01999998</v>
      </c>
      <c r="J2277" s="4"/>
    </row>
    <row r="2278" spans="1:10">
      <c r="A2278" s="4">
        <v>45317</v>
      </c>
      <c r="B2278" s="3">
        <v>686650305.91999996</v>
      </c>
      <c r="C2278" s="3">
        <v>2324623545</v>
      </c>
      <c r="D2278" s="3">
        <v>1283283414.04</v>
      </c>
      <c r="E2278" s="3">
        <v>41985784.170000002</v>
      </c>
      <c r="F2278" s="3">
        <v>1199898682.3199999</v>
      </c>
      <c r="G2278" s="3">
        <v>1542507647.6200001</v>
      </c>
      <c r="H2278" s="3">
        <v>352401108.25999999</v>
      </c>
      <c r="J2278" s="4"/>
    </row>
    <row r="2279" spans="1:10">
      <c r="A2279" s="4">
        <v>45320</v>
      </c>
      <c r="B2279" s="3">
        <v>693091672.15999997</v>
      </c>
      <c r="C2279" s="3">
        <v>2343569145.0099998</v>
      </c>
      <c r="D2279" s="3">
        <v>1291362998.21</v>
      </c>
      <c r="E2279" s="3">
        <v>42334310.879999995</v>
      </c>
      <c r="F2279" s="3">
        <v>1206814374.9200001</v>
      </c>
      <c r="G2279" s="3">
        <v>1548957311.24</v>
      </c>
      <c r="H2279" s="3">
        <v>353060518.13999999</v>
      </c>
      <c r="J2279" s="4"/>
    </row>
    <row r="2280" spans="1:10">
      <c r="A2280" s="4">
        <v>45321</v>
      </c>
      <c r="B2280" s="3">
        <v>689643994.75</v>
      </c>
      <c r="C2280" s="3">
        <v>2333030055.5799999</v>
      </c>
      <c r="D2280" s="3">
        <v>1285504680.1199999</v>
      </c>
      <c r="E2280" s="3">
        <v>42344723.689999998</v>
      </c>
      <c r="F2280" s="3">
        <v>1203060844.74</v>
      </c>
      <c r="G2280" s="3">
        <v>1545097767.2099998</v>
      </c>
      <c r="H2280" s="3">
        <v>352987878.70999998</v>
      </c>
      <c r="J2280" s="4"/>
    </row>
    <row r="2281" spans="1:10">
      <c r="A2281" s="4">
        <v>45322</v>
      </c>
      <c r="B2281" s="3">
        <v>684823315.61000001</v>
      </c>
      <c r="C2281" s="3">
        <v>2326886065.98</v>
      </c>
      <c r="D2281" s="3">
        <v>1282972961.28</v>
      </c>
      <c r="E2281" s="3">
        <v>42572055.620000005</v>
      </c>
      <c r="F2281" s="3">
        <v>1202957232.04</v>
      </c>
      <c r="G2281" s="3">
        <v>1548843966.8999999</v>
      </c>
      <c r="H2281" s="3">
        <v>353677948.62</v>
      </c>
      <c r="J2281" s="4"/>
    </row>
    <row r="2282" spans="1:10">
      <c r="A2282" s="4">
        <v>45323</v>
      </c>
      <c r="B2282" s="3">
        <v>689397064.19000006</v>
      </c>
      <c r="C2282" s="3">
        <v>2338491710.9900002</v>
      </c>
      <c r="D2282" s="3">
        <v>1288595330.98</v>
      </c>
      <c r="E2282" s="3">
        <v>42743071.370000005</v>
      </c>
      <c r="F2282" s="3">
        <v>1205481498.02</v>
      </c>
      <c r="G2282" s="3">
        <v>1549702021.6900001</v>
      </c>
      <c r="H2282" s="3">
        <v>353470271.84999996</v>
      </c>
      <c r="J2282" s="4"/>
    </row>
    <row r="2283" spans="1:10">
      <c r="A2283" s="4">
        <v>45324</v>
      </c>
      <c r="B2283" s="3">
        <v>689349359.51999986</v>
      </c>
      <c r="C2283" s="3">
        <v>2334439386.3799996</v>
      </c>
      <c r="D2283" s="3">
        <v>1284851617.8800001</v>
      </c>
      <c r="E2283" s="3">
        <v>42716301.840000004</v>
      </c>
      <c r="F2283" s="3">
        <v>1202194593.3699999</v>
      </c>
      <c r="G2283" s="3">
        <v>1543896991.3099999</v>
      </c>
      <c r="H2283" s="3">
        <v>353395690.27999997</v>
      </c>
      <c r="J2283" s="4"/>
    </row>
    <row r="2284" spans="1:10">
      <c r="A2284" s="4">
        <v>45327</v>
      </c>
      <c r="B2284" s="3">
        <v>692488053.32000005</v>
      </c>
      <c r="C2284" s="3">
        <v>2337754550.3200002</v>
      </c>
      <c r="D2284" s="3">
        <v>1283998885.1699998</v>
      </c>
      <c r="E2284" s="3">
        <v>42724783.019999996</v>
      </c>
      <c r="F2284" s="3">
        <v>1201425099.99</v>
      </c>
      <c r="G2284" s="3">
        <v>1539938625.4599998</v>
      </c>
      <c r="H2284" s="3">
        <v>353165471.80000001</v>
      </c>
      <c r="J2284" s="4"/>
    </row>
    <row r="2285" spans="1:10">
      <c r="A2285" s="4">
        <v>45328</v>
      </c>
      <c r="B2285" s="3">
        <v>693197480.64999986</v>
      </c>
      <c r="C2285" s="3">
        <v>2342637702.4899998</v>
      </c>
      <c r="D2285" s="3">
        <v>1286268728.8899999</v>
      </c>
      <c r="E2285" s="3">
        <v>42902071.32</v>
      </c>
      <c r="F2285" s="3">
        <v>1202704477.6799998</v>
      </c>
      <c r="G2285" s="3">
        <v>1541157660.7</v>
      </c>
      <c r="H2285" s="3">
        <v>353556750.14000005</v>
      </c>
      <c r="J2285" s="4"/>
    </row>
    <row r="2286" spans="1:10">
      <c r="A2286" s="4">
        <v>45329</v>
      </c>
      <c r="B2286" s="3">
        <v>695252358.67000008</v>
      </c>
      <c r="C2286" s="3">
        <v>2345311952.8299999</v>
      </c>
      <c r="D2286" s="3">
        <v>1284786821.6000001</v>
      </c>
      <c r="E2286" s="3">
        <v>43072853.849999994</v>
      </c>
      <c r="F2286" s="3">
        <v>1202096695.0599999</v>
      </c>
      <c r="G2286" s="3">
        <v>1538646576.73</v>
      </c>
      <c r="H2286" s="3">
        <v>353372652.37</v>
      </c>
      <c r="J2286" s="4"/>
    </row>
    <row r="2287" spans="1:10">
      <c r="A2287" s="4">
        <v>45330</v>
      </c>
      <c r="B2287" s="3">
        <v>694799730.38999999</v>
      </c>
      <c r="C2287" s="3">
        <v>2343408518.8499999</v>
      </c>
      <c r="D2287" s="3">
        <v>1283605814.1400001</v>
      </c>
      <c r="E2287" s="3">
        <v>43197339.120000005</v>
      </c>
      <c r="F2287" s="3">
        <v>1199760418.7099998</v>
      </c>
      <c r="G2287" s="3">
        <v>1535584226.0700002</v>
      </c>
      <c r="H2287" s="3">
        <v>353069103.88</v>
      </c>
      <c r="J2287" s="4"/>
    </row>
    <row r="2288" spans="1:10">
      <c r="A2288" s="4">
        <v>45331</v>
      </c>
      <c r="B2288" s="3">
        <v>694782948.95999992</v>
      </c>
      <c r="C2288" s="3">
        <v>2343644922.4400001</v>
      </c>
      <c r="D2288" s="3">
        <v>1283057556.8</v>
      </c>
      <c r="E2288" s="3">
        <v>43351987.269999996</v>
      </c>
      <c r="F2288" s="3">
        <v>1198548398.52</v>
      </c>
      <c r="G2288" s="3">
        <v>1533285183.7900002</v>
      </c>
      <c r="H2288" s="3">
        <v>353137266.88999999</v>
      </c>
      <c r="J2288" s="4"/>
    </row>
    <row r="2289" spans="1:10">
      <c r="A2289" s="4">
        <v>45334</v>
      </c>
      <c r="B2289" s="3">
        <v>695179370.88</v>
      </c>
      <c r="C2289" s="3">
        <v>2350261131.4699998</v>
      </c>
      <c r="D2289" s="3">
        <v>1285859309.24</v>
      </c>
      <c r="E2289" s="3">
        <v>43546196.939999998</v>
      </c>
      <c r="F2289" s="3">
        <v>1201094229.3600001</v>
      </c>
      <c r="G2289" s="3">
        <v>1536277287.8399999</v>
      </c>
      <c r="H2289" s="3">
        <v>353619409.98000002</v>
      </c>
      <c r="J2289" s="4"/>
    </row>
    <row r="2290" spans="1:10">
      <c r="A2290" s="4">
        <v>45335</v>
      </c>
      <c r="B2290" s="3">
        <v>688698592.59000003</v>
      </c>
      <c r="C2290" s="3">
        <v>2333111084.3699999</v>
      </c>
      <c r="D2290" s="3">
        <v>1277855635.27</v>
      </c>
      <c r="E2290" s="3">
        <v>43404345.810000002</v>
      </c>
      <c r="F2290" s="3">
        <v>1195343484.3600001</v>
      </c>
      <c r="G2290" s="3">
        <v>1531830773.9099998</v>
      </c>
      <c r="H2290" s="3">
        <v>353882698.42999995</v>
      </c>
      <c r="J2290" s="4"/>
    </row>
    <row r="2291" spans="1:10">
      <c r="A2291" s="4">
        <v>45336</v>
      </c>
      <c r="B2291" s="3">
        <v>691157670.42000008</v>
      </c>
      <c r="C2291" s="3">
        <v>2342655328.0300002</v>
      </c>
      <c r="D2291" s="3">
        <v>1282778290.49</v>
      </c>
      <c r="E2291" s="3">
        <v>43722541.439999998</v>
      </c>
      <c r="F2291" s="3">
        <v>1198729384.54</v>
      </c>
      <c r="G2291" s="3">
        <v>1536806516.8399999</v>
      </c>
      <c r="H2291" s="3">
        <v>354988903.24000001</v>
      </c>
      <c r="J2291" s="4"/>
    </row>
    <row r="2292" spans="1:10">
      <c r="A2292" s="4">
        <v>45337</v>
      </c>
      <c r="B2292" s="3">
        <v>691048566.52999997</v>
      </c>
      <c r="C2292" s="3">
        <v>2342773553.1300001</v>
      </c>
      <c r="D2292" s="3">
        <v>1283554322.1900001</v>
      </c>
      <c r="E2292" s="3">
        <v>43834774.989999995</v>
      </c>
      <c r="F2292" s="3">
        <v>1197979778.2499998</v>
      </c>
      <c r="G2292" s="3">
        <v>1535469175.0000002</v>
      </c>
      <c r="H2292" s="3">
        <v>354807134.68000001</v>
      </c>
      <c r="J2292" s="4"/>
    </row>
    <row r="2293" spans="1:10">
      <c r="A2293" s="4">
        <v>45338</v>
      </c>
      <c r="B2293" s="3">
        <v>687742623.66999996</v>
      </c>
      <c r="C2293" s="3">
        <v>2336546546.8899999</v>
      </c>
      <c r="D2293" s="3">
        <v>1280190395.4300001</v>
      </c>
      <c r="E2293" s="3">
        <v>43858288.290000007</v>
      </c>
      <c r="F2293" s="3">
        <v>1194912877.25</v>
      </c>
      <c r="G2293" s="3">
        <v>1532193950.8300002</v>
      </c>
      <c r="H2293" s="3">
        <v>354816178.75999999</v>
      </c>
      <c r="J2293" s="4"/>
    </row>
    <row r="2294" spans="1:10">
      <c r="A2294" s="4">
        <v>45341</v>
      </c>
      <c r="B2294" s="3">
        <v>687790300.13999999</v>
      </c>
      <c r="C2294" s="3">
        <v>2337505123.29</v>
      </c>
      <c r="D2294" s="3">
        <v>1280646134.1999998</v>
      </c>
      <c r="E2294" s="3">
        <v>44076521.090000004</v>
      </c>
      <c r="F2294" s="3">
        <v>1193844213.4399998</v>
      </c>
      <c r="G2294" s="3">
        <v>1530278293</v>
      </c>
      <c r="H2294" s="3">
        <v>355231760.43000001</v>
      </c>
      <c r="J2294" s="4"/>
    </row>
    <row r="2295" spans="1:10">
      <c r="A2295" s="4">
        <v>45342</v>
      </c>
      <c r="B2295" s="3">
        <v>681927429.1099999</v>
      </c>
      <c r="C2295" s="3">
        <v>2326841534.0900002</v>
      </c>
      <c r="D2295" s="3">
        <v>1275610315.6800001</v>
      </c>
      <c r="E2295" s="3">
        <v>44061938.609999999</v>
      </c>
      <c r="F2295" s="3">
        <v>1191555982.6599998</v>
      </c>
      <c r="G2295" s="3">
        <v>1530816148.48</v>
      </c>
      <c r="H2295" s="3">
        <v>359360130.03000003</v>
      </c>
      <c r="J2295" s="4"/>
    </row>
    <row r="2296" spans="1:10">
      <c r="A2296" s="4">
        <v>45343</v>
      </c>
      <c r="B2296" s="3">
        <v>682808225.67999995</v>
      </c>
      <c r="C2296" s="3">
        <v>2323994821.1999998</v>
      </c>
      <c r="D2296" s="3">
        <v>1273113325.1600001</v>
      </c>
      <c r="E2296" s="3">
        <v>44196840.869999997</v>
      </c>
      <c r="F2296" s="3">
        <v>1188447748.8199999</v>
      </c>
      <c r="G2296" s="3">
        <v>1524893430.3</v>
      </c>
      <c r="H2296" s="3">
        <v>359027449.85000002</v>
      </c>
      <c r="J2296" s="4"/>
    </row>
    <row r="2297" spans="1:10">
      <c r="A2297" s="4">
        <v>45344</v>
      </c>
      <c r="B2297" s="3">
        <v>691142184.88</v>
      </c>
      <c r="C2297" s="3">
        <v>2347023020.6599998</v>
      </c>
      <c r="D2297" s="3">
        <v>1281767006.1500001</v>
      </c>
      <c r="E2297" s="3">
        <v>44649565.43</v>
      </c>
      <c r="F2297" s="3">
        <v>1194253022.0900002</v>
      </c>
      <c r="G2297" s="3">
        <v>1528728005.9300001</v>
      </c>
      <c r="H2297" s="3">
        <v>359115995.56999999</v>
      </c>
      <c r="J2297" s="4"/>
    </row>
    <row r="2298" spans="1:10">
      <c r="A2298" s="4">
        <v>45345</v>
      </c>
      <c r="B2298" s="3">
        <v>691768896.81000006</v>
      </c>
      <c r="C2298" s="3">
        <v>2355743086.8000002</v>
      </c>
      <c r="D2298" s="3">
        <v>1284868402.3399999</v>
      </c>
      <c r="E2298" s="3">
        <v>44800228.350000001</v>
      </c>
      <c r="F2298" s="3">
        <v>1198015642.1600001</v>
      </c>
      <c r="G2298" s="3">
        <v>1534740055.24</v>
      </c>
      <c r="H2298" s="3">
        <v>360080158.14000005</v>
      </c>
      <c r="J2298" s="4"/>
    </row>
    <row r="2299" spans="1:10">
      <c r="A2299" s="4">
        <v>45348</v>
      </c>
      <c r="B2299" s="3">
        <v>689100672.41999996</v>
      </c>
      <c r="C2299" s="3">
        <v>2345180955.4899998</v>
      </c>
      <c r="D2299" s="3">
        <v>1279004507.8899999</v>
      </c>
      <c r="E2299" s="3">
        <v>44738771.960000001</v>
      </c>
      <c r="F2299" s="3">
        <v>1193113919.8300002</v>
      </c>
      <c r="G2299" s="3">
        <v>1527320823.3599999</v>
      </c>
      <c r="H2299" s="3">
        <v>359934162.49000001</v>
      </c>
      <c r="J2299" s="4"/>
    </row>
    <row r="2300" spans="1:10">
      <c r="A2300" s="4">
        <v>45349</v>
      </c>
      <c r="B2300" s="3">
        <v>689744131.41000009</v>
      </c>
      <c r="C2300" s="3">
        <v>2344850211.6500001</v>
      </c>
      <c r="D2300" s="3">
        <v>1277794542.76</v>
      </c>
      <c r="E2300" s="3">
        <v>44860539.32</v>
      </c>
      <c r="F2300" s="3">
        <v>1192074961.3099999</v>
      </c>
      <c r="G2300" s="3">
        <v>1525581257.48</v>
      </c>
      <c r="H2300" s="3">
        <v>359438336.76999998</v>
      </c>
      <c r="J2300" s="4"/>
    </row>
    <row r="2301" spans="1:10">
      <c r="A2301" s="4">
        <v>45350</v>
      </c>
      <c r="B2301" s="3">
        <v>685491402.30999994</v>
      </c>
      <c r="C2301" s="3">
        <v>2331438372.8000002</v>
      </c>
      <c r="D2301" s="3">
        <v>1266740933.53</v>
      </c>
      <c r="E2301" s="3">
        <v>44881190.920000002</v>
      </c>
      <c r="F2301" s="3">
        <v>1167489155.3499999</v>
      </c>
      <c r="G2301" s="3">
        <v>1519872858.4699998</v>
      </c>
      <c r="H2301" s="3">
        <v>359293019.97000003</v>
      </c>
      <c r="J2301" s="4"/>
    </row>
    <row r="2302" spans="1:10">
      <c r="A2302" s="4">
        <v>45351</v>
      </c>
      <c r="B2302" s="3">
        <v>687061608.70000005</v>
      </c>
      <c r="C2302" s="3">
        <v>2339209053.5900002</v>
      </c>
      <c r="D2302" s="3">
        <v>1269596124.5500002</v>
      </c>
      <c r="E2302" s="3">
        <v>45146617.730000004</v>
      </c>
      <c r="F2302" s="3">
        <v>1170695292.52</v>
      </c>
      <c r="G2302" s="3">
        <v>1522989097.1100001</v>
      </c>
      <c r="H2302" s="3">
        <v>359349048.53000003</v>
      </c>
      <c r="J2302" s="4"/>
    </row>
    <row r="2303" spans="1:10">
      <c r="A2303" s="4">
        <v>45352</v>
      </c>
      <c r="B2303" s="3">
        <v>693532281.36000001</v>
      </c>
      <c r="C2303" s="3">
        <v>2352193581.5400004</v>
      </c>
      <c r="D2303" s="3">
        <v>1273681090.8599999</v>
      </c>
      <c r="E2303" s="3">
        <v>45648251.609999999</v>
      </c>
      <c r="F2303" s="3">
        <v>1173017067.6299999</v>
      </c>
      <c r="G2303" s="3">
        <v>1522510603.6000001</v>
      </c>
      <c r="H2303" s="3">
        <v>359492240.02000004</v>
      </c>
      <c r="J2303" s="4"/>
    </row>
    <row r="2304" spans="1:10">
      <c r="A2304" s="4">
        <v>45355</v>
      </c>
      <c r="B2304" s="3">
        <v>693285362.35000002</v>
      </c>
      <c r="C2304" s="3">
        <v>2354577190.0999999</v>
      </c>
      <c r="D2304" s="3">
        <v>1273110189.3800001</v>
      </c>
      <c r="E2304" s="3">
        <v>45798667.099999994</v>
      </c>
      <c r="F2304" s="3">
        <v>1174006260.0799999</v>
      </c>
      <c r="G2304" s="3">
        <v>1524977743.2599998</v>
      </c>
      <c r="H2304" s="3">
        <v>359831595.76999998</v>
      </c>
      <c r="J2304" s="4"/>
    </row>
    <row r="2305" spans="1:10">
      <c r="A2305" s="4">
        <v>45356</v>
      </c>
      <c r="B2305" s="3">
        <v>688678685.82000005</v>
      </c>
      <c r="C2305" s="3">
        <v>2349637725.2799997</v>
      </c>
      <c r="D2305" s="3">
        <v>1270507383.3500001</v>
      </c>
      <c r="E2305" s="3">
        <v>45772072.730000004</v>
      </c>
      <c r="F2305" s="3">
        <v>1174467277.4200001</v>
      </c>
      <c r="G2305" s="3">
        <v>1529101195.3099999</v>
      </c>
      <c r="H2305" s="3">
        <v>360063731.64000005</v>
      </c>
      <c r="J2305" s="4"/>
    </row>
    <row r="2306" spans="1:10">
      <c r="A2306" s="4">
        <v>45357</v>
      </c>
      <c r="B2306" s="3">
        <v>692992495.08000004</v>
      </c>
      <c r="C2306" s="3">
        <v>2361674778.3599997</v>
      </c>
      <c r="D2306" s="3">
        <v>1274365339.75</v>
      </c>
      <c r="E2306" s="3">
        <v>46147336.460000001</v>
      </c>
      <c r="F2306" s="3">
        <v>1177590920.01</v>
      </c>
      <c r="G2306" s="3">
        <v>1531300908.3500001</v>
      </c>
      <c r="H2306" s="3">
        <v>360229615.10999995</v>
      </c>
      <c r="J2306" s="4"/>
    </row>
    <row r="2307" spans="1:10">
      <c r="A2307" s="4">
        <v>45358</v>
      </c>
      <c r="B2307" s="3">
        <v>696950460.34000003</v>
      </c>
      <c r="C2307" s="3">
        <v>2373277257.73</v>
      </c>
      <c r="D2307" s="3">
        <v>1277825039.7600002</v>
      </c>
      <c r="E2307" s="3">
        <v>46379761.799999997</v>
      </c>
      <c r="F2307" s="3">
        <v>1180915348.3</v>
      </c>
      <c r="G2307" s="3">
        <v>1534147778.8900001</v>
      </c>
      <c r="H2307" s="3">
        <v>360586134.86000001</v>
      </c>
      <c r="J2307" s="4"/>
    </row>
    <row r="2308" spans="1:10">
      <c r="A2308" s="4">
        <v>45359</v>
      </c>
      <c r="B2308" s="3">
        <v>692332300.40999997</v>
      </c>
      <c r="C2308" s="3">
        <v>2364950934.1100001</v>
      </c>
      <c r="D2308" s="3">
        <v>1276805733.9099998</v>
      </c>
      <c r="E2308" s="3">
        <v>46403117.57</v>
      </c>
      <c r="F2308" s="3">
        <v>1179837680.3199999</v>
      </c>
      <c r="G2308" s="3">
        <v>1535611653.51</v>
      </c>
      <c r="H2308" s="3">
        <v>360982578.94999999</v>
      </c>
      <c r="J2308" s="4"/>
    </row>
    <row r="2309" spans="1:10">
      <c r="A2309" s="4">
        <v>45362</v>
      </c>
      <c r="B2309" s="3">
        <v>691476693.29999995</v>
      </c>
      <c r="C2309" s="3">
        <v>2361433635.27</v>
      </c>
      <c r="D2309" s="3">
        <v>1274291522.51</v>
      </c>
      <c r="E2309" s="3">
        <v>46476440.759999998</v>
      </c>
      <c r="F2309" s="3">
        <v>1177409342.45</v>
      </c>
      <c r="G2309" s="3">
        <v>1531594736.47</v>
      </c>
      <c r="H2309" s="3">
        <v>360460097.61000001</v>
      </c>
      <c r="J2309" s="4"/>
    </row>
    <row r="2310" spans="1:10">
      <c r="A2310" s="4">
        <v>45363</v>
      </c>
      <c r="B2310" s="3">
        <v>697899595.7299999</v>
      </c>
      <c r="C2310" s="3">
        <v>2375719167.4200001</v>
      </c>
      <c r="D2310" s="3">
        <v>1279216350.3600001</v>
      </c>
      <c r="E2310" s="3">
        <v>46719694.149999999</v>
      </c>
      <c r="F2310" s="3">
        <v>1180697173.28</v>
      </c>
      <c r="G2310" s="3">
        <v>1532318371.23</v>
      </c>
      <c r="H2310" s="3">
        <v>360605268.94</v>
      </c>
      <c r="J2310" s="4"/>
    </row>
    <row r="2311" spans="1:10">
      <c r="A2311" s="4">
        <v>45364</v>
      </c>
      <c r="B2311" s="3">
        <v>694527357.23999989</v>
      </c>
      <c r="C2311" s="3">
        <v>2365622257.7599998</v>
      </c>
      <c r="D2311" s="3">
        <v>1274065150.24</v>
      </c>
      <c r="E2311" s="3">
        <v>46917918.609999999</v>
      </c>
      <c r="F2311" s="3">
        <v>1177363596.3</v>
      </c>
      <c r="G2311" s="3">
        <v>1529494424.4100001</v>
      </c>
      <c r="H2311" s="3">
        <v>360630400.81</v>
      </c>
      <c r="J2311" s="4"/>
    </row>
    <row r="2312" spans="1:10">
      <c r="A2312" s="4">
        <v>45365</v>
      </c>
      <c r="B2312" s="3">
        <v>693712895.70000005</v>
      </c>
      <c r="C2312" s="3">
        <v>2359980426.3800001</v>
      </c>
      <c r="D2312" s="3">
        <v>1271709958.54</v>
      </c>
      <c r="E2312" s="3">
        <v>46810165.640000001</v>
      </c>
      <c r="F2312" s="3">
        <v>1173117247.73</v>
      </c>
      <c r="G2312" s="3">
        <v>1523301624.79</v>
      </c>
      <c r="H2312" s="3">
        <v>360444236.47000003</v>
      </c>
      <c r="J2312" s="4"/>
    </row>
    <row r="2313" spans="1:10">
      <c r="A2313" s="4">
        <v>45366</v>
      </c>
      <c r="B2313" s="3">
        <v>688680921.22000003</v>
      </c>
      <c r="C2313" s="3">
        <v>2348994577.1600003</v>
      </c>
      <c r="D2313" s="3">
        <v>1265021701.6499999</v>
      </c>
      <c r="E2313" s="3">
        <v>46716496.510000005</v>
      </c>
      <c r="F2313" s="3">
        <v>1169589923.6599998</v>
      </c>
      <c r="G2313" s="3">
        <v>1521049431.6700001</v>
      </c>
      <c r="H2313" s="3">
        <v>360165874.21999997</v>
      </c>
      <c r="J2313" s="4"/>
    </row>
    <row r="2314" spans="1:10">
      <c r="A2314" s="4">
        <v>45369</v>
      </c>
      <c r="B2314" s="3">
        <v>690306832.75</v>
      </c>
      <c r="C2314" s="3">
        <v>2353262048.0799999</v>
      </c>
      <c r="D2314" s="3">
        <v>1266920690.9100001</v>
      </c>
      <c r="E2314" s="3">
        <v>46894577.299999997</v>
      </c>
      <c r="F2314" s="3">
        <v>1170295942.1400001</v>
      </c>
      <c r="G2314" s="3">
        <v>1521141665.0599999</v>
      </c>
      <c r="H2314" s="3">
        <v>360062730.38999999</v>
      </c>
      <c r="J2314" s="4"/>
    </row>
    <row r="2315" spans="1:10">
      <c r="A2315" s="4">
        <v>45370</v>
      </c>
      <c r="B2315" s="3">
        <v>693131653.23000002</v>
      </c>
      <c r="C2315" s="3">
        <v>2359368222.5400004</v>
      </c>
      <c r="D2315" s="3">
        <v>1268373651.3199999</v>
      </c>
      <c r="E2315" s="3">
        <v>47049740.480000004</v>
      </c>
      <c r="F2315" s="3">
        <v>1171097261.0900002</v>
      </c>
      <c r="G2315" s="3">
        <v>1520960951.4200001</v>
      </c>
      <c r="H2315" s="3">
        <v>359906252.75</v>
      </c>
      <c r="J2315" s="4"/>
    </row>
    <row r="2316" spans="1:10">
      <c r="A2316" s="4">
        <v>45371</v>
      </c>
      <c r="B2316" s="3">
        <v>696241079.39999998</v>
      </c>
      <c r="C2316" s="3">
        <v>2367516976.73</v>
      </c>
      <c r="D2316" s="3">
        <v>1269611922.74</v>
      </c>
      <c r="E2316" s="3">
        <v>47164441.770000003</v>
      </c>
      <c r="F2316" s="3">
        <v>1172823358.4400001</v>
      </c>
      <c r="G2316" s="3">
        <v>1521820029.4500003</v>
      </c>
      <c r="H2316" s="3">
        <v>359872029.91000003</v>
      </c>
      <c r="J2316" s="4"/>
    </row>
    <row r="2317" spans="1:10">
      <c r="A2317" s="4">
        <v>45372</v>
      </c>
      <c r="B2317" s="3">
        <v>700752283.14999998</v>
      </c>
      <c r="C2317" s="3">
        <v>2379811570.4000001</v>
      </c>
      <c r="D2317" s="3">
        <v>1274376513.0100002</v>
      </c>
      <c r="E2317" s="3">
        <v>47499466.030000001</v>
      </c>
      <c r="F2317" s="3">
        <v>1176493890.27</v>
      </c>
      <c r="G2317" s="3">
        <v>1524800625.3400002</v>
      </c>
      <c r="H2317" s="3">
        <v>359701844.98000002</v>
      </c>
      <c r="J2317" s="4"/>
    </row>
    <row r="2318" spans="1:10">
      <c r="A2318" s="4">
        <v>45373</v>
      </c>
      <c r="B2318" s="3">
        <v>702003430.77999997</v>
      </c>
      <c r="C2318" s="3">
        <v>2385953988.8800001</v>
      </c>
      <c r="D2318" s="3">
        <v>1274872092.48</v>
      </c>
      <c r="E2318" s="3">
        <v>47826744.810000002</v>
      </c>
      <c r="F2318" s="3">
        <v>1179014850.8399999</v>
      </c>
      <c r="G2318" s="3">
        <v>1529170890.0900002</v>
      </c>
      <c r="H2318" s="3">
        <v>360211132.72000003</v>
      </c>
      <c r="J2318" s="4"/>
    </row>
    <row r="2319" spans="1:10">
      <c r="A2319" s="4">
        <v>45376</v>
      </c>
      <c r="B2319" s="3">
        <v>696648658.97000003</v>
      </c>
      <c r="C2319" s="3">
        <v>2372945290.8500004</v>
      </c>
      <c r="D2319" s="3">
        <v>1267533507.1199999</v>
      </c>
      <c r="E2319" s="3">
        <v>47791203.769999996</v>
      </c>
      <c r="F2319" s="3">
        <v>1174001270.3299999</v>
      </c>
      <c r="G2319" s="3">
        <v>1524096008.28</v>
      </c>
      <c r="H2319" s="3">
        <v>360219251.06</v>
      </c>
      <c r="J2319" s="4"/>
    </row>
    <row r="2320" spans="1:10">
      <c r="A2320" s="4">
        <v>45377</v>
      </c>
      <c r="B2320" s="3">
        <v>695444803.85000002</v>
      </c>
      <c r="C2320" s="3">
        <v>2372133673.0100002</v>
      </c>
      <c r="D2320" s="3">
        <v>1267549933.9099998</v>
      </c>
      <c r="E2320" s="3">
        <v>47842342.670000002</v>
      </c>
      <c r="F2320" s="3">
        <v>1174562815.8799999</v>
      </c>
      <c r="G2320" s="3">
        <v>1525405555.9199998</v>
      </c>
      <c r="H2320" s="3">
        <v>360551039.62</v>
      </c>
      <c r="J2320" s="4"/>
    </row>
    <row r="2321" spans="1:10">
      <c r="A2321" s="4">
        <v>45378</v>
      </c>
      <c r="B2321" s="3">
        <v>700755764.16999996</v>
      </c>
      <c r="C2321" s="3">
        <v>2384577316.6599998</v>
      </c>
      <c r="D2321" s="3">
        <v>1275423155.5900002</v>
      </c>
      <c r="E2321" s="3">
        <v>48180713.230000004</v>
      </c>
      <c r="F2321" s="3">
        <v>1179267275.5699999</v>
      </c>
      <c r="G2321" s="3">
        <v>1527436432.6900001</v>
      </c>
      <c r="H2321" s="3">
        <v>361091176.81999999</v>
      </c>
      <c r="J2321" s="4"/>
    </row>
    <row r="2322" spans="1:10">
      <c r="A2322" s="4">
        <v>45379</v>
      </c>
      <c r="B2322" s="3">
        <v>700588909.58000004</v>
      </c>
      <c r="C2322" s="3">
        <v>2386386761.0699997</v>
      </c>
      <c r="D2322" s="3">
        <v>1276663473.0599999</v>
      </c>
      <c r="E2322" s="3">
        <v>48258231.200000003</v>
      </c>
      <c r="F2322" s="3">
        <v>1178194465.3800001</v>
      </c>
      <c r="G2322" s="3">
        <v>1525382232.29</v>
      </c>
      <c r="H2322" s="3">
        <v>360685987.25999999</v>
      </c>
      <c r="J2322" s="4"/>
    </row>
    <row r="2323" spans="1:10">
      <c r="A2323" s="4">
        <v>45384</v>
      </c>
      <c r="B2323" s="3">
        <v>691370007.57000005</v>
      </c>
      <c r="C2323" s="3">
        <v>2364037844.52</v>
      </c>
      <c r="D2323" s="3">
        <v>1265578529.01</v>
      </c>
      <c r="E2323" s="3">
        <v>48050253.620000005</v>
      </c>
      <c r="F2323" s="3">
        <v>1169867200.8299999</v>
      </c>
      <c r="G2323" s="3">
        <v>1515150192.8</v>
      </c>
      <c r="H2323" s="3">
        <v>360665829.88</v>
      </c>
      <c r="J2323" s="4"/>
    </row>
    <row r="2324" spans="1:10">
      <c r="A2324" s="4">
        <v>45385</v>
      </c>
      <c r="B2324" s="3">
        <v>687032315.44000006</v>
      </c>
      <c r="C2324" s="3">
        <v>2354187406.3700004</v>
      </c>
      <c r="D2324" s="3">
        <v>1261003896.6199999</v>
      </c>
      <c r="E2324" s="3">
        <v>48047461.170000002</v>
      </c>
      <c r="F2324" s="3">
        <v>1167232258.45</v>
      </c>
      <c r="G2324" s="3">
        <v>1514149787.96</v>
      </c>
      <c r="H2324" s="3">
        <v>360528766.93999994</v>
      </c>
      <c r="J2324" s="4"/>
    </row>
    <row r="2325" spans="1:10">
      <c r="A2325" s="4">
        <v>45386</v>
      </c>
      <c r="B2325" s="3">
        <v>681161628.17000008</v>
      </c>
      <c r="C2325" s="3">
        <v>2345571652.8000002</v>
      </c>
      <c r="D2325" s="3">
        <v>1256684902.9400001</v>
      </c>
      <c r="E2325" s="3">
        <v>48138461.5</v>
      </c>
      <c r="F2325" s="3">
        <v>1165864517.3</v>
      </c>
      <c r="G2325" s="3">
        <v>1517047052.9200001</v>
      </c>
      <c r="H2325" s="3">
        <v>361013270.85000002</v>
      </c>
      <c r="J2325" s="4"/>
    </row>
    <row r="2326" spans="1:10">
      <c r="A2326" s="4">
        <v>45387</v>
      </c>
      <c r="B2326" s="3">
        <v>685732170.42000008</v>
      </c>
      <c r="C2326" s="3">
        <v>2353220239.0999999</v>
      </c>
      <c r="D2326" s="3">
        <v>1258777485.97</v>
      </c>
      <c r="E2326" s="3">
        <v>48457309.57</v>
      </c>
      <c r="F2326" s="3">
        <v>1165753671.3000002</v>
      </c>
      <c r="G2326" s="3">
        <v>1514243468.6599998</v>
      </c>
      <c r="H2326" s="3">
        <v>361348388.01999998</v>
      </c>
      <c r="J2326" s="4"/>
    </row>
    <row r="2327" spans="1:10">
      <c r="A2327" s="4">
        <v>45390</v>
      </c>
      <c r="B2327" s="3">
        <v>685137130.11999989</v>
      </c>
      <c r="C2327" s="3">
        <v>2351974497.5</v>
      </c>
      <c r="D2327" s="3">
        <v>1256931878.24</v>
      </c>
      <c r="E2327" s="3">
        <v>48618626.039999999</v>
      </c>
      <c r="F2327" s="3">
        <v>1164815829.9399998</v>
      </c>
      <c r="G2327" s="3">
        <v>1512727542.1900001</v>
      </c>
      <c r="H2327" s="3">
        <v>362248583.70999998</v>
      </c>
      <c r="J2327" s="4"/>
    </row>
    <row r="2328" spans="1:10">
      <c r="A2328" s="4">
        <v>45391</v>
      </c>
      <c r="B2328" s="3">
        <v>687175857.44000006</v>
      </c>
      <c r="C2328" s="3">
        <v>2360936580.3400002</v>
      </c>
      <c r="D2328" s="3">
        <v>1260911642.6400001</v>
      </c>
      <c r="E2328" s="3">
        <v>48975641.020000003</v>
      </c>
      <c r="F2328" s="3">
        <v>1168115968.6500001</v>
      </c>
      <c r="G2328" s="3">
        <v>1517943970.8</v>
      </c>
      <c r="H2328" s="3">
        <v>362691605.39000005</v>
      </c>
      <c r="J2328" s="4"/>
    </row>
    <row r="2329" spans="1:10">
      <c r="A2329" s="4">
        <v>45392</v>
      </c>
      <c r="B2329" s="3">
        <v>685216772.71000004</v>
      </c>
      <c r="C2329" s="3">
        <v>2353268134.8200006</v>
      </c>
      <c r="D2329" s="3">
        <v>1254754686.0500002</v>
      </c>
      <c r="E2329" s="3">
        <v>49047926.159999996</v>
      </c>
      <c r="F2329" s="3">
        <v>1164560653.98</v>
      </c>
      <c r="G2329" s="3">
        <v>1512731432.3699999</v>
      </c>
      <c r="H2329" s="3">
        <v>362233044</v>
      </c>
      <c r="J2329" s="4"/>
    </row>
    <row r="2330" spans="1:10">
      <c r="A2330" s="4">
        <v>45393</v>
      </c>
      <c r="B2330" s="3">
        <v>689023681.94000006</v>
      </c>
      <c r="C2330" s="3">
        <v>2360037838.5800004</v>
      </c>
      <c r="D2330" s="3">
        <v>1254671026.0500002</v>
      </c>
      <c r="E2330" s="3">
        <v>49207272.310000002</v>
      </c>
      <c r="F2330" s="3">
        <v>1164993369.6100001</v>
      </c>
      <c r="G2330" s="3">
        <v>1510690109.52</v>
      </c>
      <c r="H2330" s="3">
        <v>362019645.77000004</v>
      </c>
      <c r="J2330" s="4"/>
    </row>
    <row r="2331" spans="1:10">
      <c r="A2331" s="4">
        <v>45394</v>
      </c>
      <c r="B2331" s="3">
        <v>685778404.77999997</v>
      </c>
      <c r="C2331" s="3">
        <v>2358078402.6800003</v>
      </c>
      <c r="D2331" s="3">
        <v>1252189679.1600001</v>
      </c>
      <c r="E2331" s="3">
        <v>49479349.160000004</v>
      </c>
      <c r="F2331" s="3">
        <v>1167194929.4399998</v>
      </c>
      <c r="G2331" s="3">
        <v>1516118699.5999999</v>
      </c>
      <c r="H2331" s="3">
        <v>362514546.94</v>
      </c>
      <c r="J2331" s="4"/>
    </row>
    <row r="2332" spans="1:10">
      <c r="A2332" s="4">
        <v>45397</v>
      </c>
      <c r="B2332" s="3">
        <v>678599826.75999999</v>
      </c>
      <c r="C2332" s="3">
        <v>2336190919.4299998</v>
      </c>
      <c r="D2332" s="3">
        <v>1242638261.0699999</v>
      </c>
      <c r="E2332" s="3">
        <v>49309770.299999997</v>
      </c>
      <c r="F2332" s="3">
        <v>1158828057.55</v>
      </c>
      <c r="G2332" s="3">
        <v>1507016547.47</v>
      </c>
      <c r="H2332" s="3">
        <v>362357124.05000001</v>
      </c>
      <c r="J2332" s="4"/>
    </row>
    <row r="2333" spans="1:10">
      <c r="A2333" s="4">
        <v>45398</v>
      </c>
      <c r="B2333" s="3">
        <v>675496420.22000003</v>
      </c>
      <c r="C2333" s="3">
        <v>2325325800.2799997</v>
      </c>
      <c r="D2333" s="3">
        <v>1237461291.3199999</v>
      </c>
      <c r="E2333" s="3">
        <v>49244482.210000001</v>
      </c>
      <c r="F2333" s="3">
        <v>1154051290.3399999</v>
      </c>
      <c r="G2333" s="3">
        <v>1501201700.7499998</v>
      </c>
      <c r="H2333" s="3">
        <v>362741894.85000002</v>
      </c>
      <c r="J2333" s="4"/>
    </row>
    <row r="2334" spans="1:10">
      <c r="A2334" s="4">
        <v>45399</v>
      </c>
      <c r="B2334" s="3">
        <v>670745132.07999992</v>
      </c>
      <c r="C2334" s="3">
        <v>2316195247.9099998</v>
      </c>
      <c r="D2334" s="3">
        <v>1234493870.3099999</v>
      </c>
      <c r="E2334" s="3">
        <v>49282383.299999997</v>
      </c>
      <c r="F2334" s="3">
        <v>1151951645.0599999</v>
      </c>
      <c r="G2334" s="3">
        <v>1502238574.1200001</v>
      </c>
      <c r="H2334" s="3">
        <v>362313941.87</v>
      </c>
      <c r="J2334" s="4"/>
    </row>
    <row r="2335" spans="1:10">
      <c r="A2335" s="4">
        <v>45400</v>
      </c>
      <c r="B2335" s="3">
        <v>668515012.84000003</v>
      </c>
      <c r="C2335" s="3">
        <v>2308533210.9000001</v>
      </c>
      <c r="D2335" s="3">
        <v>1231491707.6199999</v>
      </c>
      <c r="E2335" s="3">
        <v>49300446.18</v>
      </c>
      <c r="F2335" s="3">
        <v>1149278983.0799999</v>
      </c>
      <c r="G2335" s="3">
        <v>1499151009.49</v>
      </c>
      <c r="H2335" s="3">
        <v>362048825.58999997</v>
      </c>
      <c r="J2335" s="4"/>
    </row>
    <row r="2336" spans="1:10">
      <c r="A2336" s="4">
        <v>45401</v>
      </c>
      <c r="B2336" s="3">
        <v>660901383.91999996</v>
      </c>
      <c r="C2336" s="3">
        <v>2291066216.6699996</v>
      </c>
      <c r="D2336" s="3">
        <v>1226646047.29</v>
      </c>
      <c r="E2336" s="3">
        <v>49175723.57</v>
      </c>
      <c r="F2336" s="3">
        <v>1144921255.3400002</v>
      </c>
      <c r="G2336" s="3">
        <v>1496438424.1199999</v>
      </c>
      <c r="H2336" s="3">
        <v>362327353.13</v>
      </c>
      <c r="J2336" s="4"/>
    </row>
    <row r="2337" spans="1:10">
      <c r="A2337" s="4">
        <v>45404</v>
      </c>
      <c r="B2337" s="3">
        <v>668608769.7700001</v>
      </c>
      <c r="C2337" s="3">
        <v>2311518413.6799998</v>
      </c>
      <c r="D2337" s="3">
        <v>1234250812.1700001</v>
      </c>
      <c r="E2337" s="3">
        <v>49445879.079999998</v>
      </c>
      <c r="F2337" s="3">
        <v>1150354954.48</v>
      </c>
      <c r="G2337" s="3">
        <v>1500311257.4000001</v>
      </c>
      <c r="H2337" s="3">
        <v>362904218.85000002</v>
      </c>
      <c r="J2337" s="4"/>
    </row>
    <row r="2338" spans="1:10">
      <c r="A2338" s="4">
        <v>45405</v>
      </c>
      <c r="B2338" s="3">
        <v>672778675.02999997</v>
      </c>
      <c r="C2338" s="3">
        <v>2319451413.9499998</v>
      </c>
      <c r="D2338" s="3">
        <v>1235982506.22</v>
      </c>
      <c r="E2338" s="3">
        <v>49619876.939999998</v>
      </c>
      <c r="F2338" s="3">
        <v>1151845119.26</v>
      </c>
      <c r="G2338" s="3">
        <v>1500183227.3600001</v>
      </c>
      <c r="H2338" s="3">
        <v>362791512.98000002</v>
      </c>
      <c r="J2338" s="4"/>
    </row>
    <row r="2339" spans="1:10">
      <c r="A2339" s="4">
        <v>45406</v>
      </c>
      <c r="B2339" s="3">
        <v>672642781.43000007</v>
      </c>
      <c r="C2339" s="3">
        <v>2313017965.4200001</v>
      </c>
      <c r="D2339" s="3">
        <v>1234882145.3999999</v>
      </c>
      <c r="E2339" s="3">
        <v>49441271.900000006</v>
      </c>
      <c r="F2339" s="3">
        <v>1146852886.05</v>
      </c>
      <c r="G2339" s="3">
        <v>1492303208.2400002</v>
      </c>
      <c r="H2339" s="3">
        <v>362755263.26999998</v>
      </c>
      <c r="J2339" s="4"/>
    </row>
    <row r="2340" spans="1:10">
      <c r="A2340" s="4">
        <v>45408</v>
      </c>
      <c r="B2340" s="3">
        <v>676303079.63999999</v>
      </c>
      <c r="C2340" s="3">
        <v>2323579623.75</v>
      </c>
      <c r="D2340" s="3">
        <v>1235984997.25</v>
      </c>
      <c r="E2340" s="3">
        <v>49727035.189999998</v>
      </c>
      <c r="F2340" s="3">
        <v>1149825722.8100002</v>
      </c>
      <c r="G2340" s="3">
        <v>1495020697.52</v>
      </c>
      <c r="H2340" s="3">
        <v>362761778.73000002</v>
      </c>
      <c r="J2340" s="4"/>
    </row>
    <row r="2341" spans="1:10">
      <c r="A2341" s="4">
        <v>45411</v>
      </c>
      <c r="B2341" s="3">
        <v>677120530.05000007</v>
      </c>
      <c r="C2341" s="3">
        <v>2328661513.1500001</v>
      </c>
      <c r="D2341" s="3">
        <v>1236928963.8</v>
      </c>
      <c r="E2341" s="3">
        <v>49998285.07</v>
      </c>
      <c r="F2341" s="3">
        <v>1152593805.9699998</v>
      </c>
      <c r="G2341" s="3">
        <v>1498945387.3699999</v>
      </c>
      <c r="H2341" s="3">
        <v>363016014.73000002</v>
      </c>
      <c r="J2341" s="4"/>
    </row>
    <row r="2342" spans="1:10">
      <c r="A2342" s="4">
        <v>45412</v>
      </c>
      <c r="B2342" s="3">
        <v>673052949.91000009</v>
      </c>
      <c r="C2342" s="3">
        <v>2315964403.7800002</v>
      </c>
      <c r="D2342" s="3">
        <v>1230532515.5599999</v>
      </c>
      <c r="E2342" s="3">
        <v>49844804.340000004</v>
      </c>
      <c r="F2342" s="3">
        <v>1147834077.9399998</v>
      </c>
      <c r="G2342" s="3">
        <v>1492826074.5299997</v>
      </c>
      <c r="H2342" s="3">
        <v>362997254.72999996</v>
      </c>
      <c r="J2342" s="4"/>
    </row>
    <row r="2343" spans="1:10">
      <c r="A2343" s="4">
        <v>45414</v>
      </c>
      <c r="B2343" s="3">
        <v>674631134.85000002</v>
      </c>
      <c r="C2343" s="3">
        <v>2321196805.0100002</v>
      </c>
      <c r="D2343" s="3">
        <v>1232213541.51</v>
      </c>
      <c r="E2343" s="3">
        <v>50005223.590000004</v>
      </c>
      <c r="F2343" s="3">
        <v>1150557248.47</v>
      </c>
      <c r="G2343" s="3">
        <v>1495851656.6299999</v>
      </c>
      <c r="H2343" s="3">
        <v>363299677.93000001</v>
      </c>
      <c r="J2343" s="4"/>
    </row>
    <row r="2344" spans="1:10">
      <c r="A2344" s="4">
        <v>45415</v>
      </c>
      <c r="B2344" s="3">
        <v>676914140.56000006</v>
      </c>
      <c r="C2344" s="3">
        <v>2328586686.1399999</v>
      </c>
      <c r="D2344" s="3">
        <v>1235163576.1599998</v>
      </c>
      <c r="E2344" s="3">
        <v>50247351.949999996</v>
      </c>
      <c r="F2344" s="3">
        <v>1153414087.8199999</v>
      </c>
      <c r="G2344" s="3">
        <v>1499524406.4899998</v>
      </c>
      <c r="H2344" s="3">
        <v>363626271.31999999</v>
      </c>
      <c r="J2344" s="4"/>
    </row>
    <row r="2345" spans="1:10">
      <c r="A2345" s="4">
        <v>45418</v>
      </c>
      <c r="B2345" s="3">
        <v>680766051.98000002</v>
      </c>
      <c r="C2345" s="3">
        <v>2339077168.6800003</v>
      </c>
      <c r="D2345" s="3">
        <v>1237624855.02</v>
      </c>
      <c r="E2345" s="3">
        <v>50486424.760000005</v>
      </c>
      <c r="F2345" s="3">
        <v>1155791509.6099999</v>
      </c>
      <c r="G2345" s="3">
        <v>1501498938.27</v>
      </c>
      <c r="H2345" s="3">
        <v>363507738.29999995</v>
      </c>
      <c r="J2345" s="4"/>
    </row>
    <row r="2346" spans="1:10">
      <c r="A2346" s="4">
        <v>45419</v>
      </c>
      <c r="B2346" s="3">
        <v>684916206.84000003</v>
      </c>
      <c r="C2346" s="3">
        <v>2352191441.1199999</v>
      </c>
      <c r="D2346" s="3">
        <v>1245167876.78</v>
      </c>
      <c r="E2346" s="3">
        <v>51018486.189999998</v>
      </c>
      <c r="F2346" s="3">
        <v>1159651755.52</v>
      </c>
      <c r="G2346" s="3">
        <v>1506187883.96</v>
      </c>
      <c r="H2346" s="3">
        <v>363365968.34000003</v>
      </c>
      <c r="J2346" s="4"/>
    </row>
    <row r="2347" spans="1:10">
      <c r="A2347" s="4">
        <v>45420</v>
      </c>
      <c r="B2347" s="3">
        <v>685053424.36000001</v>
      </c>
      <c r="C2347" s="3">
        <v>2350146766.96</v>
      </c>
      <c r="D2347" s="3">
        <v>1243827955.5599999</v>
      </c>
      <c r="E2347" s="3">
        <v>51146425.960000001</v>
      </c>
      <c r="F2347" s="3">
        <v>1157241619.1299999</v>
      </c>
      <c r="G2347" s="3">
        <v>1502795506.1200001</v>
      </c>
      <c r="H2347" s="3">
        <v>363320699.65999997</v>
      </c>
      <c r="J2347" s="4"/>
    </row>
    <row r="2348" spans="1:10">
      <c r="A2348" s="4">
        <v>45421</v>
      </c>
      <c r="B2348" s="3">
        <v>686119660.18999994</v>
      </c>
      <c r="C2348" s="3">
        <v>2349485640.6500001</v>
      </c>
      <c r="D2348" s="3">
        <v>1243676343.6099999</v>
      </c>
      <c r="E2348" s="3">
        <v>51202325.099999994</v>
      </c>
      <c r="F2348" s="3">
        <v>1155831991.6400001</v>
      </c>
      <c r="G2348" s="3">
        <v>1499452690.77</v>
      </c>
      <c r="H2348" s="3">
        <v>362217951.42000002</v>
      </c>
      <c r="J2348" s="4"/>
    </row>
    <row r="2349" spans="1:10">
      <c r="A2349" s="4">
        <v>45422</v>
      </c>
      <c r="B2349" s="3">
        <v>689312289.27999997</v>
      </c>
      <c r="C2349" s="3">
        <v>2356208435.9700003</v>
      </c>
      <c r="D2349" s="3">
        <v>1245711957</v>
      </c>
      <c r="E2349" s="3">
        <v>51431825.100000001</v>
      </c>
      <c r="F2349" s="3">
        <v>1156584413.3499999</v>
      </c>
      <c r="G2349" s="3">
        <v>1497909986.5</v>
      </c>
      <c r="H2349" s="3">
        <v>360548626.78999996</v>
      </c>
      <c r="J2349" s="4"/>
    </row>
    <row r="2350" spans="1:10">
      <c r="A2350" s="4">
        <v>45425</v>
      </c>
      <c r="B2350" s="3">
        <v>687754974.13</v>
      </c>
      <c r="C2350" s="3">
        <v>2352489913.8199997</v>
      </c>
      <c r="D2350" s="3">
        <v>1242971943.1499999</v>
      </c>
      <c r="E2350" s="3">
        <v>51470201.290000007</v>
      </c>
      <c r="F2350" s="3">
        <v>1155270311.1400001</v>
      </c>
      <c r="G2350" s="3">
        <v>1497121470.5500002</v>
      </c>
      <c r="H2350" s="3">
        <v>360634990.80000001</v>
      </c>
      <c r="J2350" s="4"/>
    </row>
    <row r="2351" spans="1:10">
      <c r="A2351" s="4">
        <v>45426</v>
      </c>
      <c r="B2351" s="3">
        <v>690482563.53999996</v>
      </c>
      <c r="C2351" s="3">
        <v>2356210846.0800004</v>
      </c>
      <c r="D2351" s="3">
        <v>1244502965.4799998</v>
      </c>
      <c r="E2351" s="3">
        <v>52045472.700000003</v>
      </c>
      <c r="F2351" s="3">
        <v>1154161478.72</v>
      </c>
      <c r="G2351" s="3">
        <v>1493953673.9899998</v>
      </c>
      <c r="H2351" s="3">
        <v>360845877.02999997</v>
      </c>
      <c r="J2351" s="4"/>
    </row>
    <row r="2352" spans="1:10">
      <c r="A2352" s="4">
        <v>45427</v>
      </c>
      <c r="B2352" s="3">
        <v>696367626.03999996</v>
      </c>
      <c r="C2352" s="3">
        <v>2377804916.3600001</v>
      </c>
      <c r="D2352" s="3">
        <v>1253971405.76</v>
      </c>
      <c r="E2352" s="3">
        <v>52712069.519999996</v>
      </c>
      <c r="F2352" s="3">
        <v>1163385352.1600001</v>
      </c>
      <c r="G2352" s="3">
        <v>1504942290.1300001</v>
      </c>
      <c r="H2352" s="3">
        <v>361380173.75</v>
      </c>
      <c r="J2352" s="4"/>
    </row>
    <row r="2353" spans="1:10">
      <c r="A2353" s="4">
        <v>45428</v>
      </c>
      <c r="B2353" s="3">
        <v>694547735.98000002</v>
      </c>
      <c r="C2353" s="3">
        <v>2373045691.04</v>
      </c>
      <c r="D2353" s="3">
        <v>1250971320.1000001</v>
      </c>
      <c r="E2353" s="3">
        <v>52856066.939999998</v>
      </c>
      <c r="F2353" s="3">
        <v>1161049721.8</v>
      </c>
      <c r="G2353" s="3">
        <v>1502102961.99</v>
      </c>
      <c r="H2353" s="3">
        <v>360854201.67000002</v>
      </c>
      <c r="J2353" s="4"/>
    </row>
    <row r="2354" spans="1:10">
      <c r="A2354" s="4">
        <v>45429</v>
      </c>
      <c r="B2354" s="3">
        <v>693245461.12000012</v>
      </c>
      <c r="C2354" s="3">
        <v>2366897202.8600001</v>
      </c>
      <c r="D2354" s="3">
        <v>1248826942.0599999</v>
      </c>
      <c r="E2354" s="3">
        <v>52945242.969999999</v>
      </c>
      <c r="F2354" s="3">
        <v>1157242261.0699999</v>
      </c>
      <c r="G2354" s="3">
        <v>1496878203.3</v>
      </c>
      <c r="H2354" s="3">
        <v>360063118.99000001</v>
      </c>
      <c r="J2354" s="4"/>
    </row>
    <row r="2355" spans="1:10">
      <c r="A2355" s="4">
        <v>45432</v>
      </c>
      <c r="B2355" s="3">
        <v>696091034.46000004</v>
      </c>
      <c r="C2355" s="3">
        <v>2372290152.0600004</v>
      </c>
      <c r="D2355" s="3">
        <v>1249709425.01</v>
      </c>
      <c r="E2355" s="3">
        <v>53256767.780000001</v>
      </c>
      <c r="F2355" s="3">
        <v>1158234228.6200001</v>
      </c>
      <c r="G2355" s="3">
        <v>1496328350.71</v>
      </c>
      <c r="H2355" s="3">
        <v>360197279.22000003</v>
      </c>
      <c r="J2355" s="4"/>
    </row>
    <row r="2356" spans="1:10">
      <c r="A2356" s="4">
        <v>45433</v>
      </c>
      <c r="B2356" s="3">
        <v>694419620.29999995</v>
      </c>
      <c r="C2356" s="3">
        <v>2369337866.9699998</v>
      </c>
      <c r="D2356" s="3">
        <v>1247123246.28</v>
      </c>
      <c r="E2356" s="3">
        <v>53328369.680000007</v>
      </c>
      <c r="F2356" s="3">
        <v>1157544203.3999999</v>
      </c>
      <c r="G2356" s="3">
        <v>1496484180.0799999</v>
      </c>
      <c r="H2356" s="3">
        <v>360013062.60000002</v>
      </c>
      <c r="J2356" s="4"/>
    </row>
    <row r="2357" spans="1:10">
      <c r="A2357" s="4">
        <v>45434</v>
      </c>
      <c r="B2357" s="3">
        <v>694909645.9000001</v>
      </c>
      <c r="C2357" s="3">
        <v>2368325457.2200003</v>
      </c>
      <c r="D2357" s="3">
        <v>1246679672.3299999</v>
      </c>
      <c r="E2357" s="3">
        <v>53572335.649999999</v>
      </c>
      <c r="F2357" s="3">
        <v>1155934917.8800001</v>
      </c>
      <c r="G2357" s="3">
        <v>1493554695.3600001</v>
      </c>
      <c r="H2357" s="3">
        <v>360061733.94</v>
      </c>
      <c r="J2357" s="4"/>
    </row>
    <row r="2358" spans="1:10">
      <c r="A2358" s="4">
        <v>45435</v>
      </c>
      <c r="B2358" s="3">
        <v>695292381.64999998</v>
      </c>
      <c r="C2358" s="3">
        <v>2366414339.79</v>
      </c>
      <c r="D2358" s="3">
        <v>1239335443.8299999</v>
      </c>
      <c r="E2358" s="3">
        <v>53788175.030000001</v>
      </c>
      <c r="F2358" s="3">
        <v>1153310870.53</v>
      </c>
      <c r="G2358" s="3">
        <v>1488801867.4100001</v>
      </c>
      <c r="H2358" s="3">
        <v>359440659.37</v>
      </c>
      <c r="J2358" s="4"/>
    </row>
    <row r="2359" spans="1:10">
      <c r="A2359" s="4">
        <v>45436</v>
      </c>
      <c r="B2359" s="3">
        <v>694701117.80999994</v>
      </c>
      <c r="C2359" s="3">
        <v>2366070649.8100004</v>
      </c>
      <c r="D2359" s="3">
        <v>1236356225.1199999</v>
      </c>
      <c r="E2359" s="3">
        <v>53983855.450000003</v>
      </c>
      <c r="F2359" s="3">
        <v>1152627713.47</v>
      </c>
      <c r="G2359" s="3">
        <v>1489003506.2999997</v>
      </c>
      <c r="H2359" s="3">
        <v>359288476.90999997</v>
      </c>
      <c r="J2359" s="4"/>
    </row>
    <row r="2360" spans="1:10">
      <c r="A2360" s="4">
        <v>45439</v>
      </c>
      <c r="B2360" s="3">
        <v>695506131.4000001</v>
      </c>
      <c r="C2360" s="3">
        <v>2370990192.6899996</v>
      </c>
      <c r="D2360" s="3">
        <v>1237247526.1399999</v>
      </c>
      <c r="E2360" s="3">
        <v>54268168.299999997</v>
      </c>
      <c r="F2360" s="3">
        <v>1154914464.8299999</v>
      </c>
      <c r="G2360" s="3">
        <v>1492302042.7599998</v>
      </c>
      <c r="H2360" s="3">
        <v>359809079.84000003</v>
      </c>
      <c r="J2360" s="4"/>
    </row>
    <row r="2361" spans="1:10">
      <c r="A2361" s="4">
        <v>45440</v>
      </c>
      <c r="B2361" s="3">
        <v>695505356.42999995</v>
      </c>
      <c r="C2361" s="3">
        <v>2367150328.2799997</v>
      </c>
      <c r="D2361" s="3">
        <v>1230920189.6200001</v>
      </c>
      <c r="E2361" s="3">
        <v>54387075.329999998</v>
      </c>
      <c r="F2361" s="3">
        <v>1151793889.9000001</v>
      </c>
      <c r="G2361" s="3">
        <v>1487206675.8799999</v>
      </c>
      <c r="H2361" s="3">
        <v>359954540.64999998</v>
      </c>
      <c r="J2361" s="4"/>
    </row>
    <row r="2362" spans="1:10">
      <c r="A2362" s="4">
        <v>45441</v>
      </c>
      <c r="B2362" s="3">
        <v>692515963.98999989</v>
      </c>
      <c r="C2362" s="3">
        <v>2353164831.8200002</v>
      </c>
      <c r="D2362" s="3">
        <v>1222918637.25</v>
      </c>
      <c r="E2362" s="3">
        <v>54245421.960000008</v>
      </c>
      <c r="F2362" s="3">
        <v>1144967524.3500001</v>
      </c>
      <c r="G2362" s="3">
        <v>1478162707.3800001</v>
      </c>
      <c r="H2362" s="3">
        <v>359158967.02999997</v>
      </c>
      <c r="J2362" s="4"/>
    </row>
    <row r="2363" spans="1:10">
      <c r="A2363" s="4">
        <v>45442</v>
      </c>
      <c r="B2363" s="3">
        <v>687899570.51999998</v>
      </c>
      <c r="C2363" s="3">
        <v>2346125392.9199996</v>
      </c>
      <c r="D2363" s="3">
        <v>1219616820.8</v>
      </c>
      <c r="E2363" s="3">
        <v>54198094.200000003</v>
      </c>
      <c r="F2363" s="3">
        <v>1144472811.01</v>
      </c>
      <c r="G2363" s="3">
        <v>1480208914.6900001</v>
      </c>
      <c r="H2363" s="3">
        <v>359165145.96000004</v>
      </c>
      <c r="J2363" s="4"/>
    </row>
    <row r="2364" spans="1:10">
      <c r="A2364" s="4">
        <v>45443</v>
      </c>
      <c r="B2364" s="3">
        <v>691566870.71999991</v>
      </c>
      <c r="C2364" s="3">
        <v>2354264104.0699997</v>
      </c>
      <c r="D2364" s="3">
        <v>1222858982.1600001</v>
      </c>
      <c r="E2364" s="3">
        <v>54408337.359999999</v>
      </c>
      <c r="F2364" s="3">
        <v>1145426103.5799999</v>
      </c>
      <c r="G2364" s="3">
        <v>1479826407.47</v>
      </c>
      <c r="H2364" s="3">
        <v>358958376.5</v>
      </c>
      <c r="J2364" s="4"/>
    </row>
    <row r="2365" spans="1:10">
      <c r="A2365" s="4">
        <v>45446</v>
      </c>
      <c r="B2365" s="3">
        <v>694776739.50999999</v>
      </c>
      <c r="C2365" s="3">
        <v>2367856184.8399997</v>
      </c>
      <c r="D2365" s="3">
        <v>1224650288.79</v>
      </c>
      <c r="E2365" s="3">
        <v>54909279.170000002</v>
      </c>
      <c r="F2365" s="3">
        <v>1151208400.1200001</v>
      </c>
      <c r="G2365" s="3">
        <v>1488493713.79</v>
      </c>
      <c r="H2365" s="3">
        <v>359338036.73000002</v>
      </c>
      <c r="J2365" s="4"/>
    </row>
    <row r="2366" spans="1:10">
      <c r="A2366" s="4">
        <v>45447</v>
      </c>
      <c r="B2366" s="3">
        <v>696127527.44999993</v>
      </c>
      <c r="C2366" s="3">
        <v>2372520059.5499997</v>
      </c>
      <c r="D2366" s="3">
        <v>1225671405.3199999</v>
      </c>
      <c r="E2366" s="3">
        <v>55023226.980000004</v>
      </c>
      <c r="F2366" s="3">
        <v>1152676844.24</v>
      </c>
      <c r="G2366" s="3">
        <v>1490435003.6599998</v>
      </c>
      <c r="H2366" s="3">
        <v>359302380.52999997</v>
      </c>
      <c r="J2366" s="4"/>
    </row>
    <row r="2367" spans="1:10">
      <c r="A2367" s="4">
        <v>45448</v>
      </c>
      <c r="B2367" s="3">
        <v>705262507.12</v>
      </c>
      <c r="C2367" s="3">
        <v>2394853254.3600001</v>
      </c>
      <c r="D2367" s="3">
        <v>1232338108.8599999</v>
      </c>
      <c r="E2367" s="3">
        <v>55615667.949999996</v>
      </c>
      <c r="F2367" s="3">
        <v>1158594240.2100003</v>
      </c>
      <c r="G2367" s="3">
        <v>1494761158.74</v>
      </c>
      <c r="H2367" s="3">
        <v>359029849.03999996</v>
      </c>
      <c r="J2367" s="4"/>
    </row>
    <row r="2368" spans="1:10">
      <c r="A2368" s="4">
        <v>45449</v>
      </c>
      <c r="B2368" s="3">
        <v>705673646.96999991</v>
      </c>
      <c r="C2368" s="3">
        <v>2393980813.0999999</v>
      </c>
      <c r="D2368" s="3">
        <v>1232037994.9900002</v>
      </c>
      <c r="E2368" s="3">
        <v>55728407.550000004</v>
      </c>
      <c r="F2368" s="3">
        <v>1157033365.6999998</v>
      </c>
      <c r="G2368" s="3">
        <v>1491180693.7400002</v>
      </c>
      <c r="H2368" s="3">
        <v>358417891.94</v>
      </c>
      <c r="J2368" s="4"/>
    </row>
    <row r="2369" spans="1:10">
      <c r="A2369" s="4">
        <v>45450</v>
      </c>
      <c r="B2369" s="3">
        <v>708285934.31000006</v>
      </c>
      <c r="C2369" s="3">
        <v>2395863381.1100001</v>
      </c>
      <c r="D2369" s="3">
        <v>1231975617.5599999</v>
      </c>
      <c r="E2369" s="3">
        <v>55876075.310000002</v>
      </c>
      <c r="F2369" s="3">
        <v>1154667414.9400001</v>
      </c>
      <c r="G2369" s="3">
        <v>1485755434.8500001</v>
      </c>
      <c r="H2369" s="3">
        <v>357696193.03999996</v>
      </c>
      <c r="J2369" s="4"/>
    </row>
    <row r="2370" spans="1:10">
      <c r="A2370" s="4">
        <v>45453</v>
      </c>
      <c r="B2370" s="3">
        <v>712699796.63999999</v>
      </c>
      <c r="C2370" s="3">
        <v>2399026980.3199997</v>
      </c>
      <c r="D2370" s="3">
        <v>1232445265.4400001</v>
      </c>
      <c r="E2370" s="3">
        <v>56109380.079999998</v>
      </c>
      <c r="F2370" s="3">
        <v>1151925059.8199999</v>
      </c>
      <c r="G2370" s="3">
        <v>1477526323.4499998</v>
      </c>
      <c r="H2370" s="3">
        <v>357135555.41000003</v>
      </c>
      <c r="J2370" s="4"/>
    </row>
    <row r="2371" spans="1:10">
      <c r="A2371" s="4">
        <v>45454</v>
      </c>
      <c r="B2371" s="3">
        <v>709557066.70000005</v>
      </c>
      <c r="C2371" s="3">
        <v>2392615887.0700002</v>
      </c>
      <c r="D2371" s="3">
        <v>1230054615.0800002</v>
      </c>
      <c r="E2371" s="3">
        <v>56153019.93</v>
      </c>
      <c r="F2371" s="3">
        <v>1150172800.8199999</v>
      </c>
      <c r="G2371" s="3">
        <v>1476802715.2500002</v>
      </c>
      <c r="H2371" s="3">
        <v>357208238.88</v>
      </c>
      <c r="J2371" s="4"/>
    </row>
    <row r="2372" spans="1:10">
      <c r="A2372" s="4">
        <v>45455</v>
      </c>
      <c r="B2372" s="3">
        <v>710474329.06000006</v>
      </c>
      <c r="C2372" s="3">
        <v>2401438888.4200001</v>
      </c>
      <c r="D2372" s="3">
        <v>1231507037.96</v>
      </c>
      <c r="E2372" s="3">
        <v>56559178.989999995</v>
      </c>
      <c r="F2372" s="3">
        <v>1155305324.3599999</v>
      </c>
      <c r="G2372" s="3">
        <v>1485551544.3799999</v>
      </c>
      <c r="H2372" s="3">
        <v>357432344.47000003</v>
      </c>
      <c r="J2372" s="4"/>
    </row>
    <row r="2373" spans="1:10">
      <c r="A2373" s="4">
        <v>45456</v>
      </c>
      <c r="B2373" s="3">
        <v>712542735.63</v>
      </c>
      <c r="C2373" s="3">
        <v>2406757237.75</v>
      </c>
      <c r="D2373" s="3">
        <v>1231217889.47</v>
      </c>
      <c r="E2373" s="3">
        <v>56974072.030000001</v>
      </c>
      <c r="F2373" s="3">
        <v>1155999793.9199998</v>
      </c>
      <c r="G2373" s="3">
        <v>1484872151.28</v>
      </c>
      <c r="H2373" s="3">
        <v>357436388.38</v>
      </c>
      <c r="J2373" s="4"/>
    </row>
    <row r="2374" spans="1:10">
      <c r="A2374" s="4">
        <v>45457</v>
      </c>
      <c r="B2374" s="3">
        <v>717520373.70999992</v>
      </c>
      <c r="C2374" s="3">
        <v>2421616515.9199996</v>
      </c>
      <c r="D2374" s="3">
        <v>1235174043.7</v>
      </c>
      <c r="E2374" s="3">
        <v>57428821.170000002</v>
      </c>
      <c r="F2374" s="3">
        <v>1160432030.6000001</v>
      </c>
      <c r="G2374" s="3">
        <v>1488935202.8700001</v>
      </c>
      <c r="H2374" s="3">
        <v>357942639.27999997</v>
      </c>
      <c r="J2374" s="4"/>
    </row>
    <row r="2375" spans="1:10">
      <c r="A2375" s="4">
        <v>45460</v>
      </c>
      <c r="B2375" s="3">
        <v>717339863.80999994</v>
      </c>
      <c r="C2375" s="3">
        <v>2419546013.1599998</v>
      </c>
      <c r="D2375" s="3">
        <v>1234499759.51</v>
      </c>
      <c r="E2375" s="3">
        <v>57529372.400000006</v>
      </c>
      <c r="F2375" s="3">
        <v>1158864562.4299998</v>
      </c>
      <c r="G2375" s="3">
        <v>1486322276.78</v>
      </c>
      <c r="H2375" s="3">
        <v>357963132.19</v>
      </c>
      <c r="J2375" s="4"/>
    </row>
    <row r="2376" spans="1:10">
      <c r="A2376" s="4">
        <v>45461</v>
      </c>
      <c r="B2376" s="3">
        <v>721970001.24000001</v>
      </c>
      <c r="C2376" s="3">
        <v>2432796118.0300002</v>
      </c>
      <c r="D2376" s="3">
        <v>1237522737.1800001</v>
      </c>
      <c r="E2376" s="3">
        <v>57807859.969999999</v>
      </c>
      <c r="F2376" s="3">
        <v>1163227832.5999999</v>
      </c>
      <c r="G2376" s="3">
        <v>1489799904.0900002</v>
      </c>
      <c r="H2376" s="3">
        <v>358209781.08999997</v>
      </c>
      <c r="J2376" s="4"/>
    </row>
    <row r="2377" spans="1:10">
      <c r="A2377" s="4">
        <v>45462</v>
      </c>
      <c r="B2377" s="3">
        <v>720694990.56000006</v>
      </c>
      <c r="C2377" s="3">
        <v>2428938346.54</v>
      </c>
      <c r="D2377" s="3">
        <v>1234577675.0599999</v>
      </c>
      <c r="E2377" s="3">
        <v>57782134.629999995</v>
      </c>
      <c r="F2377" s="3">
        <v>1161092442.49</v>
      </c>
      <c r="G2377" s="3">
        <v>1486345135.77</v>
      </c>
      <c r="H2377" s="3">
        <v>357979759.12</v>
      </c>
      <c r="J2377" s="4"/>
    </row>
    <row r="2378" spans="1:10">
      <c r="A2378" s="4">
        <v>45463</v>
      </c>
      <c r="B2378" s="3">
        <v>719846840.46000004</v>
      </c>
      <c r="C2378" s="3">
        <v>2427706800.5300002</v>
      </c>
      <c r="D2378" s="3">
        <v>1237592773.53</v>
      </c>
      <c r="E2378" s="3">
        <v>57982321.350000001</v>
      </c>
      <c r="F2378" s="3">
        <v>1159984335.52</v>
      </c>
      <c r="G2378" s="3">
        <v>1484842356.8500001</v>
      </c>
      <c r="H2378" s="3">
        <v>357942672.67000002</v>
      </c>
      <c r="J2378" s="4"/>
    </row>
    <row r="2379" spans="1:10">
      <c r="A2379" s="4">
        <v>45464</v>
      </c>
      <c r="B2379" s="3">
        <v>718317113.41000009</v>
      </c>
      <c r="C2379" s="3">
        <v>2424178932.9300003</v>
      </c>
      <c r="D2379" s="3">
        <v>1238250777.76</v>
      </c>
      <c r="E2379" s="3">
        <v>58108531.390000001</v>
      </c>
      <c r="F2379" s="3">
        <v>1158864289.0799999</v>
      </c>
      <c r="G2379" s="3">
        <v>1483560044.98</v>
      </c>
      <c r="H2379" s="3">
        <v>358345309.75999999</v>
      </c>
      <c r="J2379" s="4"/>
    </row>
    <row r="2380" spans="1:10">
      <c r="A2380" s="4">
        <v>45467</v>
      </c>
      <c r="B2380" s="3">
        <v>711263435.98000002</v>
      </c>
      <c r="C2380" s="3">
        <v>2410912921.6900001</v>
      </c>
      <c r="D2380" s="3">
        <v>1235959845.3199999</v>
      </c>
      <c r="E2380" s="3">
        <v>58022857.609999999</v>
      </c>
      <c r="F2380" s="3">
        <v>1155377633.8399999</v>
      </c>
      <c r="G2380" s="3">
        <v>1482324065.9400001</v>
      </c>
      <c r="H2380" s="3">
        <v>358693118.04999995</v>
      </c>
      <c r="J2380" s="4"/>
    </row>
    <row r="2381" spans="1:10">
      <c r="A2381" s="4">
        <v>45468</v>
      </c>
      <c r="B2381" s="3">
        <v>715034696.75</v>
      </c>
      <c r="C2381" s="3">
        <v>2420579533.1699996</v>
      </c>
      <c r="D2381" s="3">
        <v>1234672104.4199998</v>
      </c>
      <c r="E2381" s="3">
        <v>58278340.840000004</v>
      </c>
      <c r="F2381" s="3">
        <v>1157444981.6200001</v>
      </c>
      <c r="G2381" s="3">
        <v>1483835852.8799999</v>
      </c>
      <c r="H2381" s="3">
        <v>358900848.45999998</v>
      </c>
      <c r="J2381" s="4"/>
    </row>
    <row r="2382" spans="1:10">
      <c r="A2382" s="4">
        <v>45469</v>
      </c>
      <c r="B2382" s="3">
        <v>713868760.97000003</v>
      </c>
      <c r="C2382" s="3">
        <v>2413664167.3599997</v>
      </c>
      <c r="D2382" s="3">
        <v>1230901572.98</v>
      </c>
      <c r="E2382" s="3">
        <v>58273281.599999994</v>
      </c>
      <c r="F2382" s="3">
        <v>1153905370.49</v>
      </c>
      <c r="G2382" s="3">
        <v>1478629956.8399999</v>
      </c>
      <c r="H2382" s="3">
        <v>358372717.23000002</v>
      </c>
      <c r="J2382" s="4"/>
    </row>
    <row r="2383" spans="1:10">
      <c r="A2383" s="4">
        <v>45470</v>
      </c>
      <c r="B2383" s="3">
        <v>709417734.38999999</v>
      </c>
      <c r="C2383" s="3">
        <v>2403227885.8799996</v>
      </c>
      <c r="D2383" s="3">
        <v>1227627449.55</v>
      </c>
      <c r="E2383" s="3">
        <v>58304568.870000005</v>
      </c>
      <c r="F2383" s="3">
        <v>1150795745.5799999</v>
      </c>
      <c r="G2383" s="3">
        <v>1475368070.6800001</v>
      </c>
      <c r="H2383" s="3">
        <v>358342862.39000005</v>
      </c>
      <c r="J2383" s="4"/>
    </row>
    <row r="2384" spans="1:10">
      <c r="A2384" s="4">
        <v>45471</v>
      </c>
      <c r="B2384" s="3">
        <v>708898558.83000004</v>
      </c>
      <c r="C2384" s="3">
        <v>2398645907.9200001</v>
      </c>
      <c r="D2384" s="3">
        <v>1225666945.21</v>
      </c>
      <c r="E2384" s="3">
        <v>58327840.950000003</v>
      </c>
      <c r="F2384" s="3">
        <v>1148343495.8799999</v>
      </c>
      <c r="G2384" s="3">
        <v>1471703720.3100002</v>
      </c>
      <c r="H2384" s="3">
        <v>358451275.13</v>
      </c>
      <c r="J2384" s="4"/>
    </row>
    <row r="2385" spans="1:10">
      <c r="A2385" s="4">
        <v>45474</v>
      </c>
      <c r="B2385" s="3">
        <v>706575165.50999999</v>
      </c>
      <c r="C2385" s="3">
        <v>2389486897.29</v>
      </c>
      <c r="D2385" s="3">
        <v>1219443438.1500001</v>
      </c>
      <c r="E2385" s="3">
        <v>58334567.120000005</v>
      </c>
      <c r="F2385" s="3">
        <v>1144474806.1700001</v>
      </c>
      <c r="G2385" s="3">
        <v>1466174521.0999999</v>
      </c>
      <c r="H2385" s="3">
        <v>358677260.04000002</v>
      </c>
      <c r="J2385" s="4"/>
    </row>
    <row r="2386" spans="1:10">
      <c r="A2386" s="4">
        <v>45475</v>
      </c>
      <c r="B2386" s="3">
        <v>706692458.28999996</v>
      </c>
      <c r="C2386" s="3">
        <v>2391775813.2800002</v>
      </c>
      <c r="D2386" s="3">
        <v>1221643791.8800001</v>
      </c>
      <c r="E2386" s="3">
        <v>58490697.189999998</v>
      </c>
      <c r="F2386" s="3">
        <v>1145643622.8699999</v>
      </c>
      <c r="G2386" s="3">
        <v>1468028839.6600001</v>
      </c>
      <c r="H2386" s="3">
        <v>358857509.87</v>
      </c>
      <c r="J2386" s="4"/>
    </row>
    <row r="2387" spans="1:10">
      <c r="A2387" s="4">
        <v>45476</v>
      </c>
      <c r="B2387" s="3">
        <v>710305046.40999997</v>
      </c>
      <c r="C2387" s="3">
        <v>2405033494.5000005</v>
      </c>
      <c r="D2387" s="3">
        <v>1223328204.1399999</v>
      </c>
      <c r="E2387" s="3">
        <v>58961584.450000003</v>
      </c>
      <c r="F2387" s="3">
        <v>1149937857.71</v>
      </c>
      <c r="G2387" s="3">
        <v>1473401387.0800002</v>
      </c>
      <c r="H2387" s="3">
        <v>359191322.60000002</v>
      </c>
      <c r="J2387" s="4"/>
    </row>
    <row r="2388" spans="1:10">
      <c r="A2388" s="4">
        <v>45477</v>
      </c>
      <c r="B2388" s="3">
        <v>711784531.06000006</v>
      </c>
      <c r="C2388" s="3">
        <v>2406989393.8100004</v>
      </c>
      <c r="D2388" s="3">
        <v>1223187915.96</v>
      </c>
      <c r="E2388" s="3">
        <v>59065747.530000001</v>
      </c>
      <c r="F2388" s="3">
        <v>1149550371.75</v>
      </c>
      <c r="G2388" s="3">
        <v>1472058677.48</v>
      </c>
      <c r="H2388" s="3">
        <v>359099694.86000001</v>
      </c>
      <c r="J2388" s="4"/>
    </row>
    <row r="2389" spans="1:10">
      <c r="A2389" s="4">
        <v>45478</v>
      </c>
      <c r="B2389" s="3">
        <v>712229353.34000003</v>
      </c>
      <c r="C2389" s="3">
        <v>2410978407.6999998</v>
      </c>
      <c r="D2389" s="3">
        <v>1226275196.1000001</v>
      </c>
      <c r="E2389" s="3">
        <v>59276921.069999993</v>
      </c>
      <c r="F2389" s="3">
        <v>1152003568.28</v>
      </c>
      <c r="G2389" s="3">
        <v>1475690885.4399998</v>
      </c>
      <c r="H2389" s="3">
        <v>359425718.42999995</v>
      </c>
      <c r="J2389" s="4"/>
    </row>
    <row r="2390" spans="1:10">
      <c r="A2390" s="4">
        <v>45481</v>
      </c>
      <c r="B2390" s="3">
        <v>712704295.36000001</v>
      </c>
      <c r="C2390" s="3">
        <v>2414530378.7400002</v>
      </c>
      <c r="D2390" s="3">
        <v>1227365280.5899999</v>
      </c>
      <c r="E2390" s="3">
        <v>59622250.569999993</v>
      </c>
      <c r="F2390" s="3">
        <v>1153237817.8</v>
      </c>
      <c r="G2390" s="3">
        <v>1477718986.7</v>
      </c>
      <c r="H2390" s="3">
        <v>359710613.57999998</v>
      </c>
      <c r="J2390" s="4"/>
    </row>
    <row r="2391" spans="1:10">
      <c r="A2391" s="4">
        <v>45482</v>
      </c>
      <c r="B2391" s="3">
        <v>713942235.12999988</v>
      </c>
      <c r="C2391" s="3">
        <v>2413171602.6900001</v>
      </c>
      <c r="D2391" s="3">
        <v>1223205056.8800001</v>
      </c>
      <c r="E2391" s="3">
        <v>59672729.579999998</v>
      </c>
      <c r="F2391" s="3">
        <v>1151181286.3500001</v>
      </c>
      <c r="G2391" s="3">
        <v>1473007207.25</v>
      </c>
      <c r="H2391" s="3">
        <v>359755988.07000005</v>
      </c>
      <c r="J2391" s="4"/>
    </row>
    <row r="2392" spans="1:10">
      <c r="A2392" s="4">
        <v>45483</v>
      </c>
      <c r="B2392" s="3">
        <v>719077725.41000009</v>
      </c>
      <c r="C2392" s="3">
        <v>2429459170.52</v>
      </c>
      <c r="D2392" s="3">
        <v>1228293718.5799999</v>
      </c>
      <c r="E2392" s="3">
        <v>60176377.170000002</v>
      </c>
      <c r="F2392" s="3">
        <v>1156254602.5699999</v>
      </c>
      <c r="G2392" s="3">
        <v>1478541517.5999999</v>
      </c>
      <c r="H2392" s="3">
        <v>359874175.49000001</v>
      </c>
      <c r="J2392" s="4"/>
    </row>
    <row r="2393" spans="1:10">
      <c r="A2393" s="4">
        <v>45484</v>
      </c>
      <c r="B2393" s="3">
        <v>717752639.48000002</v>
      </c>
      <c r="C2393" s="3">
        <v>2430654467.2000003</v>
      </c>
      <c r="D2393" s="3">
        <v>1232901930.4200001</v>
      </c>
      <c r="E2393" s="3">
        <v>60246749.010000005</v>
      </c>
      <c r="F2393" s="3">
        <v>1157913364.3299999</v>
      </c>
      <c r="G2393" s="3">
        <v>1482599188.5400002</v>
      </c>
      <c r="H2393" s="3">
        <v>359868469.38</v>
      </c>
      <c r="J2393" s="4"/>
    </row>
    <row r="2394" spans="1:10">
      <c r="A2394" s="4">
        <v>45485</v>
      </c>
      <c r="B2394" s="3">
        <v>721813520.14999998</v>
      </c>
      <c r="C2394" s="3">
        <v>2438025562.96</v>
      </c>
      <c r="D2394" s="3">
        <v>1236401083.3899999</v>
      </c>
      <c r="E2394" s="3">
        <v>60478969.969999999</v>
      </c>
      <c r="F2394" s="3">
        <v>1158657139.6100001</v>
      </c>
      <c r="G2394" s="3">
        <v>1480719726.0199997</v>
      </c>
      <c r="H2394" s="3">
        <v>359819462.68000001</v>
      </c>
      <c r="J2394" s="4"/>
    </row>
    <row r="2395" spans="1:10">
      <c r="A2395" s="4">
        <v>45488</v>
      </c>
      <c r="B2395" s="3">
        <v>719294947.32999992</v>
      </c>
      <c r="C2395" s="3">
        <v>2435487117.0000005</v>
      </c>
      <c r="D2395" s="3">
        <v>1234543445.2900002</v>
      </c>
      <c r="E2395" s="3">
        <v>60599193.590000004</v>
      </c>
      <c r="F2395" s="3">
        <v>1158389555.49</v>
      </c>
      <c r="G2395" s="3">
        <v>1481337304.0699999</v>
      </c>
      <c r="H2395" s="3">
        <v>360315140.32999998</v>
      </c>
      <c r="J2395" s="4"/>
    </row>
    <row r="2396" spans="1:10">
      <c r="A2396" s="4">
        <v>45489</v>
      </c>
      <c r="B2396" s="3">
        <v>722767616.59000003</v>
      </c>
      <c r="C2396" s="3">
        <v>2446528946.9100003</v>
      </c>
      <c r="D2396" s="3">
        <v>1241197035.9100001</v>
      </c>
      <c r="E2396" s="3">
        <v>60964777.339999996</v>
      </c>
      <c r="F2396" s="3">
        <v>1162016163.47</v>
      </c>
      <c r="G2396" s="3">
        <v>1484480211.5</v>
      </c>
      <c r="H2396" s="3">
        <v>360357672.44</v>
      </c>
      <c r="J2396" s="4"/>
    </row>
    <row r="2397" spans="1:10">
      <c r="A2397" s="4">
        <v>45490</v>
      </c>
      <c r="B2397" s="3">
        <v>714972217.02999997</v>
      </c>
      <c r="C2397" s="3">
        <v>2428528663.9400001</v>
      </c>
      <c r="D2397" s="3">
        <v>1237069303.54</v>
      </c>
      <c r="E2397" s="3">
        <v>60734525.519999996</v>
      </c>
      <c r="F2397" s="3">
        <v>1157399749.4300001</v>
      </c>
      <c r="G2397" s="3">
        <v>1481516560.75</v>
      </c>
      <c r="H2397" s="3">
        <v>361616259.22999996</v>
      </c>
      <c r="J2397" s="4"/>
    </row>
    <row r="2398" spans="1:10">
      <c r="A2398" s="4">
        <v>45491</v>
      </c>
      <c r="B2398" s="3">
        <v>712184629.30999994</v>
      </c>
      <c r="C2398" s="3">
        <v>2420486504.6100001</v>
      </c>
      <c r="D2398" s="3">
        <v>1230372676.9300001</v>
      </c>
      <c r="E2398" s="3">
        <v>60686593.280000001</v>
      </c>
      <c r="F2398" s="3">
        <v>1154974958.6400001</v>
      </c>
      <c r="G2398" s="3">
        <v>1478183658.1500001</v>
      </c>
      <c r="H2398" s="3">
        <v>361461100.25</v>
      </c>
      <c r="J2398" s="4"/>
    </row>
    <row r="2399" spans="1:10">
      <c r="A2399" s="4">
        <v>45492</v>
      </c>
      <c r="B2399" s="3">
        <v>706263276.61000013</v>
      </c>
      <c r="C2399" s="3">
        <v>2403856427.9900002</v>
      </c>
      <c r="D2399" s="3">
        <v>1223180745.9099998</v>
      </c>
      <c r="E2399" s="3">
        <v>60531140.610000007</v>
      </c>
      <c r="F2399" s="3">
        <v>1149894257.6399999</v>
      </c>
      <c r="G2399" s="3">
        <v>1473390802.1999998</v>
      </c>
      <c r="H2399" s="3">
        <v>361465098.69000006</v>
      </c>
      <c r="J2399" s="4"/>
    </row>
    <row r="2400" spans="1:10">
      <c r="A2400" s="4">
        <v>45495</v>
      </c>
      <c r="B2400" s="3">
        <v>713932052.96000004</v>
      </c>
      <c r="C2400" s="3">
        <v>2419962885.1700001</v>
      </c>
      <c r="D2400" s="3">
        <v>1227551508.7900002</v>
      </c>
      <c r="E2400" s="3">
        <v>60863486.390000001</v>
      </c>
      <c r="F2400" s="3">
        <v>1153329069.26</v>
      </c>
      <c r="G2400" s="3">
        <v>1473505993.6800001</v>
      </c>
      <c r="H2400" s="3">
        <v>361419324.36000001</v>
      </c>
      <c r="J2400" s="4"/>
    </row>
    <row r="2401" spans="1:10">
      <c r="A2401" s="4">
        <v>45496</v>
      </c>
      <c r="B2401" s="3">
        <v>712727745.38999987</v>
      </c>
      <c r="C2401" s="3">
        <v>2419463675.8300004</v>
      </c>
      <c r="D2401" s="3">
        <v>1226622048.8799999</v>
      </c>
      <c r="E2401" s="3">
        <v>60996828.729999989</v>
      </c>
      <c r="F2401" s="3">
        <v>1154361510.77</v>
      </c>
      <c r="G2401" s="3">
        <v>1475878543.3399999</v>
      </c>
      <c r="H2401" s="3">
        <v>362142556.76999998</v>
      </c>
      <c r="J2401" s="4"/>
    </row>
    <row r="2402" spans="1:10">
      <c r="A2402" s="4">
        <v>45497</v>
      </c>
      <c r="B2402" s="3">
        <v>702766873.93000007</v>
      </c>
      <c r="C2402" s="3">
        <v>2394725021.6599998</v>
      </c>
      <c r="D2402" s="3">
        <v>1218387030.1900001</v>
      </c>
      <c r="E2402" s="3">
        <v>60668354.560000002</v>
      </c>
      <c r="F2402" s="3">
        <v>1147934901.26</v>
      </c>
      <c r="G2402" s="3">
        <v>1471637944</v>
      </c>
      <c r="H2402" s="3">
        <v>362182560.94</v>
      </c>
      <c r="J2402" s="4"/>
    </row>
    <row r="2403" spans="1:10">
      <c r="A2403" s="4">
        <v>45498</v>
      </c>
      <c r="B2403" s="3">
        <v>696449472.41999996</v>
      </c>
      <c r="C2403" s="3">
        <v>2382319741.71</v>
      </c>
      <c r="D2403" s="3">
        <v>1213371530.4400001</v>
      </c>
      <c r="E2403" s="3">
        <v>60575039</v>
      </c>
      <c r="F2403" s="3">
        <v>1145169652.4200001</v>
      </c>
      <c r="G2403" s="3">
        <v>1470603702.1600001</v>
      </c>
      <c r="H2403" s="3">
        <v>362270317.97999996</v>
      </c>
      <c r="J2403" s="4"/>
    </row>
    <row r="2404" spans="1:10">
      <c r="A2404" s="4">
        <v>45499</v>
      </c>
      <c r="B2404" s="3">
        <v>702704893.51999998</v>
      </c>
      <c r="C2404" s="3">
        <v>2397012370.2399998</v>
      </c>
      <c r="D2404" s="3">
        <v>1220333218.98</v>
      </c>
      <c r="E2404" s="3">
        <v>60912362.359999999</v>
      </c>
      <c r="F2404" s="3">
        <v>1148538171.1099999</v>
      </c>
      <c r="G2404" s="3">
        <v>1471912201.27</v>
      </c>
      <c r="H2404" s="3">
        <v>361843021.91999996</v>
      </c>
      <c r="J2404" s="4"/>
    </row>
    <row r="2405" spans="1:10">
      <c r="A2405" s="4">
        <v>45502</v>
      </c>
      <c r="B2405" s="3">
        <v>705662823.36000013</v>
      </c>
      <c r="C2405" s="3">
        <v>2407157820.04</v>
      </c>
      <c r="D2405" s="3">
        <v>1225131551.4999998</v>
      </c>
      <c r="E2405" s="3">
        <v>61259377.640000001</v>
      </c>
      <c r="F2405" s="3">
        <v>1152459072.8100002</v>
      </c>
      <c r="G2405" s="3">
        <v>1476121809.8</v>
      </c>
      <c r="H2405" s="3">
        <v>361608524.14999998</v>
      </c>
      <c r="J2405" s="4"/>
    </row>
    <row r="2406" spans="1:10">
      <c r="A2406" s="4">
        <v>45503</v>
      </c>
      <c r="B2406" s="3">
        <v>700039358.99000001</v>
      </c>
      <c r="C2406" s="3">
        <v>2395877966.3000002</v>
      </c>
      <c r="D2406" s="3">
        <v>1223612282.3399999</v>
      </c>
      <c r="E2406" s="3">
        <v>61139488.719999999</v>
      </c>
      <c r="F2406" s="3">
        <v>1150073273.5899999</v>
      </c>
      <c r="G2406" s="3">
        <v>1474927043.49</v>
      </c>
      <c r="H2406" s="3">
        <v>361668710.56000006</v>
      </c>
      <c r="J2406" s="4"/>
    </row>
    <row r="2407" spans="1:10">
      <c r="A2407" s="4">
        <v>45504</v>
      </c>
      <c r="B2407" s="3">
        <v>714929570.83999991</v>
      </c>
      <c r="C2407" s="3">
        <v>2433235047.1000004</v>
      </c>
      <c r="D2407" s="3">
        <v>1234083287.49</v>
      </c>
      <c r="E2407" s="3">
        <v>61971386.400000006</v>
      </c>
      <c r="F2407" s="3">
        <v>1160246715.3299999</v>
      </c>
      <c r="G2407" s="3">
        <v>1481445755.75</v>
      </c>
      <c r="H2407" s="3">
        <v>361627779.05000001</v>
      </c>
      <c r="J2407" s="4"/>
    </row>
    <row r="2408" spans="1:10">
      <c r="A2408" s="4">
        <v>45505</v>
      </c>
      <c r="B2408" s="3">
        <v>705714734.74000001</v>
      </c>
      <c r="C2408" s="3">
        <v>2415054139.4400001</v>
      </c>
      <c r="D2408" s="3">
        <v>1229696380.29</v>
      </c>
      <c r="E2408" s="3">
        <v>61759559.229999997</v>
      </c>
      <c r="F2408" s="3">
        <v>1156677393.99</v>
      </c>
      <c r="G2408" s="3">
        <v>1480725057.7400002</v>
      </c>
      <c r="H2408" s="3">
        <v>361432625.08000004</v>
      </c>
      <c r="J2408" s="4"/>
    </row>
    <row r="2409" spans="1:10">
      <c r="A2409" s="4">
        <v>45506</v>
      </c>
      <c r="B2409" s="3">
        <v>685640001.75</v>
      </c>
      <c r="C2409" s="3">
        <v>2372402595.3600001</v>
      </c>
      <c r="D2409" s="3">
        <v>1211271476.0699999</v>
      </c>
      <c r="E2409" s="3">
        <v>61165850.390000001</v>
      </c>
      <c r="F2409" s="3">
        <v>1146494699.22</v>
      </c>
      <c r="G2409" s="3">
        <v>1477792954.1900001</v>
      </c>
      <c r="H2409" s="3">
        <v>361632444.37</v>
      </c>
      <c r="J2409" s="4"/>
    </row>
    <row r="2410" spans="1:10">
      <c r="A2410" s="4">
        <v>45509</v>
      </c>
      <c r="B2410" s="3">
        <v>660968173.63</v>
      </c>
      <c r="C2410" s="3">
        <v>2317559623.8899999</v>
      </c>
      <c r="D2410" s="3">
        <v>1188193872.3499999</v>
      </c>
      <c r="E2410" s="3">
        <v>60225673.32</v>
      </c>
      <c r="F2410" s="3">
        <v>1132150815.26</v>
      </c>
      <c r="G2410" s="3">
        <v>1470003323.2399998</v>
      </c>
      <c r="H2410" s="3">
        <v>361436638.90000004</v>
      </c>
      <c r="J2410" s="4"/>
    </row>
    <row r="2411" spans="1:10">
      <c r="A2411" s="4">
        <v>45510</v>
      </c>
      <c r="B2411" s="3">
        <v>673457508.98000002</v>
      </c>
      <c r="C2411" s="3">
        <v>2347589071.8999996</v>
      </c>
      <c r="D2411" s="3">
        <v>1199071701.45</v>
      </c>
      <c r="E2411" s="3">
        <v>61035624.480000004</v>
      </c>
      <c r="F2411" s="3">
        <v>1138968424.1199999</v>
      </c>
      <c r="G2411" s="3">
        <v>1473681574.51</v>
      </c>
      <c r="H2411" s="3">
        <v>361588518.04000002</v>
      </c>
      <c r="J2411" s="4"/>
    </row>
    <row r="2412" spans="1:10">
      <c r="A2412" s="4">
        <v>45511</v>
      </c>
      <c r="B2412" s="3">
        <v>669335847.36000001</v>
      </c>
      <c r="C2412" s="3">
        <v>2334442785.4299998</v>
      </c>
      <c r="D2412" s="3">
        <v>1194169843</v>
      </c>
      <c r="E2412" s="3">
        <v>60988059.629999995</v>
      </c>
      <c r="F2412" s="3">
        <v>1134344656.76</v>
      </c>
      <c r="G2412" s="3">
        <v>1469016036.8099999</v>
      </c>
      <c r="H2412" s="3">
        <v>363044452.55000001</v>
      </c>
      <c r="J2412" s="4"/>
    </row>
    <row r="2413" spans="1:10">
      <c r="A2413" s="4">
        <v>45512</v>
      </c>
      <c r="B2413" s="3">
        <v>678709059.95999992</v>
      </c>
      <c r="C2413" s="3">
        <v>2355740998.0800004</v>
      </c>
      <c r="D2413" s="3">
        <v>1202566523.22</v>
      </c>
      <c r="E2413" s="3">
        <v>61508332.619999997</v>
      </c>
      <c r="F2413" s="3">
        <v>1139178935.3599999</v>
      </c>
      <c r="G2413" s="3">
        <v>1470770266.46</v>
      </c>
      <c r="H2413" s="3">
        <v>363253346.19999999</v>
      </c>
      <c r="J2413" s="4"/>
    </row>
    <row r="2414" spans="1:10">
      <c r="A2414" s="4">
        <v>45513</v>
      </c>
      <c r="B2414" s="3">
        <v>679321572.39999998</v>
      </c>
      <c r="C2414" s="3">
        <v>2361743351.8600006</v>
      </c>
      <c r="D2414" s="3">
        <v>1203781055.1000001</v>
      </c>
      <c r="E2414" s="3">
        <v>61719562.240000002</v>
      </c>
      <c r="F2414" s="3">
        <v>1141561625.1299999</v>
      </c>
      <c r="G2414" s="3">
        <v>1474042650.74</v>
      </c>
      <c r="H2414" s="3">
        <v>363371482.05999994</v>
      </c>
      <c r="J2414" s="4"/>
    </row>
    <row r="2415" spans="1:10">
      <c r="A2415" s="4">
        <v>45516</v>
      </c>
      <c r="B2415" s="3">
        <v>678334666.49000001</v>
      </c>
      <c r="C2415" s="3">
        <v>2359778228</v>
      </c>
      <c r="D2415" s="3">
        <v>1199603909.52</v>
      </c>
      <c r="E2415" s="3">
        <v>61786586.439999998</v>
      </c>
      <c r="F2415" s="3">
        <v>1140962719.25</v>
      </c>
      <c r="G2415" s="3">
        <v>1473735890.3499999</v>
      </c>
      <c r="H2415" s="3">
        <v>363133313.38999999</v>
      </c>
      <c r="J2415" s="4"/>
    </row>
    <row r="2416" spans="1:10">
      <c r="A2416" s="4">
        <v>45517</v>
      </c>
      <c r="B2416" s="3">
        <v>689090102.85000002</v>
      </c>
      <c r="C2416" s="3">
        <v>2386122433.48</v>
      </c>
      <c r="D2416" s="3">
        <v>1209086635.0999999</v>
      </c>
      <c r="E2416" s="3">
        <v>62336093.989999995</v>
      </c>
      <c r="F2416" s="3">
        <v>1148267753.6099999</v>
      </c>
      <c r="G2416" s="3">
        <v>1479249668.4000001</v>
      </c>
      <c r="H2416" s="3">
        <v>363320849.65000004</v>
      </c>
      <c r="J2416" s="4"/>
    </row>
    <row r="2417" spans="1:10">
      <c r="A2417" s="4">
        <v>45518</v>
      </c>
      <c r="B2417" s="3">
        <v>689389503.54999995</v>
      </c>
      <c r="C2417" s="3">
        <v>2386734659.25</v>
      </c>
      <c r="D2417" s="3">
        <v>1208353667.55</v>
      </c>
      <c r="E2417" s="3">
        <v>62542554.239999995</v>
      </c>
      <c r="F2417" s="3">
        <v>1147966730.3700001</v>
      </c>
      <c r="G2417" s="3">
        <v>1479330232.6899998</v>
      </c>
      <c r="H2417" s="3">
        <v>363370197.22999996</v>
      </c>
      <c r="J2417" s="4"/>
    </row>
    <row r="2418" spans="1:10">
      <c r="A2418" s="4">
        <v>45520</v>
      </c>
      <c r="B2418" s="3">
        <v>704575628.20000005</v>
      </c>
      <c r="C2418" s="3">
        <v>2417322149.5699997</v>
      </c>
      <c r="D2418" s="3">
        <v>1218776830.4400001</v>
      </c>
      <c r="E2418" s="3">
        <v>63105745.480000004</v>
      </c>
      <c r="F2418" s="3">
        <v>1154100673.5500002</v>
      </c>
      <c r="G2418" s="3">
        <v>1478424462.3099999</v>
      </c>
      <c r="H2418" s="3">
        <v>362982946.71000004</v>
      </c>
      <c r="J2418" s="4"/>
    </row>
    <row r="2419" spans="1:10">
      <c r="A2419" s="4">
        <v>45523</v>
      </c>
      <c r="B2419" s="3">
        <v>706958981.80000007</v>
      </c>
      <c r="C2419" s="3">
        <v>2423056002.1800003</v>
      </c>
      <c r="D2419" s="3">
        <v>1219692275.1900001</v>
      </c>
      <c r="E2419" s="3">
        <v>63334382.190000005</v>
      </c>
      <c r="F2419" s="3">
        <v>1155668202.8699999</v>
      </c>
      <c r="G2419" s="3">
        <v>1479727267.5100002</v>
      </c>
      <c r="H2419" s="3">
        <v>363314757.88999999</v>
      </c>
      <c r="J2419" s="4"/>
    </row>
    <row r="2420" spans="1:10">
      <c r="A2420" s="4">
        <v>45524</v>
      </c>
      <c r="B2420" s="3">
        <v>704904126.54999995</v>
      </c>
      <c r="C2420" s="3">
        <v>2419726599.6700001</v>
      </c>
      <c r="D2420" s="3">
        <v>1220724039.55</v>
      </c>
      <c r="E2420" s="3">
        <v>63350555.299999997</v>
      </c>
      <c r="F2420" s="3">
        <v>1155037418</v>
      </c>
      <c r="G2420" s="3">
        <v>1480698064.3699999</v>
      </c>
      <c r="H2420" s="3">
        <v>363287264.75999999</v>
      </c>
      <c r="J2420" s="4"/>
    </row>
    <row r="2421" spans="1:10">
      <c r="A2421" s="4">
        <v>45525</v>
      </c>
      <c r="B2421" s="3">
        <v>707649044.07999992</v>
      </c>
      <c r="C2421" s="3">
        <v>2427359855.04</v>
      </c>
      <c r="D2421" s="3">
        <v>1223348904.1700001</v>
      </c>
      <c r="E2421" s="3">
        <v>63541089.920000002</v>
      </c>
      <c r="F2421" s="3">
        <v>1157458395.29</v>
      </c>
      <c r="G2421" s="3">
        <v>1482998424.3800001</v>
      </c>
      <c r="H2421" s="3">
        <v>363314044.65999997</v>
      </c>
      <c r="J2421" s="4"/>
    </row>
    <row r="2422" spans="1:10">
      <c r="A2422" s="4">
        <v>45526</v>
      </c>
      <c r="B2422" s="3">
        <v>703649820.41999996</v>
      </c>
      <c r="C2422" s="3">
        <v>2414398632.3699999</v>
      </c>
      <c r="D2422" s="3">
        <v>1218619903.1400001</v>
      </c>
      <c r="E2422" s="3">
        <v>63360079.620000005</v>
      </c>
      <c r="F2422" s="3">
        <v>1153267977.8599999</v>
      </c>
      <c r="G2422" s="3">
        <v>1478304529.8599999</v>
      </c>
      <c r="H2422" s="3">
        <v>363486340.79999995</v>
      </c>
      <c r="J2422" s="4"/>
    </row>
    <row r="2423" spans="1:10">
      <c r="A2423" s="4">
        <v>45527</v>
      </c>
      <c r="B2423" s="3">
        <v>707915851.68999994</v>
      </c>
      <c r="C2423" s="3">
        <v>2425640388.3799996</v>
      </c>
      <c r="D2423" s="3">
        <v>1221814448.76</v>
      </c>
      <c r="E2423" s="3">
        <v>63783035.160000004</v>
      </c>
      <c r="F2423" s="3">
        <v>1156358692.8</v>
      </c>
      <c r="G2423" s="3">
        <v>1480169044.5800002</v>
      </c>
      <c r="H2423" s="3">
        <v>363697416.86000001</v>
      </c>
      <c r="J2423" s="4"/>
    </row>
    <row r="2424" spans="1:10">
      <c r="A2424" s="4">
        <v>45530</v>
      </c>
      <c r="B2424" s="3">
        <v>706103134.70000005</v>
      </c>
      <c r="C2424" s="3">
        <v>2420112183.27</v>
      </c>
      <c r="D2424" s="3">
        <v>1220583497.01</v>
      </c>
      <c r="E2424" s="3">
        <v>63687053.829999998</v>
      </c>
      <c r="F2424" s="3">
        <v>1154729894.8099999</v>
      </c>
      <c r="G2424" s="3">
        <v>1478048313.46</v>
      </c>
      <c r="H2424" s="3">
        <v>363671197.09000003</v>
      </c>
      <c r="J2424" s="4"/>
    </row>
    <row r="2425" spans="1:10">
      <c r="A2425" s="4">
        <v>45531</v>
      </c>
      <c r="B2425" s="3">
        <v>708489384.18999994</v>
      </c>
      <c r="C2425" s="3">
        <v>2421525384.6000004</v>
      </c>
      <c r="D2425" s="3">
        <v>1220075615.3299999</v>
      </c>
      <c r="E2425" s="3">
        <v>63748802.469999999</v>
      </c>
      <c r="F2425" s="3">
        <v>1153712234.5900002</v>
      </c>
      <c r="G2425" s="3">
        <v>1474524265.25</v>
      </c>
      <c r="H2425" s="3">
        <v>363748088.96000004</v>
      </c>
      <c r="J2425" s="4"/>
    </row>
    <row r="2426" spans="1:10">
      <c r="A2426" s="4">
        <v>45532</v>
      </c>
      <c r="B2426" s="3">
        <v>707454964.10000002</v>
      </c>
      <c r="C2426" s="3">
        <v>2420945364.04</v>
      </c>
      <c r="D2426" s="3">
        <v>1219831500.1099999</v>
      </c>
      <c r="E2426" s="3">
        <v>63801916.099999994</v>
      </c>
      <c r="F2426" s="3">
        <v>1154137885.6800001</v>
      </c>
      <c r="G2426" s="3">
        <v>1475962178.4199998</v>
      </c>
      <c r="H2426" s="3">
        <v>363959194.57999998</v>
      </c>
      <c r="J2426" s="4"/>
    </row>
    <row r="2427" spans="1:10">
      <c r="A2427" s="4">
        <v>45533</v>
      </c>
      <c r="B2427" s="3">
        <v>708924709.25999999</v>
      </c>
      <c r="C2427" s="3">
        <v>2423360850.9500003</v>
      </c>
      <c r="D2427" s="3">
        <v>1225249884.5700002</v>
      </c>
      <c r="E2427" s="3">
        <v>63880927.339999996</v>
      </c>
      <c r="F2427" s="3">
        <v>1154769921.3999999</v>
      </c>
      <c r="G2427" s="3">
        <v>1475843840.7</v>
      </c>
      <c r="H2427" s="3">
        <v>364064173.33999997</v>
      </c>
      <c r="J2427" s="4"/>
    </row>
    <row r="2428" spans="1:10">
      <c r="A2428" s="4">
        <v>45534</v>
      </c>
      <c r="B2428" s="3">
        <v>714303532.15999997</v>
      </c>
      <c r="C2428" s="3">
        <v>2433344954.9300003</v>
      </c>
      <c r="D2428" s="3">
        <v>1228861280.96</v>
      </c>
      <c r="E2428" s="3">
        <v>64149440.900000006</v>
      </c>
      <c r="F2428" s="3">
        <v>1156152038.1999998</v>
      </c>
      <c r="G2428" s="3">
        <v>1474303326.9100001</v>
      </c>
      <c r="H2428" s="3">
        <v>363954104.88999999</v>
      </c>
      <c r="J2428" s="4"/>
    </row>
    <row r="2429" spans="1:10">
      <c r="A2429" s="4">
        <v>45537</v>
      </c>
      <c r="B2429" s="3">
        <v>713250843.67000008</v>
      </c>
      <c r="C2429" s="3">
        <v>2429067517.2399998</v>
      </c>
      <c r="D2429" s="3">
        <v>1227029264.29</v>
      </c>
      <c r="E2429" s="3">
        <v>64163172.109999999</v>
      </c>
      <c r="F2429" s="3">
        <v>1154570551.8200002</v>
      </c>
      <c r="G2429" s="3">
        <v>1472553893.6199999</v>
      </c>
      <c r="H2429" s="3">
        <v>363999474.27999997</v>
      </c>
      <c r="J2429" s="4"/>
    </row>
    <row r="2430" spans="1:10">
      <c r="A2430" s="4">
        <v>45538</v>
      </c>
      <c r="B2430" s="3">
        <v>703416442</v>
      </c>
      <c r="C2430" s="3">
        <v>2409846447.5500002</v>
      </c>
      <c r="D2430" s="3">
        <v>1223489962.1099999</v>
      </c>
      <c r="E2430" s="3">
        <v>63857596.049999997</v>
      </c>
      <c r="F2430" s="3">
        <v>1150873688.46</v>
      </c>
      <c r="G2430" s="3">
        <v>1473106944.0299997</v>
      </c>
      <c r="H2430" s="3">
        <v>364266765.86000001</v>
      </c>
      <c r="J2430" s="4"/>
    </row>
    <row r="2431" spans="1:10">
      <c r="A2431" s="4">
        <v>45539</v>
      </c>
      <c r="B2431" s="3">
        <v>698813096.5</v>
      </c>
      <c r="C2431" s="3">
        <v>2402835726.3499999</v>
      </c>
      <c r="D2431" s="3">
        <v>1221635527.4799998</v>
      </c>
      <c r="E2431" s="3">
        <v>63915272.799999997</v>
      </c>
      <c r="F2431" s="3">
        <v>1150203676.8</v>
      </c>
      <c r="G2431" s="3">
        <v>1475739830</v>
      </c>
      <c r="H2431" s="3">
        <v>364817114.63999999</v>
      </c>
      <c r="J2431" s="4"/>
    </row>
    <row r="2432" spans="1:10">
      <c r="A2432" s="4">
        <v>45540</v>
      </c>
      <c r="B2432" s="3">
        <v>697518640.73000002</v>
      </c>
      <c r="C2432" s="3">
        <v>2400913016.6100001</v>
      </c>
      <c r="D2432" s="3">
        <v>1219189408.0599999</v>
      </c>
      <c r="E2432" s="3">
        <v>64160572.690000005</v>
      </c>
      <c r="F2432" s="3">
        <v>1150034171.1999998</v>
      </c>
      <c r="G2432" s="3">
        <v>1476212089.3699999</v>
      </c>
      <c r="H2432" s="3">
        <v>364886289.43999994</v>
      </c>
      <c r="J2432" s="4"/>
    </row>
    <row r="2433" spans="1:10">
      <c r="A2433" s="4">
        <v>45541</v>
      </c>
      <c r="B2433" s="3">
        <v>689191145.68999994</v>
      </c>
      <c r="C2433" s="3">
        <v>2385246697.5900002</v>
      </c>
      <c r="D2433" s="3">
        <v>1212907306.0500002</v>
      </c>
      <c r="E2433" s="3">
        <v>64111756.010000005</v>
      </c>
      <c r="F2433" s="3">
        <v>1146522596.1100001</v>
      </c>
      <c r="G2433" s="3">
        <v>1475618548.4000001</v>
      </c>
      <c r="H2433" s="3">
        <v>364768342.02999997</v>
      </c>
      <c r="J2433" s="4"/>
    </row>
    <row r="2434" spans="1:10">
      <c r="A2434" s="4">
        <v>45544</v>
      </c>
      <c r="B2434" s="3">
        <v>697672809.41000009</v>
      </c>
      <c r="C2434" s="3">
        <v>2405111751.8900003</v>
      </c>
      <c r="D2434" s="3">
        <v>1220353261.9000001</v>
      </c>
      <c r="E2434" s="3">
        <v>64547636.269999996</v>
      </c>
      <c r="F2434" s="3">
        <v>1151401373.8700001</v>
      </c>
      <c r="G2434" s="3">
        <v>1477372674.0599999</v>
      </c>
      <c r="H2434" s="3">
        <v>364537969.02999997</v>
      </c>
      <c r="J2434" s="4"/>
    </row>
    <row r="2435" spans="1:10">
      <c r="A2435" s="4">
        <v>45545</v>
      </c>
      <c r="B2435" s="3">
        <v>700871212.46000004</v>
      </c>
      <c r="C2435" s="3">
        <v>2414234308.4299998</v>
      </c>
      <c r="D2435" s="3">
        <v>1225188788.9000001</v>
      </c>
      <c r="E2435" s="3">
        <v>64853134.980000004</v>
      </c>
      <c r="F2435" s="3">
        <v>1154472717.8599999</v>
      </c>
      <c r="G2435" s="3">
        <v>1479732601.74</v>
      </c>
      <c r="H2435" s="3">
        <v>364608997.26999998</v>
      </c>
      <c r="J2435" s="4"/>
    </row>
    <row r="2436" spans="1:10">
      <c r="A2436" s="4">
        <v>45546</v>
      </c>
      <c r="B2436" s="3">
        <v>704880034.27999997</v>
      </c>
      <c r="C2436" s="3">
        <v>2424791763.9400001</v>
      </c>
      <c r="D2436" s="3">
        <v>1225762134.6099999</v>
      </c>
      <c r="E2436" s="3">
        <v>65134174.849999994</v>
      </c>
      <c r="F2436" s="3">
        <v>1156911153.3400002</v>
      </c>
      <c r="G2436" s="3">
        <v>1481179594.8399999</v>
      </c>
      <c r="H2436" s="3">
        <v>364576269.76999998</v>
      </c>
      <c r="J2436" s="4"/>
    </row>
    <row r="2437" spans="1:10">
      <c r="A2437" s="4">
        <v>45547</v>
      </c>
      <c r="B2437" s="3">
        <v>709625276.15999997</v>
      </c>
      <c r="C2437" s="3">
        <v>2433899520.27</v>
      </c>
      <c r="D2437" s="3">
        <v>1228676422.2299998</v>
      </c>
      <c r="E2437" s="3">
        <v>65449396.419999994</v>
      </c>
      <c r="F2437" s="3">
        <v>1158207280.3699999</v>
      </c>
      <c r="G2437" s="3">
        <v>1480319617.3199999</v>
      </c>
      <c r="H2437" s="3">
        <v>364156602.50999999</v>
      </c>
      <c r="J2437" s="4"/>
    </row>
    <row r="2438" spans="1:10">
      <c r="A2438" s="4">
        <v>45548</v>
      </c>
      <c r="B2438" s="3">
        <v>711148381.5</v>
      </c>
      <c r="C2438" s="3">
        <v>2437082248.0900002</v>
      </c>
      <c r="D2438" s="3">
        <v>1229782919.7400002</v>
      </c>
      <c r="E2438" s="3">
        <v>65578008.509999998</v>
      </c>
      <c r="F2438" s="3">
        <v>1159010571</v>
      </c>
      <c r="G2438" s="3">
        <v>1480970380.1300001</v>
      </c>
      <c r="H2438" s="3">
        <v>364182043.90999997</v>
      </c>
      <c r="J2438" s="4"/>
    </row>
    <row r="2439" spans="1:10">
      <c r="A2439" s="4">
        <v>45551</v>
      </c>
      <c r="B2439" s="3">
        <v>708205631.6400001</v>
      </c>
      <c r="C2439" s="3">
        <v>2437216011.7800002</v>
      </c>
      <c r="D2439" s="3">
        <v>1231166529.76</v>
      </c>
      <c r="E2439" s="3">
        <v>65586009.290000007</v>
      </c>
      <c r="F2439" s="3">
        <v>1158864197.4899998</v>
      </c>
      <c r="G2439" s="3">
        <v>1481868960.8899999</v>
      </c>
      <c r="H2439" s="3">
        <v>363745619.24000001</v>
      </c>
      <c r="J2439" s="4"/>
    </row>
    <row r="2440" spans="1:10">
      <c r="A2440" s="4">
        <v>45552</v>
      </c>
      <c r="B2440" s="3">
        <v>706427425.27999997</v>
      </c>
      <c r="C2440" s="3">
        <v>2432579425.8300004</v>
      </c>
      <c r="D2440" s="3">
        <v>1227576930.55</v>
      </c>
      <c r="E2440" s="3">
        <v>65566577.579999998</v>
      </c>
      <c r="F2440" s="3">
        <v>1157014996.26</v>
      </c>
      <c r="G2440" s="3">
        <v>1479769098.25</v>
      </c>
      <c r="H2440" s="3">
        <v>363599057.89999998</v>
      </c>
      <c r="J2440" s="4"/>
    </row>
    <row r="2441" spans="1:10">
      <c r="A2441" s="4">
        <v>45553</v>
      </c>
      <c r="B2441" s="3">
        <v>704047540.8499999</v>
      </c>
      <c r="C2441" s="3">
        <v>2422405682.3299999</v>
      </c>
      <c r="D2441" s="3">
        <v>1223238619.3999999</v>
      </c>
      <c r="E2441" s="3">
        <v>65500666.299999997</v>
      </c>
      <c r="F2441" s="3">
        <v>1152745944.8899999</v>
      </c>
      <c r="G2441" s="3">
        <v>1474647182.6199999</v>
      </c>
      <c r="H2441" s="3">
        <v>363530101.69</v>
      </c>
      <c r="J2441" s="4"/>
    </row>
    <row r="2442" spans="1:10">
      <c r="A2442" s="4">
        <v>45554</v>
      </c>
      <c r="B2442" s="3">
        <v>712501114.93000007</v>
      </c>
      <c r="C2442" s="3">
        <v>2441961188.1799998</v>
      </c>
      <c r="D2442" s="3">
        <v>1229679682.8099999</v>
      </c>
      <c r="E2442" s="3">
        <v>66088819.829999998</v>
      </c>
      <c r="F2442" s="3">
        <v>1156967634.6600001</v>
      </c>
      <c r="G2442" s="3">
        <v>1475856869.7700002</v>
      </c>
      <c r="H2442" s="3">
        <v>363184678.47000003</v>
      </c>
      <c r="J2442" s="4"/>
    </row>
    <row r="2443" spans="1:10">
      <c r="A2443" s="4">
        <v>45555</v>
      </c>
      <c r="B2443" s="3">
        <v>705254506.61999989</v>
      </c>
      <c r="C2443" s="3">
        <v>2426005627.9100003</v>
      </c>
      <c r="D2443" s="3">
        <v>1222723488.1299999</v>
      </c>
      <c r="E2443" s="3">
        <v>65950139.120000005</v>
      </c>
      <c r="F2443" s="3">
        <v>1152567567.45</v>
      </c>
      <c r="G2443" s="3">
        <v>1473500527.0799999</v>
      </c>
      <c r="H2443" s="3">
        <v>363174986.13999999</v>
      </c>
      <c r="J2443" s="4"/>
    </row>
    <row r="2444" spans="1:10">
      <c r="A2444" s="4">
        <v>45558</v>
      </c>
      <c r="B2444" s="3">
        <v>706810136.63999999</v>
      </c>
      <c r="C2444" s="3">
        <v>2431754171.8400006</v>
      </c>
      <c r="D2444" s="3">
        <v>1225410291.4100001</v>
      </c>
      <c r="E2444" s="3">
        <v>66228953.68</v>
      </c>
      <c r="F2444" s="3">
        <v>1154793845.4799998</v>
      </c>
      <c r="G2444" s="3">
        <v>1476245098.4099998</v>
      </c>
      <c r="H2444" s="3">
        <v>363285197.76999998</v>
      </c>
      <c r="J2444" s="4"/>
    </row>
    <row r="2445" spans="1:10">
      <c r="A2445" s="4">
        <v>45559</v>
      </c>
      <c r="B2445" s="3">
        <v>709433427.88999999</v>
      </c>
      <c r="C2445" s="3">
        <v>2438578336.2200003</v>
      </c>
      <c r="D2445" s="3">
        <v>1225237355.1499999</v>
      </c>
      <c r="E2445" s="3">
        <v>66656589.330000006</v>
      </c>
      <c r="F2445" s="3">
        <v>1156576366.7600002</v>
      </c>
      <c r="G2445" s="3">
        <v>1478149360.7</v>
      </c>
      <c r="H2445" s="3">
        <v>363554796.33999997</v>
      </c>
      <c r="J2445" s="4"/>
    </row>
    <row r="2446" spans="1:10">
      <c r="A2446" s="4">
        <v>45560</v>
      </c>
      <c r="B2446" s="3">
        <v>707877195.95999992</v>
      </c>
      <c r="C2446" s="3">
        <v>2433553724.6500001</v>
      </c>
      <c r="D2446" s="3">
        <v>1220853043.1399999</v>
      </c>
      <c r="E2446" s="3">
        <v>66644110.519999996</v>
      </c>
      <c r="F2446" s="3">
        <v>1154250370.5300002</v>
      </c>
      <c r="G2446" s="3">
        <v>1475081323.3999999</v>
      </c>
      <c r="H2446" s="3">
        <v>363469542.46999997</v>
      </c>
      <c r="J2446" s="4"/>
    </row>
    <row r="2447" spans="1:10">
      <c r="A2447" s="4">
        <v>45561</v>
      </c>
      <c r="B2447" s="3">
        <v>715788215.69999993</v>
      </c>
      <c r="C2447" s="3">
        <v>2451879768.0799999</v>
      </c>
      <c r="D2447" s="3">
        <v>1228432516.6299999</v>
      </c>
      <c r="E2447" s="3">
        <v>67208198.719999999</v>
      </c>
      <c r="F2447" s="3">
        <v>1158678711.0999999</v>
      </c>
      <c r="G2447" s="3">
        <v>1476368035.6799998</v>
      </c>
      <c r="H2447" s="3">
        <v>363574531.77000004</v>
      </c>
      <c r="J2447" s="4"/>
    </row>
    <row r="2448" spans="1:10">
      <c r="A2448" s="4">
        <v>45562</v>
      </c>
      <c r="B2448" s="3">
        <v>719246940.62</v>
      </c>
      <c r="C2448" s="3">
        <v>2462411299.1399999</v>
      </c>
      <c r="D2448" s="3">
        <v>1233054516.4199998</v>
      </c>
      <c r="E2448" s="3">
        <v>67664551.570000008</v>
      </c>
      <c r="F2448" s="3">
        <v>1162642110.22</v>
      </c>
      <c r="G2448" s="3">
        <v>1479933923.3299999</v>
      </c>
      <c r="H2448" s="3">
        <v>363576550.23000002</v>
      </c>
      <c r="J2448" s="4"/>
    </row>
    <row r="2449" spans="1:10">
      <c r="A2449" s="4">
        <v>45565</v>
      </c>
      <c r="B2449" s="3">
        <v>715299462.57000005</v>
      </c>
      <c r="C2449" s="3">
        <v>2453224638.3900003</v>
      </c>
      <c r="D2449" s="3">
        <v>1229703085.0999999</v>
      </c>
      <c r="E2449" s="3">
        <v>67799352.269999996</v>
      </c>
      <c r="F2449" s="3">
        <v>1160349169.1400001</v>
      </c>
      <c r="G2449" s="3">
        <v>1479050045.9300001</v>
      </c>
      <c r="H2449" s="3">
        <v>363615337.21000004</v>
      </c>
      <c r="J2449" s="4"/>
    </row>
    <row r="2450" spans="1:10">
      <c r="A2450" s="4">
        <v>45566</v>
      </c>
      <c r="B2450" s="3">
        <v>714664032.67999995</v>
      </c>
      <c r="C2450" s="3">
        <v>2456980823.0599999</v>
      </c>
      <c r="D2450" s="3">
        <v>1232493072.53</v>
      </c>
      <c r="E2450" s="3">
        <v>68034590.5</v>
      </c>
      <c r="F2450" s="3">
        <v>1163217111.8199999</v>
      </c>
      <c r="G2450" s="3">
        <v>1484858880.3899999</v>
      </c>
      <c r="H2450" s="3">
        <v>364098624.08999997</v>
      </c>
      <c r="J2450" s="4"/>
    </row>
    <row r="2451" spans="1:10">
      <c r="A2451" s="4">
        <v>45567</v>
      </c>
      <c r="B2451" s="3">
        <v>715405585.13999999</v>
      </c>
      <c r="C2451" s="3">
        <v>2454585324.96</v>
      </c>
      <c r="D2451" s="3">
        <v>1231110622.74</v>
      </c>
      <c r="E2451" s="3">
        <v>68109220.450000003</v>
      </c>
      <c r="F2451" s="3">
        <v>1161572774.46</v>
      </c>
      <c r="G2451" s="3">
        <v>1480830251.1400001</v>
      </c>
      <c r="H2451" s="3">
        <v>363973860.50999999</v>
      </c>
      <c r="J2451" s="4"/>
    </row>
    <row r="2452" spans="1:10">
      <c r="A2452" s="4">
        <v>45568</v>
      </c>
      <c r="B2452" s="3">
        <v>714750174.02999997</v>
      </c>
      <c r="C2452" s="3">
        <v>2450908533.3500004</v>
      </c>
      <c r="D2452" s="3">
        <v>1227666044.1800001</v>
      </c>
      <c r="E2452" s="3">
        <v>68178116.189999998</v>
      </c>
      <c r="F2452" s="3">
        <v>1158620122.8000002</v>
      </c>
      <c r="G2452" s="3">
        <v>1476834608.1899998</v>
      </c>
      <c r="H2452" s="3">
        <v>363378150.21000004</v>
      </c>
      <c r="J2452" s="4"/>
    </row>
    <row r="2453" spans="1:10">
      <c r="A2453" s="4">
        <v>45569</v>
      </c>
      <c r="B2453" s="3">
        <v>720196754.52999997</v>
      </c>
      <c r="C2453" s="3">
        <v>2461256666.3500004</v>
      </c>
      <c r="D2453" s="3">
        <v>1231065064.1300001</v>
      </c>
      <c r="E2453" s="3">
        <v>68529407.719999999</v>
      </c>
      <c r="F2453" s="3">
        <v>1159788275.98</v>
      </c>
      <c r="G2453" s="3">
        <v>1475020763.3599999</v>
      </c>
      <c r="H2453" s="3">
        <v>362932612.59000003</v>
      </c>
      <c r="J2453" s="4"/>
    </row>
    <row r="2454" spans="1:10">
      <c r="A2454" s="4">
        <v>45572</v>
      </c>
      <c r="B2454" s="3">
        <v>719369143.82999992</v>
      </c>
      <c r="C2454" s="3">
        <v>2456828825.73</v>
      </c>
      <c r="D2454" s="3">
        <v>1226132967.9399998</v>
      </c>
      <c r="E2454" s="3">
        <v>68574487.469999999</v>
      </c>
      <c r="F2454" s="3">
        <v>1157622573.55</v>
      </c>
      <c r="G2454" s="3">
        <v>1470839703.7700002</v>
      </c>
      <c r="H2454" s="3">
        <v>363047915.20000005</v>
      </c>
      <c r="J2454" s="4"/>
    </row>
    <row r="2455" spans="1:10">
      <c r="A2455" s="4">
        <v>45573</v>
      </c>
      <c r="B2455" s="3">
        <v>721076536.27999997</v>
      </c>
      <c r="C2455" s="3">
        <v>2461013259.3800001</v>
      </c>
      <c r="D2455" s="3">
        <v>1226742800.03</v>
      </c>
      <c r="E2455" s="3">
        <v>68927362.950000003</v>
      </c>
      <c r="F2455" s="3">
        <v>1158680134.8799999</v>
      </c>
      <c r="G2455" s="3">
        <v>1471730138.2599998</v>
      </c>
      <c r="H2455" s="3">
        <v>363274818.77000004</v>
      </c>
      <c r="J2455" s="4"/>
    </row>
    <row r="2456" spans="1:10">
      <c r="A2456" s="4">
        <v>45574</v>
      </c>
      <c r="B2456" s="3">
        <v>725882031.38999999</v>
      </c>
      <c r="C2456" s="3">
        <v>2470568864.9099998</v>
      </c>
      <c r="D2456" s="3">
        <v>1231054649.7</v>
      </c>
      <c r="E2456" s="3">
        <v>69312409.549999997</v>
      </c>
      <c r="F2456" s="3">
        <v>1160435645.3099999</v>
      </c>
      <c r="G2456" s="3">
        <v>1471692000.0500002</v>
      </c>
      <c r="H2456" s="3">
        <v>363109610.90999997</v>
      </c>
      <c r="J2456" s="4"/>
    </row>
    <row r="2457" spans="1:10">
      <c r="A2457" s="4">
        <v>45575</v>
      </c>
      <c r="B2457" s="3">
        <v>726869057.55000007</v>
      </c>
      <c r="C2457" s="3">
        <v>2473829597.5499997</v>
      </c>
      <c r="D2457" s="3">
        <v>1230255989</v>
      </c>
      <c r="E2457" s="3">
        <v>69568678.680000007</v>
      </c>
      <c r="F2457" s="3">
        <v>1161537958.78</v>
      </c>
      <c r="G2457" s="3">
        <v>1472445417.4200001</v>
      </c>
      <c r="H2457" s="3">
        <v>362643325.92000002</v>
      </c>
      <c r="J2457" s="4"/>
    </row>
    <row r="2458" spans="1:10">
      <c r="A2458" s="4">
        <v>45576</v>
      </c>
      <c r="B2458" s="3">
        <v>727673717.30999994</v>
      </c>
      <c r="C2458" s="3">
        <v>2475482720.4900002</v>
      </c>
      <c r="D2458" s="3">
        <v>1230945205.0599999</v>
      </c>
      <c r="E2458" s="3">
        <v>69884673.030000001</v>
      </c>
      <c r="F2458" s="3">
        <v>1161321921.8900001</v>
      </c>
      <c r="G2458" s="3">
        <v>1471165145.9300001</v>
      </c>
      <c r="H2458" s="3">
        <v>362308127.63999999</v>
      </c>
      <c r="J2458" s="4"/>
    </row>
    <row r="2459" spans="1:10">
      <c r="A2459" s="4">
        <v>45579</v>
      </c>
      <c r="B2459" s="3">
        <v>734524202.78999996</v>
      </c>
      <c r="C2459" s="3">
        <v>2490752070.3800001</v>
      </c>
      <c r="D2459" s="3">
        <v>1235012471.76</v>
      </c>
      <c r="E2459" s="3">
        <v>70388951.439999998</v>
      </c>
      <c r="F2459" s="3">
        <v>1164649874.04</v>
      </c>
      <c r="G2459" s="3">
        <v>1472133558.5</v>
      </c>
      <c r="H2459" s="3">
        <v>362482184.50999999</v>
      </c>
      <c r="J2459" s="4"/>
    </row>
    <row r="2460" spans="1:10">
      <c r="A2460" s="4">
        <v>45580</v>
      </c>
      <c r="B2460" s="3">
        <v>727181557.8900001</v>
      </c>
      <c r="C2460" s="3">
        <v>2477922767.3200002</v>
      </c>
      <c r="D2460" s="3">
        <v>1229725156.6700001</v>
      </c>
      <c r="E2460" s="3">
        <v>70376186.370000005</v>
      </c>
      <c r="F2460" s="3">
        <v>1162624883.6799998</v>
      </c>
      <c r="G2460" s="3">
        <v>1474844195.9200001</v>
      </c>
      <c r="H2460" s="3">
        <v>362167976.69</v>
      </c>
      <c r="J2460" s="4"/>
    </row>
    <row r="2461" spans="1:10">
      <c r="A2461" s="4">
        <v>45581</v>
      </c>
      <c r="B2461" s="3">
        <v>729971724.63</v>
      </c>
      <c r="C2461" s="3">
        <v>2487220728.52</v>
      </c>
      <c r="D2461" s="3">
        <v>1232590207.6199999</v>
      </c>
      <c r="E2461" s="3">
        <v>70588807.849999994</v>
      </c>
      <c r="F2461" s="3">
        <v>1165307497.9000001</v>
      </c>
      <c r="G2461" s="3">
        <v>1477316911.73</v>
      </c>
      <c r="H2461" s="3">
        <v>362195027.42000002</v>
      </c>
      <c r="J2461" s="4"/>
    </row>
    <row r="2462" spans="1:10">
      <c r="A2462" s="4">
        <v>45582</v>
      </c>
      <c r="B2462" s="3">
        <v>733035977.07999992</v>
      </c>
      <c r="C2462" s="3">
        <v>2492911672.6800003</v>
      </c>
      <c r="D2462" s="3">
        <v>1233678795.6399999</v>
      </c>
      <c r="E2462" s="3">
        <v>70899372.00999999</v>
      </c>
      <c r="F2462" s="3">
        <v>1166360101.21</v>
      </c>
      <c r="G2462" s="3">
        <v>1476132801.1600001</v>
      </c>
      <c r="H2462" s="3">
        <v>362260127.88</v>
      </c>
      <c r="J2462" s="4"/>
    </row>
    <row r="2463" spans="1:10">
      <c r="A2463" s="4">
        <v>45583</v>
      </c>
      <c r="B2463" s="3">
        <v>733626321.28999996</v>
      </c>
      <c r="C2463" s="3">
        <v>2496708581.4000001</v>
      </c>
      <c r="D2463" s="3">
        <v>1233613148.02</v>
      </c>
      <c r="E2463" s="3">
        <v>71028456.780000001</v>
      </c>
      <c r="F2463" s="3">
        <v>1167798281.6700001</v>
      </c>
      <c r="G2463" s="3">
        <v>1478452768.4900002</v>
      </c>
      <c r="H2463" s="3">
        <v>362377796.06999999</v>
      </c>
      <c r="J2463" s="4"/>
    </row>
    <row r="2464" spans="1:10">
      <c r="A2464" s="4">
        <v>45586</v>
      </c>
      <c r="B2464" s="3">
        <v>732149683.63</v>
      </c>
      <c r="C2464" s="3">
        <v>2486858090.9900002</v>
      </c>
      <c r="D2464" s="3">
        <v>1226248517.9300001</v>
      </c>
      <c r="E2464" s="3">
        <v>70956530.080000013</v>
      </c>
      <c r="F2464" s="3">
        <v>1162437988.6099999</v>
      </c>
      <c r="G2464" s="3">
        <v>1469952074.1100001</v>
      </c>
      <c r="H2464" s="3">
        <v>362182403.51999998</v>
      </c>
      <c r="J2464" s="4"/>
    </row>
    <row r="2465" spans="1:10">
      <c r="A2465" s="4">
        <v>45587</v>
      </c>
      <c r="B2465" s="3">
        <v>729495207.44000006</v>
      </c>
      <c r="C2465" s="3">
        <v>2478729804.5300002</v>
      </c>
      <c r="D2465" s="3">
        <v>1221701670.3000002</v>
      </c>
      <c r="E2465" s="3">
        <v>70847720.079999998</v>
      </c>
      <c r="F2465" s="3">
        <v>1159236023.8600001</v>
      </c>
      <c r="G2465" s="3">
        <v>1465594428.7199998</v>
      </c>
      <c r="H2465" s="3">
        <v>362440037.56999999</v>
      </c>
      <c r="J2465" s="4"/>
    </row>
    <row r="2466" spans="1:10">
      <c r="A2466" s="4">
        <v>45588</v>
      </c>
      <c r="B2466" s="3">
        <v>725329087.38000011</v>
      </c>
      <c r="C2466" s="3">
        <v>2470695866.71</v>
      </c>
      <c r="D2466" s="3">
        <v>1219555533.3399999</v>
      </c>
      <c r="E2466" s="3">
        <v>70935254.549999997</v>
      </c>
      <c r="F2466" s="3">
        <v>1157735640.25</v>
      </c>
      <c r="G2466" s="3">
        <v>1466097147.5899999</v>
      </c>
      <c r="H2466" s="3">
        <v>362864634.74000001</v>
      </c>
      <c r="J2466" s="4"/>
    </row>
    <row r="2467" spans="1:10">
      <c r="A2467" s="4">
        <v>45589</v>
      </c>
      <c r="B2467" s="3">
        <v>723365607.38999999</v>
      </c>
      <c r="C2467" s="3">
        <v>2471698563.9000001</v>
      </c>
      <c r="D2467" s="3">
        <v>1219050302.45</v>
      </c>
      <c r="E2467" s="3">
        <v>71119076.079999998</v>
      </c>
      <c r="F2467" s="3">
        <v>1158240366.9400001</v>
      </c>
      <c r="G2467" s="3">
        <v>1468089922.1699998</v>
      </c>
      <c r="H2467" s="3">
        <v>362632082.48000002</v>
      </c>
      <c r="J2467" s="4"/>
    </row>
    <row r="2468" spans="1:10">
      <c r="A2468" s="4">
        <v>45590</v>
      </c>
      <c r="B2468" s="3">
        <v>720379227.89999998</v>
      </c>
      <c r="C2468" s="3">
        <v>2464707741.2900004</v>
      </c>
      <c r="D2468" s="3">
        <v>1213752323.5799999</v>
      </c>
      <c r="E2468" s="3">
        <v>71139358.689999998</v>
      </c>
      <c r="F2468" s="3">
        <v>1155062344.8700001</v>
      </c>
      <c r="G2468" s="3">
        <v>1463631307.6200001</v>
      </c>
      <c r="H2468" s="3">
        <v>361954544.56999999</v>
      </c>
      <c r="J2468" s="4"/>
    </row>
    <row r="2469" spans="1:10">
      <c r="A2469" s="4">
        <v>45593</v>
      </c>
      <c r="B2469" s="3">
        <v>721587285.27999997</v>
      </c>
      <c r="C2469" s="3">
        <v>2469435532.1799998</v>
      </c>
      <c r="D2469" s="3">
        <v>1216043140.8700001</v>
      </c>
      <c r="E2469" s="3">
        <v>71382622.780000001</v>
      </c>
      <c r="F2469" s="3">
        <v>1155964893.1299999</v>
      </c>
      <c r="G2469" s="3">
        <v>1464978739.4899998</v>
      </c>
      <c r="H2469" s="3">
        <v>362135519.25999999</v>
      </c>
      <c r="J2469" s="4"/>
    </row>
    <row r="2470" spans="1:10">
      <c r="A2470" s="4">
        <v>45594</v>
      </c>
      <c r="B2470" s="3">
        <v>721571557.06000006</v>
      </c>
      <c r="C2470" s="3">
        <v>2466609711.1100001</v>
      </c>
      <c r="D2470" s="3">
        <v>1214615637.0699999</v>
      </c>
      <c r="E2470" s="3">
        <v>71498615.74000001</v>
      </c>
      <c r="F2470" s="3">
        <v>1152801088.5799999</v>
      </c>
      <c r="G2470" s="3">
        <v>1460585756.78</v>
      </c>
      <c r="H2470" s="3">
        <v>361623402.99000001</v>
      </c>
      <c r="J2470" s="4"/>
    </row>
    <row r="2471" spans="1:10">
      <c r="A2471" s="4">
        <v>45595</v>
      </c>
      <c r="B2471" s="3">
        <v>716182052.75999999</v>
      </c>
      <c r="C2471" s="3">
        <v>2451213467.8700004</v>
      </c>
      <c r="D2471" s="3">
        <v>1206859384.1900001</v>
      </c>
      <c r="E2471" s="3">
        <v>71277602.150000006</v>
      </c>
      <c r="F2471" s="3">
        <v>1147429504.8800001</v>
      </c>
      <c r="G2471" s="3">
        <v>1455437347.22</v>
      </c>
      <c r="H2471" s="3">
        <v>360954378.89999998</v>
      </c>
      <c r="J2471" s="4"/>
    </row>
    <row r="2472" spans="1:10">
      <c r="A2472" s="4">
        <v>45596</v>
      </c>
      <c r="B2472" s="3">
        <v>705571367.69000006</v>
      </c>
      <c r="C2472" s="3">
        <v>2427743239.0400004</v>
      </c>
      <c r="D2472" s="3">
        <v>1199041500</v>
      </c>
      <c r="E2472" s="3">
        <v>71137444.640000001</v>
      </c>
      <c r="F2472" s="3">
        <v>1141655296.01</v>
      </c>
      <c r="G2472" s="3">
        <v>1452596341.25</v>
      </c>
      <c r="H2472" s="3">
        <v>360599021.47000003</v>
      </c>
      <c r="J2472" s="4"/>
    </row>
    <row r="2473" spans="1:10">
      <c r="A2473" s="4">
        <v>45600</v>
      </c>
      <c r="B2473" s="3">
        <v>705881245.57000005</v>
      </c>
      <c r="C2473" s="3">
        <v>2427881687.7400002</v>
      </c>
      <c r="D2473" s="3">
        <v>1197719354.46</v>
      </c>
      <c r="E2473" s="3">
        <v>71350188.609999999</v>
      </c>
      <c r="F2473" s="3">
        <v>1141092041</v>
      </c>
      <c r="G2473" s="3">
        <v>1451727097.76</v>
      </c>
      <c r="H2473" s="3">
        <v>360290279.74000001</v>
      </c>
      <c r="J2473" s="4"/>
    </row>
    <row r="2474" spans="1:10">
      <c r="A2474" s="4">
        <v>45601</v>
      </c>
      <c r="B2474" s="3">
        <v>710839182.85000002</v>
      </c>
      <c r="C2474" s="3">
        <v>2437191775.1200004</v>
      </c>
      <c r="D2474" s="3">
        <v>1200490093.6600001</v>
      </c>
      <c r="E2474" s="3">
        <v>71750930.930000007</v>
      </c>
      <c r="F2474" s="3">
        <v>1142918316.6799998</v>
      </c>
      <c r="G2474" s="3">
        <v>1451041558.53</v>
      </c>
      <c r="H2474" s="3">
        <v>360175729.29999995</v>
      </c>
      <c r="J2474" s="4"/>
    </row>
    <row r="2475" spans="1:10">
      <c r="A2475" s="4">
        <v>45602</v>
      </c>
      <c r="B2475" s="3">
        <v>724474459.62</v>
      </c>
      <c r="C2475" s="3">
        <v>2468680703.9299998</v>
      </c>
      <c r="D2475" s="3">
        <v>1215702067.3499999</v>
      </c>
      <c r="E2475" s="3">
        <v>72575394.859999999</v>
      </c>
      <c r="F2475" s="3">
        <v>1150217748.0699999</v>
      </c>
      <c r="G2475" s="3">
        <v>1454227376.6799998</v>
      </c>
      <c r="H2475" s="3">
        <v>360366420.47000003</v>
      </c>
      <c r="J2475" s="4"/>
    </row>
    <row r="2476" spans="1:10">
      <c r="A2476" s="4">
        <v>45603</v>
      </c>
      <c r="B2476" s="3">
        <v>728873583.24000001</v>
      </c>
      <c r="C2476" s="3">
        <v>2476640581.0900002</v>
      </c>
      <c r="D2476" s="3">
        <v>1217020505.05</v>
      </c>
      <c r="E2476" s="3">
        <v>72823711.5</v>
      </c>
      <c r="F2476" s="3">
        <v>1151029948.01</v>
      </c>
      <c r="G2476" s="3">
        <v>1452042271.99</v>
      </c>
      <c r="H2476" s="3">
        <v>359764137.42000002</v>
      </c>
      <c r="J2476" s="4"/>
    </row>
    <row r="2477" spans="1:10">
      <c r="A2477" s="4">
        <v>45604</v>
      </c>
      <c r="B2477" s="3">
        <v>731747286.76999998</v>
      </c>
      <c r="C2477" s="3">
        <v>2488961560.9000001</v>
      </c>
      <c r="D2477" s="3">
        <v>1221872955.3599999</v>
      </c>
      <c r="E2477" s="3">
        <v>73244520.640000001</v>
      </c>
      <c r="F2477" s="3">
        <v>1155542044.78</v>
      </c>
      <c r="G2477" s="3">
        <v>1457085811.6199999</v>
      </c>
      <c r="H2477" s="3">
        <v>360205836.28000003</v>
      </c>
      <c r="J2477" s="4"/>
    </row>
    <row r="2478" spans="1:10">
      <c r="A2478" s="4">
        <v>45607</v>
      </c>
      <c r="B2478" s="3">
        <v>736652985.30999994</v>
      </c>
      <c r="C2478" s="3">
        <v>2502573960.8099999</v>
      </c>
      <c r="D2478" s="3">
        <v>1228332243.3500001</v>
      </c>
      <c r="E2478" s="3">
        <v>73596506.549999997</v>
      </c>
      <c r="F2478" s="3">
        <v>1159550967.9300001</v>
      </c>
      <c r="G2478" s="3">
        <v>1461115923.8699999</v>
      </c>
      <c r="H2478" s="3">
        <v>360247806.83999997</v>
      </c>
      <c r="J2478" s="4"/>
    </row>
    <row r="2479" spans="1:10">
      <c r="A2479" s="4">
        <v>45608</v>
      </c>
      <c r="B2479" s="3">
        <v>732767135.43000007</v>
      </c>
      <c r="C2479" s="3">
        <v>2493504381.3299999</v>
      </c>
      <c r="D2479" s="3">
        <v>1220172531.6200001</v>
      </c>
      <c r="E2479" s="3">
        <v>75115797.260000005</v>
      </c>
      <c r="F2479" s="3">
        <v>1155344937.05</v>
      </c>
      <c r="G2479" s="3">
        <v>1457146493.9200001</v>
      </c>
      <c r="H2479" s="3">
        <v>359191168.78000003</v>
      </c>
      <c r="J2479" s="4"/>
    </row>
    <row r="2480" spans="1:10">
      <c r="A2480" s="4">
        <v>45609</v>
      </c>
      <c r="B2480" s="3">
        <v>730768314.22000003</v>
      </c>
      <c r="C2480" s="3">
        <v>2488390186.1199999</v>
      </c>
      <c r="D2480" s="3">
        <v>1219678250.1799998</v>
      </c>
      <c r="E2480" s="3">
        <v>75098477.129999995</v>
      </c>
      <c r="F2480" s="3">
        <v>1153397020.7700002</v>
      </c>
      <c r="G2480" s="3">
        <v>1455066347.2</v>
      </c>
      <c r="H2480" s="3">
        <v>359053374.15000004</v>
      </c>
      <c r="J2480" s="4"/>
    </row>
    <row r="2481" spans="1:10">
      <c r="A2481" s="4">
        <v>45610</v>
      </c>
      <c r="B2481" s="3">
        <v>729453511.51999986</v>
      </c>
      <c r="C2481" s="3">
        <v>2490547304.3600001</v>
      </c>
      <c r="D2481" s="3">
        <v>1218699462.0899999</v>
      </c>
      <c r="E2481" s="3">
        <v>75425818.620000005</v>
      </c>
      <c r="F2481" s="3">
        <v>1155039706.71</v>
      </c>
      <c r="G2481" s="3">
        <v>1458994397.8600001</v>
      </c>
      <c r="H2481" s="3">
        <v>359356986.17000002</v>
      </c>
      <c r="J2481" s="4"/>
    </row>
    <row r="2482" spans="1:10">
      <c r="A2482" s="4">
        <v>45611</v>
      </c>
      <c r="B2482" s="3">
        <v>722576381.8900001</v>
      </c>
      <c r="C2482" s="3">
        <v>2475215014.8299999</v>
      </c>
      <c r="D2482" s="3">
        <v>1211839858.51</v>
      </c>
      <c r="E2482" s="3">
        <v>75220788.049999997</v>
      </c>
      <c r="F2482" s="3">
        <v>1150611634.73</v>
      </c>
      <c r="G2482" s="3">
        <v>1455933617.1599998</v>
      </c>
      <c r="H2482" s="3">
        <v>358975847.48000002</v>
      </c>
      <c r="J2482" s="4"/>
    </row>
    <row r="2483" spans="1:10">
      <c r="A2483" s="4">
        <v>45614</v>
      </c>
      <c r="B2483" s="3">
        <v>720532693.32999992</v>
      </c>
      <c r="C2483" s="3">
        <v>2470595892.5799999</v>
      </c>
      <c r="D2483" s="3">
        <v>1209595065.48</v>
      </c>
      <c r="E2483" s="3">
        <v>75152607.530000001</v>
      </c>
      <c r="F2483" s="3">
        <v>1148663150.5699999</v>
      </c>
      <c r="G2483" s="3">
        <v>1453601160.4100001</v>
      </c>
      <c r="H2483" s="3">
        <v>358555233.42000002</v>
      </c>
      <c r="J2483" s="4"/>
    </row>
    <row r="2484" spans="1:10">
      <c r="A2484" s="4">
        <v>45615</v>
      </c>
      <c r="B2484" s="3">
        <v>722463865.16000009</v>
      </c>
      <c r="C2484" s="3">
        <v>2475362274.3099999</v>
      </c>
      <c r="D2484" s="3">
        <v>1208784910.25</v>
      </c>
      <c r="E2484" s="3">
        <v>75344000.74000001</v>
      </c>
      <c r="F2484" s="3">
        <v>1150004293.78</v>
      </c>
      <c r="G2484" s="3">
        <v>1454454538.03</v>
      </c>
      <c r="H2484" s="3">
        <v>358669977.70999998</v>
      </c>
      <c r="J2484" s="4"/>
    </row>
    <row r="2485" spans="1:10">
      <c r="A2485" s="4">
        <v>45616</v>
      </c>
      <c r="B2485" s="3">
        <v>723725830.90999997</v>
      </c>
      <c r="C2485" s="3">
        <v>2477545529.3400002</v>
      </c>
      <c r="D2485" s="3">
        <v>1210492378.0900002</v>
      </c>
      <c r="E2485" s="3">
        <v>75590098.689999998</v>
      </c>
      <c r="F2485" s="3">
        <v>1150152069.8499999</v>
      </c>
      <c r="G2485" s="3">
        <v>1452873177.8799999</v>
      </c>
      <c r="H2485" s="3">
        <v>358693240.33999997</v>
      </c>
      <c r="J2485" s="4"/>
    </row>
    <row r="2486" spans="1:10">
      <c r="A2486" s="4">
        <v>45617</v>
      </c>
      <c r="B2486" s="3">
        <v>729626749.55999994</v>
      </c>
      <c r="C2486" s="3">
        <v>2491795843.2199998</v>
      </c>
      <c r="D2486" s="3">
        <v>1216958803.5300002</v>
      </c>
      <c r="E2486" s="3">
        <v>76037190.200000003</v>
      </c>
      <c r="F2486" s="3">
        <v>1153319670</v>
      </c>
      <c r="G2486" s="3">
        <v>1453954990.22</v>
      </c>
      <c r="H2486" s="3">
        <v>358311293.66000003</v>
      </c>
      <c r="J2486" s="4"/>
    </row>
    <row r="2487" spans="1:10">
      <c r="A2487" s="4">
        <v>45618</v>
      </c>
      <c r="B2487" s="3">
        <v>736523544.34000003</v>
      </c>
      <c r="C2487" s="3">
        <v>2513025883.2000003</v>
      </c>
      <c r="D2487" s="3">
        <v>1226644527.9999998</v>
      </c>
      <c r="E2487" s="3">
        <v>76922253.030000001</v>
      </c>
      <c r="F2487" s="3">
        <v>1160308059.7</v>
      </c>
      <c r="G2487" s="3">
        <v>1458487006.01</v>
      </c>
      <c r="H2487" s="3">
        <v>358711795.61000001</v>
      </c>
      <c r="J2487" s="4"/>
    </row>
    <row r="2488" spans="1:10">
      <c r="A2488" s="4">
        <v>45621</v>
      </c>
      <c r="B2488" s="3">
        <v>734689276.26999998</v>
      </c>
      <c r="C2488" s="3">
        <v>2511086551.2599998</v>
      </c>
      <c r="D2488" s="3">
        <v>1228423883.8</v>
      </c>
      <c r="E2488" s="3">
        <v>77090260.170000002</v>
      </c>
      <c r="F2488" s="3">
        <v>1159784199.0799999</v>
      </c>
      <c r="G2488" s="3">
        <v>1458846331.52</v>
      </c>
      <c r="H2488" s="3">
        <v>358183762.14999998</v>
      </c>
      <c r="J2488" s="4"/>
    </row>
    <row r="2489" spans="1:10">
      <c r="A2489" s="4">
        <v>45622</v>
      </c>
      <c r="B2489" s="3">
        <v>734429949.62999988</v>
      </c>
      <c r="C2489" s="3">
        <v>2510742340.7200003</v>
      </c>
      <c r="D2489" s="3">
        <v>1227553138.0800002</v>
      </c>
      <c r="E2489" s="3">
        <v>77199929.969999999</v>
      </c>
      <c r="F2489" s="3">
        <v>1159388932.03</v>
      </c>
      <c r="G2489" s="3">
        <v>1458291349.1099999</v>
      </c>
      <c r="H2489" s="3">
        <v>357973617.20999998</v>
      </c>
      <c r="J2489" s="4"/>
    </row>
    <row r="2490" spans="1:10">
      <c r="A2490" s="4">
        <v>45623</v>
      </c>
      <c r="B2490" s="3">
        <v>726980934.20999992</v>
      </c>
      <c r="C2490" s="3">
        <v>2495774546.02</v>
      </c>
      <c r="D2490" s="3">
        <v>1220508499.9100001</v>
      </c>
      <c r="E2490" s="3">
        <v>77033052.370000005</v>
      </c>
      <c r="F2490" s="3">
        <v>1156372142.23</v>
      </c>
      <c r="G2490" s="3">
        <v>1458661253.1900001</v>
      </c>
      <c r="H2490" s="3">
        <v>358006679.02999997</v>
      </c>
      <c r="J2490" s="4"/>
    </row>
    <row r="2491" spans="1:10">
      <c r="A2491" s="4">
        <v>45624</v>
      </c>
      <c r="B2491" s="3">
        <v>728563536.25</v>
      </c>
      <c r="C2491" s="3">
        <v>2503099548.3699999</v>
      </c>
      <c r="D2491" s="3">
        <v>1222805527.26</v>
      </c>
      <c r="E2491" s="3">
        <v>77386151.75999999</v>
      </c>
      <c r="F2491" s="3">
        <v>1159073376.3600001</v>
      </c>
      <c r="G2491" s="3">
        <v>1462134695.75</v>
      </c>
      <c r="H2491" s="3">
        <v>358126643.52999997</v>
      </c>
      <c r="J2491" s="4"/>
    </row>
    <row r="2492" spans="1:10">
      <c r="A2492" s="4">
        <v>45625</v>
      </c>
      <c r="B2492" s="3">
        <v>732224551.27999997</v>
      </c>
      <c r="C2492" s="3">
        <v>2514119131.3400002</v>
      </c>
      <c r="D2492" s="3">
        <v>1225705979.26</v>
      </c>
      <c r="E2492" s="3">
        <v>77906337.939999998</v>
      </c>
      <c r="F2492" s="3">
        <v>1162564984.26</v>
      </c>
      <c r="G2492" s="3">
        <v>1465975884.71</v>
      </c>
      <c r="H2492" s="3">
        <v>357807022.94999999</v>
      </c>
      <c r="J2492" s="4"/>
    </row>
    <row r="2493" spans="1:10">
      <c r="A2493" s="4">
        <v>45628</v>
      </c>
      <c r="B2493" s="3">
        <v>739042554.60000014</v>
      </c>
      <c r="C2493" s="3">
        <v>2530511577.5799999</v>
      </c>
      <c r="D2493" s="3">
        <v>1232473055.26</v>
      </c>
      <c r="E2493" s="3">
        <v>78298388.109999999</v>
      </c>
      <c r="F2493" s="3">
        <v>1166471537.7</v>
      </c>
      <c r="G2493" s="3">
        <v>1467580018.2500002</v>
      </c>
      <c r="H2493" s="3">
        <v>357817385.96000004</v>
      </c>
      <c r="J2493" s="4"/>
    </row>
    <row r="2494" spans="1:10">
      <c r="A2494" s="4">
        <v>45629</v>
      </c>
      <c r="B2494" s="3">
        <v>737379793.85000002</v>
      </c>
      <c r="C2494" s="3">
        <v>2526729970.7799997</v>
      </c>
      <c r="D2494" s="3">
        <v>1229171625.4300001</v>
      </c>
      <c r="E2494" s="3">
        <v>78438377.769999996</v>
      </c>
      <c r="F2494" s="3">
        <v>1165330236.3199999</v>
      </c>
      <c r="G2494" s="3">
        <v>1466956848.8300002</v>
      </c>
      <c r="H2494" s="3">
        <v>357669002.42000002</v>
      </c>
      <c r="J2494" s="4"/>
    </row>
    <row r="2495" spans="1:10">
      <c r="A2495" s="4">
        <v>45630</v>
      </c>
      <c r="B2495" s="3">
        <v>741073566.48000002</v>
      </c>
      <c r="C2495" s="3">
        <v>2535983187.4799995</v>
      </c>
      <c r="D2495" s="3">
        <v>1231113827.55</v>
      </c>
      <c r="E2495" s="3">
        <v>79094386.25</v>
      </c>
      <c r="F2495" s="3">
        <v>1166680484.9400001</v>
      </c>
      <c r="G2495" s="3">
        <v>1467826843.28</v>
      </c>
      <c r="H2495" s="3">
        <v>358046859.06999999</v>
      </c>
      <c r="J2495" s="4"/>
    </row>
    <row r="2496" spans="1:10">
      <c r="A2496" s="4">
        <v>45631</v>
      </c>
      <c r="B2496" s="3">
        <v>736555810.94999993</v>
      </c>
      <c r="C2496" s="3">
        <v>2525601928.3000002</v>
      </c>
      <c r="D2496" s="3">
        <v>1225705076.6800001</v>
      </c>
      <c r="E2496" s="3">
        <v>79367150.969999999</v>
      </c>
      <c r="F2496" s="3">
        <v>1163038016.72</v>
      </c>
      <c r="G2496" s="3">
        <v>1465569644.1900001</v>
      </c>
      <c r="H2496" s="3">
        <v>358071752.23000002</v>
      </c>
      <c r="J2496" s="4"/>
    </row>
    <row r="2497" spans="1:10">
      <c r="A2497" s="4">
        <v>45632</v>
      </c>
      <c r="B2497" s="3">
        <v>737670660.70999992</v>
      </c>
      <c r="C2497" s="3">
        <v>2529135849.3299999</v>
      </c>
      <c r="D2497" s="3">
        <v>1227513240.3399999</v>
      </c>
      <c r="E2497" s="3">
        <v>79619432.159999996</v>
      </c>
      <c r="F2497" s="3">
        <v>1163854110.6699998</v>
      </c>
      <c r="G2497" s="3">
        <v>1465913762.02</v>
      </c>
      <c r="H2497" s="3">
        <v>358402031.14999998</v>
      </c>
      <c r="J2497" s="4"/>
    </row>
    <row r="2498" spans="1:10">
      <c r="A2498" s="4">
        <v>45635</v>
      </c>
      <c r="B2498" s="3">
        <v>733992171.08000004</v>
      </c>
      <c r="C2498" s="3">
        <v>2519775677.4799995</v>
      </c>
      <c r="D2498" s="3">
        <v>1222655397.72</v>
      </c>
      <c r="E2498" s="3">
        <v>79954466.400000006</v>
      </c>
      <c r="F2498" s="3">
        <v>1161308682.21</v>
      </c>
      <c r="G2498" s="3">
        <v>1463618714.4200001</v>
      </c>
      <c r="H2498" s="3">
        <v>358680529.84000003</v>
      </c>
      <c r="J2498" s="4"/>
    </row>
    <row r="2499" spans="1:10">
      <c r="A2499" s="4">
        <v>45636</v>
      </c>
      <c r="B2499" s="3">
        <v>722349314.92999995</v>
      </c>
      <c r="C2499" s="3">
        <v>2518866174.02</v>
      </c>
      <c r="D2499" s="3">
        <v>1223016543.3299999</v>
      </c>
      <c r="E2499" s="3">
        <v>80051440.329999998</v>
      </c>
      <c r="F2499" s="3">
        <v>1161089015.99</v>
      </c>
      <c r="G2499" s="3">
        <v>1462418414.5800002</v>
      </c>
      <c r="H2499" s="3">
        <v>358868594.03999996</v>
      </c>
      <c r="J2499" s="4"/>
    </row>
    <row r="2500" spans="1:10">
      <c r="A2500" s="4">
        <v>45637</v>
      </c>
      <c r="B2500" s="3">
        <v>726008076.91000009</v>
      </c>
      <c r="C2500" s="3">
        <v>2525871769.8499999</v>
      </c>
      <c r="D2500" s="3">
        <v>1223926081.0799999</v>
      </c>
      <c r="E2500" s="3">
        <v>80302990.370000005</v>
      </c>
      <c r="F2500" s="3">
        <v>1161126922.4100001</v>
      </c>
      <c r="G2500" s="3">
        <v>1462114661.25</v>
      </c>
      <c r="H2500" s="3">
        <v>359058901.38</v>
      </c>
      <c r="J2500" s="4"/>
    </row>
    <row r="2501" spans="1:10">
      <c r="A2501" s="4">
        <v>45638</v>
      </c>
      <c r="B2501" s="3">
        <v>724511845</v>
      </c>
      <c r="C2501" s="3">
        <v>2515481049.27</v>
      </c>
      <c r="D2501" s="3">
        <v>1219741376.7399998</v>
      </c>
      <c r="E2501" s="3">
        <v>80018033.329999998</v>
      </c>
      <c r="F2501" s="3">
        <v>1155275660.76</v>
      </c>
      <c r="G2501" s="3">
        <v>1453684979.98</v>
      </c>
      <c r="H2501" s="3">
        <v>358343114.34000003</v>
      </c>
      <c r="J2501" s="4"/>
    </row>
    <row r="2502" spans="1:10">
      <c r="A2502" s="4">
        <v>45639</v>
      </c>
      <c r="B2502" s="3">
        <v>716999868.60000002</v>
      </c>
      <c r="C2502" s="3">
        <v>2494852905.0200005</v>
      </c>
      <c r="D2502" s="3">
        <v>1212529585.6799998</v>
      </c>
      <c r="E2502" s="3">
        <v>79842476.629999995</v>
      </c>
      <c r="F2502" s="3">
        <v>1149353339.8600001</v>
      </c>
      <c r="G2502" s="3">
        <v>1448449222.0899997</v>
      </c>
      <c r="H2502" s="3">
        <v>357943923.13999999</v>
      </c>
      <c r="J2502" s="4"/>
    </row>
    <row r="2503" spans="1:10">
      <c r="A2503" s="4">
        <v>45642</v>
      </c>
      <c r="B2503" s="3">
        <v>702078256.23000014</v>
      </c>
      <c r="C2503" s="3">
        <v>2485628099.2299995</v>
      </c>
      <c r="D2503" s="3">
        <v>1209230095.8800001</v>
      </c>
      <c r="E2503" s="3">
        <v>80265709.060000002</v>
      </c>
      <c r="F2503" s="3">
        <v>1146749183.99</v>
      </c>
      <c r="G2503" s="3">
        <v>1446231892.74</v>
      </c>
      <c r="H2503" s="3">
        <v>358120030.52999997</v>
      </c>
      <c r="J2503" s="4"/>
    </row>
    <row r="2504" spans="1:10">
      <c r="A2504" s="4">
        <v>45643</v>
      </c>
      <c r="B2504" s="3">
        <v>699747763.36999989</v>
      </c>
      <c r="C2504" s="3">
        <v>2481511123.2299995</v>
      </c>
      <c r="D2504" s="3">
        <v>1206039593.9199998</v>
      </c>
      <c r="E2504" s="3">
        <v>80416745.789999992</v>
      </c>
      <c r="F2504" s="3">
        <v>1145475726.8200002</v>
      </c>
      <c r="G2504" s="3">
        <v>1446019934.3200002</v>
      </c>
      <c r="H2504" s="3">
        <v>358426580.12</v>
      </c>
      <c r="J2504" s="4"/>
    </row>
    <row r="2505" spans="1:10">
      <c r="A2505" s="4">
        <v>45644</v>
      </c>
      <c r="B2505" s="3">
        <v>691037320.97000003</v>
      </c>
      <c r="C2505" s="3">
        <v>2460055796.3800001</v>
      </c>
      <c r="D2505" s="3">
        <v>1196048444.6599998</v>
      </c>
      <c r="E2505" s="3">
        <v>80196182.019999996</v>
      </c>
      <c r="F2505" s="3">
        <v>1139627379.5799999</v>
      </c>
      <c r="G2505" s="3">
        <v>1441778878.99</v>
      </c>
      <c r="H2505" s="3">
        <v>357872549.18000001</v>
      </c>
      <c r="J2505" s="4"/>
    </row>
    <row r="2506" spans="1:10">
      <c r="A2506" s="4">
        <v>45645</v>
      </c>
      <c r="B2506" s="3">
        <v>688750914.93999994</v>
      </c>
      <c r="C2506" s="3">
        <v>2451628773.6599998</v>
      </c>
      <c r="D2506" s="3">
        <v>1190575268.3</v>
      </c>
      <c r="E2506" s="3">
        <v>80034043.069999993</v>
      </c>
      <c r="F2506" s="3">
        <v>1135279991.75</v>
      </c>
      <c r="G2506" s="3">
        <v>1436314086.6800001</v>
      </c>
      <c r="H2506" s="3">
        <v>357468607.92999995</v>
      </c>
      <c r="J2506" s="4"/>
    </row>
    <row r="2507" spans="1:10">
      <c r="A2507" s="4">
        <v>45646</v>
      </c>
      <c r="B2507" s="3">
        <v>691215642.20999992</v>
      </c>
      <c r="C2507" s="3">
        <v>2458947310.3000002</v>
      </c>
      <c r="D2507" s="3">
        <v>1192629140.23</v>
      </c>
      <c r="E2507" s="3">
        <v>80396868.530000001</v>
      </c>
      <c r="F2507" s="3">
        <v>1136936590.9499998</v>
      </c>
      <c r="G2507" s="3">
        <v>1438240925.78</v>
      </c>
      <c r="H2507" s="3">
        <v>357526572.39000005</v>
      </c>
      <c r="J2507" s="4"/>
    </row>
    <row r="2508" spans="1:10">
      <c r="A2508" s="4">
        <v>45649</v>
      </c>
      <c r="B2508" s="3">
        <v>696168573.12</v>
      </c>
      <c r="C2508" s="3">
        <v>2466883135.0700002</v>
      </c>
      <c r="D2508" s="3">
        <v>1193291775.76</v>
      </c>
      <c r="E2508" s="3">
        <v>80682455.980000004</v>
      </c>
      <c r="F2508" s="3">
        <v>1137103629.3600001</v>
      </c>
      <c r="G2508" s="3">
        <v>1435487288.8499999</v>
      </c>
      <c r="H2508" s="3">
        <v>357565179.99000001</v>
      </c>
      <c r="J2508" s="4"/>
    </row>
    <row r="2509" spans="1:10">
      <c r="A2509" s="4">
        <v>45653</v>
      </c>
      <c r="B2509" s="3">
        <v>697423348.0200001</v>
      </c>
      <c r="C2509" s="3">
        <v>2465319347</v>
      </c>
      <c r="D2509" s="3">
        <v>1192504148.0799999</v>
      </c>
      <c r="E2509" s="3">
        <v>80561954.439999998</v>
      </c>
      <c r="F2509" s="3">
        <v>1135241031.7</v>
      </c>
      <c r="G2509" s="3">
        <v>1431302228.4099998</v>
      </c>
      <c r="H2509" s="3">
        <v>358050048.94</v>
      </c>
      <c r="J2509" s="4"/>
    </row>
    <row r="2510" spans="1:10">
      <c r="A2510" s="4">
        <v>45656</v>
      </c>
      <c r="B2510" s="3">
        <v>694376507.49000001</v>
      </c>
      <c r="C2510" s="3">
        <v>2459237338.9400001</v>
      </c>
      <c r="D2510" s="3">
        <v>1189073485.53</v>
      </c>
      <c r="E2510" s="3">
        <v>80627279.700000003</v>
      </c>
      <c r="F2510" s="3">
        <v>1134261564.3799999</v>
      </c>
      <c r="G2510" s="3">
        <v>1431810842.1000001</v>
      </c>
      <c r="H2510" s="3">
        <v>358604352.48000002</v>
      </c>
      <c r="J2510" s="4"/>
    </row>
    <row r="2511" spans="1:10">
      <c r="A2511" s="4">
        <v>45657</v>
      </c>
      <c r="B2511" s="3">
        <v>695516480.46999991</v>
      </c>
      <c r="C2511" s="3">
        <v>2461398505.04</v>
      </c>
      <c r="D2511" s="3">
        <v>1191530877.8499999</v>
      </c>
      <c r="E2511" s="3">
        <v>80718318.840000004</v>
      </c>
      <c r="F2511" s="3">
        <v>1134816118.4000001</v>
      </c>
      <c r="G2511" s="3">
        <v>1432142573.0400002</v>
      </c>
      <c r="H2511" s="3">
        <v>358580035.17000002</v>
      </c>
      <c r="J2511" s="4"/>
    </row>
    <row r="2512" spans="1:10">
      <c r="A2512" s="4">
        <v>45659</v>
      </c>
      <c r="B2512" s="3">
        <v>700938153.53000009</v>
      </c>
      <c r="C2512" s="3">
        <v>2472154843.2600002</v>
      </c>
      <c r="D2512" s="3">
        <v>1193047081.4599998</v>
      </c>
      <c r="E2512" s="3">
        <v>80963441.409999996</v>
      </c>
      <c r="F2512" s="3">
        <v>1136727619.3</v>
      </c>
      <c r="G2512" s="3">
        <v>1431014121.3600001</v>
      </c>
      <c r="H2512" s="3">
        <v>358638255.46000004</v>
      </c>
      <c r="J2512" s="4"/>
    </row>
    <row r="2513" spans="1:10">
      <c r="A2513" s="4">
        <v>45660</v>
      </c>
      <c r="B2513" s="3">
        <v>703933431.88</v>
      </c>
      <c r="C2513" s="3">
        <v>2477262692.7600002</v>
      </c>
      <c r="D2513" s="3">
        <v>1192951555.4799998</v>
      </c>
      <c r="E2513" s="3">
        <v>81043062.370000005</v>
      </c>
      <c r="F2513" s="3">
        <v>1136846210.8399999</v>
      </c>
      <c r="G2513" s="3">
        <v>1428637754.5</v>
      </c>
      <c r="H2513" s="3">
        <v>358368186.88</v>
      </c>
      <c r="J2513" s="4"/>
    </row>
    <row r="2514" spans="1:10">
      <c r="A2514" s="4">
        <v>45664</v>
      </c>
      <c r="B2514" s="3">
        <v>699832525.96000004</v>
      </c>
      <c r="C2514" s="3">
        <v>2466052406.71</v>
      </c>
      <c r="D2514" s="3">
        <v>1189387799.03</v>
      </c>
      <c r="E2514" s="3">
        <v>81025747.25</v>
      </c>
      <c r="F2514" s="3">
        <v>1132588911.95</v>
      </c>
      <c r="G2514" s="3">
        <v>1425282843.5699999</v>
      </c>
      <c r="H2514" s="3">
        <v>358361785.31999999</v>
      </c>
      <c r="J2514" s="4"/>
    </row>
    <row r="2515" spans="1:10">
      <c r="A2515" s="4">
        <v>45665</v>
      </c>
      <c r="B2515" s="3">
        <v>703060790.66000009</v>
      </c>
      <c r="C2515" s="3">
        <v>2470756097.5300002</v>
      </c>
      <c r="D2515" s="3">
        <v>1191235957.3200002</v>
      </c>
      <c r="E2515" s="3">
        <v>81463508.689999998</v>
      </c>
      <c r="F2515" s="3">
        <v>1132200234.05</v>
      </c>
      <c r="G2515" s="3">
        <v>1422361439.25</v>
      </c>
      <c r="H2515" s="3">
        <v>358308089.73000002</v>
      </c>
      <c r="J2515" s="4"/>
    </row>
    <row r="2516" spans="1:10">
      <c r="A2516" s="4">
        <v>45666</v>
      </c>
      <c r="B2516" s="3">
        <v>703411803.74000001</v>
      </c>
      <c r="C2516" s="3">
        <v>2469956320.8299999</v>
      </c>
      <c r="D2516" s="3">
        <v>1190250209.75</v>
      </c>
      <c r="E2516" s="3">
        <v>81529312.480000004</v>
      </c>
      <c r="F2516" s="3">
        <v>1130952149.1899998</v>
      </c>
      <c r="G2516" s="3">
        <v>1419777237.75</v>
      </c>
      <c r="H2516" s="3">
        <v>358316683.81999999</v>
      </c>
      <c r="J2516" s="4"/>
    </row>
    <row r="2517" spans="1:10">
      <c r="A2517" s="4">
        <v>45667</v>
      </c>
      <c r="B2517" s="3">
        <v>695751047.33000004</v>
      </c>
      <c r="C2517" s="3">
        <v>2449257374.8099999</v>
      </c>
      <c r="D2517" s="3">
        <v>1181441805.3399999</v>
      </c>
      <c r="E2517" s="3">
        <v>81092803.280000001</v>
      </c>
      <c r="F2517" s="3">
        <v>1125165473.8799999</v>
      </c>
      <c r="G2517" s="3">
        <v>1414985247.1800001</v>
      </c>
      <c r="H2517" s="3">
        <v>357861535.10000002</v>
      </c>
      <c r="J2517" s="4"/>
    </row>
    <row r="2518" spans="1:10">
      <c r="A2518" s="4">
        <v>45670</v>
      </c>
      <c r="B2518" s="3">
        <v>696920739.3599999</v>
      </c>
      <c r="C2518" s="3">
        <v>2448901508.0900002</v>
      </c>
      <c r="D2518" s="3">
        <v>1183367918.0799999</v>
      </c>
      <c r="E2518" s="3">
        <v>81390650.969999999</v>
      </c>
      <c r="F2518" s="3">
        <v>1124508870.27</v>
      </c>
      <c r="G2518" s="3">
        <v>1412267009.4099998</v>
      </c>
      <c r="H2518" s="3">
        <v>357540292.42000002</v>
      </c>
      <c r="J2518" s="4"/>
    </row>
    <row r="2519" spans="1:10">
      <c r="A2519" s="4">
        <v>45671</v>
      </c>
      <c r="B2519" s="3">
        <v>691713349.40999997</v>
      </c>
      <c r="C2519" s="3">
        <v>2436524703.2099996</v>
      </c>
      <c r="D2519" s="3">
        <v>1178371127.28</v>
      </c>
      <c r="E2519" s="3">
        <v>82114053.939999998</v>
      </c>
      <c r="F2519" s="3">
        <v>1120683415.0900002</v>
      </c>
      <c r="G2519" s="3">
        <v>1408868859.5699999</v>
      </c>
      <c r="H2519" s="3">
        <v>357760167.27999997</v>
      </c>
      <c r="J2519" s="4"/>
    </row>
    <row r="2520" spans="1:10">
      <c r="A2520" s="4">
        <v>45672</v>
      </c>
      <c r="B2520" s="3">
        <v>699265547.37</v>
      </c>
      <c r="C2520" s="3">
        <v>2461130074.1200004</v>
      </c>
      <c r="D2520" s="3">
        <v>1186878836.8800001</v>
      </c>
      <c r="E2520" s="3">
        <v>82826583.949999988</v>
      </c>
      <c r="F2520" s="3">
        <v>1128310425.1999998</v>
      </c>
      <c r="G2520" s="3">
        <v>1417221564.49</v>
      </c>
      <c r="H2520" s="3">
        <v>344540358.65999997</v>
      </c>
      <c r="J2520" s="4"/>
    </row>
    <row r="2521" spans="1:10">
      <c r="A2521" s="4">
        <v>45673</v>
      </c>
      <c r="B2521" s="3">
        <v>702180372.77999997</v>
      </c>
      <c r="C2521" s="3">
        <v>2469356477.5700002</v>
      </c>
      <c r="D2521" s="3">
        <v>1190342754.5999999</v>
      </c>
      <c r="E2521" s="3">
        <v>83003878.230000004</v>
      </c>
      <c r="F2521" s="3">
        <v>1130703813.02</v>
      </c>
      <c r="G2521" s="3">
        <v>1418649398.6700001</v>
      </c>
      <c r="H2521" s="3">
        <v>344536084.88</v>
      </c>
      <c r="J2521" s="4"/>
    </row>
    <row r="2522" spans="1:10">
      <c r="A2522" s="4">
        <v>45674</v>
      </c>
      <c r="B2522" s="3">
        <v>706869616.08000004</v>
      </c>
      <c r="C2522" s="3">
        <v>2480579936.3299999</v>
      </c>
      <c r="D2522" s="3">
        <v>1193666979.27</v>
      </c>
      <c r="E2522" s="3">
        <v>83343802.219999999</v>
      </c>
      <c r="F2522" s="3">
        <v>1133254454.1799998</v>
      </c>
      <c r="G2522" s="3">
        <v>1419703797.28</v>
      </c>
      <c r="H2522" s="3">
        <v>343993576.06999999</v>
      </c>
      <c r="J2522" s="4"/>
    </row>
    <row r="2523" spans="1:10">
      <c r="A2523" s="4">
        <v>45677</v>
      </c>
      <c r="B2523" s="3">
        <v>703282094.69000006</v>
      </c>
      <c r="C2523" s="3">
        <v>2471954731.2300005</v>
      </c>
      <c r="D2523" s="3">
        <v>1190077603.9800003</v>
      </c>
      <c r="E2523" s="3">
        <v>83313618.960000008</v>
      </c>
      <c r="F2523" s="3">
        <v>1131094092.0200002</v>
      </c>
      <c r="G2523" s="3">
        <v>1418390413.97</v>
      </c>
      <c r="H2523" s="3">
        <v>343858233.11000001</v>
      </c>
      <c r="J2523" s="4"/>
    </row>
    <row r="2524" spans="1:10">
      <c r="A2524" s="4">
        <v>45678</v>
      </c>
      <c r="B2524" s="3">
        <v>710459097.94000006</v>
      </c>
      <c r="C2524" s="3">
        <v>2490470745.2499995</v>
      </c>
      <c r="D2524" s="3">
        <v>1196259057.9200001</v>
      </c>
      <c r="E2524" s="3">
        <v>80419124.430000007</v>
      </c>
      <c r="F2524" s="3">
        <v>1135572583.6699998</v>
      </c>
      <c r="G2524" s="3">
        <v>1420471673.6700001</v>
      </c>
      <c r="H2524" s="3">
        <v>343539489.63</v>
      </c>
      <c r="J2524" s="4"/>
    </row>
    <row r="2525" spans="1:10">
      <c r="A2525" s="4">
        <v>45679</v>
      </c>
      <c r="B2525" s="3">
        <v>712763076.55999994</v>
      </c>
      <c r="C2525" s="3">
        <v>2496442437.4900002</v>
      </c>
      <c r="D2525" s="3">
        <v>1196137641.8299999</v>
      </c>
      <c r="E2525" s="3">
        <v>80450525.659999996</v>
      </c>
      <c r="F2525" s="3">
        <v>1136498356.9299998</v>
      </c>
      <c r="G2525" s="3">
        <v>1419382676.3099999</v>
      </c>
      <c r="H2525" s="3">
        <v>330983325.73000002</v>
      </c>
      <c r="J2525" s="4"/>
    </row>
    <row r="2526" spans="1:10">
      <c r="A2526" s="4">
        <v>45680</v>
      </c>
      <c r="B2526" s="3">
        <v>717602086.88999987</v>
      </c>
      <c r="C2526" s="3">
        <v>2504789288.3500004</v>
      </c>
      <c r="D2526" s="3">
        <v>1198280214.4999998</v>
      </c>
      <c r="E2526" s="3">
        <v>80555359.629999995</v>
      </c>
      <c r="F2526" s="3">
        <v>1137926682.0200002</v>
      </c>
      <c r="G2526" s="3">
        <v>1417152049.5899999</v>
      </c>
      <c r="H2526" s="3">
        <v>328880000.43000001</v>
      </c>
      <c r="J2526" s="4"/>
    </row>
    <row r="2527" spans="1:10">
      <c r="A2527" s="4">
        <v>45681</v>
      </c>
      <c r="B2527" s="3">
        <v>708564393.72000003</v>
      </c>
      <c r="C2527" s="3">
        <v>2481702131.96</v>
      </c>
      <c r="D2527" s="3">
        <v>1189251339.3999999</v>
      </c>
      <c r="E2527" s="3">
        <v>80075374.549999997</v>
      </c>
      <c r="F2527" s="3">
        <v>1132270755.3700001</v>
      </c>
      <c r="G2527" s="3">
        <v>1413352184.47</v>
      </c>
      <c r="H2527" s="3">
        <v>328322677.75</v>
      </c>
      <c r="J2527" s="4"/>
    </row>
    <row r="2528" spans="1:10">
      <c r="A2528" s="4">
        <v>45684</v>
      </c>
      <c r="B2528" s="3">
        <v>691414994.31999993</v>
      </c>
      <c r="C2528" s="3">
        <v>2459953112.6999998</v>
      </c>
      <c r="D2528" s="3">
        <v>1185693772.79</v>
      </c>
      <c r="E2528" s="3">
        <v>79570201.859999999</v>
      </c>
      <c r="F2528" s="3">
        <v>1128638939.8999999</v>
      </c>
      <c r="G2528" s="3">
        <v>1406958608.8299999</v>
      </c>
      <c r="H2528" s="3">
        <v>328182062.12</v>
      </c>
      <c r="J2528" s="4"/>
    </row>
    <row r="2529" spans="1:10">
      <c r="A2529" s="4">
        <v>45685</v>
      </c>
      <c r="B2529" s="3">
        <v>697637817.09000003</v>
      </c>
      <c r="C2529" s="3">
        <v>2473113602.1100001</v>
      </c>
      <c r="D2529" s="3">
        <v>1187232994.29</v>
      </c>
      <c r="E2529" s="3">
        <v>79813469.75</v>
      </c>
      <c r="F2529" s="3">
        <v>1130496173.1100001</v>
      </c>
      <c r="G2529" s="3">
        <v>1406011830.6599998</v>
      </c>
      <c r="H2529" s="3">
        <v>327683089.13999999</v>
      </c>
      <c r="J2529" s="4"/>
    </row>
    <row r="2530" spans="1:10">
      <c r="A2530" s="4">
        <v>45686</v>
      </c>
      <c r="B2530" s="3">
        <v>695390586.16999996</v>
      </c>
      <c r="C2530" s="3">
        <v>2465088319.0599999</v>
      </c>
      <c r="D2530" s="3">
        <v>1184791113.0799999</v>
      </c>
      <c r="E2530" s="3">
        <v>79424365.480000004</v>
      </c>
      <c r="F2530" s="3">
        <v>1128027730.9100001</v>
      </c>
      <c r="G2530" s="3">
        <v>1403543735.1599998</v>
      </c>
      <c r="H2530" s="3">
        <v>328545250.21999997</v>
      </c>
      <c r="J2530" s="4"/>
    </row>
    <row r="2531" spans="1:10">
      <c r="A2531" s="4">
        <v>45687</v>
      </c>
      <c r="B2531" s="3">
        <v>697971799.75</v>
      </c>
      <c r="C2531" s="3">
        <v>2475352886.1499996</v>
      </c>
      <c r="D2531" s="3">
        <v>1188490658.01</v>
      </c>
      <c r="E2531" s="3">
        <v>79732140.460000008</v>
      </c>
      <c r="F2531" s="3">
        <v>1131490435.7199998</v>
      </c>
      <c r="G2531" s="3">
        <v>1407001876.21</v>
      </c>
      <c r="H2531" s="3">
        <v>328405020.00999999</v>
      </c>
      <c r="J2531" s="4"/>
    </row>
    <row r="2532" spans="1:10">
      <c r="A2532" s="4">
        <v>45688</v>
      </c>
      <c r="B2532" s="3">
        <v>695046458.55000007</v>
      </c>
      <c r="C2532" s="3">
        <v>2468440653.1800003</v>
      </c>
      <c r="D2532" s="3">
        <v>1187010474.05</v>
      </c>
      <c r="E2532" s="3">
        <v>79551335.760000005</v>
      </c>
      <c r="F2532" s="3">
        <v>1131461295.7499998</v>
      </c>
      <c r="G2532" s="3">
        <v>1409671982.6099999</v>
      </c>
      <c r="H2532" s="3">
        <v>328490542.56</v>
      </c>
      <c r="J2532" s="4"/>
    </row>
    <row r="2533" spans="1:10">
      <c r="A2533" s="4">
        <v>45691</v>
      </c>
      <c r="B2533" s="3">
        <v>692025444.82999992</v>
      </c>
      <c r="C2533" s="3">
        <v>2462933838.6099997</v>
      </c>
      <c r="D2533" s="3">
        <v>1185939995.2400002</v>
      </c>
      <c r="E2533" s="3">
        <v>79420961.359999999</v>
      </c>
      <c r="F2533" s="3">
        <v>1132717037.53</v>
      </c>
      <c r="G2533" s="3">
        <v>1413276505.0699999</v>
      </c>
      <c r="H2533" s="3">
        <v>328626085.47000003</v>
      </c>
      <c r="J2533" s="4"/>
    </row>
    <row r="2534" spans="1:10">
      <c r="A2534" s="4">
        <v>45692</v>
      </c>
      <c r="B2534" s="3">
        <v>690945963.41000009</v>
      </c>
      <c r="C2534" s="3">
        <v>2457752339.7200003</v>
      </c>
      <c r="D2534" s="3">
        <v>1180176033.8400002</v>
      </c>
      <c r="E2534" s="3">
        <v>79239833.879999995</v>
      </c>
      <c r="F2534" s="3">
        <v>1131311263.1399999</v>
      </c>
      <c r="G2534" s="3">
        <v>1412184393.9000001</v>
      </c>
      <c r="H2534" s="3">
        <v>328522005.79999995</v>
      </c>
      <c r="J2534" s="4"/>
    </row>
    <row r="2535" spans="1:10">
      <c r="A2535" s="4">
        <v>45693</v>
      </c>
      <c r="B2535" s="3">
        <v>695419844.69999993</v>
      </c>
      <c r="C2535" s="3">
        <v>2466548307.0599995</v>
      </c>
      <c r="D2535" s="3">
        <v>1181242326.5599999</v>
      </c>
      <c r="E2535" s="3">
        <v>79581558.359999999</v>
      </c>
      <c r="F2535" s="3">
        <v>1134714423.73</v>
      </c>
      <c r="G2535" s="3">
        <v>1414731195.6800001</v>
      </c>
      <c r="H2535" s="3">
        <v>328408421.85000002</v>
      </c>
      <c r="J2535" s="4"/>
    </row>
    <row r="2536" spans="1:10">
      <c r="A2536" s="4">
        <v>45694</v>
      </c>
      <c r="B2536" s="3">
        <v>699537027.99999988</v>
      </c>
      <c r="C2536" s="3">
        <v>2472065101.3600001</v>
      </c>
      <c r="D2536" s="3">
        <v>1181548912.6200001</v>
      </c>
      <c r="E2536" s="3">
        <v>79374050.730000004</v>
      </c>
      <c r="F2536" s="3">
        <v>1136802311.3899999</v>
      </c>
      <c r="G2536" s="3">
        <v>1414159656.74</v>
      </c>
      <c r="H2536" s="3">
        <v>327616251.46999997</v>
      </c>
      <c r="J2536" s="4"/>
    </row>
    <row r="2537" spans="1:10">
      <c r="A2537" s="4">
        <v>45695</v>
      </c>
      <c r="B2537" s="3">
        <v>697153364.25999999</v>
      </c>
      <c r="C2537" s="3">
        <v>2458546932.9099998</v>
      </c>
      <c r="D2537" s="3">
        <v>1176110139.8</v>
      </c>
      <c r="E2537" s="3">
        <v>79069127.959999993</v>
      </c>
      <c r="F2537" s="3">
        <v>1135595732.8800001</v>
      </c>
      <c r="G2537" s="3">
        <v>1407924290.22</v>
      </c>
      <c r="H2537" s="3">
        <v>326030279.06</v>
      </c>
      <c r="J2537" s="4"/>
    </row>
    <row r="2538" spans="1:10">
      <c r="A2538" s="4">
        <v>45698</v>
      </c>
      <c r="B2538" s="3">
        <v>703303518</v>
      </c>
      <c r="C2538" s="3">
        <v>2466264674.7800002</v>
      </c>
      <c r="D2538" s="3">
        <v>1179664009.4100001</v>
      </c>
      <c r="E2538" s="3">
        <v>79271675.579999998</v>
      </c>
      <c r="F2538" s="3">
        <v>1138264175.0899999</v>
      </c>
      <c r="G2538" s="3">
        <v>1405783586.48</v>
      </c>
      <c r="H2538" s="3">
        <v>325672234.54000002</v>
      </c>
      <c r="J2538" s="4"/>
    </row>
    <row r="2539" spans="1:10">
      <c r="A2539" s="4">
        <v>45699</v>
      </c>
      <c r="B2539" s="3">
        <v>700273550.94999993</v>
      </c>
      <c r="C2539" s="3">
        <v>2452120614.23</v>
      </c>
      <c r="D2539" s="3">
        <v>1173482617.0900002</v>
      </c>
      <c r="E2539" s="3">
        <v>79064084.989999995</v>
      </c>
      <c r="F2539" s="3">
        <v>1133690094.95</v>
      </c>
      <c r="G2539" s="3">
        <v>1398872898.7500002</v>
      </c>
      <c r="H2539" s="3">
        <v>325195199.63999999</v>
      </c>
      <c r="J2539" s="4"/>
    </row>
    <row r="2540" spans="1:10">
      <c r="A2540" s="4">
        <v>45700</v>
      </c>
      <c r="B2540" s="3">
        <v>692628342.96000004</v>
      </c>
      <c r="C2540" s="3">
        <v>2430019475.29</v>
      </c>
      <c r="D2540" s="3">
        <v>1161783127.4999998</v>
      </c>
      <c r="E2540" s="3">
        <v>78571121.450000003</v>
      </c>
      <c r="F2540" s="3">
        <v>1127609468.0899999</v>
      </c>
      <c r="G2540" s="3">
        <v>1392566742.5</v>
      </c>
      <c r="H2540" s="3">
        <v>324407905.65999997</v>
      </c>
      <c r="J2540" s="4"/>
    </row>
    <row r="2541" spans="1:10">
      <c r="A2541" s="4">
        <v>45701</v>
      </c>
      <c r="B2541" s="3">
        <v>696024242.66000009</v>
      </c>
      <c r="C2541" s="3">
        <v>2439902126.3899999</v>
      </c>
      <c r="D2541" s="3">
        <v>1164044699.26</v>
      </c>
      <c r="E2541" s="3">
        <v>78776070.079999998</v>
      </c>
      <c r="F2541" s="3">
        <v>1130972470.9000001</v>
      </c>
      <c r="G2541" s="3">
        <v>1395779452.8900001</v>
      </c>
      <c r="H2541" s="3">
        <v>323869409.44999999</v>
      </c>
      <c r="J2541" s="4"/>
    </row>
    <row r="2542" spans="1:10">
      <c r="A2542" s="4">
        <v>45702</v>
      </c>
      <c r="B2542" s="3">
        <v>690189272.91999996</v>
      </c>
      <c r="C2542" s="3">
        <v>2421237551.4500003</v>
      </c>
      <c r="D2542" s="3">
        <v>1153132977.3699999</v>
      </c>
      <c r="E2542" s="3">
        <v>78125157.310000002</v>
      </c>
      <c r="F2542" s="3">
        <v>1125805201.77</v>
      </c>
      <c r="G2542" s="3">
        <v>1390883473.24</v>
      </c>
      <c r="H2542" s="3">
        <v>322896349.30000001</v>
      </c>
      <c r="J2542" s="4"/>
    </row>
    <row r="2543" spans="1:10">
      <c r="A2543" s="4">
        <v>45705</v>
      </c>
      <c r="B2543" s="3">
        <v>689180783.43000007</v>
      </c>
      <c r="C2543" s="3">
        <v>2413646512.0700002</v>
      </c>
      <c r="D2543" s="3">
        <v>1149728812.4099998</v>
      </c>
      <c r="E2543" s="3">
        <v>77582071.25</v>
      </c>
      <c r="F2543" s="3">
        <v>1123426521.1099999</v>
      </c>
      <c r="G2543" s="3">
        <v>1386409544.2900002</v>
      </c>
      <c r="H2543" s="3">
        <v>322142626.59999996</v>
      </c>
      <c r="J2543" s="4"/>
    </row>
    <row r="2544" spans="1:10">
      <c r="A2544" s="4">
        <v>45706</v>
      </c>
      <c r="B2544" s="3">
        <v>689689353.81000006</v>
      </c>
      <c r="C2544" s="3">
        <v>2415434897.1500001</v>
      </c>
      <c r="D2544" s="3">
        <v>1150029572.1099999</v>
      </c>
      <c r="E2544" s="3">
        <v>77609054.810000002</v>
      </c>
      <c r="F2544" s="3">
        <v>1124197655.49</v>
      </c>
      <c r="G2544" s="3">
        <v>1385795224.5599999</v>
      </c>
      <c r="H2544" s="3">
        <v>321475379.76999998</v>
      </c>
      <c r="J2544" s="4"/>
    </row>
    <row r="2545" spans="1:10">
      <c r="A2545" s="4">
        <v>45707</v>
      </c>
      <c r="B2545" s="3">
        <v>691290952.36000001</v>
      </c>
      <c r="C2545" s="3">
        <v>2409389204.1599998</v>
      </c>
      <c r="D2545" s="3">
        <v>1146156141.6600001</v>
      </c>
      <c r="E2545" s="3">
        <v>77575010.430000007</v>
      </c>
      <c r="F2545" s="3">
        <v>1121141360.1900001</v>
      </c>
      <c r="G2545" s="3">
        <v>1379071697.52</v>
      </c>
      <c r="H2545" s="3">
        <v>319905135.49000001</v>
      </c>
      <c r="J2545" s="4"/>
    </row>
    <row r="2546" spans="1:10">
      <c r="A2546" s="4">
        <v>45708</v>
      </c>
      <c r="B2546" s="3">
        <v>688150199.65999997</v>
      </c>
      <c r="C2546" s="3">
        <v>2397459410.4200001</v>
      </c>
      <c r="D2546" s="3">
        <v>1139616255.6500001</v>
      </c>
      <c r="E2546" s="3">
        <v>77481243.159999996</v>
      </c>
      <c r="F2546" s="3">
        <v>1118278710.8800001</v>
      </c>
      <c r="G2546" s="3">
        <v>1376959255.1200001</v>
      </c>
      <c r="H2546" s="3">
        <v>319595957.70999998</v>
      </c>
      <c r="J2546" s="4"/>
    </row>
    <row r="2547" spans="1:10">
      <c r="A2547" s="4">
        <v>45709</v>
      </c>
      <c r="B2547" s="3">
        <v>682422552.03999996</v>
      </c>
      <c r="C2547" s="3">
        <v>2382841948.7400002</v>
      </c>
      <c r="D2547" s="3">
        <v>1132664408.9400001</v>
      </c>
      <c r="E2547" s="3">
        <v>77303143.74000001</v>
      </c>
      <c r="F2547" s="3">
        <v>1115578650.1199999</v>
      </c>
      <c r="G2547" s="3">
        <v>1376952586.78</v>
      </c>
      <c r="H2547" s="3">
        <v>319441636.90000004</v>
      </c>
      <c r="J2547" s="4"/>
    </row>
    <row r="2548" spans="1:10">
      <c r="A2548" s="4">
        <v>45712</v>
      </c>
      <c r="B2548" s="3">
        <v>678002453.42000008</v>
      </c>
      <c r="C2548" s="3">
        <v>2367999189.5799999</v>
      </c>
      <c r="D2548" s="3">
        <v>1127453859.3699999</v>
      </c>
      <c r="E2548" s="3">
        <v>77006856.49000001</v>
      </c>
      <c r="F2548" s="3">
        <v>1111285249.7800002</v>
      </c>
      <c r="G2548" s="3">
        <v>1372146518.3699999</v>
      </c>
      <c r="H2548" s="3">
        <v>319247683.04999995</v>
      </c>
      <c r="J2548" s="4"/>
    </row>
    <row r="2549" spans="1:10">
      <c r="A2549" s="4">
        <v>45713</v>
      </c>
      <c r="B2549" s="3">
        <v>673432153.05999994</v>
      </c>
      <c r="C2549" s="3">
        <v>2355445092.0899997</v>
      </c>
      <c r="D2549" s="3">
        <v>1124011893.99</v>
      </c>
      <c r="E2549" s="3">
        <v>76637044.629999995</v>
      </c>
      <c r="F2549" s="3">
        <v>1109375326.5599999</v>
      </c>
      <c r="G2549" s="3">
        <v>1371914880.1300001</v>
      </c>
      <c r="H2549" s="3">
        <v>318994232.99000001</v>
      </c>
      <c r="J2549" s="4"/>
    </row>
    <row r="2550" spans="1:10">
      <c r="A2550" s="4">
        <v>45714</v>
      </c>
      <c r="B2550" s="3">
        <v>675083441.16000009</v>
      </c>
      <c r="C2550" s="3">
        <v>2358379697.1799998</v>
      </c>
      <c r="D2550" s="3">
        <v>1121782207.9200001</v>
      </c>
      <c r="E2550" s="3">
        <v>76663463.980000004</v>
      </c>
      <c r="F2550" s="3">
        <v>1110816143.4000001</v>
      </c>
      <c r="G2550" s="3">
        <v>1373597279.4200001</v>
      </c>
      <c r="H2550" s="3">
        <v>318548379.90999997</v>
      </c>
      <c r="J2550" s="4"/>
    </row>
    <row r="2551" spans="1:10">
      <c r="A2551" s="4">
        <v>45715</v>
      </c>
      <c r="B2551" s="3">
        <v>668654808.18999994</v>
      </c>
      <c r="C2551" s="3">
        <v>2339406775.4299998</v>
      </c>
      <c r="D2551" s="3">
        <v>1117173811.9300001</v>
      </c>
      <c r="E2551" s="3">
        <v>76316435.629999995</v>
      </c>
      <c r="F2551" s="3">
        <v>1107320523.73</v>
      </c>
      <c r="G2551" s="3">
        <v>1371133439.28</v>
      </c>
      <c r="H2551" s="3">
        <v>318074760.60000002</v>
      </c>
      <c r="J2551" s="4"/>
    </row>
    <row r="2552" spans="1:10">
      <c r="A2552" s="4">
        <v>45716</v>
      </c>
      <c r="B2552" s="3">
        <v>669342226.98000002</v>
      </c>
      <c r="C2552" s="3">
        <v>2336643347.3099995</v>
      </c>
      <c r="D2552" s="3">
        <v>1110768685.46</v>
      </c>
      <c r="E2552" s="3">
        <v>76453897.019999996</v>
      </c>
      <c r="F2552" s="3">
        <v>1093913904.49</v>
      </c>
      <c r="G2552" s="3">
        <v>1368014693.5500002</v>
      </c>
      <c r="H2552" s="3">
        <v>318271143</v>
      </c>
      <c r="J2552" s="4"/>
    </row>
    <row r="2553" spans="1:10">
      <c r="A2553" s="4">
        <v>45719</v>
      </c>
      <c r="B2553" s="3">
        <v>659306344.88999999</v>
      </c>
      <c r="C2553" s="3">
        <v>2304374562.0600004</v>
      </c>
      <c r="D2553" s="3">
        <v>1100130321.96</v>
      </c>
      <c r="E2553" s="3">
        <v>75621835.210000008</v>
      </c>
      <c r="F2553" s="3">
        <v>1084714296.6699998</v>
      </c>
      <c r="G2553" s="3">
        <v>1357874638.9199998</v>
      </c>
      <c r="H2553" s="3">
        <v>317396841.58999997</v>
      </c>
      <c r="J2553" s="4"/>
    </row>
    <row r="2554" spans="1:10">
      <c r="A2554" s="4">
        <v>45720</v>
      </c>
      <c r="B2554" s="3">
        <v>647852412.81999993</v>
      </c>
      <c r="C2554" s="3">
        <v>2274893982.7200003</v>
      </c>
      <c r="D2554" s="3">
        <v>1085903818.6500001</v>
      </c>
      <c r="E2554" s="3">
        <v>75436108.150000006</v>
      </c>
      <c r="F2554" s="3">
        <v>1077248483.3099999</v>
      </c>
      <c r="G2554" s="3">
        <v>1352858801.2999997</v>
      </c>
      <c r="H2554" s="3">
        <v>317517320.09000003</v>
      </c>
      <c r="J2554" s="4"/>
    </row>
    <row r="2555" spans="1:10">
      <c r="A2555" s="4">
        <v>45721</v>
      </c>
      <c r="B2555" s="3">
        <v>643801039.07000005</v>
      </c>
      <c r="C2555" s="3">
        <v>2247074866.0799999</v>
      </c>
      <c r="D2555" s="3">
        <v>1073754979.5899999</v>
      </c>
      <c r="E2555" s="3">
        <v>74891366.200000003</v>
      </c>
      <c r="F2555" s="3">
        <v>1063513139.37</v>
      </c>
      <c r="G2555" s="3">
        <v>1333887500.5699999</v>
      </c>
      <c r="H2555" s="3">
        <v>316286402.93000001</v>
      </c>
      <c r="J2555" s="4"/>
    </row>
    <row r="2556" spans="1:10">
      <c r="A2556" s="4">
        <v>45722</v>
      </c>
      <c r="B2556" s="3">
        <v>635354679.31999993</v>
      </c>
      <c r="C2556" s="3">
        <v>2221189478.1299996</v>
      </c>
      <c r="D2556" s="3">
        <v>1064508011.47</v>
      </c>
      <c r="E2556" s="3">
        <v>74075885.629999995</v>
      </c>
      <c r="F2556" s="3">
        <v>1055405965.03</v>
      </c>
      <c r="G2556" s="3">
        <v>1327593051.8500001</v>
      </c>
      <c r="H2556" s="3">
        <v>315620915.13999999</v>
      </c>
      <c r="J2556" s="4"/>
    </row>
    <row r="2557" spans="1:10">
      <c r="A2557" s="4">
        <v>45723</v>
      </c>
      <c r="B2557" s="3">
        <v>634514310.76999998</v>
      </c>
      <c r="C2557" s="3">
        <v>2214873278.7000003</v>
      </c>
      <c r="D2557" s="3">
        <v>1059843490.77</v>
      </c>
      <c r="E2557" s="3">
        <v>73798214.739999995</v>
      </c>
      <c r="F2557" s="3">
        <v>1053382029.08</v>
      </c>
      <c r="G2557" s="3">
        <v>1325737373.9300001</v>
      </c>
      <c r="H2557" s="3">
        <v>315353984.45999998</v>
      </c>
      <c r="J2557" s="4"/>
    </row>
    <row r="2558" spans="1:10">
      <c r="A2558" s="4">
        <v>45726</v>
      </c>
      <c r="B2558" s="3">
        <v>624940933.24000001</v>
      </c>
      <c r="C2558" s="3">
        <v>2189464739.5500002</v>
      </c>
      <c r="D2558" s="3">
        <v>1048679452.52</v>
      </c>
      <c r="E2558" s="3">
        <v>73028121.769999996</v>
      </c>
      <c r="F2558" s="3">
        <v>1047116503.08</v>
      </c>
      <c r="G2558" s="3">
        <v>1321652981.1199999</v>
      </c>
      <c r="H2558" s="3">
        <v>314493548.28000003</v>
      </c>
      <c r="J2558" s="4"/>
    </row>
    <row r="2559" spans="1:10">
      <c r="A2559" s="4">
        <v>45727</v>
      </c>
      <c r="B2559" s="3">
        <v>612116527.88999999</v>
      </c>
      <c r="C2559" s="3">
        <v>2153586231.9900002</v>
      </c>
      <c r="D2559" s="3">
        <v>1032922241.9900001</v>
      </c>
      <c r="E2559" s="3">
        <v>72465553.359999999</v>
      </c>
      <c r="F2559" s="3">
        <v>1037199766.4999999</v>
      </c>
      <c r="G2559" s="3">
        <v>1314118355.6099999</v>
      </c>
      <c r="H2559" s="3">
        <v>314791221.34000003</v>
      </c>
      <c r="J2559" s="4"/>
    </row>
    <row r="2560" spans="1:10">
      <c r="A2560" s="4">
        <v>45728</v>
      </c>
      <c r="B2560" s="3">
        <v>613223666.24000001</v>
      </c>
      <c r="C2560" s="3">
        <v>2154359475.6299996</v>
      </c>
      <c r="D2560" s="3">
        <v>1031716478.84</v>
      </c>
      <c r="E2560" s="3">
        <v>72462379.900000006</v>
      </c>
      <c r="F2560" s="3">
        <v>1036950971.41</v>
      </c>
      <c r="G2560" s="3">
        <v>1313427738.55</v>
      </c>
      <c r="H2560" s="3">
        <v>314632115.5</v>
      </c>
      <c r="J2560" s="4"/>
    </row>
    <row r="2561" spans="1:10">
      <c r="A2561" s="4">
        <v>45729</v>
      </c>
      <c r="B2561" s="3">
        <v>609746740.25999999</v>
      </c>
      <c r="C2561" s="3">
        <v>2142939865.98</v>
      </c>
      <c r="D2561" s="3">
        <v>1026904393.6899999</v>
      </c>
      <c r="E2561" s="3">
        <v>72155483.649999991</v>
      </c>
      <c r="F2561" s="3">
        <v>1034395060.73</v>
      </c>
      <c r="G2561" s="3">
        <v>1310901328.8500001</v>
      </c>
      <c r="H2561" s="3">
        <v>314570762.47000003</v>
      </c>
      <c r="J2561" s="4"/>
    </row>
    <row r="2562" spans="1:10">
      <c r="A2562" s="4">
        <v>45730</v>
      </c>
      <c r="B2562" s="3">
        <v>617030226.04999995</v>
      </c>
      <c r="C2562" s="3">
        <v>2156909666.2199998</v>
      </c>
      <c r="D2562" s="3">
        <v>1030546154.33</v>
      </c>
      <c r="E2562" s="3">
        <v>72437071</v>
      </c>
      <c r="F2562" s="3">
        <v>1036082383.0599999</v>
      </c>
      <c r="G2562" s="3">
        <v>1309679376.5999999</v>
      </c>
      <c r="H2562" s="3">
        <v>314428345.36000001</v>
      </c>
      <c r="J2562" s="4"/>
    </row>
    <row r="2563" spans="1:10">
      <c r="A2563" s="4">
        <v>45733</v>
      </c>
      <c r="B2563" s="3">
        <v>619634759.3599999</v>
      </c>
      <c r="C2563" s="3">
        <v>2163081763.25</v>
      </c>
      <c r="D2563" s="3">
        <v>1034763058.59</v>
      </c>
      <c r="E2563" s="3">
        <v>72541921.060000002</v>
      </c>
      <c r="F2563" s="3">
        <v>1037727383.7299999</v>
      </c>
      <c r="G2563" s="3">
        <v>1313391065.51</v>
      </c>
      <c r="H2563" s="3">
        <v>314014988.31999999</v>
      </c>
      <c r="J2563" s="4"/>
    </row>
    <row r="2564" spans="1:10">
      <c r="A2564" s="4">
        <v>45734</v>
      </c>
      <c r="B2564" s="3">
        <v>615486854.52999997</v>
      </c>
      <c r="C2564" s="3">
        <v>2149212497.7800002</v>
      </c>
      <c r="D2564" s="3">
        <v>1030287304.99</v>
      </c>
      <c r="E2564" s="3">
        <v>72234612.780000001</v>
      </c>
      <c r="F2564" s="3">
        <v>1034014162.6600001</v>
      </c>
      <c r="G2564" s="3">
        <v>1310829278.03</v>
      </c>
      <c r="H2564" s="3">
        <v>313757115.14999998</v>
      </c>
      <c r="J2564" s="4"/>
    </row>
    <row r="2565" spans="1:10">
      <c r="A2565" s="4">
        <v>45735</v>
      </c>
      <c r="B2565" s="3">
        <v>619415479.25999999</v>
      </c>
      <c r="C2565" s="3">
        <v>2155635396.1999998</v>
      </c>
      <c r="D2565" s="3">
        <v>1031936301.64</v>
      </c>
      <c r="E2565" s="3">
        <v>72404008.810000002</v>
      </c>
      <c r="F2565" s="3">
        <v>1035127625.65</v>
      </c>
      <c r="G2565" s="3">
        <v>1310659749.1600001</v>
      </c>
      <c r="H2565" s="3">
        <v>312584793.49000001</v>
      </c>
      <c r="J2565" s="4"/>
    </row>
    <row r="2566" spans="1:10">
      <c r="A2566" s="4">
        <v>45736</v>
      </c>
      <c r="B2566" s="3">
        <v>618713863.1500001</v>
      </c>
      <c r="C2566" s="3">
        <v>2150488281.8099999</v>
      </c>
      <c r="D2566" s="3">
        <v>1028877806.58</v>
      </c>
      <c r="E2566" s="3">
        <v>72208417.049999997</v>
      </c>
      <c r="F2566" s="3">
        <v>1033241099.91</v>
      </c>
      <c r="G2566" s="3">
        <v>1308378503.27</v>
      </c>
      <c r="H2566" s="3">
        <v>311919101.94</v>
      </c>
      <c r="J2566" s="4"/>
    </row>
    <row r="2567" spans="1:10">
      <c r="A2567" s="4">
        <v>45737</v>
      </c>
      <c r="B2567" s="3">
        <v>616026670.25999999</v>
      </c>
      <c r="C2567" s="3">
        <v>2142338261.4899998</v>
      </c>
      <c r="D2567" s="3">
        <v>1025463750.75</v>
      </c>
      <c r="E2567" s="3">
        <v>72044935.349999994</v>
      </c>
      <c r="F2567" s="3">
        <v>1030395222.38</v>
      </c>
      <c r="G2567" s="3">
        <v>1307329667.48</v>
      </c>
      <c r="H2567" s="3">
        <v>311711867.52000004</v>
      </c>
      <c r="J2567" s="4"/>
    </row>
    <row r="2568" spans="1:10">
      <c r="A2568" s="4">
        <v>45740</v>
      </c>
      <c r="B2568" s="3">
        <v>621894319.36000013</v>
      </c>
      <c r="C2568" s="3">
        <v>2153711306.0900002</v>
      </c>
      <c r="D2568" s="3">
        <v>1028981588.23</v>
      </c>
      <c r="E2568" s="3">
        <v>72248256.399999991</v>
      </c>
      <c r="F2568" s="3">
        <v>1031818806.42</v>
      </c>
      <c r="G2568" s="3">
        <v>1306151241.8900001</v>
      </c>
      <c r="H2568" s="3">
        <v>309399946.22000003</v>
      </c>
      <c r="J2568" s="4"/>
    </row>
    <row r="2569" spans="1:10">
      <c r="A2569" s="4">
        <v>45741</v>
      </c>
      <c r="B2569" s="3">
        <v>619657697.65999997</v>
      </c>
      <c r="C2569" s="3">
        <v>2145411750.1200001</v>
      </c>
      <c r="D2569" s="3">
        <v>1025405265.5500001</v>
      </c>
      <c r="E2569" s="3">
        <v>72107561.140000001</v>
      </c>
      <c r="F2569" s="3">
        <v>1028772586.6700001</v>
      </c>
      <c r="G2569" s="3">
        <v>1302649205.98</v>
      </c>
      <c r="H2569" s="3">
        <v>308662077.15000004</v>
      </c>
      <c r="J2569" s="4"/>
    </row>
    <row r="2570" spans="1:10">
      <c r="A2570" s="4">
        <v>45742</v>
      </c>
      <c r="B2570" s="3">
        <v>614654961.79999995</v>
      </c>
      <c r="C2570" s="3">
        <v>2130887053.29</v>
      </c>
      <c r="D2570" s="3">
        <v>1019956305.02</v>
      </c>
      <c r="E2570" s="3">
        <v>71825334.390000001</v>
      </c>
      <c r="F2570" s="3">
        <v>1025186690.9900001</v>
      </c>
      <c r="G2570" s="3">
        <v>1299839478.6399999</v>
      </c>
      <c r="H2570" s="3">
        <v>308417599.14999998</v>
      </c>
      <c r="J2570" s="4"/>
    </row>
    <row r="2571" spans="1:10">
      <c r="A2571" s="4">
        <v>45743</v>
      </c>
      <c r="B2571" s="3">
        <v>611565118.11000013</v>
      </c>
      <c r="C2571" s="3">
        <v>2122527767.53</v>
      </c>
      <c r="D2571" s="3">
        <v>1017231914.1300001</v>
      </c>
      <c r="E2571" s="3">
        <v>71822708.849999994</v>
      </c>
      <c r="F2571" s="3">
        <v>1023188198.14</v>
      </c>
      <c r="G2571" s="3">
        <v>1299325335.8600001</v>
      </c>
      <c r="H2571" s="3">
        <v>308565195.55000001</v>
      </c>
      <c r="J2571" s="4"/>
    </row>
    <row r="2572" spans="1:10">
      <c r="A2572" s="4">
        <v>45744</v>
      </c>
      <c r="B2572" s="3">
        <v>602023516.63</v>
      </c>
      <c r="C2572" s="3">
        <v>2098863147.6200001</v>
      </c>
      <c r="D2572" s="3">
        <v>1006953047.83</v>
      </c>
      <c r="E2572" s="3">
        <v>71618014.810000002</v>
      </c>
      <c r="F2572" s="3">
        <v>1018621239.15</v>
      </c>
      <c r="G2572" s="3">
        <v>1297877682.8799999</v>
      </c>
      <c r="H2572" s="3">
        <v>308633672.85000002</v>
      </c>
      <c r="J2572" s="4"/>
    </row>
    <row r="2573" spans="1:10">
      <c r="A2573" s="4">
        <v>45747</v>
      </c>
      <c r="B2573" s="3">
        <v>600335047.69999993</v>
      </c>
      <c r="C2573" s="3">
        <v>2092266709.97</v>
      </c>
      <c r="D2573" s="3">
        <v>1005330285.34</v>
      </c>
      <c r="E2573" s="3">
        <v>71495468.449999988</v>
      </c>
      <c r="F2573" s="3">
        <v>1016366742.61</v>
      </c>
      <c r="G2573" s="3">
        <v>1295142076.8199999</v>
      </c>
      <c r="H2573" s="3">
        <v>307986096.56999999</v>
      </c>
      <c r="J2573" s="4"/>
    </row>
    <row r="2574" spans="1:10">
      <c r="A2574" s="4">
        <v>45748</v>
      </c>
      <c r="B2574" s="3">
        <v>601640944.82000005</v>
      </c>
      <c r="C2574" s="3">
        <v>2096861836.6900001</v>
      </c>
      <c r="D2574" s="3">
        <v>1006393007.4200001</v>
      </c>
      <c r="E2574" s="3">
        <v>71662782.439999998</v>
      </c>
      <c r="F2574" s="3">
        <v>1018631610.62</v>
      </c>
      <c r="G2574" s="3">
        <v>1298075681.4599998</v>
      </c>
      <c r="H2574" s="3">
        <v>309858445.52999997</v>
      </c>
      <c r="J2574" s="4"/>
    </row>
    <row r="2575" spans="1:10">
      <c r="A2575" s="4">
        <v>45749</v>
      </c>
      <c r="B2575" s="3">
        <v>600385229.85000002</v>
      </c>
      <c r="C2575" s="3">
        <v>2090197348.4000001</v>
      </c>
      <c r="D2575" s="3">
        <v>1003535801.4299999</v>
      </c>
      <c r="E2575" s="3">
        <v>71502930.070000008</v>
      </c>
      <c r="F2575" s="3">
        <v>1015868690.86</v>
      </c>
      <c r="G2575" s="3">
        <v>1294813135.1800001</v>
      </c>
      <c r="H2575" s="3">
        <v>309747203.43000001</v>
      </c>
      <c r="J2575" s="4"/>
    </row>
    <row r="2576" spans="1:10">
      <c r="A2576" s="4">
        <v>45750</v>
      </c>
      <c r="B2576" s="3">
        <v>571140451.18999994</v>
      </c>
      <c r="C2576" s="3">
        <v>2022211961.1900001</v>
      </c>
      <c r="D2576" s="3">
        <v>977102533.23000002</v>
      </c>
      <c r="E2576" s="3">
        <v>70338204.200000003</v>
      </c>
      <c r="F2576" s="3">
        <v>999096499.20000005</v>
      </c>
      <c r="G2576" s="3">
        <v>1289307520.2</v>
      </c>
      <c r="H2576" s="3">
        <v>309640526.03999996</v>
      </c>
      <c r="J2576" s="4"/>
    </row>
    <row r="2577" spans="1:10">
      <c r="A2577" s="4">
        <v>45751</v>
      </c>
      <c r="B2577" s="3">
        <v>548395094.79999995</v>
      </c>
      <c r="C2577" s="3">
        <v>1968725966.4200001</v>
      </c>
      <c r="D2577" s="3">
        <v>954326411.90999997</v>
      </c>
      <c r="E2577" s="3">
        <v>69280798.579999998</v>
      </c>
      <c r="F2577" s="3">
        <v>986377908.73000002</v>
      </c>
      <c r="G2577" s="3">
        <v>1284032966.5999999</v>
      </c>
      <c r="H2577" s="3">
        <v>309739167.50999999</v>
      </c>
      <c r="J2577" s="4"/>
    </row>
    <row r="2578" spans="1:10">
      <c r="A2578" s="4">
        <v>45754</v>
      </c>
      <c r="B2578" s="3">
        <v>538955591.07000005</v>
      </c>
      <c r="C2578" s="3">
        <v>1940035843.3399999</v>
      </c>
      <c r="D2578" s="3">
        <v>941152446.62</v>
      </c>
      <c r="E2578" s="3">
        <v>69201343.849999994</v>
      </c>
      <c r="F2578" s="3">
        <v>977013541.5200001</v>
      </c>
      <c r="G2578" s="3">
        <v>1276451568.3</v>
      </c>
      <c r="H2578" s="3">
        <v>309837046.67000002</v>
      </c>
      <c r="J2578" s="4"/>
    </row>
    <row r="2579" spans="1:10">
      <c r="A2579" s="4">
        <v>45755</v>
      </c>
      <c r="B2579" s="3">
        <v>537092409.07999992</v>
      </c>
      <c r="C2579" s="3">
        <v>1933176330.1000001</v>
      </c>
      <c r="D2579" s="3">
        <v>939055594.92000008</v>
      </c>
      <c r="E2579" s="3">
        <v>69157164.350000009</v>
      </c>
      <c r="F2579" s="3">
        <v>974751637.12</v>
      </c>
      <c r="G2579" s="3">
        <v>1274624895.1800001</v>
      </c>
      <c r="H2579" s="3">
        <v>309485678.79000002</v>
      </c>
      <c r="J2579" s="4"/>
    </row>
    <row r="2580" spans="1:10">
      <c r="A2580" s="4">
        <v>45756</v>
      </c>
      <c r="B2580" s="3">
        <v>555024473.59000003</v>
      </c>
      <c r="C2580" s="3">
        <v>1972833101.9799998</v>
      </c>
      <c r="D2580" s="3">
        <v>952920561.88</v>
      </c>
      <c r="E2580" s="3">
        <v>70034240.599999994</v>
      </c>
      <c r="F2580" s="3">
        <v>983101103.46000004</v>
      </c>
      <c r="G2580" s="3">
        <v>1277905793.1999998</v>
      </c>
      <c r="H2580" s="3">
        <v>310804710.58000004</v>
      </c>
      <c r="J2580" s="4"/>
    </row>
    <row r="2581" spans="1:10">
      <c r="A2581" s="4">
        <v>45757</v>
      </c>
      <c r="B2581" s="3">
        <v>546565824.87</v>
      </c>
      <c r="C2581" s="3">
        <v>1952781402.0899999</v>
      </c>
      <c r="D2581" s="3">
        <v>945705835.71999991</v>
      </c>
      <c r="E2581" s="3">
        <v>69629624.260000005</v>
      </c>
      <c r="F2581" s="3">
        <v>978845538.33000004</v>
      </c>
      <c r="G2581" s="3">
        <v>1277069075.21</v>
      </c>
      <c r="H2581" s="3">
        <v>310657322.38</v>
      </c>
      <c r="J2581" s="4"/>
    </row>
    <row r="2582" spans="1:10">
      <c r="A2582" s="4">
        <v>45758</v>
      </c>
      <c r="B2582" s="3">
        <v>544210009.96000004</v>
      </c>
      <c r="C2582" s="3">
        <v>1944845686.3099999</v>
      </c>
      <c r="D2582" s="3">
        <v>941426877.47000003</v>
      </c>
      <c r="E2582" s="3">
        <v>69552017.870000005</v>
      </c>
      <c r="F2582" s="3">
        <v>976159094.58000004</v>
      </c>
      <c r="G2582" s="3">
        <v>1275076766.47</v>
      </c>
      <c r="H2582" s="3">
        <v>310562079.13</v>
      </c>
      <c r="J2582" s="4"/>
    </row>
    <row r="2583" spans="1:10">
      <c r="A2583" s="4">
        <v>45761</v>
      </c>
      <c r="B2583" s="3">
        <v>551297275.39999998</v>
      </c>
      <c r="C2583" s="3">
        <v>1960787473.9300001</v>
      </c>
      <c r="D2583" s="3">
        <v>948880840.25000012</v>
      </c>
      <c r="E2583" s="3">
        <v>69995968.469999999</v>
      </c>
      <c r="F2583" s="3">
        <v>982088071.40999997</v>
      </c>
      <c r="G2583" s="3">
        <v>1280732898.9399998</v>
      </c>
      <c r="H2583" s="3">
        <v>306768460.51999998</v>
      </c>
      <c r="J2583" s="4"/>
    </row>
    <row r="2584" spans="1:10">
      <c r="A2584" s="4">
        <v>45762</v>
      </c>
      <c r="B2584" s="3">
        <v>554568496.34000003</v>
      </c>
      <c r="C2584" s="3">
        <v>1965015899.1599998</v>
      </c>
      <c r="D2584" s="3">
        <v>950308135.49000001</v>
      </c>
      <c r="E2584" s="3">
        <v>70051619.799999997</v>
      </c>
      <c r="F2584" s="3">
        <v>982136763.63999987</v>
      </c>
      <c r="G2584" s="3">
        <v>1278730176.6199999</v>
      </c>
      <c r="H2584" s="3">
        <v>306724128.37</v>
      </c>
      <c r="J2584" s="4"/>
    </row>
    <row r="2585" spans="1:10">
      <c r="A2585" s="4">
        <v>45763</v>
      </c>
      <c r="B2585" s="3">
        <v>544940943.81999993</v>
      </c>
      <c r="C2585" s="3">
        <v>1940735280.3699999</v>
      </c>
      <c r="D2585" s="3">
        <v>942170237.9799999</v>
      </c>
      <c r="E2585" s="3">
        <v>69593886.439999998</v>
      </c>
      <c r="F2585" s="3">
        <v>976741063.25</v>
      </c>
      <c r="G2585" s="3">
        <v>1276601872.3200002</v>
      </c>
      <c r="H2585" s="3">
        <v>306348970.98000002</v>
      </c>
      <c r="J2585" s="4"/>
    </row>
    <row r="2586" spans="1:10">
      <c r="A2586" s="4">
        <v>45764</v>
      </c>
      <c r="B2586" s="3">
        <v>546652802.38</v>
      </c>
      <c r="C2586" s="3">
        <v>1945623799.9399998</v>
      </c>
      <c r="D2586" s="3">
        <v>943375883.5999999</v>
      </c>
      <c r="E2586" s="3">
        <v>69487508.730000004</v>
      </c>
      <c r="F2586" s="3">
        <v>978516116.61000001</v>
      </c>
      <c r="G2586" s="3">
        <v>1278613462.95</v>
      </c>
      <c r="H2586" s="3">
        <v>306407134.27999997</v>
      </c>
      <c r="J2586" s="4"/>
    </row>
    <row r="2587" spans="1:10">
      <c r="A2587" s="4">
        <v>45769</v>
      </c>
      <c r="B2587" s="3">
        <v>542182395.18000007</v>
      </c>
      <c r="C2587" s="3">
        <v>1935180882.5</v>
      </c>
      <c r="D2587" s="3">
        <v>938845133.92000008</v>
      </c>
      <c r="E2587" s="3">
        <v>69221372.170000002</v>
      </c>
      <c r="F2587" s="3">
        <v>976075973.56000006</v>
      </c>
      <c r="G2587" s="3">
        <v>1278706313.1699998</v>
      </c>
      <c r="H2587" s="3">
        <v>306164172.94</v>
      </c>
      <c r="J2587" s="4"/>
    </row>
    <row r="2588" spans="1:10">
      <c r="A2588" s="4">
        <v>45770</v>
      </c>
      <c r="B2588" s="3">
        <v>553223633.64999998</v>
      </c>
      <c r="C2588" s="3">
        <v>1957233335.3399999</v>
      </c>
      <c r="D2588" s="3">
        <v>947498709.73000002</v>
      </c>
      <c r="E2588" s="3">
        <v>69806644.439999998</v>
      </c>
      <c r="F2588" s="3">
        <v>980620646.41999996</v>
      </c>
      <c r="G2588" s="3">
        <v>1278375566.6099999</v>
      </c>
      <c r="H2588" s="3">
        <v>305318484.65999997</v>
      </c>
      <c r="J2588" s="4"/>
    </row>
    <row r="2589" spans="1:10">
      <c r="A2589" s="4">
        <v>45771</v>
      </c>
      <c r="B2589" s="3">
        <v>560262052.78999996</v>
      </c>
      <c r="C2589" s="3">
        <v>1975446370.53</v>
      </c>
      <c r="D2589" s="3">
        <v>954426210.05999994</v>
      </c>
      <c r="E2589" s="3">
        <v>70286490.299999997</v>
      </c>
      <c r="F2589" s="3">
        <v>986038714.63</v>
      </c>
      <c r="G2589" s="3">
        <v>1283529875.6899998</v>
      </c>
      <c r="H2589" s="3">
        <v>305518601.07999998</v>
      </c>
      <c r="J2589" s="4"/>
    </row>
    <row r="2590" spans="1:10">
      <c r="A2590" s="4">
        <v>45775</v>
      </c>
      <c r="B2590" s="3">
        <v>564310097.70000005</v>
      </c>
      <c r="C2590" s="3">
        <v>1979928238.8299999</v>
      </c>
      <c r="D2590" s="3">
        <v>954499496.13</v>
      </c>
      <c r="E2590" s="3">
        <v>70506373.180000007</v>
      </c>
      <c r="F2590" s="3">
        <v>985200683.25999999</v>
      </c>
      <c r="G2590" s="3">
        <v>1279445297.3800001</v>
      </c>
      <c r="H2590" s="3">
        <v>305025252.72000003</v>
      </c>
      <c r="J2590" s="4"/>
    </row>
    <row r="2591" spans="1:10">
      <c r="A2591" s="4">
        <v>45776</v>
      </c>
      <c r="B2591" s="3">
        <v>566710825.94999993</v>
      </c>
      <c r="C2591" s="3">
        <v>1985265814.3399999</v>
      </c>
      <c r="D2591" s="3">
        <v>956251291.75999999</v>
      </c>
      <c r="E2591" s="3">
        <v>70588854.810000002</v>
      </c>
      <c r="F2591" s="3">
        <v>985985063.14999998</v>
      </c>
      <c r="G2591" s="3">
        <v>1280078494.5200002</v>
      </c>
      <c r="H2591" s="3">
        <v>305906004.24000001</v>
      </c>
      <c r="J2591" s="4"/>
    </row>
    <row r="2592" spans="1:10">
      <c r="A2592" s="4">
        <v>45777</v>
      </c>
      <c r="B2592" s="3">
        <v>571291655.36000001</v>
      </c>
      <c r="C2592" s="3">
        <v>1996878206.7</v>
      </c>
      <c r="D2592" s="3">
        <v>961435328.85000002</v>
      </c>
      <c r="E2592" s="3">
        <v>70957578.079999998</v>
      </c>
      <c r="F2592" s="3">
        <v>989534268.75</v>
      </c>
      <c r="G2592" s="3">
        <v>1283645473.3100002</v>
      </c>
      <c r="H2592" s="3">
        <v>306095870.38</v>
      </c>
      <c r="J2592" s="4"/>
    </row>
    <row r="2593" spans="1:10">
      <c r="A2593" s="4">
        <v>45779</v>
      </c>
      <c r="B2593" s="3">
        <v>578966878.78999996</v>
      </c>
      <c r="C2593" s="3">
        <v>2009537387.6500001</v>
      </c>
      <c r="D2593" s="3">
        <v>965066007.12</v>
      </c>
      <c r="E2593" s="3">
        <v>71213271.710000008</v>
      </c>
      <c r="F2593" s="3">
        <v>990008140.86000001</v>
      </c>
      <c r="G2593" s="3">
        <v>1279809163.78</v>
      </c>
      <c r="H2593" s="3">
        <v>305868249.07999998</v>
      </c>
      <c r="J2593" s="4"/>
    </row>
    <row r="2594" spans="1:10">
      <c r="A2594" s="4">
        <v>45782</v>
      </c>
      <c r="B2594" s="3">
        <v>579049043.53999996</v>
      </c>
      <c r="C2594" s="3">
        <v>2010341604.5800002</v>
      </c>
      <c r="D2594" s="3">
        <v>965267144.65999997</v>
      </c>
      <c r="E2594" s="3">
        <v>71270654.579999998</v>
      </c>
      <c r="F2594" s="3">
        <v>990702022.61000001</v>
      </c>
      <c r="G2594" s="3">
        <v>1280273572.1399999</v>
      </c>
      <c r="H2594" s="3">
        <v>306344036.94</v>
      </c>
      <c r="J2594" s="4"/>
    </row>
    <row r="2595" spans="1:10">
      <c r="A2595" s="4">
        <v>45783</v>
      </c>
      <c r="B2595" s="3">
        <v>571998357.12</v>
      </c>
      <c r="C2595" s="3">
        <v>2002846707.27</v>
      </c>
      <c r="D2595" s="3">
        <v>961512294.9000001</v>
      </c>
      <c r="E2595" s="3">
        <v>70895381.650000006</v>
      </c>
      <c r="F2595" s="3">
        <v>988320402.63</v>
      </c>
      <c r="G2595" s="3">
        <v>1277632294.53</v>
      </c>
      <c r="H2595" s="3">
        <v>306292734.48000002</v>
      </c>
      <c r="J2595" s="4"/>
    </row>
    <row r="2596" spans="1:10">
      <c r="A2596" s="4">
        <v>45784</v>
      </c>
      <c r="B2596" s="3">
        <v>573937481.60000002</v>
      </c>
      <c r="C2596" s="3">
        <v>2008814599.6500001</v>
      </c>
      <c r="D2596" s="3">
        <v>963034157.08000004</v>
      </c>
      <c r="E2596" s="3">
        <v>71385437.780000001</v>
      </c>
      <c r="F2596" s="3">
        <v>989894250.11999989</v>
      </c>
      <c r="G2596" s="3">
        <v>1280249009.9600003</v>
      </c>
      <c r="H2596" s="3">
        <v>306407706.39999998</v>
      </c>
      <c r="J2596" s="4"/>
    </row>
    <row r="2597" spans="1:10">
      <c r="A2597" s="4">
        <v>45785</v>
      </c>
      <c r="B2597" s="3">
        <v>579398384.14999998</v>
      </c>
      <c r="C2597" s="3">
        <v>2017124635.6300001</v>
      </c>
      <c r="D2597" s="3">
        <v>965708228.26000011</v>
      </c>
      <c r="E2597" s="3">
        <v>71483334.609999999</v>
      </c>
      <c r="F2597" s="3">
        <v>990159462.03999996</v>
      </c>
      <c r="G2597" s="3">
        <v>1277715095.2800002</v>
      </c>
      <c r="H2597" s="3">
        <v>306003903.87</v>
      </c>
      <c r="J2597" s="4"/>
    </row>
    <row r="2598" spans="1:10">
      <c r="A2598" s="4">
        <v>45786</v>
      </c>
      <c r="B2598" s="3">
        <v>581452591.5</v>
      </c>
      <c r="C2598" s="3">
        <v>2020252465.4199998</v>
      </c>
      <c r="D2598" s="3">
        <v>966264733.56999993</v>
      </c>
      <c r="E2598" s="3">
        <v>71614076.620000005</v>
      </c>
      <c r="F2598" s="3">
        <v>990122339.86000001</v>
      </c>
      <c r="G2598" s="3">
        <v>1276010349.8</v>
      </c>
      <c r="H2598" s="3">
        <v>306149137.19999999</v>
      </c>
      <c r="J2598" s="4"/>
    </row>
    <row r="2599" spans="1:10">
      <c r="A2599" s="4">
        <v>45789</v>
      </c>
      <c r="B2599" s="3">
        <v>599462554.94000006</v>
      </c>
      <c r="C2599" s="3">
        <v>2059272129.3</v>
      </c>
      <c r="D2599" s="3">
        <v>980491112.88999999</v>
      </c>
      <c r="E2599" s="3">
        <v>72396389.390000001</v>
      </c>
      <c r="F2599" s="3">
        <v>997733470.78000009</v>
      </c>
      <c r="G2599" s="3">
        <v>1275677178.2600002</v>
      </c>
      <c r="H2599" s="3">
        <v>305649560.53000003</v>
      </c>
      <c r="J2599" s="4"/>
    </row>
    <row r="2600" spans="1:10">
      <c r="A2600" s="4">
        <v>45790</v>
      </c>
      <c r="B2600" s="3">
        <v>600954867.04999995</v>
      </c>
      <c r="C2600" s="3">
        <v>2058338681.0200002</v>
      </c>
      <c r="D2600" s="3">
        <v>976533953.64999998</v>
      </c>
      <c r="E2600" s="3">
        <v>72539620.810000002</v>
      </c>
      <c r="F2600" s="3">
        <v>996774185.53000009</v>
      </c>
      <c r="G2600" s="3">
        <v>1273150657.78</v>
      </c>
      <c r="H2600" s="3">
        <v>305667115.08999997</v>
      </c>
      <c r="J2600" s="4"/>
    </row>
    <row r="2601" spans="1:10">
      <c r="A2601" s="4">
        <v>45791</v>
      </c>
      <c r="B2601" s="3">
        <v>598827236.02999997</v>
      </c>
      <c r="C2601" s="3">
        <v>2049358987.6300001</v>
      </c>
      <c r="D2601" s="3">
        <v>970020341.21000004</v>
      </c>
      <c r="E2601" s="3">
        <v>72370470.629999995</v>
      </c>
      <c r="F2601" s="3">
        <v>993448841.44000006</v>
      </c>
      <c r="G2601" s="3">
        <v>1270032393.72</v>
      </c>
      <c r="H2601" s="3">
        <v>305828630.63999999</v>
      </c>
      <c r="J2601" s="4"/>
    </row>
    <row r="2602" spans="1:10">
      <c r="A2602" s="4">
        <v>45792</v>
      </c>
      <c r="B2602" s="3">
        <v>602303680.24000001</v>
      </c>
      <c r="C2602" s="3">
        <v>2060607970.74</v>
      </c>
      <c r="D2602" s="3">
        <v>973587624.29999995</v>
      </c>
      <c r="E2602" s="3">
        <v>72592369.170000002</v>
      </c>
      <c r="F2602" s="3">
        <v>997531612.34000003</v>
      </c>
      <c r="G2602" s="3">
        <v>1274224135.6600001</v>
      </c>
      <c r="H2602" s="3">
        <v>305240087.19</v>
      </c>
      <c r="J2602" s="4"/>
    </row>
    <row r="2603" spans="1:10">
      <c r="A2603" s="4">
        <v>45793</v>
      </c>
      <c r="B2603" s="3">
        <v>605584359.39999998</v>
      </c>
      <c r="C2603" s="3">
        <v>2068990617.8900001</v>
      </c>
      <c r="D2603" s="3">
        <v>976659276.05000007</v>
      </c>
      <c r="E2603" s="3">
        <v>72852716.519999996</v>
      </c>
      <c r="F2603" s="3">
        <v>999639226.10000002</v>
      </c>
      <c r="G2603" s="3">
        <v>1275915879.1300001</v>
      </c>
      <c r="H2603" s="3">
        <v>305534575.51999998</v>
      </c>
      <c r="J2603" s="4"/>
    </row>
    <row r="2604" spans="1:10">
      <c r="A2604" s="4">
        <v>45796</v>
      </c>
      <c r="B2604" s="3">
        <v>602400886.68999994</v>
      </c>
      <c r="C2604" s="3">
        <v>2060834551.46</v>
      </c>
      <c r="D2604" s="3">
        <v>972616525.38000011</v>
      </c>
      <c r="E2604" s="3">
        <v>72725522.609999999</v>
      </c>
      <c r="F2604" s="3">
        <v>997024385.74000001</v>
      </c>
      <c r="G2604" s="3">
        <v>1273870765.7400002</v>
      </c>
      <c r="H2604" s="3">
        <v>304572426.58999997</v>
      </c>
      <c r="J2604" s="4"/>
    </row>
    <row r="2605" spans="1:10">
      <c r="A2605" s="4">
        <v>45797</v>
      </c>
      <c r="B2605" s="3">
        <v>601387262.18000007</v>
      </c>
      <c r="C2605" s="3">
        <v>2055180042.3999999</v>
      </c>
      <c r="D2605" s="3">
        <v>970232583.30999994</v>
      </c>
      <c r="E2605" s="3">
        <v>72702389.060000002</v>
      </c>
      <c r="F2605" s="3">
        <v>995081422.92999995</v>
      </c>
      <c r="G2605" s="3">
        <v>1271694805.1700001</v>
      </c>
      <c r="H2605" s="3">
        <v>304026949.09000003</v>
      </c>
      <c r="J2605" s="4"/>
    </row>
    <row r="2606" spans="1:10">
      <c r="A2606" s="4">
        <v>45798</v>
      </c>
      <c r="B2606" s="3">
        <v>591780077.9000001</v>
      </c>
      <c r="C2606" s="3">
        <v>2028067464.95</v>
      </c>
      <c r="D2606" s="3">
        <v>958672804.75</v>
      </c>
      <c r="E2606" s="3">
        <v>72161117.840000004</v>
      </c>
      <c r="F2606" s="3">
        <v>986728619.82999992</v>
      </c>
      <c r="G2606" s="3">
        <v>1265342598.4499998</v>
      </c>
      <c r="H2606" s="3">
        <v>303138047.98000002</v>
      </c>
      <c r="J2606" s="4"/>
    </row>
    <row r="2607" spans="1:10">
      <c r="A2607" s="4">
        <v>45799</v>
      </c>
      <c r="B2607" s="3">
        <v>590810405.69999993</v>
      </c>
      <c r="C2607" s="3">
        <v>2023968234.0699999</v>
      </c>
      <c r="D2607" s="3">
        <v>955695993.06999993</v>
      </c>
      <c r="E2607" s="3">
        <v>71997935.599999994</v>
      </c>
      <c r="F2607" s="3">
        <v>984904597.19999993</v>
      </c>
      <c r="G2607" s="3">
        <v>1262975704.8299999</v>
      </c>
      <c r="H2607" s="3">
        <v>302878787.51999998</v>
      </c>
      <c r="J2607" s="4"/>
    </row>
    <row r="2608" spans="1:10">
      <c r="A2608" s="4">
        <v>45800</v>
      </c>
      <c r="B2608" s="3">
        <v>584740168.96000004</v>
      </c>
      <c r="C2608" s="3">
        <v>2011276330.27</v>
      </c>
      <c r="D2608" s="3">
        <v>950845462.4000001</v>
      </c>
      <c r="E2608" s="3">
        <v>71940388.870000005</v>
      </c>
      <c r="F2608" s="3">
        <v>982403437.81999993</v>
      </c>
      <c r="G2608" s="3">
        <v>1263388829.7700002</v>
      </c>
      <c r="H2608" s="3">
        <v>302485808.75</v>
      </c>
      <c r="J2608" s="4"/>
    </row>
    <row r="2609" spans="1:10">
      <c r="A2609" s="4">
        <v>45803</v>
      </c>
      <c r="B2609" s="3">
        <v>583854686.75999999</v>
      </c>
      <c r="C2609" s="3">
        <v>2008941039.4000001</v>
      </c>
      <c r="D2609" s="3">
        <v>949794497.60000002</v>
      </c>
      <c r="E2609" s="3">
        <v>71972283.590000004</v>
      </c>
      <c r="F2609" s="3">
        <v>980907151.29000008</v>
      </c>
      <c r="G2609" s="3">
        <v>1262364708.6499999</v>
      </c>
      <c r="H2609" s="3">
        <v>302345331.05000001</v>
      </c>
      <c r="J2609" s="4"/>
    </row>
    <row r="2610" spans="1:10">
      <c r="A2610" s="4">
        <v>45804</v>
      </c>
      <c r="B2610" s="3">
        <v>591876721.29999995</v>
      </c>
      <c r="C2610" s="3">
        <v>2028019057.6099999</v>
      </c>
      <c r="D2610" s="3">
        <v>956939827.33999991</v>
      </c>
      <c r="E2610" s="3">
        <v>73452409.049999997</v>
      </c>
      <c r="F2610" s="3">
        <v>984229503.45999992</v>
      </c>
      <c r="G2610" s="3">
        <v>1265300967.3699999</v>
      </c>
      <c r="H2610" s="3">
        <v>302852583.88</v>
      </c>
      <c r="J2610" s="4"/>
    </row>
    <row r="2611" spans="1:10">
      <c r="A2611" s="4">
        <v>45805</v>
      </c>
      <c r="B2611" s="3">
        <v>590052483.02999997</v>
      </c>
      <c r="C2611" s="3">
        <v>2021471987.77</v>
      </c>
      <c r="D2611" s="3">
        <v>954306518.49000013</v>
      </c>
      <c r="E2611" s="3">
        <v>73196299.460000008</v>
      </c>
      <c r="F2611" s="3">
        <v>981769677.75999999</v>
      </c>
      <c r="G2611" s="3">
        <v>1263050506.1300001</v>
      </c>
      <c r="H2611" s="3">
        <v>302898119.13999999</v>
      </c>
      <c r="J2611" s="4"/>
    </row>
    <row r="2612" spans="1:10">
      <c r="A2612" s="4">
        <v>45806</v>
      </c>
      <c r="B2612" s="3">
        <v>590827804.31999993</v>
      </c>
      <c r="C2612" s="3">
        <v>2024031323.3799999</v>
      </c>
      <c r="D2612" s="3">
        <v>952766226.20000017</v>
      </c>
      <c r="E2612" s="3">
        <v>73304006.450000003</v>
      </c>
      <c r="F2612" s="3">
        <v>982329396.62</v>
      </c>
      <c r="G2612" s="3">
        <v>1263948838.8600001</v>
      </c>
      <c r="H2612" s="3">
        <v>302856365.55000001</v>
      </c>
      <c r="J2612" s="4"/>
    </row>
    <row r="2613" spans="1:10">
      <c r="A2613" s="4">
        <v>45807</v>
      </c>
      <c r="B2613" s="3">
        <v>588341741.79000008</v>
      </c>
      <c r="C2613" s="3">
        <v>2016178870.8700001</v>
      </c>
      <c r="D2613" s="3">
        <v>951069732.68999994</v>
      </c>
      <c r="E2613" s="3">
        <v>73180143.560000002</v>
      </c>
      <c r="F2613" s="3">
        <v>979802165.77999985</v>
      </c>
      <c r="G2613" s="3">
        <v>1262485655.1499999</v>
      </c>
      <c r="H2613" s="3">
        <v>303130696.20000005</v>
      </c>
      <c r="J2613" s="4"/>
    </row>
    <row r="2614" spans="1:10">
      <c r="A2614" s="4">
        <v>45811</v>
      </c>
      <c r="B2614" s="3">
        <v>589605407.73000002</v>
      </c>
      <c r="C2614" s="3">
        <v>2016199810.7</v>
      </c>
      <c r="D2614" s="3">
        <v>949846109.42999995</v>
      </c>
      <c r="E2614" s="3">
        <v>73182777.5</v>
      </c>
      <c r="F2614" s="3">
        <v>978407635.40999997</v>
      </c>
      <c r="G2614" s="3">
        <v>1259923517.4900002</v>
      </c>
      <c r="H2614" s="3">
        <v>303028944.08000004</v>
      </c>
      <c r="J2614" s="4"/>
    </row>
    <row r="2615" spans="1:10">
      <c r="A2615" s="4">
        <v>45812</v>
      </c>
      <c r="B2615" s="3">
        <v>589759897.75999999</v>
      </c>
      <c r="C2615" s="3">
        <v>2015012642.9200001</v>
      </c>
      <c r="D2615" s="3">
        <v>949192063.27999997</v>
      </c>
      <c r="E2615" s="3">
        <v>73169509.790000007</v>
      </c>
      <c r="F2615" s="3">
        <v>977297598.93000007</v>
      </c>
      <c r="G2615" s="3">
        <v>1258917992.0800002</v>
      </c>
      <c r="H2615" s="3">
        <v>304101922.74000001</v>
      </c>
      <c r="J2615" s="4"/>
    </row>
    <row r="2616" spans="1:10">
      <c r="A2616" s="4">
        <v>45813</v>
      </c>
      <c r="B2616" s="3">
        <v>589068233.25999999</v>
      </c>
      <c r="C2616" s="3">
        <v>2009340382</v>
      </c>
      <c r="D2616" s="3">
        <v>946394829.16999996</v>
      </c>
      <c r="E2616" s="3">
        <v>73324283.370000005</v>
      </c>
      <c r="F2616" s="3">
        <v>974127663.99000001</v>
      </c>
      <c r="G2616" s="3">
        <v>1254742240.9800003</v>
      </c>
      <c r="H2616" s="3">
        <v>304119352.99000001</v>
      </c>
      <c r="J2616" s="4"/>
    </row>
    <row r="2617" spans="1:10">
      <c r="A2617" s="4">
        <v>45814</v>
      </c>
      <c r="B2617" s="3">
        <v>594862191.71000004</v>
      </c>
      <c r="C2617" s="3">
        <v>2021042313.3199999</v>
      </c>
      <c r="D2617" s="3">
        <v>950895582.20000005</v>
      </c>
      <c r="E2617" s="3">
        <v>73783921.819999993</v>
      </c>
      <c r="F2617" s="3">
        <v>975922416.81999993</v>
      </c>
      <c r="G2617" s="3">
        <v>1254513297.46</v>
      </c>
      <c r="H2617" s="3">
        <v>304295943.20999998</v>
      </c>
      <c r="J2617" s="4"/>
    </row>
    <row r="2618" spans="1:10">
      <c r="A2618" s="4">
        <v>45817</v>
      </c>
      <c r="B2618" s="3">
        <v>595111582.77999997</v>
      </c>
      <c r="C2618" s="3">
        <v>2020670081.3499999</v>
      </c>
      <c r="D2618" s="3">
        <v>950557820.87000012</v>
      </c>
      <c r="E2618" s="3">
        <v>73872109.150000006</v>
      </c>
      <c r="F2618" s="3">
        <v>974849756.79000008</v>
      </c>
      <c r="G2618" s="3">
        <v>1253547322.75</v>
      </c>
      <c r="H2618" s="3">
        <v>304199277.18000001</v>
      </c>
      <c r="J2618" s="4"/>
    </row>
    <row r="2619" spans="1:10">
      <c r="A2619" s="4">
        <v>45818</v>
      </c>
      <c r="B2619" s="3">
        <v>597187921.24000001</v>
      </c>
      <c r="C2619" s="3">
        <v>2027078600.1700001</v>
      </c>
      <c r="D2619" s="3">
        <v>952449596.80000007</v>
      </c>
      <c r="E2619" s="3">
        <v>74077714.430000007</v>
      </c>
      <c r="F2619" s="3">
        <v>976613878.30000007</v>
      </c>
      <c r="G2619" s="3">
        <v>1253053026.26</v>
      </c>
      <c r="H2619" s="3">
        <v>304386282.85000002</v>
      </c>
      <c r="J2619" s="4"/>
    </row>
    <row r="2620" spans="1:10">
      <c r="A2620" s="4">
        <v>45819</v>
      </c>
      <c r="B2620" s="3">
        <v>593134523.05999994</v>
      </c>
      <c r="C2620" s="3">
        <v>2014576029.3900001</v>
      </c>
      <c r="D2620" s="3">
        <v>946778205.61000001</v>
      </c>
      <c r="E2620" s="3">
        <v>73814213.539999992</v>
      </c>
      <c r="F2620" s="3">
        <v>972010966.06000006</v>
      </c>
      <c r="G2620" s="3">
        <v>1249112667.1700001</v>
      </c>
      <c r="H2620" s="3">
        <v>304162167.12</v>
      </c>
      <c r="J2620" s="4"/>
    </row>
    <row r="2621" spans="1:10">
      <c r="A2621" s="4">
        <v>45820</v>
      </c>
      <c r="B2621" s="3">
        <v>590983010.56999993</v>
      </c>
      <c r="C2621" s="3">
        <v>2010627026.55</v>
      </c>
      <c r="D2621" s="3">
        <v>944848042.75999999</v>
      </c>
      <c r="E2621" s="3">
        <v>73838497.579999998</v>
      </c>
      <c r="F2621" s="3">
        <v>971243660.73000002</v>
      </c>
      <c r="G2621" s="3">
        <v>1249906057.6499999</v>
      </c>
      <c r="H2621" s="3">
        <v>304160786.88</v>
      </c>
      <c r="J2621" s="4"/>
    </row>
    <row r="2622" spans="1:10">
      <c r="A2622" s="4">
        <v>45821</v>
      </c>
      <c r="B2622" s="3">
        <v>583657333.51999998</v>
      </c>
      <c r="C2622" s="3">
        <v>1988640610.25</v>
      </c>
      <c r="D2622" s="3">
        <v>935628008.13</v>
      </c>
      <c r="E2622" s="3">
        <v>73369231.299999997</v>
      </c>
      <c r="F2622" s="3">
        <v>963786815.59000003</v>
      </c>
      <c r="G2622" s="3">
        <v>1242437577.4699998</v>
      </c>
      <c r="H2622" s="3">
        <v>303375531.68000001</v>
      </c>
      <c r="J2622" s="4"/>
    </row>
    <row r="2623" spans="1:10">
      <c r="A2623" s="4">
        <v>45824</v>
      </c>
      <c r="B2623" s="3">
        <v>585561038.52999997</v>
      </c>
      <c r="C2623" s="3">
        <v>1992268732.76</v>
      </c>
      <c r="D2623" s="3">
        <v>937586176.01999998</v>
      </c>
      <c r="E2623" s="3">
        <v>73517455.179999992</v>
      </c>
      <c r="F2623" s="3">
        <v>963933024.87</v>
      </c>
      <c r="G2623" s="3">
        <v>1242771442.1699998</v>
      </c>
      <c r="H2623" s="3">
        <v>303362091.78000003</v>
      </c>
      <c r="J2623" s="4"/>
    </row>
    <row r="2624" spans="1:10">
      <c r="A2624" s="4">
        <v>45825</v>
      </c>
      <c r="B2624" s="3">
        <v>583563605.39999998</v>
      </c>
      <c r="C2624" s="3">
        <v>1985094085.1900001</v>
      </c>
      <c r="D2624" s="3">
        <v>933638130.49000001</v>
      </c>
      <c r="E2624" s="3">
        <v>73290016.230000004</v>
      </c>
      <c r="F2624" s="3">
        <v>961308096.5</v>
      </c>
      <c r="G2624" s="3">
        <v>1240139649.8</v>
      </c>
      <c r="H2624" s="3">
        <v>303313224.06</v>
      </c>
      <c r="J2624" s="4"/>
    </row>
    <row r="2625" spans="1:10">
      <c r="A2625" s="4">
        <v>45826</v>
      </c>
      <c r="B2625" s="3">
        <v>582969045.38</v>
      </c>
      <c r="C2625" s="3">
        <v>1983735176.1900001</v>
      </c>
      <c r="D2625" s="3">
        <v>931891748.11000001</v>
      </c>
      <c r="E2625" s="3">
        <v>73378442.479999989</v>
      </c>
      <c r="F2625" s="3">
        <v>961519649.56999993</v>
      </c>
      <c r="G2625" s="3">
        <v>1240837277.8899999</v>
      </c>
      <c r="H2625" s="3">
        <v>302156223.82999998</v>
      </c>
      <c r="J2625" s="4"/>
    </row>
    <row r="2626" spans="1:10">
      <c r="A2626" s="4">
        <v>45827</v>
      </c>
      <c r="B2626" s="3">
        <v>581645296.97000003</v>
      </c>
      <c r="C2626" s="3">
        <v>1976979348.3700001</v>
      </c>
      <c r="D2626" s="3">
        <v>928874687.73000002</v>
      </c>
      <c r="E2626" s="3">
        <v>73248281.25999999</v>
      </c>
      <c r="F2626" s="3">
        <v>958214482.48000002</v>
      </c>
      <c r="G2626" s="3">
        <v>1237300105.46</v>
      </c>
      <c r="H2626" s="3">
        <v>302205111.09999996</v>
      </c>
      <c r="J2626" s="4"/>
    </row>
    <row r="2627" spans="1:10">
      <c r="A2627" s="4">
        <v>45828</v>
      </c>
      <c r="B2627" s="3">
        <v>577841201.96000004</v>
      </c>
      <c r="C2627" s="3">
        <v>1968134365.3599999</v>
      </c>
      <c r="D2627" s="3">
        <v>925191908.78999996</v>
      </c>
      <c r="E2627" s="3">
        <v>73116067.530000001</v>
      </c>
      <c r="F2627" s="3">
        <v>955768389.06999993</v>
      </c>
      <c r="G2627" s="3">
        <v>1236428664.5699999</v>
      </c>
      <c r="H2627" s="3">
        <v>302439036.03999996</v>
      </c>
      <c r="J2627" s="4"/>
    </row>
    <row r="2628" spans="1:10">
      <c r="A2628" s="4">
        <v>45831</v>
      </c>
      <c r="B2628" s="3">
        <v>579800742.13</v>
      </c>
      <c r="C2628" s="3">
        <v>1968967603.0700002</v>
      </c>
      <c r="D2628" s="3">
        <v>926564653.78999996</v>
      </c>
      <c r="E2628" s="3">
        <v>73062666.060000002</v>
      </c>
      <c r="F2628" s="3">
        <v>955570209.60000002</v>
      </c>
      <c r="G2628" s="3">
        <v>1236471257.48</v>
      </c>
      <c r="H2628" s="3">
        <v>302573969.69</v>
      </c>
      <c r="J2628" s="4"/>
    </row>
    <row r="2629" spans="1:10">
      <c r="A2629" s="4">
        <v>45832</v>
      </c>
      <c r="B2629" s="3">
        <v>584519367.79999995</v>
      </c>
      <c r="C2629" s="3">
        <v>1977789282.6199999</v>
      </c>
      <c r="D2629" s="3">
        <v>930769373.83999991</v>
      </c>
      <c r="E2629" s="3">
        <v>73352667.060000002</v>
      </c>
      <c r="F2629" s="3">
        <v>956819705.10000002</v>
      </c>
      <c r="G2629" s="3">
        <v>1235843764.4100001</v>
      </c>
      <c r="H2629" s="3">
        <v>302439239.29000002</v>
      </c>
      <c r="J2629" s="4"/>
    </row>
    <row r="2630" spans="1:10">
      <c r="A2630" s="4">
        <v>45833</v>
      </c>
      <c r="B2630" s="3">
        <v>583708094.39999998</v>
      </c>
      <c r="C2630" s="3">
        <v>1973627493.6999998</v>
      </c>
      <c r="D2630" s="3">
        <v>926855128.13999999</v>
      </c>
      <c r="E2630" s="3">
        <v>73432193.75</v>
      </c>
      <c r="F2630" s="3">
        <v>955492125.72000015</v>
      </c>
      <c r="G2630" s="3">
        <v>1233888543.8800001</v>
      </c>
      <c r="H2630" s="3">
        <v>302537018.14999998</v>
      </c>
      <c r="J2630" s="4"/>
    </row>
    <row r="2631" spans="1:10">
      <c r="A2631" s="4">
        <v>45834</v>
      </c>
      <c r="B2631" s="3">
        <v>582430332.13</v>
      </c>
      <c r="C2631" s="3">
        <v>1970151360.4400001</v>
      </c>
      <c r="D2631" s="3">
        <v>925308364.68999994</v>
      </c>
      <c r="E2631" s="3">
        <v>73347954.700000003</v>
      </c>
      <c r="F2631" s="3">
        <v>954206564.48000002</v>
      </c>
      <c r="G2631" s="3">
        <v>1233117190.49</v>
      </c>
      <c r="H2631" s="3">
        <v>302807654.73000002</v>
      </c>
      <c r="J2631" s="4"/>
    </row>
    <row r="2632" spans="1:10">
      <c r="A2632" s="4">
        <v>45835</v>
      </c>
      <c r="B2632" s="3">
        <v>585349866.69000006</v>
      </c>
      <c r="C2632" s="3">
        <v>1974794194.9400001</v>
      </c>
      <c r="D2632" s="3">
        <v>926474326.51999998</v>
      </c>
      <c r="E2632" s="3">
        <v>73484070.370000005</v>
      </c>
      <c r="F2632" s="3">
        <v>954274109.06000006</v>
      </c>
      <c r="G2632" s="3">
        <v>1231538307.9200001</v>
      </c>
      <c r="H2632" s="3">
        <v>302660675.41000003</v>
      </c>
      <c r="J2632" s="4"/>
    </row>
    <row r="2633" spans="1:10">
      <c r="A2633" s="4">
        <v>45838</v>
      </c>
      <c r="B2633" s="3">
        <v>586494683.61000001</v>
      </c>
      <c r="C2633" s="3">
        <v>1975149921.6300001</v>
      </c>
      <c r="D2633" s="3">
        <v>926560425.64999998</v>
      </c>
      <c r="E2633" s="3">
        <v>73571013.730000004</v>
      </c>
      <c r="F2633" s="3">
        <v>953718471.47000003</v>
      </c>
      <c r="G2633" s="3">
        <v>1230212147.6999998</v>
      </c>
      <c r="H2633" s="3">
        <v>303163391.72000003</v>
      </c>
      <c r="J2633" s="4"/>
    </row>
    <row r="2634" spans="1:10">
      <c r="A2634" s="4">
        <v>45839</v>
      </c>
      <c r="B2634" s="3">
        <v>586043979.21000004</v>
      </c>
      <c r="C2634" s="3">
        <v>1974852197.3000002</v>
      </c>
      <c r="D2634" s="3">
        <v>927632153.33000004</v>
      </c>
      <c r="E2634" s="3">
        <v>73624349.609999999</v>
      </c>
      <c r="F2634" s="3">
        <v>954265602.28999996</v>
      </c>
      <c r="G2634" s="3">
        <v>1231112833.0399997</v>
      </c>
      <c r="H2634" s="3">
        <v>303309736.57999998</v>
      </c>
      <c r="J2634" s="4"/>
    </row>
    <row r="2635" spans="1:10">
      <c r="A2635" s="4">
        <v>45840</v>
      </c>
      <c r="B2635" s="3">
        <v>588928973.64999998</v>
      </c>
      <c r="C2635" s="3">
        <v>1976980986.3</v>
      </c>
      <c r="D2635" s="3">
        <v>927484365.27999985</v>
      </c>
      <c r="E2635" s="3">
        <v>73664917.99000001</v>
      </c>
      <c r="F2635" s="3">
        <v>953278855.17999995</v>
      </c>
      <c r="G2635" s="3">
        <v>1227606461.8699999</v>
      </c>
      <c r="H2635" s="3">
        <v>302998049.19999999</v>
      </c>
      <c r="J2635" s="4"/>
    </row>
    <row r="2636" spans="1:10">
      <c r="A2636" s="4">
        <v>45841</v>
      </c>
      <c r="B2636" s="3">
        <v>592846977.76999998</v>
      </c>
      <c r="C2636" s="3">
        <v>1987269328.6400001</v>
      </c>
      <c r="D2636" s="3">
        <v>930903194.25999999</v>
      </c>
      <c r="E2636" s="3">
        <v>74108746.25</v>
      </c>
      <c r="F2636" s="3">
        <v>955904840.19000006</v>
      </c>
      <c r="G2636" s="3">
        <v>1230489491.04</v>
      </c>
      <c r="H2636" s="3">
        <v>302941053.02999997</v>
      </c>
      <c r="J2636" s="4"/>
    </row>
    <row r="2637" spans="1:10">
      <c r="A2637" s="4">
        <v>45842</v>
      </c>
      <c r="B2637" s="3">
        <v>591170936.85000002</v>
      </c>
      <c r="C2637" s="3">
        <v>1982288352.1099999</v>
      </c>
      <c r="D2637" s="3">
        <v>928249602.11000001</v>
      </c>
      <c r="E2637" s="3">
        <v>74002372.180000007</v>
      </c>
      <c r="F2637" s="3">
        <v>954325064.1099999</v>
      </c>
      <c r="G2637" s="3">
        <v>1228344838.0999999</v>
      </c>
      <c r="H2637" s="3">
        <v>303002100.58000004</v>
      </c>
      <c r="J2637" s="4"/>
    </row>
    <row r="2638" spans="1:10">
      <c r="A2638" s="4">
        <v>45845</v>
      </c>
      <c r="B2638" s="3">
        <v>589104974.46000004</v>
      </c>
      <c r="C2638" s="3">
        <v>1974715894.1700001</v>
      </c>
      <c r="D2638" s="3">
        <v>923723528.65999997</v>
      </c>
      <c r="E2638" s="3">
        <v>74125768.579999998</v>
      </c>
      <c r="F2638" s="3">
        <v>950928207.68999994</v>
      </c>
      <c r="G2638" s="3">
        <v>1224723711.3499999</v>
      </c>
      <c r="H2638" s="3">
        <v>302928022.83000004</v>
      </c>
      <c r="J2638" s="4"/>
    </row>
    <row r="2639" spans="1:10">
      <c r="A2639" s="4">
        <v>45846</v>
      </c>
      <c r="B2639" s="3">
        <v>592111297.51999998</v>
      </c>
      <c r="C2639" s="3">
        <v>1978705818.0799999</v>
      </c>
      <c r="D2639" s="3">
        <v>924487626.29000008</v>
      </c>
      <c r="E2639" s="3">
        <v>74186132.980000004</v>
      </c>
      <c r="F2639" s="3">
        <v>950575488.83000004</v>
      </c>
      <c r="G2639" s="3">
        <v>1221583952.8200002</v>
      </c>
      <c r="H2639" s="3">
        <v>302757677.05000001</v>
      </c>
      <c r="J2639" s="4"/>
    </row>
    <row r="2640" spans="1:10">
      <c r="A2640" s="4">
        <v>45847</v>
      </c>
      <c r="B2640" s="3">
        <v>593704771.67000008</v>
      </c>
      <c r="C2640" s="3">
        <v>1981892954.98</v>
      </c>
      <c r="D2640" s="3">
        <v>924742035.2700001</v>
      </c>
      <c r="E2640" s="3">
        <v>74329147.650000006</v>
      </c>
      <c r="F2640" s="3">
        <v>950617543.67999995</v>
      </c>
      <c r="G2640" s="3">
        <v>1221886676.6800001</v>
      </c>
      <c r="H2640" s="3">
        <v>302693722.39999998</v>
      </c>
      <c r="J2640" s="4"/>
    </row>
    <row r="2641" spans="1:10">
      <c r="A2641" s="4">
        <v>45848</v>
      </c>
      <c r="B2641" s="3">
        <v>595739029.48000002</v>
      </c>
      <c r="C2641" s="3">
        <v>1983182259.3900001</v>
      </c>
      <c r="D2641" s="3">
        <v>924750034.78999996</v>
      </c>
      <c r="E2641" s="3">
        <v>74355587.640000001</v>
      </c>
      <c r="F2641" s="3">
        <v>949381386.07000005</v>
      </c>
      <c r="G2641" s="3">
        <v>1219291782.05</v>
      </c>
      <c r="H2641" s="3">
        <v>302615909.25</v>
      </c>
      <c r="J2641" s="4"/>
    </row>
    <row r="2642" spans="1:10">
      <c r="A2642" s="4">
        <v>45849</v>
      </c>
      <c r="B2642" s="3">
        <v>590840096.82999992</v>
      </c>
      <c r="C2642" s="3">
        <v>1969336080.6700001</v>
      </c>
      <c r="D2642" s="3">
        <v>918477335.49000001</v>
      </c>
      <c r="E2642" s="3">
        <v>74107031.739999995</v>
      </c>
      <c r="F2642" s="3">
        <v>945207317.51000011</v>
      </c>
      <c r="G2642" s="3">
        <v>1216116284.6000001</v>
      </c>
      <c r="H2642" s="3">
        <v>302419271.25</v>
      </c>
      <c r="J2642" s="4"/>
    </row>
    <row r="2643" spans="1:10">
      <c r="A2643" s="4">
        <v>45852</v>
      </c>
      <c r="B2643" s="3">
        <v>589633921.75999999</v>
      </c>
      <c r="C2643" s="3">
        <v>1964771886.6900001</v>
      </c>
      <c r="D2643" s="3">
        <v>916012872.86000001</v>
      </c>
      <c r="E2643" s="3">
        <v>74021949.789999992</v>
      </c>
      <c r="F2643" s="3">
        <v>942918063.19000006</v>
      </c>
      <c r="G2643" s="3">
        <v>1213820928.6900001</v>
      </c>
      <c r="H2643" s="3">
        <v>302517962.96999997</v>
      </c>
      <c r="J2643" s="4"/>
    </row>
    <row r="2644" spans="1:10">
      <c r="A2644" s="4">
        <v>45853</v>
      </c>
      <c r="B2644" s="3">
        <v>591221128.23000002</v>
      </c>
      <c r="C2644" s="3">
        <v>1968285469.55</v>
      </c>
      <c r="D2644" s="3">
        <v>915263147.77999997</v>
      </c>
      <c r="E2644" s="3">
        <v>74198401.519999996</v>
      </c>
      <c r="F2644" s="3">
        <v>943439313.38000011</v>
      </c>
      <c r="G2644" s="3">
        <v>1214623542.75</v>
      </c>
      <c r="H2644" s="3">
        <v>302781547.41000003</v>
      </c>
      <c r="J2644" s="4"/>
    </row>
    <row r="2645" spans="1:10">
      <c r="A2645" s="4">
        <v>45854</v>
      </c>
      <c r="B2645" s="3">
        <v>592462913.96000004</v>
      </c>
      <c r="C2645" s="3">
        <v>1971890281.9700003</v>
      </c>
      <c r="D2645" s="3">
        <v>917101622.8499999</v>
      </c>
      <c r="E2645" s="3">
        <v>74337188.689999998</v>
      </c>
      <c r="F2645" s="3">
        <v>944329058.45999992</v>
      </c>
      <c r="G2645" s="3">
        <v>1215579119.4300001</v>
      </c>
      <c r="H2645" s="3">
        <v>305178704.31999999</v>
      </c>
      <c r="J2645" s="4"/>
    </row>
    <row r="2646" spans="1:10">
      <c r="A2646" s="4">
        <v>45855</v>
      </c>
      <c r="B2646" s="3">
        <v>595620411.70999992</v>
      </c>
      <c r="C2646" s="3">
        <v>1978493979.96</v>
      </c>
      <c r="D2646" s="3">
        <v>919590080.49000001</v>
      </c>
      <c r="E2646" s="3">
        <v>74496969.530000001</v>
      </c>
      <c r="F2646" s="3">
        <v>945379370.53000009</v>
      </c>
      <c r="G2646" s="3">
        <v>1215521630.9200001</v>
      </c>
      <c r="H2646" s="3">
        <v>307614872.25</v>
      </c>
      <c r="J2646" s="4"/>
    </row>
    <row r="2647" spans="1:10">
      <c r="A2647" s="4">
        <v>45856</v>
      </c>
      <c r="B2647" s="3">
        <v>592140563.68000007</v>
      </c>
      <c r="C2647" s="3">
        <v>1968247917.3099999</v>
      </c>
      <c r="D2647" s="3">
        <v>914342033.16999996</v>
      </c>
      <c r="E2647" s="3">
        <v>74273554.270000011</v>
      </c>
      <c r="F2647" s="3">
        <v>942267764.99000013</v>
      </c>
      <c r="G2647" s="3">
        <v>1212771012.0300002</v>
      </c>
      <c r="H2647" s="3">
        <v>306301408.68000001</v>
      </c>
      <c r="J2647" s="4"/>
    </row>
    <row r="2648" spans="1:10">
      <c r="A2648" s="4">
        <v>45859</v>
      </c>
      <c r="B2648" s="3">
        <v>590636030.63</v>
      </c>
      <c r="C2648" s="3">
        <v>1968563345.6300001</v>
      </c>
      <c r="D2648" s="3">
        <v>914148653.98000002</v>
      </c>
      <c r="E2648" s="3">
        <v>74354350.340000004</v>
      </c>
      <c r="F2648" s="3">
        <v>943750862.99000001</v>
      </c>
      <c r="G2648" s="3">
        <v>1216643246.97</v>
      </c>
      <c r="H2648" s="3">
        <v>306743481.44</v>
      </c>
      <c r="J2648" s="4"/>
    </row>
    <row r="2649" spans="1:10">
      <c r="A2649" s="4">
        <v>45860</v>
      </c>
      <c r="B2649" s="3">
        <v>589874981.08999991</v>
      </c>
      <c r="C2649" s="3">
        <v>1967723595.6499999</v>
      </c>
      <c r="D2649" s="3">
        <v>914388453.99000001</v>
      </c>
      <c r="E2649" s="3">
        <v>74333117.609999999</v>
      </c>
      <c r="F2649" s="3">
        <v>943577542.63</v>
      </c>
      <c r="G2649" s="3">
        <v>1217218651.24</v>
      </c>
      <c r="H2649" s="3">
        <v>306664291.72000003</v>
      </c>
      <c r="J2649" s="4"/>
    </row>
    <row r="2650" spans="1:10">
      <c r="A2650" s="4">
        <v>45861</v>
      </c>
      <c r="B2650" s="3">
        <v>595086272.43000007</v>
      </c>
      <c r="C2650" s="3">
        <v>1976105150.05</v>
      </c>
      <c r="D2650" s="3">
        <v>916882076.50999987</v>
      </c>
      <c r="E2650" s="3">
        <v>74530481.799999997</v>
      </c>
      <c r="F2650" s="3">
        <v>944267115.64999998</v>
      </c>
      <c r="G2650" s="3">
        <v>1215294071.3899999</v>
      </c>
      <c r="H2650" s="3">
        <v>306755287.16000003</v>
      </c>
      <c r="J2650" s="4"/>
    </row>
    <row r="2651" spans="1:10">
      <c r="A2651" s="4">
        <v>45862</v>
      </c>
      <c r="B2651" s="3">
        <v>594220483.19999993</v>
      </c>
      <c r="C2651" s="3">
        <v>1969072089.0600002</v>
      </c>
      <c r="D2651" s="3">
        <v>914037379.35000002</v>
      </c>
      <c r="E2651" s="3">
        <v>74388181.549999997</v>
      </c>
      <c r="F2651" s="3">
        <v>940513983.81000006</v>
      </c>
      <c r="G2651" s="3">
        <v>1209924417.8900001</v>
      </c>
      <c r="H2651" s="3">
        <v>306049551.31999999</v>
      </c>
      <c r="J2651" s="4"/>
    </row>
    <row r="2652" spans="1:10">
      <c r="A2652" s="4">
        <v>45863</v>
      </c>
      <c r="B2652" s="3">
        <v>595719303.43000007</v>
      </c>
      <c r="C2652" s="3">
        <v>1970528795.1200001</v>
      </c>
      <c r="D2652" s="3">
        <v>914795255.49000001</v>
      </c>
      <c r="E2652" s="3">
        <v>74391504.359999999</v>
      </c>
      <c r="F2652" s="3">
        <v>939984393.40999997</v>
      </c>
      <c r="G2652" s="3">
        <v>1208751348.5699999</v>
      </c>
      <c r="H2652" s="3">
        <v>306010428.88</v>
      </c>
      <c r="J2652" s="4"/>
    </row>
    <row r="2653" spans="1:10">
      <c r="A2653" s="4">
        <v>45866</v>
      </c>
      <c r="B2653" s="3">
        <v>599176186.37000012</v>
      </c>
      <c r="C2653" s="3">
        <v>1978947218.6099999</v>
      </c>
      <c r="D2653" s="3">
        <v>918080441.53999996</v>
      </c>
      <c r="E2653" s="3">
        <v>74773494.290000007</v>
      </c>
      <c r="F2653" s="3">
        <v>942130812.38999987</v>
      </c>
      <c r="G2653" s="3">
        <v>1210685087.4299998</v>
      </c>
      <c r="H2653" s="3">
        <v>306309114.51999998</v>
      </c>
      <c r="J2653" s="4"/>
    </row>
    <row r="2654" spans="1:10">
      <c r="A2654" s="4">
        <v>45867</v>
      </c>
      <c r="B2654" s="3">
        <v>602873925.74000001</v>
      </c>
      <c r="C2654" s="3">
        <v>1985290030.46</v>
      </c>
      <c r="D2654" s="3">
        <v>919474897.92000008</v>
      </c>
      <c r="E2654" s="3">
        <v>74999724.5</v>
      </c>
      <c r="F2654" s="3">
        <v>943089329.18999994</v>
      </c>
      <c r="G2654" s="3">
        <v>1210013973.51</v>
      </c>
      <c r="H2654" s="3">
        <v>306073901.73000002</v>
      </c>
      <c r="J2654" s="4"/>
    </row>
    <row r="2655" spans="1:10">
      <c r="A2655" s="4">
        <v>45868</v>
      </c>
      <c r="B2655" s="3">
        <v>601844959.20999992</v>
      </c>
      <c r="C2655" s="3">
        <v>1980781736.8399999</v>
      </c>
      <c r="D2655" s="3">
        <v>917197577.90999997</v>
      </c>
      <c r="E2655" s="3">
        <v>75071678.729999989</v>
      </c>
      <c r="F2655" s="3">
        <v>941554231.70999992</v>
      </c>
      <c r="G2655" s="3">
        <v>1208688002.25</v>
      </c>
      <c r="H2655" s="3">
        <v>306068132.86000001</v>
      </c>
      <c r="J2655" s="4"/>
    </row>
    <row r="2656" spans="1:10">
      <c r="A2656" s="4">
        <v>45869</v>
      </c>
      <c r="B2656" s="3">
        <v>597661301.17000008</v>
      </c>
      <c r="C2656" s="3">
        <v>1971514245.7</v>
      </c>
      <c r="D2656" s="3">
        <v>914127325.5</v>
      </c>
      <c r="E2656" s="3">
        <v>74984431.730000004</v>
      </c>
      <c r="F2656" s="3">
        <v>938918046.39999998</v>
      </c>
      <c r="G2656" s="3">
        <v>1206746997.74</v>
      </c>
      <c r="H2656" s="3">
        <v>306157542.5</v>
      </c>
      <c r="J2656" s="4"/>
    </row>
    <row r="2657" spans="1:10">
      <c r="A2657" s="4">
        <v>45870</v>
      </c>
      <c r="B2657" s="3">
        <v>589181270.59000003</v>
      </c>
      <c r="C2657" s="3">
        <v>1951021455.95</v>
      </c>
      <c r="D2657" s="3">
        <v>905003459.87999988</v>
      </c>
      <c r="E2657" s="3">
        <v>74554588.030000001</v>
      </c>
      <c r="F2657" s="3">
        <v>933671729.83000004</v>
      </c>
      <c r="G2657" s="3">
        <v>1204322447.1900001</v>
      </c>
      <c r="H2657" s="3">
        <v>306901628.29000002</v>
      </c>
      <c r="J2657" s="4"/>
    </row>
    <row r="2658" spans="1:10">
      <c r="A2658" s="4">
        <v>45873</v>
      </c>
      <c r="B2658" s="3">
        <v>594325579.99000001</v>
      </c>
      <c r="C2658" s="3">
        <v>1965469572.6100001</v>
      </c>
      <c r="D2658" s="3">
        <v>910105560.89999998</v>
      </c>
      <c r="E2658" s="3">
        <v>75102921.120000005</v>
      </c>
      <c r="F2658" s="3">
        <v>937971386.96000004</v>
      </c>
      <c r="G2658" s="3">
        <v>1208363097.8799999</v>
      </c>
      <c r="H2658" s="3">
        <v>307104491.06</v>
      </c>
      <c r="J2658" s="4"/>
    </row>
    <row r="2659" spans="1:10">
      <c r="A2659" s="4">
        <v>45874</v>
      </c>
      <c r="B2659" s="3">
        <v>593512477.79999995</v>
      </c>
      <c r="C2659" s="3">
        <v>1963256083.3199999</v>
      </c>
      <c r="D2659" s="3">
        <v>909272200.33000004</v>
      </c>
      <c r="E2659" s="3">
        <v>75082231.200000003</v>
      </c>
      <c r="F2659" s="3">
        <v>937116236.81000006</v>
      </c>
      <c r="G2659" s="3">
        <v>1207716447.8400002</v>
      </c>
      <c r="H2659" s="3">
        <v>307408867.63999999</v>
      </c>
      <c r="J2659" s="4"/>
    </row>
    <row r="2660" spans="1:10">
      <c r="A2660" s="4">
        <v>45875</v>
      </c>
      <c r="B2660" s="3">
        <v>593382709.33999991</v>
      </c>
      <c r="C2660" s="3">
        <v>1960254498.75</v>
      </c>
      <c r="D2660" s="3">
        <v>906421319.28999996</v>
      </c>
      <c r="E2660" s="3">
        <v>75205118.729999989</v>
      </c>
      <c r="F2660" s="3">
        <v>935100174.3499999</v>
      </c>
      <c r="G2660" s="3">
        <v>1204674415.8</v>
      </c>
      <c r="H2660" s="3">
        <v>307412416.24000001</v>
      </c>
      <c r="J2660" s="4"/>
    </row>
    <row r="2661" spans="1:10">
      <c r="A2661" s="4">
        <v>45876</v>
      </c>
      <c r="B2661" s="3">
        <v>594502731.21000004</v>
      </c>
      <c r="C2661" s="3">
        <v>1962558805.5799999</v>
      </c>
      <c r="D2661" s="3">
        <v>906764000.92000008</v>
      </c>
      <c r="E2661" s="3">
        <v>75276112.359999999</v>
      </c>
      <c r="F2661" s="3">
        <v>935635169.58000004</v>
      </c>
      <c r="G2661" s="3">
        <v>1204845376.6500001</v>
      </c>
      <c r="H2661" s="3">
        <v>307921643.86000001</v>
      </c>
      <c r="J2661" s="4"/>
    </row>
    <row r="2662" spans="1:10">
      <c r="A2662" s="4">
        <v>45877</v>
      </c>
      <c r="B2662" s="3">
        <v>596308564.38</v>
      </c>
      <c r="C2662" s="3">
        <v>1962403729.9000001</v>
      </c>
      <c r="D2662" s="3">
        <v>905458454.25000012</v>
      </c>
      <c r="E2662" s="3">
        <v>75329716.929999992</v>
      </c>
      <c r="F2662" s="3">
        <v>934064738.83000004</v>
      </c>
      <c r="G2662" s="3">
        <v>1201138847.4699998</v>
      </c>
      <c r="H2662" s="3">
        <v>306468194.59000003</v>
      </c>
      <c r="J2662" s="4"/>
    </row>
    <row r="2663" spans="1:10">
      <c r="A2663" s="4">
        <v>45880</v>
      </c>
      <c r="B2663" s="3">
        <v>595963754.62</v>
      </c>
      <c r="C2663" s="3">
        <v>1961508002.29</v>
      </c>
      <c r="D2663" s="3">
        <v>905094617.24999988</v>
      </c>
      <c r="E2663" s="3">
        <v>75322543.120000005</v>
      </c>
      <c r="F2663" s="3">
        <v>933627329.74000001</v>
      </c>
      <c r="G2663" s="3">
        <v>1199450934.29</v>
      </c>
      <c r="H2663" s="3">
        <v>306241904.38</v>
      </c>
      <c r="J2663" s="4"/>
    </row>
    <row r="2664" spans="1:10">
      <c r="A2664" s="4">
        <v>45881</v>
      </c>
      <c r="B2664" s="3">
        <v>598125348.65999997</v>
      </c>
      <c r="C2664" s="3">
        <v>1963826617.8100002</v>
      </c>
      <c r="D2664" s="3">
        <v>906250390.51999986</v>
      </c>
      <c r="E2664" s="3">
        <v>75408038.600000009</v>
      </c>
      <c r="F2664" s="3">
        <v>932526345.25000012</v>
      </c>
      <c r="G2664" s="3">
        <v>1196762698.5</v>
      </c>
      <c r="H2664" s="3">
        <v>306325888.98999995</v>
      </c>
      <c r="J2664" s="4"/>
    </row>
    <row r="2665" spans="1:10">
      <c r="A2665" s="4">
        <v>45882</v>
      </c>
      <c r="B2665" s="3">
        <v>599731448.34000003</v>
      </c>
      <c r="C2665" s="3">
        <v>1970858734.7600002</v>
      </c>
      <c r="D2665" s="3">
        <v>910708743.74000001</v>
      </c>
      <c r="E2665" s="3">
        <v>75503709.25</v>
      </c>
      <c r="F2665" s="3">
        <v>935189452.51999998</v>
      </c>
      <c r="G2665" s="3">
        <v>1200466029.4200001</v>
      </c>
      <c r="H2665" s="3">
        <v>306664146.14999998</v>
      </c>
      <c r="J2665" s="4"/>
    </row>
    <row r="2666" spans="1:10">
      <c r="A2666" s="4">
        <v>45883</v>
      </c>
      <c r="B2666" s="3">
        <v>600878795</v>
      </c>
      <c r="C2666" s="3">
        <v>1969993651.8800001</v>
      </c>
      <c r="D2666" s="3">
        <v>909862389.35000002</v>
      </c>
      <c r="E2666" s="3">
        <v>75532266.640000001</v>
      </c>
      <c r="F2666" s="3">
        <v>933821815.72000003</v>
      </c>
      <c r="G2666" s="3">
        <v>1197918257.4799998</v>
      </c>
      <c r="H2666" s="3">
        <v>306659345.81999999</v>
      </c>
      <c r="J2666" s="4"/>
    </row>
    <row r="2667" spans="1:10">
      <c r="A2667" s="4">
        <v>45887</v>
      </c>
      <c r="B2667" s="3">
        <v>596249137.17000008</v>
      </c>
      <c r="C2667" s="3">
        <v>1966656494.95</v>
      </c>
      <c r="D2667" s="3">
        <v>908921483.74000001</v>
      </c>
      <c r="E2667" s="3">
        <v>75523229.510000005</v>
      </c>
      <c r="F2667" s="3">
        <v>931630884.58999991</v>
      </c>
      <c r="G2667" s="3">
        <v>1194146874.1500001</v>
      </c>
      <c r="H2667" s="3">
        <v>306582026.52999997</v>
      </c>
      <c r="J2667" s="4"/>
    </row>
    <row r="2668" spans="1:10">
      <c r="A2668" s="4">
        <v>45888</v>
      </c>
      <c r="B2668" s="3">
        <v>596376852.10000002</v>
      </c>
      <c r="C2668" s="3">
        <v>1967375754.3099999</v>
      </c>
      <c r="D2668" s="3">
        <v>909334593.76999998</v>
      </c>
      <c r="E2668" s="3">
        <v>75531713.859999999</v>
      </c>
      <c r="F2668" s="3">
        <v>931744717.4799999</v>
      </c>
      <c r="G2668" s="3">
        <v>1194194388.8600001</v>
      </c>
      <c r="H2668" s="3">
        <v>306604577.50999999</v>
      </c>
      <c r="J2668" s="4"/>
    </row>
    <row r="2669" spans="1:10">
      <c r="A2669" s="4">
        <v>45889</v>
      </c>
      <c r="B2669" s="3">
        <v>597836584.56000006</v>
      </c>
      <c r="C2669" s="3">
        <v>1971109111.3800001</v>
      </c>
      <c r="D2669" s="3">
        <v>910679894.79000008</v>
      </c>
      <c r="E2669" s="3">
        <v>75657941.820000008</v>
      </c>
      <c r="F2669" s="3">
        <v>932958747.66999996</v>
      </c>
      <c r="G2669" s="3">
        <v>1195382417.4200001</v>
      </c>
      <c r="H2669" s="3">
        <v>306259589.00999999</v>
      </c>
      <c r="J2669" s="4"/>
    </row>
    <row r="2670" spans="1:10">
      <c r="A2670" s="4">
        <v>45890</v>
      </c>
      <c r="B2670" s="3">
        <v>596680994.33000004</v>
      </c>
      <c r="C2670" s="3">
        <v>1965106135.7399998</v>
      </c>
      <c r="D2670" s="3">
        <v>907788727.81000006</v>
      </c>
      <c r="E2670" s="3">
        <v>75559717.460000008</v>
      </c>
      <c r="F2670" s="3">
        <v>930022601.08000004</v>
      </c>
      <c r="G2670" s="3">
        <v>1191878839.0099998</v>
      </c>
      <c r="H2670" s="3">
        <v>305930832.61000001</v>
      </c>
      <c r="J2670" s="4"/>
    </row>
    <row r="2671" spans="1:10">
      <c r="A2671" s="4">
        <v>45891</v>
      </c>
      <c r="B2671" s="3">
        <v>599838987.20000005</v>
      </c>
      <c r="C2671" s="3">
        <v>1973797200.3099999</v>
      </c>
      <c r="D2671" s="3">
        <v>911217570.60000002</v>
      </c>
      <c r="E2671" s="3">
        <v>75782666.859999999</v>
      </c>
      <c r="F2671" s="3">
        <v>932553653.26999998</v>
      </c>
      <c r="G2671" s="3">
        <v>1194041559.4400001</v>
      </c>
      <c r="H2671" s="3">
        <v>306146871.16999996</v>
      </c>
      <c r="J2671" s="4"/>
    </row>
    <row r="2672" spans="1:10">
      <c r="A2672" s="4">
        <v>45894</v>
      </c>
      <c r="B2672" s="3">
        <v>598673079.74000013</v>
      </c>
      <c r="C2672" s="3">
        <v>1966994306.3700001</v>
      </c>
      <c r="D2672" s="3">
        <v>906675530.95000005</v>
      </c>
      <c r="E2672" s="3">
        <v>75618677.870000005</v>
      </c>
      <c r="F2672" s="3">
        <v>929547367.80999994</v>
      </c>
      <c r="G2672" s="3">
        <v>1189451973.6900001</v>
      </c>
      <c r="H2672" s="3">
        <v>305893355.5</v>
      </c>
      <c r="J2672" s="4"/>
    </row>
    <row r="2673" spans="1:10">
      <c r="A2673" s="4">
        <v>45895</v>
      </c>
      <c r="B2673" s="3">
        <v>599638406.38</v>
      </c>
      <c r="C2673" s="3">
        <v>1969882159.8400002</v>
      </c>
      <c r="D2673" s="3">
        <v>906999832.57000005</v>
      </c>
      <c r="E2673" s="3">
        <v>75720536.599999994</v>
      </c>
      <c r="F2673" s="3">
        <v>930691366.00999999</v>
      </c>
      <c r="G2673" s="3">
        <v>1191040725.9399998</v>
      </c>
      <c r="H2673" s="3">
        <v>306056954.37</v>
      </c>
      <c r="J2673" s="4"/>
    </row>
    <row r="2674" spans="1:10">
      <c r="A2674" s="4">
        <v>45896</v>
      </c>
      <c r="B2674" s="3">
        <v>602487685.19000006</v>
      </c>
      <c r="C2674" s="3">
        <v>1975520780.3099999</v>
      </c>
      <c r="D2674" s="3">
        <v>908977991.64999998</v>
      </c>
      <c r="E2674" s="3">
        <v>75838496.120000005</v>
      </c>
      <c r="F2674" s="3">
        <v>931968402.20999992</v>
      </c>
      <c r="G2674" s="3">
        <v>1191157421.4200001</v>
      </c>
      <c r="H2674" s="3">
        <v>305887989.39999998</v>
      </c>
      <c r="J2674" s="4"/>
    </row>
    <row r="2675" spans="1:10">
      <c r="A2675" s="4">
        <v>45897</v>
      </c>
      <c r="B2675" s="3">
        <v>599675266.99000001</v>
      </c>
      <c r="C2675" s="3">
        <v>1970000398.3799999</v>
      </c>
      <c r="D2675" s="3">
        <v>906472288.75999999</v>
      </c>
      <c r="E2675" s="3">
        <v>75815493.100000009</v>
      </c>
      <c r="F2675" s="3">
        <v>930490855.13999999</v>
      </c>
      <c r="G2675" s="3">
        <v>1190878093.9300001</v>
      </c>
      <c r="H2675" s="3">
        <v>306075031.44</v>
      </c>
      <c r="J2675" s="4"/>
    </row>
    <row r="2676" spans="1:10">
      <c r="A2676" s="4">
        <v>45898</v>
      </c>
      <c r="B2676" s="3">
        <v>594274049.63999999</v>
      </c>
      <c r="C2676" s="3">
        <v>1956009606.9100001</v>
      </c>
      <c r="D2676" s="3">
        <v>900908506.63</v>
      </c>
      <c r="E2676" s="3">
        <v>75425694.939999998</v>
      </c>
      <c r="F2676" s="3">
        <v>925854874.40999997</v>
      </c>
      <c r="G2676" s="3">
        <v>1187079753.21</v>
      </c>
      <c r="H2676" s="3">
        <v>305220788.5</v>
      </c>
      <c r="J2676" s="4"/>
    </row>
    <row r="2677" spans="1:10">
      <c r="A2677" s="4">
        <v>45901</v>
      </c>
      <c r="B2677" s="3">
        <v>593644115.2700001</v>
      </c>
      <c r="C2677" s="3">
        <v>1953112283.3299999</v>
      </c>
      <c r="D2677" s="3">
        <v>899362874.48000002</v>
      </c>
      <c r="E2677" s="3">
        <v>75327203.11999999</v>
      </c>
      <c r="F2677" s="3">
        <v>924333940.51999998</v>
      </c>
      <c r="G2677" s="3">
        <v>1184740832.8</v>
      </c>
      <c r="H2677" s="3">
        <v>305291666.13</v>
      </c>
      <c r="J2677" s="4"/>
    </row>
    <row r="2678" spans="1:10">
      <c r="A2678" s="4">
        <v>45902</v>
      </c>
      <c r="B2678" s="3">
        <v>590711100.75</v>
      </c>
      <c r="C2678" s="3">
        <v>1942852029.2799997</v>
      </c>
      <c r="D2678" s="3">
        <v>895703426.89999998</v>
      </c>
      <c r="E2678" s="3">
        <v>75188381.090000004</v>
      </c>
      <c r="F2678" s="3">
        <v>920590066.99000013</v>
      </c>
      <c r="G2678" s="3">
        <v>1180784348.6699998</v>
      </c>
      <c r="H2678" s="3">
        <v>305108607.73000002</v>
      </c>
      <c r="J2678" s="4"/>
    </row>
    <row r="2679" spans="1:10">
      <c r="A2679" s="4">
        <v>45903</v>
      </c>
      <c r="B2679" s="3">
        <v>591074899.29999995</v>
      </c>
      <c r="C2679" s="3">
        <v>1945976311.1799998</v>
      </c>
      <c r="D2679" s="3">
        <v>896174464.16999996</v>
      </c>
      <c r="E2679" s="3">
        <v>75366154.960000008</v>
      </c>
      <c r="F2679" s="3">
        <v>921526271.85000002</v>
      </c>
      <c r="G2679" s="3">
        <v>1182455749.24</v>
      </c>
      <c r="H2679" s="3">
        <v>305033850.30000001</v>
      </c>
      <c r="J2679" s="4"/>
    </row>
    <row r="2680" spans="1:10">
      <c r="A2680" s="4">
        <v>45904</v>
      </c>
      <c r="B2680" s="3">
        <v>594393808.47000003</v>
      </c>
      <c r="C2680" s="3">
        <v>1954514271.5199997</v>
      </c>
      <c r="D2680" s="3">
        <v>899076843.47000015</v>
      </c>
      <c r="E2680" s="3">
        <v>75568009.129999995</v>
      </c>
      <c r="F2680" s="3">
        <v>923714936.67999995</v>
      </c>
      <c r="G2680" s="3">
        <v>1183059576.29</v>
      </c>
      <c r="H2680" s="3">
        <v>305376512.25</v>
      </c>
      <c r="J2680" s="4"/>
    </row>
    <row r="2681" spans="1:10">
      <c r="A2681" s="4">
        <v>45905</v>
      </c>
      <c r="B2681" s="3">
        <v>593045034.79999995</v>
      </c>
      <c r="C2681" s="3">
        <v>1952231883.49</v>
      </c>
      <c r="D2681" s="3">
        <v>897852982.32999992</v>
      </c>
      <c r="E2681" s="3">
        <v>75855386.399999991</v>
      </c>
      <c r="F2681" s="3">
        <v>923558271.1099999</v>
      </c>
      <c r="G2681" s="3">
        <v>1184870079.4200001</v>
      </c>
      <c r="H2681" s="3">
        <v>305544193.43000001</v>
      </c>
    </row>
    <row r="2682" spans="1:10">
      <c r="A2682" s="4">
        <v>45908</v>
      </c>
      <c r="B2682" s="3">
        <v>594238404.72000003</v>
      </c>
      <c r="C2682" s="3">
        <v>1956930585.1099999</v>
      </c>
      <c r="D2682" s="3">
        <v>898628990.73000002</v>
      </c>
      <c r="E2682" s="3">
        <v>76026870.480000004</v>
      </c>
      <c r="F2682" s="3">
        <v>924256569.53999996</v>
      </c>
      <c r="G2682" s="3">
        <v>1185134585.4099998</v>
      </c>
      <c r="H2682" s="3">
        <v>305572466.64999998</v>
      </c>
    </row>
    <row r="2683" spans="1:10">
      <c r="A2683" s="4">
        <v>45909</v>
      </c>
      <c r="B2683" s="3">
        <v>594343044.62</v>
      </c>
      <c r="C2683" s="3">
        <v>1955759836.24</v>
      </c>
      <c r="D2683" s="3">
        <v>897905627.11000001</v>
      </c>
      <c r="E2683" s="3">
        <v>76047725.859999999</v>
      </c>
      <c r="F2683" s="3">
        <v>923139775.29000008</v>
      </c>
      <c r="G2683" s="3">
        <v>1183475244.6799998</v>
      </c>
      <c r="H2683" s="3">
        <v>294269642.26999998</v>
      </c>
    </row>
    <row r="2684" spans="1:10">
      <c r="A2684" s="4">
        <v>45910</v>
      </c>
      <c r="B2684" s="3">
        <v>596816348.72000003</v>
      </c>
      <c r="C2684" s="3">
        <v>1959611259.77</v>
      </c>
      <c r="D2684" s="3">
        <v>903342872.22000003</v>
      </c>
      <c r="E2684" s="3">
        <v>76622170.289999992</v>
      </c>
      <c r="F2684" s="3">
        <v>924117445.99999988</v>
      </c>
      <c r="G2684" s="3">
        <v>1183487794.8199999</v>
      </c>
      <c r="H2684" s="3">
        <v>294169585.33000004</v>
      </c>
    </row>
    <row r="2685" spans="1:10">
      <c r="A2685" s="4">
        <v>45911</v>
      </c>
      <c r="B2685" s="3">
        <v>600841861.86000001</v>
      </c>
      <c r="C2685" s="3">
        <v>1968126496.1900001</v>
      </c>
      <c r="D2685" s="3">
        <v>905194506.63999987</v>
      </c>
      <c r="E2685" s="3">
        <v>76803306.879999995</v>
      </c>
      <c r="F2685" s="3">
        <v>926119885.08000016</v>
      </c>
      <c r="G2685" s="3">
        <v>1183774451.5899999</v>
      </c>
      <c r="H2685" s="3">
        <v>293941997.10000002</v>
      </c>
    </row>
    <row r="2686" spans="1:10">
      <c r="A2686" s="4">
        <v>45912</v>
      </c>
      <c r="B2686" s="3">
        <v>597384732.54999995</v>
      </c>
      <c r="C2686" s="3">
        <v>1956570151.5599999</v>
      </c>
      <c r="D2686" s="3">
        <v>898218588.69000006</v>
      </c>
      <c r="E2686" s="3">
        <v>76519146.219999999</v>
      </c>
      <c r="F2686" s="3">
        <v>921504599.3599999</v>
      </c>
      <c r="G2686" s="3">
        <v>1178829746.45</v>
      </c>
      <c r="H2686" s="3">
        <v>293890398.14999998</v>
      </c>
    </row>
    <row r="2687" spans="1:10">
      <c r="A2687" s="4">
        <v>45915</v>
      </c>
      <c r="B2687" s="3">
        <v>596683278.21000004</v>
      </c>
      <c r="C2687" s="3">
        <v>1956099755.6100001</v>
      </c>
      <c r="D2687" s="3">
        <v>898298434.66999996</v>
      </c>
      <c r="E2687" s="3">
        <v>76562234.060000002</v>
      </c>
      <c r="F2687" s="3">
        <v>920682146.59000003</v>
      </c>
      <c r="G2687" s="3">
        <v>1178001770.45</v>
      </c>
      <c r="H2687" s="3">
        <v>293688255.55000001</v>
      </c>
    </row>
    <row r="2688" spans="1:10">
      <c r="A2688" s="4">
        <v>45916</v>
      </c>
      <c r="B2688" s="3">
        <v>592098855.94999993</v>
      </c>
      <c r="C2688" s="3">
        <v>1945035189.01</v>
      </c>
      <c r="D2688" s="3">
        <v>893471720.60000002</v>
      </c>
      <c r="E2688" s="3">
        <v>76243112.010000005</v>
      </c>
      <c r="F2688" s="3">
        <v>916892945.77999985</v>
      </c>
      <c r="G2688" s="3">
        <v>1175526351.53</v>
      </c>
      <c r="H2688" s="3">
        <v>293768583.81</v>
      </c>
    </row>
    <row r="2689" spans="1:8">
      <c r="A2689" s="4" cm="1">
        <f t="array" ref="A2689">[1]!nbd(A2688)</f>
        <v>45917</v>
      </c>
      <c r="B2689" s="3">
        <f>[1]!nav(B$1,A2689,"NAV","R")+[1]!nav(B$1,A2689,"NAV","X")+[1]!nav(B$1,A2689,"NAV","I")</f>
        <v>592516213.58000004</v>
      </c>
      <c r="C2689" s="3">
        <f>[1]!nav(C$1,A2689,"NAV","R")+[1]!nav(C$1,A2689,"NAV","X")+[1]!nav(C$1,A2689,"NAV","I")</f>
        <v>1945620006.1800001</v>
      </c>
      <c r="D2689" s="3">
        <f>[1]!nav(D$1,A2689,"NAV","R")+[1]!nav(D$1,A2689,"NAV","X")+[1]!nav(D$1,A2689,"NAV","I")</f>
        <v>894533163.22000003</v>
      </c>
      <c r="E2689" s="3">
        <f>[1]!nav(E$1,A2689,"NAV","R")+[1]!nav(E$1,A2689,"NAV","X")+[1]!nav(E$1,A2689,"NAV","I")</f>
        <v>76261718.359999999</v>
      </c>
      <c r="F2689" s="3">
        <f>[1]!nav(F$1,A2689,"NAV","R")+[1]!nav(F$1,A2689,"NAV","X")+[1]!nav(F$1,A2689,"NAV","I")</f>
        <v>916470066.04000008</v>
      </c>
      <c r="G2689" s="3">
        <f>[1]!nav(G$1,A2689,"NAV","R")+[1]!nav(G$1,A2689,"NAV","X")+[1]!nav(G$1,A2689,"NAV","I")</f>
        <v>1175148333.0599999</v>
      </c>
      <c r="H2689" s="3">
        <f>[1]!nav(H$1,A2689,"NAV","R")+[1]!nav(H$1,A2689,"NAV","I")</f>
        <v>293645288.38</v>
      </c>
    </row>
    <row r="2690" spans="1:8">
      <c r="A2690" s="4" cm="1">
        <f t="array" ref="A2690">[1]!nbd(A2689)</f>
        <v>45918</v>
      </c>
      <c r="B2690" s="3">
        <f>[1]!nav(B$1,A2690,"NAV","R")+[1]!nav(B$1,A2690,"NAV","X")+[1]!nav(B$1,A2690,"NAV","I")</f>
        <v>599050734.61000001</v>
      </c>
      <c r="C2690" s="3">
        <f>[1]!nav(C$1,A2690,"NAV","R")+[1]!nav(C$1,A2690,"NAV","X")+[1]!nav(C$1,A2690,"NAV","I")</f>
        <v>1955530111.2100003</v>
      </c>
      <c r="D2690" s="3">
        <f>[1]!nav(D$1,A2690,"NAV","R")+[1]!nav(D$1,A2690,"NAV","X")+[1]!nav(D$1,A2690,"NAV","I")</f>
        <v>895289345.56999993</v>
      </c>
      <c r="E2690" s="3">
        <f>[1]!nav(E$1,A2690,"NAV","R")+[1]!nav(E$1,A2690,"NAV","X")+[1]!nav(E$1,A2690,"NAV","I")</f>
        <v>76613943.679999992</v>
      </c>
      <c r="F2690" s="3">
        <f>[1]!nav(F$1,A2690,"NAV","R")+[1]!nav(F$1,A2690,"NAV","X")+[1]!nav(F$1,A2690,"NAV","I")</f>
        <v>917362284.3499999</v>
      </c>
      <c r="G2690" s="3">
        <f>[1]!nav(G$1,A2690,"NAV","R")+[1]!nav(G$1,A2690,"NAV","X")+[1]!nav(G$1,A2690,"NAV","I")</f>
        <v>1171976303.1700001</v>
      </c>
      <c r="H2690" s="3">
        <f>[1]!nav(H$1,A2690,"NAV","R")+[1]!nav(H$1,A2690,"NAV","I")</f>
        <v>293271474.86000001</v>
      </c>
    </row>
    <row r="2691" spans="1:8">
      <c r="A2691" s="4" cm="1">
        <f t="array" ref="A2691">[1]!nbd(A2690)</f>
        <v>45919</v>
      </c>
      <c r="B2691" s="3">
        <f>[1]!nav(B$1,A2691,"NAV","R")+[1]!nav(B$1,A2691,"NAV","X")+[1]!nav(B$1,A2691,"NAV","I")</f>
        <v>598752055.11999989</v>
      </c>
      <c r="C2691" s="3">
        <f>[1]!nav(C$1,A2691,"NAV","R")+[1]!nav(C$1,A2691,"NAV","X")+[1]!nav(C$1,A2691,"NAV","I")</f>
        <v>1952867479.6500001</v>
      </c>
      <c r="D2691" s="3">
        <f>[1]!nav(D$1,A2691,"NAV","R")+[1]!nav(D$1,A2691,"NAV","X")+[1]!nav(D$1,A2691,"NAV","I")</f>
        <v>894055892.75999999</v>
      </c>
      <c r="E2691" s="3">
        <f>[1]!nav(E$1,A2691,"NAV","R")+[1]!nav(E$1,A2691,"NAV","X")+[1]!nav(E$1,A2691,"NAV","I")</f>
        <v>76953687.879999995</v>
      </c>
      <c r="F2691" s="3">
        <f>[1]!nav(F$1,A2691,"NAV","R")+[1]!nav(F$1,A2691,"NAV","X")+[1]!nav(F$1,A2691,"NAV","I")</f>
        <v>915921577.25</v>
      </c>
      <c r="G2691" s="3">
        <f>[1]!nav(G$1,A2691,"NAV","R")+[1]!nav(G$1,A2691,"NAV","X")+[1]!nav(G$1,A2691,"NAV","I")</f>
        <v>1169589166.74</v>
      </c>
      <c r="H2691" s="3">
        <f>[1]!nav(H$1,A2691,"NAV","R")+[1]!nav(H$1,A2691,"NAV","I")</f>
        <v>293106196.56999999</v>
      </c>
    </row>
    <row r="2692" spans="1:8">
      <c r="B2692" s="15"/>
      <c r="C2692" s="15"/>
      <c r="D2692" s="15"/>
      <c r="E2692" s="15"/>
      <c r="F2692" s="15"/>
      <c r="G2692" s="15"/>
      <c r="H2692" s="15"/>
    </row>
    <row r="2696" spans="1:8">
      <c r="B2696" s="3"/>
      <c r="C2696" s="3"/>
      <c r="D2696" s="3"/>
      <c r="E2696" s="3"/>
      <c r="F2696" s="3"/>
      <c r="G2696" s="3"/>
      <c r="H2696" s="3"/>
    </row>
    <row r="2697" spans="1:8">
      <c r="B2697" s="3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5657-EF2E-4750-84FB-66E0E946331A}">
  <sheetPr codeName="Foglio2"/>
  <dimension ref="A1:L2692"/>
  <sheetViews>
    <sheetView zoomScaleNormal="100" workbookViewId="0"/>
  </sheetViews>
  <sheetFormatPr defaultColWidth="8.85546875" defaultRowHeight="15"/>
  <cols>
    <col min="1" max="1" width="42.42578125" bestFit="1" customWidth="1"/>
    <col min="3" max="3" width="23.7109375" customWidth="1"/>
    <col min="4" max="5" width="15.28515625" bestFit="1" customWidth="1"/>
    <col min="6" max="6" width="21" customWidth="1"/>
    <col min="7" max="7" width="15.7109375" bestFit="1" customWidth="1"/>
    <col min="9" max="9" width="16.7109375" bestFit="1" customWidth="1"/>
    <col min="10" max="10" width="18.7109375" bestFit="1" customWidth="1"/>
    <col min="11" max="11" width="20.28515625" bestFit="1" customWidth="1"/>
    <col min="12" max="12" width="24.85546875" bestFit="1" customWidth="1"/>
  </cols>
  <sheetData>
    <row r="1" spans="1:12">
      <c r="A1" t="s">
        <v>8</v>
      </c>
      <c r="B1" t="s">
        <v>15</v>
      </c>
    </row>
    <row r="2" spans="1:1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2" t="s">
        <v>21</v>
      </c>
      <c r="G2" t="s">
        <v>22</v>
      </c>
    </row>
    <row r="3" spans="1:12">
      <c r="A3" s="4" t="e">
        <f ca="1">_xll.BDH(B1,"PR052",'AUM Fondi'!A3,TODAY(),"cols=2;rows=2690")</f>
        <v>#NAME?</v>
      </c>
      <c r="B3">
        <v>2.5000000000000001E-2</v>
      </c>
      <c r="C3" s="6">
        <f>AZ[[#This Row],[Variaz]]/100</f>
        <v>2.5000000000000001E-4</v>
      </c>
      <c r="D3" s="10">
        <f>AUM[[#This Row],[ Etica Azionario ]]</f>
        <v>140689177.53</v>
      </c>
      <c r="E3" s="10" t="s">
        <v>23</v>
      </c>
      <c r="F3" s="11" t="s">
        <v>23</v>
      </c>
      <c r="G3" s="11" t="s">
        <v>23</v>
      </c>
      <c r="J3" s="13" t="s">
        <v>24</v>
      </c>
      <c r="K3" t="s">
        <v>25</v>
      </c>
    </row>
    <row r="4" spans="1:12">
      <c r="A4" s="4">
        <v>42009</v>
      </c>
      <c r="B4">
        <v>-0.91180000000000005</v>
      </c>
      <c r="C4" s="6">
        <f>AZ[[#This Row],[Variaz]]/100</f>
        <v>-9.1180000000000011E-3</v>
      </c>
      <c r="D4" s="10">
        <f>AUM[[#This Row],[ Etica Azionario ]]</f>
        <v>139479610.38</v>
      </c>
      <c r="E4" s="10">
        <f>D3*AZ[[#This Row],[Variazione percentuale]]</f>
        <v>-1282803.9207185402</v>
      </c>
      <c r="F4" s="11">
        <f>AZ[[#This Row],[AUM]]-D3</f>
        <v>-1209567.150000006</v>
      </c>
      <c r="G4" s="11">
        <f>AZ[[#This Row],[∆ AUM]]-AZ[[#This Row],[effetto mercato]]</f>
        <v>73236.770718534244</v>
      </c>
      <c r="I4" s="11"/>
    </row>
    <row r="5" spans="1:12">
      <c r="A5" s="4">
        <v>42011</v>
      </c>
      <c r="B5">
        <v>0.63029999999999997</v>
      </c>
      <c r="C5" s="6">
        <f>AZ[[#This Row],[Variaz]]/100</f>
        <v>6.3029999999999996E-3</v>
      </c>
      <c r="D5" s="10">
        <f>AUM[[#This Row],[ Etica Azionario ]]</f>
        <v>140896768.52000001</v>
      </c>
      <c r="E5" s="10">
        <f>D4*AZ[[#This Row],[Variazione percentuale]]</f>
        <v>879139.98422513995</v>
      </c>
      <c r="F5" s="11">
        <f>AZ[[#This Row],[AUM]]-D4</f>
        <v>1417158.1400000155</v>
      </c>
      <c r="G5" s="11">
        <f>AZ[[#This Row],[∆ AUM]]-AZ[[#This Row],[effetto mercato]]</f>
        <v>538018.15577487554</v>
      </c>
      <c r="J5" s="13" t="s">
        <v>26</v>
      </c>
      <c r="K5" t="s">
        <v>27</v>
      </c>
      <c r="L5" t="s">
        <v>28</v>
      </c>
    </row>
    <row r="6" spans="1:12">
      <c r="A6" s="4">
        <v>42012</v>
      </c>
      <c r="B6">
        <v>1.8038000000000001</v>
      </c>
      <c r="C6" s="6">
        <f>AZ[[#This Row],[Variaz]]/100</f>
        <v>1.8038000000000002E-2</v>
      </c>
      <c r="D6" s="10">
        <f>AUM[[#This Row],[ Etica Azionario ]]</f>
        <v>143495539.34999999</v>
      </c>
      <c r="E6" s="10">
        <f>D5*AZ[[#This Row],[Variazione percentuale]]</f>
        <v>2541495.9105637604</v>
      </c>
      <c r="F6" s="11">
        <f>AZ[[#This Row],[AUM]]-D5</f>
        <v>2598770.8299999833</v>
      </c>
      <c r="G6" s="11">
        <f>AZ[[#This Row],[∆ AUM]]-AZ[[#This Row],[effetto mercato]]</f>
        <v>57274.919436222874</v>
      </c>
      <c r="J6" s="14" t="s">
        <v>29</v>
      </c>
      <c r="K6">
        <v>-4052590.8982358882</v>
      </c>
      <c r="L6">
        <v>1486229.7282358736</v>
      </c>
    </row>
    <row r="7" spans="1:12">
      <c r="A7" s="4">
        <v>42013</v>
      </c>
      <c r="B7">
        <v>-0.52910000000000001</v>
      </c>
      <c r="C7" s="6">
        <f>AZ[[#This Row],[Variaz]]/100</f>
        <v>-5.2910000000000006E-3</v>
      </c>
      <c r="D7" s="10">
        <f>AUM[[#This Row],[ Etica Azionario ]]</f>
        <v>142646448.84999999</v>
      </c>
      <c r="E7" s="10">
        <f>D6*AZ[[#This Row],[Variazione percentuale]]</f>
        <v>-759234.89870085008</v>
      </c>
      <c r="F7" s="11">
        <f>AZ[[#This Row],[AUM]]-D6</f>
        <v>-849090.5</v>
      </c>
      <c r="G7" s="11">
        <f>AZ[[#This Row],[∆ AUM]]-AZ[[#This Row],[effetto mercato]]</f>
        <v>-89855.601299149916</v>
      </c>
      <c r="J7" s="14" t="s">
        <v>30</v>
      </c>
      <c r="K7">
        <v>-266576.97683233907</v>
      </c>
      <c r="L7">
        <v>9175298.4668323491</v>
      </c>
    </row>
    <row r="8" spans="1:12">
      <c r="A8" s="4">
        <v>42016</v>
      </c>
      <c r="B8">
        <v>0.28449999999999998</v>
      </c>
      <c r="C8" s="6">
        <f>AZ[[#This Row],[Variaz]]/100</f>
        <v>2.8449999999999999E-3</v>
      </c>
      <c r="D8" s="10">
        <f>AUM[[#This Row],[ Etica Azionario ]]</f>
        <v>143329536.72999999</v>
      </c>
      <c r="E8" s="10">
        <f>D7*AZ[[#This Row],[Variazione percentuale]]</f>
        <v>405829.14697824995</v>
      </c>
      <c r="F8" s="11">
        <f>AZ[[#This Row],[AUM]]-D7</f>
        <v>683087.87999999523</v>
      </c>
      <c r="G8" s="11">
        <f>AZ[[#This Row],[∆ AUM]]-AZ[[#This Row],[effetto mercato]]</f>
        <v>277258.73302174528</v>
      </c>
      <c r="J8" s="14" t="s">
        <v>31</v>
      </c>
      <c r="K8">
        <v>6821844.6478840914</v>
      </c>
      <c r="L8">
        <v>29534496.112115964</v>
      </c>
    </row>
    <row r="9" spans="1:12">
      <c r="A9" s="4">
        <v>42017</v>
      </c>
      <c r="B9">
        <v>0.55510000000000004</v>
      </c>
      <c r="C9" s="6">
        <f>AZ[[#This Row],[Variaz]]/100</f>
        <v>5.5510000000000004E-3</v>
      </c>
      <c r="D9" s="10">
        <f>AUM[[#This Row],[ Etica Azionario ]]</f>
        <v>144405984.48000002</v>
      </c>
      <c r="E9" s="10">
        <f>D8*AZ[[#This Row],[Variazione percentuale]]</f>
        <v>795622.25838823</v>
      </c>
      <c r="F9" s="11">
        <f>AZ[[#This Row],[AUM]]-D8</f>
        <v>1076447.7500000298</v>
      </c>
      <c r="G9" s="11">
        <f>AZ[[#This Row],[∆ AUM]]-AZ[[#This Row],[effetto mercato]]</f>
        <v>280825.49161179981</v>
      </c>
      <c r="J9" s="14" t="s">
        <v>32</v>
      </c>
      <c r="K9">
        <v>18692431.913135935</v>
      </c>
      <c r="L9">
        <v>2467158.946864021</v>
      </c>
    </row>
    <row r="10" spans="1:12">
      <c r="A10" s="4">
        <v>42018</v>
      </c>
      <c r="B10">
        <v>-0.68700000000000006</v>
      </c>
      <c r="C10" s="6">
        <f>AZ[[#This Row],[Variaz]]/100</f>
        <v>-6.8700000000000002E-3</v>
      </c>
      <c r="D10" s="10">
        <f>AUM[[#This Row],[ Etica Azionario ]]</f>
        <v>143899940.19999999</v>
      </c>
      <c r="E10" s="10">
        <f>D9*AZ[[#This Row],[Variazione percentuale]]</f>
        <v>-992069.11337760021</v>
      </c>
      <c r="F10" s="11">
        <f>AZ[[#This Row],[AUM]]-D9</f>
        <v>-506044.28000003099</v>
      </c>
      <c r="G10" s="11">
        <f>AZ[[#This Row],[∆ AUM]]-AZ[[#This Row],[effetto mercato]]</f>
        <v>486024.83337756922</v>
      </c>
      <c r="J10" s="14" t="s">
        <v>33</v>
      </c>
      <c r="K10">
        <v>5507950.3809075113</v>
      </c>
      <c r="L10">
        <v>4845503.6890924806</v>
      </c>
    </row>
    <row r="11" spans="1:12">
      <c r="A11" s="4">
        <v>42019</v>
      </c>
      <c r="B11">
        <v>1.6056999999999999</v>
      </c>
      <c r="C11" s="6">
        <f>AZ[[#This Row],[Variaz]]/100</f>
        <v>1.6056999999999998E-2</v>
      </c>
      <c r="D11" s="10">
        <f>AUM[[#This Row],[ Etica Azionario ]]</f>
        <v>146222009.38</v>
      </c>
      <c r="E11" s="10">
        <f>D10*AZ[[#This Row],[Variazione percentuale]]</f>
        <v>2310601.3397913994</v>
      </c>
      <c r="F11" s="11">
        <f>AZ[[#This Row],[AUM]]-D10</f>
        <v>2322069.1800000072</v>
      </c>
      <c r="G11" s="11">
        <f>AZ[[#This Row],[∆ AUM]]-AZ[[#This Row],[effetto mercato]]</f>
        <v>11467.840208607726</v>
      </c>
      <c r="J11" s="14" t="s">
        <v>34</v>
      </c>
      <c r="K11">
        <v>6977334.6469372595</v>
      </c>
      <c r="L11">
        <v>13683541.573062709</v>
      </c>
    </row>
    <row r="12" spans="1:12">
      <c r="A12" s="4">
        <v>42020</v>
      </c>
      <c r="B12">
        <v>0.98470000000000002</v>
      </c>
      <c r="C12" s="6">
        <f>AZ[[#This Row],[Variaz]]/100</f>
        <v>9.8469999999999999E-3</v>
      </c>
      <c r="D12" s="10">
        <f>AUM[[#This Row],[ Etica Azionario ]]</f>
        <v>147770003.06</v>
      </c>
      <c r="E12" s="10">
        <f>D11*AZ[[#This Row],[Variazione percentuale]]</f>
        <v>1439848.12636486</v>
      </c>
      <c r="F12" s="11">
        <f>AZ[[#This Row],[AUM]]-D11</f>
        <v>1547993.6800000072</v>
      </c>
      <c r="G12" s="11">
        <f>AZ[[#This Row],[∆ AUM]]-AZ[[#This Row],[effetto mercato]]</f>
        <v>108145.55363514717</v>
      </c>
      <c r="J12" s="14" t="s">
        <v>35</v>
      </c>
      <c r="K12">
        <v>6836516.6141445935</v>
      </c>
      <c r="L12">
        <v>1378152.7358554294</v>
      </c>
    </row>
    <row r="13" spans="1:12">
      <c r="A13" s="4">
        <v>42023</v>
      </c>
      <c r="B13">
        <v>-0.44540000000000002</v>
      </c>
      <c r="C13" s="6">
        <f>AZ[[#This Row],[Variaz]]/100</f>
        <v>-4.4540000000000005E-3</v>
      </c>
      <c r="D13" s="10">
        <f>AUM[[#This Row],[ Etica Azionario ]]</f>
        <v>147182381.38999999</v>
      </c>
      <c r="E13" s="10">
        <f>D12*AZ[[#This Row],[Variazione percentuale]]</f>
        <v>-658167.59362924006</v>
      </c>
      <c r="F13" s="11">
        <f>AZ[[#This Row],[AUM]]-D12</f>
        <v>-587621.67000001669</v>
      </c>
      <c r="G13" s="11">
        <f>AZ[[#This Row],[∆ AUM]]-AZ[[#This Row],[effetto mercato]]</f>
        <v>70545.923629223369</v>
      </c>
      <c r="J13" s="14" t="s">
        <v>36</v>
      </c>
      <c r="K13">
        <v>7528881.6871886617</v>
      </c>
      <c r="L13">
        <v>10189239.342811313</v>
      </c>
    </row>
    <row r="14" spans="1:12">
      <c r="A14" s="4">
        <v>42024</v>
      </c>
      <c r="B14">
        <v>0.67710000000000004</v>
      </c>
      <c r="C14" s="6">
        <f>AZ[[#This Row],[Variaz]]/100</f>
        <v>6.7710000000000001E-3</v>
      </c>
      <c r="D14" s="10">
        <f>AUM[[#This Row],[ Etica Azionario ]]</f>
        <v>148378817.77000001</v>
      </c>
      <c r="E14" s="10">
        <f>D13*AZ[[#This Row],[Variazione percentuale]]</f>
        <v>996571.90439168992</v>
      </c>
      <c r="F14" s="11">
        <f>AZ[[#This Row],[AUM]]-D13</f>
        <v>1196436.380000025</v>
      </c>
      <c r="G14" s="11">
        <f>AZ[[#This Row],[∆ AUM]]-AZ[[#This Row],[effetto mercato]]</f>
        <v>199864.47560833511</v>
      </c>
      <c r="J14" s="14" t="s">
        <v>37</v>
      </c>
      <c r="K14">
        <v>7434040.6566200284</v>
      </c>
      <c r="L14">
        <v>-11984271.196619987</v>
      </c>
    </row>
    <row r="15" spans="1:12">
      <c r="A15" s="4">
        <v>42025</v>
      </c>
      <c r="B15">
        <v>0.33629999999999999</v>
      </c>
      <c r="C15" s="6">
        <f>AZ[[#This Row],[Variaz]]/100</f>
        <v>3.3629999999999997E-3</v>
      </c>
      <c r="D15" s="10">
        <f>AUM[[#This Row],[ Etica Azionario ]]</f>
        <v>148434854.64000002</v>
      </c>
      <c r="E15" s="10">
        <f>D14*AZ[[#This Row],[Variazione percentuale]]</f>
        <v>498997.96416050999</v>
      </c>
      <c r="F15" s="11">
        <f>AZ[[#This Row],[AUM]]-D14</f>
        <v>56036.870000004768</v>
      </c>
      <c r="G15" s="11">
        <f>AZ[[#This Row],[∆ AUM]]-AZ[[#This Row],[effetto mercato]]</f>
        <v>-442961.09416050522</v>
      </c>
      <c r="J15" s="14" t="s">
        <v>38</v>
      </c>
      <c r="K15">
        <v>6400230.4117218852</v>
      </c>
      <c r="L15">
        <v>18911468.438278142</v>
      </c>
    </row>
    <row r="16" spans="1:12">
      <c r="A16" s="4">
        <v>42026</v>
      </c>
      <c r="B16">
        <v>2.0828000000000002</v>
      </c>
      <c r="C16" s="6">
        <f>AZ[[#This Row],[Variaz]]/100</f>
        <v>2.0828000000000003E-2</v>
      </c>
      <c r="D16" s="10">
        <f>AUM[[#This Row],[ Etica Azionario ]]</f>
        <v>150134717.25999999</v>
      </c>
      <c r="E16" s="10">
        <f>D15*AZ[[#This Row],[Variazione percentuale]]</f>
        <v>3091601.1524419207</v>
      </c>
      <c r="F16" s="11">
        <f>AZ[[#This Row],[AUM]]-D15</f>
        <v>1699862.619999975</v>
      </c>
      <c r="G16" s="11">
        <f>AZ[[#This Row],[∆ AUM]]-AZ[[#This Row],[effetto mercato]]</f>
        <v>-1391738.5324419457</v>
      </c>
      <c r="J16" s="14" t="s">
        <v>39</v>
      </c>
      <c r="K16">
        <v>-3411937.196376109</v>
      </c>
      <c r="L16">
        <v>9257498.2263760809</v>
      </c>
    </row>
    <row r="17" spans="1:12">
      <c r="A17" s="4">
        <v>42027</v>
      </c>
      <c r="B17">
        <v>1.3836999999999999</v>
      </c>
      <c r="C17" s="6">
        <f>AZ[[#This Row],[Variaz]]/100</f>
        <v>1.3836999999999999E-2</v>
      </c>
      <c r="D17" s="10">
        <f>AUM[[#This Row],[ Etica Azionario ]]</f>
        <v>152497531.17000002</v>
      </c>
      <c r="E17" s="10">
        <f>D16*AZ[[#This Row],[Variazione percentuale]]</f>
        <v>2077414.0827266197</v>
      </c>
      <c r="F17" s="11">
        <f>AZ[[#This Row],[AUM]]-D16</f>
        <v>2362813.9100000262</v>
      </c>
      <c r="G17" s="11">
        <f>AZ[[#This Row],[∆ AUM]]-AZ[[#This Row],[effetto mercato]]</f>
        <v>285399.82727340655</v>
      </c>
      <c r="J17" s="14" t="s">
        <v>40</v>
      </c>
      <c r="K17">
        <v>6711963.759884214</v>
      </c>
      <c r="L17">
        <v>14312489.510115767</v>
      </c>
    </row>
    <row r="18" spans="1:12">
      <c r="A18" s="4">
        <v>42030</v>
      </c>
      <c r="B18">
        <v>0.13880000000000001</v>
      </c>
      <c r="C18" s="6">
        <f>AZ[[#This Row],[Variaz]]/100</f>
        <v>1.3880000000000001E-3</v>
      </c>
      <c r="D18" s="10">
        <f>AUM[[#This Row],[ Etica Azionario ]]</f>
        <v>152919932.16999999</v>
      </c>
      <c r="E18" s="10">
        <f>D17*AZ[[#This Row],[Variazione percentuale]]</f>
        <v>211666.57326396005</v>
      </c>
      <c r="F18" s="11">
        <f>AZ[[#This Row],[AUM]]-D17</f>
        <v>422400.9999999702</v>
      </c>
      <c r="G18" s="11">
        <f>AZ[[#This Row],[∆ AUM]]-AZ[[#This Row],[effetto mercato]]</f>
        <v>210734.42673601015</v>
      </c>
      <c r="J18" s="14" t="s">
        <v>41</v>
      </c>
      <c r="K18">
        <v>65180089.646979846</v>
      </c>
      <c r="L18">
        <v>103256805.57302016</v>
      </c>
    </row>
    <row r="19" spans="1:12">
      <c r="A19" s="4">
        <v>42031</v>
      </c>
      <c r="B19">
        <v>-1.1088</v>
      </c>
      <c r="C19" s="6">
        <f>AZ[[#This Row],[Variaz]]/100</f>
        <v>-1.1088000000000001E-2</v>
      </c>
      <c r="D19" s="10">
        <f>AUM[[#This Row],[ Etica Azionario ]]</f>
        <v>151650411.53</v>
      </c>
      <c r="E19" s="10">
        <f>D18*AZ[[#This Row],[Variazione percentuale]]</f>
        <v>-1695576.20790096</v>
      </c>
      <c r="F19" s="11">
        <f>AZ[[#This Row],[AUM]]-D18</f>
        <v>-1269520.6399999857</v>
      </c>
      <c r="G19" s="11">
        <f>AZ[[#This Row],[∆ AUM]]-AZ[[#This Row],[effetto mercato]]</f>
        <v>426055.5679009743</v>
      </c>
    </row>
    <row r="20" spans="1:12">
      <c r="A20" s="4">
        <v>42032</v>
      </c>
      <c r="B20">
        <v>-1.17E-2</v>
      </c>
      <c r="C20" s="6">
        <f>AZ[[#This Row],[Variaz]]/100</f>
        <v>-1.17E-4</v>
      </c>
      <c r="D20" s="10">
        <f>AUM[[#This Row],[ Etica Azionario ]]</f>
        <v>152434470.82999998</v>
      </c>
      <c r="E20" s="10">
        <f>D19*AZ[[#This Row],[Variazione percentuale]]</f>
        <v>-17743.098149009998</v>
      </c>
      <c r="F20" s="11">
        <f>AZ[[#This Row],[AUM]]-D19</f>
        <v>784059.29999998212</v>
      </c>
      <c r="G20" s="11">
        <f>AZ[[#This Row],[∆ AUM]]-AZ[[#This Row],[effetto mercato]]</f>
        <v>801802.3981489921</v>
      </c>
    </row>
    <row r="21" spans="1:12">
      <c r="A21" s="4">
        <v>42033</v>
      </c>
      <c r="B21">
        <v>-0.14019999999999999</v>
      </c>
      <c r="C21" s="6">
        <f>AZ[[#This Row],[Variaz]]/100</f>
        <v>-1.4019999999999998E-3</v>
      </c>
      <c r="D21" s="10">
        <f>AUM[[#This Row],[ Etica Azionario ]]</f>
        <v>152474793.05000001</v>
      </c>
      <c r="E21" s="10">
        <f>D20*AZ[[#This Row],[Variazione percentuale]]</f>
        <v>-213713.12810365995</v>
      </c>
      <c r="F21" s="11">
        <f>AZ[[#This Row],[AUM]]-D20</f>
        <v>40322.22000002861</v>
      </c>
      <c r="G21" s="11">
        <f>AZ[[#This Row],[∆ AUM]]-AZ[[#This Row],[effetto mercato]]</f>
        <v>254035.34810368856</v>
      </c>
    </row>
    <row r="22" spans="1:12">
      <c r="A22" s="4">
        <v>42034</v>
      </c>
      <c r="B22">
        <v>-0.17549999999999999</v>
      </c>
      <c r="C22" s="6">
        <f>AZ[[#This Row],[Variaz]]/100</f>
        <v>-1.7549999999999998E-3</v>
      </c>
      <c r="D22" s="10">
        <f>AUM[[#This Row],[ Etica Azionario ]]</f>
        <v>152620622.63999999</v>
      </c>
      <c r="E22" s="10">
        <f>D21*AZ[[#This Row],[Variazione percentuale]]</f>
        <v>-267593.26180275</v>
      </c>
      <c r="F22" s="11">
        <f>AZ[[#This Row],[AUM]]-D21</f>
        <v>145829.58999997377</v>
      </c>
      <c r="G22" s="11">
        <f>AZ[[#This Row],[∆ AUM]]-AZ[[#This Row],[effetto mercato]]</f>
        <v>413422.85180272377</v>
      </c>
    </row>
    <row r="23" spans="1:12">
      <c r="A23" s="4">
        <v>42037</v>
      </c>
      <c r="B23">
        <v>2.3400000000000001E-2</v>
      </c>
      <c r="C23" s="6">
        <f>AZ[[#This Row],[Variaz]]/100</f>
        <v>2.34E-4</v>
      </c>
      <c r="D23" s="10">
        <f>AUM[[#This Row],[ Etica Azionario ]]</f>
        <v>153065916.81999999</v>
      </c>
      <c r="E23" s="10">
        <f>D22*AZ[[#This Row],[Variazione percentuale]]</f>
        <v>35713.225697759997</v>
      </c>
      <c r="F23" s="11">
        <f>AZ[[#This Row],[AUM]]-D22</f>
        <v>445294.18000000715</v>
      </c>
      <c r="G23" s="11">
        <f>AZ[[#This Row],[∆ AUM]]-AZ[[#This Row],[effetto mercato]]</f>
        <v>409580.95430224715</v>
      </c>
    </row>
    <row r="24" spans="1:12">
      <c r="A24" s="4">
        <v>42038</v>
      </c>
      <c r="B24">
        <v>0.29289999999999999</v>
      </c>
      <c r="C24" s="6">
        <f>AZ[[#This Row],[Variaz]]/100</f>
        <v>2.9289999999999997E-3</v>
      </c>
      <c r="D24" s="10">
        <f>AUM[[#This Row],[ Etica Azionario ]]</f>
        <v>153786555.80000001</v>
      </c>
      <c r="E24" s="10">
        <f>D23*AZ[[#This Row],[Variazione percentuale]]</f>
        <v>448330.07036577992</v>
      </c>
      <c r="F24" s="11">
        <f>AZ[[#This Row],[AUM]]-D23</f>
        <v>720638.98000001907</v>
      </c>
      <c r="G24" s="11">
        <f>AZ[[#This Row],[∆ AUM]]-AZ[[#This Row],[effetto mercato]]</f>
        <v>272308.90963423916</v>
      </c>
    </row>
    <row r="25" spans="1:12">
      <c r="A25" s="4">
        <v>42039</v>
      </c>
      <c r="B25">
        <v>0.58399999999999996</v>
      </c>
      <c r="C25" s="6">
        <f>AZ[[#This Row],[Variaz]]/100</f>
        <v>5.8399999999999997E-3</v>
      </c>
      <c r="D25" s="10">
        <f>AUM[[#This Row],[ Etica Azionario ]]</f>
        <v>155459013.25999999</v>
      </c>
      <c r="E25" s="10">
        <f>D24*AZ[[#This Row],[Variazione percentuale]]</f>
        <v>898113.48587199999</v>
      </c>
      <c r="F25" s="11">
        <f>AZ[[#This Row],[AUM]]-D24</f>
        <v>1672457.4599999785</v>
      </c>
      <c r="G25" s="11">
        <f>AZ[[#This Row],[∆ AUM]]-AZ[[#This Row],[effetto mercato]]</f>
        <v>774343.97412797855</v>
      </c>
    </row>
    <row r="26" spans="1:12">
      <c r="A26" s="4">
        <v>42040</v>
      </c>
      <c r="B26">
        <v>0.2555</v>
      </c>
      <c r="C26" s="6">
        <f>AZ[[#This Row],[Variaz]]/100</f>
        <v>2.555E-3</v>
      </c>
      <c r="D26" s="10">
        <f>AUM[[#This Row],[ Etica Azionario ]]</f>
        <v>156431805.44999999</v>
      </c>
      <c r="E26" s="10">
        <f>D25*AZ[[#This Row],[Variazione percentuale]]</f>
        <v>397197.77887929999</v>
      </c>
      <c r="F26" s="11">
        <f>AZ[[#This Row],[AUM]]-D25</f>
        <v>972792.18999999762</v>
      </c>
      <c r="G26" s="11">
        <f>AZ[[#This Row],[∆ AUM]]-AZ[[#This Row],[effetto mercato]]</f>
        <v>575594.41112069762</v>
      </c>
    </row>
    <row r="27" spans="1:12">
      <c r="A27" s="4">
        <v>42041</v>
      </c>
      <c r="B27">
        <v>-0.17380000000000001</v>
      </c>
      <c r="C27" s="6">
        <f>AZ[[#This Row],[Variaz]]/100</f>
        <v>-1.7380000000000002E-3</v>
      </c>
      <c r="D27" s="10">
        <f>AUM[[#This Row],[ Etica Azionario ]]</f>
        <v>156605324.39000002</v>
      </c>
      <c r="E27" s="10">
        <f>D26*AZ[[#This Row],[Variazione percentuale]]</f>
        <v>-271878.47787210002</v>
      </c>
      <c r="F27" s="11">
        <f>AZ[[#This Row],[AUM]]-D26</f>
        <v>173518.94000002742</v>
      </c>
      <c r="G27" s="11">
        <f>AZ[[#This Row],[∆ AUM]]-AZ[[#This Row],[effetto mercato]]</f>
        <v>445397.41787212744</v>
      </c>
    </row>
    <row r="28" spans="1:12">
      <c r="A28" s="4">
        <v>42044</v>
      </c>
      <c r="B28">
        <v>-0.499</v>
      </c>
      <c r="C28" s="6">
        <f>AZ[[#This Row],[Variaz]]/100</f>
        <v>-4.9899999999999996E-3</v>
      </c>
      <c r="D28" s="10">
        <f>AUM[[#This Row],[ Etica Azionario ]]</f>
        <v>156116463.23000002</v>
      </c>
      <c r="E28" s="10">
        <f>D27*AZ[[#This Row],[Variazione percentuale]]</f>
        <v>-781460.56870609999</v>
      </c>
      <c r="F28" s="11">
        <f>AZ[[#This Row],[AUM]]-D27</f>
        <v>-488861.15999999642</v>
      </c>
      <c r="G28" s="11">
        <f>AZ[[#This Row],[∆ AUM]]-AZ[[#This Row],[effetto mercato]]</f>
        <v>292599.40870610357</v>
      </c>
    </row>
    <row r="29" spans="1:12">
      <c r="A29" s="4">
        <v>42045</v>
      </c>
      <c r="B29">
        <v>0.5131</v>
      </c>
      <c r="C29" s="6">
        <f>AZ[[#This Row],[Variaz]]/100</f>
        <v>5.1310000000000001E-3</v>
      </c>
      <c r="D29" s="10">
        <f>AUM[[#This Row],[ Etica Azionario ]]</f>
        <v>157512821.59</v>
      </c>
      <c r="E29" s="10">
        <f>D28*AZ[[#This Row],[Variazione percentuale]]</f>
        <v>801033.57283313014</v>
      </c>
      <c r="F29" s="11">
        <f>AZ[[#This Row],[AUM]]-D28</f>
        <v>1396358.3599999845</v>
      </c>
      <c r="G29" s="11">
        <f>AZ[[#This Row],[∆ AUM]]-AZ[[#This Row],[effetto mercato]]</f>
        <v>595324.78716685437</v>
      </c>
    </row>
    <row r="30" spans="1:12">
      <c r="A30" s="4">
        <v>42046</v>
      </c>
      <c r="B30">
        <v>-0.22040000000000001</v>
      </c>
      <c r="C30" s="6">
        <f>AZ[[#This Row],[Variaz]]/100</f>
        <v>-2.2040000000000002E-3</v>
      </c>
      <c r="D30" s="10">
        <f>AUM[[#This Row],[ Etica Azionario ]]</f>
        <v>157537556.40000001</v>
      </c>
      <c r="E30" s="10">
        <f>D29*AZ[[#This Row],[Variazione percentuale]]</f>
        <v>-347158.25878436002</v>
      </c>
      <c r="F30" s="11">
        <f>AZ[[#This Row],[AUM]]-D29</f>
        <v>24734.810000002384</v>
      </c>
      <c r="G30" s="11">
        <f>AZ[[#This Row],[∆ AUM]]-AZ[[#This Row],[effetto mercato]]</f>
        <v>371893.0687843624</v>
      </c>
    </row>
    <row r="31" spans="1:12">
      <c r="A31" s="4">
        <v>42047</v>
      </c>
      <c r="B31">
        <v>0.8488</v>
      </c>
      <c r="C31" s="6">
        <f>AZ[[#This Row],[Variaz]]/100</f>
        <v>8.4880000000000008E-3</v>
      </c>
      <c r="D31" s="10">
        <f>AUM[[#This Row],[ Etica Azionario ]]</f>
        <v>159343052.72999999</v>
      </c>
      <c r="E31" s="10">
        <f>D30*AZ[[#This Row],[Variazione percentuale]]</f>
        <v>1337178.7787232001</v>
      </c>
      <c r="F31" s="11">
        <f>AZ[[#This Row],[AUM]]-D30</f>
        <v>1805496.3299999833</v>
      </c>
      <c r="G31" s="11">
        <f>AZ[[#This Row],[∆ AUM]]-AZ[[#This Row],[effetto mercato]]</f>
        <v>468317.55127678323</v>
      </c>
    </row>
    <row r="32" spans="1:12">
      <c r="A32" s="4">
        <v>42048</v>
      </c>
      <c r="B32">
        <v>-0.2767</v>
      </c>
      <c r="C32" s="6">
        <f>AZ[[#This Row],[Variaz]]/100</f>
        <v>-2.7669999999999999E-3</v>
      </c>
      <c r="D32" s="10">
        <f>AUM[[#This Row],[ Etica Azionario ]]</f>
        <v>159171959.32999998</v>
      </c>
      <c r="E32" s="10">
        <f>D31*AZ[[#This Row],[Variazione percentuale]]</f>
        <v>-440902.22690390993</v>
      </c>
      <c r="F32" s="11">
        <f>AZ[[#This Row],[AUM]]-D31</f>
        <v>-171093.40000000596</v>
      </c>
      <c r="G32" s="11">
        <f>AZ[[#This Row],[∆ AUM]]-AZ[[#This Row],[effetto mercato]]</f>
        <v>269808.82690390397</v>
      </c>
    </row>
    <row r="33" spans="1:7">
      <c r="A33" s="4">
        <v>42051</v>
      </c>
      <c r="B33">
        <v>1.1599999999999999E-2</v>
      </c>
      <c r="C33" s="6">
        <f>AZ[[#This Row],[Variaz]]/100</f>
        <v>1.1599999999999999E-4</v>
      </c>
      <c r="D33" s="10">
        <f>AUM[[#This Row],[ Etica Azionario ]]</f>
        <v>159820830.95999998</v>
      </c>
      <c r="E33" s="10">
        <f>D32*AZ[[#This Row],[Variazione percentuale]]</f>
        <v>18463.947282279994</v>
      </c>
      <c r="F33" s="11">
        <f>AZ[[#This Row],[AUM]]-D32</f>
        <v>648871.62999999523</v>
      </c>
      <c r="G33" s="11">
        <f>AZ[[#This Row],[∆ AUM]]-AZ[[#This Row],[effetto mercato]]</f>
        <v>630407.68271771527</v>
      </c>
    </row>
    <row r="34" spans="1:7">
      <c r="A34" s="4">
        <v>42052</v>
      </c>
      <c r="B34">
        <v>0.12720000000000001</v>
      </c>
      <c r="C34" s="6">
        <f>AZ[[#This Row],[Variaz]]/100</f>
        <v>1.2720000000000001E-3</v>
      </c>
      <c r="D34" s="10">
        <f>AUM[[#This Row],[ Etica Azionario ]]</f>
        <v>160483239.34999999</v>
      </c>
      <c r="E34" s="10">
        <f>D33*AZ[[#This Row],[Variazione percentuale]]</f>
        <v>203292.09698112</v>
      </c>
      <c r="F34" s="11">
        <f>AZ[[#This Row],[AUM]]-D33</f>
        <v>662408.3900000155</v>
      </c>
      <c r="G34" s="11">
        <f>AZ[[#This Row],[∆ AUM]]-AZ[[#This Row],[effetto mercato]]</f>
        <v>459116.29301889549</v>
      </c>
    </row>
    <row r="35" spans="1:7">
      <c r="A35" s="4">
        <v>42053</v>
      </c>
      <c r="B35">
        <v>0.81979999999999997</v>
      </c>
      <c r="C35" s="6">
        <f>AZ[[#This Row],[Variaz]]/100</f>
        <v>8.1980000000000004E-3</v>
      </c>
      <c r="D35" s="10">
        <f>AUM[[#This Row],[ Etica Azionario ]]</f>
        <v>161975609.79000002</v>
      </c>
      <c r="E35" s="10">
        <f>D34*AZ[[#This Row],[Variazione percentuale]]</f>
        <v>1315641.5961913001</v>
      </c>
      <c r="F35" s="11">
        <f>AZ[[#This Row],[AUM]]-D34</f>
        <v>1492370.4400000274</v>
      </c>
      <c r="G35" s="11">
        <f>AZ[[#This Row],[∆ AUM]]-AZ[[#This Row],[effetto mercato]]</f>
        <v>176728.84380872734</v>
      </c>
    </row>
    <row r="36" spans="1:7">
      <c r="A36" s="4">
        <v>42054</v>
      </c>
      <c r="B36">
        <v>0.21759999999999999</v>
      </c>
      <c r="C36" s="6">
        <f>AZ[[#This Row],[Variaz]]/100</f>
        <v>2.176E-3</v>
      </c>
      <c r="D36" s="10">
        <f>AUM[[#This Row],[ Etica Azionario ]]</f>
        <v>162522357.68000001</v>
      </c>
      <c r="E36" s="10">
        <f>D35*AZ[[#This Row],[Variazione percentuale]]</f>
        <v>352458.92690304003</v>
      </c>
      <c r="F36" s="11">
        <f>AZ[[#This Row],[AUM]]-D35</f>
        <v>546747.88999998569</v>
      </c>
      <c r="G36" s="11">
        <f>AZ[[#This Row],[∆ AUM]]-AZ[[#This Row],[effetto mercato]]</f>
        <v>194288.96309694566</v>
      </c>
    </row>
    <row r="37" spans="1:7">
      <c r="A37" s="4">
        <v>42055</v>
      </c>
      <c r="B37">
        <v>0.36570000000000003</v>
      </c>
      <c r="C37" s="6">
        <f>AZ[[#This Row],[Variaz]]/100</f>
        <v>3.6570000000000001E-3</v>
      </c>
      <c r="D37" s="10">
        <f>AUM[[#This Row],[ Etica Azionario ]]</f>
        <v>163487586.49000001</v>
      </c>
      <c r="E37" s="10">
        <f>D36*AZ[[#This Row],[Variazione percentuale]]</f>
        <v>594344.2620357601</v>
      </c>
      <c r="F37" s="11">
        <f>AZ[[#This Row],[AUM]]-D36</f>
        <v>965228.81000000238</v>
      </c>
      <c r="G37" s="11">
        <f>AZ[[#This Row],[∆ AUM]]-AZ[[#This Row],[effetto mercato]]</f>
        <v>370884.54796424229</v>
      </c>
    </row>
    <row r="38" spans="1:7">
      <c r="A38" s="4">
        <v>42058</v>
      </c>
      <c r="B38">
        <v>0.48959999999999998</v>
      </c>
      <c r="C38" s="6">
        <f>AZ[[#This Row],[Variaz]]/100</f>
        <v>4.8960000000000002E-3</v>
      </c>
      <c r="D38" s="10">
        <f>AUM[[#This Row],[ Etica Azionario ]]</f>
        <v>164861752.77000001</v>
      </c>
      <c r="E38" s="10">
        <f>D37*AZ[[#This Row],[Variazione percentuale]]</f>
        <v>800435.22345504013</v>
      </c>
      <c r="F38" s="11">
        <f>AZ[[#This Row],[AUM]]-D37</f>
        <v>1374166.2800000012</v>
      </c>
      <c r="G38" s="11">
        <f>AZ[[#This Row],[∆ AUM]]-AZ[[#This Row],[effetto mercato]]</f>
        <v>573731.05654496106</v>
      </c>
    </row>
    <row r="39" spans="1:7">
      <c r="A39" s="4">
        <v>42059</v>
      </c>
      <c r="B39">
        <v>0.31719999999999998</v>
      </c>
      <c r="C39" s="6">
        <f>AZ[[#This Row],[Variaz]]/100</f>
        <v>3.1719999999999999E-3</v>
      </c>
      <c r="D39" s="10">
        <f>AUM[[#This Row],[ Etica Azionario ]]</f>
        <v>166043392.19</v>
      </c>
      <c r="E39" s="10">
        <f>D38*AZ[[#This Row],[Variazione percentuale]]</f>
        <v>522941.47978644003</v>
      </c>
      <c r="F39" s="11">
        <f>AZ[[#This Row],[AUM]]-D38</f>
        <v>1181639.4199999869</v>
      </c>
      <c r="G39" s="11">
        <f>AZ[[#This Row],[∆ AUM]]-AZ[[#This Row],[effetto mercato]]</f>
        <v>658697.94021354686</v>
      </c>
    </row>
    <row r="40" spans="1:7">
      <c r="A40" s="4">
        <v>42060</v>
      </c>
      <c r="B40">
        <v>-5.6500000000000002E-2</v>
      </c>
      <c r="C40" s="6">
        <f>AZ[[#This Row],[Variaz]]/100</f>
        <v>-5.6499999999999996E-4</v>
      </c>
      <c r="D40" s="10">
        <f>AUM[[#This Row],[ Etica Azionario ]]</f>
        <v>166658691.28999999</v>
      </c>
      <c r="E40" s="10">
        <f>D39*AZ[[#This Row],[Variazione percentuale]]</f>
        <v>-93814.516587349994</v>
      </c>
      <c r="F40" s="11">
        <f>AZ[[#This Row],[AUM]]-D39</f>
        <v>615299.09999999404</v>
      </c>
      <c r="G40" s="11">
        <f>AZ[[#This Row],[∆ AUM]]-AZ[[#This Row],[effetto mercato]]</f>
        <v>709113.61658734409</v>
      </c>
    </row>
    <row r="41" spans="1:7">
      <c r="A41" s="4">
        <v>42061</v>
      </c>
      <c r="B41">
        <v>0.99450000000000005</v>
      </c>
      <c r="C41" s="6">
        <f>AZ[[#This Row],[Variaz]]/100</f>
        <v>9.9450000000000007E-3</v>
      </c>
      <c r="D41" s="10">
        <f>AUM[[#This Row],[ Etica Azionario ]]</f>
        <v>168636837.63999999</v>
      </c>
      <c r="E41" s="10">
        <f>D40*AZ[[#This Row],[Variazione percentuale]]</f>
        <v>1657420.6848790501</v>
      </c>
      <c r="F41" s="11">
        <f>AZ[[#This Row],[AUM]]-D40</f>
        <v>1978146.349999994</v>
      </c>
      <c r="G41" s="11">
        <f>AZ[[#This Row],[∆ AUM]]-AZ[[#This Row],[effetto mercato]]</f>
        <v>320725.66512094392</v>
      </c>
    </row>
    <row r="42" spans="1:7">
      <c r="A42" s="4">
        <v>42062</v>
      </c>
      <c r="B42">
        <v>0.15670000000000001</v>
      </c>
      <c r="C42" s="6">
        <f>AZ[[#This Row],[Variaz]]/100</f>
        <v>1.567E-3</v>
      </c>
      <c r="D42" s="10">
        <f>AUM[[#This Row],[ Etica Azionario ]]</f>
        <v>169524844.93000001</v>
      </c>
      <c r="E42" s="10">
        <f>D41*AZ[[#This Row],[Variazione percentuale]]</f>
        <v>264253.92458187998</v>
      </c>
      <c r="F42" s="11">
        <f>AZ[[#This Row],[AUM]]-D41</f>
        <v>888007.29000002146</v>
      </c>
      <c r="G42" s="11">
        <f>AZ[[#This Row],[∆ AUM]]-AZ[[#This Row],[effetto mercato]]</f>
        <v>623753.36541814147</v>
      </c>
    </row>
    <row r="43" spans="1:7">
      <c r="A43" s="4">
        <v>42065</v>
      </c>
      <c r="B43">
        <v>0.1341</v>
      </c>
      <c r="C43" s="6">
        <f>AZ[[#This Row],[Variaz]]/100</f>
        <v>1.341E-3</v>
      </c>
      <c r="D43" s="10">
        <f>AUM[[#This Row],[ Etica Azionario ]]</f>
        <v>170211240.02000001</v>
      </c>
      <c r="E43" s="10">
        <f>D42*AZ[[#This Row],[Variazione percentuale]]</f>
        <v>227332.81705113</v>
      </c>
      <c r="F43" s="11">
        <f>AZ[[#This Row],[AUM]]-D42</f>
        <v>686395.09000000358</v>
      </c>
      <c r="G43" s="11">
        <f>AZ[[#This Row],[∆ AUM]]-AZ[[#This Row],[effetto mercato]]</f>
        <v>459062.27294887358</v>
      </c>
    </row>
    <row r="44" spans="1:7">
      <c r="A44" s="4">
        <v>42066</v>
      </c>
      <c r="B44">
        <v>-0.42399999999999999</v>
      </c>
      <c r="C44" s="6">
        <f>AZ[[#This Row],[Variaz]]/100</f>
        <v>-4.2399999999999998E-3</v>
      </c>
      <c r="D44" s="10">
        <f>AUM[[#This Row],[ Etica Azionario ]]</f>
        <v>169325159.12</v>
      </c>
      <c r="E44" s="10">
        <f>D43*AZ[[#This Row],[Variazione percentuale]]</f>
        <v>-721695.65768479998</v>
      </c>
      <c r="F44" s="11">
        <f>AZ[[#This Row],[AUM]]-D43</f>
        <v>-886080.90000000596</v>
      </c>
      <c r="G44" s="11">
        <f>AZ[[#This Row],[∆ AUM]]-AZ[[#This Row],[effetto mercato]]</f>
        <v>-164385.24231520598</v>
      </c>
    </row>
    <row r="45" spans="1:7">
      <c r="A45" s="4">
        <v>42067</v>
      </c>
      <c r="B45">
        <v>0.36969999999999997</v>
      </c>
      <c r="C45" s="6">
        <f>AZ[[#This Row],[Variaz]]/100</f>
        <v>3.6969999999999998E-3</v>
      </c>
      <c r="D45" s="10">
        <f>AUM[[#This Row],[ Etica Azionario ]]</f>
        <v>170576709.40000001</v>
      </c>
      <c r="E45" s="10">
        <f>D44*AZ[[#This Row],[Variazione percentuale]]</f>
        <v>625995.11326663999</v>
      </c>
      <c r="F45" s="11">
        <f>AZ[[#This Row],[AUM]]-D44</f>
        <v>1251550.2800000012</v>
      </c>
      <c r="G45" s="11">
        <f>AZ[[#This Row],[∆ AUM]]-AZ[[#This Row],[effetto mercato]]</f>
        <v>625555.1667333612</v>
      </c>
    </row>
    <row r="46" spans="1:7">
      <c r="A46" s="4">
        <v>42068</v>
      </c>
      <c r="B46">
        <v>0.68100000000000005</v>
      </c>
      <c r="C46" s="6">
        <f>AZ[[#This Row],[Variaz]]/100</f>
        <v>6.8100000000000001E-3</v>
      </c>
      <c r="D46" s="10">
        <f>AUM[[#This Row],[ Etica Azionario ]]</f>
        <v>172011713.87</v>
      </c>
      <c r="E46" s="10">
        <f>D45*AZ[[#This Row],[Variazione percentuale]]</f>
        <v>1161627.3910140002</v>
      </c>
      <c r="F46" s="11">
        <f>AZ[[#This Row],[AUM]]-D45</f>
        <v>1435004.4699999988</v>
      </c>
      <c r="G46" s="11">
        <f>AZ[[#This Row],[∆ AUM]]-AZ[[#This Row],[effetto mercato]]</f>
        <v>273377.07898599864</v>
      </c>
    </row>
    <row r="47" spans="1:7">
      <c r="A47" s="4">
        <v>42069</v>
      </c>
      <c r="B47">
        <v>0.58760000000000001</v>
      </c>
      <c r="C47" s="6">
        <f>AZ[[#This Row],[Variaz]]/100</f>
        <v>5.8760000000000001E-3</v>
      </c>
      <c r="D47" s="10">
        <f>AUM[[#This Row],[ Etica Azionario ]]</f>
        <v>173359497.43000001</v>
      </c>
      <c r="E47" s="10">
        <f>D46*AZ[[#This Row],[Variazione percentuale]]</f>
        <v>1010740.8307001201</v>
      </c>
      <c r="F47" s="11">
        <f>AZ[[#This Row],[AUM]]-D46</f>
        <v>1347783.5600000024</v>
      </c>
      <c r="G47" s="11">
        <f>AZ[[#This Row],[∆ AUM]]-AZ[[#This Row],[effetto mercato]]</f>
        <v>337042.72929988231</v>
      </c>
    </row>
    <row r="48" spans="1:7">
      <c r="A48" s="4">
        <v>42072</v>
      </c>
      <c r="B48">
        <v>-0.19839999999999999</v>
      </c>
      <c r="C48" s="6">
        <f>AZ[[#This Row],[Variaz]]/100</f>
        <v>-1.9840000000000001E-3</v>
      </c>
      <c r="D48" s="10">
        <f>AUM[[#This Row],[ Etica Azionario ]]</f>
        <v>174227619.10000002</v>
      </c>
      <c r="E48" s="10">
        <f>D47*AZ[[#This Row],[Variazione percentuale]]</f>
        <v>-343945.24290112004</v>
      </c>
      <c r="F48" s="11">
        <f>AZ[[#This Row],[AUM]]-D47</f>
        <v>868121.67000001669</v>
      </c>
      <c r="G48" s="11">
        <f>AZ[[#This Row],[∆ AUM]]-AZ[[#This Row],[effetto mercato]]</f>
        <v>1212066.9129011368</v>
      </c>
    </row>
    <row r="49" spans="1:7">
      <c r="A49" s="4">
        <v>42073</v>
      </c>
      <c r="B49">
        <v>-0.22090000000000001</v>
      </c>
      <c r="C49" s="6">
        <f>AZ[[#This Row],[Variaz]]/100</f>
        <v>-2.209E-3</v>
      </c>
      <c r="D49" s="10">
        <f>AUM[[#This Row],[ Etica Azionario ]]</f>
        <v>174509563.16</v>
      </c>
      <c r="E49" s="10">
        <f>D48*AZ[[#This Row],[Variazione percentuale]]</f>
        <v>-384868.81059190008</v>
      </c>
      <c r="F49" s="11">
        <f>AZ[[#This Row],[AUM]]-D48</f>
        <v>281944.05999997258</v>
      </c>
      <c r="G49" s="11">
        <f>AZ[[#This Row],[∆ AUM]]-AZ[[#This Row],[effetto mercato]]</f>
        <v>666812.8705918726</v>
      </c>
    </row>
    <row r="50" spans="1:7">
      <c r="A50" s="4">
        <v>42074</v>
      </c>
      <c r="B50">
        <v>1.0626</v>
      </c>
      <c r="C50" s="6">
        <f>AZ[[#This Row],[Variaz]]/100</f>
        <v>1.0626E-2</v>
      </c>
      <c r="D50" s="10">
        <f>AUM[[#This Row],[ Etica Azionario ]]</f>
        <v>177033228.83000001</v>
      </c>
      <c r="E50" s="10">
        <f>D49*AZ[[#This Row],[Variazione percentuale]]</f>
        <v>1854338.6181381599</v>
      </c>
      <c r="F50" s="11">
        <f>AZ[[#This Row],[AUM]]-D49</f>
        <v>2523665.6700000167</v>
      </c>
      <c r="G50" s="11">
        <f>AZ[[#This Row],[∆ AUM]]-AZ[[#This Row],[effetto mercato]]</f>
        <v>669327.05186185683</v>
      </c>
    </row>
    <row r="51" spans="1:7">
      <c r="A51" s="4">
        <v>42075</v>
      </c>
      <c r="B51">
        <v>0.40529999999999999</v>
      </c>
      <c r="C51" s="6">
        <f>AZ[[#This Row],[Variaz]]/100</f>
        <v>4.0530000000000002E-3</v>
      </c>
      <c r="D51" s="10">
        <f>AUM[[#This Row],[ Etica Azionario ]]</f>
        <v>178248125.10999998</v>
      </c>
      <c r="E51" s="10">
        <f>D50*AZ[[#This Row],[Variazione percentuale]]</f>
        <v>717515.67644799012</v>
      </c>
      <c r="F51" s="11">
        <f>AZ[[#This Row],[AUM]]-D50</f>
        <v>1214896.2799999714</v>
      </c>
      <c r="G51" s="11">
        <f>AZ[[#This Row],[∆ AUM]]-AZ[[#This Row],[effetto mercato]]</f>
        <v>497380.60355198127</v>
      </c>
    </row>
    <row r="52" spans="1:7">
      <c r="A52" s="4">
        <v>42076</v>
      </c>
      <c r="B52">
        <v>0.52359999999999995</v>
      </c>
      <c r="C52" s="6">
        <f>AZ[[#This Row],[Variaz]]/100</f>
        <v>5.2359999999999993E-3</v>
      </c>
      <c r="D52" s="10">
        <f>AUM[[#This Row],[ Etica Azionario ]]</f>
        <v>179586029.69999999</v>
      </c>
      <c r="E52" s="10">
        <f>D51*AZ[[#This Row],[Variazione percentuale]]</f>
        <v>933307.18307595979</v>
      </c>
      <c r="F52" s="11">
        <f>AZ[[#This Row],[AUM]]-D51</f>
        <v>1337904.5900000036</v>
      </c>
      <c r="G52" s="11">
        <f>AZ[[#This Row],[∆ AUM]]-AZ[[#This Row],[effetto mercato]]</f>
        <v>404597.40692404378</v>
      </c>
    </row>
    <row r="53" spans="1:7">
      <c r="A53" s="4">
        <v>42079</v>
      </c>
      <c r="B53">
        <v>0.1845</v>
      </c>
      <c r="C53" s="6">
        <f>AZ[[#This Row],[Variaz]]/100</f>
        <v>1.8450000000000001E-3</v>
      </c>
      <c r="D53" s="10">
        <f>AUM[[#This Row],[ Etica Azionario ]]</f>
        <v>180646157.19</v>
      </c>
      <c r="E53" s="10">
        <f>D52*AZ[[#This Row],[Variazione percentuale]]</f>
        <v>331336.2247965</v>
      </c>
      <c r="F53" s="11">
        <f>AZ[[#This Row],[AUM]]-D52</f>
        <v>1060127.4900000095</v>
      </c>
      <c r="G53" s="11">
        <f>AZ[[#This Row],[∆ AUM]]-AZ[[#This Row],[effetto mercato]]</f>
        <v>728791.26520350948</v>
      </c>
    </row>
    <row r="54" spans="1:7">
      <c r="A54" s="4">
        <v>42080</v>
      </c>
      <c r="B54">
        <v>-0.45490000000000003</v>
      </c>
      <c r="C54" s="6">
        <f>AZ[[#This Row],[Variaz]]/100</f>
        <v>-4.5490000000000001E-3</v>
      </c>
      <c r="D54" s="10">
        <f>AUM[[#This Row],[ Etica Azionario ]]</f>
        <v>180707053.39000002</v>
      </c>
      <c r="E54" s="10">
        <f>D53*AZ[[#This Row],[Variazione percentuale]]</f>
        <v>-821759.36905731005</v>
      </c>
      <c r="F54" s="11">
        <f>AZ[[#This Row],[AUM]]-D53</f>
        <v>60896.200000017881</v>
      </c>
      <c r="G54" s="11">
        <f>AZ[[#This Row],[∆ AUM]]-AZ[[#This Row],[effetto mercato]]</f>
        <v>882655.56905732793</v>
      </c>
    </row>
    <row r="55" spans="1:7">
      <c r="A55" s="4">
        <v>42081</v>
      </c>
      <c r="B55">
        <v>0.62019999999999997</v>
      </c>
      <c r="C55" s="6">
        <f>AZ[[#This Row],[Variaz]]/100</f>
        <v>6.202E-3</v>
      </c>
      <c r="D55" s="10">
        <f>AUM[[#This Row],[ Etica Azionario ]]</f>
        <v>182375615.23000002</v>
      </c>
      <c r="E55" s="10">
        <f>D54*AZ[[#This Row],[Variazione percentuale]]</f>
        <v>1120745.14512478</v>
      </c>
      <c r="F55" s="11">
        <f>AZ[[#This Row],[AUM]]-D54</f>
        <v>1668561.8400000036</v>
      </c>
      <c r="G55" s="11">
        <f>AZ[[#This Row],[∆ AUM]]-AZ[[#This Row],[effetto mercato]]</f>
        <v>547816.69487522356</v>
      </c>
    </row>
    <row r="56" spans="1:7">
      <c r="A56" s="4">
        <v>42082</v>
      </c>
      <c r="B56">
        <v>5.4100000000000002E-2</v>
      </c>
      <c r="C56" s="6">
        <f>AZ[[#This Row],[Variaz]]/100</f>
        <v>5.4100000000000003E-4</v>
      </c>
      <c r="D56" s="10">
        <f>AUM[[#This Row],[ Etica Azionario ]]</f>
        <v>183154317.38</v>
      </c>
      <c r="E56" s="10">
        <f>D55*AZ[[#This Row],[Variazione percentuale]]</f>
        <v>98665.207839430019</v>
      </c>
      <c r="F56" s="11">
        <f>AZ[[#This Row],[AUM]]-D55</f>
        <v>778702.14999997616</v>
      </c>
      <c r="G56" s="11">
        <f>AZ[[#This Row],[∆ AUM]]-AZ[[#This Row],[effetto mercato]]</f>
        <v>680036.94216054608</v>
      </c>
    </row>
    <row r="57" spans="1:7">
      <c r="A57" s="4">
        <v>42083</v>
      </c>
      <c r="B57">
        <v>6.4899999999999999E-2</v>
      </c>
      <c r="C57" s="6">
        <f>AZ[[#This Row],[Variaz]]/100</f>
        <v>6.4899999999999995E-4</v>
      </c>
      <c r="D57" s="10">
        <f>AUM[[#This Row],[ Etica Azionario ]]</f>
        <v>183789662.95999998</v>
      </c>
      <c r="E57" s="10">
        <f>D56*AZ[[#This Row],[Variazione percentuale]]</f>
        <v>118867.15197961999</v>
      </c>
      <c r="F57" s="11">
        <f>AZ[[#This Row],[AUM]]-D56</f>
        <v>635345.57999998331</v>
      </c>
      <c r="G57" s="11">
        <f>AZ[[#This Row],[∆ AUM]]-AZ[[#This Row],[effetto mercato]]</f>
        <v>516478.42802036332</v>
      </c>
    </row>
    <row r="58" spans="1:7">
      <c r="A58" s="4">
        <v>42086</v>
      </c>
      <c r="B58">
        <v>-0.64810000000000001</v>
      </c>
      <c r="C58" s="6">
        <f>AZ[[#This Row],[Variaz]]/100</f>
        <v>-6.4809999999999998E-3</v>
      </c>
      <c r="D58" s="10">
        <f>AUM[[#This Row],[ Etica Azionario ]]</f>
        <v>182820204.84999999</v>
      </c>
      <c r="E58" s="10">
        <f>D57*AZ[[#This Row],[Variazione percentuale]]</f>
        <v>-1191140.8056437599</v>
      </c>
      <c r="F58" s="11">
        <f>AZ[[#This Row],[AUM]]-D57</f>
        <v>-969458.1099999845</v>
      </c>
      <c r="G58" s="11">
        <f>AZ[[#This Row],[∆ AUM]]-AZ[[#This Row],[effetto mercato]]</f>
        <v>221682.6956437754</v>
      </c>
    </row>
    <row r="59" spans="1:7">
      <c r="A59" s="4">
        <v>42087</v>
      </c>
      <c r="B59">
        <v>-0.16309999999999999</v>
      </c>
      <c r="C59" s="6">
        <f>AZ[[#This Row],[Variaz]]/100</f>
        <v>-1.6309999999999999E-3</v>
      </c>
      <c r="D59" s="10">
        <f>AUM[[#This Row],[ Etica Azionario ]]</f>
        <v>182969719.72</v>
      </c>
      <c r="E59" s="10">
        <f>D58*AZ[[#This Row],[Variazione percentuale]]</f>
        <v>-298179.75411034998</v>
      </c>
      <c r="F59" s="11">
        <f>AZ[[#This Row],[AUM]]-D58</f>
        <v>149514.87000000477</v>
      </c>
      <c r="G59" s="11">
        <f>AZ[[#This Row],[∆ AUM]]-AZ[[#This Row],[effetto mercato]]</f>
        <v>447694.62411035475</v>
      </c>
    </row>
    <row r="60" spans="1:7">
      <c r="A60" s="4">
        <v>42088</v>
      </c>
      <c r="B60">
        <v>-1.0019</v>
      </c>
      <c r="C60" s="6">
        <f>AZ[[#This Row],[Variaz]]/100</f>
        <v>-1.0019E-2</v>
      </c>
      <c r="D60" s="10">
        <f>AUM[[#This Row],[ Etica Azionario ]]</f>
        <v>181577229.42000002</v>
      </c>
      <c r="E60" s="10">
        <f>D59*AZ[[#This Row],[Variazione percentuale]]</f>
        <v>-1833173.62187468</v>
      </c>
      <c r="F60" s="11">
        <f>AZ[[#This Row],[AUM]]-D59</f>
        <v>-1392490.2999999821</v>
      </c>
      <c r="G60" s="11">
        <f>AZ[[#This Row],[∆ AUM]]-AZ[[#This Row],[effetto mercato]]</f>
        <v>440683.32187469793</v>
      </c>
    </row>
    <row r="61" spans="1:7">
      <c r="A61" s="4">
        <v>42089</v>
      </c>
      <c r="B61">
        <v>-0.59399999999999997</v>
      </c>
      <c r="C61" s="6">
        <f>AZ[[#This Row],[Variaz]]/100</f>
        <v>-5.94E-3</v>
      </c>
      <c r="D61" s="10">
        <f>AUM[[#This Row],[ Etica Azionario ]]</f>
        <v>176579717.38</v>
      </c>
      <c r="E61" s="10">
        <f>D60*AZ[[#This Row],[Variazione percentuale]]</f>
        <v>-1078568.7427548</v>
      </c>
      <c r="F61" s="11">
        <f>AZ[[#This Row],[AUM]]-D60</f>
        <v>-4997512.0400000215</v>
      </c>
      <c r="G61" s="11">
        <f>AZ[[#This Row],[∆ AUM]]-AZ[[#This Row],[effetto mercato]]</f>
        <v>-3918943.2972452212</v>
      </c>
    </row>
    <row r="62" spans="1:7">
      <c r="A62" s="4">
        <v>42090</v>
      </c>
      <c r="B62">
        <v>0.45369999999999999</v>
      </c>
      <c r="C62" s="6">
        <f>AZ[[#This Row],[Variaz]]/100</f>
        <v>4.5370000000000002E-3</v>
      </c>
      <c r="D62" s="10">
        <f>AUM[[#This Row],[ Etica Azionario ]]</f>
        <v>177773422.92000002</v>
      </c>
      <c r="E62" s="10">
        <f>D61*AZ[[#This Row],[Variazione percentuale]]</f>
        <v>801142.17775306001</v>
      </c>
      <c r="F62" s="11">
        <f>AZ[[#This Row],[AUM]]-D61</f>
        <v>1193705.5400000215</v>
      </c>
      <c r="G62" s="11">
        <f>AZ[[#This Row],[∆ AUM]]-AZ[[#This Row],[effetto mercato]]</f>
        <v>392563.36224696145</v>
      </c>
    </row>
    <row r="63" spans="1:7">
      <c r="A63" s="4">
        <v>42093</v>
      </c>
      <c r="B63">
        <v>0.98040000000000005</v>
      </c>
      <c r="C63" s="6">
        <f>AZ[[#This Row],[Variaz]]/100</f>
        <v>9.8040000000000002E-3</v>
      </c>
      <c r="D63" s="10">
        <f>AUM[[#This Row],[ Etica Azionario ]]</f>
        <v>179685653.16</v>
      </c>
      <c r="E63" s="10">
        <f>D62*AZ[[#This Row],[Variazione percentuale]]</f>
        <v>1742890.6383076801</v>
      </c>
      <c r="F63" s="11">
        <f>AZ[[#This Row],[AUM]]-D62</f>
        <v>1912230.2399999797</v>
      </c>
      <c r="G63" s="11">
        <f>AZ[[#This Row],[∆ AUM]]-AZ[[#This Row],[effetto mercato]]</f>
        <v>169339.60169229959</v>
      </c>
    </row>
    <row r="64" spans="1:7">
      <c r="A64" s="4">
        <v>42094</v>
      </c>
      <c r="B64">
        <v>1.09E-2</v>
      </c>
      <c r="C64" s="6">
        <f>AZ[[#This Row],[Variaz]]/100</f>
        <v>1.0899999999999999E-4</v>
      </c>
      <c r="D64" s="10">
        <f>AUM[[#This Row],[ Etica Azionario ]]</f>
        <v>180403962.68000001</v>
      </c>
      <c r="E64" s="10">
        <f>D63*AZ[[#This Row],[Variazione percentuale]]</f>
        <v>19585.73619444</v>
      </c>
      <c r="F64" s="11">
        <f>AZ[[#This Row],[AUM]]-D63</f>
        <v>718309.52000001073</v>
      </c>
      <c r="G64" s="11">
        <f>AZ[[#This Row],[∆ AUM]]-AZ[[#This Row],[effetto mercato]]</f>
        <v>698723.78380557068</v>
      </c>
    </row>
    <row r="65" spans="1:7">
      <c r="A65" s="4">
        <v>42095</v>
      </c>
      <c r="B65">
        <v>-0.1527</v>
      </c>
      <c r="C65" s="6">
        <f>AZ[[#This Row],[Variaz]]/100</f>
        <v>-1.5269999999999999E-3</v>
      </c>
      <c r="D65" s="10">
        <f>AUM[[#This Row],[ Etica Azionario ]]</f>
        <v>180626236.13</v>
      </c>
      <c r="E65" s="10">
        <f>D64*AZ[[#This Row],[Variazione percentuale]]</f>
        <v>-275476.85101236001</v>
      </c>
      <c r="F65" s="11">
        <f>AZ[[#This Row],[AUM]]-D64</f>
        <v>222273.44999998808</v>
      </c>
      <c r="G65" s="11">
        <f>AZ[[#This Row],[∆ AUM]]-AZ[[#This Row],[effetto mercato]]</f>
        <v>497750.30101234809</v>
      </c>
    </row>
    <row r="66" spans="1:7">
      <c r="A66" s="4">
        <v>42096</v>
      </c>
      <c r="B66">
        <v>-0.1202</v>
      </c>
      <c r="C66" s="6">
        <f>AZ[[#This Row],[Variaz]]/100</f>
        <v>-1.2019999999999999E-3</v>
      </c>
      <c r="D66" s="10">
        <f>AUM[[#This Row],[ Etica Azionario ]]</f>
        <v>180953894.91999999</v>
      </c>
      <c r="E66" s="10">
        <f>D65*AZ[[#This Row],[Variazione percentuale]]</f>
        <v>-217112.73582825999</v>
      </c>
      <c r="F66" s="11">
        <f>AZ[[#This Row],[AUM]]-D65</f>
        <v>327658.78999999166</v>
      </c>
      <c r="G66" s="11">
        <f>AZ[[#This Row],[∆ AUM]]-AZ[[#This Row],[effetto mercato]]</f>
        <v>544771.52582825162</v>
      </c>
    </row>
    <row r="67" spans="1:7">
      <c r="A67" s="4">
        <v>42101</v>
      </c>
      <c r="B67">
        <v>0.99529999999999996</v>
      </c>
      <c r="C67" s="6">
        <f>AZ[[#This Row],[Variaz]]/100</f>
        <v>9.953E-3</v>
      </c>
      <c r="D67" s="10">
        <f>AUM[[#This Row],[ Etica Azionario ]]</f>
        <v>183339527.74000001</v>
      </c>
      <c r="E67" s="10">
        <f>D66*AZ[[#This Row],[Variazione percentuale]]</f>
        <v>1801034.1161387598</v>
      </c>
      <c r="F67" s="11">
        <f>AZ[[#This Row],[AUM]]-D66</f>
        <v>2385632.8200000226</v>
      </c>
      <c r="G67" s="11">
        <f>AZ[[#This Row],[∆ AUM]]-AZ[[#This Row],[effetto mercato]]</f>
        <v>584598.70386126288</v>
      </c>
    </row>
    <row r="68" spans="1:7">
      <c r="A68" s="4">
        <v>42102</v>
      </c>
      <c r="B68">
        <v>0.56310000000000004</v>
      </c>
      <c r="C68" s="6">
        <f>AZ[[#This Row],[Variaz]]/100</f>
        <v>5.6310000000000006E-3</v>
      </c>
      <c r="D68" s="10">
        <f>AUM[[#This Row],[ Etica Azionario ]]</f>
        <v>184706901.56999999</v>
      </c>
      <c r="E68" s="10">
        <f>D67*AZ[[#This Row],[Variazione percentuale]]</f>
        <v>1032384.8807039402</v>
      </c>
      <c r="F68" s="11">
        <f>AZ[[#This Row],[AUM]]-D67</f>
        <v>1367373.8299999833</v>
      </c>
      <c r="G68" s="11">
        <f>AZ[[#This Row],[∆ AUM]]-AZ[[#This Row],[effetto mercato]]</f>
        <v>334988.94929604314</v>
      </c>
    </row>
    <row r="69" spans="1:7">
      <c r="A69" s="4">
        <v>42103</v>
      </c>
      <c r="B69">
        <v>1.1415</v>
      </c>
      <c r="C69" s="6">
        <f>AZ[[#This Row],[Variaz]]/100</f>
        <v>1.1415E-2</v>
      </c>
      <c r="D69" s="10">
        <f>AUM[[#This Row],[ Etica Azionario ]]</f>
        <v>187278226.36000001</v>
      </c>
      <c r="E69" s="10">
        <f>D68*AZ[[#This Row],[Variazione percentuale]]</f>
        <v>2108429.2814215501</v>
      </c>
      <c r="F69" s="11">
        <f>AZ[[#This Row],[AUM]]-D68</f>
        <v>2571324.7900000215</v>
      </c>
      <c r="G69" s="11">
        <f>AZ[[#This Row],[∆ AUM]]-AZ[[#This Row],[effetto mercato]]</f>
        <v>462895.50857847137</v>
      </c>
    </row>
    <row r="70" spans="1:7">
      <c r="A70" s="4">
        <v>42104</v>
      </c>
      <c r="B70">
        <v>0.58560000000000001</v>
      </c>
      <c r="C70" s="6">
        <f>AZ[[#This Row],[Variaz]]/100</f>
        <v>5.8560000000000001E-3</v>
      </c>
      <c r="D70" s="10">
        <f>AUM[[#This Row],[ Etica Azionario ]]</f>
        <v>188738231.28000003</v>
      </c>
      <c r="E70" s="10">
        <f>D69*AZ[[#This Row],[Variazione percentuale]]</f>
        <v>1096701.2935641601</v>
      </c>
      <c r="F70" s="11">
        <f>AZ[[#This Row],[AUM]]-D69</f>
        <v>1460004.9200000167</v>
      </c>
      <c r="G70" s="11">
        <f>AZ[[#This Row],[∆ AUM]]-AZ[[#This Row],[effetto mercato]]</f>
        <v>363303.62643585657</v>
      </c>
    </row>
    <row r="71" spans="1:7">
      <c r="A71" s="4">
        <v>42107</v>
      </c>
      <c r="B71">
        <v>-6.3500000000000001E-2</v>
      </c>
      <c r="C71" s="6">
        <f>AZ[[#This Row],[Variaz]]/100</f>
        <v>-6.3500000000000004E-4</v>
      </c>
      <c r="D71" s="10">
        <f>AUM[[#This Row],[ Etica Azionario ]]</f>
        <v>188851635.93000001</v>
      </c>
      <c r="E71" s="10">
        <f>D70*AZ[[#This Row],[Variazione percentuale]]</f>
        <v>-119848.77686280003</v>
      </c>
      <c r="F71" s="11">
        <f>AZ[[#This Row],[AUM]]-D70</f>
        <v>113404.64999997616</v>
      </c>
      <c r="G71" s="11">
        <f>AZ[[#This Row],[∆ AUM]]-AZ[[#This Row],[effetto mercato]]</f>
        <v>233253.42686277619</v>
      </c>
    </row>
    <row r="72" spans="1:7">
      <c r="A72" s="4">
        <v>42108</v>
      </c>
      <c r="B72">
        <v>-0.64610000000000001</v>
      </c>
      <c r="C72" s="6">
        <f>AZ[[#This Row],[Variaz]]/100</f>
        <v>-6.4609999999999997E-3</v>
      </c>
      <c r="D72" s="10">
        <f>AUM[[#This Row],[ Etica Azionario ]]</f>
        <v>188380079.92000002</v>
      </c>
      <c r="E72" s="10">
        <f>D71*AZ[[#This Row],[Variazione percentuale]]</f>
        <v>-1220170.41974373</v>
      </c>
      <c r="F72" s="11">
        <f>AZ[[#This Row],[AUM]]-D71</f>
        <v>-471556.00999999046</v>
      </c>
      <c r="G72" s="11">
        <f>AZ[[#This Row],[∆ AUM]]-AZ[[#This Row],[effetto mercato]]</f>
        <v>748614.40974373952</v>
      </c>
    </row>
    <row r="73" spans="1:7">
      <c r="A73" s="4">
        <v>42109</v>
      </c>
      <c r="B73">
        <v>0.78890000000000005</v>
      </c>
      <c r="C73" s="6">
        <f>AZ[[#This Row],[Variaz]]/100</f>
        <v>7.8890000000000002E-3</v>
      </c>
      <c r="D73" s="10">
        <f>AUM[[#This Row],[ Etica Azionario ]]</f>
        <v>190519389.94999999</v>
      </c>
      <c r="E73" s="10">
        <f>D72*AZ[[#This Row],[Variazione percentuale]]</f>
        <v>1486130.4504888803</v>
      </c>
      <c r="F73" s="11">
        <f>AZ[[#This Row],[AUM]]-D72</f>
        <v>2139310.0299999714</v>
      </c>
      <c r="G73" s="11">
        <f>AZ[[#This Row],[∆ AUM]]-AZ[[#This Row],[effetto mercato]]</f>
        <v>653179.57951109111</v>
      </c>
    </row>
    <row r="74" spans="1:7">
      <c r="A74" s="4">
        <v>42110</v>
      </c>
      <c r="B74">
        <v>-0.69810000000000005</v>
      </c>
      <c r="C74" s="6">
        <f>AZ[[#This Row],[Variaz]]/100</f>
        <v>-6.9810000000000002E-3</v>
      </c>
      <c r="D74" s="10">
        <f>AUM[[#This Row],[ Etica Azionario ]]</f>
        <v>189078215.47999999</v>
      </c>
      <c r="E74" s="10">
        <f>D73*AZ[[#This Row],[Variazione percentuale]]</f>
        <v>-1330015.8612409499</v>
      </c>
      <c r="F74" s="11">
        <f>AZ[[#This Row],[AUM]]-D73</f>
        <v>-1441174.4699999988</v>
      </c>
      <c r="G74" s="11">
        <f>AZ[[#This Row],[∆ AUM]]-AZ[[#This Row],[effetto mercato]]</f>
        <v>-111158.60875904886</v>
      </c>
    </row>
    <row r="75" spans="1:7">
      <c r="A75" s="4">
        <v>42111</v>
      </c>
      <c r="B75">
        <v>-1.4060999999999999</v>
      </c>
      <c r="C75" s="6">
        <f>AZ[[#This Row],[Variaz]]/100</f>
        <v>-1.4060999999999999E-2</v>
      </c>
      <c r="D75" s="10">
        <f>AUM[[#This Row],[ Etica Azionario ]]</f>
        <v>186962555.13</v>
      </c>
      <c r="E75" s="10">
        <f>D74*AZ[[#This Row],[Variazione percentuale]]</f>
        <v>-2658628.7878642795</v>
      </c>
      <c r="F75" s="11">
        <f>AZ[[#This Row],[AUM]]-D74</f>
        <v>-2115660.349999994</v>
      </c>
      <c r="G75" s="11">
        <f>AZ[[#This Row],[∆ AUM]]-AZ[[#This Row],[effetto mercato]]</f>
        <v>542968.43786428543</v>
      </c>
    </row>
    <row r="76" spans="1:7">
      <c r="A76" s="4">
        <v>42114</v>
      </c>
      <c r="B76">
        <v>0.62660000000000005</v>
      </c>
      <c r="C76" s="6">
        <f>AZ[[#This Row],[Variaz]]/100</f>
        <v>6.2660000000000007E-3</v>
      </c>
      <c r="D76" s="10">
        <f>AUM[[#This Row],[ Etica Azionario ]]</f>
        <v>188482226.67000002</v>
      </c>
      <c r="E76" s="10">
        <f>D75*AZ[[#This Row],[Variazione percentuale]]</f>
        <v>1171507.3704445802</v>
      </c>
      <c r="F76" s="11">
        <f>AZ[[#This Row],[AUM]]-D75</f>
        <v>1519671.5400000215</v>
      </c>
      <c r="G76" s="11">
        <f>AZ[[#This Row],[∆ AUM]]-AZ[[#This Row],[effetto mercato]]</f>
        <v>348164.16955544124</v>
      </c>
    </row>
    <row r="77" spans="1:7">
      <c r="A77" s="4">
        <v>42115</v>
      </c>
      <c r="B77">
        <v>0.45090000000000002</v>
      </c>
      <c r="C77" s="6">
        <f>AZ[[#This Row],[Variaz]]/100</f>
        <v>4.509E-3</v>
      </c>
      <c r="D77" s="10">
        <f>AUM[[#This Row],[ Etica Azionario ]]</f>
        <v>189481123.17000002</v>
      </c>
      <c r="E77" s="10">
        <f>D76*AZ[[#This Row],[Variazione percentuale]]</f>
        <v>849866.36005503009</v>
      </c>
      <c r="F77" s="11">
        <f>AZ[[#This Row],[AUM]]-D76</f>
        <v>998896.5</v>
      </c>
      <c r="G77" s="11">
        <f>AZ[[#This Row],[∆ AUM]]-AZ[[#This Row],[effetto mercato]]</f>
        <v>149030.13994496991</v>
      </c>
    </row>
    <row r="78" spans="1:7">
      <c r="A78" s="4">
        <v>42116</v>
      </c>
      <c r="B78">
        <v>8.5500000000000007E-2</v>
      </c>
      <c r="C78" s="6">
        <f>AZ[[#This Row],[Variaz]]/100</f>
        <v>8.5500000000000007E-4</v>
      </c>
      <c r="D78" s="10">
        <f>AUM[[#This Row],[ Etica Azionario ]]</f>
        <v>190097356</v>
      </c>
      <c r="E78" s="10">
        <f>D77*AZ[[#This Row],[Variazione percentuale]]</f>
        <v>162006.36031035002</v>
      </c>
      <c r="F78" s="11">
        <f>AZ[[#This Row],[AUM]]-D77</f>
        <v>616232.82999998331</v>
      </c>
      <c r="G78" s="11">
        <f>AZ[[#This Row],[∆ AUM]]-AZ[[#This Row],[effetto mercato]]</f>
        <v>454226.46968963329</v>
      </c>
    </row>
    <row r="79" spans="1:7">
      <c r="A79" s="4">
        <v>42117</v>
      </c>
      <c r="B79">
        <v>-0.50190000000000001</v>
      </c>
      <c r="C79" s="6">
        <f>AZ[[#This Row],[Variaz]]/100</f>
        <v>-5.019E-3</v>
      </c>
      <c r="D79" s="10">
        <f>AUM[[#This Row],[ Etica Azionario ]]</f>
        <v>189315614.06</v>
      </c>
      <c r="E79" s="10">
        <f>D78*AZ[[#This Row],[Variazione percentuale]]</f>
        <v>-954098.62976399995</v>
      </c>
      <c r="F79" s="11">
        <f>AZ[[#This Row],[AUM]]-D78</f>
        <v>-781741.93999999762</v>
      </c>
      <c r="G79" s="11">
        <f>AZ[[#This Row],[∆ AUM]]-AZ[[#This Row],[effetto mercato]]</f>
        <v>172356.68976400234</v>
      </c>
    </row>
    <row r="80" spans="1:7">
      <c r="A80" s="4">
        <v>42118</v>
      </c>
      <c r="B80">
        <v>-0.22539999999999999</v>
      </c>
      <c r="C80" s="6">
        <f>AZ[[#This Row],[Variaz]]/100</f>
        <v>-2.2539999999999999E-3</v>
      </c>
      <c r="D80" s="10">
        <f>AUM[[#This Row],[ Etica Azionario ]]</f>
        <v>188830521.47000003</v>
      </c>
      <c r="E80" s="10">
        <f>D79*AZ[[#This Row],[Variazione percentuale]]</f>
        <v>-426717.39409124001</v>
      </c>
      <c r="F80" s="11">
        <f>AZ[[#This Row],[AUM]]-D79</f>
        <v>-485092.58999997377</v>
      </c>
      <c r="G80" s="11">
        <f>AZ[[#This Row],[∆ AUM]]-AZ[[#This Row],[effetto mercato]]</f>
        <v>-58375.19590873376</v>
      </c>
    </row>
    <row r="81" spans="1:7">
      <c r="A81" s="4">
        <v>42121</v>
      </c>
      <c r="B81">
        <v>-6.4500000000000002E-2</v>
      </c>
      <c r="C81" s="6">
        <f>AZ[[#This Row],[Variaz]]/100</f>
        <v>-6.4500000000000007E-4</v>
      </c>
      <c r="D81" s="10">
        <f>AUM[[#This Row],[ Etica Azionario ]]</f>
        <v>188871285.80000001</v>
      </c>
      <c r="E81" s="10">
        <f>D80*AZ[[#This Row],[Variazione percentuale]]</f>
        <v>-121795.68634815003</v>
      </c>
      <c r="F81" s="11">
        <f>AZ[[#This Row],[AUM]]-D80</f>
        <v>40764.329999983311</v>
      </c>
      <c r="G81" s="11">
        <f>AZ[[#This Row],[∆ AUM]]-AZ[[#This Row],[effetto mercato]]</f>
        <v>162560.01634813333</v>
      </c>
    </row>
    <row r="82" spans="1:7">
      <c r="A82" s="4">
        <v>42122</v>
      </c>
      <c r="B82">
        <v>-0.51670000000000005</v>
      </c>
      <c r="C82" s="6">
        <f>AZ[[#This Row],[Variaz]]/100</f>
        <v>-5.1670000000000006E-3</v>
      </c>
      <c r="D82" s="10">
        <f>AUM[[#This Row],[ Etica Azionario ]]</f>
        <v>188489658.84</v>
      </c>
      <c r="E82" s="10">
        <f>D81*AZ[[#This Row],[Variazione percentuale]]</f>
        <v>-975897.93372860015</v>
      </c>
      <c r="F82" s="11">
        <f>AZ[[#This Row],[AUM]]-D81</f>
        <v>-381626.96000000834</v>
      </c>
      <c r="G82" s="11">
        <f>AZ[[#This Row],[∆ AUM]]-AZ[[#This Row],[effetto mercato]]</f>
        <v>594270.97372859181</v>
      </c>
    </row>
    <row r="83" spans="1:7">
      <c r="A83" s="4">
        <v>42123</v>
      </c>
      <c r="B83">
        <v>-1.6555</v>
      </c>
      <c r="C83" s="6">
        <f>AZ[[#This Row],[Variaz]]/100</f>
        <v>-1.6555E-2</v>
      </c>
      <c r="D83" s="10">
        <f>AUM[[#This Row],[ Etica Azionario ]]</f>
        <v>185444245.55000001</v>
      </c>
      <c r="E83" s="10">
        <f>D82*AZ[[#This Row],[Variazione percentuale]]</f>
        <v>-3120446.3020962002</v>
      </c>
      <c r="F83" s="11">
        <f>AZ[[#This Row],[AUM]]-D82</f>
        <v>-3045413.2899999917</v>
      </c>
      <c r="G83" s="11">
        <f>AZ[[#This Row],[∆ AUM]]-AZ[[#This Row],[effetto mercato]]</f>
        <v>75033.01209620852</v>
      </c>
    </row>
    <row r="84" spans="1:7">
      <c r="A84" s="4">
        <v>42124</v>
      </c>
      <c r="B84">
        <v>-1.2213000000000001</v>
      </c>
      <c r="C84" s="6">
        <f>AZ[[#This Row],[Variaz]]/100</f>
        <v>-1.2213E-2</v>
      </c>
      <c r="D84" s="10">
        <f>AUM[[#This Row],[ Etica Azionario ]]</f>
        <v>183316105.84999999</v>
      </c>
      <c r="E84" s="10">
        <f>D83*AZ[[#This Row],[Variazione percentuale]]</f>
        <v>-2264830.5709021501</v>
      </c>
      <c r="F84" s="11">
        <f>AZ[[#This Row],[AUM]]-D83</f>
        <v>-2128139.7000000179</v>
      </c>
      <c r="G84" s="11">
        <f>AZ[[#This Row],[∆ AUM]]-AZ[[#This Row],[effetto mercato]]</f>
        <v>136690.87090213224</v>
      </c>
    </row>
    <row r="85" spans="1:7">
      <c r="A85" s="4">
        <v>42128</v>
      </c>
      <c r="B85">
        <v>0.62380000000000002</v>
      </c>
      <c r="C85" s="6">
        <f>AZ[[#This Row],[Variaz]]/100</f>
        <v>6.2380000000000005E-3</v>
      </c>
      <c r="D85" s="10">
        <f>AUM[[#This Row],[ Etica Azionario ]]</f>
        <v>184842402.15000001</v>
      </c>
      <c r="E85" s="10">
        <f>D84*AZ[[#This Row],[Variazione percentuale]]</f>
        <v>1143525.8682923</v>
      </c>
      <c r="F85" s="11">
        <f>AZ[[#This Row],[AUM]]-D84</f>
        <v>1526296.3000000119</v>
      </c>
      <c r="G85" s="11">
        <f>AZ[[#This Row],[∆ AUM]]-AZ[[#This Row],[effetto mercato]]</f>
        <v>382770.43170771189</v>
      </c>
    </row>
    <row r="86" spans="1:7">
      <c r="A86" s="4">
        <v>42129</v>
      </c>
      <c r="B86">
        <v>-1.0073000000000001</v>
      </c>
      <c r="C86" s="6">
        <f>AZ[[#This Row],[Variaz]]/100</f>
        <v>-1.0073E-2</v>
      </c>
      <c r="D86" s="10">
        <f>AUM[[#This Row],[ Etica Azionario ]]</f>
        <v>183250284.24000001</v>
      </c>
      <c r="E86" s="10">
        <f>D85*AZ[[#This Row],[Variazione percentuale]]</f>
        <v>-1861917.5168569502</v>
      </c>
      <c r="F86" s="11">
        <f>AZ[[#This Row],[AUM]]-D85</f>
        <v>-1592117.9099999964</v>
      </c>
      <c r="G86" s="11">
        <f>AZ[[#This Row],[∆ AUM]]-AZ[[#This Row],[effetto mercato]]</f>
        <v>269799.60685695382</v>
      </c>
    </row>
    <row r="87" spans="1:7">
      <c r="A87" s="4">
        <v>42130</v>
      </c>
      <c r="B87">
        <v>-0.87219999999999998</v>
      </c>
      <c r="C87" s="6">
        <f>AZ[[#This Row],[Variaz]]/100</f>
        <v>-8.7220000000000006E-3</v>
      </c>
      <c r="D87" s="10">
        <f>AUM[[#This Row],[ Etica Azionario ]]</f>
        <v>182000718.62</v>
      </c>
      <c r="E87" s="10">
        <f>D86*AZ[[#This Row],[Variazione percentuale]]</f>
        <v>-1598308.9791412803</v>
      </c>
      <c r="F87" s="11">
        <f>AZ[[#This Row],[AUM]]-D86</f>
        <v>-1249565.6200000048</v>
      </c>
      <c r="G87" s="11">
        <f>AZ[[#This Row],[∆ AUM]]-AZ[[#This Row],[effetto mercato]]</f>
        <v>348743.35914127552</v>
      </c>
    </row>
    <row r="88" spans="1:7">
      <c r="A88" s="4">
        <v>42131</v>
      </c>
      <c r="B88">
        <v>0.38350000000000001</v>
      </c>
      <c r="C88" s="6">
        <f>AZ[[#This Row],[Variaz]]/100</f>
        <v>3.8349999999999999E-3</v>
      </c>
      <c r="D88" s="10">
        <f>AUM[[#This Row],[ Etica Azionario ]]</f>
        <v>182749195.32999998</v>
      </c>
      <c r="E88" s="10">
        <f>D87*AZ[[#This Row],[Variazione percentuale]]</f>
        <v>697972.75590770005</v>
      </c>
      <c r="F88" s="11">
        <f>AZ[[#This Row],[AUM]]-D87</f>
        <v>748476.70999997854</v>
      </c>
      <c r="G88" s="11">
        <f>AZ[[#This Row],[∆ AUM]]-AZ[[#This Row],[effetto mercato]]</f>
        <v>50503.954092278494</v>
      </c>
    </row>
    <row r="89" spans="1:7">
      <c r="A89" s="4">
        <v>42132</v>
      </c>
      <c r="B89">
        <v>1.8091999999999999</v>
      </c>
      <c r="C89" s="6">
        <f>AZ[[#This Row],[Variaz]]/100</f>
        <v>1.8092E-2</v>
      </c>
      <c r="D89" s="10">
        <f>AUM[[#This Row],[ Etica Azionario ]]</f>
        <v>186064592.18000001</v>
      </c>
      <c r="E89" s="10">
        <f>D88*AZ[[#This Row],[Variazione percentuale]]</f>
        <v>3306298.44191036</v>
      </c>
      <c r="F89" s="11">
        <f>AZ[[#This Row],[AUM]]-D88</f>
        <v>3315396.8500000238</v>
      </c>
      <c r="G89" s="11">
        <f>AZ[[#This Row],[∆ AUM]]-AZ[[#This Row],[effetto mercato]]</f>
        <v>9098.4080896638334</v>
      </c>
    </row>
    <row r="90" spans="1:7">
      <c r="A90" s="4">
        <v>42135</v>
      </c>
      <c r="B90">
        <v>0.64019999999999999</v>
      </c>
      <c r="C90" s="6">
        <f>AZ[[#This Row],[Variaz]]/100</f>
        <v>6.4019999999999997E-3</v>
      </c>
      <c r="D90" s="10">
        <f>AUM[[#This Row],[ Etica Azionario ]]</f>
        <v>187240652.01999998</v>
      </c>
      <c r="E90" s="10">
        <f>D89*AZ[[#This Row],[Variazione percentuale]]</f>
        <v>1191185.5191363599</v>
      </c>
      <c r="F90" s="11">
        <f>AZ[[#This Row],[AUM]]-D89</f>
        <v>1176059.8399999738</v>
      </c>
      <c r="G90" s="11">
        <f>AZ[[#This Row],[∆ AUM]]-AZ[[#This Row],[effetto mercato]]</f>
        <v>-15125.679136386141</v>
      </c>
    </row>
    <row r="91" spans="1:7">
      <c r="A91" s="4">
        <v>42136</v>
      </c>
      <c r="B91">
        <v>-0.92130000000000001</v>
      </c>
      <c r="C91" s="6">
        <f>AZ[[#This Row],[Variaz]]/100</f>
        <v>-9.2130000000000007E-3</v>
      </c>
      <c r="D91" s="10">
        <f>AUM[[#This Row],[ Etica Azionario ]]</f>
        <v>185358150.75999999</v>
      </c>
      <c r="E91" s="10">
        <f>D90*AZ[[#This Row],[Variazione percentuale]]</f>
        <v>-1725048.1270602599</v>
      </c>
      <c r="F91" s="11">
        <f>AZ[[#This Row],[AUM]]-D90</f>
        <v>-1882501.2599999905</v>
      </c>
      <c r="G91" s="11">
        <f>AZ[[#This Row],[∆ AUM]]-AZ[[#This Row],[effetto mercato]]</f>
        <v>-157453.13293973054</v>
      </c>
    </row>
    <row r="92" spans="1:7">
      <c r="A92" s="4">
        <v>42137</v>
      </c>
      <c r="B92">
        <v>-0.52029999999999998</v>
      </c>
      <c r="C92" s="6">
        <f>AZ[[#This Row],[Variaz]]/100</f>
        <v>-5.2030000000000002E-3</v>
      </c>
      <c r="D92" s="10">
        <f>AUM[[#This Row],[ Etica Azionario ]]</f>
        <v>184560169.91000003</v>
      </c>
      <c r="E92" s="10">
        <f>D91*AZ[[#This Row],[Variazione percentuale]]</f>
        <v>-964418.45840428001</v>
      </c>
      <c r="F92" s="11">
        <f>AZ[[#This Row],[AUM]]-D91</f>
        <v>-797980.84999996424</v>
      </c>
      <c r="G92" s="11">
        <f>AZ[[#This Row],[∆ AUM]]-AZ[[#This Row],[effetto mercato]]</f>
        <v>166437.60840431578</v>
      </c>
    </row>
    <row r="93" spans="1:7">
      <c r="A93" s="4">
        <v>42138</v>
      </c>
      <c r="B93">
        <v>0.45619999999999999</v>
      </c>
      <c r="C93" s="6">
        <f>AZ[[#This Row],[Variaz]]/100</f>
        <v>4.5620000000000001E-3</v>
      </c>
      <c r="D93" s="10">
        <f>AUM[[#This Row],[ Etica Azionario ]]</f>
        <v>185322183.22000003</v>
      </c>
      <c r="E93" s="10">
        <f>D92*AZ[[#This Row],[Variazione percentuale]]</f>
        <v>841963.49512942019</v>
      </c>
      <c r="F93" s="11">
        <f>AZ[[#This Row],[AUM]]-D92</f>
        <v>762013.31000000238</v>
      </c>
      <c r="G93" s="11">
        <f>AZ[[#This Row],[∆ AUM]]-AZ[[#This Row],[effetto mercato]]</f>
        <v>-79950.185129417805</v>
      </c>
    </row>
    <row r="94" spans="1:7">
      <c r="A94" s="4">
        <v>42139</v>
      </c>
      <c r="B94">
        <v>-4.4299999999999999E-2</v>
      </c>
      <c r="C94" s="6">
        <f>AZ[[#This Row],[Variaz]]/100</f>
        <v>-4.4299999999999998E-4</v>
      </c>
      <c r="D94" s="10">
        <f>AUM[[#This Row],[ Etica Azionario ]]</f>
        <v>184993460.23000002</v>
      </c>
      <c r="E94" s="10">
        <f>D93*AZ[[#This Row],[Variazione percentuale]]</f>
        <v>-82097.727166460012</v>
      </c>
      <c r="F94" s="11">
        <f>AZ[[#This Row],[AUM]]-D93</f>
        <v>-328722.99000000954</v>
      </c>
      <c r="G94" s="11">
        <f>AZ[[#This Row],[∆ AUM]]-AZ[[#This Row],[effetto mercato]]</f>
        <v>-246625.26283354952</v>
      </c>
    </row>
    <row r="95" spans="1:7">
      <c r="A95" s="4">
        <v>42142</v>
      </c>
      <c r="B95">
        <v>0.58730000000000004</v>
      </c>
      <c r="C95" s="6">
        <f>AZ[[#This Row],[Variaz]]/100</f>
        <v>5.8730000000000006E-3</v>
      </c>
      <c r="D95" s="10">
        <f>AUM[[#This Row],[ Etica Azionario ]]</f>
        <v>186134241.09</v>
      </c>
      <c r="E95" s="10">
        <f>D94*AZ[[#This Row],[Variazione percentuale]]</f>
        <v>1086466.5919307903</v>
      </c>
      <c r="F95" s="11">
        <f>AZ[[#This Row],[AUM]]-D94</f>
        <v>1140780.8599999845</v>
      </c>
      <c r="G95" s="11">
        <f>AZ[[#This Row],[∆ AUM]]-AZ[[#This Row],[effetto mercato]]</f>
        <v>54314.268069194164</v>
      </c>
    </row>
    <row r="96" spans="1:7">
      <c r="A96" s="4">
        <v>42143</v>
      </c>
      <c r="B96">
        <v>1.5203</v>
      </c>
      <c r="C96" s="6">
        <f>AZ[[#This Row],[Variaz]]/100</f>
        <v>1.5203E-2</v>
      </c>
      <c r="D96" s="10">
        <f>AUM[[#This Row],[ Etica Azionario ]]</f>
        <v>189144354.63</v>
      </c>
      <c r="E96" s="10">
        <f>D95*AZ[[#This Row],[Variazione percentuale]]</f>
        <v>2829798.8672912698</v>
      </c>
      <c r="F96" s="11">
        <f>AZ[[#This Row],[AUM]]-D95</f>
        <v>3010113.5399999917</v>
      </c>
      <c r="G96" s="11">
        <f>AZ[[#This Row],[∆ AUM]]-AZ[[#This Row],[effetto mercato]]</f>
        <v>180314.67270872183</v>
      </c>
    </row>
    <row r="97" spans="1:7">
      <c r="A97" s="4">
        <v>42144</v>
      </c>
      <c r="B97">
        <v>0.31469999999999998</v>
      </c>
      <c r="C97" s="6">
        <f>AZ[[#This Row],[Variaz]]/100</f>
        <v>3.1469999999999996E-3</v>
      </c>
      <c r="D97" s="10">
        <f>AUM[[#This Row],[ Etica Azionario ]]</f>
        <v>189807747.29000002</v>
      </c>
      <c r="E97" s="10">
        <f>D96*AZ[[#This Row],[Variazione percentuale]]</f>
        <v>595237.28402060992</v>
      </c>
      <c r="F97" s="11">
        <f>AZ[[#This Row],[AUM]]-D96</f>
        <v>663392.66000002623</v>
      </c>
      <c r="G97" s="11">
        <f>AZ[[#This Row],[∆ AUM]]-AZ[[#This Row],[effetto mercato]]</f>
        <v>68155.375979416305</v>
      </c>
    </row>
    <row r="98" spans="1:7">
      <c r="A98" s="4">
        <v>42145</v>
      </c>
      <c r="B98">
        <v>0.21640000000000001</v>
      </c>
      <c r="C98" s="6">
        <f>AZ[[#This Row],[Variaz]]/100</f>
        <v>2.1640000000000001E-3</v>
      </c>
      <c r="D98" s="10">
        <f>AUM[[#This Row],[ Etica Azionario ]]</f>
        <v>190004936.02999997</v>
      </c>
      <c r="E98" s="10">
        <f>D97*AZ[[#This Row],[Variazione percentuale]]</f>
        <v>410743.96513556008</v>
      </c>
      <c r="F98" s="11">
        <f>AZ[[#This Row],[AUM]]-D97</f>
        <v>197188.73999994993</v>
      </c>
      <c r="G98" s="11">
        <f>AZ[[#This Row],[∆ AUM]]-AZ[[#This Row],[effetto mercato]]</f>
        <v>-213555.22513561015</v>
      </c>
    </row>
    <row r="99" spans="1:7">
      <c r="A99" s="4">
        <v>42146</v>
      </c>
      <c r="B99">
        <v>0.22670000000000001</v>
      </c>
      <c r="C99" s="6">
        <f>AZ[[#This Row],[Variaz]]/100</f>
        <v>2.2669999999999999E-3</v>
      </c>
      <c r="D99" s="10">
        <f>AUM[[#This Row],[ Etica Azionario ]]</f>
        <v>190384346.02999997</v>
      </c>
      <c r="E99" s="10">
        <f>D98*AZ[[#This Row],[Variazione percentuale]]</f>
        <v>430741.18998000992</v>
      </c>
      <c r="F99" s="11">
        <f>AZ[[#This Row],[AUM]]-D98</f>
        <v>379410</v>
      </c>
      <c r="G99" s="11">
        <f>AZ[[#This Row],[∆ AUM]]-AZ[[#This Row],[effetto mercato]]</f>
        <v>-51331.18998000992</v>
      </c>
    </row>
    <row r="100" spans="1:7">
      <c r="A100" s="4">
        <v>42149</v>
      </c>
      <c r="B100">
        <v>-6.4600000000000005E-2</v>
      </c>
      <c r="C100" s="6">
        <f>AZ[[#This Row],[Variaz]]/100</f>
        <v>-6.4600000000000009E-4</v>
      </c>
      <c r="D100" s="10">
        <f>AUM[[#This Row],[ Etica Azionario ]]</f>
        <v>190292387.53</v>
      </c>
      <c r="E100" s="10">
        <f>D99*AZ[[#This Row],[Variazione percentuale]]</f>
        <v>-122988.28753538</v>
      </c>
      <c r="F100" s="11">
        <f>AZ[[#This Row],[AUM]]-D99</f>
        <v>-91958.499999970198</v>
      </c>
      <c r="G100" s="11">
        <f>AZ[[#This Row],[∆ AUM]]-AZ[[#This Row],[effetto mercato]]</f>
        <v>31029.787535409807</v>
      </c>
    </row>
    <row r="101" spans="1:7">
      <c r="A101" s="4">
        <v>42150</v>
      </c>
      <c r="B101">
        <v>-7.5399999999999995E-2</v>
      </c>
      <c r="C101" s="6">
        <f>AZ[[#This Row],[Variaz]]/100</f>
        <v>-7.539999999999999E-4</v>
      </c>
      <c r="D101" s="10">
        <f>AUM[[#This Row],[ Etica Azionario ]]</f>
        <v>190308122.08000001</v>
      </c>
      <c r="E101" s="10">
        <f>D100*AZ[[#This Row],[Variazione percentuale]]</f>
        <v>-143480.46019761998</v>
      </c>
      <c r="F101" s="11">
        <f>AZ[[#This Row],[AUM]]-D100</f>
        <v>15734.550000011921</v>
      </c>
      <c r="G101" s="11">
        <f>AZ[[#This Row],[∆ AUM]]-AZ[[#This Row],[effetto mercato]]</f>
        <v>159215.0101976319</v>
      </c>
    </row>
    <row r="102" spans="1:7">
      <c r="A102" s="4">
        <v>42151</v>
      </c>
      <c r="B102">
        <v>0.88439999999999996</v>
      </c>
      <c r="C102" s="6">
        <f>AZ[[#This Row],[Variaz]]/100</f>
        <v>8.8439999999999994E-3</v>
      </c>
      <c r="D102" s="10">
        <f>AUM[[#This Row],[ Etica Azionario ]]</f>
        <v>191335482.05000001</v>
      </c>
      <c r="E102" s="10">
        <f>D101*AZ[[#This Row],[Variazione percentuale]]</f>
        <v>1683085.0316755201</v>
      </c>
      <c r="F102" s="11">
        <f>AZ[[#This Row],[AUM]]-D101</f>
        <v>1027359.9699999988</v>
      </c>
      <c r="G102" s="11">
        <f>AZ[[#This Row],[∆ AUM]]-AZ[[#This Row],[effetto mercato]]</f>
        <v>-655725.06167552131</v>
      </c>
    </row>
    <row r="103" spans="1:7">
      <c r="A103" s="4">
        <v>42152</v>
      </c>
      <c r="B103">
        <v>-0.32069999999999999</v>
      </c>
      <c r="C103" s="6">
        <f>AZ[[#This Row],[Variaz]]/100</f>
        <v>-3.2069999999999998E-3</v>
      </c>
      <c r="D103" s="10">
        <f>AUM[[#This Row],[ Etica Azionario ]]</f>
        <v>190074647.20999998</v>
      </c>
      <c r="E103" s="10">
        <f>D102*AZ[[#This Row],[Variazione percentuale]]</f>
        <v>-613612.89093434997</v>
      </c>
      <c r="F103" s="11">
        <f>AZ[[#This Row],[AUM]]-D102</f>
        <v>-1260834.8400000334</v>
      </c>
      <c r="G103" s="11">
        <f>AZ[[#This Row],[∆ AUM]]-AZ[[#This Row],[effetto mercato]]</f>
        <v>-647221.94906568341</v>
      </c>
    </row>
    <row r="104" spans="1:7">
      <c r="A104" s="4">
        <v>42153</v>
      </c>
      <c r="B104">
        <v>-0.94379999999999997</v>
      </c>
      <c r="C104" s="6">
        <f>AZ[[#This Row],[Variaz]]/100</f>
        <v>-9.4380000000000002E-3</v>
      </c>
      <c r="D104" s="10">
        <f>AUM[[#This Row],[ Etica Azionario ]]</f>
        <v>188468824.09999999</v>
      </c>
      <c r="E104" s="10">
        <f>D103*AZ[[#This Row],[Variazione percentuale]]</f>
        <v>-1793924.5203679798</v>
      </c>
      <c r="F104" s="11">
        <f>AZ[[#This Row],[AUM]]-D103</f>
        <v>-1605823.1099999845</v>
      </c>
      <c r="G104" s="11">
        <f>AZ[[#This Row],[∆ AUM]]-AZ[[#This Row],[effetto mercato]]</f>
        <v>188101.41036799527</v>
      </c>
    </row>
    <row r="105" spans="1:7">
      <c r="A105" s="4">
        <v>42156</v>
      </c>
      <c r="B105">
        <v>0.379</v>
      </c>
      <c r="C105" s="6">
        <f>AZ[[#This Row],[Variaz]]/100</f>
        <v>3.79E-3</v>
      </c>
      <c r="D105" s="10">
        <f>AUM[[#This Row],[ Etica Azionario ]]</f>
        <v>189376351.75999999</v>
      </c>
      <c r="E105" s="10">
        <f>D104*AZ[[#This Row],[Variazione percentuale]]</f>
        <v>714296.84333900001</v>
      </c>
      <c r="F105" s="11">
        <f>AZ[[#This Row],[AUM]]-D104</f>
        <v>907527.65999999642</v>
      </c>
      <c r="G105" s="11">
        <f>AZ[[#This Row],[∆ AUM]]-AZ[[#This Row],[effetto mercato]]</f>
        <v>193230.81666099641</v>
      </c>
    </row>
    <row r="106" spans="1:7">
      <c r="A106" s="4">
        <v>42158</v>
      </c>
      <c r="B106">
        <v>-2.1573000000000002</v>
      </c>
      <c r="C106" s="6">
        <f>AZ[[#This Row],[Variaz]]/100</f>
        <v>-2.1573000000000002E-2</v>
      </c>
      <c r="D106" s="10">
        <f>AUM[[#This Row],[ Etica Azionario ]]</f>
        <v>185419125.41</v>
      </c>
      <c r="E106" s="10">
        <f>D105*AZ[[#This Row],[Variazione percentuale]]</f>
        <v>-4085416.0365184802</v>
      </c>
      <c r="F106" s="11">
        <f>AZ[[#This Row],[AUM]]-D105</f>
        <v>-3957226.349999994</v>
      </c>
      <c r="G106" s="11">
        <f>AZ[[#This Row],[∆ AUM]]-AZ[[#This Row],[effetto mercato]]</f>
        <v>128189.68651848612</v>
      </c>
    </row>
    <row r="107" spans="1:7">
      <c r="A107" s="4">
        <v>42159</v>
      </c>
      <c r="B107">
        <v>-0.55120000000000002</v>
      </c>
      <c r="C107" s="6">
        <f>AZ[[#This Row],[Variaz]]/100</f>
        <v>-5.5120000000000004E-3</v>
      </c>
      <c r="D107" s="10">
        <f>AUM[[#This Row],[ Etica Azionario ]]</f>
        <v>184722661</v>
      </c>
      <c r="E107" s="10">
        <f>D106*AZ[[#This Row],[Variazione percentuale]]</f>
        <v>-1022030.2192599201</v>
      </c>
      <c r="F107" s="11">
        <f>AZ[[#This Row],[AUM]]-D106</f>
        <v>-696464.40999999642</v>
      </c>
      <c r="G107" s="11">
        <f>AZ[[#This Row],[∆ AUM]]-AZ[[#This Row],[effetto mercato]]</f>
        <v>325565.80925992364</v>
      </c>
    </row>
    <row r="108" spans="1:7">
      <c r="A108" s="4">
        <v>42160</v>
      </c>
      <c r="B108">
        <v>6.6500000000000004E-2</v>
      </c>
      <c r="C108" s="6">
        <f>AZ[[#This Row],[Variaz]]/100</f>
        <v>6.6500000000000001E-4</v>
      </c>
      <c r="D108" s="10">
        <f>AUM[[#This Row],[ Etica Azionario ]]</f>
        <v>185012080.88</v>
      </c>
      <c r="E108" s="10">
        <f>D107*AZ[[#This Row],[Variazione percentuale]]</f>
        <v>122840.569565</v>
      </c>
      <c r="F108" s="11">
        <f>AZ[[#This Row],[AUM]]-D107</f>
        <v>289419.87999999523</v>
      </c>
      <c r="G108" s="11">
        <f>AZ[[#This Row],[∆ AUM]]-AZ[[#This Row],[effetto mercato]]</f>
        <v>166579.31043499522</v>
      </c>
    </row>
    <row r="109" spans="1:7">
      <c r="A109" s="4">
        <v>42163</v>
      </c>
      <c r="B109">
        <v>-0.9859</v>
      </c>
      <c r="C109" s="6">
        <f>AZ[[#This Row],[Variaz]]/100</f>
        <v>-9.8589999999999997E-3</v>
      </c>
      <c r="D109" s="10">
        <f>AUM[[#This Row],[ Etica Azionario ]]</f>
        <v>183348815.02000001</v>
      </c>
      <c r="E109" s="10">
        <f>D108*AZ[[#This Row],[Variazione percentuale]]</f>
        <v>-1824034.1053959199</v>
      </c>
      <c r="F109" s="11">
        <f>AZ[[#This Row],[AUM]]-D108</f>
        <v>-1663265.8599999845</v>
      </c>
      <c r="G109" s="11">
        <f>AZ[[#This Row],[∆ AUM]]-AZ[[#This Row],[effetto mercato]]</f>
        <v>160768.24539593537</v>
      </c>
    </row>
    <row r="110" spans="1:7">
      <c r="A110" s="4">
        <v>42164</v>
      </c>
      <c r="B110">
        <v>-0.70489999999999997</v>
      </c>
      <c r="C110" s="6">
        <f>AZ[[#This Row],[Variaz]]/100</f>
        <v>-7.0489999999999997E-3</v>
      </c>
      <c r="D110" s="10">
        <f>AUM[[#This Row],[ Etica Azionario ]]</f>
        <v>182161658.38</v>
      </c>
      <c r="E110" s="10">
        <f>D109*AZ[[#This Row],[Variazione percentuale]]</f>
        <v>-1292425.7970759801</v>
      </c>
      <c r="F110" s="11">
        <f>AZ[[#This Row],[AUM]]-D109</f>
        <v>-1187156.6400000155</v>
      </c>
      <c r="G110" s="11">
        <f>AZ[[#This Row],[∆ AUM]]-AZ[[#This Row],[effetto mercato]]</f>
        <v>105269.15707596461</v>
      </c>
    </row>
    <row r="111" spans="1:7">
      <c r="A111" s="4">
        <v>42165</v>
      </c>
      <c r="B111">
        <v>0.8901</v>
      </c>
      <c r="C111" s="6">
        <f>AZ[[#This Row],[Variaz]]/100</f>
        <v>8.9009999999999992E-3</v>
      </c>
      <c r="D111" s="10">
        <f>AUM[[#This Row],[ Etica Azionario ]]</f>
        <v>183992658.18000001</v>
      </c>
      <c r="E111" s="10">
        <f>D110*AZ[[#This Row],[Variazione percentuale]]</f>
        <v>1621420.9212403798</v>
      </c>
      <c r="F111" s="11">
        <f>AZ[[#This Row],[AUM]]-D110</f>
        <v>1830999.8000000119</v>
      </c>
      <c r="G111" s="11">
        <f>AZ[[#This Row],[∆ AUM]]-AZ[[#This Row],[effetto mercato]]</f>
        <v>209578.87875963212</v>
      </c>
    </row>
    <row r="112" spans="1:7">
      <c r="A112" s="4">
        <v>42166</v>
      </c>
      <c r="B112">
        <v>0.8599</v>
      </c>
      <c r="C112" s="6">
        <f>AZ[[#This Row],[Variaz]]/100</f>
        <v>8.5990000000000007E-3</v>
      </c>
      <c r="D112" s="10">
        <f>AUM[[#This Row],[ Etica Azionario ]]</f>
        <v>185711651.64999998</v>
      </c>
      <c r="E112" s="10">
        <f>D111*AZ[[#This Row],[Variazione percentuale]]</f>
        <v>1582152.8676898202</v>
      </c>
      <c r="F112" s="11">
        <f>AZ[[#This Row],[AUM]]-D111</f>
        <v>1718993.469999969</v>
      </c>
      <c r="G112" s="11">
        <f>AZ[[#This Row],[∆ AUM]]-AZ[[#This Row],[effetto mercato]]</f>
        <v>136840.60231014877</v>
      </c>
    </row>
    <row r="113" spans="1:7">
      <c r="A113" s="4">
        <v>42167</v>
      </c>
      <c r="B113">
        <v>-0.64219999999999999</v>
      </c>
      <c r="C113" s="6">
        <f>AZ[[#This Row],[Variaz]]/100</f>
        <v>-6.4219999999999998E-3</v>
      </c>
      <c r="D113" s="10">
        <f>AUM[[#This Row],[ Etica Azionario ]]</f>
        <v>186897156.39999998</v>
      </c>
      <c r="E113" s="10">
        <f>D112*AZ[[#This Row],[Variazione percentuale]]</f>
        <v>-1192640.2268962997</v>
      </c>
      <c r="F113" s="11">
        <f>AZ[[#This Row],[AUM]]-D112</f>
        <v>1185504.75</v>
      </c>
      <c r="G113" s="11">
        <f>AZ[[#This Row],[∆ AUM]]-AZ[[#This Row],[effetto mercato]]</f>
        <v>2378144.9768963</v>
      </c>
    </row>
    <row r="114" spans="1:7">
      <c r="A114" s="4">
        <v>42170</v>
      </c>
      <c r="B114">
        <v>-0.67979999999999996</v>
      </c>
      <c r="C114" s="6">
        <f>AZ[[#This Row],[Variaz]]/100</f>
        <v>-6.7979999999999994E-3</v>
      </c>
      <c r="D114" s="10">
        <f>AUM[[#This Row],[ Etica Azionario ]]</f>
        <v>186120443.76000002</v>
      </c>
      <c r="E114" s="10">
        <f>D113*AZ[[#This Row],[Variazione percentuale]]</f>
        <v>-1270526.8692071997</v>
      </c>
      <c r="F114" s="11">
        <f>AZ[[#This Row],[AUM]]-D113</f>
        <v>-776712.63999995589</v>
      </c>
      <c r="G114" s="11">
        <f>AZ[[#This Row],[∆ AUM]]-AZ[[#This Row],[effetto mercato]]</f>
        <v>493814.22920724377</v>
      </c>
    </row>
    <row r="115" spans="1:7">
      <c r="A115" s="4">
        <v>42171</v>
      </c>
      <c r="B115">
        <v>0.49370000000000003</v>
      </c>
      <c r="C115" s="6">
        <f>AZ[[#This Row],[Variaz]]/100</f>
        <v>4.9370000000000004E-3</v>
      </c>
      <c r="D115" s="10">
        <f>AUM[[#This Row],[ Etica Azionario ]]</f>
        <v>187072343.95999998</v>
      </c>
      <c r="E115" s="10">
        <f>D114*AZ[[#This Row],[Variazione percentuale]]</f>
        <v>918876.63084312016</v>
      </c>
      <c r="F115" s="11">
        <f>AZ[[#This Row],[AUM]]-D114</f>
        <v>951900.19999995828</v>
      </c>
      <c r="G115" s="11">
        <f>AZ[[#This Row],[∆ AUM]]-AZ[[#This Row],[effetto mercato]]</f>
        <v>33023.569156838115</v>
      </c>
    </row>
    <row r="116" spans="1:7">
      <c r="A116" s="4">
        <v>42172</v>
      </c>
      <c r="B116">
        <v>-0.1898</v>
      </c>
      <c r="C116" s="6">
        <f>AZ[[#This Row],[Variaz]]/100</f>
        <v>-1.8979999999999999E-3</v>
      </c>
      <c r="D116" s="10">
        <f>AUM[[#This Row],[ Etica Azionario ]]</f>
        <v>186617412.68000001</v>
      </c>
      <c r="E116" s="10">
        <f>D115*AZ[[#This Row],[Variazione percentuale]]</f>
        <v>-355063.30883607996</v>
      </c>
      <c r="F116" s="11">
        <f>AZ[[#This Row],[AUM]]-D115</f>
        <v>-454931.27999997139</v>
      </c>
      <c r="G116" s="11">
        <f>AZ[[#This Row],[∆ AUM]]-AZ[[#This Row],[effetto mercato]]</f>
        <v>-99867.97116389143</v>
      </c>
    </row>
    <row r="117" spans="1:7">
      <c r="A117" s="4">
        <v>42173</v>
      </c>
      <c r="B117">
        <v>-0.2014</v>
      </c>
      <c r="C117" s="6">
        <f>AZ[[#This Row],[Variaz]]/100</f>
        <v>-2.0140000000000002E-3</v>
      </c>
      <c r="D117" s="10">
        <f>AUM[[#This Row],[ Etica Azionario ]]</f>
        <v>186126496.85999998</v>
      </c>
      <c r="E117" s="10">
        <f>D116*AZ[[#This Row],[Variazione percentuale]]</f>
        <v>-375847.46913752006</v>
      </c>
      <c r="F117" s="11">
        <f>AZ[[#This Row],[AUM]]-D116</f>
        <v>-490915.82000002265</v>
      </c>
      <c r="G117" s="11">
        <f>AZ[[#This Row],[∆ AUM]]-AZ[[#This Row],[effetto mercato]]</f>
        <v>-115068.35086250259</v>
      </c>
    </row>
    <row r="118" spans="1:7">
      <c r="A118" s="4">
        <v>42174</v>
      </c>
      <c r="B118">
        <v>0.50439999999999996</v>
      </c>
      <c r="C118" s="6">
        <f>AZ[[#This Row],[Variaz]]/100</f>
        <v>5.0439999999999999E-3</v>
      </c>
      <c r="D118" s="10">
        <f>AUM[[#This Row],[ Etica Azionario ]]</f>
        <v>187103462.13000003</v>
      </c>
      <c r="E118" s="10">
        <f>D117*AZ[[#This Row],[Variazione percentuale]]</f>
        <v>938822.05016183993</v>
      </c>
      <c r="F118" s="11">
        <f>AZ[[#This Row],[AUM]]-D117</f>
        <v>976965.27000004053</v>
      </c>
      <c r="G118" s="11">
        <f>AZ[[#This Row],[∆ AUM]]-AZ[[#This Row],[effetto mercato]]</f>
        <v>38143.219838200603</v>
      </c>
    </row>
    <row r="119" spans="1:7">
      <c r="A119" s="4">
        <v>42177</v>
      </c>
      <c r="B119">
        <v>0.79190000000000005</v>
      </c>
      <c r="C119" s="6">
        <f>AZ[[#This Row],[Variaz]]/100</f>
        <v>7.9190000000000007E-3</v>
      </c>
      <c r="D119" s="10">
        <f>AUM[[#This Row],[ Etica Azionario ]]</f>
        <v>188647321.37</v>
      </c>
      <c r="E119" s="10">
        <f>D118*AZ[[#This Row],[Variazione percentuale]]</f>
        <v>1481672.3166074704</v>
      </c>
      <c r="F119" s="11">
        <f>AZ[[#This Row],[AUM]]-D118</f>
        <v>1543859.2399999797</v>
      </c>
      <c r="G119" s="11">
        <f>AZ[[#This Row],[∆ AUM]]-AZ[[#This Row],[effetto mercato]]</f>
        <v>62186.923392509343</v>
      </c>
    </row>
    <row r="120" spans="1:7">
      <c r="A120" s="4">
        <v>42178</v>
      </c>
      <c r="B120">
        <v>1.6709000000000001</v>
      </c>
      <c r="C120" s="6">
        <f>AZ[[#This Row],[Variaz]]/100</f>
        <v>1.6709000000000002E-2</v>
      </c>
      <c r="D120" s="10">
        <f>AUM[[#This Row],[ Etica Azionario ]]</f>
        <v>191719563.22999999</v>
      </c>
      <c r="E120" s="10">
        <f>D119*AZ[[#This Row],[Variazione percentuale]]</f>
        <v>3152108.0927713304</v>
      </c>
      <c r="F120" s="11">
        <f>AZ[[#This Row],[AUM]]-D119</f>
        <v>3072241.8599999845</v>
      </c>
      <c r="G120" s="11">
        <f>AZ[[#This Row],[∆ AUM]]-AZ[[#This Row],[effetto mercato]]</f>
        <v>-79866.23277134588</v>
      </c>
    </row>
    <row r="121" spans="1:7">
      <c r="A121" s="4">
        <v>42179</v>
      </c>
      <c r="B121">
        <v>-0.59860000000000002</v>
      </c>
      <c r="C121" s="6">
        <f>AZ[[#This Row],[Variaz]]/100</f>
        <v>-5.986E-3</v>
      </c>
      <c r="D121" s="10">
        <f>AUM[[#This Row],[ Etica Azionario ]]</f>
        <v>190842215.56999999</v>
      </c>
      <c r="E121" s="10">
        <f>D120*AZ[[#This Row],[Variazione percentuale]]</f>
        <v>-1147633.30549478</v>
      </c>
      <c r="F121" s="11">
        <f>AZ[[#This Row],[AUM]]-D120</f>
        <v>-877347.65999999642</v>
      </c>
      <c r="G121" s="11">
        <f>AZ[[#This Row],[∆ AUM]]-AZ[[#This Row],[effetto mercato]]</f>
        <v>270285.64549478353</v>
      </c>
    </row>
    <row r="122" spans="1:7">
      <c r="A122" s="4">
        <v>42180</v>
      </c>
      <c r="B122">
        <v>-0.15329999999999999</v>
      </c>
      <c r="C122" s="6">
        <f>AZ[[#This Row],[Variaz]]/100</f>
        <v>-1.5329999999999999E-3</v>
      </c>
      <c r="D122" s="10">
        <f>AUM[[#This Row],[ Etica Azionario ]]</f>
        <v>190669705.11000001</v>
      </c>
      <c r="E122" s="10">
        <f>D121*AZ[[#This Row],[Variazione percentuale]]</f>
        <v>-292561.11646880995</v>
      </c>
      <c r="F122" s="11">
        <f>AZ[[#This Row],[AUM]]-D121</f>
        <v>-172510.45999997854</v>
      </c>
      <c r="G122" s="11">
        <f>AZ[[#This Row],[∆ AUM]]-AZ[[#This Row],[effetto mercato]]</f>
        <v>120050.65646883141</v>
      </c>
    </row>
    <row r="123" spans="1:7">
      <c r="A123" s="4">
        <v>42181</v>
      </c>
      <c r="B123">
        <v>0.2412</v>
      </c>
      <c r="C123" s="6">
        <f>AZ[[#This Row],[Variaz]]/100</f>
        <v>2.4120000000000001E-3</v>
      </c>
      <c r="D123" s="10">
        <f>AUM[[#This Row],[ Etica Azionario ]]</f>
        <v>193623789.64000002</v>
      </c>
      <c r="E123" s="10">
        <f>D122*AZ[[#This Row],[Variazione percentuale]]</f>
        <v>459895.32872532005</v>
      </c>
      <c r="F123" s="11">
        <f>AZ[[#This Row],[AUM]]-D122</f>
        <v>2954084.5300000012</v>
      </c>
      <c r="G123" s="11">
        <f>AZ[[#This Row],[∆ AUM]]-AZ[[#This Row],[effetto mercato]]</f>
        <v>2494189.2012746809</v>
      </c>
    </row>
    <row r="124" spans="1:7">
      <c r="A124" s="4">
        <v>42184</v>
      </c>
      <c r="B124">
        <v>-2.2536</v>
      </c>
      <c r="C124" s="6">
        <f>AZ[[#This Row],[Variaz]]/100</f>
        <v>-2.2536E-2</v>
      </c>
      <c r="D124" s="10">
        <f>AUM[[#This Row],[ Etica Azionario ]]</f>
        <v>189391986.16999999</v>
      </c>
      <c r="E124" s="10">
        <f>D123*AZ[[#This Row],[Variazione percentuale]]</f>
        <v>-4363505.7233270407</v>
      </c>
      <c r="F124" s="11">
        <f>AZ[[#This Row],[AUM]]-D123</f>
        <v>-4231803.4700000286</v>
      </c>
      <c r="G124" s="11">
        <f>AZ[[#This Row],[∆ AUM]]-AZ[[#This Row],[effetto mercato]]</f>
        <v>131702.25332701206</v>
      </c>
    </row>
    <row r="125" spans="1:7">
      <c r="A125" s="4">
        <v>42185</v>
      </c>
      <c r="B125">
        <v>-0.42530000000000001</v>
      </c>
      <c r="C125" s="6">
        <f>AZ[[#This Row],[Variaz]]/100</f>
        <v>-4.2529999999999998E-3</v>
      </c>
      <c r="D125" s="10">
        <f>AUM[[#This Row],[ Etica Azionario ]]</f>
        <v>188689156.78000003</v>
      </c>
      <c r="E125" s="10">
        <f>D124*AZ[[#This Row],[Variazione percentuale]]</f>
        <v>-805484.11718100996</v>
      </c>
      <c r="F125" s="11">
        <f>AZ[[#This Row],[AUM]]-D124</f>
        <v>-702829.38999995589</v>
      </c>
      <c r="G125" s="11">
        <f>AZ[[#This Row],[∆ AUM]]-AZ[[#This Row],[effetto mercato]]</f>
        <v>102654.72718105407</v>
      </c>
    </row>
    <row r="126" spans="1:7">
      <c r="A126" s="4">
        <v>42186</v>
      </c>
      <c r="B126">
        <v>0.98909999999999998</v>
      </c>
      <c r="C126" s="6">
        <f>AZ[[#This Row],[Variaz]]/100</f>
        <v>9.8910000000000005E-3</v>
      </c>
      <c r="D126" s="10">
        <f>AUM[[#This Row],[ Etica Azionario ]]</f>
        <v>189429064.99000001</v>
      </c>
      <c r="E126" s="10">
        <f>D125*AZ[[#This Row],[Variazione percentuale]]</f>
        <v>1866324.4497109803</v>
      </c>
      <c r="F126" s="11">
        <f>AZ[[#This Row],[AUM]]-D125</f>
        <v>739908.20999997854</v>
      </c>
      <c r="G126" s="11">
        <f>AZ[[#This Row],[∆ AUM]]-AZ[[#This Row],[effetto mercato]]</f>
        <v>-1126416.2397110017</v>
      </c>
    </row>
    <row r="127" spans="1:7">
      <c r="A127" s="4">
        <v>42187</v>
      </c>
      <c r="B127">
        <v>-0.12239999999999999</v>
      </c>
      <c r="C127" s="6">
        <f>AZ[[#This Row],[Variaz]]/100</f>
        <v>-1.224E-3</v>
      </c>
      <c r="D127" s="10">
        <f>AUM[[#This Row],[ Etica Azionario ]]</f>
        <v>188928316.37</v>
      </c>
      <c r="E127" s="10">
        <f>D126*AZ[[#This Row],[Variazione percentuale]]</f>
        <v>-231861.17554776001</v>
      </c>
      <c r="F127" s="11">
        <f>AZ[[#This Row],[AUM]]-D126</f>
        <v>-500748.62000000477</v>
      </c>
      <c r="G127" s="11">
        <f>AZ[[#This Row],[∆ AUM]]-AZ[[#This Row],[effetto mercato]]</f>
        <v>-268887.44445224479</v>
      </c>
    </row>
    <row r="128" spans="1:7">
      <c r="A128" s="4">
        <v>42188</v>
      </c>
      <c r="B128">
        <v>-0.1114</v>
      </c>
      <c r="C128" s="6">
        <f>AZ[[#This Row],[Variaz]]/100</f>
        <v>-1.114E-3</v>
      </c>
      <c r="D128" s="10">
        <f>AUM[[#This Row],[ Etica Azionario ]]</f>
        <v>188999586.55000001</v>
      </c>
      <c r="E128" s="10">
        <f>D127*AZ[[#This Row],[Variazione percentuale]]</f>
        <v>-210466.14443618001</v>
      </c>
      <c r="F128" s="11">
        <f>AZ[[#This Row],[AUM]]-D127</f>
        <v>71270.180000007153</v>
      </c>
      <c r="G128" s="11">
        <f>AZ[[#This Row],[∆ AUM]]-AZ[[#This Row],[effetto mercato]]</f>
        <v>281736.32443618716</v>
      </c>
    </row>
    <row r="129" spans="1:7">
      <c r="A129" s="4">
        <v>42191</v>
      </c>
      <c r="B129">
        <v>-0.73629999999999995</v>
      </c>
      <c r="C129" s="6">
        <f>AZ[[#This Row],[Variaz]]/100</f>
        <v>-7.3629999999999998E-3</v>
      </c>
      <c r="D129" s="10">
        <f>AUM[[#This Row],[ Etica Azionario ]]</f>
        <v>187494808.13999999</v>
      </c>
      <c r="E129" s="10">
        <f>D128*AZ[[#This Row],[Variazione percentuale]]</f>
        <v>-1391603.9557676502</v>
      </c>
      <c r="F129" s="11">
        <f>AZ[[#This Row],[AUM]]-D128</f>
        <v>-1504778.4100000262</v>
      </c>
      <c r="G129" s="11">
        <f>AZ[[#This Row],[∆ AUM]]-AZ[[#This Row],[effetto mercato]]</f>
        <v>-113174.45423237607</v>
      </c>
    </row>
    <row r="130" spans="1:7">
      <c r="A130" s="4">
        <v>42192</v>
      </c>
      <c r="B130">
        <v>0.35959999999999998</v>
      </c>
      <c r="C130" s="6">
        <f>AZ[[#This Row],[Variaz]]/100</f>
        <v>3.5959999999999998E-3</v>
      </c>
      <c r="D130" s="10">
        <f>AUM[[#This Row],[ Etica Azionario ]]</f>
        <v>188039546.5</v>
      </c>
      <c r="E130" s="10">
        <f>D129*AZ[[#This Row],[Variazione percentuale]]</f>
        <v>674231.33007143997</v>
      </c>
      <c r="F130" s="11">
        <f>AZ[[#This Row],[AUM]]-D129</f>
        <v>544738.36000001431</v>
      </c>
      <c r="G130" s="11">
        <f>AZ[[#This Row],[∆ AUM]]-AZ[[#This Row],[effetto mercato]]</f>
        <v>-129492.97007142566</v>
      </c>
    </row>
    <row r="131" spans="1:7">
      <c r="A131" s="4">
        <v>42193</v>
      </c>
      <c r="B131">
        <v>-1.4221999999999999</v>
      </c>
      <c r="C131" s="6">
        <f>AZ[[#This Row],[Variaz]]/100</f>
        <v>-1.4221999999999999E-2</v>
      </c>
      <c r="D131" s="10">
        <f>AUM[[#This Row],[ Etica Azionario ]]</f>
        <v>185321184.44</v>
      </c>
      <c r="E131" s="10">
        <f>D130*AZ[[#This Row],[Variazione percentuale]]</f>
        <v>-2674298.4303229996</v>
      </c>
      <c r="F131" s="11">
        <f>AZ[[#This Row],[AUM]]-D130</f>
        <v>-2718362.0600000024</v>
      </c>
      <c r="G131" s="11">
        <f>AZ[[#This Row],[∆ AUM]]-AZ[[#This Row],[effetto mercato]]</f>
        <v>-44063.629677002784</v>
      </c>
    </row>
    <row r="132" spans="1:7">
      <c r="A132" s="4">
        <v>42194</v>
      </c>
      <c r="B132">
        <v>0.87470000000000003</v>
      </c>
      <c r="C132" s="6">
        <f>AZ[[#This Row],[Variaz]]/100</f>
        <v>8.7469999999999996E-3</v>
      </c>
      <c r="D132" s="10">
        <f>AUM[[#This Row],[ Etica Azionario ]]</f>
        <v>186837403.33999997</v>
      </c>
      <c r="E132" s="10">
        <f>D131*AZ[[#This Row],[Variazione percentuale]]</f>
        <v>1621004.4002966799</v>
      </c>
      <c r="F132" s="11">
        <f>AZ[[#This Row],[AUM]]-D131</f>
        <v>1516218.8999999762</v>
      </c>
      <c r="G132" s="11">
        <f>AZ[[#This Row],[∆ AUM]]-AZ[[#This Row],[effetto mercato]]</f>
        <v>-104785.50029670377</v>
      </c>
    </row>
    <row r="133" spans="1:7">
      <c r="A133" s="4">
        <v>42195</v>
      </c>
      <c r="B133">
        <v>0.5968</v>
      </c>
      <c r="C133" s="6">
        <f>AZ[[#This Row],[Variaz]]/100</f>
        <v>5.9680000000000002E-3</v>
      </c>
      <c r="D133" s="10">
        <f>AUM[[#This Row],[ Etica Azionario ]]</f>
        <v>188089283.79000002</v>
      </c>
      <c r="E133" s="10">
        <f>D132*AZ[[#This Row],[Variazione percentuale]]</f>
        <v>1115045.6231331199</v>
      </c>
      <c r="F133" s="11">
        <f>AZ[[#This Row],[AUM]]-D132</f>
        <v>1251880.4500000477</v>
      </c>
      <c r="G133" s="11">
        <f>AZ[[#This Row],[∆ AUM]]-AZ[[#This Row],[effetto mercato]]</f>
        <v>136834.82686692779</v>
      </c>
    </row>
    <row r="134" spans="1:7">
      <c r="A134" s="4">
        <v>42198</v>
      </c>
      <c r="B134">
        <v>1.9925999999999999</v>
      </c>
      <c r="C134" s="6">
        <f>AZ[[#This Row],[Variaz]]/100</f>
        <v>1.9925999999999999E-2</v>
      </c>
      <c r="D134" s="10">
        <f>AUM[[#This Row],[ Etica Azionario ]]</f>
        <v>191828231.69</v>
      </c>
      <c r="E134" s="10">
        <f>D133*AZ[[#This Row],[Variazione percentuale]]</f>
        <v>3747867.0687995404</v>
      </c>
      <c r="F134" s="11">
        <f>AZ[[#This Row],[AUM]]-D133</f>
        <v>3738947.8999999762</v>
      </c>
      <c r="G134" s="11">
        <f>AZ[[#This Row],[∆ AUM]]-AZ[[#This Row],[effetto mercato]]</f>
        <v>-8919.1687995642424</v>
      </c>
    </row>
    <row r="135" spans="1:7">
      <c r="A135" s="4">
        <v>42199</v>
      </c>
      <c r="B135">
        <v>0.42799999999999999</v>
      </c>
      <c r="C135" s="6">
        <f>AZ[[#This Row],[Variaz]]/100</f>
        <v>4.28E-3</v>
      </c>
      <c r="D135" s="10">
        <f>AUM[[#This Row],[ Etica Azionario ]]</f>
        <v>192792618.42000002</v>
      </c>
      <c r="E135" s="10">
        <f>D134*AZ[[#This Row],[Variazione percentuale]]</f>
        <v>821024.83163319994</v>
      </c>
      <c r="F135" s="11">
        <f>AZ[[#This Row],[AUM]]-D134</f>
        <v>964386.73000001907</v>
      </c>
      <c r="G135" s="11">
        <f>AZ[[#This Row],[∆ AUM]]-AZ[[#This Row],[effetto mercato]]</f>
        <v>143361.89836681914</v>
      </c>
    </row>
    <row r="136" spans="1:7">
      <c r="A136" s="4">
        <v>42200</v>
      </c>
      <c r="B136">
        <v>0.21859999999999999</v>
      </c>
      <c r="C136" s="6">
        <f>AZ[[#This Row],[Variaz]]/100</f>
        <v>2.186E-3</v>
      </c>
      <c r="D136" s="10">
        <f>AUM[[#This Row],[ Etica Azionario ]]</f>
        <v>193383136.67000002</v>
      </c>
      <c r="E136" s="10">
        <f>D135*AZ[[#This Row],[Variazione percentuale]]</f>
        <v>421444.66386612004</v>
      </c>
      <c r="F136" s="11">
        <f>AZ[[#This Row],[AUM]]-D135</f>
        <v>590518.25</v>
      </c>
      <c r="G136" s="11">
        <f>AZ[[#This Row],[∆ AUM]]-AZ[[#This Row],[effetto mercato]]</f>
        <v>169073.58613387996</v>
      </c>
    </row>
    <row r="137" spans="1:7">
      <c r="A137" s="4">
        <v>42201</v>
      </c>
      <c r="B137">
        <v>0.90510000000000002</v>
      </c>
      <c r="C137" s="6">
        <f>AZ[[#This Row],[Variaz]]/100</f>
        <v>9.051E-3</v>
      </c>
      <c r="D137" s="10">
        <f>AUM[[#This Row],[ Etica Azionario ]]</f>
        <v>195347520.86000001</v>
      </c>
      <c r="E137" s="10">
        <f>D136*AZ[[#This Row],[Variazione percentuale]]</f>
        <v>1750310.7700001702</v>
      </c>
      <c r="F137" s="11">
        <f>AZ[[#This Row],[AUM]]-D136</f>
        <v>1964384.1899999976</v>
      </c>
      <c r="G137" s="11">
        <f>AZ[[#This Row],[∆ AUM]]-AZ[[#This Row],[effetto mercato]]</f>
        <v>214073.4199998274</v>
      </c>
    </row>
    <row r="138" spans="1:7">
      <c r="A138" s="4">
        <v>42202</v>
      </c>
      <c r="B138">
        <v>0.1729</v>
      </c>
      <c r="C138" s="6">
        <f>AZ[[#This Row],[Variaz]]/100</f>
        <v>1.7290000000000001E-3</v>
      </c>
      <c r="D138" s="10">
        <f>AUM[[#This Row],[ Etica Azionario ]]</f>
        <v>195948006.25</v>
      </c>
      <c r="E138" s="10">
        <f>D137*AZ[[#This Row],[Variazione percentuale]]</f>
        <v>337755.86356694001</v>
      </c>
      <c r="F138" s="11">
        <f>AZ[[#This Row],[AUM]]-D137</f>
        <v>600485.38999998569</v>
      </c>
      <c r="G138" s="11">
        <f>AZ[[#This Row],[∆ AUM]]-AZ[[#This Row],[effetto mercato]]</f>
        <v>262729.52643304568</v>
      </c>
    </row>
    <row r="139" spans="1:7">
      <c r="A139" s="4">
        <v>42205</v>
      </c>
      <c r="B139">
        <v>1.0800000000000001E-2</v>
      </c>
      <c r="C139" s="6">
        <f>AZ[[#This Row],[Variaz]]/100</f>
        <v>1.0800000000000001E-4</v>
      </c>
      <c r="D139" s="10">
        <f>AUM[[#This Row],[ Etica Azionario ]]</f>
        <v>196232549.33000001</v>
      </c>
      <c r="E139" s="10">
        <f>D138*AZ[[#This Row],[Variazione percentuale]]</f>
        <v>21162.384675000001</v>
      </c>
      <c r="F139" s="11">
        <f>AZ[[#This Row],[AUM]]-D138</f>
        <v>284543.08000001311</v>
      </c>
      <c r="G139" s="11">
        <f>AZ[[#This Row],[∆ AUM]]-AZ[[#This Row],[effetto mercato]]</f>
        <v>263380.69532501313</v>
      </c>
    </row>
    <row r="140" spans="1:7">
      <c r="A140" s="4">
        <v>42206</v>
      </c>
      <c r="B140">
        <v>-0.69040000000000001</v>
      </c>
      <c r="C140" s="6">
        <f>AZ[[#This Row],[Variaz]]/100</f>
        <v>-6.9040000000000004E-3</v>
      </c>
      <c r="D140" s="10">
        <f>AUM[[#This Row],[ Etica Azionario ]]</f>
        <v>194997982.97</v>
      </c>
      <c r="E140" s="10">
        <f>D139*AZ[[#This Row],[Variazione percentuale]]</f>
        <v>-1354789.5205743201</v>
      </c>
      <c r="F140" s="11">
        <f>AZ[[#This Row],[AUM]]-D139</f>
        <v>-1234566.3600000143</v>
      </c>
      <c r="G140" s="11">
        <f>AZ[[#This Row],[∆ AUM]]-AZ[[#This Row],[effetto mercato]]</f>
        <v>120223.1605743058</v>
      </c>
    </row>
    <row r="141" spans="1:7">
      <c r="A141" s="4">
        <v>42207</v>
      </c>
      <c r="B141">
        <v>0</v>
      </c>
      <c r="C141" s="6">
        <f>AZ[[#This Row],[Variaz]]/100</f>
        <v>0</v>
      </c>
      <c r="D141" s="10">
        <f>AUM[[#This Row],[ Etica Azionario ]]</f>
        <v>195219495.29000002</v>
      </c>
      <c r="E141" s="10">
        <f>D140*AZ[[#This Row],[Variazione percentuale]]</f>
        <v>0</v>
      </c>
      <c r="F141" s="11">
        <f>AZ[[#This Row],[AUM]]-D140</f>
        <v>221512.32000002265</v>
      </c>
      <c r="G141" s="11">
        <f>AZ[[#This Row],[∆ AUM]]-AZ[[#This Row],[effetto mercato]]</f>
        <v>221512.32000002265</v>
      </c>
    </row>
    <row r="142" spans="1:7">
      <c r="A142" s="4">
        <v>42208</v>
      </c>
      <c r="B142">
        <v>-0.89070000000000005</v>
      </c>
      <c r="C142" s="6">
        <f>AZ[[#This Row],[Variaz]]/100</f>
        <v>-8.907E-3</v>
      </c>
      <c r="D142" s="10">
        <f>AUM[[#This Row],[ Etica Azionario ]]</f>
        <v>193656907</v>
      </c>
      <c r="E142" s="10">
        <f>D141*AZ[[#This Row],[Variazione percentuale]]</f>
        <v>-1738820.0445480302</v>
      </c>
      <c r="F142" s="11">
        <f>AZ[[#This Row],[AUM]]-D141</f>
        <v>-1562588.2900000215</v>
      </c>
      <c r="G142" s="11">
        <f>AZ[[#This Row],[∆ AUM]]-AZ[[#This Row],[effetto mercato]]</f>
        <v>176231.75454800879</v>
      </c>
    </row>
    <row r="143" spans="1:7">
      <c r="A143" s="4">
        <v>42209</v>
      </c>
      <c r="B143">
        <v>-0.58089999999999997</v>
      </c>
      <c r="C143" s="6">
        <f>AZ[[#This Row],[Variaz]]/100</f>
        <v>-5.8089999999999999E-3</v>
      </c>
      <c r="D143" s="10">
        <f>AUM[[#This Row],[ Etica Azionario ]]</f>
        <v>192387764.72</v>
      </c>
      <c r="E143" s="10">
        <f>D142*AZ[[#This Row],[Variazione percentuale]]</f>
        <v>-1124952.9727630001</v>
      </c>
      <c r="F143" s="11">
        <f>AZ[[#This Row],[AUM]]-D142</f>
        <v>-1269142.2800000012</v>
      </c>
      <c r="G143" s="11">
        <f>AZ[[#This Row],[∆ AUM]]-AZ[[#This Row],[effetto mercato]]</f>
        <v>-144189.30723700114</v>
      </c>
    </row>
    <row r="144" spans="1:7">
      <c r="A144" s="4">
        <v>42212</v>
      </c>
      <c r="B144">
        <v>-1.6206</v>
      </c>
      <c r="C144" s="6">
        <f>AZ[[#This Row],[Variaz]]/100</f>
        <v>-1.6206000000000002E-2</v>
      </c>
      <c r="D144" s="10">
        <f>AUM[[#This Row],[ Etica Azionario ]]</f>
        <v>189412171.56</v>
      </c>
      <c r="E144" s="10">
        <f>D143*AZ[[#This Row],[Variazione percentuale]]</f>
        <v>-3117836.1150523205</v>
      </c>
      <c r="F144" s="11">
        <f>AZ[[#This Row],[AUM]]-D143</f>
        <v>-2975593.1599999964</v>
      </c>
      <c r="G144" s="11">
        <f>AZ[[#This Row],[∆ AUM]]-AZ[[#This Row],[effetto mercato]]</f>
        <v>142242.95505232411</v>
      </c>
    </row>
    <row r="145" spans="1:7">
      <c r="A145" s="4">
        <v>42213</v>
      </c>
      <c r="B145">
        <v>0.98609999999999998</v>
      </c>
      <c r="C145" s="6">
        <f>AZ[[#This Row],[Variaz]]/100</f>
        <v>9.861E-3</v>
      </c>
      <c r="D145" s="10">
        <f>AUM[[#This Row],[ Etica Azionario ]]</f>
        <v>191477452.13999999</v>
      </c>
      <c r="E145" s="10">
        <f>D144*AZ[[#This Row],[Variazione percentuale]]</f>
        <v>1867793.4237531601</v>
      </c>
      <c r="F145" s="11">
        <f>AZ[[#This Row],[AUM]]-D144</f>
        <v>2065280.5799999833</v>
      </c>
      <c r="G145" s="11">
        <f>AZ[[#This Row],[∆ AUM]]-AZ[[#This Row],[effetto mercato]]</f>
        <v>197487.15624682326</v>
      </c>
    </row>
    <row r="146" spans="1:7">
      <c r="A146" s="4">
        <v>42214</v>
      </c>
      <c r="B146">
        <v>0.76559999999999995</v>
      </c>
      <c r="C146" s="6">
        <f>AZ[[#This Row],[Variaz]]/100</f>
        <v>7.6559999999999996E-3</v>
      </c>
      <c r="D146" s="10">
        <f>AUM[[#This Row],[ Etica Azionario ]]</f>
        <v>193051964.47999999</v>
      </c>
      <c r="E146" s="10">
        <f>D145*AZ[[#This Row],[Variazione percentuale]]</f>
        <v>1465951.3735838397</v>
      </c>
      <c r="F146" s="11">
        <f>AZ[[#This Row],[AUM]]-D145</f>
        <v>1574512.3400000036</v>
      </c>
      <c r="G146" s="11">
        <f>AZ[[#This Row],[∆ AUM]]-AZ[[#This Row],[effetto mercato]]</f>
        <v>108560.96641616384</v>
      </c>
    </row>
    <row r="147" spans="1:7">
      <c r="A147" s="4">
        <v>42215</v>
      </c>
      <c r="B147">
        <v>0.84789999999999999</v>
      </c>
      <c r="C147" s="6">
        <f>AZ[[#This Row],[Variaz]]/100</f>
        <v>8.4790000000000004E-3</v>
      </c>
      <c r="D147" s="10">
        <f>AUM[[#This Row],[ Etica Azionario ]]</f>
        <v>194827534.72</v>
      </c>
      <c r="E147" s="10">
        <f>D146*AZ[[#This Row],[Variazione percentuale]]</f>
        <v>1636887.6068259201</v>
      </c>
      <c r="F147" s="11">
        <f>AZ[[#This Row],[AUM]]-D146</f>
        <v>1775570.2400000095</v>
      </c>
      <c r="G147" s="11">
        <f>AZ[[#This Row],[∆ AUM]]-AZ[[#This Row],[effetto mercato]]</f>
        <v>138682.63317408948</v>
      </c>
    </row>
    <row r="148" spans="1:7">
      <c r="A148" s="4">
        <v>42216</v>
      </c>
      <c r="B148">
        <v>-0.15290000000000001</v>
      </c>
      <c r="C148" s="6">
        <f>AZ[[#This Row],[Variaz]]/100</f>
        <v>-1.529E-3</v>
      </c>
      <c r="D148" s="10">
        <f>AUM[[#This Row],[ Etica Azionario ]]</f>
        <v>194812491.72</v>
      </c>
      <c r="E148" s="10">
        <f>D147*AZ[[#This Row],[Variazione percentuale]]</f>
        <v>-297891.30058688001</v>
      </c>
      <c r="F148" s="11">
        <f>AZ[[#This Row],[AUM]]-D147</f>
        <v>-15043</v>
      </c>
      <c r="G148" s="11">
        <f>AZ[[#This Row],[∆ AUM]]-AZ[[#This Row],[effetto mercato]]</f>
        <v>282848.30058688001</v>
      </c>
    </row>
    <row r="149" spans="1:7">
      <c r="A149" s="4">
        <v>42219</v>
      </c>
      <c r="B149">
        <v>0.41560000000000002</v>
      </c>
      <c r="C149" s="6">
        <f>AZ[[#This Row],[Variaz]]/100</f>
        <v>4.156E-3</v>
      </c>
      <c r="D149" s="10">
        <f>AUM[[#This Row],[ Etica Azionario ]]</f>
        <v>195418423.80000001</v>
      </c>
      <c r="E149" s="10">
        <f>D148*AZ[[#This Row],[Variazione percentuale]]</f>
        <v>809640.71558832005</v>
      </c>
      <c r="F149" s="11">
        <f>AZ[[#This Row],[AUM]]-D148</f>
        <v>605932.08000001311</v>
      </c>
      <c r="G149" s="11">
        <f>AZ[[#This Row],[∆ AUM]]-AZ[[#This Row],[effetto mercato]]</f>
        <v>-203708.63558830693</v>
      </c>
    </row>
    <row r="150" spans="1:7">
      <c r="A150" s="4">
        <v>42220</v>
      </c>
      <c r="B150">
        <v>0.13070000000000001</v>
      </c>
      <c r="C150" s="6">
        <f>AZ[[#This Row],[Variaz]]/100</f>
        <v>1.307E-3</v>
      </c>
      <c r="D150" s="10">
        <f>AUM[[#This Row],[ Etica Azionario ]]</f>
        <v>195876555.03999999</v>
      </c>
      <c r="E150" s="10">
        <f>D149*AZ[[#This Row],[Variazione percentuale]]</f>
        <v>255411.87990660002</v>
      </c>
      <c r="F150" s="11">
        <f>AZ[[#This Row],[AUM]]-D149</f>
        <v>458131.23999997973</v>
      </c>
      <c r="G150" s="11">
        <f>AZ[[#This Row],[∆ AUM]]-AZ[[#This Row],[effetto mercato]]</f>
        <v>202719.36009337971</v>
      </c>
    </row>
    <row r="151" spans="1:7">
      <c r="A151" s="4">
        <v>42221</v>
      </c>
      <c r="B151">
        <v>1.2507999999999999</v>
      </c>
      <c r="C151" s="6">
        <f>AZ[[#This Row],[Variaz]]/100</f>
        <v>1.2507999999999998E-2</v>
      </c>
      <c r="D151" s="10">
        <f>AUM[[#This Row],[ Etica Azionario ]]</f>
        <v>198602581.56</v>
      </c>
      <c r="E151" s="10">
        <f>D150*AZ[[#This Row],[Variazione percentuale]]</f>
        <v>2450023.9504403197</v>
      </c>
      <c r="F151" s="11">
        <f>AZ[[#This Row],[AUM]]-D150</f>
        <v>2726026.5200000107</v>
      </c>
      <c r="G151" s="11">
        <f>AZ[[#This Row],[∆ AUM]]-AZ[[#This Row],[effetto mercato]]</f>
        <v>276002.56955969101</v>
      </c>
    </row>
    <row r="152" spans="1:7">
      <c r="A152" s="4">
        <v>42222</v>
      </c>
      <c r="B152">
        <v>-0.96679999999999999</v>
      </c>
      <c r="C152" s="6">
        <f>AZ[[#This Row],[Variaz]]/100</f>
        <v>-9.6679999999999995E-3</v>
      </c>
      <c r="D152" s="10">
        <f>AUM[[#This Row],[ Etica Azionario ]]</f>
        <v>196361022.25</v>
      </c>
      <c r="E152" s="10">
        <f>D151*AZ[[#This Row],[Variazione percentuale]]</f>
        <v>-1920089.75852208</v>
      </c>
      <c r="F152" s="11">
        <f>AZ[[#This Row],[AUM]]-D151</f>
        <v>-2241559.3100000024</v>
      </c>
      <c r="G152" s="11">
        <f>AZ[[#This Row],[∆ AUM]]-AZ[[#This Row],[effetto mercato]]</f>
        <v>-321469.55147792236</v>
      </c>
    </row>
    <row r="153" spans="1:7">
      <c r="A153" s="4">
        <v>42223</v>
      </c>
      <c r="B153">
        <v>-0.46639999999999998</v>
      </c>
      <c r="C153" s="6">
        <f>AZ[[#This Row],[Variaz]]/100</f>
        <v>-4.6639999999999997E-3</v>
      </c>
      <c r="D153" s="10">
        <f>AUM[[#This Row],[ Etica Azionario ]]</f>
        <v>195620558.16999999</v>
      </c>
      <c r="E153" s="10">
        <f>D152*AZ[[#This Row],[Variazione percentuale]]</f>
        <v>-915827.80777399999</v>
      </c>
      <c r="F153" s="11">
        <f>AZ[[#This Row],[AUM]]-D152</f>
        <v>-740464.08000001311</v>
      </c>
      <c r="G153" s="11">
        <f>AZ[[#This Row],[∆ AUM]]-AZ[[#This Row],[effetto mercato]]</f>
        <v>175363.72777398687</v>
      </c>
    </row>
    <row r="154" spans="1:7">
      <c r="A154" s="4">
        <v>42226</v>
      </c>
      <c r="B154">
        <v>0.69750000000000001</v>
      </c>
      <c r="C154" s="6">
        <f>AZ[[#This Row],[Variaz]]/100</f>
        <v>6.9750000000000003E-3</v>
      </c>
      <c r="D154" s="10">
        <f>AUM[[#This Row],[ Etica Azionario ]]</f>
        <v>197125303.07999998</v>
      </c>
      <c r="E154" s="10">
        <f>D153*AZ[[#This Row],[Variazione percentuale]]</f>
        <v>1364453.39323575</v>
      </c>
      <c r="F154" s="11">
        <f>AZ[[#This Row],[AUM]]-D153</f>
        <v>1504744.9099999964</v>
      </c>
      <c r="G154" s="11">
        <f>AZ[[#This Row],[∆ AUM]]-AZ[[#This Row],[effetto mercato]]</f>
        <v>140291.51676424639</v>
      </c>
    </row>
    <row r="155" spans="1:7">
      <c r="A155" s="4">
        <v>42227</v>
      </c>
      <c r="B155">
        <v>-1.1904999999999999</v>
      </c>
      <c r="C155" s="6">
        <f>AZ[[#This Row],[Variaz]]/100</f>
        <v>-1.1904999999999999E-2</v>
      </c>
      <c r="D155" s="10">
        <f>AUM[[#This Row],[ Etica Azionario ]]</f>
        <v>194903825.97999999</v>
      </c>
      <c r="E155" s="10">
        <f>D154*AZ[[#This Row],[Variazione percentuale]]</f>
        <v>-2346776.7331673997</v>
      </c>
      <c r="F155" s="11">
        <f>AZ[[#This Row],[AUM]]-D154</f>
        <v>-2221477.099999994</v>
      </c>
      <c r="G155" s="11">
        <f>AZ[[#This Row],[∆ AUM]]-AZ[[#This Row],[effetto mercato]]</f>
        <v>125299.63316740561</v>
      </c>
    </row>
    <row r="156" spans="1:7">
      <c r="A156" s="4">
        <v>42228</v>
      </c>
      <c r="B156">
        <v>-1.6977</v>
      </c>
      <c r="C156" s="6">
        <f>AZ[[#This Row],[Variaz]]/100</f>
        <v>-1.6976999999999999E-2</v>
      </c>
      <c r="D156" s="10">
        <f>AUM[[#This Row],[ Etica Azionario ]]</f>
        <v>191941280.88</v>
      </c>
      <c r="E156" s="10">
        <f>D155*AZ[[#This Row],[Variazione percentuale]]</f>
        <v>-3308882.2536624596</v>
      </c>
      <c r="F156" s="11">
        <f>AZ[[#This Row],[AUM]]-D155</f>
        <v>-2962545.099999994</v>
      </c>
      <c r="G156" s="11">
        <f>AZ[[#This Row],[∆ AUM]]-AZ[[#This Row],[effetto mercato]]</f>
        <v>346337.15366246551</v>
      </c>
    </row>
    <row r="157" spans="1:7">
      <c r="A157" s="4">
        <v>42229</v>
      </c>
      <c r="B157">
        <v>0.81340000000000001</v>
      </c>
      <c r="C157" s="6">
        <f>AZ[[#This Row],[Variaz]]/100</f>
        <v>8.1340000000000006E-3</v>
      </c>
      <c r="D157" s="10">
        <f>AUM[[#This Row],[ Etica Azionario ]]</f>
        <v>193535327.68000001</v>
      </c>
      <c r="E157" s="10">
        <f>D156*AZ[[#This Row],[Variazione percentuale]]</f>
        <v>1561250.37867792</v>
      </c>
      <c r="F157" s="11">
        <f>AZ[[#This Row],[AUM]]-D156</f>
        <v>1594046.8000000119</v>
      </c>
      <c r="G157" s="11">
        <f>AZ[[#This Row],[∆ AUM]]-AZ[[#This Row],[effetto mercato]]</f>
        <v>32796.421322091948</v>
      </c>
    </row>
    <row r="158" spans="1:7">
      <c r="A158" s="4">
        <v>42230</v>
      </c>
      <c r="B158">
        <v>0.39789999999999998</v>
      </c>
      <c r="C158" s="6">
        <f>AZ[[#This Row],[Variaz]]/100</f>
        <v>3.9789999999999999E-3</v>
      </c>
      <c r="D158" s="10">
        <f>AUM[[#This Row],[ Etica Azionario ]]</f>
        <v>194415933.06</v>
      </c>
      <c r="E158" s="10">
        <f>D157*AZ[[#This Row],[Variazione percentuale]]</f>
        <v>770077.06883871998</v>
      </c>
      <c r="F158" s="11">
        <f>AZ[[#This Row],[AUM]]-D157</f>
        <v>880605.37999999523</v>
      </c>
      <c r="G158" s="11">
        <f>AZ[[#This Row],[∆ AUM]]-AZ[[#This Row],[effetto mercato]]</f>
        <v>110528.31116127525</v>
      </c>
    </row>
    <row r="159" spans="1:7">
      <c r="A159" s="4">
        <v>42233</v>
      </c>
      <c r="B159">
        <v>0.45129999999999998</v>
      </c>
      <c r="C159" s="6">
        <f>AZ[[#This Row],[Variaz]]/100</f>
        <v>4.5129999999999997E-3</v>
      </c>
      <c r="D159" s="10">
        <f>AUM[[#This Row],[ Etica Azionario ]]</f>
        <v>195598430.91999999</v>
      </c>
      <c r="E159" s="10">
        <f>D158*AZ[[#This Row],[Variazione percentuale]]</f>
        <v>877399.10589977994</v>
      </c>
      <c r="F159" s="11">
        <f>AZ[[#This Row],[AUM]]-D158</f>
        <v>1182497.8599999845</v>
      </c>
      <c r="G159" s="11">
        <f>AZ[[#This Row],[∆ AUM]]-AZ[[#This Row],[effetto mercato]]</f>
        <v>305098.75410020456</v>
      </c>
    </row>
    <row r="160" spans="1:7">
      <c r="A160" s="4">
        <v>42234</v>
      </c>
      <c r="B160">
        <v>0.24110000000000001</v>
      </c>
      <c r="C160" s="6">
        <f>AZ[[#This Row],[Variaz]]/100</f>
        <v>2.4109999999999999E-3</v>
      </c>
      <c r="D160" s="10">
        <f>AUM[[#This Row],[ Etica Azionario ]]</f>
        <v>196198600.99000001</v>
      </c>
      <c r="E160" s="10">
        <f>D159*AZ[[#This Row],[Variazione percentuale]]</f>
        <v>471587.81694811996</v>
      </c>
      <c r="F160" s="11">
        <f>AZ[[#This Row],[AUM]]-D159</f>
        <v>600170.07000002265</v>
      </c>
      <c r="G160" s="11">
        <f>AZ[[#This Row],[∆ AUM]]-AZ[[#This Row],[effetto mercato]]</f>
        <v>128582.25305190269</v>
      </c>
    </row>
    <row r="161" spans="1:7">
      <c r="A161" s="4">
        <v>42235</v>
      </c>
      <c r="B161">
        <v>-1.0277000000000001</v>
      </c>
      <c r="C161" s="6">
        <f>AZ[[#This Row],[Variaz]]/100</f>
        <v>-1.0277000000000001E-2</v>
      </c>
      <c r="D161" s="10">
        <f>AUM[[#This Row],[ Etica Azionario ]]</f>
        <v>194381135.00999999</v>
      </c>
      <c r="E161" s="10">
        <f>D160*AZ[[#This Row],[Variazione percentuale]]</f>
        <v>-2016333.0223742304</v>
      </c>
      <c r="F161" s="11">
        <f>AZ[[#This Row],[AUM]]-D160</f>
        <v>-1817465.9800000191</v>
      </c>
      <c r="G161" s="11">
        <f>AZ[[#This Row],[∆ AUM]]-AZ[[#This Row],[effetto mercato]]</f>
        <v>198867.04237421136</v>
      </c>
    </row>
    <row r="162" spans="1:7">
      <c r="A162" s="4">
        <v>42236</v>
      </c>
      <c r="B162">
        <v>-2.0546000000000002</v>
      </c>
      <c r="C162" s="6">
        <f>AZ[[#This Row],[Variaz]]/100</f>
        <v>-2.0546000000000002E-2</v>
      </c>
      <c r="D162" s="10">
        <f>AUM[[#This Row],[ Etica Azionario ]]</f>
        <v>190494249.39999998</v>
      </c>
      <c r="E162" s="10">
        <f>D161*AZ[[#This Row],[Variazione percentuale]]</f>
        <v>-3993754.7999154599</v>
      </c>
      <c r="F162" s="11">
        <f>AZ[[#This Row],[AUM]]-D161</f>
        <v>-3886885.6100000143</v>
      </c>
      <c r="G162" s="11">
        <f>AZ[[#This Row],[∆ AUM]]-AZ[[#This Row],[effetto mercato]]</f>
        <v>106869.18991544563</v>
      </c>
    </row>
    <row r="163" spans="1:7">
      <c r="A163" s="4">
        <v>42237</v>
      </c>
      <c r="B163">
        <v>-2.8871000000000002</v>
      </c>
      <c r="C163" s="6">
        <f>AZ[[#This Row],[Variaz]]/100</f>
        <v>-2.8871000000000001E-2</v>
      </c>
      <c r="D163" s="10">
        <f>AUM[[#This Row],[ Etica Azionario ]]</f>
        <v>185134311.47999999</v>
      </c>
      <c r="E163" s="10">
        <f>D162*AZ[[#This Row],[Variazione percentuale]]</f>
        <v>-5499759.4744273992</v>
      </c>
      <c r="F163" s="11">
        <f>AZ[[#This Row],[AUM]]-D162</f>
        <v>-5359937.9199999869</v>
      </c>
      <c r="G163" s="11">
        <f>AZ[[#This Row],[∆ AUM]]-AZ[[#This Row],[effetto mercato]]</f>
        <v>139821.55442741234</v>
      </c>
    </row>
    <row r="164" spans="1:7">
      <c r="A164" s="4">
        <v>42240</v>
      </c>
      <c r="B164">
        <v>-4.8078000000000003</v>
      </c>
      <c r="C164" s="6">
        <f>AZ[[#This Row],[Variaz]]/100</f>
        <v>-4.8078000000000003E-2</v>
      </c>
      <c r="D164" s="10">
        <f>AUM[[#This Row],[ Etica Azionario ]]</f>
        <v>176319567.74000001</v>
      </c>
      <c r="E164" s="10">
        <f>D163*AZ[[#This Row],[Variazione percentuale]]</f>
        <v>-8900887.4273354392</v>
      </c>
      <c r="F164" s="11">
        <f>AZ[[#This Row],[AUM]]-D163</f>
        <v>-8814743.7399999797</v>
      </c>
      <c r="G164" s="11">
        <f>AZ[[#This Row],[∆ AUM]]-AZ[[#This Row],[effetto mercato]]</f>
        <v>86143.687335459515</v>
      </c>
    </row>
    <row r="165" spans="1:7">
      <c r="A165" s="4">
        <v>42241</v>
      </c>
      <c r="B165">
        <v>1.2078</v>
      </c>
      <c r="C165" s="6">
        <f>AZ[[#This Row],[Variaz]]/100</f>
        <v>1.2078E-2</v>
      </c>
      <c r="D165" s="10">
        <f>AUM[[#This Row],[ Etica Azionario ]]</f>
        <v>178256874.35000002</v>
      </c>
      <c r="E165" s="10">
        <f>D164*AZ[[#This Row],[Variazione percentuale]]</f>
        <v>2129587.73916372</v>
      </c>
      <c r="F165" s="11">
        <f>AZ[[#This Row],[AUM]]-D164</f>
        <v>1937306.6100000143</v>
      </c>
      <c r="G165" s="11">
        <f>AZ[[#This Row],[∆ AUM]]-AZ[[#This Row],[effetto mercato]]</f>
        <v>-192281.12916370574</v>
      </c>
    </row>
    <row r="166" spans="1:7">
      <c r="A166" s="4">
        <v>42242</v>
      </c>
      <c r="B166">
        <v>1.0246</v>
      </c>
      <c r="C166" s="6">
        <f>AZ[[#This Row],[Variaz]]/100</f>
        <v>1.0246E-2</v>
      </c>
      <c r="D166" s="10">
        <f>AUM[[#This Row],[ Etica Azionario ]]</f>
        <v>179689069.75</v>
      </c>
      <c r="E166" s="10">
        <f>D165*AZ[[#This Row],[Variazione percentuale]]</f>
        <v>1826419.9345901003</v>
      </c>
      <c r="F166" s="11">
        <f>AZ[[#This Row],[AUM]]-D165</f>
        <v>1432195.3999999762</v>
      </c>
      <c r="G166" s="11">
        <f>AZ[[#This Row],[∆ AUM]]-AZ[[#This Row],[effetto mercato]]</f>
        <v>-394224.53459012415</v>
      </c>
    </row>
    <row r="167" spans="1:7">
      <c r="A167" s="4">
        <v>42243</v>
      </c>
      <c r="B167">
        <v>2.8994</v>
      </c>
      <c r="C167" s="6">
        <f>AZ[[#This Row],[Variaz]]/100</f>
        <v>2.8993999999999999E-2</v>
      </c>
      <c r="D167" s="10">
        <f>AUM[[#This Row],[ Etica Azionario ]]</f>
        <v>184840595.60000002</v>
      </c>
      <c r="E167" s="10">
        <f>D166*AZ[[#This Row],[Variazione percentuale]]</f>
        <v>5209904.8883314999</v>
      </c>
      <c r="F167" s="11">
        <f>AZ[[#This Row],[AUM]]-D166</f>
        <v>5151525.8500000238</v>
      </c>
      <c r="G167" s="11">
        <f>AZ[[#This Row],[∆ AUM]]-AZ[[#This Row],[effetto mercato]]</f>
        <v>-58379.03833147604</v>
      </c>
    </row>
    <row r="168" spans="1:7">
      <c r="A168" s="4">
        <v>42244</v>
      </c>
      <c r="B168">
        <v>0.32469999999999999</v>
      </c>
      <c r="C168" s="6">
        <f>AZ[[#This Row],[Variaz]]/100</f>
        <v>3.2469999999999999E-3</v>
      </c>
      <c r="D168" s="10">
        <f>AUM[[#This Row],[ Etica Azionario ]]</f>
        <v>185282682.75999999</v>
      </c>
      <c r="E168" s="10">
        <f>D167*AZ[[#This Row],[Variazione percentuale]]</f>
        <v>600177.41391320003</v>
      </c>
      <c r="F168" s="11">
        <f>AZ[[#This Row],[AUM]]-D167</f>
        <v>442087.15999996662</v>
      </c>
      <c r="G168" s="11">
        <f>AZ[[#This Row],[∆ AUM]]-AZ[[#This Row],[effetto mercato]]</f>
        <v>-158090.25391323341</v>
      </c>
    </row>
    <row r="169" spans="1:7">
      <c r="A169" s="4">
        <v>42247</v>
      </c>
      <c r="B169">
        <v>-0.43919999999999998</v>
      </c>
      <c r="C169" s="6">
        <f>AZ[[#This Row],[Variaz]]/100</f>
        <v>-4.3920000000000001E-3</v>
      </c>
      <c r="D169" s="10">
        <f>AUM[[#This Row],[ Etica Azionario ]]</f>
        <v>184709161.94</v>
      </c>
      <c r="E169" s="10">
        <f>D168*AZ[[#This Row],[Variazione percentuale]]</f>
        <v>-813761.54268191999</v>
      </c>
      <c r="F169" s="11">
        <f>AZ[[#This Row],[AUM]]-D168</f>
        <v>-573520.81999999285</v>
      </c>
      <c r="G169" s="11">
        <f>AZ[[#This Row],[∆ AUM]]-AZ[[#This Row],[effetto mercato]]</f>
        <v>240240.72268192715</v>
      </c>
    </row>
    <row r="170" spans="1:7">
      <c r="A170" s="4">
        <v>42248</v>
      </c>
      <c r="B170">
        <v>-2.4262999999999999</v>
      </c>
      <c r="C170" s="6">
        <f>AZ[[#This Row],[Variaz]]/100</f>
        <v>-2.4263E-2</v>
      </c>
      <c r="D170" s="10">
        <f>AUM[[#This Row],[ Etica Azionario ]]</f>
        <v>180446309.29999998</v>
      </c>
      <c r="E170" s="10">
        <f>D169*AZ[[#This Row],[Variazione percentuale]]</f>
        <v>-4481598.3961502202</v>
      </c>
      <c r="F170" s="11">
        <f>AZ[[#This Row],[AUM]]-D169</f>
        <v>-4262852.6400000155</v>
      </c>
      <c r="G170" s="11">
        <f>AZ[[#This Row],[∆ AUM]]-AZ[[#This Row],[effetto mercato]]</f>
        <v>218745.75615020469</v>
      </c>
    </row>
    <row r="171" spans="1:7">
      <c r="A171" s="4">
        <v>42249</v>
      </c>
      <c r="B171">
        <v>0.63060000000000005</v>
      </c>
      <c r="C171" s="6">
        <f>AZ[[#This Row],[Variaz]]/100</f>
        <v>6.3060000000000008E-3</v>
      </c>
      <c r="D171" s="10">
        <f>AUM[[#This Row],[ Etica Azionario ]]</f>
        <v>181648821.67000002</v>
      </c>
      <c r="E171" s="10">
        <f>D170*AZ[[#This Row],[Variazione percentuale]]</f>
        <v>1137894.4264458001</v>
      </c>
      <c r="F171" s="11">
        <f>AZ[[#This Row],[AUM]]-D170</f>
        <v>1202512.3700000346</v>
      </c>
      <c r="G171" s="11">
        <f>AZ[[#This Row],[∆ AUM]]-AZ[[#This Row],[effetto mercato]]</f>
        <v>64617.943554234458</v>
      </c>
    </row>
    <row r="172" spans="1:7">
      <c r="A172" s="4">
        <v>42250</v>
      </c>
      <c r="B172">
        <v>1.5961000000000001</v>
      </c>
      <c r="C172" s="6">
        <f>AZ[[#This Row],[Variaz]]/100</f>
        <v>1.5960999999999999E-2</v>
      </c>
      <c r="D172" s="10">
        <f>AUM[[#This Row],[ Etica Azionario ]]</f>
        <v>180898891.58999997</v>
      </c>
      <c r="E172" s="10">
        <f>D171*AZ[[#This Row],[Variazione percentuale]]</f>
        <v>2899296.84267487</v>
      </c>
      <c r="F172" s="11">
        <f>AZ[[#This Row],[AUM]]-D171</f>
        <v>-749930.08000004292</v>
      </c>
      <c r="G172" s="11">
        <f>AZ[[#This Row],[∆ AUM]]-AZ[[#This Row],[effetto mercato]]</f>
        <v>-3649226.922674913</v>
      </c>
    </row>
    <row r="173" spans="1:7">
      <c r="A173" s="4">
        <v>42251</v>
      </c>
      <c r="B173">
        <v>-1.6641999999999999</v>
      </c>
      <c r="C173" s="6">
        <f>AZ[[#This Row],[Variaz]]/100</f>
        <v>-1.6642000000000001E-2</v>
      </c>
      <c r="D173" s="10">
        <f>AUM[[#This Row],[ Etica Azionario ]]</f>
        <v>178026816.56999999</v>
      </c>
      <c r="E173" s="10">
        <f>D172*AZ[[#This Row],[Variazione percentuale]]</f>
        <v>-3010519.3538407795</v>
      </c>
      <c r="F173" s="11">
        <f>AZ[[#This Row],[AUM]]-D172</f>
        <v>-2872075.0199999809</v>
      </c>
      <c r="G173" s="11">
        <f>AZ[[#This Row],[∆ AUM]]-AZ[[#This Row],[effetto mercato]]</f>
        <v>138444.33384079859</v>
      </c>
    </row>
    <row r="174" spans="1:7">
      <c r="A174" s="4">
        <v>42254</v>
      </c>
      <c r="B174">
        <v>-2.3699999999999999E-2</v>
      </c>
      <c r="C174" s="6">
        <f>AZ[[#This Row],[Variaz]]/100</f>
        <v>-2.3699999999999999E-4</v>
      </c>
      <c r="D174" s="10">
        <f>AUM[[#This Row],[ Etica Azionario ]]</f>
        <v>178066891.57999998</v>
      </c>
      <c r="E174" s="10">
        <f>D173*AZ[[#This Row],[Variazione percentuale]]</f>
        <v>-42192.355527089996</v>
      </c>
      <c r="F174" s="11">
        <f>AZ[[#This Row],[AUM]]-D173</f>
        <v>40075.009999990463</v>
      </c>
      <c r="G174" s="11">
        <f>AZ[[#This Row],[∆ AUM]]-AZ[[#This Row],[effetto mercato]]</f>
        <v>82267.365527080459</v>
      </c>
    </row>
    <row r="175" spans="1:7">
      <c r="A175" s="4">
        <v>42255</v>
      </c>
      <c r="B175">
        <v>1.0062</v>
      </c>
      <c r="C175" s="6">
        <f>AZ[[#This Row],[Variaz]]/100</f>
        <v>1.0062E-2</v>
      </c>
      <c r="D175" s="10">
        <f>AUM[[#This Row],[ Etica Azionario ]]</f>
        <v>179838691.84999999</v>
      </c>
      <c r="E175" s="10">
        <f>D174*AZ[[#This Row],[Variazione percentuale]]</f>
        <v>1791709.0630779597</v>
      </c>
      <c r="F175" s="11">
        <f>AZ[[#This Row],[AUM]]-D174</f>
        <v>1771800.2700000107</v>
      </c>
      <c r="G175" s="11">
        <f>AZ[[#This Row],[∆ AUM]]-AZ[[#This Row],[effetto mercato]]</f>
        <v>-19908.793077948969</v>
      </c>
    </row>
    <row r="176" spans="1:7">
      <c r="A176" s="4">
        <v>42256</v>
      </c>
      <c r="B176">
        <v>0.85550000000000004</v>
      </c>
      <c r="C176" s="6">
        <f>AZ[[#This Row],[Variaz]]/100</f>
        <v>8.5550000000000001E-3</v>
      </c>
      <c r="D176" s="10">
        <f>AUM[[#This Row],[ Etica Azionario ]]</f>
        <v>181473628.66999999</v>
      </c>
      <c r="E176" s="10">
        <f>D175*AZ[[#This Row],[Variazione percentuale]]</f>
        <v>1538520.0087767499</v>
      </c>
      <c r="F176" s="11">
        <f>AZ[[#This Row],[AUM]]-D175</f>
        <v>1634936.8199999928</v>
      </c>
      <c r="G176" s="11">
        <f>AZ[[#This Row],[∆ AUM]]-AZ[[#This Row],[effetto mercato]]</f>
        <v>96416.811223242898</v>
      </c>
    </row>
    <row r="177" spans="1:7">
      <c r="A177" s="4">
        <v>42257</v>
      </c>
      <c r="B177">
        <v>-0.6391</v>
      </c>
      <c r="C177" s="6">
        <f>AZ[[#This Row],[Variaz]]/100</f>
        <v>-6.391E-3</v>
      </c>
      <c r="D177" s="10">
        <f>AUM[[#This Row],[ Etica Azionario ]]</f>
        <v>180292045.86000001</v>
      </c>
      <c r="E177" s="10">
        <f>D176*AZ[[#This Row],[Variazione percentuale]]</f>
        <v>-1159797.96082997</v>
      </c>
      <c r="F177" s="11">
        <f>AZ[[#This Row],[AUM]]-D176</f>
        <v>-1181582.8099999726</v>
      </c>
      <c r="G177" s="11">
        <f>AZ[[#This Row],[∆ AUM]]-AZ[[#This Row],[effetto mercato]]</f>
        <v>-21784.849170002621</v>
      </c>
    </row>
    <row r="178" spans="1:7">
      <c r="A178" s="4">
        <v>42258</v>
      </c>
      <c r="B178">
        <v>-0.57299999999999995</v>
      </c>
      <c r="C178" s="6">
        <f>AZ[[#This Row],[Variaz]]/100</f>
        <v>-5.7299999999999999E-3</v>
      </c>
      <c r="D178" s="10">
        <f>AUM[[#This Row],[ Etica Azionario ]]</f>
        <v>179402622.98000002</v>
      </c>
      <c r="E178" s="10">
        <f>D177*AZ[[#This Row],[Variazione percentuale]]</f>
        <v>-1033073.4227778</v>
      </c>
      <c r="F178" s="11">
        <f>AZ[[#This Row],[AUM]]-D177</f>
        <v>-889422.87999999523</v>
      </c>
      <c r="G178" s="11">
        <f>AZ[[#This Row],[∆ AUM]]-AZ[[#This Row],[effetto mercato]]</f>
        <v>143650.54277780477</v>
      </c>
    </row>
    <row r="179" spans="1:7">
      <c r="A179" s="4">
        <v>42261</v>
      </c>
      <c r="B179">
        <v>-0.47049999999999997</v>
      </c>
      <c r="C179" s="6">
        <f>AZ[[#This Row],[Variaz]]/100</f>
        <v>-4.705E-3</v>
      </c>
      <c r="D179" s="10">
        <f>AUM[[#This Row],[ Etica Azionario ]]</f>
        <v>178686155.22</v>
      </c>
      <c r="E179" s="10">
        <f>D178*AZ[[#This Row],[Variazione percentuale]]</f>
        <v>-844089.34112090012</v>
      </c>
      <c r="F179" s="11">
        <f>AZ[[#This Row],[AUM]]-D178</f>
        <v>-716467.76000002027</v>
      </c>
      <c r="G179" s="11">
        <f>AZ[[#This Row],[∆ AUM]]-AZ[[#This Row],[effetto mercato]]</f>
        <v>127621.58112087986</v>
      </c>
    </row>
    <row r="180" spans="1:7">
      <c r="A180" s="4">
        <v>42262</v>
      </c>
      <c r="B180">
        <v>0.6381</v>
      </c>
      <c r="C180" s="6">
        <f>AZ[[#This Row],[Variaz]]/100</f>
        <v>6.3810000000000004E-3</v>
      </c>
      <c r="D180" s="10">
        <f>AUM[[#This Row],[ Etica Azionario ]]</f>
        <v>179947337.34</v>
      </c>
      <c r="E180" s="10">
        <f>D179*AZ[[#This Row],[Variazione percentuale]]</f>
        <v>1140196.3564588202</v>
      </c>
      <c r="F180" s="11">
        <f>AZ[[#This Row],[AUM]]-D179</f>
        <v>1261182.1200000048</v>
      </c>
      <c r="G180" s="11">
        <f>AZ[[#This Row],[∆ AUM]]-AZ[[#This Row],[effetto mercato]]</f>
        <v>120985.7635411846</v>
      </c>
    </row>
    <row r="181" spans="1:7">
      <c r="A181" s="4">
        <v>42263</v>
      </c>
      <c r="B181">
        <v>0.95120000000000005</v>
      </c>
      <c r="C181" s="6">
        <f>AZ[[#This Row],[Variaz]]/100</f>
        <v>9.5119999999999996E-3</v>
      </c>
      <c r="D181" s="10">
        <f>AUM[[#This Row],[ Etica Azionario ]]</f>
        <v>181773681.51999998</v>
      </c>
      <c r="E181" s="10">
        <f>D180*AZ[[#This Row],[Variazione percentuale]]</f>
        <v>1711659.0727780799</v>
      </c>
      <c r="F181" s="11">
        <f>AZ[[#This Row],[AUM]]-D180</f>
        <v>1826344.1799999774</v>
      </c>
      <c r="G181" s="11">
        <f>AZ[[#This Row],[∆ AUM]]-AZ[[#This Row],[effetto mercato]]</f>
        <v>114685.10722189746</v>
      </c>
    </row>
    <row r="182" spans="1:7">
      <c r="A182" s="4">
        <v>42264</v>
      </c>
      <c r="B182">
        <v>1.1599999999999999E-2</v>
      </c>
      <c r="C182" s="6">
        <f>AZ[[#This Row],[Variaz]]/100</f>
        <v>1.1599999999999999E-4</v>
      </c>
      <c r="D182" s="10">
        <f>AUM[[#This Row],[ Etica Azionario ]]</f>
        <v>181983714.47000003</v>
      </c>
      <c r="E182" s="10">
        <f>D181*AZ[[#This Row],[Variazione percentuale]]</f>
        <v>21085.747056319997</v>
      </c>
      <c r="F182" s="11">
        <f>AZ[[#This Row],[AUM]]-D181</f>
        <v>210032.95000004768</v>
      </c>
      <c r="G182" s="11">
        <f>AZ[[#This Row],[∆ AUM]]-AZ[[#This Row],[effetto mercato]]</f>
        <v>188947.20294372769</v>
      </c>
    </row>
    <row r="183" spans="1:7">
      <c r="A183" s="4">
        <v>42265</v>
      </c>
      <c r="B183">
        <v>-1.4538</v>
      </c>
      <c r="C183" s="6">
        <f>AZ[[#This Row],[Variaz]]/100</f>
        <v>-1.4538000000000001E-2</v>
      </c>
      <c r="D183" s="10">
        <f>AUM[[#This Row],[ Etica Azionario ]]</f>
        <v>179346023.12</v>
      </c>
      <c r="E183" s="10">
        <f>D182*AZ[[#This Row],[Variazione percentuale]]</f>
        <v>-2645679.2409648607</v>
      </c>
      <c r="F183" s="11">
        <f>AZ[[#This Row],[AUM]]-D182</f>
        <v>-2637691.3500000238</v>
      </c>
      <c r="G183" s="11">
        <f>AZ[[#This Row],[∆ AUM]]-AZ[[#This Row],[effetto mercato]]</f>
        <v>7987.8909648368135</v>
      </c>
    </row>
    <row r="184" spans="1:7">
      <c r="A184" s="4">
        <v>42268</v>
      </c>
      <c r="B184">
        <v>1.2156</v>
      </c>
      <c r="C184" s="6">
        <f>AZ[[#This Row],[Variaz]]/100</f>
        <v>1.2156E-2</v>
      </c>
      <c r="D184" s="10">
        <f>AUM[[#This Row],[ Etica Azionario ]]</f>
        <v>181544756.38</v>
      </c>
      <c r="E184" s="10">
        <f>D183*AZ[[#This Row],[Variazione percentuale]]</f>
        <v>2180130.25704672</v>
      </c>
      <c r="F184" s="11">
        <f>AZ[[#This Row],[AUM]]-D183</f>
        <v>2198733.2599999905</v>
      </c>
      <c r="G184" s="11">
        <f>AZ[[#This Row],[∆ AUM]]-AZ[[#This Row],[effetto mercato]]</f>
        <v>18603.00295327045</v>
      </c>
    </row>
    <row r="185" spans="1:7">
      <c r="A185" s="4">
        <v>42269</v>
      </c>
      <c r="B185">
        <v>-1.5508</v>
      </c>
      <c r="C185" s="6">
        <f>AZ[[#This Row],[Variaz]]/100</f>
        <v>-1.5507999999999999E-2</v>
      </c>
      <c r="D185" s="10">
        <f>AUM[[#This Row],[ Etica Azionario ]]</f>
        <v>179050539.06999999</v>
      </c>
      <c r="E185" s="10">
        <f>D184*AZ[[#This Row],[Variazione percentuale]]</f>
        <v>-2815396.0819410398</v>
      </c>
      <c r="F185" s="11">
        <f>AZ[[#This Row],[AUM]]-D184</f>
        <v>-2494217.3100000024</v>
      </c>
      <c r="G185" s="11">
        <f>AZ[[#This Row],[∆ AUM]]-AZ[[#This Row],[effetto mercato]]</f>
        <v>321178.77194103738</v>
      </c>
    </row>
    <row r="186" spans="1:7">
      <c r="A186" s="4">
        <v>42270</v>
      </c>
      <c r="B186">
        <v>-5.9200000000000003E-2</v>
      </c>
      <c r="C186" s="6">
        <f>AZ[[#This Row],[Variaz]]/100</f>
        <v>-5.9200000000000008E-4</v>
      </c>
      <c r="D186" s="10">
        <f>AUM[[#This Row],[ Etica Azionario ]]</f>
        <v>179019886.5</v>
      </c>
      <c r="E186" s="10">
        <f>D185*AZ[[#This Row],[Variazione percentuale]]</f>
        <v>-105997.91912944001</v>
      </c>
      <c r="F186" s="11">
        <f>AZ[[#This Row],[AUM]]-D185</f>
        <v>-30652.569999992847</v>
      </c>
      <c r="G186" s="11">
        <f>AZ[[#This Row],[∆ AUM]]-AZ[[#This Row],[effetto mercato]]</f>
        <v>75345.349129447161</v>
      </c>
    </row>
    <row r="187" spans="1:7">
      <c r="A187" s="4">
        <v>42271</v>
      </c>
      <c r="B187">
        <v>-1.9198999999999999</v>
      </c>
      <c r="C187" s="6">
        <f>AZ[[#This Row],[Variaz]]/100</f>
        <v>-1.9199000000000001E-2</v>
      </c>
      <c r="D187" s="10">
        <f>AUM[[#This Row],[ Etica Azionario ]]</f>
        <v>175129544.77999997</v>
      </c>
      <c r="E187" s="10">
        <f>D186*AZ[[#This Row],[Variazione percentuale]]</f>
        <v>-3437002.8009135001</v>
      </c>
      <c r="F187" s="11">
        <f>AZ[[#This Row],[AUM]]-D186</f>
        <v>-3890341.7200000286</v>
      </c>
      <c r="G187" s="11">
        <f>AZ[[#This Row],[∆ AUM]]-AZ[[#This Row],[effetto mercato]]</f>
        <v>-453338.91908652848</v>
      </c>
    </row>
    <row r="188" spans="1:7">
      <c r="A188" s="4">
        <v>42272</v>
      </c>
      <c r="B188">
        <v>1.7158</v>
      </c>
      <c r="C188" s="6">
        <f>AZ[[#This Row],[Variaz]]/100</f>
        <v>1.7158E-2</v>
      </c>
      <c r="D188" s="10">
        <f>AUM[[#This Row],[ Etica Azionario ]]</f>
        <v>178071431.38999999</v>
      </c>
      <c r="E188" s="10">
        <f>D187*AZ[[#This Row],[Variazione percentuale]]</f>
        <v>3004872.7293352396</v>
      </c>
      <c r="F188" s="11">
        <f>AZ[[#This Row],[AUM]]-D187</f>
        <v>2941886.6100000143</v>
      </c>
      <c r="G188" s="11">
        <f>AZ[[#This Row],[∆ AUM]]-AZ[[#This Row],[effetto mercato]]</f>
        <v>-62986.119335225318</v>
      </c>
    </row>
    <row r="189" spans="1:7">
      <c r="A189" s="4">
        <v>42275</v>
      </c>
      <c r="B189">
        <v>-1.8174999999999999</v>
      </c>
      <c r="C189" s="6">
        <f>AZ[[#This Row],[Variaz]]/100</f>
        <v>-1.8175E-2</v>
      </c>
      <c r="D189" s="10">
        <f>AUM[[#This Row],[ Etica Azionario ]]</f>
        <v>174805199.22999999</v>
      </c>
      <c r="E189" s="10">
        <f>D188*AZ[[#This Row],[Variazione percentuale]]</f>
        <v>-3236448.2655132497</v>
      </c>
      <c r="F189" s="11">
        <f>AZ[[#This Row],[AUM]]-D188</f>
        <v>-3266232.1599999964</v>
      </c>
      <c r="G189" s="11">
        <f>AZ[[#This Row],[∆ AUM]]-AZ[[#This Row],[effetto mercato]]</f>
        <v>-29783.894486746751</v>
      </c>
    </row>
    <row r="190" spans="1:7">
      <c r="A190" s="4">
        <v>42276</v>
      </c>
      <c r="B190">
        <v>-0.68969999999999998</v>
      </c>
      <c r="C190" s="6">
        <f>AZ[[#This Row],[Variaz]]/100</f>
        <v>-6.8969999999999995E-3</v>
      </c>
      <c r="D190" s="10">
        <f>AUM[[#This Row],[ Etica Azionario ]]</f>
        <v>173690191.72999999</v>
      </c>
      <c r="E190" s="10">
        <f>D189*AZ[[#This Row],[Variazione percentuale]]</f>
        <v>-1205631.4590893099</v>
      </c>
      <c r="F190" s="11">
        <f>AZ[[#This Row],[AUM]]-D189</f>
        <v>-1115007.5</v>
      </c>
      <c r="G190" s="11">
        <f>AZ[[#This Row],[∆ AUM]]-AZ[[#This Row],[effetto mercato]]</f>
        <v>90623.959089309908</v>
      </c>
    </row>
    <row r="191" spans="1:7">
      <c r="A191" s="4">
        <v>42277</v>
      </c>
      <c r="B191">
        <v>2.1076999999999999</v>
      </c>
      <c r="C191" s="6">
        <f>AZ[[#This Row],[Variaz]]/100</f>
        <v>2.1076999999999999E-2</v>
      </c>
      <c r="D191" s="10">
        <f>AUM[[#This Row],[ Etica Azionario ]]</f>
        <v>177483214.32000002</v>
      </c>
      <c r="E191" s="10">
        <f>D190*AZ[[#This Row],[Variazione percentuale]]</f>
        <v>3660868.1710932096</v>
      </c>
      <c r="F191" s="11">
        <f>AZ[[#This Row],[AUM]]-D190</f>
        <v>3793022.5900000334</v>
      </c>
      <c r="G191" s="11">
        <f>AZ[[#This Row],[∆ AUM]]-AZ[[#This Row],[effetto mercato]]</f>
        <v>132154.41890682373</v>
      </c>
    </row>
    <row r="192" spans="1:7">
      <c r="A192" s="4">
        <v>42278</v>
      </c>
      <c r="B192">
        <v>-3.5799999999999998E-2</v>
      </c>
      <c r="C192" s="6">
        <f>AZ[[#This Row],[Variaz]]/100</f>
        <v>-3.5799999999999997E-4</v>
      </c>
      <c r="D192" s="10">
        <f>AUM[[#This Row],[ Etica Azionario ]]</f>
        <v>177428862.00999999</v>
      </c>
      <c r="E192" s="10">
        <f>D191*AZ[[#This Row],[Variazione percentuale]]</f>
        <v>-63538.990726560005</v>
      </c>
      <c r="F192" s="11">
        <f>AZ[[#This Row],[AUM]]-D191</f>
        <v>-54352.310000032187</v>
      </c>
      <c r="G192" s="11">
        <f>AZ[[#This Row],[∆ AUM]]-AZ[[#This Row],[effetto mercato]]</f>
        <v>9186.6807265278185</v>
      </c>
    </row>
    <row r="193" spans="1:7">
      <c r="A193" s="4">
        <v>42279</v>
      </c>
      <c r="B193">
        <v>0.31030000000000002</v>
      </c>
      <c r="C193" s="6">
        <f>AZ[[#This Row],[Variaz]]/100</f>
        <v>3.1030000000000003E-3</v>
      </c>
      <c r="D193" s="10">
        <f>AUM[[#This Row],[ Etica Azionario ]]</f>
        <v>178156230.02000001</v>
      </c>
      <c r="E193" s="10">
        <f>D192*AZ[[#This Row],[Variazione percentuale]]</f>
        <v>550561.75881703</v>
      </c>
      <c r="F193" s="11">
        <f>AZ[[#This Row],[AUM]]-D192</f>
        <v>727368.01000002027</v>
      </c>
      <c r="G193" s="11">
        <f>AZ[[#This Row],[∆ AUM]]-AZ[[#This Row],[effetto mercato]]</f>
        <v>176806.25118299027</v>
      </c>
    </row>
    <row r="194" spans="1:7">
      <c r="A194" s="4">
        <v>42282</v>
      </c>
      <c r="B194">
        <v>2.1299000000000001</v>
      </c>
      <c r="C194" s="6">
        <f>AZ[[#This Row],[Variaz]]/100</f>
        <v>2.1299000000000002E-2</v>
      </c>
      <c r="D194" s="10">
        <f>AUM[[#This Row],[ Etica Azionario ]]</f>
        <v>182239404.37</v>
      </c>
      <c r="E194" s="10">
        <f>D193*AZ[[#This Row],[Variazione percentuale]]</f>
        <v>3794549.5431959806</v>
      </c>
      <c r="F194" s="11">
        <f>AZ[[#This Row],[AUM]]-D193</f>
        <v>4083174.349999994</v>
      </c>
      <c r="G194" s="11">
        <f>AZ[[#This Row],[∆ AUM]]-AZ[[#This Row],[effetto mercato]]</f>
        <v>288624.80680401344</v>
      </c>
    </row>
    <row r="195" spans="1:7">
      <c r="A195" s="4">
        <v>42283</v>
      </c>
      <c r="B195">
        <v>-0.11650000000000001</v>
      </c>
      <c r="C195" s="6">
        <f>AZ[[#This Row],[Variaz]]/100</f>
        <v>-1.165E-3</v>
      </c>
      <c r="D195" s="10">
        <f>AUM[[#This Row],[ Etica Azionario ]]</f>
        <v>182210318.47999999</v>
      </c>
      <c r="E195" s="10">
        <f>D194*AZ[[#This Row],[Variazione percentuale]]</f>
        <v>-212308.90609105001</v>
      </c>
      <c r="F195" s="11">
        <f>AZ[[#This Row],[AUM]]-D194</f>
        <v>-29085.890000015497</v>
      </c>
      <c r="G195" s="11">
        <f>AZ[[#This Row],[∆ AUM]]-AZ[[#This Row],[effetto mercato]]</f>
        <v>183223.01609103451</v>
      </c>
    </row>
    <row r="196" spans="1:7">
      <c r="A196" s="4">
        <v>42284</v>
      </c>
      <c r="B196">
        <v>0.51319999999999999</v>
      </c>
      <c r="C196" s="6">
        <f>AZ[[#This Row],[Variaz]]/100</f>
        <v>5.1320000000000003E-3</v>
      </c>
      <c r="D196" s="10">
        <f>AUM[[#This Row],[ Etica Azionario ]]</f>
        <v>183532942.38</v>
      </c>
      <c r="E196" s="10">
        <f>D195*AZ[[#This Row],[Variazione percentuale]]</f>
        <v>935103.35443935997</v>
      </c>
      <c r="F196" s="11">
        <f>AZ[[#This Row],[AUM]]-D195</f>
        <v>1322623.900000006</v>
      </c>
      <c r="G196" s="11">
        <f>AZ[[#This Row],[∆ AUM]]-AZ[[#This Row],[effetto mercato]]</f>
        <v>387520.54556064599</v>
      </c>
    </row>
    <row r="197" spans="1:7">
      <c r="A197" s="4">
        <v>42285</v>
      </c>
      <c r="B197">
        <v>0.4642</v>
      </c>
      <c r="C197" s="6">
        <f>AZ[[#This Row],[Variaz]]/100</f>
        <v>4.6420000000000003E-3</v>
      </c>
      <c r="D197" s="10">
        <f>AUM[[#This Row],[ Etica Azionario ]]</f>
        <v>184806127.75</v>
      </c>
      <c r="E197" s="10">
        <f>D196*AZ[[#This Row],[Variazione percentuale]]</f>
        <v>851959.91852796008</v>
      </c>
      <c r="F197" s="11">
        <f>AZ[[#This Row],[AUM]]-D196</f>
        <v>1273185.3700000048</v>
      </c>
      <c r="G197" s="11">
        <f>AZ[[#This Row],[∆ AUM]]-AZ[[#This Row],[effetto mercato]]</f>
        <v>421225.45147204469</v>
      </c>
    </row>
    <row r="198" spans="1:7">
      <c r="A198" s="4">
        <v>42286</v>
      </c>
      <c r="B198">
        <v>0.51980000000000004</v>
      </c>
      <c r="C198" s="6">
        <f>AZ[[#This Row],[Variaz]]/100</f>
        <v>5.1980000000000004E-3</v>
      </c>
      <c r="D198" s="10">
        <f>AUM[[#This Row],[ Etica Azionario ]]</f>
        <v>185876428.00999999</v>
      </c>
      <c r="E198" s="10">
        <f>D197*AZ[[#This Row],[Variazione percentuale]]</f>
        <v>960622.25204450008</v>
      </c>
      <c r="F198" s="11">
        <f>AZ[[#This Row],[AUM]]-D197</f>
        <v>1070300.2599999905</v>
      </c>
      <c r="G198" s="11">
        <f>AZ[[#This Row],[∆ AUM]]-AZ[[#This Row],[effetto mercato]]</f>
        <v>109678.00795549038</v>
      </c>
    </row>
    <row r="199" spans="1:7">
      <c r="A199" s="4">
        <v>42289</v>
      </c>
      <c r="B199">
        <v>-0.12640000000000001</v>
      </c>
      <c r="C199" s="6">
        <f>AZ[[#This Row],[Variaz]]/100</f>
        <v>-1.2640000000000001E-3</v>
      </c>
      <c r="D199" s="10">
        <f>AUM[[#This Row],[ Etica Azionario ]]</f>
        <v>185792947.23000002</v>
      </c>
      <c r="E199" s="10">
        <f>D198*AZ[[#This Row],[Variazione percentuale]]</f>
        <v>-234947.80500464002</v>
      </c>
      <c r="F199" s="11">
        <f>AZ[[#This Row],[AUM]]-D198</f>
        <v>-83480.77999997139</v>
      </c>
      <c r="G199" s="11">
        <f>AZ[[#This Row],[∆ AUM]]-AZ[[#This Row],[effetto mercato]]</f>
        <v>151467.02500466863</v>
      </c>
    </row>
    <row r="200" spans="1:7">
      <c r="A200" s="4">
        <v>42290</v>
      </c>
      <c r="B200">
        <v>-0.65590000000000004</v>
      </c>
      <c r="C200" s="6">
        <f>AZ[[#This Row],[Variaz]]/100</f>
        <v>-6.5590000000000006E-3</v>
      </c>
      <c r="D200" s="10">
        <f>AUM[[#This Row],[ Etica Azionario ]]</f>
        <v>184682937.53</v>
      </c>
      <c r="E200" s="10">
        <f>D199*AZ[[#This Row],[Variazione percentuale]]</f>
        <v>-1218615.9408815703</v>
      </c>
      <c r="F200" s="11">
        <f>AZ[[#This Row],[AUM]]-D199</f>
        <v>-1110009.7000000179</v>
      </c>
      <c r="G200" s="11">
        <f>AZ[[#This Row],[∆ AUM]]-AZ[[#This Row],[effetto mercato]]</f>
        <v>108606.24088155245</v>
      </c>
    </row>
    <row r="201" spans="1:7">
      <c r="A201" s="4">
        <v>42291</v>
      </c>
      <c r="B201">
        <v>-0.82230000000000003</v>
      </c>
      <c r="C201" s="6">
        <f>AZ[[#This Row],[Variaz]]/100</f>
        <v>-8.2230000000000011E-3</v>
      </c>
      <c r="D201" s="10">
        <f>AUM[[#This Row],[ Etica Azionario ]]</f>
        <v>183405613.78</v>
      </c>
      <c r="E201" s="10">
        <f>D200*AZ[[#This Row],[Variazione percentuale]]</f>
        <v>-1518647.7953091902</v>
      </c>
      <c r="F201" s="11">
        <f>AZ[[#This Row],[AUM]]-D200</f>
        <v>-1277323.75</v>
      </c>
      <c r="G201" s="11">
        <f>AZ[[#This Row],[∆ AUM]]-AZ[[#This Row],[effetto mercato]]</f>
        <v>241324.04530919017</v>
      </c>
    </row>
    <row r="202" spans="1:7">
      <c r="A202" s="4">
        <v>42292</v>
      </c>
      <c r="B202">
        <v>1.3664000000000001</v>
      </c>
      <c r="C202" s="6">
        <f>AZ[[#This Row],[Variaz]]/100</f>
        <v>1.3664000000000001E-2</v>
      </c>
      <c r="D202" s="10">
        <f>AUM[[#This Row],[ Etica Azionario ]]</f>
        <v>186042810.17000002</v>
      </c>
      <c r="E202" s="10">
        <f>D201*AZ[[#This Row],[Variazione percentuale]]</f>
        <v>2506054.3066899204</v>
      </c>
      <c r="F202" s="11">
        <f>AZ[[#This Row],[AUM]]-D201</f>
        <v>2637196.3900000155</v>
      </c>
      <c r="G202" s="11">
        <f>AZ[[#This Row],[∆ AUM]]-AZ[[#This Row],[effetto mercato]]</f>
        <v>131142.08331009513</v>
      </c>
    </row>
    <row r="203" spans="1:7">
      <c r="A203" s="4">
        <v>42293</v>
      </c>
      <c r="B203">
        <v>0.4723</v>
      </c>
      <c r="C203" s="6">
        <f>AZ[[#This Row],[Variaz]]/100</f>
        <v>4.7229999999999998E-3</v>
      </c>
      <c r="D203" s="10">
        <f>AUM[[#This Row],[ Etica Azionario ]]</f>
        <v>187090104.19999999</v>
      </c>
      <c r="E203" s="10">
        <f>D202*AZ[[#This Row],[Variazione percentuale]]</f>
        <v>878680.19243291009</v>
      </c>
      <c r="F203" s="11">
        <f>AZ[[#This Row],[AUM]]-D202</f>
        <v>1047294.0299999714</v>
      </c>
      <c r="G203" s="11">
        <f>AZ[[#This Row],[∆ AUM]]-AZ[[#This Row],[effetto mercato]]</f>
        <v>168613.8375670613</v>
      </c>
    </row>
    <row r="204" spans="1:7">
      <c r="A204" s="4">
        <v>42296</v>
      </c>
      <c r="B204">
        <v>0.34399999999999997</v>
      </c>
      <c r="C204" s="6">
        <f>AZ[[#This Row],[Variaz]]/100</f>
        <v>3.4399999999999999E-3</v>
      </c>
      <c r="D204" s="10">
        <f>AUM[[#This Row],[ Etica Azionario ]]</f>
        <v>188005420.31999999</v>
      </c>
      <c r="E204" s="10">
        <f>D203*AZ[[#This Row],[Variazione percentuale]]</f>
        <v>643589.9584479999</v>
      </c>
      <c r="F204" s="11">
        <f>AZ[[#This Row],[AUM]]-D203</f>
        <v>915316.12000000477</v>
      </c>
      <c r="G204" s="11">
        <f>AZ[[#This Row],[∆ AUM]]-AZ[[#This Row],[effetto mercato]]</f>
        <v>271726.16155200487</v>
      </c>
    </row>
    <row r="205" spans="1:7">
      <c r="A205" s="4">
        <v>42297</v>
      </c>
      <c r="B205">
        <v>-0.41139999999999999</v>
      </c>
      <c r="C205" s="6">
        <f>AZ[[#This Row],[Variaz]]/100</f>
        <v>-4.1139999999999996E-3</v>
      </c>
      <c r="D205" s="10">
        <f>AUM[[#This Row],[ Etica Azionario ]]</f>
        <v>187326961.78999999</v>
      </c>
      <c r="E205" s="10">
        <f>D204*AZ[[#This Row],[Variazione percentuale]]</f>
        <v>-773454.29919647984</v>
      </c>
      <c r="F205" s="11">
        <f>AZ[[#This Row],[AUM]]-D204</f>
        <v>-678458.53000000119</v>
      </c>
      <c r="G205" s="11">
        <f>AZ[[#This Row],[∆ AUM]]-AZ[[#This Row],[effetto mercato]]</f>
        <v>94995.76919647865</v>
      </c>
    </row>
    <row r="206" spans="1:7">
      <c r="A206" s="4">
        <v>42298</v>
      </c>
      <c r="B206">
        <v>0.1951</v>
      </c>
      <c r="C206" s="6">
        <f>AZ[[#This Row],[Variaz]]/100</f>
        <v>1.951E-3</v>
      </c>
      <c r="D206" s="10">
        <f>AUM[[#This Row],[ Etica Azionario ]]</f>
        <v>187774437.30000001</v>
      </c>
      <c r="E206" s="10">
        <f>D205*AZ[[#This Row],[Variazione percentuale]]</f>
        <v>365474.90245229</v>
      </c>
      <c r="F206" s="11">
        <f>AZ[[#This Row],[AUM]]-D205</f>
        <v>447475.51000002027</v>
      </c>
      <c r="G206" s="11">
        <f>AZ[[#This Row],[∆ AUM]]-AZ[[#This Row],[effetto mercato]]</f>
        <v>82000.607547730266</v>
      </c>
    </row>
    <row r="207" spans="1:7">
      <c r="A207" s="4">
        <v>42299</v>
      </c>
      <c r="B207">
        <v>2.2789999999999999</v>
      </c>
      <c r="C207" s="6">
        <f>AZ[[#This Row],[Variaz]]/100</f>
        <v>2.2789999999999998E-2</v>
      </c>
      <c r="D207" s="10">
        <f>AUM[[#This Row],[ Etica Azionario ]]</f>
        <v>192164572.91</v>
      </c>
      <c r="E207" s="10">
        <f>D206*AZ[[#This Row],[Variazione percentuale]]</f>
        <v>4279379.4260670003</v>
      </c>
      <c r="F207" s="11">
        <f>AZ[[#This Row],[AUM]]-D206</f>
        <v>4390135.6099999845</v>
      </c>
      <c r="G207" s="11">
        <f>AZ[[#This Row],[∆ AUM]]-AZ[[#This Row],[effetto mercato]]</f>
        <v>110756.18393298425</v>
      </c>
    </row>
    <row r="208" spans="1:7">
      <c r="A208" s="4">
        <v>42300</v>
      </c>
      <c r="B208">
        <v>1.4332</v>
      </c>
      <c r="C208" s="6">
        <f>AZ[[#This Row],[Variaz]]/100</f>
        <v>1.4332000000000001E-2</v>
      </c>
      <c r="D208" s="10">
        <f>AUM[[#This Row],[ Etica Azionario ]]</f>
        <v>194932975.42999998</v>
      </c>
      <c r="E208" s="10">
        <f>D207*AZ[[#This Row],[Variazione percentuale]]</f>
        <v>2754102.6589461202</v>
      </c>
      <c r="F208" s="11">
        <f>AZ[[#This Row],[AUM]]-D207</f>
        <v>2768402.5199999809</v>
      </c>
      <c r="G208" s="11">
        <f>AZ[[#This Row],[∆ AUM]]-AZ[[#This Row],[effetto mercato]]</f>
        <v>14299.861053860746</v>
      </c>
    </row>
    <row r="209" spans="1:7">
      <c r="A209" s="4">
        <v>42303</v>
      </c>
      <c r="B209">
        <v>-0.17660000000000001</v>
      </c>
      <c r="C209" s="6">
        <f>AZ[[#This Row],[Variaz]]/100</f>
        <v>-1.766E-3</v>
      </c>
      <c r="D209" s="10">
        <f>AUM[[#This Row],[ Etica Azionario ]]</f>
        <v>194617917.31999999</v>
      </c>
      <c r="E209" s="10">
        <f>D208*AZ[[#This Row],[Variazione percentuale]]</f>
        <v>-344251.63460937998</v>
      </c>
      <c r="F209" s="11">
        <f>AZ[[#This Row],[AUM]]-D208</f>
        <v>-315058.1099999845</v>
      </c>
      <c r="G209" s="11">
        <f>AZ[[#This Row],[∆ AUM]]-AZ[[#This Row],[effetto mercato]]</f>
        <v>29193.524609395477</v>
      </c>
    </row>
    <row r="210" spans="1:7">
      <c r="A210" s="4">
        <v>42304</v>
      </c>
      <c r="B210">
        <v>-0.92889999999999995</v>
      </c>
      <c r="C210" s="6">
        <f>AZ[[#This Row],[Variaz]]/100</f>
        <v>-9.2889999999999986E-3</v>
      </c>
      <c r="D210" s="10">
        <f>AUM[[#This Row],[ Etica Azionario ]]</f>
        <v>193452974.58000001</v>
      </c>
      <c r="E210" s="10">
        <f>D209*AZ[[#This Row],[Variazione percentuale]]</f>
        <v>-1807805.8339854798</v>
      </c>
      <c r="F210" s="11">
        <f>AZ[[#This Row],[AUM]]-D209</f>
        <v>-1164942.7399999797</v>
      </c>
      <c r="G210" s="11">
        <f>AZ[[#This Row],[∆ AUM]]-AZ[[#This Row],[effetto mercato]]</f>
        <v>642863.09398550005</v>
      </c>
    </row>
    <row r="211" spans="1:7">
      <c r="A211" s="4">
        <v>42305</v>
      </c>
      <c r="B211">
        <v>0.71440000000000003</v>
      </c>
      <c r="C211" s="6">
        <f>AZ[[#This Row],[Variaz]]/100</f>
        <v>7.1440000000000002E-3</v>
      </c>
      <c r="D211" s="10">
        <f>AUM[[#This Row],[ Etica Azionario ]]</f>
        <v>195142059.88</v>
      </c>
      <c r="E211" s="10">
        <f>D210*AZ[[#This Row],[Variazione percentuale]]</f>
        <v>1382028.0503995202</v>
      </c>
      <c r="F211" s="11">
        <f>AZ[[#This Row],[AUM]]-D210</f>
        <v>1689085.2999999821</v>
      </c>
      <c r="G211" s="11">
        <f>AZ[[#This Row],[∆ AUM]]-AZ[[#This Row],[effetto mercato]]</f>
        <v>307057.24960046192</v>
      </c>
    </row>
    <row r="212" spans="1:7">
      <c r="A212" s="4">
        <v>42306</v>
      </c>
      <c r="B212">
        <v>0.46550000000000002</v>
      </c>
      <c r="C212" s="6">
        <f>AZ[[#This Row],[Variaz]]/100</f>
        <v>4.6550000000000003E-3</v>
      </c>
      <c r="D212" s="10">
        <f>AUM[[#This Row],[ Etica Azionario ]]</f>
        <v>196139474.71000001</v>
      </c>
      <c r="E212" s="10">
        <f>D211*AZ[[#This Row],[Variazione percentuale]]</f>
        <v>908386.2887414</v>
      </c>
      <c r="F212" s="11">
        <f>AZ[[#This Row],[AUM]]-D211</f>
        <v>997414.83000001311</v>
      </c>
      <c r="G212" s="11">
        <f>AZ[[#This Row],[∆ AUM]]-AZ[[#This Row],[effetto mercato]]</f>
        <v>89028.541258613113</v>
      </c>
    </row>
    <row r="213" spans="1:7">
      <c r="A213" s="4">
        <v>42307</v>
      </c>
      <c r="B213">
        <v>-0.31990000000000002</v>
      </c>
      <c r="C213" s="6">
        <f>AZ[[#This Row],[Variaz]]/100</f>
        <v>-3.199E-3</v>
      </c>
      <c r="D213" s="10">
        <f>AUM[[#This Row],[ Etica Azionario ]]</f>
        <v>195540103.03</v>
      </c>
      <c r="E213" s="10">
        <f>D212*AZ[[#This Row],[Variazione percentuale]]</f>
        <v>-627450.17959729</v>
      </c>
      <c r="F213" s="11">
        <f>AZ[[#This Row],[AUM]]-D212</f>
        <v>-599371.68000000715</v>
      </c>
      <c r="G213" s="11">
        <f>AZ[[#This Row],[∆ AUM]]-AZ[[#This Row],[effetto mercato]]</f>
        <v>28078.499597282847</v>
      </c>
    </row>
    <row r="214" spans="1:7">
      <c r="A214" s="4">
        <v>42310</v>
      </c>
      <c r="B214">
        <v>0.2324</v>
      </c>
      <c r="C214" s="6">
        <f>AZ[[#This Row],[Variaz]]/100</f>
        <v>2.3240000000000001E-3</v>
      </c>
      <c r="D214" s="10">
        <f>AUM[[#This Row],[ Etica Azionario ]]</f>
        <v>196183744.94</v>
      </c>
      <c r="E214" s="10">
        <f>D213*AZ[[#This Row],[Variazione percentuale]]</f>
        <v>454435.19944172003</v>
      </c>
      <c r="F214" s="11">
        <f>AZ[[#This Row],[AUM]]-D213</f>
        <v>643641.90999999642</v>
      </c>
      <c r="G214" s="11">
        <f>AZ[[#This Row],[∆ AUM]]-AZ[[#This Row],[effetto mercato]]</f>
        <v>189206.71055827639</v>
      </c>
    </row>
    <row r="215" spans="1:7">
      <c r="A215" s="4">
        <v>42311</v>
      </c>
      <c r="B215">
        <v>0.65139999999999998</v>
      </c>
      <c r="C215" s="6">
        <f>AZ[[#This Row],[Variaz]]/100</f>
        <v>6.5139999999999998E-3</v>
      </c>
      <c r="D215" s="10">
        <f>AUM[[#This Row],[ Etica Azionario ]]</f>
        <v>197490448.25</v>
      </c>
      <c r="E215" s="10">
        <f>D214*AZ[[#This Row],[Variazione percentuale]]</f>
        <v>1277940.91453916</v>
      </c>
      <c r="F215" s="11">
        <f>AZ[[#This Row],[AUM]]-D214</f>
        <v>1306703.3100000024</v>
      </c>
      <c r="G215" s="11">
        <f>AZ[[#This Row],[∆ AUM]]-AZ[[#This Row],[effetto mercato]]</f>
        <v>28762.39546084241</v>
      </c>
    </row>
    <row r="216" spans="1:7">
      <c r="A216" s="4">
        <v>42312</v>
      </c>
      <c r="B216">
        <v>0.51559999999999995</v>
      </c>
      <c r="C216" s="6">
        <f>AZ[[#This Row],[Variaz]]/100</f>
        <v>5.1559999999999991E-3</v>
      </c>
      <c r="D216" s="10">
        <f>AUM[[#This Row],[ Etica Azionario ]]</f>
        <v>198796430.69999999</v>
      </c>
      <c r="E216" s="10">
        <f>D215*AZ[[#This Row],[Variazione percentuale]]</f>
        <v>1018260.7511769999</v>
      </c>
      <c r="F216" s="11">
        <f>AZ[[#This Row],[AUM]]-D215</f>
        <v>1305982.4499999881</v>
      </c>
      <c r="G216" s="11">
        <f>AZ[[#This Row],[∆ AUM]]-AZ[[#This Row],[effetto mercato]]</f>
        <v>287721.6988229882</v>
      </c>
    </row>
    <row r="217" spans="1:7">
      <c r="A217" s="4">
        <v>42313</v>
      </c>
      <c r="B217">
        <v>-1.09E-2</v>
      </c>
      <c r="C217" s="6">
        <f>AZ[[#This Row],[Variaz]]/100</f>
        <v>-1.0899999999999999E-4</v>
      </c>
      <c r="D217" s="10">
        <f>AUM[[#This Row],[ Etica Azionario ]]</f>
        <v>200858312.62</v>
      </c>
      <c r="E217" s="10">
        <f>D216*AZ[[#This Row],[Variazione percentuale]]</f>
        <v>-21668.810946299996</v>
      </c>
      <c r="F217" s="11">
        <f>AZ[[#This Row],[AUM]]-D216</f>
        <v>2061881.9200000167</v>
      </c>
      <c r="G217" s="11">
        <f>AZ[[#This Row],[∆ AUM]]-AZ[[#This Row],[effetto mercato]]</f>
        <v>2083550.7309463166</v>
      </c>
    </row>
    <row r="218" spans="1:7">
      <c r="A218" s="4">
        <v>42314</v>
      </c>
      <c r="B218">
        <v>0.3493</v>
      </c>
      <c r="C218" s="6">
        <f>AZ[[#This Row],[Variaz]]/100</f>
        <v>3.493E-3</v>
      </c>
      <c r="D218" s="10">
        <f>AUM[[#This Row],[ Etica Azionario ]]</f>
        <v>201798664.85000002</v>
      </c>
      <c r="E218" s="10">
        <f>D217*AZ[[#This Row],[Variazione percentuale]]</f>
        <v>701598.08598166006</v>
      </c>
      <c r="F218" s="11">
        <f>AZ[[#This Row],[AUM]]-D217</f>
        <v>940352.23000001907</v>
      </c>
      <c r="G218" s="11">
        <f>AZ[[#This Row],[∆ AUM]]-AZ[[#This Row],[effetto mercato]]</f>
        <v>238754.14401835902</v>
      </c>
    </row>
    <row r="219" spans="1:7">
      <c r="A219" s="4">
        <v>42317</v>
      </c>
      <c r="B219">
        <v>-0.54379999999999995</v>
      </c>
      <c r="C219" s="6">
        <f>AZ[[#This Row],[Variaz]]/100</f>
        <v>-5.4379999999999993E-3</v>
      </c>
      <c r="D219" s="10">
        <f>AUM[[#This Row],[ Etica Azionario ]]</f>
        <v>199813806.77000001</v>
      </c>
      <c r="E219" s="10">
        <f>D218*AZ[[#This Row],[Variazione percentuale]]</f>
        <v>-1097381.1394543</v>
      </c>
      <c r="F219" s="11">
        <f>AZ[[#This Row],[AUM]]-D218</f>
        <v>-1984858.0800000131</v>
      </c>
      <c r="G219" s="11">
        <f>AZ[[#This Row],[∆ AUM]]-AZ[[#This Row],[effetto mercato]]</f>
        <v>-887476.94054571306</v>
      </c>
    </row>
    <row r="220" spans="1:7">
      <c r="A220" s="4">
        <v>42318</v>
      </c>
      <c r="B220">
        <v>0.37180000000000002</v>
      </c>
      <c r="C220" s="6">
        <f>AZ[[#This Row],[Variaz]]/100</f>
        <v>3.7180000000000004E-3</v>
      </c>
      <c r="D220" s="10">
        <f>AUM[[#This Row],[ Etica Azionario ]]</f>
        <v>200977308.67000002</v>
      </c>
      <c r="E220" s="10">
        <f>D219*AZ[[#This Row],[Variazione percentuale]]</f>
        <v>742907.73357086012</v>
      </c>
      <c r="F220" s="11">
        <f>AZ[[#This Row],[AUM]]-D219</f>
        <v>1163501.900000006</v>
      </c>
      <c r="G220" s="11">
        <f>AZ[[#This Row],[∆ AUM]]-AZ[[#This Row],[effetto mercato]]</f>
        <v>420594.16642914584</v>
      </c>
    </row>
    <row r="221" spans="1:7">
      <c r="A221" s="4">
        <v>42319</v>
      </c>
      <c r="B221">
        <v>-4.36E-2</v>
      </c>
      <c r="C221" s="6">
        <f>AZ[[#This Row],[Variaz]]/100</f>
        <v>-4.3599999999999997E-4</v>
      </c>
      <c r="D221" s="10">
        <f>AUM[[#This Row],[ Etica Azionario ]]</f>
        <v>201065580.72</v>
      </c>
      <c r="E221" s="10">
        <f>D220*AZ[[#This Row],[Variazione percentuale]]</f>
        <v>-87626.106580120002</v>
      </c>
      <c r="F221" s="11">
        <f>AZ[[#This Row],[AUM]]-D220</f>
        <v>88272.049999982119</v>
      </c>
      <c r="G221" s="11">
        <f>AZ[[#This Row],[∆ AUM]]-AZ[[#This Row],[effetto mercato]]</f>
        <v>175898.15658010211</v>
      </c>
    </row>
    <row r="222" spans="1:7">
      <c r="A222" s="4">
        <v>42320</v>
      </c>
      <c r="B222">
        <v>-1.0137</v>
      </c>
      <c r="C222" s="6">
        <f>AZ[[#This Row],[Variaz]]/100</f>
        <v>-1.0137E-2</v>
      </c>
      <c r="D222" s="10">
        <f>AUM[[#This Row],[ Etica Azionario ]]</f>
        <v>199223478.29000002</v>
      </c>
      <c r="E222" s="10">
        <f>D221*AZ[[#This Row],[Variazione percentuale]]</f>
        <v>-2038201.79175864</v>
      </c>
      <c r="F222" s="11">
        <f>AZ[[#This Row],[AUM]]-D221</f>
        <v>-1842102.4299999774</v>
      </c>
      <c r="G222" s="11">
        <f>AZ[[#This Row],[∆ AUM]]-AZ[[#This Row],[effetto mercato]]</f>
        <v>196099.36175866262</v>
      </c>
    </row>
    <row r="223" spans="1:7">
      <c r="A223" s="4">
        <v>42321</v>
      </c>
      <c r="B223">
        <v>-0.82589999999999997</v>
      </c>
      <c r="C223" s="6">
        <f>AZ[[#This Row],[Variaz]]/100</f>
        <v>-8.258999999999999E-3</v>
      </c>
      <c r="D223" s="10">
        <f>AUM[[#This Row],[ Etica Azionario ]]</f>
        <v>197900077.28999999</v>
      </c>
      <c r="E223" s="10">
        <f>D222*AZ[[#This Row],[Variazione percentuale]]</f>
        <v>-1645386.7071971099</v>
      </c>
      <c r="F223" s="11">
        <f>AZ[[#This Row],[AUM]]-D222</f>
        <v>-1323401.0000000298</v>
      </c>
      <c r="G223" s="11">
        <f>AZ[[#This Row],[∆ AUM]]-AZ[[#This Row],[effetto mercato]]</f>
        <v>321985.70719708013</v>
      </c>
    </row>
    <row r="224" spans="1:7">
      <c r="A224" s="4">
        <v>42324</v>
      </c>
      <c r="B224">
        <v>0.52190000000000003</v>
      </c>
      <c r="C224" s="6">
        <f>AZ[[#This Row],[Variaz]]/100</f>
        <v>5.2190000000000005E-3</v>
      </c>
      <c r="D224" s="10">
        <f>AUM[[#This Row],[ Etica Azionario ]]</f>
        <v>199006426</v>
      </c>
      <c r="E224" s="10">
        <f>D223*AZ[[#This Row],[Variazione percentuale]]</f>
        <v>1032840.5033765101</v>
      </c>
      <c r="F224" s="11">
        <f>AZ[[#This Row],[AUM]]-D223</f>
        <v>1106348.7100000083</v>
      </c>
      <c r="G224" s="11">
        <f>AZ[[#This Row],[∆ AUM]]-AZ[[#This Row],[effetto mercato]]</f>
        <v>73508.206623498234</v>
      </c>
    </row>
    <row r="225" spans="1:7">
      <c r="A225" s="4">
        <v>42325</v>
      </c>
      <c r="B225">
        <v>1.3917999999999999</v>
      </c>
      <c r="C225" s="6">
        <f>AZ[[#This Row],[Variaz]]/100</f>
        <v>1.3918E-2</v>
      </c>
      <c r="D225" s="10">
        <f>AUM[[#This Row],[ Etica Azionario ]]</f>
        <v>201757511.48000002</v>
      </c>
      <c r="E225" s="10">
        <f>D224*AZ[[#This Row],[Variazione percentuale]]</f>
        <v>2769771.437068</v>
      </c>
      <c r="F225" s="11">
        <f>AZ[[#This Row],[AUM]]-D224</f>
        <v>2751085.4800000191</v>
      </c>
      <c r="G225" s="11">
        <f>AZ[[#This Row],[∆ AUM]]-AZ[[#This Row],[effetto mercato]]</f>
        <v>-18685.957067980897</v>
      </c>
    </row>
    <row r="226" spans="1:7">
      <c r="A226" s="4">
        <v>42326</v>
      </c>
      <c r="B226">
        <v>0.54469999999999996</v>
      </c>
      <c r="C226" s="6">
        <f>AZ[[#This Row],[Variaz]]/100</f>
        <v>5.4469999999999996E-3</v>
      </c>
      <c r="D226" s="10">
        <f>AUM[[#This Row],[ Etica Azionario ]]</f>
        <v>203161240.16</v>
      </c>
      <c r="E226" s="10">
        <f>D225*AZ[[#This Row],[Variazione percentuale]]</f>
        <v>1098973.16503156</v>
      </c>
      <c r="F226" s="11">
        <f>AZ[[#This Row],[AUM]]-D225</f>
        <v>1403728.6799999774</v>
      </c>
      <c r="G226" s="11">
        <f>AZ[[#This Row],[∆ AUM]]-AZ[[#This Row],[effetto mercato]]</f>
        <v>304755.51496841735</v>
      </c>
    </row>
    <row r="227" spans="1:7">
      <c r="A227" s="4">
        <v>42327</v>
      </c>
      <c r="B227">
        <v>0.1409</v>
      </c>
      <c r="C227" s="6">
        <f>AZ[[#This Row],[Variaz]]/100</f>
        <v>1.4089999999999999E-3</v>
      </c>
      <c r="D227" s="10">
        <f>AUM[[#This Row],[ Etica Azionario ]]</f>
        <v>203464139.02000001</v>
      </c>
      <c r="E227" s="10">
        <f>D226*AZ[[#This Row],[Variazione percentuale]]</f>
        <v>286254.18738543999</v>
      </c>
      <c r="F227" s="11">
        <f>AZ[[#This Row],[AUM]]-D226</f>
        <v>302898.86000001431</v>
      </c>
      <c r="G227" s="11">
        <f>AZ[[#This Row],[∆ AUM]]-AZ[[#This Row],[effetto mercato]]</f>
        <v>16644.672614574316</v>
      </c>
    </row>
    <row r="228" spans="1:7">
      <c r="A228" s="4">
        <v>42328</v>
      </c>
      <c r="B228">
        <v>0.5302</v>
      </c>
      <c r="C228" s="6">
        <f>AZ[[#This Row],[Variaz]]/100</f>
        <v>5.3020000000000003E-3</v>
      </c>
      <c r="D228" s="10">
        <f>AUM[[#This Row],[ Etica Azionario ]]</f>
        <v>204675929.21999997</v>
      </c>
      <c r="E228" s="10">
        <f>D227*AZ[[#This Row],[Variazione percentuale]]</f>
        <v>1078766.8650840402</v>
      </c>
      <c r="F228" s="11">
        <f>AZ[[#This Row],[AUM]]-D227</f>
        <v>1211790.1999999583</v>
      </c>
      <c r="G228" s="11">
        <f>AZ[[#This Row],[∆ AUM]]-AZ[[#This Row],[effetto mercato]]</f>
        <v>133023.33491591807</v>
      </c>
    </row>
    <row r="229" spans="1:7">
      <c r="A229" s="4">
        <v>42331</v>
      </c>
      <c r="B229">
        <v>-3.2300000000000002E-2</v>
      </c>
      <c r="C229" s="6">
        <f>AZ[[#This Row],[Variaz]]/100</f>
        <v>-3.2300000000000004E-4</v>
      </c>
      <c r="D229" s="10">
        <f>AUM[[#This Row],[ Etica Azionario ]]</f>
        <v>204664659.56999999</v>
      </c>
      <c r="E229" s="10">
        <f>D228*AZ[[#This Row],[Variazione percentuale]]</f>
        <v>-66110.325138059998</v>
      </c>
      <c r="F229" s="11">
        <f>AZ[[#This Row],[AUM]]-D228</f>
        <v>-11269.649999976158</v>
      </c>
      <c r="G229" s="11">
        <f>AZ[[#This Row],[∆ AUM]]-AZ[[#This Row],[effetto mercato]]</f>
        <v>54840.67513808384</v>
      </c>
    </row>
    <row r="230" spans="1:7">
      <c r="A230" s="4">
        <v>42332</v>
      </c>
      <c r="B230">
        <v>-0.60289999999999999</v>
      </c>
      <c r="C230" s="6">
        <f>AZ[[#This Row],[Variaz]]/100</f>
        <v>-6.0289999999999996E-3</v>
      </c>
      <c r="D230" s="10">
        <f>AUM[[#This Row],[ Etica Azionario ]]</f>
        <v>203439657.91</v>
      </c>
      <c r="E230" s="10">
        <f>D229*AZ[[#This Row],[Variazione percentuale]]</f>
        <v>-1233923.23254753</v>
      </c>
      <c r="F230" s="11">
        <f>AZ[[#This Row],[AUM]]-D229</f>
        <v>-1225001.6599999964</v>
      </c>
      <c r="G230" s="11">
        <f>AZ[[#This Row],[∆ AUM]]-AZ[[#This Row],[effetto mercato]]</f>
        <v>8921.5725475335494</v>
      </c>
    </row>
    <row r="231" spans="1:7">
      <c r="A231" s="4">
        <v>42333</v>
      </c>
      <c r="B231">
        <v>0.70409999999999995</v>
      </c>
      <c r="C231" s="6">
        <f>AZ[[#This Row],[Variaz]]/100</f>
        <v>7.0409999999999995E-3</v>
      </c>
      <c r="D231" s="10">
        <f>AUM[[#This Row],[ Etica Azionario ]]</f>
        <v>205065344.97999999</v>
      </c>
      <c r="E231" s="10">
        <f>D230*AZ[[#This Row],[Variazione percentuale]]</f>
        <v>1432418.6313443098</v>
      </c>
      <c r="F231" s="11">
        <f>AZ[[#This Row],[AUM]]-D230</f>
        <v>1625687.0699999928</v>
      </c>
      <c r="G231" s="11">
        <f>AZ[[#This Row],[∆ AUM]]-AZ[[#This Row],[effetto mercato]]</f>
        <v>193268.43865568307</v>
      </c>
    </row>
    <row r="232" spans="1:7">
      <c r="A232" s="4">
        <v>42334</v>
      </c>
      <c r="B232">
        <v>0.36570000000000003</v>
      </c>
      <c r="C232" s="6">
        <f>AZ[[#This Row],[Variaz]]/100</f>
        <v>3.6570000000000001E-3</v>
      </c>
      <c r="D232" s="10">
        <f>AUM[[#This Row],[ Etica Azionario ]]</f>
        <v>205698486.87</v>
      </c>
      <c r="E232" s="10">
        <f>D231*AZ[[#This Row],[Variazione percentuale]]</f>
        <v>749923.96659185993</v>
      </c>
      <c r="F232" s="11">
        <f>AZ[[#This Row],[AUM]]-D231</f>
        <v>633141.8900000155</v>
      </c>
      <c r="G232" s="11">
        <f>AZ[[#This Row],[∆ AUM]]-AZ[[#This Row],[effetto mercato]]</f>
        <v>-116782.07659184444</v>
      </c>
    </row>
    <row r="233" spans="1:7">
      <c r="A233" s="4">
        <v>42335</v>
      </c>
      <c r="B233">
        <v>-5.3600000000000002E-2</v>
      </c>
      <c r="C233" s="6">
        <f>AZ[[#This Row],[Variaz]]/100</f>
        <v>-5.3600000000000002E-4</v>
      </c>
      <c r="D233" s="10">
        <f>AUM[[#This Row],[ Etica Azionario ]]</f>
        <v>205744971.68000001</v>
      </c>
      <c r="E233" s="10">
        <f>D232*AZ[[#This Row],[Variazione percentuale]]</f>
        <v>-110254.38896232001</v>
      </c>
      <c r="F233" s="11">
        <f>AZ[[#This Row],[AUM]]-D232</f>
        <v>46484.810000002384</v>
      </c>
      <c r="G233" s="11">
        <f>AZ[[#This Row],[∆ AUM]]-AZ[[#This Row],[effetto mercato]]</f>
        <v>156739.19896232238</v>
      </c>
    </row>
    <row r="234" spans="1:7">
      <c r="A234" s="4">
        <v>42338</v>
      </c>
      <c r="B234">
        <v>-4.2900000000000001E-2</v>
      </c>
      <c r="C234" s="6">
        <f>AZ[[#This Row],[Variaz]]/100</f>
        <v>-4.2900000000000002E-4</v>
      </c>
      <c r="D234" s="10">
        <f>AUM[[#This Row],[ Etica Azionario ]]</f>
        <v>205647307.76999998</v>
      </c>
      <c r="E234" s="10">
        <f>D233*AZ[[#This Row],[Variazione percentuale]]</f>
        <v>-88264.592850720001</v>
      </c>
      <c r="F234" s="11">
        <f>AZ[[#This Row],[AUM]]-D233</f>
        <v>-97663.910000026226</v>
      </c>
      <c r="G234" s="11">
        <f>AZ[[#This Row],[∆ AUM]]-AZ[[#This Row],[effetto mercato]]</f>
        <v>-9399.3171493062255</v>
      </c>
    </row>
    <row r="235" spans="1:7">
      <c r="A235" s="4">
        <v>42339</v>
      </c>
      <c r="B235">
        <v>0.2467</v>
      </c>
      <c r="C235" s="6">
        <f>AZ[[#This Row],[Variaz]]/100</f>
        <v>2.467E-3</v>
      </c>
      <c r="D235" s="10">
        <f>AUM[[#This Row],[ Etica Azionario ]]</f>
        <v>206195668.89999998</v>
      </c>
      <c r="E235" s="10">
        <f>D234*AZ[[#This Row],[Variazione percentuale]]</f>
        <v>507331.90826858993</v>
      </c>
      <c r="F235" s="11">
        <f>AZ[[#This Row],[AUM]]-D234</f>
        <v>548361.12999999523</v>
      </c>
      <c r="G235" s="11">
        <f>AZ[[#This Row],[∆ AUM]]-AZ[[#This Row],[effetto mercato]]</f>
        <v>41029.221731405298</v>
      </c>
    </row>
    <row r="236" spans="1:7">
      <c r="A236" s="4">
        <v>42340</v>
      </c>
      <c r="B236">
        <v>-0.18190000000000001</v>
      </c>
      <c r="C236" s="6">
        <f>AZ[[#This Row],[Variaz]]/100</f>
        <v>-1.8190000000000001E-3</v>
      </c>
      <c r="D236" s="10">
        <f>AUM[[#This Row],[ Etica Azionario ]]</f>
        <v>206039663.35999998</v>
      </c>
      <c r="E236" s="10">
        <f>D235*AZ[[#This Row],[Variazione percentuale]]</f>
        <v>-375069.92172909999</v>
      </c>
      <c r="F236" s="11">
        <f>AZ[[#This Row],[AUM]]-D235</f>
        <v>-156005.53999999166</v>
      </c>
      <c r="G236" s="11">
        <f>AZ[[#This Row],[∆ AUM]]-AZ[[#This Row],[effetto mercato]]</f>
        <v>219064.38172910834</v>
      </c>
    </row>
    <row r="237" spans="1:7">
      <c r="A237" s="4">
        <v>42341</v>
      </c>
      <c r="B237">
        <v>-2.8624000000000001</v>
      </c>
      <c r="C237" s="6">
        <f>AZ[[#This Row],[Variaz]]/100</f>
        <v>-2.8624E-2</v>
      </c>
      <c r="D237" s="10">
        <f>AUM[[#This Row],[ Etica Azionario ]]</f>
        <v>200468709.72</v>
      </c>
      <c r="E237" s="10">
        <f>D236*AZ[[#This Row],[Variazione percentuale]]</f>
        <v>-5897679.32401664</v>
      </c>
      <c r="F237" s="11">
        <f>AZ[[#This Row],[AUM]]-D236</f>
        <v>-5570953.6399999857</v>
      </c>
      <c r="G237" s="11">
        <f>AZ[[#This Row],[∆ AUM]]-AZ[[#This Row],[effetto mercato]]</f>
        <v>326725.68401665427</v>
      </c>
    </row>
    <row r="238" spans="1:7">
      <c r="A238" s="4">
        <v>42342</v>
      </c>
      <c r="B238">
        <v>-4.41E-2</v>
      </c>
      <c r="C238" s="6">
        <f>AZ[[#This Row],[Variaz]]/100</f>
        <v>-4.4099999999999999E-4</v>
      </c>
      <c r="D238" s="10">
        <f>AUM[[#This Row],[ Etica Azionario ]]</f>
        <v>200427030.28</v>
      </c>
      <c r="E238" s="10">
        <f>D237*AZ[[#This Row],[Variazione percentuale]]</f>
        <v>-88406.700986519994</v>
      </c>
      <c r="F238" s="11">
        <f>AZ[[#This Row],[AUM]]-D237</f>
        <v>-41679.439999997616</v>
      </c>
      <c r="G238" s="11">
        <f>AZ[[#This Row],[∆ AUM]]-AZ[[#This Row],[effetto mercato]]</f>
        <v>46727.260986522379</v>
      </c>
    </row>
    <row r="239" spans="1:7">
      <c r="A239" s="4">
        <v>42345</v>
      </c>
      <c r="B239">
        <v>0.20979999999999999</v>
      </c>
      <c r="C239" s="6">
        <f>AZ[[#This Row],[Variaz]]/100</f>
        <v>2.098E-3</v>
      </c>
      <c r="D239" s="10">
        <f>AUM[[#This Row],[ Etica Azionario ]]</f>
        <v>202999499.91</v>
      </c>
      <c r="E239" s="10">
        <f>D238*AZ[[#This Row],[Variazione percentuale]]</f>
        <v>420495.90952744003</v>
      </c>
      <c r="F239" s="11">
        <f>AZ[[#This Row],[AUM]]-D238</f>
        <v>2572469.6299999952</v>
      </c>
      <c r="G239" s="11">
        <f>AZ[[#This Row],[∆ AUM]]-AZ[[#This Row],[effetto mercato]]</f>
        <v>2151973.7204725551</v>
      </c>
    </row>
    <row r="240" spans="1:7">
      <c r="A240" s="4">
        <v>42347</v>
      </c>
      <c r="B240">
        <v>-2.1154999999999999</v>
      </c>
      <c r="C240" s="6">
        <f>AZ[[#This Row],[Variaz]]/100</f>
        <v>-2.1155E-2</v>
      </c>
      <c r="D240" s="10">
        <f>AUM[[#This Row],[ Etica Azionario ]]</f>
        <v>198882268.98000002</v>
      </c>
      <c r="E240" s="10">
        <f>D239*AZ[[#This Row],[Variazione percentuale]]</f>
        <v>-4294454.4205960501</v>
      </c>
      <c r="F240" s="11">
        <f>AZ[[#This Row],[AUM]]-D239</f>
        <v>-4117230.9299999774</v>
      </c>
      <c r="G240" s="11">
        <f>AZ[[#This Row],[∆ AUM]]-AZ[[#This Row],[effetto mercato]]</f>
        <v>177223.49059607275</v>
      </c>
    </row>
    <row r="241" spans="1:7">
      <c r="A241" s="4">
        <v>42348</v>
      </c>
      <c r="B241">
        <v>-0.15759999999999999</v>
      </c>
      <c r="C241" s="6">
        <f>AZ[[#This Row],[Variaz]]/100</f>
        <v>-1.5759999999999999E-3</v>
      </c>
      <c r="D241" s="10">
        <f>AUM[[#This Row],[ Etica Azionario ]]</f>
        <v>198733691.80000001</v>
      </c>
      <c r="E241" s="10">
        <f>D240*AZ[[#This Row],[Variazione percentuale]]</f>
        <v>-313438.45591248001</v>
      </c>
      <c r="F241" s="11">
        <f>AZ[[#This Row],[AUM]]-D240</f>
        <v>-148577.18000000715</v>
      </c>
      <c r="G241" s="11">
        <f>AZ[[#This Row],[∆ AUM]]-AZ[[#This Row],[effetto mercato]]</f>
        <v>164861.27591247286</v>
      </c>
    </row>
    <row r="242" spans="1:7">
      <c r="A242" s="4">
        <v>42349</v>
      </c>
      <c r="B242">
        <v>-1.3979999999999999</v>
      </c>
      <c r="C242" s="6">
        <f>AZ[[#This Row],[Variaz]]/100</f>
        <v>-1.3979999999999999E-2</v>
      </c>
      <c r="D242" s="10">
        <f>AUM[[#This Row],[ Etica Azionario ]]</f>
        <v>196233923.07999998</v>
      </c>
      <c r="E242" s="10">
        <f>D241*AZ[[#This Row],[Variazione percentuale]]</f>
        <v>-2778297.0113639999</v>
      </c>
      <c r="F242" s="11">
        <f>AZ[[#This Row],[AUM]]-D241</f>
        <v>-2499768.7200000286</v>
      </c>
      <c r="G242" s="11">
        <f>AZ[[#This Row],[∆ AUM]]-AZ[[#This Row],[effetto mercato]]</f>
        <v>278528.29136397131</v>
      </c>
    </row>
    <row r="243" spans="1:7">
      <c r="A243" s="4">
        <v>42352</v>
      </c>
      <c r="B243">
        <v>-0.88039999999999996</v>
      </c>
      <c r="C243" s="6">
        <f>AZ[[#This Row],[Variaz]]/100</f>
        <v>-8.8039999999999993E-3</v>
      </c>
      <c r="D243" s="10">
        <f>AUM[[#This Row],[ Etica Azionario ]]</f>
        <v>194656055.31</v>
      </c>
      <c r="E243" s="10">
        <f>D242*AZ[[#This Row],[Variazione percentuale]]</f>
        <v>-1727643.4587963198</v>
      </c>
      <c r="F243" s="11">
        <f>AZ[[#This Row],[AUM]]-D242</f>
        <v>-1577867.7699999809</v>
      </c>
      <c r="G243" s="11">
        <f>AZ[[#This Row],[∆ AUM]]-AZ[[#This Row],[effetto mercato]]</f>
        <v>149775.68879633886</v>
      </c>
    </row>
    <row r="244" spans="1:7">
      <c r="A244" s="4">
        <v>42353</v>
      </c>
      <c r="B244">
        <v>1.3842000000000001</v>
      </c>
      <c r="C244" s="6">
        <f>AZ[[#This Row],[Variaz]]/100</f>
        <v>1.3842E-2</v>
      </c>
      <c r="D244" s="10">
        <f>AUM[[#This Row],[ Etica Azionario ]]</f>
        <v>197335294.96999997</v>
      </c>
      <c r="E244" s="10">
        <f>D243*AZ[[#This Row],[Variazione percentuale]]</f>
        <v>2694429.1176010203</v>
      </c>
      <c r="F244" s="11">
        <f>AZ[[#This Row],[AUM]]-D243</f>
        <v>2679239.6599999666</v>
      </c>
      <c r="G244" s="11">
        <f>AZ[[#This Row],[∆ AUM]]-AZ[[#This Row],[effetto mercato]]</f>
        <v>-15189.45760105364</v>
      </c>
    </row>
    <row r="245" spans="1:7">
      <c r="A245" s="4">
        <v>42354</v>
      </c>
      <c r="B245">
        <v>0.92159999999999997</v>
      </c>
      <c r="C245" s="6">
        <f>AZ[[#This Row],[Variaz]]/100</f>
        <v>9.2160000000000002E-3</v>
      </c>
      <c r="D245" s="10">
        <f>AUM[[#This Row],[ Etica Azionario ]]</f>
        <v>199315975.40000001</v>
      </c>
      <c r="E245" s="10">
        <f>D244*AZ[[#This Row],[Variazione percentuale]]</f>
        <v>1818642.0784435198</v>
      </c>
      <c r="F245" s="11">
        <f>AZ[[#This Row],[AUM]]-D244</f>
        <v>1980680.430000037</v>
      </c>
      <c r="G245" s="11">
        <f>AZ[[#This Row],[∆ AUM]]-AZ[[#This Row],[effetto mercato]]</f>
        <v>162038.35155651718</v>
      </c>
    </row>
    <row r="246" spans="1:7">
      <c r="A246" s="4">
        <v>42355</v>
      </c>
      <c r="B246">
        <v>0.3382</v>
      </c>
      <c r="C246" s="6">
        <f>AZ[[#This Row],[Variaz]]/100</f>
        <v>3.382E-3</v>
      </c>
      <c r="D246" s="10">
        <f>AUM[[#This Row],[ Etica Azionario ]]</f>
        <v>201232610.44</v>
      </c>
      <c r="E246" s="10">
        <f>D245*AZ[[#This Row],[Variazione percentuale]]</f>
        <v>674086.62880279997</v>
      </c>
      <c r="F246" s="11">
        <f>AZ[[#This Row],[AUM]]-D245</f>
        <v>1916635.0399999917</v>
      </c>
      <c r="G246" s="11">
        <f>AZ[[#This Row],[∆ AUM]]-AZ[[#This Row],[effetto mercato]]</f>
        <v>1242548.4111971916</v>
      </c>
    </row>
    <row r="247" spans="1:7">
      <c r="A247" s="4">
        <v>42356</v>
      </c>
      <c r="B247">
        <v>-1.1460999999999999</v>
      </c>
      <c r="C247" s="6">
        <f>AZ[[#This Row],[Variaz]]/100</f>
        <v>-1.1460999999999999E-2</v>
      </c>
      <c r="D247" s="10">
        <f>AUM[[#This Row],[ Etica Azionario ]]</f>
        <v>199147316.28</v>
      </c>
      <c r="E247" s="10">
        <f>D246*AZ[[#This Row],[Variazione percentuale]]</f>
        <v>-2306326.94825284</v>
      </c>
      <c r="F247" s="11">
        <f>AZ[[#This Row],[AUM]]-D246</f>
        <v>-2085294.1599999964</v>
      </c>
      <c r="G247" s="11">
        <f>AZ[[#This Row],[∆ AUM]]-AZ[[#This Row],[effetto mercato]]</f>
        <v>221032.78825284354</v>
      </c>
    </row>
    <row r="248" spans="1:7">
      <c r="A248" s="4">
        <v>42359</v>
      </c>
      <c r="B248">
        <v>-0.4546</v>
      </c>
      <c r="C248" s="6">
        <f>AZ[[#This Row],[Variaz]]/100</f>
        <v>-4.5459999999999997E-3</v>
      </c>
      <c r="D248" s="10">
        <f>AUM[[#This Row],[ Etica Azionario ]]</f>
        <v>198363241.66</v>
      </c>
      <c r="E248" s="10">
        <f>D247*AZ[[#This Row],[Variazione percentuale]]</f>
        <v>-905323.69980887999</v>
      </c>
      <c r="F248" s="11">
        <f>AZ[[#This Row],[AUM]]-D247</f>
        <v>-784074.62000000477</v>
      </c>
      <c r="G248" s="11">
        <f>AZ[[#This Row],[∆ AUM]]-AZ[[#This Row],[effetto mercato]]</f>
        <v>121249.07980887522</v>
      </c>
    </row>
    <row r="249" spans="1:7">
      <c r="A249" s="4">
        <v>42360</v>
      </c>
      <c r="B249">
        <v>0.2626</v>
      </c>
      <c r="C249" s="6">
        <f>AZ[[#This Row],[Variaz]]/100</f>
        <v>2.6259999999999999E-3</v>
      </c>
      <c r="D249" s="10">
        <f>AUM[[#This Row],[ Etica Azionario ]]</f>
        <v>199284641.10999998</v>
      </c>
      <c r="E249" s="10">
        <f>D248*AZ[[#This Row],[Variazione percentuale]]</f>
        <v>520901.87259915995</v>
      </c>
      <c r="F249" s="11">
        <f>AZ[[#This Row],[AUM]]-D248</f>
        <v>921399.44999998808</v>
      </c>
      <c r="G249" s="11">
        <f>AZ[[#This Row],[∆ AUM]]-AZ[[#This Row],[effetto mercato]]</f>
        <v>400497.57740082813</v>
      </c>
    </row>
    <row r="250" spans="1:7">
      <c r="A250" s="4">
        <v>42361</v>
      </c>
      <c r="B250">
        <v>1.6285000000000001</v>
      </c>
      <c r="C250" s="6">
        <f>AZ[[#This Row],[Variaz]]/100</f>
        <v>1.6285000000000001E-2</v>
      </c>
      <c r="D250" s="10">
        <f>AUM[[#This Row],[ Etica Azionario ]]</f>
        <v>202701789.29999998</v>
      </c>
      <c r="E250" s="10">
        <f>D249*AZ[[#This Row],[Variazione percentuale]]</f>
        <v>3245350.38047635</v>
      </c>
      <c r="F250" s="11">
        <f>AZ[[#This Row],[AUM]]-D249</f>
        <v>3417148.1899999976</v>
      </c>
      <c r="G250" s="11">
        <f>AZ[[#This Row],[∆ AUM]]-AZ[[#This Row],[effetto mercato]]</f>
        <v>171797.80952364765</v>
      </c>
    </row>
    <row r="251" spans="1:7">
      <c r="A251" s="4">
        <v>42366</v>
      </c>
      <c r="B251">
        <v>-0.6835</v>
      </c>
      <c r="C251" s="6">
        <f>AZ[[#This Row],[Variaz]]/100</f>
        <v>-6.8349999999999999E-3</v>
      </c>
      <c r="D251" s="10">
        <f>AUM[[#This Row],[ Etica Azionario ]]</f>
        <v>201388174.80000001</v>
      </c>
      <c r="E251" s="10">
        <f>D250*AZ[[#This Row],[Variazione percentuale]]</f>
        <v>-1385466.7298654998</v>
      </c>
      <c r="F251" s="11">
        <f>AZ[[#This Row],[AUM]]-D250</f>
        <v>-1313614.4999999702</v>
      </c>
      <c r="G251" s="11">
        <f>AZ[[#This Row],[∆ AUM]]-AZ[[#This Row],[effetto mercato]]</f>
        <v>71852.229865529574</v>
      </c>
    </row>
    <row r="252" spans="1:7">
      <c r="A252" s="4">
        <v>42367</v>
      </c>
      <c r="B252">
        <v>1.1620999999999999</v>
      </c>
      <c r="C252" s="6">
        <f>AZ[[#This Row],[Variaz]]/100</f>
        <v>1.1620999999999999E-2</v>
      </c>
      <c r="D252" s="10">
        <f>AUM[[#This Row],[ Etica Azionario ]]</f>
        <v>205711457</v>
      </c>
      <c r="E252" s="10">
        <f>D251*AZ[[#This Row],[Variazione percentuale]]</f>
        <v>2340331.9793508002</v>
      </c>
      <c r="F252" s="11">
        <f>AZ[[#This Row],[AUM]]-D251</f>
        <v>4323282.1999999881</v>
      </c>
      <c r="G252" s="11">
        <f>AZ[[#This Row],[∆ AUM]]-AZ[[#This Row],[effetto mercato]]</f>
        <v>1982950.2206491879</v>
      </c>
    </row>
    <row r="253" spans="1:7">
      <c r="A253" s="4">
        <v>42368</v>
      </c>
      <c r="B253">
        <v>-0.41270000000000001</v>
      </c>
      <c r="C253" s="6">
        <f>AZ[[#This Row],[Variaz]]/100</f>
        <v>-4.1270000000000005E-3</v>
      </c>
      <c r="D253" s="10">
        <f>AUM[[#This Row],[ Etica Azionario ]]</f>
        <v>205100576.47999999</v>
      </c>
      <c r="E253" s="10">
        <f>D252*AZ[[#This Row],[Variazione percentuale]]</f>
        <v>-848971.18303900014</v>
      </c>
      <c r="F253" s="11">
        <f>AZ[[#This Row],[AUM]]-D252</f>
        <v>-610880.52000001073</v>
      </c>
      <c r="G253" s="11">
        <f>AZ[[#This Row],[∆ AUM]]-AZ[[#This Row],[effetto mercato]]</f>
        <v>238090.66303898941</v>
      </c>
    </row>
    <row r="254" spans="1:7">
      <c r="A254" s="4">
        <v>42369</v>
      </c>
      <c r="B254">
        <v>-0.26879999999999998</v>
      </c>
      <c r="C254" s="6">
        <f>AZ[[#This Row],[Variaz]]/100</f>
        <v>-2.6879999999999999E-3</v>
      </c>
      <c r="D254" s="10">
        <f>AUM[[#This Row],[ Etica Azionario ]]</f>
        <v>204827934.95000002</v>
      </c>
      <c r="E254" s="10">
        <f>D253*AZ[[#This Row],[Variazione percentuale]]</f>
        <v>-551310.34957823996</v>
      </c>
      <c r="F254" s="11">
        <f>AZ[[#This Row],[AUM]]-D253</f>
        <v>-272641.52999997139</v>
      </c>
      <c r="G254" s="11">
        <f>AZ[[#This Row],[∆ AUM]]-AZ[[#This Row],[effetto mercato]]</f>
        <v>278668.81957826857</v>
      </c>
    </row>
    <row r="255" spans="1:7">
      <c r="A255" s="4">
        <v>42373</v>
      </c>
      <c r="B255">
        <v>-1.3812</v>
      </c>
      <c r="C255" s="6">
        <f>AZ[[#This Row],[Variaz]]/100</f>
        <v>-1.3812E-2</v>
      </c>
      <c r="D255" s="10">
        <f>AUM[[#This Row],[ Etica Azionario ]]</f>
        <v>202161021.91999999</v>
      </c>
      <c r="E255" s="10">
        <f>D254*AZ[[#This Row],[Variazione percentuale]]</f>
        <v>-2829083.4375294</v>
      </c>
      <c r="F255" s="11">
        <f>AZ[[#This Row],[AUM]]-D254</f>
        <v>-2666913.030000031</v>
      </c>
      <c r="G255" s="11">
        <f>AZ[[#This Row],[∆ AUM]]-AZ[[#This Row],[effetto mercato]]</f>
        <v>162170.407529369</v>
      </c>
    </row>
    <row r="256" spans="1:7">
      <c r="A256" s="4">
        <v>42374</v>
      </c>
      <c r="B256">
        <v>0.55800000000000005</v>
      </c>
      <c r="C256" s="6">
        <f>AZ[[#This Row],[Variaz]]/100</f>
        <v>5.5800000000000008E-3</v>
      </c>
      <c r="D256" s="10">
        <f>AUM[[#This Row],[ Etica Azionario ]]</f>
        <v>203324220.29000002</v>
      </c>
      <c r="E256" s="10">
        <f>D255*AZ[[#This Row],[Variazione percentuale]]</f>
        <v>1128058.5023136002</v>
      </c>
      <c r="F256" s="11">
        <f>AZ[[#This Row],[AUM]]-D255</f>
        <v>1163198.3700000346</v>
      </c>
      <c r="G256" s="11">
        <f>AZ[[#This Row],[∆ AUM]]-AZ[[#This Row],[effetto mercato]]</f>
        <v>35139.867686434416</v>
      </c>
    </row>
    <row r="257" spans="1:7">
      <c r="A257" s="4">
        <v>42376</v>
      </c>
      <c r="B257">
        <v>-3.1254</v>
      </c>
      <c r="C257" s="6">
        <f>AZ[[#This Row],[Variaz]]/100</f>
        <v>-3.1253999999999997E-2</v>
      </c>
      <c r="D257" s="10">
        <f>AUM[[#This Row],[ Etica Azionario ]]</f>
        <v>198456940.65000001</v>
      </c>
      <c r="E257" s="10">
        <f>D256*AZ[[#This Row],[Variazione percentuale]]</f>
        <v>-6354695.1809436604</v>
      </c>
      <c r="F257" s="11">
        <f>AZ[[#This Row],[AUM]]-D256</f>
        <v>-4867279.6400000155</v>
      </c>
      <c r="G257" s="11">
        <f>AZ[[#This Row],[∆ AUM]]-AZ[[#This Row],[effetto mercato]]</f>
        <v>1487415.5409436449</v>
      </c>
    </row>
    <row r="258" spans="1:7">
      <c r="A258" s="4">
        <v>42377</v>
      </c>
      <c r="B258">
        <v>-0.99360000000000004</v>
      </c>
      <c r="C258" s="6">
        <f>AZ[[#This Row],[Variaz]]/100</f>
        <v>-9.9360000000000004E-3</v>
      </c>
      <c r="D258" s="10">
        <f>AUM[[#This Row],[ Etica Azionario ]]</f>
        <v>196830167.63999999</v>
      </c>
      <c r="E258" s="10">
        <f>D257*AZ[[#This Row],[Variazione percentuale]]</f>
        <v>-1971868.1622984002</v>
      </c>
      <c r="F258" s="11">
        <f>AZ[[#This Row],[AUM]]-D257</f>
        <v>-1626773.0100000203</v>
      </c>
      <c r="G258" s="11">
        <f>AZ[[#This Row],[∆ AUM]]-AZ[[#This Row],[effetto mercato]]</f>
        <v>345095.15229837992</v>
      </c>
    </row>
    <row r="259" spans="1:7">
      <c r="A259" s="4">
        <v>42380</v>
      </c>
      <c r="B259">
        <v>8.2600000000000007E-2</v>
      </c>
      <c r="C259" s="6">
        <f>AZ[[#This Row],[Variaz]]/100</f>
        <v>8.2600000000000002E-4</v>
      </c>
      <c r="D259" s="10">
        <f>AUM[[#This Row],[ Etica Azionario ]]</f>
        <v>196778469.39000002</v>
      </c>
      <c r="E259" s="10">
        <f>D258*AZ[[#This Row],[Variazione percentuale]]</f>
        <v>162581.71847063999</v>
      </c>
      <c r="F259" s="11">
        <f>AZ[[#This Row],[AUM]]-D258</f>
        <v>-51698.249999970198</v>
      </c>
      <c r="G259" s="11">
        <f>AZ[[#This Row],[∆ AUM]]-AZ[[#This Row],[effetto mercato]]</f>
        <v>-214279.96847061018</v>
      </c>
    </row>
    <row r="260" spans="1:7">
      <c r="A260" s="4">
        <v>42381</v>
      </c>
      <c r="B260">
        <v>0.4955</v>
      </c>
      <c r="C260" s="6">
        <f>AZ[[#This Row],[Variaz]]/100</f>
        <v>4.9550000000000002E-3</v>
      </c>
      <c r="D260" s="10">
        <f>AUM[[#This Row],[ Etica Azionario ]]</f>
        <v>197872481.23999998</v>
      </c>
      <c r="E260" s="10">
        <f>D259*AZ[[#This Row],[Variazione percentuale]]</f>
        <v>975037.31582745013</v>
      </c>
      <c r="F260" s="11">
        <f>AZ[[#This Row],[AUM]]-D259</f>
        <v>1094011.8499999642</v>
      </c>
      <c r="G260" s="11">
        <f>AZ[[#This Row],[∆ AUM]]-AZ[[#This Row],[effetto mercato]]</f>
        <v>118974.5341725141</v>
      </c>
    </row>
    <row r="261" spans="1:7">
      <c r="A261" s="4">
        <v>42382</v>
      </c>
      <c r="B261">
        <v>-0.46949999999999997</v>
      </c>
      <c r="C261" s="6">
        <f>AZ[[#This Row],[Variaz]]/100</f>
        <v>-4.6949999999999995E-3</v>
      </c>
      <c r="D261" s="10">
        <f>AUM[[#This Row],[ Etica Azionario ]]</f>
        <v>196999830.75999999</v>
      </c>
      <c r="E261" s="10">
        <f>D260*AZ[[#This Row],[Variazione percentuale]]</f>
        <v>-929011.29942179983</v>
      </c>
      <c r="F261" s="11">
        <f>AZ[[#This Row],[AUM]]-D260</f>
        <v>-872650.47999998927</v>
      </c>
      <c r="G261" s="11">
        <f>AZ[[#This Row],[∆ AUM]]-AZ[[#This Row],[effetto mercato]]</f>
        <v>56360.819421810564</v>
      </c>
    </row>
    <row r="262" spans="1:7">
      <c r="A262" s="4">
        <v>42383</v>
      </c>
      <c r="B262">
        <v>-0.36559999999999998</v>
      </c>
      <c r="C262" s="6">
        <f>AZ[[#This Row],[Variaz]]/100</f>
        <v>-3.656E-3</v>
      </c>
      <c r="D262" s="10">
        <f>AUM[[#This Row],[ Etica Azionario ]]</f>
        <v>196386895.00999999</v>
      </c>
      <c r="E262" s="10">
        <f>D261*AZ[[#This Row],[Variazione percentuale]]</f>
        <v>-720231.38125856</v>
      </c>
      <c r="F262" s="11">
        <f>AZ[[#This Row],[AUM]]-D261</f>
        <v>-612935.75</v>
      </c>
      <c r="G262" s="11">
        <f>AZ[[#This Row],[∆ AUM]]-AZ[[#This Row],[effetto mercato]]</f>
        <v>107295.63125856</v>
      </c>
    </row>
    <row r="263" spans="1:7">
      <c r="A263" s="4">
        <v>42384</v>
      </c>
      <c r="B263">
        <v>-2.1543999999999999</v>
      </c>
      <c r="C263" s="6">
        <f>AZ[[#This Row],[Variaz]]/100</f>
        <v>-2.1543999999999997E-2</v>
      </c>
      <c r="D263" s="10">
        <f>AUM[[#This Row],[ Etica Azionario ]]</f>
        <v>192438451.87</v>
      </c>
      <c r="E263" s="10">
        <f>D262*AZ[[#This Row],[Variazione percentuale]]</f>
        <v>-4230959.266095439</v>
      </c>
      <c r="F263" s="11">
        <f>AZ[[#This Row],[AUM]]-D262</f>
        <v>-3948443.1399999857</v>
      </c>
      <c r="G263" s="11">
        <f>AZ[[#This Row],[∆ AUM]]-AZ[[#This Row],[effetto mercato]]</f>
        <v>282516.12609545328</v>
      </c>
    </row>
    <row r="264" spans="1:7">
      <c r="A264" s="4">
        <v>42387</v>
      </c>
      <c r="B264">
        <v>-0.121</v>
      </c>
      <c r="C264" s="6">
        <f>AZ[[#This Row],[Variaz]]/100</f>
        <v>-1.2099999999999999E-3</v>
      </c>
      <c r="D264" s="10">
        <f>AUM[[#This Row],[ Etica Azionario ]]</f>
        <v>192389324.06</v>
      </c>
      <c r="E264" s="10">
        <f>D263*AZ[[#This Row],[Variazione percentuale]]</f>
        <v>-232850.5267627</v>
      </c>
      <c r="F264" s="11">
        <f>AZ[[#This Row],[AUM]]-D263</f>
        <v>-49127.810000002384</v>
      </c>
      <c r="G264" s="11">
        <f>AZ[[#This Row],[∆ AUM]]-AZ[[#This Row],[effetto mercato]]</f>
        <v>183722.71676269762</v>
      </c>
    </row>
    <row r="265" spans="1:7">
      <c r="A265" s="4">
        <v>42388</v>
      </c>
      <c r="B265">
        <v>0.50870000000000004</v>
      </c>
      <c r="C265" s="6">
        <f>AZ[[#This Row],[Variaz]]/100</f>
        <v>5.0870000000000004E-3</v>
      </c>
      <c r="D265" s="10">
        <f>AUM[[#This Row],[ Etica Azionario ]]</f>
        <v>193450472.96000001</v>
      </c>
      <c r="E265" s="10">
        <f>D264*AZ[[#This Row],[Variazione percentuale]]</f>
        <v>978684.49149322009</v>
      </c>
      <c r="F265" s="11">
        <f>AZ[[#This Row],[AUM]]-D264</f>
        <v>1061148.900000006</v>
      </c>
      <c r="G265" s="11">
        <f>AZ[[#This Row],[∆ AUM]]-AZ[[#This Row],[effetto mercato]]</f>
        <v>82464.408506785869</v>
      </c>
    </row>
    <row r="266" spans="1:7">
      <c r="A266" s="4">
        <v>42389</v>
      </c>
      <c r="B266">
        <v>-1.7715000000000001</v>
      </c>
      <c r="C266" s="6">
        <f>AZ[[#This Row],[Variaz]]/100</f>
        <v>-1.7715000000000002E-2</v>
      </c>
      <c r="D266" s="10">
        <f>AUM[[#This Row],[ Etica Azionario ]]</f>
        <v>189641806.11000001</v>
      </c>
      <c r="E266" s="10">
        <f>D265*AZ[[#This Row],[Variazione percentuale]]</f>
        <v>-3426975.1284864005</v>
      </c>
      <c r="F266" s="11">
        <f>AZ[[#This Row],[AUM]]-D265</f>
        <v>-3808666.849999994</v>
      </c>
      <c r="G266" s="11">
        <f>AZ[[#This Row],[∆ AUM]]-AZ[[#This Row],[effetto mercato]]</f>
        <v>-381691.72151359357</v>
      </c>
    </row>
    <row r="267" spans="1:7">
      <c r="A267" s="4">
        <v>42390</v>
      </c>
      <c r="B267">
        <v>0.98150000000000004</v>
      </c>
      <c r="C267" s="6">
        <f>AZ[[#This Row],[Variaz]]/100</f>
        <v>9.8150000000000008E-3</v>
      </c>
      <c r="D267" s="10">
        <f>AUM[[#This Row],[ Etica Azionario ]]</f>
        <v>191057449.80000001</v>
      </c>
      <c r="E267" s="10">
        <f>D266*AZ[[#This Row],[Variazione percentuale]]</f>
        <v>1861334.3269696503</v>
      </c>
      <c r="F267" s="11">
        <f>AZ[[#This Row],[AUM]]-D266</f>
        <v>1415643.6899999976</v>
      </c>
      <c r="G267" s="11">
        <f>AZ[[#This Row],[∆ AUM]]-AZ[[#This Row],[effetto mercato]]</f>
        <v>-445690.63696965273</v>
      </c>
    </row>
    <row r="268" spans="1:7">
      <c r="A268" s="4">
        <v>42391</v>
      </c>
      <c r="B268">
        <v>2.1383000000000001</v>
      </c>
      <c r="C268" s="6">
        <f>AZ[[#This Row],[Variaz]]/100</f>
        <v>2.1382999999999999E-2</v>
      </c>
      <c r="D268" s="10">
        <f>AUM[[#This Row],[ Etica Azionario ]]</f>
        <v>194799383.97</v>
      </c>
      <c r="E268" s="10">
        <f>D267*AZ[[#This Row],[Variazione percentuale]]</f>
        <v>4085381.4490733999</v>
      </c>
      <c r="F268" s="11">
        <f>AZ[[#This Row],[AUM]]-D267</f>
        <v>3741934.1699999869</v>
      </c>
      <c r="G268" s="11">
        <f>AZ[[#This Row],[∆ AUM]]-AZ[[#This Row],[effetto mercato]]</f>
        <v>-343447.279073413</v>
      </c>
    </row>
    <row r="269" spans="1:7">
      <c r="A269" s="4">
        <v>42394</v>
      </c>
      <c r="B269">
        <v>-0.7137</v>
      </c>
      <c r="C269" s="6">
        <f>AZ[[#This Row],[Variaz]]/100</f>
        <v>-7.1370000000000001E-3</v>
      </c>
      <c r="D269" s="10">
        <f>AUM[[#This Row],[ Etica Azionario ]]</f>
        <v>193285617.5</v>
      </c>
      <c r="E269" s="10">
        <f>D268*AZ[[#This Row],[Variazione percentuale]]</f>
        <v>-1390283.2033938901</v>
      </c>
      <c r="F269" s="11">
        <f>AZ[[#This Row],[AUM]]-D268</f>
        <v>-1513766.4699999988</v>
      </c>
      <c r="G269" s="11">
        <f>AZ[[#This Row],[∆ AUM]]-AZ[[#This Row],[effetto mercato]]</f>
        <v>-123483.26660610875</v>
      </c>
    </row>
    <row r="270" spans="1:7">
      <c r="A270" s="4">
        <v>42395</v>
      </c>
      <c r="B270">
        <v>0.74280000000000002</v>
      </c>
      <c r="C270" s="6">
        <f>AZ[[#This Row],[Variaz]]/100</f>
        <v>7.4280000000000006E-3</v>
      </c>
      <c r="D270" s="10">
        <f>AUM[[#This Row],[ Etica Azionario ]]</f>
        <v>194838209.10999998</v>
      </c>
      <c r="E270" s="10">
        <f>D269*AZ[[#This Row],[Variazione percentuale]]</f>
        <v>1435725.5667900001</v>
      </c>
      <c r="F270" s="11">
        <f>AZ[[#This Row],[AUM]]-D269</f>
        <v>1552591.6099999845</v>
      </c>
      <c r="G270" s="11">
        <f>AZ[[#This Row],[∆ AUM]]-AZ[[#This Row],[effetto mercato]]</f>
        <v>116866.04320998443</v>
      </c>
    </row>
    <row r="271" spans="1:7">
      <c r="A271" s="4">
        <v>42396</v>
      </c>
      <c r="B271">
        <v>-3.5700000000000003E-2</v>
      </c>
      <c r="C271" s="6">
        <f>AZ[[#This Row],[Variaz]]/100</f>
        <v>-3.57E-4</v>
      </c>
      <c r="D271" s="10">
        <f>AUM[[#This Row],[ Etica Azionario ]]</f>
        <v>194910640.85999998</v>
      </c>
      <c r="E271" s="10">
        <f>D270*AZ[[#This Row],[Variazione percentuale]]</f>
        <v>-69557.240652269989</v>
      </c>
      <c r="F271" s="11">
        <f>AZ[[#This Row],[AUM]]-D270</f>
        <v>72431.75</v>
      </c>
      <c r="G271" s="11">
        <f>AZ[[#This Row],[∆ AUM]]-AZ[[#This Row],[effetto mercato]]</f>
        <v>141988.99065226997</v>
      </c>
    </row>
    <row r="272" spans="1:7">
      <c r="A272" s="4">
        <v>42397</v>
      </c>
      <c r="B272">
        <v>-0.96360000000000001</v>
      </c>
      <c r="C272" s="6">
        <f>AZ[[#This Row],[Variaz]]/100</f>
        <v>-9.6360000000000005E-3</v>
      </c>
      <c r="D272" s="10">
        <f>AUM[[#This Row],[ Etica Azionario ]]</f>
        <v>193098611.78</v>
      </c>
      <c r="E272" s="10">
        <f>D271*AZ[[#This Row],[Variazione percentuale]]</f>
        <v>-1878158.9353269599</v>
      </c>
      <c r="F272" s="11">
        <f>AZ[[#This Row],[AUM]]-D271</f>
        <v>-1812029.0799999833</v>
      </c>
      <c r="G272" s="11">
        <f>AZ[[#This Row],[∆ AUM]]-AZ[[#This Row],[effetto mercato]]</f>
        <v>66129.855326976627</v>
      </c>
    </row>
    <row r="273" spans="1:7">
      <c r="A273" s="4">
        <v>42398</v>
      </c>
      <c r="B273">
        <v>2.6667000000000001</v>
      </c>
      <c r="C273" s="6">
        <f>AZ[[#This Row],[Variaz]]/100</f>
        <v>2.6667E-2</v>
      </c>
      <c r="D273" s="10">
        <f>AUM[[#This Row],[ Etica Azionario ]]</f>
        <v>198656823.57999998</v>
      </c>
      <c r="E273" s="10">
        <f>D272*AZ[[#This Row],[Variazione percentuale]]</f>
        <v>5149360.6803372595</v>
      </c>
      <c r="F273" s="11">
        <f>AZ[[#This Row],[AUM]]-D272</f>
        <v>5558211.7999999821</v>
      </c>
      <c r="G273" s="11">
        <f>AZ[[#This Row],[∆ AUM]]-AZ[[#This Row],[effetto mercato]]</f>
        <v>408851.11966272257</v>
      </c>
    </row>
    <row r="274" spans="1:7">
      <c r="A274" s="4">
        <v>42401</v>
      </c>
      <c r="B274">
        <v>-4.6800000000000001E-2</v>
      </c>
      <c r="C274" s="6">
        <f>AZ[[#This Row],[Variaz]]/100</f>
        <v>-4.6799999999999999E-4</v>
      </c>
      <c r="D274" s="10">
        <f>AUM[[#This Row],[ Etica Azionario ]]</f>
        <v>198708522.68000001</v>
      </c>
      <c r="E274" s="10">
        <f>D273*AZ[[#This Row],[Variazione percentuale]]</f>
        <v>-92971.393435439997</v>
      </c>
      <c r="F274" s="11">
        <f>AZ[[#This Row],[AUM]]-D273</f>
        <v>51699.100000023842</v>
      </c>
      <c r="G274" s="11">
        <f>AZ[[#This Row],[∆ AUM]]-AZ[[#This Row],[effetto mercato]]</f>
        <v>144670.49343546384</v>
      </c>
    </row>
    <row r="275" spans="1:7">
      <c r="A275" s="4">
        <v>42402</v>
      </c>
      <c r="B275">
        <v>-1.4515</v>
      </c>
      <c r="C275" s="6">
        <f>AZ[[#This Row],[Variaz]]/100</f>
        <v>-1.4515E-2</v>
      </c>
      <c r="D275" s="10">
        <f>AUM[[#This Row],[ Etica Azionario ]]</f>
        <v>196077119.15000001</v>
      </c>
      <c r="E275" s="10">
        <f>D274*AZ[[#This Row],[Variazione percentuale]]</f>
        <v>-2884254.2067002002</v>
      </c>
      <c r="F275" s="11">
        <f>AZ[[#This Row],[AUM]]-D274</f>
        <v>-2631403.5300000012</v>
      </c>
      <c r="G275" s="11">
        <f>AZ[[#This Row],[∆ AUM]]-AZ[[#This Row],[effetto mercato]]</f>
        <v>252850.67670019902</v>
      </c>
    </row>
    <row r="276" spans="1:7">
      <c r="A276" s="4">
        <v>42403</v>
      </c>
      <c r="B276">
        <v>-1.1403000000000001</v>
      </c>
      <c r="C276" s="6">
        <f>AZ[[#This Row],[Variaz]]/100</f>
        <v>-1.1403000000000002E-2</v>
      </c>
      <c r="D276" s="10">
        <f>AUM[[#This Row],[ Etica Azionario ]]</f>
        <v>194064532.06999999</v>
      </c>
      <c r="E276" s="10">
        <f>D275*AZ[[#This Row],[Variazione percentuale]]</f>
        <v>-2235867.3896674505</v>
      </c>
      <c r="F276" s="11">
        <f>AZ[[#This Row],[AUM]]-D275</f>
        <v>-2012587.0800000131</v>
      </c>
      <c r="G276" s="11">
        <f>AZ[[#This Row],[∆ AUM]]-AZ[[#This Row],[effetto mercato]]</f>
        <v>223280.30966743734</v>
      </c>
    </row>
    <row r="277" spans="1:7">
      <c r="A277" s="4">
        <v>42404</v>
      </c>
      <c r="B277">
        <v>-0.68489999999999995</v>
      </c>
      <c r="C277" s="6">
        <f>AZ[[#This Row],[Variaz]]/100</f>
        <v>-6.8489999999999992E-3</v>
      </c>
      <c r="D277" s="10">
        <f>AUM[[#This Row],[ Etica Azionario ]]</f>
        <v>192906029.26000002</v>
      </c>
      <c r="E277" s="10">
        <f>D276*AZ[[#This Row],[Variazione percentuale]]</f>
        <v>-1329147.9801474297</v>
      </c>
      <c r="F277" s="11">
        <f>AZ[[#This Row],[AUM]]-D276</f>
        <v>-1158502.8099999726</v>
      </c>
      <c r="G277" s="11">
        <f>AZ[[#This Row],[∆ AUM]]-AZ[[#This Row],[effetto mercato]]</f>
        <v>170645.17014745716</v>
      </c>
    </row>
    <row r="278" spans="1:7">
      <c r="A278" s="4">
        <v>42405</v>
      </c>
      <c r="B278">
        <v>-1.0888</v>
      </c>
      <c r="C278" s="6">
        <f>AZ[[#This Row],[Variaz]]/100</f>
        <v>-1.0888E-2</v>
      </c>
      <c r="D278" s="10">
        <f>AUM[[#This Row],[ Etica Azionario ]]</f>
        <v>190761373.81999999</v>
      </c>
      <c r="E278" s="10">
        <f>D277*AZ[[#This Row],[Variazione percentuale]]</f>
        <v>-2100360.8465828802</v>
      </c>
      <c r="F278" s="11">
        <f>AZ[[#This Row],[AUM]]-D277</f>
        <v>-2144655.4400000274</v>
      </c>
      <c r="G278" s="11">
        <f>AZ[[#This Row],[∆ AUM]]-AZ[[#This Row],[effetto mercato]]</f>
        <v>-44294.593417147174</v>
      </c>
    </row>
    <row r="279" spans="1:7">
      <c r="A279" s="4">
        <v>42408</v>
      </c>
      <c r="B279">
        <v>-2.0181</v>
      </c>
      <c r="C279" s="6">
        <f>AZ[[#This Row],[Variaz]]/100</f>
        <v>-2.0181000000000001E-2</v>
      </c>
      <c r="D279" s="10">
        <f>AUM[[#This Row],[ Etica Azionario ]]</f>
        <v>186945288.15000001</v>
      </c>
      <c r="E279" s="10">
        <f>D278*AZ[[#This Row],[Variazione percentuale]]</f>
        <v>-3849755.2850614199</v>
      </c>
      <c r="F279" s="11">
        <f>AZ[[#This Row],[AUM]]-D278</f>
        <v>-3816085.6699999869</v>
      </c>
      <c r="G279" s="11">
        <f>AZ[[#This Row],[∆ AUM]]-AZ[[#This Row],[effetto mercato]]</f>
        <v>33669.615061433055</v>
      </c>
    </row>
    <row r="280" spans="1:7">
      <c r="A280" s="4">
        <v>42409</v>
      </c>
      <c r="B280">
        <v>-1.5978000000000001</v>
      </c>
      <c r="C280" s="6">
        <f>AZ[[#This Row],[Variaz]]/100</f>
        <v>-1.5978000000000003E-2</v>
      </c>
      <c r="D280" s="10">
        <f>AUM[[#This Row],[ Etica Azionario ]]</f>
        <v>184142391.53</v>
      </c>
      <c r="E280" s="10">
        <f>D279*AZ[[#This Row],[Variazione percentuale]]</f>
        <v>-2987011.8140607006</v>
      </c>
      <c r="F280" s="11">
        <f>AZ[[#This Row],[AUM]]-D279</f>
        <v>-2802896.6200000048</v>
      </c>
      <c r="G280" s="11">
        <f>AZ[[#This Row],[∆ AUM]]-AZ[[#This Row],[effetto mercato]]</f>
        <v>184115.19406069582</v>
      </c>
    </row>
    <row r="281" spans="1:7">
      <c r="A281" s="4">
        <v>42410</v>
      </c>
      <c r="B281">
        <v>1.1544000000000001</v>
      </c>
      <c r="C281" s="6">
        <f>AZ[[#This Row],[Variaz]]/100</f>
        <v>1.1544E-2</v>
      </c>
      <c r="D281" s="10">
        <f>AUM[[#This Row],[ Etica Azionario ]]</f>
        <v>186180427.32999998</v>
      </c>
      <c r="E281" s="10">
        <f>D280*AZ[[#This Row],[Variazione percentuale]]</f>
        <v>2125739.7678223201</v>
      </c>
      <c r="F281" s="11">
        <f>AZ[[#This Row],[AUM]]-D280</f>
        <v>2038035.7999999821</v>
      </c>
      <c r="G281" s="11">
        <f>AZ[[#This Row],[∆ AUM]]-AZ[[#This Row],[effetto mercato]]</f>
        <v>-87703.967822337989</v>
      </c>
    </row>
    <row r="282" spans="1:7">
      <c r="A282" s="4">
        <v>42411</v>
      </c>
      <c r="B282">
        <v>-1.9563999999999999</v>
      </c>
      <c r="C282" s="6">
        <f>AZ[[#This Row],[Variaz]]/100</f>
        <v>-1.9563999999999998E-2</v>
      </c>
      <c r="D282" s="10">
        <f>AUM[[#This Row],[ Etica Azionario ]]</f>
        <v>182113225.53999999</v>
      </c>
      <c r="E282" s="10">
        <f>D281*AZ[[#This Row],[Variazione percentuale]]</f>
        <v>-3642433.8802841194</v>
      </c>
      <c r="F282" s="11">
        <f>AZ[[#This Row],[AUM]]-D281</f>
        <v>-4067201.7899999917</v>
      </c>
      <c r="G282" s="11">
        <f>AZ[[#This Row],[∆ AUM]]-AZ[[#This Row],[effetto mercato]]</f>
        <v>-424767.90971587226</v>
      </c>
    </row>
    <row r="283" spans="1:7">
      <c r="A283" s="4">
        <v>42412</v>
      </c>
      <c r="B283">
        <v>1.1255999999999999</v>
      </c>
      <c r="C283" s="6">
        <f>AZ[[#This Row],[Variaz]]/100</f>
        <v>1.1255999999999999E-2</v>
      </c>
      <c r="D283" s="10">
        <f>AUM[[#This Row],[ Etica Azionario ]]</f>
        <v>184159861.54000002</v>
      </c>
      <c r="E283" s="10">
        <f>D282*AZ[[#This Row],[Variazione percentuale]]</f>
        <v>2049866.4666782396</v>
      </c>
      <c r="F283" s="11">
        <f>AZ[[#This Row],[AUM]]-D282</f>
        <v>2046636.0000000298</v>
      </c>
      <c r="G283" s="11">
        <f>AZ[[#This Row],[∆ AUM]]-AZ[[#This Row],[effetto mercato]]</f>
        <v>-3230.4666782098357</v>
      </c>
    </row>
    <row r="284" spans="1:7">
      <c r="A284" s="4">
        <v>42415</v>
      </c>
      <c r="B284">
        <v>2.1882000000000001</v>
      </c>
      <c r="C284" s="6">
        <f>AZ[[#This Row],[Variaz]]/100</f>
        <v>2.1882000000000002E-2</v>
      </c>
      <c r="D284" s="10">
        <f>AUM[[#This Row],[ Etica Azionario ]]</f>
        <v>187800229.46000001</v>
      </c>
      <c r="E284" s="10">
        <f>D283*AZ[[#This Row],[Variazione percentuale]]</f>
        <v>4029786.0902182809</v>
      </c>
      <c r="F284" s="11">
        <f>AZ[[#This Row],[AUM]]-D283</f>
        <v>3640367.9199999869</v>
      </c>
      <c r="G284" s="11">
        <f>AZ[[#This Row],[∆ AUM]]-AZ[[#This Row],[effetto mercato]]</f>
        <v>-389418.17021829402</v>
      </c>
    </row>
    <row r="285" spans="1:7">
      <c r="A285" s="4">
        <v>42416</v>
      </c>
      <c r="B285">
        <v>0.49509999999999998</v>
      </c>
      <c r="C285" s="6">
        <f>AZ[[#This Row],[Variaz]]/100</f>
        <v>4.9509999999999997E-3</v>
      </c>
      <c r="D285" s="10">
        <f>AUM[[#This Row],[ Etica Azionario ]]</f>
        <v>188668900.91999999</v>
      </c>
      <c r="E285" s="10">
        <f>D284*AZ[[#This Row],[Variazione percentuale]]</f>
        <v>929798.93605646002</v>
      </c>
      <c r="F285" s="11">
        <f>AZ[[#This Row],[AUM]]-D284</f>
        <v>868671.45999997854</v>
      </c>
      <c r="G285" s="11">
        <f>AZ[[#This Row],[∆ AUM]]-AZ[[#This Row],[effetto mercato]]</f>
        <v>-61127.476056481479</v>
      </c>
    </row>
    <row r="286" spans="1:7">
      <c r="A286" s="4">
        <v>42417</v>
      </c>
      <c r="B286">
        <v>1.6504000000000001</v>
      </c>
      <c r="C286" s="6">
        <f>AZ[[#This Row],[Variaz]]/100</f>
        <v>1.6504000000000001E-2</v>
      </c>
      <c r="D286" s="10">
        <f>AUM[[#This Row],[ Etica Azionario ]]</f>
        <v>192040296.12</v>
      </c>
      <c r="E286" s="10">
        <f>D285*AZ[[#This Row],[Variazione percentuale]]</f>
        <v>3113791.54078368</v>
      </c>
      <c r="F286" s="11">
        <f>AZ[[#This Row],[AUM]]-D285</f>
        <v>3371395.2000000179</v>
      </c>
      <c r="G286" s="11">
        <f>AZ[[#This Row],[∆ AUM]]-AZ[[#This Row],[effetto mercato]]</f>
        <v>257603.65921633784</v>
      </c>
    </row>
    <row r="287" spans="1:7">
      <c r="A287" s="4">
        <v>42418</v>
      </c>
      <c r="B287">
        <v>0.53310000000000002</v>
      </c>
      <c r="C287" s="6">
        <f>AZ[[#This Row],[Variaz]]/100</f>
        <v>5.3309999999999998E-3</v>
      </c>
      <c r="D287" s="10">
        <f>AUM[[#This Row],[ Etica Azionario ]]</f>
        <v>193064403.64000002</v>
      </c>
      <c r="E287" s="10">
        <f>D286*AZ[[#This Row],[Variazione percentuale]]</f>
        <v>1023766.81861572</v>
      </c>
      <c r="F287" s="11">
        <f>AZ[[#This Row],[AUM]]-D286</f>
        <v>1024107.5200000107</v>
      </c>
      <c r="G287" s="11">
        <f>AZ[[#This Row],[∆ AUM]]-AZ[[#This Row],[effetto mercato]]</f>
        <v>340.70138429070357</v>
      </c>
    </row>
    <row r="288" spans="1:7">
      <c r="A288" s="4">
        <v>42419</v>
      </c>
      <c r="B288">
        <v>-0.47</v>
      </c>
      <c r="C288" s="6">
        <f>AZ[[#This Row],[Variaz]]/100</f>
        <v>-4.6999999999999993E-3</v>
      </c>
      <c r="D288" s="10">
        <f>AUM[[#This Row],[ Etica Azionario ]]</f>
        <v>192543177.06</v>
      </c>
      <c r="E288" s="10">
        <f>D287*AZ[[#This Row],[Variazione percentuale]]</f>
        <v>-907402.69710799993</v>
      </c>
      <c r="F288" s="11">
        <f>AZ[[#This Row],[AUM]]-D287</f>
        <v>-521226.58000001311</v>
      </c>
      <c r="G288" s="11">
        <f>AZ[[#This Row],[∆ AUM]]-AZ[[#This Row],[effetto mercato]]</f>
        <v>386176.11710798682</v>
      </c>
    </row>
    <row r="289" spans="1:7">
      <c r="A289" s="4">
        <v>42422</v>
      </c>
      <c r="B289">
        <v>1.5137</v>
      </c>
      <c r="C289" s="6">
        <f>AZ[[#This Row],[Variaz]]/100</f>
        <v>1.5137000000000001E-2</v>
      </c>
      <c r="D289" s="10">
        <f>AUM[[#This Row],[ Etica Azionario ]]</f>
        <v>195534273.70000002</v>
      </c>
      <c r="E289" s="10">
        <f>D288*AZ[[#This Row],[Variazione percentuale]]</f>
        <v>2914526.0711572203</v>
      </c>
      <c r="F289" s="11">
        <f>AZ[[#This Row],[AUM]]-D288</f>
        <v>2991096.6400000155</v>
      </c>
      <c r="G289" s="11">
        <f>AZ[[#This Row],[∆ AUM]]-AZ[[#This Row],[effetto mercato]]</f>
        <v>76570.568842795212</v>
      </c>
    </row>
    <row r="290" spans="1:7">
      <c r="A290" s="4">
        <v>42423</v>
      </c>
      <c r="B290">
        <v>-0.7873</v>
      </c>
      <c r="C290" s="6">
        <f>AZ[[#This Row],[Variaz]]/100</f>
        <v>-7.8729999999999998E-3</v>
      </c>
      <c r="D290" s="10">
        <f>AUM[[#This Row],[ Etica Azionario ]]</f>
        <v>194530713.94999999</v>
      </c>
      <c r="E290" s="10">
        <f>D289*AZ[[#This Row],[Variazione percentuale]]</f>
        <v>-1539441.3368401001</v>
      </c>
      <c r="F290" s="11">
        <f>AZ[[#This Row],[AUM]]-D289</f>
        <v>-1003559.7500000298</v>
      </c>
      <c r="G290" s="11">
        <f>AZ[[#This Row],[∆ AUM]]-AZ[[#This Row],[effetto mercato]]</f>
        <v>535881.58684007032</v>
      </c>
    </row>
    <row r="291" spans="1:7">
      <c r="A291" s="4">
        <v>42424</v>
      </c>
      <c r="B291">
        <v>-0.58919999999999995</v>
      </c>
      <c r="C291" s="6">
        <f>AZ[[#This Row],[Variaz]]/100</f>
        <v>-5.8919999999999997E-3</v>
      </c>
      <c r="D291" s="10">
        <f>AUM[[#This Row],[ Etica Azionario ]]</f>
        <v>193650486.26999998</v>
      </c>
      <c r="E291" s="10">
        <f>D290*AZ[[#This Row],[Variazione percentuale]]</f>
        <v>-1146174.9665933999</v>
      </c>
      <c r="F291" s="11">
        <f>AZ[[#This Row],[AUM]]-D290</f>
        <v>-880227.68000000715</v>
      </c>
      <c r="G291" s="11">
        <f>AZ[[#This Row],[∆ AUM]]-AZ[[#This Row],[effetto mercato]]</f>
        <v>265947.28659339272</v>
      </c>
    </row>
    <row r="292" spans="1:7">
      <c r="A292" s="4">
        <v>42425</v>
      </c>
      <c r="B292">
        <v>1.3788</v>
      </c>
      <c r="C292" s="6">
        <f>AZ[[#This Row],[Variaz]]/100</f>
        <v>1.3788E-2</v>
      </c>
      <c r="D292" s="10">
        <f>AUM[[#This Row],[ Etica Azionario ]]</f>
        <v>196504956.06999999</v>
      </c>
      <c r="E292" s="10">
        <f>D291*AZ[[#This Row],[Variazione percentuale]]</f>
        <v>2670052.9046907597</v>
      </c>
      <c r="F292" s="11">
        <f>AZ[[#This Row],[AUM]]-D291</f>
        <v>2854469.8000000119</v>
      </c>
      <c r="G292" s="11">
        <f>AZ[[#This Row],[∆ AUM]]-AZ[[#This Row],[effetto mercato]]</f>
        <v>184416.8953092522</v>
      </c>
    </row>
    <row r="293" spans="1:7">
      <c r="A293" s="4">
        <v>42426</v>
      </c>
      <c r="B293">
        <v>0.93059999999999998</v>
      </c>
      <c r="C293" s="6">
        <f>AZ[[#This Row],[Variaz]]/100</f>
        <v>9.306E-3</v>
      </c>
      <c r="D293" s="10">
        <f>AUM[[#This Row],[ Etica Azionario ]]</f>
        <v>198456080.37</v>
      </c>
      <c r="E293" s="10">
        <f>D292*AZ[[#This Row],[Variazione percentuale]]</f>
        <v>1828675.1211874199</v>
      </c>
      <c r="F293" s="11">
        <f>AZ[[#This Row],[AUM]]-D292</f>
        <v>1951124.3000000119</v>
      </c>
      <c r="G293" s="11">
        <f>AZ[[#This Row],[∆ AUM]]-AZ[[#This Row],[effetto mercato]]</f>
        <v>122449.17881259206</v>
      </c>
    </row>
    <row r="294" spans="1:7">
      <c r="A294" s="4">
        <v>42429</v>
      </c>
      <c r="B294">
        <v>0.44919999999999999</v>
      </c>
      <c r="C294" s="6">
        <f>AZ[[#This Row],[Variaz]]/100</f>
        <v>4.4919999999999995E-3</v>
      </c>
      <c r="D294" s="10">
        <f>AUM[[#This Row],[ Etica Azionario ]]</f>
        <v>199433036.58000001</v>
      </c>
      <c r="E294" s="10">
        <f>D293*AZ[[#This Row],[Variazione percentuale]]</f>
        <v>891464.71302203997</v>
      </c>
      <c r="F294" s="11">
        <f>AZ[[#This Row],[AUM]]-D293</f>
        <v>976956.21000000834</v>
      </c>
      <c r="G294" s="11">
        <f>AZ[[#This Row],[∆ AUM]]-AZ[[#This Row],[effetto mercato]]</f>
        <v>85491.496977968374</v>
      </c>
    </row>
    <row r="295" spans="1:7">
      <c r="A295" s="4">
        <v>42430</v>
      </c>
      <c r="B295">
        <v>1.0944</v>
      </c>
      <c r="C295" s="6">
        <f>AZ[[#This Row],[Variaz]]/100</f>
        <v>1.0944000000000001E-2</v>
      </c>
      <c r="D295" s="10">
        <f>AUM[[#This Row],[ Etica Azionario ]]</f>
        <v>201732466.40000001</v>
      </c>
      <c r="E295" s="10">
        <f>D294*AZ[[#This Row],[Variazione percentuale]]</f>
        <v>2182595.1523315203</v>
      </c>
      <c r="F295" s="11">
        <f>AZ[[#This Row],[AUM]]-D294</f>
        <v>2299429.8199999928</v>
      </c>
      <c r="G295" s="11">
        <f>AZ[[#This Row],[∆ AUM]]-AZ[[#This Row],[effetto mercato]]</f>
        <v>116834.66766847251</v>
      </c>
    </row>
    <row r="296" spans="1:7">
      <c r="A296" s="4">
        <v>42431</v>
      </c>
      <c r="B296">
        <v>0.50049999999999994</v>
      </c>
      <c r="C296" s="6">
        <f>AZ[[#This Row],[Variaz]]/100</f>
        <v>5.004999999999999E-3</v>
      </c>
      <c r="D296" s="10">
        <f>AUM[[#This Row],[ Etica Azionario ]]</f>
        <v>202653471.16</v>
      </c>
      <c r="E296" s="10">
        <f>D295*AZ[[#This Row],[Variazione percentuale]]</f>
        <v>1009670.9943319998</v>
      </c>
      <c r="F296" s="11">
        <f>AZ[[#This Row],[AUM]]-D295</f>
        <v>921004.75999999046</v>
      </c>
      <c r="G296" s="11">
        <f>AZ[[#This Row],[∆ AUM]]-AZ[[#This Row],[effetto mercato]]</f>
        <v>-88666.234332009335</v>
      </c>
    </row>
    <row r="297" spans="1:7">
      <c r="A297" s="4">
        <v>42432</v>
      </c>
      <c r="B297">
        <v>-0.1158</v>
      </c>
      <c r="C297" s="6">
        <f>AZ[[#This Row],[Variaz]]/100</f>
        <v>-1.158E-3</v>
      </c>
      <c r="D297" s="10">
        <f>AUM[[#This Row],[ Etica Azionario ]]</f>
        <v>202838190.31999999</v>
      </c>
      <c r="E297" s="10">
        <f>D296*AZ[[#This Row],[Variazione percentuale]]</f>
        <v>-234672.71960327998</v>
      </c>
      <c r="F297" s="11">
        <f>AZ[[#This Row],[AUM]]-D296</f>
        <v>184719.15999999642</v>
      </c>
      <c r="G297" s="11">
        <f>AZ[[#This Row],[∆ AUM]]-AZ[[#This Row],[effetto mercato]]</f>
        <v>419391.87960327638</v>
      </c>
    </row>
    <row r="298" spans="1:7">
      <c r="A298" s="4">
        <v>42433</v>
      </c>
      <c r="B298">
        <v>0.1391</v>
      </c>
      <c r="C298" s="6">
        <f>AZ[[#This Row],[Variaz]]/100</f>
        <v>1.3910000000000001E-3</v>
      </c>
      <c r="D298" s="10">
        <f>AUM[[#This Row],[ Etica Azionario ]]</f>
        <v>203343116.70999998</v>
      </c>
      <c r="E298" s="10">
        <f>D297*AZ[[#This Row],[Variazione percentuale]]</f>
        <v>282147.92273512</v>
      </c>
      <c r="F298" s="11">
        <f>AZ[[#This Row],[AUM]]-D297</f>
        <v>504926.38999998569</v>
      </c>
      <c r="G298" s="11">
        <f>AZ[[#This Row],[∆ AUM]]-AZ[[#This Row],[effetto mercato]]</f>
        <v>222778.4672648657</v>
      </c>
    </row>
    <row r="299" spans="1:7">
      <c r="A299" s="4">
        <v>42436</v>
      </c>
      <c r="B299">
        <v>3.4700000000000002E-2</v>
      </c>
      <c r="C299" s="6">
        <f>AZ[[#This Row],[Variaz]]/100</f>
        <v>3.4700000000000003E-4</v>
      </c>
      <c r="D299" s="10">
        <f>AUM[[#This Row],[ Etica Azionario ]]</f>
        <v>203682986.34</v>
      </c>
      <c r="E299" s="10">
        <f>D298*AZ[[#This Row],[Variazione percentuale]]</f>
        <v>70560.061498369992</v>
      </c>
      <c r="F299" s="11">
        <f>AZ[[#This Row],[AUM]]-D298</f>
        <v>339869.63000002503</v>
      </c>
      <c r="G299" s="11">
        <f>AZ[[#This Row],[∆ AUM]]-AZ[[#This Row],[effetto mercato]]</f>
        <v>269309.56850165501</v>
      </c>
    </row>
    <row r="300" spans="1:7">
      <c r="A300" s="4">
        <v>42437</v>
      </c>
      <c r="B300">
        <v>-1.0071000000000001</v>
      </c>
      <c r="C300" s="6">
        <f>AZ[[#This Row],[Variaz]]/100</f>
        <v>-1.0071000000000002E-2</v>
      </c>
      <c r="D300" s="10">
        <f>AUM[[#This Row],[ Etica Azionario ]]</f>
        <v>201733857.94999999</v>
      </c>
      <c r="E300" s="10">
        <f>D299*AZ[[#This Row],[Variazione percentuale]]</f>
        <v>-2051291.3554301404</v>
      </c>
      <c r="F300" s="11">
        <f>AZ[[#This Row],[AUM]]-D299</f>
        <v>-1949128.3900000155</v>
      </c>
      <c r="G300" s="11">
        <f>AZ[[#This Row],[∆ AUM]]-AZ[[#This Row],[effetto mercato]]</f>
        <v>102162.9654301249</v>
      </c>
    </row>
    <row r="301" spans="1:7">
      <c r="A301" s="4">
        <v>42438</v>
      </c>
      <c r="B301">
        <v>0.30399999999999999</v>
      </c>
      <c r="C301" s="6">
        <f>AZ[[#This Row],[Variaz]]/100</f>
        <v>3.0399999999999997E-3</v>
      </c>
      <c r="D301" s="10">
        <f>AUM[[#This Row],[ Etica Azionario ]]</f>
        <v>202318231.72</v>
      </c>
      <c r="E301" s="10">
        <f>D300*AZ[[#This Row],[Variazione percentuale]]</f>
        <v>613270.92816799995</v>
      </c>
      <c r="F301" s="11">
        <f>AZ[[#This Row],[AUM]]-D300</f>
        <v>584373.77000001073</v>
      </c>
      <c r="G301" s="11">
        <f>AZ[[#This Row],[∆ AUM]]-AZ[[#This Row],[effetto mercato]]</f>
        <v>-28897.158167989226</v>
      </c>
    </row>
    <row r="302" spans="1:7">
      <c r="A302" s="4">
        <v>42439</v>
      </c>
      <c r="B302">
        <v>-1.329</v>
      </c>
      <c r="C302" s="6">
        <f>AZ[[#This Row],[Variaz]]/100</f>
        <v>-1.329E-2</v>
      </c>
      <c r="D302" s="10">
        <f>AUM[[#This Row],[ Etica Azionario ]]</f>
        <v>198571047.88</v>
      </c>
      <c r="E302" s="10">
        <f>D301*AZ[[#This Row],[Variazione percentuale]]</f>
        <v>-2688809.2995587997</v>
      </c>
      <c r="F302" s="11">
        <f>AZ[[#This Row],[AUM]]-D301</f>
        <v>-3747183.8400000036</v>
      </c>
      <c r="G302" s="11">
        <f>AZ[[#This Row],[∆ AUM]]-AZ[[#This Row],[effetto mercato]]</f>
        <v>-1058374.5404412039</v>
      </c>
    </row>
    <row r="303" spans="1:7">
      <c r="A303" s="4">
        <v>42440</v>
      </c>
      <c r="B303">
        <v>1.595</v>
      </c>
      <c r="C303" s="6">
        <f>AZ[[#This Row],[Variaz]]/100</f>
        <v>1.5949999999999999E-2</v>
      </c>
      <c r="D303" s="10">
        <f>AUM[[#This Row],[ Etica Azionario ]]</f>
        <v>201964074.52000001</v>
      </c>
      <c r="E303" s="10">
        <f>D302*AZ[[#This Row],[Variazione percentuale]]</f>
        <v>3167208.2136859996</v>
      </c>
      <c r="F303" s="11">
        <f>AZ[[#This Row],[AUM]]-D302</f>
        <v>3393026.6400000155</v>
      </c>
      <c r="G303" s="11">
        <f>AZ[[#This Row],[∆ AUM]]-AZ[[#This Row],[effetto mercato]]</f>
        <v>225818.42631401587</v>
      </c>
    </row>
    <row r="304" spans="1:7">
      <c r="A304" s="4">
        <v>42443</v>
      </c>
      <c r="B304">
        <v>0.93030000000000002</v>
      </c>
      <c r="C304" s="6">
        <f>AZ[[#This Row],[Variaz]]/100</f>
        <v>9.3030000000000005E-3</v>
      </c>
      <c r="D304" s="10">
        <f>AUM[[#This Row],[ Etica Azionario ]]</f>
        <v>203836460.71999997</v>
      </c>
      <c r="E304" s="10">
        <f>D303*AZ[[#This Row],[Variazione percentuale]]</f>
        <v>1878871.7852595602</v>
      </c>
      <c r="F304" s="11">
        <f>AZ[[#This Row],[AUM]]-D303</f>
        <v>1872386.1999999583</v>
      </c>
      <c r="G304" s="11">
        <f>AZ[[#This Row],[∆ AUM]]-AZ[[#This Row],[effetto mercato]]</f>
        <v>-6485.5852596019395</v>
      </c>
    </row>
    <row r="305" spans="1:7">
      <c r="A305" s="4">
        <v>42444</v>
      </c>
      <c r="B305">
        <v>-0.67979999999999996</v>
      </c>
      <c r="C305" s="6">
        <f>AZ[[#This Row],[Variaz]]/100</f>
        <v>-6.7979999999999994E-3</v>
      </c>
      <c r="D305" s="10">
        <f>AUM[[#This Row],[ Etica Azionario ]]</f>
        <v>202641307.31</v>
      </c>
      <c r="E305" s="10">
        <f>D304*AZ[[#This Row],[Variazione percentuale]]</f>
        <v>-1385680.2599745598</v>
      </c>
      <c r="F305" s="11">
        <f>AZ[[#This Row],[AUM]]-D304</f>
        <v>-1195153.4099999666</v>
      </c>
      <c r="G305" s="11">
        <f>AZ[[#This Row],[∆ AUM]]-AZ[[#This Row],[effetto mercato]]</f>
        <v>190526.84997459315</v>
      </c>
    </row>
    <row r="306" spans="1:7">
      <c r="A306" s="4">
        <v>42445</v>
      </c>
      <c r="B306">
        <v>0.24360000000000001</v>
      </c>
      <c r="C306" s="6">
        <f>AZ[[#This Row],[Variaz]]/100</f>
        <v>2.4360000000000002E-3</v>
      </c>
      <c r="D306" s="10">
        <f>AUM[[#This Row],[ Etica Azionario ]]</f>
        <v>203334657.42000002</v>
      </c>
      <c r="E306" s="10">
        <f>D305*AZ[[#This Row],[Variazione percentuale]]</f>
        <v>493634.22460716002</v>
      </c>
      <c r="F306" s="11">
        <f>AZ[[#This Row],[AUM]]-D305</f>
        <v>693350.11000001431</v>
      </c>
      <c r="G306" s="11">
        <f>AZ[[#This Row],[∆ AUM]]-AZ[[#This Row],[effetto mercato]]</f>
        <v>199715.88539285428</v>
      </c>
    </row>
    <row r="307" spans="1:7">
      <c r="A307" s="4">
        <v>42446</v>
      </c>
      <c r="B307">
        <v>-0.49759999999999999</v>
      </c>
      <c r="C307" s="6">
        <f>AZ[[#This Row],[Variaz]]/100</f>
        <v>-4.9759999999999995E-3</v>
      </c>
      <c r="D307" s="10">
        <f>AUM[[#This Row],[ Etica Azionario ]]</f>
        <v>202666401.29000002</v>
      </c>
      <c r="E307" s="10">
        <f>D306*AZ[[#This Row],[Variazione percentuale]]</f>
        <v>-1011793.25532192</v>
      </c>
      <c r="F307" s="11">
        <f>AZ[[#This Row],[AUM]]-D306</f>
        <v>-668256.12999999523</v>
      </c>
      <c r="G307" s="11">
        <f>AZ[[#This Row],[∆ AUM]]-AZ[[#This Row],[effetto mercato]]</f>
        <v>343537.1253219248</v>
      </c>
    </row>
    <row r="308" spans="1:7">
      <c r="A308" s="4">
        <v>42447</v>
      </c>
      <c r="B308">
        <v>0.442</v>
      </c>
      <c r="C308" s="6">
        <f>AZ[[#This Row],[Variaz]]/100</f>
        <v>4.4200000000000003E-3</v>
      </c>
      <c r="D308" s="10">
        <f>AUM[[#This Row],[ Etica Azionario ]]</f>
        <v>203651431.91</v>
      </c>
      <c r="E308" s="10">
        <f>D307*AZ[[#This Row],[Variazione percentuale]]</f>
        <v>895785.49370180012</v>
      </c>
      <c r="F308" s="11">
        <f>AZ[[#This Row],[AUM]]-D307</f>
        <v>985030.61999997497</v>
      </c>
      <c r="G308" s="11">
        <f>AZ[[#This Row],[∆ AUM]]-AZ[[#This Row],[effetto mercato]]</f>
        <v>89245.126298174844</v>
      </c>
    </row>
    <row r="309" spans="1:7">
      <c r="A309" s="4">
        <v>42450</v>
      </c>
      <c r="B309">
        <v>-0.1042</v>
      </c>
      <c r="C309" s="6">
        <f>AZ[[#This Row],[Variaz]]/100</f>
        <v>-1.042E-3</v>
      </c>
      <c r="D309" s="10">
        <f>AUM[[#This Row],[ Etica Azionario ]]</f>
        <v>203407059.50999999</v>
      </c>
      <c r="E309" s="10">
        <f>D308*AZ[[#This Row],[Variazione percentuale]]</f>
        <v>-212204.79205021998</v>
      </c>
      <c r="F309" s="11">
        <f>AZ[[#This Row],[AUM]]-D308</f>
        <v>-244372.40000000596</v>
      </c>
      <c r="G309" s="11">
        <f>AZ[[#This Row],[∆ AUM]]-AZ[[#This Row],[effetto mercato]]</f>
        <v>-32167.607949785976</v>
      </c>
    </row>
    <row r="310" spans="1:7">
      <c r="A310" s="4">
        <v>42451</v>
      </c>
      <c r="B310">
        <v>0.313</v>
      </c>
      <c r="C310" s="6">
        <f>AZ[[#This Row],[Variaz]]/100</f>
        <v>3.13E-3</v>
      </c>
      <c r="D310" s="10">
        <f>AUM[[#This Row],[ Etica Azionario ]]</f>
        <v>204230159.44</v>
      </c>
      <c r="E310" s="10">
        <f>D309*AZ[[#This Row],[Variazione percentuale]]</f>
        <v>636664.09626629995</v>
      </c>
      <c r="F310" s="11">
        <f>AZ[[#This Row],[AUM]]-D309</f>
        <v>823099.93000000715</v>
      </c>
      <c r="G310" s="11">
        <f>AZ[[#This Row],[∆ AUM]]-AZ[[#This Row],[effetto mercato]]</f>
        <v>186435.8337337072</v>
      </c>
    </row>
    <row r="311" spans="1:7">
      <c r="A311" s="4">
        <v>42452</v>
      </c>
      <c r="B311">
        <v>-0.21959999999999999</v>
      </c>
      <c r="C311" s="6">
        <f>AZ[[#This Row],[Variaz]]/100</f>
        <v>-2.196E-3</v>
      </c>
      <c r="D311" s="10">
        <f>AUM[[#This Row],[ Etica Azionario ]]</f>
        <v>203989966.52000001</v>
      </c>
      <c r="E311" s="10">
        <f>D310*AZ[[#This Row],[Variazione percentuale]]</f>
        <v>-448489.43013023998</v>
      </c>
      <c r="F311" s="11">
        <f>AZ[[#This Row],[AUM]]-D310</f>
        <v>-240192.91999998689</v>
      </c>
      <c r="G311" s="11">
        <f>AZ[[#This Row],[∆ AUM]]-AZ[[#This Row],[effetto mercato]]</f>
        <v>208296.5101302531</v>
      </c>
    </row>
    <row r="312" spans="1:7">
      <c r="A312" s="4">
        <v>42453</v>
      </c>
      <c r="B312">
        <v>-0.72960000000000003</v>
      </c>
      <c r="C312" s="6">
        <f>AZ[[#This Row],[Variaz]]/100</f>
        <v>-7.2960000000000004E-3</v>
      </c>
      <c r="D312" s="10">
        <f>AUM[[#This Row],[ Etica Azionario ]]</f>
        <v>202547758.01999998</v>
      </c>
      <c r="E312" s="10">
        <f>D311*AZ[[#This Row],[Variazione percentuale]]</f>
        <v>-1488310.7957299203</v>
      </c>
      <c r="F312" s="11">
        <f>AZ[[#This Row],[AUM]]-D311</f>
        <v>-1442208.5000000298</v>
      </c>
      <c r="G312" s="11">
        <f>AZ[[#This Row],[∆ AUM]]-AZ[[#This Row],[effetto mercato]]</f>
        <v>46102.295729890466</v>
      </c>
    </row>
    <row r="313" spans="1:7">
      <c r="A313" s="4">
        <v>42458</v>
      </c>
      <c r="B313">
        <v>0.97989999999999999</v>
      </c>
      <c r="C313" s="6">
        <f>AZ[[#This Row],[Variaz]]/100</f>
        <v>9.7990000000000004E-3</v>
      </c>
      <c r="D313" s="10">
        <f>AUM[[#This Row],[ Etica Azionario ]]</f>
        <v>204479773.50999999</v>
      </c>
      <c r="E313" s="10">
        <f>D312*AZ[[#This Row],[Variazione percentuale]]</f>
        <v>1984765.4808379798</v>
      </c>
      <c r="F313" s="11">
        <f>AZ[[#This Row],[AUM]]-D312</f>
        <v>1932015.4900000095</v>
      </c>
      <c r="G313" s="11">
        <f>AZ[[#This Row],[∆ AUM]]-AZ[[#This Row],[effetto mercato]]</f>
        <v>-52749.990837970283</v>
      </c>
    </row>
    <row r="314" spans="1:7">
      <c r="A314" s="4">
        <v>42459</v>
      </c>
      <c r="B314">
        <v>0.24260000000000001</v>
      </c>
      <c r="C314" s="6">
        <f>AZ[[#This Row],[Variaz]]/100</f>
        <v>2.4260000000000002E-3</v>
      </c>
      <c r="D314" s="10">
        <f>AUM[[#This Row],[ Etica Azionario ]]</f>
        <v>205007115.98999998</v>
      </c>
      <c r="E314" s="10">
        <f>D313*AZ[[#This Row],[Variazione percentuale]]</f>
        <v>496067.93053526001</v>
      </c>
      <c r="F314" s="11">
        <f>AZ[[#This Row],[AUM]]-D313</f>
        <v>527342.47999998927</v>
      </c>
      <c r="G314" s="11">
        <f>AZ[[#This Row],[∆ AUM]]-AZ[[#This Row],[effetto mercato]]</f>
        <v>31274.549464729265</v>
      </c>
    </row>
    <row r="315" spans="1:7">
      <c r="A315" s="4">
        <v>42460</v>
      </c>
      <c r="B315">
        <v>-0.72609999999999997</v>
      </c>
      <c r="C315" s="6">
        <f>AZ[[#This Row],[Variaz]]/100</f>
        <v>-7.2610000000000001E-3</v>
      </c>
      <c r="D315" s="10">
        <f>AUM[[#This Row],[ Etica Azionario ]]</f>
        <v>203659793.91</v>
      </c>
      <c r="E315" s="10">
        <f>D314*AZ[[#This Row],[Variazione percentuale]]</f>
        <v>-1488556.6692033899</v>
      </c>
      <c r="F315" s="11">
        <f>AZ[[#This Row],[AUM]]-D314</f>
        <v>-1347322.0799999833</v>
      </c>
      <c r="G315" s="11">
        <f>AZ[[#This Row],[∆ AUM]]-AZ[[#This Row],[effetto mercato]]</f>
        <v>141234.58920340659</v>
      </c>
    </row>
    <row r="316" spans="1:7">
      <c r="A316" s="4">
        <v>42461</v>
      </c>
      <c r="B316">
        <v>-0.47599999999999998</v>
      </c>
      <c r="C316" s="6">
        <f>AZ[[#This Row],[Variaz]]/100</f>
        <v>-4.7599999999999995E-3</v>
      </c>
      <c r="D316" s="10">
        <f>AUM[[#This Row],[ Etica Azionario ]]</f>
        <v>202817922.95999998</v>
      </c>
      <c r="E316" s="10">
        <f>D315*AZ[[#This Row],[Variazione percentuale]]</f>
        <v>-969420.61901159992</v>
      </c>
      <c r="F316" s="11">
        <f>AZ[[#This Row],[AUM]]-D315</f>
        <v>-841870.95000001788</v>
      </c>
      <c r="G316" s="11">
        <f>AZ[[#This Row],[∆ AUM]]-AZ[[#This Row],[effetto mercato]]</f>
        <v>127549.66901158204</v>
      </c>
    </row>
    <row r="317" spans="1:7">
      <c r="A317" s="4">
        <v>42464</v>
      </c>
      <c r="B317">
        <v>0.23330000000000001</v>
      </c>
      <c r="C317" s="6">
        <f>AZ[[#This Row],[Variaz]]/100</f>
        <v>2.333E-3</v>
      </c>
      <c r="D317" s="10">
        <f>AUM[[#This Row],[ Etica Azionario ]]</f>
        <v>203840568.19</v>
      </c>
      <c r="E317" s="10">
        <f>D316*AZ[[#This Row],[Variazione percentuale]]</f>
        <v>473174.21426567994</v>
      </c>
      <c r="F317" s="11">
        <f>AZ[[#This Row],[AUM]]-D316</f>
        <v>1022645.2300000191</v>
      </c>
      <c r="G317" s="11">
        <f>AZ[[#This Row],[∆ AUM]]-AZ[[#This Row],[effetto mercato]]</f>
        <v>549471.01573433913</v>
      </c>
    </row>
    <row r="318" spans="1:7">
      <c r="A318" s="4">
        <v>42465</v>
      </c>
      <c r="B318">
        <v>-1.3267</v>
      </c>
      <c r="C318" s="6">
        <f>AZ[[#This Row],[Variaz]]/100</f>
        <v>-1.3266999999999999E-2</v>
      </c>
      <c r="D318" s="10">
        <f>AUM[[#This Row],[ Etica Azionario ]]</f>
        <v>201327532.46999997</v>
      </c>
      <c r="E318" s="10">
        <f>D317*AZ[[#This Row],[Variazione percentuale]]</f>
        <v>-2704352.8181767296</v>
      </c>
      <c r="F318" s="11">
        <f>AZ[[#This Row],[AUM]]-D317</f>
        <v>-2513035.7200000286</v>
      </c>
      <c r="G318" s="11">
        <f>AZ[[#This Row],[∆ AUM]]-AZ[[#This Row],[effetto mercato]]</f>
        <v>191317.09817670099</v>
      </c>
    </row>
    <row r="319" spans="1:7">
      <c r="A319" s="4">
        <v>42466</v>
      </c>
      <c r="B319">
        <v>0.74299999999999999</v>
      </c>
      <c r="C319" s="6">
        <f>AZ[[#This Row],[Variaz]]/100</f>
        <v>7.43E-3</v>
      </c>
      <c r="D319" s="10">
        <f>AUM[[#This Row],[ Etica Azionario ]]</f>
        <v>203001615.15000001</v>
      </c>
      <c r="E319" s="10">
        <f>D318*AZ[[#This Row],[Variazione percentuale]]</f>
        <v>1495863.5662520998</v>
      </c>
      <c r="F319" s="11">
        <f>AZ[[#This Row],[AUM]]-D318</f>
        <v>1674082.680000037</v>
      </c>
      <c r="G319" s="11">
        <f>AZ[[#This Row],[∆ AUM]]-AZ[[#This Row],[effetto mercato]]</f>
        <v>178219.11374793714</v>
      </c>
    </row>
    <row r="320" spans="1:7">
      <c r="A320" s="4">
        <v>42467</v>
      </c>
      <c r="B320">
        <v>-0.4214</v>
      </c>
      <c r="C320" s="6">
        <f>AZ[[#This Row],[Variaz]]/100</f>
        <v>-4.2139999999999999E-3</v>
      </c>
      <c r="D320" s="10">
        <f>AUM[[#This Row],[ Etica Azionario ]]</f>
        <v>202286934.26999998</v>
      </c>
      <c r="E320" s="10">
        <f>D319*AZ[[#This Row],[Variazione percentuale]]</f>
        <v>-855448.80624209996</v>
      </c>
      <c r="F320" s="11">
        <f>AZ[[#This Row],[AUM]]-D319</f>
        <v>-714680.88000002503</v>
      </c>
      <c r="G320" s="11">
        <f>AZ[[#This Row],[∆ AUM]]-AZ[[#This Row],[effetto mercato]]</f>
        <v>140767.92624207493</v>
      </c>
    </row>
    <row r="321" spans="1:7">
      <c r="A321" s="4">
        <v>42468</v>
      </c>
      <c r="B321">
        <v>0.52900000000000003</v>
      </c>
      <c r="C321" s="6">
        <f>AZ[[#This Row],[Variaz]]/100</f>
        <v>5.2900000000000004E-3</v>
      </c>
      <c r="D321" s="10">
        <f>AUM[[#This Row],[ Etica Azionario ]]</f>
        <v>203385781.68000001</v>
      </c>
      <c r="E321" s="10">
        <f>D320*AZ[[#This Row],[Variazione percentuale]]</f>
        <v>1070097.8822883</v>
      </c>
      <c r="F321" s="11">
        <f>AZ[[#This Row],[AUM]]-D320</f>
        <v>1098847.4100000262</v>
      </c>
      <c r="G321" s="11">
        <f>AZ[[#This Row],[∆ AUM]]-AZ[[#This Row],[effetto mercato]]</f>
        <v>28749.527711726259</v>
      </c>
    </row>
    <row r="322" spans="1:7">
      <c r="A322" s="4">
        <v>42471</v>
      </c>
      <c r="B322">
        <v>-0.16370000000000001</v>
      </c>
      <c r="C322" s="6">
        <f>AZ[[#This Row],[Variaz]]/100</f>
        <v>-1.6370000000000002E-3</v>
      </c>
      <c r="D322" s="10">
        <f>AUM[[#This Row],[ Etica Azionario ]]</f>
        <v>203111637.63</v>
      </c>
      <c r="E322" s="10">
        <f>D321*AZ[[#This Row],[Variazione percentuale]]</f>
        <v>-332942.52461016004</v>
      </c>
      <c r="F322" s="11">
        <f>AZ[[#This Row],[AUM]]-D321</f>
        <v>-274144.05000001192</v>
      </c>
      <c r="G322" s="11">
        <f>AZ[[#This Row],[∆ AUM]]-AZ[[#This Row],[effetto mercato]]</f>
        <v>58798.474610148114</v>
      </c>
    </row>
    <row r="323" spans="1:7">
      <c r="A323" s="4">
        <v>42472</v>
      </c>
      <c r="B323">
        <v>0.51539999999999997</v>
      </c>
      <c r="C323" s="6">
        <f>AZ[[#This Row],[Variaz]]/100</f>
        <v>5.1539999999999997E-3</v>
      </c>
      <c r="D323" s="10">
        <f>AUM[[#This Row],[ Etica Azionario ]]</f>
        <v>204451819.91</v>
      </c>
      <c r="E323" s="10">
        <f>D322*AZ[[#This Row],[Variazione percentuale]]</f>
        <v>1046837.38034502</v>
      </c>
      <c r="F323" s="11">
        <f>AZ[[#This Row],[AUM]]-D322</f>
        <v>1340182.2800000012</v>
      </c>
      <c r="G323" s="11">
        <f>AZ[[#This Row],[∆ AUM]]-AZ[[#This Row],[effetto mercato]]</f>
        <v>293344.89965498121</v>
      </c>
    </row>
    <row r="324" spans="1:7">
      <c r="A324" s="4">
        <v>42473</v>
      </c>
      <c r="B324">
        <v>1.5033000000000001</v>
      </c>
      <c r="C324" s="6">
        <f>AZ[[#This Row],[Variaz]]/100</f>
        <v>1.5033000000000001E-2</v>
      </c>
      <c r="D324" s="10">
        <f>AUM[[#This Row],[ Etica Azionario ]]</f>
        <v>207615377.16</v>
      </c>
      <c r="E324" s="10">
        <f>D323*AZ[[#This Row],[Variazione percentuale]]</f>
        <v>3073524.2087070304</v>
      </c>
      <c r="F324" s="11">
        <f>AZ[[#This Row],[AUM]]-D323</f>
        <v>3163557.25</v>
      </c>
      <c r="G324" s="11">
        <f>AZ[[#This Row],[∆ AUM]]-AZ[[#This Row],[effetto mercato]]</f>
        <v>90033.041292969603</v>
      </c>
    </row>
    <row r="325" spans="1:7">
      <c r="A325" s="4">
        <v>42474</v>
      </c>
      <c r="B325">
        <v>0.48220000000000002</v>
      </c>
      <c r="C325" s="6">
        <f>AZ[[#This Row],[Variaz]]/100</f>
        <v>4.8219999999999999E-3</v>
      </c>
      <c r="D325" s="10">
        <f>AUM[[#This Row],[ Etica Azionario ]]</f>
        <v>208591546.61000001</v>
      </c>
      <c r="E325" s="10">
        <f>D324*AZ[[#This Row],[Variazione percentuale]]</f>
        <v>1001121.34866552</v>
      </c>
      <c r="F325" s="11">
        <f>AZ[[#This Row],[AUM]]-D324</f>
        <v>976169.45000001788</v>
      </c>
      <c r="G325" s="11">
        <f>AZ[[#This Row],[∆ AUM]]-AZ[[#This Row],[effetto mercato]]</f>
        <v>-24951.898665502085</v>
      </c>
    </row>
    <row r="326" spans="1:7">
      <c r="A326" s="4">
        <v>42475</v>
      </c>
      <c r="B326">
        <v>-0.29709999999999998</v>
      </c>
      <c r="C326" s="6">
        <f>AZ[[#This Row],[Variaz]]/100</f>
        <v>-2.9709999999999997E-3</v>
      </c>
      <c r="D326" s="10">
        <f>AUM[[#This Row],[ Etica Azionario ]]</f>
        <v>207898688.75</v>
      </c>
      <c r="E326" s="10">
        <f>D325*AZ[[#This Row],[Variazione percentuale]]</f>
        <v>-619725.48497830995</v>
      </c>
      <c r="F326" s="11">
        <f>AZ[[#This Row],[AUM]]-D325</f>
        <v>-692857.86000001431</v>
      </c>
      <c r="G326" s="11">
        <f>AZ[[#This Row],[∆ AUM]]-AZ[[#This Row],[effetto mercato]]</f>
        <v>-73132.375021704356</v>
      </c>
    </row>
    <row r="327" spans="1:7">
      <c r="A327" s="4">
        <v>42478</v>
      </c>
      <c r="B327">
        <v>-0.13750000000000001</v>
      </c>
      <c r="C327" s="6">
        <f>AZ[[#This Row],[Variaz]]/100</f>
        <v>-1.3750000000000001E-3</v>
      </c>
      <c r="D327" s="10">
        <f>AUM[[#This Row],[ Etica Azionario ]]</f>
        <v>207755777.47</v>
      </c>
      <c r="E327" s="10">
        <f>D326*AZ[[#This Row],[Variazione percentuale]]</f>
        <v>-285860.69703125005</v>
      </c>
      <c r="F327" s="11">
        <f>AZ[[#This Row],[AUM]]-D326</f>
        <v>-142911.28000000119</v>
      </c>
      <c r="G327" s="11">
        <f>AZ[[#This Row],[∆ AUM]]-AZ[[#This Row],[effetto mercato]]</f>
        <v>142949.41703124886</v>
      </c>
    </row>
    <row r="328" spans="1:7">
      <c r="A328" s="4">
        <v>42479</v>
      </c>
      <c r="B328">
        <v>0.81479999999999997</v>
      </c>
      <c r="C328" s="6">
        <f>AZ[[#This Row],[Variaz]]/100</f>
        <v>8.147999999999999E-3</v>
      </c>
      <c r="D328" s="10">
        <f>AUM[[#This Row],[ Etica Azionario ]]</f>
        <v>208301522.56999999</v>
      </c>
      <c r="E328" s="10">
        <f>D327*AZ[[#This Row],[Variazione percentuale]]</f>
        <v>1692794.0748255597</v>
      </c>
      <c r="F328" s="11">
        <f>AZ[[#This Row],[AUM]]-D327</f>
        <v>545745.09999999404</v>
      </c>
      <c r="G328" s="11">
        <f>AZ[[#This Row],[∆ AUM]]-AZ[[#This Row],[effetto mercato]]</f>
        <v>-1147048.9748255657</v>
      </c>
    </row>
    <row r="329" spans="1:7">
      <c r="A329" s="4">
        <v>42480</v>
      </c>
      <c r="B329">
        <v>0.2732</v>
      </c>
      <c r="C329" s="6">
        <f>AZ[[#This Row],[Variaz]]/100</f>
        <v>2.7320000000000001E-3</v>
      </c>
      <c r="D329" s="10">
        <f>AUM[[#This Row],[ Etica Azionario ]]</f>
        <v>208998896.42000002</v>
      </c>
      <c r="E329" s="10">
        <f>D328*AZ[[#This Row],[Variazione percentuale]]</f>
        <v>569079.75966124004</v>
      </c>
      <c r="F329" s="11">
        <f>AZ[[#This Row],[AUM]]-D328</f>
        <v>697373.85000002384</v>
      </c>
      <c r="G329" s="11">
        <f>AZ[[#This Row],[∆ AUM]]-AZ[[#This Row],[effetto mercato]]</f>
        <v>128294.0903387838</v>
      </c>
    </row>
    <row r="330" spans="1:7">
      <c r="A330" s="4">
        <v>42481</v>
      </c>
      <c r="B330">
        <v>-2.2700000000000001E-2</v>
      </c>
      <c r="C330" s="6">
        <f>AZ[[#This Row],[Variaz]]/100</f>
        <v>-2.2700000000000002E-4</v>
      </c>
      <c r="D330" s="10">
        <f>AUM[[#This Row],[ Etica Azionario ]]</f>
        <v>208956652.97</v>
      </c>
      <c r="E330" s="10">
        <f>D329*AZ[[#This Row],[Variazione percentuale]]</f>
        <v>-47442.749487340006</v>
      </c>
      <c r="F330" s="11">
        <f>AZ[[#This Row],[AUM]]-D329</f>
        <v>-42243.450000017881</v>
      </c>
      <c r="G330" s="11">
        <f>AZ[[#This Row],[∆ AUM]]-AZ[[#This Row],[effetto mercato]]</f>
        <v>5199.2994873221251</v>
      </c>
    </row>
    <row r="331" spans="1:7">
      <c r="A331" s="4">
        <v>42482</v>
      </c>
      <c r="B331">
        <v>0.27250000000000002</v>
      </c>
      <c r="C331" s="6">
        <f>AZ[[#This Row],[Variaz]]/100</f>
        <v>2.725E-3</v>
      </c>
      <c r="D331" s="10">
        <f>AUM[[#This Row],[ Etica Azionario ]]</f>
        <v>210644041.31</v>
      </c>
      <c r="E331" s="10">
        <f>D330*AZ[[#This Row],[Variazione percentuale]]</f>
        <v>569406.87934324995</v>
      </c>
      <c r="F331" s="11">
        <f>AZ[[#This Row],[AUM]]-D330</f>
        <v>1687388.3400000036</v>
      </c>
      <c r="G331" s="11">
        <f>AZ[[#This Row],[∆ AUM]]-AZ[[#This Row],[effetto mercato]]</f>
        <v>1117981.4606567537</v>
      </c>
    </row>
    <row r="332" spans="1:7">
      <c r="A332" s="4">
        <v>42486</v>
      </c>
      <c r="B332">
        <v>-0.64549999999999996</v>
      </c>
      <c r="C332" s="6">
        <f>AZ[[#This Row],[Variaz]]/100</f>
        <v>-6.4549999999999998E-3</v>
      </c>
      <c r="D332" s="10">
        <f>AUM[[#This Row],[ Etica Azionario ]]</f>
        <v>209371821.03000003</v>
      </c>
      <c r="E332" s="10">
        <f>D331*AZ[[#This Row],[Variazione percentuale]]</f>
        <v>-1359707.28665605</v>
      </c>
      <c r="F332" s="11">
        <f>AZ[[#This Row],[AUM]]-D331</f>
        <v>-1272220.2799999714</v>
      </c>
      <c r="G332" s="11">
        <f>AZ[[#This Row],[∆ AUM]]-AZ[[#This Row],[effetto mercato]]</f>
        <v>87487.006656078622</v>
      </c>
    </row>
    <row r="333" spans="1:7">
      <c r="A333" s="4">
        <v>42487</v>
      </c>
      <c r="B333">
        <v>0.12540000000000001</v>
      </c>
      <c r="C333" s="6">
        <f>AZ[[#This Row],[Variaz]]/100</f>
        <v>1.2540000000000001E-3</v>
      </c>
      <c r="D333" s="10">
        <f>AUM[[#This Row],[ Etica Azionario ]]</f>
        <v>209694924.49000001</v>
      </c>
      <c r="E333" s="10">
        <f>D332*AZ[[#This Row],[Variazione percentuale]]</f>
        <v>262552.26357162005</v>
      </c>
      <c r="F333" s="11">
        <f>AZ[[#This Row],[AUM]]-D332</f>
        <v>323103.45999997854</v>
      </c>
      <c r="G333" s="11">
        <f>AZ[[#This Row],[∆ AUM]]-AZ[[#This Row],[effetto mercato]]</f>
        <v>60551.196428358497</v>
      </c>
    </row>
    <row r="334" spans="1:7">
      <c r="A334" s="4">
        <v>42488</v>
      </c>
      <c r="B334">
        <v>-0.35289999999999999</v>
      </c>
      <c r="C334" s="6">
        <f>AZ[[#This Row],[Variaz]]/100</f>
        <v>-3.529E-3</v>
      </c>
      <c r="D334" s="10">
        <f>AUM[[#This Row],[ Etica Azionario ]]</f>
        <v>208941874.56</v>
      </c>
      <c r="E334" s="10">
        <f>D333*AZ[[#This Row],[Variazione percentuale]]</f>
        <v>-740013.38852521009</v>
      </c>
      <c r="F334" s="11">
        <f>AZ[[#This Row],[AUM]]-D333</f>
        <v>-753049.93000000715</v>
      </c>
      <c r="G334" s="11">
        <f>AZ[[#This Row],[∆ AUM]]-AZ[[#This Row],[effetto mercato]]</f>
        <v>-13036.541474797064</v>
      </c>
    </row>
    <row r="335" spans="1:7">
      <c r="A335" s="4">
        <v>42489</v>
      </c>
      <c r="B335">
        <v>-1.4621999999999999</v>
      </c>
      <c r="C335" s="6">
        <f>AZ[[#This Row],[Variaz]]/100</f>
        <v>-1.4622E-2</v>
      </c>
      <c r="D335" s="10">
        <f>AUM[[#This Row],[ Etica Azionario ]]</f>
        <v>205694308.65000001</v>
      </c>
      <c r="E335" s="10">
        <f>D334*AZ[[#This Row],[Variazione percentuale]]</f>
        <v>-3055148.0898163198</v>
      </c>
      <c r="F335" s="11">
        <f>AZ[[#This Row],[AUM]]-D334</f>
        <v>-3247565.9099999964</v>
      </c>
      <c r="G335" s="11">
        <f>AZ[[#This Row],[∆ AUM]]-AZ[[#This Row],[effetto mercato]]</f>
        <v>-192417.82018367667</v>
      </c>
    </row>
    <row r="336" spans="1:7">
      <c r="A336" s="4">
        <v>42492</v>
      </c>
      <c r="B336">
        <v>-0.39419999999999999</v>
      </c>
      <c r="C336" s="6">
        <f>AZ[[#This Row],[Variaz]]/100</f>
        <v>-3.9420000000000002E-3</v>
      </c>
      <c r="D336" s="10">
        <f>AUM[[#This Row],[ Etica Azionario ]]</f>
        <v>205091316.47999999</v>
      </c>
      <c r="E336" s="10">
        <f>D335*AZ[[#This Row],[Variazione percentuale]]</f>
        <v>-810846.96469830011</v>
      </c>
      <c r="F336" s="11">
        <f>AZ[[#This Row],[AUM]]-D335</f>
        <v>-602992.17000001669</v>
      </c>
      <c r="G336" s="11">
        <f>AZ[[#This Row],[∆ AUM]]-AZ[[#This Row],[effetto mercato]]</f>
        <v>207854.79469828343</v>
      </c>
    </row>
    <row r="337" spans="1:7">
      <c r="A337" s="4">
        <v>42493</v>
      </c>
      <c r="B337">
        <v>-0.91949999999999998</v>
      </c>
      <c r="C337" s="6">
        <f>AZ[[#This Row],[Variaz]]/100</f>
        <v>-9.195E-3</v>
      </c>
      <c r="D337" s="10">
        <f>AUM[[#This Row],[ Etica Azionario ]]</f>
        <v>203173692.97</v>
      </c>
      <c r="E337" s="10">
        <f>D336*AZ[[#This Row],[Variazione percentuale]]</f>
        <v>-1885814.6550335998</v>
      </c>
      <c r="F337" s="11">
        <f>AZ[[#This Row],[AUM]]-D336</f>
        <v>-1917623.5099999905</v>
      </c>
      <c r="G337" s="11">
        <f>AZ[[#This Row],[∆ AUM]]-AZ[[#This Row],[effetto mercato]]</f>
        <v>-31808.854966390645</v>
      </c>
    </row>
    <row r="338" spans="1:7">
      <c r="A338" s="4">
        <v>42494</v>
      </c>
      <c r="B338">
        <v>-0.62260000000000004</v>
      </c>
      <c r="C338" s="6">
        <f>AZ[[#This Row],[Variaz]]/100</f>
        <v>-6.2260000000000006E-3</v>
      </c>
      <c r="D338" s="10">
        <f>AUM[[#This Row],[ Etica Azionario ]]</f>
        <v>201237721.09</v>
      </c>
      <c r="E338" s="10">
        <f>D337*AZ[[#This Row],[Variazione percentuale]]</f>
        <v>-1264959.4124312201</v>
      </c>
      <c r="F338" s="11">
        <f>AZ[[#This Row],[AUM]]-D337</f>
        <v>-1935971.8799999952</v>
      </c>
      <c r="G338" s="11">
        <f>AZ[[#This Row],[∆ AUM]]-AZ[[#This Row],[effetto mercato]]</f>
        <v>-671012.46756877517</v>
      </c>
    </row>
    <row r="339" spans="1:7">
      <c r="A339" s="4">
        <v>42495</v>
      </c>
      <c r="B339">
        <v>0.48459999999999998</v>
      </c>
      <c r="C339" s="6">
        <f>AZ[[#This Row],[Variaz]]/100</f>
        <v>4.8459999999999996E-3</v>
      </c>
      <c r="D339" s="10">
        <f>AUM[[#This Row],[ Etica Azionario ]]</f>
        <v>202400537.13</v>
      </c>
      <c r="E339" s="10">
        <f>D338*AZ[[#This Row],[Variazione percentuale]]</f>
        <v>975197.99640213989</v>
      </c>
      <c r="F339" s="11">
        <f>AZ[[#This Row],[AUM]]-D338</f>
        <v>1162816.0399999917</v>
      </c>
      <c r="G339" s="11">
        <f>AZ[[#This Row],[∆ AUM]]-AZ[[#This Row],[effetto mercato]]</f>
        <v>187618.04359785176</v>
      </c>
    </row>
    <row r="340" spans="1:7">
      <c r="A340" s="4">
        <v>42496</v>
      </c>
      <c r="B340">
        <v>4.7E-2</v>
      </c>
      <c r="C340" s="6">
        <f>AZ[[#This Row],[Variaz]]/100</f>
        <v>4.6999999999999999E-4</v>
      </c>
      <c r="D340" s="10">
        <f>AUM[[#This Row],[ Etica Azionario ]]</f>
        <v>202610363.56999999</v>
      </c>
      <c r="E340" s="10">
        <f>D339*AZ[[#This Row],[Variazione percentuale]]</f>
        <v>95128.252451099994</v>
      </c>
      <c r="F340" s="11">
        <f>AZ[[#This Row],[AUM]]-D339</f>
        <v>209826.43999999762</v>
      </c>
      <c r="G340" s="11">
        <f>AZ[[#This Row],[∆ AUM]]-AZ[[#This Row],[effetto mercato]]</f>
        <v>114698.18754889762</v>
      </c>
    </row>
    <row r="341" spans="1:7">
      <c r="A341" s="4">
        <v>42499</v>
      </c>
      <c r="B341">
        <v>0.24690000000000001</v>
      </c>
      <c r="C341" s="6">
        <f>AZ[[#This Row],[Variaz]]/100</f>
        <v>2.4690000000000003E-3</v>
      </c>
      <c r="D341" s="10">
        <f>AUM[[#This Row],[ Etica Azionario ]]</f>
        <v>203197897.16</v>
      </c>
      <c r="E341" s="10">
        <f>D340*AZ[[#This Row],[Variazione percentuale]]</f>
        <v>500244.98765433003</v>
      </c>
      <c r="F341" s="11">
        <f>AZ[[#This Row],[AUM]]-D340</f>
        <v>587533.59000000358</v>
      </c>
      <c r="G341" s="11">
        <f>AZ[[#This Row],[∆ AUM]]-AZ[[#This Row],[effetto mercato]]</f>
        <v>87288.602345673542</v>
      </c>
    </row>
    <row r="342" spans="1:7">
      <c r="A342" s="4">
        <v>42500</v>
      </c>
      <c r="B342">
        <v>0.90310000000000001</v>
      </c>
      <c r="C342" s="6">
        <f>AZ[[#This Row],[Variaz]]/100</f>
        <v>9.0310000000000008E-3</v>
      </c>
      <c r="D342" s="10">
        <f>AUM[[#This Row],[ Etica Azionario ]]</f>
        <v>205159738.12</v>
      </c>
      <c r="E342" s="10">
        <f>D341*AZ[[#This Row],[Variazione percentuale]]</f>
        <v>1835080.20925196</v>
      </c>
      <c r="F342" s="11">
        <f>AZ[[#This Row],[AUM]]-D341</f>
        <v>1961840.9600000083</v>
      </c>
      <c r="G342" s="11">
        <f>AZ[[#This Row],[∆ AUM]]-AZ[[#This Row],[effetto mercato]]</f>
        <v>126760.7507480483</v>
      </c>
    </row>
    <row r="343" spans="1:7">
      <c r="A343" s="4">
        <v>42501</v>
      </c>
      <c r="B343">
        <v>-0.77880000000000005</v>
      </c>
      <c r="C343" s="6">
        <f>AZ[[#This Row],[Variaz]]/100</f>
        <v>-7.7880000000000007E-3</v>
      </c>
      <c r="D343" s="10">
        <f>AUM[[#This Row],[ Etica Azionario ]]</f>
        <v>203632740.95000002</v>
      </c>
      <c r="E343" s="10">
        <f>D342*AZ[[#This Row],[Variazione percentuale]]</f>
        <v>-1597784.0404785601</v>
      </c>
      <c r="F343" s="11">
        <f>AZ[[#This Row],[AUM]]-D342</f>
        <v>-1526997.1699999869</v>
      </c>
      <c r="G343" s="11">
        <f>AZ[[#This Row],[∆ AUM]]-AZ[[#This Row],[effetto mercato]]</f>
        <v>70786.870478573255</v>
      </c>
    </row>
    <row r="344" spans="1:7">
      <c r="A344" s="4">
        <v>42502</v>
      </c>
      <c r="B344">
        <v>-5.8599999999999999E-2</v>
      </c>
      <c r="C344" s="6">
        <f>AZ[[#This Row],[Variaz]]/100</f>
        <v>-5.8600000000000004E-4</v>
      </c>
      <c r="D344" s="10">
        <f>AUM[[#This Row],[ Etica Azionario ]]</f>
        <v>203567997.50999999</v>
      </c>
      <c r="E344" s="10">
        <f>D343*AZ[[#This Row],[Variazione percentuale]]</f>
        <v>-119328.78619670002</v>
      </c>
      <c r="F344" s="11">
        <f>AZ[[#This Row],[AUM]]-D343</f>
        <v>-64743.440000027418</v>
      </c>
      <c r="G344" s="11">
        <f>AZ[[#This Row],[∆ AUM]]-AZ[[#This Row],[effetto mercato]]</f>
        <v>54585.346196672603</v>
      </c>
    </row>
    <row r="345" spans="1:7">
      <c r="A345" s="4">
        <v>42503</v>
      </c>
      <c r="B345">
        <v>0.22270000000000001</v>
      </c>
      <c r="C345" s="6">
        <f>AZ[[#This Row],[Variaz]]/100</f>
        <v>2.2270000000000002E-3</v>
      </c>
      <c r="D345" s="10">
        <f>AUM[[#This Row],[ Etica Azionario ]]</f>
        <v>203945395.96000001</v>
      </c>
      <c r="E345" s="10">
        <f>D344*AZ[[#This Row],[Variazione percentuale]]</f>
        <v>453345.93045477004</v>
      </c>
      <c r="F345" s="11">
        <f>AZ[[#This Row],[AUM]]-D344</f>
        <v>377398.45000001788</v>
      </c>
      <c r="G345" s="11">
        <f>AZ[[#This Row],[∆ AUM]]-AZ[[#This Row],[effetto mercato]]</f>
        <v>-75947.480454752163</v>
      </c>
    </row>
    <row r="346" spans="1:7">
      <c r="A346" s="4">
        <v>42506</v>
      </c>
      <c r="B346">
        <v>0.38600000000000001</v>
      </c>
      <c r="C346" s="6">
        <f>AZ[[#This Row],[Variaz]]/100</f>
        <v>3.8600000000000001E-3</v>
      </c>
      <c r="D346" s="10">
        <f>AUM[[#This Row],[ Etica Azionario ]]</f>
        <v>204804883.26999998</v>
      </c>
      <c r="E346" s="10">
        <f>D345*AZ[[#This Row],[Variazione percentuale]]</f>
        <v>787229.22840560006</v>
      </c>
      <c r="F346" s="11">
        <f>AZ[[#This Row],[AUM]]-D345</f>
        <v>859487.30999997258</v>
      </c>
      <c r="G346" s="11">
        <f>AZ[[#This Row],[∆ AUM]]-AZ[[#This Row],[effetto mercato]]</f>
        <v>72258.081594372517</v>
      </c>
    </row>
    <row r="347" spans="1:7">
      <c r="A347" s="4">
        <v>42507</v>
      </c>
      <c r="B347">
        <v>-0.2447</v>
      </c>
      <c r="C347" s="6">
        <f>AZ[[#This Row],[Variaz]]/100</f>
        <v>-2.447E-3</v>
      </c>
      <c r="D347" s="10">
        <f>AUM[[#This Row],[ Etica Azionario ]]</f>
        <v>204355561.93000001</v>
      </c>
      <c r="E347" s="10">
        <f>D346*AZ[[#This Row],[Variazione percentuale]]</f>
        <v>-501157.54936168995</v>
      </c>
      <c r="F347" s="11">
        <f>AZ[[#This Row],[AUM]]-D346</f>
        <v>-449321.33999997377</v>
      </c>
      <c r="G347" s="11">
        <f>AZ[[#This Row],[∆ AUM]]-AZ[[#This Row],[effetto mercato]]</f>
        <v>51836.209361716174</v>
      </c>
    </row>
    <row r="348" spans="1:7">
      <c r="A348" s="4">
        <v>42508</v>
      </c>
      <c r="B348">
        <v>0.28029999999999999</v>
      </c>
      <c r="C348" s="6">
        <f>AZ[[#This Row],[Variaz]]/100</f>
        <v>2.8029999999999999E-3</v>
      </c>
      <c r="D348" s="10">
        <f>AUM[[#This Row],[ Etica Azionario ]]</f>
        <v>205076701.84999999</v>
      </c>
      <c r="E348" s="10">
        <f>D347*AZ[[#This Row],[Variazione percentuale]]</f>
        <v>572808.64008978999</v>
      </c>
      <c r="F348" s="11">
        <f>AZ[[#This Row],[AUM]]-D347</f>
        <v>721139.91999998689</v>
      </c>
      <c r="G348" s="11">
        <f>AZ[[#This Row],[∆ AUM]]-AZ[[#This Row],[effetto mercato]]</f>
        <v>148331.2799101969</v>
      </c>
    </row>
    <row r="349" spans="1:7">
      <c r="A349" s="4">
        <v>42509</v>
      </c>
      <c r="B349">
        <v>-0.43090000000000001</v>
      </c>
      <c r="C349" s="6">
        <f>AZ[[#This Row],[Variaz]]/100</f>
        <v>-4.3090000000000003E-3</v>
      </c>
      <c r="D349" s="10">
        <f>AUM[[#This Row],[ Etica Azionario ]]</f>
        <v>204196251.32999998</v>
      </c>
      <c r="E349" s="10">
        <f>D348*AZ[[#This Row],[Variazione percentuale]]</f>
        <v>-883675.50827165006</v>
      </c>
      <c r="F349" s="11">
        <f>AZ[[#This Row],[AUM]]-D348</f>
        <v>-880450.52000001073</v>
      </c>
      <c r="G349" s="11">
        <f>AZ[[#This Row],[∆ AUM]]-AZ[[#This Row],[effetto mercato]]</f>
        <v>3224.9882716393331</v>
      </c>
    </row>
    <row r="350" spans="1:7">
      <c r="A350" s="4">
        <v>42510</v>
      </c>
      <c r="B350">
        <v>0.88900000000000001</v>
      </c>
      <c r="C350" s="6">
        <f>AZ[[#This Row],[Variaz]]/100</f>
        <v>8.8900000000000003E-3</v>
      </c>
      <c r="D350" s="10">
        <f>AUM[[#This Row],[ Etica Azionario ]]</f>
        <v>206034778.93000001</v>
      </c>
      <c r="E350" s="10">
        <f>D349*AZ[[#This Row],[Variazione percentuale]]</f>
        <v>1815304.6743236999</v>
      </c>
      <c r="F350" s="11">
        <f>AZ[[#This Row],[AUM]]-D349</f>
        <v>1838527.6000000238</v>
      </c>
      <c r="G350" s="11">
        <f>AZ[[#This Row],[∆ AUM]]-AZ[[#This Row],[effetto mercato]]</f>
        <v>23222.925676323939</v>
      </c>
    </row>
    <row r="351" spans="1:7">
      <c r="A351" s="4">
        <v>42513</v>
      </c>
      <c r="B351">
        <v>-0.2087</v>
      </c>
      <c r="C351" s="6">
        <f>AZ[[#This Row],[Variaz]]/100</f>
        <v>-2.0869999999999999E-3</v>
      </c>
      <c r="D351" s="10">
        <f>AUM[[#This Row],[ Etica Azionario ]]</f>
        <v>205660318.34999999</v>
      </c>
      <c r="E351" s="10">
        <f>D350*AZ[[#This Row],[Variazione percentuale]]</f>
        <v>-429994.58362691</v>
      </c>
      <c r="F351" s="11">
        <f>AZ[[#This Row],[AUM]]-D350</f>
        <v>-374460.58000001311</v>
      </c>
      <c r="G351" s="11">
        <f>AZ[[#This Row],[∆ AUM]]-AZ[[#This Row],[effetto mercato]]</f>
        <v>55534.003626896883</v>
      </c>
    </row>
    <row r="352" spans="1:7">
      <c r="A352" s="4">
        <v>42514</v>
      </c>
      <c r="B352">
        <v>1.278</v>
      </c>
      <c r="C352" s="6">
        <f>AZ[[#This Row],[Variaz]]/100</f>
        <v>1.278E-2</v>
      </c>
      <c r="D352" s="10">
        <f>AUM[[#This Row],[ Etica Azionario ]]</f>
        <v>208324606.73000002</v>
      </c>
      <c r="E352" s="10">
        <f>D351*AZ[[#This Row],[Variazione percentuale]]</f>
        <v>2628338.8685129997</v>
      </c>
      <c r="F352" s="11">
        <f>AZ[[#This Row],[AUM]]-D351</f>
        <v>2664288.380000025</v>
      </c>
      <c r="G352" s="11">
        <f>AZ[[#This Row],[∆ AUM]]-AZ[[#This Row],[effetto mercato]]</f>
        <v>35949.511487025302</v>
      </c>
    </row>
    <row r="353" spans="1:7">
      <c r="A353" s="4">
        <v>42515</v>
      </c>
      <c r="B353">
        <v>0.74570000000000003</v>
      </c>
      <c r="C353" s="6">
        <f>AZ[[#This Row],[Variaz]]/100</f>
        <v>7.4570000000000001E-3</v>
      </c>
      <c r="D353" s="10">
        <f>AUM[[#This Row],[ Etica Azionario ]]</f>
        <v>209868613.85000002</v>
      </c>
      <c r="E353" s="10">
        <f>D352*AZ[[#This Row],[Variazione percentuale]]</f>
        <v>1553476.5923856101</v>
      </c>
      <c r="F353" s="11">
        <f>AZ[[#This Row],[AUM]]-D352</f>
        <v>1544007.1200000048</v>
      </c>
      <c r="G353" s="11">
        <f>AZ[[#This Row],[∆ AUM]]-AZ[[#This Row],[effetto mercato]]</f>
        <v>-9469.4723856053315</v>
      </c>
    </row>
    <row r="354" spans="1:7">
      <c r="A354" s="4">
        <v>42516</v>
      </c>
      <c r="B354">
        <v>0.19359999999999999</v>
      </c>
      <c r="C354" s="6">
        <f>AZ[[#This Row],[Variaz]]/100</f>
        <v>1.936E-3</v>
      </c>
      <c r="D354" s="10">
        <f>AUM[[#This Row],[ Etica Azionario ]]</f>
        <v>210335560.66999999</v>
      </c>
      <c r="E354" s="10">
        <f>D353*AZ[[#This Row],[Variazione percentuale]]</f>
        <v>406305.63641360006</v>
      </c>
      <c r="F354" s="11">
        <f>AZ[[#This Row],[AUM]]-D353</f>
        <v>466946.81999996305</v>
      </c>
      <c r="G354" s="11">
        <f>AZ[[#This Row],[∆ AUM]]-AZ[[#This Row],[effetto mercato]]</f>
        <v>60641.183586362982</v>
      </c>
    </row>
    <row r="355" spans="1:7">
      <c r="A355" s="4">
        <v>42517</v>
      </c>
      <c r="B355">
        <v>0.44319999999999998</v>
      </c>
      <c r="C355" s="6">
        <f>AZ[[#This Row],[Variaz]]/100</f>
        <v>4.4320000000000002E-3</v>
      </c>
      <c r="D355" s="10">
        <f>AUM[[#This Row],[ Etica Azionario ]]</f>
        <v>211229929.04000002</v>
      </c>
      <c r="E355" s="10">
        <f>D354*AZ[[#This Row],[Variazione percentuale]]</f>
        <v>932207.20488943998</v>
      </c>
      <c r="F355" s="11">
        <f>AZ[[#This Row],[AUM]]-D354</f>
        <v>894368.37000003457</v>
      </c>
      <c r="G355" s="11">
        <f>AZ[[#This Row],[∆ AUM]]-AZ[[#This Row],[effetto mercato]]</f>
        <v>-37838.834889405407</v>
      </c>
    </row>
    <row r="356" spans="1:7">
      <c r="A356" s="4">
        <v>42520</v>
      </c>
      <c r="B356">
        <v>0.1923</v>
      </c>
      <c r="C356" s="6">
        <f>AZ[[#This Row],[Variaz]]/100</f>
        <v>1.923E-3</v>
      </c>
      <c r="D356" s="10">
        <f>AUM[[#This Row],[ Etica Azionario ]]</f>
        <v>211508399.43000001</v>
      </c>
      <c r="E356" s="10">
        <f>D355*AZ[[#This Row],[Variazione percentuale]]</f>
        <v>406195.15354392002</v>
      </c>
      <c r="F356" s="11">
        <f>AZ[[#This Row],[AUM]]-D355</f>
        <v>278470.38999998569</v>
      </c>
      <c r="G356" s="11">
        <f>AZ[[#This Row],[∆ AUM]]-AZ[[#This Row],[effetto mercato]]</f>
        <v>-127724.76354393433</v>
      </c>
    </row>
    <row r="357" spans="1:7">
      <c r="A357" s="4">
        <v>42521</v>
      </c>
      <c r="B357">
        <v>0</v>
      </c>
      <c r="C357" s="6">
        <f>AZ[[#This Row],[Variaz]]/100</f>
        <v>0</v>
      </c>
      <c r="D357" s="10">
        <f>AUM[[#This Row],[ Etica Azionario ]]</f>
        <v>211480831</v>
      </c>
      <c r="E357" s="10">
        <f>D356*AZ[[#This Row],[Variazione percentuale]]</f>
        <v>0</v>
      </c>
      <c r="F357" s="11">
        <f>AZ[[#This Row],[AUM]]-D356</f>
        <v>-27568.430000007153</v>
      </c>
      <c r="G357" s="11">
        <f>AZ[[#This Row],[∆ AUM]]-AZ[[#This Row],[effetto mercato]]</f>
        <v>-27568.430000007153</v>
      </c>
    </row>
    <row r="358" spans="1:7">
      <c r="A358" s="4">
        <v>42522</v>
      </c>
      <c r="B358">
        <v>-0.54210000000000003</v>
      </c>
      <c r="C358" s="6">
        <f>AZ[[#This Row],[Variaz]]/100</f>
        <v>-5.4210000000000005E-3</v>
      </c>
      <c r="D358" s="10">
        <f>AUM[[#This Row],[ Etica Azionario ]]</f>
        <v>210400423.12</v>
      </c>
      <c r="E358" s="10">
        <f>D357*AZ[[#This Row],[Variazione percentuale]]</f>
        <v>-1146437.584851</v>
      </c>
      <c r="F358" s="11">
        <f>AZ[[#This Row],[AUM]]-D357</f>
        <v>-1080407.8799999952</v>
      </c>
      <c r="G358" s="11">
        <f>AZ[[#This Row],[∆ AUM]]-AZ[[#This Row],[effetto mercato]]</f>
        <v>66029.704851004761</v>
      </c>
    </row>
    <row r="359" spans="1:7">
      <c r="A359" s="4">
        <v>42524</v>
      </c>
      <c r="B359">
        <v>-0.84019999999999995</v>
      </c>
      <c r="C359" s="6">
        <f>AZ[[#This Row],[Variaz]]/100</f>
        <v>-8.4019999999999997E-3</v>
      </c>
      <c r="D359" s="10">
        <f>AUM[[#This Row],[ Etica Azionario ]]</f>
        <v>208547425.38999999</v>
      </c>
      <c r="E359" s="10">
        <f>D358*AZ[[#This Row],[Variazione percentuale]]</f>
        <v>-1767784.35505424</v>
      </c>
      <c r="F359" s="11">
        <f>AZ[[#This Row],[AUM]]-D358</f>
        <v>-1852997.7300000191</v>
      </c>
      <c r="G359" s="11">
        <f>AZ[[#This Row],[∆ AUM]]-AZ[[#This Row],[effetto mercato]]</f>
        <v>-85213.374945779098</v>
      </c>
    </row>
    <row r="360" spans="1:7">
      <c r="A360" s="4">
        <v>42527</v>
      </c>
      <c r="B360">
        <v>-3.44E-2</v>
      </c>
      <c r="C360" s="6">
        <f>AZ[[#This Row],[Variaz]]/100</f>
        <v>-3.4400000000000001E-4</v>
      </c>
      <c r="D360" s="10">
        <f>AUM[[#This Row],[ Etica Azionario ]]</f>
        <v>208661628.85000002</v>
      </c>
      <c r="E360" s="10">
        <f>D359*AZ[[#This Row],[Variazione percentuale]]</f>
        <v>-71740.314334159993</v>
      </c>
      <c r="F360" s="11">
        <f>AZ[[#This Row],[AUM]]-D359</f>
        <v>114203.46000003815</v>
      </c>
      <c r="G360" s="11">
        <f>AZ[[#This Row],[∆ AUM]]-AZ[[#This Row],[effetto mercato]]</f>
        <v>185943.77433419815</v>
      </c>
    </row>
    <row r="361" spans="1:7">
      <c r="A361" s="4">
        <v>42528</v>
      </c>
      <c r="B361">
        <v>0.60709999999999997</v>
      </c>
      <c r="C361" s="6">
        <f>AZ[[#This Row],[Variaz]]/100</f>
        <v>6.071E-3</v>
      </c>
      <c r="D361" s="10">
        <f>AUM[[#This Row],[ Etica Azionario ]]</f>
        <v>210149611.21000001</v>
      </c>
      <c r="E361" s="10">
        <f>D360*AZ[[#This Row],[Variazione percentuale]]</f>
        <v>1266784.7487483502</v>
      </c>
      <c r="F361" s="11">
        <f>AZ[[#This Row],[AUM]]-D360</f>
        <v>1487982.3599999845</v>
      </c>
      <c r="G361" s="11">
        <f>AZ[[#This Row],[∆ AUM]]-AZ[[#This Row],[effetto mercato]]</f>
        <v>221197.61125163431</v>
      </c>
    </row>
    <row r="362" spans="1:7">
      <c r="A362" s="4">
        <v>42529</v>
      </c>
      <c r="B362">
        <v>0.10249999999999999</v>
      </c>
      <c r="C362" s="6">
        <f>AZ[[#This Row],[Variaz]]/100</f>
        <v>1.0249999999999999E-3</v>
      </c>
      <c r="D362" s="10">
        <f>AUM[[#This Row],[ Etica Azionario ]]</f>
        <v>210095659.09</v>
      </c>
      <c r="E362" s="10">
        <f>D361*AZ[[#This Row],[Variazione percentuale]]</f>
        <v>215403.35149024997</v>
      </c>
      <c r="F362" s="11">
        <f>AZ[[#This Row],[AUM]]-D361</f>
        <v>-53952.120000004768</v>
      </c>
      <c r="G362" s="11">
        <f>AZ[[#This Row],[∆ AUM]]-AZ[[#This Row],[effetto mercato]]</f>
        <v>-269355.47149025474</v>
      </c>
    </row>
    <row r="363" spans="1:7">
      <c r="A363" s="4">
        <v>42530</v>
      </c>
      <c r="B363">
        <v>-0.47770000000000001</v>
      </c>
      <c r="C363" s="6">
        <f>AZ[[#This Row],[Variaz]]/100</f>
        <v>-4.777E-3</v>
      </c>
      <c r="D363" s="10">
        <f>AUM[[#This Row],[ Etica Azionario ]]</f>
        <v>208987346.88</v>
      </c>
      <c r="E363" s="10">
        <f>D362*AZ[[#This Row],[Variazione percentuale]]</f>
        <v>-1003626.96347293</v>
      </c>
      <c r="F363" s="11">
        <f>AZ[[#This Row],[AUM]]-D362</f>
        <v>-1108312.2100000083</v>
      </c>
      <c r="G363" s="11">
        <f>AZ[[#This Row],[∆ AUM]]-AZ[[#This Row],[effetto mercato]]</f>
        <v>-104685.24652707833</v>
      </c>
    </row>
    <row r="364" spans="1:7">
      <c r="A364" s="4">
        <v>42531</v>
      </c>
      <c r="B364">
        <v>-1.4171</v>
      </c>
      <c r="C364" s="6">
        <f>AZ[[#This Row],[Variaz]]/100</f>
        <v>-1.4171E-2</v>
      </c>
      <c r="D364" s="10">
        <f>AUM[[#This Row],[ Etica Azionario ]]</f>
        <v>205963741.23000002</v>
      </c>
      <c r="E364" s="10">
        <f>D363*AZ[[#This Row],[Variazione percentuale]]</f>
        <v>-2961559.6926364796</v>
      </c>
      <c r="F364" s="11">
        <f>AZ[[#This Row],[AUM]]-D363</f>
        <v>-3023605.6499999762</v>
      </c>
      <c r="G364" s="11">
        <f>AZ[[#This Row],[∆ AUM]]-AZ[[#This Row],[effetto mercato]]</f>
        <v>-62045.957363496535</v>
      </c>
    </row>
    <row r="365" spans="1:7">
      <c r="A365" s="4">
        <v>42534</v>
      </c>
      <c r="B365">
        <v>-1.5303</v>
      </c>
      <c r="C365" s="6">
        <f>AZ[[#This Row],[Variaz]]/100</f>
        <v>-1.5303000000000001E-2</v>
      </c>
      <c r="D365" s="10">
        <f>AUM[[#This Row],[ Etica Azionario ]]</f>
        <v>202753196.69</v>
      </c>
      <c r="E365" s="10">
        <f>D364*AZ[[#This Row],[Variazione percentuale]]</f>
        <v>-3151863.1320426906</v>
      </c>
      <c r="F365" s="11">
        <f>AZ[[#This Row],[AUM]]-D364</f>
        <v>-3210544.5400000215</v>
      </c>
      <c r="G365" s="11">
        <f>AZ[[#This Row],[∆ AUM]]-AZ[[#This Row],[effetto mercato]]</f>
        <v>-58681.407957330812</v>
      </c>
    </row>
    <row r="366" spans="1:7">
      <c r="A366" s="4">
        <v>42535</v>
      </c>
      <c r="B366">
        <v>-0.61219999999999997</v>
      </c>
      <c r="C366" s="6">
        <f>AZ[[#This Row],[Variaz]]/100</f>
        <v>-6.1219999999999998E-3</v>
      </c>
      <c r="D366" s="10">
        <f>AUM[[#This Row],[ Etica Azionario ]]</f>
        <v>201525973.5</v>
      </c>
      <c r="E366" s="10">
        <f>D365*AZ[[#This Row],[Variazione percentuale]]</f>
        <v>-1241255.0701361799</v>
      </c>
      <c r="F366" s="11">
        <f>AZ[[#This Row],[AUM]]-D365</f>
        <v>-1227223.1899999976</v>
      </c>
      <c r="G366" s="11">
        <f>AZ[[#This Row],[∆ AUM]]-AZ[[#This Row],[effetto mercato]]</f>
        <v>14031.880136182299</v>
      </c>
    </row>
    <row r="367" spans="1:7">
      <c r="A367" s="4">
        <v>42536</v>
      </c>
      <c r="B367">
        <v>0.31979999999999997</v>
      </c>
      <c r="C367" s="6">
        <f>AZ[[#This Row],[Variaz]]/100</f>
        <v>3.1979999999999999E-3</v>
      </c>
      <c r="D367" s="10">
        <f>AUM[[#This Row],[ Etica Azionario ]]</f>
        <v>201799949.68000001</v>
      </c>
      <c r="E367" s="10">
        <f>D366*AZ[[#This Row],[Variazione percentuale]]</f>
        <v>644480.06325300003</v>
      </c>
      <c r="F367" s="11">
        <f>AZ[[#This Row],[AUM]]-D366</f>
        <v>273976.18000000715</v>
      </c>
      <c r="G367" s="11">
        <f>AZ[[#This Row],[∆ AUM]]-AZ[[#This Row],[effetto mercato]]</f>
        <v>-370503.88325299288</v>
      </c>
    </row>
    <row r="368" spans="1:7">
      <c r="A368" s="4">
        <v>42537</v>
      </c>
      <c r="B368">
        <v>-0.307</v>
      </c>
      <c r="C368" s="6">
        <f>AZ[[#This Row],[Variaz]]/100</f>
        <v>-3.0699999999999998E-3</v>
      </c>
      <c r="D368" s="10">
        <f>AUM[[#This Row],[ Etica Azionario ]]</f>
        <v>201069139.24000001</v>
      </c>
      <c r="E368" s="10">
        <f>D367*AZ[[#This Row],[Variazione percentuale]]</f>
        <v>-619525.84551759996</v>
      </c>
      <c r="F368" s="11">
        <f>AZ[[#This Row],[AUM]]-D367</f>
        <v>-730810.43999999762</v>
      </c>
      <c r="G368" s="11">
        <f>AZ[[#This Row],[∆ AUM]]-AZ[[#This Row],[effetto mercato]]</f>
        <v>-111284.59448239766</v>
      </c>
    </row>
    <row r="369" spans="1:7">
      <c r="A369" s="4">
        <v>42538</v>
      </c>
      <c r="B369">
        <v>0.2014</v>
      </c>
      <c r="C369" s="6">
        <f>AZ[[#This Row],[Variaz]]/100</f>
        <v>2.0140000000000002E-3</v>
      </c>
      <c r="D369" s="10">
        <f>AUM[[#This Row],[ Etica Azionario ]]</f>
        <v>201296135.38999999</v>
      </c>
      <c r="E369" s="10">
        <f>D368*AZ[[#This Row],[Variazione percentuale]]</f>
        <v>404953.24642936006</v>
      </c>
      <c r="F369" s="11">
        <f>AZ[[#This Row],[AUM]]-D368</f>
        <v>226996.14999997616</v>
      </c>
      <c r="G369" s="11">
        <f>AZ[[#This Row],[∆ AUM]]-AZ[[#This Row],[effetto mercato]]</f>
        <v>-177957.09642938391</v>
      </c>
    </row>
    <row r="370" spans="1:7">
      <c r="A370" s="4">
        <v>42541</v>
      </c>
      <c r="B370">
        <v>1.6902999999999999</v>
      </c>
      <c r="C370" s="6">
        <f>AZ[[#This Row],[Variaz]]/100</f>
        <v>1.6902999999999998E-2</v>
      </c>
      <c r="D370" s="10">
        <f>AUM[[#This Row],[ Etica Azionario ]]</f>
        <v>204474933.71000001</v>
      </c>
      <c r="E370" s="10">
        <f>D369*AZ[[#This Row],[Variazione percentuale]]</f>
        <v>3402508.5764971692</v>
      </c>
      <c r="F370" s="11">
        <f>AZ[[#This Row],[AUM]]-D369</f>
        <v>3178798.3200000226</v>
      </c>
      <c r="G370" s="11">
        <f>AZ[[#This Row],[∆ AUM]]-AZ[[#This Row],[effetto mercato]]</f>
        <v>-223710.25649714656</v>
      </c>
    </row>
    <row r="371" spans="1:7">
      <c r="A371" s="4">
        <v>42542</v>
      </c>
      <c r="B371">
        <v>0.51149999999999995</v>
      </c>
      <c r="C371" s="6">
        <f>AZ[[#This Row],[Variaz]]/100</f>
        <v>5.1149999999999998E-3</v>
      </c>
      <c r="D371" s="10">
        <f>AUM[[#This Row],[ Etica Azionario ]]</f>
        <v>205313759.25999999</v>
      </c>
      <c r="E371" s="10">
        <f>D370*AZ[[#This Row],[Variazione percentuale]]</f>
        <v>1045889.28592665</v>
      </c>
      <c r="F371" s="11">
        <f>AZ[[#This Row],[AUM]]-D370</f>
        <v>838825.54999998212</v>
      </c>
      <c r="G371" s="11">
        <f>AZ[[#This Row],[∆ AUM]]-AZ[[#This Row],[effetto mercato]]</f>
        <v>-207063.73592666793</v>
      </c>
    </row>
    <row r="372" spans="1:7">
      <c r="A372" s="4">
        <v>42543</v>
      </c>
      <c r="B372">
        <v>-0.12720000000000001</v>
      </c>
      <c r="C372" s="6">
        <f>AZ[[#This Row],[Variaz]]/100</f>
        <v>-1.2720000000000001E-3</v>
      </c>
      <c r="D372" s="10">
        <f>AUM[[#This Row],[ Etica Azionario ]]</f>
        <v>205247538.38</v>
      </c>
      <c r="E372" s="10">
        <f>D371*AZ[[#This Row],[Variazione percentuale]]</f>
        <v>-261159.10177872001</v>
      </c>
      <c r="F372" s="11">
        <f>AZ[[#This Row],[AUM]]-D371</f>
        <v>-66220.879999995232</v>
      </c>
      <c r="G372" s="11">
        <f>AZ[[#This Row],[∆ AUM]]-AZ[[#This Row],[effetto mercato]]</f>
        <v>194938.22177872478</v>
      </c>
    </row>
    <row r="373" spans="1:7">
      <c r="A373" s="4">
        <v>42544</v>
      </c>
      <c r="B373">
        <v>1.0422</v>
      </c>
      <c r="C373" s="6">
        <f>AZ[[#This Row],[Variaz]]/100</f>
        <v>1.0422000000000001E-2</v>
      </c>
      <c r="D373" s="10">
        <f>AUM[[#This Row],[ Etica Azionario ]]</f>
        <v>220799365.02000001</v>
      </c>
      <c r="E373" s="10">
        <f>D372*AZ[[#This Row],[Variazione percentuale]]</f>
        <v>2139089.8449963601</v>
      </c>
      <c r="F373" s="11">
        <f>AZ[[#This Row],[AUM]]-D372</f>
        <v>15551826.640000015</v>
      </c>
      <c r="G373" s="11">
        <f>AZ[[#This Row],[∆ AUM]]-AZ[[#This Row],[effetto mercato]]</f>
        <v>13412736.795003656</v>
      </c>
    </row>
    <row r="374" spans="1:7">
      <c r="A374" s="4">
        <v>42545</v>
      </c>
      <c r="B374">
        <v>-3.5754999999999999</v>
      </c>
      <c r="C374" s="6">
        <f>AZ[[#This Row],[Variaz]]/100</f>
        <v>-3.5755000000000002E-2</v>
      </c>
      <c r="D374" s="10">
        <f>AUM[[#This Row],[ Etica Azionario ]]</f>
        <v>213625472.46000001</v>
      </c>
      <c r="E374" s="10">
        <f>D373*AZ[[#This Row],[Variazione percentuale]]</f>
        <v>-7894681.2962901006</v>
      </c>
      <c r="F374" s="11">
        <f>AZ[[#This Row],[AUM]]-D373</f>
        <v>-7173892.5600000024</v>
      </c>
      <c r="G374" s="11">
        <f>AZ[[#This Row],[∆ AUM]]-AZ[[#This Row],[effetto mercato]]</f>
        <v>720788.73629009817</v>
      </c>
    </row>
    <row r="375" spans="1:7">
      <c r="A375" s="4">
        <v>42548</v>
      </c>
      <c r="B375">
        <v>-1.7233000000000001</v>
      </c>
      <c r="C375" s="6">
        <f>AZ[[#This Row],[Variaz]]/100</f>
        <v>-1.7233000000000002E-2</v>
      </c>
      <c r="D375" s="10">
        <f>AUM[[#This Row],[ Etica Azionario ]]</f>
        <v>210800059.26999998</v>
      </c>
      <c r="E375" s="10">
        <f>D374*AZ[[#This Row],[Variazione percentuale]]</f>
        <v>-3681407.7669031806</v>
      </c>
      <c r="F375" s="11">
        <f>AZ[[#This Row],[AUM]]-D374</f>
        <v>-2825413.1900000274</v>
      </c>
      <c r="G375" s="11">
        <f>AZ[[#This Row],[∆ AUM]]-AZ[[#This Row],[effetto mercato]]</f>
        <v>855994.57690315321</v>
      </c>
    </row>
    <row r="376" spans="1:7">
      <c r="A376" s="4">
        <v>42549</v>
      </c>
      <c r="B376">
        <v>1.1005</v>
      </c>
      <c r="C376" s="6">
        <f>AZ[[#This Row],[Variaz]]/100</f>
        <v>1.1005000000000001E-2</v>
      </c>
      <c r="D376" s="10">
        <f>AUM[[#This Row],[ Etica Azionario ]]</f>
        <v>213268397.79999998</v>
      </c>
      <c r="E376" s="10">
        <f>D375*AZ[[#This Row],[Variazione percentuale]]</f>
        <v>2319854.6522663501</v>
      </c>
      <c r="F376" s="11">
        <f>AZ[[#This Row],[AUM]]-D375</f>
        <v>2468338.5300000012</v>
      </c>
      <c r="G376" s="11">
        <f>AZ[[#This Row],[∆ AUM]]-AZ[[#This Row],[effetto mercato]]</f>
        <v>148483.87773365108</v>
      </c>
    </row>
    <row r="377" spans="1:7">
      <c r="A377" s="4">
        <v>42550</v>
      </c>
      <c r="B377">
        <v>1.9737</v>
      </c>
      <c r="C377" s="6">
        <f>AZ[[#This Row],[Variaz]]/100</f>
        <v>1.9737000000000001E-2</v>
      </c>
      <c r="D377" s="10">
        <f>AUM[[#This Row],[ Etica Azionario ]]</f>
        <v>217619384.03000003</v>
      </c>
      <c r="E377" s="10">
        <f>D376*AZ[[#This Row],[Variazione percentuale]]</f>
        <v>4209278.3673785999</v>
      </c>
      <c r="F377" s="11">
        <f>AZ[[#This Row],[AUM]]-D376</f>
        <v>4350986.2300000489</v>
      </c>
      <c r="G377" s="11">
        <f>AZ[[#This Row],[∆ AUM]]-AZ[[#This Row],[effetto mercato]]</f>
        <v>141707.86262144893</v>
      </c>
    </row>
    <row r="378" spans="1:7">
      <c r="A378" s="4">
        <v>42551</v>
      </c>
      <c r="B378">
        <v>1.1613</v>
      </c>
      <c r="C378" s="6">
        <f>AZ[[#This Row],[Variaz]]/100</f>
        <v>1.1613E-2</v>
      </c>
      <c r="D378" s="10">
        <f>AUM[[#This Row],[ Etica Azionario ]]</f>
        <v>220284421.98000002</v>
      </c>
      <c r="E378" s="10">
        <f>D377*AZ[[#This Row],[Variazione percentuale]]</f>
        <v>2527213.9067403902</v>
      </c>
      <c r="F378" s="11">
        <f>AZ[[#This Row],[AUM]]-D377</f>
        <v>2665037.9499999881</v>
      </c>
      <c r="G378" s="11">
        <f>AZ[[#This Row],[∆ AUM]]-AZ[[#This Row],[effetto mercato]]</f>
        <v>137824.04325959785</v>
      </c>
    </row>
    <row r="379" spans="1:7">
      <c r="A379" s="4">
        <v>42552</v>
      </c>
      <c r="B379">
        <v>0.51019999999999999</v>
      </c>
      <c r="C379" s="6">
        <f>AZ[[#This Row],[Variaz]]/100</f>
        <v>5.1019999999999998E-3</v>
      </c>
      <c r="D379" s="10">
        <f>AUM[[#This Row],[ Etica Azionario ]]</f>
        <v>221812955.20999998</v>
      </c>
      <c r="E379" s="10">
        <f>D378*AZ[[#This Row],[Variazione percentuale]]</f>
        <v>1123891.12094196</v>
      </c>
      <c r="F379" s="11">
        <f>AZ[[#This Row],[AUM]]-D378</f>
        <v>1528533.2299999595</v>
      </c>
      <c r="G379" s="11">
        <f>AZ[[#This Row],[∆ AUM]]-AZ[[#This Row],[effetto mercato]]</f>
        <v>404642.10905799945</v>
      </c>
    </row>
    <row r="380" spans="1:7">
      <c r="A380" s="4">
        <v>42555</v>
      </c>
      <c r="B380">
        <v>-0.1615</v>
      </c>
      <c r="C380" s="6">
        <f>AZ[[#This Row],[Variaz]]/100</f>
        <v>-1.6150000000000001E-3</v>
      </c>
      <c r="D380" s="10">
        <f>AUM[[#This Row],[ Etica Azionario ]]</f>
        <v>221505884.80000001</v>
      </c>
      <c r="E380" s="10">
        <f>D379*AZ[[#This Row],[Variazione percentuale]]</f>
        <v>-358227.92266415001</v>
      </c>
      <c r="F380" s="11">
        <f>AZ[[#This Row],[AUM]]-D379</f>
        <v>-307070.40999996662</v>
      </c>
      <c r="G380" s="11">
        <f>AZ[[#This Row],[∆ AUM]]-AZ[[#This Row],[effetto mercato]]</f>
        <v>51157.512664183392</v>
      </c>
    </row>
    <row r="381" spans="1:7">
      <c r="A381" s="4">
        <v>42556</v>
      </c>
      <c r="B381">
        <v>-0.76270000000000004</v>
      </c>
      <c r="C381" s="6">
        <f>AZ[[#This Row],[Variaz]]/100</f>
        <v>-7.6270000000000001E-3</v>
      </c>
      <c r="D381" s="10">
        <f>AUM[[#This Row],[ Etica Azionario ]]</f>
        <v>220080181.01999998</v>
      </c>
      <c r="E381" s="10">
        <f>D380*AZ[[#This Row],[Variazione percentuale]]</f>
        <v>-1689425.3833696002</v>
      </c>
      <c r="F381" s="11">
        <f>AZ[[#This Row],[AUM]]-D380</f>
        <v>-1425703.780000031</v>
      </c>
      <c r="G381" s="11">
        <f>AZ[[#This Row],[∆ AUM]]-AZ[[#This Row],[effetto mercato]]</f>
        <v>263721.60336956917</v>
      </c>
    </row>
    <row r="382" spans="1:7">
      <c r="A382" s="4">
        <v>42557</v>
      </c>
      <c r="B382">
        <v>-0.54730000000000001</v>
      </c>
      <c r="C382" s="6">
        <f>AZ[[#This Row],[Variaz]]/100</f>
        <v>-5.4730000000000004E-3</v>
      </c>
      <c r="D382" s="10">
        <f>AUM[[#This Row],[ Etica Azionario ]]</f>
        <v>219292504.25999999</v>
      </c>
      <c r="E382" s="10">
        <f>D381*AZ[[#This Row],[Variazione percentuale]]</f>
        <v>-1204498.8307224601</v>
      </c>
      <c r="F382" s="11">
        <f>AZ[[#This Row],[AUM]]-D381</f>
        <v>-787676.75999999046</v>
      </c>
      <c r="G382" s="11">
        <f>AZ[[#This Row],[∆ AUM]]-AZ[[#This Row],[effetto mercato]]</f>
        <v>416822.07072246959</v>
      </c>
    </row>
    <row r="383" spans="1:7">
      <c r="A383" s="4">
        <v>42558</v>
      </c>
      <c r="B383">
        <v>0.16389999999999999</v>
      </c>
      <c r="C383" s="6">
        <f>AZ[[#This Row],[Variaz]]/100</f>
        <v>1.6389999999999998E-3</v>
      </c>
      <c r="D383" s="10">
        <f>AUM[[#This Row],[ Etica Azionario ]]</f>
        <v>219933546.38999999</v>
      </c>
      <c r="E383" s="10">
        <f>D382*AZ[[#This Row],[Variazione percentuale]]</f>
        <v>359420.41448213992</v>
      </c>
      <c r="F383" s="11">
        <f>AZ[[#This Row],[AUM]]-D382</f>
        <v>641042.12999999523</v>
      </c>
      <c r="G383" s="11">
        <f>AZ[[#This Row],[∆ AUM]]-AZ[[#This Row],[effetto mercato]]</f>
        <v>281621.71551785531</v>
      </c>
    </row>
    <row r="384" spans="1:7">
      <c r="A384" s="4">
        <v>42562</v>
      </c>
      <c r="B384">
        <v>2.2208999999999999</v>
      </c>
      <c r="C384" s="6">
        <f>AZ[[#This Row],[Variaz]]/100</f>
        <v>2.2209E-2</v>
      </c>
      <c r="D384" s="10">
        <f>AUM[[#This Row],[ Etica Azionario ]]</f>
        <v>227618315.21000001</v>
      </c>
      <c r="E384" s="10">
        <f>D383*AZ[[#This Row],[Variazione percentuale]]</f>
        <v>4884504.1317755096</v>
      </c>
      <c r="F384" s="11">
        <f>AZ[[#This Row],[AUM]]-D383</f>
        <v>7684768.8200000226</v>
      </c>
      <c r="G384" s="11">
        <f>AZ[[#This Row],[∆ AUM]]-AZ[[#This Row],[effetto mercato]]</f>
        <v>2800264.6882245131</v>
      </c>
    </row>
    <row r="385" spans="1:7">
      <c r="A385" s="4">
        <v>42563</v>
      </c>
      <c r="B385">
        <v>0.75470000000000004</v>
      </c>
      <c r="C385" s="6">
        <f>AZ[[#This Row],[Variaz]]/100</f>
        <v>7.5470000000000008E-3</v>
      </c>
      <c r="D385" s="10">
        <f>AUM[[#This Row],[ Etica Azionario ]]</f>
        <v>229345113.09999999</v>
      </c>
      <c r="E385" s="10">
        <f>D384*AZ[[#This Row],[Variazione percentuale]]</f>
        <v>1717835.4248898702</v>
      </c>
      <c r="F385" s="11">
        <f>AZ[[#This Row],[AUM]]-D384</f>
        <v>1726797.8899999857</v>
      </c>
      <c r="G385" s="11">
        <f>AZ[[#This Row],[∆ AUM]]-AZ[[#This Row],[effetto mercato]]</f>
        <v>8962.4651101154741</v>
      </c>
    </row>
    <row r="386" spans="1:7">
      <c r="A386" s="4">
        <v>42564</v>
      </c>
      <c r="B386">
        <v>0.3291</v>
      </c>
      <c r="C386" s="6">
        <f>AZ[[#This Row],[Variaz]]/100</f>
        <v>3.2910000000000001E-3</v>
      </c>
      <c r="D386" s="10">
        <f>AUM[[#This Row],[ Etica Azionario ]]</f>
        <v>230293141.03999999</v>
      </c>
      <c r="E386" s="10">
        <f>D385*AZ[[#This Row],[Variazione percentuale]]</f>
        <v>754774.76721209998</v>
      </c>
      <c r="F386" s="11">
        <f>AZ[[#This Row],[AUM]]-D385</f>
        <v>948027.93999999762</v>
      </c>
      <c r="G386" s="11">
        <f>AZ[[#This Row],[∆ AUM]]-AZ[[#This Row],[effetto mercato]]</f>
        <v>193253.17278789764</v>
      </c>
    </row>
    <row r="387" spans="1:7">
      <c r="A387" s="4">
        <v>42565</v>
      </c>
      <c r="B387">
        <v>0.31669999999999998</v>
      </c>
      <c r="C387" s="6">
        <f>AZ[[#This Row],[Variaz]]/100</f>
        <v>3.1669999999999997E-3</v>
      </c>
      <c r="D387" s="10">
        <f>AUM[[#This Row],[ Etica Azionario ]]</f>
        <v>230980322.11999997</v>
      </c>
      <c r="E387" s="10">
        <f>D386*AZ[[#This Row],[Variazione percentuale]]</f>
        <v>729338.37767367985</v>
      </c>
      <c r="F387" s="11">
        <f>AZ[[#This Row],[AUM]]-D386</f>
        <v>687181.07999998331</v>
      </c>
      <c r="G387" s="11">
        <f>AZ[[#This Row],[∆ AUM]]-AZ[[#This Row],[effetto mercato]]</f>
        <v>-42157.297673696536</v>
      </c>
    </row>
    <row r="388" spans="1:7">
      <c r="A388" s="4">
        <v>42566</v>
      </c>
      <c r="B388">
        <v>0.16919999999999999</v>
      </c>
      <c r="C388" s="6">
        <f>AZ[[#This Row],[Variaz]]/100</f>
        <v>1.6919999999999999E-3</v>
      </c>
      <c r="D388" s="10">
        <f>AUM[[#This Row],[ Etica Azionario ]]</f>
        <v>231419769.46000001</v>
      </c>
      <c r="E388" s="10">
        <f>D387*AZ[[#This Row],[Variazione percentuale]]</f>
        <v>390818.70502703992</v>
      </c>
      <c r="F388" s="11">
        <f>AZ[[#This Row],[AUM]]-D387</f>
        <v>439447.34000003338</v>
      </c>
      <c r="G388" s="11">
        <f>AZ[[#This Row],[∆ AUM]]-AZ[[#This Row],[effetto mercato]]</f>
        <v>48628.634972993459</v>
      </c>
    </row>
    <row r="389" spans="1:7">
      <c r="A389" s="4">
        <v>42569</v>
      </c>
      <c r="B389">
        <v>5.6300000000000003E-2</v>
      </c>
      <c r="C389" s="6">
        <f>AZ[[#This Row],[Variaz]]/100</f>
        <v>5.6300000000000002E-4</v>
      </c>
      <c r="D389" s="10">
        <f>AUM[[#This Row],[ Etica Azionario ]]</f>
        <v>231505875.16</v>
      </c>
      <c r="E389" s="10">
        <f>D388*AZ[[#This Row],[Variazione percentuale]]</f>
        <v>130289.33020598</v>
      </c>
      <c r="F389" s="11">
        <f>AZ[[#This Row],[AUM]]-D388</f>
        <v>86105.699999988079</v>
      </c>
      <c r="G389" s="11">
        <f>AZ[[#This Row],[∆ AUM]]-AZ[[#This Row],[effetto mercato]]</f>
        <v>-44183.630205991925</v>
      </c>
    </row>
    <row r="390" spans="1:7">
      <c r="A390" s="4">
        <v>42570</v>
      </c>
      <c r="B390">
        <v>5.6300000000000003E-2</v>
      </c>
      <c r="C390" s="6">
        <f>AZ[[#This Row],[Variaz]]/100</f>
        <v>5.6300000000000002E-4</v>
      </c>
      <c r="D390" s="10">
        <f>AUM[[#This Row],[ Etica Azionario ]]</f>
        <v>231735699.47999999</v>
      </c>
      <c r="E390" s="10">
        <f>D389*AZ[[#This Row],[Variazione percentuale]]</f>
        <v>130337.80771508001</v>
      </c>
      <c r="F390" s="11">
        <f>AZ[[#This Row],[AUM]]-D389</f>
        <v>229824.31999999285</v>
      </c>
      <c r="G390" s="11">
        <f>AZ[[#This Row],[∆ AUM]]-AZ[[#This Row],[effetto mercato]]</f>
        <v>99486.512284912838</v>
      </c>
    </row>
    <row r="391" spans="1:7">
      <c r="A391" s="4">
        <v>42571</v>
      </c>
      <c r="B391">
        <v>0.44979999999999998</v>
      </c>
      <c r="C391" s="6">
        <f>AZ[[#This Row],[Variaz]]/100</f>
        <v>4.4979999999999994E-3</v>
      </c>
      <c r="D391" s="10">
        <f>AUM[[#This Row],[ Etica Azionario ]]</f>
        <v>232901715.86000001</v>
      </c>
      <c r="E391" s="10">
        <f>D390*AZ[[#This Row],[Variazione percentuale]]</f>
        <v>1042347.1762610398</v>
      </c>
      <c r="F391" s="11">
        <f>AZ[[#This Row],[AUM]]-D390</f>
        <v>1166016.380000025</v>
      </c>
      <c r="G391" s="11">
        <f>AZ[[#This Row],[∆ AUM]]-AZ[[#This Row],[effetto mercato]]</f>
        <v>123669.20373898523</v>
      </c>
    </row>
    <row r="392" spans="1:7">
      <c r="A392" s="4">
        <v>42572</v>
      </c>
      <c r="B392">
        <v>0.30230000000000001</v>
      </c>
      <c r="C392" s="6">
        <f>AZ[[#This Row],[Variaz]]/100</f>
        <v>3.0230000000000001E-3</v>
      </c>
      <c r="D392" s="10">
        <f>AUM[[#This Row],[ Etica Azionario ]]</f>
        <v>233562500.88</v>
      </c>
      <c r="E392" s="10">
        <f>D391*AZ[[#This Row],[Variazione percentuale]]</f>
        <v>704061.88704478007</v>
      </c>
      <c r="F392" s="11">
        <f>AZ[[#This Row],[AUM]]-D391</f>
        <v>660785.01999998093</v>
      </c>
      <c r="G392" s="11">
        <f>AZ[[#This Row],[∆ AUM]]-AZ[[#This Row],[effetto mercato]]</f>
        <v>-43276.867044799146</v>
      </c>
    </row>
    <row r="393" spans="1:7">
      <c r="A393" s="4">
        <v>42573</v>
      </c>
      <c r="B393">
        <v>0.18970000000000001</v>
      </c>
      <c r="C393" s="6">
        <f>AZ[[#This Row],[Variaz]]/100</f>
        <v>1.897E-3</v>
      </c>
      <c r="D393" s="10">
        <f>AUM[[#This Row],[ Etica Azionario ]]</f>
        <v>239321435.69</v>
      </c>
      <c r="E393" s="10">
        <f>D392*AZ[[#This Row],[Variazione percentuale]]</f>
        <v>443068.06416935998</v>
      </c>
      <c r="F393" s="11">
        <f>AZ[[#This Row],[AUM]]-D392</f>
        <v>5758934.8100000024</v>
      </c>
      <c r="G393" s="11">
        <f>AZ[[#This Row],[∆ AUM]]-AZ[[#This Row],[effetto mercato]]</f>
        <v>5315866.7458306421</v>
      </c>
    </row>
    <row r="394" spans="1:7">
      <c r="A394" s="4">
        <v>42576</v>
      </c>
      <c r="B394">
        <v>0.1114</v>
      </c>
      <c r="C394" s="6">
        <f>AZ[[#This Row],[Variaz]]/100</f>
        <v>1.114E-3</v>
      </c>
      <c r="D394" s="10">
        <f>AUM[[#This Row],[ Etica Azionario ]]</f>
        <v>239764777.60000002</v>
      </c>
      <c r="E394" s="10">
        <f>D393*AZ[[#This Row],[Variazione percentuale]]</f>
        <v>266604.07935865998</v>
      </c>
      <c r="F394" s="11">
        <f>AZ[[#This Row],[AUM]]-D393</f>
        <v>443341.91000002623</v>
      </c>
      <c r="G394" s="11">
        <f>AZ[[#This Row],[∆ AUM]]-AZ[[#This Row],[effetto mercato]]</f>
        <v>176737.83064136625</v>
      </c>
    </row>
    <row r="395" spans="1:7">
      <c r="A395" s="4">
        <v>42577</v>
      </c>
      <c r="B395">
        <v>-0.1447</v>
      </c>
      <c r="C395" s="6">
        <f>AZ[[#This Row],[Variaz]]/100</f>
        <v>-1.4469999999999999E-3</v>
      </c>
      <c r="D395" s="10">
        <f>AUM[[#This Row],[ Etica Azionario ]]</f>
        <v>239626839.25999999</v>
      </c>
      <c r="E395" s="10">
        <f>D394*AZ[[#This Row],[Variazione percentuale]]</f>
        <v>-346939.6331872</v>
      </c>
      <c r="F395" s="11">
        <f>AZ[[#This Row],[AUM]]-D394</f>
        <v>-137938.34000003338</v>
      </c>
      <c r="G395" s="11">
        <f>AZ[[#This Row],[∆ AUM]]-AZ[[#This Row],[effetto mercato]]</f>
        <v>209001.29318716662</v>
      </c>
    </row>
    <row r="396" spans="1:7">
      <c r="A396" s="4">
        <v>42578</v>
      </c>
      <c r="B396">
        <v>0.2006</v>
      </c>
      <c r="C396" s="6">
        <f>AZ[[#This Row],[Variaz]]/100</f>
        <v>2.006E-3</v>
      </c>
      <c r="D396" s="10">
        <f>AUM[[#This Row],[ Etica Azionario ]]</f>
        <v>240118909.44999999</v>
      </c>
      <c r="E396" s="10">
        <f>D395*AZ[[#This Row],[Variazione percentuale]]</f>
        <v>480691.43955555995</v>
      </c>
      <c r="F396" s="11">
        <f>AZ[[#This Row],[AUM]]-D395</f>
        <v>492070.18999999762</v>
      </c>
      <c r="G396" s="11">
        <f>AZ[[#This Row],[∆ AUM]]-AZ[[#This Row],[effetto mercato]]</f>
        <v>11378.750444437668</v>
      </c>
    </row>
    <row r="397" spans="1:7">
      <c r="A397" s="4">
        <v>42579</v>
      </c>
      <c r="B397">
        <v>-0.76729999999999998</v>
      </c>
      <c r="C397" s="6">
        <f>AZ[[#This Row],[Variaz]]/100</f>
        <v>-7.6730000000000001E-3</v>
      </c>
      <c r="D397" s="10">
        <f>AUM[[#This Row],[ Etica Azionario ]]</f>
        <v>238295460.63999999</v>
      </c>
      <c r="E397" s="10">
        <f>D396*AZ[[#This Row],[Variazione percentuale]]</f>
        <v>-1842432.39220985</v>
      </c>
      <c r="F397" s="11">
        <f>AZ[[#This Row],[AUM]]-D396</f>
        <v>-1823448.8100000024</v>
      </c>
      <c r="G397" s="11">
        <f>AZ[[#This Row],[∆ AUM]]-AZ[[#This Row],[effetto mercato]]</f>
        <v>18983.582209847635</v>
      </c>
    </row>
    <row r="398" spans="1:7">
      <c r="A398" s="4">
        <v>42580</v>
      </c>
      <c r="B398">
        <v>0.1905</v>
      </c>
      <c r="C398" s="6">
        <f>AZ[[#This Row],[Variaz]]/100</f>
        <v>1.905E-3</v>
      </c>
      <c r="D398" s="10">
        <f>AUM[[#This Row],[ Etica Azionario ]]</f>
        <v>238900218.38999999</v>
      </c>
      <c r="E398" s="10">
        <f>D397*AZ[[#This Row],[Variazione percentuale]]</f>
        <v>453952.85251919995</v>
      </c>
      <c r="F398" s="11">
        <f>AZ[[#This Row],[AUM]]-D397</f>
        <v>604757.75</v>
      </c>
      <c r="G398" s="11">
        <f>AZ[[#This Row],[∆ AUM]]-AZ[[#This Row],[effetto mercato]]</f>
        <v>150804.89748080005</v>
      </c>
    </row>
    <row r="399" spans="1:7">
      <c r="A399" s="4">
        <v>42583</v>
      </c>
      <c r="B399">
        <v>-0.31319999999999998</v>
      </c>
      <c r="C399" s="6">
        <f>AZ[[#This Row],[Variaz]]/100</f>
        <v>-3.1319999999999998E-3</v>
      </c>
      <c r="D399" s="10">
        <f>AUM[[#This Row],[ Etica Azionario ]]</f>
        <v>238185898.14999998</v>
      </c>
      <c r="E399" s="10">
        <f>D398*AZ[[#This Row],[Variazione percentuale]]</f>
        <v>-748235.4839974799</v>
      </c>
      <c r="F399" s="11">
        <f>AZ[[#This Row],[AUM]]-D398</f>
        <v>-714320.24000000954</v>
      </c>
      <c r="G399" s="11">
        <f>AZ[[#This Row],[∆ AUM]]-AZ[[#This Row],[effetto mercato]]</f>
        <v>33915.243997470359</v>
      </c>
    </row>
    <row r="400" spans="1:7">
      <c r="A400" s="4">
        <v>42584</v>
      </c>
      <c r="B400">
        <v>-0.8528</v>
      </c>
      <c r="C400" s="6">
        <f>AZ[[#This Row],[Variaz]]/100</f>
        <v>-8.5280000000000009E-3</v>
      </c>
      <c r="D400" s="10">
        <f>AUM[[#This Row],[ Etica Azionario ]]</f>
        <v>236198915.78</v>
      </c>
      <c r="E400" s="10">
        <f>D399*AZ[[#This Row],[Variazione percentuale]]</f>
        <v>-2031249.3394232001</v>
      </c>
      <c r="F400" s="11">
        <f>AZ[[#This Row],[AUM]]-D399</f>
        <v>-1986982.369999975</v>
      </c>
      <c r="G400" s="11">
        <f>AZ[[#This Row],[∆ AUM]]-AZ[[#This Row],[effetto mercato]]</f>
        <v>44266.96942322515</v>
      </c>
    </row>
    <row r="401" spans="1:7">
      <c r="A401" s="4">
        <v>42585</v>
      </c>
      <c r="B401">
        <v>-9.0499999999999997E-2</v>
      </c>
      <c r="C401" s="6">
        <f>AZ[[#This Row],[Variaz]]/100</f>
        <v>-9.0499999999999999E-4</v>
      </c>
      <c r="D401" s="10">
        <f>AUM[[#This Row],[ Etica Azionario ]]</f>
        <v>235193341.77000001</v>
      </c>
      <c r="E401" s="10">
        <f>D400*AZ[[#This Row],[Variazione percentuale]]</f>
        <v>-213760.01878089999</v>
      </c>
      <c r="F401" s="11">
        <f>AZ[[#This Row],[AUM]]-D400</f>
        <v>-1005574.0099999905</v>
      </c>
      <c r="G401" s="11">
        <f>AZ[[#This Row],[∆ AUM]]-AZ[[#This Row],[effetto mercato]]</f>
        <v>-791813.99121909053</v>
      </c>
    </row>
    <row r="402" spans="1:7">
      <c r="A402" s="4">
        <v>42586</v>
      </c>
      <c r="B402">
        <v>0.4531</v>
      </c>
      <c r="C402" s="6">
        <f>AZ[[#This Row],[Variaz]]/100</f>
        <v>4.5310000000000003E-3</v>
      </c>
      <c r="D402" s="10">
        <f>AUM[[#This Row],[ Etica Azionario ]]</f>
        <v>236762912.91000003</v>
      </c>
      <c r="E402" s="10">
        <f>D401*AZ[[#This Row],[Variazione percentuale]]</f>
        <v>1065661.0315598701</v>
      </c>
      <c r="F402" s="11">
        <f>AZ[[#This Row],[AUM]]-D401</f>
        <v>1569571.1400000155</v>
      </c>
      <c r="G402" s="11">
        <f>AZ[[#This Row],[∆ AUM]]-AZ[[#This Row],[effetto mercato]]</f>
        <v>503910.10844014538</v>
      </c>
    </row>
    <row r="403" spans="1:7">
      <c r="A403" s="4">
        <v>42587</v>
      </c>
      <c r="B403">
        <v>1.0148999999999999</v>
      </c>
      <c r="C403" s="6">
        <f>AZ[[#This Row],[Variaz]]/100</f>
        <v>1.0148999999999998E-2</v>
      </c>
      <c r="D403" s="10">
        <f>AUM[[#This Row],[ Etica Azionario ]]</f>
        <v>239100647.27000001</v>
      </c>
      <c r="E403" s="10">
        <f>D402*AZ[[#This Row],[Variazione percentuale]]</f>
        <v>2402906.8031235901</v>
      </c>
      <c r="F403" s="11">
        <f>AZ[[#This Row],[AUM]]-D402</f>
        <v>2337734.3599999845</v>
      </c>
      <c r="G403" s="11">
        <f>AZ[[#This Row],[∆ AUM]]-AZ[[#This Row],[effetto mercato]]</f>
        <v>-65172.443123605568</v>
      </c>
    </row>
    <row r="404" spans="1:7">
      <c r="A404" s="4">
        <v>42590</v>
      </c>
      <c r="B404">
        <v>0.29020000000000001</v>
      </c>
      <c r="C404" s="6">
        <f>AZ[[#This Row],[Variaz]]/100</f>
        <v>2.9020000000000001E-3</v>
      </c>
      <c r="D404" s="10">
        <f>AUM[[#This Row],[ Etica Azionario ]]</f>
        <v>239800097.31999999</v>
      </c>
      <c r="E404" s="10">
        <f>D403*AZ[[#This Row],[Variazione percentuale]]</f>
        <v>693870.07837753999</v>
      </c>
      <c r="F404" s="11">
        <f>AZ[[#This Row],[AUM]]-D403</f>
        <v>699450.04999998212</v>
      </c>
      <c r="G404" s="11">
        <f>AZ[[#This Row],[∆ AUM]]-AZ[[#This Row],[effetto mercato]]</f>
        <v>5579.9716224421281</v>
      </c>
    </row>
    <row r="405" spans="1:7">
      <c r="A405" s="4">
        <v>42591</v>
      </c>
      <c r="B405">
        <v>0.58989999999999998</v>
      </c>
      <c r="C405" s="6">
        <f>AZ[[#This Row],[Variaz]]/100</f>
        <v>5.8989999999999997E-3</v>
      </c>
      <c r="D405" s="10">
        <f>AUM[[#This Row],[ Etica Azionario ]]</f>
        <v>241190400.14999998</v>
      </c>
      <c r="E405" s="10">
        <f>D404*AZ[[#This Row],[Variazione percentuale]]</f>
        <v>1414580.7740906798</v>
      </c>
      <c r="F405" s="11">
        <f>AZ[[#This Row],[AUM]]-D404</f>
        <v>1390302.8299999833</v>
      </c>
      <c r="G405" s="11">
        <f>AZ[[#This Row],[∆ AUM]]-AZ[[#This Row],[effetto mercato]]</f>
        <v>-24277.944090696517</v>
      </c>
    </row>
    <row r="406" spans="1:7">
      <c r="A406" s="4">
        <v>42592</v>
      </c>
      <c r="B406">
        <v>-0.2213</v>
      </c>
      <c r="C406" s="6">
        <f>AZ[[#This Row],[Variaz]]/100</f>
        <v>-2.2130000000000001E-3</v>
      </c>
      <c r="D406" s="10">
        <f>AUM[[#This Row],[ Etica Azionario ]]</f>
        <v>240773588.15000004</v>
      </c>
      <c r="E406" s="10">
        <f>D405*AZ[[#This Row],[Variazione percentuale]]</f>
        <v>-533754.35553195002</v>
      </c>
      <c r="F406" s="11">
        <f>AZ[[#This Row],[AUM]]-D405</f>
        <v>-416811.9999999404</v>
      </c>
      <c r="G406" s="11">
        <f>AZ[[#This Row],[∆ AUM]]-AZ[[#This Row],[effetto mercato]]</f>
        <v>116942.35553200962</v>
      </c>
    </row>
    <row r="407" spans="1:7">
      <c r="A407" s="4">
        <v>42593</v>
      </c>
      <c r="B407">
        <v>0.46579999999999999</v>
      </c>
      <c r="C407" s="6">
        <f>AZ[[#This Row],[Variaz]]/100</f>
        <v>4.6579999999999998E-3</v>
      </c>
      <c r="D407" s="10">
        <f>AUM[[#This Row],[ Etica Azionario ]]</f>
        <v>241831976.58999997</v>
      </c>
      <c r="E407" s="10">
        <f>D406*AZ[[#This Row],[Variazione percentuale]]</f>
        <v>1121523.3736027002</v>
      </c>
      <c r="F407" s="11">
        <f>AZ[[#This Row],[AUM]]-D406</f>
        <v>1058388.439999938</v>
      </c>
      <c r="G407" s="11">
        <f>AZ[[#This Row],[∆ AUM]]-AZ[[#This Row],[effetto mercato]]</f>
        <v>-63134.933602762176</v>
      </c>
    </row>
    <row r="408" spans="1:7">
      <c r="A408" s="4">
        <v>42594</v>
      </c>
      <c r="B408">
        <v>2.2100000000000002E-2</v>
      </c>
      <c r="C408" s="6">
        <f>AZ[[#This Row],[Variaz]]/100</f>
        <v>2.2100000000000001E-4</v>
      </c>
      <c r="D408" s="10">
        <f>AUM[[#This Row],[ Etica Azionario ]]</f>
        <v>241936713.39000002</v>
      </c>
      <c r="E408" s="10">
        <f>D407*AZ[[#This Row],[Variazione percentuale]]</f>
        <v>53444.866826389996</v>
      </c>
      <c r="F408" s="11">
        <f>AZ[[#This Row],[AUM]]-D407</f>
        <v>104736.80000004172</v>
      </c>
      <c r="G408" s="11">
        <f>AZ[[#This Row],[∆ AUM]]-AZ[[#This Row],[effetto mercato]]</f>
        <v>51291.933173651727</v>
      </c>
    </row>
    <row r="409" spans="1:7">
      <c r="A409" s="4">
        <v>42598</v>
      </c>
      <c r="B409">
        <v>-0.8498</v>
      </c>
      <c r="C409" s="6">
        <f>AZ[[#This Row],[Variaz]]/100</f>
        <v>-8.4980000000000003E-3</v>
      </c>
      <c r="D409" s="10">
        <f>AUM[[#This Row],[ Etica Azionario ]]</f>
        <v>239972565.03</v>
      </c>
      <c r="E409" s="10">
        <f>D408*AZ[[#This Row],[Variazione percentuale]]</f>
        <v>-2055978.1903882201</v>
      </c>
      <c r="F409" s="11">
        <f>AZ[[#This Row],[AUM]]-D408</f>
        <v>-1964148.3600000143</v>
      </c>
      <c r="G409" s="11">
        <f>AZ[[#This Row],[∆ AUM]]-AZ[[#This Row],[effetto mercato]]</f>
        <v>91829.830388205824</v>
      </c>
    </row>
    <row r="410" spans="1:7">
      <c r="A410" s="4">
        <v>42599</v>
      </c>
      <c r="B410">
        <v>-0.34510000000000002</v>
      </c>
      <c r="C410" s="6">
        <f>AZ[[#This Row],[Variaz]]/100</f>
        <v>-3.4510000000000001E-3</v>
      </c>
      <c r="D410" s="10">
        <f>AUM[[#This Row],[ Etica Azionario ]]</f>
        <v>239241852.25</v>
      </c>
      <c r="E410" s="10">
        <f>D409*AZ[[#This Row],[Variazione percentuale]]</f>
        <v>-828145.32191853004</v>
      </c>
      <c r="F410" s="11">
        <f>AZ[[#This Row],[AUM]]-D409</f>
        <v>-730712.78000000119</v>
      </c>
      <c r="G410" s="11">
        <f>AZ[[#This Row],[∆ AUM]]-AZ[[#This Row],[effetto mercato]]</f>
        <v>97432.541918528848</v>
      </c>
    </row>
    <row r="411" spans="1:7">
      <c r="A411" s="4">
        <v>42600</v>
      </c>
      <c r="B411">
        <v>8.9399999999999993E-2</v>
      </c>
      <c r="C411" s="6">
        <f>AZ[[#This Row],[Variaz]]/100</f>
        <v>8.9399999999999994E-4</v>
      </c>
      <c r="D411" s="10">
        <f>AUM[[#This Row],[ Etica Azionario ]]</f>
        <v>239675500.53999999</v>
      </c>
      <c r="E411" s="10">
        <f>D410*AZ[[#This Row],[Variazione percentuale]]</f>
        <v>213882.21591149998</v>
      </c>
      <c r="F411" s="11">
        <f>AZ[[#This Row],[AUM]]-D410</f>
        <v>433648.28999999166</v>
      </c>
      <c r="G411" s="11">
        <f>AZ[[#This Row],[∆ AUM]]-AZ[[#This Row],[effetto mercato]]</f>
        <v>219766.07408849167</v>
      </c>
    </row>
    <row r="412" spans="1:7">
      <c r="A412" s="4">
        <v>42601</v>
      </c>
      <c r="B412">
        <v>-6.7000000000000004E-2</v>
      </c>
      <c r="C412" s="6">
        <f>AZ[[#This Row],[Variaz]]/100</f>
        <v>-6.7000000000000002E-4</v>
      </c>
      <c r="D412" s="10">
        <f>AUM[[#This Row],[ Etica Azionario ]]</f>
        <v>239625950.06</v>
      </c>
      <c r="E412" s="10">
        <f>D411*AZ[[#This Row],[Variazione percentuale]]</f>
        <v>-160582.58536180001</v>
      </c>
      <c r="F412" s="11">
        <f>AZ[[#This Row],[AUM]]-D411</f>
        <v>-49550.479999989271</v>
      </c>
      <c r="G412" s="11">
        <f>AZ[[#This Row],[∆ AUM]]-AZ[[#This Row],[effetto mercato]]</f>
        <v>111032.10536181074</v>
      </c>
    </row>
    <row r="413" spans="1:7">
      <c r="A413" s="4">
        <v>42604</v>
      </c>
      <c r="B413">
        <v>0.13400000000000001</v>
      </c>
      <c r="C413" s="6">
        <f>AZ[[#This Row],[Variaz]]/100</f>
        <v>1.34E-3</v>
      </c>
      <c r="D413" s="10">
        <f>AUM[[#This Row],[ Etica Azionario ]]</f>
        <v>239794405.75999999</v>
      </c>
      <c r="E413" s="10">
        <f>D412*AZ[[#This Row],[Variazione percentuale]]</f>
        <v>321098.77308040002</v>
      </c>
      <c r="F413" s="11">
        <f>AZ[[#This Row],[AUM]]-D412</f>
        <v>168455.69999998808</v>
      </c>
      <c r="G413" s="11">
        <f>AZ[[#This Row],[∆ AUM]]-AZ[[#This Row],[effetto mercato]]</f>
        <v>-152643.07308041194</v>
      </c>
    </row>
    <row r="414" spans="1:7">
      <c r="A414" s="4">
        <v>42605</v>
      </c>
      <c r="B414">
        <v>0.57989999999999997</v>
      </c>
      <c r="C414" s="6">
        <f>AZ[[#This Row],[Variaz]]/100</f>
        <v>5.7989999999999995E-3</v>
      </c>
      <c r="D414" s="10">
        <f>AUM[[#This Row],[ Etica Azionario ]]</f>
        <v>241180573.92000002</v>
      </c>
      <c r="E414" s="10">
        <f>D413*AZ[[#This Row],[Variazione percentuale]]</f>
        <v>1390567.7590022399</v>
      </c>
      <c r="F414" s="11">
        <f>AZ[[#This Row],[AUM]]-D413</f>
        <v>1386168.1600000262</v>
      </c>
      <c r="G414" s="11">
        <f>AZ[[#This Row],[∆ AUM]]-AZ[[#This Row],[effetto mercato]]</f>
        <v>-4399.599002213683</v>
      </c>
    </row>
    <row r="415" spans="1:7">
      <c r="A415" s="4">
        <v>42606</v>
      </c>
      <c r="B415">
        <v>0.22170000000000001</v>
      </c>
      <c r="C415" s="6">
        <f>AZ[[#This Row],[Variaz]]/100</f>
        <v>2.2170000000000002E-3</v>
      </c>
      <c r="D415" s="10">
        <f>AUM[[#This Row],[ Etica Azionario ]]</f>
        <v>241904190.82999998</v>
      </c>
      <c r="E415" s="10">
        <f>D414*AZ[[#This Row],[Variazione percentuale]]</f>
        <v>534697.33238064009</v>
      </c>
      <c r="F415" s="11">
        <f>AZ[[#This Row],[AUM]]-D414</f>
        <v>723616.90999996662</v>
      </c>
      <c r="G415" s="11">
        <f>AZ[[#This Row],[∆ AUM]]-AZ[[#This Row],[effetto mercato]]</f>
        <v>188919.57761932653</v>
      </c>
    </row>
    <row r="416" spans="1:7">
      <c r="A416" s="4">
        <v>42607</v>
      </c>
      <c r="B416">
        <v>-0.55320000000000003</v>
      </c>
      <c r="C416" s="6">
        <f>AZ[[#This Row],[Variaz]]/100</f>
        <v>-5.5320000000000005E-3</v>
      </c>
      <c r="D416" s="10">
        <f>AUM[[#This Row],[ Etica Azionario ]]</f>
        <v>240682894.88999999</v>
      </c>
      <c r="E416" s="10">
        <f>D415*AZ[[#This Row],[Variazione percentuale]]</f>
        <v>-1338213.98367156</v>
      </c>
      <c r="F416" s="11">
        <f>AZ[[#This Row],[AUM]]-D415</f>
        <v>-1221295.9399999976</v>
      </c>
      <c r="G416" s="11">
        <f>AZ[[#This Row],[∆ AUM]]-AZ[[#This Row],[effetto mercato]]</f>
        <v>116918.04367156234</v>
      </c>
    </row>
    <row r="417" spans="1:7">
      <c r="A417" s="4">
        <v>42608</v>
      </c>
      <c r="B417">
        <v>-2.2200000000000001E-2</v>
      </c>
      <c r="C417" s="6">
        <f>AZ[[#This Row],[Variaz]]/100</f>
        <v>-2.22E-4</v>
      </c>
      <c r="D417" s="10">
        <f>AUM[[#This Row],[ Etica Azionario ]]</f>
        <v>240626349.22000003</v>
      </c>
      <c r="E417" s="10">
        <f>D416*AZ[[#This Row],[Variazione percentuale]]</f>
        <v>-53431.602665579994</v>
      </c>
      <c r="F417" s="11">
        <f>AZ[[#This Row],[AUM]]-D416</f>
        <v>-56545.669999957085</v>
      </c>
      <c r="G417" s="11">
        <f>AZ[[#This Row],[∆ AUM]]-AZ[[#This Row],[effetto mercato]]</f>
        <v>-3114.0673343770904</v>
      </c>
    </row>
    <row r="418" spans="1:7">
      <c r="A418" s="4">
        <v>42611</v>
      </c>
      <c r="B418">
        <v>0.66759999999999997</v>
      </c>
      <c r="C418" s="6">
        <f>AZ[[#This Row],[Variaz]]/100</f>
        <v>6.6759999999999996E-3</v>
      </c>
      <c r="D418" s="10">
        <f>AUM[[#This Row],[ Etica Azionario ]]</f>
        <v>242525791.22000003</v>
      </c>
      <c r="E418" s="10">
        <f>D417*AZ[[#This Row],[Variazione percentuale]]</f>
        <v>1606421.5073927201</v>
      </c>
      <c r="F418" s="11">
        <f>AZ[[#This Row],[AUM]]-D417</f>
        <v>1899442</v>
      </c>
      <c r="G418" s="11">
        <f>AZ[[#This Row],[∆ AUM]]-AZ[[#This Row],[effetto mercato]]</f>
        <v>293020.49260727991</v>
      </c>
    </row>
    <row r="419" spans="1:7">
      <c r="A419" s="4">
        <v>42612</v>
      </c>
      <c r="B419">
        <v>8.8400000000000006E-2</v>
      </c>
      <c r="C419" s="6">
        <f>AZ[[#This Row],[Variaz]]/100</f>
        <v>8.8400000000000002E-4</v>
      </c>
      <c r="D419" s="10">
        <f>AUM[[#This Row],[ Etica Azionario ]]</f>
        <v>242860419.46000001</v>
      </c>
      <c r="E419" s="10">
        <f>D418*AZ[[#This Row],[Variazione percentuale]]</f>
        <v>214392.79943848003</v>
      </c>
      <c r="F419" s="11">
        <f>AZ[[#This Row],[AUM]]-D418</f>
        <v>334628.23999997973</v>
      </c>
      <c r="G419" s="11">
        <f>AZ[[#This Row],[∆ AUM]]-AZ[[#This Row],[effetto mercato]]</f>
        <v>120235.44056149971</v>
      </c>
    </row>
    <row r="420" spans="1:7">
      <c r="A420" s="4">
        <v>42613</v>
      </c>
      <c r="B420">
        <v>-0.18770000000000001</v>
      </c>
      <c r="C420" s="6">
        <f>AZ[[#This Row],[Variaz]]/100</f>
        <v>-1.877E-3</v>
      </c>
      <c r="D420" s="10">
        <f>AUM[[#This Row],[ Etica Azionario ]]</f>
        <v>242590481.20999998</v>
      </c>
      <c r="E420" s="10">
        <f>D419*AZ[[#This Row],[Variazione percentuale]]</f>
        <v>-455849.00732641999</v>
      </c>
      <c r="F420" s="11">
        <f>AZ[[#This Row],[AUM]]-D419</f>
        <v>-269938.2500000298</v>
      </c>
      <c r="G420" s="11">
        <f>AZ[[#This Row],[∆ AUM]]-AZ[[#This Row],[effetto mercato]]</f>
        <v>185910.75732639019</v>
      </c>
    </row>
    <row r="421" spans="1:7">
      <c r="A421" s="4">
        <v>42614</v>
      </c>
      <c r="B421">
        <v>-0.19919999999999999</v>
      </c>
      <c r="C421" s="6">
        <f>AZ[[#This Row],[Variaz]]/100</f>
        <v>-1.9919999999999998E-3</v>
      </c>
      <c r="D421" s="10">
        <f>AUM[[#This Row],[ Etica Azionario ]]</f>
        <v>245882681.78999999</v>
      </c>
      <c r="E421" s="10">
        <f>D420*AZ[[#This Row],[Variazione percentuale]]</f>
        <v>-483240.2385703199</v>
      </c>
      <c r="F421" s="11">
        <f>AZ[[#This Row],[AUM]]-D420</f>
        <v>3292200.5800000131</v>
      </c>
      <c r="G421" s="11">
        <f>AZ[[#This Row],[∆ AUM]]-AZ[[#This Row],[effetto mercato]]</f>
        <v>3775440.8185703331</v>
      </c>
    </row>
    <row r="422" spans="1:7">
      <c r="A422" s="4">
        <v>42615</v>
      </c>
      <c r="B422">
        <v>0.89800000000000002</v>
      </c>
      <c r="C422" s="6">
        <f>AZ[[#This Row],[Variaz]]/100</f>
        <v>8.9800000000000001E-3</v>
      </c>
      <c r="D422" s="10">
        <f>AUM[[#This Row],[ Etica Azionario ]]</f>
        <v>248122098.28999999</v>
      </c>
      <c r="E422" s="10">
        <f>D421*AZ[[#This Row],[Variazione percentuale]]</f>
        <v>2208026.4824742</v>
      </c>
      <c r="F422" s="11">
        <f>AZ[[#This Row],[AUM]]-D421</f>
        <v>2239416.5</v>
      </c>
      <c r="G422" s="11">
        <f>AZ[[#This Row],[∆ AUM]]-AZ[[#This Row],[effetto mercato]]</f>
        <v>31390.017525800038</v>
      </c>
    </row>
    <row r="423" spans="1:7">
      <c r="A423" s="4">
        <v>42618</v>
      </c>
      <c r="B423">
        <v>0.1099</v>
      </c>
      <c r="C423" s="6">
        <f>AZ[[#This Row],[Variaz]]/100</f>
        <v>1.0989999999999999E-3</v>
      </c>
      <c r="D423" s="10">
        <f>AUM[[#This Row],[ Etica Azionario ]]</f>
        <v>248596568.03999999</v>
      </c>
      <c r="E423" s="10">
        <f>D422*AZ[[#This Row],[Variazione percentuale]]</f>
        <v>272686.18602070998</v>
      </c>
      <c r="F423" s="11">
        <f>AZ[[#This Row],[AUM]]-D422</f>
        <v>474469.75</v>
      </c>
      <c r="G423" s="11">
        <f>AZ[[#This Row],[∆ AUM]]-AZ[[#This Row],[effetto mercato]]</f>
        <v>201783.56397929002</v>
      </c>
    </row>
    <row r="424" spans="1:7">
      <c r="A424" s="4">
        <v>42619</v>
      </c>
      <c r="B424">
        <v>-0.29630000000000001</v>
      </c>
      <c r="C424" s="6">
        <f>AZ[[#This Row],[Variaz]]/100</f>
        <v>-2.9629999999999999E-3</v>
      </c>
      <c r="D424" s="10">
        <f>AUM[[#This Row],[ Etica Azionario ]]</f>
        <v>247901750.67000002</v>
      </c>
      <c r="E424" s="10">
        <f>D423*AZ[[#This Row],[Variazione percentuale]]</f>
        <v>-736591.63110251992</v>
      </c>
      <c r="F424" s="11">
        <f>AZ[[#This Row],[AUM]]-D423</f>
        <v>-694817.36999997497</v>
      </c>
      <c r="G424" s="11">
        <f>AZ[[#This Row],[∆ AUM]]-AZ[[#This Row],[effetto mercato]]</f>
        <v>41774.261102544959</v>
      </c>
    </row>
    <row r="425" spans="1:7">
      <c r="A425" s="4">
        <v>42620</v>
      </c>
      <c r="B425">
        <v>0.1431</v>
      </c>
      <c r="C425" s="6">
        <f>AZ[[#This Row],[Variaz]]/100</f>
        <v>1.431E-3</v>
      </c>
      <c r="D425" s="10">
        <f>AUM[[#This Row],[ Etica Azionario ]]</f>
        <v>248496357.34999999</v>
      </c>
      <c r="E425" s="10">
        <f>D424*AZ[[#This Row],[Variazione percentuale]]</f>
        <v>354747.40520877001</v>
      </c>
      <c r="F425" s="11">
        <f>AZ[[#This Row],[AUM]]-D424</f>
        <v>594606.67999997735</v>
      </c>
      <c r="G425" s="11">
        <f>AZ[[#This Row],[∆ AUM]]-AZ[[#This Row],[effetto mercato]]</f>
        <v>239859.27479120734</v>
      </c>
    </row>
    <row r="426" spans="1:7">
      <c r="A426" s="4">
        <v>42621</v>
      </c>
      <c r="B426">
        <v>-0.73650000000000004</v>
      </c>
      <c r="C426" s="6">
        <f>AZ[[#This Row],[Variaz]]/100</f>
        <v>-7.365E-3</v>
      </c>
      <c r="D426" s="10">
        <f>AUM[[#This Row],[ Etica Azionario ]]</f>
        <v>246727160.47</v>
      </c>
      <c r="E426" s="10">
        <f>D425*AZ[[#This Row],[Variazione percentuale]]</f>
        <v>-1830175.67188275</v>
      </c>
      <c r="F426" s="11">
        <f>AZ[[#This Row],[AUM]]-D425</f>
        <v>-1769196.8799999952</v>
      </c>
      <c r="G426" s="11">
        <f>AZ[[#This Row],[∆ AUM]]-AZ[[#This Row],[effetto mercato]]</f>
        <v>60978.791882754769</v>
      </c>
    </row>
    <row r="427" spans="1:7">
      <c r="A427" s="4">
        <v>42622</v>
      </c>
      <c r="B427">
        <v>-1.5282</v>
      </c>
      <c r="C427" s="6">
        <f>AZ[[#This Row],[Variaz]]/100</f>
        <v>-1.5282E-2</v>
      </c>
      <c r="D427" s="10">
        <f>AUM[[#This Row],[ Etica Azionario ]]</f>
        <v>242970999.02999997</v>
      </c>
      <c r="E427" s="10">
        <f>D426*AZ[[#This Row],[Variazione percentuale]]</f>
        <v>-3770484.4663025402</v>
      </c>
      <c r="F427" s="11">
        <f>AZ[[#This Row],[AUM]]-D426</f>
        <v>-3756161.4400000274</v>
      </c>
      <c r="G427" s="11">
        <f>AZ[[#This Row],[∆ AUM]]-AZ[[#This Row],[effetto mercato]]</f>
        <v>14323.026302512735</v>
      </c>
    </row>
    <row r="428" spans="1:7">
      <c r="A428" s="4">
        <v>42625</v>
      </c>
      <c r="B428">
        <v>-0.23619999999999999</v>
      </c>
      <c r="C428" s="6">
        <f>AZ[[#This Row],[Variaz]]/100</f>
        <v>-2.362E-3</v>
      </c>
      <c r="D428" s="10">
        <f>AUM[[#This Row],[ Etica Azionario ]]</f>
        <v>242260659.69999999</v>
      </c>
      <c r="E428" s="10">
        <f>D427*AZ[[#This Row],[Variazione percentuale]]</f>
        <v>-573897.49970885995</v>
      </c>
      <c r="F428" s="11">
        <f>AZ[[#This Row],[AUM]]-D427</f>
        <v>-710339.32999998331</v>
      </c>
      <c r="G428" s="11">
        <f>AZ[[#This Row],[∆ AUM]]-AZ[[#This Row],[effetto mercato]]</f>
        <v>-136441.83029112336</v>
      </c>
    </row>
    <row r="429" spans="1:7">
      <c r="A429" s="4">
        <v>42626</v>
      </c>
      <c r="B429">
        <v>-0.96950000000000003</v>
      </c>
      <c r="C429" s="6">
        <f>AZ[[#This Row],[Variaz]]/100</f>
        <v>-9.6950000000000005E-3</v>
      </c>
      <c r="D429" s="10">
        <f>AUM[[#This Row],[ Etica Azionario ]]</f>
        <v>240042089.91</v>
      </c>
      <c r="E429" s="10">
        <f>D428*AZ[[#This Row],[Variazione percentuale]]</f>
        <v>-2348717.0957915001</v>
      </c>
      <c r="F429" s="11">
        <f>AZ[[#This Row],[AUM]]-D428</f>
        <v>-2218569.7899999917</v>
      </c>
      <c r="G429" s="11">
        <f>AZ[[#This Row],[∆ AUM]]-AZ[[#This Row],[effetto mercato]]</f>
        <v>130147.30579150841</v>
      </c>
    </row>
    <row r="430" spans="1:7">
      <c r="A430" s="4">
        <v>42627</v>
      </c>
      <c r="B430">
        <v>-0.17069999999999999</v>
      </c>
      <c r="C430" s="6">
        <f>AZ[[#This Row],[Variaz]]/100</f>
        <v>-1.707E-3</v>
      </c>
      <c r="D430" s="10">
        <f>AUM[[#This Row],[ Etica Azionario ]]</f>
        <v>239779993.66999999</v>
      </c>
      <c r="E430" s="10">
        <f>D429*AZ[[#This Row],[Variazione percentuale]]</f>
        <v>-409751.84747636999</v>
      </c>
      <c r="F430" s="11">
        <f>AZ[[#This Row],[AUM]]-D429</f>
        <v>-262096.24000000954</v>
      </c>
      <c r="G430" s="11">
        <f>AZ[[#This Row],[∆ AUM]]-AZ[[#This Row],[effetto mercato]]</f>
        <v>147655.60747636046</v>
      </c>
    </row>
    <row r="431" spans="1:7">
      <c r="A431" s="4">
        <v>42628</v>
      </c>
      <c r="B431">
        <v>0.3649</v>
      </c>
      <c r="C431" s="6">
        <f>AZ[[#This Row],[Variaz]]/100</f>
        <v>3.6489999999999999E-3</v>
      </c>
      <c r="D431" s="10">
        <f>AUM[[#This Row],[ Etica Azionario ]]</f>
        <v>243191383.84999999</v>
      </c>
      <c r="E431" s="10">
        <f>D430*AZ[[#This Row],[Variazione percentuale]]</f>
        <v>874957.19690182991</v>
      </c>
      <c r="F431" s="11">
        <f>AZ[[#This Row],[AUM]]-D430</f>
        <v>3411390.1800000072</v>
      </c>
      <c r="G431" s="11">
        <f>AZ[[#This Row],[∆ AUM]]-AZ[[#This Row],[effetto mercato]]</f>
        <v>2536432.9830981772</v>
      </c>
    </row>
    <row r="432" spans="1:7">
      <c r="A432" s="4">
        <v>42629</v>
      </c>
      <c r="B432">
        <v>0.1704</v>
      </c>
      <c r="C432" s="6">
        <f>AZ[[#This Row],[Variaz]]/100</f>
        <v>1.704E-3</v>
      </c>
      <c r="D432" s="10">
        <f>AUM[[#This Row],[ Etica Azionario ]]</f>
        <v>243585539.25</v>
      </c>
      <c r="E432" s="10">
        <f>D431*AZ[[#This Row],[Variazione percentuale]]</f>
        <v>414398.11808039999</v>
      </c>
      <c r="F432" s="11">
        <f>AZ[[#This Row],[AUM]]-D431</f>
        <v>394155.40000000596</v>
      </c>
      <c r="G432" s="11">
        <f>AZ[[#This Row],[∆ AUM]]-AZ[[#This Row],[effetto mercato]]</f>
        <v>-20242.718080394028</v>
      </c>
    </row>
    <row r="433" spans="1:7">
      <c r="A433" s="4">
        <v>42632</v>
      </c>
      <c r="B433">
        <v>0.18149999999999999</v>
      </c>
      <c r="C433" s="6">
        <f>AZ[[#This Row],[Variaz]]/100</f>
        <v>1.815E-3</v>
      </c>
      <c r="D433" s="10">
        <f>AUM[[#This Row],[ Etica Azionario ]]</f>
        <v>244012085.18000001</v>
      </c>
      <c r="E433" s="10">
        <f>D432*AZ[[#This Row],[Variazione percentuale]]</f>
        <v>442107.75373875001</v>
      </c>
      <c r="F433" s="11">
        <f>AZ[[#This Row],[AUM]]-D432</f>
        <v>426545.93000000715</v>
      </c>
      <c r="G433" s="11">
        <f>AZ[[#This Row],[∆ AUM]]-AZ[[#This Row],[effetto mercato]]</f>
        <v>-15561.823738742853</v>
      </c>
    </row>
    <row r="434" spans="1:7">
      <c r="A434" s="4">
        <v>42633</v>
      </c>
      <c r="B434">
        <v>0.1472</v>
      </c>
      <c r="C434" s="6">
        <f>AZ[[#This Row],[Variaz]]/100</f>
        <v>1.472E-3</v>
      </c>
      <c r="D434" s="10">
        <f>AUM[[#This Row],[ Etica Azionario ]]</f>
        <v>244233214.88</v>
      </c>
      <c r="E434" s="10">
        <f>D433*AZ[[#This Row],[Variazione percentuale]]</f>
        <v>359185.78938496002</v>
      </c>
      <c r="F434" s="11">
        <f>AZ[[#This Row],[AUM]]-D433</f>
        <v>221129.69999998808</v>
      </c>
      <c r="G434" s="11">
        <f>AZ[[#This Row],[∆ AUM]]-AZ[[#This Row],[effetto mercato]]</f>
        <v>-138056.08938497194</v>
      </c>
    </row>
    <row r="435" spans="1:7">
      <c r="A435" s="4">
        <v>42634</v>
      </c>
      <c r="B435">
        <v>1.1644000000000001</v>
      </c>
      <c r="C435" s="6">
        <f>AZ[[#This Row],[Variaz]]/100</f>
        <v>1.1644000000000002E-2</v>
      </c>
      <c r="D435" s="10">
        <f>AUM[[#This Row],[ Etica Azionario ]]</f>
        <v>247145321.04000002</v>
      </c>
      <c r="E435" s="10">
        <f>D434*AZ[[#This Row],[Variazione percentuale]]</f>
        <v>2843851.5540627204</v>
      </c>
      <c r="F435" s="11">
        <f>AZ[[#This Row],[AUM]]-D434</f>
        <v>2912106.1600000262</v>
      </c>
      <c r="G435" s="11">
        <f>AZ[[#This Row],[∆ AUM]]-AZ[[#This Row],[effetto mercato]]</f>
        <v>68254.605937305838</v>
      </c>
    </row>
    <row r="436" spans="1:7">
      <c r="A436" s="4">
        <v>42635</v>
      </c>
      <c r="B436">
        <v>0.63690000000000002</v>
      </c>
      <c r="C436" s="6">
        <f>AZ[[#This Row],[Variaz]]/100</f>
        <v>6.3690000000000005E-3</v>
      </c>
      <c r="D436" s="10">
        <f>AUM[[#This Row],[ Etica Azionario ]]</f>
        <v>248791360.74000001</v>
      </c>
      <c r="E436" s="10">
        <f>D435*AZ[[#This Row],[Variazione percentuale]]</f>
        <v>1574068.5497037603</v>
      </c>
      <c r="F436" s="11">
        <f>AZ[[#This Row],[AUM]]-D435</f>
        <v>1646039.6999999881</v>
      </c>
      <c r="G436" s="11">
        <f>AZ[[#This Row],[∆ AUM]]-AZ[[#This Row],[effetto mercato]]</f>
        <v>71971.150296227774</v>
      </c>
    </row>
    <row r="437" spans="1:7">
      <c r="A437" s="4">
        <v>42636</v>
      </c>
      <c r="B437">
        <v>-0.56630000000000003</v>
      </c>
      <c r="C437" s="6">
        <f>AZ[[#This Row],[Variaz]]/100</f>
        <v>-5.6630000000000005E-3</v>
      </c>
      <c r="D437" s="10">
        <f>AUM[[#This Row],[ Etica Azionario ]]</f>
        <v>247449539.47</v>
      </c>
      <c r="E437" s="10">
        <f>D436*AZ[[#This Row],[Variazione percentuale]]</f>
        <v>-1408905.4758706202</v>
      </c>
      <c r="F437" s="11">
        <f>AZ[[#This Row],[AUM]]-D436</f>
        <v>-1341821.2700000107</v>
      </c>
      <c r="G437" s="11">
        <f>AZ[[#This Row],[∆ AUM]]-AZ[[#This Row],[effetto mercato]]</f>
        <v>67084.205870609498</v>
      </c>
    </row>
    <row r="438" spans="1:7">
      <c r="A438" s="4">
        <v>42639</v>
      </c>
      <c r="B438">
        <v>-1.206</v>
      </c>
      <c r="C438" s="6">
        <f>AZ[[#This Row],[Variaz]]/100</f>
        <v>-1.206E-2</v>
      </c>
      <c r="D438" s="10">
        <f>AUM[[#This Row],[ Etica Azionario ]]</f>
        <v>244362476.51999998</v>
      </c>
      <c r="E438" s="10">
        <f>D437*AZ[[#This Row],[Variazione percentuale]]</f>
        <v>-2984241.4460081998</v>
      </c>
      <c r="F438" s="11">
        <f>AZ[[#This Row],[AUM]]-D437</f>
        <v>-3087062.9500000179</v>
      </c>
      <c r="G438" s="11">
        <f>AZ[[#This Row],[∆ AUM]]-AZ[[#This Row],[effetto mercato]]</f>
        <v>-102821.50399181806</v>
      </c>
    </row>
    <row r="439" spans="1:7">
      <c r="A439" s="4">
        <v>42640</v>
      </c>
      <c r="B439">
        <v>0.70079999999999998</v>
      </c>
      <c r="C439" s="6">
        <f>AZ[[#This Row],[Variaz]]/100</f>
        <v>7.0079999999999995E-3</v>
      </c>
      <c r="D439" s="10">
        <f>AUM[[#This Row],[ Etica Azionario ]]</f>
        <v>246185511.66000003</v>
      </c>
      <c r="E439" s="10">
        <f>D438*AZ[[#This Row],[Variazione percentuale]]</f>
        <v>1712492.2354521598</v>
      </c>
      <c r="F439" s="11">
        <f>AZ[[#This Row],[AUM]]-D438</f>
        <v>1823035.1400000453</v>
      </c>
      <c r="G439" s="11">
        <f>AZ[[#This Row],[∆ AUM]]-AZ[[#This Row],[effetto mercato]]</f>
        <v>110542.90454788553</v>
      </c>
    </row>
    <row r="440" spans="1:7">
      <c r="A440" s="4">
        <v>42641</v>
      </c>
      <c r="B440">
        <v>0.32550000000000001</v>
      </c>
      <c r="C440" s="6">
        <f>AZ[[#This Row],[Variaz]]/100</f>
        <v>3.2550000000000001E-3</v>
      </c>
      <c r="D440" s="10">
        <f>AUM[[#This Row],[ Etica Azionario ]]</f>
        <v>247117797.74000001</v>
      </c>
      <c r="E440" s="10">
        <f>D439*AZ[[#This Row],[Variazione percentuale]]</f>
        <v>801333.84045330016</v>
      </c>
      <c r="F440" s="11">
        <f>AZ[[#This Row],[AUM]]-D439</f>
        <v>932286.07999998331</v>
      </c>
      <c r="G440" s="11">
        <f>AZ[[#This Row],[∆ AUM]]-AZ[[#This Row],[effetto mercato]]</f>
        <v>130952.23954668315</v>
      </c>
    </row>
    <row r="441" spans="1:7">
      <c r="A441" s="4">
        <v>42642</v>
      </c>
      <c r="B441">
        <v>-0.1231</v>
      </c>
      <c r="C441" s="6">
        <f>AZ[[#This Row],[Variaz]]/100</f>
        <v>-1.2310000000000001E-3</v>
      </c>
      <c r="D441" s="10">
        <f>AUM[[#This Row],[ Etica Azionario ]]</f>
        <v>247058803.18000001</v>
      </c>
      <c r="E441" s="10">
        <f>D440*AZ[[#This Row],[Variazione percentuale]]</f>
        <v>-304202.00901794003</v>
      </c>
      <c r="F441" s="11">
        <f>AZ[[#This Row],[AUM]]-D440</f>
        <v>-58994.560000002384</v>
      </c>
      <c r="G441" s="11">
        <f>AZ[[#This Row],[∆ AUM]]-AZ[[#This Row],[effetto mercato]]</f>
        <v>245207.44901793764</v>
      </c>
    </row>
    <row r="442" spans="1:7">
      <c r="A442" s="4">
        <v>42643</v>
      </c>
      <c r="B442">
        <v>0.2576</v>
      </c>
      <c r="C442" s="6">
        <f>AZ[[#This Row],[Variaz]]/100</f>
        <v>2.5760000000000002E-3</v>
      </c>
      <c r="D442" s="10">
        <f>AUM[[#This Row],[ Etica Azionario ]]</f>
        <v>247729064.50999999</v>
      </c>
      <c r="E442" s="10">
        <f>D441*AZ[[#This Row],[Variazione percentuale]]</f>
        <v>636423.4769916801</v>
      </c>
      <c r="F442" s="11">
        <f>AZ[[#This Row],[AUM]]-D441</f>
        <v>670261.32999998331</v>
      </c>
      <c r="G442" s="11">
        <f>AZ[[#This Row],[∆ AUM]]-AZ[[#This Row],[effetto mercato]]</f>
        <v>33837.853008303209</v>
      </c>
    </row>
    <row r="443" spans="1:7">
      <c r="A443" s="4">
        <v>42646</v>
      </c>
      <c r="B443">
        <v>-1.12E-2</v>
      </c>
      <c r="C443" s="6">
        <f>AZ[[#This Row],[Variaz]]/100</f>
        <v>-1.12E-4</v>
      </c>
      <c r="D443" s="10">
        <f>AUM[[#This Row],[ Etica Azionario ]]</f>
        <v>247889070.23000002</v>
      </c>
      <c r="E443" s="10">
        <f>D442*AZ[[#This Row],[Variazione percentuale]]</f>
        <v>-27745.655225119997</v>
      </c>
      <c r="F443" s="11">
        <f>AZ[[#This Row],[AUM]]-D442</f>
        <v>160005.72000002861</v>
      </c>
      <c r="G443" s="11">
        <f>AZ[[#This Row],[∆ AUM]]-AZ[[#This Row],[effetto mercato]]</f>
        <v>187751.3752251486</v>
      </c>
    </row>
    <row r="444" spans="1:7">
      <c r="A444" s="4">
        <v>42647</v>
      </c>
      <c r="B444">
        <v>0.31290000000000001</v>
      </c>
      <c r="C444" s="6">
        <f>AZ[[#This Row],[Variaz]]/100</f>
        <v>3.1290000000000003E-3</v>
      </c>
      <c r="D444" s="10">
        <f>AUM[[#This Row],[ Etica Azionario ]]</f>
        <v>249148758.55000001</v>
      </c>
      <c r="E444" s="10">
        <f>D443*AZ[[#This Row],[Variazione percentuale]]</f>
        <v>775644.90074967011</v>
      </c>
      <c r="F444" s="11">
        <f>AZ[[#This Row],[AUM]]-D443</f>
        <v>1259688.3199999928</v>
      </c>
      <c r="G444" s="11">
        <f>AZ[[#This Row],[∆ AUM]]-AZ[[#This Row],[effetto mercato]]</f>
        <v>484043.41925032274</v>
      </c>
    </row>
    <row r="445" spans="1:7">
      <c r="A445" s="4">
        <v>42648</v>
      </c>
      <c r="B445">
        <v>-0.1671</v>
      </c>
      <c r="C445" s="6">
        <f>AZ[[#This Row],[Variaz]]/100</f>
        <v>-1.671E-3</v>
      </c>
      <c r="D445" s="10">
        <f>AUM[[#This Row],[ Etica Azionario ]]</f>
        <v>249002441.04000002</v>
      </c>
      <c r="E445" s="10">
        <f>D444*AZ[[#This Row],[Variazione percentuale]]</f>
        <v>-416327.57553705003</v>
      </c>
      <c r="F445" s="11">
        <f>AZ[[#This Row],[AUM]]-D444</f>
        <v>-146317.50999999046</v>
      </c>
      <c r="G445" s="11">
        <f>AZ[[#This Row],[∆ AUM]]-AZ[[#This Row],[effetto mercato]]</f>
        <v>270010.06553705956</v>
      </c>
    </row>
    <row r="446" spans="1:7">
      <c r="A446" s="4">
        <v>42649</v>
      </c>
      <c r="B446">
        <v>-1.12E-2</v>
      </c>
      <c r="C446" s="6">
        <f>AZ[[#This Row],[Variaz]]/100</f>
        <v>-1.12E-4</v>
      </c>
      <c r="D446" s="10">
        <f>AUM[[#This Row],[ Etica Azionario ]]</f>
        <v>249208305.88</v>
      </c>
      <c r="E446" s="10">
        <f>D445*AZ[[#This Row],[Variazione percentuale]]</f>
        <v>-27888.273396480003</v>
      </c>
      <c r="F446" s="11">
        <f>AZ[[#This Row],[AUM]]-D445</f>
        <v>205864.83999997377</v>
      </c>
      <c r="G446" s="11">
        <f>AZ[[#This Row],[∆ AUM]]-AZ[[#This Row],[effetto mercato]]</f>
        <v>233753.11339645379</v>
      </c>
    </row>
    <row r="447" spans="1:7">
      <c r="A447" s="4">
        <v>42650</v>
      </c>
      <c r="B447">
        <v>-0.52449999999999997</v>
      </c>
      <c r="C447" s="6">
        <f>AZ[[#This Row],[Variaz]]/100</f>
        <v>-5.2449999999999997E-3</v>
      </c>
      <c r="D447" s="10">
        <f>AUM[[#This Row],[ Etica Azionario ]]</f>
        <v>248074983.76999998</v>
      </c>
      <c r="E447" s="10">
        <f>D446*AZ[[#This Row],[Variazione percentuale]]</f>
        <v>-1307097.5643405998</v>
      </c>
      <c r="F447" s="11">
        <f>AZ[[#This Row],[AUM]]-D446</f>
        <v>-1133322.1100000143</v>
      </c>
      <c r="G447" s="11">
        <f>AZ[[#This Row],[∆ AUM]]-AZ[[#This Row],[effetto mercato]]</f>
        <v>173775.45434058551</v>
      </c>
    </row>
    <row r="448" spans="1:7">
      <c r="A448" s="4">
        <v>42653</v>
      </c>
      <c r="B448">
        <v>0.49359999999999998</v>
      </c>
      <c r="C448" s="6">
        <f>AZ[[#This Row],[Variaz]]/100</f>
        <v>4.9359999999999994E-3</v>
      </c>
      <c r="D448" s="10">
        <f>AUM[[#This Row],[ Etica Azionario ]]</f>
        <v>248978095.16000003</v>
      </c>
      <c r="E448" s="10">
        <f>D447*AZ[[#This Row],[Variazione percentuale]]</f>
        <v>1224498.1198887199</v>
      </c>
      <c r="F448" s="11">
        <f>AZ[[#This Row],[AUM]]-D447</f>
        <v>903111.3900000453</v>
      </c>
      <c r="G448" s="11">
        <f>AZ[[#This Row],[∆ AUM]]-AZ[[#This Row],[effetto mercato]]</f>
        <v>-321386.72988867457</v>
      </c>
    </row>
    <row r="449" spans="1:7">
      <c r="A449" s="4">
        <v>42654</v>
      </c>
      <c r="B449">
        <v>-0.31259999999999999</v>
      </c>
      <c r="C449" s="6">
        <f>AZ[[#This Row],[Variaz]]/100</f>
        <v>-3.1259999999999999E-3</v>
      </c>
      <c r="D449" s="10">
        <f>AUM[[#This Row],[ Etica Azionario ]]</f>
        <v>248372692.56999999</v>
      </c>
      <c r="E449" s="10">
        <f>D448*AZ[[#This Row],[Variazione percentuale]]</f>
        <v>-778305.52547016006</v>
      </c>
      <c r="F449" s="11">
        <f>AZ[[#This Row],[AUM]]-D448</f>
        <v>-605402.59000003338</v>
      </c>
      <c r="G449" s="11">
        <f>AZ[[#This Row],[∆ AUM]]-AZ[[#This Row],[effetto mercato]]</f>
        <v>172902.93547012669</v>
      </c>
    </row>
    <row r="450" spans="1:7">
      <c r="A450" s="4">
        <v>42655</v>
      </c>
      <c r="B450">
        <v>-0.69430000000000003</v>
      </c>
      <c r="C450" s="6">
        <f>AZ[[#This Row],[Variaz]]/100</f>
        <v>-6.9430000000000004E-3</v>
      </c>
      <c r="D450" s="10">
        <f>AUM[[#This Row],[ Etica Azionario ]]</f>
        <v>246730003.57999998</v>
      </c>
      <c r="E450" s="10">
        <f>D449*AZ[[#This Row],[Variazione percentuale]]</f>
        <v>-1724451.6045135101</v>
      </c>
      <c r="F450" s="11">
        <f>AZ[[#This Row],[AUM]]-D449</f>
        <v>-1642688.9900000095</v>
      </c>
      <c r="G450" s="11">
        <f>AZ[[#This Row],[∆ AUM]]-AZ[[#This Row],[effetto mercato]]</f>
        <v>81762.614513500594</v>
      </c>
    </row>
    <row r="451" spans="1:7">
      <c r="A451" s="4">
        <v>42656</v>
      </c>
      <c r="B451">
        <v>-0.46229999999999999</v>
      </c>
      <c r="C451" s="6">
        <f>AZ[[#This Row],[Variaz]]/100</f>
        <v>-4.6229999999999995E-3</v>
      </c>
      <c r="D451" s="10">
        <f>AUM[[#This Row],[ Etica Azionario ]]</f>
        <v>245598890.94</v>
      </c>
      <c r="E451" s="10">
        <f>D450*AZ[[#This Row],[Variazione percentuale]]</f>
        <v>-1140632.8065503398</v>
      </c>
      <c r="F451" s="11">
        <f>AZ[[#This Row],[AUM]]-D450</f>
        <v>-1131112.6399999857</v>
      </c>
      <c r="G451" s="11">
        <f>AZ[[#This Row],[∆ AUM]]-AZ[[#This Row],[effetto mercato]]</f>
        <v>9520.1665503541008</v>
      </c>
    </row>
    <row r="452" spans="1:7">
      <c r="A452" s="4">
        <v>42657</v>
      </c>
      <c r="B452">
        <v>0.58909999999999996</v>
      </c>
      <c r="C452" s="6">
        <f>AZ[[#This Row],[Variaz]]/100</f>
        <v>5.8909999999999995E-3</v>
      </c>
      <c r="D452" s="10">
        <f>AUM[[#This Row],[ Etica Azionario ]]</f>
        <v>247063448.75</v>
      </c>
      <c r="E452" s="10">
        <f>D451*AZ[[#This Row],[Variazione percentuale]]</f>
        <v>1446823.0665275399</v>
      </c>
      <c r="F452" s="11">
        <f>AZ[[#This Row],[AUM]]-D451</f>
        <v>1464557.8100000024</v>
      </c>
      <c r="G452" s="11">
        <f>AZ[[#This Row],[∆ AUM]]-AZ[[#This Row],[effetto mercato]]</f>
        <v>17734.74347246252</v>
      </c>
    </row>
    <row r="453" spans="1:7">
      <c r="A453" s="4">
        <v>42660</v>
      </c>
      <c r="B453">
        <v>-0.1464</v>
      </c>
      <c r="C453" s="6">
        <f>AZ[[#This Row],[Variaz]]/100</f>
        <v>-1.464E-3</v>
      </c>
      <c r="D453" s="10">
        <f>AUM[[#This Row],[ Etica Azionario ]]</f>
        <v>246720931.54000002</v>
      </c>
      <c r="E453" s="10">
        <f>D452*AZ[[#This Row],[Variazione percentuale]]</f>
        <v>-361700.88897000003</v>
      </c>
      <c r="F453" s="11">
        <f>AZ[[#This Row],[AUM]]-D452</f>
        <v>-342517.20999997854</v>
      </c>
      <c r="G453" s="11">
        <f>AZ[[#This Row],[∆ AUM]]-AZ[[#This Row],[effetto mercato]]</f>
        <v>19183.678970021487</v>
      </c>
    </row>
    <row r="454" spans="1:7">
      <c r="A454" s="4">
        <v>42661</v>
      </c>
      <c r="B454">
        <v>0.94740000000000002</v>
      </c>
      <c r="C454" s="6">
        <f>AZ[[#This Row],[Variaz]]/100</f>
        <v>9.4739999999999998E-3</v>
      </c>
      <c r="D454" s="10">
        <f>AUM[[#This Row],[ Etica Azionario ]]</f>
        <v>249340452.69</v>
      </c>
      <c r="E454" s="10">
        <f>D453*AZ[[#This Row],[Variazione percentuale]]</f>
        <v>2337434.1054099603</v>
      </c>
      <c r="F454" s="11">
        <f>AZ[[#This Row],[AUM]]-D453</f>
        <v>2619521.1499999762</v>
      </c>
      <c r="G454" s="11">
        <f>AZ[[#This Row],[∆ AUM]]-AZ[[#This Row],[effetto mercato]]</f>
        <v>282087.0445900159</v>
      </c>
    </row>
    <row r="455" spans="1:7">
      <c r="A455" s="4">
        <v>42662</v>
      </c>
      <c r="B455">
        <v>0.17879999999999999</v>
      </c>
      <c r="C455" s="6">
        <f>AZ[[#This Row],[Variaz]]/100</f>
        <v>1.7879999999999999E-3</v>
      </c>
      <c r="D455" s="10">
        <f>AUM[[#This Row],[ Etica Azionario ]]</f>
        <v>249923940.44</v>
      </c>
      <c r="E455" s="10">
        <f>D454*AZ[[#This Row],[Variazione percentuale]]</f>
        <v>445820.72940971999</v>
      </c>
      <c r="F455" s="11">
        <f>AZ[[#This Row],[AUM]]-D454</f>
        <v>583487.75</v>
      </c>
      <c r="G455" s="11">
        <f>AZ[[#This Row],[∆ AUM]]-AZ[[#This Row],[effetto mercato]]</f>
        <v>137667.02059028001</v>
      </c>
    </row>
    <row r="456" spans="1:7">
      <c r="A456" s="4">
        <v>42663</v>
      </c>
      <c r="B456">
        <v>5.5800000000000002E-2</v>
      </c>
      <c r="C456" s="6">
        <f>AZ[[#This Row],[Variaz]]/100</f>
        <v>5.5800000000000001E-4</v>
      </c>
      <c r="D456" s="10">
        <f>AUM[[#This Row],[ Etica Azionario ]]</f>
        <v>249892870.99000001</v>
      </c>
      <c r="E456" s="10">
        <f>D455*AZ[[#This Row],[Variazione percentuale]]</f>
        <v>139457.55876551999</v>
      </c>
      <c r="F456" s="11">
        <f>AZ[[#This Row],[AUM]]-D455</f>
        <v>-31069.449999988079</v>
      </c>
      <c r="G456" s="11">
        <f>AZ[[#This Row],[∆ AUM]]-AZ[[#This Row],[effetto mercato]]</f>
        <v>-170527.00876550807</v>
      </c>
    </row>
    <row r="457" spans="1:7">
      <c r="A457" s="4">
        <v>42664</v>
      </c>
      <c r="B457">
        <v>4.4600000000000001E-2</v>
      </c>
      <c r="C457" s="6">
        <f>AZ[[#This Row],[Variaz]]/100</f>
        <v>4.46E-4</v>
      </c>
      <c r="D457" s="10">
        <f>AUM[[#This Row],[ Etica Azionario ]]</f>
        <v>250150712.62</v>
      </c>
      <c r="E457" s="10">
        <f>D456*AZ[[#This Row],[Variazione percentuale]]</f>
        <v>111452.22046154</v>
      </c>
      <c r="F457" s="11">
        <f>AZ[[#This Row],[AUM]]-D456</f>
        <v>257841.62999999523</v>
      </c>
      <c r="G457" s="11">
        <f>AZ[[#This Row],[∆ AUM]]-AZ[[#This Row],[effetto mercato]]</f>
        <v>146389.40953845525</v>
      </c>
    </row>
    <row r="458" spans="1:7">
      <c r="A458" s="4">
        <v>42667</v>
      </c>
      <c r="B458">
        <v>2.23E-2</v>
      </c>
      <c r="C458" s="6">
        <f>AZ[[#This Row],[Variaz]]/100</f>
        <v>2.23E-4</v>
      </c>
      <c r="D458" s="10">
        <f>AUM[[#This Row],[ Etica Azionario ]]</f>
        <v>250288248.68000001</v>
      </c>
      <c r="E458" s="10">
        <f>D457*AZ[[#This Row],[Variazione percentuale]]</f>
        <v>55783.608914260003</v>
      </c>
      <c r="F458" s="11">
        <f>AZ[[#This Row],[AUM]]-D457</f>
        <v>137536.06000000238</v>
      </c>
      <c r="G458" s="11">
        <f>AZ[[#This Row],[∆ AUM]]-AZ[[#This Row],[effetto mercato]]</f>
        <v>81752.451085742388</v>
      </c>
    </row>
    <row r="459" spans="1:7">
      <c r="A459" s="4">
        <v>42668</v>
      </c>
      <c r="B459">
        <v>-0.2339</v>
      </c>
      <c r="C459" s="6">
        <f>AZ[[#This Row],[Variaz]]/100</f>
        <v>-2.3389999999999999E-3</v>
      </c>
      <c r="D459" s="10">
        <f>AUM[[#This Row],[ Etica Azionario ]]</f>
        <v>249756068.13</v>
      </c>
      <c r="E459" s="10">
        <f>D458*AZ[[#This Row],[Variazione percentuale]]</f>
        <v>-585424.21366252005</v>
      </c>
      <c r="F459" s="11">
        <f>AZ[[#This Row],[AUM]]-D458</f>
        <v>-532180.55000001192</v>
      </c>
      <c r="G459" s="11">
        <f>AZ[[#This Row],[∆ AUM]]-AZ[[#This Row],[effetto mercato]]</f>
        <v>53243.66366250813</v>
      </c>
    </row>
    <row r="460" spans="1:7">
      <c r="A460" s="4">
        <v>42669</v>
      </c>
      <c r="B460">
        <v>-0.26800000000000002</v>
      </c>
      <c r="C460" s="6">
        <f>AZ[[#This Row],[Variaz]]/100</f>
        <v>-2.6800000000000001E-3</v>
      </c>
      <c r="D460" s="10">
        <f>AUM[[#This Row],[ Etica Azionario ]]</f>
        <v>249216507.29999998</v>
      </c>
      <c r="E460" s="10">
        <f>D459*AZ[[#This Row],[Variazione percentuale]]</f>
        <v>-669346.26258840004</v>
      </c>
      <c r="F460" s="11">
        <f>AZ[[#This Row],[AUM]]-D459</f>
        <v>-539560.83000001311</v>
      </c>
      <c r="G460" s="11">
        <f>AZ[[#This Row],[∆ AUM]]-AZ[[#This Row],[effetto mercato]]</f>
        <v>129785.43258838693</v>
      </c>
    </row>
    <row r="461" spans="1:7">
      <c r="A461" s="4">
        <v>42670</v>
      </c>
      <c r="B461">
        <v>-0.3135</v>
      </c>
      <c r="C461" s="6">
        <f>AZ[[#This Row],[Variaz]]/100</f>
        <v>-3.1350000000000002E-3</v>
      </c>
      <c r="D461" s="10">
        <f>AUM[[#This Row],[ Etica Azionario ]]</f>
        <v>248496293.53</v>
      </c>
      <c r="E461" s="10">
        <f>D460*AZ[[#This Row],[Variazione percentuale]]</f>
        <v>-781293.75038550003</v>
      </c>
      <c r="F461" s="11">
        <f>AZ[[#This Row],[AUM]]-D460</f>
        <v>-720213.76999998093</v>
      </c>
      <c r="G461" s="11">
        <f>AZ[[#This Row],[∆ AUM]]-AZ[[#This Row],[effetto mercato]]</f>
        <v>61079.980385519098</v>
      </c>
    </row>
    <row r="462" spans="1:7">
      <c r="A462" s="4">
        <v>42671</v>
      </c>
      <c r="B462">
        <v>8.9800000000000005E-2</v>
      </c>
      <c r="C462" s="6">
        <f>AZ[[#This Row],[Variaz]]/100</f>
        <v>8.9800000000000004E-4</v>
      </c>
      <c r="D462" s="10">
        <f>AUM[[#This Row],[ Etica Azionario ]]</f>
        <v>248783629.50999999</v>
      </c>
      <c r="E462" s="10">
        <f>D461*AZ[[#This Row],[Variazione percentuale]]</f>
        <v>223149.67158994</v>
      </c>
      <c r="F462" s="11">
        <f>AZ[[#This Row],[AUM]]-D461</f>
        <v>287335.97999998927</v>
      </c>
      <c r="G462" s="11">
        <f>AZ[[#This Row],[∆ AUM]]-AZ[[#This Row],[effetto mercato]]</f>
        <v>64186.308410049271</v>
      </c>
    </row>
    <row r="463" spans="1:7">
      <c r="A463" s="4">
        <v>42674</v>
      </c>
      <c r="B463">
        <v>-0.2581</v>
      </c>
      <c r="C463" s="6">
        <f>AZ[[#This Row],[Variaz]]/100</f>
        <v>-2.581E-3</v>
      </c>
      <c r="D463" s="10">
        <f>AUM[[#This Row],[ Etica Azionario ]]</f>
        <v>248062890.39999998</v>
      </c>
      <c r="E463" s="10">
        <f>D462*AZ[[#This Row],[Variazione percentuale]]</f>
        <v>-642110.54776530992</v>
      </c>
      <c r="F463" s="11">
        <f>AZ[[#This Row],[AUM]]-D462</f>
        <v>-720739.11000001431</v>
      </c>
      <c r="G463" s="11">
        <f>AZ[[#This Row],[∆ AUM]]-AZ[[#This Row],[effetto mercato]]</f>
        <v>-78628.562234704383</v>
      </c>
    </row>
    <row r="464" spans="1:7">
      <c r="A464" s="4">
        <v>42676</v>
      </c>
      <c r="B464">
        <v>-1.8787</v>
      </c>
      <c r="C464" s="6">
        <f>AZ[[#This Row],[Variaz]]/100</f>
        <v>-1.8787000000000002E-2</v>
      </c>
      <c r="D464" s="10">
        <f>AUM[[#This Row],[ Etica Azionario ]]</f>
        <v>243616775.29000002</v>
      </c>
      <c r="E464" s="10">
        <f>D463*AZ[[#This Row],[Variazione percentuale]]</f>
        <v>-4660357.5219448004</v>
      </c>
      <c r="F464" s="11">
        <f>AZ[[#This Row],[AUM]]-D463</f>
        <v>-4446115.1099999547</v>
      </c>
      <c r="G464" s="11">
        <f>AZ[[#This Row],[∆ AUM]]-AZ[[#This Row],[effetto mercato]]</f>
        <v>214242.41194484569</v>
      </c>
    </row>
    <row r="465" spans="1:7">
      <c r="A465" s="4">
        <v>42677</v>
      </c>
      <c r="B465">
        <v>-3.44E-2</v>
      </c>
      <c r="C465" s="6">
        <f>AZ[[#This Row],[Variaz]]/100</f>
        <v>-3.4400000000000001E-4</v>
      </c>
      <c r="D465" s="10">
        <f>AUM[[#This Row],[ Etica Azionario ]]</f>
        <v>243589280.82999998</v>
      </c>
      <c r="E465" s="10">
        <f>D464*AZ[[#This Row],[Variazione percentuale]]</f>
        <v>-83804.170699760012</v>
      </c>
      <c r="F465" s="11">
        <f>AZ[[#This Row],[AUM]]-D464</f>
        <v>-27494.460000038147</v>
      </c>
      <c r="G465" s="11">
        <f>AZ[[#This Row],[∆ AUM]]-AZ[[#This Row],[effetto mercato]]</f>
        <v>56309.710699721865</v>
      </c>
    </row>
    <row r="466" spans="1:7">
      <c r="A466" s="4">
        <v>42678</v>
      </c>
      <c r="B466">
        <v>-0.68820000000000003</v>
      </c>
      <c r="C466" s="6">
        <f>AZ[[#This Row],[Variaz]]/100</f>
        <v>-6.8820000000000001E-3</v>
      </c>
      <c r="D466" s="10">
        <f>AUM[[#This Row],[ Etica Azionario ]]</f>
        <v>241655574.21000001</v>
      </c>
      <c r="E466" s="10">
        <f>D465*AZ[[#This Row],[Variazione percentuale]]</f>
        <v>-1676381.43067206</v>
      </c>
      <c r="F466" s="11">
        <f>AZ[[#This Row],[AUM]]-D465</f>
        <v>-1933706.619999975</v>
      </c>
      <c r="G466" s="11">
        <f>AZ[[#This Row],[∆ AUM]]-AZ[[#This Row],[effetto mercato]]</f>
        <v>-257325.18932791497</v>
      </c>
    </row>
    <row r="467" spans="1:7">
      <c r="A467" s="4">
        <v>42681</v>
      </c>
      <c r="B467">
        <v>1.8130999999999999</v>
      </c>
      <c r="C467" s="6">
        <f>AZ[[#This Row],[Variaz]]/100</f>
        <v>1.8130999999999998E-2</v>
      </c>
      <c r="D467" s="10">
        <f>AUM[[#This Row],[ Etica Azionario ]]</f>
        <v>246683876.99000001</v>
      </c>
      <c r="E467" s="10">
        <f>D466*AZ[[#This Row],[Variazione percentuale]]</f>
        <v>4381457.2160015097</v>
      </c>
      <c r="F467" s="11">
        <f>AZ[[#This Row],[AUM]]-D466</f>
        <v>5028302.7800000012</v>
      </c>
      <c r="G467" s="11">
        <f>AZ[[#This Row],[∆ AUM]]-AZ[[#This Row],[effetto mercato]]</f>
        <v>646845.5639984915</v>
      </c>
    </row>
    <row r="468" spans="1:7">
      <c r="A468" s="4">
        <v>42682</v>
      </c>
      <c r="B468">
        <v>0.18149999999999999</v>
      </c>
      <c r="C468" s="6">
        <f>AZ[[#This Row],[Variaz]]/100</f>
        <v>1.815E-3</v>
      </c>
      <c r="D468" s="10">
        <f>AUM[[#This Row],[ Etica Azionario ]]</f>
        <v>247140069.19</v>
      </c>
      <c r="E468" s="10">
        <f>D467*AZ[[#This Row],[Variazione percentuale]]</f>
        <v>447731.23673685</v>
      </c>
      <c r="F468" s="11">
        <f>AZ[[#This Row],[AUM]]-D467</f>
        <v>456192.19999998808</v>
      </c>
      <c r="G468" s="11">
        <f>AZ[[#This Row],[∆ AUM]]-AZ[[#This Row],[effetto mercato]]</f>
        <v>8460.9632631380809</v>
      </c>
    </row>
    <row r="469" spans="1:7">
      <c r="A469" s="4">
        <v>42683</v>
      </c>
      <c r="B469">
        <v>0.37359999999999999</v>
      </c>
      <c r="C469" s="6">
        <f>AZ[[#This Row],[Variaz]]/100</f>
        <v>3.7359999999999997E-3</v>
      </c>
      <c r="D469" s="10">
        <f>AUM[[#This Row],[ Etica Azionario ]]</f>
        <v>247812758.95999998</v>
      </c>
      <c r="E469" s="10">
        <f>D468*AZ[[#This Row],[Variazione percentuale]]</f>
        <v>923315.29849383992</v>
      </c>
      <c r="F469" s="11">
        <f>AZ[[#This Row],[AUM]]-D468</f>
        <v>672689.76999998093</v>
      </c>
      <c r="G469" s="11">
        <f>AZ[[#This Row],[∆ AUM]]-AZ[[#This Row],[effetto mercato]]</f>
        <v>-250625.52849385899</v>
      </c>
    </row>
    <row r="470" spans="1:7">
      <c r="A470" s="4">
        <v>42684</v>
      </c>
      <c r="B470">
        <v>0.84599999999999997</v>
      </c>
      <c r="C470" s="6">
        <f>AZ[[#This Row],[Variaz]]/100</f>
        <v>8.4600000000000005E-3</v>
      </c>
      <c r="D470" s="10">
        <f>AUM[[#This Row],[ Etica Azionario ]]</f>
        <v>250019133.08000001</v>
      </c>
      <c r="E470" s="10">
        <f>D469*AZ[[#This Row],[Variazione percentuale]]</f>
        <v>2096495.9408016</v>
      </c>
      <c r="F470" s="11">
        <f>AZ[[#This Row],[AUM]]-D469</f>
        <v>2206374.1200000346</v>
      </c>
      <c r="G470" s="11">
        <f>AZ[[#This Row],[∆ AUM]]-AZ[[#This Row],[effetto mercato]]</f>
        <v>109878.17919843458</v>
      </c>
    </row>
    <row r="471" spans="1:7">
      <c r="A471" s="4">
        <v>42685</v>
      </c>
      <c r="B471">
        <v>-0.33560000000000001</v>
      </c>
      <c r="C471" s="6">
        <f>AZ[[#This Row],[Variaz]]/100</f>
        <v>-3.356E-3</v>
      </c>
      <c r="D471" s="10">
        <f>AUM[[#This Row],[ Etica Azionario ]]</f>
        <v>249299709.43000001</v>
      </c>
      <c r="E471" s="10">
        <f>D470*AZ[[#This Row],[Variazione percentuale]]</f>
        <v>-839064.21061648009</v>
      </c>
      <c r="F471" s="11">
        <f>AZ[[#This Row],[AUM]]-D470</f>
        <v>-719423.65000000596</v>
      </c>
      <c r="G471" s="11">
        <f>AZ[[#This Row],[∆ AUM]]-AZ[[#This Row],[effetto mercato]]</f>
        <v>119640.56061647413</v>
      </c>
    </row>
    <row r="472" spans="1:7">
      <c r="A472" s="4">
        <v>42688</v>
      </c>
      <c r="B472">
        <v>0.79690000000000005</v>
      </c>
      <c r="C472" s="6">
        <f>AZ[[#This Row],[Variaz]]/100</f>
        <v>7.9690000000000004E-3</v>
      </c>
      <c r="D472" s="10">
        <f>AUM[[#This Row],[ Etica Azionario ]]</f>
        <v>251393083.59999996</v>
      </c>
      <c r="E472" s="10">
        <f>D471*AZ[[#This Row],[Variazione percentuale]]</f>
        <v>1986669.3844476701</v>
      </c>
      <c r="F472" s="11">
        <f>AZ[[#This Row],[AUM]]-D471</f>
        <v>2093374.1699999571</v>
      </c>
      <c r="G472" s="11">
        <f>AZ[[#This Row],[∆ AUM]]-AZ[[#This Row],[effetto mercato]]</f>
        <v>106704.78555228701</v>
      </c>
    </row>
    <row r="473" spans="1:7">
      <c r="A473" s="4">
        <v>42689</v>
      </c>
      <c r="B473">
        <v>0.33400000000000002</v>
      </c>
      <c r="C473" s="6">
        <f>AZ[[#This Row],[Variaz]]/100</f>
        <v>3.3400000000000001E-3</v>
      </c>
      <c r="D473" s="10">
        <f>AUM[[#This Row],[ Etica Azionario ]]</f>
        <v>252273998.72</v>
      </c>
      <c r="E473" s="10">
        <f>D472*AZ[[#This Row],[Variazione percentuale]]</f>
        <v>839652.89922399994</v>
      </c>
      <c r="F473" s="11">
        <f>AZ[[#This Row],[AUM]]-D472</f>
        <v>880915.12000003457</v>
      </c>
      <c r="G473" s="11">
        <f>AZ[[#This Row],[∆ AUM]]-AZ[[#This Row],[effetto mercato]]</f>
        <v>41262.220776034635</v>
      </c>
    </row>
    <row r="474" spans="1:7">
      <c r="A474" s="4">
        <v>42690</v>
      </c>
      <c r="B474">
        <v>0.23300000000000001</v>
      </c>
      <c r="C474" s="6">
        <f>AZ[[#This Row],[Variaz]]/100</f>
        <v>2.33E-3</v>
      </c>
      <c r="D474" s="10">
        <f>AUM[[#This Row],[ Etica Azionario ]]</f>
        <v>252356048.43000001</v>
      </c>
      <c r="E474" s="10">
        <f>D473*AZ[[#This Row],[Variazione percentuale]]</f>
        <v>587798.41701760003</v>
      </c>
      <c r="F474" s="11">
        <f>AZ[[#This Row],[AUM]]-D473</f>
        <v>82049.710000008345</v>
      </c>
      <c r="G474" s="11">
        <f>AZ[[#This Row],[∆ AUM]]-AZ[[#This Row],[effetto mercato]]</f>
        <v>-505748.70701759169</v>
      </c>
    </row>
    <row r="475" spans="1:7">
      <c r="A475" s="4">
        <v>42691</v>
      </c>
      <c r="B475">
        <v>0.49819999999999998</v>
      </c>
      <c r="C475" s="6">
        <f>AZ[[#This Row],[Variaz]]/100</f>
        <v>4.9819999999999994E-3</v>
      </c>
      <c r="D475" s="10">
        <f>AUM[[#This Row],[ Etica Azionario ]]</f>
        <v>253772388.56</v>
      </c>
      <c r="E475" s="10">
        <f>D474*AZ[[#This Row],[Variazione percentuale]]</f>
        <v>1257237.83327826</v>
      </c>
      <c r="F475" s="11">
        <f>AZ[[#This Row],[AUM]]-D474</f>
        <v>1416340.1299999952</v>
      </c>
      <c r="G475" s="11">
        <f>AZ[[#This Row],[∆ AUM]]-AZ[[#This Row],[effetto mercato]]</f>
        <v>159102.29672173527</v>
      </c>
    </row>
    <row r="476" spans="1:7">
      <c r="A476" s="4">
        <v>42692</v>
      </c>
      <c r="B476">
        <v>0.26440000000000002</v>
      </c>
      <c r="C476" s="6">
        <f>AZ[[#This Row],[Variaz]]/100</f>
        <v>2.6440000000000001E-3</v>
      </c>
      <c r="D476" s="10">
        <f>AUM[[#This Row],[ Etica Azionario ]]</f>
        <v>254565563.25</v>
      </c>
      <c r="E476" s="10">
        <f>D475*AZ[[#This Row],[Variazione percentuale]]</f>
        <v>670974.19535264</v>
      </c>
      <c r="F476" s="11">
        <f>AZ[[#This Row],[AUM]]-D475</f>
        <v>793174.68999999762</v>
      </c>
      <c r="G476" s="11">
        <f>AZ[[#This Row],[∆ AUM]]-AZ[[#This Row],[effetto mercato]]</f>
        <v>122200.49464735761</v>
      </c>
    </row>
    <row r="477" spans="1:7">
      <c r="A477" s="4">
        <v>42695</v>
      </c>
      <c r="B477">
        <v>9.8900000000000002E-2</v>
      </c>
      <c r="C477" s="6">
        <f>AZ[[#This Row],[Variaz]]/100</f>
        <v>9.8900000000000008E-4</v>
      </c>
      <c r="D477" s="10">
        <f>AUM[[#This Row],[ Etica Azionario ]]</f>
        <v>254579039.48000002</v>
      </c>
      <c r="E477" s="10">
        <f>D476*AZ[[#This Row],[Variazione percentuale]]</f>
        <v>251765.34205425001</v>
      </c>
      <c r="F477" s="11">
        <f>AZ[[#This Row],[AUM]]-D476</f>
        <v>13476.230000019073</v>
      </c>
      <c r="G477" s="11">
        <f>AZ[[#This Row],[∆ AUM]]-AZ[[#This Row],[effetto mercato]]</f>
        <v>-238289.11205423094</v>
      </c>
    </row>
    <row r="478" spans="1:7">
      <c r="A478" s="4">
        <v>42696</v>
      </c>
      <c r="B478">
        <v>0.42809999999999998</v>
      </c>
      <c r="C478" s="6">
        <f>AZ[[#This Row],[Variaz]]/100</f>
        <v>4.2810000000000001E-3</v>
      </c>
      <c r="D478" s="10">
        <f>AUM[[#This Row],[ Etica Azionario ]]</f>
        <v>255529765.55000001</v>
      </c>
      <c r="E478" s="10">
        <f>D477*AZ[[#This Row],[Variazione percentuale]]</f>
        <v>1089852.8680138802</v>
      </c>
      <c r="F478" s="11">
        <f>AZ[[#This Row],[AUM]]-D477</f>
        <v>950726.06999999285</v>
      </c>
      <c r="G478" s="11">
        <f>AZ[[#This Row],[∆ AUM]]-AZ[[#This Row],[effetto mercato]]</f>
        <v>-139126.79801388737</v>
      </c>
    </row>
    <row r="479" spans="1:7">
      <c r="A479" s="4">
        <v>42697</v>
      </c>
      <c r="B479">
        <v>0</v>
      </c>
      <c r="C479" s="6">
        <f>AZ[[#This Row],[Variaz]]/100</f>
        <v>0</v>
      </c>
      <c r="D479" s="10">
        <f>AUM[[#This Row],[ Etica Azionario ]]</f>
        <v>255272997.26999998</v>
      </c>
      <c r="E479" s="10">
        <f>D478*AZ[[#This Row],[Variazione percentuale]]</f>
        <v>0</v>
      </c>
      <c r="F479" s="11">
        <f>AZ[[#This Row],[AUM]]-D478</f>
        <v>-256768.28000003099</v>
      </c>
      <c r="G479" s="11">
        <f>AZ[[#This Row],[∆ AUM]]-AZ[[#This Row],[effetto mercato]]</f>
        <v>-256768.28000003099</v>
      </c>
    </row>
    <row r="480" spans="1:7">
      <c r="A480" s="4">
        <v>42698</v>
      </c>
      <c r="B480">
        <v>0.27329999999999999</v>
      </c>
      <c r="C480" s="6">
        <f>AZ[[#This Row],[Variaz]]/100</f>
        <v>2.7329999999999998E-3</v>
      </c>
      <c r="D480" s="10">
        <f>AUM[[#This Row],[ Etica Azionario ]]</f>
        <v>255855979.11000001</v>
      </c>
      <c r="E480" s="10">
        <f>D479*AZ[[#This Row],[Variazione percentuale]]</f>
        <v>697661.10153890983</v>
      </c>
      <c r="F480" s="11">
        <f>AZ[[#This Row],[AUM]]-D479</f>
        <v>582981.84000003338</v>
      </c>
      <c r="G480" s="11">
        <f>AZ[[#This Row],[∆ AUM]]-AZ[[#This Row],[effetto mercato]]</f>
        <v>-114679.26153887645</v>
      </c>
    </row>
    <row r="481" spans="1:7">
      <c r="A481" s="4">
        <v>42699</v>
      </c>
      <c r="B481">
        <v>0.32700000000000001</v>
      </c>
      <c r="C481" s="6">
        <f>AZ[[#This Row],[Variaz]]/100</f>
        <v>3.2700000000000003E-3</v>
      </c>
      <c r="D481" s="10">
        <f>AUM[[#This Row],[ Etica Azionario ]]</f>
        <v>256402694.87</v>
      </c>
      <c r="E481" s="10">
        <f>D480*AZ[[#This Row],[Variazione percentuale]]</f>
        <v>836649.05168970011</v>
      </c>
      <c r="F481" s="11">
        <f>AZ[[#This Row],[AUM]]-D480</f>
        <v>546715.75999999046</v>
      </c>
      <c r="G481" s="11">
        <f>AZ[[#This Row],[∆ AUM]]-AZ[[#This Row],[effetto mercato]]</f>
        <v>-289933.29168970964</v>
      </c>
    </row>
    <row r="482" spans="1:7">
      <c r="A482" s="4">
        <v>42702</v>
      </c>
      <c r="B482">
        <v>-0.42370000000000002</v>
      </c>
      <c r="C482" s="6">
        <f>AZ[[#This Row],[Variaz]]/100</f>
        <v>-4.2370000000000003E-3</v>
      </c>
      <c r="D482" s="10">
        <f>AUM[[#This Row],[ Etica Azionario ]]</f>
        <v>255178689.41000003</v>
      </c>
      <c r="E482" s="10">
        <f>D481*AZ[[#This Row],[Variazione percentuale]]</f>
        <v>-1086378.2181641902</v>
      </c>
      <c r="F482" s="11">
        <f>AZ[[#This Row],[AUM]]-D481</f>
        <v>-1224005.4599999785</v>
      </c>
      <c r="G482" s="11">
        <f>AZ[[#This Row],[∆ AUM]]-AZ[[#This Row],[effetto mercato]]</f>
        <v>-137627.24183578836</v>
      </c>
    </row>
    <row r="483" spans="1:7">
      <c r="A483" s="4">
        <v>42703</v>
      </c>
      <c r="B483">
        <v>1.09E-2</v>
      </c>
      <c r="C483" s="6">
        <f>AZ[[#This Row],[Variaz]]/100</f>
        <v>1.0899999999999999E-4</v>
      </c>
      <c r="D483" s="10">
        <f>AUM[[#This Row],[ Etica Azionario ]]</f>
        <v>255201166.85999998</v>
      </c>
      <c r="E483" s="10">
        <f>D482*AZ[[#This Row],[Variazione percentuale]]</f>
        <v>27814.477145690002</v>
      </c>
      <c r="F483" s="11">
        <f>AZ[[#This Row],[AUM]]-D482</f>
        <v>22477.449999958277</v>
      </c>
      <c r="G483" s="11">
        <f>AZ[[#This Row],[∆ AUM]]-AZ[[#This Row],[effetto mercato]]</f>
        <v>-5337.0271457317249</v>
      </c>
    </row>
    <row r="484" spans="1:7">
      <c r="A484" s="4">
        <v>42704</v>
      </c>
      <c r="B484">
        <v>4.36E-2</v>
      </c>
      <c r="C484" s="6">
        <f>AZ[[#This Row],[Variaz]]/100</f>
        <v>4.3599999999999997E-4</v>
      </c>
      <c r="D484" s="10">
        <f>AUM[[#This Row],[ Etica Azionario ]]</f>
        <v>255215036.34</v>
      </c>
      <c r="E484" s="10">
        <f>D483*AZ[[#This Row],[Variazione percentuale]]</f>
        <v>111267.70875095998</v>
      </c>
      <c r="F484" s="11">
        <f>AZ[[#This Row],[AUM]]-D483</f>
        <v>13869.480000019073</v>
      </c>
      <c r="G484" s="11">
        <f>AZ[[#This Row],[∆ AUM]]-AZ[[#This Row],[effetto mercato]]</f>
        <v>-97398.228750940907</v>
      </c>
    </row>
    <row r="485" spans="1:7">
      <c r="A485" s="4">
        <v>42705</v>
      </c>
      <c r="B485">
        <v>-0.2072</v>
      </c>
      <c r="C485" s="6">
        <f>AZ[[#This Row],[Variaz]]/100</f>
        <v>-2.0720000000000001E-3</v>
      </c>
      <c r="D485" s="10">
        <f>AUM[[#This Row],[ Etica Azionario ]]</f>
        <v>254625650.48000002</v>
      </c>
      <c r="E485" s="10">
        <f>D484*AZ[[#This Row],[Variazione percentuale]]</f>
        <v>-528805.55529648007</v>
      </c>
      <c r="F485" s="11">
        <f>AZ[[#This Row],[AUM]]-D484</f>
        <v>-589385.8599999845</v>
      </c>
      <c r="G485" s="11">
        <f>AZ[[#This Row],[∆ AUM]]-AZ[[#This Row],[effetto mercato]]</f>
        <v>-60580.304703504429</v>
      </c>
    </row>
    <row r="486" spans="1:7">
      <c r="A486" s="4">
        <v>42706</v>
      </c>
      <c r="B486">
        <v>-0.36059999999999998</v>
      </c>
      <c r="C486" s="6">
        <f>AZ[[#This Row],[Variaz]]/100</f>
        <v>-3.6059999999999998E-3</v>
      </c>
      <c r="D486" s="10">
        <f>AUM[[#This Row],[ Etica Azionario ]]</f>
        <v>253211604.84</v>
      </c>
      <c r="E486" s="10">
        <f>D485*AZ[[#This Row],[Variazione percentuale]]</f>
        <v>-918180.09563087998</v>
      </c>
      <c r="F486" s="11">
        <f>AZ[[#This Row],[AUM]]-D485</f>
        <v>-1414045.6400000155</v>
      </c>
      <c r="G486" s="11">
        <f>AZ[[#This Row],[∆ AUM]]-AZ[[#This Row],[effetto mercato]]</f>
        <v>-495865.54436913552</v>
      </c>
    </row>
    <row r="487" spans="1:7">
      <c r="A487" s="4">
        <v>42709</v>
      </c>
      <c r="B487">
        <v>0.29609999999999997</v>
      </c>
      <c r="C487" s="6">
        <f>AZ[[#This Row],[Variaz]]/100</f>
        <v>2.9609999999999997E-3</v>
      </c>
      <c r="D487" s="10">
        <f>AUM[[#This Row],[ Etica Azionario ]]</f>
        <v>253979802.31999999</v>
      </c>
      <c r="E487" s="10">
        <f>D486*AZ[[#This Row],[Variazione percentuale]]</f>
        <v>749759.56193123991</v>
      </c>
      <c r="F487" s="11">
        <f>AZ[[#This Row],[AUM]]-D486</f>
        <v>768197.47999998927</v>
      </c>
      <c r="G487" s="11">
        <f>AZ[[#This Row],[∆ AUM]]-AZ[[#This Row],[effetto mercato]]</f>
        <v>18437.918068749364</v>
      </c>
    </row>
    <row r="488" spans="1:7">
      <c r="A488" s="4">
        <v>42710</v>
      </c>
      <c r="B488">
        <v>0.61240000000000006</v>
      </c>
      <c r="C488" s="6">
        <f>AZ[[#This Row],[Variaz]]/100</f>
        <v>6.124000000000001E-3</v>
      </c>
      <c r="D488" s="10">
        <f>AUM[[#This Row],[ Etica Azionario ]]</f>
        <v>255398320.01999998</v>
      </c>
      <c r="E488" s="10">
        <f>D487*AZ[[#This Row],[Variazione percentuale]]</f>
        <v>1555372.3094076803</v>
      </c>
      <c r="F488" s="11">
        <f>AZ[[#This Row],[AUM]]-D487</f>
        <v>1418517.6999999881</v>
      </c>
      <c r="G488" s="11">
        <f>AZ[[#This Row],[∆ AUM]]-AZ[[#This Row],[effetto mercato]]</f>
        <v>-136854.60940769222</v>
      </c>
    </row>
    <row r="489" spans="1:7">
      <c r="A489" s="4">
        <v>42711</v>
      </c>
      <c r="B489">
        <v>0.83689999999999998</v>
      </c>
      <c r="C489" s="6">
        <f>AZ[[#This Row],[Variaz]]/100</f>
        <v>8.3689999999999997E-3</v>
      </c>
      <c r="D489" s="10">
        <f>AUM[[#This Row],[ Etica Azionario ]]</f>
        <v>257779406.11000001</v>
      </c>
      <c r="E489" s="10">
        <f>D488*AZ[[#This Row],[Variazione percentuale]]</f>
        <v>2137428.5402473798</v>
      </c>
      <c r="F489" s="11">
        <f>AZ[[#This Row],[AUM]]-D488</f>
        <v>2381086.0900000334</v>
      </c>
      <c r="G489" s="11">
        <f>AZ[[#This Row],[∆ AUM]]-AZ[[#This Row],[effetto mercato]]</f>
        <v>243657.54975265358</v>
      </c>
    </row>
    <row r="490" spans="1:7">
      <c r="A490" s="4">
        <v>42713</v>
      </c>
      <c r="B490">
        <v>2.2957999999999998</v>
      </c>
      <c r="C490" s="6">
        <f>AZ[[#This Row],[Variaz]]/100</f>
        <v>2.2957999999999999E-2</v>
      </c>
      <c r="D490" s="10">
        <f>AUM[[#This Row],[ Etica Azionario ]]</f>
        <v>263539491.81999999</v>
      </c>
      <c r="E490" s="10">
        <f>D489*AZ[[#This Row],[Variazione percentuale]]</f>
        <v>5918099.6054733805</v>
      </c>
      <c r="F490" s="11">
        <f>AZ[[#This Row],[AUM]]-D489</f>
        <v>5760085.7099999785</v>
      </c>
      <c r="G490" s="11">
        <f>AZ[[#This Row],[∆ AUM]]-AZ[[#This Row],[effetto mercato]]</f>
        <v>-158013.89547340199</v>
      </c>
    </row>
    <row r="491" spans="1:7">
      <c r="A491" s="4">
        <v>42716</v>
      </c>
      <c r="B491">
        <v>-0.65329999999999999</v>
      </c>
      <c r="C491" s="6">
        <f>AZ[[#This Row],[Variaz]]/100</f>
        <v>-6.5329999999999997E-3</v>
      </c>
      <c r="D491" s="10">
        <f>AUM[[#This Row],[ Etica Azionario ]]</f>
        <v>261862543.25</v>
      </c>
      <c r="E491" s="10">
        <f>D490*AZ[[#This Row],[Variazione percentuale]]</f>
        <v>-1721703.5000600598</v>
      </c>
      <c r="F491" s="11">
        <f>AZ[[#This Row],[AUM]]-D490</f>
        <v>-1676948.5699999928</v>
      </c>
      <c r="G491" s="11">
        <f>AZ[[#This Row],[∆ AUM]]-AZ[[#This Row],[effetto mercato]]</f>
        <v>44754.930060066981</v>
      </c>
    </row>
    <row r="492" spans="1:7">
      <c r="A492" s="4">
        <v>42717</v>
      </c>
      <c r="B492">
        <v>0.37119999999999997</v>
      </c>
      <c r="C492" s="6">
        <f>AZ[[#This Row],[Variaz]]/100</f>
        <v>3.7119999999999996E-3</v>
      </c>
      <c r="D492" s="10">
        <f>AUM[[#This Row],[ Etica Azionario ]]</f>
        <v>263423932.34999999</v>
      </c>
      <c r="E492" s="10">
        <f>D491*AZ[[#This Row],[Variazione percentuale]]</f>
        <v>972033.76054399984</v>
      </c>
      <c r="F492" s="11">
        <f>AZ[[#This Row],[AUM]]-D491</f>
        <v>1561389.099999994</v>
      </c>
      <c r="G492" s="11">
        <f>AZ[[#This Row],[∆ AUM]]-AZ[[#This Row],[effetto mercato]]</f>
        <v>589355.3394559942</v>
      </c>
    </row>
    <row r="493" spans="1:7">
      <c r="A493" s="4">
        <v>42718</v>
      </c>
      <c r="B493">
        <v>-0.62339999999999995</v>
      </c>
      <c r="C493" s="6">
        <f>AZ[[#This Row],[Variaz]]/100</f>
        <v>-6.234E-3</v>
      </c>
      <c r="D493" s="10">
        <f>AUM[[#This Row],[ Etica Azionario ]]</f>
        <v>261964872.81</v>
      </c>
      <c r="E493" s="10">
        <f>D492*AZ[[#This Row],[Variazione percentuale]]</f>
        <v>-1642184.7942698998</v>
      </c>
      <c r="F493" s="11">
        <f>AZ[[#This Row],[AUM]]-D492</f>
        <v>-1459059.5399999917</v>
      </c>
      <c r="G493" s="11">
        <f>AZ[[#This Row],[∆ AUM]]-AZ[[#This Row],[effetto mercato]]</f>
        <v>183125.25426990818</v>
      </c>
    </row>
    <row r="494" spans="1:7">
      <c r="A494" s="4">
        <v>42719</v>
      </c>
      <c r="B494">
        <v>1.0314000000000001</v>
      </c>
      <c r="C494" s="6">
        <f>AZ[[#This Row],[Variaz]]/100</f>
        <v>1.0314E-2</v>
      </c>
      <c r="D494" s="10">
        <f>AUM[[#This Row],[ Etica Azionario ]]</f>
        <v>264877666.56</v>
      </c>
      <c r="E494" s="10">
        <f>D493*AZ[[#This Row],[Variazione percentuale]]</f>
        <v>2701905.6981623401</v>
      </c>
      <c r="F494" s="11">
        <f>AZ[[#This Row],[AUM]]-D493</f>
        <v>2912793.75</v>
      </c>
      <c r="G494" s="11">
        <f>AZ[[#This Row],[∆ AUM]]-AZ[[#This Row],[effetto mercato]]</f>
        <v>210888.05183765991</v>
      </c>
    </row>
    <row r="495" spans="1:7">
      <c r="A495" s="4">
        <v>42720</v>
      </c>
      <c r="B495">
        <v>-0.1158</v>
      </c>
      <c r="C495" s="6">
        <f>AZ[[#This Row],[Variaz]]/100</f>
        <v>-1.158E-3</v>
      </c>
      <c r="D495" s="10">
        <f>AUM[[#This Row],[ Etica Azionario ]]</f>
        <v>264657917.43000001</v>
      </c>
      <c r="E495" s="10">
        <f>D494*AZ[[#This Row],[Variazione percentuale]]</f>
        <v>-306728.33787648001</v>
      </c>
      <c r="F495" s="11">
        <f>AZ[[#This Row],[AUM]]-D494</f>
        <v>-219749.12999999523</v>
      </c>
      <c r="G495" s="11">
        <f>AZ[[#This Row],[∆ AUM]]-AZ[[#This Row],[effetto mercato]]</f>
        <v>86979.207876484783</v>
      </c>
    </row>
    <row r="496" spans="1:7">
      <c r="A496" s="4">
        <v>42723</v>
      </c>
      <c r="B496">
        <v>0.158</v>
      </c>
      <c r="C496" s="6">
        <f>AZ[[#This Row],[Variaz]]/100</f>
        <v>1.58E-3</v>
      </c>
      <c r="D496" s="10">
        <f>AUM[[#This Row],[ Etica Azionario ]]</f>
        <v>265458465.75</v>
      </c>
      <c r="E496" s="10">
        <f>D495*AZ[[#This Row],[Variazione percentuale]]</f>
        <v>418159.50953939999</v>
      </c>
      <c r="F496" s="11">
        <f>AZ[[#This Row],[AUM]]-D495</f>
        <v>800548.31999999285</v>
      </c>
      <c r="G496" s="11">
        <f>AZ[[#This Row],[∆ AUM]]-AZ[[#This Row],[effetto mercato]]</f>
        <v>382388.81046059285</v>
      </c>
    </row>
    <row r="497" spans="1:7">
      <c r="A497" s="4">
        <v>42724</v>
      </c>
      <c r="B497">
        <v>0.53649999999999998</v>
      </c>
      <c r="C497" s="6">
        <f>AZ[[#This Row],[Variaz]]/100</f>
        <v>5.365E-3</v>
      </c>
      <c r="D497" s="10">
        <f>AUM[[#This Row],[ Etica Azionario ]]</f>
        <v>267189478.03</v>
      </c>
      <c r="E497" s="10">
        <f>D496*AZ[[#This Row],[Variazione percentuale]]</f>
        <v>1424184.6687487499</v>
      </c>
      <c r="F497" s="11">
        <f>AZ[[#This Row],[AUM]]-D496</f>
        <v>1731012.2800000012</v>
      </c>
      <c r="G497" s="11">
        <f>AZ[[#This Row],[∆ AUM]]-AZ[[#This Row],[effetto mercato]]</f>
        <v>306827.61125125131</v>
      </c>
    </row>
    <row r="498" spans="1:7">
      <c r="A498" s="4">
        <v>42725</v>
      </c>
      <c r="B498">
        <v>-0.35580000000000001</v>
      </c>
      <c r="C498" s="6">
        <f>AZ[[#This Row],[Variaz]]/100</f>
        <v>-3.558E-3</v>
      </c>
      <c r="D498" s="10">
        <f>AUM[[#This Row],[ Etica Azionario ]]</f>
        <v>266012983.76999998</v>
      </c>
      <c r="E498" s="10">
        <f>D497*AZ[[#This Row],[Variazione percentuale]]</f>
        <v>-950660.16283073998</v>
      </c>
      <c r="F498" s="11">
        <f>AZ[[#This Row],[AUM]]-D497</f>
        <v>-1176494.2600000203</v>
      </c>
      <c r="G498" s="11">
        <f>AZ[[#This Row],[∆ AUM]]-AZ[[#This Row],[effetto mercato]]</f>
        <v>-225834.09716928029</v>
      </c>
    </row>
    <row r="499" spans="1:7">
      <c r="A499" s="4">
        <v>42726</v>
      </c>
      <c r="B499">
        <v>-0.29399999999999998</v>
      </c>
      <c r="C499" s="6">
        <f>AZ[[#This Row],[Variaz]]/100</f>
        <v>-2.9399999999999999E-3</v>
      </c>
      <c r="D499" s="10">
        <f>AUM[[#This Row],[ Etica Azionario ]]</f>
        <v>265215262.14000002</v>
      </c>
      <c r="E499" s="10">
        <f>D498*AZ[[#This Row],[Variazione percentuale]]</f>
        <v>-782078.17228379997</v>
      </c>
      <c r="F499" s="11">
        <f>AZ[[#This Row],[AUM]]-D498</f>
        <v>-797721.62999996543</v>
      </c>
      <c r="G499" s="11">
        <f>AZ[[#This Row],[∆ AUM]]-AZ[[#This Row],[effetto mercato]]</f>
        <v>-15643.45771616546</v>
      </c>
    </row>
    <row r="500" spans="1:7">
      <c r="A500" s="4">
        <v>42727</v>
      </c>
      <c r="B500">
        <v>0.2422</v>
      </c>
      <c r="C500" s="6">
        <f>AZ[[#This Row],[Variaz]]/100</f>
        <v>2.4220000000000001E-3</v>
      </c>
      <c r="D500" s="10">
        <f>AUM[[#This Row],[ Etica Azionario ]]</f>
        <v>265690264.73000002</v>
      </c>
      <c r="E500" s="10">
        <f>D499*AZ[[#This Row],[Variazione percentuale]]</f>
        <v>642351.36490308004</v>
      </c>
      <c r="F500" s="11">
        <f>AZ[[#This Row],[AUM]]-D499</f>
        <v>475002.59000000358</v>
      </c>
      <c r="G500" s="11">
        <f>AZ[[#This Row],[∆ AUM]]-AZ[[#This Row],[effetto mercato]]</f>
        <v>-167348.77490307647</v>
      </c>
    </row>
    <row r="501" spans="1:7">
      <c r="A501" s="4">
        <v>42731</v>
      </c>
      <c r="B501">
        <v>3.15E-2</v>
      </c>
      <c r="C501" s="6">
        <f>AZ[[#This Row],[Variaz]]/100</f>
        <v>3.1500000000000001E-4</v>
      </c>
      <c r="D501" s="10">
        <f>AUM[[#This Row],[ Etica Azionario ]]</f>
        <v>265712081.85000002</v>
      </c>
      <c r="E501" s="10">
        <f>D500*AZ[[#This Row],[Variazione percentuale]]</f>
        <v>83692.433389950005</v>
      </c>
      <c r="F501" s="11">
        <f>AZ[[#This Row],[AUM]]-D500</f>
        <v>21817.120000004768</v>
      </c>
      <c r="G501" s="11">
        <f>AZ[[#This Row],[∆ AUM]]-AZ[[#This Row],[effetto mercato]]</f>
        <v>-61875.313389945237</v>
      </c>
    </row>
    <row r="502" spans="1:7">
      <c r="A502" s="4">
        <v>42732</v>
      </c>
      <c r="B502">
        <v>-1.0500000000000001E-2</v>
      </c>
      <c r="C502" s="6">
        <f>AZ[[#This Row],[Variaz]]/100</f>
        <v>-1.05E-4</v>
      </c>
      <c r="D502" s="10">
        <f>AUM[[#This Row],[ Etica Azionario ]]</f>
        <v>265683365.97</v>
      </c>
      <c r="E502" s="10">
        <f>D501*AZ[[#This Row],[Variazione percentuale]]</f>
        <v>-27899.768594250003</v>
      </c>
      <c r="F502" s="11">
        <f>AZ[[#This Row],[AUM]]-D501</f>
        <v>-28715.880000025034</v>
      </c>
      <c r="G502" s="11">
        <f>AZ[[#This Row],[∆ AUM]]-AZ[[#This Row],[effetto mercato]]</f>
        <v>-816.11140577503102</v>
      </c>
    </row>
    <row r="503" spans="1:7">
      <c r="A503" s="4">
        <v>42733</v>
      </c>
      <c r="B503">
        <v>-0.4622</v>
      </c>
      <c r="C503" s="6">
        <f>AZ[[#This Row],[Variaz]]/100</f>
        <v>-4.6220000000000002E-3</v>
      </c>
      <c r="D503" s="10">
        <f>AUM[[#This Row],[ Etica Azionario ]]</f>
        <v>264603483.09999996</v>
      </c>
      <c r="E503" s="10">
        <f>D502*AZ[[#This Row],[Variazione percentuale]]</f>
        <v>-1227988.5175133401</v>
      </c>
      <c r="F503" s="11">
        <f>AZ[[#This Row],[AUM]]-D502</f>
        <v>-1079882.8700000346</v>
      </c>
      <c r="G503" s="11">
        <f>AZ[[#This Row],[∆ AUM]]-AZ[[#This Row],[effetto mercato]]</f>
        <v>148105.64751330554</v>
      </c>
    </row>
    <row r="504" spans="1:7">
      <c r="A504" s="4">
        <v>42734</v>
      </c>
      <c r="B504">
        <v>-0.4854</v>
      </c>
      <c r="C504" s="6">
        <f>AZ[[#This Row],[Variaz]]/100</f>
        <v>-4.8539999999999998E-3</v>
      </c>
      <c r="D504" s="10">
        <f>AUM[[#This Row],[ Etica Azionario ]]</f>
        <v>263275652.78999999</v>
      </c>
      <c r="E504" s="10">
        <f>D503*AZ[[#This Row],[Variazione percentuale]]</f>
        <v>-1284385.3069673998</v>
      </c>
      <c r="F504" s="11">
        <f>AZ[[#This Row],[AUM]]-D503</f>
        <v>-1327830.3099999726</v>
      </c>
      <c r="G504" s="11">
        <f>AZ[[#This Row],[∆ AUM]]-AZ[[#This Row],[effetto mercato]]</f>
        <v>-43445.0030325728</v>
      </c>
    </row>
    <row r="505" spans="1:7">
      <c r="A505" s="4">
        <v>42737</v>
      </c>
      <c r="B505">
        <v>0.37119999999999997</v>
      </c>
      <c r="C505" s="6">
        <f>AZ[[#This Row],[Variaz]]/100</f>
        <v>3.7119999999999996E-3</v>
      </c>
      <c r="D505" s="10">
        <f>AUM[[#This Row],[ Etica Azionario ]]</f>
        <v>264330495.87</v>
      </c>
      <c r="E505" s="10">
        <f>D504*AZ[[#This Row],[Variazione percentuale]]</f>
        <v>977279.22315647989</v>
      </c>
      <c r="F505" s="11">
        <f>AZ[[#This Row],[AUM]]-D504</f>
        <v>1054843.0800000131</v>
      </c>
      <c r="G505" s="11">
        <f>AZ[[#This Row],[∆ AUM]]-AZ[[#This Row],[effetto mercato]]</f>
        <v>77563.856843533227</v>
      </c>
    </row>
    <row r="506" spans="1:7">
      <c r="A506" s="4">
        <v>42738</v>
      </c>
      <c r="B506">
        <v>0.87690000000000001</v>
      </c>
      <c r="C506" s="6">
        <f>AZ[[#This Row],[Variaz]]/100</f>
        <v>8.7690000000000008E-3</v>
      </c>
      <c r="D506" s="10">
        <f>AUM[[#This Row],[ Etica Azionario ]]</f>
        <v>269866594.74000001</v>
      </c>
      <c r="E506" s="10">
        <f>D505*AZ[[#This Row],[Variazione percentuale]]</f>
        <v>2317914.1182840304</v>
      </c>
      <c r="F506" s="11">
        <f>AZ[[#This Row],[AUM]]-D505</f>
        <v>5536098.8700000048</v>
      </c>
      <c r="G506" s="11">
        <f>AZ[[#This Row],[∆ AUM]]-AZ[[#This Row],[effetto mercato]]</f>
        <v>3218184.7517159744</v>
      </c>
    </row>
    <row r="507" spans="1:7">
      <c r="A507" s="4">
        <v>42739</v>
      </c>
      <c r="B507">
        <v>0.20949999999999999</v>
      </c>
      <c r="C507" s="6">
        <f>AZ[[#This Row],[Variaz]]/100</f>
        <v>2.0950000000000001E-3</v>
      </c>
      <c r="D507" s="10">
        <f>AUM[[#This Row],[ Etica Azionario ]]</f>
        <v>270902742.07999998</v>
      </c>
      <c r="E507" s="10">
        <f>D506*AZ[[#This Row],[Variazione percentuale]]</f>
        <v>565370.51598030003</v>
      </c>
      <c r="F507" s="11">
        <f>AZ[[#This Row],[AUM]]-D506</f>
        <v>1036147.3399999738</v>
      </c>
      <c r="G507" s="11">
        <f>AZ[[#This Row],[∆ AUM]]-AZ[[#This Row],[effetto mercato]]</f>
        <v>470776.82401967375</v>
      </c>
    </row>
    <row r="508" spans="1:7">
      <c r="A508" s="4">
        <v>42740</v>
      </c>
      <c r="B508">
        <v>-0.41810000000000003</v>
      </c>
      <c r="C508" s="6">
        <f>AZ[[#This Row],[Variaz]]/100</f>
        <v>-4.1810000000000007E-3</v>
      </c>
      <c r="D508" s="10">
        <f>AUM[[#This Row],[ Etica Azionario ]]</f>
        <v>270177811.02999997</v>
      </c>
      <c r="E508" s="10">
        <f>D507*AZ[[#This Row],[Variazione percentuale]]</f>
        <v>-1132644.3646364801</v>
      </c>
      <c r="F508" s="11">
        <f>AZ[[#This Row],[AUM]]-D507</f>
        <v>-724931.05000001192</v>
      </c>
      <c r="G508" s="11">
        <f>AZ[[#This Row],[∆ AUM]]-AZ[[#This Row],[effetto mercato]]</f>
        <v>407713.31463646819</v>
      </c>
    </row>
    <row r="509" spans="1:7">
      <c r="A509" s="4">
        <v>42744</v>
      </c>
      <c r="B509">
        <v>-0.19939999999999999</v>
      </c>
      <c r="C509" s="6">
        <f>AZ[[#This Row],[Variaz]]/100</f>
        <v>-1.9940000000000001E-3</v>
      </c>
      <c r="D509" s="10">
        <f>AUM[[#This Row],[ Etica Azionario ]]</f>
        <v>270043161.19999999</v>
      </c>
      <c r="E509" s="10">
        <f>D508*AZ[[#This Row],[Variazione percentuale]]</f>
        <v>-538734.55519381992</v>
      </c>
      <c r="F509" s="11">
        <f>AZ[[#This Row],[AUM]]-D508</f>
        <v>-134649.82999998331</v>
      </c>
      <c r="G509" s="11">
        <f>AZ[[#This Row],[∆ AUM]]-AZ[[#This Row],[effetto mercato]]</f>
        <v>404084.72519383661</v>
      </c>
    </row>
    <row r="510" spans="1:7">
      <c r="A510" s="4">
        <v>42745</v>
      </c>
      <c r="B510">
        <v>0.1052</v>
      </c>
      <c r="C510" s="6">
        <f>AZ[[#This Row],[Variaz]]/100</f>
        <v>1.052E-3</v>
      </c>
      <c r="D510" s="10">
        <f>AUM[[#This Row],[ Etica Azionario ]]</f>
        <v>270717797.74000001</v>
      </c>
      <c r="E510" s="10">
        <f>D509*AZ[[#This Row],[Variazione percentuale]]</f>
        <v>284085.40558239998</v>
      </c>
      <c r="F510" s="11">
        <f>AZ[[#This Row],[AUM]]-D509</f>
        <v>674636.54000002146</v>
      </c>
      <c r="G510" s="11">
        <f>AZ[[#This Row],[∆ AUM]]-AZ[[#This Row],[effetto mercato]]</f>
        <v>390551.13441762148</v>
      </c>
    </row>
    <row r="511" spans="1:7">
      <c r="A511" s="4">
        <v>42746</v>
      </c>
      <c r="B511">
        <v>0.66180000000000005</v>
      </c>
      <c r="C511" s="6">
        <f>AZ[[#This Row],[Variaz]]/100</f>
        <v>6.6180000000000006E-3</v>
      </c>
      <c r="D511" s="10">
        <f>AUM[[#This Row],[ Etica Azionario ]]</f>
        <v>272604679.42000002</v>
      </c>
      <c r="E511" s="10">
        <f>D510*AZ[[#This Row],[Variazione percentuale]]</f>
        <v>1791610.3854433203</v>
      </c>
      <c r="F511" s="11">
        <f>AZ[[#This Row],[AUM]]-D510</f>
        <v>1886881.6800000072</v>
      </c>
      <c r="G511" s="11">
        <f>AZ[[#This Row],[∆ AUM]]-AZ[[#This Row],[effetto mercato]]</f>
        <v>95271.294556686888</v>
      </c>
    </row>
    <row r="512" spans="1:7">
      <c r="A512" s="4">
        <v>42747</v>
      </c>
      <c r="B512">
        <v>-1.0958000000000001</v>
      </c>
      <c r="C512" s="6">
        <f>AZ[[#This Row],[Variaz]]/100</f>
        <v>-1.0958000000000001E-2</v>
      </c>
      <c r="D512" s="10">
        <f>AUM[[#This Row],[ Etica Azionario ]]</f>
        <v>269849311.73000002</v>
      </c>
      <c r="E512" s="10">
        <f>D511*AZ[[#This Row],[Variazione percentuale]]</f>
        <v>-2987202.0770843602</v>
      </c>
      <c r="F512" s="11">
        <f>AZ[[#This Row],[AUM]]-D511</f>
        <v>-2755367.6899999976</v>
      </c>
      <c r="G512" s="11">
        <f>AZ[[#This Row],[∆ AUM]]-AZ[[#This Row],[effetto mercato]]</f>
        <v>231834.38708436256</v>
      </c>
    </row>
    <row r="513" spans="1:7">
      <c r="A513" s="4">
        <v>42748</v>
      </c>
      <c r="B513">
        <v>0.55920000000000003</v>
      </c>
      <c r="C513" s="6">
        <f>AZ[[#This Row],[Variaz]]/100</f>
        <v>5.5920000000000006E-3</v>
      </c>
      <c r="D513" s="10">
        <f>AUM[[#This Row],[ Etica Azionario ]]</f>
        <v>271560032.81999999</v>
      </c>
      <c r="E513" s="10">
        <f>D512*AZ[[#This Row],[Variazione percentuale]]</f>
        <v>1508997.3511941603</v>
      </c>
      <c r="F513" s="11">
        <f>AZ[[#This Row],[AUM]]-D512</f>
        <v>1710721.0899999738</v>
      </c>
      <c r="G513" s="11">
        <f>AZ[[#This Row],[∆ AUM]]-AZ[[#This Row],[effetto mercato]]</f>
        <v>201723.73880581348</v>
      </c>
    </row>
    <row r="514" spans="1:7">
      <c r="A514" s="4">
        <v>42751</v>
      </c>
      <c r="B514">
        <v>-0.19939999999999999</v>
      </c>
      <c r="C514" s="6">
        <f>AZ[[#This Row],[Variaz]]/100</f>
        <v>-1.9940000000000001E-3</v>
      </c>
      <c r="D514" s="10">
        <f>AUM[[#This Row],[ Etica Azionario ]]</f>
        <v>271290220.53999996</v>
      </c>
      <c r="E514" s="10">
        <f>D513*AZ[[#This Row],[Variazione percentuale]]</f>
        <v>-541490.70544308005</v>
      </c>
      <c r="F514" s="11">
        <f>AZ[[#This Row],[AUM]]-D513</f>
        <v>-269812.28000003099</v>
      </c>
      <c r="G514" s="11">
        <f>AZ[[#This Row],[∆ AUM]]-AZ[[#This Row],[effetto mercato]]</f>
        <v>271678.42544304905</v>
      </c>
    </row>
    <row r="515" spans="1:7">
      <c r="A515" s="4">
        <v>42752</v>
      </c>
      <c r="B515">
        <v>-0.71499999999999997</v>
      </c>
      <c r="C515" s="6">
        <f>AZ[[#This Row],[Variaz]]/100</f>
        <v>-7.1500000000000001E-3</v>
      </c>
      <c r="D515" s="10">
        <f>AUM[[#This Row],[ Etica Azionario ]]</f>
        <v>257896665.74000001</v>
      </c>
      <c r="E515" s="10">
        <f>D514*AZ[[#This Row],[Variazione percentuale]]</f>
        <v>-1939725.0768609997</v>
      </c>
      <c r="F515" s="11">
        <f>AZ[[#This Row],[AUM]]-D514</f>
        <v>-13393554.799999952</v>
      </c>
      <c r="G515" s="11">
        <f>AZ[[#This Row],[∆ AUM]]-AZ[[#This Row],[effetto mercato]]</f>
        <v>-11453829.723138953</v>
      </c>
    </row>
    <row r="516" spans="1:7">
      <c r="A516" s="4">
        <v>42753</v>
      </c>
      <c r="B516">
        <v>3.1800000000000002E-2</v>
      </c>
      <c r="C516" s="6">
        <f>AZ[[#This Row],[Variaz]]/100</f>
        <v>3.1800000000000003E-4</v>
      </c>
      <c r="D516" s="10">
        <f>AUM[[#This Row],[ Etica Azionario ]]</f>
        <v>258098021.31999999</v>
      </c>
      <c r="E516" s="10">
        <f>D515*AZ[[#This Row],[Variazione percentuale]]</f>
        <v>82011.139705320005</v>
      </c>
      <c r="F516" s="11">
        <f>AZ[[#This Row],[AUM]]-D515</f>
        <v>201355.57999998331</v>
      </c>
      <c r="G516" s="11">
        <f>AZ[[#This Row],[∆ AUM]]-AZ[[#This Row],[effetto mercato]]</f>
        <v>119344.44029466331</v>
      </c>
    </row>
    <row r="517" spans="1:7">
      <c r="A517" s="4">
        <v>42754</v>
      </c>
      <c r="B517">
        <v>0.49759999999999999</v>
      </c>
      <c r="C517" s="6">
        <f>AZ[[#This Row],[Variaz]]/100</f>
        <v>4.9759999999999995E-3</v>
      </c>
      <c r="D517" s="10">
        <f>AUM[[#This Row],[ Etica Azionario ]]</f>
        <v>259468466.44999999</v>
      </c>
      <c r="E517" s="10">
        <f>D516*AZ[[#This Row],[Variazione percentuale]]</f>
        <v>1284295.7540883198</v>
      </c>
      <c r="F517" s="11">
        <f>AZ[[#This Row],[AUM]]-D516</f>
        <v>1370445.1299999952</v>
      </c>
      <c r="G517" s="11">
        <f>AZ[[#This Row],[∆ AUM]]-AZ[[#This Row],[effetto mercato]]</f>
        <v>86149.375911675394</v>
      </c>
    </row>
    <row r="518" spans="1:7">
      <c r="A518" s="4">
        <v>42755</v>
      </c>
      <c r="B518">
        <v>-0.18959999999999999</v>
      </c>
      <c r="C518" s="6">
        <f>AZ[[#This Row],[Variaz]]/100</f>
        <v>-1.8959999999999999E-3</v>
      </c>
      <c r="D518" s="10">
        <f>AUM[[#This Row],[ Etica Azionario ]]</f>
        <v>259161512.63</v>
      </c>
      <c r="E518" s="10">
        <f>D517*AZ[[#This Row],[Variazione percentuale]]</f>
        <v>-491952.21238919994</v>
      </c>
      <c r="F518" s="11">
        <f>AZ[[#This Row],[AUM]]-D517</f>
        <v>-306953.81999999285</v>
      </c>
      <c r="G518" s="11">
        <f>AZ[[#This Row],[∆ AUM]]-AZ[[#This Row],[effetto mercato]]</f>
        <v>184998.39238920709</v>
      </c>
    </row>
    <row r="519" spans="1:7">
      <c r="A519" s="4">
        <v>42758</v>
      </c>
      <c r="B519">
        <v>-0.48549999999999999</v>
      </c>
      <c r="C519" s="6">
        <f>AZ[[#This Row],[Variaz]]/100</f>
        <v>-4.8549999999999999E-3</v>
      </c>
      <c r="D519" s="10">
        <f>AUM[[#This Row],[ Etica Azionario ]]</f>
        <v>257992473.97</v>
      </c>
      <c r="E519" s="10">
        <f>D518*AZ[[#This Row],[Variazione percentuale]]</f>
        <v>-1258229.1438186499</v>
      </c>
      <c r="F519" s="11">
        <f>AZ[[#This Row],[AUM]]-D518</f>
        <v>-1169038.6599999964</v>
      </c>
      <c r="G519" s="11">
        <f>AZ[[#This Row],[∆ AUM]]-AZ[[#This Row],[effetto mercato]]</f>
        <v>89190.483818653505</v>
      </c>
    </row>
    <row r="520" spans="1:7">
      <c r="A520" s="4">
        <v>42759</v>
      </c>
      <c r="B520">
        <v>0.19089999999999999</v>
      </c>
      <c r="C520" s="6">
        <f>AZ[[#This Row],[Variaz]]/100</f>
        <v>1.9089999999999999E-3</v>
      </c>
      <c r="D520" s="10">
        <f>AUM[[#This Row],[ Etica Azionario ]]</f>
        <v>258665978.81</v>
      </c>
      <c r="E520" s="10">
        <f>D519*AZ[[#This Row],[Variazione percentuale]]</f>
        <v>492507.63280872995</v>
      </c>
      <c r="F520" s="11">
        <f>AZ[[#This Row],[AUM]]-D519</f>
        <v>673504.84000000358</v>
      </c>
      <c r="G520" s="11">
        <f>AZ[[#This Row],[∆ AUM]]-AZ[[#This Row],[effetto mercato]]</f>
        <v>180997.20719127363</v>
      </c>
    </row>
    <row r="521" spans="1:7">
      <c r="A521" s="4">
        <v>42760</v>
      </c>
      <c r="B521">
        <v>0.51870000000000005</v>
      </c>
      <c r="C521" s="6">
        <f>AZ[[#This Row],[Variaz]]/100</f>
        <v>5.1870000000000006E-3</v>
      </c>
      <c r="D521" s="10">
        <f>AUM[[#This Row],[ Etica Azionario ]]</f>
        <v>260079230.15000001</v>
      </c>
      <c r="E521" s="10">
        <f>D520*AZ[[#This Row],[Variazione percentuale]]</f>
        <v>1341700.4320874701</v>
      </c>
      <c r="F521" s="11">
        <f>AZ[[#This Row],[AUM]]-D520</f>
        <v>1413251.3400000036</v>
      </c>
      <c r="G521" s="11">
        <f>AZ[[#This Row],[∆ AUM]]-AZ[[#This Row],[effetto mercato]]</f>
        <v>71550.907912533497</v>
      </c>
    </row>
    <row r="522" spans="1:7">
      <c r="A522" s="4">
        <v>42761</v>
      </c>
      <c r="B522">
        <v>0.2949</v>
      </c>
      <c r="C522" s="6">
        <f>AZ[[#This Row],[Variaz]]/100</f>
        <v>2.9489999999999998E-3</v>
      </c>
      <c r="D522" s="10">
        <f>AUM[[#This Row],[ Etica Azionario ]]</f>
        <v>261012511.34</v>
      </c>
      <c r="E522" s="10">
        <f>D521*AZ[[#This Row],[Variazione percentuale]]</f>
        <v>766973.64971234999</v>
      </c>
      <c r="F522" s="11">
        <f>AZ[[#This Row],[AUM]]-D521</f>
        <v>933281.18999999762</v>
      </c>
      <c r="G522" s="11">
        <f>AZ[[#This Row],[∆ AUM]]-AZ[[#This Row],[effetto mercato]]</f>
        <v>166307.54028764763</v>
      </c>
    </row>
    <row r="523" spans="1:7">
      <c r="A523" s="4">
        <v>42762</v>
      </c>
      <c r="B523">
        <v>-0.26250000000000001</v>
      </c>
      <c r="C523" s="6">
        <f>AZ[[#This Row],[Variaz]]/100</f>
        <v>-2.6250000000000002E-3</v>
      </c>
      <c r="D523" s="10">
        <f>AUM[[#This Row],[ Etica Azionario ]]</f>
        <v>260475523.84</v>
      </c>
      <c r="E523" s="10">
        <f>D522*AZ[[#This Row],[Variazione percentuale]]</f>
        <v>-685157.8422675</v>
      </c>
      <c r="F523" s="11">
        <f>AZ[[#This Row],[AUM]]-D522</f>
        <v>-536987.5</v>
      </c>
      <c r="G523" s="11">
        <f>AZ[[#This Row],[∆ AUM]]-AZ[[#This Row],[effetto mercato]]</f>
        <v>148170.3422675</v>
      </c>
    </row>
    <row r="524" spans="1:7">
      <c r="A524" s="4">
        <v>42765</v>
      </c>
      <c r="B524">
        <v>-0.56850000000000001</v>
      </c>
      <c r="C524" s="6">
        <f>AZ[[#This Row],[Variaz]]/100</f>
        <v>-5.6849999999999999E-3</v>
      </c>
      <c r="D524" s="10">
        <f>AUM[[#This Row],[ Etica Azionario ]]</f>
        <v>259032067.56999999</v>
      </c>
      <c r="E524" s="10">
        <f>D523*AZ[[#This Row],[Variazione percentuale]]</f>
        <v>-1480803.3530304001</v>
      </c>
      <c r="F524" s="11">
        <f>AZ[[#This Row],[AUM]]-D523</f>
        <v>-1443456.2700000107</v>
      </c>
      <c r="G524" s="11">
        <f>AZ[[#This Row],[∆ AUM]]-AZ[[#This Row],[effetto mercato]]</f>
        <v>37347.083030389389</v>
      </c>
    </row>
    <row r="525" spans="1:7">
      <c r="A525" s="4">
        <v>42766</v>
      </c>
      <c r="B525">
        <v>-0.93169999999999997</v>
      </c>
      <c r="C525" s="6">
        <f>AZ[[#This Row],[Variaz]]/100</f>
        <v>-9.3169999999999989E-3</v>
      </c>
      <c r="D525" s="10">
        <f>AUM[[#This Row],[ Etica Azionario ]]</f>
        <v>256877299.32999998</v>
      </c>
      <c r="E525" s="10">
        <f>D524*AZ[[#This Row],[Variazione percentuale]]</f>
        <v>-2413401.7735496894</v>
      </c>
      <c r="F525" s="11">
        <f>AZ[[#This Row],[AUM]]-D524</f>
        <v>-2154768.2400000095</v>
      </c>
      <c r="G525" s="11">
        <f>AZ[[#This Row],[∆ AUM]]-AZ[[#This Row],[effetto mercato]]</f>
        <v>258633.53354967991</v>
      </c>
    </row>
    <row r="526" spans="1:7">
      <c r="A526" s="4">
        <v>42767</v>
      </c>
      <c r="B526">
        <v>0.44890000000000002</v>
      </c>
      <c r="C526" s="6">
        <f>AZ[[#This Row],[Variaz]]/100</f>
        <v>4.4889999999999999E-3</v>
      </c>
      <c r="D526" s="10">
        <f>AUM[[#This Row],[ Etica Azionario ]]</f>
        <v>258405694.63</v>
      </c>
      <c r="E526" s="10">
        <f>D525*AZ[[#This Row],[Variazione percentuale]]</f>
        <v>1153122.1966923699</v>
      </c>
      <c r="F526" s="11">
        <f>AZ[[#This Row],[AUM]]-D525</f>
        <v>1528395.3000000119</v>
      </c>
      <c r="G526" s="11">
        <f>AZ[[#This Row],[∆ AUM]]-AZ[[#This Row],[effetto mercato]]</f>
        <v>375273.10330764204</v>
      </c>
    </row>
    <row r="527" spans="1:7">
      <c r="A527" s="4">
        <v>42768</v>
      </c>
      <c r="B527">
        <v>-0.36170000000000002</v>
      </c>
      <c r="C527" s="6">
        <f>AZ[[#This Row],[Variaz]]/100</f>
        <v>-3.6170000000000004E-3</v>
      </c>
      <c r="D527" s="10">
        <f>AUM[[#This Row],[ Etica Azionario ]]</f>
        <v>257129103.84</v>
      </c>
      <c r="E527" s="10">
        <f>D526*AZ[[#This Row],[Variazione percentuale]]</f>
        <v>-934653.39747671015</v>
      </c>
      <c r="F527" s="11">
        <f>AZ[[#This Row],[AUM]]-D526</f>
        <v>-1276590.7899999917</v>
      </c>
      <c r="G527" s="11">
        <f>AZ[[#This Row],[∆ AUM]]-AZ[[#This Row],[effetto mercato]]</f>
        <v>-341937.39252328151</v>
      </c>
    </row>
    <row r="528" spans="1:7">
      <c r="A528" s="4">
        <v>42769</v>
      </c>
      <c r="B528">
        <v>0.4592</v>
      </c>
      <c r="C528" s="6">
        <f>AZ[[#This Row],[Variaz]]/100</f>
        <v>4.5919999999999997E-3</v>
      </c>
      <c r="D528" s="10">
        <f>AUM[[#This Row],[ Etica Azionario ]]</f>
        <v>258913080.72999999</v>
      </c>
      <c r="E528" s="10">
        <f>D527*AZ[[#This Row],[Variazione percentuale]]</f>
        <v>1180736.84483328</v>
      </c>
      <c r="F528" s="11">
        <f>AZ[[#This Row],[AUM]]-D527</f>
        <v>1783976.8899999857</v>
      </c>
      <c r="G528" s="11">
        <f>AZ[[#This Row],[∆ AUM]]-AZ[[#This Row],[effetto mercato]]</f>
        <v>603240.04516670574</v>
      </c>
    </row>
    <row r="529" spans="1:7">
      <c r="A529" s="4">
        <v>42772</v>
      </c>
      <c r="B529">
        <v>-0.41449999999999998</v>
      </c>
      <c r="C529" s="6">
        <f>AZ[[#This Row],[Variaz]]/100</f>
        <v>-4.1449999999999994E-3</v>
      </c>
      <c r="D529" s="10">
        <f>AUM[[#This Row],[ Etica Azionario ]]</f>
        <v>258316551.88999999</v>
      </c>
      <c r="E529" s="10">
        <f>D528*AZ[[#This Row],[Variazione percentuale]]</f>
        <v>-1073194.7196258497</v>
      </c>
      <c r="F529" s="11">
        <f>AZ[[#This Row],[AUM]]-D528</f>
        <v>-596528.84000000358</v>
      </c>
      <c r="G529" s="11">
        <f>AZ[[#This Row],[∆ AUM]]-AZ[[#This Row],[effetto mercato]]</f>
        <v>476665.87962584617</v>
      </c>
    </row>
    <row r="530" spans="1:7">
      <c r="A530" s="4">
        <v>42773</v>
      </c>
      <c r="B530">
        <v>0.52300000000000002</v>
      </c>
      <c r="C530" s="6">
        <f>AZ[[#This Row],[Variaz]]/100</f>
        <v>5.2300000000000003E-3</v>
      </c>
      <c r="D530" s="10">
        <f>AUM[[#This Row],[ Etica Azionario ]]</f>
        <v>259779180.41000003</v>
      </c>
      <c r="E530" s="10">
        <f>D529*AZ[[#This Row],[Variazione percentuale]]</f>
        <v>1350995.5663846999</v>
      </c>
      <c r="F530" s="11">
        <f>AZ[[#This Row],[AUM]]-D529</f>
        <v>1462628.5200000405</v>
      </c>
      <c r="G530" s="11">
        <f>AZ[[#This Row],[∆ AUM]]-AZ[[#This Row],[effetto mercato]]</f>
        <v>111632.95361534064</v>
      </c>
    </row>
    <row r="531" spans="1:7">
      <c r="A531" s="4">
        <v>42774</v>
      </c>
      <c r="B531">
        <v>0.45660000000000001</v>
      </c>
      <c r="C531" s="6">
        <f>AZ[[#This Row],[Variaz]]/100</f>
        <v>4.5659999999999997E-3</v>
      </c>
      <c r="D531" s="10">
        <f>AUM[[#This Row],[ Etica Azionario ]]</f>
        <v>261100433.30000001</v>
      </c>
      <c r="E531" s="10">
        <f>D530*AZ[[#This Row],[Variazione percentuale]]</f>
        <v>1186151.7377520599</v>
      </c>
      <c r="F531" s="11">
        <f>AZ[[#This Row],[AUM]]-D530</f>
        <v>1321252.8899999857</v>
      </c>
      <c r="G531" s="11">
        <f>AZ[[#This Row],[∆ AUM]]-AZ[[#This Row],[effetto mercato]]</f>
        <v>135101.15224792575</v>
      </c>
    </row>
    <row r="532" spans="1:7">
      <c r="A532" s="4">
        <v>42775</v>
      </c>
      <c r="B532">
        <v>0.30649999999999999</v>
      </c>
      <c r="C532" s="6">
        <f>AZ[[#This Row],[Variaz]]/100</f>
        <v>3.065E-3</v>
      </c>
      <c r="D532" s="10">
        <f>AUM[[#This Row],[ Etica Azionario ]]</f>
        <v>262049191.33000001</v>
      </c>
      <c r="E532" s="10">
        <f>D531*AZ[[#This Row],[Variazione percentuale]]</f>
        <v>800272.8280645</v>
      </c>
      <c r="F532" s="11">
        <f>AZ[[#This Row],[AUM]]-D531</f>
        <v>948758.03000000119</v>
      </c>
      <c r="G532" s="11">
        <f>AZ[[#This Row],[∆ AUM]]-AZ[[#This Row],[effetto mercato]]</f>
        <v>148485.20193550119</v>
      </c>
    </row>
    <row r="533" spans="1:7">
      <c r="A533" s="4">
        <v>42776</v>
      </c>
      <c r="B533">
        <v>0.80079999999999996</v>
      </c>
      <c r="C533" s="6">
        <f>AZ[[#This Row],[Variaz]]/100</f>
        <v>8.0079999999999995E-3</v>
      </c>
      <c r="D533" s="10">
        <f>AUM[[#This Row],[ Etica Azionario ]]</f>
        <v>264135538.44</v>
      </c>
      <c r="E533" s="10">
        <f>D532*AZ[[#This Row],[Variazione percentuale]]</f>
        <v>2098489.9241706398</v>
      </c>
      <c r="F533" s="11">
        <f>AZ[[#This Row],[AUM]]-D532</f>
        <v>2086347.1099999845</v>
      </c>
      <c r="G533" s="11">
        <f>AZ[[#This Row],[∆ AUM]]-AZ[[#This Row],[effetto mercato]]</f>
        <v>-12142.814170655329</v>
      </c>
    </row>
    <row r="534" spans="1:7">
      <c r="A534" s="4">
        <v>42779</v>
      </c>
      <c r="B534">
        <v>0.44950000000000001</v>
      </c>
      <c r="C534" s="6">
        <f>AZ[[#This Row],[Variaz]]/100</f>
        <v>4.4949999999999999E-3</v>
      </c>
      <c r="D534" s="10">
        <f>AUM[[#This Row],[ Etica Azionario ]]</f>
        <v>265656535.81</v>
      </c>
      <c r="E534" s="10">
        <f>D533*AZ[[#This Row],[Variazione percentuale]]</f>
        <v>1187289.2452878</v>
      </c>
      <c r="F534" s="11">
        <f>AZ[[#This Row],[AUM]]-D533</f>
        <v>1520997.3700000048</v>
      </c>
      <c r="G534" s="11">
        <f>AZ[[#This Row],[∆ AUM]]-AZ[[#This Row],[effetto mercato]]</f>
        <v>333708.12471220479</v>
      </c>
    </row>
    <row r="535" spans="1:7">
      <c r="A535" s="4">
        <v>42780</v>
      </c>
      <c r="B535">
        <v>0.1041</v>
      </c>
      <c r="C535" s="6">
        <f>AZ[[#This Row],[Variaz]]/100</f>
        <v>1.041E-3</v>
      </c>
      <c r="D535" s="10">
        <f>AUM[[#This Row],[ Etica Azionario ]]</f>
        <v>266105534.31</v>
      </c>
      <c r="E535" s="10">
        <f>D534*AZ[[#This Row],[Variazione percentuale]]</f>
        <v>276548.45377821004</v>
      </c>
      <c r="F535" s="11">
        <f>AZ[[#This Row],[AUM]]-D534</f>
        <v>448998.5</v>
      </c>
      <c r="G535" s="11">
        <f>AZ[[#This Row],[∆ AUM]]-AZ[[#This Row],[effetto mercato]]</f>
        <v>172450.04622178996</v>
      </c>
    </row>
    <row r="536" spans="1:7">
      <c r="A536" s="4">
        <v>42781</v>
      </c>
      <c r="B536">
        <v>0.37430000000000002</v>
      </c>
      <c r="C536" s="6">
        <f>AZ[[#This Row],[Variaz]]/100</f>
        <v>3.7430000000000002E-3</v>
      </c>
      <c r="D536" s="10">
        <f>AUM[[#This Row],[ Etica Azionario ]]</f>
        <v>267966042.32999998</v>
      </c>
      <c r="E536" s="10">
        <f>D535*AZ[[#This Row],[Variazione percentuale]]</f>
        <v>996033.01492233004</v>
      </c>
      <c r="F536" s="11">
        <f>AZ[[#This Row],[AUM]]-D535</f>
        <v>1860508.0199999809</v>
      </c>
      <c r="G536" s="11">
        <f>AZ[[#This Row],[∆ AUM]]-AZ[[#This Row],[effetto mercato]]</f>
        <v>864475.00507765089</v>
      </c>
    </row>
    <row r="537" spans="1:7">
      <c r="A537" s="4">
        <v>42782</v>
      </c>
      <c r="B537">
        <v>-0.44540000000000002</v>
      </c>
      <c r="C537" s="6">
        <f>AZ[[#This Row],[Variaz]]/100</f>
        <v>-4.4540000000000005E-3</v>
      </c>
      <c r="D537" s="10">
        <f>AUM[[#This Row],[ Etica Azionario ]]</f>
        <v>266957565.31</v>
      </c>
      <c r="E537" s="10">
        <f>D536*AZ[[#This Row],[Variazione percentuale]]</f>
        <v>-1193520.75253782</v>
      </c>
      <c r="F537" s="11">
        <f>AZ[[#This Row],[AUM]]-D536</f>
        <v>-1008477.0199999809</v>
      </c>
      <c r="G537" s="11">
        <f>AZ[[#This Row],[∆ AUM]]-AZ[[#This Row],[effetto mercato]]</f>
        <v>185043.7325378391</v>
      </c>
    </row>
    <row r="538" spans="1:7">
      <c r="A538" s="4">
        <v>42783</v>
      </c>
      <c r="B538">
        <v>7.2800000000000004E-2</v>
      </c>
      <c r="C538" s="6">
        <f>AZ[[#This Row],[Variaz]]/100</f>
        <v>7.2800000000000002E-4</v>
      </c>
      <c r="D538" s="10">
        <f>AUM[[#This Row],[ Etica Azionario ]]</f>
        <v>267333457.21000001</v>
      </c>
      <c r="E538" s="10">
        <f>D537*AZ[[#This Row],[Variazione percentuale]]</f>
        <v>194345.10754568002</v>
      </c>
      <c r="F538" s="11">
        <f>AZ[[#This Row],[AUM]]-D537</f>
        <v>375891.90000000596</v>
      </c>
      <c r="G538" s="11">
        <f>AZ[[#This Row],[∆ AUM]]-AZ[[#This Row],[effetto mercato]]</f>
        <v>181546.79245432594</v>
      </c>
    </row>
    <row r="539" spans="1:7">
      <c r="A539" s="4">
        <v>42786</v>
      </c>
      <c r="B539">
        <v>5.1999999999999998E-2</v>
      </c>
      <c r="C539" s="6">
        <f>AZ[[#This Row],[Variaz]]/100</f>
        <v>5.1999999999999995E-4</v>
      </c>
      <c r="D539" s="10">
        <f>AUM[[#This Row],[ Etica Azionario ]]</f>
        <v>267661030.76000002</v>
      </c>
      <c r="E539" s="10">
        <f>D538*AZ[[#This Row],[Variazione percentuale]]</f>
        <v>139013.3977492</v>
      </c>
      <c r="F539" s="11">
        <f>AZ[[#This Row],[AUM]]-D538</f>
        <v>327573.55000001192</v>
      </c>
      <c r="G539" s="11">
        <f>AZ[[#This Row],[∆ AUM]]-AZ[[#This Row],[effetto mercato]]</f>
        <v>188560.15225081192</v>
      </c>
    </row>
    <row r="540" spans="1:7">
      <c r="A540" s="4">
        <v>42787</v>
      </c>
      <c r="B540">
        <v>0.91439999999999999</v>
      </c>
      <c r="C540" s="6">
        <f>AZ[[#This Row],[Variaz]]/100</f>
        <v>9.1439999999999994E-3</v>
      </c>
      <c r="D540" s="10">
        <f>AUM[[#This Row],[ Etica Azionario ]]</f>
        <v>270363152.55000001</v>
      </c>
      <c r="E540" s="10">
        <f>D539*AZ[[#This Row],[Variazione percentuale]]</f>
        <v>2447492.4652694399</v>
      </c>
      <c r="F540" s="11">
        <f>AZ[[#This Row],[AUM]]-D539</f>
        <v>2702121.7899999917</v>
      </c>
      <c r="G540" s="11">
        <f>AZ[[#This Row],[∆ AUM]]-AZ[[#This Row],[effetto mercato]]</f>
        <v>254629.3247305518</v>
      </c>
    </row>
    <row r="541" spans="1:7">
      <c r="A541" s="4">
        <v>42788</v>
      </c>
      <c r="B541">
        <v>-0.22650000000000001</v>
      </c>
      <c r="C541" s="6">
        <f>AZ[[#This Row],[Variaz]]/100</f>
        <v>-2.2650000000000001E-3</v>
      </c>
      <c r="D541" s="10">
        <f>AUM[[#This Row],[ Etica Azionario ]]</f>
        <v>269918404.97000003</v>
      </c>
      <c r="E541" s="10">
        <f>D540*AZ[[#This Row],[Variazione percentuale]]</f>
        <v>-612372.54052575002</v>
      </c>
      <c r="F541" s="11">
        <f>AZ[[#This Row],[AUM]]-D540</f>
        <v>-444747.57999998331</v>
      </c>
      <c r="G541" s="11">
        <f>AZ[[#This Row],[∆ AUM]]-AZ[[#This Row],[effetto mercato]]</f>
        <v>167624.96052576671</v>
      </c>
    </row>
    <row r="542" spans="1:7">
      <c r="A542" s="4">
        <v>42789</v>
      </c>
      <c r="B542">
        <v>-0.34060000000000001</v>
      </c>
      <c r="C542" s="6">
        <f>AZ[[#This Row],[Variaz]]/100</f>
        <v>-3.4060000000000002E-3</v>
      </c>
      <c r="D542" s="10">
        <f>AUM[[#This Row],[ Etica Azionario ]]</f>
        <v>268884987.81</v>
      </c>
      <c r="E542" s="10">
        <f>D541*AZ[[#This Row],[Variazione percentuale]]</f>
        <v>-919342.08732782013</v>
      </c>
      <c r="F542" s="11">
        <f>AZ[[#This Row],[AUM]]-D541</f>
        <v>-1033417.1600000262</v>
      </c>
      <c r="G542" s="11">
        <f>AZ[[#This Row],[∆ AUM]]-AZ[[#This Row],[effetto mercato]]</f>
        <v>-114075.07267220609</v>
      </c>
    </row>
    <row r="543" spans="1:7">
      <c r="A543" s="4">
        <v>42790</v>
      </c>
      <c r="B543">
        <v>-0.1036</v>
      </c>
      <c r="C543" s="6">
        <f>AZ[[#This Row],[Variaz]]/100</f>
        <v>-1.036E-3</v>
      </c>
      <c r="D543" s="10">
        <f>AUM[[#This Row],[ Etica Azionario ]]</f>
        <v>268654392.87</v>
      </c>
      <c r="E543" s="10">
        <f>D542*AZ[[#This Row],[Variazione percentuale]]</f>
        <v>-278564.84737115999</v>
      </c>
      <c r="F543" s="11">
        <f>AZ[[#This Row],[AUM]]-D542</f>
        <v>-230594.93999999762</v>
      </c>
      <c r="G543" s="11">
        <f>AZ[[#This Row],[∆ AUM]]-AZ[[#This Row],[effetto mercato]]</f>
        <v>47969.907371162379</v>
      </c>
    </row>
    <row r="544" spans="1:7">
      <c r="A544" s="4">
        <v>42793</v>
      </c>
      <c r="B544">
        <v>-0.311</v>
      </c>
      <c r="C544" s="6">
        <f>AZ[[#This Row],[Variaz]]/100</f>
        <v>-3.1099999999999999E-3</v>
      </c>
      <c r="D544" s="10">
        <f>AUM[[#This Row],[ Etica Azionario ]]</f>
        <v>268000569.36000001</v>
      </c>
      <c r="E544" s="10">
        <f>D543*AZ[[#This Row],[Variazione percentuale]]</f>
        <v>-835515.16182569996</v>
      </c>
      <c r="F544" s="11">
        <f>AZ[[#This Row],[AUM]]-D543</f>
        <v>-653823.50999999046</v>
      </c>
      <c r="G544" s="11">
        <f>AZ[[#This Row],[∆ AUM]]-AZ[[#This Row],[effetto mercato]]</f>
        <v>181691.6518257095</v>
      </c>
    </row>
    <row r="545" spans="1:7">
      <c r="A545" s="4">
        <v>42794</v>
      </c>
      <c r="B545">
        <v>-4.1599999999999998E-2</v>
      </c>
      <c r="C545" s="6">
        <f>AZ[[#This Row],[Variaz]]/100</f>
        <v>-4.1599999999999997E-4</v>
      </c>
      <c r="D545" s="10">
        <f>AUM[[#This Row],[ Etica Azionario ]]</f>
        <v>268044539.89999998</v>
      </c>
      <c r="E545" s="10">
        <f>D544*AZ[[#This Row],[Variazione percentuale]]</f>
        <v>-111488.23685376</v>
      </c>
      <c r="F545" s="11">
        <f>AZ[[#This Row],[AUM]]-D544</f>
        <v>43970.539999961853</v>
      </c>
      <c r="G545" s="11">
        <f>AZ[[#This Row],[∆ AUM]]-AZ[[#This Row],[effetto mercato]]</f>
        <v>155458.77685372185</v>
      </c>
    </row>
    <row r="546" spans="1:7">
      <c r="A546" s="4">
        <v>42795</v>
      </c>
      <c r="B546">
        <v>1.2483</v>
      </c>
      <c r="C546" s="6">
        <f>AZ[[#This Row],[Variaz]]/100</f>
        <v>1.2482999999999999E-2</v>
      </c>
      <c r="D546" s="10">
        <f>AUM[[#This Row],[ Etica Azionario ]]</f>
        <v>271598846.5</v>
      </c>
      <c r="E546" s="10">
        <f>D545*AZ[[#This Row],[Variazione percentuale]]</f>
        <v>3345999.9915716997</v>
      </c>
      <c r="F546" s="11">
        <f>AZ[[#This Row],[AUM]]-D545</f>
        <v>3554306.6000000238</v>
      </c>
      <c r="G546" s="11">
        <f>AZ[[#This Row],[∆ AUM]]-AZ[[#This Row],[effetto mercato]]</f>
        <v>208306.60842832411</v>
      </c>
    </row>
    <row r="547" spans="1:7">
      <c r="A547" s="4">
        <v>42796</v>
      </c>
      <c r="B547">
        <v>0.12330000000000001</v>
      </c>
      <c r="C547" s="6">
        <f>AZ[[#This Row],[Variaz]]/100</f>
        <v>1.2330000000000002E-3</v>
      </c>
      <c r="D547" s="10">
        <f>AUM[[#This Row],[ Etica Azionario ]]</f>
        <v>271772888.41999996</v>
      </c>
      <c r="E547" s="10">
        <f>D546*AZ[[#This Row],[Variazione percentuale]]</f>
        <v>334881.37773450004</v>
      </c>
      <c r="F547" s="11">
        <f>AZ[[#This Row],[AUM]]-D546</f>
        <v>174041.91999995708</v>
      </c>
      <c r="G547" s="11">
        <f>AZ[[#This Row],[∆ AUM]]-AZ[[#This Row],[effetto mercato]]</f>
        <v>-160839.45773454296</v>
      </c>
    </row>
    <row r="548" spans="1:7">
      <c r="A548" s="4">
        <v>42797</v>
      </c>
      <c r="B548">
        <v>-0.41049999999999998</v>
      </c>
      <c r="C548" s="6">
        <f>AZ[[#This Row],[Variaz]]/100</f>
        <v>-4.1050000000000001E-3</v>
      </c>
      <c r="D548" s="10">
        <f>AUM[[#This Row],[ Etica Azionario ]]</f>
        <v>270959944.06</v>
      </c>
      <c r="E548" s="10">
        <f>D547*AZ[[#This Row],[Variazione percentuale]]</f>
        <v>-1115627.7069640998</v>
      </c>
      <c r="F548" s="11">
        <f>AZ[[#This Row],[AUM]]-D547</f>
        <v>-812944.3599999547</v>
      </c>
      <c r="G548" s="11">
        <f>AZ[[#This Row],[∆ AUM]]-AZ[[#This Row],[effetto mercato]]</f>
        <v>302683.34696414508</v>
      </c>
    </row>
    <row r="549" spans="1:7">
      <c r="A549" s="4">
        <v>42800</v>
      </c>
      <c r="B549">
        <v>-0.4637</v>
      </c>
      <c r="C549" s="6">
        <f>AZ[[#This Row],[Variaz]]/100</f>
        <v>-4.6369999999999996E-3</v>
      </c>
      <c r="D549" s="10">
        <f>AUM[[#This Row],[ Etica Azionario ]]</f>
        <v>270151784.27999997</v>
      </c>
      <c r="E549" s="10">
        <f>D548*AZ[[#This Row],[Variazione percentuale]]</f>
        <v>-1256441.26060622</v>
      </c>
      <c r="F549" s="11">
        <f>AZ[[#This Row],[AUM]]-D548</f>
        <v>-808159.78000003099</v>
      </c>
      <c r="G549" s="11">
        <f>AZ[[#This Row],[∆ AUM]]-AZ[[#This Row],[effetto mercato]]</f>
        <v>448281.480606189</v>
      </c>
    </row>
    <row r="550" spans="1:7">
      <c r="A550" s="4">
        <v>42801</v>
      </c>
      <c r="B550">
        <v>-0.24840000000000001</v>
      </c>
      <c r="C550" s="6">
        <f>AZ[[#This Row],[Variaz]]/100</f>
        <v>-2.4840000000000001E-3</v>
      </c>
      <c r="D550" s="10">
        <f>AUM[[#This Row],[ Etica Azionario ]]</f>
        <v>269455989.75999999</v>
      </c>
      <c r="E550" s="10">
        <f>D549*AZ[[#This Row],[Variazione percentuale]]</f>
        <v>-671057.0321515199</v>
      </c>
      <c r="F550" s="11">
        <f>AZ[[#This Row],[AUM]]-D549</f>
        <v>-695794.51999998093</v>
      </c>
      <c r="G550" s="11">
        <f>AZ[[#This Row],[∆ AUM]]-AZ[[#This Row],[effetto mercato]]</f>
        <v>-24737.487848461024</v>
      </c>
    </row>
    <row r="551" spans="1:7">
      <c r="A551" s="4">
        <v>42802</v>
      </c>
      <c r="B551">
        <v>-9.3399999999999997E-2</v>
      </c>
      <c r="C551" s="6">
        <f>AZ[[#This Row],[Variaz]]/100</f>
        <v>-9.3399999999999993E-4</v>
      </c>
      <c r="D551" s="10">
        <f>AUM[[#This Row],[ Etica Azionario ]]</f>
        <v>269343657.63</v>
      </c>
      <c r="E551" s="10">
        <f>D550*AZ[[#This Row],[Variazione percentuale]]</f>
        <v>-251671.89443583996</v>
      </c>
      <c r="F551" s="11">
        <f>AZ[[#This Row],[AUM]]-D550</f>
        <v>-112332.12999999523</v>
      </c>
      <c r="G551" s="11">
        <f>AZ[[#This Row],[∆ AUM]]-AZ[[#This Row],[effetto mercato]]</f>
        <v>139339.76443584473</v>
      </c>
    </row>
    <row r="552" spans="1:7">
      <c r="A552" s="4">
        <v>42803</v>
      </c>
      <c r="B552">
        <v>-9.35E-2</v>
      </c>
      <c r="C552" s="6">
        <f>AZ[[#This Row],[Variaz]]/100</f>
        <v>-9.3499999999999996E-4</v>
      </c>
      <c r="D552" s="10">
        <f>AUM[[#This Row],[ Etica Azionario ]]</f>
        <v>268663264.99000001</v>
      </c>
      <c r="E552" s="10">
        <f>D551*AZ[[#This Row],[Variazione percentuale]]</f>
        <v>-251836.31988405</v>
      </c>
      <c r="F552" s="11">
        <f>AZ[[#This Row],[AUM]]-D551</f>
        <v>-680392.63999998569</v>
      </c>
      <c r="G552" s="11">
        <f>AZ[[#This Row],[∆ AUM]]-AZ[[#This Row],[effetto mercato]]</f>
        <v>-428556.3201159357</v>
      </c>
    </row>
    <row r="553" spans="1:7">
      <c r="A553" s="4">
        <v>42804</v>
      </c>
      <c r="B553">
        <v>-0.1144</v>
      </c>
      <c r="C553" s="6">
        <f>AZ[[#This Row],[Variaz]]/100</f>
        <v>-1.1440000000000001E-3</v>
      </c>
      <c r="D553" s="10">
        <f>AUM[[#This Row],[ Etica Azionario ]]</f>
        <v>268176936.39000002</v>
      </c>
      <c r="E553" s="10">
        <f>D552*AZ[[#This Row],[Variazione percentuale]]</f>
        <v>-307350.77514856</v>
      </c>
      <c r="F553" s="11">
        <f>AZ[[#This Row],[AUM]]-D552</f>
        <v>-486328.59999999404</v>
      </c>
      <c r="G553" s="11">
        <f>AZ[[#This Row],[∆ AUM]]-AZ[[#This Row],[effetto mercato]]</f>
        <v>-178977.82485143404</v>
      </c>
    </row>
    <row r="554" spans="1:7">
      <c r="A554" s="4">
        <v>42807</v>
      </c>
      <c r="B554">
        <v>0.15609999999999999</v>
      </c>
      <c r="C554" s="6">
        <f>AZ[[#This Row],[Variaz]]/100</f>
        <v>1.5609999999999999E-3</v>
      </c>
      <c r="D554" s="10">
        <f>AUM[[#This Row],[ Etica Azionario ]]</f>
        <v>268702765.87</v>
      </c>
      <c r="E554" s="10">
        <f>D553*AZ[[#This Row],[Variazione percentuale]]</f>
        <v>418624.19770478999</v>
      </c>
      <c r="F554" s="11">
        <f>AZ[[#This Row],[AUM]]-D553</f>
        <v>525829.47999998927</v>
      </c>
      <c r="G554" s="11">
        <f>AZ[[#This Row],[∆ AUM]]-AZ[[#This Row],[effetto mercato]]</f>
        <v>107205.28229519929</v>
      </c>
    </row>
    <row r="555" spans="1:7">
      <c r="A555" s="4">
        <v>42808</v>
      </c>
      <c r="B555">
        <v>-0.2286</v>
      </c>
      <c r="C555" s="6">
        <f>AZ[[#This Row],[Variaz]]/100</f>
        <v>-2.2859999999999998E-3</v>
      </c>
      <c r="D555" s="10">
        <f>AUM[[#This Row],[ Etica Azionario ]]</f>
        <v>268312065.43000001</v>
      </c>
      <c r="E555" s="10">
        <f>D554*AZ[[#This Row],[Variazione percentuale]]</f>
        <v>-614254.52277882001</v>
      </c>
      <c r="F555" s="11">
        <f>AZ[[#This Row],[AUM]]-D554</f>
        <v>-390700.43999999762</v>
      </c>
      <c r="G555" s="11">
        <f>AZ[[#This Row],[∆ AUM]]-AZ[[#This Row],[effetto mercato]]</f>
        <v>223554.0827788224</v>
      </c>
    </row>
    <row r="556" spans="1:7">
      <c r="A556" s="4">
        <v>42809</v>
      </c>
      <c r="B556">
        <v>0.23960000000000001</v>
      </c>
      <c r="C556" s="6">
        <f>AZ[[#This Row],[Variaz]]/100</f>
        <v>2.3960000000000001E-3</v>
      </c>
      <c r="D556" s="10">
        <f>AUM[[#This Row],[ Etica Azionario ]]</f>
        <v>269120419.09000003</v>
      </c>
      <c r="E556" s="10">
        <f>D555*AZ[[#This Row],[Variazione percentuale]]</f>
        <v>642875.70877028001</v>
      </c>
      <c r="F556" s="11">
        <f>AZ[[#This Row],[AUM]]-D555</f>
        <v>808353.66000002623</v>
      </c>
      <c r="G556" s="11">
        <f>AZ[[#This Row],[∆ AUM]]-AZ[[#This Row],[effetto mercato]]</f>
        <v>165477.95122974622</v>
      </c>
    </row>
    <row r="557" spans="1:7">
      <c r="A557" s="4">
        <v>42810</v>
      </c>
      <c r="B557">
        <v>-0.19739999999999999</v>
      </c>
      <c r="C557" s="6">
        <f>AZ[[#This Row],[Variaz]]/100</f>
        <v>-1.9740000000000001E-3</v>
      </c>
      <c r="D557" s="10">
        <f>AUM[[#This Row],[ Etica Azionario ]]</f>
        <v>268644710.08999997</v>
      </c>
      <c r="E557" s="10">
        <f>D556*AZ[[#This Row],[Variazione percentuale]]</f>
        <v>-531243.70728366007</v>
      </c>
      <c r="F557" s="11">
        <f>AZ[[#This Row],[AUM]]-D556</f>
        <v>-475709.0000000596</v>
      </c>
      <c r="G557" s="11">
        <f>AZ[[#This Row],[∆ AUM]]-AZ[[#This Row],[effetto mercato]]</f>
        <v>55534.707283600466</v>
      </c>
    </row>
    <row r="558" spans="1:7">
      <c r="A558" s="4">
        <v>42811</v>
      </c>
      <c r="B558">
        <v>0.13539999999999999</v>
      </c>
      <c r="C558" s="6">
        <f>AZ[[#This Row],[Variaz]]/100</f>
        <v>1.354E-3</v>
      </c>
      <c r="D558" s="10">
        <f>AUM[[#This Row],[ Etica Azionario ]]</f>
        <v>269172673.80000001</v>
      </c>
      <c r="E558" s="10">
        <f>D557*AZ[[#This Row],[Variazione percentuale]]</f>
        <v>363744.93746185995</v>
      </c>
      <c r="F558" s="11">
        <f>AZ[[#This Row],[AUM]]-D557</f>
        <v>527963.71000003815</v>
      </c>
      <c r="G558" s="11">
        <f>AZ[[#This Row],[∆ AUM]]-AZ[[#This Row],[effetto mercato]]</f>
        <v>164218.77253817819</v>
      </c>
    </row>
    <row r="559" spans="1:7">
      <c r="A559" s="4">
        <v>42814</v>
      </c>
      <c r="B559">
        <v>-0.12479999999999999</v>
      </c>
      <c r="C559" s="6">
        <f>AZ[[#This Row],[Variaz]]/100</f>
        <v>-1.248E-3</v>
      </c>
      <c r="D559" s="10">
        <f>AUM[[#This Row],[ Etica Azionario ]]</f>
        <v>268991948.60000002</v>
      </c>
      <c r="E559" s="10">
        <f>D558*AZ[[#This Row],[Variazione percentuale]]</f>
        <v>-335927.49690239999</v>
      </c>
      <c r="F559" s="11">
        <f>AZ[[#This Row],[AUM]]-D558</f>
        <v>-180725.19999998808</v>
      </c>
      <c r="G559" s="11">
        <f>AZ[[#This Row],[∆ AUM]]-AZ[[#This Row],[effetto mercato]]</f>
        <v>155202.29690241191</v>
      </c>
    </row>
    <row r="560" spans="1:7">
      <c r="A560" s="4">
        <v>42815</v>
      </c>
      <c r="B560">
        <v>-0.77039999999999997</v>
      </c>
      <c r="C560" s="6">
        <f>AZ[[#This Row],[Variaz]]/100</f>
        <v>-7.7039999999999999E-3</v>
      </c>
      <c r="D560" s="10">
        <f>AUM[[#This Row],[ Etica Azionario ]]</f>
        <v>266981682.80000001</v>
      </c>
      <c r="E560" s="10">
        <f>D559*AZ[[#This Row],[Variazione percentuale]]</f>
        <v>-2072313.9720144002</v>
      </c>
      <c r="F560" s="11">
        <f>AZ[[#This Row],[AUM]]-D559</f>
        <v>-2010265.8000000119</v>
      </c>
      <c r="G560" s="11">
        <f>AZ[[#This Row],[∆ AUM]]-AZ[[#This Row],[effetto mercato]]</f>
        <v>62048.172014388256</v>
      </c>
    </row>
    <row r="561" spans="1:7">
      <c r="A561" s="4">
        <v>42816</v>
      </c>
      <c r="B561">
        <v>-0.3357</v>
      </c>
      <c r="C561" s="6">
        <f>AZ[[#This Row],[Variaz]]/100</f>
        <v>-3.3570000000000002E-3</v>
      </c>
      <c r="D561" s="10">
        <f>AUM[[#This Row],[ Etica Azionario ]]</f>
        <v>266421500.00999999</v>
      </c>
      <c r="E561" s="10">
        <f>D560*AZ[[#This Row],[Variazione percentuale]]</f>
        <v>-896257.50915960013</v>
      </c>
      <c r="F561" s="11">
        <f>AZ[[#This Row],[AUM]]-D560</f>
        <v>-560182.79000002146</v>
      </c>
      <c r="G561" s="11">
        <f>AZ[[#This Row],[∆ AUM]]-AZ[[#This Row],[effetto mercato]]</f>
        <v>336074.71915957867</v>
      </c>
    </row>
    <row r="562" spans="1:7">
      <c r="A562" s="4">
        <v>42817</v>
      </c>
      <c r="B562">
        <v>0.53690000000000004</v>
      </c>
      <c r="C562" s="6">
        <f>AZ[[#This Row],[Variaz]]/100</f>
        <v>5.3690000000000005E-3</v>
      </c>
      <c r="D562" s="10">
        <f>AUM[[#This Row],[ Etica Azionario ]]</f>
        <v>267844589.20000002</v>
      </c>
      <c r="E562" s="10">
        <f>D561*AZ[[#This Row],[Variazione percentuale]]</f>
        <v>1430417.0335536902</v>
      </c>
      <c r="F562" s="11">
        <f>AZ[[#This Row],[AUM]]-D561</f>
        <v>1423089.1900000274</v>
      </c>
      <c r="G562" s="11">
        <f>AZ[[#This Row],[∆ AUM]]-AZ[[#This Row],[effetto mercato]]</f>
        <v>-7327.8435536627658</v>
      </c>
    </row>
    <row r="563" spans="1:7">
      <c r="A563" s="4">
        <v>42818</v>
      </c>
      <c r="B563">
        <v>2.0899999999999998E-2</v>
      </c>
      <c r="C563" s="6">
        <f>AZ[[#This Row],[Variaz]]/100</f>
        <v>2.0899999999999998E-4</v>
      </c>
      <c r="D563" s="10">
        <f>AUM[[#This Row],[ Etica Azionario ]]</f>
        <v>267992405.81999999</v>
      </c>
      <c r="E563" s="10">
        <f>D562*AZ[[#This Row],[Variazione percentuale]]</f>
        <v>55979.519142799996</v>
      </c>
      <c r="F563" s="11">
        <f>AZ[[#This Row],[AUM]]-D562</f>
        <v>147816.61999997497</v>
      </c>
      <c r="G563" s="11">
        <f>AZ[[#This Row],[∆ AUM]]-AZ[[#This Row],[effetto mercato]]</f>
        <v>91837.10085717497</v>
      </c>
    </row>
    <row r="564" spans="1:7">
      <c r="A564" s="4">
        <v>42821</v>
      </c>
      <c r="B564">
        <v>-0.62809999999999999</v>
      </c>
      <c r="C564" s="6">
        <f>AZ[[#This Row],[Variaz]]/100</f>
        <v>-6.2810000000000001E-3</v>
      </c>
      <c r="D564" s="10">
        <f>AUM[[#This Row],[ Etica Azionario ]]</f>
        <v>266492422.42000002</v>
      </c>
      <c r="E564" s="10">
        <f>D563*AZ[[#This Row],[Variazione percentuale]]</f>
        <v>-1683260.3009554199</v>
      </c>
      <c r="F564" s="11">
        <f>AZ[[#This Row],[AUM]]-D563</f>
        <v>-1499983.3999999762</v>
      </c>
      <c r="G564" s="11">
        <f>AZ[[#This Row],[∆ AUM]]-AZ[[#This Row],[effetto mercato]]</f>
        <v>183276.90095544374</v>
      </c>
    </row>
    <row r="565" spans="1:7">
      <c r="A565" s="4">
        <v>42822</v>
      </c>
      <c r="B565">
        <v>0.70589999999999997</v>
      </c>
      <c r="C565" s="6">
        <f>AZ[[#This Row],[Variaz]]/100</f>
        <v>7.0589999999999993E-3</v>
      </c>
      <c r="D565" s="10">
        <f>AUM[[#This Row],[ Etica Azionario ]]</f>
        <v>268472846.71999997</v>
      </c>
      <c r="E565" s="10">
        <f>D564*AZ[[#This Row],[Variazione percentuale]]</f>
        <v>1881170.0098627799</v>
      </c>
      <c r="F565" s="11">
        <f>AZ[[#This Row],[AUM]]-D564</f>
        <v>1980424.2999999523</v>
      </c>
      <c r="G565" s="11">
        <f>AZ[[#This Row],[∆ AUM]]-AZ[[#This Row],[effetto mercato]]</f>
        <v>99254.290137172444</v>
      </c>
    </row>
    <row r="566" spans="1:7">
      <c r="A566" s="4">
        <v>42823</v>
      </c>
      <c r="B566">
        <v>0.7218</v>
      </c>
      <c r="C566" s="6">
        <f>AZ[[#This Row],[Variaz]]/100</f>
        <v>7.2179999999999996E-3</v>
      </c>
      <c r="D566" s="10">
        <f>AUM[[#This Row],[ Etica Azionario ]]</f>
        <v>270426493.01999998</v>
      </c>
      <c r="E566" s="10">
        <f>D565*AZ[[#This Row],[Variazione percentuale]]</f>
        <v>1937837.0076249596</v>
      </c>
      <c r="F566" s="11">
        <f>AZ[[#This Row],[AUM]]-D565</f>
        <v>1953646.3000000119</v>
      </c>
      <c r="G566" s="11">
        <f>AZ[[#This Row],[∆ AUM]]-AZ[[#This Row],[effetto mercato]]</f>
        <v>15809.292375052348</v>
      </c>
    </row>
    <row r="567" spans="1:7">
      <c r="A567" s="4">
        <v>42824</v>
      </c>
      <c r="B567">
        <v>6.2300000000000001E-2</v>
      </c>
      <c r="C567" s="6">
        <f>AZ[[#This Row],[Variaz]]/100</f>
        <v>6.2299999999999996E-4</v>
      </c>
      <c r="D567" s="10">
        <f>AUM[[#This Row],[ Etica Azionario ]]</f>
        <v>270672357.06999999</v>
      </c>
      <c r="E567" s="10">
        <f>D566*AZ[[#This Row],[Variazione percentuale]]</f>
        <v>168475.70515145999</v>
      </c>
      <c r="F567" s="11">
        <f>AZ[[#This Row],[AUM]]-D566</f>
        <v>245864.05000001192</v>
      </c>
      <c r="G567" s="11">
        <f>AZ[[#This Row],[∆ AUM]]-AZ[[#This Row],[effetto mercato]]</f>
        <v>77388.344848551933</v>
      </c>
    </row>
    <row r="568" spans="1:7">
      <c r="A568" s="4">
        <v>42825</v>
      </c>
      <c r="B568">
        <v>0.24909999999999999</v>
      </c>
      <c r="C568" s="6">
        <f>AZ[[#This Row],[Variaz]]/100</f>
        <v>2.4909999999999997E-3</v>
      </c>
      <c r="D568" s="10">
        <f>AUM[[#This Row],[ Etica Azionario ]]</f>
        <v>271241895.93000001</v>
      </c>
      <c r="E568" s="10">
        <f>D567*AZ[[#This Row],[Variazione percentuale]]</f>
        <v>674244.84146136988</v>
      </c>
      <c r="F568" s="11">
        <f>AZ[[#This Row],[AUM]]-D567</f>
        <v>569538.86000001431</v>
      </c>
      <c r="G568" s="11">
        <f>AZ[[#This Row],[∆ AUM]]-AZ[[#This Row],[effetto mercato]]</f>
        <v>-104705.98146135558</v>
      </c>
    </row>
    <row r="569" spans="1:7">
      <c r="A569" s="4">
        <v>42828</v>
      </c>
      <c r="B569">
        <v>-6.2100000000000002E-2</v>
      </c>
      <c r="C569" s="6">
        <f>AZ[[#This Row],[Variaz]]/100</f>
        <v>-6.2100000000000002E-4</v>
      </c>
      <c r="D569" s="10">
        <f>AUM[[#This Row],[ Etica Azionario ]]</f>
        <v>271381696.49000001</v>
      </c>
      <c r="E569" s="10">
        <f>D568*AZ[[#This Row],[Variazione percentuale]]</f>
        <v>-168441.21737253002</v>
      </c>
      <c r="F569" s="11">
        <f>AZ[[#This Row],[AUM]]-D568</f>
        <v>139800.56000000238</v>
      </c>
      <c r="G569" s="11">
        <f>AZ[[#This Row],[∆ AUM]]-AZ[[#This Row],[effetto mercato]]</f>
        <v>308241.77737253241</v>
      </c>
    </row>
    <row r="570" spans="1:7">
      <c r="A570" s="4">
        <v>42829</v>
      </c>
      <c r="B570">
        <v>-6.2199999999999998E-2</v>
      </c>
      <c r="C570" s="6">
        <f>AZ[[#This Row],[Variaz]]/100</f>
        <v>-6.2199999999999994E-4</v>
      </c>
      <c r="D570" s="10">
        <f>AUM[[#This Row],[ Etica Azionario ]]</f>
        <v>271525646</v>
      </c>
      <c r="E570" s="10">
        <f>D569*AZ[[#This Row],[Variazione percentuale]]</f>
        <v>-168799.41521677998</v>
      </c>
      <c r="F570" s="11">
        <f>AZ[[#This Row],[AUM]]-D569</f>
        <v>143949.50999999046</v>
      </c>
      <c r="G570" s="11">
        <f>AZ[[#This Row],[∆ AUM]]-AZ[[#This Row],[effetto mercato]]</f>
        <v>312748.92521677044</v>
      </c>
    </row>
    <row r="571" spans="1:7">
      <c r="A571" s="4">
        <v>42830</v>
      </c>
      <c r="B571">
        <v>-0.16589999999999999</v>
      </c>
      <c r="C571" s="6">
        <f>AZ[[#This Row],[Variaz]]/100</f>
        <v>-1.6589999999999999E-3</v>
      </c>
      <c r="D571" s="10">
        <f>AUM[[#This Row],[ Etica Azionario ]]</f>
        <v>271558026.06999999</v>
      </c>
      <c r="E571" s="10">
        <f>D570*AZ[[#This Row],[Variazione percentuale]]</f>
        <v>-450461.046714</v>
      </c>
      <c r="F571" s="11">
        <f>AZ[[#This Row],[AUM]]-D570</f>
        <v>32380.069999992847</v>
      </c>
      <c r="G571" s="11">
        <f>AZ[[#This Row],[∆ AUM]]-AZ[[#This Row],[effetto mercato]]</f>
        <v>482841.11671399284</v>
      </c>
    </row>
    <row r="572" spans="1:7">
      <c r="A572" s="4">
        <v>42831</v>
      </c>
      <c r="B572">
        <v>-0.1246</v>
      </c>
      <c r="C572" s="6">
        <f>AZ[[#This Row],[Variaz]]/100</f>
        <v>-1.2459999999999999E-3</v>
      </c>
      <c r="D572" s="10">
        <f>AUM[[#This Row],[ Etica Azionario ]]</f>
        <v>257724863.17000002</v>
      </c>
      <c r="E572" s="10">
        <f>D571*AZ[[#This Row],[Variazione percentuale]]</f>
        <v>-338361.30048321997</v>
      </c>
      <c r="F572" s="11">
        <f>AZ[[#This Row],[AUM]]-D571</f>
        <v>-13833162.899999976</v>
      </c>
      <c r="G572" s="11">
        <f>AZ[[#This Row],[∆ AUM]]-AZ[[#This Row],[effetto mercato]]</f>
        <v>-13494801.599516757</v>
      </c>
    </row>
    <row r="573" spans="1:7">
      <c r="A573" s="4">
        <v>42832</v>
      </c>
      <c r="B573">
        <v>0.30149999999999999</v>
      </c>
      <c r="C573" s="6">
        <f>AZ[[#This Row],[Variaz]]/100</f>
        <v>3.0149999999999999E-3</v>
      </c>
      <c r="D573" s="10">
        <f>AUM[[#This Row],[ Etica Azionario ]]</f>
        <v>258719777.51999998</v>
      </c>
      <c r="E573" s="10">
        <f>D572*AZ[[#This Row],[Variazione percentuale]]</f>
        <v>777040.46245754999</v>
      </c>
      <c r="F573" s="11">
        <f>AZ[[#This Row],[AUM]]-D572</f>
        <v>994914.34999996424</v>
      </c>
      <c r="G573" s="11">
        <f>AZ[[#This Row],[∆ AUM]]-AZ[[#This Row],[effetto mercato]]</f>
        <v>217873.88754241425</v>
      </c>
    </row>
    <row r="574" spans="1:7">
      <c r="A574" s="4">
        <v>42835</v>
      </c>
      <c r="B574">
        <v>0.27989999999999998</v>
      </c>
      <c r="C574" s="6">
        <f>AZ[[#This Row],[Variaz]]/100</f>
        <v>2.7989999999999998E-3</v>
      </c>
      <c r="D574" s="10">
        <f>AUM[[#This Row],[ Etica Azionario ]]</f>
        <v>273446570.50999999</v>
      </c>
      <c r="E574" s="10">
        <f>D573*AZ[[#This Row],[Variazione percentuale]]</f>
        <v>724156.65727847989</v>
      </c>
      <c r="F574" s="11">
        <f>AZ[[#This Row],[AUM]]-D573</f>
        <v>14726792.99000001</v>
      </c>
      <c r="G574" s="11">
        <f>AZ[[#This Row],[∆ AUM]]-AZ[[#This Row],[effetto mercato]]</f>
        <v>14002636.33272153</v>
      </c>
    </row>
    <row r="575" spans="1:7">
      <c r="A575" s="4">
        <v>42836</v>
      </c>
      <c r="B575">
        <v>1.03E-2</v>
      </c>
      <c r="C575" s="6">
        <f>AZ[[#This Row],[Variaz]]/100</f>
        <v>1.03E-4</v>
      </c>
      <c r="D575" s="10">
        <f>AUM[[#This Row],[ Etica Azionario ]]</f>
        <v>273391224.19999999</v>
      </c>
      <c r="E575" s="10">
        <f>D574*AZ[[#This Row],[Variazione percentuale]]</f>
        <v>28164.996762529998</v>
      </c>
      <c r="F575" s="11">
        <f>AZ[[#This Row],[AUM]]-D574</f>
        <v>-55346.310000002384</v>
      </c>
      <c r="G575" s="11">
        <f>AZ[[#This Row],[∆ AUM]]-AZ[[#This Row],[effetto mercato]]</f>
        <v>-83511.306762532389</v>
      </c>
    </row>
    <row r="576" spans="1:7">
      <c r="A576" s="4">
        <v>42837</v>
      </c>
      <c r="B576">
        <v>-0.23769999999999999</v>
      </c>
      <c r="C576" s="6">
        <f>AZ[[#This Row],[Variaz]]/100</f>
        <v>-2.3769999999999998E-3</v>
      </c>
      <c r="D576" s="10">
        <f>AUM[[#This Row],[ Etica Azionario ]]</f>
        <v>272857017.92000002</v>
      </c>
      <c r="E576" s="10">
        <f>D575*AZ[[#This Row],[Variazione percentuale]]</f>
        <v>-649850.93992339994</v>
      </c>
      <c r="F576" s="11">
        <f>AZ[[#This Row],[AUM]]-D575</f>
        <v>-534206.27999997139</v>
      </c>
      <c r="G576" s="11">
        <f>AZ[[#This Row],[∆ AUM]]-AZ[[#This Row],[effetto mercato]]</f>
        <v>115644.65992342855</v>
      </c>
    </row>
    <row r="577" spans="1:7">
      <c r="A577" s="4">
        <v>42838</v>
      </c>
      <c r="B577">
        <v>-0.41439999999999999</v>
      </c>
      <c r="C577" s="6">
        <f>AZ[[#This Row],[Variaz]]/100</f>
        <v>-4.1440000000000001E-3</v>
      </c>
      <c r="D577" s="10">
        <f>AUM[[#This Row],[ Etica Azionario ]]</f>
        <v>271595025.66999996</v>
      </c>
      <c r="E577" s="10">
        <f>D576*AZ[[#This Row],[Variazione percentuale]]</f>
        <v>-1130719.4822604801</v>
      </c>
      <c r="F577" s="11">
        <f>AZ[[#This Row],[AUM]]-D576</f>
        <v>-1261992.2500000596</v>
      </c>
      <c r="G577" s="11">
        <f>AZ[[#This Row],[∆ AUM]]-AZ[[#This Row],[effetto mercato]]</f>
        <v>-131272.76773957955</v>
      </c>
    </row>
    <row r="578" spans="1:7">
      <c r="A578" s="4">
        <v>42843</v>
      </c>
      <c r="B578">
        <v>-0.46820000000000001</v>
      </c>
      <c r="C578" s="6">
        <f>AZ[[#This Row],[Variaz]]/100</f>
        <v>-4.6820000000000004E-3</v>
      </c>
      <c r="D578" s="10">
        <f>AUM[[#This Row],[ Etica Azionario ]]</f>
        <v>270416999.49000001</v>
      </c>
      <c r="E578" s="10">
        <f>D577*AZ[[#This Row],[Variazione percentuale]]</f>
        <v>-1271607.9101869399</v>
      </c>
      <c r="F578" s="11">
        <f>AZ[[#This Row],[AUM]]-D577</f>
        <v>-1178026.1799999475</v>
      </c>
      <c r="G578" s="11">
        <f>AZ[[#This Row],[∆ AUM]]-AZ[[#This Row],[effetto mercato]]</f>
        <v>93581.730186992325</v>
      </c>
    </row>
    <row r="579" spans="1:7">
      <c r="A579" s="4">
        <v>42844</v>
      </c>
      <c r="B579">
        <v>4.1799999999999997E-2</v>
      </c>
      <c r="C579" s="6">
        <f>AZ[[#This Row],[Variaz]]/100</f>
        <v>4.1799999999999997E-4</v>
      </c>
      <c r="D579" s="10">
        <f>AUM[[#This Row],[ Etica Azionario ]]</f>
        <v>270369672.13999999</v>
      </c>
      <c r="E579" s="10">
        <f>D578*AZ[[#This Row],[Variazione percentuale]]</f>
        <v>113034.30578682</v>
      </c>
      <c r="F579" s="11">
        <f>AZ[[#This Row],[AUM]]-D578</f>
        <v>-47327.350000023842</v>
      </c>
      <c r="G579" s="11">
        <f>AZ[[#This Row],[∆ AUM]]-AZ[[#This Row],[effetto mercato]]</f>
        <v>-160361.65578684385</v>
      </c>
    </row>
    <row r="580" spans="1:7">
      <c r="A580" s="4">
        <v>42845</v>
      </c>
      <c r="B580">
        <v>0.29260000000000003</v>
      </c>
      <c r="C580" s="6">
        <f>AZ[[#This Row],[Variaz]]/100</f>
        <v>2.9260000000000002E-3</v>
      </c>
      <c r="D580" s="10">
        <f>AUM[[#This Row],[ Etica Azionario ]]</f>
        <v>271078481.25999999</v>
      </c>
      <c r="E580" s="10">
        <f>D579*AZ[[#This Row],[Variazione percentuale]]</f>
        <v>791101.66068164003</v>
      </c>
      <c r="F580" s="11">
        <f>AZ[[#This Row],[AUM]]-D579</f>
        <v>708809.12000000477</v>
      </c>
      <c r="G580" s="11">
        <f>AZ[[#This Row],[∆ AUM]]-AZ[[#This Row],[effetto mercato]]</f>
        <v>-82292.540681635262</v>
      </c>
    </row>
    <row r="581" spans="1:7">
      <c r="A581" s="4">
        <v>42846</v>
      </c>
      <c r="B581">
        <v>0.42709999999999998</v>
      </c>
      <c r="C581" s="6">
        <f>AZ[[#This Row],[Variaz]]/100</f>
        <v>4.2709999999999996E-3</v>
      </c>
      <c r="D581" s="10">
        <f>AUM[[#This Row],[ Etica Azionario ]]</f>
        <v>272273121.61000001</v>
      </c>
      <c r="E581" s="10">
        <f>D580*AZ[[#This Row],[Variazione percentuale]]</f>
        <v>1157776.1934614598</v>
      </c>
      <c r="F581" s="11">
        <f>AZ[[#This Row],[AUM]]-D580</f>
        <v>1194640.3500000238</v>
      </c>
      <c r="G581" s="11">
        <f>AZ[[#This Row],[∆ AUM]]-AZ[[#This Row],[effetto mercato]]</f>
        <v>36864.156538564013</v>
      </c>
    </row>
    <row r="582" spans="1:7">
      <c r="A582" s="4">
        <v>42849</v>
      </c>
      <c r="B582">
        <v>0.60170000000000001</v>
      </c>
      <c r="C582" s="6">
        <f>AZ[[#This Row],[Variaz]]/100</f>
        <v>6.0169999999999998E-3</v>
      </c>
      <c r="D582" s="10">
        <f>AUM[[#This Row],[ Etica Azionario ]]</f>
        <v>273789687.06</v>
      </c>
      <c r="E582" s="10">
        <f>D581*AZ[[#This Row],[Variazione percentuale]]</f>
        <v>1638267.3727273701</v>
      </c>
      <c r="F582" s="11">
        <f>AZ[[#This Row],[AUM]]-D581</f>
        <v>1516565.4499999881</v>
      </c>
      <c r="G582" s="11">
        <f>AZ[[#This Row],[∆ AUM]]-AZ[[#This Row],[effetto mercato]]</f>
        <v>-121701.92272738204</v>
      </c>
    </row>
    <row r="583" spans="1:7">
      <c r="A583" s="4">
        <v>42851</v>
      </c>
      <c r="B583">
        <v>0.82489999999999997</v>
      </c>
      <c r="C583" s="6">
        <f>AZ[[#This Row],[Variaz]]/100</f>
        <v>8.2489999999999994E-3</v>
      </c>
      <c r="D583" s="10">
        <f>AUM[[#This Row],[ Etica Azionario ]]</f>
        <v>276237642.63999999</v>
      </c>
      <c r="E583" s="10">
        <f>D582*AZ[[#This Row],[Variazione percentuale]]</f>
        <v>2258491.12855794</v>
      </c>
      <c r="F583" s="11">
        <f>AZ[[#This Row],[AUM]]-D582</f>
        <v>2447955.5799999833</v>
      </c>
      <c r="G583" s="11">
        <f>AZ[[#This Row],[∆ AUM]]-AZ[[#This Row],[effetto mercato]]</f>
        <v>189464.4514420433</v>
      </c>
    </row>
    <row r="584" spans="1:7">
      <c r="A584" s="4">
        <v>42852</v>
      </c>
      <c r="B584">
        <v>0.21479999999999999</v>
      </c>
      <c r="C584" s="6">
        <f>AZ[[#This Row],[Variaz]]/100</f>
        <v>2.1479999999999997E-3</v>
      </c>
      <c r="D584" s="10">
        <f>AUM[[#This Row],[ Etica Azionario ]]</f>
        <v>276839166.58000004</v>
      </c>
      <c r="E584" s="10">
        <f>D583*AZ[[#This Row],[Variazione percentuale]]</f>
        <v>593358.45639071986</v>
      </c>
      <c r="F584" s="11">
        <f>AZ[[#This Row],[AUM]]-D583</f>
        <v>601523.94000005722</v>
      </c>
      <c r="G584" s="11">
        <f>AZ[[#This Row],[∆ AUM]]-AZ[[#This Row],[effetto mercato]]</f>
        <v>8165.4836093373597</v>
      </c>
    </row>
    <row r="585" spans="1:7">
      <c r="A585" s="4">
        <v>42853</v>
      </c>
      <c r="B585">
        <v>-0.6633</v>
      </c>
      <c r="C585" s="6">
        <f>AZ[[#This Row],[Variaz]]/100</f>
        <v>-6.633E-3</v>
      </c>
      <c r="D585" s="10">
        <f>AUM[[#This Row],[ Etica Azionario ]]</f>
        <v>275015076.94</v>
      </c>
      <c r="E585" s="10">
        <f>D584*AZ[[#This Row],[Variazione percentuale]]</f>
        <v>-1836274.1919251403</v>
      </c>
      <c r="F585" s="11">
        <f>AZ[[#This Row],[AUM]]-D584</f>
        <v>-1824089.6400000453</v>
      </c>
      <c r="G585" s="11">
        <f>AZ[[#This Row],[∆ AUM]]-AZ[[#This Row],[effetto mercato]]</f>
        <v>12184.551925095031</v>
      </c>
    </row>
    <row r="586" spans="1:7">
      <c r="A586" s="4">
        <v>42857</v>
      </c>
      <c r="B586">
        <v>0.60609999999999997</v>
      </c>
      <c r="C586" s="6">
        <f>AZ[[#This Row],[Variaz]]/100</f>
        <v>6.0609999999999995E-3</v>
      </c>
      <c r="D586" s="10">
        <f>AUM[[#This Row],[ Etica Azionario ]]</f>
        <v>276987716.36000001</v>
      </c>
      <c r="E586" s="10">
        <f>D585*AZ[[#This Row],[Variazione percentuale]]</f>
        <v>1666866.38133334</v>
      </c>
      <c r="F586" s="11">
        <f>AZ[[#This Row],[AUM]]-D585</f>
        <v>1972639.4200000167</v>
      </c>
      <c r="G586" s="11">
        <f>AZ[[#This Row],[∆ AUM]]-AZ[[#This Row],[effetto mercato]]</f>
        <v>305773.03866667673</v>
      </c>
    </row>
    <row r="587" spans="1:7">
      <c r="A587" s="4">
        <v>42858</v>
      </c>
      <c r="B587">
        <v>-0.28589999999999999</v>
      </c>
      <c r="C587" s="6">
        <f>AZ[[#This Row],[Variaz]]/100</f>
        <v>-2.859E-3</v>
      </c>
      <c r="D587" s="10">
        <f>AUM[[#This Row],[ Etica Azionario ]]</f>
        <v>276380026.04999995</v>
      </c>
      <c r="E587" s="10">
        <f>D586*AZ[[#This Row],[Variazione percentuale]]</f>
        <v>-791907.88107324007</v>
      </c>
      <c r="F587" s="11">
        <f>AZ[[#This Row],[AUM]]-D586</f>
        <v>-607690.31000006199</v>
      </c>
      <c r="G587" s="11">
        <f>AZ[[#This Row],[∆ AUM]]-AZ[[#This Row],[effetto mercato]]</f>
        <v>184217.57107317809</v>
      </c>
    </row>
    <row r="588" spans="1:7">
      <c r="A588" s="4">
        <v>42859</v>
      </c>
      <c r="B588">
        <v>0.1331</v>
      </c>
      <c r="C588" s="6">
        <f>AZ[[#This Row],[Variaz]]/100</f>
        <v>1.3309999999999999E-3</v>
      </c>
      <c r="D588" s="10">
        <f>AUM[[#This Row],[ Etica Azionario ]]</f>
        <v>277028674.31999999</v>
      </c>
      <c r="E588" s="10">
        <f>D587*AZ[[#This Row],[Variazione percentuale]]</f>
        <v>367861.8146725499</v>
      </c>
      <c r="F588" s="11">
        <f>AZ[[#This Row],[AUM]]-D587</f>
        <v>648648.27000004053</v>
      </c>
      <c r="G588" s="11">
        <f>AZ[[#This Row],[∆ AUM]]-AZ[[#This Row],[effetto mercato]]</f>
        <v>280786.45532749064</v>
      </c>
    </row>
    <row r="589" spans="1:7">
      <c r="A589" s="4">
        <v>42860</v>
      </c>
      <c r="B589">
        <v>0.25569999999999998</v>
      </c>
      <c r="C589" s="6">
        <f>AZ[[#This Row],[Variaz]]/100</f>
        <v>2.5569999999999998E-3</v>
      </c>
      <c r="D589" s="10">
        <f>AUM[[#This Row],[ Etica Azionario ]]</f>
        <v>278258562.17000002</v>
      </c>
      <c r="E589" s="10">
        <f>D588*AZ[[#This Row],[Variazione percentuale]]</f>
        <v>708362.32023623993</v>
      </c>
      <c r="F589" s="11">
        <f>AZ[[#This Row],[AUM]]-D588</f>
        <v>1229887.8500000238</v>
      </c>
      <c r="G589" s="11">
        <f>AZ[[#This Row],[∆ AUM]]-AZ[[#This Row],[effetto mercato]]</f>
        <v>521525.52976378391</v>
      </c>
    </row>
    <row r="590" spans="1:7">
      <c r="A590" s="4">
        <v>42863</v>
      </c>
      <c r="B590">
        <v>0.37740000000000001</v>
      </c>
      <c r="C590" s="6">
        <f>AZ[[#This Row],[Variaz]]/100</f>
        <v>3.774E-3</v>
      </c>
      <c r="D590" s="10">
        <f>AUM[[#This Row],[ Etica Azionario ]]</f>
        <v>279538996.86000001</v>
      </c>
      <c r="E590" s="10">
        <f>D589*AZ[[#This Row],[Variazione percentuale]]</f>
        <v>1050147.81362958</v>
      </c>
      <c r="F590" s="11">
        <f>AZ[[#This Row],[AUM]]-D589</f>
        <v>1280434.6899999976</v>
      </c>
      <c r="G590" s="11">
        <f>AZ[[#This Row],[∆ AUM]]-AZ[[#This Row],[effetto mercato]]</f>
        <v>230286.87637041765</v>
      </c>
    </row>
    <row r="591" spans="1:7">
      <c r="A591" s="4">
        <v>42864</v>
      </c>
      <c r="B591">
        <v>0.20330000000000001</v>
      </c>
      <c r="C591" s="6">
        <f>AZ[[#This Row],[Variaz]]/100</f>
        <v>2.0330000000000001E-3</v>
      </c>
      <c r="D591" s="10">
        <f>AUM[[#This Row],[ Etica Azionario ]]</f>
        <v>280376142.62</v>
      </c>
      <c r="E591" s="10">
        <f>D590*AZ[[#This Row],[Variazione percentuale]]</f>
        <v>568302.78061638004</v>
      </c>
      <c r="F591" s="11">
        <f>AZ[[#This Row],[AUM]]-D590</f>
        <v>837145.75999999046</v>
      </c>
      <c r="G591" s="11">
        <f>AZ[[#This Row],[∆ AUM]]-AZ[[#This Row],[effetto mercato]]</f>
        <v>268842.97938361042</v>
      </c>
    </row>
    <row r="592" spans="1:7">
      <c r="A592" s="4">
        <v>42865</v>
      </c>
      <c r="B592">
        <v>0.20280000000000001</v>
      </c>
      <c r="C592" s="6">
        <f>AZ[[#This Row],[Variaz]]/100</f>
        <v>2.0280000000000003E-3</v>
      </c>
      <c r="D592" s="10">
        <f>AUM[[#This Row],[ Etica Azionario ]]</f>
        <v>281098876.90999997</v>
      </c>
      <c r="E592" s="10">
        <f>D591*AZ[[#This Row],[Variazione percentuale]]</f>
        <v>568602.81723336014</v>
      </c>
      <c r="F592" s="11">
        <f>AZ[[#This Row],[AUM]]-D591</f>
        <v>722734.28999996185</v>
      </c>
      <c r="G592" s="11">
        <f>AZ[[#This Row],[∆ AUM]]-AZ[[#This Row],[effetto mercato]]</f>
        <v>154131.47276660171</v>
      </c>
    </row>
    <row r="593" spans="1:7">
      <c r="A593" s="4">
        <v>42866</v>
      </c>
      <c r="B593">
        <v>-0.30359999999999998</v>
      </c>
      <c r="C593" s="6">
        <f>AZ[[#This Row],[Variaz]]/100</f>
        <v>-3.0359999999999996E-3</v>
      </c>
      <c r="D593" s="10">
        <f>AUM[[#This Row],[ Etica Azionario ]]</f>
        <v>280208514.65999997</v>
      </c>
      <c r="E593" s="10">
        <f>D592*AZ[[#This Row],[Variazione percentuale]]</f>
        <v>-853416.19029875984</v>
      </c>
      <c r="F593" s="11">
        <f>AZ[[#This Row],[AUM]]-D592</f>
        <v>-890362.25</v>
      </c>
      <c r="G593" s="11">
        <f>AZ[[#This Row],[∆ AUM]]-AZ[[#This Row],[effetto mercato]]</f>
        <v>-36946.059701240156</v>
      </c>
    </row>
    <row r="594" spans="1:7">
      <c r="A594" s="4">
        <v>42867</v>
      </c>
      <c r="B594">
        <v>-0.13200000000000001</v>
      </c>
      <c r="C594" s="6">
        <f>AZ[[#This Row],[Variaz]]/100</f>
        <v>-1.32E-3</v>
      </c>
      <c r="D594" s="10">
        <f>AUM[[#This Row],[ Etica Azionario ]]</f>
        <v>280060035.88999999</v>
      </c>
      <c r="E594" s="10">
        <f>D593*AZ[[#This Row],[Variazione percentuale]]</f>
        <v>-369875.23935119994</v>
      </c>
      <c r="F594" s="11">
        <f>AZ[[#This Row],[AUM]]-D593</f>
        <v>-148478.76999998093</v>
      </c>
      <c r="G594" s="11">
        <f>AZ[[#This Row],[∆ AUM]]-AZ[[#This Row],[effetto mercato]]</f>
        <v>221396.46935121901</v>
      </c>
    </row>
    <row r="595" spans="1:7">
      <c r="A595" s="4">
        <v>42870</v>
      </c>
      <c r="B595">
        <v>1.0200000000000001E-2</v>
      </c>
      <c r="C595" s="6">
        <f>AZ[[#This Row],[Variaz]]/100</f>
        <v>1.0200000000000001E-4</v>
      </c>
      <c r="D595" s="10">
        <f>AUM[[#This Row],[ Etica Azionario ]]</f>
        <v>280689117.78999996</v>
      </c>
      <c r="E595" s="10">
        <f>D594*AZ[[#This Row],[Variazione percentuale]]</f>
        <v>28566.123660780002</v>
      </c>
      <c r="F595" s="11">
        <f>AZ[[#This Row],[AUM]]-D594</f>
        <v>629081.89999997616</v>
      </c>
      <c r="G595" s="11">
        <f>AZ[[#This Row],[∆ AUM]]-AZ[[#This Row],[effetto mercato]]</f>
        <v>600515.77633919613</v>
      </c>
    </row>
    <row r="596" spans="1:7">
      <c r="A596" s="4">
        <v>42871</v>
      </c>
      <c r="B596">
        <v>-0.23380000000000001</v>
      </c>
      <c r="C596" s="6">
        <f>AZ[[#This Row],[Variaz]]/100</f>
        <v>-2.3380000000000002E-3</v>
      </c>
      <c r="D596" s="10">
        <f>AUM[[#This Row],[ Etica Azionario ]]</f>
        <v>280170424.13999999</v>
      </c>
      <c r="E596" s="10">
        <f>D595*AZ[[#This Row],[Variazione percentuale]]</f>
        <v>-656251.15739302</v>
      </c>
      <c r="F596" s="11">
        <f>AZ[[#This Row],[AUM]]-D595</f>
        <v>-518693.64999997616</v>
      </c>
      <c r="G596" s="11">
        <f>AZ[[#This Row],[∆ AUM]]-AZ[[#This Row],[effetto mercato]]</f>
        <v>137557.50739304384</v>
      </c>
    </row>
    <row r="597" spans="1:7">
      <c r="A597" s="4">
        <v>42872</v>
      </c>
      <c r="B597">
        <v>-1.2327999999999999</v>
      </c>
      <c r="C597" s="6">
        <f>AZ[[#This Row],[Variaz]]/100</f>
        <v>-1.2327999999999999E-2</v>
      </c>
      <c r="D597" s="10">
        <f>AUM[[#This Row],[ Etica Azionario ]]</f>
        <v>277093289.19999999</v>
      </c>
      <c r="E597" s="10">
        <f>D596*AZ[[#This Row],[Variazione percentuale]]</f>
        <v>-3453940.9887979194</v>
      </c>
      <c r="F597" s="11">
        <f>AZ[[#This Row],[AUM]]-D596</f>
        <v>-3077134.9399999976</v>
      </c>
      <c r="G597" s="11">
        <f>AZ[[#This Row],[∆ AUM]]-AZ[[#This Row],[effetto mercato]]</f>
        <v>376806.04879792174</v>
      </c>
    </row>
    <row r="598" spans="1:7">
      <c r="A598" s="4">
        <v>42873</v>
      </c>
      <c r="B598">
        <v>-0.44359999999999999</v>
      </c>
      <c r="C598" s="6">
        <f>AZ[[#This Row],[Variaz]]/100</f>
        <v>-4.4359999999999998E-3</v>
      </c>
      <c r="D598" s="10">
        <f>AUM[[#This Row],[ Etica Azionario ]]</f>
        <v>275985855.5</v>
      </c>
      <c r="E598" s="10">
        <f>D597*AZ[[#This Row],[Variazione percentuale]]</f>
        <v>-1229185.8308911999</v>
      </c>
      <c r="F598" s="11">
        <f>AZ[[#This Row],[AUM]]-D597</f>
        <v>-1107433.6999999881</v>
      </c>
      <c r="G598" s="11">
        <f>AZ[[#This Row],[∆ AUM]]-AZ[[#This Row],[effetto mercato]]</f>
        <v>121752.1308912118</v>
      </c>
    </row>
    <row r="599" spans="1:7">
      <c r="A599" s="4">
        <v>42874</v>
      </c>
      <c r="B599">
        <v>0.32119999999999999</v>
      </c>
      <c r="C599" s="6">
        <f>AZ[[#This Row],[Variaz]]/100</f>
        <v>3.212E-3</v>
      </c>
      <c r="D599" s="10">
        <f>AUM[[#This Row],[ Etica Azionario ]]</f>
        <v>276779731.43000001</v>
      </c>
      <c r="E599" s="10">
        <f>D598*AZ[[#This Row],[Variazione percentuale]]</f>
        <v>886466.567866</v>
      </c>
      <c r="F599" s="11">
        <f>AZ[[#This Row],[AUM]]-D598</f>
        <v>793875.93000000715</v>
      </c>
      <c r="G599" s="11">
        <f>AZ[[#This Row],[∆ AUM]]-AZ[[#This Row],[effetto mercato]]</f>
        <v>-92590.637865992845</v>
      </c>
    </row>
    <row r="600" spans="1:7">
      <c r="A600" s="4">
        <v>42877</v>
      </c>
      <c r="B600">
        <v>0.32019999999999998</v>
      </c>
      <c r="C600" s="6">
        <f>AZ[[#This Row],[Variaz]]/100</f>
        <v>3.202E-3</v>
      </c>
      <c r="D600" s="10">
        <f>AUM[[#This Row],[ Etica Azionario ]]</f>
        <v>277543516.18000001</v>
      </c>
      <c r="E600" s="10">
        <f>D599*AZ[[#This Row],[Variazione percentuale]]</f>
        <v>886248.70003885997</v>
      </c>
      <c r="F600" s="11">
        <f>AZ[[#This Row],[AUM]]-D599</f>
        <v>763784.75</v>
      </c>
      <c r="G600" s="11">
        <f>AZ[[#This Row],[∆ AUM]]-AZ[[#This Row],[effetto mercato]]</f>
        <v>-122463.95003885997</v>
      </c>
    </row>
    <row r="601" spans="1:7">
      <c r="A601" s="4">
        <v>42878</v>
      </c>
      <c r="B601">
        <v>0.2883</v>
      </c>
      <c r="C601" s="6">
        <f>AZ[[#This Row],[Variaz]]/100</f>
        <v>2.8830000000000001E-3</v>
      </c>
      <c r="D601" s="10">
        <f>AUM[[#This Row],[ Etica Azionario ]]</f>
        <v>278638036.13999999</v>
      </c>
      <c r="E601" s="10">
        <f>D600*AZ[[#This Row],[Variazione percentuale]]</f>
        <v>800157.95714694005</v>
      </c>
      <c r="F601" s="11">
        <f>AZ[[#This Row],[AUM]]-D600</f>
        <v>1094519.9599999785</v>
      </c>
      <c r="G601" s="11">
        <f>AZ[[#This Row],[∆ AUM]]-AZ[[#This Row],[effetto mercato]]</f>
        <v>294362.00285303849</v>
      </c>
    </row>
    <row r="602" spans="1:7">
      <c r="A602" s="4">
        <v>42879</v>
      </c>
      <c r="B602">
        <v>0.40039999999999998</v>
      </c>
      <c r="C602" s="6">
        <f>AZ[[#This Row],[Variaz]]/100</f>
        <v>4.0039999999999997E-3</v>
      </c>
      <c r="D602" s="10">
        <f>AUM[[#This Row],[ Etica Azionario ]]</f>
        <v>279950603.94</v>
      </c>
      <c r="E602" s="10">
        <f>D601*AZ[[#This Row],[Variazione percentuale]]</f>
        <v>1115666.69670456</v>
      </c>
      <c r="F602" s="11">
        <f>AZ[[#This Row],[AUM]]-D601</f>
        <v>1312567.8000000119</v>
      </c>
      <c r="G602" s="11">
        <f>AZ[[#This Row],[∆ AUM]]-AZ[[#This Row],[effetto mercato]]</f>
        <v>196901.10329545196</v>
      </c>
    </row>
    <row r="603" spans="1:7">
      <c r="A603" s="4">
        <v>42880</v>
      </c>
      <c r="B603">
        <v>0.27610000000000001</v>
      </c>
      <c r="C603" s="6">
        <f>AZ[[#This Row],[Variaz]]/100</f>
        <v>2.761E-3</v>
      </c>
      <c r="D603" s="10">
        <f>AUM[[#This Row],[ Etica Azionario ]]</f>
        <v>281269827.44999999</v>
      </c>
      <c r="E603" s="10">
        <f>D602*AZ[[#This Row],[Variazione percentuale]]</f>
        <v>772943.61747834005</v>
      </c>
      <c r="F603" s="11">
        <f>AZ[[#This Row],[AUM]]-D602</f>
        <v>1319223.5099999905</v>
      </c>
      <c r="G603" s="11">
        <f>AZ[[#This Row],[∆ AUM]]-AZ[[#This Row],[effetto mercato]]</f>
        <v>546279.89252165041</v>
      </c>
    </row>
    <row r="604" spans="1:7">
      <c r="A604" s="4">
        <v>42881</v>
      </c>
      <c r="B604">
        <v>2.0400000000000001E-2</v>
      </c>
      <c r="C604" s="6">
        <f>AZ[[#This Row],[Variaz]]/100</f>
        <v>2.0400000000000003E-4</v>
      </c>
      <c r="D604" s="10">
        <f>AUM[[#This Row],[ Etica Azionario ]]</f>
        <v>281544468.38999999</v>
      </c>
      <c r="E604" s="10">
        <f>D603*AZ[[#This Row],[Variazione percentuale]]</f>
        <v>57379.044799800002</v>
      </c>
      <c r="F604" s="11">
        <f>AZ[[#This Row],[AUM]]-D603</f>
        <v>274640.93999999762</v>
      </c>
      <c r="G604" s="11">
        <f>AZ[[#This Row],[∆ AUM]]-AZ[[#This Row],[effetto mercato]]</f>
        <v>217261.89520019761</v>
      </c>
    </row>
    <row r="605" spans="1:7">
      <c r="A605" s="4">
        <v>42884</v>
      </c>
      <c r="B605">
        <v>-7.1400000000000005E-2</v>
      </c>
      <c r="C605" s="6">
        <f>AZ[[#This Row],[Variaz]]/100</f>
        <v>-7.1400000000000001E-4</v>
      </c>
      <c r="D605" s="10">
        <f>AUM[[#This Row],[ Etica Azionario ]]</f>
        <v>281849442.06</v>
      </c>
      <c r="E605" s="10">
        <f>D604*AZ[[#This Row],[Variazione percentuale]]</f>
        <v>-201022.75043046</v>
      </c>
      <c r="F605" s="11">
        <f>AZ[[#This Row],[AUM]]-D604</f>
        <v>304973.67000001669</v>
      </c>
      <c r="G605" s="11">
        <f>AZ[[#This Row],[∆ AUM]]-AZ[[#This Row],[effetto mercato]]</f>
        <v>505996.42043047666</v>
      </c>
    </row>
    <row r="606" spans="1:7">
      <c r="A606" s="4">
        <v>42885</v>
      </c>
      <c r="B606">
        <v>-1.0200000000000001E-2</v>
      </c>
      <c r="C606" s="6">
        <f>AZ[[#This Row],[Variaz]]/100</f>
        <v>-1.0200000000000001E-4</v>
      </c>
      <c r="D606" s="10">
        <f>AUM[[#This Row],[ Etica Azionario ]]</f>
        <v>282061123.15999997</v>
      </c>
      <c r="E606" s="10">
        <f>D605*AZ[[#This Row],[Variazione percentuale]]</f>
        <v>-28748.643090120004</v>
      </c>
      <c r="F606" s="11">
        <f>AZ[[#This Row],[AUM]]-D605</f>
        <v>211681.09999996424</v>
      </c>
      <c r="G606" s="11">
        <f>AZ[[#This Row],[∆ AUM]]-AZ[[#This Row],[effetto mercato]]</f>
        <v>240429.74309008423</v>
      </c>
    </row>
    <row r="607" spans="1:7">
      <c r="A607" s="4">
        <v>42886</v>
      </c>
      <c r="B607">
        <v>-0.3367</v>
      </c>
      <c r="C607" s="6">
        <f>AZ[[#This Row],[Variaz]]/100</f>
        <v>-3.3670000000000002E-3</v>
      </c>
      <c r="D607" s="10">
        <f>AUM[[#This Row],[ Etica Azionario ]]</f>
        <v>280833383.41999996</v>
      </c>
      <c r="E607" s="10">
        <f>D606*AZ[[#This Row],[Variazione percentuale]]</f>
        <v>-949699.80167971994</v>
      </c>
      <c r="F607" s="11">
        <f>AZ[[#This Row],[AUM]]-D606</f>
        <v>-1227739.7400000095</v>
      </c>
      <c r="G607" s="11">
        <f>AZ[[#This Row],[∆ AUM]]-AZ[[#This Row],[effetto mercato]]</f>
        <v>-278039.9383202896</v>
      </c>
    </row>
    <row r="608" spans="1:7">
      <c r="A608" s="4">
        <v>42887</v>
      </c>
      <c r="B608">
        <v>0.83950000000000002</v>
      </c>
      <c r="C608" s="6">
        <f>AZ[[#This Row],[Variaz]]/100</f>
        <v>8.3949999999999997E-3</v>
      </c>
      <c r="D608" s="10">
        <f>AUM[[#This Row],[ Etica Azionario ]]</f>
        <v>283517756.11000001</v>
      </c>
      <c r="E608" s="10">
        <f>D607*AZ[[#This Row],[Variazione percentuale]]</f>
        <v>2357596.2538108993</v>
      </c>
      <c r="F608" s="11">
        <f>AZ[[#This Row],[AUM]]-D607</f>
        <v>2684372.6900000572</v>
      </c>
      <c r="G608" s="11">
        <f>AZ[[#This Row],[∆ AUM]]-AZ[[#This Row],[effetto mercato]]</f>
        <v>326776.43618915789</v>
      </c>
    </row>
    <row r="609" spans="1:7">
      <c r="A609" s="4">
        <v>42891</v>
      </c>
      <c r="B609">
        <v>0.19289999999999999</v>
      </c>
      <c r="C609" s="6">
        <f>AZ[[#This Row],[Variaz]]/100</f>
        <v>1.9289999999999999E-3</v>
      </c>
      <c r="D609" s="10">
        <f>AUM[[#This Row],[ Etica Azionario ]]</f>
        <v>284571887.99000001</v>
      </c>
      <c r="E609" s="10">
        <f>D608*AZ[[#This Row],[Variazione percentuale]]</f>
        <v>546905.75153619004</v>
      </c>
      <c r="F609" s="11">
        <f>AZ[[#This Row],[AUM]]-D608</f>
        <v>1054131.8799999952</v>
      </c>
      <c r="G609" s="11">
        <f>AZ[[#This Row],[∆ AUM]]-AZ[[#This Row],[effetto mercato]]</f>
        <v>507226.12846380519</v>
      </c>
    </row>
    <row r="610" spans="1:7">
      <c r="A610" s="4">
        <v>42892</v>
      </c>
      <c r="B610">
        <v>-0.50660000000000005</v>
      </c>
      <c r="C610" s="6">
        <f>AZ[[#This Row],[Variaz]]/100</f>
        <v>-5.0660000000000002E-3</v>
      </c>
      <c r="D610" s="10">
        <f>AUM[[#This Row],[ Etica Azionario ]]</f>
        <v>283461441.86000001</v>
      </c>
      <c r="E610" s="10">
        <f>D609*AZ[[#This Row],[Variazione percentuale]]</f>
        <v>-1441641.1845573401</v>
      </c>
      <c r="F610" s="11">
        <f>AZ[[#This Row],[AUM]]-D609</f>
        <v>-1110446.1299999952</v>
      </c>
      <c r="G610" s="11">
        <f>AZ[[#This Row],[∆ AUM]]-AZ[[#This Row],[effetto mercato]]</f>
        <v>331195.05455734488</v>
      </c>
    </row>
    <row r="611" spans="1:7">
      <c r="A611" s="4">
        <v>42893</v>
      </c>
      <c r="B611">
        <v>-2.0400000000000001E-2</v>
      </c>
      <c r="C611" s="6">
        <f>AZ[[#This Row],[Variaz]]/100</f>
        <v>-2.0400000000000003E-4</v>
      </c>
      <c r="D611" s="10">
        <f>AUM[[#This Row],[ Etica Azionario ]]</f>
        <v>284021385.80000001</v>
      </c>
      <c r="E611" s="10">
        <f>D610*AZ[[#This Row],[Variazione percentuale]]</f>
        <v>-57826.134139440008</v>
      </c>
      <c r="F611" s="11">
        <f>AZ[[#This Row],[AUM]]-D610</f>
        <v>559943.93999999762</v>
      </c>
      <c r="G611" s="11">
        <f>AZ[[#This Row],[∆ AUM]]-AZ[[#This Row],[effetto mercato]]</f>
        <v>617770.07413943764</v>
      </c>
    </row>
    <row r="612" spans="1:7">
      <c r="A612" s="4">
        <v>42894</v>
      </c>
      <c r="B612">
        <v>-8.1500000000000003E-2</v>
      </c>
      <c r="C612" s="6">
        <f>AZ[[#This Row],[Variaz]]/100</f>
        <v>-8.1500000000000008E-4</v>
      </c>
      <c r="D612" s="10">
        <f>AUM[[#This Row],[ Etica Azionario ]]</f>
        <v>283583491.29000002</v>
      </c>
      <c r="E612" s="10">
        <f>D611*AZ[[#This Row],[Variazione percentuale]]</f>
        <v>-231477.42942700002</v>
      </c>
      <c r="F612" s="11">
        <f>AZ[[#This Row],[AUM]]-D611</f>
        <v>-437894.50999999046</v>
      </c>
      <c r="G612" s="11">
        <f>AZ[[#This Row],[∆ AUM]]-AZ[[#This Row],[effetto mercato]]</f>
        <v>-206417.08057299044</v>
      </c>
    </row>
    <row r="613" spans="1:7">
      <c r="A613" s="4">
        <v>42895</v>
      </c>
      <c r="B613">
        <v>8.1600000000000006E-2</v>
      </c>
      <c r="C613" s="6">
        <f>AZ[[#This Row],[Variaz]]/100</f>
        <v>8.160000000000001E-4</v>
      </c>
      <c r="D613" s="10">
        <f>AUM[[#This Row],[ Etica Azionario ]]</f>
        <v>283802395.13999999</v>
      </c>
      <c r="E613" s="10">
        <f>D612*AZ[[#This Row],[Variazione percentuale]]</f>
        <v>231404.12889264006</v>
      </c>
      <c r="F613" s="11">
        <f>AZ[[#This Row],[AUM]]-D612</f>
        <v>218903.84999996424</v>
      </c>
      <c r="G613" s="11">
        <f>AZ[[#This Row],[∆ AUM]]-AZ[[#This Row],[effetto mercato]]</f>
        <v>-12500.278892675822</v>
      </c>
    </row>
    <row r="614" spans="1:7">
      <c r="A614" s="4">
        <v>42898</v>
      </c>
      <c r="B614">
        <v>-0.27500000000000002</v>
      </c>
      <c r="C614" s="6">
        <f>AZ[[#This Row],[Variaz]]/100</f>
        <v>-2.7500000000000003E-3</v>
      </c>
      <c r="D614" s="10">
        <f>AUM[[#This Row],[ Etica Azionario ]]</f>
        <v>283180846.91999996</v>
      </c>
      <c r="E614" s="10">
        <f>D613*AZ[[#This Row],[Variazione percentuale]]</f>
        <v>-780456.58663500007</v>
      </c>
      <c r="F614" s="11">
        <f>AZ[[#This Row],[AUM]]-D613</f>
        <v>-621548.22000002861</v>
      </c>
      <c r="G614" s="11">
        <f>AZ[[#This Row],[∆ AUM]]-AZ[[#This Row],[effetto mercato]]</f>
        <v>158908.36663497146</v>
      </c>
    </row>
    <row r="615" spans="1:7">
      <c r="A615" s="4">
        <v>42899</v>
      </c>
      <c r="B615">
        <v>0.40860000000000002</v>
      </c>
      <c r="C615" s="6">
        <f>AZ[[#This Row],[Variaz]]/100</f>
        <v>4.0860000000000002E-3</v>
      </c>
      <c r="D615" s="10">
        <f>AUM[[#This Row],[ Etica Azionario ]]</f>
        <v>283919600.90999997</v>
      </c>
      <c r="E615" s="10">
        <f>D614*AZ[[#This Row],[Variazione percentuale]]</f>
        <v>1157076.9405151198</v>
      </c>
      <c r="F615" s="11">
        <f>AZ[[#This Row],[AUM]]-D614</f>
        <v>738753.99000000954</v>
      </c>
      <c r="G615" s="11">
        <f>AZ[[#This Row],[∆ AUM]]-AZ[[#This Row],[effetto mercato]]</f>
        <v>-418322.95051511028</v>
      </c>
    </row>
    <row r="616" spans="1:7">
      <c r="A616" s="4">
        <v>42900</v>
      </c>
      <c r="B616">
        <v>-0.3866</v>
      </c>
      <c r="C616" s="6">
        <f>AZ[[#This Row],[Variaz]]/100</f>
        <v>-3.8660000000000001E-3</v>
      </c>
      <c r="D616" s="10">
        <f>AUM[[#This Row],[ Etica Azionario ]]</f>
        <v>283123121.10000002</v>
      </c>
      <c r="E616" s="10">
        <f>D615*AZ[[#This Row],[Variazione percentuale]]</f>
        <v>-1097633.1771180599</v>
      </c>
      <c r="F616" s="11">
        <f>AZ[[#This Row],[AUM]]-D615</f>
        <v>-796479.80999994278</v>
      </c>
      <c r="G616" s="11">
        <f>AZ[[#This Row],[∆ AUM]]-AZ[[#This Row],[effetto mercato]]</f>
        <v>301153.36711811717</v>
      </c>
    </row>
    <row r="617" spans="1:7">
      <c r="A617" s="4">
        <v>42901</v>
      </c>
      <c r="B617">
        <v>-0.1328</v>
      </c>
      <c r="C617" s="6">
        <f>AZ[[#This Row],[Variaz]]/100</f>
        <v>-1.328E-3</v>
      </c>
      <c r="D617" s="10">
        <f>AUM[[#This Row],[ Etica Azionario ]]</f>
        <v>282839060.28999996</v>
      </c>
      <c r="E617" s="10">
        <f>D616*AZ[[#This Row],[Variazione percentuale]]</f>
        <v>-375987.50482080004</v>
      </c>
      <c r="F617" s="11">
        <f>AZ[[#This Row],[AUM]]-D616</f>
        <v>-284060.81000006199</v>
      </c>
      <c r="G617" s="11">
        <f>AZ[[#This Row],[∆ AUM]]-AZ[[#This Row],[effetto mercato]]</f>
        <v>91926.694820738048</v>
      </c>
    </row>
    <row r="618" spans="1:7">
      <c r="A618" s="4">
        <v>42902</v>
      </c>
      <c r="B618">
        <v>-1.0200000000000001E-2</v>
      </c>
      <c r="C618" s="6">
        <f>AZ[[#This Row],[Variaz]]/100</f>
        <v>-1.0200000000000001E-4</v>
      </c>
      <c r="D618" s="10">
        <f>AUM[[#This Row],[ Etica Azionario ]]</f>
        <v>282955047.00999999</v>
      </c>
      <c r="E618" s="10">
        <f>D617*AZ[[#This Row],[Variazione percentuale]]</f>
        <v>-28849.584149580001</v>
      </c>
      <c r="F618" s="11">
        <f>AZ[[#This Row],[AUM]]-D617</f>
        <v>115986.72000002861</v>
      </c>
      <c r="G618" s="11">
        <f>AZ[[#This Row],[∆ AUM]]-AZ[[#This Row],[effetto mercato]]</f>
        <v>144836.30414960862</v>
      </c>
    </row>
    <row r="619" spans="1:7">
      <c r="A619" s="4">
        <v>42905</v>
      </c>
      <c r="B619">
        <v>0.78749999999999998</v>
      </c>
      <c r="C619" s="6">
        <f>AZ[[#This Row],[Variaz]]/100</f>
        <v>7.8750000000000001E-3</v>
      </c>
      <c r="D619" s="10">
        <f>AUM[[#This Row],[ Etica Azionario ]]</f>
        <v>285432210.30000001</v>
      </c>
      <c r="E619" s="10">
        <f>D618*AZ[[#This Row],[Variazione percentuale]]</f>
        <v>2228270.9952037497</v>
      </c>
      <c r="F619" s="11">
        <f>AZ[[#This Row],[AUM]]-D618</f>
        <v>2477163.2900000215</v>
      </c>
      <c r="G619" s="11">
        <f>AZ[[#This Row],[∆ AUM]]-AZ[[#This Row],[effetto mercato]]</f>
        <v>248892.29479627172</v>
      </c>
    </row>
    <row r="620" spans="1:7">
      <c r="A620" s="4">
        <v>42906</v>
      </c>
      <c r="B620">
        <v>-0.26379999999999998</v>
      </c>
      <c r="C620" s="6">
        <f>AZ[[#This Row],[Variaz]]/100</f>
        <v>-2.6379999999999997E-3</v>
      </c>
      <c r="D620" s="10">
        <f>AUM[[#This Row],[ Etica Azionario ]]</f>
        <v>284965150.12</v>
      </c>
      <c r="E620" s="10">
        <f>D619*AZ[[#This Row],[Variazione percentuale]]</f>
        <v>-752970.17077139998</v>
      </c>
      <c r="F620" s="11">
        <f>AZ[[#This Row],[AUM]]-D619</f>
        <v>-467060.18000000715</v>
      </c>
      <c r="G620" s="11">
        <f>AZ[[#This Row],[∆ AUM]]-AZ[[#This Row],[effetto mercato]]</f>
        <v>285909.99077139283</v>
      </c>
    </row>
    <row r="621" spans="1:7">
      <c r="A621" s="4">
        <v>42907</v>
      </c>
      <c r="B621">
        <v>-1.0200000000000001E-2</v>
      </c>
      <c r="C621" s="6">
        <f>AZ[[#This Row],[Variaz]]/100</f>
        <v>-1.0200000000000001E-4</v>
      </c>
      <c r="D621" s="10">
        <f>AUM[[#This Row],[ Etica Azionario ]]</f>
        <v>285017679.71999997</v>
      </c>
      <c r="E621" s="10">
        <f>D620*AZ[[#This Row],[Variazione percentuale]]</f>
        <v>-29066.445312240005</v>
      </c>
      <c r="F621" s="11">
        <f>AZ[[#This Row],[AUM]]-D620</f>
        <v>52529.599999964237</v>
      </c>
      <c r="G621" s="11">
        <f>AZ[[#This Row],[∆ AUM]]-AZ[[#This Row],[effetto mercato]]</f>
        <v>81596.045312204238</v>
      </c>
    </row>
    <row r="622" spans="1:7">
      <c r="A622" s="4">
        <v>42908</v>
      </c>
      <c r="B622">
        <v>0.23400000000000001</v>
      </c>
      <c r="C622" s="6">
        <f>AZ[[#This Row],[Variaz]]/100</f>
        <v>2.3400000000000001E-3</v>
      </c>
      <c r="D622" s="10">
        <f>AUM[[#This Row],[ Etica Azionario ]]</f>
        <v>285353171.60000002</v>
      </c>
      <c r="E622" s="10">
        <f>D621*AZ[[#This Row],[Variazione percentuale]]</f>
        <v>666941.37054479995</v>
      </c>
      <c r="F622" s="11">
        <f>AZ[[#This Row],[AUM]]-D621</f>
        <v>335491.88000005484</v>
      </c>
      <c r="G622" s="11">
        <f>AZ[[#This Row],[∆ AUM]]-AZ[[#This Row],[effetto mercato]]</f>
        <v>-331449.49054474512</v>
      </c>
    </row>
    <row r="623" spans="1:7">
      <c r="A623" s="4">
        <v>42909</v>
      </c>
      <c r="B623">
        <v>-0.20300000000000001</v>
      </c>
      <c r="C623" s="6">
        <f>AZ[[#This Row],[Variaz]]/100</f>
        <v>-2.0300000000000001E-3</v>
      </c>
      <c r="D623" s="10">
        <f>AUM[[#This Row],[ Etica Azionario ]]</f>
        <v>285227451.29000002</v>
      </c>
      <c r="E623" s="10">
        <f>D622*AZ[[#This Row],[Variazione percentuale]]</f>
        <v>-579266.93834800005</v>
      </c>
      <c r="F623" s="11">
        <f>AZ[[#This Row],[AUM]]-D622</f>
        <v>-125720.31000000238</v>
      </c>
      <c r="G623" s="11">
        <f>AZ[[#This Row],[∆ AUM]]-AZ[[#This Row],[effetto mercato]]</f>
        <v>453546.62834799767</v>
      </c>
    </row>
    <row r="624" spans="1:7">
      <c r="A624" s="4">
        <v>42912</v>
      </c>
      <c r="B624">
        <v>0.1119</v>
      </c>
      <c r="C624" s="6">
        <f>AZ[[#This Row],[Variaz]]/100</f>
        <v>1.119E-3</v>
      </c>
      <c r="D624" s="10">
        <f>AUM[[#This Row],[ Etica Azionario ]]</f>
        <v>285688169.42000002</v>
      </c>
      <c r="E624" s="10">
        <f>D623*AZ[[#This Row],[Variazione percentuale]]</f>
        <v>319169.51799351</v>
      </c>
      <c r="F624" s="11">
        <f>AZ[[#This Row],[AUM]]-D623</f>
        <v>460718.12999999523</v>
      </c>
      <c r="G624" s="11">
        <f>AZ[[#This Row],[∆ AUM]]-AZ[[#This Row],[effetto mercato]]</f>
        <v>141548.61200648523</v>
      </c>
    </row>
    <row r="625" spans="1:7">
      <c r="A625" s="4">
        <v>42913</v>
      </c>
      <c r="B625">
        <v>-1.0871999999999999</v>
      </c>
      <c r="C625" s="6">
        <f>AZ[[#This Row],[Variaz]]/100</f>
        <v>-1.0872E-2</v>
      </c>
      <c r="D625" s="10">
        <f>AUM[[#This Row],[ Etica Azionario ]]</f>
        <v>282415715.67000002</v>
      </c>
      <c r="E625" s="10">
        <f>D624*AZ[[#This Row],[Variazione percentuale]]</f>
        <v>-3106001.7779342402</v>
      </c>
      <c r="F625" s="11">
        <f>AZ[[#This Row],[AUM]]-D624</f>
        <v>-3272453.75</v>
      </c>
      <c r="G625" s="11">
        <f>AZ[[#This Row],[∆ AUM]]-AZ[[#This Row],[effetto mercato]]</f>
        <v>-166451.97206575982</v>
      </c>
    </row>
    <row r="626" spans="1:7">
      <c r="A626" s="4">
        <v>42914</v>
      </c>
      <c r="B626">
        <v>-9.2399999999999996E-2</v>
      </c>
      <c r="C626" s="6">
        <f>AZ[[#This Row],[Variaz]]/100</f>
        <v>-9.2399999999999991E-4</v>
      </c>
      <c r="D626" s="10">
        <f>AUM[[#This Row],[ Etica Azionario ]]</f>
        <v>282317687.62</v>
      </c>
      <c r="E626" s="10">
        <f>D625*AZ[[#This Row],[Variazione percentuale]]</f>
        <v>-260952.12127907999</v>
      </c>
      <c r="F626" s="11">
        <f>AZ[[#This Row],[AUM]]-D625</f>
        <v>-98028.050000011921</v>
      </c>
      <c r="G626" s="11">
        <f>AZ[[#This Row],[∆ AUM]]-AZ[[#This Row],[effetto mercato]]</f>
        <v>162924.07127906807</v>
      </c>
    </row>
    <row r="627" spans="1:7">
      <c r="A627" s="4">
        <v>42915</v>
      </c>
      <c r="B627">
        <v>-1.2646999999999999</v>
      </c>
      <c r="C627" s="6">
        <f>AZ[[#This Row],[Variaz]]/100</f>
        <v>-1.2646999999999999E-2</v>
      </c>
      <c r="D627" s="10">
        <f>AUM[[#This Row],[ Etica Azionario ]]</f>
        <v>278819571.19999999</v>
      </c>
      <c r="E627" s="10">
        <f>D626*AZ[[#This Row],[Variazione percentuale]]</f>
        <v>-3570471.7953301398</v>
      </c>
      <c r="F627" s="11">
        <f>AZ[[#This Row],[AUM]]-D626</f>
        <v>-3498116.4200000167</v>
      </c>
      <c r="G627" s="11">
        <f>AZ[[#This Row],[∆ AUM]]-AZ[[#This Row],[effetto mercato]]</f>
        <v>72355.375330123119</v>
      </c>
    </row>
    <row r="628" spans="1:7">
      <c r="A628" s="4">
        <v>42916</v>
      </c>
      <c r="B628">
        <v>5.21E-2</v>
      </c>
      <c r="C628" s="6">
        <f>AZ[[#This Row],[Variaz]]/100</f>
        <v>5.2099999999999998E-4</v>
      </c>
      <c r="D628" s="10">
        <f>AUM[[#This Row],[ Etica Azionario ]]</f>
        <v>279106068.52999997</v>
      </c>
      <c r="E628" s="10">
        <f>D627*AZ[[#This Row],[Variazione percentuale]]</f>
        <v>145264.99659519998</v>
      </c>
      <c r="F628" s="11">
        <f>AZ[[#This Row],[AUM]]-D627</f>
        <v>286497.32999998331</v>
      </c>
      <c r="G628" s="11">
        <f>AZ[[#This Row],[∆ AUM]]-AZ[[#This Row],[effetto mercato]]</f>
        <v>141232.33340478333</v>
      </c>
    </row>
    <row r="629" spans="1:7">
      <c r="A629" s="4">
        <v>42919</v>
      </c>
      <c r="B629">
        <v>0.53080000000000005</v>
      </c>
      <c r="C629" s="6">
        <f>AZ[[#This Row],[Variaz]]/100</f>
        <v>5.3080000000000002E-3</v>
      </c>
      <c r="D629" s="10">
        <f>AUM[[#This Row],[ Etica Azionario ]]</f>
        <v>280758606.38</v>
      </c>
      <c r="E629" s="10">
        <f>D628*AZ[[#This Row],[Variazione percentuale]]</f>
        <v>1481495.0117572399</v>
      </c>
      <c r="F629" s="11">
        <f>AZ[[#This Row],[AUM]]-D628</f>
        <v>1652537.8500000238</v>
      </c>
      <c r="G629" s="11">
        <f>AZ[[#This Row],[∆ AUM]]-AZ[[#This Row],[effetto mercato]]</f>
        <v>171042.83824278391</v>
      </c>
    </row>
    <row r="630" spans="1:7">
      <c r="A630" s="4">
        <v>42920</v>
      </c>
      <c r="B630">
        <v>-0.15529999999999999</v>
      </c>
      <c r="C630" s="6">
        <f>AZ[[#This Row],[Variaz]]/100</f>
        <v>-1.5529999999999999E-3</v>
      </c>
      <c r="D630" s="10">
        <f>AUM[[#This Row],[ Etica Azionario ]]</f>
        <v>280474396.74000001</v>
      </c>
      <c r="E630" s="10">
        <f>D629*AZ[[#This Row],[Variazione percentuale]]</f>
        <v>-436018.11570813996</v>
      </c>
      <c r="F630" s="11">
        <f>AZ[[#This Row],[AUM]]-D629</f>
        <v>-284209.63999998569</v>
      </c>
      <c r="G630" s="11">
        <f>AZ[[#This Row],[∆ AUM]]-AZ[[#This Row],[effetto mercato]]</f>
        <v>151808.47570815426</v>
      </c>
    </row>
    <row r="631" spans="1:7">
      <c r="A631" s="4">
        <v>42921</v>
      </c>
      <c r="B631">
        <v>0.4148</v>
      </c>
      <c r="C631" s="6">
        <f>AZ[[#This Row],[Variaz]]/100</f>
        <v>4.1479999999999998E-3</v>
      </c>
      <c r="D631" s="10">
        <f>AUM[[#This Row],[ Etica Azionario ]]</f>
        <v>282405576.78999996</v>
      </c>
      <c r="E631" s="10">
        <f>D630*AZ[[#This Row],[Variazione percentuale]]</f>
        <v>1163407.79767752</v>
      </c>
      <c r="F631" s="11">
        <f>AZ[[#This Row],[AUM]]-D630</f>
        <v>1931180.0499999523</v>
      </c>
      <c r="G631" s="11">
        <f>AZ[[#This Row],[∆ AUM]]-AZ[[#This Row],[effetto mercato]]</f>
        <v>767772.25232243235</v>
      </c>
    </row>
    <row r="632" spans="1:7">
      <c r="A632" s="4">
        <v>42922</v>
      </c>
      <c r="B632">
        <v>-1.0017</v>
      </c>
      <c r="C632" s="6">
        <f>AZ[[#This Row],[Variaz]]/100</f>
        <v>-1.0017E-2</v>
      </c>
      <c r="D632" s="10">
        <f>AUM[[#This Row],[ Etica Azionario ]]</f>
        <v>279977192.47000003</v>
      </c>
      <c r="E632" s="10">
        <f>D631*AZ[[#This Row],[Variazione percentuale]]</f>
        <v>-2828856.6627054294</v>
      </c>
      <c r="F632" s="11">
        <f>AZ[[#This Row],[AUM]]-D631</f>
        <v>-2428384.3199999332</v>
      </c>
      <c r="G632" s="11">
        <f>AZ[[#This Row],[∆ AUM]]-AZ[[#This Row],[effetto mercato]]</f>
        <v>400472.34270549612</v>
      </c>
    </row>
    <row r="633" spans="1:7">
      <c r="A633" s="4">
        <v>42923</v>
      </c>
      <c r="B633">
        <v>6.2600000000000003E-2</v>
      </c>
      <c r="C633" s="6">
        <f>AZ[[#This Row],[Variaz]]/100</f>
        <v>6.2600000000000004E-4</v>
      </c>
      <c r="D633" s="10">
        <f>AUM[[#This Row],[ Etica Azionario ]]</f>
        <v>277260022.56</v>
      </c>
      <c r="E633" s="10">
        <f>D632*AZ[[#This Row],[Variazione percentuale]]</f>
        <v>175265.72248622004</v>
      </c>
      <c r="F633" s="11">
        <f>AZ[[#This Row],[AUM]]-D632</f>
        <v>-2717169.9100000262</v>
      </c>
      <c r="G633" s="11">
        <f>AZ[[#This Row],[∆ AUM]]-AZ[[#This Row],[effetto mercato]]</f>
        <v>-2892435.6324862461</v>
      </c>
    </row>
    <row r="634" spans="1:7">
      <c r="A634" s="4">
        <v>42926</v>
      </c>
      <c r="B634">
        <v>0.21890000000000001</v>
      </c>
      <c r="C634" s="6">
        <f>AZ[[#This Row],[Variaz]]/100</f>
        <v>2.189E-3</v>
      </c>
      <c r="D634" s="10">
        <f>AUM[[#This Row],[ Etica Azionario ]]</f>
        <v>278283088.21999997</v>
      </c>
      <c r="E634" s="10">
        <f>D633*AZ[[#This Row],[Variazione percentuale]]</f>
        <v>606922.18938383996</v>
      </c>
      <c r="F634" s="11">
        <f>AZ[[#This Row],[AUM]]-D633</f>
        <v>1023065.6599999666</v>
      </c>
      <c r="G634" s="11">
        <f>AZ[[#This Row],[∆ AUM]]-AZ[[#This Row],[effetto mercato]]</f>
        <v>416143.47061612667</v>
      </c>
    </row>
    <row r="635" spans="1:7">
      <c r="A635" s="4">
        <v>42927</v>
      </c>
      <c r="B635">
        <v>-0.18720000000000001</v>
      </c>
      <c r="C635" s="6">
        <f>AZ[[#This Row],[Variaz]]/100</f>
        <v>-1.872E-3</v>
      </c>
      <c r="D635" s="10">
        <f>AUM[[#This Row],[ Etica Azionario ]]</f>
        <v>277908855.51999998</v>
      </c>
      <c r="E635" s="10">
        <f>D634*AZ[[#This Row],[Variazione percentuale]]</f>
        <v>-520945.94114783994</v>
      </c>
      <c r="F635" s="11">
        <f>AZ[[#This Row],[AUM]]-D634</f>
        <v>-374232.69999998808</v>
      </c>
      <c r="G635" s="11">
        <f>AZ[[#This Row],[∆ AUM]]-AZ[[#This Row],[effetto mercato]]</f>
        <v>146713.24114785186</v>
      </c>
    </row>
    <row r="636" spans="1:7">
      <c r="A636" s="4">
        <v>42928</v>
      </c>
      <c r="B636">
        <v>1.0107999999999999</v>
      </c>
      <c r="C636" s="6">
        <f>AZ[[#This Row],[Variaz]]/100</f>
        <v>1.0107999999999999E-2</v>
      </c>
      <c r="D636" s="10">
        <f>AUM[[#This Row],[ Etica Azionario ]]</f>
        <v>280862736.57999998</v>
      </c>
      <c r="E636" s="10">
        <f>D635*AZ[[#This Row],[Variazione percentuale]]</f>
        <v>2809102.7115961597</v>
      </c>
      <c r="F636" s="11">
        <f>AZ[[#This Row],[AUM]]-D635</f>
        <v>2953881.0600000024</v>
      </c>
      <c r="G636" s="11">
        <f>AZ[[#This Row],[∆ AUM]]-AZ[[#This Row],[effetto mercato]]</f>
        <v>144778.34840384265</v>
      </c>
    </row>
    <row r="637" spans="1:7">
      <c r="A637" s="4">
        <v>42929</v>
      </c>
      <c r="B637">
        <v>0.15479999999999999</v>
      </c>
      <c r="C637" s="6">
        <f>AZ[[#This Row],[Variaz]]/100</f>
        <v>1.5479999999999999E-3</v>
      </c>
      <c r="D637" s="10">
        <f>AUM[[#This Row],[ Etica Azionario ]]</f>
        <v>281356902.75999999</v>
      </c>
      <c r="E637" s="10">
        <f>D636*AZ[[#This Row],[Variazione percentuale]]</f>
        <v>434775.51622583997</v>
      </c>
      <c r="F637" s="11">
        <f>AZ[[#This Row],[AUM]]-D636</f>
        <v>494166.18000000715</v>
      </c>
      <c r="G637" s="11">
        <f>AZ[[#This Row],[∆ AUM]]-AZ[[#This Row],[effetto mercato]]</f>
        <v>59390.663774167188</v>
      </c>
    </row>
    <row r="638" spans="1:7">
      <c r="A638" s="4">
        <v>42930</v>
      </c>
      <c r="B638">
        <v>0.26779999999999998</v>
      </c>
      <c r="C638" s="6">
        <f>AZ[[#This Row],[Variaz]]/100</f>
        <v>2.6779999999999998E-3</v>
      </c>
      <c r="D638" s="10">
        <f>AUM[[#This Row],[ Etica Azionario ]]</f>
        <v>282398636.81</v>
      </c>
      <c r="E638" s="10">
        <f>D637*AZ[[#This Row],[Variazione percentuale]]</f>
        <v>753473.78559127997</v>
      </c>
      <c r="F638" s="11">
        <f>AZ[[#This Row],[AUM]]-D637</f>
        <v>1041734.0500000119</v>
      </c>
      <c r="G638" s="11">
        <f>AZ[[#This Row],[∆ AUM]]-AZ[[#This Row],[effetto mercato]]</f>
        <v>288260.26440873195</v>
      </c>
    </row>
    <row r="639" spans="1:7">
      <c r="A639" s="4">
        <v>42933</v>
      </c>
      <c r="B639">
        <v>-6.1600000000000002E-2</v>
      </c>
      <c r="C639" s="6">
        <f>AZ[[#This Row],[Variaz]]/100</f>
        <v>-6.1600000000000001E-4</v>
      </c>
      <c r="D639" s="10">
        <f>AUM[[#This Row],[ Etica Azionario ]]</f>
        <v>282321176.84999996</v>
      </c>
      <c r="E639" s="10">
        <f>D638*AZ[[#This Row],[Variazione percentuale]]</f>
        <v>-173957.56027496001</v>
      </c>
      <c r="F639" s="11">
        <f>AZ[[#This Row],[AUM]]-D638</f>
        <v>-77459.960000038147</v>
      </c>
      <c r="G639" s="11">
        <f>AZ[[#This Row],[∆ AUM]]-AZ[[#This Row],[effetto mercato]]</f>
        <v>96497.600274921861</v>
      </c>
    </row>
    <row r="640" spans="1:7">
      <c r="A640" s="4">
        <v>42934</v>
      </c>
      <c r="B640">
        <v>-1.1923999999999999</v>
      </c>
      <c r="C640" s="6">
        <f>AZ[[#This Row],[Variaz]]/100</f>
        <v>-1.1923999999999999E-2</v>
      </c>
      <c r="D640" s="10">
        <f>AUM[[#This Row],[ Etica Azionario ]]</f>
        <v>279004881.06</v>
      </c>
      <c r="E640" s="10">
        <f>D639*AZ[[#This Row],[Variazione percentuale]]</f>
        <v>-3366397.7127593993</v>
      </c>
      <c r="F640" s="11">
        <f>AZ[[#This Row],[AUM]]-D639</f>
        <v>-3316295.7899999619</v>
      </c>
      <c r="G640" s="11">
        <f>AZ[[#This Row],[∆ AUM]]-AZ[[#This Row],[effetto mercato]]</f>
        <v>50101.922759437468</v>
      </c>
    </row>
    <row r="641" spans="1:7">
      <c r="A641" s="4">
        <v>42935</v>
      </c>
      <c r="B641">
        <v>0.50980000000000003</v>
      </c>
      <c r="C641" s="6">
        <f>AZ[[#This Row],[Variaz]]/100</f>
        <v>5.0980000000000001E-3</v>
      </c>
      <c r="D641" s="10">
        <f>AUM[[#This Row],[ Etica Azionario ]]</f>
        <v>280704091.44999999</v>
      </c>
      <c r="E641" s="10">
        <f>D640*AZ[[#This Row],[Variazione percentuale]]</f>
        <v>1422366.88364388</v>
      </c>
      <c r="F641" s="11">
        <f>AZ[[#This Row],[AUM]]-D640</f>
        <v>1699210.3899999857</v>
      </c>
      <c r="G641" s="11">
        <f>AZ[[#This Row],[∆ AUM]]-AZ[[#This Row],[effetto mercato]]</f>
        <v>276843.50635610567</v>
      </c>
    </row>
    <row r="642" spans="1:7">
      <c r="A642" s="4">
        <v>42936</v>
      </c>
      <c r="B642">
        <v>-0.34160000000000001</v>
      </c>
      <c r="C642" s="6">
        <f>AZ[[#This Row],[Variaz]]/100</f>
        <v>-3.4160000000000002E-3</v>
      </c>
      <c r="D642" s="10">
        <f>AUM[[#This Row],[ Etica Azionario ]]</f>
        <v>279801643.69999999</v>
      </c>
      <c r="E642" s="10">
        <f>D641*AZ[[#This Row],[Variazione percentuale]]</f>
        <v>-958885.17639320006</v>
      </c>
      <c r="F642" s="11">
        <f>AZ[[#This Row],[AUM]]-D641</f>
        <v>-902447.75</v>
      </c>
      <c r="G642" s="11">
        <f>AZ[[#This Row],[∆ AUM]]-AZ[[#This Row],[effetto mercato]]</f>
        <v>56437.426393200061</v>
      </c>
    </row>
    <row r="643" spans="1:7">
      <c r="A643" s="4">
        <v>42937</v>
      </c>
      <c r="B643">
        <v>-0.52969999999999995</v>
      </c>
      <c r="C643" s="6">
        <f>AZ[[#This Row],[Variaz]]/100</f>
        <v>-5.2969999999999996E-3</v>
      </c>
      <c r="D643" s="10">
        <f>AUM[[#This Row],[ Etica Azionario ]]</f>
        <v>278244330.13</v>
      </c>
      <c r="E643" s="10">
        <f>D642*AZ[[#This Row],[Variazione percentuale]]</f>
        <v>-1482109.3066788998</v>
      </c>
      <c r="F643" s="11">
        <f>AZ[[#This Row],[AUM]]-D642</f>
        <v>-1557313.5699999928</v>
      </c>
      <c r="G643" s="11">
        <f>AZ[[#This Row],[∆ AUM]]-AZ[[#This Row],[effetto mercato]]</f>
        <v>-75204.263321093051</v>
      </c>
    </row>
    <row r="644" spans="1:7">
      <c r="A644" s="4">
        <v>42940</v>
      </c>
      <c r="B644">
        <v>-0.26100000000000001</v>
      </c>
      <c r="C644" s="6">
        <f>AZ[[#This Row],[Variaz]]/100</f>
        <v>-2.6099999999999999E-3</v>
      </c>
      <c r="D644" s="10">
        <f>AUM[[#This Row],[ Etica Azionario ]]</f>
        <v>277583649.19999999</v>
      </c>
      <c r="E644" s="10">
        <f>D643*AZ[[#This Row],[Variazione percentuale]]</f>
        <v>-726217.70163929998</v>
      </c>
      <c r="F644" s="11">
        <f>AZ[[#This Row],[AUM]]-D643</f>
        <v>-660680.93000000715</v>
      </c>
      <c r="G644" s="11">
        <f>AZ[[#This Row],[∆ AUM]]-AZ[[#This Row],[effetto mercato]]</f>
        <v>65536.771639292827</v>
      </c>
    </row>
    <row r="645" spans="1:7">
      <c r="A645" s="4">
        <v>42941</v>
      </c>
      <c r="B645">
        <v>-8.3799999999999999E-2</v>
      </c>
      <c r="C645" s="6">
        <f>AZ[[#This Row],[Variaz]]/100</f>
        <v>-8.3799999999999999E-4</v>
      </c>
      <c r="D645" s="10">
        <f>AUM[[#This Row],[ Etica Azionario ]]</f>
        <v>277532576.35000002</v>
      </c>
      <c r="E645" s="10">
        <f>D644*AZ[[#This Row],[Variazione percentuale]]</f>
        <v>-232615.09802959999</v>
      </c>
      <c r="F645" s="11">
        <f>AZ[[#This Row],[AUM]]-D644</f>
        <v>-51072.849999964237</v>
      </c>
      <c r="G645" s="11">
        <f>AZ[[#This Row],[∆ AUM]]-AZ[[#This Row],[effetto mercato]]</f>
        <v>181542.24802963575</v>
      </c>
    </row>
    <row r="646" spans="1:7">
      <c r="A646" s="4">
        <v>42942</v>
      </c>
      <c r="B646">
        <v>0.37719999999999998</v>
      </c>
      <c r="C646" s="6">
        <f>AZ[[#This Row],[Variaz]]/100</f>
        <v>3.7719999999999997E-3</v>
      </c>
      <c r="D646" s="10">
        <f>AUM[[#This Row],[ Etica Azionario ]]</f>
        <v>278830284.24000001</v>
      </c>
      <c r="E646" s="10">
        <f>D645*AZ[[#This Row],[Variazione percentuale]]</f>
        <v>1046852.8779922</v>
      </c>
      <c r="F646" s="11">
        <f>AZ[[#This Row],[AUM]]-D645</f>
        <v>1297707.8899999857</v>
      </c>
      <c r="G646" s="11">
        <f>AZ[[#This Row],[∆ AUM]]-AZ[[#This Row],[effetto mercato]]</f>
        <v>250855.01200778573</v>
      </c>
    </row>
    <row r="647" spans="1:7">
      <c r="A647" s="4">
        <v>42943</v>
      </c>
      <c r="B647">
        <v>3.1300000000000001E-2</v>
      </c>
      <c r="C647" s="6">
        <f>AZ[[#This Row],[Variaz]]/100</f>
        <v>3.1300000000000002E-4</v>
      </c>
      <c r="D647" s="10">
        <f>AUM[[#This Row],[ Etica Azionario ]]</f>
        <v>278969280.93000001</v>
      </c>
      <c r="E647" s="10">
        <f>D646*AZ[[#This Row],[Variazione percentuale]]</f>
        <v>87273.878967120007</v>
      </c>
      <c r="F647" s="11">
        <f>AZ[[#This Row],[AUM]]-D646</f>
        <v>138996.68999999762</v>
      </c>
      <c r="G647" s="11">
        <f>AZ[[#This Row],[∆ AUM]]-AZ[[#This Row],[effetto mercato]]</f>
        <v>51722.811032877609</v>
      </c>
    </row>
    <row r="648" spans="1:7">
      <c r="A648" s="4">
        <v>42944</v>
      </c>
      <c r="B648">
        <v>-0.84519999999999995</v>
      </c>
      <c r="C648" s="6">
        <f>AZ[[#This Row],[Variaz]]/100</f>
        <v>-8.4519999999999994E-3</v>
      </c>
      <c r="D648" s="10">
        <f>AUM[[#This Row],[ Etica Azionario ]]</f>
        <v>279873027.75999999</v>
      </c>
      <c r="E648" s="10">
        <f>D647*AZ[[#This Row],[Variazione percentuale]]</f>
        <v>-2357848.3624203601</v>
      </c>
      <c r="F648" s="11">
        <f>AZ[[#This Row],[AUM]]-D647</f>
        <v>903746.82999998331</v>
      </c>
      <c r="G648" s="11">
        <f>AZ[[#This Row],[∆ AUM]]-AZ[[#This Row],[effetto mercato]]</f>
        <v>3261595.1924203434</v>
      </c>
    </row>
    <row r="649" spans="1:7">
      <c r="A649" s="4">
        <v>42947</v>
      </c>
      <c r="B649">
        <v>-0.18940000000000001</v>
      </c>
      <c r="C649" s="6">
        <f>AZ[[#This Row],[Variaz]]/100</f>
        <v>-1.8940000000000001E-3</v>
      </c>
      <c r="D649" s="10">
        <f>AUM[[#This Row],[ Etica Azionario ]]</f>
        <v>279429570.58000004</v>
      </c>
      <c r="E649" s="10">
        <f>D648*AZ[[#This Row],[Variazione percentuale]]</f>
        <v>-530079.51457743999</v>
      </c>
      <c r="F649" s="11">
        <f>AZ[[#This Row],[AUM]]-D648</f>
        <v>-443457.17999994755</v>
      </c>
      <c r="G649" s="11">
        <f>AZ[[#This Row],[∆ AUM]]-AZ[[#This Row],[effetto mercato]]</f>
        <v>86622.334577492438</v>
      </c>
    </row>
    <row r="650" spans="1:7">
      <c r="A650" s="4">
        <v>42948</v>
      </c>
      <c r="B650">
        <v>0.16869999999999999</v>
      </c>
      <c r="C650" s="6">
        <f>AZ[[#This Row],[Variaz]]/100</f>
        <v>1.6869999999999999E-3</v>
      </c>
      <c r="D650" s="10">
        <f>AUM[[#This Row],[ Etica Azionario ]]</f>
        <v>280225523.39999998</v>
      </c>
      <c r="E650" s="10">
        <f>D649*AZ[[#This Row],[Variazione percentuale]]</f>
        <v>471397.68556846003</v>
      </c>
      <c r="F650" s="11">
        <f>AZ[[#This Row],[AUM]]-D649</f>
        <v>795952.81999993324</v>
      </c>
      <c r="G650" s="11">
        <f>AZ[[#This Row],[∆ AUM]]-AZ[[#This Row],[effetto mercato]]</f>
        <v>324555.13443147321</v>
      </c>
    </row>
    <row r="651" spans="1:7">
      <c r="A651" s="4">
        <v>42949</v>
      </c>
      <c r="B651">
        <v>-0.3579</v>
      </c>
      <c r="C651" s="6">
        <f>AZ[[#This Row],[Variaz]]/100</f>
        <v>-3.5790000000000001E-3</v>
      </c>
      <c r="D651" s="10">
        <f>AUM[[#This Row],[ Etica Azionario ]]</f>
        <v>279439947.89999998</v>
      </c>
      <c r="E651" s="10">
        <f>D650*AZ[[#This Row],[Variazione percentuale]]</f>
        <v>-1002927.1482486</v>
      </c>
      <c r="F651" s="11">
        <f>AZ[[#This Row],[AUM]]-D650</f>
        <v>-785575.5</v>
      </c>
      <c r="G651" s="11">
        <f>AZ[[#This Row],[∆ AUM]]-AZ[[#This Row],[effetto mercato]]</f>
        <v>217351.64824859996</v>
      </c>
    </row>
    <row r="652" spans="1:7">
      <c r="A652" s="4">
        <v>42950</v>
      </c>
      <c r="B652">
        <v>-4.2299999999999997E-2</v>
      </c>
      <c r="C652" s="6">
        <f>AZ[[#This Row],[Variaz]]/100</f>
        <v>-4.2299999999999998E-4</v>
      </c>
      <c r="D652" s="10">
        <f>AUM[[#This Row],[ Etica Azionario ]]</f>
        <v>265822227.39000002</v>
      </c>
      <c r="E652" s="10">
        <f>D651*AZ[[#This Row],[Variazione percentuale]]</f>
        <v>-118203.09796169998</v>
      </c>
      <c r="F652" s="11">
        <f>AZ[[#This Row],[AUM]]-D651</f>
        <v>-13617720.509999961</v>
      </c>
      <c r="G652" s="11">
        <f>AZ[[#This Row],[∆ AUM]]-AZ[[#This Row],[effetto mercato]]</f>
        <v>-13499517.412038261</v>
      </c>
    </row>
    <row r="653" spans="1:7">
      <c r="A653" s="4">
        <v>42951</v>
      </c>
      <c r="B653">
        <v>0.65529999999999999</v>
      </c>
      <c r="C653" s="6">
        <f>AZ[[#This Row],[Variaz]]/100</f>
        <v>6.5529999999999998E-3</v>
      </c>
      <c r="D653" s="10">
        <f>AUM[[#This Row],[ Etica Azionario ]]</f>
        <v>271140291.44999999</v>
      </c>
      <c r="E653" s="10">
        <f>D652*AZ[[#This Row],[Variazione percentuale]]</f>
        <v>1741933.0560866701</v>
      </c>
      <c r="F653" s="11">
        <f>AZ[[#This Row],[AUM]]-D652</f>
        <v>5318064.0599999726</v>
      </c>
      <c r="G653" s="11">
        <f>AZ[[#This Row],[∆ AUM]]-AZ[[#This Row],[effetto mercato]]</f>
        <v>3576131.0039133024</v>
      </c>
    </row>
    <row r="654" spans="1:7">
      <c r="A654" s="4">
        <v>42954</v>
      </c>
      <c r="B654">
        <v>-9.4500000000000001E-2</v>
      </c>
      <c r="C654" s="6">
        <f>AZ[[#This Row],[Variaz]]/100</f>
        <v>-9.4499999999999998E-4</v>
      </c>
      <c r="D654" s="10">
        <f>AUM[[#This Row],[ Etica Azionario ]]</f>
        <v>271376852.08000004</v>
      </c>
      <c r="E654" s="10">
        <f>D653*AZ[[#This Row],[Variazione percentuale]]</f>
        <v>-256227.57542024998</v>
      </c>
      <c r="F654" s="11">
        <f>AZ[[#This Row],[AUM]]-D653</f>
        <v>236560.63000005484</v>
      </c>
      <c r="G654" s="11">
        <f>AZ[[#This Row],[∆ AUM]]-AZ[[#This Row],[effetto mercato]]</f>
        <v>492788.20542030479</v>
      </c>
    </row>
    <row r="655" spans="1:7">
      <c r="A655" s="4">
        <v>42955</v>
      </c>
      <c r="B655">
        <v>0.1051</v>
      </c>
      <c r="C655" s="6">
        <f>AZ[[#This Row],[Variaz]]/100</f>
        <v>1.0510000000000001E-3</v>
      </c>
      <c r="D655" s="10">
        <f>AUM[[#This Row],[ Etica Azionario ]]</f>
        <v>272417518.27999997</v>
      </c>
      <c r="E655" s="10">
        <f>D654*AZ[[#This Row],[Variazione percentuale]]</f>
        <v>285217.07153608004</v>
      </c>
      <c r="F655" s="11">
        <f>AZ[[#This Row],[AUM]]-D654</f>
        <v>1040666.1999999285</v>
      </c>
      <c r="G655" s="11">
        <f>AZ[[#This Row],[∆ AUM]]-AZ[[#This Row],[effetto mercato]]</f>
        <v>755449.12846384849</v>
      </c>
    </row>
    <row r="656" spans="1:7">
      <c r="A656" s="4">
        <v>42956</v>
      </c>
      <c r="B656">
        <v>-0.34649999999999997</v>
      </c>
      <c r="C656" s="6">
        <f>AZ[[#This Row],[Variaz]]/100</f>
        <v>-3.4649999999999998E-3</v>
      </c>
      <c r="D656" s="10">
        <f>AUM[[#This Row],[ Etica Azionario ]]</f>
        <v>271594734.70999998</v>
      </c>
      <c r="E656" s="10">
        <f>D655*AZ[[#This Row],[Variazione percentuale]]</f>
        <v>-943926.70084019983</v>
      </c>
      <c r="F656" s="11">
        <f>AZ[[#This Row],[AUM]]-D655</f>
        <v>-822783.56999999285</v>
      </c>
      <c r="G656" s="11">
        <f>AZ[[#This Row],[∆ AUM]]-AZ[[#This Row],[effetto mercato]]</f>
        <v>121143.13084020698</v>
      </c>
    </row>
    <row r="657" spans="1:7">
      <c r="A657" s="4">
        <v>42957</v>
      </c>
      <c r="B657">
        <v>-0.77959999999999996</v>
      </c>
      <c r="C657" s="6">
        <f>AZ[[#This Row],[Variaz]]/100</f>
        <v>-7.796E-3</v>
      </c>
      <c r="D657" s="10">
        <f>AUM[[#This Row],[ Etica Azionario ]]</f>
        <v>269685891.44999999</v>
      </c>
      <c r="E657" s="10">
        <f>D656*AZ[[#This Row],[Variazione percentuale]]</f>
        <v>-2117352.55179916</v>
      </c>
      <c r="F657" s="11">
        <f>AZ[[#This Row],[AUM]]-D656</f>
        <v>-1908843.2599999905</v>
      </c>
      <c r="G657" s="11">
        <f>AZ[[#This Row],[∆ AUM]]-AZ[[#This Row],[effetto mercato]]</f>
        <v>208509.2917991695</v>
      </c>
    </row>
    <row r="658" spans="1:7">
      <c r="A658" s="4">
        <v>42958</v>
      </c>
      <c r="B658">
        <v>-0.40350000000000003</v>
      </c>
      <c r="C658" s="6">
        <f>AZ[[#This Row],[Variaz]]/100</f>
        <v>-4.0350000000000004E-3</v>
      </c>
      <c r="D658" s="10">
        <f>AUM[[#This Row],[ Etica Azionario ]]</f>
        <v>268840002.63999999</v>
      </c>
      <c r="E658" s="10">
        <f>D657*AZ[[#This Row],[Variazione percentuale]]</f>
        <v>-1088182.5720007501</v>
      </c>
      <c r="F658" s="11">
        <f>AZ[[#This Row],[AUM]]-D657</f>
        <v>-845888.81000000238</v>
      </c>
      <c r="G658" s="11">
        <f>AZ[[#This Row],[∆ AUM]]-AZ[[#This Row],[effetto mercato]]</f>
        <v>242293.76200074772</v>
      </c>
    </row>
    <row r="659" spans="1:7">
      <c r="A659" s="4">
        <v>42961</v>
      </c>
      <c r="B659">
        <v>0.57569999999999999</v>
      </c>
      <c r="C659" s="6">
        <f>AZ[[#This Row],[Variaz]]/100</f>
        <v>5.757E-3</v>
      </c>
      <c r="D659" s="10">
        <f>AUM[[#This Row],[ Etica Azionario ]]</f>
        <v>270561165.18000001</v>
      </c>
      <c r="E659" s="10">
        <f>D658*AZ[[#This Row],[Variazione percentuale]]</f>
        <v>1547711.89519848</v>
      </c>
      <c r="F659" s="11">
        <f>AZ[[#This Row],[AUM]]-D658</f>
        <v>1721162.5400000215</v>
      </c>
      <c r="G659" s="11">
        <f>AZ[[#This Row],[∆ AUM]]-AZ[[#This Row],[effetto mercato]]</f>
        <v>173450.64480154146</v>
      </c>
    </row>
    <row r="660" spans="1:7">
      <c r="A660" s="4">
        <v>42963</v>
      </c>
      <c r="B660">
        <v>0.98580000000000001</v>
      </c>
      <c r="C660" s="6">
        <f>AZ[[#This Row],[Variaz]]/100</f>
        <v>9.8580000000000004E-3</v>
      </c>
      <c r="D660" s="10">
        <f>AUM[[#This Row],[ Etica Azionario ]]</f>
        <v>273301572.97000003</v>
      </c>
      <c r="E660" s="10">
        <f>D659*AZ[[#This Row],[Variazione percentuale]]</f>
        <v>2667191.9663444404</v>
      </c>
      <c r="F660" s="11">
        <f>AZ[[#This Row],[AUM]]-D659</f>
        <v>2740407.7900000215</v>
      </c>
      <c r="G660" s="11">
        <f>AZ[[#This Row],[∆ AUM]]-AZ[[#This Row],[effetto mercato]]</f>
        <v>73215.823655581102</v>
      </c>
    </row>
    <row r="661" spans="1:7">
      <c r="A661" s="4">
        <v>42964</v>
      </c>
      <c r="B661">
        <v>-0.73480000000000001</v>
      </c>
      <c r="C661" s="6">
        <f>AZ[[#This Row],[Variaz]]/100</f>
        <v>-7.3480000000000004E-3</v>
      </c>
      <c r="D661" s="10">
        <f>AUM[[#This Row],[ Etica Azionario ]]</f>
        <v>271343996.83000004</v>
      </c>
      <c r="E661" s="10">
        <f>D660*AZ[[#This Row],[Variazione percentuale]]</f>
        <v>-2008219.9581835603</v>
      </c>
      <c r="F661" s="11">
        <f>AZ[[#This Row],[AUM]]-D660</f>
        <v>-1957576.1399999857</v>
      </c>
      <c r="G661" s="11">
        <f>AZ[[#This Row],[∆ AUM]]-AZ[[#This Row],[effetto mercato]]</f>
        <v>50643.818183574593</v>
      </c>
    </row>
    <row r="662" spans="1:7">
      <c r="A662" s="4">
        <v>42965</v>
      </c>
      <c r="B662">
        <v>-0.67669999999999997</v>
      </c>
      <c r="C662" s="6">
        <f>AZ[[#This Row],[Variaz]]/100</f>
        <v>-6.7669999999999996E-3</v>
      </c>
      <c r="D662" s="10">
        <f>AUM[[#This Row],[ Etica Azionario ]]</f>
        <v>269650803.39999998</v>
      </c>
      <c r="E662" s="10">
        <f>D661*AZ[[#This Row],[Variazione percentuale]]</f>
        <v>-1836184.8265486101</v>
      </c>
      <c r="F662" s="11">
        <f>AZ[[#This Row],[AUM]]-D661</f>
        <v>-1693193.4300000668</v>
      </c>
      <c r="G662" s="11">
        <f>AZ[[#This Row],[∆ AUM]]-AZ[[#This Row],[effetto mercato]]</f>
        <v>142991.39654854336</v>
      </c>
    </row>
    <row r="663" spans="1:7">
      <c r="A663" s="4">
        <v>42968</v>
      </c>
      <c r="B663">
        <v>-0.41520000000000001</v>
      </c>
      <c r="C663" s="6">
        <f>AZ[[#This Row],[Variaz]]/100</f>
        <v>-4.1520000000000003E-3</v>
      </c>
      <c r="D663" s="10">
        <f>AUM[[#This Row],[ Etica Azionario ]]</f>
        <v>269837132.03999996</v>
      </c>
      <c r="E663" s="10">
        <f>D662*AZ[[#This Row],[Variazione percentuale]]</f>
        <v>-1119590.1357167999</v>
      </c>
      <c r="F663" s="11">
        <f>AZ[[#This Row],[AUM]]-D662</f>
        <v>186328.63999998569</v>
      </c>
      <c r="G663" s="11">
        <f>AZ[[#This Row],[∆ AUM]]-AZ[[#This Row],[effetto mercato]]</f>
        <v>1305918.7757167856</v>
      </c>
    </row>
    <row r="664" spans="1:7">
      <c r="A664" s="4">
        <v>42969</v>
      </c>
      <c r="B664">
        <v>0.80179999999999996</v>
      </c>
      <c r="C664" s="6">
        <f>AZ[[#This Row],[Variaz]]/100</f>
        <v>8.0179999999999991E-3</v>
      </c>
      <c r="D664" s="10">
        <f>AUM[[#This Row],[ Etica Azionario ]]</f>
        <v>272094869.71000004</v>
      </c>
      <c r="E664" s="10">
        <f>D663*AZ[[#This Row],[Variazione percentuale]]</f>
        <v>2163554.1246967195</v>
      </c>
      <c r="F664" s="11">
        <f>AZ[[#This Row],[AUM]]-D663</f>
        <v>2257737.6700000763</v>
      </c>
      <c r="G664" s="11">
        <f>AZ[[#This Row],[∆ AUM]]-AZ[[#This Row],[effetto mercato]]</f>
        <v>94183.545303356834</v>
      </c>
    </row>
    <row r="665" spans="1:7">
      <c r="A665" s="4">
        <v>42970</v>
      </c>
      <c r="B665">
        <v>-0.44540000000000002</v>
      </c>
      <c r="C665" s="6">
        <f>AZ[[#This Row],[Variaz]]/100</f>
        <v>-4.4540000000000005E-3</v>
      </c>
      <c r="D665" s="10">
        <f>AUM[[#This Row],[ Etica Azionario ]]</f>
        <v>271210983.03000003</v>
      </c>
      <c r="E665" s="10">
        <f>D664*AZ[[#This Row],[Variazione percentuale]]</f>
        <v>-1211910.5496883404</v>
      </c>
      <c r="F665" s="11">
        <f>AZ[[#This Row],[AUM]]-D664</f>
        <v>-883886.68000000715</v>
      </c>
      <c r="G665" s="11">
        <f>AZ[[#This Row],[∆ AUM]]-AZ[[#This Row],[effetto mercato]]</f>
        <v>328023.86968833324</v>
      </c>
    </row>
    <row r="666" spans="1:7">
      <c r="A666" s="4">
        <v>42971</v>
      </c>
      <c r="B666">
        <v>-8.5199999999999998E-2</v>
      </c>
      <c r="C666" s="6">
        <f>AZ[[#This Row],[Variaz]]/100</f>
        <v>-8.52E-4</v>
      </c>
      <c r="D666" s="10">
        <f>AUM[[#This Row],[ Etica Azionario ]]</f>
        <v>270993941.80000001</v>
      </c>
      <c r="E666" s="10">
        <f>D665*AZ[[#This Row],[Variazione percentuale]]</f>
        <v>-231071.75754156001</v>
      </c>
      <c r="F666" s="11">
        <f>AZ[[#This Row],[AUM]]-D665</f>
        <v>-217041.23000001907</v>
      </c>
      <c r="G666" s="11">
        <f>AZ[[#This Row],[∆ AUM]]-AZ[[#This Row],[effetto mercato]]</f>
        <v>14030.527541540941</v>
      </c>
    </row>
    <row r="667" spans="1:7">
      <c r="A667" s="4">
        <v>42972</v>
      </c>
      <c r="B667">
        <v>-0.1706</v>
      </c>
      <c r="C667" s="6">
        <f>AZ[[#This Row],[Variaz]]/100</f>
        <v>-1.7060000000000001E-3</v>
      </c>
      <c r="D667" s="10">
        <f>AUM[[#This Row],[ Etica Azionario ]]</f>
        <v>270630569.57999998</v>
      </c>
      <c r="E667" s="10">
        <f>D666*AZ[[#This Row],[Variazione percentuale]]</f>
        <v>-462315.66471080005</v>
      </c>
      <c r="F667" s="11">
        <f>AZ[[#This Row],[AUM]]-D666</f>
        <v>-363372.22000002861</v>
      </c>
      <c r="G667" s="11">
        <f>AZ[[#This Row],[∆ AUM]]-AZ[[#This Row],[effetto mercato]]</f>
        <v>98943.444710771437</v>
      </c>
    </row>
    <row r="668" spans="1:7">
      <c r="A668" s="4">
        <v>42975</v>
      </c>
      <c r="B668">
        <v>-0.45929999999999999</v>
      </c>
      <c r="C668" s="6">
        <f>AZ[[#This Row],[Variaz]]/100</f>
        <v>-4.5929999999999999E-3</v>
      </c>
      <c r="D668" s="10">
        <f>AUM[[#This Row],[ Etica Azionario ]]</f>
        <v>269514724.44</v>
      </c>
      <c r="E668" s="10">
        <f>D667*AZ[[#This Row],[Variazione percentuale]]</f>
        <v>-1243006.2060809399</v>
      </c>
      <c r="F668" s="11">
        <f>AZ[[#This Row],[AUM]]-D667</f>
        <v>-1115845.1399999857</v>
      </c>
      <c r="G668" s="11">
        <f>AZ[[#This Row],[∆ AUM]]-AZ[[#This Row],[effetto mercato]]</f>
        <v>127161.06608095416</v>
      </c>
    </row>
    <row r="669" spans="1:7">
      <c r="A669" s="4">
        <v>42976</v>
      </c>
      <c r="B669">
        <v>-0.74029999999999996</v>
      </c>
      <c r="C669" s="6">
        <f>AZ[[#This Row],[Variaz]]/100</f>
        <v>-7.4029999999999999E-3</v>
      </c>
      <c r="D669" s="10">
        <f>AUM[[#This Row],[ Etica Azionario ]]</f>
        <v>267946812.14000002</v>
      </c>
      <c r="E669" s="10">
        <f>D668*AZ[[#This Row],[Variazione percentuale]]</f>
        <v>-1995217.50502932</v>
      </c>
      <c r="F669" s="11">
        <f>AZ[[#This Row],[AUM]]-D668</f>
        <v>-1567912.2999999821</v>
      </c>
      <c r="G669" s="11">
        <f>AZ[[#This Row],[∆ AUM]]-AZ[[#This Row],[effetto mercato]]</f>
        <v>427305.2050293379</v>
      </c>
    </row>
    <row r="670" spans="1:7">
      <c r="A670" s="4">
        <v>42977</v>
      </c>
      <c r="B670">
        <v>0.90800000000000003</v>
      </c>
      <c r="C670" s="6">
        <f>AZ[[#This Row],[Variaz]]/100</f>
        <v>9.0799999999999995E-3</v>
      </c>
      <c r="D670" s="10">
        <f>AUM[[#This Row],[ Etica Azionario ]]</f>
        <v>270457378.50999999</v>
      </c>
      <c r="E670" s="10">
        <f>D669*AZ[[#This Row],[Variazione percentuale]]</f>
        <v>2432957.0542311999</v>
      </c>
      <c r="F670" s="11">
        <f>AZ[[#This Row],[AUM]]-D669</f>
        <v>2510566.369999975</v>
      </c>
      <c r="G670" s="11">
        <f>AZ[[#This Row],[∆ AUM]]-AZ[[#This Row],[effetto mercato]]</f>
        <v>77609.315768775064</v>
      </c>
    </row>
    <row r="671" spans="1:7">
      <c r="A671" s="4">
        <v>42978</v>
      </c>
      <c r="B671">
        <v>0.53559999999999997</v>
      </c>
      <c r="C671" s="6">
        <f>AZ[[#This Row],[Variaz]]/100</f>
        <v>5.3559999999999997E-3</v>
      </c>
      <c r="D671" s="10">
        <f>AUM[[#This Row],[ Etica Azionario ]]</f>
        <v>271925897.25999999</v>
      </c>
      <c r="E671" s="10">
        <f>D670*AZ[[#This Row],[Variazione percentuale]]</f>
        <v>1448569.7192995599</v>
      </c>
      <c r="F671" s="11">
        <f>AZ[[#This Row],[AUM]]-D670</f>
        <v>1468518.75</v>
      </c>
      <c r="G671" s="11">
        <f>AZ[[#This Row],[∆ AUM]]-AZ[[#This Row],[effetto mercato]]</f>
        <v>19949.030700440053</v>
      </c>
    </row>
    <row r="672" spans="1:7">
      <c r="A672" s="4">
        <v>42979</v>
      </c>
      <c r="B672">
        <v>0.36230000000000001</v>
      </c>
      <c r="C672" s="6">
        <f>AZ[[#This Row],[Variaz]]/100</f>
        <v>3.6229999999999999E-3</v>
      </c>
      <c r="D672" s="10">
        <f>AUM[[#This Row],[ Etica Azionario ]]</f>
        <v>272940617.69</v>
      </c>
      <c r="E672" s="10">
        <f>D671*AZ[[#This Row],[Variazione percentuale]]</f>
        <v>985187.52577297995</v>
      </c>
      <c r="F672" s="11">
        <f>AZ[[#This Row],[AUM]]-D671</f>
        <v>1014720.4300000072</v>
      </c>
      <c r="G672" s="11">
        <f>AZ[[#This Row],[∆ AUM]]-AZ[[#This Row],[effetto mercato]]</f>
        <v>29532.904227027204</v>
      </c>
    </row>
    <row r="673" spans="1:7">
      <c r="A673" s="4">
        <v>42982</v>
      </c>
      <c r="B673">
        <v>-0.3397</v>
      </c>
      <c r="C673" s="6">
        <f>AZ[[#This Row],[Variaz]]/100</f>
        <v>-3.3969999999999998E-3</v>
      </c>
      <c r="D673" s="10">
        <f>AUM[[#This Row],[ Etica Azionario ]]</f>
        <v>272299663.45999998</v>
      </c>
      <c r="E673" s="10">
        <f>D672*AZ[[#This Row],[Variazione percentuale]]</f>
        <v>-927179.27829292999</v>
      </c>
      <c r="F673" s="11">
        <f>AZ[[#This Row],[AUM]]-D672</f>
        <v>-640954.23000001907</v>
      </c>
      <c r="G673" s="11">
        <f>AZ[[#This Row],[∆ AUM]]-AZ[[#This Row],[effetto mercato]]</f>
        <v>286225.04829291091</v>
      </c>
    </row>
    <row r="674" spans="1:7">
      <c r="A674" s="4">
        <v>42983</v>
      </c>
      <c r="B674">
        <v>-0.14910000000000001</v>
      </c>
      <c r="C674" s="6">
        <f>AZ[[#This Row],[Variaz]]/100</f>
        <v>-1.4910000000000001E-3</v>
      </c>
      <c r="D674" s="10">
        <f>AUM[[#This Row],[ Etica Azionario ]]</f>
        <v>272280956.91999996</v>
      </c>
      <c r="E674" s="10">
        <f>D673*AZ[[#This Row],[Variazione percentuale]]</f>
        <v>-405998.79821886</v>
      </c>
      <c r="F674" s="11">
        <f>AZ[[#This Row],[AUM]]-D673</f>
        <v>-18706.540000021458</v>
      </c>
      <c r="G674" s="11">
        <f>AZ[[#This Row],[∆ AUM]]-AZ[[#This Row],[effetto mercato]]</f>
        <v>387292.25821883854</v>
      </c>
    </row>
    <row r="675" spans="1:7">
      <c r="A675" s="4">
        <v>42984</v>
      </c>
      <c r="B675">
        <v>0.224</v>
      </c>
      <c r="C675" s="6">
        <f>AZ[[#This Row],[Variaz]]/100</f>
        <v>2.2400000000000002E-3</v>
      </c>
      <c r="D675" s="10">
        <f>AUM[[#This Row],[ Etica Azionario ]]</f>
        <v>273065966.25</v>
      </c>
      <c r="E675" s="10">
        <f>D674*AZ[[#This Row],[Variazione percentuale]]</f>
        <v>609909.34350079997</v>
      </c>
      <c r="F675" s="11">
        <f>AZ[[#This Row],[AUM]]-D674</f>
        <v>785009.33000004292</v>
      </c>
      <c r="G675" s="11">
        <f>AZ[[#This Row],[∆ AUM]]-AZ[[#This Row],[effetto mercato]]</f>
        <v>175099.98649924295</v>
      </c>
    </row>
    <row r="676" spans="1:7">
      <c r="A676" s="4">
        <v>42985</v>
      </c>
      <c r="B676">
        <v>0.2235</v>
      </c>
      <c r="C676" s="6">
        <f>AZ[[#This Row],[Variaz]]/100</f>
        <v>2.235E-3</v>
      </c>
      <c r="D676" s="10">
        <f>AUM[[#This Row],[ Etica Azionario ]]</f>
        <v>273853861.05000001</v>
      </c>
      <c r="E676" s="10">
        <f>D675*AZ[[#This Row],[Variazione percentuale]]</f>
        <v>610302.43456874997</v>
      </c>
      <c r="F676" s="11">
        <f>AZ[[#This Row],[AUM]]-D675</f>
        <v>787894.80000001192</v>
      </c>
      <c r="G676" s="11">
        <f>AZ[[#This Row],[∆ AUM]]-AZ[[#This Row],[effetto mercato]]</f>
        <v>177592.36543126195</v>
      </c>
    </row>
    <row r="677" spans="1:7">
      <c r="A677" s="4">
        <v>42986</v>
      </c>
      <c r="B677">
        <v>0.21240000000000001</v>
      </c>
      <c r="C677" s="6">
        <f>AZ[[#This Row],[Variaz]]/100</f>
        <v>2.124E-3</v>
      </c>
      <c r="D677" s="10">
        <f>AUM[[#This Row],[ Etica Azionario ]]</f>
        <v>274727354.25</v>
      </c>
      <c r="E677" s="10">
        <f>D676*AZ[[#This Row],[Variazione percentuale]]</f>
        <v>581665.60087020008</v>
      </c>
      <c r="F677" s="11">
        <f>AZ[[#This Row],[AUM]]-D676</f>
        <v>873493.19999998808</v>
      </c>
      <c r="G677" s="11">
        <f>AZ[[#This Row],[∆ AUM]]-AZ[[#This Row],[effetto mercato]]</f>
        <v>291827.599129788</v>
      </c>
    </row>
    <row r="678" spans="1:7">
      <c r="A678" s="4">
        <v>42989</v>
      </c>
      <c r="B678">
        <v>1.0175000000000001</v>
      </c>
      <c r="C678" s="6">
        <f>AZ[[#This Row],[Variaz]]/100</f>
        <v>1.0175E-2</v>
      </c>
      <c r="D678" s="10">
        <f>AUM[[#This Row],[ Etica Azionario ]]</f>
        <v>277454102.21999997</v>
      </c>
      <c r="E678" s="10">
        <f>D677*AZ[[#This Row],[Variazione percentuale]]</f>
        <v>2795350.8294937499</v>
      </c>
      <c r="F678" s="11">
        <f>AZ[[#This Row],[AUM]]-D677</f>
        <v>2726747.969999969</v>
      </c>
      <c r="G678" s="11">
        <f>AZ[[#This Row],[∆ AUM]]-AZ[[#This Row],[effetto mercato]]</f>
        <v>-68602.859493780881</v>
      </c>
    </row>
    <row r="679" spans="1:7">
      <c r="A679" s="4">
        <v>42990</v>
      </c>
      <c r="B679">
        <v>0.53510000000000002</v>
      </c>
      <c r="C679" s="6">
        <f>AZ[[#This Row],[Variaz]]/100</f>
        <v>5.3509999999999999E-3</v>
      </c>
      <c r="D679" s="10">
        <f>AUM[[#This Row],[ Etica Azionario ]]</f>
        <v>278783518.32999998</v>
      </c>
      <c r="E679" s="10">
        <f>D678*AZ[[#This Row],[Variazione percentuale]]</f>
        <v>1484656.9009792197</v>
      </c>
      <c r="F679" s="11">
        <f>AZ[[#This Row],[AUM]]-D678</f>
        <v>1329416.1100000143</v>
      </c>
      <c r="G679" s="11">
        <f>AZ[[#This Row],[∆ AUM]]-AZ[[#This Row],[effetto mercato]]</f>
        <v>-155240.7909792054</v>
      </c>
    </row>
    <row r="680" spans="1:7">
      <c r="A680" s="4">
        <v>42991</v>
      </c>
      <c r="B680">
        <v>0</v>
      </c>
      <c r="C680" s="6">
        <f>AZ[[#This Row],[Variaz]]/100</f>
        <v>0</v>
      </c>
      <c r="D680" s="10">
        <f>AUM[[#This Row],[ Etica Azionario ]]</f>
        <v>278938703.87</v>
      </c>
      <c r="E680" s="10">
        <f>D679*AZ[[#This Row],[Variazione percentuale]]</f>
        <v>0</v>
      </c>
      <c r="F680" s="11">
        <f>AZ[[#This Row],[AUM]]-D679</f>
        <v>155185.54000002146</v>
      </c>
      <c r="G680" s="11">
        <f>AZ[[#This Row],[∆ AUM]]-AZ[[#This Row],[effetto mercato]]</f>
        <v>155185.54000002146</v>
      </c>
    </row>
    <row r="681" spans="1:7">
      <c r="A681" s="4">
        <v>42992</v>
      </c>
      <c r="B681">
        <v>4.1700000000000001E-2</v>
      </c>
      <c r="C681" s="6">
        <f>AZ[[#This Row],[Variaz]]/100</f>
        <v>4.17E-4</v>
      </c>
      <c r="D681" s="10">
        <f>AUM[[#This Row],[ Etica Azionario ]]</f>
        <v>279166173.39999998</v>
      </c>
      <c r="E681" s="10">
        <f>D680*AZ[[#This Row],[Variazione percentuale]]</f>
        <v>116317.43951379</v>
      </c>
      <c r="F681" s="11">
        <f>AZ[[#This Row],[AUM]]-D680</f>
        <v>227469.52999997139</v>
      </c>
      <c r="G681" s="11">
        <f>AZ[[#This Row],[∆ AUM]]-AZ[[#This Row],[effetto mercato]]</f>
        <v>111152.09048618139</v>
      </c>
    </row>
    <row r="682" spans="1:7">
      <c r="A682" s="4">
        <v>42993</v>
      </c>
      <c r="B682">
        <v>-0.2712</v>
      </c>
      <c r="C682" s="6">
        <f>AZ[[#This Row],[Variaz]]/100</f>
        <v>-2.712E-3</v>
      </c>
      <c r="D682" s="10">
        <f>AUM[[#This Row],[ Etica Azionario ]]</f>
        <v>278412053.25999999</v>
      </c>
      <c r="E682" s="10">
        <f>D681*AZ[[#This Row],[Variazione percentuale]]</f>
        <v>-757098.6622607999</v>
      </c>
      <c r="F682" s="11">
        <f>AZ[[#This Row],[AUM]]-D681</f>
        <v>-754120.13999998569</v>
      </c>
      <c r="G682" s="11">
        <f>AZ[[#This Row],[∆ AUM]]-AZ[[#This Row],[effetto mercato]]</f>
        <v>2978.5222608142067</v>
      </c>
    </row>
    <row r="683" spans="1:7">
      <c r="A683" s="4">
        <v>42996</v>
      </c>
      <c r="B683">
        <v>0.2092</v>
      </c>
      <c r="C683" s="6">
        <f>AZ[[#This Row],[Variaz]]/100</f>
        <v>2.0920000000000001E-3</v>
      </c>
      <c r="D683" s="10">
        <f>AUM[[#This Row],[ Etica Azionario ]]</f>
        <v>280013112.69999999</v>
      </c>
      <c r="E683" s="10">
        <f>D682*AZ[[#This Row],[Variazione percentuale]]</f>
        <v>582438.01541991998</v>
      </c>
      <c r="F683" s="11">
        <f>AZ[[#This Row],[AUM]]-D682</f>
        <v>1601059.4399999976</v>
      </c>
      <c r="G683" s="11">
        <f>AZ[[#This Row],[∆ AUM]]-AZ[[#This Row],[effetto mercato]]</f>
        <v>1018621.4245800776</v>
      </c>
    </row>
    <row r="684" spans="1:7">
      <c r="A684" s="4">
        <v>42997</v>
      </c>
      <c r="B684">
        <v>0.35489999999999999</v>
      </c>
      <c r="C684" s="6">
        <f>AZ[[#This Row],[Variaz]]/100</f>
        <v>3.5490000000000001E-3</v>
      </c>
      <c r="D684" s="10">
        <f>AUM[[#This Row],[ Etica Azionario ]]</f>
        <v>281160135.12</v>
      </c>
      <c r="E684" s="10">
        <f>D683*AZ[[#This Row],[Variazione percentuale]]</f>
        <v>993766.53697230003</v>
      </c>
      <c r="F684" s="11">
        <f>AZ[[#This Row],[AUM]]-D683</f>
        <v>1147022.4200000167</v>
      </c>
      <c r="G684" s="11">
        <f>AZ[[#This Row],[∆ AUM]]-AZ[[#This Row],[effetto mercato]]</f>
        <v>153255.88302771666</v>
      </c>
    </row>
    <row r="685" spans="1:7">
      <c r="A685" s="4">
        <v>42998</v>
      </c>
      <c r="B685">
        <v>-0.2288</v>
      </c>
      <c r="C685" s="6">
        <f>AZ[[#This Row],[Variaz]]/100</f>
        <v>-2.2880000000000001E-3</v>
      </c>
      <c r="D685" s="10">
        <f>AUM[[#This Row],[ Etica Azionario ]]</f>
        <v>280579599.63999999</v>
      </c>
      <c r="E685" s="10">
        <f>D684*AZ[[#This Row],[Variazione percentuale]]</f>
        <v>-643294.38915456005</v>
      </c>
      <c r="F685" s="11">
        <f>AZ[[#This Row],[AUM]]-D684</f>
        <v>-580535.48000001907</v>
      </c>
      <c r="G685" s="11">
        <f>AZ[[#This Row],[∆ AUM]]-AZ[[#This Row],[effetto mercato]]</f>
        <v>62758.909154540976</v>
      </c>
    </row>
    <row r="686" spans="1:7">
      <c r="A686" s="4">
        <v>42999</v>
      </c>
      <c r="B686">
        <v>0.14599999999999999</v>
      </c>
      <c r="C686" s="6">
        <f>AZ[[#This Row],[Variaz]]/100</f>
        <v>1.4599999999999999E-3</v>
      </c>
      <c r="D686" s="10">
        <f>AUM[[#This Row],[ Etica Azionario ]]</f>
        <v>280987483.08999997</v>
      </c>
      <c r="E686" s="10">
        <f>D685*AZ[[#This Row],[Variazione percentuale]]</f>
        <v>409646.21547439997</v>
      </c>
      <c r="F686" s="11">
        <f>AZ[[#This Row],[AUM]]-D685</f>
        <v>407883.44999998808</v>
      </c>
      <c r="G686" s="11">
        <f>AZ[[#This Row],[∆ AUM]]-AZ[[#This Row],[effetto mercato]]</f>
        <v>-1762.7654744118918</v>
      </c>
    </row>
    <row r="687" spans="1:7">
      <c r="A687" s="4">
        <v>43000</v>
      </c>
      <c r="B687">
        <v>-0.1353</v>
      </c>
      <c r="C687" s="6">
        <f>AZ[[#This Row],[Variaz]]/100</f>
        <v>-1.353E-3</v>
      </c>
      <c r="D687" s="10">
        <f>AUM[[#This Row],[ Etica Azionario ]]</f>
        <v>280681540.08999997</v>
      </c>
      <c r="E687" s="10">
        <f>D686*AZ[[#This Row],[Variazione percentuale]]</f>
        <v>-380176.06462076999</v>
      </c>
      <c r="F687" s="11">
        <f>AZ[[#This Row],[AUM]]-D686</f>
        <v>-305943</v>
      </c>
      <c r="G687" s="11">
        <f>AZ[[#This Row],[∆ AUM]]-AZ[[#This Row],[effetto mercato]]</f>
        <v>74233.06462076999</v>
      </c>
    </row>
    <row r="688" spans="1:7">
      <c r="A688" s="4">
        <v>43003</v>
      </c>
      <c r="B688">
        <v>0.4274</v>
      </c>
      <c r="C688" s="6">
        <f>AZ[[#This Row],[Variaz]]/100</f>
        <v>4.274E-3</v>
      </c>
      <c r="D688" s="10">
        <f>AUM[[#This Row],[ Etica Azionario ]]</f>
        <v>281939290.51999998</v>
      </c>
      <c r="E688" s="10">
        <f>D687*AZ[[#This Row],[Variazione percentuale]]</f>
        <v>1199632.9023446599</v>
      </c>
      <c r="F688" s="11">
        <f>AZ[[#This Row],[AUM]]-D687</f>
        <v>1257750.4300000072</v>
      </c>
      <c r="G688" s="11">
        <f>AZ[[#This Row],[∆ AUM]]-AZ[[#This Row],[effetto mercato]]</f>
        <v>58117.52765534725</v>
      </c>
    </row>
    <row r="689" spans="1:7">
      <c r="A689" s="4">
        <v>43004</v>
      </c>
      <c r="B689">
        <v>0.25950000000000001</v>
      </c>
      <c r="C689" s="6">
        <f>AZ[[#This Row],[Variaz]]/100</f>
        <v>2.5950000000000001E-3</v>
      </c>
      <c r="D689" s="10">
        <f>AUM[[#This Row],[ Etica Azionario ]]</f>
        <v>282844220.97000003</v>
      </c>
      <c r="E689" s="10">
        <f>D688*AZ[[#This Row],[Variazione percentuale]]</f>
        <v>731632.45889939996</v>
      </c>
      <c r="F689" s="11">
        <f>AZ[[#This Row],[AUM]]-D688</f>
        <v>904930.45000004768</v>
      </c>
      <c r="G689" s="11">
        <f>AZ[[#This Row],[∆ AUM]]-AZ[[#This Row],[effetto mercato]]</f>
        <v>173297.99110064772</v>
      </c>
    </row>
    <row r="690" spans="1:7">
      <c r="A690" s="4">
        <v>43005</v>
      </c>
      <c r="B690">
        <v>0.27950000000000003</v>
      </c>
      <c r="C690" s="6">
        <f>AZ[[#This Row],[Variaz]]/100</f>
        <v>2.7950000000000002E-3</v>
      </c>
      <c r="D690" s="10">
        <f>AUM[[#This Row],[ Etica Azionario ]]</f>
        <v>283968143</v>
      </c>
      <c r="E690" s="10">
        <f>D689*AZ[[#This Row],[Variazione percentuale]]</f>
        <v>790549.59761115012</v>
      </c>
      <c r="F690" s="11">
        <f>AZ[[#This Row],[AUM]]-D689</f>
        <v>1123922.0299999714</v>
      </c>
      <c r="G690" s="11">
        <f>AZ[[#This Row],[∆ AUM]]-AZ[[#This Row],[effetto mercato]]</f>
        <v>333372.43238882127</v>
      </c>
    </row>
    <row r="691" spans="1:7">
      <c r="A691" s="4">
        <v>43006</v>
      </c>
      <c r="B691">
        <v>0</v>
      </c>
      <c r="C691" s="6">
        <f>AZ[[#This Row],[Variaz]]/100</f>
        <v>0</v>
      </c>
      <c r="D691" s="10">
        <f>AUM[[#This Row],[ Etica Azionario ]]</f>
        <v>281774729.75999999</v>
      </c>
      <c r="E691" s="10">
        <f>D690*AZ[[#This Row],[Variazione percentuale]]</f>
        <v>0</v>
      </c>
      <c r="F691" s="11">
        <f>AZ[[#This Row],[AUM]]-D690</f>
        <v>-2193413.2400000095</v>
      </c>
      <c r="G691" s="11">
        <f>AZ[[#This Row],[∆ AUM]]-AZ[[#This Row],[effetto mercato]]</f>
        <v>-2193413.2400000095</v>
      </c>
    </row>
    <row r="692" spans="1:7">
      <c r="A692" s="4">
        <v>43007</v>
      </c>
      <c r="B692">
        <v>0.16520000000000001</v>
      </c>
      <c r="C692" s="6">
        <f>AZ[[#This Row],[Variaz]]/100</f>
        <v>1.652E-3</v>
      </c>
      <c r="D692" s="10">
        <f>AUM[[#This Row],[ Etica Azionario ]]</f>
        <v>282359843.48000002</v>
      </c>
      <c r="E692" s="10">
        <f>D691*AZ[[#This Row],[Variazione percentuale]]</f>
        <v>465491.85356352001</v>
      </c>
      <c r="F692" s="11">
        <f>AZ[[#This Row],[AUM]]-D691</f>
        <v>585113.72000002861</v>
      </c>
      <c r="G692" s="11">
        <f>AZ[[#This Row],[∆ AUM]]-AZ[[#This Row],[effetto mercato]]</f>
        <v>119621.8664365086</v>
      </c>
    </row>
    <row r="693" spans="1:7">
      <c r="A693" s="4">
        <v>43010</v>
      </c>
      <c r="B693">
        <v>0.65969999999999995</v>
      </c>
      <c r="C693" s="6">
        <f>AZ[[#This Row],[Variaz]]/100</f>
        <v>6.5969999999999996E-3</v>
      </c>
      <c r="D693" s="10">
        <f>AUM[[#This Row],[ Etica Azionario ]]</f>
        <v>284384343.43000001</v>
      </c>
      <c r="E693" s="10">
        <f>D692*AZ[[#This Row],[Variazione percentuale]]</f>
        <v>1862727.8874375599</v>
      </c>
      <c r="F693" s="11">
        <f>AZ[[#This Row],[AUM]]-D692</f>
        <v>2024499.9499999881</v>
      </c>
      <c r="G693" s="11">
        <f>AZ[[#This Row],[∆ AUM]]-AZ[[#This Row],[effetto mercato]]</f>
        <v>161772.06256242818</v>
      </c>
    </row>
    <row r="694" spans="1:7">
      <c r="A694" s="4">
        <v>43011</v>
      </c>
      <c r="B694">
        <v>0.24579999999999999</v>
      </c>
      <c r="C694" s="6">
        <f>AZ[[#This Row],[Variaz]]/100</f>
        <v>2.4580000000000001E-3</v>
      </c>
      <c r="D694" s="10">
        <f>AUM[[#This Row],[ Etica Azionario ]]</f>
        <v>285249201.88</v>
      </c>
      <c r="E694" s="10">
        <f>D693*AZ[[#This Row],[Variazione percentuale]]</f>
        <v>699016.71615094005</v>
      </c>
      <c r="F694" s="11">
        <f>AZ[[#This Row],[AUM]]-D693</f>
        <v>864858.44999998808</v>
      </c>
      <c r="G694" s="11">
        <f>AZ[[#This Row],[∆ AUM]]-AZ[[#This Row],[effetto mercato]]</f>
        <v>165841.73384904803</v>
      </c>
    </row>
    <row r="695" spans="1:7">
      <c r="A695" s="4">
        <v>43012</v>
      </c>
      <c r="B695">
        <v>-0.1124</v>
      </c>
      <c r="C695" s="6">
        <f>AZ[[#This Row],[Variaz]]/100</f>
        <v>-1.124E-3</v>
      </c>
      <c r="D695" s="10">
        <f>AUM[[#This Row],[ Etica Azionario ]]</f>
        <v>285441204.49000001</v>
      </c>
      <c r="E695" s="10">
        <f>D694*AZ[[#This Row],[Variazione percentuale]]</f>
        <v>-320620.10291312</v>
      </c>
      <c r="F695" s="11">
        <f>AZ[[#This Row],[AUM]]-D694</f>
        <v>192002.61000001431</v>
      </c>
      <c r="G695" s="11">
        <f>AZ[[#This Row],[∆ AUM]]-AZ[[#This Row],[effetto mercato]]</f>
        <v>512622.71291313431</v>
      </c>
    </row>
    <row r="696" spans="1:7">
      <c r="A696" s="4">
        <v>43013</v>
      </c>
      <c r="B696">
        <v>0.37840000000000001</v>
      </c>
      <c r="C696" s="6">
        <f>AZ[[#This Row],[Variaz]]/100</f>
        <v>3.784E-3</v>
      </c>
      <c r="D696" s="10">
        <f>AUM[[#This Row],[ Etica Azionario ]]</f>
        <v>286935885.27999997</v>
      </c>
      <c r="E696" s="10">
        <f>D695*AZ[[#This Row],[Variazione percentuale]]</f>
        <v>1080109.5177901601</v>
      </c>
      <c r="F696" s="11">
        <f>AZ[[#This Row],[AUM]]-D695</f>
        <v>1494680.7899999619</v>
      </c>
      <c r="G696" s="11">
        <f>AZ[[#This Row],[∆ AUM]]-AZ[[#This Row],[effetto mercato]]</f>
        <v>414571.27220980171</v>
      </c>
    </row>
    <row r="697" spans="1:7">
      <c r="A697" s="4">
        <v>43014</v>
      </c>
      <c r="B697">
        <v>-0.20369999999999999</v>
      </c>
      <c r="C697" s="6">
        <f>AZ[[#This Row],[Variaz]]/100</f>
        <v>-2.0369999999999997E-3</v>
      </c>
      <c r="D697" s="10">
        <f>AUM[[#This Row],[ Etica Azionario ]]</f>
        <v>286614507.19</v>
      </c>
      <c r="E697" s="10">
        <f>D696*AZ[[#This Row],[Variazione percentuale]]</f>
        <v>-584488.39831535984</v>
      </c>
      <c r="F697" s="11">
        <f>AZ[[#This Row],[AUM]]-D696</f>
        <v>-321378.08999997377</v>
      </c>
      <c r="G697" s="11">
        <f>AZ[[#This Row],[∆ AUM]]-AZ[[#This Row],[effetto mercato]]</f>
        <v>263110.30831538606</v>
      </c>
    </row>
    <row r="698" spans="1:7">
      <c r="A698" s="4">
        <v>43017</v>
      </c>
      <c r="B698">
        <v>-7.1499999999999994E-2</v>
      </c>
      <c r="C698" s="6">
        <f>AZ[[#This Row],[Variaz]]/100</f>
        <v>-7.1499999999999992E-4</v>
      </c>
      <c r="D698" s="10">
        <f>AUM[[#This Row],[ Etica Azionario ]]</f>
        <v>286424253.68000001</v>
      </c>
      <c r="E698" s="10">
        <f>D697*AZ[[#This Row],[Variazione percentuale]]</f>
        <v>-204929.37264084996</v>
      </c>
      <c r="F698" s="11">
        <f>AZ[[#This Row],[AUM]]-D697</f>
        <v>-190253.50999999046</v>
      </c>
      <c r="G698" s="11">
        <f>AZ[[#This Row],[∆ AUM]]-AZ[[#This Row],[effetto mercato]]</f>
        <v>14675.862640859501</v>
      </c>
    </row>
    <row r="699" spans="1:7">
      <c r="A699" s="4">
        <v>43018</v>
      </c>
      <c r="B699">
        <v>-0.22470000000000001</v>
      </c>
      <c r="C699" s="6">
        <f>AZ[[#This Row],[Variaz]]/100</f>
        <v>-2.2470000000000003E-3</v>
      </c>
      <c r="D699" s="10">
        <f>AUM[[#This Row],[ Etica Azionario ]]</f>
        <v>285848935.58999997</v>
      </c>
      <c r="E699" s="10">
        <f>D698*AZ[[#This Row],[Variazione percentuale]]</f>
        <v>-643595.29801896005</v>
      </c>
      <c r="F699" s="11">
        <f>AZ[[#This Row],[AUM]]-D698</f>
        <v>-575318.09000003338</v>
      </c>
      <c r="G699" s="11">
        <f>AZ[[#This Row],[∆ AUM]]-AZ[[#This Row],[effetto mercato]]</f>
        <v>68277.208018926671</v>
      </c>
    </row>
    <row r="700" spans="1:7">
      <c r="A700" s="4">
        <v>43019</v>
      </c>
      <c r="B700">
        <v>2.0500000000000001E-2</v>
      </c>
      <c r="C700" s="6">
        <f>AZ[[#This Row],[Variaz]]/100</f>
        <v>2.05E-4</v>
      </c>
      <c r="D700" s="10">
        <f>AUM[[#This Row],[ Etica Azionario ]]</f>
        <v>286117273.56999999</v>
      </c>
      <c r="E700" s="10">
        <f>D699*AZ[[#This Row],[Variazione percentuale]]</f>
        <v>58599.031795949995</v>
      </c>
      <c r="F700" s="11">
        <f>AZ[[#This Row],[AUM]]-D699</f>
        <v>268337.98000001907</v>
      </c>
      <c r="G700" s="11">
        <f>AZ[[#This Row],[∆ AUM]]-AZ[[#This Row],[effetto mercato]]</f>
        <v>209738.94820406908</v>
      </c>
    </row>
    <row r="701" spans="1:7">
      <c r="A701" s="4">
        <v>43020</v>
      </c>
      <c r="B701">
        <v>7.17E-2</v>
      </c>
      <c r="C701" s="6">
        <f>AZ[[#This Row],[Variaz]]/100</f>
        <v>7.1699999999999997E-4</v>
      </c>
      <c r="D701" s="10">
        <f>AUM[[#This Row],[ Etica Azionario ]]</f>
        <v>286107024.75</v>
      </c>
      <c r="E701" s="10">
        <f>D700*AZ[[#This Row],[Variazione percentuale]]</f>
        <v>205146.08514968998</v>
      </c>
      <c r="F701" s="11">
        <f>AZ[[#This Row],[AUM]]-D700</f>
        <v>-10248.819999992847</v>
      </c>
      <c r="G701" s="11">
        <f>AZ[[#This Row],[∆ AUM]]-AZ[[#This Row],[effetto mercato]]</f>
        <v>-215394.90514968283</v>
      </c>
    </row>
    <row r="702" spans="1:7">
      <c r="A702" s="4">
        <v>43021</v>
      </c>
      <c r="B702">
        <v>0.36820000000000003</v>
      </c>
      <c r="C702" s="6">
        <f>AZ[[#This Row],[Variaz]]/100</f>
        <v>3.6820000000000004E-3</v>
      </c>
      <c r="D702" s="10">
        <f>AUM[[#This Row],[ Etica Azionario ]]</f>
        <v>287152567.61000001</v>
      </c>
      <c r="E702" s="10">
        <f>D701*AZ[[#This Row],[Variazione percentuale]]</f>
        <v>1053446.0651295001</v>
      </c>
      <c r="F702" s="11">
        <f>AZ[[#This Row],[AUM]]-D701</f>
        <v>1045542.8600000143</v>
      </c>
      <c r="G702" s="11">
        <f>AZ[[#This Row],[∆ AUM]]-AZ[[#This Row],[effetto mercato]]</f>
        <v>-7903.2051294858102</v>
      </c>
    </row>
    <row r="703" spans="1:7">
      <c r="A703" s="4">
        <v>43024</v>
      </c>
      <c r="B703">
        <v>0.33629999999999999</v>
      </c>
      <c r="C703" s="6">
        <f>AZ[[#This Row],[Variaz]]/100</f>
        <v>3.3629999999999997E-3</v>
      </c>
      <c r="D703" s="10">
        <f>AUM[[#This Row],[ Etica Azionario ]]</f>
        <v>288456227.31999999</v>
      </c>
      <c r="E703" s="10">
        <f>D702*AZ[[#This Row],[Variazione percentuale]]</f>
        <v>965694.08487242996</v>
      </c>
      <c r="F703" s="11">
        <f>AZ[[#This Row],[AUM]]-D702</f>
        <v>1303659.7099999785</v>
      </c>
      <c r="G703" s="11">
        <f>AZ[[#This Row],[∆ AUM]]-AZ[[#This Row],[effetto mercato]]</f>
        <v>337965.62512754858</v>
      </c>
    </row>
    <row r="704" spans="1:7">
      <c r="A704" s="4">
        <v>43025</v>
      </c>
      <c r="B704">
        <v>-3.0499999999999999E-2</v>
      </c>
      <c r="C704" s="6">
        <f>AZ[[#This Row],[Variaz]]/100</f>
        <v>-3.0499999999999999E-4</v>
      </c>
      <c r="D704" s="10">
        <f>AUM[[#This Row],[ Etica Azionario ]]</f>
        <v>288350268.98000002</v>
      </c>
      <c r="E704" s="10">
        <f>D703*AZ[[#This Row],[Variazione percentuale]]</f>
        <v>-87979.149332599991</v>
      </c>
      <c r="F704" s="11">
        <f>AZ[[#This Row],[AUM]]-D703</f>
        <v>-105958.33999997377</v>
      </c>
      <c r="G704" s="11">
        <f>AZ[[#This Row],[∆ AUM]]-AZ[[#This Row],[effetto mercato]]</f>
        <v>-17979.190667373783</v>
      </c>
    </row>
    <row r="705" spans="1:7">
      <c r="A705" s="4">
        <v>43026</v>
      </c>
      <c r="B705">
        <v>0.16259999999999999</v>
      </c>
      <c r="C705" s="6">
        <f>AZ[[#This Row],[Variaz]]/100</f>
        <v>1.6259999999999998E-3</v>
      </c>
      <c r="D705" s="10">
        <f>AUM[[#This Row],[ Etica Azionario ]]</f>
        <v>289094130.43000001</v>
      </c>
      <c r="E705" s="10">
        <f>D704*AZ[[#This Row],[Variazione percentuale]]</f>
        <v>468857.53736148</v>
      </c>
      <c r="F705" s="11">
        <f>AZ[[#This Row],[AUM]]-D704</f>
        <v>743861.44999998808</v>
      </c>
      <c r="G705" s="11">
        <f>AZ[[#This Row],[∆ AUM]]-AZ[[#This Row],[effetto mercato]]</f>
        <v>275003.91263850807</v>
      </c>
    </row>
    <row r="706" spans="1:7">
      <c r="A706" s="4">
        <v>43027</v>
      </c>
      <c r="B706">
        <v>-0.2029</v>
      </c>
      <c r="C706" s="6">
        <f>AZ[[#This Row],[Variaz]]/100</f>
        <v>-2.029E-3</v>
      </c>
      <c r="D706" s="10">
        <f>AUM[[#This Row],[ Etica Azionario ]]</f>
        <v>288721047.74000001</v>
      </c>
      <c r="E706" s="10">
        <f>D705*AZ[[#This Row],[Variazione percentuale]]</f>
        <v>-586571.99064246996</v>
      </c>
      <c r="F706" s="11">
        <f>AZ[[#This Row],[AUM]]-D705</f>
        <v>-373082.68999999762</v>
      </c>
      <c r="G706" s="11">
        <f>AZ[[#This Row],[∆ AUM]]-AZ[[#This Row],[effetto mercato]]</f>
        <v>213489.30064247234</v>
      </c>
    </row>
    <row r="707" spans="1:7">
      <c r="A707" s="4">
        <v>43028</v>
      </c>
      <c r="B707">
        <v>0.65049999999999997</v>
      </c>
      <c r="C707" s="6">
        <f>AZ[[#This Row],[Variaz]]/100</f>
        <v>6.5049999999999995E-3</v>
      </c>
      <c r="D707" s="10">
        <f>AUM[[#This Row],[ Etica Azionario ]]</f>
        <v>289982695.36000001</v>
      </c>
      <c r="E707" s="10">
        <f>D706*AZ[[#This Row],[Variazione percentuale]]</f>
        <v>1878130.4155486999</v>
      </c>
      <c r="F707" s="11">
        <f>AZ[[#This Row],[AUM]]-D706</f>
        <v>1261647.6200000048</v>
      </c>
      <c r="G707" s="11">
        <f>AZ[[#This Row],[∆ AUM]]-AZ[[#This Row],[effetto mercato]]</f>
        <v>-616482.79554869514</v>
      </c>
    </row>
    <row r="708" spans="1:7">
      <c r="A708" s="4">
        <v>43031</v>
      </c>
      <c r="B708">
        <v>0.1111</v>
      </c>
      <c r="C708" s="6">
        <f>AZ[[#This Row],[Variaz]]/100</f>
        <v>1.111E-3</v>
      </c>
      <c r="D708" s="10">
        <f>AUM[[#This Row],[ Etica Azionario ]]</f>
        <v>290319010.38</v>
      </c>
      <c r="E708" s="10">
        <f>D707*AZ[[#This Row],[Variazione percentuale]]</f>
        <v>322170.77454496</v>
      </c>
      <c r="F708" s="11">
        <f>AZ[[#This Row],[AUM]]-D707</f>
        <v>336315.01999998093</v>
      </c>
      <c r="G708" s="11">
        <f>AZ[[#This Row],[∆ AUM]]-AZ[[#This Row],[effetto mercato]]</f>
        <v>14144.245455020922</v>
      </c>
    </row>
    <row r="709" spans="1:7">
      <c r="A709" s="4">
        <v>43032</v>
      </c>
      <c r="B709">
        <v>-0.23200000000000001</v>
      </c>
      <c r="C709" s="6">
        <f>AZ[[#This Row],[Variaz]]/100</f>
        <v>-2.32E-3</v>
      </c>
      <c r="D709" s="10">
        <f>AUM[[#This Row],[ Etica Azionario ]]</f>
        <v>289731114.77999997</v>
      </c>
      <c r="E709" s="10">
        <f>D708*AZ[[#This Row],[Variazione percentuale]]</f>
        <v>-673540.10408159997</v>
      </c>
      <c r="F709" s="11">
        <f>AZ[[#This Row],[AUM]]-D708</f>
        <v>-587895.60000002384</v>
      </c>
      <c r="G709" s="11">
        <f>AZ[[#This Row],[∆ AUM]]-AZ[[#This Row],[effetto mercato]]</f>
        <v>85644.504081576131</v>
      </c>
    </row>
    <row r="710" spans="1:7">
      <c r="A710" s="4">
        <v>43033</v>
      </c>
      <c r="B710">
        <v>-0.64710000000000001</v>
      </c>
      <c r="C710" s="6">
        <f>AZ[[#This Row],[Variaz]]/100</f>
        <v>-6.4710000000000002E-3</v>
      </c>
      <c r="D710" s="10">
        <f>AUM[[#This Row],[ Etica Azionario ]]</f>
        <v>287945504.68000001</v>
      </c>
      <c r="E710" s="10">
        <f>D709*AZ[[#This Row],[Variazione percentuale]]</f>
        <v>-1874850.0437413799</v>
      </c>
      <c r="F710" s="11">
        <f>AZ[[#This Row],[AUM]]-D709</f>
        <v>-1785610.0999999642</v>
      </c>
      <c r="G710" s="11">
        <f>AZ[[#This Row],[∆ AUM]]-AZ[[#This Row],[effetto mercato]]</f>
        <v>89239.943741415627</v>
      </c>
    </row>
    <row r="711" spans="1:7">
      <c r="A711" s="4">
        <v>43034</v>
      </c>
      <c r="B711">
        <v>0.68189999999999995</v>
      </c>
      <c r="C711" s="6">
        <f>AZ[[#This Row],[Variaz]]/100</f>
        <v>6.8189999999999995E-3</v>
      </c>
      <c r="D711" s="10">
        <f>AUM[[#This Row],[ Etica Azionario ]]</f>
        <v>290176917.20000005</v>
      </c>
      <c r="E711" s="10">
        <f>D710*AZ[[#This Row],[Variazione percentuale]]</f>
        <v>1963500.39641292</v>
      </c>
      <c r="F711" s="11">
        <f>AZ[[#This Row],[AUM]]-D710</f>
        <v>2231412.5200000405</v>
      </c>
      <c r="G711" s="11">
        <f>AZ[[#This Row],[∆ AUM]]-AZ[[#This Row],[effetto mercato]]</f>
        <v>267912.12358712056</v>
      </c>
    </row>
    <row r="712" spans="1:7">
      <c r="A712" s="4">
        <v>43035</v>
      </c>
      <c r="B712">
        <v>1.1523000000000001</v>
      </c>
      <c r="C712" s="6">
        <f>AZ[[#This Row],[Variaz]]/100</f>
        <v>1.1523E-2</v>
      </c>
      <c r="D712" s="10">
        <f>AUM[[#This Row],[ Etica Azionario ]]</f>
        <v>293527022.75</v>
      </c>
      <c r="E712" s="10">
        <f>D711*AZ[[#This Row],[Variazione percentuale]]</f>
        <v>3343708.6168956007</v>
      </c>
      <c r="F712" s="11">
        <f>AZ[[#This Row],[AUM]]-D711</f>
        <v>3350105.5499999523</v>
      </c>
      <c r="G712" s="11">
        <f>AZ[[#This Row],[∆ AUM]]-AZ[[#This Row],[effetto mercato]]</f>
        <v>6396.9331043516286</v>
      </c>
    </row>
    <row r="713" spans="1:7">
      <c r="A713" s="4">
        <v>43038</v>
      </c>
      <c r="B713">
        <v>-0.19989999999999999</v>
      </c>
      <c r="C713" s="6">
        <f>AZ[[#This Row],[Variaz]]/100</f>
        <v>-1.9989999999999999E-3</v>
      </c>
      <c r="D713" s="10">
        <f>AUM[[#This Row],[ Etica Azionario ]]</f>
        <v>293015077.13</v>
      </c>
      <c r="E713" s="10">
        <f>D712*AZ[[#This Row],[Variazione percentuale]]</f>
        <v>-586760.51847725001</v>
      </c>
      <c r="F713" s="11">
        <f>AZ[[#This Row],[AUM]]-D712</f>
        <v>-511945.62000000477</v>
      </c>
      <c r="G713" s="11">
        <f>AZ[[#This Row],[∆ AUM]]-AZ[[#This Row],[effetto mercato]]</f>
        <v>74814.898477245239</v>
      </c>
    </row>
    <row r="714" spans="1:7">
      <c r="A714" s="4">
        <v>43039</v>
      </c>
      <c r="B714">
        <v>0.1502</v>
      </c>
      <c r="C714" s="6">
        <f>AZ[[#This Row],[Variaz]]/100</f>
        <v>1.5020000000000001E-3</v>
      </c>
      <c r="D714" s="10">
        <f>AUM[[#This Row],[ Etica Azionario ]]</f>
        <v>293353907.31</v>
      </c>
      <c r="E714" s="10">
        <f>D713*AZ[[#This Row],[Variazione percentuale]]</f>
        <v>440108.64584926004</v>
      </c>
      <c r="F714" s="11">
        <f>AZ[[#This Row],[AUM]]-D713</f>
        <v>338830.18000000715</v>
      </c>
      <c r="G714" s="11">
        <f>AZ[[#This Row],[∆ AUM]]-AZ[[#This Row],[effetto mercato]]</f>
        <v>-101278.46584925288</v>
      </c>
    </row>
    <row r="715" spans="1:7">
      <c r="A715" s="4">
        <v>43041</v>
      </c>
      <c r="B715">
        <v>0.28989999999999999</v>
      </c>
      <c r="C715" s="6">
        <f>AZ[[#This Row],[Variaz]]/100</f>
        <v>2.8990000000000001E-3</v>
      </c>
      <c r="D715" s="10">
        <f>AUM[[#This Row],[ Etica Azionario ]]</f>
        <v>294256317.86000001</v>
      </c>
      <c r="E715" s="10">
        <f>D714*AZ[[#This Row],[Variazione percentuale]]</f>
        <v>850432.97729169007</v>
      </c>
      <c r="F715" s="11">
        <f>AZ[[#This Row],[AUM]]-D714</f>
        <v>902410.55000001192</v>
      </c>
      <c r="G715" s="11">
        <f>AZ[[#This Row],[∆ AUM]]-AZ[[#This Row],[effetto mercato]]</f>
        <v>51977.572708321852</v>
      </c>
    </row>
    <row r="716" spans="1:7">
      <c r="A716" s="4">
        <v>43042</v>
      </c>
      <c r="B716">
        <v>0.40870000000000001</v>
      </c>
      <c r="C716" s="6">
        <f>AZ[[#This Row],[Variaz]]/100</f>
        <v>4.0870000000000004E-3</v>
      </c>
      <c r="D716" s="10">
        <f>AUM[[#This Row],[ Etica Azionario ]]</f>
        <v>295653590.81999999</v>
      </c>
      <c r="E716" s="10">
        <f>D715*AZ[[#This Row],[Variazione percentuale]]</f>
        <v>1202625.5710938203</v>
      </c>
      <c r="F716" s="11">
        <f>AZ[[#This Row],[AUM]]-D715</f>
        <v>1397272.9599999785</v>
      </c>
      <c r="G716" s="11">
        <f>AZ[[#This Row],[∆ AUM]]-AZ[[#This Row],[effetto mercato]]</f>
        <v>194647.38890615827</v>
      </c>
    </row>
    <row r="717" spans="1:7">
      <c r="A717" s="4">
        <v>43045</v>
      </c>
      <c r="B717">
        <v>6.9500000000000006E-2</v>
      </c>
      <c r="C717" s="6">
        <f>AZ[[#This Row],[Variaz]]/100</f>
        <v>6.9500000000000009E-4</v>
      </c>
      <c r="D717" s="10">
        <f>AUM[[#This Row],[ Etica Azionario ]]</f>
        <v>297275745.88999999</v>
      </c>
      <c r="E717" s="10">
        <f>D716*AZ[[#This Row],[Variazione percentuale]]</f>
        <v>205479.24561990003</v>
      </c>
      <c r="F717" s="11">
        <f>AZ[[#This Row],[AUM]]-D716</f>
        <v>1622155.0699999928</v>
      </c>
      <c r="G717" s="11">
        <f>AZ[[#This Row],[∆ AUM]]-AZ[[#This Row],[effetto mercato]]</f>
        <v>1416675.8243800928</v>
      </c>
    </row>
    <row r="718" spans="1:7">
      <c r="A718" s="4">
        <v>43046</v>
      </c>
      <c r="B718">
        <v>5.9499999999999997E-2</v>
      </c>
      <c r="C718" s="6">
        <f>AZ[[#This Row],[Variaz]]/100</f>
        <v>5.9499999999999993E-4</v>
      </c>
      <c r="D718" s="10">
        <f>AUM[[#This Row],[ Etica Azionario ]]</f>
        <v>298030072.74000001</v>
      </c>
      <c r="E718" s="10">
        <f>D717*AZ[[#This Row],[Variazione percentuale]]</f>
        <v>176879.06880454998</v>
      </c>
      <c r="F718" s="11">
        <f>AZ[[#This Row],[AUM]]-D717</f>
        <v>754326.85000002384</v>
      </c>
      <c r="G718" s="11">
        <f>AZ[[#This Row],[∆ AUM]]-AZ[[#This Row],[effetto mercato]]</f>
        <v>577447.78119547386</v>
      </c>
    </row>
    <row r="719" spans="1:7">
      <c r="A719" s="4">
        <v>43047</v>
      </c>
      <c r="B719">
        <v>9.9199999999999997E-2</v>
      </c>
      <c r="C719" s="6">
        <f>AZ[[#This Row],[Variaz]]/100</f>
        <v>9.9200000000000004E-4</v>
      </c>
      <c r="D719" s="10">
        <f>AUM[[#This Row],[ Etica Azionario ]]</f>
        <v>298390464.63</v>
      </c>
      <c r="E719" s="10">
        <f>D718*AZ[[#This Row],[Variazione percentuale]]</f>
        <v>295645.83215808001</v>
      </c>
      <c r="F719" s="11">
        <f>AZ[[#This Row],[AUM]]-D718</f>
        <v>360391.88999998569</v>
      </c>
      <c r="G719" s="11">
        <f>AZ[[#This Row],[∆ AUM]]-AZ[[#This Row],[effetto mercato]]</f>
        <v>64746.057841905684</v>
      </c>
    </row>
    <row r="720" spans="1:7">
      <c r="A720" s="4">
        <v>43048</v>
      </c>
      <c r="B720">
        <v>-0.82220000000000004</v>
      </c>
      <c r="C720" s="6">
        <f>AZ[[#This Row],[Variaz]]/100</f>
        <v>-8.2220000000000001E-3</v>
      </c>
      <c r="D720" s="10">
        <f>AUM[[#This Row],[ Etica Azionario ]]</f>
        <v>296090523.38</v>
      </c>
      <c r="E720" s="10">
        <f>D719*AZ[[#This Row],[Variazione percentuale]]</f>
        <v>-2453366.4001878598</v>
      </c>
      <c r="F720" s="11">
        <f>AZ[[#This Row],[AUM]]-D719</f>
        <v>-2299941.25</v>
      </c>
      <c r="G720" s="11">
        <f>AZ[[#This Row],[∆ AUM]]-AZ[[#This Row],[effetto mercato]]</f>
        <v>153425.15018785978</v>
      </c>
    </row>
    <row r="721" spans="1:7">
      <c r="A721" s="4">
        <v>43049</v>
      </c>
      <c r="B721">
        <v>-0.39950000000000002</v>
      </c>
      <c r="C721" s="6">
        <f>AZ[[#This Row],[Variaz]]/100</f>
        <v>-3.9950000000000003E-3</v>
      </c>
      <c r="D721" s="10">
        <f>AUM[[#This Row],[ Etica Azionario ]]</f>
        <v>294816971.75</v>
      </c>
      <c r="E721" s="10">
        <f>D720*AZ[[#This Row],[Variazione percentuale]]</f>
        <v>-1182881.6409031001</v>
      </c>
      <c r="F721" s="11">
        <f>AZ[[#This Row],[AUM]]-D720</f>
        <v>-1273551.6299999952</v>
      </c>
      <c r="G721" s="11">
        <f>AZ[[#This Row],[∆ AUM]]-AZ[[#This Row],[effetto mercato]]</f>
        <v>-90669.989096895093</v>
      </c>
    </row>
    <row r="722" spans="1:7">
      <c r="A722" s="4">
        <v>43052</v>
      </c>
      <c r="B722">
        <v>-0.5917</v>
      </c>
      <c r="C722" s="6">
        <f>AZ[[#This Row],[Variaz]]/100</f>
        <v>-5.9170000000000004E-3</v>
      </c>
      <c r="D722" s="10">
        <f>AUM[[#This Row],[ Etica Azionario ]]</f>
        <v>293086197.13</v>
      </c>
      <c r="E722" s="10">
        <f>D721*AZ[[#This Row],[Variazione percentuale]]</f>
        <v>-1744432.02184475</v>
      </c>
      <c r="F722" s="11">
        <f>AZ[[#This Row],[AUM]]-D721</f>
        <v>-1730774.6200000048</v>
      </c>
      <c r="G722" s="11">
        <f>AZ[[#This Row],[∆ AUM]]-AZ[[#This Row],[effetto mercato]]</f>
        <v>13657.401844745269</v>
      </c>
    </row>
    <row r="723" spans="1:7">
      <c r="A723" s="4">
        <v>43053</v>
      </c>
      <c r="B723">
        <v>-0.26229999999999998</v>
      </c>
      <c r="C723" s="6">
        <f>AZ[[#This Row],[Variaz]]/100</f>
        <v>-2.6229999999999999E-3</v>
      </c>
      <c r="D723" s="10">
        <f>AUM[[#This Row],[ Etica Azionario ]]</f>
        <v>292310651.68000001</v>
      </c>
      <c r="E723" s="10">
        <f>D722*AZ[[#This Row],[Variazione percentuale]]</f>
        <v>-768765.09507198993</v>
      </c>
      <c r="F723" s="11">
        <f>AZ[[#This Row],[AUM]]-D722</f>
        <v>-775545.44999998808</v>
      </c>
      <c r="G723" s="11">
        <f>AZ[[#This Row],[∆ AUM]]-AZ[[#This Row],[effetto mercato]]</f>
        <v>-6780.3549279981526</v>
      </c>
    </row>
    <row r="724" spans="1:7">
      <c r="A724" s="4">
        <v>43054</v>
      </c>
      <c r="B724">
        <v>-0.98109999999999997</v>
      </c>
      <c r="C724" s="6">
        <f>AZ[[#This Row],[Variaz]]/100</f>
        <v>-9.8110000000000003E-3</v>
      </c>
      <c r="D724" s="10">
        <f>AUM[[#This Row],[ Etica Azionario ]]</f>
        <v>289546840.60000002</v>
      </c>
      <c r="E724" s="10">
        <f>D723*AZ[[#This Row],[Variazione percentuale]]</f>
        <v>-2867859.8036324801</v>
      </c>
      <c r="F724" s="11">
        <f>AZ[[#This Row],[AUM]]-D723</f>
        <v>-2763811.0799999833</v>
      </c>
      <c r="G724" s="11">
        <f>AZ[[#This Row],[∆ AUM]]-AZ[[#This Row],[effetto mercato]]</f>
        <v>104048.72363249678</v>
      </c>
    </row>
    <row r="725" spans="1:7">
      <c r="A725" s="4">
        <v>43055</v>
      </c>
      <c r="B725">
        <v>1.2155</v>
      </c>
      <c r="C725" s="6">
        <f>AZ[[#This Row],[Variaz]]/100</f>
        <v>1.2155000000000001E-2</v>
      </c>
      <c r="D725" s="10">
        <f>AUM[[#This Row],[ Etica Azionario ]]</f>
        <v>293087238.57999998</v>
      </c>
      <c r="E725" s="10">
        <f>D724*AZ[[#This Row],[Variazione percentuale]]</f>
        <v>3519441.8474930003</v>
      </c>
      <c r="F725" s="11">
        <f>AZ[[#This Row],[AUM]]-D724</f>
        <v>3540397.9799999595</v>
      </c>
      <c r="G725" s="11">
        <f>AZ[[#This Row],[∆ AUM]]-AZ[[#This Row],[effetto mercato]]</f>
        <v>20956.13250695914</v>
      </c>
    </row>
    <row r="726" spans="1:7">
      <c r="A726" s="4">
        <v>43056</v>
      </c>
      <c r="B726">
        <v>-0.20180000000000001</v>
      </c>
      <c r="C726" s="6">
        <f>AZ[[#This Row],[Variaz]]/100</f>
        <v>-2.0180000000000003E-3</v>
      </c>
      <c r="D726" s="10">
        <f>AUM[[#This Row],[ Etica Azionario ]]</f>
        <v>292613980.41999996</v>
      </c>
      <c r="E726" s="10">
        <f>D725*AZ[[#This Row],[Variazione percentuale]]</f>
        <v>-591450.04745444003</v>
      </c>
      <c r="F726" s="11">
        <f>AZ[[#This Row],[AUM]]-D725</f>
        <v>-473258.16000002623</v>
      </c>
      <c r="G726" s="11">
        <f>AZ[[#This Row],[∆ AUM]]-AZ[[#This Row],[effetto mercato]]</f>
        <v>118191.88745441381</v>
      </c>
    </row>
    <row r="727" spans="1:7">
      <c r="A727" s="4">
        <v>43059</v>
      </c>
      <c r="B727">
        <v>0.25280000000000002</v>
      </c>
      <c r="C727" s="6">
        <f>AZ[[#This Row],[Variaz]]/100</f>
        <v>2.5280000000000003E-3</v>
      </c>
      <c r="D727" s="10">
        <f>AUM[[#This Row],[ Etica Azionario ]]</f>
        <v>293462399.25</v>
      </c>
      <c r="E727" s="10">
        <f>D726*AZ[[#This Row],[Variazione percentuale]]</f>
        <v>739728.14250175992</v>
      </c>
      <c r="F727" s="11">
        <f>AZ[[#This Row],[AUM]]-D726</f>
        <v>848418.83000004292</v>
      </c>
      <c r="G727" s="11">
        <f>AZ[[#This Row],[∆ AUM]]-AZ[[#This Row],[effetto mercato]]</f>
        <v>108690.68749828299</v>
      </c>
    </row>
    <row r="728" spans="1:7">
      <c r="A728" s="4">
        <v>43060</v>
      </c>
      <c r="B728">
        <v>0.56489999999999996</v>
      </c>
      <c r="C728" s="6">
        <f>AZ[[#This Row],[Variaz]]/100</f>
        <v>5.6489999999999995E-3</v>
      </c>
      <c r="D728" s="10">
        <f>AUM[[#This Row],[ Etica Azionario ]]</f>
        <v>295082273.02999997</v>
      </c>
      <c r="E728" s="10">
        <f>D727*AZ[[#This Row],[Variazione percentuale]]</f>
        <v>1657769.0933632499</v>
      </c>
      <c r="F728" s="11">
        <f>AZ[[#This Row],[AUM]]-D727</f>
        <v>1619873.7799999714</v>
      </c>
      <c r="G728" s="11">
        <f>AZ[[#This Row],[∆ AUM]]-AZ[[#This Row],[effetto mercato]]</f>
        <v>-37895.313363278517</v>
      </c>
    </row>
    <row r="729" spans="1:7">
      <c r="A729" s="4">
        <v>43061</v>
      </c>
      <c r="B729">
        <v>-0.15049999999999999</v>
      </c>
      <c r="C729" s="6">
        <f>AZ[[#This Row],[Variaz]]/100</f>
        <v>-1.505E-3</v>
      </c>
      <c r="D729" s="10">
        <f>AUM[[#This Row],[ Etica Azionario ]]</f>
        <v>294719654.94999999</v>
      </c>
      <c r="E729" s="10">
        <f>D728*AZ[[#This Row],[Variazione percentuale]]</f>
        <v>-444098.82091014995</v>
      </c>
      <c r="F729" s="11">
        <f>AZ[[#This Row],[AUM]]-D728</f>
        <v>-362618.07999998331</v>
      </c>
      <c r="G729" s="11">
        <f>AZ[[#This Row],[∆ AUM]]-AZ[[#This Row],[effetto mercato]]</f>
        <v>81480.740910166642</v>
      </c>
    </row>
    <row r="730" spans="1:7">
      <c r="A730" s="4">
        <v>43062</v>
      </c>
      <c r="B730">
        <v>-0.13059999999999999</v>
      </c>
      <c r="C730" s="6">
        <f>AZ[[#This Row],[Variaz]]/100</f>
        <v>-1.3059999999999999E-3</v>
      </c>
      <c r="D730" s="10">
        <f>AUM[[#This Row],[ Etica Azionario ]]</f>
        <v>294446856.87</v>
      </c>
      <c r="E730" s="10">
        <f>D729*AZ[[#This Row],[Variazione percentuale]]</f>
        <v>-384903.86936469993</v>
      </c>
      <c r="F730" s="11">
        <f>AZ[[#This Row],[AUM]]-D729</f>
        <v>-272798.07999998331</v>
      </c>
      <c r="G730" s="11">
        <f>AZ[[#This Row],[∆ AUM]]-AZ[[#This Row],[effetto mercato]]</f>
        <v>112105.78936471662</v>
      </c>
    </row>
    <row r="731" spans="1:7">
      <c r="A731" s="4">
        <v>43063</v>
      </c>
      <c r="B731">
        <v>-0.39229999999999998</v>
      </c>
      <c r="C731" s="6">
        <f>AZ[[#This Row],[Variaz]]/100</f>
        <v>-3.9229999999999994E-3</v>
      </c>
      <c r="D731" s="10">
        <f>AUM[[#This Row],[ Etica Azionario ]]</f>
        <v>293336461.50999999</v>
      </c>
      <c r="E731" s="10">
        <f>D730*AZ[[#This Row],[Variazione percentuale]]</f>
        <v>-1155115.01950101</v>
      </c>
      <c r="F731" s="11">
        <f>AZ[[#This Row],[AUM]]-D730</f>
        <v>-1110395.3600000143</v>
      </c>
      <c r="G731" s="11">
        <f>AZ[[#This Row],[∆ AUM]]-AZ[[#This Row],[effetto mercato]]</f>
        <v>44719.659500995651</v>
      </c>
    </row>
    <row r="732" spans="1:7">
      <c r="A732" s="4">
        <v>43066</v>
      </c>
      <c r="B732">
        <v>-0.10100000000000001</v>
      </c>
      <c r="C732" s="6">
        <f>AZ[[#This Row],[Variaz]]/100</f>
        <v>-1.01E-3</v>
      </c>
      <c r="D732" s="10">
        <f>AUM[[#This Row],[ Etica Azionario ]]</f>
        <v>293270398.56999999</v>
      </c>
      <c r="E732" s="10">
        <f>D731*AZ[[#This Row],[Variazione percentuale]]</f>
        <v>-296269.82612510002</v>
      </c>
      <c r="F732" s="11">
        <f>AZ[[#This Row],[AUM]]-D731</f>
        <v>-66062.939999997616</v>
      </c>
      <c r="G732" s="11">
        <f>AZ[[#This Row],[∆ AUM]]-AZ[[#This Row],[effetto mercato]]</f>
        <v>230206.88612510241</v>
      </c>
    </row>
    <row r="733" spans="1:7">
      <c r="A733" s="4">
        <v>43067</v>
      </c>
      <c r="B733">
        <v>0.58630000000000004</v>
      </c>
      <c r="C733" s="6">
        <f>AZ[[#This Row],[Variaz]]/100</f>
        <v>5.8630000000000002E-3</v>
      </c>
      <c r="D733" s="10">
        <f>AUM[[#This Row],[ Etica Azionario ]]</f>
        <v>295200623.58000004</v>
      </c>
      <c r="E733" s="10">
        <f>D732*AZ[[#This Row],[Variazione percentuale]]</f>
        <v>1719444.34681591</v>
      </c>
      <c r="F733" s="11">
        <f>AZ[[#This Row],[AUM]]-D732</f>
        <v>1930225.0100000501</v>
      </c>
      <c r="G733" s="11">
        <f>AZ[[#This Row],[∆ AUM]]-AZ[[#This Row],[effetto mercato]]</f>
        <v>210780.66318414011</v>
      </c>
    </row>
    <row r="734" spans="1:7">
      <c r="A734" s="4">
        <v>43068</v>
      </c>
      <c r="B734">
        <v>3.0099999999999998E-2</v>
      </c>
      <c r="C734" s="6">
        <f>AZ[[#This Row],[Variaz]]/100</f>
        <v>3.01E-4</v>
      </c>
      <c r="D734" s="10">
        <f>AUM[[#This Row],[ Etica Azionario ]]</f>
        <v>295349791.08999997</v>
      </c>
      <c r="E734" s="10">
        <f>D733*AZ[[#This Row],[Variazione percentuale]]</f>
        <v>88855.387697580009</v>
      </c>
      <c r="F734" s="11">
        <f>AZ[[#This Row],[AUM]]-D733</f>
        <v>149167.50999993086</v>
      </c>
      <c r="G734" s="11">
        <f>AZ[[#This Row],[∆ AUM]]-AZ[[#This Row],[effetto mercato]]</f>
        <v>60312.12230235085</v>
      </c>
    </row>
    <row r="735" spans="1:7">
      <c r="A735" s="4">
        <v>43069</v>
      </c>
      <c r="B735">
        <v>-0.25119999999999998</v>
      </c>
      <c r="C735" s="6">
        <f>AZ[[#This Row],[Variaz]]/100</f>
        <v>-2.5119999999999999E-3</v>
      </c>
      <c r="D735" s="10">
        <f>AUM[[#This Row],[ Etica Azionario ]]</f>
        <v>294761023.99000001</v>
      </c>
      <c r="E735" s="10">
        <f>D734*AZ[[#This Row],[Variazione percentuale]]</f>
        <v>-741918.67521807994</v>
      </c>
      <c r="F735" s="11">
        <f>AZ[[#This Row],[AUM]]-D734</f>
        <v>-588767.09999996424</v>
      </c>
      <c r="G735" s="11">
        <f>AZ[[#This Row],[∆ AUM]]-AZ[[#This Row],[effetto mercato]]</f>
        <v>153151.5752181157</v>
      </c>
    </row>
    <row r="736" spans="1:7">
      <c r="A736" s="4">
        <v>43070</v>
      </c>
      <c r="B736">
        <v>-0.21149999999999999</v>
      </c>
      <c r="C736" s="6">
        <f>AZ[[#This Row],[Variaz]]/100</f>
        <v>-2.1150000000000001E-3</v>
      </c>
      <c r="D736" s="10">
        <f>AUM[[#This Row],[ Etica Azionario ]]</f>
        <v>291860356.29000002</v>
      </c>
      <c r="E736" s="10">
        <f>D735*AZ[[#This Row],[Variazione percentuale]]</f>
        <v>-623419.56573885004</v>
      </c>
      <c r="F736" s="11">
        <f>AZ[[#This Row],[AUM]]-D735</f>
        <v>-2900667.6999999881</v>
      </c>
      <c r="G736" s="11">
        <f>AZ[[#This Row],[∆ AUM]]-AZ[[#This Row],[effetto mercato]]</f>
        <v>-2277248.1342611378</v>
      </c>
    </row>
    <row r="737" spans="1:7">
      <c r="A737" s="4">
        <v>43073</v>
      </c>
      <c r="B737">
        <v>0.15140000000000001</v>
      </c>
      <c r="C737" s="6">
        <f>AZ[[#This Row],[Variaz]]/100</f>
        <v>1.5140000000000002E-3</v>
      </c>
      <c r="D737" s="10">
        <f>AUM[[#This Row],[ Etica Azionario ]]</f>
        <v>291775942.59999996</v>
      </c>
      <c r="E737" s="10">
        <f>D736*AZ[[#This Row],[Variazione percentuale]]</f>
        <v>441876.57942306006</v>
      </c>
      <c r="F737" s="11">
        <f>AZ[[#This Row],[AUM]]-D736</f>
        <v>-84413.69000005722</v>
      </c>
      <c r="G737" s="11">
        <f>AZ[[#This Row],[∆ AUM]]-AZ[[#This Row],[effetto mercato]]</f>
        <v>-526290.26942311728</v>
      </c>
    </row>
    <row r="738" spans="1:7">
      <c r="A738" s="4">
        <v>43074</v>
      </c>
      <c r="B738">
        <v>-0.28220000000000001</v>
      </c>
      <c r="C738" s="6">
        <f>AZ[[#This Row],[Variaz]]/100</f>
        <v>-2.8219999999999999E-3</v>
      </c>
      <c r="D738" s="10">
        <f>AUM[[#This Row],[ Etica Azionario ]]</f>
        <v>290799716.83000004</v>
      </c>
      <c r="E738" s="10">
        <f>D737*AZ[[#This Row],[Variazione percentuale]]</f>
        <v>-823391.71001719986</v>
      </c>
      <c r="F738" s="11">
        <f>AZ[[#This Row],[AUM]]-D737</f>
        <v>-976225.76999992132</v>
      </c>
      <c r="G738" s="11">
        <f>AZ[[#This Row],[∆ AUM]]-AZ[[#This Row],[effetto mercato]]</f>
        <v>-152834.05998272146</v>
      </c>
    </row>
    <row r="739" spans="1:7">
      <c r="A739" s="4">
        <v>43075</v>
      </c>
      <c r="B739">
        <v>-0.14149999999999999</v>
      </c>
      <c r="C739" s="6">
        <f>AZ[[#This Row],[Variaz]]/100</f>
        <v>-1.4149999999999998E-3</v>
      </c>
      <c r="D739" s="10">
        <f>AUM[[#This Row],[ Etica Azionario ]]</f>
        <v>288363989.69</v>
      </c>
      <c r="E739" s="10">
        <f>D738*AZ[[#This Row],[Variazione percentuale]]</f>
        <v>-411481.59931445</v>
      </c>
      <c r="F739" s="11">
        <f>AZ[[#This Row],[AUM]]-D738</f>
        <v>-2435727.1400000453</v>
      </c>
      <c r="G739" s="11">
        <f>AZ[[#This Row],[∆ AUM]]-AZ[[#This Row],[effetto mercato]]</f>
        <v>-2024245.5406855952</v>
      </c>
    </row>
    <row r="740" spans="1:7">
      <c r="A740" s="4">
        <v>43076</v>
      </c>
      <c r="B740">
        <v>0.27329999999999999</v>
      </c>
      <c r="C740" s="6">
        <f>AZ[[#This Row],[Variaz]]/100</f>
        <v>2.7329999999999998E-3</v>
      </c>
      <c r="D740" s="10">
        <f>AUM[[#This Row],[ Etica Azionario ]]</f>
        <v>286798138.77999997</v>
      </c>
      <c r="E740" s="10">
        <f>D739*AZ[[#This Row],[Variazione percentuale]]</f>
        <v>788098.78382276988</v>
      </c>
      <c r="F740" s="11">
        <f>AZ[[#This Row],[AUM]]-D739</f>
        <v>-1565850.9100000262</v>
      </c>
      <c r="G740" s="11">
        <f>AZ[[#This Row],[∆ AUM]]-AZ[[#This Row],[effetto mercato]]</f>
        <v>-2353949.693822796</v>
      </c>
    </row>
    <row r="741" spans="1:7">
      <c r="A741" s="4">
        <v>43080</v>
      </c>
      <c r="B741">
        <v>0.70650000000000002</v>
      </c>
      <c r="C741" s="6">
        <f>AZ[[#This Row],[Variaz]]/100</f>
        <v>7.0650000000000001E-3</v>
      </c>
      <c r="D741" s="10">
        <f>AUM[[#This Row],[ Etica Azionario ]]</f>
        <v>288880119.98000002</v>
      </c>
      <c r="E741" s="10">
        <f>D740*AZ[[#This Row],[Variazione percentuale]]</f>
        <v>2026228.8504806999</v>
      </c>
      <c r="F741" s="11">
        <f>AZ[[#This Row],[AUM]]-D740</f>
        <v>2081981.2000000477</v>
      </c>
      <c r="G741" s="11">
        <f>AZ[[#This Row],[∆ AUM]]-AZ[[#This Row],[effetto mercato]]</f>
        <v>55752.349519347772</v>
      </c>
    </row>
    <row r="742" spans="1:7">
      <c r="A742" s="4">
        <v>43081</v>
      </c>
      <c r="B742">
        <v>0.37080000000000002</v>
      </c>
      <c r="C742" s="6">
        <f>AZ[[#This Row],[Variaz]]/100</f>
        <v>3.7080000000000004E-3</v>
      </c>
      <c r="D742" s="10">
        <f>AUM[[#This Row],[ Etica Azionario ]]</f>
        <v>290013350.25999999</v>
      </c>
      <c r="E742" s="10">
        <f>D741*AZ[[#This Row],[Variazione percentuale]]</f>
        <v>1071167.4848858402</v>
      </c>
      <c r="F742" s="11">
        <f>AZ[[#This Row],[AUM]]-D741</f>
        <v>1133230.2799999714</v>
      </c>
      <c r="G742" s="11">
        <f>AZ[[#This Row],[∆ AUM]]-AZ[[#This Row],[effetto mercato]]</f>
        <v>62062.795114131179</v>
      </c>
    </row>
    <row r="743" spans="1:7">
      <c r="A743" s="4">
        <v>43082</v>
      </c>
      <c r="B743">
        <v>-0.21970000000000001</v>
      </c>
      <c r="C743" s="6">
        <f>AZ[[#This Row],[Variaz]]/100</f>
        <v>-2.1970000000000002E-3</v>
      </c>
      <c r="D743" s="10">
        <f>AUM[[#This Row],[ Etica Azionario ]]</f>
        <v>289742317.88</v>
      </c>
      <c r="E743" s="10">
        <f>D742*AZ[[#This Row],[Variazione percentuale]]</f>
        <v>-637159.33052121999</v>
      </c>
      <c r="F743" s="11">
        <f>AZ[[#This Row],[AUM]]-D742</f>
        <v>-271032.37999999523</v>
      </c>
      <c r="G743" s="11">
        <f>AZ[[#This Row],[∆ AUM]]-AZ[[#This Row],[effetto mercato]]</f>
        <v>366126.95052122476</v>
      </c>
    </row>
    <row r="744" spans="1:7">
      <c r="A744" s="4">
        <v>43083</v>
      </c>
      <c r="B744">
        <v>-0.2802</v>
      </c>
      <c r="C744" s="6">
        <f>AZ[[#This Row],[Variaz]]/100</f>
        <v>-2.8020000000000002E-3</v>
      </c>
      <c r="D744" s="10">
        <f>AUM[[#This Row],[ Etica Azionario ]]</f>
        <v>289017342.84000003</v>
      </c>
      <c r="E744" s="10">
        <f>D743*AZ[[#This Row],[Variazione percentuale]]</f>
        <v>-811857.97469976009</v>
      </c>
      <c r="F744" s="11">
        <f>AZ[[#This Row],[AUM]]-D743</f>
        <v>-724975.03999996185</v>
      </c>
      <c r="G744" s="11">
        <f>AZ[[#This Row],[∆ AUM]]-AZ[[#This Row],[effetto mercato]]</f>
        <v>86882.934699798236</v>
      </c>
    </row>
    <row r="745" spans="1:7">
      <c r="A745" s="4">
        <v>43084</v>
      </c>
      <c r="B745">
        <v>-2.01E-2</v>
      </c>
      <c r="C745" s="6">
        <f>AZ[[#This Row],[Variaz]]/100</f>
        <v>-2.0100000000000001E-4</v>
      </c>
      <c r="D745" s="10">
        <f>AUM[[#This Row],[ Etica Azionario ]]</f>
        <v>288884251.75</v>
      </c>
      <c r="E745" s="10">
        <f>D744*AZ[[#This Row],[Variazione percentuale]]</f>
        <v>-58092.485910840005</v>
      </c>
      <c r="F745" s="11">
        <f>AZ[[#This Row],[AUM]]-D744</f>
        <v>-133091.09000003338</v>
      </c>
      <c r="G745" s="11">
        <f>AZ[[#This Row],[∆ AUM]]-AZ[[#This Row],[effetto mercato]]</f>
        <v>-74998.604089193366</v>
      </c>
    </row>
    <row r="746" spans="1:7">
      <c r="A746" s="4">
        <v>43087</v>
      </c>
      <c r="B746">
        <v>0.55200000000000005</v>
      </c>
      <c r="C746" s="6">
        <f>AZ[[#This Row],[Variaz]]/100</f>
        <v>5.5200000000000006E-3</v>
      </c>
      <c r="D746" s="10">
        <f>AUM[[#This Row],[ Etica Azionario ]]</f>
        <v>290595208.64999998</v>
      </c>
      <c r="E746" s="10">
        <f>D745*AZ[[#This Row],[Variazione percentuale]]</f>
        <v>1594641.0696600003</v>
      </c>
      <c r="F746" s="11">
        <f>AZ[[#This Row],[AUM]]-D745</f>
        <v>1710956.8999999762</v>
      </c>
      <c r="G746" s="11">
        <f>AZ[[#This Row],[∆ AUM]]-AZ[[#This Row],[effetto mercato]]</f>
        <v>116315.83033997589</v>
      </c>
    </row>
    <row r="747" spans="1:7">
      <c r="A747" s="4">
        <v>43088</v>
      </c>
      <c r="B747">
        <v>-0.1797</v>
      </c>
      <c r="C747" s="6">
        <f>AZ[[#This Row],[Variaz]]/100</f>
        <v>-1.797E-3</v>
      </c>
      <c r="D747" s="10">
        <f>AUM[[#This Row],[ Etica Azionario ]]</f>
        <v>289701828.74000001</v>
      </c>
      <c r="E747" s="10">
        <f>D746*AZ[[#This Row],[Variazione percentuale]]</f>
        <v>-522199.58994404995</v>
      </c>
      <c r="F747" s="11">
        <f>AZ[[#This Row],[AUM]]-D746</f>
        <v>-893379.90999996662</v>
      </c>
      <c r="G747" s="11">
        <f>AZ[[#This Row],[∆ AUM]]-AZ[[#This Row],[effetto mercato]]</f>
        <v>-371180.32005591667</v>
      </c>
    </row>
    <row r="748" spans="1:7">
      <c r="A748" s="4">
        <v>43089</v>
      </c>
      <c r="B748">
        <v>-0.37</v>
      </c>
      <c r="C748" s="6">
        <f>AZ[[#This Row],[Variaz]]/100</f>
        <v>-3.7000000000000002E-3</v>
      </c>
      <c r="D748" s="10">
        <f>AUM[[#This Row],[ Etica Azionario ]]</f>
        <v>288594647.61000001</v>
      </c>
      <c r="E748" s="10">
        <f>D747*AZ[[#This Row],[Variazione percentuale]]</f>
        <v>-1071896.7663380001</v>
      </c>
      <c r="F748" s="11">
        <f>AZ[[#This Row],[AUM]]-D747</f>
        <v>-1107181.1299999952</v>
      </c>
      <c r="G748" s="11">
        <f>AZ[[#This Row],[∆ AUM]]-AZ[[#This Row],[effetto mercato]]</f>
        <v>-35284.363661995158</v>
      </c>
    </row>
    <row r="749" spans="1:7">
      <c r="A749" s="4">
        <v>43090</v>
      </c>
      <c r="B749">
        <v>0.25090000000000001</v>
      </c>
      <c r="C749" s="6">
        <f>AZ[[#This Row],[Variaz]]/100</f>
        <v>2.5089999999999999E-3</v>
      </c>
      <c r="D749" s="10">
        <f>AUM[[#This Row],[ Etica Azionario ]]</f>
        <v>287523824.94</v>
      </c>
      <c r="E749" s="10">
        <f>D748*AZ[[#This Row],[Variazione percentuale]]</f>
        <v>724083.97085349006</v>
      </c>
      <c r="F749" s="11">
        <f>AZ[[#This Row],[AUM]]-D748</f>
        <v>-1070822.6700000167</v>
      </c>
      <c r="G749" s="11">
        <f>AZ[[#This Row],[∆ AUM]]-AZ[[#This Row],[effetto mercato]]</f>
        <v>-1794906.6408535067</v>
      </c>
    </row>
    <row r="750" spans="1:7">
      <c r="A750" s="4">
        <v>43091</v>
      </c>
      <c r="B750">
        <v>0.16020000000000001</v>
      </c>
      <c r="C750" s="6">
        <f>AZ[[#This Row],[Variaz]]/100</f>
        <v>1.6020000000000001E-3</v>
      </c>
      <c r="D750" s="10">
        <f>AUM[[#This Row],[ Etica Azionario ]]</f>
        <v>288343744.38999999</v>
      </c>
      <c r="E750" s="10">
        <f>D749*AZ[[#This Row],[Variazione percentuale]]</f>
        <v>460613.16755388002</v>
      </c>
      <c r="F750" s="11">
        <f>AZ[[#This Row],[AUM]]-D749</f>
        <v>819919.44999998808</v>
      </c>
      <c r="G750" s="11">
        <f>AZ[[#This Row],[∆ AUM]]-AZ[[#This Row],[effetto mercato]]</f>
        <v>359306.28244610806</v>
      </c>
    </row>
    <row r="751" spans="1:7">
      <c r="A751" s="4">
        <v>43096</v>
      </c>
      <c r="B751">
        <v>-0.12</v>
      </c>
      <c r="C751" s="6">
        <f>AZ[[#This Row],[Variaz]]/100</f>
        <v>-1.1999999999999999E-3</v>
      </c>
      <c r="D751" s="10">
        <f>AUM[[#This Row],[ Etica Azionario ]]</f>
        <v>287767327.12</v>
      </c>
      <c r="E751" s="10">
        <f>D750*AZ[[#This Row],[Variazione percentuale]]</f>
        <v>-346012.49326799996</v>
      </c>
      <c r="F751" s="11">
        <f>AZ[[#This Row],[AUM]]-D750</f>
        <v>-576417.26999998093</v>
      </c>
      <c r="G751" s="11">
        <f>AZ[[#This Row],[∆ AUM]]-AZ[[#This Row],[effetto mercato]]</f>
        <v>-230404.77673198096</v>
      </c>
    </row>
    <row r="752" spans="1:7">
      <c r="A752" s="4">
        <v>43097</v>
      </c>
      <c r="B752">
        <v>-0.2702</v>
      </c>
      <c r="C752" s="6">
        <f>AZ[[#This Row],[Variaz]]/100</f>
        <v>-2.702E-3</v>
      </c>
      <c r="D752" s="10">
        <f>AUM[[#This Row],[ Etica Azionario ]]</f>
        <v>287129568.62</v>
      </c>
      <c r="E752" s="10">
        <f>D751*AZ[[#This Row],[Variazione percentuale]]</f>
        <v>-777547.31787824002</v>
      </c>
      <c r="F752" s="11">
        <f>AZ[[#This Row],[AUM]]-D751</f>
        <v>-637758.5</v>
      </c>
      <c r="G752" s="11">
        <f>AZ[[#This Row],[∆ AUM]]-AZ[[#This Row],[effetto mercato]]</f>
        <v>139788.81787824002</v>
      </c>
    </row>
    <row r="753" spans="1:7">
      <c r="A753" s="4">
        <v>43098</v>
      </c>
      <c r="B753">
        <v>-0.42149999999999999</v>
      </c>
      <c r="C753" s="6">
        <f>AZ[[#This Row],[Variaz]]/100</f>
        <v>-4.215E-3</v>
      </c>
      <c r="D753" s="10">
        <f>AUM[[#This Row],[ Etica Azionario ]]</f>
        <v>288994382.23000002</v>
      </c>
      <c r="E753" s="10">
        <f>D752*AZ[[#This Row],[Variazione percentuale]]</f>
        <v>-1210251.1317332999</v>
      </c>
      <c r="F753" s="11">
        <f>AZ[[#This Row],[AUM]]-D752</f>
        <v>1864813.6100000143</v>
      </c>
      <c r="G753" s="11">
        <f>AZ[[#This Row],[∆ AUM]]-AZ[[#This Row],[effetto mercato]]</f>
        <v>3075064.7417333145</v>
      </c>
    </row>
    <row r="754" spans="1:7">
      <c r="A754" s="4">
        <v>43102</v>
      </c>
      <c r="B754">
        <v>0.1915</v>
      </c>
      <c r="C754" s="6">
        <f>AZ[[#This Row],[Variaz]]/100</f>
        <v>1.915E-3</v>
      </c>
      <c r="D754" s="10">
        <f>AUM[[#This Row],[ Etica Azionario ]]</f>
        <v>289708960.86000001</v>
      </c>
      <c r="E754" s="10">
        <f>D753*AZ[[#This Row],[Variazione percentuale]]</f>
        <v>553424.24197045004</v>
      </c>
      <c r="F754" s="11">
        <f>AZ[[#This Row],[AUM]]-D753</f>
        <v>714578.62999999523</v>
      </c>
      <c r="G754" s="11">
        <f>AZ[[#This Row],[∆ AUM]]-AZ[[#This Row],[effetto mercato]]</f>
        <v>161154.3880295452</v>
      </c>
    </row>
    <row r="755" spans="1:7">
      <c r="A755" s="4">
        <v>43103</v>
      </c>
      <c r="B755">
        <v>0.35199999999999998</v>
      </c>
      <c r="C755" s="6">
        <f>AZ[[#This Row],[Variaz]]/100</f>
        <v>3.5199999999999997E-3</v>
      </c>
      <c r="D755" s="10">
        <f>AUM[[#This Row],[ Etica Azionario ]]</f>
        <v>290908827.75</v>
      </c>
      <c r="E755" s="10">
        <f>D754*AZ[[#This Row],[Variazione percentuale]]</f>
        <v>1019775.5422272</v>
      </c>
      <c r="F755" s="11">
        <f>AZ[[#This Row],[AUM]]-D754</f>
        <v>1199866.8899999857</v>
      </c>
      <c r="G755" s="11">
        <f>AZ[[#This Row],[∆ AUM]]-AZ[[#This Row],[effetto mercato]]</f>
        <v>180091.3477727857</v>
      </c>
    </row>
    <row r="756" spans="1:7">
      <c r="A756" s="4">
        <v>43104</v>
      </c>
      <c r="B756">
        <v>0.80179999999999996</v>
      </c>
      <c r="C756" s="6">
        <f>AZ[[#This Row],[Variaz]]/100</f>
        <v>8.0179999999999991E-3</v>
      </c>
      <c r="D756" s="10">
        <f>AUM[[#This Row],[ Etica Azionario ]]</f>
        <v>293706109.01999998</v>
      </c>
      <c r="E756" s="10">
        <f>D755*AZ[[#This Row],[Variazione percentuale]]</f>
        <v>2332506.9808994997</v>
      </c>
      <c r="F756" s="11">
        <f>AZ[[#This Row],[AUM]]-D755</f>
        <v>2797281.2699999809</v>
      </c>
      <c r="G756" s="11">
        <f>AZ[[#This Row],[∆ AUM]]-AZ[[#This Row],[effetto mercato]]</f>
        <v>464774.2891004812</v>
      </c>
    </row>
    <row r="757" spans="1:7">
      <c r="A757" s="4">
        <v>43105</v>
      </c>
      <c r="B757">
        <v>1.0838000000000001</v>
      </c>
      <c r="C757" s="6">
        <f>AZ[[#This Row],[Variaz]]/100</f>
        <v>1.0838E-2</v>
      </c>
      <c r="D757" s="10">
        <f>AUM[[#This Row],[ Etica Azionario ]]</f>
        <v>297288554.44</v>
      </c>
      <c r="E757" s="10">
        <f>D756*AZ[[#This Row],[Variazione percentuale]]</f>
        <v>3183186.8095587599</v>
      </c>
      <c r="F757" s="11">
        <f>AZ[[#This Row],[AUM]]-D756</f>
        <v>3582445.4200000167</v>
      </c>
      <c r="G757" s="11">
        <f>AZ[[#This Row],[∆ AUM]]-AZ[[#This Row],[effetto mercato]]</f>
        <v>399258.61044125678</v>
      </c>
    </row>
    <row r="758" spans="1:7">
      <c r="A758" s="4">
        <v>43108</v>
      </c>
      <c r="B758">
        <v>0.27539999999999998</v>
      </c>
      <c r="C758" s="6">
        <f>AZ[[#This Row],[Variaz]]/100</f>
        <v>2.7539999999999999E-3</v>
      </c>
      <c r="D758" s="10">
        <f>AUM[[#This Row],[ Etica Azionario ]]</f>
        <v>298326085.62</v>
      </c>
      <c r="E758" s="10">
        <f>D757*AZ[[#This Row],[Variazione percentuale]]</f>
        <v>818732.67892775999</v>
      </c>
      <c r="F758" s="11">
        <f>AZ[[#This Row],[AUM]]-D757</f>
        <v>1037531.1800000072</v>
      </c>
      <c r="G758" s="11">
        <f>AZ[[#This Row],[∆ AUM]]-AZ[[#This Row],[effetto mercato]]</f>
        <v>218798.50107224716</v>
      </c>
    </row>
    <row r="759" spans="1:7">
      <c r="A759" s="4">
        <v>43109</v>
      </c>
      <c r="B759">
        <v>0.51990000000000003</v>
      </c>
      <c r="C759" s="6">
        <f>AZ[[#This Row],[Variaz]]/100</f>
        <v>5.1990000000000005E-3</v>
      </c>
      <c r="D759" s="10">
        <f>AUM[[#This Row],[ Etica Azionario ]]</f>
        <v>299978403.05000001</v>
      </c>
      <c r="E759" s="10">
        <f>D758*AZ[[#This Row],[Variazione percentuale]]</f>
        <v>1550997.3191383802</v>
      </c>
      <c r="F759" s="11">
        <f>AZ[[#This Row],[AUM]]-D758</f>
        <v>1652317.4300000072</v>
      </c>
      <c r="G759" s="11">
        <f>AZ[[#This Row],[∆ AUM]]-AZ[[#This Row],[effetto mercato]]</f>
        <v>101320.11086162692</v>
      </c>
    </row>
    <row r="760" spans="1:7">
      <c r="A760" s="4">
        <v>43110</v>
      </c>
      <c r="B760">
        <v>-0.7319</v>
      </c>
      <c r="C760" s="6">
        <f>AZ[[#This Row],[Variaz]]/100</f>
        <v>-7.319E-3</v>
      </c>
      <c r="D760" s="10">
        <f>AUM[[#This Row],[ Etica Azionario ]]</f>
        <v>298035221.12</v>
      </c>
      <c r="E760" s="10">
        <f>D759*AZ[[#This Row],[Variazione percentuale]]</f>
        <v>-2195541.9319229499</v>
      </c>
      <c r="F760" s="11">
        <f>AZ[[#This Row],[AUM]]-D759</f>
        <v>-1943181.9300000072</v>
      </c>
      <c r="G760" s="11">
        <f>AZ[[#This Row],[∆ AUM]]-AZ[[#This Row],[effetto mercato]]</f>
        <v>252360.0019229427</v>
      </c>
    </row>
    <row r="761" spans="1:7">
      <c r="A761" s="4">
        <v>43111</v>
      </c>
      <c r="B761">
        <v>-0.38340000000000002</v>
      </c>
      <c r="C761" s="6">
        <f>AZ[[#This Row],[Variaz]]/100</f>
        <v>-3.8340000000000002E-3</v>
      </c>
      <c r="D761" s="10">
        <f>AUM[[#This Row],[ Etica Azionario ]]</f>
        <v>296675625.50999999</v>
      </c>
      <c r="E761" s="10">
        <f>D760*AZ[[#This Row],[Variazione percentuale]]</f>
        <v>-1142667.0377740802</v>
      </c>
      <c r="F761" s="11">
        <f>AZ[[#This Row],[AUM]]-D760</f>
        <v>-1359595.6100000143</v>
      </c>
      <c r="G761" s="11">
        <f>AZ[[#This Row],[∆ AUM]]-AZ[[#This Row],[effetto mercato]]</f>
        <v>-216928.57222593413</v>
      </c>
    </row>
    <row r="762" spans="1:7">
      <c r="A762" s="4">
        <v>43112</v>
      </c>
      <c r="B762">
        <v>-1.9699999999999999E-2</v>
      </c>
      <c r="C762" s="6">
        <f>AZ[[#This Row],[Variaz]]/100</f>
        <v>-1.9699999999999999E-4</v>
      </c>
      <c r="D762" s="10">
        <f>AUM[[#This Row],[ Etica Azionario ]]</f>
        <v>296770484.46000004</v>
      </c>
      <c r="E762" s="10">
        <f>D761*AZ[[#This Row],[Variazione percentuale]]</f>
        <v>-58445.098225469992</v>
      </c>
      <c r="F762" s="11">
        <f>AZ[[#This Row],[AUM]]-D761</f>
        <v>94858.950000047684</v>
      </c>
      <c r="G762" s="11">
        <f>AZ[[#This Row],[∆ AUM]]-AZ[[#This Row],[effetto mercato]]</f>
        <v>153304.04822551768</v>
      </c>
    </row>
    <row r="763" spans="1:7">
      <c r="A763" s="4">
        <v>43115</v>
      </c>
      <c r="B763">
        <v>-0.4244</v>
      </c>
      <c r="C763" s="6">
        <f>AZ[[#This Row],[Variaz]]/100</f>
        <v>-4.2440000000000004E-3</v>
      </c>
      <c r="D763" s="10">
        <f>AUM[[#This Row],[ Etica Azionario ]]</f>
        <v>295623655.72000003</v>
      </c>
      <c r="E763" s="10">
        <f>D762*AZ[[#This Row],[Variazione percentuale]]</f>
        <v>-1259493.9360482402</v>
      </c>
      <c r="F763" s="11">
        <f>AZ[[#This Row],[AUM]]-D762</f>
        <v>-1146828.7400000095</v>
      </c>
      <c r="G763" s="11">
        <f>AZ[[#This Row],[∆ AUM]]-AZ[[#This Row],[effetto mercato]]</f>
        <v>112665.19604823063</v>
      </c>
    </row>
    <row r="764" spans="1:7">
      <c r="A764" s="4">
        <v>43116</v>
      </c>
      <c r="B764">
        <v>0.109</v>
      </c>
      <c r="C764" s="6">
        <f>AZ[[#This Row],[Variaz]]/100</f>
        <v>1.09E-3</v>
      </c>
      <c r="D764" s="10">
        <f>AUM[[#This Row],[ Etica Azionario ]]</f>
        <v>296044383.63999999</v>
      </c>
      <c r="E764" s="10">
        <f>D763*AZ[[#This Row],[Variazione percentuale]]</f>
        <v>322229.78473480005</v>
      </c>
      <c r="F764" s="11">
        <f>AZ[[#This Row],[AUM]]-D763</f>
        <v>420727.91999995708</v>
      </c>
      <c r="G764" s="11">
        <f>AZ[[#This Row],[∆ AUM]]-AZ[[#This Row],[effetto mercato]]</f>
        <v>98498.135265157034</v>
      </c>
    </row>
    <row r="765" spans="1:7">
      <c r="A765" s="4">
        <v>43117</v>
      </c>
      <c r="B765">
        <v>9.9000000000000005E-2</v>
      </c>
      <c r="C765" s="6">
        <f>AZ[[#This Row],[Variaz]]/100</f>
        <v>9.8999999999999999E-4</v>
      </c>
      <c r="D765" s="10">
        <f>AUM[[#This Row],[ Etica Azionario ]]</f>
        <v>295974665.23000002</v>
      </c>
      <c r="E765" s="10">
        <f>D764*AZ[[#This Row],[Variazione percentuale]]</f>
        <v>293083.93980359996</v>
      </c>
      <c r="F765" s="11">
        <f>AZ[[#This Row],[AUM]]-D764</f>
        <v>-69718.409999966621</v>
      </c>
      <c r="G765" s="11">
        <f>AZ[[#This Row],[∆ AUM]]-AZ[[#This Row],[effetto mercato]]</f>
        <v>-362802.34980356658</v>
      </c>
    </row>
    <row r="766" spans="1:7">
      <c r="A766" s="4">
        <v>43118</v>
      </c>
      <c r="B766">
        <v>-0.12859999999999999</v>
      </c>
      <c r="C766" s="6">
        <f>AZ[[#This Row],[Variaz]]/100</f>
        <v>-1.2859999999999998E-3</v>
      </c>
      <c r="D766" s="10">
        <f>AUM[[#This Row],[ Etica Azionario ]]</f>
        <v>295649063.94</v>
      </c>
      <c r="E766" s="10">
        <f>D765*AZ[[#This Row],[Variazione percentuale]]</f>
        <v>-380623.41948577994</v>
      </c>
      <c r="F766" s="11">
        <f>AZ[[#This Row],[AUM]]-D765</f>
        <v>-325601.29000002146</v>
      </c>
      <c r="G766" s="11">
        <f>AZ[[#This Row],[∆ AUM]]-AZ[[#This Row],[effetto mercato]]</f>
        <v>55022.129485758487</v>
      </c>
    </row>
    <row r="767" spans="1:7">
      <c r="A767" s="4">
        <v>43119</v>
      </c>
      <c r="B767">
        <v>0.48530000000000001</v>
      </c>
      <c r="C767" s="6">
        <f>AZ[[#This Row],[Variaz]]/100</f>
        <v>4.8529999999999997E-3</v>
      </c>
      <c r="D767" s="10">
        <f>AUM[[#This Row],[ Etica Azionario ]]</f>
        <v>297273507.88</v>
      </c>
      <c r="E767" s="10">
        <f>D766*AZ[[#This Row],[Variazione percentuale]]</f>
        <v>1434784.9073008199</v>
      </c>
      <c r="F767" s="11">
        <f>AZ[[#This Row],[AUM]]-D766</f>
        <v>1624443.9399999976</v>
      </c>
      <c r="G767" s="11">
        <f>AZ[[#This Row],[∆ AUM]]-AZ[[#This Row],[effetto mercato]]</f>
        <v>189659.03269917774</v>
      </c>
    </row>
    <row r="768" spans="1:7">
      <c r="A768" s="4">
        <v>43122</v>
      </c>
      <c r="B768">
        <v>0.39429999999999998</v>
      </c>
      <c r="C768" s="6">
        <f>AZ[[#This Row],[Variaz]]/100</f>
        <v>3.9429999999999995E-3</v>
      </c>
      <c r="D768" s="10">
        <f>AUM[[#This Row],[ Etica Azionario ]]</f>
        <v>298666228.75</v>
      </c>
      <c r="E768" s="10">
        <f>D767*AZ[[#This Row],[Variazione percentuale]]</f>
        <v>1172149.4415708398</v>
      </c>
      <c r="F768" s="11">
        <f>AZ[[#This Row],[AUM]]-D767</f>
        <v>1392720.8700000048</v>
      </c>
      <c r="G768" s="11">
        <f>AZ[[#This Row],[∆ AUM]]-AZ[[#This Row],[effetto mercato]]</f>
        <v>220571.42842916492</v>
      </c>
    </row>
    <row r="769" spans="1:7">
      <c r="A769" s="4">
        <v>43123</v>
      </c>
      <c r="B769">
        <v>0.2356</v>
      </c>
      <c r="C769" s="6">
        <f>AZ[[#This Row],[Variaz]]/100</f>
        <v>2.356E-3</v>
      </c>
      <c r="D769" s="10">
        <f>AUM[[#This Row],[ Etica Azionario ]]</f>
        <v>299264060.60000002</v>
      </c>
      <c r="E769" s="10">
        <f>D768*AZ[[#This Row],[Variazione percentuale]]</f>
        <v>703657.63493499998</v>
      </c>
      <c r="F769" s="11">
        <f>AZ[[#This Row],[AUM]]-D768</f>
        <v>597831.85000002384</v>
      </c>
      <c r="G769" s="11">
        <f>AZ[[#This Row],[∆ AUM]]-AZ[[#This Row],[effetto mercato]]</f>
        <v>-105825.78493497614</v>
      </c>
    </row>
    <row r="770" spans="1:7">
      <c r="A770" s="4">
        <v>43124</v>
      </c>
      <c r="B770">
        <v>-0.68569999999999998</v>
      </c>
      <c r="C770" s="6">
        <f>AZ[[#This Row],[Variaz]]/100</f>
        <v>-6.8569999999999994E-3</v>
      </c>
      <c r="D770" s="10">
        <f>AUM[[#This Row],[ Etica Azionario ]]</f>
        <v>297402811.07999998</v>
      </c>
      <c r="E770" s="10">
        <f>D769*AZ[[#This Row],[Variazione percentuale]]</f>
        <v>-2052053.6635342001</v>
      </c>
      <c r="F770" s="11">
        <f>AZ[[#This Row],[AUM]]-D769</f>
        <v>-1861249.5200000405</v>
      </c>
      <c r="G770" s="11">
        <f>AZ[[#This Row],[∆ AUM]]-AZ[[#This Row],[effetto mercato]]</f>
        <v>190804.14353415952</v>
      </c>
    </row>
    <row r="771" spans="1:7">
      <c r="A771" s="4">
        <v>43125</v>
      </c>
      <c r="B771">
        <v>-0.58189999999999997</v>
      </c>
      <c r="C771" s="6">
        <f>AZ[[#This Row],[Variaz]]/100</f>
        <v>-5.8189999999999995E-3</v>
      </c>
      <c r="D771" s="10">
        <f>AUM[[#This Row],[ Etica Azionario ]]</f>
        <v>295860544.53999996</v>
      </c>
      <c r="E771" s="10">
        <f>D770*AZ[[#This Row],[Variazione percentuale]]</f>
        <v>-1730586.9576745199</v>
      </c>
      <c r="F771" s="11">
        <f>AZ[[#This Row],[AUM]]-D770</f>
        <v>-1542266.5400000215</v>
      </c>
      <c r="G771" s="11">
        <f>AZ[[#This Row],[∆ AUM]]-AZ[[#This Row],[effetto mercato]]</f>
        <v>188320.4176744984</v>
      </c>
    </row>
    <row r="772" spans="1:7">
      <c r="A772" s="4">
        <v>43126</v>
      </c>
      <c r="B772">
        <v>1.1607000000000001</v>
      </c>
      <c r="C772" s="6">
        <f>AZ[[#This Row],[Variaz]]/100</f>
        <v>1.1607000000000001E-2</v>
      </c>
      <c r="D772" s="10">
        <f>AUM[[#This Row],[ Etica Azionario ]]</f>
        <v>299341377.81999999</v>
      </c>
      <c r="E772" s="10">
        <f>D771*AZ[[#This Row],[Variazione percentuale]]</f>
        <v>3434053.34047578</v>
      </c>
      <c r="F772" s="11">
        <f>AZ[[#This Row],[AUM]]-D771</f>
        <v>3480833.280000031</v>
      </c>
      <c r="G772" s="11">
        <f>AZ[[#This Row],[∆ AUM]]-AZ[[#This Row],[effetto mercato]]</f>
        <v>46779.939524251036</v>
      </c>
    </row>
    <row r="773" spans="1:7">
      <c r="A773" s="4">
        <v>43129</v>
      </c>
      <c r="B773">
        <v>1.9599999999999999E-2</v>
      </c>
      <c r="C773" s="6">
        <f>AZ[[#This Row],[Variaz]]/100</f>
        <v>1.9599999999999999E-4</v>
      </c>
      <c r="D773" s="10">
        <f>AUM[[#This Row],[ Etica Azionario ]]</f>
        <v>299477531.40999997</v>
      </c>
      <c r="E773" s="10">
        <f>D772*AZ[[#This Row],[Variazione percentuale]]</f>
        <v>58670.910052719999</v>
      </c>
      <c r="F773" s="11">
        <f>AZ[[#This Row],[AUM]]-D772</f>
        <v>136153.58999997377</v>
      </c>
      <c r="G773" s="11">
        <f>AZ[[#This Row],[∆ AUM]]-AZ[[#This Row],[effetto mercato]]</f>
        <v>77482.679947253782</v>
      </c>
    </row>
    <row r="774" spans="1:7">
      <c r="A774" s="4">
        <v>43130</v>
      </c>
      <c r="B774">
        <v>-1.0981000000000001</v>
      </c>
      <c r="C774" s="6">
        <f>AZ[[#This Row],[Variaz]]/100</f>
        <v>-1.0981000000000001E-2</v>
      </c>
      <c r="D774" s="10">
        <f>AUM[[#This Row],[ Etica Azionario ]]</f>
        <v>296093083.83999997</v>
      </c>
      <c r="E774" s="10">
        <f>D773*AZ[[#This Row],[Variazione percentuale]]</f>
        <v>-3288562.77241321</v>
      </c>
      <c r="F774" s="11">
        <f>AZ[[#This Row],[AUM]]-D773</f>
        <v>-3384447.5699999928</v>
      </c>
      <c r="G774" s="11">
        <f>AZ[[#This Row],[∆ AUM]]-AZ[[#This Row],[effetto mercato]]</f>
        <v>-95884.797586782835</v>
      </c>
    </row>
    <row r="775" spans="1:7">
      <c r="A775" s="4">
        <v>43131</v>
      </c>
      <c r="B775">
        <v>-0.78320000000000001</v>
      </c>
      <c r="C775" s="6">
        <f>AZ[[#This Row],[Variaz]]/100</f>
        <v>-7.8320000000000004E-3</v>
      </c>
      <c r="D775" s="10">
        <f>AUM[[#This Row],[ Etica Azionario ]]</f>
        <v>293870084.87</v>
      </c>
      <c r="E775" s="10">
        <f>D774*AZ[[#This Row],[Variazione percentuale]]</f>
        <v>-2319001.0326348799</v>
      </c>
      <c r="F775" s="11">
        <f>AZ[[#This Row],[AUM]]-D774</f>
        <v>-2222998.969999969</v>
      </c>
      <c r="G775" s="11">
        <f>AZ[[#This Row],[∆ AUM]]-AZ[[#This Row],[effetto mercato]]</f>
        <v>96002.062634910922</v>
      </c>
    </row>
    <row r="776" spans="1:7">
      <c r="A776" s="4">
        <v>43132</v>
      </c>
      <c r="B776">
        <v>0.1399</v>
      </c>
      <c r="C776" s="6">
        <f>AZ[[#This Row],[Variaz]]/100</f>
        <v>1.3990000000000001E-3</v>
      </c>
      <c r="D776" s="10">
        <f>AUM[[#This Row],[ Etica Azionario ]]</f>
        <v>294429642.14999998</v>
      </c>
      <c r="E776" s="10">
        <f>D775*AZ[[#This Row],[Variazione percentuale]]</f>
        <v>411124.24873313005</v>
      </c>
      <c r="F776" s="11">
        <f>AZ[[#This Row],[AUM]]-D775</f>
        <v>559557.27999997139</v>
      </c>
      <c r="G776" s="11">
        <f>AZ[[#This Row],[∆ AUM]]-AZ[[#This Row],[effetto mercato]]</f>
        <v>148433.03126684134</v>
      </c>
    </row>
    <row r="777" spans="1:7">
      <c r="A777" s="4">
        <v>43133</v>
      </c>
      <c r="B777">
        <v>-1.1974</v>
      </c>
      <c r="C777" s="6">
        <f>AZ[[#This Row],[Variaz]]/100</f>
        <v>-1.1974E-2</v>
      </c>
      <c r="D777" s="10">
        <f>AUM[[#This Row],[ Etica Azionario ]]</f>
        <v>290738260.62</v>
      </c>
      <c r="E777" s="10">
        <f>D776*AZ[[#This Row],[Variazione percentuale]]</f>
        <v>-3525500.5351040997</v>
      </c>
      <c r="F777" s="11">
        <f>AZ[[#This Row],[AUM]]-D776</f>
        <v>-3691381.5299999714</v>
      </c>
      <c r="G777" s="11">
        <f>AZ[[#This Row],[∆ AUM]]-AZ[[#This Row],[effetto mercato]]</f>
        <v>-165880.99489587173</v>
      </c>
    </row>
    <row r="778" spans="1:7">
      <c r="A778" s="4">
        <v>43136</v>
      </c>
      <c r="B778">
        <v>-2.1612</v>
      </c>
      <c r="C778" s="6">
        <f>AZ[[#This Row],[Variaz]]/100</f>
        <v>-2.1611999999999999E-2</v>
      </c>
      <c r="D778" s="10">
        <f>AUM[[#This Row],[ Etica Azionario ]]</f>
        <v>284660984.91999996</v>
      </c>
      <c r="E778" s="10">
        <f>D777*AZ[[#This Row],[Variazione percentuale]]</f>
        <v>-6283435.2885194402</v>
      </c>
      <c r="F778" s="11">
        <f>AZ[[#This Row],[AUM]]-D777</f>
        <v>-6077275.7000000477</v>
      </c>
      <c r="G778" s="11">
        <f>AZ[[#This Row],[∆ AUM]]-AZ[[#This Row],[effetto mercato]]</f>
        <v>206159.58851939254</v>
      </c>
    </row>
    <row r="779" spans="1:7">
      <c r="A779" s="4">
        <v>43137</v>
      </c>
      <c r="B779">
        <v>-0.72250000000000003</v>
      </c>
      <c r="C779" s="6">
        <f>AZ[[#This Row],[Variaz]]/100</f>
        <v>-7.2250000000000005E-3</v>
      </c>
      <c r="D779" s="10">
        <f>AUM[[#This Row],[ Etica Azionario ]]</f>
        <v>283006093.5</v>
      </c>
      <c r="E779" s="10">
        <f>D778*AZ[[#This Row],[Variazione percentuale]]</f>
        <v>-2056675.6160469998</v>
      </c>
      <c r="F779" s="11">
        <f>AZ[[#This Row],[AUM]]-D778</f>
        <v>-1654891.4199999571</v>
      </c>
      <c r="G779" s="11">
        <f>AZ[[#This Row],[∆ AUM]]-AZ[[#This Row],[effetto mercato]]</f>
        <v>401784.19604704273</v>
      </c>
    </row>
    <row r="780" spans="1:7">
      <c r="A780" s="4">
        <v>43138</v>
      </c>
      <c r="B780">
        <v>0.84219999999999995</v>
      </c>
      <c r="C780" s="6">
        <f>AZ[[#This Row],[Variaz]]/100</f>
        <v>8.4219999999999989E-3</v>
      </c>
      <c r="D780" s="10">
        <f>AUM[[#This Row],[ Etica Azionario ]]</f>
        <v>285194232.13</v>
      </c>
      <c r="E780" s="10">
        <f>D779*AZ[[#This Row],[Variazione percentuale]]</f>
        <v>2383477.3194569997</v>
      </c>
      <c r="F780" s="11">
        <f>AZ[[#This Row],[AUM]]-D779</f>
        <v>2188138.6299999952</v>
      </c>
      <c r="G780" s="11">
        <f>AZ[[#This Row],[∆ AUM]]-AZ[[#This Row],[effetto mercato]]</f>
        <v>-195338.68945700442</v>
      </c>
    </row>
    <row r="781" spans="1:7">
      <c r="A781" s="4">
        <v>43139</v>
      </c>
      <c r="B781">
        <v>-1.5774999999999999</v>
      </c>
      <c r="C781" s="6">
        <f>AZ[[#This Row],[Variaz]]/100</f>
        <v>-1.5774999999999997E-2</v>
      </c>
      <c r="D781" s="10">
        <f>AUM[[#This Row],[ Etica Azionario ]]</f>
        <v>280017056.35000002</v>
      </c>
      <c r="E781" s="10">
        <f>D780*AZ[[#This Row],[Variazione percentuale]]</f>
        <v>-4498939.0118507491</v>
      </c>
      <c r="F781" s="11">
        <f>AZ[[#This Row],[AUM]]-D780</f>
        <v>-5177175.7799999714</v>
      </c>
      <c r="G781" s="11">
        <f>AZ[[#This Row],[∆ AUM]]-AZ[[#This Row],[effetto mercato]]</f>
        <v>-678236.76814922225</v>
      </c>
    </row>
    <row r="782" spans="1:7">
      <c r="A782" s="4">
        <v>43140</v>
      </c>
      <c r="B782">
        <v>-0.27239999999999998</v>
      </c>
      <c r="C782" s="6">
        <f>AZ[[#This Row],[Variaz]]/100</f>
        <v>-2.7239999999999999E-3</v>
      </c>
      <c r="D782" s="10">
        <f>AUM[[#This Row],[ Etica Azionario ]]</f>
        <v>279245908.53000003</v>
      </c>
      <c r="E782" s="10">
        <f>D781*AZ[[#This Row],[Variazione percentuale]]</f>
        <v>-762766.46149740007</v>
      </c>
      <c r="F782" s="11">
        <f>AZ[[#This Row],[AUM]]-D781</f>
        <v>-771147.81999999285</v>
      </c>
      <c r="G782" s="11">
        <f>AZ[[#This Row],[∆ AUM]]-AZ[[#This Row],[effetto mercato]]</f>
        <v>-8381.358502592775</v>
      </c>
    </row>
    <row r="783" spans="1:7">
      <c r="A783" s="4">
        <v>43143</v>
      </c>
      <c r="B783">
        <v>0.77729999999999999</v>
      </c>
      <c r="C783" s="6">
        <f>AZ[[#This Row],[Variaz]]/100</f>
        <v>7.7729999999999995E-3</v>
      </c>
      <c r="D783" s="10">
        <f>AUM[[#This Row],[ Etica Azionario ]]</f>
        <v>281427659.01999998</v>
      </c>
      <c r="E783" s="10">
        <f>D782*AZ[[#This Row],[Variazione percentuale]]</f>
        <v>2170578.4470036901</v>
      </c>
      <c r="F783" s="11">
        <f>AZ[[#This Row],[AUM]]-D782</f>
        <v>2181750.4899999499</v>
      </c>
      <c r="G783" s="11">
        <f>AZ[[#This Row],[∆ AUM]]-AZ[[#This Row],[effetto mercato]]</f>
        <v>11172.042996259872</v>
      </c>
    </row>
    <row r="784" spans="1:7">
      <c r="A784" s="4">
        <v>43144</v>
      </c>
      <c r="B784">
        <v>-0.44819999999999999</v>
      </c>
      <c r="C784" s="6">
        <f>AZ[[#This Row],[Variaz]]/100</f>
        <v>-4.4819999999999999E-3</v>
      </c>
      <c r="D784" s="10">
        <f>AUM[[#This Row],[ Etica Azionario ]]</f>
        <v>280105499</v>
      </c>
      <c r="E784" s="10">
        <f>D783*AZ[[#This Row],[Variazione percentuale]]</f>
        <v>-1261358.76772764</v>
      </c>
      <c r="F784" s="11">
        <f>AZ[[#This Row],[AUM]]-D783</f>
        <v>-1322160.0199999809</v>
      </c>
      <c r="G784" s="11">
        <f>AZ[[#This Row],[∆ AUM]]-AZ[[#This Row],[effetto mercato]]</f>
        <v>-60801.252272340935</v>
      </c>
    </row>
    <row r="785" spans="1:7">
      <c r="A785" s="4">
        <v>43145</v>
      </c>
      <c r="B785">
        <v>0.4083</v>
      </c>
      <c r="C785" s="6">
        <f>AZ[[#This Row],[Variaz]]/100</f>
        <v>4.0829999999999998E-3</v>
      </c>
      <c r="D785" s="10">
        <f>AUM[[#This Row],[ Etica Azionario ]]</f>
        <v>281475871.31999999</v>
      </c>
      <c r="E785" s="10">
        <f>D784*AZ[[#This Row],[Variazione percentuale]]</f>
        <v>1143670.752417</v>
      </c>
      <c r="F785" s="11">
        <f>AZ[[#This Row],[AUM]]-D784</f>
        <v>1370372.3199999928</v>
      </c>
      <c r="G785" s="11">
        <f>AZ[[#This Row],[∆ AUM]]-AZ[[#This Row],[effetto mercato]]</f>
        <v>226701.56758299284</v>
      </c>
    </row>
    <row r="786" spans="1:7">
      <c r="A786" s="4">
        <v>43146</v>
      </c>
      <c r="B786">
        <v>0.62570000000000003</v>
      </c>
      <c r="C786" s="6">
        <f>AZ[[#This Row],[Variaz]]/100</f>
        <v>6.2570000000000004E-3</v>
      </c>
      <c r="D786" s="10">
        <f>AUM[[#This Row],[ Etica Azionario ]]</f>
        <v>283145686.54000002</v>
      </c>
      <c r="E786" s="10">
        <f>D785*AZ[[#This Row],[Variazione percentuale]]</f>
        <v>1761194.5268492401</v>
      </c>
      <c r="F786" s="11">
        <f>AZ[[#This Row],[AUM]]-D785</f>
        <v>1669815.2200000286</v>
      </c>
      <c r="G786" s="11">
        <f>AZ[[#This Row],[∆ AUM]]-AZ[[#This Row],[effetto mercato]]</f>
        <v>-91379.306849211454</v>
      </c>
    </row>
    <row r="787" spans="1:7">
      <c r="A787" s="4">
        <v>43147</v>
      </c>
      <c r="B787">
        <v>0.56989999999999996</v>
      </c>
      <c r="C787" s="6">
        <f>AZ[[#This Row],[Variaz]]/100</f>
        <v>5.6989999999999992E-3</v>
      </c>
      <c r="D787" s="10">
        <f>AUM[[#This Row],[ Etica Azionario ]]</f>
        <v>284804251.08000004</v>
      </c>
      <c r="E787" s="10">
        <f>D786*AZ[[#This Row],[Variazione percentuale]]</f>
        <v>1613647.2675914599</v>
      </c>
      <c r="F787" s="11">
        <f>AZ[[#This Row],[AUM]]-D786</f>
        <v>1658564.5400000215</v>
      </c>
      <c r="G787" s="11">
        <f>AZ[[#This Row],[∆ AUM]]-AZ[[#This Row],[effetto mercato]]</f>
        <v>44917.272408561548</v>
      </c>
    </row>
    <row r="788" spans="1:7">
      <c r="A788" s="4">
        <v>43150</v>
      </c>
      <c r="B788">
        <v>0.17519999999999999</v>
      </c>
      <c r="C788" s="6">
        <f>AZ[[#This Row],[Variaz]]/100</f>
        <v>1.7519999999999999E-3</v>
      </c>
      <c r="D788" s="10">
        <f>AUM[[#This Row],[ Etica Azionario ]]</f>
        <v>285608315.52999997</v>
      </c>
      <c r="E788" s="10">
        <f>D787*AZ[[#This Row],[Variazione percentuale]]</f>
        <v>498977.04789216002</v>
      </c>
      <c r="F788" s="11">
        <f>AZ[[#This Row],[AUM]]-D787</f>
        <v>804064.44999992847</v>
      </c>
      <c r="G788" s="11">
        <f>AZ[[#This Row],[∆ AUM]]-AZ[[#This Row],[effetto mercato]]</f>
        <v>305087.40210776846</v>
      </c>
    </row>
    <row r="789" spans="1:7">
      <c r="A789" s="4">
        <v>43151</v>
      </c>
      <c r="B789">
        <v>0.20569999999999999</v>
      </c>
      <c r="C789" s="6">
        <f>AZ[[#This Row],[Variaz]]/100</f>
        <v>2.0569999999999998E-3</v>
      </c>
      <c r="D789" s="10">
        <f>AUM[[#This Row],[ Etica Azionario ]]</f>
        <v>288739183.17000002</v>
      </c>
      <c r="E789" s="10">
        <f>D788*AZ[[#This Row],[Variazione percentuale]]</f>
        <v>587496.30504520994</v>
      </c>
      <c r="F789" s="11">
        <f>AZ[[#This Row],[AUM]]-D788</f>
        <v>3130867.6400000453</v>
      </c>
      <c r="G789" s="11">
        <f>AZ[[#This Row],[∆ AUM]]-AZ[[#This Row],[effetto mercato]]</f>
        <v>2543371.3349548355</v>
      </c>
    </row>
    <row r="790" spans="1:7">
      <c r="A790" s="4">
        <v>43152</v>
      </c>
      <c r="B790">
        <v>-6.1600000000000002E-2</v>
      </c>
      <c r="C790" s="6">
        <f>AZ[[#This Row],[Variaz]]/100</f>
        <v>-6.1600000000000001E-4</v>
      </c>
      <c r="D790" s="10">
        <f>AUM[[#This Row],[ Etica Azionario ]]</f>
        <v>288763486.57999998</v>
      </c>
      <c r="E790" s="10">
        <f>D789*AZ[[#This Row],[Variazione percentuale]]</f>
        <v>-177863.33683272</v>
      </c>
      <c r="F790" s="11">
        <f>AZ[[#This Row],[AUM]]-D789</f>
        <v>24303.409999966621</v>
      </c>
      <c r="G790" s="11">
        <f>AZ[[#This Row],[∆ AUM]]-AZ[[#This Row],[effetto mercato]]</f>
        <v>202166.74683268662</v>
      </c>
    </row>
    <row r="791" spans="1:7">
      <c r="A791" s="4">
        <v>43153</v>
      </c>
      <c r="B791">
        <v>-0.13350000000000001</v>
      </c>
      <c r="C791" s="6">
        <f>AZ[[#This Row],[Variaz]]/100</f>
        <v>-1.335E-3</v>
      </c>
      <c r="D791" s="10">
        <f>AUM[[#This Row],[ Etica Azionario ]]</f>
        <v>288697863.54000002</v>
      </c>
      <c r="E791" s="10">
        <f>D790*AZ[[#This Row],[Variazione percentuale]]</f>
        <v>-385499.25458429998</v>
      </c>
      <c r="F791" s="11">
        <f>AZ[[#This Row],[AUM]]-D790</f>
        <v>-65623.039999961853</v>
      </c>
      <c r="G791" s="11">
        <f>AZ[[#This Row],[∆ AUM]]-AZ[[#This Row],[effetto mercato]]</f>
        <v>319876.21458433813</v>
      </c>
    </row>
    <row r="792" spans="1:7">
      <c r="A792" s="4">
        <v>43154</v>
      </c>
      <c r="B792">
        <v>0.94620000000000004</v>
      </c>
      <c r="C792" s="6">
        <f>AZ[[#This Row],[Variaz]]/100</f>
        <v>9.4619999999999999E-3</v>
      </c>
      <c r="D792" s="10">
        <f>AUM[[#This Row],[ Etica Azionario ]]</f>
        <v>288527100.85000002</v>
      </c>
      <c r="E792" s="10">
        <f>D791*AZ[[#This Row],[Variazione percentuale]]</f>
        <v>2731659.1848154804</v>
      </c>
      <c r="F792" s="11">
        <f>AZ[[#This Row],[AUM]]-D791</f>
        <v>-170762.68999999762</v>
      </c>
      <c r="G792" s="11">
        <f>AZ[[#This Row],[∆ AUM]]-AZ[[#This Row],[effetto mercato]]</f>
        <v>-2902421.874815478</v>
      </c>
    </row>
    <row r="793" spans="1:7">
      <c r="A793" s="4">
        <v>43157</v>
      </c>
      <c r="B793">
        <v>0.44829999999999998</v>
      </c>
      <c r="C793" s="6">
        <f>AZ[[#This Row],[Variaz]]/100</f>
        <v>4.483E-3</v>
      </c>
      <c r="D793" s="10">
        <f>AUM[[#This Row],[ Etica Azionario ]]</f>
        <v>289940755.98000002</v>
      </c>
      <c r="E793" s="10">
        <f>D792*AZ[[#This Row],[Variazione percentuale]]</f>
        <v>1293466.9931105501</v>
      </c>
      <c r="F793" s="11">
        <f>AZ[[#This Row],[AUM]]-D792</f>
        <v>1413655.1299999952</v>
      </c>
      <c r="G793" s="11">
        <f>AZ[[#This Row],[∆ AUM]]-AZ[[#This Row],[effetto mercato]]</f>
        <v>120188.13688944513</v>
      </c>
    </row>
    <row r="794" spans="1:7">
      <c r="A794" s="4">
        <v>43158</v>
      </c>
      <c r="B794">
        <v>-0.1014</v>
      </c>
      <c r="C794" s="6">
        <f>AZ[[#This Row],[Variaz]]/100</f>
        <v>-1.0140000000000001E-3</v>
      </c>
      <c r="D794" s="10">
        <f>AUM[[#This Row],[ Etica Azionario ]]</f>
        <v>290071399.86000001</v>
      </c>
      <c r="E794" s="10">
        <f>D793*AZ[[#This Row],[Variazione percentuale]]</f>
        <v>-293999.92656372004</v>
      </c>
      <c r="F794" s="11">
        <f>AZ[[#This Row],[AUM]]-D793</f>
        <v>130643.87999999523</v>
      </c>
      <c r="G794" s="11">
        <f>AZ[[#This Row],[∆ AUM]]-AZ[[#This Row],[effetto mercato]]</f>
        <v>424643.80656371528</v>
      </c>
    </row>
    <row r="795" spans="1:7">
      <c r="A795" s="4">
        <v>43159</v>
      </c>
      <c r="B795">
        <v>-0.53810000000000002</v>
      </c>
      <c r="C795" s="6">
        <f>AZ[[#This Row],[Variaz]]/100</f>
        <v>-5.3810000000000004E-3</v>
      </c>
      <c r="D795" s="10">
        <f>AUM[[#This Row],[ Etica Azionario ]]</f>
        <v>288533193.75</v>
      </c>
      <c r="E795" s="10">
        <f>D794*AZ[[#This Row],[Variazione percentuale]]</f>
        <v>-1560874.2026466602</v>
      </c>
      <c r="F795" s="11">
        <f>AZ[[#This Row],[AUM]]-D794</f>
        <v>-1538206.1100000143</v>
      </c>
      <c r="G795" s="11">
        <f>AZ[[#This Row],[∆ AUM]]-AZ[[#This Row],[effetto mercato]]</f>
        <v>22668.092646645848</v>
      </c>
    </row>
    <row r="796" spans="1:7">
      <c r="A796" s="4">
        <v>43160</v>
      </c>
      <c r="B796">
        <v>-0.93920000000000003</v>
      </c>
      <c r="C796" s="6">
        <f>AZ[[#This Row],[Variaz]]/100</f>
        <v>-9.392000000000001E-3</v>
      </c>
      <c r="D796" s="10">
        <f>AUM[[#This Row],[ Etica Azionario ]]</f>
        <v>285753712.40999997</v>
      </c>
      <c r="E796" s="10">
        <f>D795*AZ[[#This Row],[Variazione percentuale]]</f>
        <v>-2709903.7557000001</v>
      </c>
      <c r="F796" s="11">
        <f>AZ[[#This Row],[AUM]]-D795</f>
        <v>-2779481.3400000334</v>
      </c>
      <c r="G796" s="11">
        <f>AZ[[#This Row],[∆ AUM]]-AZ[[#This Row],[effetto mercato]]</f>
        <v>-69577.584300033282</v>
      </c>
    </row>
    <row r="797" spans="1:7">
      <c r="A797" s="4">
        <v>43161</v>
      </c>
      <c r="B797">
        <v>-1.0510999999999999</v>
      </c>
      <c r="C797" s="6">
        <f>AZ[[#This Row],[Variaz]]/100</f>
        <v>-1.0511E-2</v>
      </c>
      <c r="D797" s="10">
        <f>AUM[[#This Row],[ Etica Azionario ]]</f>
        <v>283302220.16000003</v>
      </c>
      <c r="E797" s="10">
        <f>D796*AZ[[#This Row],[Variazione percentuale]]</f>
        <v>-3003557.2711415095</v>
      </c>
      <c r="F797" s="11">
        <f>AZ[[#This Row],[AUM]]-D796</f>
        <v>-2451492.2499999404</v>
      </c>
      <c r="G797" s="11">
        <f>AZ[[#This Row],[∆ AUM]]-AZ[[#This Row],[effetto mercato]]</f>
        <v>552065.02114156913</v>
      </c>
    </row>
    <row r="798" spans="1:7">
      <c r="A798" s="4">
        <v>43164</v>
      </c>
      <c r="B798">
        <v>0.40620000000000001</v>
      </c>
      <c r="C798" s="6">
        <f>AZ[[#This Row],[Variaz]]/100</f>
        <v>4.0619999999999996E-3</v>
      </c>
      <c r="D798" s="10">
        <f>AUM[[#This Row],[ Etica Azionario ]]</f>
        <v>285853328.15999997</v>
      </c>
      <c r="E798" s="10">
        <f>D797*AZ[[#This Row],[Variazione percentuale]]</f>
        <v>1150773.61828992</v>
      </c>
      <c r="F798" s="11">
        <f>AZ[[#This Row],[AUM]]-D797</f>
        <v>2551107.9999999404</v>
      </c>
      <c r="G798" s="11">
        <f>AZ[[#This Row],[∆ AUM]]-AZ[[#This Row],[effetto mercato]]</f>
        <v>1400334.3817100204</v>
      </c>
    </row>
    <row r="799" spans="1:7">
      <c r="A799" s="4">
        <v>43165</v>
      </c>
      <c r="B799">
        <v>0.2697</v>
      </c>
      <c r="C799" s="6">
        <f>AZ[[#This Row],[Variaz]]/100</f>
        <v>2.6969999999999997E-3</v>
      </c>
      <c r="D799" s="10">
        <f>AUM[[#This Row],[ Etica Azionario ]]</f>
        <v>286900619.44</v>
      </c>
      <c r="E799" s="10">
        <f>D798*AZ[[#This Row],[Variazione percentuale]]</f>
        <v>770946.42604751978</v>
      </c>
      <c r="F799" s="11">
        <f>AZ[[#This Row],[AUM]]-D798</f>
        <v>1047291.280000031</v>
      </c>
      <c r="G799" s="11">
        <f>AZ[[#This Row],[∆ AUM]]-AZ[[#This Row],[effetto mercato]]</f>
        <v>276344.85395251121</v>
      </c>
    </row>
    <row r="800" spans="1:7">
      <c r="A800" s="4">
        <v>43166</v>
      </c>
      <c r="B800">
        <v>9.3100000000000002E-2</v>
      </c>
      <c r="C800" s="6">
        <f>AZ[[#This Row],[Variaz]]/100</f>
        <v>9.3099999999999997E-4</v>
      </c>
      <c r="D800" s="10">
        <f>AUM[[#This Row],[ Etica Azionario ]]</f>
        <v>287545316.93000001</v>
      </c>
      <c r="E800" s="10">
        <f>D799*AZ[[#This Row],[Variazione percentuale]]</f>
        <v>267104.47669863998</v>
      </c>
      <c r="F800" s="11">
        <f>AZ[[#This Row],[AUM]]-D799</f>
        <v>644697.49000000954</v>
      </c>
      <c r="G800" s="11">
        <f>AZ[[#This Row],[∆ AUM]]-AZ[[#This Row],[effetto mercato]]</f>
        <v>377593.01330136956</v>
      </c>
    </row>
    <row r="801" spans="1:7">
      <c r="A801" s="4">
        <v>43167</v>
      </c>
      <c r="B801">
        <v>0.8165</v>
      </c>
      <c r="C801" s="6">
        <f>AZ[[#This Row],[Variaz]]/100</f>
        <v>8.1650000000000004E-3</v>
      </c>
      <c r="D801" s="10">
        <f>AUM[[#This Row],[ Etica Azionario ]]</f>
        <v>290022693.14999998</v>
      </c>
      <c r="E801" s="10">
        <f>D800*AZ[[#This Row],[Variazione percentuale]]</f>
        <v>2347807.5127334502</v>
      </c>
      <c r="F801" s="11">
        <f>AZ[[#This Row],[AUM]]-D800</f>
        <v>2477376.219999969</v>
      </c>
      <c r="G801" s="11">
        <f>AZ[[#This Row],[∆ AUM]]-AZ[[#This Row],[effetto mercato]]</f>
        <v>129568.70726651885</v>
      </c>
    </row>
    <row r="802" spans="1:7">
      <c r="A802" s="4">
        <v>43168</v>
      </c>
      <c r="B802">
        <v>0.70730000000000004</v>
      </c>
      <c r="C802" s="6">
        <f>AZ[[#This Row],[Variaz]]/100</f>
        <v>7.0730000000000003E-3</v>
      </c>
      <c r="D802" s="10">
        <f>AUM[[#This Row],[ Etica Azionario ]]</f>
        <v>292026589.96999997</v>
      </c>
      <c r="E802" s="10">
        <f>D801*AZ[[#This Row],[Variazione percentuale]]</f>
        <v>2051330.5086499499</v>
      </c>
      <c r="F802" s="11">
        <f>AZ[[#This Row],[AUM]]-D801</f>
        <v>2003896.8199999928</v>
      </c>
      <c r="G802" s="11">
        <f>AZ[[#This Row],[∆ AUM]]-AZ[[#This Row],[effetto mercato]]</f>
        <v>-47433.688649957068</v>
      </c>
    </row>
    <row r="803" spans="1:7">
      <c r="A803" s="4">
        <v>43171</v>
      </c>
      <c r="B803">
        <v>9.1600000000000001E-2</v>
      </c>
      <c r="C803" s="6">
        <f>AZ[[#This Row],[Variaz]]/100</f>
        <v>9.1600000000000004E-4</v>
      </c>
      <c r="D803" s="10">
        <f>AUM[[#This Row],[ Etica Azionario ]]</f>
        <v>292371998.38</v>
      </c>
      <c r="E803" s="10">
        <f>D802*AZ[[#This Row],[Variazione percentuale]]</f>
        <v>267496.35641251999</v>
      </c>
      <c r="F803" s="11">
        <f>AZ[[#This Row],[AUM]]-D802</f>
        <v>345408.41000002623</v>
      </c>
      <c r="G803" s="11">
        <f>AZ[[#This Row],[∆ AUM]]-AZ[[#This Row],[effetto mercato]]</f>
        <v>77912.053587506234</v>
      </c>
    </row>
    <row r="804" spans="1:7">
      <c r="A804" s="4">
        <v>43172</v>
      </c>
      <c r="B804">
        <v>-0.51870000000000005</v>
      </c>
      <c r="C804" s="6">
        <f>AZ[[#This Row],[Variaz]]/100</f>
        <v>-5.1870000000000006E-3</v>
      </c>
      <c r="D804" s="10">
        <f>AUM[[#This Row],[ Etica Azionario ]]</f>
        <v>290721624.72000003</v>
      </c>
      <c r="E804" s="10">
        <f>D803*AZ[[#This Row],[Variazione percentuale]]</f>
        <v>-1516533.5555970601</v>
      </c>
      <c r="F804" s="11">
        <f>AZ[[#This Row],[AUM]]-D803</f>
        <v>-1650373.6599999666</v>
      </c>
      <c r="G804" s="11">
        <f>AZ[[#This Row],[∆ AUM]]-AZ[[#This Row],[effetto mercato]]</f>
        <v>-133840.10440290649</v>
      </c>
    </row>
    <row r="805" spans="1:7">
      <c r="A805" s="4">
        <v>43173</v>
      </c>
      <c r="B805">
        <v>-0.1227</v>
      </c>
      <c r="C805" s="6">
        <f>AZ[[#This Row],[Variaz]]/100</f>
        <v>-1.227E-3</v>
      </c>
      <c r="D805" s="10">
        <f>AUM[[#This Row],[ Etica Azionario ]]</f>
        <v>292676347.77999997</v>
      </c>
      <c r="E805" s="10">
        <f>D804*AZ[[#This Row],[Variazione percentuale]]</f>
        <v>-356715.43353144004</v>
      </c>
      <c r="F805" s="11">
        <f>AZ[[#This Row],[AUM]]-D804</f>
        <v>1954723.0599999428</v>
      </c>
      <c r="G805" s="11">
        <f>AZ[[#This Row],[∆ AUM]]-AZ[[#This Row],[effetto mercato]]</f>
        <v>2311438.4935313826</v>
      </c>
    </row>
    <row r="806" spans="1:7">
      <c r="A806" s="4">
        <v>43174</v>
      </c>
      <c r="B806">
        <v>0.25590000000000002</v>
      </c>
      <c r="C806" s="6">
        <f>AZ[[#This Row],[Variaz]]/100</f>
        <v>2.5590000000000001E-3</v>
      </c>
      <c r="D806" s="10">
        <f>AUM[[#This Row],[ Etica Azionario ]]</f>
        <v>293419306.53000003</v>
      </c>
      <c r="E806" s="10">
        <f>D805*AZ[[#This Row],[Variazione percentuale]]</f>
        <v>748958.77396902</v>
      </c>
      <c r="F806" s="11">
        <f>AZ[[#This Row],[AUM]]-D805</f>
        <v>742958.7500000596</v>
      </c>
      <c r="G806" s="11">
        <f>AZ[[#This Row],[∆ AUM]]-AZ[[#This Row],[effetto mercato]]</f>
        <v>-6000.0239689603914</v>
      </c>
    </row>
    <row r="807" spans="1:7">
      <c r="A807" s="4">
        <v>43175</v>
      </c>
      <c r="B807">
        <v>-8.1699999999999995E-2</v>
      </c>
      <c r="C807" s="6">
        <f>AZ[[#This Row],[Variaz]]/100</f>
        <v>-8.1699999999999991E-4</v>
      </c>
      <c r="D807" s="10">
        <f>AUM[[#This Row],[ Etica Azionario ]]</f>
        <v>293206112.80000001</v>
      </c>
      <c r="E807" s="10">
        <f>D806*AZ[[#This Row],[Variazione percentuale]]</f>
        <v>-239723.57343501001</v>
      </c>
      <c r="F807" s="11">
        <f>AZ[[#This Row],[AUM]]-D806</f>
        <v>-213193.73000001907</v>
      </c>
      <c r="G807" s="11">
        <f>AZ[[#This Row],[∆ AUM]]-AZ[[#This Row],[effetto mercato]]</f>
        <v>26529.843434990937</v>
      </c>
    </row>
    <row r="808" spans="1:7">
      <c r="A808" s="4">
        <v>43178</v>
      </c>
      <c r="B808">
        <v>-1.0115000000000001</v>
      </c>
      <c r="C808" s="6">
        <f>AZ[[#This Row],[Variaz]]/100</f>
        <v>-1.0115000000000001E-2</v>
      </c>
      <c r="D808" s="10">
        <f>AUM[[#This Row],[ Etica Azionario ]]</f>
        <v>290501650.44</v>
      </c>
      <c r="E808" s="10">
        <f>D807*AZ[[#This Row],[Variazione percentuale]]</f>
        <v>-2965779.8309720005</v>
      </c>
      <c r="F808" s="11">
        <f>AZ[[#This Row],[AUM]]-D807</f>
        <v>-2704462.3600000143</v>
      </c>
      <c r="G808" s="11">
        <f>AZ[[#This Row],[∆ AUM]]-AZ[[#This Row],[effetto mercato]]</f>
        <v>261317.47097198619</v>
      </c>
    </row>
    <row r="809" spans="1:7">
      <c r="A809" s="4">
        <v>43179</v>
      </c>
      <c r="B809">
        <v>0.2477</v>
      </c>
      <c r="C809" s="6">
        <f>AZ[[#This Row],[Variaz]]/100</f>
        <v>2.477E-3</v>
      </c>
      <c r="D809" s="10">
        <f>AUM[[#This Row],[ Etica Azionario ]]</f>
        <v>291212621.56999999</v>
      </c>
      <c r="E809" s="10">
        <f>D808*AZ[[#This Row],[Variazione percentuale]]</f>
        <v>719572.58813987998</v>
      </c>
      <c r="F809" s="11">
        <f>AZ[[#This Row],[AUM]]-D808</f>
        <v>710971.12999999523</v>
      </c>
      <c r="G809" s="11">
        <f>AZ[[#This Row],[∆ AUM]]-AZ[[#This Row],[effetto mercato]]</f>
        <v>-8601.4581398847513</v>
      </c>
    </row>
    <row r="810" spans="1:7">
      <c r="A810" s="4">
        <v>43180</v>
      </c>
      <c r="B810">
        <v>-0.22650000000000001</v>
      </c>
      <c r="C810" s="6">
        <f>AZ[[#This Row],[Variaz]]/100</f>
        <v>-2.2650000000000001E-3</v>
      </c>
      <c r="D810" s="10">
        <f>AUM[[#This Row],[ Etica Azionario ]]</f>
        <v>290525235.41999996</v>
      </c>
      <c r="E810" s="10">
        <f>D809*AZ[[#This Row],[Variazione percentuale]]</f>
        <v>-659596.58785605</v>
      </c>
      <c r="F810" s="11">
        <f>AZ[[#This Row],[AUM]]-D809</f>
        <v>-687386.15000003576</v>
      </c>
      <c r="G810" s="11">
        <f>AZ[[#This Row],[∆ AUM]]-AZ[[#This Row],[effetto mercato]]</f>
        <v>-27789.562143985764</v>
      </c>
    </row>
    <row r="811" spans="1:7">
      <c r="A811" s="4">
        <v>43181</v>
      </c>
      <c r="B811">
        <v>-1.3209</v>
      </c>
      <c r="C811" s="6">
        <f>AZ[[#This Row],[Variaz]]/100</f>
        <v>-1.3209E-2</v>
      </c>
      <c r="D811" s="10">
        <f>AUM[[#This Row],[ Etica Azionario ]]</f>
        <v>286800445.01999998</v>
      </c>
      <c r="E811" s="10">
        <f>D810*AZ[[#This Row],[Variazione percentuale]]</f>
        <v>-3837547.8346627797</v>
      </c>
      <c r="F811" s="11">
        <f>AZ[[#This Row],[AUM]]-D810</f>
        <v>-3724790.3999999762</v>
      </c>
      <c r="G811" s="11">
        <f>AZ[[#This Row],[∆ AUM]]-AZ[[#This Row],[effetto mercato]]</f>
        <v>112757.43466280354</v>
      </c>
    </row>
    <row r="812" spans="1:7">
      <c r="A812" s="4">
        <v>43182</v>
      </c>
      <c r="B812">
        <v>-1.4745999999999999</v>
      </c>
      <c r="C812" s="6">
        <f>AZ[[#This Row],[Variaz]]/100</f>
        <v>-1.4745999999999999E-2</v>
      </c>
      <c r="D812" s="10">
        <f>AUM[[#This Row],[ Etica Azionario ]]</f>
        <v>282725040.37</v>
      </c>
      <c r="E812" s="10">
        <f>D811*AZ[[#This Row],[Variazione percentuale]]</f>
        <v>-4229159.3622649191</v>
      </c>
      <c r="F812" s="11">
        <f>AZ[[#This Row],[AUM]]-D811</f>
        <v>-4075404.6499999762</v>
      </c>
      <c r="G812" s="11">
        <f>AZ[[#This Row],[∆ AUM]]-AZ[[#This Row],[effetto mercato]]</f>
        <v>153754.71226494294</v>
      </c>
    </row>
    <row r="813" spans="1:7">
      <c r="A813" s="4">
        <v>43185</v>
      </c>
      <c r="B813">
        <v>0.16980000000000001</v>
      </c>
      <c r="C813" s="6">
        <f>AZ[[#This Row],[Variaz]]/100</f>
        <v>1.6980000000000001E-3</v>
      </c>
      <c r="D813" s="10">
        <f>AUM[[#This Row],[ Etica Azionario ]]</f>
        <v>283220734.36000001</v>
      </c>
      <c r="E813" s="10">
        <f>D812*AZ[[#This Row],[Variazione percentuale]]</f>
        <v>480067.11854826001</v>
      </c>
      <c r="F813" s="11">
        <f>AZ[[#This Row],[AUM]]-D812</f>
        <v>495693.99000000954</v>
      </c>
      <c r="G813" s="11">
        <f>AZ[[#This Row],[∆ AUM]]-AZ[[#This Row],[effetto mercato]]</f>
        <v>15626.871451749525</v>
      </c>
    </row>
    <row r="814" spans="1:7">
      <c r="A814" s="4">
        <v>43186</v>
      </c>
      <c r="B814">
        <v>0.56159999999999999</v>
      </c>
      <c r="C814" s="6">
        <f>AZ[[#This Row],[Variaz]]/100</f>
        <v>5.6159999999999995E-3</v>
      </c>
      <c r="D814" s="10">
        <f>AUM[[#This Row],[ Etica Azionario ]]</f>
        <v>287354736.46000004</v>
      </c>
      <c r="E814" s="10">
        <f>D813*AZ[[#This Row],[Variazione percentuale]]</f>
        <v>1590567.6441657599</v>
      </c>
      <c r="F814" s="11">
        <f>AZ[[#This Row],[AUM]]-D813</f>
        <v>4134002.1000000238</v>
      </c>
      <c r="G814" s="11">
        <f>AZ[[#This Row],[∆ AUM]]-AZ[[#This Row],[effetto mercato]]</f>
        <v>2543434.4558342639</v>
      </c>
    </row>
    <row r="815" spans="1:7">
      <c r="A815" s="4">
        <v>43187</v>
      </c>
      <c r="B815">
        <v>0.25290000000000001</v>
      </c>
      <c r="C815" s="6">
        <f>AZ[[#This Row],[Variaz]]/100</f>
        <v>2.529E-3</v>
      </c>
      <c r="D815" s="10">
        <f>AUM[[#This Row],[ Etica Azionario ]]</f>
        <v>288046955.30000001</v>
      </c>
      <c r="E815" s="10">
        <f>D814*AZ[[#This Row],[Variazione percentuale]]</f>
        <v>726720.12850734009</v>
      </c>
      <c r="F815" s="11">
        <f>AZ[[#This Row],[AUM]]-D814</f>
        <v>692218.83999997377</v>
      </c>
      <c r="G815" s="11">
        <f>AZ[[#This Row],[∆ AUM]]-AZ[[#This Row],[effetto mercato]]</f>
        <v>-34501.28850736632</v>
      </c>
    </row>
    <row r="816" spans="1:7">
      <c r="A816" s="4">
        <v>43188</v>
      </c>
      <c r="B816">
        <v>0.76729999999999998</v>
      </c>
      <c r="C816" s="6">
        <f>AZ[[#This Row],[Variaz]]/100</f>
        <v>7.6730000000000001E-3</v>
      </c>
      <c r="D816" s="10">
        <f>AUM[[#This Row],[ Etica Azionario ]]</f>
        <v>290377503.32999998</v>
      </c>
      <c r="E816" s="10">
        <f>D815*AZ[[#This Row],[Variazione percentuale]]</f>
        <v>2210184.2880169</v>
      </c>
      <c r="F816" s="11">
        <f>AZ[[#This Row],[AUM]]-D815</f>
        <v>2330548.0299999714</v>
      </c>
      <c r="G816" s="11">
        <f>AZ[[#This Row],[∆ AUM]]-AZ[[#This Row],[effetto mercato]]</f>
        <v>120363.74198307144</v>
      </c>
    </row>
    <row r="817" spans="1:7">
      <c r="A817" s="4">
        <v>43193</v>
      </c>
      <c r="B817">
        <v>-0.61539999999999995</v>
      </c>
      <c r="C817" s="6">
        <f>AZ[[#This Row],[Variaz]]/100</f>
        <v>-6.1539999999999997E-3</v>
      </c>
      <c r="D817" s="10">
        <f>AUM[[#This Row],[ Etica Azionario ]]</f>
        <v>288678233.45999998</v>
      </c>
      <c r="E817" s="10">
        <f>D816*AZ[[#This Row],[Variazione percentuale]]</f>
        <v>-1786983.1554928198</v>
      </c>
      <c r="F817" s="11">
        <f>AZ[[#This Row],[AUM]]-D816</f>
        <v>-1699269.8700000048</v>
      </c>
      <c r="G817" s="11">
        <f>AZ[[#This Row],[∆ AUM]]-AZ[[#This Row],[effetto mercato]]</f>
        <v>87713.285492815077</v>
      </c>
    </row>
    <row r="818" spans="1:7">
      <c r="A818" s="4">
        <v>43194</v>
      </c>
      <c r="B818">
        <v>0.13639999999999999</v>
      </c>
      <c r="C818" s="6">
        <f>AZ[[#This Row],[Variaz]]/100</f>
        <v>1.364E-3</v>
      </c>
      <c r="D818" s="10">
        <f>AUM[[#This Row],[ Etica Azionario ]]</f>
        <v>289098751.27999997</v>
      </c>
      <c r="E818" s="10">
        <f>D817*AZ[[#This Row],[Variazione percentuale]]</f>
        <v>393757.11043943994</v>
      </c>
      <c r="F818" s="11">
        <f>AZ[[#This Row],[AUM]]-D817</f>
        <v>420517.81999999285</v>
      </c>
      <c r="G818" s="11">
        <f>AZ[[#This Row],[∆ AUM]]-AZ[[#This Row],[effetto mercato]]</f>
        <v>26760.709560552903</v>
      </c>
    </row>
    <row r="819" spans="1:7">
      <c r="A819" s="4">
        <v>43195</v>
      </c>
      <c r="B819">
        <v>1.3101</v>
      </c>
      <c r="C819" s="6">
        <f>AZ[[#This Row],[Variaz]]/100</f>
        <v>1.3101E-2</v>
      </c>
      <c r="D819" s="10">
        <f>AUM[[#This Row],[ Etica Azionario ]]</f>
        <v>293330359.88999999</v>
      </c>
      <c r="E819" s="10">
        <f>D818*AZ[[#This Row],[Variazione percentuale]]</f>
        <v>3787482.7405192796</v>
      </c>
      <c r="F819" s="11">
        <f>AZ[[#This Row],[AUM]]-D818</f>
        <v>4231608.6100000143</v>
      </c>
      <c r="G819" s="11">
        <f>AZ[[#This Row],[∆ AUM]]-AZ[[#This Row],[effetto mercato]]</f>
        <v>444125.86948073469</v>
      </c>
    </row>
    <row r="820" spans="1:7">
      <c r="A820" s="4">
        <v>43196</v>
      </c>
      <c r="B820">
        <v>-0.87939999999999996</v>
      </c>
      <c r="C820" s="6">
        <f>AZ[[#This Row],[Variaz]]/100</f>
        <v>-8.7939999999999997E-3</v>
      </c>
      <c r="D820" s="10">
        <f>AUM[[#This Row],[ Etica Azionario ]]</f>
        <v>290973535.94999999</v>
      </c>
      <c r="E820" s="10">
        <f>D819*AZ[[#This Row],[Variazione percentuale]]</f>
        <v>-2579547.1848726599</v>
      </c>
      <c r="F820" s="11">
        <f>AZ[[#This Row],[AUM]]-D819</f>
        <v>-2356823.9399999976</v>
      </c>
      <c r="G820" s="11">
        <f>AZ[[#This Row],[∆ AUM]]-AZ[[#This Row],[effetto mercato]]</f>
        <v>222723.24487266224</v>
      </c>
    </row>
    <row r="821" spans="1:7">
      <c r="A821" s="4">
        <v>43199</v>
      </c>
      <c r="B821">
        <v>-1.04E-2</v>
      </c>
      <c r="C821" s="6">
        <f>AZ[[#This Row],[Variaz]]/100</f>
        <v>-1.0399999999999999E-4</v>
      </c>
      <c r="D821" s="10">
        <f>AUM[[#This Row],[ Etica Azionario ]]</f>
        <v>292273031.81</v>
      </c>
      <c r="E821" s="10">
        <f>D820*AZ[[#This Row],[Variazione percentuale]]</f>
        <v>-30261.247738799997</v>
      </c>
      <c r="F821" s="11">
        <f>AZ[[#This Row],[AUM]]-D820</f>
        <v>1299495.8600000143</v>
      </c>
      <c r="G821" s="11">
        <f>AZ[[#This Row],[∆ AUM]]-AZ[[#This Row],[effetto mercato]]</f>
        <v>1329757.1077388143</v>
      </c>
    </row>
    <row r="822" spans="1:7">
      <c r="A822" s="4">
        <v>43200</v>
      </c>
      <c r="B822">
        <v>0.62629999999999997</v>
      </c>
      <c r="C822" s="6">
        <f>AZ[[#This Row],[Variaz]]/100</f>
        <v>6.2629999999999995E-3</v>
      </c>
      <c r="D822" s="10">
        <f>AUM[[#This Row],[ Etica Azionario ]]</f>
        <v>293990773.31</v>
      </c>
      <c r="E822" s="10">
        <f>D821*AZ[[#This Row],[Variazione percentuale]]</f>
        <v>1830505.9982260298</v>
      </c>
      <c r="F822" s="11">
        <f>AZ[[#This Row],[AUM]]-D821</f>
        <v>1717741.5</v>
      </c>
      <c r="G822" s="11">
        <f>AZ[[#This Row],[∆ AUM]]-AZ[[#This Row],[effetto mercato]]</f>
        <v>-112764.4982260298</v>
      </c>
    </row>
    <row r="823" spans="1:7">
      <c r="A823" s="4">
        <v>43201</v>
      </c>
      <c r="B823">
        <v>-0.3216</v>
      </c>
      <c r="C823" s="6">
        <f>AZ[[#This Row],[Variaz]]/100</f>
        <v>-3.2160000000000001E-3</v>
      </c>
      <c r="D823" s="10">
        <f>AUM[[#This Row],[ Etica Azionario ]]</f>
        <v>292933072.66999996</v>
      </c>
      <c r="E823" s="10">
        <f>D822*AZ[[#This Row],[Variazione percentuale]]</f>
        <v>-945474.32696496008</v>
      </c>
      <c r="F823" s="11">
        <f>AZ[[#This Row],[AUM]]-D822</f>
        <v>-1057700.6400000453</v>
      </c>
      <c r="G823" s="11">
        <f>AZ[[#This Row],[∆ AUM]]-AZ[[#This Row],[effetto mercato]]</f>
        <v>-112226.31303508522</v>
      </c>
    </row>
    <row r="824" spans="1:7">
      <c r="A824" s="4">
        <v>43202</v>
      </c>
      <c r="B824">
        <v>0.6764</v>
      </c>
      <c r="C824" s="6">
        <f>AZ[[#This Row],[Variaz]]/100</f>
        <v>6.764E-3</v>
      </c>
      <c r="D824" s="10">
        <f>AUM[[#This Row],[ Etica Azionario ]]</f>
        <v>295097332.11000001</v>
      </c>
      <c r="E824" s="10">
        <f>D823*AZ[[#This Row],[Variazione percentuale]]</f>
        <v>1981399.3035398796</v>
      </c>
      <c r="F824" s="11">
        <f>AZ[[#This Row],[AUM]]-D823</f>
        <v>2164259.4400000572</v>
      </c>
      <c r="G824" s="11">
        <f>AZ[[#This Row],[∆ AUM]]-AZ[[#This Row],[effetto mercato]]</f>
        <v>182860.1364601776</v>
      </c>
    </row>
    <row r="825" spans="1:7">
      <c r="A825" s="4">
        <v>43203</v>
      </c>
      <c r="B825">
        <v>6.2E-2</v>
      </c>
      <c r="C825" s="6">
        <f>AZ[[#This Row],[Variaz]]/100</f>
        <v>6.2E-4</v>
      </c>
      <c r="D825" s="10">
        <f>AUM[[#This Row],[ Etica Azionario ]]</f>
        <v>295365000.94999999</v>
      </c>
      <c r="E825" s="10">
        <f>D824*AZ[[#This Row],[Variazione percentuale]]</f>
        <v>182960.34590820002</v>
      </c>
      <c r="F825" s="11">
        <f>AZ[[#This Row],[AUM]]-D824</f>
        <v>267668.83999997377</v>
      </c>
      <c r="G825" s="11">
        <f>AZ[[#This Row],[∆ AUM]]-AZ[[#This Row],[effetto mercato]]</f>
        <v>84708.494091773755</v>
      </c>
    </row>
    <row r="826" spans="1:7">
      <c r="A826" s="4">
        <v>43206</v>
      </c>
      <c r="B826">
        <v>0.1033</v>
      </c>
      <c r="C826" s="6">
        <f>AZ[[#This Row],[Variaz]]/100</f>
        <v>1.0330000000000001E-3</v>
      </c>
      <c r="D826" s="10">
        <f>AUM[[#This Row],[ Etica Azionario ]]</f>
        <v>295625610.13</v>
      </c>
      <c r="E826" s="10">
        <f>D825*AZ[[#This Row],[Variazione percentuale]]</f>
        <v>305112.04598135001</v>
      </c>
      <c r="F826" s="11">
        <f>AZ[[#This Row],[AUM]]-D825</f>
        <v>260609.18000000715</v>
      </c>
      <c r="G826" s="11">
        <f>AZ[[#This Row],[∆ AUM]]-AZ[[#This Row],[effetto mercato]]</f>
        <v>-44502.865981342853</v>
      </c>
    </row>
    <row r="827" spans="1:7">
      <c r="A827" s="4">
        <v>43207</v>
      </c>
      <c r="B827">
        <v>0.75339999999999996</v>
      </c>
      <c r="C827" s="6">
        <f>AZ[[#This Row],[Variaz]]/100</f>
        <v>7.5339999999999999E-3</v>
      </c>
      <c r="D827" s="10">
        <f>AUM[[#This Row],[ Etica Azionario ]]</f>
        <v>298139039.99000001</v>
      </c>
      <c r="E827" s="10">
        <f>D826*AZ[[#This Row],[Variazione percentuale]]</f>
        <v>2227243.34671942</v>
      </c>
      <c r="F827" s="11">
        <f>AZ[[#This Row],[AUM]]-D826</f>
        <v>2513429.8600000143</v>
      </c>
      <c r="G827" s="11">
        <f>AZ[[#This Row],[∆ AUM]]-AZ[[#This Row],[effetto mercato]]</f>
        <v>286186.51328059426</v>
      </c>
    </row>
    <row r="828" spans="1:7">
      <c r="A828" s="4">
        <v>43208</v>
      </c>
      <c r="B828">
        <v>0.36870000000000003</v>
      </c>
      <c r="C828" s="6">
        <f>AZ[[#This Row],[Variaz]]/100</f>
        <v>3.6870000000000002E-3</v>
      </c>
      <c r="D828" s="10">
        <f>AUM[[#This Row],[ Etica Azionario ]]</f>
        <v>299697145.91000003</v>
      </c>
      <c r="E828" s="10">
        <f>D827*AZ[[#This Row],[Variazione percentuale]]</f>
        <v>1099238.6404431302</v>
      </c>
      <c r="F828" s="11">
        <f>AZ[[#This Row],[AUM]]-D827</f>
        <v>1558105.9200000167</v>
      </c>
      <c r="G828" s="11">
        <f>AZ[[#This Row],[∆ AUM]]-AZ[[#This Row],[effetto mercato]]</f>
        <v>458867.27955688653</v>
      </c>
    </row>
    <row r="829" spans="1:7">
      <c r="A829" s="4">
        <v>43209</v>
      </c>
      <c r="B829">
        <v>0.15310000000000001</v>
      </c>
      <c r="C829" s="6">
        <f>AZ[[#This Row],[Variaz]]/100</f>
        <v>1.5310000000000002E-3</v>
      </c>
      <c r="D829" s="10">
        <f>AUM[[#This Row],[ Etica Azionario ]]</f>
        <v>300238335.36000001</v>
      </c>
      <c r="E829" s="10">
        <f>D828*AZ[[#This Row],[Variazione percentuale]]</f>
        <v>458836.33038821013</v>
      </c>
      <c r="F829" s="11">
        <f>AZ[[#This Row],[AUM]]-D828</f>
        <v>541189.44999998808</v>
      </c>
      <c r="G829" s="11">
        <f>AZ[[#This Row],[∆ AUM]]-AZ[[#This Row],[effetto mercato]]</f>
        <v>82353.119611777947</v>
      </c>
    </row>
    <row r="830" spans="1:7">
      <c r="A830" s="4">
        <v>43210</v>
      </c>
      <c r="B830">
        <v>0.16300000000000001</v>
      </c>
      <c r="C830" s="6">
        <f>AZ[[#This Row],[Variaz]]/100</f>
        <v>1.6300000000000002E-3</v>
      </c>
      <c r="D830" s="10">
        <f>AUM[[#This Row],[ Etica Azionario ]]</f>
        <v>300987841.75</v>
      </c>
      <c r="E830" s="10">
        <f>D829*AZ[[#This Row],[Variazione percentuale]]</f>
        <v>489388.48663680005</v>
      </c>
      <c r="F830" s="11">
        <f>AZ[[#This Row],[AUM]]-D829</f>
        <v>749506.38999998569</v>
      </c>
      <c r="G830" s="11">
        <f>AZ[[#This Row],[∆ AUM]]-AZ[[#This Row],[effetto mercato]]</f>
        <v>260117.90336318564</v>
      </c>
    </row>
    <row r="831" spans="1:7">
      <c r="A831" s="4">
        <v>43213</v>
      </c>
      <c r="B831">
        <v>0.2442</v>
      </c>
      <c r="C831" s="6">
        <f>AZ[[#This Row],[Variaz]]/100</f>
        <v>2.4420000000000002E-3</v>
      </c>
      <c r="D831" s="10">
        <f>AUM[[#This Row],[ Etica Azionario ]]</f>
        <v>301349835.19</v>
      </c>
      <c r="E831" s="10">
        <f>D830*AZ[[#This Row],[Variazione percentuale]]</f>
        <v>735012.30955350003</v>
      </c>
      <c r="F831" s="11">
        <f>AZ[[#This Row],[AUM]]-D830</f>
        <v>361993.43999999762</v>
      </c>
      <c r="G831" s="11">
        <f>AZ[[#This Row],[∆ AUM]]-AZ[[#This Row],[effetto mercato]]</f>
        <v>-373018.86955350242</v>
      </c>
    </row>
    <row r="832" spans="1:7">
      <c r="A832" s="4">
        <v>43214</v>
      </c>
      <c r="B832">
        <v>-0.21310000000000001</v>
      </c>
      <c r="C832" s="6">
        <f>AZ[[#This Row],[Variaz]]/100</f>
        <v>-2.1310000000000001E-3</v>
      </c>
      <c r="D832" s="10">
        <f>AUM[[#This Row],[ Etica Azionario ]]</f>
        <v>300884669.22000003</v>
      </c>
      <c r="E832" s="10">
        <f>D831*AZ[[#This Row],[Variazione percentuale]]</f>
        <v>-642176.49878988997</v>
      </c>
      <c r="F832" s="11">
        <f>AZ[[#This Row],[AUM]]-D831</f>
        <v>-465165.96999996901</v>
      </c>
      <c r="G832" s="11">
        <f>AZ[[#This Row],[∆ AUM]]-AZ[[#This Row],[effetto mercato]]</f>
        <v>177010.52878992097</v>
      </c>
    </row>
    <row r="833" spans="1:7">
      <c r="A833" s="4">
        <v>43216</v>
      </c>
      <c r="B833">
        <v>1.3424</v>
      </c>
      <c r="C833" s="6">
        <f>AZ[[#This Row],[Variaz]]/100</f>
        <v>1.3424E-2</v>
      </c>
      <c r="D833" s="10">
        <f>AUM[[#This Row],[ Etica Azionario ]]</f>
        <v>305042862.49000001</v>
      </c>
      <c r="E833" s="10">
        <f>D832*AZ[[#This Row],[Variazione percentuale]]</f>
        <v>4039075.7996092807</v>
      </c>
      <c r="F833" s="11">
        <f>AZ[[#This Row],[AUM]]-D832</f>
        <v>4158193.2699999809</v>
      </c>
      <c r="G833" s="11">
        <f>AZ[[#This Row],[∆ AUM]]-AZ[[#This Row],[effetto mercato]]</f>
        <v>119117.47039070027</v>
      </c>
    </row>
    <row r="834" spans="1:7">
      <c r="A834" s="4">
        <v>43217</v>
      </c>
      <c r="B834">
        <v>0.38129999999999997</v>
      </c>
      <c r="C834" s="6">
        <f>AZ[[#This Row],[Variaz]]/100</f>
        <v>3.8129999999999995E-3</v>
      </c>
      <c r="D834" s="10">
        <f>AUM[[#This Row],[ Etica Azionario ]]</f>
        <v>306311137.06</v>
      </c>
      <c r="E834" s="10">
        <f>D833*AZ[[#This Row],[Variazione percentuale]]</f>
        <v>1163128.4346743699</v>
      </c>
      <c r="F834" s="11">
        <f>AZ[[#This Row],[AUM]]-D833</f>
        <v>1268274.5699999928</v>
      </c>
      <c r="G834" s="11">
        <f>AZ[[#This Row],[∆ AUM]]-AZ[[#This Row],[effetto mercato]]</f>
        <v>105146.13532562298</v>
      </c>
    </row>
    <row r="835" spans="1:7">
      <c r="A835" s="4">
        <v>43220</v>
      </c>
      <c r="B835">
        <v>-0.12</v>
      </c>
      <c r="C835" s="6">
        <f>AZ[[#This Row],[Variaz]]/100</f>
        <v>-1.1999999999999999E-3</v>
      </c>
      <c r="D835" s="10">
        <f>AUM[[#This Row],[ Etica Azionario ]]</f>
        <v>306422250.31</v>
      </c>
      <c r="E835" s="10">
        <f>D834*AZ[[#This Row],[Variazione percentuale]]</f>
        <v>-367573.36447199999</v>
      </c>
      <c r="F835" s="11">
        <f>AZ[[#This Row],[AUM]]-D834</f>
        <v>111113.25</v>
      </c>
      <c r="G835" s="11">
        <f>AZ[[#This Row],[∆ AUM]]-AZ[[#This Row],[effetto mercato]]</f>
        <v>478686.61447199999</v>
      </c>
    </row>
    <row r="836" spans="1:7">
      <c r="A836" s="4">
        <v>43222</v>
      </c>
      <c r="B836">
        <v>0.34029999999999999</v>
      </c>
      <c r="C836" s="6">
        <f>AZ[[#This Row],[Variaz]]/100</f>
        <v>3.4029999999999998E-3</v>
      </c>
      <c r="D836" s="10">
        <f>AUM[[#This Row],[ Etica Azionario ]]</f>
        <v>307559452.02999997</v>
      </c>
      <c r="E836" s="10">
        <f>D835*AZ[[#This Row],[Variazione percentuale]]</f>
        <v>1042754.9178049299</v>
      </c>
      <c r="F836" s="11">
        <f>AZ[[#This Row],[AUM]]-D835</f>
        <v>1137201.719999969</v>
      </c>
      <c r="G836" s="11">
        <f>AZ[[#This Row],[∆ AUM]]-AZ[[#This Row],[effetto mercato]]</f>
        <v>94446.802195039112</v>
      </c>
    </row>
    <row r="837" spans="1:7">
      <c r="A837" s="4">
        <v>43223</v>
      </c>
      <c r="B837">
        <v>-0.26929999999999998</v>
      </c>
      <c r="C837" s="6">
        <f>AZ[[#This Row],[Variaz]]/100</f>
        <v>-2.6929999999999996E-3</v>
      </c>
      <c r="D837" s="10">
        <f>AUM[[#This Row],[ Etica Azionario ]]</f>
        <v>306834265.33999997</v>
      </c>
      <c r="E837" s="10">
        <f>D836*AZ[[#This Row],[Variazione percentuale]]</f>
        <v>-828257.60431678977</v>
      </c>
      <c r="F837" s="11">
        <f>AZ[[#This Row],[AUM]]-D836</f>
        <v>-725186.68999999762</v>
      </c>
      <c r="G837" s="11">
        <f>AZ[[#This Row],[∆ AUM]]-AZ[[#This Row],[effetto mercato]]</f>
        <v>103070.91431679216</v>
      </c>
    </row>
    <row r="838" spans="1:7">
      <c r="A838" s="4">
        <v>43224</v>
      </c>
      <c r="B838">
        <v>0.66010000000000002</v>
      </c>
      <c r="C838" s="6">
        <f>AZ[[#This Row],[Variaz]]/100</f>
        <v>6.6010000000000001E-3</v>
      </c>
      <c r="D838" s="10">
        <f>AUM[[#This Row],[ Etica Azionario ]]</f>
        <v>309183452.06999999</v>
      </c>
      <c r="E838" s="10">
        <f>D837*AZ[[#This Row],[Variazione percentuale]]</f>
        <v>2025412.98550934</v>
      </c>
      <c r="F838" s="11">
        <f>AZ[[#This Row],[AUM]]-D837</f>
        <v>2349186.7300000191</v>
      </c>
      <c r="G838" s="11">
        <f>AZ[[#This Row],[∆ AUM]]-AZ[[#This Row],[effetto mercato]]</f>
        <v>323773.74449067912</v>
      </c>
    </row>
    <row r="839" spans="1:7">
      <c r="A839" s="4">
        <v>43227</v>
      </c>
      <c r="B839">
        <v>0.318</v>
      </c>
      <c r="C839" s="6">
        <f>AZ[[#This Row],[Variaz]]/100</f>
        <v>3.1800000000000001E-3</v>
      </c>
      <c r="D839" s="10">
        <f>AUM[[#This Row],[ Etica Azionario ]]</f>
        <v>310349763.30000001</v>
      </c>
      <c r="E839" s="10">
        <f>D838*AZ[[#This Row],[Variazione percentuale]]</f>
        <v>983203.37758259999</v>
      </c>
      <c r="F839" s="11">
        <f>AZ[[#This Row],[AUM]]-D838</f>
        <v>1166311.2300000191</v>
      </c>
      <c r="G839" s="11">
        <f>AZ[[#This Row],[∆ AUM]]-AZ[[#This Row],[effetto mercato]]</f>
        <v>183107.85241741908</v>
      </c>
    </row>
    <row r="840" spans="1:7">
      <c r="A840" s="4">
        <v>43228</v>
      </c>
      <c r="B840">
        <v>0.3962</v>
      </c>
      <c r="C840" s="6">
        <f>AZ[[#This Row],[Variaz]]/100</f>
        <v>3.9620000000000002E-3</v>
      </c>
      <c r="D840" s="10">
        <f>AUM[[#This Row],[ Etica Azionario ]]</f>
        <v>311950941.14999998</v>
      </c>
      <c r="E840" s="10">
        <f>D839*AZ[[#This Row],[Variazione percentuale]]</f>
        <v>1229605.7621946002</v>
      </c>
      <c r="F840" s="11">
        <f>AZ[[#This Row],[AUM]]-D839</f>
        <v>1601177.8499999642</v>
      </c>
      <c r="G840" s="11">
        <f>AZ[[#This Row],[∆ AUM]]-AZ[[#This Row],[effetto mercato]]</f>
        <v>371572.08780536405</v>
      </c>
    </row>
    <row r="841" spans="1:7">
      <c r="A841" s="4">
        <v>43229</v>
      </c>
      <c r="B841">
        <v>0.2762</v>
      </c>
      <c r="C841" s="6">
        <f>AZ[[#This Row],[Variaz]]/100</f>
        <v>2.7620000000000001E-3</v>
      </c>
      <c r="D841" s="10">
        <f>AUM[[#This Row],[ Etica Azionario ]]</f>
        <v>312837805.69</v>
      </c>
      <c r="E841" s="10">
        <f>D840*AZ[[#This Row],[Variazione percentuale]]</f>
        <v>861608.49945629993</v>
      </c>
      <c r="F841" s="11">
        <f>AZ[[#This Row],[AUM]]-D840</f>
        <v>886864.54000002146</v>
      </c>
      <c r="G841" s="11">
        <f>AZ[[#This Row],[∆ AUM]]-AZ[[#This Row],[effetto mercato]]</f>
        <v>25256.040543721523</v>
      </c>
    </row>
    <row r="842" spans="1:7">
      <c r="A842" s="4">
        <v>43230</v>
      </c>
      <c r="B842">
        <v>0.15740000000000001</v>
      </c>
      <c r="C842" s="6">
        <f>AZ[[#This Row],[Variaz]]/100</f>
        <v>1.5740000000000001E-3</v>
      </c>
      <c r="D842" s="10">
        <f>AUM[[#This Row],[ Etica Azionario ]]</f>
        <v>313153705.34000003</v>
      </c>
      <c r="E842" s="10">
        <f>D841*AZ[[#This Row],[Variazione percentuale]]</f>
        <v>492406.70615606004</v>
      </c>
      <c r="F842" s="11">
        <f>AZ[[#This Row],[AUM]]-D841</f>
        <v>315899.65000003576</v>
      </c>
      <c r="G842" s="11">
        <f>AZ[[#This Row],[∆ AUM]]-AZ[[#This Row],[effetto mercato]]</f>
        <v>-176507.05615602428</v>
      </c>
    </row>
    <row r="843" spans="1:7">
      <c r="A843" s="4">
        <v>43231</v>
      </c>
      <c r="B843">
        <v>-0.27500000000000002</v>
      </c>
      <c r="C843" s="6">
        <f>AZ[[#This Row],[Variaz]]/100</f>
        <v>-2.7500000000000003E-3</v>
      </c>
      <c r="D843" s="10">
        <f>AUM[[#This Row],[ Etica Azionario ]]</f>
        <v>312328525.88999999</v>
      </c>
      <c r="E843" s="10">
        <f>D842*AZ[[#This Row],[Variazione percentuale]]</f>
        <v>-861172.68968500022</v>
      </c>
      <c r="F843" s="11">
        <f>AZ[[#This Row],[AUM]]-D842</f>
        <v>-825179.45000004768</v>
      </c>
      <c r="G843" s="11">
        <f>AZ[[#This Row],[∆ AUM]]-AZ[[#This Row],[effetto mercato]]</f>
        <v>35993.239684952539</v>
      </c>
    </row>
    <row r="844" spans="1:7">
      <c r="A844" s="4">
        <v>43234</v>
      </c>
      <c r="B844">
        <v>1.9699999999999999E-2</v>
      </c>
      <c r="C844" s="6">
        <f>AZ[[#This Row],[Variaz]]/100</f>
        <v>1.9699999999999999E-4</v>
      </c>
      <c r="D844" s="10">
        <f>AUM[[#This Row],[ Etica Azionario ]]</f>
        <v>312154042.49000001</v>
      </c>
      <c r="E844" s="10">
        <f>D843*AZ[[#This Row],[Variazione percentuale]]</f>
        <v>61528.719600329998</v>
      </c>
      <c r="F844" s="11">
        <f>AZ[[#This Row],[AUM]]-D843</f>
        <v>-174483.39999997616</v>
      </c>
      <c r="G844" s="11">
        <f>AZ[[#This Row],[∆ AUM]]-AZ[[#This Row],[effetto mercato]]</f>
        <v>-236012.11960030615</v>
      </c>
    </row>
    <row r="845" spans="1:7">
      <c r="A845" s="4">
        <v>43235</v>
      </c>
      <c r="B845">
        <v>-0.1182</v>
      </c>
      <c r="C845" s="6">
        <f>AZ[[#This Row],[Variaz]]/100</f>
        <v>-1.1819999999999999E-3</v>
      </c>
      <c r="D845" s="10">
        <f>AUM[[#This Row],[ Etica Azionario ]]</f>
        <v>311691701.19</v>
      </c>
      <c r="E845" s="10">
        <f>D844*AZ[[#This Row],[Variazione percentuale]]</f>
        <v>-368966.07822317997</v>
      </c>
      <c r="F845" s="11">
        <f>AZ[[#This Row],[AUM]]-D844</f>
        <v>-462341.30000001192</v>
      </c>
      <c r="G845" s="11">
        <f>AZ[[#This Row],[∆ AUM]]-AZ[[#This Row],[effetto mercato]]</f>
        <v>-93375.221776831953</v>
      </c>
    </row>
    <row r="846" spans="1:7">
      <c r="A846" s="4">
        <v>43236</v>
      </c>
      <c r="B846">
        <v>0.27610000000000001</v>
      </c>
      <c r="C846" s="6">
        <f>AZ[[#This Row],[Variaz]]/100</f>
        <v>2.761E-3</v>
      </c>
      <c r="D846" s="10">
        <f>AUM[[#This Row],[ Etica Azionario ]]</f>
        <v>309289886.58999997</v>
      </c>
      <c r="E846" s="10">
        <f>D845*AZ[[#This Row],[Variazione percentuale]]</f>
        <v>860580.78698559001</v>
      </c>
      <c r="F846" s="11">
        <f>AZ[[#This Row],[AUM]]-D845</f>
        <v>-2401814.6000000238</v>
      </c>
      <c r="G846" s="11">
        <f>AZ[[#This Row],[∆ AUM]]-AZ[[#This Row],[effetto mercato]]</f>
        <v>-3262395.386985614</v>
      </c>
    </row>
    <row r="847" spans="1:7">
      <c r="A847" s="4">
        <v>43237</v>
      </c>
      <c r="B847">
        <v>0.32450000000000001</v>
      </c>
      <c r="C847" s="6">
        <f>AZ[[#This Row],[Variaz]]/100</f>
        <v>3.2450000000000001E-3</v>
      </c>
      <c r="D847" s="10">
        <f>AUM[[#This Row],[ Etica Azionario ]]</f>
        <v>308629831.06999999</v>
      </c>
      <c r="E847" s="10">
        <f>D846*AZ[[#This Row],[Variazione percentuale]]</f>
        <v>1003645.68198455</v>
      </c>
      <c r="F847" s="11">
        <f>AZ[[#This Row],[AUM]]-D846</f>
        <v>-660055.51999998093</v>
      </c>
      <c r="G847" s="11">
        <f>AZ[[#This Row],[∆ AUM]]-AZ[[#This Row],[effetto mercato]]</f>
        <v>-1663701.2019845308</v>
      </c>
    </row>
    <row r="848" spans="1:7">
      <c r="A848" s="4">
        <v>43238</v>
      </c>
      <c r="B848">
        <v>-0.14699999999999999</v>
      </c>
      <c r="C848" s="6">
        <f>AZ[[#This Row],[Variaz]]/100</f>
        <v>-1.47E-3</v>
      </c>
      <c r="D848" s="10">
        <f>AUM[[#This Row],[ Etica Azionario ]]</f>
        <v>308220488.77999997</v>
      </c>
      <c r="E848" s="10">
        <f>D847*AZ[[#This Row],[Variazione percentuale]]</f>
        <v>-453685.85167289997</v>
      </c>
      <c r="F848" s="11">
        <f>AZ[[#This Row],[AUM]]-D847</f>
        <v>-409342.29000002146</v>
      </c>
      <c r="G848" s="11">
        <f>AZ[[#This Row],[∆ AUM]]-AZ[[#This Row],[effetto mercato]]</f>
        <v>44343.56167287851</v>
      </c>
    </row>
    <row r="849" spans="1:7">
      <c r="A849" s="4">
        <v>43241</v>
      </c>
      <c r="B849">
        <v>0.46129999999999999</v>
      </c>
      <c r="C849" s="6">
        <f>AZ[[#This Row],[Variaz]]/100</f>
        <v>4.6129999999999999E-3</v>
      </c>
      <c r="D849" s="10">
        <f>AUM[[#This Row],[ Etica Azionario ]]</f>
        <v>309594092.36000001</v>
      </c>
      <c r="E849" s="10">
        <f>D848*AZ[[#This Row],[Variazione percentuale]]</f>
        <v>1421821.1147421398</v>
      </c>
      <c r="F849" s="11">
        <f>AZ[[#This Row],[AUM]]-D848</f>
        <v>1373603.5800000429</v>
      </c>
      <c r="G849" s="11">
        <f>AZ[[#This Row],[∆ AUM]]-AZ[[#This Row],[effetto mercato]]</f>
        <v>-48217.534742096905</v>
      </c>
    </row>
    <row r="850" spans="1:7">
      <c r="A850" s="4">
        <v>43242</v>
      </c>
      <c r="B850">
        <v>-0.23449999999999999</v>
      </c>
      <c r="C850" s="6">
        <f>AZ[[#This Row],[Variaz]]/100</f>
        <v>-2.3449999999999999E-3</v>
      </c>
      <c r="D850" s="10">
        <f>AUM[[#This Row],[ Etica Azionario ]]</f>
        <v>308834628.56999999</v>
      </c>
      <c r="E850" s="10">
        <f>D849*AZ[[#This Row],[Variazione percentuale]]</f>
        <v>-725998.14658419997</v>
      </c>
      <c r="F850" s="11">
        <f>AZ[[#This Row],[AUM]]-D849</f>
        <v>-759463.79000002146</v>
      </c>
      <c r="G850" s="11">
        <f>AZ[[#This Row],[∆ AUM]]-AZ[[#This Row],[effetto mercato]]</f>
        <v>-33465.643415821483</v>
      </c>
    </row>
    <row r="851" spans="1:7">
      <c r="A851" s="4">
        <v>43243</v>
      </c>
      <c r="B851">
        <v>9.7999999999999997E-3</v>
      </c>
      <c r="C851" s="6">
        <f>AZ[[#This Row],[Variaz]]/100</f>
        <v>9.7999999999999997E-5</v>
      </c>
      <c r="D851" s="10">
        <f>AUM[[#This Row],[ Etica Azionario ]]</f>
        <v>308937183.21999997</v>
      </c>
      <c r="E851" s="10">
        <f>D850*AZ[[#This Row],[Variazione percentuale]]</f>
        <v>30265.793599859997</v>
      </c>
      <c r="F851" s="11">
        <f>AZ[[#This Row],[AUM]]-D850</f>
        <v>102554.64999997616</v>
      </c>
      <c r="G851" s="11">
        <f>AZ[[#This Row],[∆ AUM]]-AZ[[#This Row],[effetto mercato]]</f>
        <v>72288.856400116158</v>
      </c>
    </row>
    <row r="852" spans="1:7">
      <c r="A852" s="4">
        <v>43244</v>
      </c>
      <c r="B852">
        <v>-0.2056</v>
      </c>
      <c r="C852" s="6">
        <f>AZ[[#This Row],[Variaz]]/100</f>
        <v>-2.0560000000000001E-3</v>
      </c>
      <c r="D852" s="10">
        <f>AUM[[#This Row],[ Etica Azionario ]]</f>
        <v>308233634.69</v>
      </c>
      <c r="E852" s="10">
        <f>D851*AZ[[#This Row],[Variazione percentuale]]</f>
        <v>-635174.84870032</v>
      </c>
      <c r="F852" s="11">
        <f>AZ[[#This Row],[AUM]]-D851</f>
        <v>-703548.52999997139</v>
      </c>
      <c r="G852" s="11">
        <f>AZ[[#This Row],[∆ AUM]]-AZ[[#This Row],[effetto mercato]]</f>
        <v>-68373.681299651391</v>
      </c>
    </row>
    <row r="853" spans="1:7">
      <c r="A853" s="4">
        <v>43245</v>
      </c>
      <c r="B853">
        <v>9.8100000000000007E-2</v>
      </c>
      <c r="C853" s="6">
        <f>AZ[[#This Row],[Variaz]]/100</f>
        <v>9.810000000000001E-4</v>
      </c>
      <c r="D853" s="10">
        <f>AUM[[#This Row],[ Etica Azionario ]]</f>
        <v>308495268.82999998</v>
      </c>
      <c r="E853" s="10">
        <f>D852*AZ[[#This Row],[Variazione percentuale]]</f>
        <v>302377.19563089003</v>
      </c>
      <c r="F853" s="11">
        <f>AZ[[#This Row],[AUM]]-D852</f>
        <v>261634.13999998569</v>
      </c>
      <c r="G853" s="11">
        <f>AZ[[#This Row],[∆ AUM]]-AZ[[#This Row],[effetto mercato]]</f>
        <v>-40743.055630904331</v>
      </c>
    </row>
    <row r="854" spans="1:7">
      <c r="A854" s="4">
        <v>43248</v>
      </c>
      <c r="B854">
        <v>0</v>
      </c>
      <c r="C854" s="6">
        <f>AZ[[#This Row],[Variaz]]/100</f>
        <v>0</v>
      </c>
      <c r="D854" s="10">
        <f>AUM[[#This Row],[ Etica Azionario ]]</f>
        <v>308269124.26999998</v>
      </c>
      <c r="E854" s="10">
        <f>D853*AZ[[#This Row],[Variazione percentuale]]</f>
        <v>0</v>
      </c>
      <c r="F854" s="11">
        <f>AZ[[#This Row],[AUM]]-D853</f>
        <v>-226144.56000000238</v>
      </c>
      <c r="G854" s="11">
        <f>AZ[[#This Row],[∆ AUM]]-AZ[[#This Row],[effetto mercato]]</f>
        <v>-226144.56000000238</v>
      </c>
    </row>
    <row r="855" spans="1:7">
      <c r="A855" s="4">
        <v>43249</v>
      </c>
      <c r="B855">
        <v>-0.745</v>
      </c>
      <c r="C855" s="6">
        <f>AZ[[#This Row],[Variaz]]/100</f>
        <v>-7.45E-3</v>
      </c>
      <c r="D855" s="10">
        <f>AUM[[#This Row],[ Etica Azionario ]]</f>
        <v>305984836.24000001</v>
      </c>
      <c r="E855" s="10">
        <f>D854*AZ[[#This Row],[Variazione percentuale]]</f>
        <v>-2296604.9758114996</v>
      </c>
      <c r="F855" s="11">
        <f>AZ[[#This Row],[AUM]]-D854</f>
        <v>-2284288.0299999714</v>
      </c>
      <c r="G855" s="11">
        <f>AZ[[#This Row],[∆ AUM]]-AZ[[#This Row],[effetto mercato]]</f>
        <v>12316.945811528247</v>
      </c>
    </row>
    <row r="856" spans="1:7">
      <c r="A856" s="4">
        <v>43250</v>
      </c>
      <c r="B856">
        <v>0.19750000000000001</v>
      </c>
      <c r="C856" s="6">
        <f>AZ[[#This Row],[Variaz]]/100</f>
        <v>1.9750000000000002E-3</v>
      </c>
      <c r="D856" s="10">
        <f>AUM[[#This Row],[ Etica Azionario ]]</f>
        <v>306566272.21999997</v>
      </c>
      <c r="E856" s="10">
        <f>D855*AZ[[#This Row],[Variazione percentuale]]</f>
        <v>604320.05157400004</v>
      </c>
      <c r="F856" s="11">
        <f>AZ[[#This Row],[AUM]]-D855</f>
        <v>581435.97999995947</v>
      </c>
      <c r="G856" s="11">
        <f>AZ[[#This Row],[∆ AUM]]-AZ[[#This Row],[effetto mercato]]</f>
        <v>-22884.071574040572</v>
      </c>
    </row>
    <row r="857" spans="1:7">
      <c r="A857" s="4">
        <v>43251</v>
      </c>
      <c r="B857">
        <v>-0.52239999999999998</v>
      </c>
      <c r="C857" s="6">
        <f>AZ[[#This Row],[Variaz]]/100</f>
        <v>-5.2239999999999995E-3</v>
      </c>
      <c r="D857" s="10">
        <f>AUM[[#This Row],[ Etica Azionario ]]</f>
        <v>304695589.95999998</v>
      </c>
      <c r="E857" s="10">
        <f>D856*AZ[[#This Row],[Variazione percentuale]]</f>
        <v>-1601502.2060772798</v>
      </c>
      <c r="F857" s="11">
        <f>AZ[[#This Row],[AUM]]-D856</f>
        <v>-1870682.2599999905</v>
      </c>
      <c r="G857" s="11">
        <f>AZ[[#This Row],[∆ AUM]]-AZ[[#This Row],[effetto mercato]]</f>
        <v>-269180.05392271071</v>
      </c>
    </row>
    <row r="858" spans="1:7">
      <c r="A858" s="4">
        <v>43252</v>
      </c>
      <c r="B858">
        <v>0.61429999999999996</v>
      </c>
      <c r="C858" s="6">
        <f>AZ[[#This Row],[Variaz]]/100</f>
        <v>6.1429999999999992E-3</v>
      </c>
      <c r="D858" s="10">
        <f>AUM[[#This Row],[ Etica Azionario ]]</f>
        <v>306430021.22000003</v>
      </c>
      <c r="E858" s="10">
        <f>D857*AZ[[#This Row],[Variazione percentuale]]</f>
        <v>1871745.0091242797</v>
      </c>
      <c r="F858" s="11">
        <f>AZ[[#This Row],[AUM]]-D857</f>
        <v>1734431.2600000501</v>
      </c>
      <c r="G858" s="11">
        <f>AZ[[#This Row],[∆ AUM]]-AZ[[#This Row],[effetto mercato]]</f>
        <v>-137313.74912422965</v>
      </c>
    </row>
    <row r="859" spans="1:7">
      <c r="A859" s="4">
        <v>43255</v>
      </c>
      <c r="B859">
        <v>0.37419999999999998</v>
      </c>
      <c r="C859" s="6">
        <f>AZ[[#This Row],[Variaz]]/100</f>
        <v>3.7419999999999997E-3</v>
      </c>
      <c r="D859" s="10">
        <f>AUM[[#This Row],[ Etica Azionario ]]</f>
        <v>307430680.25</v>
      </c>
      <c r="E859" s="10">
        <f>D858*AZ[[#This Row],[Variazione percentuale]]</f>
        <v>1146661.1394052401</v>
      </c>
      <c r="F859" s="11">
        <f>AZ[[#This Row],[AUM]]-D858</f>
        <v>1000659.0299999714</v>
      </c>
      <c r="G859" s="11">
        <f>AZ[[#This Row],[∆ AUM]]-AZ[[#This Row],[effetto mercato]]</f>
        <v>-146002.10940526868</v>
      </c>
    </row>
    <row r="860" spans="1:7">
      <c r="A860" s="4">
        <v>43256</v>
      </c>
      <c r="B860">
        <v>0.1177</v>
      </c>
      <c r="C860" s="6">
        <f>AZ[[#This Row],[Variaz]]/100</f>
        <v>1.1770000000000001E-3</v>
      </c>
      <c r="D860" s="10">
        <f>AUM[[#This Row],[ Etica Azionario ]]</f>
        <v>308254779.05000001</v>
      </c>
      <c r="E860" s="10">
        <f>D859*AZ[[#This Row],[Variazione percentuale]]</f>
        <v>361845.91065425001</v>
      </c>
      <c r="F860" s="11">
        <f>AZ[[#This Row],[AUM]]-D859</f>
        <v>824098.80000001192</v>
      </c>
      <c r="G860" s="11">
        <f>AZ[[#This Row],[∆ AUM]]-AZ[[#This Row],[effetto mercato]]</f>
        <v>462252.88934576191</v>
      </c>
    </row>
    <row r="861" spans="1:7">
      <c r="A861" s="4">
        <v>43257</v>
      </c>
      <c r="B861">
        <v>-7.8399999999999997E-2</v>
      </c>
      <c r="C861" s="6">
        <f>AZ[[#This Row],[Variaz]]/100</f>
        <v>-7.8399999999999997E-4</v>
      </c>
      <c r="D861" s="10">
        <f>AUM[[#This Row],[ Etica Azionario ]]</f>
        <v>308425997.83999997</v>
      </c>
      <c r="E861" s="10">
        <f>D860*AZ[[#This Row],[Variazione percentuale]]</f>
        <v>-241671.74677520001</v>
      </c>
      <c r="F861" s="11">
        <f>AZ[[#This Row],[AUM]]-D860</f>
        <v>171218.78999996185</v>
      </c>
      <c r="G861" s="11">
        <f>AZ[[#This Row],[∆ AUM]]-AZ[[#This Row],[effetto mercato]]</f>
        <v>412890.53677516186</v>
      </c>
    </row>
    <row r="862" spans="1:7">
      <c r="A862" s="4">
        <v>43258</v>
      </c>
      <c r="B862">
        <v>-0.27460000000000001</v>
      </c>
      <c r="C862" s="6">
        <f>AZ[[#This Row],[Variaz]]/100</f>
        <v>-2.7460000000000002E-3</v>
      </c>
      <c r="D862" s="10">
        <f>AUM[[#This Row],[ Etica Azionario ]]</f>
        <v>308126892.38</v>
      </c>
      <c r="E862" s="10">
        <f>D861*AZ[[#This Row],[Variazione percentuale]]</f>
        <v>-846937.79006864002</v>
      </c>
      <c r="F862" s="11">
        <f>AZ[[#This Row],[AUM]]-D861</f>
        <v>-299105.45999997854</v>
      </c>
      <c r="G862" s="11">
        <f>AZ[[#This Row],[∆ AUM]]-AZ[[#This Row],[effetto mercato]]</f>
        <v>547832.33006866148</v>
      </c>
    </row>
    <row r="863" spans="1:7">
      <c r="A863" s="4">
        <v>43259</v>
      </c>
      <c r="B863">
        <v>0.1082</v>
      </c>
      <c r="C863" s="6">
        <f>AZ[[#This Row],[Variaz]]/100</f>
        <v>1.0820000000000001E-3</v>
      </c>
      <c r="D863" s="10">
        <f>AUM[[#This Row],[ Etica Azionario ]]</f>
        <v>308354462.11000001</v>
      </c>
      <c r="E863" s="10">
        <f>D862*AZ[[#This Row],[Variazione percentuale]]</f>
        <v>333393.29755516001</v>
      </c>
      <c r="F863" s="11">
        <f>AZ[[#This Row],[AUM]]-D862</f>
        <v>227569.73000001907</v>
      </c>
      <c r="G863" s="11">
        <f>AZ[[#This Row],[∆ AUM]]-AZ[[#This Row],[effetto mercato]]</f>
        <v>-105823.56755514094</v>
      </c>
    </row>
    <row r="864" spans="1:7">
      <c r="A864" s="4">
        <v>43262</v>
      </c>
      <c r="B864">
        <v>0.33400000000000002</v>
      </c>
      <c r="C864" s="6">
        <f>AZ[[#This Row],[Variaz]]/100</f>
        <v>3.3400000000000001E-3</v>
      </c>
      <c r="D864" s="10">
        <f>AUM[[#This Row],[ Etica Azionario ]]</f>
        <v>309448419.13999999</v>
      </c>
      <c r="E864" s="10">
        <f>D863*AZ[[#This Row],[Variazione percentuale]]</f>
        <v>1029903.9034474001</v>
      </c>
      <c r="F864" s="11">
        <f>AZ[[#This Row],[AUM]]-D863</f>
        <v>1093957.0299999714</v>
      </c>
      <c r="G864" s="11">
        <f>AZ[[#This Row],[∆ AUM]]-AZ[[#This Row],[effetto mercato]]</f>
        <v>64053.12655257131</v>
      </c>
    </row>
    <row r="865" spans="1:7">
      <c r="A865" s="4">
        <v>43263</v>
      </c>
      <c r="B865">
        <v>0.21540000000000001</v>
      </c>
      <c r="C865" s="6">
        <f>AZ[[#This Row],[Variaz]]/100</f>
        <v>2.1540000000000001E-3</v>
      </c>
      <c r="D865" s="10">
        <f>AUM[[#This Row],[ Etica Azionario ]]</f>
        <v>310096004.94</v>
      </c>
      <c r="E865" s="10">
        <f>D864*AZ[[#This Row],[Variazione percentuale]]</f>
        <v>666551.89482756006</v>
      </c>
      <c r="F865" s="11">
        <f>AZ[[#This Row],[AUM]]-D864</f>
        <v>647585.80000001192</v>
      </c>
      <c r="G865" s="11">
        <f>AZ[[#This Row],[∆ AUM]]-AZ[[#This Row],[effetto mercato]]</f>
        <v>-18966.094827548135</v>
      </c>
    </row>
    <row r="866" spans="1:7">
      <c r="A866" s="4">
        <v>43264</v>
      </c>
      <c r="B866">
        <v>5.8599999999999999E-2</v>
      </c>
      <c r="C866" s="6">
        <f>AZ[[#This Row],[Variaz]]/100</f>
        <v>5.8600000000000004E-4</v>
      </c>
      <c r="D866" s="10">
        <f>AUM[[#This Row],[ Etica Azionario ]]</f>
        <v>310424418.38</v>
      </c>
      <c r="E866" s="10">
        <f>D865*AZ[[#This Row],[Variazione percentuale]]</f>
        <v>181716.25889484002</v>
      </c>
      <c r="F866" s="11">
        <f>AZ[[#This Row],[AUM]]-D865</f>
        <v>328413.43999999762</v>
      </c>
      <c r="G866" s="11">
        <f>AZ[[#This Row],[∆ AUM]]-AZ[[#This Row],[effetto mercato]]</f>
        <v>146697.18110515759</v>
      </c>
    </row>
    <row r="867" spans="1:7">
      <c r="A867" s="4">
        <v>43265</v>
      </c>
      <c r="B867">
        <v>0.996</v>
      </c>
      <c r="C867" s="6">
        <f>AZ[[#This Row],[Variaz]]/100</f>
        <v>9.9600000000000001E-3</v>
      </c>
      <c r="D867" s="10">
        <f>AUM[[#This Row],[ Etica Azionario ]]</f>
        <v>313494484.50999999</v>
      </c>
      <c r="E867" s="10">
        <f>D866*AZ[[#This Row],[Variazione percentuale]]</f>
        <v>3091827.2070648</v>
      </c>
      <c r="F867" s="11">
        <f>AZ[[#This Row],[AUM]]-D866</f>
        <v>3070066.1299999952</v>
      </c>
      <c r="G867" s="11">
        <f>AZ[[#This Row],[∆ AUM]]-AZ[[#This Row],[effetto mercato]]</f>
        <v>-21761.077064804733</v>
      </c>
    </row>
    <row r="868" spans="1:7">
      <c r="A868" s="4">
        <v>43266</v>
      </c>
      <c r="B868">
        <v>5.8000000000000003E-2</v>
      </c>
      <c r="C868" s="6">
        <f>AZ[[#This Row],[Variaz]]/100</f>
        <v>5.8E-4</v>
      </c>
      <c r="D868" s="10">
        <f>AUM[[#This Row],[ Etica Azionario ]]</f>
        <v>313789935.44999999</v>
      </c>
      <c r="E868" s="10">
        <f>D867*AZ[[#This Row],[Variazione percentuale]]</f>
        <v>181826.80101579998</v>
      </c>
      <c r="F868" s="11">
        <f>AZ[[#This Row],[AUM]]-D867</f>
        <v>295450.93999999762</v>
      </c>
      <c r="G868" s="11">
        <f>AZ[[#This Row],[∆ AUM]]-AZ[[#This Row],[effetto mercato]]</f>
        <v>113624.13898419763</v>
      </c>
    </row>
    <row r="869" spans="1:7">
      <c r="A869" s="4">
        <v>43269</v>
      </c>
      <c r="B869">
        <v>-0.66669999999999996</v>
      </c>
      <c r="C869" s="6">
        <f>AZ[[#This Row],[Variaz]]/100</f>
        <v>-6.6669999999999993E-3</v>
      </c>
      <c r="D869" s="10">
        <f>AUM[[#This Row],[ Etica Azionario ]]</f>
        <v>311657214.18000001</v>
      </c>
      <c r="E869" s="10">
        <f>D868*AZ[[#This Row],[Variazione percentuale]]</f>
        <v>-2092037.4996451498</v>
      </c>
      <c r="F869" s="11">
        <f>AZ[[#This Row],[AUM]]-D868</f>
        <v>-2132721.2699999809</v>
      </c>
      <c r="G869" s="11">
        <f>AZ[[#This Row],[∆ AUM]]-AZ[[#This Row],[effetto mercato]]</f>
        <v>-40683.770354831126</v>
      </c>
    </row>
    <row r="870" spans="1:7">
      <c r="A870" s="4">
        <v>43270</v>
      </c>
      <c r="B870">
        <v>-0.4572</v>
      </c>
      <c r="C870" s="6">
        <f>AZ[[#This Row],[Variaz]]/100</f>
        <v>-4.5719999999999997E-3</v>
      </c>
      <c r="D870" s="10">
        <f>AUM[[#This Row],[ Etica Azionario ]]</f>
        <v>306174009.82999998</v>
      </c>
      <c r="E870" s="10">
        <f>D869*AZ[[#This Row],[Variazione percentuale]]</f>
        <v>-1424896.7832309599</v>
      </c>
      <c r="F870" s="11">
        <f>AZ[[#This Row],[AUM]]-D869</f>
        <v>-5483204.3500000238</v>
      </c>
      <c r="G870" s="11">
        <f>AZ[[#This Row],[∆ AUM]]-AZ[[#This Row],[effetto mercato]]</f>
        <v>-4058307.5667690639</v>
      </c>
    </row>
    <row r="871" spans="1:7">
      <c r="A871" s="4">
        <v>43271</v>
      </c>
      <c r="B871">
        <v>0.3029</v>
      </c>
      <c r="C871" s="6">
        <f>AZ[[#This Row],[Variaz]]/100</f>
        <v>3.029E-3</v>
      </c>
      <c r="D871" s="10">
        <f>AUM[[#This Row],[ Etica Azionario ]]</f>
        <v>307161781.22000003</v>
      </c>
      <c r="E871" s="10">
        <f>D870*AZ[[#This Row],[Variazione percentuale]]</f>
        <v>927401.07577507</v>
      </c>
      <c r="F871" s="11">
        <f>AZ[[#This Row],[AUM]]-D870</f>
        <v>987771.3900000453</v>
      </c>
      <c r="G871" s="11">
        <f>AZ[[#This Row],[∆ AUM]]-AZ[[#This Row],[effetto mercato]]</f>
        <v>60370.3142249753</v>
      </c>
    </row>
    <row r="872" spans="1:7">
      <c r="A872" s="4">
        <v>43272</v>
      </c>
      <c r="B872">
        <v>-0.66249999999999998</v>
      </c>
      <c r="C872" s="6">
        <f>AZ[[#This Row],[Variaz]]/100</f>
        <v>-6.6249999999999998E-3</v>
      </c>
      <c r="D872" s="10">
        <f>AUM[[#This Row],[ Etica Azionario ]]</f>
        <v>302475185.19</v>
      </c>
      <c r="E872" s="10">
        <f>D871*AZ[[#This Row],[Variazione percentuale]]</f>
        <v>-2034946.8005825002</v>
      </c>
      <c r="F872" s="11">
        <f>AZ[[#This Row],[AUM]]-D871</f>
        <v>-4686596.030000031</v>
      </c>
      <c r="G872" s="11">
        <f>AZ[[#This Row],[∆ AUM]]-AZ[[#This Row],[effetto mercato]]</f>
        <v>-2651649.2294175308</v>
      </c>
    </row>
    <row r="873" spans="1:7">
      <c r="A873" s="4">
        <v>43273</v>
      </c>
      <c r="B873">
        <v>6.8699999999999997E-2</v>
      </c>
      <c r="C873" s="6">
        <f>AZ[[#This Row],[Variaz]]/100</f>
        <v>6.87E-4</v>
      </c>
      <c r="D873" s="10">
        <f>AUM[[#This Row],[ Etica Azionario ]]</f>
        <v>302816415.63999999</v>
      </c>
      <c r="E873" s="10">
        <f>D872*AZ[[#This Row],[Variazione percentuale]]</f>
        <v>207800.45222553</v>
      </c>
      <c r="F873" s="11">
        <f>AZ[[#This Row],[AUM]]-D872</f>
        <v>341230.44999998808</v>
      </c>
      <c r="G873" s="11">
        <f>AZ[[#This Row],[∆ AUM]]-AZ[[#This Row],[effetto mercato]]</f>
        <v>133429.99777445808</v>
      </c>
    </row>
    <row r="874" spans="1:7">
      <c r="A874" s="4">
        <v>43276</v>
      </c>
      <c r="B874">
        <v>-1.2153</v>
      </c>
      <c r="C874" s="6">
        <f>AZ[[#This Row],[Variaz]]/100</f>
        <v>-1.2153000000000001E-2</v>
      </c>
      <c r="D874" s="10">
        <f>AUM[[#This Row],[ Etica Azionario ]]</f>
        <v>299077996.94999999</v>
      </c>
      <c r="E874" s="10">
        <f>D873*AZ[[#This Row],[Variazione percentuale]]</f>
        <v>-3680127.8992729201</v>
      </c>
      <c r="F874" s="11">
        <f>AZ[[#This Row],[AUM]]-D873</f>
        <v>-3738418.6899999976</v>
      </c>
      <c r="G874" s="11">
        <f>AZ[[#This Row],[∆ AUM]]-AZ[[#This Row],[effetto mercato]]</f>
        <v>-58290.790727077518</v>
      </c>
    </row>
    <row r="875" spans="1:7">
      <c r="A875" s="4">
        <v>43277</v>
      </c>
      <c r="B875">
        <v>0.19839999999999999</v>
      </c>
      <c r="C875" s="6">
        <f>AZ[[#This Row],[Variaz]]/100</f>
        <v>1.9840000000000001E-3</v>
      </c>
      <c r="D875" s="10">
        <f>AUM[[#This Row],[ Etica Azionario ]]</f>
        <v>299759432.94</v>
      </c>
      <c r="E875" s="10">
        <f>D874*AZ[[#This Row],[Variazione percentuale]]</f>
        <v>593370.7459488</v>
      </c>
      <c r="F875" s="11">
        <f>AZ[[#This Row],[AUM]]-D874</f>
        <v>681435.99000000954</v>
      </c>
      <c r="G875" s="11">
        <f>AZ[[#This Row],[∆ AUM]]-AZ[[#This Row],[effetto mercato]]</f>
        <v>88065.244051209535</v>
      </c>
    </row>
    <row r="876" spans="1:7">
      <c r="A876" s="4">
        <v>43278</v>
      </c>
      <c r="B876">
        <v>6.93E-2</v>
      </c>
      <c r="C876" s="6">
        <f>AZ[[#This Row],[Variaz]]/100</f>
        <v>6.9300000000000004E-4</v>
      </c>
      <c r="D876" s="10">
        <f>AUM[[#This Row],[ Etica Azionario ]]</f>
        <v>299776832.26999998</v>
      </c>
      <c r="E876" s="10">
        <f>D875*AZ[[#This Row],[Variazione percentuale]]</f>
        <v>207733.28702742001</v>
      </c>
      <c r="F876" s="11">
        <f>AZ[[#This Row],[AUM]]-D875</f>
        <v>17399.329999983311</v>
      </c>
      <c r="G876" s="11">
        <f>AZ[[#This Row],[∆ AUM]]-AZ[[#This Row],[effetto mercato]]</f>
        <v>-190333.9570274367</v>
      </c>
    </row>
    <row r="877" spans="1:7">
      <c r="A877" s="4">
        <v>43279</v>
      </c>
      <c r="B877">
        <v>-0.10879999999999999</v>
      </c>
      <c r="C877" s="6">
        <f>AZ[[#This Row],[Variaz]]/100</f>
        <v>-1.088E-3</v>
      </c>
      <c r="D877" s="10">
        <f>AUM[[#This Row],[ Etica Azionario ]]</f>
        <v>299438745.48000002</v>
      </c>
      <c r="E877" s="10">
        <f>D876*AZ[[#This Row],[Variazione percentuale]]</f>
        <v>-326157.19350975996</v>
      </c>
      <c r="F877" s="11">
        <f>AZ[[#This Row],[AUM]]-D876</f>
        <v>-338086.78999996185</v>
      </c>
      <c r="G877" s="11">
        <f>AZ[[#This Row],[∆ AUM]]-AZ[[#This Row],[effetto mercato]]</f>
        <v>-11929.59649020189</v>
      </c>
    </row>
    <row r="878" spans="1:7">
      <c r="A878" s="4">
        <v>43280</v>
      </c>
      <c r="B878">
        <v>5.9400000000000001E-2</v>
      </c>
      <c r="C878" s="6">
        <f>AZ[[#This Row],[Variaz]]/100</f>
        <v>5.9400000000000002E-4</v>
      </c>
      <c r="D878" s="10">
        <f>AUM[[#This Row],[ Etica Azionario ]]</f>
        <v>299739884.63</v>
      </c>
      <c r="E878" s="10">
        <f>D877*AZ[[#This Row],[Variazione percentuale]]</f>
        <v>177866.61481512</v>
      </c>
      <c r="F878" s="11">
        <f>AZ[[#This Row],[AUM]]-D877</f>
        <v>301139.14999997616</v>
      </c>
      <c r="G878" s="11">
        <f>AZ[[#This Row],[∆ AUM]]-AZ[[#This Row],[effetto mercato]]</f>
        <v>123272.53518485615</v>
      </c>
    </row>
    <row r="879" spans="1:7">
      <c r="A879" s="4">
        <v>43283</v>
      </c>
      <c r="B879">
        <v>-0.3861</v>
      </c>
      <c r="C879" s="6">
        <f>AZ[[#This Row],[Variaz]]/100</f>
        <v>-3.8609999999999998E-3</v>
      </c>
      <c r="D879" s="10">
        <f>AUM[[#This Row],[ Etica Azionario ]]</f>
        <v>298920729.14999998</v>
      </c>
      <c r="E879" s="10">
        <f>D878*AZ[[#This Row],[Variazione percentuale]]</f>
        <v>-1157295.69455643</v>
      </c>
      <c r="F879" s="11">
        <f>AZ[[#This Row],[AUM]]-D878</f>
        <v>-819155.48000001907</v>
      </c>
      <c r="G879" s="11">
        <f>AZ[[#This Row],[∆ AUM]]-AZ[[#This Row],[effetto mercato]]</f>
        <v>338140.21455641091</v>
      </c>
    </row>
    <row r="880" spans="1:7">
      <c r="A880" s="4">
        <v>43284</v>
      </c>
      <c r="B880">
        <v>7.9500000000000001E-2</v>
      </c>
      <c r="C880" s="6">
        <f>AZ[[#This Row],[Variaz]]/100</f>
        <v>7.9500000000000003E-4</v>
      </c>
      <c r="D880" s="10">
        <f>AUM[[#This Row],[ Etica Azionario ]]</f>
        <v>299182871.80000001</v>
      </c>
      <c r="E880" s="10">
        <f>D879*AZ[[#This Row],[Variazione percentuale]]</f>
        <v>237641.97967424997</v>
      </c>
      <c r="F880" s="11">
        <f>AZ[[#This Row],[AUM]]-D879</f>
        <v>262142.65000003576</v>
      </c>
      <c r="G880" s="11">
        <f>AZ[[#This Row],[∆ AUM]]-AZ[[#This Row],[effetto mercato]]</f>
        <v>24500.670325785788</v>
      </c>
    </row>
    <row r="881" spans="1:7">
      <c r="A881" s="4">
        <v>43285</v>
      </c>
      <c r="B881">
        <v>9.9000000000000008E-3</v>
      </c>
      <c r="C881" s="6">
        <f>AZ[[#This Row],[Variaz]]/100</f>
        <v>9.9000000000000008E-5</v>
      </c>
      <c r="D881" s="10">
        <f>AUM[[#This Row],[ Etica Azionario ]]</f>
        <v>299848890.37</v>
      </c>
      <c r="E881" s="10">
        <f>D880*AZ[[#This Row],[Variazione percentuale]]</f>
        <v>29619.104308200003</v>
      </c>
      <c r="F881" s="11">
        <f>AZ[[#This Row],[AUM]]-D880</f>
        <v>666018.56999999285</v>
      </c>
      <c r="G881" s="11">
        <f>AZ[[#This Row],[∆ AUM]]-AZ[[#This Row],[effetto mercato]]</f>
        <v>636399.4656917929</v>
      </c>
    </row>
    <row r="882" spans="1:7">
      <c r="A882" s="4">
        <v>43286</v>
      </c>
      <c r="B882">
        <v>0.1986</v>
      </c>
      <c r="C882" s="6">
        <f>AZ[[#This Row],[Variaz]]/100</f>
        <v>1.9859999999999999E-3</v>
      </c>
      <c r="D882" s="10">
        <f>AUM[[#This Row],[ Etica Azionario ]]</f>
        <v>300804134.79000002</v>
      </c>
      <c r="E882" s="10">
        <f>D881*AZ[[#This Row],[Variazione percentuale]]</f>
        <v>595499.89627481997</v>
      </c>
      <c r="F882" s="11">
        <f>AZ[[#This Row],[AUM]]-D881</f>
        <v>955244.42000001669</v>
      </c>
      <c r="G882" s="11">
        <f>AZ[[#This Row],[∆ AUM]]-AZ[[#This Row],[effetto mercato]]</f>
        <v>359744.52372519672</v>
      </c>
    </row>
    <row r="883" spans="1:7">
      <c r="A883" s="4">
        <v>43287</v>
      </c>
      <c r="B883">
        <v>0.78290000000000004</v>
      </c>
      <c r="C883" s="6">
        <f>AZ[[#This Row],[Variaz]]/100</f>
        <v>7.8290000000000009E-3</v>
      </c>
      <c r="D883" s="10">
        <f>AUM[[#This Row],[ Etica Azionario ]]</f>
        <v>304245896.37</v>
      </c>
      <c r="E883" s="10">
        <f>D882*AZ[[#This Row],[Variazione percentuale]]</f>
        <v>2354995.5712709106</v>
      </c>
      <c r="F883" s="11">
        <f>AZ[[#This Row],[AUM]]-D882</f>
        <v>3441761.5799999833</v>
      </c>
      <c r="G883" s="11">
        <f>AZ[[#This Row],[∆ AUM]]-AZ[[#This Row],[effetto mercato]]</f>
        <v>1086766.0087290728</v>
      </c>
    </row>
    <row r="884" spans="1:7">
      <c r="A884" s="4">
        <v>43290</v>
      </c>
      <c r="B884">
        <v>0.57030000000000003</v>
      </c>
      <c r="C884" s="6">
        <f>AZ[[#This Row],[Variaz]]/100</f>
        <v>5.7030000000000006E-3</v>
      </c>
      <c r="D884" s="10">
        <f>AUM[[#This Row],[ Etica Azionario ]]</f>
        <v>306867641.03999996</v>
      </c>
      <c r="E884" s="10">
        <f>D883*AZ[[#This Row],[Variazione percentuale]]</f>
        <v>1735114.3469981102</v>
      </c>
      <c r="F884" s="11">
        <f>AZ[[#This Row],[AUM]]-D883</f>
        <v>2621744.6699999571</v>
      </c>
      <c r="G884" s="11">
        <f>AZ[[#This Row],[∆ AUM]]-AZ[[#This Row],[effetto mercato]]</f>
        <v>886630.3230018469</v>
      </c>
    </row>
    <row r="885" spans="1:7">
      <c r="A885" s="4">
        <v>43291</v>
      </c>
      <c r="B885">
        <v>0.41060000000000002</v>
      </c>
      <c r="C885" s="6">
        <f>AZ[[#This Row],[Variaz]]/100</f>
        <v>4.1060000000000003E-3</v>
      </c>
      <c r="D885" s="10">
        <f>AUM[[#This Row],[ Etica Azionario ]]</f>
        <v>308110101.55000001</v>
      </c>
      <c r="E885" s="10">
        <f>D884*AZ[[#This Row],[Variazione percentuale]]</f>
        <v>1259998.5341102399</v>
      </c>
      <c r="F885" s="11">
        <f>AZ[[#This Row],[AUM]]-D884</f>
        <v>1242460.5100000501</v>
      </c>
      <c r="G885" s="11">
        <f>AZ[[#This Row],[∆ AUM]]-AZ[[#This Row],[effetto mercato]]</f>
        <v>-17538.024110189872</v>
      </c>
    </row>
    <row r="886" spans="1:7">
      <c r="A886" s="4">
        <v>43292</v>
      </c>
      <c r="B886">
        <v>-0.94450000000000001</v>
      </c>
      <c r="C886" s="6">
        <f>AZ[[#This Row],[Variaz]]/100</f>
        <v>-9.4450000000000003E-3</v>
      </c>
      <c r="D886" s="10">
        <f>AUM[[#This Row],[ Etica Azionario ]]</f>
        <v>305475715.88999999</v>
      </c>
      <c r="E886" s="10">
        <f>D885*AZ[[#This Row],[Variazione percentuale]]</f>
        <v>-2910099.9091397501</v>
      </c>
      <c r="F886" s="11">
        <f>AZ[[#This Row],[AUM]]-D885</f>
        <v>-2634385.6600000262</v>
      </c>
      <c r="G886" s="11">
        <f>AZ[[#This Row],[∆ AUM]]-AZ[[#This Row],[effetto mercato]]</f>
        <v>275714.24913972383</v>
      </c>
    </row>
    <row r="887" spans="1:7">
      <c r="A887" s="4">
        <v>43293</v>
      </c>
      <c r="B887">
        <v>0.79620000000000002</v>
      </c>
      <c r="C887" s="6">
        <f>AZ[[#This Row],[Variaz]]/100</f>
        <v>7.9620000000000003E-3</v>
      </c>
      <c r="D887" s="10">
        <f>AUM[[#This Row],[ Etica Azionario ]]</f>
        <v>308735491.76999998</v>
      </c>
      <c r="E887" s="10">
        <f>D886*AZ[[#This Row],[Variazione percentuale]]</f>
        <v>2432197.6499161799</v>
      </c>
      <c r="F887" s="11">
        <f>AZ[[#This Row],[AUM]]-D886</f>
        <v>3259775.8799999952</v>
      </c>
      <c r="G887" s="11">
        <f>AZ[[#This Row],[∆ AUM]]-AZ[[#This Row],[effetto mercato]]</f>
        <v>827578.23008381529</v>
      </c>
    </row>
    <row r="888" spans="1:7">
      <c r="A888" s="4">
        <v>43294</v>
      </c>
      <c r="B888">
        <v>0.19500000000000001</v>
      </c>
      <c r="C888" s="6">
        <f>AZ[[#This Row],[Variaz]]/100</f>
        <v>1.9500000000000001E-3</v>
      </c>
      <c r="D888" s="10">
        <f>AUM[[#This Row],[ Etica Azionario ]]</f>
        <v>309382690.49000001</v>
      </c>
      <c r="E888" s="10">
        <f>D887*AZ[[#This Row],[Variazione percentuale]]</f>
        <v>602034.20895150001</v>
      </c>
      <c r="F888" s="11">
        <f>AZ[[#This Row],[AUM]]-D887</f>
        <v>647198.72000002861</v>
      </c>
      <c r="G888" s="11">
        <f>AZ[[#This Row],[∆ AUM]]-AZ[[#This Row],[effetto mercato]]</f>
        <v>45164.511048528599</v>
      </c>
    </row>
    <row r="889" spans="1:7">
      <c r="A889" s="4">
        <v>43297</v>
      </c>
      <c r="B889">
        <v>-0.37959999999999999</v>
      </c>
      <c r="C889" s="6">
        <f>AZ[[#This Row],[Variaz]]/100</f>
        <v>-3.7959999999999999E-3</v>
      </c>
      <c r="D889" s="10">
        <f>AUM[[#This Row],[ Etica Azionario ]]</f>
        <v>307995511.55000001</v>
      </c>
      <c r="E889" s="10">
        <f>D888*AZ[[#This Row],[Variazione percentuale]]</f>
        <v>-1174416.6931000401</v>
      </c>
      <c r="F889" s="11">
        <f>AZ[[#This Row],[AUM]]-D888</f>
        <v>-1387178.9399999976</v>
      </c>
      <c r="G889" s="11">
        <f>AZ[[#This Row],[∆ AUM]]-AZ[[#This Row],[effetto mercato]]</f>
        <v>-212762.24689995754</v>
      </c>
    </row>
    <row r="890" spans="1:7">
      <c r="A890" s="4">
        <v>43298</v>
      </c>
      <c r="B890">
        <v>0.47870000000000001</v>
      </c>
      <c r="C890" s="6">
        <f>AZ[[#This Row],[Variaz]]/100</f>
        <v>4.7870000000000005E-3</v>
      </c>
      <c r="D890" s="10">
        <f>AUM[[#This Row],[ Etica Azionario ]]</f>
        <v>309962835.81</v>
      </c>
      <c r="E890" s="10">
        <f>D889*AZ[[#This Row],[Variazione percentuale]]</f>
        <v>1474374.5137898503</v>
      </c>
      <c r="F890" s="11">
        <f>AZ[[#This Row],[AUM]]-D889</f>
        <v>1967324.2599999905</v>
      </c>
      <c r="G890" s="11">
        <f>AZ[[#This Row],[∆ AUM]]-AZ[[#This Row],[effetto mercato]]</f>
        <v>492949.74621014018</v>
      </c>
    </row>
    <row r="891" spans="1:7">
      <c r="A891" s="4">
        <v>43299</v>
      </c>
      <c r="B891">
        <v>0.48620000000000002</v>
      </c>
      <c r="C891" s="6">
        <f>AZ[[#This Row],[Variaz]]/100</f>
        <v>4.862E-3</v>
      </c>
      <c r="D891" s="10">
        <f>AUM[[#This Row],[ Etica Azionario ]]</f>
        <v>311728591.94</v>
      </c>
      <c r="E891" s="10">
        <f>D890*AZ[[#This Row],[Variazione percentuale]]</f>
        <v>1507039.3077082201</v>
      </c>
      <c r="F891" s="11">
        <f>AZ[[#This Row],[AUM]]-D890</f>
        <v>1765756.1299999952</v>
      </c>
      <c r="G891" s="11">
        <f>AZ[[#This Row],[∆ AUM]]-AZ[[#This Row],[effetto mercato]]</f>
        <v>258716.82229177514</v>
      </c>
    </row>
    <row r="892" spans="1:7">
      <c r="A892" s="4">
        <v>43300</v>
      </c>
      <c r="B892">
        <v>-0.26129999999999998</v>
      </c>
      <c r="C892" s="6">
        <f>AZ[[#This Row],[Variaz]]/100</f>
        <v>-2.6129999999999999E-3</v>
      </c>
      <c r="D892" s="10">
        <f>AUM[[#This Row],[ Etica Azionario ]]</f>
        <v>311597868.64000005</v>
      </c>
      <c r="E892" s="10">
        <f>D891*AZ[[#This Row],[Variazione percentuale]]</f>
        <v>-814546.81073922</v>
      </c>
      <c r="F892" s="11">
        <f>AZ[[#This Row],[AUM]]-D891</f>
        <v>-130723.29999995232</v>
      </c>
      <c r="G892" s="11">
        <f>AZ[[#This Row],[∆ AUM]]-AZ[[#This Row],[effetto mercato]]</f>
        <v>683823.51073926769</v>
      </c>
    </row>
    <row r="893" spans="1:7">
      <c r="A893" s="4">
        <v>43301</v>
      </c>
      <c r="B893">
        <v>-0.49480000000000002</v>
      </c>
      <c r="C893" s="6">
        <f>AZ[[#This Row],[Variaz]]/100</f>
        <v>-4.9480000000000001E-3</v>
      </c>
      <c r="D893" s="10">
        <f>AUM[[#This Row],[ Etica Azionario ]]</f>
        <v>310157467.11000001</v>
      </c>
      <c r="E893" s="10">
        <f>D892*AZ[[#This Row],[Variazione percentuale]]</f>
        <v>-1541786.2540307203</v>
      </c>
      <c r="F893" s="11">
        <f>AZ[[#This Row],[AUM]]-D892</f>
        <v>-1440401.530000031</v>
      </c>
      <c r="G893" s="11">
        <f>AZ[[#This Row],[∆ AUM]]-AZ[[#This Row],[effetto mercato]]</f>
        <v>101384.72403068934</v>
      </c>
    </row>
    <row r="894" spans="1:7">
      <c r="A894" s="4">
        <v>43304</v>
      </c>
      <c r="B894">
        <v>-0.18529999999999999</v>
      </c>
      <c r="C894" s="6">
        <f>AZ[[#This Row],[Variaz]]/100</f>
        <v>-1.8529999999999998E-3</v>
      </c>
      <c r="D894" s="10">
        <f>AUM[[#This Row],[ Etica Azionario ]]</f>
        <v>309592197.56999999</v>
      </c>
      <c r="E894" s="10">
        <f>D893*AZ[[#This Row],[Variazione percentuale]]</f>
        <v>-574721.78655482992</v>
      </c>
      <c r="F894" s="11">
        <f>AZ[[#This Row],[AUM]]-D893</f>
        <v>-565269.54000002146</v>
      </c>
      <c r="G894" s="11">
        <f>AZ[[#This Row],[∆ AUM]]-AZ[[#This Row],[effetto mercato]]</f>
        <v>9452.2465548084583</v>
      </c>
    </row>
    <row r="895" spans="1:7">
      <c r="A895" s="4">
        <v>43305</v>
      </c>
      <c r="B895">
        <v>0.40050000000000002</v>
      </c>
      <c r="C895" s="6">
        <f>AZ[[#This Row],[Variaz]]/100</f>
        <v>4.0049999999999999E-3</v>
      </c>
      <c r="D895" s="10">
        <f>AUM[[#This Row],[ Etica Azionario ]]</f>
        <v>311401817.34000003</v>
      </c>
      <c r="E895" s="10">
        <f>D894*AZ[[#This Row],[Variazione percentuale]]</f>
        <v>1239916.7512678499</v>
      </c>
      <c r="F895" s="11">
        <f>AZ[[#This Row],[AUM]]-D894</f>
        <v>1809619.7700000405</v>
      </c>
      <c r="G895" s="11">
        <f>AZ[[#This Row],[∆ AUM]]-AZ[[#This Row],[effetto mercato]]</f>
        <v>569703.0187321906</v>
      </c>
    </row>
    <row r="896" spans="1:7">
      <c r="A896" s="4">
        <v>43306</v>
      </c>
      <c r="B896">
        <v>0.67130000000000001</v>
      </c>
      <c r="C896" s="6">
        <f>AZ[[#This Row],[Variaz]]/100</f>
        <v>6.7130000000000002E-3</v>
      </c>
      <c r="D896" s="10">
        <f>AUM[[#This Row],[ Etica Azionario ]]</f>
        <v>313707406.02000004</v>
      </c>
      <c r="E896" s="10">
        <f>D895*AZ[[#This Row],[Variazione percentuale]]</f>
        <v>2090440.3998034203</v>
      </c>
      <c r="F896" s="11">
        <f>AZ[[#This Row],[AUM]]-D895</f>
        <v>2305588.6800000072</v>
      </c>
      <c r="G896" s="11">
        <f>AZ[[#This Row],[∆ AUM]]-AZ[[#This Row],[effetto mercato]]</f>
        <v>215148.28019658686</v>
      </c>
    </row>
    <row r="897" spans="1:7">
      <c r="A897" s="4">
        <v>43307</v>
      </c>
      <c r="B897">
        <v>0.2223</v>
      </c>
      <c r="C897" s="6">
        <f>AZ[[#This Row],[Variaz]]/100</f>
        <v>2.2230000000000001E-3</v>
      </c>
      <c r="D897" s="10">
        <f>AUM[[#This Row],[ Etica Azionario ]]</f>
        <v>315241791.16999996</v>
      </c>
      <c r="E897" s="10">
        <f>D896*AZ[[#This Row],[Variazione percentuale]]</f>
        <v>697371.56358246016</v>
      </c>
      <c r="F897" s="11">
        <f>AZ[[#This Row],[AUM]]-D896</f>
        <v>1534385.1499999166</v>
      </c>
      <c r="G897" s="11">
        <f>AZ[[#This Row],[∆ AUM]]-AZ[[#This Row],[effetto mercato]]</f>
        <v>837013.58641745639</v>
      </c>
    </row>
    <row r="898" spans="1:7">
      <c r="A898" s="4">
        <v>43308</v>
      </c>
      <c r="B898">
        <v>-4.82E-2</v>
      </c>
      <c r="C898" s="6">
        <f>AZ[[#This Row],[Variaz]]/100</f>
        <v>-4.8200000000000001E-4</v>
      </c>
      <c r="D898" s="10">
        <f>AUM[[#This Row],[ Etica Azionario ]]</f>
        <v>315236659.90999997</v>
      </c>
      <c r="E898" s="10">
        <f>D897*AZ[[#This Row],[Variazione percentuale]]</f>
        <v>-151946.54334393999</v>
      </c>
      <c r="F898" s="11">
        <f>AZ[[#This Row],[AUM]]-D897</f>
        <v>-5131.2599999904633</v>
      </c>
      <c r="G898" s="11">
        <f>AZ[[#This Row],[∆ AUM]]-AZ[[#This Row],[effetto mercato]]</f>
        <v>146815.28334394953</v>
      </c>
    </row>
    <row r="899" spans="1:7">
      <c r="A899" s="4">
        <v>43311</v>
      </c>
      <c r="B899">
        <v>-0.6946</v>
      </c>
      <c r="C899" s="6">
        <f>AZ[[#This Row],[Variaz]]/100</f>
        <v>-6.9459999999999999E-3</v>
      </c>
      <c r="D899" s="10">
        <f>AUM[[#This Row],[ Etica Azionario ]]</f>
        <v>314906082.95999998</v>
      </c>
      <c r="E899" s="10">
        <f>D898*AZ[[#This Row],[Variazione percentuale]]</f>
        <v>-2189633.8397348598</v>
      </c>
      <c r="F899" s="11">
        <f>AZ[[#This Row],[AUM]]-D898</f>
        <v>-330576.94999998808</v>
      </c>
      <c r="G899" s="11">
        <f>AZ[[#This Row],[∆ AUM]]-AZ[[#This Row],[effetto mercato]]</f>
        <v>1859056.8897348717</v>
      </c>
    </row>
    <row r="900" spans="1:7">
      <c r="A900" s="4">
        <v>43312</v>
      </c>
      <c r="B900">
        <v>0.28170000000000001</v>
      </c>
      <c r="C900" s="6">
        <f>AZ[[#This Row],[Variaz]]/100</f>
        <v>2.8170000000000001E-3</v>
      </c>
      <c r="D900" s="10">
        <f>AUM[[#This Row],[ Etica Azionario ]]</f>
        <v>315759478.47000003</v>
      </c>
      <c r="E900" s="10">
        <f>D899*AZ[[#This Row],[Variazione percentuale]]</f>
        <v>887090.43569831992</v>
      </c>
      <c r="F900" s="11">
        <f>AZ[[#This Row],[AUM]]-D899</f>
        <v>853395.51000005007</v>
      </c>
      <c r="G900" s="11">
        <f>AZ[[#This Row],[∆ AUM]]-AZ[[#This Row],[effetto mercato]]</f>
        <v>-33694.925698269857</v>
      </c>
    </row>
    <row r="901" spans="1:7">
      <c r="A901" s="4">
        <v>43313</v>
      </c>
      <c r="B901">
        <v>-0.1066</v>
      </c>
      <c r="C901" s="6">
        <f>AZ[[#This Row],[Variaz]]/100</f>
        <v>-1.0660000000000001E-3</v>
      </c>
      <c r="D901" s="10">
        <f>AUM[[#This Row],[ Etica Azionario ]]</f>
        <v>315704906.31</v>
      </c>
      <c r="E901" s="10">
        <f>D900*AZ[[#This Row],[Variazione percentuale]]</f>
        <v>-336599.60404902004</v>
      </c>
      <c r="F901" s="11">
        <f>AZ[[#This Row],[AUM]]-D900</f>
        <v>-54572.160000026226</v>
      </c>
      <c r="G901" s="11">
        <f>AZ[[#This Row],[∆ AUM]]-AZ[[#This Row],[effetto mercato]]</f>
        <v>282027.44404899381</v>
      </c>
    </row>
    <row r="902" spans="1:7">
      <c r="A902" s="4">
        <v>43314</v>
      </c>
      <c r="B902">
        <v>-9.7000000000000003E-3</v>
      </c>
      <c r="C902" s="6">
        <f>AZ[[#This Row],[Variaz]]/100</f>
        <v>-9.7E-5</v>
      </c>
      <c r="D902" s="10">
        <f>AUM[[#This Row],[ Etica Azionario ]]</f>
        <v>316753818</v>
      </c>
      <c r="E902" s="10">
        <f>D901*AZ[[#This Row],[Variazione percentuale]]</f>
        <v>-30623.375912070002</v>
      </c>
      <c r="F902" s="11">
        <f>AZ[[#This Row],[AUM]]-D901</f>
        <v>1048911.6899999976</v>
      </c>
      <c r="G902" s="11">
        <f>AZ[[#This Row],[∆ AUM]]-AZ[[#This Row],[effetto mercato]]</f>
        <v>1079535.0659120677</v>
      </c>
    </row>
    <row r="903" spans="1:7">
      <c r="A903" s="4">
        <v>43315</v>
      </c>
      <c r="B903">
        <v>0.55289999999999995</v>
      </c>
      <c r="C903" s="6">
        <f>AZ[[#This Row],[Variaz]]/100</f>
        <v>5.5289999999999992E-3</v>
      </c>
      <c r="D903" s="10">
        <f>AUM[[#This Row],[ Etica Azionario ]]</f>
        <v>319108084.09000003</v>
      </c>
      <c r="E903" s="10">
        <f>D902*AZ[[#This Row],[Variazione percentuale]]</f>
        <v>1751331.8597219998</v>
      </c>
      <c r="F903" s="11">
        <f>AZ[[#This Row],[AUM]]-D902</f>
        <v>2354266.0900000334</v>
      </c>
      <c r="G903" s="11">
        <f>AZ[[#This Row],[∆ AUM]]-AZ[[#This Row],[effetto mercato]]</f>
        <v>602934.23027803353</v>
      </c>
    </row>
    <row r="904" spans="1:7">
      <c r="A904" s="4">
        <v>43318</v>
      </c>
      <c r="B904">
        <v>8.6800000000000002E-2</v>
      </c>
      <c r="C904" s="6">
        <f>AZ[[#This Row],[Variaz]]/100</f>
        <v>8.6800000000000006E-4</v>
      </c>
      <c r="D904" s="10">
        <f>AUM[[#This Row],[ Etica Azionario ]]</f>
        <v>320580044.97999996</v>
      </c>
      <c r="E904" s="10">
        <f>D903*AZ[[#This Row],[Variazione percentuale]]</f>
        <v>276985.81699012005</v>
      </c>
      <c r="F904" s="11">
        <f>AZ[[#This Row],[AUM]]-D903</f>
        <v>1471960.8899999261</v>
      </c>
      <c r="G904" s="11">
        <f>AZ[[#This Row],[∆ AUM]]-AZ[[#This Row],[effetto mercato]]</f>
        <v>1194975.073009806</v>
      </c>
    </row>
    <row r="905" spans="1:7">
      <c r="A905" s="4">
        <v>43319</v>
      </c>
      <c r="B905">
        <v>0.45300000000000001</v>
      </c>
      <c r="C905" s="6">
        <f>AZ[[#This Row],[Variaz]]/100</f>
        <v>4.5300000000000002E-3</v>
      </c>
      <c r="D905" s="10">
        <f>AUM[[#This Row],[ Etica Azionario ]]</f>
        <v>322176193.22000003</v>
      </c>
      <c r="E905" s="10">
        <f>D904*AZ[[#This Row],[Variazione percentuale]]</f>
        <v>1452227.6037593998</v>
      </c>
      <c r="F905" s="11">
        <f>AZ[[#This Row],[AUM]]-D904</f>
        <v>1596148.2400000691</v>
      </c>
      <c r="G905" s="11">
        <f>AZ[[#This Row],[∆ AUM]]-AZ[[#This Row],[effetto mercato]]</f>
        <v>143920.63624066929</v>
      </c>
    </row>
    <row r="906" spans="1:7">
      <c r="A906" s="4">
        <v>43320</v>
      </c>
      <c r="B906">
        <v>0.12470000000000001</v>
      </c>
      <c r="C906" s="6">
        <f>AZ[[#This Row],[Variaz]]/100</f>
        <v>1.2470000000000001E-3</v>
      </c>
      <c r="D906" s="10">
        <f>AUM[[#This Row],[ Etica Azionario ]]</f>
        <v>322879307.82999998</v>
      </c>
      <c r="E906" s="10">
        <f>D905*AZ[[#This Row],[Variazione percentuale]]</f>
        <v>401753.71294534003</v>
      </c>
      <c r="F906" s="11">
        <f>AZ[[#This Row],[AUM]]-D905</f>
        <v>703114.6099999547</v>
      </c>
      <c r="G906" s="11">
        <f>AZ[[#This Row],[∆ AUM]]-AZ[[#This Row],[effetto mercato]]</f>
        <v>301360.89705461467</v>
      </c>
    </row>
    <row r="907" spans="1:7">
      <c r="A907" s="4">
        <v>43321</v>
      </c>
      <c r="B907">
        <v>0.17249999999999999</v>
      </c>
      <c r="C907" s="6">
        <f>AZ[[#This Row],[Variaz]]/100</f>
        <v>1.725E-3</v>
      </c>
      <c r="D907" s="10">
        <f>AUM[[#This Row],[ Etica Azionario ]]</f>
        <v>323666536.31999999</v>
      </c>
      <c r="E907" s="10">
        <f>D906*AZ[[#This Row],[Variazione percentuale]]</f>
        <v>556966.80600674998</v>
      </c>
      <c r="F907" s="11">
        <f>AZ[[#This Row],[AUM]]-D906</f>
        <v>787228.49000000954</v>
      </c>
      <c r="G907" s="11">
        <f>AZ[[#This Row],[∆ AUM]]-AZ[[#This Row],[effetto mercato]]</f>
        <v>230261.68399325956</v>
      </c>
    </row>
    <row r="908" spans="1:7">
      <c r="A908" s="4">
        <v>43322</v>
      </c>
      <c r="B908">
        <v>-0.1148</v>
      </c>
      <c r="C908" s="6">
        <f>AZ[[#This Row],[Variaz]]/100</f>
        <v>-1.1479999999999999E-3</v>
      </c>
      <c r="D908" s="10">
        <f>AUM[[#This Row],[ Etica Azionario ]]</f>
        <v>323696967.09999996</v>
      </c>
      <c r="E908" s="10">
        <f>D907*AZ[[#This Row],[Variazione percentuale]]</f>
        <v>-371569.18369535997</v>
      </c>
      <c r="F908" s="11">
        <f>AZ[[#This Row],[AUM]]-D907</f>
        <v>30430.77999997139</v>
      </c>
      <c r="G908" s="11">
        <f>AZ[[#This Row],[∆ AUM]]-AZ[[#This Row],[effetto mercato]]</f>
        <v>401999.96369533136</v>
      </c>
    </row>
    <row r="909" spans="1:7">
      <c r="A909" s="4">
        <v>43325</v>
      </c>
      <c r="B909">
        <v>-0.6129</v>
      </c>
      <c r="C909" s="6">
        <f>AZ[[#This Row],[Variaz]]/100</f>
        <v>-6.1289999999999999E-3</v>
      </c>
      <c r="D909" s="10">
        <f>AUM[[#This Row],[ Etica Azionario ]]</f>
        <v>321960920.31999999</v>
      </c>
      <c r="E909" s="10">
        <f>D908*AZ[[#This Row],[Variazione percentuale]]</f>
        <v>-1983938.7113558997</v>
      </c>
      <c r="F909" s="11">
        <f>AZ[[#This Row],[AUM]]-D908</f>
        <v>-1736046.7799999714</v>
      </c>
      <c r="G909" s="11">
        <f>AZ[[#This Row],[∆ AUM]]-AZ[[#This Row],[effetto mercato]]</f>
        <v>247891.9313559283</v>
      </c>
    </row>
    <row r="910" spans="1:7">
      <c r="A910" s="4">
        <v>43326</v>
      </c>
      <c r="B910">
        <v>0.59740000000000004</v>
      </c>
      <c r="C910" s="6">
        <f>AZ[[#This Row],[Variaz]]/100</f>
        <v>5.9740000000000001E-3</v>
      </c>
      <c r="D910" s="10">
        <f>AUM[[#This Row],[ Etica Azionario ]]</f>
        <v>324084679.49000001</v>
      </c>
      <c r="E910" s="10">
        <f>D909*AZ[[#This Row],[Variazione percentuale]]</f>
        <v>1923394.53799168</v>
      </c>
      <c r="F910" s="11">
        <f>AZ[[#This Row],[AUM]]-D909</f>
        <v>2123759.1700000167</v>
      </c>
      <c r="G910" s="11">
        <f>AZ[[#This Row],[∆ AUM]]-AZ[[#This Row],[effetto mercato]]</f>
        <v>200364.63200833672</v>
      </c>
    </row>
    <row r="911" spans="1:7">
      <c r="A911" s="4">
        <v>43328</v>
      </c>
      <c r="B911">
        <v>-0.2586</v>
      </c>
      <c r="C911" s="6">
        <f>AZ[[#This Row],[Variaz]]/100</f>
        <v>-2.5859999999999998E-3</v>
      </c>
      <c r="D911" s="10">
        <f>AUM[[#This Row],[ Etica Azionario ]]</f>
        <v>323455420.08000004</v>
      </c>
      <c r="E911" s="10">
        <f>D910*AZ[[#This Row],[Variazione percentuale]]</f>
        <v>-838082.98116113991</v>
      </c>
      <c r="F911" s="11">
        <f>AZ[[#This Row],[AUM]]-D910</f>
        <v>-629259.40999996662</v>
      </c>
      <c r="G911" s="11">
        <f>AZ[[#This Row],[∆ AUM]]-AZ[[#This Row],[effetto mercato]]</f>
        <v>208823.57116117328</v>
      </c>
    </row>
    <row r="912" spans="1:7">
      <c r="A912" s="4">
        <v>43329</v>
      </c>
      <c r="B912">
        <v>0.1825</v>
      </c>
      <c r="C912" s="6">
        <f>AZ[[#This Row],[Variaz]]/100</f>
        <v>1.825E-3</v>
      </c>
      <c r="D912" s="10">
        <f>AUM[[#This Row],[ Etica Azionario ]]</f>
        <v>324207783.97000003</v>
      </c>
      <c r="E912" s="10">
        <f>D911*AZ[[#This Row],[Variazione percentuale]]</f>
        <v>590306.14164600009</v>
      </c>
      <c r="F912" s="11">
        <f>AZ[[#This Row],[AUM]]-D911</f>
        <v>752363.88999998569</v>
      </c>
      <c r="G912" s="11">
        <f>AZ[[#This Row],[∆ AUM]]-AZ[[#This Row],[effetto mercato]]</f>
        <v>162057.7483539856</v>
      </c>
    </row>
    <row r="913" spans="1:7">
      <c r="A913" s="4">
        <v>43332</v>
      </c>
      <c r="B913">
        <v>0.20130000000000001</v>
      </c>
      <c r="C913" s="6">
        <f>AZ[[#This Row],[Variaz]]/100</f>
        <v>2.013E-3</v>
      </c>
      <c r="D913" s="10">
        <f>AUM[[#This Row],[ Etica Azionario ]]</f>
        <v>325255903.19999999</v>
      </c>
      <c r="E913" s="10">
        <f>D912*AZ[[#This Row],[Variazione percentuale]]</f>
        <v>652630.26913161005</v>
      </c>
      <c r="F913" s="11">
        <f>AZ[[#This Row],[AUM]]-D912</f>
        <v>1048119.2299999595</v>
      </c>
      <c r="G913" s="11">
        <f>AZ[[#This Row],[∆ AUM]]-AZ[[#This Row],[effetto mercato]]</f>
        <v>395488.96086834942</v>
      </c>
    </row>
    <row r="914" spans="1:7">
      <c r="A914" s="4">
        <v>43333</v>
      </c>
      <c r="B914">
        <v>-9.5699999999999993E-2</v>
      </c>
      <c r="C914" s="6">
        <f>AZ[[#This Row],[Variaz]]/100</f>
        <v>-9.5699999999999995E-4</v>
      </c>
      <c r="D914" s="10">
        <f>AUM[[#This Row],[ Etica Azionario ]]</f>
        <v>324953690.11000001</v>
      </c>
      <c r="E914" s="10">
        <f>D913*AZ[[#This Row],[Variazione percentuale]]</f>
        <v>-311269.8993624</v>
      </c>
      <c r="F914" s="11">
        <f>AZ[[#This Row],[AUM]]-D913</f>
        <v>-302213.08999997377</v>
      </c>
      <c r="G914" s="11">
        <f>AZ[[#This Row],[∆ AUM]]-AZ[[#This Row],[effetto mercato]]</f>
        <v>9056.8093624262256</v>
      </c>
    </row>
    <row r="915" spans="1:7">
      <c r="A915" s="4">
        <v>43334</v>
      </c>
      <c r="B915">
        <v>-0.25850000000000001</v>
      </c>
      <c r="C915" s="6">
        <f>AZ[[#This Row],[Variaz]]/100</f>
        <v>-2.5850000000000001E-3</v>
      </c>
      <c r="D915" s="10">
        <f>AUM[[#This Row],[ Etica Azionario ]]</f>
        <v>324283807.56</v>
      </c>
      <c r="E915" s="10">
        <f>D914*AZ[[#This Row],[Variazione percentuale]]</f>
        <v>-840005.28893435001</v>
      </c>
      <c r="F915" s="11">
        <f>AZ[[#This Row],[AUM]]-D914</f>
        <v>-669882.55000001192</v>
      </c>
      <c r="G915" s="11">
        <f>AZ[[#This Row],[∆ AUM]]-AZ[[#This Row],[effetto mercato]]</f>
        <v>170122.73893433809</v>
      </c>
    </row>
    <row r="916" spans="1:7">
      <c r="A916" s="4">
        <v>43335</v>
      </c>
      <c r="B916">
        <v>-0.12479999999999999</v>
      </c>
      <c r="C916" s="6">
        <f>AZ[[#This Row],[Variaz]]/100</f>
        <v>-1.248E-3</v>
      </c>
      <c r="D916" s="10">
        <f>AUM[[#This Row],[ Etica Azionario ]]</f>
        <v>323958342.19</v>
      </c>
      <c r="E916" s="10">
        <f>D915*AZ[[#This Row],[Variazione percentuale]]</f>
        <v>-404706.19183487998</v>
      </c>
      <c r="F916" s="11">
        <f>AZ[[#This Row],[AUM]]-D915</f>
        <v>-325465.37000000477</v>
      </c>
      <c r="G916" s="11">
        <f>AZ[[#This Row],[∆ AUM]]-AZ[[#This Row],[effetto mercato]]</f>
        <v>79240.821834875213</v>
      </c>
    </row>
    <row r="917" spans="1:7">
      <c r="A917" s="4">
        <v>43336</v>
      </c>
      <c r="B917">
        <v>0.24990000000000001</v>
      </c>
      <c r="C917" s="6">
        <f>AZ[[#This Row],[Variaz]]/100</f>
        <v>2.4989999999999999E-3</v>
      </c>
      <c r="D917" s="10">
        <f>AUM[[#This Row],[ Etica Azionario ]]</f>
        <v>324792122.99000001</v>
      </c>
      <c r="E917" s="10">
        <f>D916*AZ[[#This Row],[Variazione percentuale]]</f>
        <v>809571.89713280997</v>
      </c>
      <c r="F917" s="11">
        <f>AZ[[#This Row],[AUM]]-D916</f>
        <v>833780.80000001192</v>
      </c>
      <c r="G917" s="11">
        <f>AZ[[#This Row],[∆ AUM]]-AZ[[#This Row],[effetto mercato]]</f>
        <v>24208.902867201949</v>
      </c>
    </row>
    <row r="918" spans="1:7">
      <c r="A918" s="4">
        <v>43339</v>
      </c>
      <c r="B918">
        <v>0.32600000000000001</v>
      </c>
      <c r="C918" s="6">
        <f>AZ[[#This Row],[Variaz]]/100</f>
        <v>3.2600000000000003E-3</v>
      </c>
      <c r="D918" s="10">
        <f>AUM[[#This Row],[ Etica Azionario ]]</f>
        <v>325762168.85000002</v>
      </c>
      <c r="E918" s="10">
        <f>D917*AZ[[#This Row],[Variazione percentuale]]</f>
        <v>1058822.3209474001</v>
      </c>
      <c r="F918" s="11">
        <f>AZ[[#This Row],[AUM]]-D917</f>
        <v>970045.86000001431</v>
      </c>
      <c r="G918" s="11">
        <f>AZ[[#This Row],[∆ AUM]]-AZ[[#This Row],[effetto mercato]]</f>
        <v>-88776.460947385756</v>
      </c>
    </row>
    <row r="919" spans="1:7">
      <c r="A919" s="4">
        <v>43340</v>
      </c>
      <c r="B919">
        <v>4.7800000000000002E-2</v>
      </c>
      <c r="C919" s="6">
        <f>AZ[[#This Row],[Variaz]]/100</f>
        <v>4.7800000000000002E-4</v>
      </c>
      <c r="D919" s="10">
        <f>AUM[[#This Row],[ Etica Azionario ]]</f>
        <v>325890785.26999998</v>
      </c>
      <c r="E919" s="10">
        <f>D918*AZ[[#This Row],[Variazione percentuale]]</f>
        <v>155714.31671030002</v>
      </c>
      <c r="F919" s="11">
        <f>AZ[[#This Row],[AUM]]-D918</f>
        <v>128616.41999995708</v>
      </c>
      <c r="G919" s="11">
        <f>AZ[[#This Row],[∆ AUM]]-AZ[[#This Row],[effetto mercato]]</f>
        <v>-27097.896710342931</v>
      </c>
    </row>
    <row r="920" spans="1:7">
      <c r="A920" s="4">
        <v>43341</v>
      </c>
      <c r="B920">
        <v>0.3821</v>
      </c>
      <c r="C920" s="6">
        <f>AZ[[#This Row],[Variaz]]/100</f>
        <v>3.8209999999999997E-3</v>
      </c>
      <c r="D920" s="10">
        <f>AUM[[#This Row],[ Etica Azionario ]]</f>
        <v>327119727.91000003</v>
      </c>
      <c r="E920" s="10">
        <f>D919*AZ[[#This Row],[Variazione percentuale]]</f>
        <v>1245228.6905166698</v>
      </c>
      <c r="F920" s="11">
        <f>AZ[[#This Row],[AUM]]-D919</f>
        <v>1228942.6400000453</v>
      </c>
      <c r="G920" s="11">
        <f>AZ[[#This Row],[∆ AUM]]-AZ[[#This Row],[effetto mercato]]</f>
        <v>-16286.050516624469</v>
      </c>
    </row>
    <row r="921" spans="1:7">
      <c r="A921" s="4">
        <v>43342</v>
      </c>
      <c r="B921">
        <v>-0.38069999999999998</v>
      </c>
      <c r="C921" s="6">
        <f>AZ[[#This Row],[Variaz]]/100</f>
        <v>-3.8069999999999996E-3</v>
      </c>
      <c r="D921" s="10">
        <f>AUM[[#This Row],[ Etica Azionario ]]</f>
        <v>326035261.03000003</v>
      </c>
      <c r="E921" s="10">
        <f>D920*AZ[[#This Row],[Variazione percentuale]]</f>
        <v>-1245344.80415337</v>
      </c>
      <c r="F921" s="11">
        <f>AZ[[#This Row],[AUM]]-D920</f>
        <v>-1084466.8799999952</v>
      </c>
      <c r="G921" s="11">
        <f>AZ[[#This Row],[∆ AUM]]-AZ[[#This Row],[effetto mercato]]</f>
        <v>160877.92415337474</v>
      </c>
    </row>
    <row r="922" spans="1:7">
      <c r="A922" s="4">
        <v>43343</v>
      </c>
      <c r="B922">
        <v>-1.9099999999999999E-2</v>
      </c>
      <c r="C922" s="6">
        <f>AZ[[#This Row],[Variaz]]/100</f>
        <v>-1.9099999999999998E-4</v>
      </c>
      <c r="D922" s="10">
        <f>AUM[[#This Row],[ Etica Azionario ]]</f>
        <v>326092587.13999999</v>
      </c>
      <c r="E922" s="10">
        <f>D921*AZ[[#This Row],[Variazione percentuale]]</f>
        <v>-62272.73485673</v>
      </c>
      <c r="F922" s="11">
        <f>AZ[[#This Row],[AUM]]-D921</f>
        <v>57326.1099999547</v>
      </c>
      <c r="G922" s="11">
        <f>AZ[[#This Row],[∆ AUM]]-AZ[[#This Row],[effetto mercato]]</f>
        <v>119598.84485668471</v>
      </c>
    </row>
    <row r="923" spans="1:7">
      <c r="A923" s="4">
        <v>43346</v>
      </c>
      <c r="B923">
        <v>-0.2198</v>
      </c>
      <c r="C923" s="6">
        <f>AZ[[#This Row],[Variaz]]/100</f>
        <v>-2.1979999999999999E-3</v>
      </c>
      <c r="D923" s="10">
        <f>AUM[[#This Row],[ Etica Azionario ]]</f>
        <v>325632441.88999999</v>
      </c>
      <c r="E923" s="10">
        <f>D922*AZ[[#This Row],[Variazione percentuale]]</f>
        <v>-716751.50653371995</v>
      </c>
      <c r="F923" s="11">
        <f>AZ[[#This Row],[AUM]]-D922</f>
        <v>-460145.25</v>
      </c>
      <c r="G923" s="11">
        <f>AZ[[#This Row],[∆ AUM]]-AZ[[#This Row],[effetto mercato]]</f>
        <v>256606.25653371995</v>
      </c>
    </row>
    <row r="924" spans="1:7">
      <c r="A924" s="4">
        <v>43347</v>
      </c>
      <c r="B924">
        <v>-0.3256</v>
      </c>
      <c r="C924" s="6">
        <f>AZ[[#This Row],[Variaz]]/100</f>
        <v>-3.2560000000000002E-3</v>
      </c>
      <c r="D924" s="10">
        <f>AUM[[#This Row],[ Etica Azionario ]]</f>
        <v>324661080.86000001</v>
      </c>
      <c r="E924" s="10">
        <f>D923*AZ[[#This Row],[Variazione percentuale]]</f>
        <v>-1060259.23079384</v>
      </c>
      <c r="F924" s="11">
        <f>AZ[[#This Row],[AUM]]-D923</f>
        <v>-971361.02999997139</v>
      </c>
      <c r="G924" s="11">
        <f>AZ[[#This Row],[∆ AUM]]-AZ[[#This Row],[effetto mercato]]</f>
        <v>88898.200793868629</v>
      </c>
    </row>
    <row r="925" spans="1:7">
      <c r="A925" s="4">
        <v>43348</v>
      </c>
      <c r="B925">
        <v>-0.78779999999999994</v>
      </c>
      <c r="C925" s="6">
        <f>AZ[[#This Row],[Variaz]]/100</f>
        <v>-7.8779999999999996E-3</v>
      </c>
      <c r="D925" s="10">
        <f>AUM[[#This Row],[ Etica Azionario ]]</f>
        <v>322766127.70999998</v>
      </c>
      <c r="E925" s="10">
        <f>D924*AZ[[#This Row],[Variazione percentuale]]</f>
        <v>-2557679.9950150801</v>
      </c>
      <c r="F925" s="11">
        <f>AZ[[#This Row],[AUM]]-D924</f>
        <v>-1894953.1500000358</v>
      </c>
      <c r="G925" s="11">
        <f>AZ[[#This Row],[∆ AUM]]-AZ[[#This Row],[effetto mercato]]</f>
        <v>662726.84501504432</v>
      </c>
    </row>
    <row r="926" spans="1:7">
      <c r="A926" s="4">
        <v>43349</v>
      </c>
      <c r="B926">
        <v>-0.184</v>
      </c>
      <c r="C926" s="6">
        <f>AZ[[#This Row],[Variaz]]/100</f>
        <v>-1.8400000000000001E-3</v>
      </c>
      <c r="D926" s="10">
        <f>AUM[[#This Row],[ Etica Azionario ]]</f>
        <v>322616559.24000001</v>
      </c>
      <c r="E926" s="10">
        <f>D925*AZ[[#This Row],[Variazione percentuale]]</f>
        <v>-593889.67498639994</v>
      </c>
      <c r="F926" s="11">
        <f>AZ[[#This Row],[AUM]]-D925</f>
        <v>-149568.46999996901</v>
      </c>
      <c r="G926" s="11">
        <f>AZ[[#This Row],[∆ AUM]]-AZ[[#This Row],[effetto mercato]]</f>
        <v>444321.20498643094</v>
      </c>
    </row>
    <row r="927" spans="1:7">
      <c r="A927" s="4">
        <v>43350</v>
      </c>
      <c r="B927">
        <v>-9.7000000000000003E-3</v>
      </c>
      <c r="C927" s="6">
        <f>AZ[[#This Row],[Variaz]]/100</f>
        <v>-9.7E-5</v>
      </c>
      <c r="D927" s="10">
        <f>AUM[[#This Row],[ Etica Azionario ]]</f>
        <v>323060196.94</v>
      </c>
      <c r="E927" s="10">
        <f>D926*AZ[[#This Row],[Variazione percentuale]]</f>
        <v>-31293.806246280001</v>
      </c>
      <c r="F927" s="11">
        <f>AZ[[#This Row],[AUM]]-D926</f>
        <v>443637.69999998808</v>
      </c>
      <c r="G927" s="11">
        <f>AZ[[#This Row],[∆ AUM]]-AZ[[#This Row],[effetto mercato]]</f>
        <v>474931.50624626805</v>
      </c>
    </row>
    <row r="928" spans="1:7">
      <c r="A928" s="4">
        <v>43353</v>
      </c>
      <c r="B928">
        <v>0.3493</v>
      </c>
      <c r="C928" s="6">
        <f>AZ[[#This Row],[Variaz]]/100</f>
        <v>3.493E-3</v>
      </c>
      <c r="D928" s="10">
        <f>AUM[[#This Row],[ Etica Azionario ]]</f>
        <v>324371212.23000002</v>
      </c>
      <c r="E928" s="10">
        <f>D927*AZ[[#This Row],[Variazione percentuale]]</f>
        <v>1128449.26791142</v>
      </c>
      <c r="F928" s="11">
        <f>AZ[[#This Row],[AUM]]-D927</f>
        <v>1311015.2900000215</v>
      </c>
      <c r="G928" s="11">
        <f>AZ[[#This Row],[∆ AUM]]-AZ[[#This Row],[effetto mercato]]</f>
        <v>182566.02208860149</v>
      </c>
    </row>
    <row r="929" spans="1:7">
      <c r="A929" s="4">
        <v>43354</v>
      </c>
      <c r="B929">
        <v>0.12570000000000001</v>
      </c>
      <c r="C929" s="6">
        <f>AZ[[#This Row],[Variaz]]/100</f>
        <v>1.2570000000000001E-3</v>
      </c>
      <c r="D929" s="10">
        <f>AUM[[#This Row],[ Etica Azionario ]]</f>
        <v>325095430.36000001</v>
      </c>
      <c r="E929" s="10">
        <f>D928*AZ[[#This Row],[Variazione percentuale]]</f>
        <v>407734.61377311003</v>
      </c>
      <c r="F929" s="11">
        <f>AZ[[#This Row],[AUM]]-D928</f>
        <v>724218.12999999523</v>
      </c>
      <c r="G929" s="11">
        <f>AZ[[#This Row],[∆ AUM]]-AZ[[#This Row],[effetto mercato]]</f>
        <v>316483.5162268852</v>
      </c>
    </row>
    <row r="930" spans="1:7">
      <c r="A930" s="4">
        <v>43355</v>
      </c>
      <c r="B930">
        <v>-0.1255</v>
      </c>
      <c r="C930" s="6">
        <f>AZ[[#This Row],[Variaz]]/100</f>
        <v>-1.255E-3</v>
      </c>
      <c r="D930" s="10">
        <f>AUM[[#This Row],[ Etica Azionario ]]</f>
        <v>324961937.22000003</v>
      </c>
      <c r="E930" s="10">
        <f>D929*AZ[[#This Row],[Variazione percentuale]]</f>
        <v>-407994.76510180003</v>
      </c>
      <c r="F930" s="11">
        <f>AZ[[#This Row],[AUM]]-D929</f>
        <v>-133493.13999998569</v>
      </c>
      <c r="G930" s="11">
        <f>AZ[[#This Row],[∆ AUM]]-AZ[[#This Row],[effetto mercato]]</f>
        <v>274501.62510181434</v>
      </c>
    </row>
    <row r="931" spans="1:7">
      <c r="A931" s="4">
        <v>43356</v>
      </c>
      <c r="B931">
        <v>-0.19339999999999999</v>
      </c>
      <c r="C931" s="6">
        <f>AZ[[#This Row],[Variaz]]/100</f>
        <v>-1.934E-3</v>
      </c>
      <c r="D931" s="10">
        <f>AUM[[#This Row],[ Etica Azionario ]]</f>
        <v>324560520.13</v>
      </c>
      <c r="E931" s="10">
        <f>D930*AZ[[#This Row],[Variazione percentuale]]</f>
        <v>-628476.38658348005</v>
      </c>
      <c r="F931" s="11">
        <f>AZ[[#This Row],[AUM]]-D930</f>
        <v>-401417.09000003338</v>
      </c>
      <c r="G931" s="11">
        <f>AZ[[#This Row],[∆ AUM]]-AZ[[#This Row],[effetto mercato]]</f>
        <v>227059.29658344667</v>
      </c>
    </row>
    <row r="932" spans="1:7">
      <c r="A932" s="4">
        <v>43357</v>
      </c>
      <c r="B932">
        <v>0.25190000000000001</v>
      </c>
      <c r="C932" s="6">
        <f>AZ[[#This Row],[Variaz]]/100</f>
        <v>2.519E-3</v>
      </c>
      <c r="D932" s="10">
        <f>AUM[[#This Row],[ Etica Azionario ]]</f>
        <v>325586892.74000001</v>
      </c>
      <c r="E932" s="10">
        <f>D931*AZ[[#This Row],[Variazione percentuale]]</f>
        <v>817567.95020746998</v>
      </c>
      <c r="F932" s="11">
        <f>AZ[[#This Row],[AUM]]-D931</f>
        <v>1026372.6100000143</v>
      </c>
      <c r="G932" s="11">
        <f>AZ[[#This Row],[∆ AUM]]-AZ[[#This Row],[effetto mercato]]</f>
        <v>208804.65979254432</v>
      </c>
    </row>
    <row r="933" spans="1:7">
      <c r="A933" s="4">
        <v>43360</v>
      </c>
      <c r="B933">
        <v>-9.6600000000000005E-2</v>
      </c>
      <c r="C933" s="6">
        <f>AZ[[#This Row],[Variaz]]/100</f>
        <v>-9.6600000000000006E-4</v>
      </c>
      <c r="D933" s="10">
        <f>AUM[[#This Row],[ Etica Azionario ]]</f>
        <v>325451825.60000002</v>
      </c>
      <c r="E933" s="10">
        <f>D932*AZ[[#This Row],[Variazione percentuale]]</f>
        <v>-314516.93838684005</v>
      </c>
      <c r="F933" s="11">
        <f>AZ[[#This Row],[AUM]]-D932</f>
        <v>-135067.13999998569</v>
      </c>
      <c r="G933" s="11">
        <f>AZ[[#This Row],[∆ AUM]]-AZ[[#This Row],[effetto mercato]]</f>
        <v>179449.79838685435</v>
      </c>
    </row>
    <row r="934" spans="1:7">
      <c r="A934" s="4">
        <v>43361</v>
      </c>
      <c r="B934">
        <v>0.62870000000000004</v>
      </c>
      <c r="C934" s="6">
        <f>AZ[[#This Row],[Variaz]]/100</f>
        <v>6.2870000000000001E-3</v>
      </c>
      <c r="D934" s="10">
        <f>AUM[[#This Row],[ Etica Azionario ]]</f>
        <v>327852170.69999999</v>
      </c>
      <c r="E934" s="10">
        <f>D933*AZ[[#This Row],[Variazione percentuale]]</f>
        <v>2046115.6275472001</v>
      </c>
      <c r="F934" s="11">
        <f>AZ[[#This Row],[AUM]]-D933</f>
        <v>2400345.0999999642</v>
      </c>
      <c r="G934" s="11">
        <f>AZ[[#This Row],[∆ AUM]]-AZ[[#This Row],[effetto mercato]]</f>
        <v>354229.47245276417</v>
      </c>
    </row>
    <row r="935" spans="1:7">
      <c r="A935" s="4">
        <v>43362</v>
      </c>
      <c r="B935">
        <v>0.2787</v>
      </c>
      <c r="C935" s="6">
        <f>AZ[[#This Row],[Variaz]]/100</f>
        <v>2.787E-3</v>
      </c>
      <c r="D935" s="10">
        <f>AUM[[#This Row],[ Etica Azionario ]]</f>
        <v>328978578.47000003</v>
      </c>
      <c r="E935" s="10">
        <f>D934*AZ[[#This Row],[Variazione percentuale]]</f>
        <v>913723.99974090001</v>
      </c>
      <c r="F935" s="11">
        <f>AZ[[#This Row],[AUM]]-D934</f>
        <v>1126407.7700000405</v>
      </c>
      <c r="G935" s="11">
        <f>AZ[[#This Row],[∆ AUM]]-AZ[[#This Row],[effetto mercato]]</f>
        <v>212683.77025914053</v>
      </c>
    </row>
    <row r="936" spans="1:7">
      <c r="A936" s="4">
        <v>43363</v>
      </c>
      <c r="B936">
        <v>-1.9199999999999998E-2</v>
      </c>
      <c r="C936" s="6">
        <f>AZ[[#This Row],[Variaz]]/100</f>
        <v>-1.9199999999999998E-4</v>
      </c>
      <c r="D936" s="10">
        <f>AUM[[#This Row],[ Etica Azionario ]]</f>
        <v>329382439.21999997</v>
      </c>
      <c r="E936" s="10">
        <f>D935*AZ[[#This Row],[Variazione percentuale]]</f>
        <v>-63163.88706624</v>
      </c>
      <c r="F936" s="11">
        <f>AZ[[#This Row],[AUM]]-D935</f>
        <v>403860.7499999404</v>
      </c>
      <c r="G936" s="11">
        <f>AZ[[#This Row],[∆ AUM]]-AZ[[#This Row],[effetto mercato]]</f>
        <v>467024.63706618041</v>
      </c>
    </row>
    <row r="937" spans="1:7">
      <c r="A937" s="4">
        <v>43364</v>
      </c>
      <c r="B937">
        <v>0.2205</v>
      </c>
      <c r="C937" s="6">
        <f>AZ[[#This Row],[Variaz]]/100</f>
        <v>2.2049999999999999E-3</v>
      </c>
      <c r="D937" s="10">
        <f>AUM[[#This Row],[ Etica Azionario ]]</f>
        <v>330256500.40999997</v>
      </c>
      <c r="E937" s="10">
        <f>D936*AZ[[#This Row],[Variazione percentuale]]</f>
        <v>726288.27848009986</v>
      </c>
      <c r="F937" s="11">
        <f>AZ[[#This Row],[AUM]]-D936</f>
        <v>874061.18999999762</v>
      </c>
      <c r="G937" s="11">
        <f>AZ[[#This Row],[∆ AUM]]-AZ[[#This Row],[effetto mercato]]</f>
        <v>147772.91151989775</v>
      </c>
    </row>
    <row r="938" spans="1:7">
      <c r="A938" s="4">
        <v>43367</v>
      </c>
      <c r="B938">
        <v>-0.34439999999999998</v>
      </c>
      <c r="C938" s="6">
        <f>AZ[[#This Row],[Variaz]]/100</f>
        <v>-3.444E-3</v>
      </c>
      <c r="D938" s="10">
        <f>AUM[[#This Row],[ Etica Azionario ]]</f>
        <v>329408082.76999998</v>
      </c>
      <c r="E938" s="10">
        <f>D937*AZ[[#This Row],[Variazione percentuale]]</f>
        <v>-1137403.3874120398</v>
      </c>
      <c r="F938" s="11">
        <f>AZ[[#This Row],[AUM]]-D937</f>
        <v>-848417.63999998569</v>
      </c>
      <c r="G938" s="11">
        <f>AZ[[#This Row],[∆ AUM]]-AZ[[#This Row],[effetto mercato]]</f>
        <v>288985.7474120541</v>
      </c>
    </row>
    <row r="939" spans="1:7">
      <c r="A939" s="4">
        <v>43368</v>
      </c>
      <c r="B939">
        <v>0.1152</v>
      </c>
      <c r="C939" s="6">
        <f>AZ[[#This Row],[Variaz]]/100</f>
        <v>1.152E-3</v>
      </c>
      <c r="D939" s="10">
        <f>AUM[[#This Row],[ Etica Azionario ]]</f>
        <v>330066412.54000002</v>
      </c>
      <c r="E939" s="10">
        <f>D938*AZ[[#This Row],[Variazione percentuale]]</f>
        <v>379478.11135103996</v>
      </c>
      <c r="F939" s="11">
        <f>AZ[[#This Row],[AUM]]-D938</f>
        <v>658329.77000004053</v>
      </c>
      <c r="G939" s="11">
        <f>AZ[[#This Row],[∆ AUM]]-AZ[[#This Row],[effetto mercato]]</f>
        <v>278851.65864900057</v>
      </c>
    </row>
    <row r="940" spans="1:7">
      <c r="A940" s="4">
        <v>43369</v>
      </c>
      <c r="B940">
        <v>0.48899999999999999</v>
      </c>
      <c r="C940" s="6">
        <f>AZ[[#This Row],[Variaz]]/100</f>
        <v>4.8900000000000002E-3</v>
      </c>
      <c r="D940" s="10">
        <f>AUM[[#This Row],[ Etica Azionario ]]</f>
        <v>332004556.97000003</v>
      </c>
      <c r="E940" s="10">
        <f>D939*AZ[[#This Row],[Variazione percentuale]]</f>
        <v>1614024.7573206001</v>
      </c>
      <c r="F940" s="11">
        <f>AZ[[#This Row],[AUM]]-D939</f>
        <v>1938144.4300000072</v>
      </c>
      <c r="G940" s="11">
        <f>AZ[[#This Row],[∆ AUM]]-AZ[[#This Row],[effetto mercato]]</f>
        <v>324119.67267940706</v>
      </c>
    </row>
    <row r="941" spans="1:7">
      <c r="A941" s="4">
        <v>43370</v>
      </c>
      <c r="B941">
        <v>0.20039999999999999</v>
      </c>
      <c r="C941" s="6">
        <f>AZ[[#This Row],[Variaz]]/100</f>
        <v>2.0040000000000001E-3</v>
      </c>
      <c r="D941" s="10">
        <f>AUM[[#This Row],[ Etica Azionario ]]</f>
        <v>332828717.26999998</v>
      </c>
      <c r="E941" s="10">
        <f>D940*AZ[[#This Row],[Variazione percentuale]]</f>
        <v>665337.13216788007</v>
      </c>
      <c r="F941" s="11">
        <f>AZ[[#This Row],[AUM]]-D940</f>
        <v>824160.29999995232</v>
      </c>
      <c r="G941" s="11">
        <f>AZ[[#This Row],[∆ AUM]]-AZ[[#This Row],[effetto mercato]]</f>
        <v>158823.16783207224</v>
      </c>
    </row>
    <row r="942" spans="1:7">
      <c r="A942" s="4">
        <v>43371</v>
      </c>
      <c r="B942">
        <v>0.14280000000000001</v>
      </c>
      <c r="C942" s="6">
        <f>AZ[[#This Row],[Variaz]]/100</f>
        <v>1.428E-3</v>
      </c>
      <c r="D942" s="10">
        <f>AUM[[#This Row],[ Etica Azionario ]]</f>
        <v>333683381.13999999</v>
      </c>
      <c r="E942" s="10">
        <f>D941*AZ[[#This Row],[Variazione percentuale]]</f>
        <v>475279.40826155996</v>
      </c>
      <c r="F942" s="11">
        <f>AZ[[#This Row],[AUM]]-D941</f>
        <v>854663.87000000477</v>
      </c>
      <c r="G942" s="11">
        <f>AZ[[#This Row],[∆ AUM]]-AZ[[#This Row],[effetto mercato]]</f>
        <v>379384.46173844481</v>
      </c>
    </row>
    <row r="943" spans="1:7">
      <c r="A943" s="4">
        <v>43374</v>
      </c>
      <c r="B943">
        <v>0.19020000000000001</v>
      </c>
      <c r="C943" s="6">
        <f>AZ[[#This Row],[Variaz]]/100</f>
        <v>1.902E-3</v>
      </c>
      <c r="D943" s="10">
        <f>AUM[[#This Row],[ Etica Azionario ]]</f>
        <v>335088436.48000002</v>
      </c>
      <c r="E943" s="10">
        <f>D942*AZ[[#This Row],[Variazione percentuale]]</f>
        <v>634665.79092827998</v>
      </c>
      <c r="F943" s="11">
        <f>AZ[[#This Row],[AUM]]-D942</f>
        <v>1405055.3400000334</v>
      </c>
      <c r="G943" s="11">
        <f>AZ[[#This Row],[∆ AUM]]-AZ[[#This Row],[effetto mercato]]</f>
        <v>770389.5490717534</v>
      </c>
    </row>
    <row r="944" spans="1:7">
      <c r="A944" s="4">
        <v>43375</v>
      </c>
      <c r="B944">
        <v>-0.1898</v>
      </c>
      <c r="C944" s="6">
        <f>AZ[[#This Row],[Variaz]]/100</f>
        <v>-1.8979999999999999E-3</v>
      </c>
      <c r="D944" s="10">
        <f>AUM[[#This Row],[ Etica Azionario ]]</f>
        <v>334905703.15999997</v>
      </c>
      <c r="E944" s="10">
        <f>D943*AZ[[#This Row],[Variazione percentuale]]</f>
        <v>-635997.85243903997</v>
      </c>
      <c r="F944" s="11">
        <f>AZ[[#This Row],[AUM]]-D943</f>
        <v>-182733.32000005245</v>
      </c>
      <c r="G944" s="11">
        <f>AZ[[#This Row],[∆ AUM]]-AZ[[#This Row],[effetto mercato]]</f>
        <v>453264.53243898752</v>
      </c>
    </row>
    <row r="945" spans="1:7">
      <c r="A945" s="4">
        <v>43376</v>
      </c>
      <c r="B945">
        <v>0</v>
      </c>
      <c r="C945" s="6">
        <f>AZ[[#This Row],[Variaz]]/100</f>
        <v>0</v>
      </c>
      <c r="D945" s="10">
        <f>AUM[[#This Row],[ Etica Azionario ]]</f>
        <v>335674808.75</v>
      </c>
      <c r="E945" s="10">
        <f>D944*AZ[[#This Row],[Variazione percentuale]]</f>
        <v>0</v>
      </c>
      <c r="F945" s="11">
        <f>AZ[[#This Row],[AUM]]-D944</f>
        <v>769105.59000003338</v>
      </c>
      <c r="G945" s="11">
        <f>AZ[[#This Row],[∆ AUM]]-AZ[[#This Row],[effetto mercato]]</f>
        <v>769105.59000003338</v>
      </c>
    </row>
    <row r="946" spans="1:7">
      <c r="A946" s="4">
        <v>43377</v>
      </c>
      <c r="B946">
        <v>-0.69410000000000005</v>
      </c>
      <c r="C946" s="6">
        <f>AZ[[#This Row],[Variaz]]/100</f>
        <v>-6.9410000000000001E-3</v>
      </c>
      <c r="D946" s="10">
        <f>AUM[[#This Row],[ Etica Azionario ]]</f>
        <v>333785853.19</v>
      </c>
      <c r="E946" s="10">
        <f>D945*AZ[[#This Row],[Variazione percentuale]]</f>
        <v>-2329918.8475337499</v>
      </c>
      <c r="F946" s="11">
        <f>AZ[[#This Row],[AUM]]-D945</f>
        <v>-1888955.5600000024</v>
      </c>
      <c r="G946" s="11">
        <f>AZ[[#This Row],[∆ AUM]]-AZ[[#This Row],[effetto mercato]]</f>
        <v>440963.2875337475</v>
      </c>
    </row>
    <row r="947" spans="1:7">
      <c r="A947" s="4">
        <v>43378</v>
      </c>
      <c r="B947">
        <v>-0.54579999999999995</v>
      </c>
      <c r="C947" s="6">
        <f>AZ[[#This Row],[Variaz]]/100</f>
        <v>-5.4579999999999993E-3</v>
      </c>
      <c r="D947" s="10">
        <f>AUM[[#This Row],[ Etica Azionario ]]</f>
        <v>331800485.56</v>
      </c>
      <c r="E947" s="10">
        <f>D946*AZ[[#This Row],[Variazione percentuale]]</f>
        <v>-1821803.1867110198</v>
      </c>
      <c r="F947" s="11">
        <f>AZ[[#This Row],[AUM]]-D946</f>
        <v>-1985367.6299999952</v>
      </c>
      <c r="G947" s="11">
        <f>AZ[[#This Row],[∆ AUM]]-AZ[[#This Row],[effetto mercato]]</f>
        <v>-163564.4432889754</v>
      </c>
    </row>
    <row r="948" spans="1:7">
      <c r="A948" s="4">
        <v>43381</v>
      </c>
      <c r="B948">
        <v>-0.31769999999999998</v>
      </c>
      <c r="C948" s="6">
        <f>AZ[[#This Row],[Variaz]]/100</f>
        <v>-3.1769999999999997E-3</v>
      </c>
      <c r="D948" s="10">
        <f>AUM[[#This Row],[ Etica Azionario ]]</f>
        <v>330829577.31</v>
      </c>
      <c r="E948" s="10">
        <f>D947*AZ[[#This Row],[Variazione percentuale]]</f>
        <v>-1054130.14262412</v>
      </c>
      <c r="F948" s="11">
        <f>AZ[[#This Row],[AUM]]-D947</f>
        <v>-970908.25</v>
      </c>
      <c r="G948" s="11">
        <f>AZ[[#This Row],[∆ AUM]]-AZ[[#This Row],[effetto mercato]]</f>
        <v>83221.892624119995</v>
      </c>
    </row>
    <row r="949" spans="1:7">
      <c r="A949" s="4">
        <v>43382</v>
      </c>
      <c r="B949">
        <v>-0.4829</v>
      </c>
      <c r="C949" s="6">
        <f>AZ[[#This Row],[Variaz]]/100</f>
        <v>-4.829E-3</v>
      </c>
      <c r="D949" s="10">
        <f>AUM[[#This Row],[ Etica Azionario ]]</f>
        <v>329233018.61000001</v>
      </c>
      <c r="E949" s="10">
        <f>D948*AZ[[#This Row],[Variazione percentuale]]</f>
        <v>-1597576.02882999</v>
      </c>
      <c r="F949" s="11">
        <f>AZ[[#This Row],[AUM]]-D948</f>
        <v>-1596558.6999999881</v>
      </c>
      <c r="G949" s="11">
        <f>AZ[[#This Row],[∆ AUM]]-AZ[[#This Row],[effetto mercato]]</f>
        <v>1017.3288300018758</v>
      </c>
    </row>
    <row r="950" spans="1:7">
      <c r="A950" s="4">
        <v>43383</v>
      </c>
      <c r="B950">
        <v>-1.5430999999999999</v>
      </c>
      <c r="C950" s="6">
        <f>AZ[[#This Row],[Variaz]]/100</f>
        <v>-1.5430999999999999E-2</v>
      </c>
      <c r="D950" s="10">
        <f>AUM[[#This Row],[ Etica Azionario ]]</f>
        <v>324698046.05000001</v>
      </c>
      <c r="E950" s="10">
        <f>D949*AZ[[#This Row],[Variazione percentuale]]</f>
        <v>-5080394.7101709098</v>
      </c>
      <c r="F950" s="11">
        <f>AZ[[#This Row],[AUM]]-D949</f>
        <v>-4534972.5600000024</v>
      </c>
      <c r="G950" s="11">
        <f>AZ[[#This Row],[∆ AUM]]-AZ[[#This Row],[effetto mercato]]</f>
        <v>545422.15017090738</v>
      </c>
    </row>
    <row r="951" spans="1:7">
      <c r="A951" s="4">
        <v>43384</v>
      </c>
      <c r="B951">
        <v>-1.9517</v>
      </c>
      <c r="C951" s="6">
        <f>AZ[[#This Row],[Variaz]]/100</f>
        <v>-1.9517E-2</v>
      </c>
      <c r="D951" s="10">
        <f>AUM[[#This Row],[ Etica Azionario ]]</f>
        <v>318640811.32999998</v>
      </c>
      <c r="E951" s="10">
        <f>D950*AZ[[#This Row],[Variazione percentuale]]</f>
        <v>-6337131.7647578502</v>
      </c>
      <c r="F951" s="11">
        <f>AZ[[#This Row],[AUM]]-D950</f>
        <v>-6057234.7200000286</v>
      </c>
      <c r="G951" s="11">
        <f>AZ[[#This Row],[∆ AUM]]-AZ[[#This Row],[effetto mercato]]</f>
        <v>279897.0447578216</v>
      </c>
    </row>
    <row r="952" spans="1:7">
      <c r="A952" s="4">
        <v>43385</v>
      </c>
      <c r="B952">
        <v>0.45240000000000002</v>
      </c>
      <c r="C952" s="6">
        <f>AZ[[#This Row],[Variaz]]/100</f>
        <v>4.5240000000000002E-3</v>
      </c>
      <c r="D952" s="10">
        <f>AUM[[#This Row],[ Etica Azionario ]]</f>
        <v>320170061.61000001</v>
      </c>
      <c r="E952" s="10">
        <f>D951*AZ[[#This Row],[Variazione percentuale]]</f>
        <v>1441531.0304569199</v>
      </c>
      <c r="F952" s="11">
        <f>AZ[[#This Row],[AUM]]-D951</f>
        <v>1529250.280000031</v>
      </c>
      <c r="G952" s="11">
        <f>AZ[[#This Row],[∆ AUM]]-AZ[[#This Row],[effetto mercato]]</f>
        <v>87719.249543111073</v>
      </c>
    </row>
    <row r="953" spans="1:7">
      <c r="A953" s="4">
        <v>43388</v>
      </c>
      <c r="B953">
        <v>-0.30020000000000002</v>
      </c>
      <c r="C953" s="6">
        <f>AZ[[#This Row],[Variaz]]/100</f>
        <v>-3.0020000000000003E-3</v>
      </c>
      <c r="D953" s="10">
        <f>AUM[[#This Row],[ Etica Azionario ]]</f>
        <v>319506361.53999996</v>
      </c>
      <c r="E953" s="10">
        <f>D952*AZ[[#This Row],[Variazione percentuale]]</f>
        <v>-961150.52495322016</v>
      </c>
      <c r="F953" s="11">
        <f>AZ[[#This Row],[AUM]]-D952</f>
        <v>-663700.07000005245</v>
      </c>
      <c r="G953" s="11">
        <f>AZ[[#This Row],[∆ AUM]]-AZ[[#This Row],[effetto mercato]]</f>
        <v>297450.4549531677</v>
      </c>
    </row>
    <row r="954" spans="1:7">
      <c r="A954" s="4">
        <v>43389</v>
      </c>
      <c r="B954">
        <v>1.7365999999999999</v>
      </c>
      <c r="C954" s="6">
        <f>AZ[[#This Row],[Variaz]]/100</f>
        <v>1.7365999999999999E-2</v>
      </c>
      <c r="D954" s="10">
        <f>AUM[[#This Row],[ Etica Azionario ]]</f>
        <v>325090689.75</v>
      </c>
      <c r="E954" s="10">
        <f>D953*AZ[[#This Row],[Variazione percentuale]]</f>
        <v>5548547.4745036392</v>
      </c>
      <c r="F954" s="11">
        <f>AZ[[#This Row],[AUM]]-D953</f>
        <v>5584328.2100000381</v>
      </c>
      <c r="G954" s="11">
        <f>AZ[[#This Row],[∆ AUM]]-AZ[[#This Row],[effetto mercato]]</f>
        <v>35780.735496398993</v>
      </c>
    </row>
    <row r="955" spans="1:7">
      <c r="A955" s="4">
        <v>43390</v>
      </c>
      <c r="B955">
        <v>0.15790000000000001</v>
      </c>
      <c r="C955" s="6">
        <f>AZ[[#This Row],[Variaz]]/100</f>
        <v>1.5790000000000001E-3</v>
      </c>
      <c r="D955" s="10">
        <f>AUM[[#This Row],[ Etica Azionario ]]</f>
        <v>327393096.85999995</v>
      </c>
      <c r="E955" s="10">
        <f>D954*AZ[[#This Row],[Variazione percentuale]]</f>
        <v>513318.19911525003</v>
      </c>
      <c r="F955" s="11">
        <f>AZ[[#This Row],[AUM]]-D954</f>
        <v>2302407.1099999547</v>
      </c>
      <c r="G955" s="11">
        <f>AZ[[#This Row],[∆ AUM]]-AZ[[#This Row],[effetto mercato]]</f>
        <v>1789088.9108847047</v>
      </c>
    </row>
    <row r="956" spans="1:7">
      <c r="A956" s="4">
        <v>43391</v>
      </c>
      <c r="B956">
        <v>-0.33489999999999998</v>
      </c>
      <c r="C956" s="6">
        <f>AZ[[#This Row],[Variaz]]/100</f>
        <v>-3.3489999999999995E-3</v>
      </c>
      <c r="D956" s="10">
        <f>AUM[[#This Row],[ Etica Azionario ]]</f>
        <v>326469395.16999996</v>
      </c>
      <c r="E956" s="10">
        <f>D955*AZ[[#This Row],[Variazione percentuale]]</f>
        <v>-1096439.4813841397</v>
      </c>
      <c r="F956" s="11">
        <f>AZ[[#This Row],[AUM]]-D955</f>
        <v>-923701.68999999762</v>
      </c>
      <c r="G956" s="11">
        <f>AZ[[#This Row],[∆ AUM]]-AZ[[#This Row],[effetto mercato]]</f>
        <v>172737.79138414213</v>
      </c>
    </row>
    <row r="957" spans="1:7">
      <c r="A957" s="4">
        <v>43392</v>
      </c>
      <c r="B957">
        <v>-0.48430000000000001</v>
      </c>
      <c r="C957" s="6">
        <f>AZ[[#This Row],[Variaz]]/100</f>
        <v>-4.8430000000000001E-3</v>
      </c>
      <c r="D957" s="10">
        <f>AUM[[#This Row],[ Etica Azionario ]]</f>
        <v>325128672.49000001</v>
      </c>
      <c r="E957" s="10">
        <f>D956*AZ[[#This Row],[Variazione percentuale]]</f>
        <v>-1581091.2808083098</v>
      </c>
      <c r="F957" s="11">
        <f>AZ[[#This Row],[AUM]]-D956</f>
        <v>-1340722.6799999475</v>
      </c>
      <c r="G957" s="11">
        <f>AZ[[#This Row],[∆ AUM]]-AZ[[#This Row],[effetto mercato]]</f>
        <v>240368.60080836224</v>
      </c>
    </row>
    <row r="958" spans="1:7">
      <c r="A958" s="4">
        <v>43395</v>
      </c>
      <c r="B958">
        <v>-0.1192</v>
      </c>
      <c r="C958" s="6">
        <f>AZ[[#This Row],[Variaz]]/100</f>
        <v>-1.1919999999999999E-3</v>
      </c>
      <c r="D958" s="10">
        <f>AUM[[#This Row],[ Etica Azionario ]]</f>
        <v>326087169.72000003</v>
      </c>
      <c r="E958" s="10">
        <f>D957*AZ[[#This Row],[Variazione percentuale]]</f>
        <v>-387553.37760807999</v>
      </c>
      <c r="F958" s="11">
        <f>AZ[[#This Row],[AUM]]-D957</f>
        <v>958497.23000001907</v>
      </c>
      <c r="G958" s="11">
        <f>AZ[[#This Row],[∆ AUM]]-AZ[[#This Row],[effetto mercato]]</f>
        <v>1346050.607608099</v>
      </c>
    </row>
    <row r="959" spans="1:7">
      <c r="A959" s="4">
        <v>43396</v>
      </c>
      <c r="B959">
        <v>-1.0143</v>
      </c>
      <c r="C959" s="6">
        <f>AZ[[#This Row],[Variaz]]/100</f>
        <v>-1.0142999999999999E-2</v>
      </c>
      <c r="D959" s="10">
        <f>AUM[[#This Row],[ Etica Azionario ]]</f>
        <v>322879349.72000003</v>
      </c>
      <c r="E959" s="10">
        <f>D958*AZ[[#This Row],[Variazione percentuale]]</f>
        <v>-3307502.1624699598</v>
      </c>
      <c r="F959" s="11">
        <f>AZ[[#This Row],[AUM]]-D958</f>
        <v>-3207820</v>
      </c>
      <c r="G959" s="11">
        <f>AZ[[#This Row],[∆ AUM]]-AZ[[#This Row],[effetto mercato]]</f>
        <v>99682.162469959818</v>
      </c>
    </row>
    <row r="960" spans="1:7">
      <c r="A960" s="4">
        <v>43397</v>
      </c>
      <c r="B960">
        <v>-0.6028</v>
      </c>
      <c r="C960" s="6">
        <f>AZ[[#This Row],[Variaz]]/100</f>
        <v>-6.0280000000000004E-3</v>
      </c>
      <c r="D960" s="10">
        <f>AUM[[#This Row],[ Etica Azionario ]]</f>
        <v>320925979.74000001</v>
      </c>
      <c r="E960" s="10">
        <f>D959*AZ[[#This Row],[Variazione percentuale]]</f>
        <v>-1946316.7201121603</v>
      </c>
      <c r="F960" s="11">
        <f>AZ[[#This Row],[AUM]]-D959</f>
        <v>-1953369.9800000191</v>
      </c>
      <c r="G960" s="11">
        <f>AZ[[#This Row],[∆ AUM]]-AZ[[#This Row],[effetto mercato]]</f>
        <v>-7053.2598878587596</v>
      </c>
    </row>
    <row r="961" spans="1:7">
      <c r="A961" s="4">
        <v>43398</v>
      </c>
      <c r="B961">
        <v>-8.09E-2</v>
      </c>
      <c r="C961" s="6">
        <f>AZ[[#This Row],[Variaz]]/100</f>
        <v>-8.0900000000000004E-4</v>
      </c>
      <c r="D961" s="10">
        <f>AUM[[#This Row],[ Etica Azionario ]]</f>
        <v>320892164.34999996</v>
      </c>
      <c r="E961" s="10">
        <f>D960*AZ[[#This Row],[Variazione percentuale]]</f>
        <v>-259629.11760966002</v>
      </c>
      <c r="F961" s="11">
        <f>AZ[[#This Row],[AUM]]-D960</f>
        <v>-33815.3900000453</v>
      </c>
      <c r="G961" s="11">
        <f>AZ[[#This Row],[∆ AUM]]-AZ[[#This Row],[effetto mercato]]</f>
        <v>225813.72760961473</v>
      </c>
    </row>
    <row r="962" spans="1:7">
      <c r="A962" s="4">
        <v>43399</v>
      </c>
      <c r="B962">
        <v>-0.55630000000000002</v>
      </c>
      <c r="C962" s="6">
        <f>AZ[[#This Row],[Variaz]]/100</f>
        <v>-5.5630000000000002E-3</v>
      </c>
      <c r="D962" s="10">
        <f>AUM[[#This Row],[ Etica Azionario ]]</f>
        <v>317773950.80000001</v>
      </c>
      <c r="E962" s="10">
        <f>D961*AZ[[#This Row],[Variazione percentuale]]</f>
        <v>-1785123.11027905</v>
      </c>
      <c r="F962" s="11">
        <f>AZ[[#This Row],[AUM]]-D961</f>
        <v>-3118213.5499999523</v>
      </c>
      <c r="G962" s="11">
        <f>AZ[[#This Row],[∆ AUM]]-AZ[[#This Row],[effetto mercato]]</f>
        <v>-1333090.4397209024</v>
      </c>
    </row>
    <row r="963" spans="1:7">
      <c r="A963" s="4">
        <v>43402</v>
      </c>
      <c r="B963">
        <v>0.1933</v>
      </c>
      <c r="C963" s="6">
        <f>AZ[[#This Row],[Variaz]]/100</f>
        <v>1.933E-3</v>
      </c>
      <c r="D963" s="10">
        <f>AUM[[#This Row],[ Etica Azionario ]]</f>
        <v>319451775.07999998</v>
      </c>
      <c r="E963" s="10">
        <f>D962*AZ[[#This Row],[Variazione percentuale]]</f>
        <v>614257.04689640005</v>
      </c>
      <c r="F963" s="11">
        <f>AZ[[#This Row],[AUM]]-D962</f>
        <v>1677824.2799999714</v>
      </c>
      <c r="G963" s="11">
        <f>AZ[[#This Row],[∆ AUM]]-AZ[[#This Row],[effetto mercato]]</f>
        <v>1063567.2331035715</v>
      </c>
    </row>
    <row r="964" spans="1:7">
      <c r="A964" s="4">
        <v>43403</v>
      </c>
      <c r="B964">
        <v>0.88319999999999999</v>
      </c>
      <c r="C964" s="6">
        <f>AZ[[#This Row],[Variaz]]/100</f>
        <v>8.8319999999999996E-3</v>
      </c>
      <c r="D964" s="10">
        <f>AUM[[#This Row],[ Etica Azionario ]]</f>
        <v>322333400.96000004</v>
      </c>
      <c r="E964" s="10">
        <f>D963*AZ[[#This Row],[Variazione percentuale]]</f>
        <v>2821398.0775065599</v>
      </c>
      <c r="F964" s="11">
        <f>AZ[[#This Row],[AUM]]-D963</f>
        <v>2881625.8800000548</v>
      </c>
      <c r="G964" s="11">
        <f>AZ[[#This Row],[∆ AUM]]-AZ[[#This Row],[effetto mercato]]</f>
        <v>60227.802493494935</v>
      </c>
    </row>
    <row r="965" spans="1:7">
      <c r="A965" s="4">
        <v>43404</v>
      </c>
      <c r="B965">
        <v>0.80510000000000004</v>
      </c>
      <c r="C965" s="6">
        <f>AZ[[#This Row],[Variaz]]/100</f>
        <v>8.0510000000000009E-3</v>
      </c>
      <c r="D965" s="10">
        <f>AUM[[#This Row],[ Etica Azionario ]]</f>
        <v>325561221.31</v>
      </c>
      <c r="E965" s="10">
        <f>D964*AZ[[#This Row],[Variazione percentuale]]</f>
        <v>2595106.2111289604</v>
      </c>
      <c r="F965" s="11">
        <f>AZ[[#This Row],[AUM]]-D964</f>
        <v>3227820.3499999642</v>
      </c>
      <c r="G965" s="11">
        <f>AZ[[#This Row],[∆ AUM]]-AZ[[#This Row],[effetto mercato]]</f>
        <v>632714.13887100387</v>
      </c>
    </row>
    <row r="966" spans="1:7">
      <c r="A966" s="4">
        <v>43406</v>
      </c>
      <c r="B966">
        <v>0.69879999999999998</v>
      </c>
      <c r="C966" s="6">
        <f>AZ[[#This Row],[Variaz]]/100</f>
        <v>6.9879999999999994E-3</v>
      </c>
      <c r="D966" s="10">
        <f>AUM[[#This Row],[ Etica Azionario ]]</f>
        <v>329728381.40000004</v>
      </c>
      <c r="E966" s="10">
        <f>D965*AZ[[#This Row],[Variazione percentuale]]</f>
        <v>2275021.8145142798</v>
      </c>
      <c r="F966" s="11">
        <f>AZ[[#This Row],[AUM]]-D965</f>
        <v>4167160.0900000334</v>
      </c>
      <c r="G966" s="11">
        <f>AZ[[#This Row],[∆ AUM]]-AZ[[#This Row],[effetto mercato]]</f>
        <v>1892138.2754857535</v>
      </c>
    </row>
    <row r="967" spans="1:7">
      <c r="A967" s="4">
        <v>43409</v>
      </c>
      <c r="B967">
        <v>-0.3569</v>
      </c>
      <c r="C967" s="6">
        <f>AZ[[#This Row],[Variaz]]/100</f>
        <v>-3.5690000000000001E-3</v>
      </c>
      <c r="D967" s="10">
        <f>AUM[[#This Row],[ Etica Azionario ]]</f>
        <v>328754879.27000004</v>
      </c>
      <c r="E967" s="10">
        <f>D966*AZ[[#This Row],[Variazione percentuale]]</f>
        <v>-1176800.5932166001</v>
      </c>
      <c r="F967" s="11">
        <f>AZ[[#This Row],[AUM]]-D966</f>
        <v>-973502.12999999523</v>
      </c>
      <c r="G967" s="11">
        <f>AZ[[#This Row],[∆ AUM]]-AZ[[#This Row],[effetto mercato]]</f>
        <v>203298.4632166049</v>
      </c>
    </row>
    <row r="968" spans="1:7">
      <c r="A968" s="4">
        <v>43410</v>
      </c>
      <c r="B968">
        <v>0.39800000000000002</v>
      </c>
      <c r="C968" s="6">
        <f>AZ[[#This Row],[Variaz]]/100</f>
        <v>3.98E-3</v>
      </c>
      <c r="D968" s="10">
        <f>AUM[[#This Row],[ Etica Azionario ]]</f>
        <v>331493808.92000002</v>
      </c>
      <c r="E968" s="10">
        <f>D967*AZ[[#This Row],[Variazione percentuale]]</f>
        <v>1308444.4194946003</v>
      </c>
      <c r="F968" s="11">
        <f>AZ[[#This Row],[AUM]]-D967</f>
        <v>2738929.6499999762</v>
      </c>
      <c r="G968" s="11">
        <f>AZ[[#This Row],[∆ AUM]]-AZ[[#This Row],[effetto mercato]]</f>
        <v>1430485.2305053759</v>
      </c>
    </row>
    <row r="969" spans="1:7">
      <c r="A969" s="4">
        <v>43411</v>
      </c>
      <c r="B969">
        <v>0.7036</v>
      </c>
      <c r="C969" s="6">
        <f>AZ[[#This Row],[Variaz]]/100</f>
        <v>7.0359999999999997E-3</v>
      </c>
      <c r="D969" s="10">
        <f>AUM[[#This Row],[ Etica Azionario ]]</f>
        <v>333067893.16000003</v>
      </c>
      <c r="E969" s="10">
        <f>D968*AZ[[#This Row],[Variazione percentuale]]</f>
        <v>2332390.4395611202</v>
      </c>
      <c r="F969" s="11">
        <f>AZ[[#This Row],[AUM]]-D968</f>
        <v>1574084.2400000095</v>
      </c>
      <c r="G969" s="11">
        <f>AZ[[#This Row],[∆ AUM]]-AZ[[#This Row],[effetto mercato]]</f>
        <v>-758306.1995611107</v>
      </c>
    </row>
    <row r="970" spans="1:7">
      <c r="A970" s="4">
        <v>43412</v>
      </c>
      <c r="B970">
        <v>0.42309999999999998</v>
      </c>
      <c r="C970" s="6">
        <f>AZ[[#This Row],[Variaz]]/100</f>
        <v>4.2309999999999995E-3</v>
      </c>
      <c r="D970" s="10">
        <f>AUM[[#This Row],[ Etica Azionario ]]</f>
        <v>335021905.24000001</v>
      </c>
      <c r="E970" s="10">
        <f>D969*AZ[[#This Row],[Variazione percentuale]]</f>
        <v>1409210.2559599599</v>
      </c>
      <c r="F970" s="11">
        <f>AZ[[#This Row],[AUM]]-D969</f>
        <v>1954012.0799999833</v>
      </c>
      <c r="G970" s="11">
        <f>AZ[[#This Row],[∆ AUM]]-AZ[[#This Row],[effetto mercato]]</f>
        <v>544801.82404002338</v>
      </c>
    </row>
    <row r="971" spans="1:7">
      <c r="A971" s="4">
        <v>43413</v>
      </c>
      <c r="B971">
        <v>-8.8200000000000001E-2</v>
      </c>
      <c r="C971" s="6">
        <f>AZ[[#This Row],[Variaz]]/100</f>
        <v>-8.8199999999999997E-4</v>
      </c>
      <c r="D971" s="10">
        <f>AUM[[#This Row],[ Etica Azionario ]]</f>
        <v>335189144.59000003</v>
      </c>
      <c r="E971" s="10">
        <f>D970*AZ[[#This Row],[Variazione percentuale]]</f>
        <v>-295489.32042167999</v>
      </c>
      <c r="F971" s="11">
        <f>AZ[[#This Row],[AUM]]-D970</f>
        <v>167239.35000002384</v>
      </c>
      <c r="G971" s="11">
        <f>AZ[[#This Row],[∆ AUM]]-AZ[[#This Row],[effetto mercato]]</f>
        <v>462728.67042170384</v>
      </c>
    </row>
    <row r="972" spans="1:7">
      <c r="A972" s="4">
        <v>43416</v>
      </c>
      <c r="B972">
        <v>-0.44130000000000003</v>
      </c>
      <c r="C972" s="6">
        <f>AZ[[#This Row],[Variaz]]/100</f>
        <v>-4.4130000000000003E-3</v>
      </c>
      <c r="D972" s="10">
        <f>AUM[[#This Row],[ Etica Azionario ]]</f>
        <v>333871315.98000002</v>
      </c>
      <c r="E972" s="10">
        <f>D971*AZ[[#This Row],[Variazione percentuale]]</f>
        <v>-1479189.6950756703</v>
      </c>
      <c r="F972" s="11">
        <f>AZ[[#This Row],[AUM]]-D971</f>
        <v>-1317828.6100000143</v>
      </c>
      <c r="G972" s="11">
        <f>AZ[[#This Row],[∆ AUM]]-AZ[[#This Row],[effetto mercato]]</f>
        <v>161361.08507565595</v>
      </c>
    </row>
    <row r="973" spans="1:7">
      <c r="A973" s="4">
        <v>43417</v>
      </c>
      <c r="B973">
        <v>-0.19700000000000001</v>
      </c>
      <c r="C973" s="6">
        <f>AZ[[#This Row],[Variaz]]/100</f>
        <v>-1.97E-3</v>
      </c>
      <c r="D973" s="10">
        <f>AUM[[#This Row],[ Etica Azionario ]]</f>
        <v>333282478.71999997</v>
      </c>
      <c r="E973" s="10">
        <f>D972*AZ[[#This Row],[Variazione percentuale]]</f>
        <v>-657726.49248060002</v>
      </c>
      <c r="F973" s="11">
        <f>AZ[[#This Row],[AUM]]-D972</f>
        <v>-588837.26000005007</v>
      </c>
      <c r="G973" s="11">
        <f>AZ[[#This Row],[∆ AUM]]-AZ[[#This Row],[effetto mercato]]</f>
        <v>68889.232480549952</v>
      </c>
    </row>
    <row r="974" spans="1:7">
      <c r="A974" s="4">
        <v>43418</v>
      </c>
      <c r="B974">
        <v>-0.55279999999999996</v>
      </c>
      <c r="C974" s="6">
        <f>AZ[[#This Row],[Variaz]]/100</f>
        <v>-5.5279999999999999E-3</v>
      </c>
      <c r="D974" s="10">
        <f>AUM[[#This Row],[ Etica Azionario ]]</f>
        <v>333187186.36000001</v>
      </c>
      <c r="E974" s="10">
        <f>D973*AZ[[#This Row],[Variazione percentuale]]</f>
        <v>-1842385.5423641598</v>
      </c>
      <c r="F974" s="11">
        <f>AZ[[#This Row],[AUM]]-D973</f>
        <v>-95292.3599999547</v>
      </c>
      <c r="G974" s="11">
        <f>AZ[[#This Row],[∆ AUM]]-AZ[[#This Row],[effetto mercato]]</f>
        <v>1747093.1823642051</v>
      </c>
    </row>
    <row r="975" spans="1:7">
      <c r="A975" s="4">
        <v>43419</v>
      </c>
      <c r="B975">
        <v>-0.1787</v>
      </c>
      <c r="C975" s="6">
        <f>AZ[[#This Row],[Variaz]]/100</f>
        <v>-1.787E-3</v>
      </c>
      <c r="D975" s="10">
        <f>AUM[[#This Row],[ Etica Azionario ]]</f>
        <v>332714897.69</v>
      </c>
      <c r="E975" s="10">
        <f>D974*AZ[[#This Row],[Variazione percentuale]]</f>
        <v>-595405.50202531996</v>
      </c>
      <c r="F975" s="11">
        <f>AZ[[#This Row],[AUM]]-D974</f>
        <v>-472288.67000001669</v>
      </c>
      <c r="G975" s="11">
        <f>AZ[[#This Row],[∆ AUM]]-AZ[[#This Row],[effetto mercato]]</f>
        <v>123116.83202530327</v>
      </c>
    </row>
    <row r="976" spans="1:7">
      <c r="A976" s="4">
        <v>43420</v>
      </c>
      <c r="B976">
        <v>-0.21879999999999999</v>
      </c>
      <c r="C976" s="6">
        <f>AZ[[#This Row],[Variaz]]/100</f>
        <v>-2.1879999999999998E-3</v>
      </c>
      <c r="D976" s="10">
        <f>AUM[[#This Row],[ Etica Azionario ]]</f>
        <v>332285918.50999999</v>
      </c>
      <c r="E976" s="10">
        <f>D975*AZ[[#This Row],[Variazione percentuale]]</f>
        <v>-727980.19614571996</v>
      </c>
      <c r="F976" s="11">
        <f>AZ[[#This Row],[AUM]]-D975</f>
        <v>-428979.18000000715</v>
      </c>
      <c r="G976" s="11">
        <f>AZ[[#This Row],[∆ AUM]]-AZ[[#This Row],[effetto mercato]]</f>
        <v>299001.01614571281</v>
      </c>
    </row>
    <row r="977" spans="1:7">
      <c r="A977" s="4">
        <v>43423</v>
      </c>
      <c r="B977">
        <v>-0.94669999999999999</v>
      </c>
      <c r="C977" s="6">
        <f>AZ[[#This Row],[Variaz]]/100</f>
        <v>-9.4669999999999997E-3</v>
      </c>
      <c r="D977" s="10">
        <f>AUM[[#This Row],[ Etica Azionario ]]</f>
        <v>329473962.44</v>
      </c>
      <c r="E977" s="10">
        <f>D976*AZ[[#This Row],[Variazione percentuale]]</f>
        <v>-3145750.7905341699</v>
      </c>
      <c r="F977" s="11">
        <f>AZ[[#This Row],[AUM]]-D976</f>
        <v>-2811956.0699999928</v>
      </c>
      <c r="G977" s="11">
        <f>AZ[[#This Row],[∆ AUM]]-AZ[[#This Row],[effetto mercato]]</f>
        <v>333794.72053417703</v>
      </c>
    </row>
    <row r="978" spans="1:7">
      <c r="A978" s="4">
        <v>43424</v>
      </c>
      <c r="B978">
        <v>-0.83499999999999996</v>
      </c>
      <c r="C978" s="6">
        <f>AZ[[#This Row],[Variaz]]/100</f>
        <v>-8.3499999999999998E-3</v>
      </c>
      <c r="D978" s="10">
        <f>AUM[[#This Row],[ Etica Azionario ]]</f>
        <v>326823007.52999997</v>
      </c>
      <c r="E978" s="10">
        <f>D977*AZ[[#This Row],[Variazione percentuale]]</f>
        <v>-2751107.5863739997</v>
      </c>
      <c r="F978" s="11">
        <f>AZ[[#This Row],[AUM]]-D977</f>
        <v>-2650954.9100000262</v>
      </c>
      <c r="G978" s="11">
        <f>AZ[[#This Row],[∆ AUM]]-AZ[[#This Row],[effetto mercato]]</f>
        <v>100152.67637397349</v>
      </c>
    </row>
    <row r="979" spans="1:7">
      <c r="A979" s="4">
        <v>43425</v>
      </c>
      <c r="B979">
        <v>0.35510000000000003</v>
      </c>
      <c r="C979" s="6">
        <f>AZ[[#This Row],[Variaz]]/100</f>
        <v>3.5510000000000003E-3</v>
      </c>
      <c r="D979" s="10">
        <f>AUM[[#This Row],[ Etica Azionario ]]</f>
        <v>328228791.76999998</v>
      </c>
      <c r="E979" s="10">
        <f>D978*AZ[[#This Row],[Variazione percentuale]]</f>
        <v>1160548.4997390299</v>
      </c>
      <c r="F979" s="11">
        <f>AZ[[#This Row],[AUM]]-D978</f>
        <v>1405784.2400000095</v>
      </c>
      <c r="G979" s="11">
        <f>AZ[[#This Row],[∆ AUM]]-AZ[[#This Row],[effetto mercato]]</f>
        <v>245235.74026097963</v>
      </c>
    </row>
    <row r="980" spans="1:7">
      <c r="A980" s="4">
        <v>43426</v>
      </c>
      <c r="B980">
        <v>-0.33360000000000001</v>
      </c>
      <c r="C980" s="6">
        <f>AZ[[#This Row],[Variaz]]/100</f>
        <v>-3.336E-3</v>
      </c>
      <c r="D980" s="10">
        <f>AUM[[#This Row],[ Etica Azionario ]]</f>
        <v>327208895.02999997</v>
      </c>
      <c r="E980" s="10">
        <f>D979*AZ[[#This Row],[Variazione percentuale]]</f>
        <v>-1094971.24934472</v>
      </c>
      <c r="F980" s="11">
        <f>AZ[[#This Row],[AUM]]-D979</f>
        <v>-1019896.7400000095</v>
      </c>
      <c r="G980" s="11">
        <f>AZ[[#This Row],[∆ AUM]]-AZ[[#This Row],[effetto mercato]]</f>
        <v>75074.509344710503</v>
      </c>
    </row>
    <row r="981" spans="1:7">
      <c r="A981" s="4">
        <v>43427</v>
      </c>
      <c r="B981">
        <v>0.41589999999999999</v>
      </c>
      <c r="C981" s="6">
        <f>AZ[[#This Row],[Variaz]]/100</f>
        <v>4.1589999999999995E-3</v>
      </c>
      <c r="D981" s="10">
        <f>AUM[[#This Row],[ Etica Azionario ]]</f>
        <v>328586674.20999998</v>
      </c>
      <c r="E981" s="10">
        <f>D980*AZ[[#This Row],[Variazione percentuale]]</f>
        <v>1360861.7944297697</v>
      </c>
      <c r="F981" s="11">
        <f>AZ[[#This Row],[AUM]]-D980</f>
        <v>1377779.1800000072</v>
      </c>
      <c r="G981" s="11">
        <f>AZ[[#This Row],[∆ AUM]]-AZ[[#This Row],[effetto mercato]]</f>
        <v>16917.385570237413</v>
      </c>
    </row>
    <row r="982" spans="1:7">
      <c r="A982" s="4">
        <v>43430</v>
      </c>
      <c r="B982">
        <v>0.58589999999999998</v>
      </c>
      <c r="C982" s="6">
        <f>AZ[[#This Row],[Variaz]]/100</f>
        <v>5.8589999999999996E-3</v>
      </c>
      <c r="D982" s="10">
        <f>AUM[[#This Row],[ Etica Azionario ]]</f>
        <v>330449277.10000002</v>
      </c>
      <c r="E982" s="10">
        <f>D981*AZ[[#This Row],[Variazione percentuale]]</f>
        <v>1925189.3241963896</v>
      </c>
      <c r="F982" s="11">
        <f>AZ[[#This Row],[AUM]]-D981</f>
        <v>1862602.8900000453</v>
      </c>
      <c r="G982" s="11">
        <f>AZ[[#This Row],[∆ AUM]]-AZ[[#This Row],[effetto mercato]]</f>
        <v>-62586.434196344344</v>
      </c>
    </row>
    <row r="983" spans="1:7">
      <c r="A983" s="4">
        <v>43431</v>
      </c>
      <c r="B983">
        <v>0.56240000000000001</v>
      </c>
      <c r="C983" s="6">
        <f>AZ[[#This Row],[Variaz]]/100</f>
        <v>5.6240000000000005E-3</v>
      </c>
      <c r="D983" s="10">
        <f>AUM[[#This Row],[ Etica Azionario ]]</f>
        <v>332357895.45999998</v>
      </c>
      <c r="E983" s="10">
        <f>D982*AZ[[#This Row],[Variazione percentuale]]</f>
        <v>1858446.7344104003</v>
      </c>
      <c r="F983" s="11">
        <f>AZ[[#This Row],[AUM]]-D982</f>
        <v>1908618.3599999547</v>
      </c>
      <c r="G983" s="11">
        <f>AZ[[#This Row],[∆ AUM]]-AZ[[#This Row],[effetto mercato]]</f>
        <v>50171.625589554431</v>
      </c>
    </row>
    <row r="984" spans="1:7">
      <c r="A984" s="4">
        <v>43432</v>
      </c>
      <c r="B984">
        <v>0.78890000000000005</v>
      </c>
      <c r="C984" s="6">
        <f>AZ[[#This Row],[Variaz]]/100</f>
        <v>7.8890000000000002E-3</v>
      </c>
      <c r="D984" s="10">
        <f>AUM[[#This Row],[ Etica Azionario ]]</f>
        <v>335285420.74000001</v>
      </c>
      <c r="E984" s="10">
        <f>D983*AZ[[#This Row],[Variazione percentuale]]</f>
        <v>2621971.4372839397</v>
      </c>
      <c r="F984" s="11">
        <f>AZ[[#This Row],[AUM]]-D983</f>
        <v>2927525.280000031</v>
      </c>
      <c r="G984" s="11">
        <f>AZ[[#This Row],[∆ AUM]]-AZ[[#This Row],[effetto mercato]]</f>
        <v>305553.84271609131</v>
      </c>
    </row>
    <row r="985" spans="1:7">
      <c r="A985" s="4">
        <v>43433</v>
      </c>
      <c r="B985">
        <v>-0.39629999999999999</v>
      </c>
      <c r="C985" s="6">
        <f>AZ[[#This Row],[Variaz]]/100</f>
        <v>-3.9629999999999995E-3</v>
      </c>
      <c r="D985" s="10">
        <f>AUM[[#This Row],[ Etica Azionario ]]</f>
        <v>334234389.49000001</v>
      </c>
      <c r="E985" s="10">
        <f>D984*AZ[[#This Row],[Variazione percentuale]]</f>
        <v>-1328736.12239262</v>
      </c>
      <c r="F985" s="11">
        <f>AZ[[#This Row],[AUM]]-D984</f>
        <v>-1051031.25</v>
      </c>
      <c r="G985" s="11">
        <f>AZ[[#This Row],[∆ AUM]]-AZ[[#This Row],[effetto mercato]]</f>
        <v>277704.87239261996</v>
      </c>
    </row>
    <row r="986" spans="1:7">
      <c r="A986" s="4">
        <v>43434</v>
      </c>
      <c r="B986">
        <v>0.4476</v>
      </c>
      <c r="C986" s="6">
        <f>AZ[[#This Row],[Variaz]]/100</f>
        <v>4.4759999999999999E-3</v>
      </c>
      <c r="D986" s="10">
        <f>AUM[[#This Row],[ Etica Azionario ]]</f>
        <v>335686524.00999999</v>
      </c>
      <c r="E986" s="10">
        <f>D985*AZ[[#This Row],[Variazione percentuale]]</f>
        <v>1496033.1273572401</v>
      </c>
      <c r="F986" s="11">
        <f>AZ[[#This Row],[AUM]]-D985</f>
        <v>1452134.5199999809</v>
      </c>
      <c r="G986" s="11">
        <f>AZ[[#This Row],[∆ AUM]]-AZ[[#This Row],[effetto mercato]]</f>
        <v>-43898.607357259141</v>
      </c>
    </row>
    <row r="987" spans="1:7">
      <c r="A987" s="4">
        <v>43437</v>
      </c>
      <c r="B987">
        <v>0.50509999999999999</v>
      </c>
      <c r="C987" s="6">
        <f>AZ[[#This Row],[Variaz]]/100</f>
        <v>5.0509999999999999E-3</v>
      </c>
      <c r="D987" s="10">
        <f>AUM[[#This Row],[ Etica Azionario ]]</f>
        <v>337857905.23000002</v>
      </c>
      <c r="E987" s="10">
        <f>D986*AZ[[#This Row],[Variazione percentuale]]</f>
        <v>1695552.63277451</v>
      </c>
      <c r="F987" s="11">
        <f>AZ[[#This Row],[AUM]]-D986</f>
        <v>2171381.2200000286</v>
      </c>
      <c r="G987" s="11">
        <f>AZ[[#This Row],[∆ AUM]]-AZ[[#This Row],[effetto mercato]]</f>
        <v>475828.58722551866</v>
      </c>
    </row>
    <row r="988" spans="1:7">
      <c r="A988" s="4">
        <v>43438</v>
      </c>
      <c r="B988">
        <v>-1.7637</v>
      </c>
      <c r="C988" s="6">
        <f>AZ[[#This Row],[Variaz]]/100</f>
        <v>-1.7637E-2</v>
      </c>
      <c r="D988" s="10">
        <f>AUM[[#This Row],[ Etica Azionario ]]</f>
        <v>331968869.56999999</v>
      </c>
      <c r="E988" s="10">
        <f>D987*AZ[[#This Row],[Variazione percentuale]]</f>
        <v>-5958799.8745415099</v>
      </c>
      <c r="F988" s="11">
        <f>AZ[[#This Row],[AUM]]-D987</f>
        <v>-5889035.6600000262</v>
      </c>
      <c r="G988" s="11">
        <f>AZ[[#This Row],[∆ AUM]]-AZ[[#This Row],[effetto mercato]]</f>
        <v>69764.21454148367</v>
      </c>
    </row>
    <row r="989" spans="1:7">
      <c r="A989" s="4">
        <v>43439</v>
      </c>
      <c r="B989">
        <v>-0.38109999999999999</v>
      </c>
      <c r="C989" s="6">
        <f>AZ[[#This Row],[Variaz]]/100</f>
        <v>-3.8110000000000002E-3</v>
      </c>
      <c r="D989" s="10">
        <f>AUM[[#This Row],[ Etica Azionario ]]</f>
        <v>331108536.19999999</v>
      </c>
      <c r="E989" s="10">
        <f>D988*AZ[[#This Row],[Variazione percentuale]]</f>
        <v>-1265133.36193127</v>
      </c>
      <c r="F989" s="11">
        <f>AZ[[#This Row],[AUM]]-D988</f>
        <v>-860333.37000000477</v>
      </c>
      <c r="G989" s="11">
        <f>AZ[[#This Row],[∆ AUM]]-AZ[[#This Row],[effetto mercato]]</f>
        <v>404799.99193126522</v>
      </c>
    </row>
    <row r="990" spans="1:7">
      <c r="A990" s="4">
        <v>43440</v>
      </c>
      <c r="B990">
        <v>-1.4801</v>
      </c>
      <c r="C990" s="6">
        <f>AZ[[#This Row],[Variaz]]/100</f>
        <v>-1.4801E-2</v>
      </c>
      <c r="D990" s="10">
        <f>AUM[[#This Row],[ Etica Azionario ]]</f>
        <v>326787954.56</v>
      </c>
      <c r="E990" s="10">
        <f>D989*AZ[[#This Row],[Variazione percentuale]]</f>
        <v>-4900737.4442961998</v>
      </c>
      <c r="F990" s="11">
        <f>AZ[[#This Row],[AUM]]-D989</f>
        <v>-4320581.6399999857</v>
      </c>
      <c r="G990" s="11">
        <f>AZ[[#This Row],[∆ AUM]]-AZ[[#This Row],[effetto mercato]]</f>
        <v>580155.80429621413</v>
      </c>
    </row>
    <row r="991" spans="1:7">
      <c r="A991" s="4">
        <v>43441</v>
      </c>
      <c r="B991">
        <v>-0.65410000000000001</v>
      </c>
      <c r="C991" s="6">
        <f>AZ[[#This Row],[Variaz]]/100</f>
        <v>-6.5409999999999999E-3</v>
      </c>
      <c r="D991" s="10">
        <f>AUM[[#This Row],[ Etica Azionario ]]</f>
        <v>325013856.52999997</v>
      </c>
      <c r="E991" s="10">
        <f>D990*AZ[[#This Row],[Variazione percentuale]]</f>
        <v>-2137520.0107769598</v>
      </c>
      <c r="F991" s="11">
        <f>AZ[[#This Row],[AUM]]-D990</f>
        <v>-1774098.030000031</v>
      </c>
      <c r="G991" s="11">
        <f>AZ[[#This Row],[∆ AUM]]-AZ[[#This Row],[effetto mercato]]</f>
        <v>363421.98077692883</v>
      </c>
    </row>
    <row r="992" spans="1:7">
      <c r="A992" s="4">
        <v>43444</v>
      </c>
      <c r="B992">
        <v>-0.87439999999999996</v>
      </c>
      <c r="C992" s="6">
        <f>AZ[[#This Row],[Variaz]]/100</f>
        <v>-8.744E-3</v>
      </c>
      <c r="D992" s="10">
        <f>AUM[[#This Row],[ Etica Azionario ]]</f>
        <v>322299497.42000002</v>
      </c>
      <c r="E992" s="10">
        <f>D991*AZ[[#This Row],[Variazione percentuale]]</f>
        <v>-2841921.1614983198</v>
      </c>
      <c r="F992" s="11">
        <f>AZ[[#This Row],[AUM]]-D991</f>
        <v>-2714359.1099999547</v>
      </c>
      <c r="G992" s="11">
        <f>AZ[[#This Row],[∆ AUM]]-AZ[[#This Row],[effetto mercato]]</f>
        <v>127562.05149836512</v>
      </c>
    </row>
    <row r="993" spans="1:7">
      <c r="A993" s="4">
        <v>43445</v>
      </c>
      <c r="B993">
        <v>0.62270000000000003</v>
      </c>
      <c r="C993" s="6">
        <f>AZ[[#This Row],[Variaz]]/100</f>
        <v>6.2269999999999999E-3</v>
      </c>
      <c r="D993" s="10">
        <f>AUM[[#This Row],[ Etica Azionario ]]</f>
        <v>324435411.13999999</v>
      </c>
      <c r="E993" s="10">
        <f>D992*AZ[[#This Row],[Variazione percentuale]]</f>
        <v>2006958.9704343402</v>
      </c>
      <c r="F993" s="11">
        <f>AZ[[#This Row],[AUM]]-D992</f>
        <v>2135913.719999969</v>
      </c>
      <c r="G993" s="11">
        <f>AZ[[#This Row],[∆ AUM]]-AZ[[#This Row],[effetto mercato]]</f>
        <v>128954.74956562882</v>
      </c>
    </row>
    <row r="994" spans="1:7">
      <c r="A994" s="4">
        <v>43446</v>
      </c>
      <c r="B994">
        <v>1.0829</v>
      </c>
      <c r="C994" s="6">
        <f>AZ[[#This Row],[Variaz]]/100</f>
        <v>1.0829E-2</v>
      </c>
      <c r="D994" s="10">
        <f>AUM[[#This Row],[ Etica Azionario ]]</f>
        <v>328033382.14999998</v>
      </c>
      <c r="E994" s="10">
        <f>D993*AZ[[#This Row],[Variazione percentuale]]</f>
        <v>3513311.06723506</v>
      </c>
      <c r="F994" s="11">
        <f>AZ[[#This Row],[AUM]]-D993</f>
        <v>3597971.0099999905</v>
      </c>
      <c r="G994" s="11">
        <f>AZ[[#This Row],[∆ AUM]]-AZ[[#This Row],[effetto mercato]]</f>
        <v>84659.942764930427</v>
      </c>
    </row>
    <row r="995" spans="1:7">
      <c r="A995" s="4">
        <v>43447</v>
      </c>
      <c r="B995">
        <v>-3.0599999999999999E-2</v>
      </c>
      <c r="C995" s="6">
        <f>AZ[[#This Row],[Variaz]]/100</f>
        <v>-3.0600000000000001E-4</v>
      </c>
      <c r="D995" s="10">
        <f>AUM[[#This Row],[ Etica Azionario ]]</f>
        <v>328053390.04000002</v>
      </c>
      <c r="E995" s="10">
        <f>D994*AZ[[#This Row],[Variazione percentuale]]</f>
        <v>-100378.21493789999</v>
      </c>
      <c r="F995" s="11">
        <f>AZ[[#This Row],[AUM]]-D994</f>
        <v>20007.8900000453</v>
      </c>
      <c r="G995" s="11">
        <f>AZ[[#This Row],[∆ AUM]]-AZ[[#This Row],[effetto mercato]]</f>
        <v>120386.10493794529</v>
      </c>
    </row>
    <row r="996" spans="1:7">
      <c r="A996" s="4">
        <v>43448</v>
      </c>
      <c r="B996">
        <v>-0.9083</v>
      </c>
      <c r="C996" s="6">
        <f>AZ[[#This Row],[Variaz]]/100</f>
        <v>-9.0830000000000008E-3</v>
      </c>
      <c r="D996" s="10">
        <f>AUM[[#This Row],[ Etica Azionario ]]</f>
        <v>325306787.94999999</v>
      </c>
      <c r="E996" s="10">
        <f>D995*AZ[[#This Row],[Variazione percentuale]]</f>
        <v>-2979708.9417333202</v>
      </c>
      <c r="F996" s="11">
        <f>AZ[[#This Row],[AUM]]-D995</f>
        <v>-2746602.0900000334</v>
      </c>
      <c r="G996" s="11">
        <f>AZ[[#This Row],[∆ AUM]]-AZ[[#This Row],[effetto mercato]]</f>
        <v>233106.85173328687</v>
      </c>
    </row>
    <row r="997" spans="1:7">
      <c r="A997" s="4">
        <v>43451</v>
      </c>
      <c r="B997">
        <v>-1.1638999999999999</v>
      </c>
      <c r="C997" s="6">
        <f>AZ[[#This Row],[Variaz]]/100</f>
        <v>-1.1639E-2</v>
      </c>
      <c r="D997" s="10">
        <f>AUM[[#This Row],[ Etica Azionario ]]</f>
        <v>322192102.03999996</v>
      </c>
      <c r="E997" s="10">
        <f>D996*AZ[[#This Row],[Variazione percentuale]]</f>
        <v>-3786245.70495005</v>
      </c>
      <c r="F997" s="11">
        <f>AZ[[#This Row],[AUM]]-D996</f>
        <v>-3114685.9100000262</v>
      </c>
      <c r="G997" s="11">
        <f>AZ[[#This Row],[∆ AUM]]-AZ[[#This Row],[effetto mercato]]</f>
        <v>671559.79495002376</v>
      </c>
    </row>
    <row r="998" spans="1:7">
      <c r="A998" s="4">
        <v>43452</v>
      </c>
      <c r="B998">
        <v>-0.57320000000000004</v>
      </c>
      <c r="C998" s="6">
        <f>AZ[[#This Row],[Variaz]]/100</f>
        <v>-5.7320000000000001E-3</v>
      </c>
      <c r="D998" s="10">
        <f>AUM[[#This Row],[ Etica Azionario ]]</f>
        <v>320520230.37</v>
      </c>
      <c r="E998" s="10">
        <f>D997*AZ[[#This Row],[Variazione percentuale]]</f>
        <v>-1846805.1288932797</v>
      </c>
      <c r="F998" s="11">
        <f>AZ[[#This Row],[AUM]]-D997</f>
        <v>-1671871.6699999571</v>
      </c>
      <c r="G998" s="11">
        <f>AZ[[#This Row],[∆ AUM]]-AZ[[#This Row],[effetto mercato]]</f>
        <v>174933.45889332262</v>
      </c>
    </row>
    <row r="999" spans="1:7">
      <c r="A999" s="4">
        <v>43453</v>
      </c>
      <c r="B999">
        <v>-0.22009999999999999</v>
      </c>
      <c r="C999" s="6">
        <f>AZ[[#This Row],[Variaz]]/100</f>
        <v>-2.2009999999999998E-3</v>
      </c>
      <c r="D999" s="10">
        <f>AUM[[#This Row],[ Etica Azionario ]]</f>
        <v>319952468.98000002</v>
      </c>
      <c r="E999" s="10">
        <f>D998*AZ[[#This Row],[Variazione percentuale]]</f>
        <v>-705465.02704436996</v>
      </c>
      <c r="F999" s="11">
        <f>AZ[[#This Row],[AUM]]-D998</f>
        <v>-567761.38999998569</v>
      </c>
      <c r="G999" s="11">
        <f>AZ[[#This Row],[∆ AUM]]-AZ[[#This Row],[effetto mercato]]</f>
        <v>137703.63704438426</v>
      </c>
    </row>
    <row r="1000" spans="1:7">
      <c r="A1000" s="4">
        <v>43454</v>
      </c>
      <c r="B1000">
        <v>-1.4391</v>
      </c>
      <c r="C1000" s="6">
        <f>AZ[[#This Row],[Variaz]]/100</f>
        <v>-1.4391000000000001E-2</v>
      </c>
      <c r="D1000" s="10">
        <f>AUM[[#This Row],[ Etica Azionario ]]</f>
        <v>315734971.91000003</v>
      </c>
      <c r="E1000" s="10">
        <f>D999*AZ[[#This Row],[Variazione percentuale]]</f>
        <v>-4604435.9810911808</v>
      </c>
      <c r="F1000" s="11">
        <f>AZ[[#This Row],[AUM]]-D999</f>
        <v>-4217497.0699999928</v>
      </c>
      <c r="G1000" s="11">
        <f>AZ[[#This Row],[∆ AUM]]-AZ[[#This Row],[effetto mercato]]</f>
        <v>386938.91109118797</v>
      </c>
    </row>
    <row r="1001" spans="1:7">
      <c r="A1001" s="4">
        <v>43455</v>
      </c>
      <c r="B1001">
        <v>-0.92720000000000002</v>
      </c>
      <c r="C1001" s="6">
        <f>AZ[[#This Row],[Variaz]]/100</f>
        <v>-9.2720000000000007E-3</v>
      </c>
      <c r="D1001" s="10">
        <f>AUM[[#This Row],[ Etica Azionario ]]</f>
        <v>312911998.63999999</v>
      </c>
      <c r="E1001" s="10">
        <f>D1000*AZ[[#This Row],[Variazione percentuale]]</f>
        <v>-2927494.6595495204</v>
      </c>
      <c r="F1001" s="11">
        <f>AZ[[#This Row],[AUM]]-D1000</f>
        <v>-2822973.2700000405</v>
      </c>
      <c r="G1001" s="11">
        <f>AZ[[#This Row],[∆ AUM]]-AZ[[#This Row],[effetto mercato]]</f>
        <v>104521.38954947982</v>
      </c>
    </row>
    <row r="1002" spans="1:7">
      <c r="A1002" s="4">
        <v>43461</v>
      </c>
      <c r="B1002">
        <v>9.6799999999999997E-2</v>
      </c>
      <c r="C1002" s="6">
        <f>AZ[[#This Row],[Variaz]]/100</f>
        <v>9.68E-4</v>
      </c>
      <c r="D1002" s="10">
        <f>AUM[[#This Row],[ Etica Azionario ]]</f>
        <v>313265487.63</v>
      </c>
      <c r="E1002" s="10">
        <f>D1001*AZ[[#This Row],[Variazione percentuale]]</f>
        <v>302898.81468352</v>
      </c>
      <c r="F1002" s="11">
        <f>AZ[[#This Row],[AUM]]-D1001</f>
        <v>353488.99000000954</v>
      </c>
      <c r="G1002" s="11">
        <f>AZ[[#This Row],[∆ AUM]]-AZ[[#This Row],[effetto mercato]]</f>
        <v>50590.175316489534</v>
      </c>
    </row>
    <row r="1003" spans="1:7">
      <c r="A1003" s="4">
        <v>43462</v>
      </c>
      <c r="B1003">
        <v>0.52659999999999996</v>
      </c>
      <c r="C1003" s="6">
        <f>AZ[[#This Row],[Variaz]]/100</f>
        <v>5.2659999999999998E-3</v>
      </c>
      <c r="D1003" s="10">
        <f>AUM[[#This Row],[ Etica Azionario ]]</f>
        <v>314945169.91000003</v>
      </c>
      <c r="E1003" s="10">
        <f>D1002*AZ[[#This Row],[Variazione percentuale]]</f>
        <v>1649656.05785958</v>
      </c>
      <c r="F1003" s="11">
        <f>AZ[[#This Row],[AUM]]-D1002</f>
        <v>1679682.280000031</v>
      </c>
      <c r="G1003" s="11">
        <f>AZ[[#This Row],[∆ AUM]]-AZ[[#This Row],[effetto mercato]]</f>
        <v>30026.222140450962</v>
      </c>
    </row>
    <row r="1004" spans="1:7">
      <c r="A1004" s="4">
        <v>43465</v>
      </c>
      <c r="B1004">
        <v>0.50249999999999995</v>
      </c>
      <c r="C1004" s="6">
        <f>AZ[[#This Row],[Variaz]]/100</f>
        <v>5.0249999999999991E-3</v>
      </c>
      <c r="D1004" s="10">
        <f>AUM[[#This Row],[ Etica Azionario ]]</f>
        <v>316620743.32999998</v>
      </c>
      <c r="E1004" s="10">
        <f>D1003*AZ[[#This Row],[Variazione percentuale]]</f>
        <v>1582599.4787977498</v>
      </c>
      <c r="F1004" s="11">
        <f>AZ[[#This Row],[AUM]]-D1003</f>
        <v>1675573.4199999571</v>
      </c>
      <c r="G1004" s="11">
        <f>AZ[[#This Row],[∆ AUM]]-AZ[[#This Row],[effetto mercato]]</f>
        <v>92973.941202207236</v>
      </c>
    </row>
    <row r="1005" spans="1:7">
      <c r="A1005" s="4">
        <v>43467</v>
      </c>
      <c r="B1005">
        <v>7.4499999999999997E-2</v>
      </c>
      <c r="C1005" s="6">
        <f>AZ[[#This Row],[Variaz]]/100</f>
        <v>7.45E-4</v>
      </c>
      <c r="D1005" s="10">
        <f>AUM[[#This Row],[ Etica Azionario ]]</f>
        <v>316986080.75</v>
      </c>
      <c r="E1005" s="10">
        <f>D1004*AZ[[#This Row],[Variazione percentuale]]</f>
        <v>235882.45378084999</v>
      </c>
      <c r="F1005" s="11">
        <f>AZ[[#This Row],[AUM]]-D1004</f>
        <v>365337.42000001669</v>
      </c>
      <c r="G1005" s="11">
        <f>AZ[[#This Row],[∆ AUM]]-AZ[[#This Row],[effetto mercato]]</f>
        <v>129454.9662191667</v>
      </c>
    </row>
    <row r="1006" spans="1:7">
      <c r="A1006" s="4">
        <v>43468</v>
      </c>
      <c r="B1006">
        <v>-0.92469999999999997</v>
      </c>
      <c r="C1006" s="6">
        <f>AZ[[#This Row],[Variaz]]/100</f>
        <v>-9.247E-3</v>
      </c>
      <c r="D1006" s="10">
        <f>AUM[[#This Row],[ Etica Azionario ]]</f>
        <v>312826787.98000002</v>
      </c>
      <c r="E1006" s="10">
        <f>D1005*AZ[[#This Row],[Variazione percentuale]]</f>
        <v>-2931170.2886952502</v>
      </c>
      <c r="F1006" s="11">
        <f>AZ[[#This Row],[AUM]]-D1005</f>
        <v>-4159292.7699999809</v>
      </c>
      <c r="G1006" s="11">
        <f>AZ[[#This Row],[∆ AUM]]-AZ[[#This Row],[effetto mercato]]</f>
        <v>-1228122.4813047308</v>
      </c>
    </row>
    <row r="1007" spans="1:7">
      <c r="A1007" s="4">
        <v>43469</v>
      </c>
      <c r="B1007">
        <v>1.3303</v>
      </c>
      <c r="C1007" s="6">
        <f>AZ[[#This Row],[Variaz]]/100</f>
        <v>1.3303000000000001E-2</v>
      </c>
      <c r="D1007" s="10">
        <f>AUM[[#This Row],[ Etica Azionario ]]</f>
        <v>315084788.73000002</v>
      </c>
      <c r="E1007" s="10">
        <f>D1006*AZ[[#This Row],[Variazione percentuale]]</f>
        <v>4161534.7604979402</v>
      </c>
      <c r="F1007" s="11">
        <f>AZ[[#This Row],[AUM]]-D1006</f>
        <v>2258000.75</v>
      </c>
      <c r="G1007" s="11">
        <f>AZ[[#This Row],[∆ AUM]]-AZ[[#This Row],[effetto mercato]]</f>
        <v>-1903534.0104979402</v>
      </c>
    </row>
    <row r="1008" spans="1:7">
      <c r="A1008" s="4">
        <v>43472</v>
      </c>
      <c r="B1008">
        <v>0.66700000000000004</v>
      </c>
      <c r="C1008" s="6">
        <f>AZ[[#This Row],[Variaz]]/100</f>
        <v>6.6700000000000006E-3</v>
      </c>
      <c r="D1008" s="10">
        <f>AUM[[#This Row],[ Etica Azionario ]]</f>
        <v>317441143.94</v>
      </c>
      <c r="E1008" s="10">
        <f>D1007*AZ[[#This Row],[Variazione percentuale]]</f>
        <v>2101615.5408291002</v>
      </c>
      <c r="F1008" s="11">
        <f>AZ[[#This Row],[AUM]]-D1007</f>
        <v>2356355.2099999785</v>
      </c>
      <c r="G1008" s="11">
        <f>AZ[[#This Row],[∆ AUM]]-AZ[[#This Row],[effetto mercato]]</f>
        <v>254739.66917087836</v>
      </c>
    </row>
    <row r="1009" spans="1:7">
      <c r="A1009" s="4">
        <v>43473</v>
      </c>
      <c r="B1009">
        <v>0.92549999999999999</v>
      </c>
      <c r="C1009" s="6">
        <f>AZ[[#This Row],[Variaz]]/100</f>
        <v>9.2549999999999993E-3</v>
      </c>
      <c r="D1009" s="10">
        <f>AUM[[#This Row],[ Etica Azionario ]]</f>
        <v>320791214.47000003</v>
      </c>
      <c r="E1009" s="10">
        <f>D1008*AZ[[#This Row],[Variazione percentuale]]</f>
        <v>2937917.7871646998</v>
      </c>
      <c r="F1009" s="11">
        <f>AZ[[#This Row],[AUM]]-D1008</f>
        <v>3350070.530000031</v>
      </c>
      <c r="G1009" s="11">
        <f>AZ[[#This Row],[∆ AUM]]-AZ[[#This Row],[effetto mercato]]</f>
        <v>412152.74283533124</v>
      </c>
    </row>
    <row r="1010" spans="1:7">
      <c r="A1010" s="4">
        <v>43474</v>
      </c>
      <c r="B1010">
        <v>0.39600000000000002</v>
      </c>
      <c r="C1010" s="6">
        <f>AZ[[#This Row],[Variaz]]/100</f>
        <v>3.96E-3</v>
      </c>
      <c r="D1010" s="10">
        <f>AUM[[#This Row],[ Etica Azionario ]]</f>
        <v>322136501.97000003</v>
      </c>
      <c r="E1010" s="10">
        <f>D1009*AZ[[#This Row],[Variazione percentuale]]</f>
        <v>1270333.2093012</v>
      </c>
      <c r="F1010" s="11">
        <f>AZ[[#This Row],[AUM]]-D1009</f>
        <v>1345287.5</v>
      </c>
      <c r="G1010" s="11">
        <f>AZ[[#This Row],[∆ AUM]]-AZ[[#This Row],[effetto mercato]]</f>
        <v>74954.290698800003</v>
      </c>
    </row>
    <row r="1011" spans="1:7">
      <c r="A1011" s="4">
        <v>43475</v>
      </c>
      <c r="B1011">
        <v>6.2300000000000001E-2</v>
      </c>
      <c r="C1011" s="6">
        <f>AZ[[#This Row],[Variaz]]/100</f>
        <v>6.2299999999999996E-4</v>
      </c>
      <c r="D1011" s="10">
        <f>AUM[[#This Row],[ Etica Azionario ]]</f>
        <v>322535266.60000002</v>
      </c>
      <c r="E1011" s="10">
        <f>D1010*AZ[[#This Row],[Variazione percentuale]]</f>
        <v>200691.04072731</v>
      </c>
      <c r="F1011" s="11">
        <f>AZ[[#This Row],[AUM]]-D1010</f>
        <v>398764.62999999523</v>
      </c>
      <c r="G1011" s="11">
        <f>AZ[[#This Row],[∆ AUM]]-AZ[[#This Row],[effetto mercato]]</f>
        <v>198073.58927268523</v>
      </c>
    </row>
    <row r="1012" spans="1:7">
      <c r="A1012" s="4">
        <v>43476</v>
      </c>
      <c r="B1012">
        <v>0.38379999999999997</v>
      </c>
      <c r="C1012" s="6">
        <f>AZ[[#This Row],[Variaz]]/100</f>
        <v>3.8379999999999998E-3</v>
      </c>
      <c r="D1012" s="10">
        <f>AUM[[#This Row],[ Etica Azionario ]]</f>
        <v>323820630.28000003</v>
      </c>
      <c r="E1012" s="10">
        <f>D1011*AZ[[#This Row],[Variazione percentuale]]</f>
        <v>1237890.3532108001</v>
      </c>
      <c r="F1012" s="11">
        <f>AZ[[#This Row],[AUM]]-D1011</f>
        <v>1285363.6800000072</v>
      </c>
      <c r="G1012" s="11">
        <f>AZ[[#This Row],[∆ AUM]]-AZ[[#This Row],[effetto mercato]]</f>
        <v>47473.326789207058</v>
      </c>
    </row>
    <row r="1013" spans="1:7">
      <c r="A1013" s="4">
        <v>43479</v>
      </c>
      <c r="B1013">
        <v>-0.34100000000000003</v>
      </c>
      <c r="C1013" s="6">
        <f>AZ[[#This Row],[Variaz]]/100</f>
        <v>-3.4100000000000003E-3</v>
      </c>
      <c r="D1013" s="10">
        <f>AUM[[#This Row],[ Etica Azionario ]]</f>
        <v>322962469.88</v>
      </c>
      <c r="E1013" s="10">
        <f>D1012*AZ[[#This Row],[Variazione percentuale]]</f>
        <v>-1104228.3492548002</v>
      </c>
      <c r="F1013" s="11">
        <f>AZ[[#This Row],[AUM]]-D1012</f>
        <v>-858160.40000003576</v>
      </c>
      <c r="G1013" s="11">
        <f>AZ[[#This Row],[∆ AUM]]-AZ[[#This Row],[effetto mercato]]</f>
        <v>246067.94925476448</v>
      </c>
    </row>
    <row r="1014" spans="1:7">
      <c r="A1014" s="4">
        <v>43480</v>
      </c>
      <c r="B1014">
        <v>0.59099999999999997</v>
      </c>
      <c r="C1014" s="6">
        <f>AZ[[#This Row],[Variaz]]/100</f>
        <v>5.9099999999999995E-3</v>
      </c>
      <c r="D1014" s="10">
        <f>AUM[[#This Row],[ Etica Azionario ]]</f>
        <v>325022945.90999997</v>
      </c>
      <c r="E1014" s="10">
        <f>D1013*AZ[[#This Row],[Variazione percentuale]]</f>
        <v>1908708.1969907999</v>
      </c>
      <c r="F1014" s="11">
        <f>AZ[[#This Row],[AUM]]-D1013</f>
        <v>2060476.0299999714</v>
      </c>
      <c r="G1014" s="11">
        <f>AZ[[#This Row],[∆ AUM]]-AZ[[#This Row],[effetto mercato]]</f>
        <v>151767.83300917153</v>
      </c>
    </row>
    <row r="1015" spans="1:7">
      <c r="A1015" s="4">
        <v>43481</v>
      </c>
      <c r="B1015">
        <v>0.26800000000000002</v>
      </c>
      <c r="C1015" s="6">
        <f>AZ[[#This Row],[Variaz]]/100</f>
        <v>2.6800000000000001E-3</v>
      </c>
      <c r="D1015" s="10">
        <f>AUM[[#This Row],[ Etica Azionario ]]</f>
        <v>326036977.33999997</v>
      </c>
      <c r="E1015" s="10">
        <f>D1014*AZ[[#This Row],[Variazione percentuale]]</f>
        <v>871061.49503879994</v>
      </c>
      <c r="F1015" s="11">
        <f>AZ[[#This Row],[AUM]]-D1014</f>
        <v>1014031.4300000072</v>
      </c>
      <c r="G1015" s="11">
        <f>AZ[[#This Row],[∆ AUM]]-AZ[[#This Row],[effetto mercato]]</f>
        <v>142969.93496120721</v>
      </c>
    </row>
    <row r="1016" spans="1:7">
      <c r="A1016" s="4">
        <v>43482</v>
      </c>
      <c r="B1016">
        <v>0.31869999999999998</v>
      </c>
      <c r="C1016" s="6">
        <f>AZ[[#This Row],[Variaz]]/100</f>
        <v>3.1869999999999997E-3</v>
      </c>
      <c r="D1016" s="10">
        <f>AUM[[#This Row],[ Etica Azionario ]]</f>
        <v>327372166.31999999</v>
      </c>
      <c r="E1016" s="10">
        <f>D1015*AZ[[#This Row],[Variazione percentuale]]</f>
        <v>1039079.8467825798</v>
      </c>
      <c r="F1016" s="11">
        <f>AZ[[#This Row],[AUM]]-D1015</f>
        <v>1335188.9800000191</v>
      </c>
      <c r="G1016" s="11">
        <f>AZ[[#This Row],[∆ AUM]]-AZ[[#This Row],[effetto mercato]]</f>
        <v>296109.13321743929</v>
      </c>
    </row>
    <row r="1017" spans="1:7">
      <c r="A1017" s="4">
        <v>43483</v>
      </c>
      <c r="B1017">
        <v>1.2195</v>
      </c>
      <c r="C1017" s="6">
        <f>AZ[[#This Row],[Variaz]]/100</f>
        <v>1.2195000000000001E-2</v>
      </c>
      <c r="D1017" s="10">
        <f>AUM[[#This Row],[ Etica Azionario ]]</f>
        <v>331395790.12</v>
      </c>
      <c r="E1017" s="10">
        <f>D1016*AZ[[#This Row],[Variazione percentuale]]</f>
        <v>3992303.5682724002</v>
      </c>
      <c r="F1017" s="11">
        <f>AZ[[#This Row],[AUM]]-D1016</f>
        <v>4023623.8000000119</v>
      </c>
      <c r="G1017" s="11">
        <f>AZ[[#This Row],[∆ AUM]]-AZ[[#This Row],[effetto mercato]]</f>
        <v>31320.231727611739</v>
      </c>
    </row>
    <row r="1018" spans="1:7">
      <c r="A1018" s="4">
        <v>43486</v>
      </c>
      <c r="B1018">
        <v>-0.1012</v>
      </c>
      <c r="C1018" s="6">
        <f>AZ[[#This Row],[Variaz]]/100</f>
        <v>-1.0119999999999999E-3</v>
      </c>
      <c r="D1018" s="10">
        <f>AUM[[#This Row],[ Etica Azionario ]]</f>
        <v>331134826.79000002</v>
      </c>
      <c r="E1018" s="10">
        <f>D1017*AZ[[#This Row],[Variazione percentuale]]</f>
        <v>-335372.53960143996</v>
      </c>
      <c r="F1018" s="11">
        <f>AZ[[#This Row],[AUM]]-D1017</f>
        <v>-260963.32999998331</v>
      </c>
      <c r="G1018" s="11">
        <f>AZ[[#This Row],[∆ AUM]]-AZ[[#This Row],[effetto mercato]]</f>
        <v>74409.209601456649</v>
      </c>
    </row>
    <row r="1019" spans="1:7">
      <c r="A1019" s="4">
        <v>43487</v>
      </c>
      <c r="B1019">
        <v>-0.55740000000000001</v>
      </c>
      <c r="C1019" s="6">
        <f>AZ[[#This Row],[Variaz]]/100</f>
        <v>-5.574E-3</v>
      </c>
      <c r="D1019" s="10">
        <f>AUM[[#This Row],[ Etica Azionario ]]</f>
        <v>329501187.80000001</v>
      </c>
      <c r="E1019" s="10">
        <f>D1018*AZ[[#This Row],[Variazione percentuale]]</f>
        <v>-1845745.5245274601</v>
      </c>
      <c r="F1019" s="11">
        <f>AZ[[#This Row],[AUM]]-D1018</f>
        <v>-1633638.9900000095</v>
      </c>
      <c r="G1019" s="11">
        <f>AZ[[#This Row],[∆ AUM]]-AZ[[#This Row],[effetto mercato]]</f>
        <v>212106.53452745057</v>
      </c>
    </row>
    <row r="1020" spans="1:7">
      <c r="A1020" s="4">
        <v>43488</v>
      </c>
      <c r="B1020">
        <v>-0.20380000000000001</v>
      </c>
      <c r="C1020" s="6">
        <f>AZ[[#This Row],[Variaz]]/100</f>
        <v>-2.0379999999999999E-3</v>
      </c>
      <c r="D1020" s="10">
        <f>AUM[[#This Row],[ Etica Azionario ]]</f>
        <v>327754207.85000002</v>
      </c>
      <c r="E1020" s="10">
        <f>D1019*AZ[[#This Row],[Variazione percentuale]]</f>
        <v>-671523.42073639994</v>
      </c>
      <c r="F1020" s="11">
        <f>AZ[[#This Row],[AUM]]-D1019</f>
        <v>-1746979.9499999881</v>
      </c>
      <c r="G1020" s="11">
        <f>AZ[[#This Row],[∆ AUM]]-AZ[[#This Row],[effetto mercato]]</f>
        <v>-1075456.5292635881</v>
      </c>
    </row>
    <row r="1021" spans="1:7">
      <c r="A1021" s="4">
        <v>43489</v>
      </c>
      <c r="B1021">
        <v>0.20419999999999999</v>
      </c>
      <c r="C1021" s="6">
        <f>AZ[[#This Row],[Variaz]]/100</f>
        <v>2.042E-3</v>
      </c>
      <c r="D1021" s="10">
        <f>AUM[[#This Row],[ Etica Azionario ]]</f>
        <v>328317308.59000003</v>
      </c>
      <c r="E1021" s="10">
        <f>D1020*AZ[[#This Row],[Variazione percentuale]]</f>
        <v>669274.09242970007</v>
      </c>
      <c r="F1021" s="11">
        <f>AZ[[#This Row],[AUM]]-D1020</f>
        <v>563100.74000000954</v>
      </c>
      <c r="G1021" s="11">
        <f>AZ[[#This Row],[∆ AUM]]-AZ[[#This Row],[effetto mercato]]</f>
        <v>-106173.35242969054</v>
      </c>
    </row>
    <row r="1022" spans="1:7">
      <c r="A1022" s="4">
        <v>43490</v>
      </c>
      <c r="B1022">
        <v>0.3261</v>
      </c>
      <c r="C1022" s="6">
        <f>AZ[[#This Row],[Variaz]]/100</f>
        <v>3.261E-3</v>
      </c>
      <c r="D1022" s="10">
        <f>AUM[[#This Row],[ Etica Azionario ]]</f>
        <v>329316145.26999998</v>
      </c>
      <c r="E1022" s="10">
        <f>D1021*AZ[[#This Row],[Variazione percentuale]]</f>
        <v>1070642.7433119901</v>
      </c>
      <c r="F1022" s="11">
        <f>AZ[[#This Row],[AUM]]-D1021</f>
        <v>998836.67999994755</v>
      </c>
      <c r="G1022" s="11">
        <f>AZ[[#This Row],[∆ AUM]]-AZ[[#This Row],[effetto mercato]]</f>
        <v>-71806.063312042505</v>
      </c>
    </row>
    <row r="1023" spans="1:7">
      <c r="A1023" s="4">
        <v>43493</v>
      </c>
      <c r="B1023">
        <v>-0.71109999999999995</v>
      </c>
      <c r="C1023" s="6">
        <f>AZ[[#This Row],[Variaz]]/100</f>
        <v>-7.1109999999999993E-3</v>
      </c>
      <c r="D1023" s="10">
        <f>AUM[[#This Row],[ Etica Azionario ]]</f>
        <v>326978023.91000003</v>
      </c>
      <c r="E1023" s="10">
        <f>D1022*AZ[[#This Row],[Variazione percentuale]]</f>
        <v>-2341767.1090149698</v>
      </c>
      <c r="F1023" s="11">
        <f>AZ[[#This Row],[AUM]]-D1022</f>
        <v>-2338121.3599999547</v>
      </c>
      <c r="G1023" s="11">
        <f>AZ[[#This Row],[∆ AUM]]-AZ[[#This Row],[effetto mercato]]</f>
        <v>3645.7490150150843</v>
      </c>
    </row>
    <row r="1024" spans="1:7">
      <c r="A1024" s="4">
        <v>43494</v>
      </c>
      <c r="B1024">
        <v>0.39900000000000002</v>
      </c>
      <c r="C1024" s="6">
        <f>AZ[[#This Row],[Variaz]]/100</f>
        <v>3.9900000000000005E-3</v>
      </c>
      <c r="D1024" s="10">
        <f>AUM[[#This Row],[ Etica Azionario ]]</f>
        <v>328640614.24000001</v>
      </c>
      <c r="E1024" s="10">
        <f>D1023*AZ[[#This Row],[Variazione percentuale]]</f>
        <v>1304642.3154009003</v>
      </c>
      <c r="F1024" s="11">
        <f>AZ[[#This Row],[AUM]]-D1023</f>
        <v>1662590.3299999833</v>
      </c>
      <c r="G1024" s="11">
        <f>AZ[[#This Row],[∆ AUM]]-AZ[[#This Row],[effetto mercato]]</f>
        <v>357948.01459908299</v>
      </c>
    </row>
    <row r="1025" spans="1:7">
      <c r="A1025" s="4">
        <v>43495</v>
      </c>
      <c r="B1025">
        <v>0.24460000000000001</v>
      </c>
      <c r="C1025" s="6">
        <f>AZ[[#This Row],[Variaz]]/100</f>
        <v>2.4460000000000003E-3</v>
      </c>
      <c r="D1025" s="10">
        <f>AUM[[#This Row],[ Etica Azionario ]]</f>
        <v>329426949.41000003</v>
      </c>
      <c r="E1025" s="10">
        <f>D1024*AZ[[#This Row],[Variazione percentuale]]</f>
        <v>803854.94243104011</v>
      </c>
      <c r="F1025" s="11">
        <f>AZ[[#This Row],[AUM]]-D1024</f>
        <v>786335.17000001669</v>
      </c>
      <c r="G1025" s="11">
        <f>AZ[[#This Row],[∆ AUM]]-AZ[[#This Row],[effetto mercato]]</f>
        <v>-17519.772431023419</v>
      </c>
    </row>
    <row r="1026" spans="1:7">
      <c r="A1026" s="4">
        <v>43496</v>
      </c>
      <c r="B1026">
        <v>0.27450000000000002</v>
      </c>
      <c r="C1026" s="6">
        <f>AZ[[#This Row],[Variaz]]/100</f>
        <v>2.745E-3</v>
      </c>
      <c r="D1026" s="10">
        <f>AUM[[#This Row],[ Etica Azionario ]]</f>
        <v>330519343.30000001</v>
      </c>
      <c r="E1026" s="10">
        <f>D1025*AZ[[#This Row],[Variazione percentuale]]</f>
        <v>904276.97613045014</v>
      </c>
      <c r="F1026" s="11">
        <f>AZ[[#This Row],[AUM]]-D1025</f>
        <v>1092393.8899999857</v>
      </c>
      <c r="G1026" s="11">
        <f>AZ[[#This Row],[∆ AUM]]-AZ[[#This Row],[effetto mercato]]</f>
        <v>188116.91386953555</v>
      </c>
    </row>
    <row r="1027" spans="1:7">
      <c r="A1027" s="4">
        <v>43497</v>
      </c>
      <c r="B1027">
        <v>0.20280000000000001</v>
      </c>
      <c r="C1027" s="6">
        <f>AZ[[#This Row],[Variaz]]/100</f>
        <v>2.0280000000000003E-3</v>
      </c>
      <c r="D1027" s="10">
        <f>AUM[[#This Row],[ Etica Azionario ]]</f>
        <v>331354992.20000005</v>
      </c>
      <c r="E1027" s="10">
        <f>D1026*AZ[[#This Row],[Variazione percentuale]]</f>
        <v>670293.22821240011</v>
      </c>
      <c r="F1027" s="11">
        <f>AZ[[#This Row],[AUM]]-D1026</f>
        <v>835648.90000003576</v>
      </c>
      <c r="G1027" s="11">
        <f>AZ[[#This Row],[∆ AUM]]-AZ[[#This Row],[effetto mercato]]</f>
        <v>165355.67178763566</v>
      </c>
    </row>
    <row r="1028" spans="1:7">
      <c r="A1028" s="4">
        <v>43500</v>
      </c>
      <c r="B1028">
        <v>0.19220000000000001</v>
      </c>
      <c r="C1028" s="6">
        <f>AZ[[#This Row],[Variaz]]/100</f>
        <v>1.9220000000000001E-3</v>
      </c>
      <c r="D1028" s="10">
        <f>AUM[[#This Row],[ Etica Azionario ]]</f>
        <v>332137866.19999999</v>
      </c>
      <c r="E1028" s="10">
        <f>D1027*AZ[[#This Row],[Variazione percentuale]]</f>
        <v>636864.29500840011</v>
      </c>
      <c r="F1028" s="11">
        <f>AZ[[#This Row],[AUM]]-D1027</f>
        <v>782873.9999999404</v>
      </c>
      <c r="G1028" s="11">
        <f>AZ[[#This Row],[∆ AUM]]-AZ[[#This Row],[effetto mercato]]</f>
        <v>146009.70499154029</v>
      </c>
    </row>
    <row r="1029" spans="1:7">
      <c r="A1029" s="4">
        <v>43501</v>
      </c>
      <c r="B1029">
        <v>0.73719999999999997</v>
      </c>
      <c r="C1029" s="6">
        <f>AZ[[#This Row],[Variaz]]/100</f>
        <v>7.3720000000000001E-3</v>
      </c>
      <c r="D1029" s="10">
        <f>AUM[[#This Row],[ Etica Azionario ]]</f>
        <v>335367374.18000001</v>
      </c>
      <c r="E1029" s="10">
        <f>D1028*AZ[[#This Row],[Variazione percentuale]]</f>
        <v>2448520.3496264</v>
      </c>
      <c r="F1029" s="11">
        <f>AZ[[#This Row],[AUM]]-D1028</f>
        <v>3229507.9800000191</v>
      </c>
      <c r="G1029" s="11">
        <f>AZ[[#This Row],[∆ AUM]]-AZ[[#This Row],[effetto mercato]]</f>
        <v>780987.63037361903</v>
      </c>
    </row>
    <row r="1030" spans="1:7">
      <c r="A1030" s="4">
        <v>43502</v>
      </c>
      <c r="B1030">
        <v>0.1905</v>
      </c>
      <c r="C1030" s="6">
        <f>AZ[[#This Row],[Variaz]]/100</f>
        <v>1.905E-3</v>
      </c>
      <c r="D1030" s="10">
        <f>AUM[[#This Row],[ Etica Azionario ]]</f>
        <v>336338678.36000001</v>
      </c>
      <c r="E1030" s="10">
        <f>D1029*AZ[[#This Row],[Variazione percentuale]]</f>
        <v>638874.84781289997</v>
      </c>
      <c r="F1030" s="11">
        <f>AZ[[#This Row],[AUM]]-D1029</f>
        <v>971304.18000000715</v>
      </c>
      <c r="G1030" s="11">
        <f>AZ[[#This Row],[∆ AUM]]-AZ[[#This Row],[effetto mercato]]</f>
        <v>332429.33218710718</v>
      </c>
    </row>
    <row r="1031" spans="1:7">
      <c r="A1031" s="4">
        <v>43503</v>
      </c>
      <c r="B1031">
        <v>-1.4407000000000001</v>
      </c>
      <c r="C1031" s="6">
        <f>AZ[[#This Row],[Variaz]]/100</f>
        <v>-1.4407000000000001E-2</v>
      </c>
      <c r="D1031" s="10">
        <f>AUM[[#This Row],[ Etica Azionario ]]</f>
        <v>332093521.70000005</v>
      </c>
      <c r="E1031" s="10">
        <f>D1030*AZ[[#This Row],[Variazione percentuale]]</f>
        <v>-4845631.3391325204</v>
      </c>
      <c r="F1031" s="11">
        <f>AZ[[#This Row],[AUM]]-D1030</f>
        <v>-4245156.6599999666</v>
      </c>
      <c r="G1031" s="11">
        <f>AZ[[#This Row],[∆ AUM]]-AZ[[#This Row],[effetto mercato]]</f>
        <v>600474.67913255375</v>
      </c>
    </row>
    <row r="1032" spans="1:7">
      <c r="A1032" s="4">
        <v>43504</v>
      </c>
      <c r="B1032">
        <v>-0.38569999999999999</v>
      </c>
      <c r="C1032" s="6">
        <f>AZ[[#This Row],[Variaz]]/100</f>
        <v>-3.8569999999999998E-3</v>
      </c>
      <c r="D1032" s="10">
        <f>AUM[[#This Row],[ Etica Azionario ]]</f>
        <v>330953620.38</v>
      </c>
      <c r="E1032" s="10">
        <f>D1031*AZ[[#This Row],[Variazione percentuale]]</f>
        <v>-1280884.7131969002</v>
      </c>
      <c r="F1032" s="11">
        <f>AZ[[#This Row],[AUM]]-D1031</f>
        <v>-1139901.3200000525</v>
      </c>
      <c r="G1032" s="11">
        <f>AZ[[#This Row],[∆ AUM]]-AZ[[#This Row],[effetto mercato]]</f>
        <v>140983.39319684776</v>
      </c>
    </row>
    <row r="1033" spans="1:7">
      <c r="A1033" s="4">
        <v>43507</v>
      </c>
      <c r="B1033">
        <v>0.68279999999999996</v>
      </c>
      <c r="C1033" s="6">
        <f>AZ[[#This Row],[Variaz]]/100</f>
        <v>6.8279999999999999E-3</v>
      </c>
      <c r="D1033" s="10">
        <f>AUM[[#This Row],[ Etica Azionario ]]</f>
        <v>333440271.55000001</v>
      </c>
      <c r="E1033" s="10">
        <f>D1032*AZ[[#This Row],[Variazione percentuale]]</f>
        <v>2259751.3199546398</v>
      </c>
      <c r="F1033" s="11">
        <f>AZ[[#This Row],[AUM]]-D1032</f>
        <v>2486651.1700000167</v>
      </c>
      <c r="G1033" s="11">
        <f>AZ[[#This Row],[∆ AUM]]-AZ[[#This Row],[effetto mercato]]</f>
        <v>226899.85004537692</v>
      </c>
    </row>
    <row r="1034" spans="1:7">
      <c r="A1034" s="4">
        <v>43508</v>
      </c>
      <c r="B1034">
        <v>0.80969999999999998</v>
      </c>
      <c r="C1034" s="6">
        <f>AZ[[#This Row],[Variaz]]/100</f>
        <v>8.097E-3</v>
      </c>
      <c r="D1034" s="10">
        <f>AUM[[#This Row],[ Etica Azionario ]]</f>
        <v>336147039.56999999</v>
      </c>
      <c r="E1034" s="10">
        <f>D1033*AZ[[#This Row],[Variazione percentuale]]</f>
        <v>2699865.8787403503</v>
      </c>
      <c r="F1034" s="11">
        <f>AZ[[#This Row],[AUM]]-D1033</f>
        <v>2706768.0199999809</v>
      </c>
      <c r="G1034" s="11">
        <f>AZ[[#This Row],[∆ AUM]]-AZ[[#This Row],[effetto mercato]]</f>
        <v>6902.1412596306764</v>
      </c>
    </row>
    <row r="1035" spans="1:7">
      <c r="A1035" s="4">
        <v>43509</v>
      </c>
      <c r="B1035">
        <v>0.66269999999999996</v>
      </c>
      <c r="C1035" s="6">
        <f>AZ[[#This Row],[Variaz]]/100</f>
        <v>6.6269999999999992E-3</v>
      </c>
      <c r="D1035" s="10">
        <f>AUM[[#This Row],[ Etica Azionario ]]</f>
        <v>337855688.06</v>
      </c>
      <c r="E1035" s="10">
        <f>D1034*AZ[[#This Row],[Variazione percentuale]]</f>
        <v>2227646.4312303895</v>
      </c>
      <c r="F1035" s="11">
        <f>AZ[[#This Row],[AUM]]-D1034</f>
        <v>1708648.4900000095</v>
      </c>
      <c r="G1035" s="11">
        <f>AZ[[#This Row],[∆ AUM]]-AZ[[#This Row],[effetto mercato]]</f>
        <v>-518997.94123037998</v>
      </c>
    </row>
    <row r="1036" spans="1:7">
      <c r="A1036" s="4">
        <v>43510</v>
      </c>
      <c r="B1036">
        <v>-2.9899999999999999E-2</v>
      </c>
      <c r="C1036" s="6">
        <f>AZ[[#This Row],[Variaz]]/100</f>
        <v>-2.99E-4</v>
      </c>
      <c r="D1036" s="10">
        <f>AUM[[#This Row],[ Etica Azionario ]]</f>
        <v>337968776.70999998</v>
      </c>
      <c r="E1036" s="10">
        <f>D1035*AZ[[#This Row],[Variazione percentuale]]</f>
        <v>-101018.85072994001</v>
      </c>
      <c r="F1036" s="11">
        <f>AZ[[#This Row],[AUM]]-D1035</f>
        <v>113088.64999997616</v>
      </c>
      <c r="G1036" s="11">
        <f>AZ[[#This Row],[∆ AUM]]-AZ[[#This Row],[effetto mercato]]</f>
        <v>214107.50072991615</v>
      </c>
    </row>
    <row r="1037" spans="1:7">
      <c r="A1037" s="4">
        <v>43511</v>
      </c>
      <c r="B1037">
        <v>0.69840000000000002</v>
      </c>
      <c r="C1037" s="6">
        <f>AZ[[#This Row],[Variaz]]/100</f>
        <v>6.9840000000000006E-3</v>
      </c>
      <c r="D1037" s="10">
        <f>AUM[[#This Row],[ Etica Azionario ]]</f>
        <v>339732844.98999995</v>
      </c>
      <c r="E1037" s="10">
        <f>D1036*AZ[[#This Row],[Variazione percentuale]]</f>
        <v>2360373.93654264</v>
      </c>
      <c r="F1037" s="11">
        <f>AZ[[#This Row],[AUM]]-D1036</f>
        <v>1764068.2799999714</v>
      </c>
      <c r="G1037" s="11">
        <f>AZ[[#This Row],[∆ AUM]]-AZ[[#This Row],[effetto mercato]]</f>
        <v>-596305.65654266858</v>
      </c>
    </row>
    <row r="1038" spans="1:7">
      <c r="A1038" s="4">
        <v>43514</v>
      </c>
      <c r="B1038">
        <v>0.18820000000000001</v>
      </c>
      <c r="C1038" s="6">
        <f>AZ[[#This Row],[Variaz]]/100</f>
        <v>1.882E-3</v>
      </c>
      <c r="D1038" s="10">
        <f>AUM[[#This Row],[ Etica Azionario ]]</f>
        <v>340538939.92000002</v>
      </c>
      <c r="E1038" s="10">
        <f>D1037*AZ[[#This Row],[Variazione percentuale]]</f>
        <v>639377.21427117987</v>
      </c>
      <c r="F1038" s="11">
        <f>AZ[[#This Row],[AUM]]-D1037</f>
        <v>806094.93000006676</v>
      </c>
      <c r="G1038" s="11">
        <f>AZ[[#This Row],[∆ AUM]]-AZ[[#This Row],[effetto mercato]]</f>
        <v>166717.71572888689</v>
      </c>
    </row>
    <row r="1039" spans="1:7">
      <c r="A1039" s="4">
        <v>43515</v>
      </c>
      <c r="B1039">
        <v>-8.8999999999999996E-2</v>
      </c>
      <c r="C1039" s="6">
        <f>AZ[[#This Row],[Variaz]]/100</f>
        <v>-8.8999999999999995E-4</v>
      </c>
      <c r="D1039" s="10">
        <f>AUM[[#This Row],[ Etica Azionario ]]</f>
        <v>340573003.19000006</v>
      </c>
      <c r="E1039" s="10">
        <f>D1038*AZ[[#This Row],[Variazione percentuale]]</f>
        <v>-303079.65652879997</v>
      </c>
      <c r="F1039" s="11">
        <f>AZ[[#This Row],[AUM]]-D1038</f>
        <v>34063.270000040531</v>
      </c>
      <c r="G1039" s="11">
        <f>AZ[[#This Row],[∆ AUM]]-AZ[[#This Row],[effetto mercato]]</f>
        <v>337142.9265288405</v>
      </c>
    </row>
    <row r="1040" spans="1:7">
      <c r="A1040" s="4">
        <v>43516</v>
      </c>
      <c r="B1040">
        <v>0.23760000000000001</v>
      </c>
      <c r="C1040" s="6">
        <f>AZ[[#This Row],[Variaz]]/100</f>
        <v>2.3760000000000001E-3</v>
      </c>
      <c r="D1040" s="10">
        <f>AUM[[#This Row],[ Etica Azionario ]]</f>
        <v>341505419.63</v>
      </c>
      <c r="E1040" s="10">
        <f>D1039*AZ[[#This Row],[Variazione percentuale]]</f>
        <v>809201.45557944011</v>
      </c>
      <c r="F1040" s="11">
        <f>AZ[[#This Row],[AUM]]-D1039</f>
        <v>932416.43999993801</v>
      </c>
      <c r="G1040" s="11">
        <f>AZ[[#This Row],[∆ AUM]]-AZ[[#This Row],[effetto mercato]]</f>
        <v>123214.9844204979</v>
      </c>
    </row>
    <row r="1041" spans="1:7">
      <c r="A1041" s="4">
        <v>43517</v>
      </c>
      <c r="B1041">
        <v>-0.2271</v>
      </c>
      <c r="C1041" s="6">
        <f>AZ[[#This Row],[Variaz]]/100</f>
        <v>-2.271E-3</v>
      </c>
      <c r="D1041" s="10">
        <f>AUM[[#This Row],[ Etica Azionario ]]</f>
        <v>341085988.28999996</v>
      </c>
      <c r="E1041" s="10">
        <f>D1040*AZ[[#This Row],[Variazione percentuale]]</f>
        <v>-775558.80797972996</v>
      </c>
      <c r="F1041" s="11">
        <f>AZ[[#This Row],[AUM]]-D1040</f>
        <v>-419431.34000003338</v>
      </c>
      <c r="G1041" s="11">
        <f>AZ[[#This Row],[∆ AUM]]-AZ[[#This Row],[effetto mercato]]</f>
        <v>356127.46797969658</v>
      </c>
    </row>
    <row r="1042" spans="1:7">
      <c r="A1042" s="4">
        <v>43518</v>
      </c>
      <c r="B1042">
        <v>0.39589999999999997</v>
      </c>
      <c r="C1042" s="6">
        <f>AZ[[#This Row],[Variaz]]/100</f>
        <v>3.9589999999999998E-3</v>
      </c>
      <c r="D1042" s="10">
        <f>AUM[[#This Row],[ Etica Azionario ]]</f>
        <v>342491837.80999994</v>
      </c>
      <c r="E1042" s="10">
        <f>D1041*AZ[[#This Row],[Variazione percentuale]]</f>
        <v>1350359.4276401098</v>
      </c>
      <c r="F1042" s="11">
        <f>AZ[[#This Row],[AUM]]-D1041</f>
        <v>1405849.5199999809</v>
      </c>
      <c r="G1042" s="11">
        <f>AZ[[#This Row],[∆ AUM]]-AZ[[#This Row],[effetto mercato]]</f>
        <v>55490.092359871138</v>
      </c>
    </row>
    <row r="1043" spans="1:7">
      <c r="A1043" s="4">
        <v>43521</v>
      </c>
      <c r="B1043">
        <v>0.12820000000000001</v>
      </c>
      <c r="C1043" s="6">
        <f>AZ[[#This Row],[Variaz]]/100</f>
        <v>1.2820000000000002E-3</v>
      </c>
      <c r="D1043" s="10">
        <f>AUM[[#This Row],[ Etica Azionario ]]</f>
        <v>343030597.72000003</v>
      </c>
      <c r="E1043" s="10">
        <f>D1042*AZ[[#This Row],[Variazione percentuale]]</f>
        <v>439074.53607241996</v>
      </c>
      <c r="F1043" s="11">
        <f>AZ[[#This Row],[AUM]]-D1042</f>
        <v>538759.91000008583</v>
      </c>
      <c r="G1043" s="11">
        <f>AZ[[#This Row],[∆ AUM]]-AZ[[#This Row],[effetto mercato]]</f>
        <v>99685.373927665874</v>
      </c>
    </row>
    <row r="1044" spans="1:7">
      <c r="A1044" s="4">
        <v>43522</v>
      </c>
      <c r="B1044">
        <v>-3.9399999999999998E-2</v>
      </c>
      <c r="C1044" s="6">
        <f>AZ[[#This Row],[Variaz]]/100</f>
        <v>-3.9399999999999998E-4</v>
      </c>
      <c r="D1044" s="10">
        <f>AUM[[#This Row],[ Etica Azionario ]]</f>
        <v>342943370.53000003</v>
      </c>
      <c r="E1044" s="10">
        <f>D1043*AZ[[#This Row],[Variazione percentuale]]</f>
        <v>-135154.05550168001</v>
      </c>
      <c r="F1044" s="11">
        <f>AZ[[#This Row],[AUM]]-D1043</f>
        <v>-87227.189999997616</v>
      </c>
      <c r="G1044" s="11">
        <f>AZ[[#This Row],[∆ AUM]]-AZ[[#This Row],[effetto mercato]]</f>
        <v>47926.86550168239</v>
      </c>
    </row>
    <row r="1045" spans="1:7">
      <c r="A1045" s="4">
        <v>43523</v>
      </c>
      <c r="B1045">
        <v>-0.3841</v>
      </c>
      <c r="C1045" s="6">
        <f>AZ[[#This Row],[Variaz]]/100</f>
        <v>-3.8409999999999998E-3</v>
      </c>
      <c r="D1045" s="10">
        <f>AUM[[#This Row],[ Etica Azionario ]]</f>
        <v>341807494.99000001</v>
      </c>
      <c r="E1045" s="10">
        <f>D1044*AZ[[#This Row],[Variazione percentuale]]</f>
        <v>-1317245.4862057301</v>
      </c>
      <c r="F1045" s="11">
        <f>AZ[[#This Row],[AUM]]-D1044</f>
        <v>-1135875.5400000215</v>
      </c>
      <c r="G1045" s="11">
        <f>AZ[[#This Row],[∆ AUM]]-AZ[[#This Row],[effetto mercato]]</f>
        <v>181369.94620570866</v>
      </c>
    </row>
    <row r="1046" spans="1:7">
      <c r="A1046" s="4">
        <v>43524</v>
      </c>
      <c r="B1046">
        <v>-0.2571</v>
      </c>
      <c r="C1046" s="6">
        <f>AZ[[#This Row],[Variaz]]/100</f>
        <v>-2.5709999999999999E-3</v>
      </c>
      <c r="D1046" s="10">
        <f>AUM[[#This Row],[ Etica Azionario ]]</f>
        <v>339595650.04000002</v>
      </c>
      <c r="E1046" s="10">
        <f>D1045*AZ[[#This Row],[Variazione percentuale]]</f>
        <v>-878787.06961928995</v>
      </c>
      <c r="F1046" s="11">
        <f>AZ[[#This Row],[AUM]]-D1045</f>
        <v>-2211844.9499999881</v>
      </c>
      <c r="G1046" s="11">
        <f>AZ[[#This Row],[∆ AUM]]-AZ[[#This Row],[effetto mercato]]</f>
        <v>-1333057.880380698</v>
      </c>
    </row>
    <row r="1047" spans="1:7">
      <c r="A1047" s="4">
        <v>43525</v>
      </c>
      <c r="B1047">
        <v>0.46589999999999998</v>
      </c>
      <c r="C1047" s="6">
        <f>AZ[[#This Row],[Variaz]]/100</f>
        <v>4.6589999999999999E-3</v>
      </c>
      <c r="D1047" s="10">
        <f>AUM[[#This Row],[ Etica Azionario ]]</f>
        <v>341065263.40999997</v>
      </c>
      <c r="E1047" s="10">
        <f>D1046*AZ[[#This Row],[Variazione percentuale]]</f>
        <v>1582176.13353636</v>
      </c>
      <c r="F1047" s="11">
        <f>AZ[[#This Row],[AUM]]-D1046</f>
        <v>1469613.3699999452</v>
      </c>
      <c r="G1047" s="11">
        <f>AZ[[#This Row],[∆ AUM]]-AZ[[#This Row],[effetto mercato]]</f>
        <v>-112562.76353641483</v>
      </c>
    </row>
    <row r="1048" spans="1:7">
      <c r="A1048" s="4">
        <v>43528</v>
      </c>
      <c r="B1048">
        <v>0.1381</v>
      </c>
      <c r="C1048" s="6">
        <f>AZ[[#This Row],[Variaz]]/100</f>
        <v>1.3810000000000001E-3</v>
      </c>
      <c r="D1048" s="10">
        <f>AUM[[#This Row],[ Etica Azionario ]]</f>
        <v>340827000.87</v>
      </c>
      <c r="E1048" s="10">
        <f>D1047*AZ[[#This Row],[Variazione percentuale]]</f>
        <v>471011.12876920996</v>
      </c>
      <c r="F1048" s="11">
        <f>AZ[[#This Row],[AUM]]-D1047</f>
        <v>-238262.53999996185</v>
      </c>
      <c r="G1048" s="11">
        <f>AZ[[#This Row],[∆ AUM]]-AZ[[#This Row],[effetto mercato]]</f>
        <v>-709273.66876917181</v>
      </c>
    </row>
    <row r="1049" spans="1:7">
      <c r="A1049" s="4">
        <v>43529</v>
      </c>
      <c r="B1049">
        <v>-0.2069</v>
      </c>
      <c r="C1049" s="6">
        <f>AZ[[#This Row],[Variaz]]/100</f>
        <v>-2.0690000000000001E-3</v>
      </c>
      <c r="D1049" s="10">
        <f>AUM[[#This Row],[ Etica Azionario ]]</f>
        <v>340665308.97999996</v>
      </c>
      <c r="E1049" s="10">
        <f>D1048*AZ[[#This Row],[Variazione percentuale]]</f>
        <v>-705171.06480003009</v>
      </c>
      <c r="F1049" s="11">
        <f>AZ[[#This Row],[AUM]]-D1048</f>
        <v>-161691.8900000453</v>
      </c>
      <c r="G1049" s="11">
        <f>AZ[[#This Row],[∆ AUM]]-AZ[[#This Row],[effetto mercato]]</f>
        <v>543479.17479998479</v>
      </c>
    </row>
    <row r="1050" spans="1:7">
      <c r="A1050" s="4">
        <v>43530</v>
      </c>
      <c r="B1050">
        <v>-0.3851</v>
      </c>
      <c r="C1050" s="6">
        <f>AZ[[#This Row],[Variaz]]/100</f>
        <v>-3.8509999999999998E-3</v>
      </c>
      <c r="D1050" s="10">
        <f>AUM[[#This Row],[ Etica Azionario ]]</f>
        <v>339543731.33999997</v>
      </c>
      <c r="E1050" s="10">
        <f>D1049*AZ[[#This Row],[Variazione percentuale]]</f>
        <v>-1311902.1048819798</v>
      </c>
      <c r="F1050" s="11">
        <f>AZ[[#This Row],[AUM]]-D1049</f>
        <v>-1121577.6399999857</v>
      </c>
      <c r="G1050" s="11">
        <f>AZ[[#This Row],[∆ AUM]]-AZ[[#This Row],[effetto mercato]]</f>
        <v>190324.46488199406</v>
      </c>
    </row>
    <row r="1051" spans="1:7">
      <c r="A1051" s="4">
        <v>43531</v>
      </c>
      <c r="B1051">
        <v>7.9299999999999995E-2</v>
      </c>
      <c r="C1051" s="6">
        <f>AZ[[#This Row],[Variaz]]/100</f>
        <v>7.9299999999999998E-4</v>
      </c>
      <c r="D1051" s="10">
        <f>AUM[[#This Row],[ Etica Azionario ]]</f>
        <v>339514916.42000002</v>
      </c>
      <c r="E1051" s="10">
        <f>D1050*AZ[[#This Row],[Variazione percentuale]]</f>
        <v>269258.17895261996</v>
      </c>
      <c r="F1051" s="11">
        <f>AZ[[#This Row],[AUM]]-D1050</f>
        <v>-28814.919999957085</v>
      </c>
      <c r="G1051" s="11">
        <f>AZ[[#This Row],[∆ AUM]]-AZ[[#This Row],[effetto mercato]]</f>
        <v>-298073.09895257704</v>
      </c>
    </row>
    <row r="1052" spans="1:7">
      <c r="A1052" s="4">
        <v>43532</v>
      </c>
      <c r="B1052">
        <v>-0.70320000000000005</v>
      </c>
      <c r="C1052" s="6">
        <f>AZ[[#This Row],[Variaz]]/100</f>
        <v>-7.0320000000000001E-3</v>
      </c>
      <c r="D1052" s="10">
        <f>AUM[[#This Row],[ Etica Azionario ]]</f>
        <v>337242368.52999997</v>
      </c>
      <c r="E1052" s="10">
        <f>D1051*AZ[[#This Row],[Variazione percentuale]]</f>
        <v>-2387468.89226544</v>
      </c>
      <c r="F1052" s="11">
        <f>AZ[[#This Row],[AUM]]-D1051</f>
        <v>-2272547.8900000453</v>
      </c>
      <c r="G1052" s="11">
        <f>AZ[[#This Row],[∆ AUM]]-AZ[[#This Row],[effetto mercato]]</f>
        <v>114921.00226539467</v>
      </c>
    </row>
    <row r="1053" spans="1:7">
      <c r="A1053" s="4">
        <v>43535</v>
      </c>
      <c r="B1053">
        <v>1.1071</v>
      </c>
      <c r="C1053" s="6">
        <f>AZ[[#This Row],[Variaz]]/100</f>
        <v>1.1070999999999999E-2</v>
      </c>
      <c r="D1053" s="10">
        <f>AUM[[#This Row],[ Etica Azionario ]]</f>
        <v>340659183.13</v>
      </c>
      <c r="E1053" s="10">
        <f>D1052*AZ[[#This Row],[Variazione percentuale]]</f>
        <v>3733610.2619956294</v>
      </c>
      <c r="F1053" s="11">
        <f>AZ[[#This Row],[AUM]]-D1052</f>
        <v>3416814.6000000238</v>
      </c>
      <c r="G1053" s="11">
        <f>AZ[[#This Row],[∆ AUM]]-AZ[[#This Row],[effetto mercato]]</f>
        <v>-316795.66199560557</v>
      </c>
    </row>
    <row r="1054" spans="1:7">
      <c r="A1054" s="4">
        <v>43536</v>
      </c>
      <c r="B1054">
        <v>0.2072</v>
      </c>
      <c r="C1054" s="6">
        <f>AZ[[#This Row],[Variaz]]/100</f>
        <v>2.0720000000000001E-3</v>
      </c>
      <c r="D1054" s="10">
        <f>AUM[[#This Row],[ Etica Azionario ]]</f>
        <v>341292442.43999994</v>
      </c>
      <c r="E1054" s="10">
        <f>D1053*AZ[[#This Row],[Variazione percentuale]]</f>
        <v>705845.82744536002</v>
      </c>
      <c r="F1054" s="11">
        <f>AZ[[#This Row],[AUM]]-D1053</f>
        <v>633259.30999994278</v>
      </c>
      <c r="G1054" s="11">
        <f>AZ[[#This Row],[∆ AUM]]-AZ[[#This Row],[effetto mercato]]</f>
        <v>-72586.517445417237</v>
      </c>
    </row>
    <row r="1055" spans="1:7">
      <c r="A1055" s="4">
        <v>43537</v>
      </c>
      <c r="B1055">
        <v>-9.7999999999999997E-3</v>
      </c>
      <c r="C1055" s="6">
        <f>AZ[[#This Row],[Variaz]]/100</f>
        <v>-9.7999999999999997E-5</v>
      </c>
      <c r="D1055" s="10">
        <f>AUM[[#This Row],[ Etica Azionario ]]</f>
        <v>341385208.86999995</v>
      </c>
      <c r="E1055" s="10">
        <f>D1054*AZ[[#This Row],[Variazione percentuale]]</f>
        <v>-33446.659359119993</v>
      </c>
      <c r="F1055" s="11">
        <f>AZ[[#This Row],[AUM]]-D1054</f>
        <v>92766.430000007153</v>
      </c>
      <c r="G1055" s="11">
        <f>AZ[[#This Row],[∆ AUM]]-AZ[[#This Row],[effetto mercato]]</f>
        <v>126213.08935912715</v>
      </c>
    </row>
    <row r="1056" spans="1:7">
      <c r="A1056" s="4">
        <v>43538</v>
      </c>
      <c r="B1056">
        <v>0.10829999999999999</v>
      </c>
      <c r="C1056" s="6">
        <f>AZ[[#This Row],[Variaz]]/100</f>
        <v>1.083E-3</v>
      </c>
      <c r="D1056" s="10">
        <f>AUM[[#This Row],[ Etica Azionario ]]</f>
        <v>341878971.19999993</v>
      </c>
      <c r="E1056" s="10">
        <f>D1055*AZ[[#This Row],[Variazione percentuale]]</f>
        <v>369720.18120620993</v>
      </c>
      <c r="F1056" s="11">
        <f>AZ[[#This Row],[AUM]]-D1055</f>
        <v>493762.32999998331</v>
      </c>
      <c r="G1056" s="11">
        <f>AZ[[#This Row],[∆ AUM]]-AZ[[#This Row],[effetto mercato]]</f>
        <v>124042.14879377338</v>
      </c>
    </row>
    <row r="1057" spans="1:7">
      <c r="A1057" s="4">
        <v>43539</v>
      </c>
      <c r="B1057">
        <v>0.55069999999999997</v>
      </c>
      <c r="C1057" s="6">
        <f>AZ[[#This Row],[Variaz]]/100</f>
        <v>5.5069999999999997E-3</v>
      </c>
      <c r="D1057" s="10">
        <f>AUM[[#This Row],[ Etica Azionario ]]</f>
        <v>344072929.98999995</v>
      </c>
      <c r="E1057" s="10">
        <f>D1056*AZ[[#This Row],[Variazione percentuale]]</f>
        <v>1882727.4943983995</v>
      </c>
      <c r="F1057" s="11">
        <f>AZ[[#This Row],[AUM]]-D1056</f>
        <v>2193958.7900000215</v>
      </c>
      <c r="G1057" s="11">
        <f>AZ[[#This Row],[∆ AUM]]-AZ[[#This Row],[effetto mercato]]</f>
        <v>311231.29560162197</v>
      </c>
    </row>
    <row r="1058" spans="1:7">
      <c r="A1058" s="4">
        <v>43542</v>
      </c>
      <c r="B1058">
        <v>0.1467</v>
      </c>
      <c r="C1058" s="6">
        <f>AZ[[#This Row],[Variaz]]/100</f>
        <v>1.467E-3</v>
      </c>
      <c r="D1058" s="10">
        <f>AUM[[#This Row],[ Etica Azionario ]]</f>
        <v>344835720.87</v>
      </c>
      <c r="E1058" s="10">
        <f>D1057*AZ[[#This Row],[Variazione percentuale]]</f>
        <v>504754.98829532991</v>
      </c>
      <c r="F1058" s="11">
        <f>AZ[[#This Row],[AUM]]-D1057</f>
        <v>762790.88000005484</v>
      </c>
      <c r="G1058" s="11">
        <f>AZ[[#This Row],[∆ AUM]]-AZ[[#This Row],[effetto mercato]]</f>
        <v>258035.89170472493</v>
      </c>
    </row>
    <row r="1059" spans="1:7">
      <c r="A1059" s="4">
        <v>43543</v>
      </c>
      <c r="B1059">
        <v>0.18559999999999999</v>
      </c>
      <c r="C1059" s="6">
        <f>AZ[[#This Row],[Variaz]]/100</f>
        <v>1.8559999999999998E-3</v>
      </c>
      <c r="D1059" s="10">
        <f>AUM[[#This Row],[ Etica Azionario ]]</f>
        <v>346059355.56999999</v>
      </c>
      <c r="E1059" s="10">
        <f>D1058*AZ[[#This Row],[Variazione percentuale]]</f>
        <v>640015.09793471999</v>
      </c>
      <c r="F1059" s="11">
        <f>AZ[[#This Row],[AUM]]-D1058</f>
        <v>1223634.6999999881</v>
      </c>
      <c r="G1059" s="11">
        <f>AZ[[#This Row],[∆ AUM]]-AZ[[#This Row],[effetto mercato]]</f>
        <v>583619.60206526809</v>
      </c>
    </row>
    <row r="1060" spans="1:7">
      <c r="A1060" s="4">
        <v>43544</v>
      </c>
      <c r="B1060">
        <v>-0.312</v>
      </c>
      <c r="C1060" s="6">
        <f>AZ[[#This Row],[Variaz]]/100</f>
        <v>-3.1199999999999999E-3</v>
      </c>
      <c r="D1060" s="10">
        <f>AUM[[#This Row],[ Etica Azionario ]]</f>
        <v>345063591.63</v>
      </c>
      <c r="E1060" s="10">
        <f>D1059*AZ[[#This Row],[Variazione percentuale]]</f>
        <v>-1079705.1893783999</v>
      </c>
      <c r="F1060" s="11">
        <f>AZ[[#This Row],[AUM]]-D1059</f>
        <v>-995763.93999999762</v>
      </c>
      <c r="G1060" s="11">
        <f>AZ[[#This Row],[∆ AUM]]-AZ[[#This Row],[effetto mercato]]</f>
        <v>83941.249378402252</v>
      </c>
    </row>
    <row r="1061" spans="1:7">
      <c r="A1061" s="4">
        <v>43545</v>
      </c>
      <c r="B1061">
        <v>2.93E-2</v>
      </c>
      <c r="C1061" s="6">
        <f>AZ[[#This Row],[Variaz]]/100</f>
        <v>2.9300000000000002E-4</v>
      </c>
      <c r="D1061" s="10">
        <f>AUM[[#This Row],[ Etica Azionario ]]</f>
        <v>345310361.13000005</v>
      </c>
      <c r="E1061" s="10">
        <f>D1060*AZ[[#This Row],[Variazione percentuale]]</f>
        <v>101103.63234759</v>
      </c>
      <c r="F1061" s="11">
        <f>AZ[[#This Row],[AUM]]-D1060</f>
        <v>246769.5000000596</v>
      </c>
      <c r="G1061" s="11">
        <f>AZ[[#This Row],[∆ AUM]]-AZ[[#This Row],[effetto mercato]]</f>
        <v>145665.86765246961</v>
      </c>
    </row>
    <row r="1062" spans="1:7">
      <c r="A1062" s="4">
        <v>43546</v>
      </c>
      <c r="B1062">
        <v>-0.67459999999999998</v>
      </c>
      <c r="C1062" s="6">
        <f>AZ[[#This Row],[Variaz]]/100</f>
        <v>-6.7459999999999994E-3</v>
      </c>
      <c r="D1062" s="10">
        <f>AUM[[#This Row],[ Etica Azionario ]]</f>
        <v>342793480.42999995</v>
      </c>
      <c r="E1062" s="10">
        <f>D1061*AZ[[#This Row],[Variazione percentuale]]</f>
        <v>-2329463.6961829802</v>
      </c>
      <c r="F1062" s="11">
        <f>AZ[[#This Row],[AUM]]-D1061</f>
        <v>-2516880.7000001073</v>
      </c>
      <c r="G1062" s="11">
        <f>AZ[[#This Row],[∆ AUM]]-AZ[[#This Row],[effetto mercato]]</f>
        <v>-187417.00381712709</v>
      </c>
    </row>
    <row r="1063" spans="1:7">
      <c r="A1063" s="4">
        <v>43549</v>
      </c>
      <c r="B1063">
        <v>-0.91539999999999999</v>
      </c>
      <c r="C1063" s="6">
        <f>AZ[[#This Row],[Variaz]]/100</f>
        <v>-9.1540000000000007E-3</v>
      </c>
      <c r="D1063" s="10">
        <f>AUM[[#This Row],[ Etica Azionario ]]</f>
        <v>339824764.98000002</v>
      </c>
      <c r="E1063" s="10">
        <f>D1062*AZ[[#This Row],[Variazione percentuale]]</f>
        <v>-3137931.5198562196</v>
      </c>
      <c r="F1063" s="11">
        <f>AZ[[#This Row],[AUM]]-D1062</f>
        <v>-2968715.4499999285</v>
      </c>
      <c r="G1063" s="11">
        <f>AZ[[#This Row],[∆ AUM]]-AZ[[#This Row],[effetto mercato]]</f>
        <v>169216.06985629117</v>
      </c>
    </row>
    <row r="1064" spans="1:7">
      <c r="A1064" s="4">
        <v>43550</v>
      </c>
      <c r="B1064">
        <v>1.0429999999999999</v>
      </c>
      <c r="C1064" s="6">
        <f>AZ[[#This Row],[Variaz]]/100</f>
        <v>1.043E-2</v>
      </c>
      <c r="D1064" s="10">
        <f>AUM[[#This Row],[ Etica Azionario ]]</f>
        <v>343374690.56999999</v>
      </c>
      <c r="E1064" s="10">
        <f>D1063*AZ[[#This Row],[Variazione percentuale]]</f>
        <v>3544372.2987414002</v>
      </c>
      <c r="F1064" s="11">
        <f>AZ[[#This Row],[AUM]]-D1063</f>
        <v>3549925.5899999738</v>
      </c>
      <c r="G1064" s="11">
        <f>AZ[[#This Row],[∆ AUM]]-AZ[[#This Row],[effetto mercato]]</f>
        <v>5553.2912585735321</v>
      </c>
    </row>
    <row r="1065" spans="1:7">
      <c r="A1065" s="4">
        <v>43551</v>
      </c>
      <c r="B1065">
        <v>1.9699999999999999E-2</v>
      </c>
      <c r="C1065" s="6">
        <f>AZ[[#This Row],[Variaz]]/100</f>
        <v>1.9699999999999999E-4</v>
      </c>
      <c r="D1065" s="10">
        <f>AUM[[#This Row],[ Etica Azionario ]]</f>
        <v>343435792.10000002</v>
      </c>
      <c r="E1065" s="10">
        <f>D1064*AZ[[#This Row],[Variazione percentuale]]</f>
        <v>67644.814042289989</v>
      </c>
      <c r="F1065" s="11">
        <f>AZ[[#This Row],[AUM]]-D1064</f>
        <v>61101.530000030994</v>
      </c>
      <c r="G1065" s="11">
        <f>AZ[[#This Row],[∆ AUM]]-AZ[[#This Row],[effetto mercato]]</f>
        <v>-6543.2840422589943</v>
      </c>
    </row>
    <row r="1066" spans="1:7">
      <c r="A1066" s="4">
        <v>43552</v>
      </c>
      <c r="B1066">
        <v>-0.1278</v>
      </c>
      <c r="C1066" s="6">
        <f>AZ[[#This Row],[Variaz]]/100</f>
        <v>-1.2780000000000001E-3</v>
      </c>
      <c r="D1066" s="10">
        <f>AUM[[#This Row],[ Etica Azionario ]]</f>
        <v>342907396.46999997</v>
      </c>
      <c r="E1066" s="10">
        <f>D1065*AZ[[#This Row],[Variazione percentuale]]</f>
        <v>-438910.94230380002</v>
      </c>
      <c r="F1066" s="11">
        <f>AZ[[#This Row],[AUM]]-D1065</f>
        <v>-528395.63000005484</v>
      </c>
      <c r="G1066" s="11">
        <f>AZ[[#This Row],[∆ AUM]]-AZ[[#This Row],[effetto mercato]]</f>
        <v>-89484.687696254812</v>
      </c>
    </row>
    <row r="1067" spans="1:7">
      <c r="A1067" s="4">
        <v>43553</v>
      </c>
      <c r="B1067">
        <v>0.60029999999999994</v>
      </c>
      <c r="C1067" s="6">
        <f>AZ[[#This Row],[Variaz]]/100</f>
        <v>6.0029999999999997E-3</v>
      </c>
      <c r="D1067" s="10">
        <f>AUM[[#This Row],[ Etica Azionario ]]</f>
        <v>344796875.06999999</v>
      </c>
      <c r="E1067" s="10">
        <f>D1066*AZ[[#This Row],[Variazione percentuale]]</f>
        <v>2058473.1010094096</v>
      </c>
      <c r="F1067" s="11">
        <f>AZ[[#This Row],[AUM]]-D1066</f>
        <v>1889478.6000000238</v>
      </c>
      <c r="G1067" s="11">
        <f>AZ[[#This Row],[∆ AUM]]-AZ[[#This Row],[effetto mercato]]</f>
        <v>-168994.5010093858</v>
      </c>
    </row>
    <row r="1068" spans="1:7">
      <c r="A1068" s="4">
        <v>43556</v>
      </c>
      <c r="B1068">
        <v>0.97829999999999995</v>
      </c>
      <c r="C1068" s="6">
        <f>AZ[[#This Row],[Variaz]]/100</f>
        <v>9.783E-3</v>
      </c>
      <c r="D1068" s="10">
        <f>AUM[[#This Row],[ Etica Azionario ]]</f>
        <v>348345652.53000003</v>
      </c>
      <c r="E1068" s="10">
        <f>D1067*AZ[[#This Row],[Variazione percentuale]]</f>
        <v>3373147.8288098099</v>
      </c>
      <c r="F1068" s="11">
        <f>AZ[[#This Row],[AUM]]-D1067</f>
        <v>3548777.4600000381</v>
      </c>
      <c r="G1068" s="11">
        <f>AZ[[#This Row],[∆ AUM]]-AZ[[#This Row],[effetto mercato]]</f>
        <v>175629.63119022828</v>
      </c>
    </row>
    <row r="1069" spans="1:7">
      <c r="A1069" s="4">
        <v>43557</v>
      </c>
      <c r="B1069">
        <v>0.31969999999999998</v>
      </c>
      <c r="C1069" s="6">
        <f>AZ[[#This Row],[Variaz]]/100</f>
        <v>3.1969999999999998E-3</v>
      </c>
      <c r="D1069" s="10">
        <f>AUM[[#This Row],[ Etica Azionario ]]</f>
        <v>349505025.75999999</v>
      </c>
      <c r="E1069" s="10">
        <f>D1068*AZ[[#This Row],[Variazione percentuale]]</f>
        <v>1113661.0511384101</v>
      </c>
      <c r="F1069" s="11">
        <f>AZ[[#This Row],[AUM]]-D1068</f>
        <v>1159373.2299999595</v>
      </c>
      <c r="G1069" s="11">
        <f>AZ[[#This Row],[∆ AUM]]-AZ[[#This Row],[effetto mercato]]</f>
        <v>45712.178861549357</v>
      </c>
    </row>
    <row r="1070" spans="1:7">
      <c r="A1070" s="4">
        <v>43558</v>
      </c>
      <c r="B1070">
        <v>0.36699999999999999</v>
      </c>
      <c r="C1070" s="6">
        <f>AZ[[#This Row],[Variaz]]/100</f>
        <v>3.6700000000000001E-3</v>
      </c>
      <c r="D1070" s="10">
        <f>AUM[[#This Row],[ Etica Azionario ]]</f>
        <v>351589772.20999998</v>
      </c>
      <c r="E1070" s="10">
        <f>D1069*AZ[[#This Row],[Variazione percentuale]]</f>
        <v>1282683.4445392</v>
      </c>
      <c r="F1070" s="11">
        <f>AZ[[#This Row],[AUM]]-D1069</f>
        <v>2084746.4499999881</v>
      </c>
      <c r="G1070" s="11">
        <f>AZ[[#This Row],[∆ AUM]]-AZ[[#This Row],[effetto mercato]]</f>
        <v>802063.00546078803</v>
      </c>
    </row>
    <row r="1071" spans="1:7">
      <c r="A1071" s="4">
        <v>43559</v>
      </c>
      <c r="B1071">
        <v>3.85E-2</v>
      </c>
      <c r="C1071" s="6">
        <f>AZ[[#This Row],[Variaz]]/100</f>
        <v>3.8499999999999998E-4</v>
      </c>
      <c r="D1071" s="10">
        <f>AUM[[#This Row],[ Etica Azionario ]]</f>
        <v>352157038.87</v>
      </c>
      <c r="E1071" s="10">
        <f>D1070*AZ[[#This Row],[Variazione percentuale]]</f>
        <v>135362.06230085</v>
      </c>
      <c r="F1071" s="11">
        <f>AZ[[#This Row],[AUM]]-D1070</f>
        <v>567266.66000002623</v>
      </c>
      <c r="G1071" s="11">
        <f>AZ[[#This Row],[∆ AUM]]-AZ[[#This Row],[effetto mercato]]</f>
        <v>431904.59769917623</v>
      </c>
    </row>
    <row r="1072" spans="1:7">
      <c r="A1072" s="4">
        <v>43560</v>
      </c>
      <c r="B1072">
        <v>0.1731</v>
      </c>
      <c r="C1072" s="6">
        <f>AZ[[#This Row],[Variaz]]/100</f>
        <v>1.7310000000000001E-3</v>
      </c>
      <c r="D1072" s="10">
        <f>AUM[[#This Row],[ Etica Azionario ]]</f>
        <v>352812331.24000001</v>
      </c>
      <c r="E1072" s="10">
        <f>D1071*AZ[[#This Row],[Variazione percentuale]]</f>
        <v>609583.83428397006</v>
      </c>
      <c r="F1072" s="11">
        <f>AZ[[#This Row],[AUM]]-D1071</f>
        <v>655292.37000000477</v>
      </c>
      <c r="G1072" s="11">
        <f>AZ[[#This Row],[∆ AUM]]-AZ[[#This Row],[effetto mercato]]</f>
        <v>45708.535716034705</v>
      </c>
    </row>
    <row r="1073" spans="1:7">
      <c r="A1073" s="4">
        <v>43563</v>
      </c>
      <c r="B1073">
        <v>-0.192</v>
      </c>
      <c r="C1073" s="6">
        <f>AZ[[#This Row],[Variaz]]/100</f>
        <v>-1.92E-3</v>
      </c>
      <c r="D1073" s="10">
        <f>AUM[[#This Row],[ Etica Azionario ]]</f>
        <v>351502019.66999996</v>
      </c>
      <c r="E1073" s="10">
        <f>D1072*AZ[[#This Row],[Variazione percentuale]]</f>
        <v>-677399.67598080006</v>
      </c>
      <c r="F1073" s="11">
        <f>AZ[[#This Row],[AUM]]-D1072</f>
        <v>-1310311.5700000525</v>
      </c>
      <c r="G1073" s="11">
        <f>AZ[[#This Row],[∆ AUM]]-AZ[[#This Row],[effetto mercato]]</f>
        <v>-632911.89401925239</v>
      </c>
    </row>
    <row r="1074" spans="1:7">
      <c r="A1074" s="4">
        <v>43564</v>
      </c>
      <c r="B1074">
        <v>-0.52910000000000001</v>
      </c>
      <c r="C1074" s="6">
        <f>AZ[[#This Row],[Variaz]]/100</f>
        <v>-5.2910000000000006E-3</v>
      </c>
      <c r="D1074" s="10">
        <f>AUM[[#This Row],[ Etica Azionario ]]</f>
        <v>349568630.44</v>
      </c>
      <c r="E1074" s="10">
        <f>D1073*AZ[[#This Row],[Variazione percentuale]]</f>
        <v>-1859797.18607397</v>
      </c>
      <c r="F1074" s="11">
        <f>AZ[[#This Row],[AUM]]-D1073</f>
        <v>-1933389.2299999595</v>
      </c>
      <c r="G1074" s="11">
        <f>AZ[[#This Row],[∆ AUM]]-AZ[[#This Row],[effetto mercato]]</f>
        <v>-73592.043925989419</v>
      </c>
    </row>
    <row r="1075" spans="1:7">
      <c r="A1075" s="4">
        <v>43565</v>
      </c>
      <c r="B1075">
        <v>0.32879999999999998</v>
      </c>
      <c r="C1075" s="6">
        <f>AZ[[#This Row],[Variaz]]/100</f>
        <v>3.2879999999999997E-3</v>
      </c>
      <c r="D1075" s="10">
        <f>AUM[[#This Row],[ Etica Azionario ]]</f>
        <v>350818215.13</v>
      </c>
      <c r="E1075" s="10">
        <f>D1074*AZ[[#This Row],[Variazione percentuale]]</f>
        <v>1149381.6568867199</v>
      </c>
      <c r="F1075" s="11">
        <f>AZ[[#This Row],[AUM]]-D1074</f>
        <v>1249584.6899999976</v>
      </c>
      <c r="G1075" s="11">
        <f>AZ[[#This Row],[∆ AUM]]-AZ[[#This Row],[effetto mercato]]</f>
        <v>100203.03311327775</v>
      </c>
    </row>
    <row r="1076" spans="1:7">
      <c r="A1076" s="4">
        <v>43566</v>
      </c>
      <c r="B1076">
        <v>-0.28920000000000001</v>
      </c>
      <c r="C1076" s="6">
        <f>AZ[[#This Row],[Variaz]]/100</f>
        <v>-2.892E-3</v>
      </c>
      <c r="D1076" s="10">
        <f>AUM[[#This Row],[ Etica Azionario ]]</f>
        <v>350069933.57999998</v>
      </c>
      <c r="E1076" s="10">
        <f>D1075*AZ[[#This Row],[Variazione percentuale]]</f>
        <v>-1014566.27815596</v>
      </c>
      <c r="F1076" s="11">
        <f>AZ[[#This Row],[AUM]]-D1075</f>
        <v>-748281.55000001192</v>
      </c>
      <c r="G1076" s="11">
        <f>AZ[[#This Row],[∆ AUM]]-AZ[[#This Row],[effetto mercato]]</f>
        <v>266284.72815594811</v>
      </c>
    </row>
    <row r="1077" spans="1:7">
      <c r="A1077" s="4">
        <v>43567</v>
      </c>
      <c r="B1077">
        <v>8.6999999999999994E-2</v>
      </c>
      <c r="C1077" s="6">
        <f>AZ[[#This Row],[Variaz]]/100</f>
        <v>8.699999999999999E-4</v>
      </c>
      <c r="D1077" s="10">
        <f>AUM[[#This Row],[ Etica Azionario ]]</f>
        <v>350814134.39999998</v>
      </c>
      <c r="E1077" s="10">
        <f>D1076*AZ[[#This Row],[Variazione percentuale]]</f>
        <v>304560.84221459995</v>
      </c>
      <c r="F1077" s="11">
        <f>AZ[[#This Row],[AUM]]-D1076</f>
        <v>744200.81999999285</v>
      </c>
      <c r="G1077" s="11">
        <f>AZ[[#This Row],[∆ AUM]]-AZ[[#This Row],[effetto mercato]]</f>
        <v>439639.9777853929</v>
      </c>
    </row>
    <row r="1078" spans="1:7">
      <c r="A1078" s="4">
        <v>43570</v>
      </c>
      <c r="B1078">
        <v>0.34770000000000001</v>
      </c>
      <c r="C1078" s="6">
        <f>AZ[[#This Row],[Variaz]]/100</f>
        <v>3.4770000000000001E-3</v>
      </c>
      <c r="D1078" s="10">
        <f>AUM[[#This Row],[ Etica Azionario ]]</f>
        <v>351591756.28000003</v>
      </c>
      <c r="E1078" s="10">
        <f>D1077*AZ[[#This Row],[Variazione percentuale]]</f>
        <v>1219780.7453087999</v>
      </c>
      <c r="F1078" s="11">
        <f>AZ[[#This Row],[AUM]]-D1077</f>
        <v>777621.88000005484</v>
      </c>
      <c r="G1078" s="11">
        <f>AZ[[#This Row],[∆ AUM]]-AZ[[#This Row],[effetto mercato]]</f>
        <v>-442158.86530874507</v>
      </c>
    </row>
    <row r="1079" spans="1:7">
      <c r="A1079" s="4">
        <v>43571</v>
      </c>
      <c r="B1079">
        <v>0.2984</v>
      </c>
      <c r="C1079" s="6">
        <f>AZ[[#This Row],[Variaz]]/100</f>
        <v>2.9840000000000001E-3</v>
      </c>
      <c r="D1079" s="10">
        <f>AUM[[#This Row],[ Etica Azionario ]]</f>
        <v>352770886.33000004</v>
      </c>
      <c r="E1079" s="10">
        <f>D1078*AZ[[#This Row],[Variazione percentuale]]</f>
        <v>1049149.8007395202</v>
      </c>
      <c r="F1079" s="11">
        <f>AZ[[#This Row],[AUM]]-D1078</f>
        <v>1179130.0500000119</v>
      </c>
      <c r="G1079" s="11">
        <f>AZ[[#This Row],[∆ AUM]]-AZ[[#This Row],[effetto mercato]]</f>
        <v>129980.24926049169</v>
      </c>
    </row>
    <row r="1080" spans="1:7">
      <c r="A1080" s="4">
        <v>43572</v>
      </c>
      <c r="B1080">
        <v>5.7599999999999998E-2</v>
      </c>
      <c r="C1080" s="6">
        <f>AZ[[#This Row],[Variaz]]/100</f>
        <v>5.7600000000000001E-4</v>
      </c>
      <c r="D1080" s="10">
        <f>AUM[[#This Row],[ Etica Azionario ]]</f>
        <v>353472616.35000002</v>
      </c>
      <c r="E1080" s="10">
        <f>D1079*AZ[[#This Row],[Variazione percentuale]]</f>
        <v>203196.03052608002</v>
      </c>
      <c r="F1080" s="11">
        <f>AZ[[#This Row],[AUM]]-D1079</f>
        <v>701730.01999998093</v>
      </c>
      <c r="G1080" s="11">
        <f>AZ[[#This Row],[∆ AUM]]-AZ[[#This Row],[effetto mercato]]</f>
        <v>498533.98947390087</v>
      </c>
    </row>
    <row r="1081" spans="1:7">
      <c r="A1081" s="4">
        <v>43573</v>
      </c>
      <c r="B1081">
        <v>0.3165</v>
      </c>
      <c r="C1081" s="6">
        <f>AZ[[#This Row],[Variaz]]/100</f>
        <v>3.1649999999999998E-3</v>
      </c>
      <c r="D1081" s="10">
        <f>AUM[[#This Row],[ Etica Azionario ]]</f>
        <v>354578506.51999998</v>
      </c>
      <c r="E1081" s="10">
        <f>D1080*AZ[[#This Row],[Variazione percentuale]]</f>
        <v>1118740.8307477501</v>
      </c>
      <c r="F1081" s="11">
        <f>AZ[[#This Row],[AUM]]-D1080</f>
        <v>1105890.1699999571</v>
      </c>
      <c r="G1081" s="11">
        <f>AZ[[#This Row],[∆ AUM]]-AZ[[#This Row],[effetto mercato]]</f>
        <v>-12850.660747793037</v>
      </c>
    </row>
    <row r="1082" spans="1:7">
      <c r="A1082" s="4">
        <v>43578</v>
      </c>
      <c r="B1082">
        <v>0.37290000000000001</v>
      </c>
      <c r="C1082" s="6">
        <f>AZ[[#This Row],[Variaz]]/100</f>
        <v>3.7290000000000001E-3</v>
      </c>
      <c r="D1082" s="10">
        <f>AUM[[#This Row],[ Etica Azionario ]]</f>
        <v>356112001.56</v>
      </c>
      <c r="E1082" s="10">
        <f>D1081*AZ[[#This Row],[Variazione percentuale]]</f>
        <v>1322223.25081308</v>
      </c>
      <c r="F1082" s="11">
        <f>AZ[[#This Row],[AUM]]-D1081</f>
        <v>1533495.0400000215</v>
      </c>
      <c r="G1082" s="11">
        <f>AZ[[#This Row],[∆ AUM]]-AZ[[#This Row],[effetto mercato]]</f>
        <v>211271.78918694146</v>
      </c>
    </row>
    <row r="1083" spans="1:7">
      <c r="A1083" s="4">
        <v>43579</v>
      </c>
      <c r="B1083">
        <v>-0.31430000000000002</v>
      </c>
      <c r="C1083" s="6">
        <f>AZ[[#This Row],[Variaz]]/100</f>
        <v>-3.1430000000000004E-3</v>
      </c>
      <c r="D1083" s="10">
        <f>AUM[[#This Row],[ Etica Azionario ]]</f>
        <v>354819437.79999995</v>
      </c>
      <c r="E1083" s="10">
        <f>D1082*AZ[[#This Row],[Variazione percentuale]]</f>
        <v>-1119260.0209030802</v>
      </c>
      <c r="F1083" s="11">
        <f>AZ[[#This Row],[AUM]]-D1082</f>
        <v>-1292563.7600000501</v>
      </c>
      <c r="G1083" s="11">
        <f>AZ[[#This Row],[∆ AUM]]-AZ[[#This Row],[effetto mercato]]</f>
        <v>-173303.73909696983</v>
      </c>
    </row>
    <row r="1084" spans="1:7">
      <c r="A1084" s="4">
        <v>43581</v>
      </c>
      <c r="B1084">
        <v>0.34399999999999997</v>
      </c>
      <c r="C1084" s="6">
        <f>AZ[[#This Row],[Variaz]]/100</f>
        <v>3.4399999999999999E-3</v>
      </c>
      <c r="D1084" s="10">
        <f>AUM[[#This Row],[ Etica Azionario ]]</f>
        <v>356183272.14999998</v>
      </c>
      <c r="E1084" s="10">
        <f>D1083*AZ[[#This Row],[Variazione percentuale]]</f>
        <v>1220578.8660319997</v>
      </c>
      <c r="F1084" s="11">
        <f>AZ[[#This Row],[AUM]]-D1083</f>
        <v>1363834.3500000238</v>
      </c>
      <c r="G1084" s="11">
        <f>AZ[[#This Row],[∆ AUM]]-AZ[[#This Row],[effetto mercato]]</f>
        <v>143255.48396802414</v>
      </c>
    </row>
    <row r="1085" spans="1:7">
      <c r="A1085" s="4">
        <v>43584</v>
      </c>
      <c r="B1085">
        <v>2.86E-2</v>
      </c>
      <c r="C1085" s="6">
        <f>AZ[[#This Row],[Variaz]]/100</f>
        <v>2.8600000000000001E-4</v>
      </c>
      <c r="D1085" s="10">
        <f>AUM[[#This Row],[ Etica Azionario ]]</f>
        <v>356575149.56999999</v>
      </c>
      <c r="E1085" s="10">
        <f>D1084*AZ[[#This Row],[Variazione percentuale]]</f>
        <v>101868.41583489999</v>
      </c>
      <c r="F1085" s="11">
        <f>AZ[[#This Row],[AUM]]-D1084</f>
        <v>391877.42000001669</v>
      </c>
      <c r="G1085" s="11">
        <f>AZ[[#This Row],[∆ AUM]]-AZ[[#This Row],[effetto mercato]]</f>
        <v>290009.0041651167</v>
      </c>
    </row>
    <row r="1086" spans="1:7">
      <c r="A1086" s="4">
        <v>43585</v>
      </c>
      <c r="B1086">
        <v>-0.1618</v>
      </c>
      <c r="C1086" s="6">
        <f>AZ[[#This Row],[Variaz]]/100</f>
        <v>-1.6180000000000001E-3</v>
      </c>
      <c r="D1086" s="10">
        <f>AUM[[#This Row],[ Etica Azionario ]]</f>
        <v>355956471.41999996</v>
      </c>
      <c r="E1086" s="10">
        <f>D1085*AZ[[#This Row],[Variazione percentuale]]</f>
        <v>-576938.59200426005</v>
      </c>
      <c r="F1086" s="11">
        <f>AZ[[#This Row],[AUM]]-D1085</f>
        <v>-618678.15000003576</v>
      </c>
      <c r="G1086" s="11">
        <f>AZ[[#This Row],[∆ AUM]]-AZ[[#This Row],[effetto mercato]]</f>
        <v>-41739.557995775715</v>
      </c>
    </row>
    <row r="1087" spans="1:7">
      <c r="A1087" s="4">
        <v>43587</v>
      </c>
      <c r="B1087">
        <v>-0.54349999999999998</v>
      </c>
      <c r="C1087" s="6">
        <f>AZ[[#This Row],[Variaz]]/100</f>
        <v>-5.4349999999999997E-3</v>
      </c>
      <c r="D1087" s="10">
        <f>AUM[[#This Row],[ Etica Azionario ]]</f>
        <v>354043428.81000006</v>
      </c>
      <c r="E1087" s="10">
        <f>D1086*AZ[[#This Row],[Variazione percentuale]]</f>
        <v>-1934623.4221676998</v>
      </c>
      <c r="F1087" s="11">
        <f>AZ[[#This Row],[AUM]]-D1086</f>
        <v>-1913042.6099998951</v>
      </c>
      <c r="G1087" s="11">
        <f>AZ[[#This Row],[∆ AUM]]-AZ[[#This Row],[effetto mercato]]</f>
        <v>21580.812167804688</v>
      </c>
    </row>
    <row r="1088" spans="1:7">
      <c r="A1088" s="4">
        <v>43588</v>
      </c>
      <c r="B1088">
        <v>0.26850000000000002</v>
      </c>
      <c r="C1088" s="6">
        <f>AZ[[#This Row],[Variaz]]/100</f>
        <v>2.6850000000000003E-3</v>
      </c>
      <c r="D1088" s="10">
        <f>AUM[[#This Row],[ Etica Azionario ]]</f>
        <v>344991607.57999998</v>
      </c>
      <c r="E1088" s="10">
        <f>D1087*AZ[[#This Row],[Variazione percentuale]]</f>
        <v>950606.60635485023</v>
      </c>
      <c r="F1088" s="11">
        <f>AZ[[#This Row],[AUM]]-D1087</f>
        <v>-9051821.2300000787</v>
      </c>
      <c r="G1088" s="11">
        <f>AZ[[#This Row],[∆ AUM]]-AZ[[#This Row],[effetto mercato]]</f>
        <v>-10002427.836354928</v>
      </c>
    </row>
    <row r="1089" spans="1:7">
      <c r="A1089" s="4">
        <v>43591</v>
      </c>
      <c r="B1089">
        <v>-0.55459999999999998</v>
      </c>
      <c r="C1089" s="6">
        <f>AZ[[#This Row],[Variaz]]/100</f>
        <v>-5.5459999999999997E-3</v>
      </c>
      <c r="D1089" s="10">
        <f>AUM[[#This Row],[ Etica Azionario ]]</f>
        <v>343685089.36999995</v>
      </c>
      <c r="E1089" s="10">
        <f>D1088*AZ[[#This Row],[Variazione percentuale]]</f>
        <v>-1913323.4556386799</v>
      </c>
      <c r="F1089" s="11">
        <f>AZ[[#This Row],[AUM]]-D1088</f>
        <v>-1306518.2100000381</v>
      </c>
      <c r="G1089" s="11">
        <f>AZ[[#This Row],[∆ AUM]]-AZ[[#This Row],[effetto mercato]]</f>
        <v>606805.24563864176</v>
      </c>
    </row>
    <row r="1090" spans="1:7">
      <c r="A1090" s="4">
        <v>43592</v>
      </c>
      <c r="B1090">
        <v>-0.79810000000000003</v>
      </c>
      <c r="C1090" s="6">
        <f>AZ[[#This Row],[Variaz]]/100</f>
        <v>-7.9810000000000002E-3</v>
      </c>
      <c r="D1090" s="10">
        <f>AUM[[#This Row],[ Etica Azionario ]]</f>
        <v>341323490.65000004</v>
      </c>
      <c r="E1090" s="10">
        <f>D1089*AZ[[#This Row],[Variazione percentuale]]</f>
        <v>-2742950.6982619697</v>
      </c>
      <c r="F1090" s="11">
        <f>AZ[[#This Row],[AUM]]-D1089</f>
        <v>-2361598.7199999094</v>
      </c>
      <c r="G1090" s="11">
        <f>AZ[[#This Row],[∆ AUM]]-AZ[[#This Row],[effetto mercato]]</f>
        <v>381351.97826206032</v>
      </c>
    </row>
    <row r="1091" spans="1:7">
      <c r="A1091" s="4">
        <v>43593</v>
      </c>
      <c r="B1091">
        <v>-0.66879999999999995</v>
      </c>
      <c r="C1091" s="6">
        <f>AZ[[#This Row],[Variaz]]/100</f>
        <v>-6.6879999999999995E-3</v>
      </c>
      <c r="D1091" s="10">
        <f>AUM[[#This Row],[ Etica Azionario ]]</f>
        <v>338048882.58999997</v>
      </c>
      <c r="E1091" s="10">
        <f>D1090*AZ[[#This Row],[Variazione percentuale]]</f>
        <v>-2282771.5054672002</v>
      </c>
      <c r="F1091" s="11">
        <f>AZ[[#This Row],[AUM]]-D1090</f>
        <v>-3274608.060000062</v>
      </c>
      <c r="G1091" s="11">
        <f>AZ[[#This Row],[∆ AUM]]-AZ[[#This Row],[effetto mercato]]</f>
        <v>-991836.5545328618</v>
      </c>
    </row>
    <row r="1092" spans="1:7">
      <c r="A1092" s="4">
        <v>43594</v>
      </c>
      <c r="B1092">
        <v>-0.83919999999999995</v>
      </c>
      <c r="C1092" s="6">
        <f>AZ[[#This Row],[Variaz]]/100</f>
        <v>-8.3920000000000002E-3</v>
      </c>
      <c r="D1092" s="10">
        <f>AUM[[#This Row],[ Etica Azionario ]]</f>
        <v>334454483.33000004</v>
      </c>
      <c r="E1092" s="10">
        <f>D1091*AZ[[#This Row],[Variazione percentuale]]</f>
        <v>-2836906.2226952799</v>
      </c>
      <c r="F1092" s="11">
        <f>AZ[[#This Row],[AUM]]-D1091</f>
        <v>-3594399.2599999309</v>
      </c>
      <c r="G1092" s="11">
        <f>AZ[[#This Row],[∆ AUM]]-AZ[[#This Row],[effetto mercato]]</f>
        <v>-757493.03730465099</v>
      </c>
    </row>
    <row r="1093" spans="1:7">
      <c r="A1093" s="4">
        <v>43595</v>
      </c>
      <c r="B1093">
        <v>0.2263</v>
      </c>
      <c r="C1093" s="6">
        <f>AZ[[#This Row],[Variaz]]/100</f>
        <v>2.2629999999999998E-3</v>
      </c>
      <c r="D1093" s="10">
        <f>AUM[[#This Row],[ Etica Azionario ]]</f>
        <v>334992004.49000001</v>
      </c>
      <c r="E1093" s="10">
        <f>D1092*AZ[[#This Row],[Variazione percentuale]]</f>
        <v>756870.49577579007</v>
      </c>
      <c r="F1093" s="11">
        <f>AZ[[#This Row],[AUM]]-D1092</f>
        <v>537521.15999996662</v>
      </c>
      <c r="G1093" s="11">
        <f>AZ[[#This Row],[∆ AUM]]-AZ[[#This Row],[effetto mercato]]</f>
        <v>-219349.33577582345</v>
      </c>
    </row>
    <row r="1094" spans="1:7">
      <c r="A1094" s="4">
        <v>43598</v>
      </c>
      <c r="B1094">
        <v>-1.3648</v>
      </c>
      <c r="C1094" s="6">
        <f>AZ[[#This Row],[Variaz]]/100</f>
        <v>-1.3648E-2</v>
      </c>
      <c r="D1094" s="10">
        <f>AUM[[#This Row],[ Etica Azionario ]]</f>
        <v>328881657.27999997</v>
      </c>
      <c r="E1094" s="10">
        <f>D1093*AZ[[#This Row],[Variazione percentuale]]</f>
        <v>-4571970.87727952</v>
      </c>
      <c r="F1094" s="11">
        <f>AZ[[#This Row],[AUM]]-D1093</f>
        <v>-6110347.2100000381</v>
      </c>
      <c r="G1094" s="11">
        <f>AZ[[#This Row],[∆ AUM]]-AZ[[#This Row],[effetto mercato]]</f>
        <v>-1538376.3327205181</v>
      </c>
    </row>
    <row r="1095" spans="1:7">
      <c r="A1095" s="4">
        <v>43599</v>
      </c>
      <c r="B1095">
        <v>0.7167</v>
      </c>
      <c r="C1095" s="6">
        <f>AZ[[#This Row],[Variaz]]/100</f>
        <v>7.1669999999999998E-3</v>
      </c>
      <c r="D1095" s="10">
        <f>AUM[[#This Row],[ Etica Azionario ]]</f>
        <v>331013152.54000002</v>
      </c>
      <c r="E1095" s="10">
        <f>D1094*AZ[[#This Row],[Variazione percentuale]]</f>
        <v>2357094.8377257595</v>
      </c>
      <c r="F1095" s="11">
        <f>AZ[[#This Row],[AUM]]-D1094</f>
        <v>2131495.2600000501</v>
      </c>
      <c r="G1095" s="11">
        <f>AZ[[#This Row],[∆ AUM]]-AZ[[#This Row],[effetto mercato]]</f>
        <v>-225599.57772570942</v>
      </c>
    </row>
    <row r="1096" spans="1:7">
      <c r="A1096" s="4">
        <v>43600</v>
      </c>
      <c r="B1096">
        <v>0.56340000000000001</v>
      </c>
      <c r="C1096" s="6">
        <f>AZ[[#This Row],[Variaz]]/100</f>
        <v>5.6340000000000001E-3</v>
      </c>
      <c r="D1096" s="10">
        <f>AUM[[#This Row],[ Etica Azionario ]]</f>
        <v>332619854.28999996</v>
      </c>
      <c r="E1096" s="10">
        <f>D1095*AZ[[#This Row],[Variazione percentuale]]</f>
        <v>1864928.1014103601</v>
      </c>
      <c r="F1096" s="11">
        <f>AZ[[#This Row],[AUM]]-D1095</f>
        <v>1606701.7499999404</v>
      </c>
      <c r="G1096" s="11">
        <f>AZ[[#This Row],[∆ AUM]]-AZ[[#This Row],[effetto mercato]]</f>
        <v>-258226.35141041968</v>
      </c>
    </row>
    <row r="1097" spans="1:7">
      <c r="A1097" s="4">
        <v>43601</v>
      </c>
      <c r="B1097">
        <v>0.75680000000000003</v>
      </c>
      <c r="C1097" s="6">
        <f>AZ[[#This Row],[Variaz]]/100</f>
        <v>7.5680000000000001E-3</v>
      </c>
      <c r="D1097" s="10">
        <f>AUM[[#This Row],[ Etica Azionario ]]</f>
        <v>334569614</v>
      </c>
      <c r="E1097" s="10">
        <f>D1096*AZ[[#This Row],[Variazione percentuale]]</f>
        <v>2517267.0572667196</v>
      </c>
      <c r="F1097" s="11">
        <f>AZ[[#This Row],[AUM]]-D1096</f>
        <v>1949759.7100000381</v>
      </c>
      <c r="G1097" s="11">
        <f>AZ[[#This Row],[∆ AUM]]-AZ[[#This Row],[effetto mercato]]</f>
        <v>-567507.34726668149</v>
      </c>
    </row>
    <row r="1098" spans="1:7">
      <c r="A1098" s="4">
        <v>43602</v>
      </c>
      <c r="B1098">
        <v>-9.7500000000000003E-2</v>
      </c>
      <c r="C1098" s="6">
        <f>AZ[[#This Row],[Variaz]]/100</f>
        <v>-9.7500000000000006E-4</v>
      </c>
      <c r="D1098" s="10">
        <f>AUM[[#This Row],[ Etica Azionario ]]</f>
        <v>334373234.30000001</v>
      </c>
      <c r="E1098" s="10">
        <f>D1097*AZ[[#This Row],[Variazione percentuale]]</f>
        <v>-326205.37365000002</v>
      </c>
      <c r="F1098" s="11">
        <f>AZ[[#This Row],[AUM]]-D1097</f>
        <v>-196379.69999998808</v>
      </c>
      <c r="G1098" s="11">
        <f>AZ[[#This Row],[∆ AUM]]-AZ[[#This Row],[effetto mercato]]</f>
        <v>129825.67365001194</v>
      </c>
    </row>
    <row r="1099" spans="1:7">
      <c r="A1099" s="4">
        <v>43605</v>
      </c>
      <c r="B1099">
        <v>-0.60540000000000005</v>
      </c>
      <c r="C1099" s="6">
        <f>AZ[[#This Row],[Variaz]]/100</f>
        <v>-6.0540000000000004E-3</v>
      </c>
      <c r="D1099" s="10">
        <f>AUM[[#This Row],[ Etica Azionario ]]</f>
        <v>332274198.5</v>
      </c>
      <c r="E1099" s="10">
        <f>D1098*AZ[[#This Row],[Variazione percentuale]]</f>
        <v>-2024295.5604522002</v>
      </c>
      <c r="F1099" s="11">
        <f>AZ[[#This Row],[AUM]]-D1098</f>
        <v>-2099035.8000000119</v>
      </c>
      <c r="G1099" s="11">
        <f>AZ[[#This Row],[∆ AUM]]-AZ[[#This Row],[effetto mercato]]</f>
        <v>-74740.239547811681</v>
      </c>
    </row>
    <row r="1100" spans="1:7">
      <c r="A1100" s="4">
        <v>43606</v>
      </c>
      <c r="B1100">
        <v>0.33400000000000002</v>
      </c>
      <c r="C1100" s="6">
        <f>AZ[[#This Row],[Variaz]]/100</f>
        <v>3.3400000000000001E-3</v>
      </c>
      <c r="D1100" s="10">
        <f>AUM[[#This Row],[ Etica Azionario ]]</f>
        <v>333406730.32999998</v>
      </c>
      <c r="E1100" s="10">
        <f>D1099*AZ[[#This Row],[Variazione percentuale]]</f>
        <v>1109795.82299</v>
      </c>
      <c r="F1100" s="11">
        <f>AZ[[#This Row],[AUM]]-D1099</f>
        <v>1132531.8299999833</v>
      </c>
      <c r="G1100" s="11">
        <f>AZ[[#This Row],[∆ AUM]]-AZ[[#This Row],[effetto mercato]]</f>
        <v>22736.007009983296</v>
      </c>
    </row>
    <row r="1101" spans="1:7">
      <c r="A1101" s="4">
        <v>43607</v>
      </c>
      <c r="B1101">
        <v>-0.1077</v>
      </c>
      <c r="C1101" s="6">
        <f>AZ[[#This Row],[Variaz]]/100</f>
        <v>-1.077E-3</v>
      </c>
      <c r="D1101" s="10">
        <f>AUM[[#This Row],[ Etica Azionario ]]</f>
        <v>333050827.70000005</v>
      </c>
      <c r="E1101" s="10">
        <f>D1100*AZ[[#This Row],[Variazione percentuale]]</f>
        <v>-359079.04856541002</v>
      </c>
      <c r="F1101" s="11">
        <f>AZ[[#This Row],[AUM]]-D1100</f>
        <v>-355902.62999993563</v>
      </c>
      <c r="G1101" s="11">
        <f>AZ[[#This Row],[∆ AUM]]-AZ[[#This Row],[effetto mercato]]</f>
        <v>3176.4185654743924</v>
      </c>
    </row>
    <row r="1102" spans="1:7">
      <c r="A1102" s="4">
        <v>43608</v>
      </c>
      <c r="B1102">
        <v>-1.0683</v>
      </c>
      <c r="C1102" s="6">
        <f>AZ[[#This Row],[Variaz]]/100</f>
        <v>-1.0683E-2</v>
      </c>
      <c r="D1102" s="10">
        <f>AUM[[#This Row],[ Etica Azionario ]]</f>
        <v>329401484.42000002</v>
      </c>
      <c r="E1102" s="10">
        <f>D1101*AZ[[#This Row],[Variazione percentuale]]</f>
        <v>-3557981.9923191005</v>
      </c>
      <c r="F1102" s="11">
        <f>AZ[[#This Row],[AUM]]-D1101</f>
        <v>-3649343.280000031</v>
      </c>
      <c r="G1102" s="11">
        <f>AZ[[#This Row],[∆ AUM]]-AZ[[#This Row],[effetto mercato]]</f>
        <v>-91361.287680930458</v>
      </c>
    </row>
    <row r="1103" spans="1:7">
      <c r="A1103" s="4">
        <v>43609</v>
      </c>
      <c r="B1103">
        <v>3.9600000000000003E-2</v>
      </c>
      <c r="C1103" s="6">
        <f>AZ[[#This Row],[Variaz]]/100</f>
        <v>3.9600000000000003E-4</v>
      </c>
      <c r="D1103" s="10">
        <f>AUM[[#This Row],[ Etica Azionario ]]</f>
        <v>329440618.62</v>
      </c>
      <c r="E1103" s="10">
        <f>D1102*AZ[[#This Row],[Variazione percentuale]]</f>
        <v>130442.98783032001</v>
      </c>
      <c r="F1103" s="11">
        <f>AZ[[#This Row],[AUM]]-D1102</f>
        <v>39134.199999988079</v>
      </c>
      <c r="G1103" s="11">
        <f>AZ[[#This Row],[∆ AUM]]-AZ[[#This Row],[effetto mercato]]</f>
        <v>-91308.78783033193</v>
      </c>
    </row>
    <row r="1104" spans="1:7">
      <c r="A1104" s="4">
        <v>43612</v>
      </c>
      <c r="B1104">
        <v>0.1188</v>
      </c>
      <c r="C1104" s="6">
        <f>AZ[[#This Row],[Variaz]]/100</f>
        <v>1.188E-3</v>
      </c>
      <c r="D1104" s="10">
        <f>AUM[[#This Row],[ Etica Azionario ]]</f>
        <v>329761693.34000003</v>
      </c>
      <c r="E1104" s="10">
        <f>D1103*AZ[[#This Row],[Variazione percentuale]]</f>
        <v>391375.45492056001</v>
      </c>
      <c r="F1104" s="11">
        <f>AZ[[#This Row],[AUM]]-D1103</f>
        <v>321074.72000002861</v>
      </c>
      <c r="G1104" s="11">
        <f>AZ[[#This Row],[∆ AUM]]-AZ[[#This Row],[effetto mercato]]</f>
        <v>-70300.734920531395</v>
      </c>
    </row>
    <row r="1105" spans="1:7">
      <c r="A1105" s="4">
        <v>43613</v>
      </c>
      <c r="B1105">
        <v>-0.27700000000000002</v>
      </c>
      <c r="C1105" s="6">
        <f>AZ[[#This Row],[Variaz]]/100</f>
        <v>-2.7700000000000003E-3</v>
      </c>
      <c r="D1105" s="10">
        <f>AUM[[#This Row],[ Etica Azionario ]]</f>
        <v>328781561.46000004</v>
      </c>
      <c r="E1105" s="10">
        <f>D1104*AZ[[#This Row],[Variazione percentuale]]</f>
        <v>-913439.89055180026</v>
      </c>
      <c r="F1105" s="11">
        <f>AZ[[#This Row],[AUM]]-D1104</f>
        <v>-980131.87999999523</v>
      </c>
      <c r="G1105" s="11">
        <f>AZ[[#This Row],[∆ AUM]]-AZ[[#This Row],[effetto mercato]]</f>
        <v>-66691.989448194974</v>
      </c>
    </row>
    <row r="1106" spans="1:7">
      <c r="A1106" s="4">
        <v>43614</v>
      </c>
      <c r="B1106">
        <v>-0.85299999999999998</v>
      </c>
      <c r="C1106" s="6">
        <f>AZ[[#This Row],[Variaz]]/100</f>
        <v>-8.5299999999999994E-3</v>
      </c>
      <c r="D1106" s="10">
        <f>AUM[[#This Row],[ Etica Azionario ]]</f>
        <v>326310499.10000002</v>
      </c>
      <c r="E1106" s="10">
        <f>D1105*AZ[[#This Row],[Variazione percentuale]]</f>
        <v>-2804506.7192538003</v>
      </c>
      <c r="F1106" s="11">
        <f>AZ[[#This Row],[AUM]]-D1105</f>
        <v>-2471062.3600000143</v>
      </c>
      <c r="G1106" s="11">
        <f>AZ[[#This Row],[∆ AUM]]-AZ[[#This Row],[effetto mercato]]</f>
        <v>333444.35925378604</v>
      </c>
    </row>
    <row r="1107" spans="1:7">
      <c r="A1107" s="4">
        <v>43615</v>
      </c>
      <c r="B1107">
        <v>0.22009999999999999</v>
      </c>
      <c r="C1107" s="6">
        <f>AZ[[#This Row],[Variaz]]/100</f>
        <v>2.2009999999999998E-3</v>
      </c>
      <c r="D1107" s="10">
        <f>AUM[[#This Row],[ Etica Azionario ]]</f>
        <v>327076066.81999999</v>
      </c>
      <c r="E1107" s="10">
        <f>D1106*AZ[[#This Row],[Variazione percentuale]]</f>
        <v>718209.40851910005</v>
      </c>
      <c r="F1107" s="11">
        <f>AZ[[#This Row],[AUM]]-D1106</f>
        <v>765567.71999996901</v>
      </c>
      <c r="G1107" s="11">
        <f>AZ[[#This Row],[∆ AUM]]-AZ[[#This Row],[effetto mercato]]</f>
        <v>47358.311480868957</v>
      </c>
    </row>
    <row r="1108" spans="1:7">
      <c r="A1108" s="4">
        <v>43616</v>
      </c>
      <c r="B1108">
        <v>-0.96830000000000005</v>
      </c>
      <c r="C1108" s="6">
        <f>AZ[[#This Row],[Variaz]]/100</f>
        <v>-9.6830000000000006E-3</v>
      </c>
      <c r="D1108" s="10">
        <f>AUM[[#This Row],[ Etica Azionario ]]</f>
        <v>320961372.62</v>
      </c>
      <c r="E1108" s="10">
        <f>D1107*AZ[[#This Row],[Variazione percentuale]]</f>
        <v>-3167077.5550180599</v>
      </c>
      <c r="F1108" s="11">
        <f>AZ[[#This Row],[AUM]]-D1107</f>
        <v>-6114694.1999999881</v>
      </c>
      <c r="G1108" s="11">
        <f>AZ[[#This Row],[∆ AUM]]-AZ[[#This Row],[effetto mercato]]</f>
        <v>-2947616.6449819282</v>
      </c>
    </row>
    <row r="1109" spans="1:7">
      <c r="A1109" s="4">
        <v>43619</v>
      </c>
      <c r="B1109">
        <v>0.1008</v>
      </c>
      <c r="C1109" s="6">
        <f>AZ[[#This Row],[Variaz]]/100</f>
        <v>1.008E-3</v>
      </c>
      <c r="D1109" s="10">
        <f>AUM[[#This Row],[ Etica Azionario ]]</f>
        <v>321301903.75999999</v>
      </c>
      <c r="E1109" s="10">
        <f>D1108*AZ[[#This Row],[Variazione percentuale]]</f>
        <v>323529.06360096001</v>
      </c>
      <c r="F1109" s="11">
        <f>AZ[[#This Row],[AUM]]-D1108</f>
        <v>340531.13999998569</v>
      </c>
      <c r="G1109" s="11">
        <f>AZ[[#This Row],[∆ AUM]]-AZ[[#This Row],[effetto mercato]]</f>
        <v>17002.076399025682</v>
      </c>
    </row>
    <row r="1110" spans="1:7">
      <c r="A1110" s="4">
        <v>43620</v>
      </c>
      <c r="B1110">
        <v>0.97670000000000001</v>
      </c>
      <c r="C1110" s="6">
        <f>AZ[[#This Row],[Variaz]]/100</f>
        <v>9.7669999999999996E-3</v>
      </c>
      <c r="D1110" s="10">
        <f>AUM[[#This Row],[ Etica Azionario ]]</f>
        <v>324586302.63</v>
      </c>
      <c r="E1110" s="10">
        <f>D1109*AZ[[#This Row],[Variazione percentuale]]</f>
        <v>3138155.6940239198</v>
      </c>
      <c r="F1110" s="11">
        <f>AZ[[#This Row],[AUM]]-D1109</f>
        <v>3284398.8700000048</v>
      </c>
      <c r="G1110" s="11">
        <f>AZ[[#This Row],[∆ AUM]]-AZ[[#This Row],[effetto mercato]]</f>
        <v>146243.17597608501</v>
      </c>
    </row>
    <row r="1111" spans="1:7">
      <c r="A1111" s="4">
        <v>43621</v>
      </c>
      <c r="B1111">
        <v>0.74790000000000001</v>
      </c>
      <c r="C1111" s="6">
        <f>AZ[[#This Row],[Variaz]]/100</f>
        <v>7.4790000000000004E-3</v>
      </c>
      <c r="D1111" s="10">
        <f>AUM[[#This Row],[ Etica Azionario ]]</f>
        <v>328150086.55999994</v>
      </c>
      <c r="E1111" s="10">
        <f>D1110*AZ[[#This Row],[Variazione percentuale]]</f>
        <v>2427580.9573697699</v>
      </c>
      <c r="F1111" s="11">
        <f>AZ[[#This Row],[AUM]]-D1110</f>
        <v>3563783.9299999475</v>
      </c>
      <c r="G1111" s="11">
        <f>AZ[[#This Row],[∆ AUM]]-AZ[[#This Row],[effetto mercato]]</f>
        <v>1136202.9726301776</v>
      </c>
    </row>
    <row r="1112" spans="1:7">
      <c r="A1112" s="4">
        <v>43622</v>
      </c>
      <c r="B1112">
        <v>-5.9400000000000001E-2</v>
      </c>
      <c r="C1112" s="6">
        <f>AZ[[#This Row],[Variaz]]/100</f>
        <v>-5.9400000000000002E-4</v>
      </c>
      <c r="D1112" s="10">
        <f>AUM[[#This Row],[ Etica Azionario ]]</f>
        <v>328703341.51999998</v>
      </c>
      <c r="E1112" s="10">
        <f>D1111*AZ[[#This Row],[Variazione percentuale]]</f>
        <v>-194921.15141663997</v>
      </c>
      <c r="F1112" s="11">
        <f>AZ[[#This Row],[AUM]]-D1111</f>
        <v>553254.96000003815</v>
      </c>
      <c r="G1112" s="11">
        <f>AZ[[#This Row],[∆ AUM]]-AZ[[#This Row],[effetto mercato]]</f>
        <v>748176.11141667818</v>
      </c>
    </row>
    <row r="1113" spans="1:7">
      <c r="A1113" s="4">
        <v>43623</v>
      </c>
      <c r="B1113">
        <v>0.61399999999999999</v>
      </c>
      <c r="C1113" s="6">
        <f>AZ[[#This Row],[Variaz]]/100</f>
        <v>6.1399999999999996E-3</v>
      </c>
      <c r="D1113" s="10">
        <f>AUM[[#This Row],[ Etica Azionario ]]</f>
        <v>331129622.99000001</v>
      </c>
      <c r="E1113" s="10">
        <f>D1112*AZ[[#This Row],[Variazione percentuale]]</f>
        <v>2018238.5169327997</v>
      </c>
      <c r="F1113" s="11">
        <f>AZ[[#This Row],[AUM]]-D1112</f>
        <v>2426281.4700000286</v>
      </c>
      <c r="G1113" s="11">
        <f>AZ[[#This Row],[∆ AUM]]-AZ[[#This Row],[effetto mercato]]</f>
        <v>408042.9530672289</v>
      </c>
    </row>
    <row r="1114" spans="1:7">
      <c r="A1114" s="4">
        <v>43626</v>
      </c>
      <c r="B1114">
        <v>0.47249999999999998</v>
      </c>
      <c r="C1114" s="6">
        <f>AZ[[#This Row],[Variaz]]/100</f>
        <v>4.725E-3</v>
      </c>
      <c r="D1114" s="10">
        <f>AUM[[#This Row],[ Etica Azionario ]]</f>
        <v>332712783.18000001</v>
      </c>
      <c r="E1114" s="10">
        <f>D1113*AZ[[#This Row],[Variazione percentuale]]</f>
        <v>1564587.4686277499</v>
      </c>
      <c r="F1114" s="11">
        <f>AZ[[#This Row],[AUM]]-D1113</f>
        <v>1583160.1899999976</v>
      </c>
      <c r="G1114" s="11">
        <f>AZ[[#This Row],[∆ AUM]]-AZ[[#This Row],[effetto mercato]]</f>
        <v>18572.721372247674</v>
      </c>
    </row>
    <row r="1115" spans="1:7">
      <c r="A1115" s="4">
        <v>43627</v>
      </c>
      <c r="B1115">
        <v>0.43109999999999998</v>
      </c>
      <c r="C1115" s="6">
        <f>AZ[[#This Row],[Variaz]]/100</f>
        <v>4.3109999999999997E-3</v>
      </c>
      <c r="D1115" s="10">
        <f>AUM[[#This Row],[ Etica Azionario ]]</f>
        <v>334314319.80999994</v>
      </c>
      <c r="E1115" s="10">
        <f>D1114*AZ[[#This Row],[Variazione percentuale]]</f>
        <v>1434324.80828898</v>
      </c>
      <c r="F1115" s="11">
        <f>AZ[[#This Row],[AUM]]-D1114</f>
        <v>1601536.6299999356</v>
      </c>
      <c r="G1115" s="11">
        <f>AZ[[#This Row],[∆ AUM]]-AZ[[#This Row],[effetto mercato]]</f>
        <v>167211.82171095558</v>
      </c>
    </row>
    <row r="1116" spans="1:7">
      <c r="A1116" s="4">
        <v>43628</v>
      </c>
      <c r="B1116">
        <v>-0.4</v>
      </c>
      <c r="C1116" s="6">
        <f>AZ[[#This Row],[Variaz]]/100</f>
        <v>-4.0000000000000001E-3</v>
      </c>
      <c r="D1116" s="10">
        <f>AUM[[#This Row],[ Etica Azionario ]]</f>
        <v>333213569.92999995</v>
      </c>
      <c r="E1116" s="10">
        <f>D1115*AZ[[#This Row],[Variazione percentuale]]</f>
        <v>-1337257.2792399998</v>
      </c>
      <c r="F1116" s="11">
        <f>AZ[[#This Row],[AUM]]-D1115</f>
        <v>-1100749.8799999952</v>
      </c>
      <c r="G1116" s="11">
        <f>AZ[[#This Row],[∆ AUM]]-AZ[[#This Row],[effetto mercato]]</f>
        <v>236507.3992400046</v>
      </c>
    </row>
    <row r="1117" spans="1:7">
      <c r="A1117" s="4">
        <v>43629</v>
      </c>
      <c r="B1117">
        <v>0.35260000000000002</v>
      </c>
      <c r="C1117" s="6">
        <f>AZ[[#This Row],[Variaz]]/100</f>
        <v>3.5260000000000001E-3</v>
      </c>
      <c r="D1117" s="10">
        <f>AUM[[#This Row],[ Etica Azionario ]]</f>
        <v>334563582.99000007</v>
      </c>
      <c r="E1117" s="10">
        <f>D1116*AZ[[#This Row],[Variazione percentuale]]</f>
        <v>1174911.0475731799</v>
      </c>
      <c r="F1117" s="11">
        <f>AZ[[#This Row],[AUM]]-D1116</f>
        <v>1350013.0600001216</v>
      </c>
      <c r="G1117" s="11">
        <f>AZ[[#This Row],[∆ AUM]]-AZ[[#This Row],[effetto mercato]]</f>
        <v>175102.01242694166</v>
      </c>
    </row>
    <row r="1118" spans="1:7">
      <c r="A1118" s="4">
        <v>43630</v>
      </c>
      <c r="B1118">
        <v>-0.1074</v>
      </c>
      <c r="C1118" s="6">
        <f>AZ[[#This Row],[Variaz]]/100</f>
        <v>-1.0739999999999999E-3</v>
      </c>
      <c r="D1118" s="10">
        <f>AUM[[#This Row],[ Etica Azionario ]]</f>
        <v>334223783.77999997</v>
      </c>
      <c r="E1118" s="10">
        <f>D1117*AZ[[#This Row],[Variazione percentuale]]</f>
        <v>-359321.28813126002</v>
      </c>
      <c r="F1118" s="11">
        <f>AZ[[#This Row],[AUM]]-D1117</f>
        <v>-339799.21000009775</v>
      </c>
      <c r="G1118" s="11">
        <f>AZ[[#This Row],[∆ AUM]]-AZ[[#This Row],[effetto mercato]]</f>
        <v>19522.07813116227</v>
      </c>
    </row>
    <row r="1119" spans="1:7">
      <c r="A1119" s="4">
        <v>43633</v>
      </c>
      <c r="B1119">
        <v>-0.31269999999999998</v>
      </c>
      <c r="C1119" s="6">
        <f>AZ[[#This Row],[Variaz]]/100</f>
        <v>-3.1269999999999996E-3</v>
      </c>
      <c r="D1119" s="10">
        <f>AUM[[#This Row],[ Etica Azionario ]]</f>
        <v>333235402.17000002</v>
      </c>
      <c r="E1119" s="10">
        <f>D1118*AZ[[#This Row],[Variazione percentuale]]</f>
        <v>-1045117.7718800597</v>
      </c>
      <c r="F1119" s="11">
        <f>AZ[[#This Row],[AUM]]-D1118</f>
        <v>-988381.6099999547</v>
      </c>
      <c r="G1119" s="11">
        <f>AZ[[#This Row],[∆ AUM]]-AZ[[#This Row],[effetto mercato]]</f>
        <v>56736.161880105035</v>
      </c>
    </row>
    <row r="1120" spans="1:7">
      <c r="A1120" s="4">
        <v>43634</v>
      </c>
      <c r="B1120">
        <v>1.0683</v>
      </c>
      <c r="C1120" s="6">
        <f>AZ[[#This Row],[Variaz]]/100</f>
        <v>1.0683E-2</v>
      </c>
      <c r="D1120" s="10">
        <f>AUM[[#This Row],[ Etica Azionario ]]</f>
        <v>336865643.44999993</v>
      </c>
      <c r="E1120" s="10">
        <f>D1119*AZ[[#This Row],[Variazione percentuale]]</f>
        <v>3559953.80138211</v>
      </c>
      <c r="F1120" s="11">
        <f>AZ[[#This Row],[AUM]]-D1119</f>
        <v>3630241.2799999118</v>
      </c>
      <c r="G1120" s="11">
        <f>AZ[[#This Row],[∆ AUM]]-AZ[[#This Row],[effetto mercato]]</f>
        <v>70287.478617801797</v>
      </c>
    </row>
    <row r="1121" spans="1:7">
      <c r="A1121" s="4">
        <v>43635</v>
      </c>
      <c r="B1121">
        <v>0.34910000000000002</v>
      </c>
      <c r="C1121" s="6">
        <f>AZ[[#This Row],[Variaz]]/100</f>
        <v>3.4910000000000002E-3</v>
      </c>
      <c r="D1121" s="10">
        <f>AUM[[#This Row],[ Etica Azionario ]]</f>
        <v>338383218.52000004</v>
      </c>
      <c r="E1121" s="10">
        <f>D1120*AZ[[#This Row],[Variazione percentuale]]</f>
        <v>1175997.9612839499</v>
      </c>
      <c r="F1121" s="11">
        <f>AZ[[#This Row],[AUM]]-D1120</f>
        <v>1517575.0700001121</v>
      </c>
      <c r="G1121" s="11">
        <f>AZ[[#This Row],[∆ AUM]]-AZ[[#This Row],[effetto mercato]]</f>
        <v>341577.10871616215</v>
      </c>
    </row>
    <row r="1122" spans="1:7">
      <c r="A1122" s="4">
        <v>43636</v>
      </c>
      <c r="B1122">
        <v>0.36720000000000003</v>
      </c>
      <c r="C1122" s="6">
        <f>AZ[[#This Row],[Variaz]]/100</f>
        <v>3.6720000000000004E-3</v>
      </c>
      <c r="D1122" s="10">
        <f>AUM[[#This Row],[ Etica Azionario ]]</f>
        <v>339662747.36000001</v>
      </c>
      <c r="E1122" s="10">
        <f>D1121*AZ[[#This Row],[Variazione percentuale]]</f>
        <v>1242543.1784054402</v>
      </c>
      <c r="F1122" s="11">
        <f>AZ[[#This Row],[AUM]]-D1121</f>
        <v>1279528.8399999738</v>
      </c>
      <c r="G1122" s="11">
        <f>AZ[[#This Row],[∆ AUM]]-AZ[[#This Row],[effetto mercato]]</f>
        <v>36985.661594533594</v>
      </c>
    </row>
    <row r="1123" spans="1:7">
      <c r="A1123" s="4">
        <v>43637</v>
      </c>
      <c r="B1123">
        <v>-0.48139999999999999</v>
      </c>
      <c r="C1123" s="6">
        <f>AZ[[#This Row],[Variaz]]/100</f>
        <v>-4.8139999999999997E-3</v>
      </c>
      <c r="D1123" s="10">
        <f>AUM[[#This Row],[ Etica Azionario ]]</f>
        <v>338060322.28999996</v>
      </c>
      <c r="E1123" s="10">
        <f>D1122*AZ[[#This Row],[Variazione percentuale]]</f>
        <v>-1635136.4657910399</v>
      </c>
      <c r="F1123" s="11">
        <f>AZ[[#This Row],[AUM]]-D1122</f>
        <v>-1602425.0700000525</v>
      </c>
      <c r="G1123" s="11">
        <f>AZ[[#This Row],[∆ AUM]]-AZ[[#This Row],[effetto mercato]]</f>
        <v>32711.395790987415</v>
      </c>
    </row>
    <row r="1124" spans="1:7">
      <c r="A1124" s="4">
        <v>43640</v>
      </c>
      <c r="B1124">
        <v>-0.62890000000000001</v>
      </c>
      <c r="C1124" s="6">
        <f>AZ[[#This Row],[Variaz]]/100</f>
        <v>-6.2890000000000003E-3</v>
      </c>
      <c r="D1124" s="10">
        <f>AUM[[#This Row],[ Etica Azionario ]]</f>
        <v>335812782.68000001</v>
      </c>
      <c r="E1124" s="10">
        <f>D1123*AZ[[#This Row],[Variazione percentuale]]</f>
        <v>-2126061.3668818097</v>
      </c>
      <c r="F1124" s="11">
        <f>AZ[[#This Row],[AUM]]-D1123</f>
        <v>-2247539.6099999547</v>
      </c>
      <c r="G1124" s="11">
        <f>AZ[[#This Row],[∆ AUM]]-AZ[[#This Row],[effetto mercato]]</f>
        <v>-121478.24311814504</v>
      </c>
    </row>
    <row r="1125" spans="1:7">
      <c r="A1125" s="4">
        <v>43641</v>
      </c>
      <c r="B1125">
        <v>-0.45760000000000001</v>
      </c>
      <c r="C1125" s="6">
        <f>AZ[[#This Row],[Variaz]]/100</f>
        <v>-4.5760000000000002E-3</v>
      </c>
      <c r="D1125" s="10">
        <f>AUM[[#This Row],[ Etica Azionario ]]</f>
        <v>334212327.31999999</v>
      </c>
      <c r="E1125" s="10">
        <f>D1124*AZ[[#This Row],[Variazione percentuale]]</f>
        <v>-1536679.2935436801</v>
      </c>
      <c r="F1125" s="11">
        <f>AZ[[#This Row],[AUM]]-D1124</f>
        <v>-1600455.3600000143</v>
      </c>
      <c r="G1125" s="11">
        <f>AZ[[#This Row],[∆ AUM]]-AZ[[#This Row],[effetto mercato]]</f>
        <v>-63776.0664563342</v>
      </c>
    </row>
    <row r="1126" spans="1:7">
      <c r="A1126" s="4">
        <v>43642</v>
      </c>
      <c r="B1126">
        <v>-5.8700000000000002E-2</v>
      </c>
      <c r="C1126" s="6">
        <f>AZ[[#This Row],[Variaz]]/100</f>
        <v>-5.8700000000000007E-4</v>
      </c>
      <c r="D1126" s="10">
        <f>AUM[[#This Row],[ Etica Azionario ]]</f>
        <v>333944810.64999998</v>
      </c>
      <c r="E1126" s="10">
        <f>D1125*AZ[[#This Row],[Variazione percentuale]]</f>
        <v>-196182.63613684001</v>
      </c>
      <c r="F1126" s="11">
        <f>AZ[[#This Row],[AUM]]-D1125</f>
        <v>-267516.67000001669</v>
      </c>
      <c r="G1126" s="11">
        <f>AZ[[#This Row],[∆ AUM]]-AZ[[#This Row],[effetto mercato]]</f>
        <v>-71334.033863176679</v>
      </c>
    </row>
    <row r="1127" spans="1:7">
      <c r="A1127" s="4">
        <v>43643</v>
      </c>
      <c r="B1127">
        <v>0.41099999999999998</v>
      </c>
      <c r="C1127" s="6">
        <f>AZ[[#This Row],[Variaz]]/100</f>
        <v>4.1099999999999999E-3</v>
      </c>
      <c r="D1127" s="10">
        <f>AUM[[#This Row],[ Etica Azionario ]]</f>
        <v>335613532.78999996</v>
      </c>
      <c r="E1127" s="10">
        <f>D1126*AZ[[#This Row],[Variazione percentuale]]</f>
        <v>1372513.1717714998</v>
      </c>
      <c r="F1127" s="11">
        <f>AZ[[#This Row],[AUM]]-D1126</f>
        <v>1668722.1399999857</v>
      </c>
      <c r="G1127" s="11">
        <f>AZ[[#This Row],[∆ AUM]]-AZ[[#This Row],[effetto mercato]]</f>
        <v>296208.9682284859</v>
      </c>
    </row>
    <row r="1128" spans="1:7">
      <c r="A1128" s="4">
        <v>43647</v>
      </c>
      <c r="B1128">
        <v>1.3937999999999999</v>
      </c>
      <c r="C1128" s="6">
        <f>AZ[[#This Row],[Variaz]]/100</f>
        <v>1.3937999999999999E-2</v>
      </c>
      <c r="D1128" s="10">
        <f>AUM[[#This Row],[ Etica Azionario ]]</f>
        <v>340250191.66999996</v>
      </c>
      <c r="E1128" s="10">
        <f>D1127*AZ[[#This Row],[Variazione percentuale]]</f>
        <v>4677781.4200270195</v>
      </c>
      <c r="F1128" s="11">
        <f>AZ[[#This Row],[AUM]]-D1127</f>
        <v>4636658.8799999952</v>
      </c>
      <c r="G1128" s="11">
        <f>AZ[[#This Row],[∆ AUM]]-AZ[[#This Row],[effetto mercato]]</f>
        <v>-41122.540027024224</v>
      </c>
    </row>
    <row r="1129" spans="1:7">
      <c r="A1129" s="4">
        <v>43648</v>
      </c>
      <c r="B1129">
        <v>0.32679999999999998</v>
      </c>
      <c r="C1129" s="6">
        <f>AZ[[#This Row],[Variaz]]/100</f>
        <v>3.2679999999999996E-3</v>
      </c>
      <c r="D1129" s="10">
        <f>AUM[[#This Row],[ Etica Azionario ]]</f>
        <v>341805486.69</v>
      </c>
      <c r="E1129" s="10">
        <f>D1128*AZ[[#This Row],[Variazione percentuale]]</f>
        <v>1111937.6263775597</v>
      </c>
      <c r="F1129" s="11">
        <f>AZ[[#This Row],[AUM]]-D1128</f>
        <v>1555295.0200000405</v>
      </c>
      <c r="G1129" s="11">
        <f>AZ[[#This Row],[∆ AUM]]-AZ[[#This Row],[effetto mercato]]</f>
        <v>443357.3936224808</v>
      </c>
    </row>
    <row r="1130" spans="1:7">
      <c r="A1130" s="4">
        <v>43649</v>
      </c>
      <c r="B1130">
        <v>0.66110000000000002</v>
      </c>
      <c r="C1130" s="6">
        <f>AZ[[#This Row],[Variaz]]/100</f>
        <v>6.6110000000000006E-3</v>
      </c>
      <c r="D1130" s="10">
        <f>AUM[[#This Row],[ Etica Azionario ]]</f>
        <v>345085631.38</v>
      </c>
      <c r="E1130" s="10">
        <f>D1129*AZ[[#This Row],[Variazione percentuale]]</f>
        <v>2259676.0725075901</v>
      </c>
      <c r="F1130" s="11">
        <f>AZ[[#This Row],[AUM]]-D1129</f>
        <v>3280144.6899999976</v>
      </c>
      <c r="G1130" s="11">
        <f>AZ[[#This Row],[∆ AUM]]-AZ[[#This Row],[effetto mercato]]</f>
        <v>1020468.6174924076</v>
      </c>
    </row>
    <row r="1131" spans="1:7">
      <c r="A1131" s="4">
        <v>43650</v>
      </c>
      <c r="B1131">
        <v>0.23799999999999999</v>
      </c>
      <c r="C1131" s="6">
        <f>AZ[[#This Row],[Variaz]]/100</f>
        <v>2.3799999999999997E-3</v>
      </c>
      <c r="D1131" s="10">
        <f>AUM[[#This Row],[ Etica Azionario ]]</f>
        <v>346591513.73999995</v>
      </c>
      <c r="E1131" s="10">
        <f>D1130*AZ[[#This Row],[Variazione percentuale]]</f>
        <v>821303.80268439988</v>
      </c>
      <c r="F1131" s="11">
        <f>AZ[[#This Row],[AUM]]-D1130</f>
        <v>1505882.3599999547</v>
      </c>
      <c r="G1131" s="11">
        <f>AZ[[#This Row],[∆ AUM]]-AZ[[#This Row],[effetto mercato]]</f>
        <v>684578.55731555482</v>
      </c>
    </row>
    <row r="1132" spans="1:7">
      <c r="A1132" s="4">
        <v>43651</v>
      </c>
      <c r="B1132">
        <v>-9.4999999999999998E-3</v>
      </c>
      <c r="C1132" s="6">
        <f>AZ[[#This Row],[Variaz]]/100</f>
        <v>-9.4999999999999992E-5</v>
      </c>
      <c r="D1132" s="10">
        <f>AUM[[#This Row],[ Etica Azionario ]]</f>
        <v>346988925.69</v>
      </c>
      <c r="E1132" s="10">
        <f>D1131*AZ[[#This Row],[Variazione percentuale]]</f>
        <v>-32926.19380529999</v>
      </c>
      <c r="F1132" s="11">
        <f>AZ[[#This Row],[AUM]]-D1131</f>
        <v>397411.95000004768</v>
      </c>
      <c r="G1132" s="11">
        <f>AZ[[#This Row],[∆ AUM]]-AZ[[#This Row],[effetto mercato]]</f>
        <v>430338.14380534767</v>
      </c>
    </row>
    <row r="1133" spans="1:7">
      <c r="A1133" s="4">
        <v>43654</v>
      </c>
      <c r="B1133">
        <v>-0.49380000000000002</v>
      </c>
      <c r="C1133" s="6">
        <f>AZ[[#This Row],[Variaz]]/100</f>
        <v>-4.9380000000000005E-3</v>
      </c>
      <c r="D1133" s="10">
        <f>AUM[[#This Row],[ Etica Azionario ]]</f>
        <v>345461410.00999999</v>
      </c>
      <c r="E1133" s="10">
        <f>D1132*AZ[[#This Row],[Variazione percentuale]]</f>
        <v>-1713431.3150572202</v>
      </c>
      <c r="F1133" s="11">
        <f>AZ[[#This Row],[AUM]]-D1132</f>
        <v>-1527515.6800000072</v>
      </c>
      <c r="G1133" s="11">
        <f>AZ[[#This Row],[∆ AUM]]-AZ[[#This Row],[effetto mercato]]</f>
        <v>185915.63505721302</v>
      </c>
    </row>
    <row r="1134" spans="1:7">
      <c r="A1134" s="4">
        <v>43655</v>
      </c>
      <c r="B1134">
        <v>-0.25769999999999998</v>
      </c>
      <c r="C1134" s="6">
        <f>AZ[[#This Row],[Variaz]]/100</f>
        <v>-2.5769999999999999E-3</v>
      </c>
      <c r="D1134" s="10">
        <f>AUM[[#This Row],[ Etica Azionario ]]</f>
        <v>344553476.98000002</v>
      </c>
      <c r="E1134" s="10">
        <f>D1133*AZ[[#This Row],[Variazione percentuale]]</f>
        <v>-890254.05359576992</v>
      </c>
      <c r="F1134" s="11">
        <f>AZ[[#This Row],[AUM]]-D1133</f>
        <v>-907933.02999997139</v>
      </c>
      <c r="G1134" s="11">
        <f>AZ[[#This Row],[∆ AUM]]-AZ[[#This Row],[effetto mercato]]</f>
        <v>-17678.976404201472</v>
      </c>
    </row>
    <row r="1135" spans="1:7">
      <c r="A1135" s="4">
        <v>43656</v>
      </c>
      <c r="B1135">
        <v>-0.22009999999999999</v>
      </c>
      <c r="C1135" s="6">
        <f>AZ[[#This Row],[Variaz]]/100</f>
        <v>-2.2009999999999998E-3</v>
      </c>
      <c r="D1135" s="10">
        <f>AUM[[#This Row],[ Etica Azionario ]]</f>
        <v>343788320.97000003</v>
      </c>
      <c r="E1135" s="10">
        <f>D1134*AZ[[#This Row],[Variazione percentuale]]</f>
        <v>-758362.20283297997</v>
      </c>
      <c r="F1135" s="11">
        <f>AZ[[#This Row],[AUM]]-D1134</f>
        <v>-765156.00999999046</v>
      </c>
      <c r="G1135" s="11">
        <f>AZ[[#This Row],[∆ AUM]]-AZ[[#This Row],[effetto mercato]]</f>
        <v>-6793.8071670104982</v>
      </c>
    </row>
    <row r="1136" spans="1:7">
      <c r="A1136" s="4">
        <v>43657</v>
      </c>
      <c r="B1136">
        <v>0.1055</v>
      </c>
      <c r="C1136" s="6">
        <f>AZ[[#This Row],[Variaz]]/100</f>
        <v>1.0549999999999999E-3</v>
      </c>
      <c r="D1136" s="10">
        <f>AUM[[#This Row],[ Etica Azionario ]]</f>
        <v>344034014.32999998</v>
      </c>
      <c r="E1136" s="10">
        <f>D1135*AZ[[#This Row],[Variazione percentuale]]</f>
        <v>362696.67862334999</v>
      </c>
      <c r="F1136" s="11">
        <f>AZ[[#This Row],[AUM]]-D1135</f>
        <v>245693.3599999547</v>
      </c>
      <c r="G1136" s="11">
        <f>AZ[[#This Row],[∆ AUM]]-AZ[[#This Row],[effetto mercato]]</f>
        <v>-117003.31862339529</v>
      </c>
    </row>
    <row r="1137" spans="1:7">
      <c r="A1137" s="4">
        <v>43658</v>
      </c>
      <c r="B1137">
        <v>0.45979999999999999</v>
      </c>
      <c r="C1137" s="6">
        <f>AZ[[#This Row],[Variaz]]/100</f>
        <v>4.5979999999999997E-3</v>
      </c>
      <c r="D1137" s="10">
        <f>AUM[[#This Row],[ Etica Azionario ]]</f>
        <v>345755275.89999998</v>
      </c>
      <c r="E1137" s="10">
        <f>D1136*AZ[[#This Row],[Variazione percentuale]]</f>
        <v>1581868.3978893398</v>
      </c>
      <c r="F1137" s="11">
        <f>AZ[[#This Row],[AUM]]-D1136</f>
        <v>1721261.5699999928</v>
      </c>
      <c r="G1137" s="11">
        <f>AZ[[#This Row],[∆ AUM]]-AZ[[#This Row],[effetto mercato]]</f>
        <v>139393.17211065302</v>
      </c>
    </row>
    <row r="1138" spans="1:7">
      <c r="A1138" s="4">
        <v>43661</v>
      </c>
      <c r="B1138">
        <v>6.6699999999999995E-2</v>
      </c>
      <c r="C1138" s="6">
        <f>AZ[[#This Row],[Variaz]]/100</f>
        <v>6.6699999999999995E-4</v>
      </c>
      <c r="D1138" s="10">
        <f>AUM[[#This Row],[ Etica Azionario ]]</f>
        <v>345954817.50999999</v>
      </c>
      <c r="E1138" s="10">
        <f>D1137*AZ[[#This Row],[Variazione percentuale]]</f>
        <v>230618.76902529996</v>
      </c>
      <c r="F1138" s="11">
        <f>AZ[[#This Row],[AUM]]-D1137</f>
        <v>199541.61000001431</v>
      </c>
      <c r="G1138" s="11">
        <f>AZ[[#This Row],[∆ AUM]]-AZ[[#This Row],[effetto mercato]]</f>
        <v>-31077.159025285655</v>
      </c>
    </row>
    <row r="1139" spans="1:7">
      <c r="A1139" s="4">
        <v>43662</v>
      </c>
      <c r="B1139">
        <v>7.6200000000000004E-2</v>
      </c>
      <c r="C1139" s="6">
        <f>AZ[[#This Row],[Variaz]]/100</f>
        <v>7.6200000000000009E-4</v>
      </c>
      <c r="D1139" s="10">
        <f>AUM[[#This Row],[ Etica Azionario ]]</f>
        <v>346402531.96999997</v>
      </c>
      <c r="E1139" s="10">
        <f>D1138*AZ[[#This Row],[Variazione percentuale]]</f>
        <v>263617.57094262005</v>
      </c>
      <c r="F1139" s="11">
        <f>AZ[[#This Row],[AUM]]-D1138</f>
        <v>447714.45999997854</v>
      </c>
      <c r="G1139" s="11">
        <f>AZ[[#This Row],[∆ AUM]]-AZ[[#This Row],[effetto mercato]]</f>
        <v>184096.88905735849</v>
      </c>
    </row>
    <row r="1140" spans="1:7">
      <c r="A1140" s="4">
        <v>43663</v>
      </c>
      <c r="B1140">
        <v>-0.79979999999999996</v>
      </c>
      <c r="C1140" s="6">
        <f>AZ[[#This Row],[Variaz]]/100</f>
        <v>-7.9979999999999999E-3</v>
      </c>
      <c r="D1140" s="10">
        <f>AUM[[#This Row],[ Etica Azionario ]]</f>
        <v>343966610.38999999</v>
      </c>
      <c r="E1140" s="10">
        <f>D1139*AZ[[#This Row],[Variazione percentuale]]</f>
        <v>-2770527.4506960595</v>
      </c>
      <c r="F1140" s="11">
        <f>AZ[[#This Row],[AUM]]-D1139</f>
        <v>-2435921.5799999833</v>
      </c>
      <c r="G1140" s="11">
        <f>AZ[[#This Row],[∆ AUM]]-AZ[[#This Row],[effetto mercato]]</f>
        <v>334605.87069607619</v>
      </c>
    </row>
    <row r="1141" spans="1:7">
      <c r="A1141" s="4">
        <v>43664</v>
      </c>
      <c r="B1141">
        <v>-0.15359999999999999</v>
      </c>
      <c r="C1141" s="6">
        <f>AZ[[#This Row],[Variaz]]/100</f>
        <v>-1.5359999999999998E-3</v>
      </c>
      <c r="D1141" s="10">
        <f>AUM[[#This Row],[ Etica Azionario ]]</f>
        <v>343481630.10000002</v>
      </c>
      <c r="E1141" s="10">
        <f>D1140*AZ[[#This Row],[Variazione percentuale]]</f>
        <v>-528332.71355903987</v>
      </c>
      <c r="F1141" s="11">
        <f>AZ[[#This Row],[AUM]]-D1140</f>
        <v>-484980.28999996185</v>
      </c>
      <c r="G1141" s="11">
        <f>AZ[[#This Row],[∆ AUM]]-AZ[[#This Row],[effetto mercato]]</f>
        <v>43352.423559078015</v>
      </c>
    </row>
    <row r="1142" spans="1:7">
      <c r="A1142" s="4">
        <v>43665</v>
      </c>
      <c r="B1142">
        <v>0.1923</v>
      </c>
      <c r="C1142" s="6">
        <f>AZ[[#This Row],[Variaz]]/100</f>
        <v>1.923E-3</v>
      </c>
      <c r="D1142" s="10">
        <f>AUM[[#This Row],[ Etica Azionario ]]</f>
        <v>344169836.37</v>
      </c>
      <c r="E1142" s="10">
        <f>D1141*AZ[[#This Row],[Variazione percentuale]]</f>
        <v>660515.17468230007</v>
      </c>
      <c r="F1142" s="11">
        <f>AZ[[#This Row],[AUM]]-D1141</f>
        <v>688206.26999998093</v>
      </c>
      <c r="G1142" s="11">
        <f>AZ[[#This Row],[∆ AUM]]-AZ[[#This Row],[effetto mercato]]</f>
        <v>27691.095317680854</v>
      </c>
    </row>
    <row r="1143" spans="1:7">
      <c r="A1143" s="4">
        <v>43668</v>
      </c>
      <c r="B1143">
        <v>-1.9199999999999998E-2</v>
      </c>
      <c r="C1143" s="6">
        <f>AZ[[#This Row],[Variaz]]/100</f>
        <v>-1.9199999999999998E-4</v>
      </c>
      <c r="D1143" s="10">
        <f>AUM[[#This Row],[ Etica Azionario ]]</f>
        <v>343945867.01999998</v>
      </c>
      <c r="E1143" s="10">
        <f>D1142*AZ[[#This Row],[Variazione percentuale]]</f>
        <v>-66080.608583039997</v>
      </c>
      <c r="F1143" s="11">
        <f>AZ[[#This Row],[AUM]]-D1142</f>
        <v>-223969.35000002384</v>
      </c>
      <c r="G1143" s="11">
        <f>AZ[[#This Row],[∆ AUM]]-AZ[[#This Row],[effetto mercato]]</f>
        <v>-157888.74141698383</v>
      </c>
    </row>
    <row r="1144" spans="1:7">
      <c r="A1144" s="4">
        <v>43669</v>
      </c>
      <c r="B1144">
        <v>1.19</v>
      </c>
      <c r="C1144" s="6">
        <f>AZ[[#This Row],[Variaz]]/100</f>
        <v>1.1899999999999999E-2</v>
      </c>
      <c r="D1144" s="10">
        <f>AUM[[#This Row],[ Etica Azionario ]]</f>
        <v>347949135.64000005</v>
      </c>
      <c r="E1144" s="10">
        <f>D1143*AZ[[#This Row],[Variazione percentuale]]</f>
        <v>4092955.8175379992</v>
      </c>
      <c r="F1144" s="11">
        <f>AZ[[#This Row],[AUM]]-D1143</f>
        <v>4003268.6200000644</v>
      </c>
      <c r="G1144" s="11">
        <f>AZ[[#This Row],[∆ AUM]]-AZ[[#This Row],[effetto mercato]]</f>
        <v>-89687.197537934873</v>
      </c>
    </row>
    <row r="1145" spans="1:7">
      <c r="A1145" s="4">
        <v>43670</v>
      </c>
      <c r="B1145">
        <v>0.5121</v>
      </c>
      <c r="C1145" s="6">
        <f>AZ[[#This Row],[Variaz]]/100</f>
        <v>5.1209999999999997E-3</v>
      </c>
      <c r="D1145" s="10">
        <f>AUM[[#This Row],[ Etica Azionario ]]</f>
        <v>349893345.06</v>
      </c>
      <c r="E1145" s="10">
        <f>D1144*AZ[[#This Row],[Variazione percentuale]]</f>
        <v>1781847.5236124401</v>
      </c>
      <c r="F1145" s="11">
        <f>AZ[[#This Row],[AUM]]-D1144</f>
        <v>1944209.4199999571</v>
      </c>
      <c r="G1145" s="11">
        <f>AZ[[#This Row],[∆ AUM]]-AZ[[#This Row],[effetto mercato]]</f>
        <v>162361.89638751699</v>
      </c>
    </row>
    <row r="1146" spans="1:7">
      <c r="A1146" s="4">
        <v>43671</v>
      </c>
      <c r="B1146">
        <v>-0.45290000000000002</v>
      </c>
      <c r="C1146" s="6">
        <f>AZ[[#This Row],[Variaz]]/100</f>
        <v>-4.529E-3</v>
      </c>
      <c r="D1146" s="10">
        <f>AUM[[#This Row],[ Etica Azionario ]]</f>
        <v>348194161.22000003</v>
      </c>
      <c r="E1146" s="10">
        <f>D1145*AZ[[#This Row],[Variazione percentuale]]</f>
        <v>-1584666.9597767401</v>
      </c>
      <c r="F1146" s="11">
        <f>AZ[[#This Row],[AUM]]-D1145</f>
        <v>-1699183.8399999738</v>
      </c>
      <c r="G1146" s="11">
        <f>AZ[[#This Row],[∆ AUM]]-AZ[[#This Row],[effetto mercato]]</f>
        <v>-114516.88022323372</v>
      </c>
    </row>
    <row r="1147" spans="1:7">
      <c r="A1147" s="4">
        <v>43672</v>
      </c>
      <c r="B1147">
        <v>0.1137</v>
      </c>
      <c r="C1147" s="6">
        <f>AZ[[#This Row],[Variaz]]/100</f>
        <v>1.137E-3</v>
      </c>
      <c r="D1147" s="10">
        <f>AUM[[#This Row],[ Etica Azionario ]]</f>
        <v>348765022.36000001</v>
      </c>
      <c r="E1147" s="10">
        <f>D1146*AZ[[#This Row],[Variazione percentuale]]</f>
        <v>395896.76130714006</v>
      </c>
      <c r="F1147" s="11">
        <f>AZ[[#This Row],[AUM]]-D1146</f>
        <v>570861.13999998569</v>
      </c>
      <c r="G1147" s="11">
        <f>AZ[[#This Row],[∆ AUM]]-AZ[[#This Row],[effetto mercato]]</f>
        <v>174964.37869284564</v>
      </c>
    </row>
    <row r="1148" spans="1:7">
      <c r="A1148" s="4">
        <v>43675</v>
      </c>
      <c r="B1148">
        <v>-0.1326</v>
      </c>
      <c r="C1148" s="6">
        <f>AZ[[#This Row],[Variaz]]/100</f>
        <v>-1.3259999999999999E-3</v>
      </c>
      <c r="D1148" s="10">
        <f>AUM[[#This Row],[ Etica Azionario ]]</f>
        <v>348286410.43000001</v>
      </c>
      <c r="E1148" s="10">
        <f>D1147*AZ[[#This Row],[Variazione percentuale]]</f>
        <v>-462462.41964936</v>
      </c>
      <c r="F1148" s="11">
        <f>AZ[[#This Row],[AUM]]-D1147</f>
        <v>-478611.93000000715</v>
      </c>
      <c r="G1148" s="11">
        <f>AZ[[#This Row],[∆ AUM]]-AZ[[#This Row],[effetto mercato]]</f>
        <v>-16149.51035064715</v>
      </c>
    </row>
    <row r="1149" spans="1:7">
      <c r="A1149" s="4">
        <v>43676</v>
      </c>
      <c r="B1149">
        <v>-0.52139999999999997</v>
      </c>
      <c r="C1149" s="6">
        <f>AZ[[#This Row],[Variaz]]/100</f>
        <v>-5.2139999999999999E-3</v>
      </c>
      <c r="D1149" s="10">
        <f>AUM[[#This Row],[ Etica Azionario ]]</f>
        <v>346541158.13</v>
      </c>
      <c r="E1149" s="10">
        <f>D1148*AZ[[#This Row],[Variazione percentuale]]</f>
        <v>-1815965.3439820199</v>
      </c>
      <c r="F1149" s="11">
        <f>AZ[[#This Row],[AUM]]-D1148</f>
        <v>-1745252.3000000119</v>
      </c>
      <c r="G1149" s="11">
        <f>AZ[[#This Row],[∆ AUM]]-AZ[[#This Row],[effetto mercato]]</f>
        <v>70713.043982008006</v>
      </c>
    </row>
    <row r="1150" spans="1:7">
      <c r="A1150" s="4">
        <v>43677</v>
      </c>
      <c r="B1150">
        <v>-0.38119999999999998</v>
      </c>
      <c r="C1150" s="6">
        <f>AZ[[#This Row],[Variaz]]/100</f>
        <v>-3.8119999999999999E-3</v>
      </c>
      <c r="D1150" s="10">
        <f>AUM[[#This Row],[ Etica Azionario ]]</f>
        <v>345341316.74000001</v>
      </c>
      <c r="E1150" s="10">
        <f>D1149*AZ[[#This Row],[Variazione percentuale]]</f>
        <v>-1321014.89479156</v>
      </c>
      <c r="F1150" s="11">
        <f>AZ[[#This Row],[AUM]]-D1149</f>
        <v>-1199841.3899999857</v>
      </c>
      <c r="G1150" s="11">
        <f>AZ[[#This Row],[∆ AUM]]-AZ[[#This Row],[effetto mercato]]</f>
        <v>121173.50479157432</v>
      </c>
    </row>
    <row r="1151" spans="1:7">
      <c r="A1151" s="4">
        <v>43678</v>
      </c>
      <c r="B1151">
        <v>0.27739999999999998</v>
      </c>
      <c r="C1151" s="6">
        <f>AZ[[#This Row],[Variaz]]/100</f>
        <v>2.774E-3</v>
      </c>
      <c r="D1151" s="10">
        <f>AUM[[#This Row],[ Etica Azionario ]]</f>
        <v>346295762.73000002</v>
      </c>
      <c r="E1151" s="10">
        <f>D1150*AZ[[#This Row],[Variazione percentuale]]</f>
        <v>957976.81263676006</v>
      </c>
      <c r="F1151" s="11">
        <f>AZ[[#This Row],[AUM]]-D1150</f>
        <v>954445.99000000954</v>
      </c>
      <c r="G1151" s="11">
        <f>AZ[[#This Row],[∆ AUM]]-AZ[[#This Row],[effetto mercato]]</f>
        <v>-3530.8226367505267</v>
      </c>
    </row>
    <row r="1152" spans="1:7">
      <c r="A1152" s="4">
        <v>43679</v>
      </c>
      <c r="B1152">
        <v>-1.784</v>
      </c>
      <c r="C1152" s="6">
        <f>AZ[[#This Row],[Variaz]]/100</f>
        <v>-1.7840000000000002E-2</v>
      </c>
      <c r="D1152" s="10">
        <f>AUM[[#This Row],[ Etica Azionario ]]</f>
        <v>340172088.05000001</v>
      </c>
      <c r="E1152" s="10">
        <f>D1151*AZ[[#This Row],[Variazione percentuale]]</f>
        <v>-6177916.4071032014</v>
      </c>
      <c r="F1152" s="11">
        <f>AZ[[#This Row],[AUM]]-D1151</f>
        <v>-6123674.6800000072</v>
      </c>
      <c r="G1152" s="11">
        <f>AZ[[#This Row],[∆ AUM]]-AZ[[#This Row],[effetto mercato]]</f>
        <v>54241.727103194222</v>
      </c>
    </row>
    <row r="1153" spans="1:7">
      <c r="A1153" s="4">
        <v>43682</v>
      </c>
      <c r="B1153">
        <v>-2.6615000000000002</v>
      </c>
      <c r="C1153" s="6">
        <f>AZ[[#This Row],[Variaz]]/100</f>
        <v>-2.6615000000000003E-2</v>
      </c>
      <c r="D1153" s="10">
        <f>AUM[[#This Row],[ Etica Azionario ]]</f>
        <v>329573114.65999997</v>
      </c>
      <c r="E1153" s="10">
        <f>D1152*AZ[[#This Row],[Variazione percentuale]]</f>
        <v>-9053680.1234507523</v>
      </c>
      <c r="F1153" s="11">
        <f>AZ[[#This Row],[AUM]]-D1152</f>
        <v>-10598973.390000045</v>
      </c>
      <c r="G1153" s="11">
        <f>AZ[[#This Row],[∆ AUM]]-AZ[[#This Row],[effetto mercato]]</f>
        <v>-1545293.266549293</v>
      </c>
    </row>
    <row r="1154" spans="1:7">
      <c r="A1154" s="4">
        <v>43683</v>
      </c>
      <c r="B1154">
        <v>-2.9899999999999999E-2</v>
      </c>
      <c r="C1154" s="6">
        <f>AZ[[#This Row],[Variaz]]/100</f>
        <v>-2.99E-4</v>
      </c>
      <c r="D1154" s="10">
        <f>AUM[[#This Row],[ Etica Azionario ]]</f>
        <v>329729718.13</v>
      </c>
      <c r="E1154" s="10">
        <f>D1153*AZ[[#This Row],[Variazione percentuale]]</f>
        <v>-98542.361283339997</v>
      </c>
      <c r="F1154" s="11">
        <f>AZ[[#This Row],[AUM]]-D1153</f>
        <v>156603.47000002861</v>
      </c>
      <c r="G1154" s="11">
        <f>AZ[[#This Row],[∆ AUM]]-AZ[[#This Row],[effetto mercato]]</f>
        <v>255145.83128336861</v>
      </c>
    </row>
    <row r="1155" spans="1:7">
      <c r="A1155" s="4">
        <v>43684</v>
      </c>
      <c r="B1155">
        <v>0.1497</v>
      </c>
      <c r="C1155" s="6">
        <f>AZ[[#This Row],[Variaz]]/100</f>
        <v>1.4970000000000001E-3</v>
      </c>
      <c r="D1155" s="10">
        <f>AUM[[#This Row],[ Etica Azionario ]]</f>
        <v>330456619.38</v>
      </c>
      <c r="E1155" s="10">
        <f>D1154*AZ[[#This Row],[Variazione percentuale]]</f>
        <v>493605.38804061001</v>
      </c>
      <c r="F1155" s="11">
        <f>AZ[[#This Row],[AUM]]-D1154</f>
        <v>726901.25</v>
      </c>
      <c r="G1155" s="11">
        <f>AZ[[#This Row],[∆ AUM]]-AZ[[#This Row],[effetto mercato]]</f>
        <v>233295.86195938999</v>
      </c>
    </row>
    <row r="1156" spans="1:7">
      <c r="A1156" s="4">
        <v>43685</v>
      </c>
      <c r="B1156">
        <v>1.3754999999999999</v>
      </c>
      <c r="C1156" s="6">
        <f>AZ[[#This Row],[Variaz]]/100</f>
        <v>1.3755E-2</v>
      </c>
      <c r="D1156" s="10">
        <f>AUM[[#This Row],[ Etica Azionario ]]</f>
        <v>334911780.86000001</v>
      </c>
      <c r="E1156" s="10">
        <f>D1155*AZ[[#This Row],[Variazione percentuale]]</f>
        <v>4545430.7995718997</v>
      </c>
      <c r="F1156" s="11">
        <f>AZ[[#This Row],[AUM]]-D1155</f>
        <v>4455161.4800000191</v>
      </c>
      <c r="G1156" s="11">
        <f>AZ[[#This Row],[∆ AUM]]-AZ[[#This Row],[effetto mercato]]</f>
        <v>-90269.319571880624</v>
      </c>
    </row>
    <row r="1157" spans="1:7">
      <c r="A1157" s="4">
        <v>43686</v>
      </c>
      <c r="B1157">
        <v>-0.42280000000000001</v>
      </c>
      <c r="C1157" s="6">
        <f>AZ[[#This Row],[Variaz]]/100</f>
        <v>-4.228E-3</v>
      </c>
      <c r="D1157" s="10">
        <f>AUM[[#This Row],[ Etica Azionario ]]</f>
        <v>333875192.29000002</v>
      </c>
      <c r="E1157" s="10">
        <f>D1156*AZ[[#This Row],[Variazione percentuale]]</f>
        <v>-1416007.0094760801</v>
      </c>
      <c r="F1157" s="11">
        <f>AZ[[#This Row],[AUM]]-D1156</f>
        <v>-1036588.5699999928</v>
      </c>
      <c r="G1157" s="11">
        <f>AZ[[#This Row],[∆ AUM]]-AZ[[#This Row],[effetto mercato]]</f>
        <v>379418.43947608722</v>
      </c>
    </row>
    <row r="1158" spans="1:7">
      <c r="A1158" s="4">
        <v>43689</v>
      </c>
      <c r="B1158">
        <v>-0.60229999999999995</v>
      </c>
      <c r="C1158" s="6">
        <f>AZ[[#This Row],[Variaz]]/100</f>
        <v>-6.0229999999999997E-3</v>
      </c>
      <c r="D1158" s="10">
        <f>AUM[[#This Row],[ Etica Azionario ]]</f>
        <v>331899237.49000001</v>
      </c>
      <c r="E1158" s="10">
        <f>D1157*AZ[[#This Row],[Variazione percentuale]]</f>
        <v>-2010930.28316267</v>
      </c>
      <c r="F1158" s="11">
        <f>AZ[[#This Row],[AUM]]-D1157</f>
        <v>-1975954.8000000119</v>
      </c>
      <c r="G1158" s="11">
        <f>AZ[[#This Row],[∆ AUM]]-AZ[[#This Row],[effetto mercato]]</f>
        <v>34975.483162658056</v>
      </c>
    </row>
    <row r="1159" spans="1:7">
      <c r="A1159" s="4">
        <v>43690</v>
      </c>
      <c r="B1159">
        <v>0.63570000000000004</v>
      </c>
      <c r="C1159" s="6">
        <f>AZ[[#This Row],[Variaz]]/100</f>
        <v>6.3570000000000007E-3</v>
      </c>
      <c r="D1159" s="10">
        <f>AUM[[#This Row],[ Etica Azionario ]]</f>
        <v>334043267.44</v>
      </c>
      <c r="E1159" s="10">
        <f>D1158*AZ[[#This Row],[Variazione percentuale]]</f>
        <v>2109883.4527239301</v>
      </c>
      <c r="F1159" s="11">
        <f>AZ[[#This Row],[AUM]]-D1158</f>
        <v>2144029.9499999881</v>
      </c>
      <c r="G1159" s="11">
        <f>AZ[[#This Row],[∆ AUM]]-AZ[[#This Row],[effetto mercato]]</f>
        <v>34146.497276057955</v>
      </c>
    </row>
    <row r="1160" spans="1:7">
      <c r="A1160" s="4">
        <v>43691</v>
      </c>
      <c r="B1160">
        <v>-1.2930999999999999</v>
      </c>
      <c r="C1160" s="6">
        <f>AZ[[#This Row],[Variaz]]/100</f>
        <v>-1.2931E-2</v>
      </c>
      <c r="D1160" s="10">
        <f>AUM[[#This Row],[ Etica Azionario ]]</f>
        <v>329947083.15999997</v>
      </c>
      <c r="E1160" s="10">
        <f>D1159*AZ[[#This Row],[Variazione percentuale]]</f>
        <v>-4319513.4912666399</v>
      </c>
      <c r="F1160" s="11">
        <f>AZ[[#This Row],[AUM]]-D1159</f>
        <v>-4096184.280000031</v>
      </c>
      <c r="G1160" s="11">
        <f>AZ[[#This Row],[∆ AUM]]-AZ[[#This Row],[effetto mercato]]</f>
        <v>223329.21126660891</v>
      </c>
    </row>
    <row r="1161" spans="1:7">
      <c r="A1161" s="4">
        <v>43693</v>
      </c>
      <c r="B1161">
        <v>0.6</v>
      </c>
      <c r="C1161" s="6">
        <f>AZ[[#This Row],[Variaz]]/100</f>
        <v>6.0000000000000001E-3</v>
      </c>
      <c r="D1161" s="10">
        <f>AUM[[#This Row],[ Etica Azionario ]]</f>
        <v>332230228.73000002</v>
      </c>
      <c r="E1161" s="10">
        <f>D1160*AZ[[#This Row],[Variazione percentuale]]</f>
        <v>1979682.4989599998</v>
      </c>
      <c r="F1161" s="11">
        <f>AZ[[#This Row],[AUM]]-D1160</f>
        <v>2283145.5700000525</v>
      </c>
      <c r="G1161" s="11">
        <f>AZ[[#This Row],[∆ AUM]]-AZ[[#This Row],[effetto mercato]]</f>
        <v>303463.07104005269</v>
      </c>
    </row>
    <row r="1162" spans="1:7">
      <c r="A1162" s="4">
        <v>43696</v>
      </c>
      <c r="B1162">
        <v>1.0537000000000001</v>
      </c>
      <c r="C1162" s="6">
        <f>AZ[[#This Row],[Variaz]]/100</f>
        <v>1.0537000000000001E-2</v>
      </c>
      <c r="D1162" s="10">
        <f>AUM[[#This Row],[ Etica Azionario ]]</f>
        <v>335859553.46000004</v>
      </c>
      <c r="E1162" s="10">
        <f>D1161*AZ[[#This Row],[Variazione percentuale]]</f>
        <v>3500709.9201280107</v>
      </c>
      <c r="F1162" s="11">
        <f>AZ[[#This Row],[AUM]]-D1161</f>
        <v>3629324.7300000191</v>
      </c>
      <c r="G1162" s="11">
        <f>AZ[[#This Row],[∆ AUM]]-AZ[[#This Row],[effetto mercato]]</f>
        <v>128614.80987200839</v>
      </c>
    </row>
    <row r="1163" spans="1:7">
      <c r="A1163" s="4">
        <v>43697</v>
      </c>
      <c r="B1163">
        <v>-0.39350000000000002</v>
      </c>
      <c r="C1163" s="6">
        <f>AZ[[#This Row],[Variaz]]/100</f>
        <v>-3.9350000000000001E-3</v>
      </c>
      <c r="D1163" s="10">
        <f>AUM[[#This Row],[ Etica Azionario ]]</f>
        <v>334913425.63</v>
      </c>
      <c r="E1163" s="10">
        <f>D1162*AZ[[#This Row],[Variazione percentuale]]</f>
        <v>-1321607.3428651001</v>
      </c>
      <c r="F1163" s="11">
        <f>AZ[[#This Row],[AUM]]-D1162</f>
        <v>-946127.83000004292</v>
      </c>
      <c r="G1163" s="11">
        <f>AZ[[#This Row],[∆ AUM]]-AZ[[#This Row],[effetto mercato]]</f>
        <v>375479.51286505722</v>
      </c>
    </row>
    <row r="1164" spans="1:7">
      <c r="A1164" s="4">
        <v>43698</v>
      </c>
      <c r="B1164">
        <v>0.66169999999999995</v>
      </c>
      <c r="C1164" s="6">
        <f>AZ[[#This Row],[Variaz]]/100</f>
        <v>6.6169999999999996E-3</v>
      </c>
      <c r="D1164" s="10">
        <f>AUM[[#This Row],[ Etica Azionario ]]</f>
        <v>337290867.64000005</v>
      </c>
      <c r="E1164" s="10">
        <f>D1163*AZ[[#This Row],[Variazione percentuale]]</f>
        <v>2216122.1373937097</v>
      </c>
      <c r="F1164" s="11">
        <f>AZ[[#This Row],[AUM]]-D1163</f>
        <v>2377442.0100000501</v>
      </c>
      <c r="G1164" s="11">
        <f>AZ[[#This Row],[∆ AUM]]-AZ[[#This Row],[effetto mercato]]</f>
        <v>161319.87260634033</v>
      </c>
    </row>
    <row r="1165" spans="1:7">
      <c r="A1165" s="4">
        <v>43699</v>
      </c>
      <c r="B1165">
        <v>4.9099999999999998E-2</v>
      </c>
      <c r="C1165" s="6">
        <f>AZ[[#This Row],[Variaz]]/100</f>
        <v>4.9100000000000001E-4</v>
      </c>
      <c r="D1165" s="10">
        <f>AUM[[#This Row],[ Etica Azionario ]]</f>
        <v>337595225.28999996</v>
      </c>
      <c r="E1165" s="10">
        <f>D1164*AZ[[#This Row],[Variazione percentuale]]</f>
        <v>165609.81601124004</v>
      </c>
      <c r="F1165" s="11">
        <f>AZ[[#This Row],[AUM]]-D1164</f>
        <v>304357.64999991655</v>
      </c>
      <c r="G1165" s="11">
        <f>AZ[[#This Row],[∆ AUM]]-AZ[[#This Row],[effetto mercato]]</f>
        <v>138747.83398867652</v>
      </c>
    </row>
    <row r="1166" spans="1:7">
      <c r="A1166" s="4">
        <v>43700</v>
      </c>
      <c r="B1166">
        <v>-1.2060999999999999</v>
      </c>
      <c r="C1166" s="6">
        <f>AZ[[#This Row],[Variaz]]/100</f>
        <v>-1.2060999999999999E-2</v>
      </c>
      <c r="D1166" s="10">
        <f>AUM[[#This Row],[ Etica Azionario ]]</f>
        <v>333542900.18999994</v>
      </c>
      <c r="E1166" s="10">
        <f>D1165*AZ[[#This Row],[Variazione percentuale]]</f>
        <v>-4071736.0122226891</v>
      </c>
      <c r="F1166" s="11">
        <f>AZ[[#This Row],[AUM]]-D1165</f>
        <v>-4052325.1000000238</v>
      </c>
      <c r="G1166" s="11">
        <f>AZ[[#This Row],[∆ AUM]]-AZ[[#This Row],[effetto mercato]]</f>
        <v>19410.912222665269</v>
      </c>
    </row>
    <row r="1167" spans="1:7">
      <c r="A1167" s="4">
        <v>43703</v>
      </c>
      <c r="B1167">
        <v>-3.9699999999999999E-2</v>
      </c>
      <c r="C1167" s="6">
        <f>AZ[[#This Row],[Variaz]]/100</f>
        <v>-3.97E-4</v>
      </c>
      <c r="D1167" s="10">
        <f>AUM[[#This Row],[ Etica Azionario ]]</f>
        <v>333428045.63</v>
      </c>
      <c r="E1167" s="10">
        <f>D1166*AZ[[#This Row],[Variazione percentuale]]</f>
        <v>-132416.53137542997</v>
      </c>
      <c r="F1167" s="11">
        <f>AZ[[#This Row],[AUM]]-D1166</f>
        <v>-114854.55999994278</v>
      </c>
      <c r="G1167" s="11">
        <f>AZ[[#This Row],[∆ AUM]]-AZ[[#This Row],[effetto mercato]]</f>
        <v>17561.971375487192</v>
      </c>
    </row>
    <row r="1168" spans="1:7">
      <c r="A1168" s="4">
        <v>43704</v>
      </c>
      <c r="B1168">
        <v>0.28799999999999998</v>
      </c>
      <c r="C1168" s="6">
        <f>AZ[[#This Row],[Variaz]]/100</f>
        <v>2.8799999999999997E-3</v>
      </c>
      <c r="D1168" s="10">
        <f>AUM[[#This Row],[ Etica Azionario ]]</f>
        <v>334379145.73999995</v>
      </c>
      <c r="E1168" s="10">
        <f>D1167*AZ[[#This Row],[Variazione percentuale]]</f>
        <v>960272.77141439985</v>
      </c>
      <c r="F1168" s="11">
        <f>AZ[[#This Row],[AUM]]-D1167</f>
        <v>951100.1099999547</v>
      </c>
      <c r="G1168" s="11">
        <f>AZ[[#This Row],[∆ AUM]]-AZ[[#This Row],[effetto mercato]]</f>
        <v>-9172.6614144451451</v>
      </c>
    </row>
    <row r="1169" spans="1:7">
      <c r="A1169" s="4">
        <v>43705</v>
      </c>
      <c r="B1169">
        <v>0.15840000000000001</v>
      </c>
      <c r="C1169" s="6">
        <f>AZ[[#This Row],[Variaz]]/100</f>
        <v>1.5840000000000001E-3</v>
      </c>
      <c r="D1169" s="10">
        <f>AUM[[#This Row],[ Etica Azionario ]]</f>
        <v>335241722.36000007</v>
      </c>
      <c r="E1169" s="10">
        <f>D1168*AZ[[#This Row],[Variazione percentuale]]</f>
        <v>529656.56685215991</v>
      </c>
      <c r="F1169" s="11">
        <f>AZ[[#This Row],[AUM]]-D1168</f>
        <v>862576.62000012398</v>
      </c>
      <c r="G1169" s="11">
        <f>AZ[[#This Row],[∆ AUM]]-AZ[[#This Row],[effetto mercato]]</f>
        <v>332920.05314796406</v>
      </c>
    </row>
    <row r="1170" spans="1:7">
      <c r="A1170" s="4">
        <v>43706</v>
      </c>
      <c r="B1170">
        <v>0.93910000000000005</v>
      </c>
      <c r="C1170" s="6">
        <f>AZ[[#This Row],[Variaz]]/100</f>
        <v>9.391E-3</v>
      </c>
      <c r="D1170" s="10">
        <f>AUM[[#This Row],[ Etica Azionario ]]</f>
        <v>338492558.66000003</v>
      </c>
      <c r="E1170" s="10">
        <f>D1169*AZ[[#This Row],[Variazione percentuale]]</f>
        <v>3148255.0146827609</v>
      </c>
      <c r="F1170" s="11">
        <f>AZ[[#This Row],[AUM]]-D1169</f>
        <v>3250836.2999999523</v>
      </c>
      <c r="G1170" s="11">
        <f>AZ[[#This Row],[∆ AUM]]-AZ[[#This Row],[effetto mercato]]</f>
        <v>102581.28531719139</v>
      </c>
    </row>
    <row r="1171" spans="1:7">
      <c r="A1171" s="4">
        <v>43707</v>
      </c>
      <c r="B1171">
        <v>0.70509999999999995</v>
      </c>
      <c r="C1171" s="6">
        <f>AZ[[#This Row],[Variaz]]/100</f>
        <v>7.0509999999999991E-3</v>
      </c>
      <c r="D1171" s="10">
        <f>AUM[[#This Row],[ Etica Azionario ]]</f>
        <v>340851729.23000002</v>
      </c>
      <c r="E1171" s="10">
        <f>D1170*AZ[[#This Row],[Variazione percentuale]]</f>
        <v>2386711.0311116599</v>
      </c>
      <c r="F1171" s="11">
        <f>AZ[[#This Row],[AUM]]-D1170</f>
        <v>2359170.5699999928</v>
      </c>
      <c r="G1171" s="11">
        <f>AZ[[#This Row],[∆ AUM]]-AZ[[#This Row],[effetto mercato]]</f>
        <v>-27540.4611116671</v>
      </c>
    </row>
    <row r="1172" spans="1:7">
      <c r="A1172" s="4">
        <v>43710</v>
      </c>
      <c r="B1172">
        <v>0.29170000000000001</v>
      </c>
      <c r="C1172" s="6">
        <f>AZ[[#This Row],[Variaz]]/100</f>
        <v>2.9170000000000003E-3</v>
      </c>
      <c r="D1172" s="10">
        <f>AUM[[#This Row],[ Etica Azionario ]]</f>
        <v>341932594.86000001</v>
      </c>
      <c r="E1172" s="10">
        <f>D1171*AZ[[#This Row],[Variazione percentuale]]</f>
        <v>994264.49416391016</v>
      </c>
      <c r="F1172" s="11">
        <f>AZ[[#This Row],[AUM]]-D1171</f>
        <v>1080865.6299999952</v>
      </c>
      <c r="G1172" s="11">
        <f>AZ[[#This Row],[∆ AUM]]-AZ[[#This Row],[effetto mercato]]</f>
        <v>86601.135836085072</v>
      </c>
    </row>
    <row r="1173" spans="1:7">
      <c r="A1173" s="4">
        <v>43711</v>
      </c>
      <c r="B1173">
        <v>-0.2424</v>
      </c>
      <c r="C1173" s="6">
        <f>AZ[[#This Row],[Variaz]]/100</f>
        <v>-2.4239999999999999E-3</v>
      </c>
      <c r="D1173" s="10">
        <f>AUM[[#This Row],[ Etica Azionario ]]</f>
        <v>341274785.25999999</v>
      </c>
      <c r="E1173" s="10">
        <f>D1172*AZ[[#This Row],[Variazione percentuale]]</f>
        <v>-828844.60994064005</v>
      </c>
      <c r="F1173" s="11">
        <f>AZ[[#This Row],[AUM]]-D1172</f>
        <v>-657809.60000002384</v>
      </c>
      <c r="G1173" s="11">
        <f>AZ[[#This Row],[∆ AUM]]-AZ[[#This Row],[effetto mercato]]</f>
        <v>171035.0099406162</v>
      </c>
    </row>
    <row r="1174" spans="1:7">
      <c r="A1174" s="4">
        <v>43712</v>
      </c>
      <c r="B1174">
        <v>0.37909999999999999</v>
      </c>
      <c r="C1174" s="6">
        <f>AZ[[#This Row],[Variaz]]/100</f>
        <v>3.7910000000000001E-3</v>
      </c>
      <c r="D1174" s="10">
        <f>AUM[[#This Row],[ Etica Azionario ]]</f>
        <v>343273373.82999998</v>
      </c>
      <c r="E1174" s="10">
        <f>D1173*AZ[[#This Row],[Variazione percentuale]]</f>
        <v>1293772.7109206601</v>
      </c>
      <c r="F1174" s="11">
        <f>AZ[[#This Row],[AUM]]-D1173</f>
        <v>1998588.5699999928</v>
      </c>
      <c r="G1174" s="11">
        <f>AZ[[#This Row],[∆ AUM]]-AZ[[#This Row],[effetto mercato]]</f>
        <v>704815.85907933279</v>
      </c>
    </row>
    <row r="1175" spans="1:7">
      <c r="A1175" s="4">
        <v>43713</v>
      </c>
      <c r="B1175">
        <v>1.0845</v>
      </c>
      <c r="C1175" s="6">
        <f>AZ[[#This Row],[Variaz]]/100</f>
        <v>1.0845E-2</v>
      </c>
      <c r="D1175" s="10">
        <f>AUM[[#This Row],[ Etica Azionario ]]</f>
        <v>347455973.92000002</v>
      </c>
      <c r="E1175" s="10">
        <f>D1174*AZ[[#This Row],[Variazione percentuale]]</f>
        <v>3722799.7391863498</v>
      </c>
      <c r="F1175" s="11">
        <f>AZ[[#This Row],[AUM]]-D1174</f>
        <v>4182600.0900000334</v>
      </c>
      <c r="G1175" s="11">
        <f>AZ[[#This Row],[∆ AUM]]-AZ[[#This Row],[effetto mercato]]</f>
        <v>459800.35081368359</v>
      </c>
    </row>
    <row r="1176" spans="1:7">
      <c r="A1176" s="4">
        <v>43714</v>
      </c>
      <c r="B1176">
        <v>0.36399999999999999</v>
      </c>
      <c r="C1176" s="6">
        <f>AZ[[#This Row],[Variaz]]/100</f>
        <v>3.64E-3</v>
      </c>
      <c r="D1176" s="10">
        <f>AUM[[#This Row],[ Etica Azionario ]]</f>
        <v>349022859.08000004</v>
      </c>
      <c r="E1176" s="10">
        <f>D1175*AZ[[#This Row],[Variazione percentuale]]</f>
        <v>1264739.7450688002</v>
      </c>
      <c r="F1176" s="11">
        <f>AZ[[#This Row],[AUM]]-D1175</f>
        <v>1566885.1600000262</v>
      </c>
      <c r="G1176" s="11">
        <f>AZ[[#This Row],[∆ AUM]]-AZ[[#This Row],[effetto mercato]]</f>
        <v>302145.41493122606</v>
      </c>
    </row>
    <row r="1177" spans="1:7">
      <c r="A1177" s="4">
        <v>43717</v>
      </c>
      <c r="B1177">
        <v>0.2863</v>
      </c>
      <c r="C1177" s="6">
        <f>AZ[[#This Row],[Variaz]]/100</f>
        <v>2.8630000000000001E-3</v>
      </c>
      <c r="D1177" s="10">
        <f>AUM[[#This Row],[ Etica Azionario ]]</f>
        <v>350166811.21000004</v>
      </c>
      <c r="E1177" s="10">
        <f>D1176*AZ[[#This Row],[Variazione percentuale]]</f>
        <v>999252.4455460402</v>
      </c>
      <c r="F1177" s="11">
        <f>AZ[[#This Row],[AUM]]-D1176</f>
        <v>1143952.1299999952</v>
      </c>
      <c r="G1177" s="11">
        <f>AZ[[#This Row],[∆ AUM]]-AZ[[#This Row],[effetto mercato]]</f>
        <v>144699.68445395504</v>
      </c>
    </row>
    <row r="1178" spans="1:7">
      <c r="A1178" s="4">
        <v>43718</v>
      </c>
      <c r="B1178">
        <v>0.72330000000000005</v>
      </c>
      <c r="C1178" s="6">
        <f>AZ[[#This Row],[Variaz]]/100</f>
        <v>7.2330000000000007E-3</v>
      </c>
      <c r="D1178" s="10">
        <f>AUM[[#This Row],[ Etica Azionario ]]</f>
        <v>352691955.60000002</v>
      </c>
      <c r="E1178" s="10">
        <f>D1177*AZ[[#This Row],[Variazione percentuale]]</f>
        <v>2532756.5454819305</v>
      </c>
      <c r="F1178" s="11">
        <f>AZ[[#This Row],[AUM]]-D1177</f>
        <v>2525144.3899999857</v>
      </c>
      <c r="G1178" s="11">
        <f>AZ[[#This Row],[∆ AUM]]-AZ[[#This Row],[effetto mercato]]</f>
        <v>-7612.155481944792</v>
      </c>
    </row>
    <row r="1179" spans="1:7">
      <c r="A1179" s="4">
        <v>43719</v>
      </c>
      <c r="B1179">
        <v>1.2378</v>
      </c>
      <c r="C1179" s="6">
        <f>AZ[[#This Row],[Variaz]]/100</f>
        <v>1.2378E-2</v>
      </c>
      <c r="D1179" s="10">
        <f>AUM[[#This Row],[ Etica Azionario ]]</f>
        <v>357190935.69999999</v>
      </c>
      <c r="E1179" s="10">
        <f>D1178*AZ[[#This Row],[Variazione percentuale]]</f>
        <v>4365621.0264168</v>
      </c>
      <c r="F1179" s="11">
        <f>AZ[[#This Row],[AUM]]-D1178</f>
        <v>4498980.0999999642</v>
      </c>
      <c r="G1179" s="11">
        <f>AZ[[#This Row],[∆ AUM]]-AZ[[#This Row],[effetto mercato]]</f>
        <v>133359.07358316425</v>
      </c>
    </row>
    <row r="1180" spans="1:7">
      <c r="A1180" s="4">
        <v>43720</v>
      </c>
      <c r="B1180">
        <v>-1.8700000000000001E-2</v>
      </c>
      <c r="C1180" s="6">
        <f>AZ[[#This Row],[Variaz]]/100</f>
        <v>-1.8700000000000002E-4</v>
      </c>
      <c r="D1180" s="10">
        <f>AUM[[#This Row],[ Etica Azionario ]]</f>
        <v>357267704.48000002</v>
      </c>
      <c r="E1180" s="10">
        <f>D1179*AZ[[#This Row],[Variazione percentuale]]</f>
        <v>-66794.704975900007</v>
      </c>
      <c r="F1180" s="11">
        <f>AZ[[#This Row],[AUM]]-D1179</f>
        <v>76768.780000030994</v>
      </c>
      <c r="G1180" s="11">
        <f>AZ[[#This Row],[∆ AUM]]-AZ[[#This Row],[effetto mercato]]</f>
        <v>143563.484975931</v>
      </c>
    </row>
    <row r="1181" spans="1:7">
      <c r="A1181" s="4">
        <v>43721</v>
      </c>
      <c r="B1181">
        <v>0.26140000000000002</v>
      </c>
      <c r="C1181" s="6">
        <f>AZ[[#This Row],[Variaz]]/100</f>
        <v>2.614E-3</v>
      </c>
      <c r="D1181" s="10">
        <f>AUM[[#This Row],[ Etica Azionario ]]</f>
        <v>358189929.01999998</v>
      </c>
      <c r="E1181" s="10">
        <f>D1180*AZ[[#This Row],[Variazione percentuale]]</f>
        <v>933897.77951072005</v>
      </c>
      <c r="F1181" s="11">
        <f>AZ[[#This Row],[AUM]]-D1180</f>
        <v>922224.53999996185</v>
      </c>
      <c r="G1181" s="11">
        <f>AZ[[#This Row],[∆ AUM]]-AZ[[#This Row],[effetto mercato]]</f>
        <v>-11673.239510758198</v>
      </c>
    </row>
    <row r="1182" spans="1:7">
      <c r="A1182" s="4">
        <v>43724</v>
      </c>
      <c r="B1182">
        <v>-0.11169999999999999</v>
      </c>
      <c r="C1182" s="6">
        <f>AZ[[#This Row],[Variaz]]/100</f>
        <v>-1.1169999999999999E-3</v>
      </c>
      <c r="D1182" s="10">
        <f>AUM[[#This Row],[ Etica Azionario ]]</f>
        <v>357262206.68000001</v>
      </c>
      <c r="E1182" s="10">
        <f>D1181*AZ[[#This Row],[Variazione percentuale]]</f>
        <v>-400098.15071533993</v>
      </c>
      <c r="F1182" s="11">
        <f>AZ[[#This Row],[AUM]]-D1181</f>
        <v>-927722.33999997377</v>
      </c>
      <c r="G1182" s="11">
        <f>AZ[[#This Row],[∆ AUM]]-AZ[[#This Row],[effetto mercato]]</f>
        <v>-527624.18928463385</v>
      </c>
    </row>
    <row r="1183" spans="1:7">
      <c r="A1183" s="4">
        <v>43725</v>
      </c>
      <c r="B1183">
        <v>-0.51270000000000004</v>
      </c>
      <c r="C1183" s="6">
        <f>AZ[[#This Row],[Variaz]]/100</f>
        <v>-5.1270000000000005E-3</v>
      </c>
      <c r="D1183" s="10">
        <f>AUM[[#This Row],[ Etica Azionario ]]</f>
        <v>354765451.20000005</v>
      </c>
      <c r="E1183" s="10">
        <f>D1182*AZ[[#This Row],[Variazione percentuale]]</f>
        <v>-1831683.3336483601</v>
      </c>
      <c r="F1183" s="11">
        <f>AZ[[#This Row],[AUM]]-D1182</f>
        <v>-2496755.4799999595</v>
      </c>
      <c r="G1183" s="11">
        <f>AZ[[#This Row],[∆ AUM]]-AZ[[#This Row],[effetto mercato]]</f>
        <v>-665072.14635159937</v>
      </c>
    </row>
    <row r="1184" spans="1:7">
      <c r="A1184" s="4">
        <v>43726</v>
      </c>
      <c r="B1184">
        <v>-0.18740000000000001</v>
      </c>
      <c r="C1184" s="6">
        <f>AZ[[#This Row],[Variaz]]/100</f>
        <v>-1.874E-3</v>
      </c>
      <c r="D1184" s="10">
        <f>AUM[[#This Row],[ Etica Azionario ]]</f>
        <v>354243347.69000006</v>
      </c>
      <c r="E1184" s="10">
        <f>D1183*AZ[[#This Row],[Variazione percentuale]]</f>
        <v>-664830.45554880006</v>
      </c>
      <c r="F1184" s="11">
        <f>AZ[[#This Row],[AUM]]-D1183</f>
        <v>-522103.50999999046</v>
      </c>
      <c r="G1184" s="11">
        <f>AZ[[#This Row],[∆ AUM]]-AZ[[#This Row],[effetto mercato]]</f>
        <v>142726.9455488096</v>
      </c>
    </row>
    <row r="1185" spans="1:7">
      <c r="A1185" s="4">
        <v>43727</v>
      </c>
      <c r="B1185">
        <v>0.43180000000000002</v>
      </c>
      <c r="C1185" s="6">
        <f>AZ[[#This Row],[Variaz]]/100</f>
        <v>4.3179999999999998E-3</v>
      </c>
      <c r="D1185" s="10">
        <f>AUM[[#This Row],[ Etica Azionario ]]</f>
        <v>355349267.94999999</v>
      </c>
      <c r="E1185" s="10">
        <f>D1184*AZ[[#This Row],[Variazione percentuale]]</f>
        <v>1529622.7753254201</v>
      </c>
      <c r="F1185" s="11">
        <f>AZ[[#This Row],[AUM]]-D1184</f>
        <v>1105920.2599999309</v>
      </c>
      <c r="G1185" s="11">
        <f>AZ[[#This Row],[∆ AUM]]-AZ[[#This Row],[effetto mercato]]</f>
        <v>-423702.51532548922</v>
      </c>
    </row>
    <row r="1186" spans="1:7">
      <c r="A1186" s="4">
        <v>43728</v>
      </c>
      <c r="B1186">
        <v>8.4099999999999994E-2</v>
      </c>
      <c r="C1186" s="6">
        <f>AZ[[#This Row],[Variaz]]/100</f>
        <v>8.4099999999999995E-4</v>
      </c>
      <c r="D1186" s="10">
        <f>AUM[[#This Row],[ Etica Azionario ]]</f>
        <v>350907992.00999999</v>
      </c>
      <c r="E1186" s="10">
        <f>D1185*AZ[[#This Row],[Variazione percentuale]]</f>
        <v>298848.73434594995</v>
      </c>
      <c r="F1186" s="11">
        <f>AZ[[#This Row],[AUM]]-D1185</f>
        <v>-4441275.9399999976</v>
      </c>
      <c r="G1186" s="11">
        <f>AZ[[#This Row],[∆ AUM]]-AZ[[#This Row],[effetto mercato]]</f>
        <v>-4740124.6743459478</v>
      </c>
    </row>
    <row r="1187" spans="1:7">
      <c r="A1187" s="4">
        <v>43731</v>
      </c>
      <c r="B1187">
        <v>-0.42020000000000002</v>
      </c>
      <c r="C1187" s="6">
        <f>AZ[[#This Row],[Variaz]]/100</f>
        <v>-4.202E-3</v>
      </c>
      <c r="D1187" s="10">
        <f>AUM[[#This Row],[ Etica Azionario ]]</f>
        <v>349475484.34000003</v>
      </c>
      <c r="E1187" s="10">
        <f>D1186*AZ[[#This Row],[Variazione percentuale]]</f>
        <v>-1474515.38242602</v>
      </c>
      <c r="F1187" s="11">
        <f>AZ[[#This Row],[AUM]]-D1186</f>
        <v>-1432507.6699999571</v>
      </c>
      <c r="G1187" s="11">
        <f>AZ[[#This Row],[∆ AUM]]-AZ[[#This Row],[effetto mercato]]</f>
        <v>42007.712426062906</v>
      </c>
    </row>
    <row r="1188" spans="1:7">
      <c r="A1188" s="4">
        <v>43732</v>
      </c>
      <c r="B1188">
        <v>-0.16880000000000001</v>
      </c>
      <c r="C1188" s="6">
        <f>AZ[[#This Row],[Variaz]]/100</f>
        <v>-1.688E-3</v>
      </c>
      <c r="D1188" s="10">
        <f>AUM[[#This Row],[ Etica Azionario ]]</f>
        <v>349012705.10000002</v>
      </c>
      <c r="E1188" s="10">
        <f>D1187*AZ[[#This Row],[Variazione percentuale]]</f>
        <v>-589914.61756592011</v>
      </c>
      <c r="F1188" s="11">
        <f>AZ[[#This Row],[AUM]]-D1187</f>
        <v>-462779.24000000954</v>
      </c>
      <c r="G1188" s="11">
        <f>AZ[[#This Row],[∆ AUM]]-AZ[[#This Row],[effetto mercato]]</f>
        <v>127135.37756591057</v>
      </c>
    </row>
    <row r="1189" spans="1:7">
      <c r="A1189" s="4">
        <v>43733</v>
      </c>
      <c r="B1189">
        <v>4.7E-2</v>
      </c>
      <c r="C1189" s="6">
        <f>AZ[[#This Row],[Variaz]]/100</f>
        <v>4.6999999999999999E-4</v>
      </c>
      <c r="D1189" s="10">
        <f>AUM[[#This Row],[ Etica Azionario ]]</f>
        <v>348628137.68000007</v>
      </c>
      <c r="E1189" s="10">
        <f>D1188*AZ[[#This Row],[Variazione percentuale]]</f>
        <v>164035.97139700002</v>
      </c>
      <c r="F1189" s="11">
        <f>AZ[[#This Row],[AUM]]-D1188</f>
        <v>-384567.41999995708</v>
      </c>
      <c r="G1189" s="11">
        <f>AZ[[#This Row],[∆ AUM]]-AZ[[#This Row],[effetto mercato]]</f>
        <v>-548603.3913969571</v>
      </c>
    </row>
    <row r="1190" spans="1:7">
      <c r="A1190" s="4">
        <v>43734</v>
      </c>
      <c r="B1190">
        <v>0.33800000000000002</v>
      </c>
      <c r="C1190" s="6">
        <f>AZ[[#This Row],[Variaz]]/100</f>
        <v>3.3800000000000002E-3</v>
      </c>
      <c r="D1190" s="10">
        <f>AUM[[#This Row],[ Etica Azionario ]]</f>
        <v>349958765.77000004</v>
      </c>
      <c r="E1190" s="10">
        <f>D1189*AZ[[#This Row],[Variazione percentuale]]</f>
        <v>1178363.1053584004</v>
      </c>
      <c r="F1190" s="11">
        <f>AZ[[#This Row],[AUM]]-D1189</f>
        <v>1330628.0899999738</v>
      </c>
      <c r="G1190" s="11">
        <f>AZ[[#This Row],[∆ AUM]]-AZ[[#This Row],[effetto mercato]]</f>
        <v>152264.98464157339</v>
      </c>
    </row>
    <row r="1191" spans="1:7">
      <c r="A1191" s="4">
        <v>43735</v>
      </c>
      <c r="B1191">
        <v>-4.6800000000000001E-2</v>
      </c>
      <c r="C1191" s="6">
        <f>AZ[[#This Row],[Variaz]]/100</f>
        <v>-4.6799999999999999E-4</v>
      </c>
      <c r="D1191" s="10">
        <f>AUM[[#This Row],[ Etica Azionario ]]</f>
        <v>349865336.48999995</v>
      </c>
      <c r="E1191" s="10">
        <f>D1190*AZ[[#This Row],[Variazione percentuale]]</f>
        <v>-163780.70238036002</v>
      </c>
      <c r="F1191" s="11">
        <f>AZ[[#This Row],[AUM]]-D1190</f>
        <v>-93429.280000090599</v>
      </c>
      <c r="G1191" s="11">
        <f>AZ[[#This Row],[∆ AUM]]-AZ[[#This Row],[effetto mercato]]</f>
        <v>70351.422380269418</v>
      </c>
    </row>
    <row r="1192" spans="1:7">
      <c r="A1192" s="4">
        <v>43738</v>
      </c>
      <c r="B1192">
        <v>0.52429999999999999</v>
      </c>
      <c r="C1192" s="6">
        <f>AZ[[#This Row],[Variaz]]/100</f>
        <v>5.2430000000000003E-3</v>
      </c>
      <c r="D1192" s="10">
        <f>AUM[[#This Row],[ Etica Azionario ]]</f>
        <v>351689825.97000003</v>
      </c>
      <c r="E1192" s="10">
        <f>D1191*AZ[[#This Row],[Variazione percentuale]]</f>
        <v>1834343.9592170699</v>
      </c>
      <c r="F1192" s="11">
        <f>AZ[[#This Row],[AUM]]-D1191</f>
        <v>1824489.4800000787</v>
      </c>
      <c r="G1192" s="11">
        <f>AZ[[#This Row],[∆ AUM]]-AZ[[#This Row],[effetto mercato]]</f>
        <v>-9854.4792169912253</v>
      </c>
    </row>
    <row r="1193" spans="1:7">
      <c r="A1193" s="4">
        <v>43739</v>
      </c>
      <c r="B1193">
        <v>-0.95930000000000004</v>
      </c>
      <c r="C1193" s="6">
        <f>AZ[[#This Row],[Variaz]]/100</f>
        <v>-9.5930000000000008E-3</v>
      </c>
      <c r="D1193" s="10">
        <f>AUM[[#This Row],[ Etica Azionario ]]</f>
        <v>348495252.11000001</v>
      </c>
      <c r="E1193" s="10">
        <f>D1192*AZ[[#This Row],[Variazione percentuale]]</f>
        <v>-3373760.5005302108</v>
      </c>
      <c r="F1193" s="11">
        <f>AZ[[#This Row],[AUM]]-D1192</f>
        <v>-3194573.8600000143</v>
      </c>
      <c r="G1193" s="11">
        <f>AZ[[#This Row],[∆ AUM]]-AZ[[#This Row],[effetto mercato]]</f>
        <v>179186.64053019648</v>
      </c>
    </row>
    <row r="1194" spans="1:7">
      <c r="A1194" s="4">
        <v>43740</v>
      </c>
      <c r="B1194">
        <v>-2.1722999999999999</v>
      </c>
      <c r="C1194" s="6">
        <f>AZ[[#This Row],[Variaz]]/100</f>
        <v>-2.1722999999999999E-2</v>
      </c>
      <c r="D1194" s="10">
        <f>AUM[[#This Row],[ Etica Azionario ]]</f>
        <v>341102715.63</v>
      </c>
      <c r="E1194" s="10">
        <f>D1193*AZ[[#This Row],[Variazione percentuale]]</f>
        <v>-7570362.3615855305</v>
      </c>
      <c r="F1194" s="11">
        <f>AZ[[#This Row],[AUM]]-D1193</f>
        <v>-7392536.4800000191</v>
      </c>
      <c r="G1194" s="11">
        <f>AZ[[#This Row],[∆ AUM]]-AZ[[#This Row],[effetto mercato]]</f>
        <v>177825.88158551138</v>
      </c>
    </row>
    <row r="1195" spans="1:7">
      <c r="A1195" s="4">
        <v>43741</v>
      </c>
      <c r="B1195">
        <v>-0.25950000000000001</v>
      </c>
      <c r="C1195" s="6">
        <f>AZ[[#This Row],[Variaz]]/100</f>
        <v>-2.5950000000000001E-3</v>
      </c>
      <c r="D1195" s="10">
        <f>AUM[[#This Row],[ Etica Azionario ]]</f>
        <v>340873465.42000002</v>
      </c>
      <c r="E1195" s="10">
        <f>D1194*AZ[[#This Row],[Variazione percentuale]]</f>
        <v>-885161.54705985007</v>
      </c>
      <c r="F1195" s="11">
        <f>AZ[[#This Row],[AUM]]-D1194</f>
        <v>-229250.20999997854</v>
      </c>
      <c r="G1195" s="11">
        <f>AZ[[#This Row],[∆ AUM]]-AZ[[#This Row],[effetto mercato]]</f>
        <v>655911.33705987153</v>
      </c>
    </row>
    <row r="1196" spans="1:7">
      <c r="A1196" s="4">
        <v>43742</v>
      </c>
      <c r="B1196">
        <v>0.7903</v>
      </c>
      <c r="C1196" s="6">
        <f>AZ[[#This Row],[Variaz]]/100</f>
        <v>7.9030000000000003E-3</v>
      </c>
      <c r="D1196" s="10">
        <f>AUM[[#This Row],[ Etica Azionario ]]</f>
        <v>344987464.44999999</v>
      </c>
      <c r="E1196" s="10">
        <f>D1195*AZ[[#This Row],[Variazione percentuale]]</f>
        <v>2693922.99721426</v>
      </c>
      <c r="F1196" s="11">
        <f>AZ[[#This Row],[AUM]]-D1195</f>
        <v>4113999.0299999714</v>
      </c>
      <c r="G1196" s="11">
        <f>AZ[[#This Row],[∆ AUM]]-AZ[[#This Row],[effetto mercato]]</f>
        <v>1420076.0327857113</v>
      </c>
    </row>
    <row r="1197" spans="1:7">
      <c r="A1197" s="4">
        <v>43745</v>
      </c>
      <c r="B1197">
        <v>2.87E-2</v>
      </c>
      <c r="C1197" s="6">
        <f>AZ[[#This Row],[Variaz]]/100</f>
        <v>2.8699999999999998E-4</v>
      </c>
      <c r="D1197" s="10">
        <f>AUM[[#This Row],[ Etica Azionario ]]</f>
        <v>345373609.89000005</v>
      </c>
      <c r="E1197" s="10">
        <f>D1196*AZ[[#This Row],[Variazione percentuale]]</f>
        <v>99011.402297149994</v>
      </c>
      <c r="F1197" s="11">
        <f>AZ[[#This Row],[AUM]]-D1196</f>
        <v>386145.44000005722</v>
      </c>
      <c r="G1197" s="11">
        <f>AZ[[#This Row],[∆ AUM]]-AZ[[#This Row],[effetto mercato]]</f>
        <v>287134.03770290723</v>
      </c>
    </row>
    <row r="1198" spans="1:7">
      <c r="A1198" s="4">
        <v>43746</v>
      </c>
      <c r="B1198">
        <v>-0.91769999999999996</v>
      </c>
      <c r="C1198" s="6">
        <f>AZ[[#This Row],[Variaz]]/100</f>
        <v>-9.1769999999999994E-3</v>
      </c>
      <c r="D1198" s="10">
        <f>AUM[[#This Row],[ Etica Azionario ]]</f>
        <v>342216785.70000005</v>
      </c>
      <c r="E1198" s="10">
        <f>D1197*AZ[[#This Row],[Variazione percentuale]]</f>
        <v>-3169493.6179605303</v>
      </c>
      <c r="F1198" s="11">
        <f>AZ[[#This Row],[AUM]]-D1197</f>
        <v>-3156824.1899999976</v>
      </c>
      <c r="G1198" s="11">
        <f>AZ[[#This Row],[∆ AUM]]-AZ[[#This Row],[effetto mercato]]</f>
        <v>12669.427960532717</v>
      </c>
    </row>
    <row r="1199" spans="1:7">
      <c r="A1199" s="4">
        <v>43747</v>
      </c>
      <c r="B1199">
        <v>0.3377</v>
      </c>
      <c r="C1199" s="6">
        <f>AZ[[#This Row],[Variaz]]/100</f>
        <v>3.3769999999999998E-3</v>
      </c>
      <c r="D1199" s="10">
        <f>AUM[[#This Row],[ Etica Azionario ]]</f>
        <v>343611819.37000006</v>
      </c>
      <c r="E1199" s="10">
        <f>D1198*AZ[[#This Row],[Variazione percentuale]]</f>
        <v>1155666.0853089001</v>
      </c>
      <c r="F1199" s="11">
        <f>AZ[[#This Row],[AUM]]-D1198</f>
        <v>1395033.6700000167</v>
      </c>
      <c r="G1199" s="11">
        <f>AZ[[#This Row],[∆ AUM]]-AZ[[#This Row],[effetto mercato]]</f>
        <v>239367.58469111659</v>
      </c>
    </row>
    <row r="1200" spans="1:7">
      <c r="A1200" s="4">
        <v>43748</v>
      </c>
      <c r="B1200">
        <v>0.42309999999999998</v>
      </c>
      <c r="C1200" s="6">
        <f>AZ[[#This Row],[Variaz]]/100</f>
        <v>4.2309999999999995E-3</v>
      </c>
      <c r="D1200" s="10">
        <f>AUM[[#This Row],[ Etica Azionario ]]</f>
        <v>345231780.51999998</v>
      </c>
      <c r="E1200" s="10">
        <f>D1199*AZ[[#This Row],[Variazione percentuale]]</f>
        <v>1453821.6077544701</v>
      </c>
      <c r="F1200" s="11">
        <f>AZ[[#This Row],[AUM]]-D1199</f>
        <v>1619961.1499999166</v>
      </c>
      <c r="G1200" s="11">
        <f>AZ[[#This Row],[∆ AUM]]-AZ[[#This Row],[effetto mercato]]</f>
        <v>166139.54224544647</v>
      </c>
    </row>
    <row r="1201" spans="1:7">
      <c r="A1201" s="4">
        <v>43749</v>
      </c>
      <c r="B1201">
        <v>1.1969000000000001</v>
      </c>
      <c r="C1201" s="6">
        <f>AZ[[#This Row],[Variaz]]/100</f>
        <v>1.1969E-2</v>
      </c>
      <c r="D1201" s="10">
        <f>AUM[[#This Row],[ Etica Azionario ]]</f>
        <v>349445073.02999997</v>
      </c>
      <c r="E1201" s="10">
        <f>D1200*AZ[[#This Row],[Variazione percentuale]]</f>
        <v>4132079.1810438801</v>
      </c>
      <c r="F1201" s="11">
        <f>AZ[[#This Row],[AUM]]-D1200</f>
        <v>4213292.5099999905</v>
      </c>
      <c r="G1201" s="11">
        <f>AZ[[#This Row],[∆ AUM]]-AZ[[#This Row],[effetto mercato]]</f>
        <v>81213.328956110403</v>
      </c>
    </row>
    <row r="1202" spans="1:7">
      <c r="A1202" s="4">
        <v>43752</v>
      </c>
      <c r="B1202">
        <v>-0.32169999999999999</v>
      </c>
      <c r="C1202" s="6">
        <f>AZ[[#This Row],[Variaz]]/100</f>
        <v>-3.2169999999999998E-3</v>
      </c>
      <c r="D1202" s="10">
        <f>AUM[[#This Row],[ Etica Azionario ]]</f>
        <v>350285766.51999998</v>
      </c>
      <c r="E1202" s="10">
        <f>D1201*AZ[[#This Row],[Variazione percentuale]]</f>
        <v>-1124164.7999375099</v>
      </c>
      <c r="F1202" s="11">
        <f>AZ[[#This Row],[AUM]]-D1201</f>
        <v>840693.49000000954</v>
      </c>
      <c r="G1202" s="11">
        <f>AZ[[#This Row],[∆ AUM]]-AZ[[#This Row],[effetto mercato]]</f>
        <v>1964858.2899375195</v>
      </c>
    </row>
    <row r="1203" spans="1:7">
      <c r="A1203" s="4">
        <v>43753</v>
      </c>
      <c r="B1203">
        <v>0.99670000000000003</v>
      </c>
      <c r="C1203" s="6">
        <f>AZ[[#This Row],[Variaz]]/100</f>
        <v>9.9670000000000002E-3</v>
      </c>
      <c r="D1203" s="10">
        <f>AUM[[#This Row],[ Etica Azionario ]]</f>
        <v>353869004.82999998</v>
      </c>
      <c r="E1203" s="10">
        <f>D1202*AZ[[#This Row],[Variazione percentuale]]</f>
        <v>3491298.2349048397</v>
      </c>
      <c r="F1203" s="11">
        <f>AZ[[#This Row],[AUM]]-D1202</f>
        <v>3583238.3100000024</v>
      </c>
      <c r="G1203" s="11">
        <f>AZ[[#This Row],[∆ AUM]]-AZ[[#This Row],[effetto mercato]]</f>
        <v>91940.075095162727</v>
      </c>
    </row>
    <row r="1204" spans="1:7">
      <c r="A1204" s="4">
        <v>43754</v>
      </c>
      <c r="B1204">
        <v>9.4000000000000004E-3</v>
      </c>
      <c r="C1204" s="6">
        <f>AZ[[#This Row],[Variaz]]/100</f>
        <v>9.4000000000000008E-5</v>
      </c>
      <c r="D1204" s="10">
        <f>AUM[[#This Row],[ Etica Azionario ]]</f>
        <v>354142286.56999993</v>
      </c>
      <c r="E1204" s="10">
        <f>D1203*AZ[[#This Row],[Variazione percentuale]]</f>
        <v>33263.686454020004</v>
      </c>
      <c r="F1204" s="11">
        <f>AZ[[#This Row],[AUM]]-D1203</f>
        <v>273281.73999994993</v>
      </c>
      <c r="G1204" s="11">
        <f>AZ[[#This Row],[∆ AUM]]-AZ[[#This Row],[effetto mercato]]</f>
        <v>240018.05354592993</v>
      </c>
    </row>
    <row r="1205" spans="1:7">
      <c r="A1205" s="4">
        <v>43755</v>
      </c>
      <c r="B1205">
        <v>0</v>
      </c>
      <c r="C1205" s="6">
        <f>AZ[[#This Row],[Variaz]]/100</f>
        <v>0</v>
      </c>
      <c r="D1205" s="10">
        <f>AUM[[#This Row],[ Etica Azionario ]]</f>
        <v>354579394.53999996</v>
      </c>
      <c r="E1205" s="10">
        <f>D1204*AZ[[#This Row],[Variazione percentuale]]</f>
        <v>0</v>
      </c>
      <c r="F1205" s="11">
        <f>AZ[[#This Row],[AUM]]-D1204</f>
        <v>437107.97000002861</v>
      </c>
      <c r="G1205" s="11">
        <f>AZ[[#This Row],[∆ AUM]]-AZ[[#This Row],[effetto mercato]]</f>
        <v>437107.97000002861</v>
      </c>
    </row>
    <row r="1206" spans="1:7">
      <c r="A1206" s="4">
        <v>43756</v>
      </c>
      <c r="B1206">
        <v>-0.30070000000000002</v>
      </c>
      <c r="C1206" s="6">
        <f>AZ[[#This Row],[Variaz]]/100</f>
        <v>-3.0070000000000001E-3</v>
      </c>
      <c r="D1206" s="10">
        <f>AUM[[#This Row],[ Etica Azionario ]]</f>
        <v>353638280.04000002</v>
      </c>
      <c r="E1206" s="10">
        <f>D1205*AZ[[#This Row],[Variazione percentuale]]</f>
        <v>-1066220.2393817799</v>
      </c>
      <c r="F1206" s="11">
        <f>AZ[[#This Row],[AUM]]-D1205</f>
        <v>-941114.4999999404</v>
      </c>
      <c r="G1206" s="11">
        <f>AZ[[#This Row],[∆ AUM]]-AZ[[#This Row],[effetto mercato]]</f>
        <v>125105.73938183952</v>
      </c>
    </row>
    <row r="1207" spans="1:7">
      <c r="A1207" s="4">
        <v>43759</v>
      </c>
      <c r="B1207">
        <v>0.48070000000000002</v>
      </c>
      <c r="C1207" s="6">
        <f>AZ[[#This Row],[Variaz]]/100</f>
        <v>4.8070000000000005E-3</v>
      </c>
      <c r="D1207" s="10">
        <f>AUM[[#This Row],[ Etica Azionario ]]</f>
        <v>355254188.05000001</v>
      </c>
      <c r="E1207" s="10">
        <f>D1206*AZ[[#This Row],[Variazione percentuale]]</f>
        <v>1699939.2121522804</v>
      </c>
      <c r="F1207" s="11">
        <f>AZ[[#This Row],[AUM]]-D1206</f>
        <v>1615908.0099999905</v>
      </c>
      <c r="G1207" s="11">
        <f>AZ[[#This Row],[∆ AUM]]-AZ[[#This Row],[effetto mercato]]</f>
        <v>-84031.202152289916</v>
      </c>
    </row>
    <row r="1208" spans="1:7">
      <c r="A1208" s="4">
        <v>43760</v>
      </c>
      <c r="B1208">
        <v>0.23449999999999999</v>
      </c>
      <c r="C1208" s="6">
        <f>AZ[[#This Row],[Variaz]]/100</f>
        <v>2.3449999999999999E-3</v>
      </c>
      <c r="D1208" s="10">
        <f>AUM[[#This Row],[ Etica Azionario ]]</f>
        <v>355874661.74000007</v>
      </c>
      <c r="E1208" s="10">
        <f>D1207*AZ[[#This Row],[Variazione percentuale]]</f>
        <v>833071.07097725</v>
      </c>
      <c r="F1208" s="11">
        <f>AZ[[#This Row],[AUM]]-D1207</f>
        <v>620473.69000005722</v>
      </c>
      <c r="G1208" s="11">
        <f>AZ[[#This Row],[∆ AUM]]-AZ[[#This Row],[effetto mercato]]</f>
        <v>-212597.38097719278</v>
      </c>
    </row>
    <row r="1209" spans="1:7">
      <c r="A1209" s="4">
        <v>43761</v>
      </c>
      <c r="B1209">
        <v>0.37440000000000001</v>
      </c>
      <c r="C1209" s="6">
        <f>AZ[[#This Row],[Variaz]]/100</f>
        <v>3.7439999999999999E-3</v>
      </c>
      <c r="D1209" s="10">
        <f>AUM[[#This Row],[ Etica Azionario ]]</f>
        <v>357522868.71000004</v>
      </c>
      <c r="E1209" s="10">
        <f>D1208*AZ[[#This Row],[Variazione percentuale]]</f>
        <v>1332394.7335545602</v>
      </c>
      <c r="F1209" s="11">
        <f>AZ[[#This Row],[AUM]]-D1208</f>
        <v>1648206.969999969</v>
      </c>
      <c r="G1209" s="11">
        <f>AZ[[#This Row],[∆ AUM]]-AZ[[#This Row],[effetto mercato]]</f>
        <v>315812.23644540878</v>
      </c>
    </row>
    <row r="1210" spans="1:7">
      <c r="A1210" s="4">
        <v>43762</v>
      </c>
      <c r="B1210">
        <v>0.2145</v>
      </c>
      <c r="C1210" s="6">
        <f>AZ[[#This Row],[Variaz]]/100</f>
        <v>2.1449999999999998E-3</v>
      </c>
      <c r="D1210" s="10">
        <f>AUM[[#This Row],[ Etica Azionario ]]</f>
        <v>358373090.39999998</v>
      </c>
      <c r="E1210" s="10">
        <f>D1209*AZ[[#This Row],[Variazione percentuale]]</f>
        <v>766886.55338295002</v>
      </c>
      <c r="F1210" s="11">
        <f>AZ[[#This Row],[AUM]]-D1209</f>
        <v>850221.68999993801</v>
      </c>
      <c r="G1210" s="11">
        <f>AZ[[#This Row],[∆ AUM]]-AZ[[#This Row],[effetto mercato]]</f>
        <v>83335.136616987991</v>
      </c>
    </row>
    <row r="1211" spans="1:7">
      <c r="A1211" s="4">
        <v>43763</v>
      </c>
      <c r="B1211">
        <v>0.53029999999999999</v>
      </c>
      <c r="C1211" s="6">
        <f>AZ[[#This Row],[Variaz]]/100</f>
        <v>5.3029999999999996E-3</v>
      </c>
      <c r="D1211" s="10">
        <f>AUM[[#This Row],[ Etica Azionario ]]</f>
        <v>360421768.24000001</v>
      </c>
      <c r="E1211" s="10">
        <f>D1210*AZ[[#This Row],[Variazione percentuale]]</f>
        <v>1900452.4983911996</v>
      </c>
      <c r="F1211" s="11">
        <f>AZ[[#This Row],[AUM]]-D1210</f>
        <v>2048677.8400000334</v>
      </c>
      <c r="G1211" s="11">
        <f>AZ[[#This Row],[∆ AUM]]-AZ[[#This Row],[effetto mercato]]</f>
        <v>148225.34160883375</v>
      </c>
    </row>
    <row r="1212" spans="1:7">
      <c r="A1212" s="4">
        <v>43766</v>
      </c>
      <c r="B1212">
        <v>0.47199999999999998</v>
      </c>
      <c r="C1212" s="6">
        <f>AZ[[#This Row],[Variaz]]/100</f>
        <v>4.7199999999999994E-3</v>
      </c>
      <c r="D1212" s="10">
        <f>AUM[[#This Row],[ Etica Azionario ]]</f>
        <v>362158994.56999993</v>
      </c>
      <c r="E1212" s="10">
        <f>D1211*AZ[[#This Row],[Variazione percentuale]]</f>
        <v>1701190.7460927998</v>
      </c>
      <c r="F1212" s="11">
        <f>AZ[[#This Row],[AUM]]-D1211</f>
        <v>1737226.3299999237</v>
      </c>
      <c r="G1212" s="11">
        <f>AZ[[#This Row],[∆ AUM]]-AZ[[#This Row],[effetto mercato]]</f>
        <v>36035.583907123888</v>
      </c>
    </row>
    <row r="1213" spans="1:7">
      <c r="A1213" s="4">
        <v>43767</v>
      </c>
      <c r="B1213">
        <v>0.20269999999999999</v>
      </c>
      <c r="C1213" s="6">
        <f>AZ[[#This Row],[Variaz]]/100</f>
        <v>2.0269999999999997E-3</v>
      </c>
      <c r="D1213" s="10">
        <f>AUM[[#This Row],[ Etica Azionario ]]</f>
        <v>362989398.54000002</v>
      </c>
      <c r="E1213" s="10">
        <f>D1212*AZ[[#This Row],[Variazione percentuale]]</f>
        <v>734096.28199338971</v>
      </c>
      <c r="F1213" s="11">
        <f>AZ[[#This Row],[AUM]]-D1212</f>
        <v>830403.97000008821</v>
      </c>
      <c r="G1213" s="11">
        <f>AZ[[#This Row],[∆ AUM]]-AZ[[#This Row],[effetto mercato]]</f>
        <v>96307.688006698503</v>
      </c>
    </row>
    <row r="1214" spans="1:7">
      <c r="A1214" s="4">
        <v>43768</v>
      </c>
      <c r="B1214">
        <v>-0.2114</v>
      </c>
      <c r="C1214" s="6">
        <f>AZ[[#This Row],[Variaz]]/100</f>
        <v>-2.114E-3</v>
      </c>
      <c r="D1214" s="10">
        <f>AUM[[#This Row],[ Etica Azionario ]]</f>
        <v>363180975.78999996</v>
      </c>
      <c r="E1214" s="10">
        <f>D1213*AZ[[#This Row],[Variazione percentuale]]</f>
        <v>-767359.58851356001</v>
      </c>
      <c r="F1214" s="11">
        <f>AZ[[#This Row],[AUM]]-D1213</f>
        <v>191577.2499999404</v>
      </c>
      <c r="G1214" s="11">
        <f>AZ[[#This Row],[∆ AUM]]-AZ[[#This Row],[effetto mercato]]</f>
        <v>958936.83851350041</v>
      </c>
    </row>
    <row r="1215" spans="1:7">
      <c r="A1215" s="4">
        <v>43769</v>
      </c>
      <c r="B1215">
        <v>-0.4698</v>
      </c>
      <c r="C1215" s="6">
        <f>AZ[[#This Row],[Variaz]]/100</f>
        <v>-4.6979999999999999E-3</v>
      </c>
      <c r="D1215" s="10">
        <f>AUM[[#This Row],[ Etica Azionario ]]</f>
        <v>361384752.28999996</v>
      </c>
      <c r="E1215" s="10">
        <f>D1214*AZ[[#This Row],[Variazione percentuale]]</f>
        <v>-1706224.2242614198</v>
      </c>
      <c r="F1215" s="11">
        <f>AZ[[#This Row],[AUM]]-D1214</f>
        <v>-1796223.5</v>
      </c>
      <c r="G1215" s="11">
        <f>AZ[[#This Row],[∆ AUM]]-AZ[[#This Row],[effetto mercato]]</f>
        <v>-89999.275738580152</v>
      </c>
    </row>
    <row r="1216" spans="1:7">
      <c r="A1216" s="4">
        <v>43773</v>
      </c>
      <c r="B1216">
        <v>1.4902</v>
      </c>
      <c r="C1216" s="6">
        <f>AZ[[#This Row],[Variaz]]/100</f>
        <v>1.4902E-2</v>
      </c>
      <c r="D1216" s="10">
        <f>AUM[[#This Row],[ Etica Azionario ]]</f>
        <v>367039447.76000005</v>
      </c>
      <c r="E1216" s="10">
        <f>D1215*AZ[[#This Row],[Variazione percentuale]]</f>
        <v>5385355.5786255794</v>
      </c>
      <c r="F1216" s="11">
        <f>AZ[[#This Row],[AUM]]-D1215</f>
        <v>5654695.4700000882</v>
      </c>
      <c r="G1216" s="11">
        <f>AZ[[#This Row],[∆ AUM]]-AZ[[#This Row],[effetto mercato]]</f>
        <v>269339.89137450885</v>
      </c>
    </row>
    <row r="1217" spans="1:7">
      <c r="A1217" s="4">
        <v>43774</v>
      </c>
      <c r="B1217">
        <v>0.71140000000000003</v>
      </c>
      <c r="C1217" s="6">
        <f>AZ[[#This Row],[Variaz]]/100</f>
        <v>7.1140000000000005E-3</v>
      </c>
      <c r="D1217" s="10">
        <f>AUM[[#This Row],[ Etica Azionario ]]</f>
        <v>369600803.11999995</v>
      </c>
      <c r="E1217" s="10">
        <f>D1216*AZ[[#This Row],[Variazione percentuale]]</f>
        <v>2611118.6313646408</v>
      </c>
      <c r="F1217" s="11">
        <f>AZ[[#This Row],[AUM]]-D1216</f>
        <v>2561355.3599998951</v>
      </c>
      <c r="G1217" s="11">
        <f>AZ[[#This Row],[∆ AUM]]-AZ[[#This Row],[effetto mercato]]</f>
        <v>-49763.271364745684</v>
      </c>
    </row>
    <row r="1218" spans="1:7">
      <c r="A1218" s="4">
        <v>43775</v>
      </c>
      <c r="B1218">
        <v>0.1177</v>
      </c>
      <c r="C1218" s="6">
        <f>AZ[[#This Row],[Variaz]]/100</f>
        <v>1.1770000000000001E-3</v>
      </c>
      <c r="D1218" s="10">
        <f>AUM[[#This Row],[ Etica Azionario ]]</f>
        <v>370806836.92000002</v>
      </c>
      <c r="E1218" s="10">
        <f>D1217*AZ[[#This Row],[Variazione percentuale]]</f>
        <v>435020.14527223998</v>
      </c>
      <c r="F1218" s="11">
        <f>AZ[[#This Row],[AUM]]-D1217</f>
        <v>1206033.8000000715</v>
      </c>
      <c r="G1218" s="11">
        <f>AZ[[#This Row],[∆ AUM]]-AZ[[#This Row],[effetto mercato]]</f>
        <v>771013.65472783148</v>
      </c>
    </row>
    <row r="1219" spans="1:7">
      <c r="A1219" s="4">
        <v>43776</v>
      </c>
      <c r="B1219">
        <v>0.43419999999999997</v>
      </c>
      <c r="C1219" s="6">
        <f>AZ[[#This Row],[Variaz]]/100</f>
        <v>4.3419999999999995E-3</v>
      </c>
      <c r="D1219" s="10">
        <f>AUM[[#This Row],[ Etica Azionario ]]</f>
        <v>372892814.16000003</v>
      </c>
      <c r="E1219" s="10">
        <f>D1218*AZ[[#This Row],[Variazione percentuale]]</f>
        <v>1610043.2859066399</v>
      </c>
      <c r="F1219" s="11">
        <f>AZ[[#This Row],[AUM]]-D1218</f>
        <v>2085977.2400000095</v>
      </c>
      <c r="G1219" s="11">
        <f>AZ[[#This Row],[∆ AUM]]-AZ[[#This Row],[effetto mercato]]</f>
        <v>475933.95409336966</v>
      </c>
    </row>
    <row r="1220" spans="1:7">
      <c r="A1220" s="4">
        <v>43777</v>
      </c>
      <c r="B1220">
        <v>0.39629999999999999</v>
      </c>
      <c r="C1220" s="6">
        <f>AZ[[#This Row],[Variaz]]/100</f>
        <v>3.9629999999999995E-3</v>
      </c>
      <c r="D1220" s="10">
        <f>AUM[[#This Row],[ Etica Azionario ]]</f>
        <v>374083678.38</v>
      </c>
      <c r="E1220" s="10">
        <f>D1219*AZ[[#This Row],[Variazione percentuale]]</f>
        <v>1477774.2225160799</v>
      </c>
      <c r="F1220" s="11">
        <f>AZ[[#This Row],[AUM]]-D1219</f>
        <v>1190864.219999969</v>
      </c>
      <c r="G1220" s="11">
        <f>AZ[[#This Row],[∆ AUM]]-AZ[[#This Row],[effetto mercato]]</f>
        <v>-286910.00251611089</v>
      </c>
    </row>
    <row r="1221" spans="1:7">
      <c r="A1221" s="4">
        <v>43780</v>
      </c>
      <c r="B1221">
        <v>-0.314</v>
      </c>
      <c r="C1221" s="6">
        <f>AZ[[#This Row],[Variaz]]/100</f>
        <v>-3.14E-3</v>
      </c>
      <c r="D1221" s="10">
        <f>AUM[[#This Row],[ Etica Azionario ]]</f>
        <v>372699967.67000002</v>
      </c>
      <c r="E1221" s="10">
        <f>D1220*AZ[[#This Row],[Variazione percentuale]]</f>
        <v>-1174622.7501131999</v>
      </c>
      <c r="F1221" s="11">
        <f>AZ[[#This Row],[AUM]]-D1220</f>
        <v>-1383710.7099999785</v>
      </c>
      <c r="G1221" s="11">
        <f>AZ[[#This Row],[∆ AUM]]-AZ[[#This Row],[effetto mercato]]</f>
        <v>-209087.95988677861</v>
      </c>
    </row>
    <row r="1222" spans="1:7">
      <c r="A1222" s="4">
        <v>43781</v>
      </c>
      <c r="B1222">
        <v>0.4229</v>
      </c>
      <c r="C1222" s="6">
        <f>AZ[[#This Row],[Variaz]]/100</f>
        <v>4.2290000000000001E-3</v>
      </c>
      <c r="D1222" s="10">
        <f>AUM[[#This Row],[ Etica Azionario ]]</f>
        <v>375124160.49000001</v>
      </c>
      <c r="E1222" s="10">
        <f>D1221*AZ[[#This Row],[Variazione percentuale]]</f>
        <v>1576148.1632764302</v>
      </c>
      <c r="F1222" s="11">
        <f>AZ[[#This Row],[AUM]]-D1221</f>
        <v>2424192.8199999928</v>
      </c>
      <c r="G1222" s="11">
        <f>AZ[[#This Row],[∆ AUM]]-AZ[[#This Row],[effetto mercato]]</f>
        <v>848044.65672356263</v>
      </c>
    </row>
    <row r="1223" spans="1:7">
      <c r="A1223" s="4">
        <v>43782</v>
      </c>
      <c r="B1223">
        <v>-0.28670000000000001</v>
      </c>
      <c r="C1223" s="6">
        <f>AZ[[#This Row],[Variaz]]/100</f>
        <v>-2.8670000000000002E-3</v>
      </c>
      <c r="D1223" s="10">
        <f>AUM[[#This Row],[ Etica Azionario ]]</f>
        <v>373656798.55999994</v>
      </c>
      <c r="E1223" s="10">
        <f>D1222*AZ[[#This Row],[Variazione percentuale]]</f>
        <v>-1075480.9681248302</v>
      </c>
      <c r="F1223" s="11">
        <f>AZ[[#This Row],[AUM]]-D1222</f>
        <v>-1467361.9300000668</v>
      </c>
      <c r="G1223" s="11">
        <f>AZ[[#This Row],[∆ AUM]]-AZ[[#This Row],[effetto mercato]]</f>
        <v>-391880.96187523659</v>
      </c>
    </row>
    <row r="1224" spans="1:7">
      <c r="A1224" s="4">
        <v>43783</v>
      </c>
      <c r="B1224">
        <v>-0.36840000000000001</v>
      </c>
      <c r="C1224" s="6">
        <f>AZ[[#This Row],[Variaz]]/100</f>
        <v>-3.6840000000000002E-3</v>
      </c>
      <c r="D1224" s="10">
        <f>AUM[[#This Row],[ Etica Azionario ]]</f>
        <v>368977289.76999998</v>
      </c>
      <c r="E1224" s="10">
        <f>D1223*AZ[[#This Row],[Variazione percentuale]]</f>
        <v>-1376551.6458950399</v>
      </c>
      <c r="F1224" s="11">
        <f>AZ[[#This Row],[AUM]]-D1223</f>
        <v>-4679508.7899999619</v>
      </c>
      <c r="G1224" s="11">
        <f>AZ[[#This Row],[∆ AUM]]-AZ[[#This Row],[effetto mercato]]</f>
        <v>-3302957.1441049222</v>
      </c>
    </row>
    <row r="1225" spans="1:7">
      <c r="A1225" s="4">
        <v>43784</v>
      </c>
      <c r="B1225">
        <v>0.49609999999999999</v>
      </c>
      <c r="C1225" s="6">
        <f>AZ[[#This Row],[Variaz]]/100</f>
        <v>4.9610000000000001E-3</v>
      </c>
      <c r="D1225" s="10">
        <f>AUM[[#This Row],[ Etica Azionario ]]</f>
        <v>370974493.20000005</v>
      </c>
      <c r="E1225" s="10">
        <f>D1224*AZ[[#This Row],[Variazione percentuale]]</f>
        <v>1830496.33454897</v>
      </c>
      <c r="F1225" s="11">
        <f>AZ[[#This Row],[AUM]]-D1224</f>
        <v>1997203.4300000668</v>
      </c>
      <c r="G1225" s="11">
        <f>AZ[[#This Row],[∆ AUM]]-AZ[[#This Row],[effetto mercato]]</f>
        <v>166707.09545109677</v>
      </c>
    </row>
    <row r="1226" spans="1:7">
      <c r="A1226" s="4">
        <v>43787</v>
      </c>
      <c r="B1226">
        <v>-0.16159999999999999</v>
      </c>
      <c r="C1226" s="6">
        <f>AZ[[#This Row],[Variaz]]/100</f>
        <v>-1.616E-3</v>
      </c>
      <c r="D1226" s="10">
        <f>AUM[[#This Row],[ Etica Azionario ]]</f>
        <v>369959908.55000001</v>
      </c>
      <c r="E1226" s="10">
        <f>D1225*AZ[[#This Row],[Variazione percentuale]]</f>
        <v>-599494.78101120004</v>
      </c>
      <c r="F1226" s="11">
        <f>AZ[[#This Row],[AUM]]-D1225</f>
        <v>-1014584.6500000358</v>
      </c>
      <c r="G1226" s="11">
        <f>AZ[[#This Row],[∆ AUM]]-AZ[[#This Row],[effetto mercato]]</f>
        <v>-415089.86898883572</v>
      </c>
    </row>
    <row r="1227" spans="1:7">
      <c r="A1227" s="4">
        <v>43788</v>
      </c>
      <c r="B1227">
        <v>-0.2427</v>
      </c>
      <c r="C1227" s="6">
        <f>AZ[[#This Row],[Variaz]]/100</f>
        <v>-2.4269999999999999E-3</v>
      </c>
      <c r="D1227" s="10">
        <f>AUM[[#This Row],[ Etica Azionario ]]</f>
        <v>369146751.86000001</v>
      </c>
      <c r="E1227" s="10">
        <f>D1226*AZ[[#This Row],[Variazione percentuale]]</f>
        <v>-897892.69805084995</v>
      </c>
      <c r="F1227" s="11">
        <f>AZ[[#This Row],[AUM]]-D1226</f>
        <v>-813156.68999999762</v>
      </c>
      <c r="G1227" s="11">
        <f>AZ[[#This Row],[∆ AUM]]-AZ[[#This Row],[effetto mercato]]</f>
        <v>84736.008050852339</v>
      </c>
    </row>
    <row r="1228" spans="1:7">
      <c r="A1228" s="4">
        <v>43789</v>
      </c>
      <c r="B1228">
        <v>-0.35139999999999999</v>
      </c>
      <c r="C1228" s="6">
        <f>AZ[[#This Row],[Variaz]]/100</f>
        <v>-3.5139999999999998E-3</v>
      </c>
      <c r="D1228" s="10">
        <f>AUM[[#This Row],[ Etica Azionario ]]</f>
        <v>367658832.54999995</v>
      </c>
      <c r="E1228" s="10">
        <f>D1227*AZ[[#This Row],[Variazione percentuale]]</f>
        <v>-1297181.6860360401</v>
      </c>
      <c r="F1228" s="11">
        <f>AZ[[#This Row],[AUM]]-D1227</f>
        <v>-1487919.310000062</v>
      </c>
      <c r="G1228" s="11">
        <f>AZ[[#This Row],[∆ AUM]]-AZ[[#This Row],[effetto mercato]]</f>
        <v>-190737.62396402191</v>
      </c>
    </row>
    <row r="1229" spans="1:7">
      <c r="A1229" s="4">
        <v>43790</v>
      </c>
      <c r="B1229">
        <v>-0.38890000000000002</v>
      </c>
      <c r="C1229" s="6">
        <f>AZ[[#This Row],[Variaz]]/100</f>
        <v>-3.8890000000000001E-3</v>
      </c>
      <c r="D1229" s="10">
        <f>AUM[[#This Row],[ Etica Azionario ]]</f>
        <v>366246437.51999998</v>
      </c>
      <c r="E1229" s="10">
        <f>D1228*AZ[[#This Row],[Variazione percentuale]]</f>
        <v>-1429825.1997869499</v>
      </c>
      <c r="F1229" s="11">
        <f>AZ[[#This Row],[AUM]]-D1228</f>
        <v>-1412395.0299999714</v>
      </c>
      <c r="G1229" s="11">
        <f>AZ[[#This Row],[∆ AUM]]-AZ[[#This Row],[effetto mercato]]</f>
        <v>17430.169786978513</v>
      </c>
    </row>
    <row r="1230" spans="1:7">
      <c r="A1230" s="4">
        <v>43791</v>
      </c>
      <c r="B1230">
        <v>0.43580000000000002</v>
      </c>
      <c r="C1230" s="6">
        <f>AZ[[#This Row],[Variaz]]/100</f>
        <v>4.3579999999999999E-3</v>
      </c>
      <c r="D1230" s="10">
        <f>AUM[[#This Row],[ Etica Azionario ]]</f>
        <v>367643727.48000002</v>
      </c>
      <c r="E1230" s="10">
        <f>D1229*AZ[[#This Row],[Variazione percentuale]]</f>
        <v>1596101.97471216</v>
      </c>
      <c r="F1230" s="11">
        <f>AZ[[#This Row],[AUM]]-D1229</f>
        <v>1397289.9600000381</v>
      </c>
      <c r="G1230" s="11">
        <f>AZ[[#This Row],[∆ AUM]]-AZ[[#This Row],[effetto mercato]]</f>
        <v>-198812.0147121218</v>
      </c>
    </row>
    <row r="1231" spans="1:7">
      <c r="A1231" s="4">
        <v>43794</v>
      </c>
      <c r="B1231">
        <v>1.0305</v>
      </c>
      <c r="C1231" s="6">
        <f>AZ[[#This Row],[Variaz]]/100</f>
        <v>1.0305E-2</v>
      </c>
      <c r="D1231" s="10">
        <f>AUM[[#This Row],[ Etica Azionario ]]</f>
        <v>371378945.82999998</v>
      </c>
      <c r="E1231" s="10">
        <f>D1230*AZ[[#This Row],[Variazione percentuale]]</f>
        <v>3788568.6116814003</v>
      </c>
      <c r="F1231" s="11">
        <f>AZ[[#This Row],[AUM]]-D1230</f>
        <v>3735218.3499999642</v>
      </c>
      <c r="G1231" s="11">
        <f>AZ[[#This Row],[∆ AUM]]-AZ[[#This Row],[effetto mercato]]</f>
        <v>-53350.261681436095</v>
      </c>
    </row>
    <row r="1232" spans="1:7">
      <c r="A1232" s="4">
        <v>43795</v>
      </c>
      <c r="B1232">
        <v>0.38469999999999999</v>
      </c>
      <c r="C1232" s="6">
        <f>AZ[[#This Row],[Variaz]]/100</f>
        <v>3.8469999999999997E-3</v>
      </c>
      <c r="D1232" s="10">
        <f>AUM[[#This Row],[ Etica Azionario ]]</f>
        <v>372702679.76999998</v>
      </c>
      <c r="E1232" s="10">
        <f>D1231*AZ[[#This Row],[Variazione percentuale]]</f>
        <v>1428694.8046080098</v>
      </c>
      <c r="F1232" s="11">
        <f>AZ[[#This Row],[AUM]]-D1231</f>
        <v>1323733.9399999976</v>
      </c>
      <c r="G1232" s="11">
        <f>AZ[[#This Row],[∆ AUM]]-AZ[[#This Row],[effetto mercato]]</f>
        <v>-104960.86460801214</v>
      </c>
    </row>
    <row r="1233" spans="1:7">
      <c r="A1233" s="4">
        <v>43796</v>
      </c>
      <c r="B1233">
        <v>0.35649999999999998</v>
      </c>
      <c r="C1233" s="6">
        <f>AZ[[#This Row],[Variaz]]/100</f>
        <v>3.565E-3</v>
      </c>
      <c r="D1233" s="10">
        <f>AUM[[#This Row],[ Etica Azionario ]]</f>
        <v>374122790.22000003</v>
      </c>
      <c r="E1233" s="10">
        <f>D1232*AZ[[#This Row],[Variazione percentuale]]</f>
        <v>1328685.05338005</v>
      </c>
      <c r="F1233" s="11">
        <f>AZ[[#This Row],[AUM]]-D1232</f>
        <v>1420110.4500000477</v>
      </c>
      <c r="G1233" s="11">
        <f>AZ[[#This Row],[∆ AUM]]-AZ[[#This Row],[effetto mercato]]</f>
        <v>91425.396619997686</v>
      </c>
    </row>
    <row r="1234" spans="1:7">
      <c r="A1234" s="4">
        <v>43797</v>
      </c>
      <c r="B1234">
        <v>-7.9899999999999999E-2</v>
      </c>
      <c r="C1234" s="6">
        <f>AZ[[#This Row],[Variaz]]/100</f>
        <v>-7.9900000000000001E-4</v>
      </c>
      <c r="D1234" s="10">
        <f>AUM[[#This Row],[ Etica Azionario ]]</f>
        <v>373503240.98000002</v>
      </c>
      <c r="E1234" s="10">
        <f>D1233*AZ[[#This Row],[Variazione percentuale]]</f>
        <v>-298924.10938578</v>
      </c>
      <c r="F1234" s="11">
        <f>AZ[[#This Row],[AUM]]-D1233</f>
        <v>-619549.24000000954</v>
      </c>
      <c r="G1234" s="11">
        <f>AZ[[#This Row],[∆ AUM]]-AZ[[#This Row],[effetto mercato]]</f>
        <v>-320625.13061422954</v>
      </c>
    </row>
    <row r="1235" spans="1:7">
      <c r="A1235" s="4">
        <v>43798</v>
      </c>
      <c r="B1235">
        <v>-0.63990000000000002</v>
      </c>
      <c r="C1235" s="6">
        <f>AZ[[#This Row],[Variaz]]/100</f>
        <v>-6.3990000000000002E-3</v>
      </c>
      <c r="D1235" s="10">
        <f>AUM[[#This Row],[ Etica Azionario ]]</f>
        <v>370961751.54000002</v>
      </c>
      <c r="E1235" s="10">
        <f>D1234*AZ[[#This Row],[Variazione percentuale]]</f>
        <v>-2390047.2390310201</v>
      </c>
      <c r="F1235" s="11">
        <f>AZ[[#This Row],[AUM]]-D1234</f>
        <v>-2541489.4399999976</v>
      </c>
      <c r="G1235" s="11">
        <f>AZ[[#This Row],[∆ AUM]]-AZ[[#This Row],[effetto mercato]]</f>
        <v>-151442.20096897753</v>
      </c>
    </row>
    <row r="1236" spans="1:7">
      <c r="A1236" s="4">
        <v>43801</v>
      </c>
      <c r="B1236">
        <v>-0.9929</v>
      </c>
      <c r="C1236" s="6">
        <f>AZ[[#This Row],[Variaz]]/100</f>
        <v>-9.9290000000000003E-3</v>
      </c>
      <c r="D1236" s="10">
        <f>AUM[[#This Row],[ Etica Azionario ]]</f>
        <v>367471747.63999999</v>
      </c>
      <c r="E1236" s="10">
        <f>D1235*AZ[[#This Row],[Variazione percentuale]]</f>
        <v>-3683279.2310406603</v>
      </c>
      <c r="F1236" s="11">
        <f>AZ[[#This Row],[AUM]]-D1235</f>
        <v>-3490003.9000000358</v>
      </c>
      <c r="G1236" s="11">
        <f>AZ[[#This Row],[∆ AUM]]-AZ[[#This Row],[effetto mercato]]</f>
        <v>193275.33104062453</v>
      </c>
    </row>
    <row r="1237" spans="1:7">
      <c r="A1237" s="4">
        <v>43802</v>
      </c>
      <c r="B1237">
        <v>-0.54210000000000003</v>
      </c>
      <c r="C1237" s="6">
        <f>AZ[[#This Row],[Variaz]]/100</f>
        <v>-5.4210000000000005E-3</v>
      </c>
      <c r="D1237" s="10">
        <f>AUM[[#This Row],[ Etica Azionario ]]</f>
        <v>365482521.75999999</v>
      </c>
      <c r="E1237" s="10">
        <f>D1236*AZ[[#This Row],[Variazione percentuale]]</f>
        <v>-1992064.34395644</v>
      </c>
      <c r="F1237" s="11">
        <f>AZ[[#This Row],[AUM]]-D1236</f>
        <v>-1989225.8799999952</v>
      </c>
      <c r="G1237" s="11">
        <f>AZ[[#This Row],[∆ AUM]]-AZ[[#This Row],[effetto mercato]]</f>
        <v>2838.4639564447571</v>
      </c>
    </row>
    <row r="1238" spans="1:7">
      <c r="A1238" s="4">
        <v>43803</v>
      </c>
      <c r="B1238">
        <v>0.60860000000000003</v>
      </c>
      <c r="C1238" s="6">
        <f>AZ[[#This Row],[Variaz]]/100</f>
        <v>6.0860000000000003E-3</v>
      </c>
      <c r="D1238" s="10">
        <f>AUM[[#This Row],[ Etica Azionario ]]</f>
        <v>368683653.96999997</v>
      </c>
      <c r="E1238" s="10">
        <f>D1237*AZ[[#This Row],[Variazione percentuale]]</f>
        <v>2224326.6274313601</v>
      </c>
      <c r="F1238" s="11">
        <f>AZ[[#This Row],[AUM]]-D1237</f>
        <v>3201132.2099999785</v>
      </c>
      <c r="G1238" s="11">
        <f>AZ[[#This Row],[∆ AUM]]-AZ[[#This Row],[effetto mercato]]</f>
        <v>976805.58256861847</v>
      </c>
    </row>
    <row r="1239" spans="1:7">
      <c r="A1239" s="4">
        <v>43804</v>
      </c>
      <c r="B1239">
        <v>0.13539999999999999</v>
      </c>
      <c r="C1239" s="6">
        <f>AZ[[#This Row],[Variaz]]/100</f>
        <v>1.354E-3</v>
      </c>
      <c r="D1239" s="10">
        <f>AUM[[#This Row],[ Etica Azionario ]]</f>
        <v>369532437.17000002</v>
      </c>
      <c r="E1239" s="10">
        <f>D1238*AZ[[#This Row],[Variazione percentuale]]</f>
        <v>499197.66747537995</v>
      </c>
      <c r="F1239" s="11">
        <f>AZ[[#This Row],[AUM]]-D1238</f>
        <v>848783.20000004768</v>
      </c>
      <c r="G1239" s="11">
        <f>AZ[[#This Row],[∆ AUM]]-AZ[[#This Row],[effetto mercato]]</f>
        <v>349585.53252466774</v>
      </c>
    </row>
    <row r="1240" spans="1:7">
      <c r="A1240" s="4">
        <v>43805</v>
      </c>
      <c r="B1240">
        <v>1.0188999999999999</v>
      </c>
      <c r="C1240" s="6">
        <f>AZ[[#This Row],[Variaz]]/100</f>
        <v>1.0188999999999998E-2</v>
      </c>
      <c r="D1240" s="10">
        <f>AUM[[#This Row],[ Etica Azionario ]]</f>
        <v>373371804.54000002</v>
      </c>
      <c r="E1240" s="10">
        <f>D1239*AZ[[#This Row],[Variazione percentuale]]</f>
        <v>3765166.0023251297</v>
      </c>
      <c r="F1240" s="11">
        <f>AZ[[#This Row],[AUM]]-D1239</f>
        <v>3839367.3700000048</v>
      </c>
      <c r="G1240" s="11">
        <f>AZ[[#This Row],[∆ AUM]]-AZ[[#This Row],[effetto mercato]]</f>
        <v>74201.367674875073</v>
      </c>
    </row>
    <row r="1241" spans="1:7">
      <c r="A1241" s="4">
        <v>43808</v>
      </c>
      <c r="B1241">
        <v>-0.22320000000000001</v>
      </c>
      <c r="C1241" s="6">
        <f>AZ[[#This Row],[Variaz]]/100</f>
        <v>-2.232E-3</v>
      </c>
      <c r="D1241" s="10">
        <f>AUM[[#This Row],[ Etica Azionario ]]</f>
        <v>372395022.22999996</v>
      </c>
      <c r="E1241" s="10">
        <f>D1240*AZ[[#This Row],[Variazione percentuale]]</f>
        <v>-833365.86773328006</v>
      </c>
      <c r="F1241" s="11">
        <f>AZ[[#This Row],[AUM]]-D1240</f>
        <v>-976782.31000006199</v>
      </c>
      <c r="G1241" s="11">
        <f>AZ[[#This Row],[∆ AUM]]-AZ[[#This Row],[effetto mercato]]</f>
        <v>-143416.44226678193</v>
      </c>
    </row>
    <row r="1242" spans="1:7">
      <c r="A1242" s="4">
        <v>43809</v>
      </c>
      <c r="B1242">
        <v>-8.9499999999999996E-2</v>
      </c>
      <c r="C1242" s="6">
        <f>AZ[[#This Row],[Variaz]]/100</f>
        <v>-8.9499999999999996E-4</v>
      </c>
      <c r="D1242" s="10">
        <f>AUM[[#This Row],[ Etica Azionario ]]</f>
        <v>371868906.15999997</v>
      </c>
      <c r="E1242" s="10">
        <f>D1241*AZ[[#This Row],[Variazione percentuale]]</f>
        <v>-333293.54489584995</v>
      </c>
      <c r="F1242" s="11">
        <f>AZ[[#This Row],[AUM]]-D1241</f>
        <v>-526116.06999999285</v>
      </c>
      <c r="G1242" s="11">
        <f>AZ[[#This Row],[∆ AUM]]-AZ[[#This Row],[effetto mercato]]</f>
        <v>-192822.5251041429</v>
      </c>
    </row>
    <row r="1243" spans="1:7">
      <c r="A1243" s="4">
        <v>43810</v>
      </c>
      <c r="B1243">
        <v>0.1701</v>
      </c>
      <c r="C1243" s="6">
        <f>AZ[[#This Row],[Variaz]]/100</f>
        <v>1.701E-3</v>
      </c>
      <c r="D1243" s="10">
        <f>AUM[[#This Row],[ Etica Azionario ]]</f>
        <v>372467108.39999998</v>
      </c>
      <c r="E1243" s="10">
        <f>D1242*AZ[[#This Row],[Variazione percentuale]]</f>
        <v>632549.00937816</v>
      </c>
      <c r="F1243" s="11">
        <f>AZ[[#This Row],[AUM]]-D1242</f>
        <v>598202.24000000954</v>
      </c>
      <c r="G1243" s="11">
        <f>AZ[[#This Row],[∆ AUM]]-AZ[[#This Row],[effetto mercato]]</f>
        <v>-34346.769378150464</v>
      </c>
    </row>
    <row r="1244" spans="1:7">
      <c r="A1244" s="4">
        <v>43811</v>
      </c>
      <c r="B1244">
        <v>0.4738</v>
      </c>
      <c r="C1244" s="6">
        <f>AZ[[#This Row],[Variaz]]/100</f>
        <v>4.738E-3</v>
      </c>
      <c r="D1244" s="10">
        <f>AUM[[#This Row],[ Etica Azionario ]]</f>
        <v>374005425.92000002</v>
      </c>
      <c r="E1244" s="10">
        <f>D1243*AZ[[#This Row],[Variazione percentuale]]</f>
        <v>1764749.1595991999</v>
      </c>
      <c r="F1244" s="11">
        <f>AZ[[#This Row],[AUM]]-D1243</f>
        <v>1538317.5200000405</v>
      </c>
      <c r="G1244" s="11">
        <f>AZ[[#This Row],[∆ AUM]]-AZ[[#This Row],[effetto mercato]]</f>
        <v>-226431.63959915936</v>
      </c>
    </row>
    <row r="1245" spans="1:7">
      <c r="A1245" s="4">
        <v>43812</v>
      </c>
      <c r="B1245">
        <v>0.69399999999999995</v>
      </c>
      <c r="C1245" s="6">
        <f>AZ[[#This Row],[Variaz]]/100</f>
        <v>6.9399999999999991E-3</v>
      </c>
      <c r="D1245" s="10">
        <f>AUM[[#This Row],[ Etica Azionario ]]</f>
        <v>376724906.23000002</v>
      </c>
      <c r="E1245" s="10">
        <f>D1244*AZ[[#This Row],[Variazione percentuale]]</f>
        <v>2595597.6558848</v>
      </c>
      <c r="F1245" s="11">
        <f>AZ[[#This Row],[AUM]]-D1244</f>
        <v>2719480.3100000024</v>
      </c>
      <c r="G1245" s="11">
        <f>AZ[[#This Row],[∆ AUM]]-AZ[[#This Row],[effetto mercato]]</f>
        <v>123882.65411520237</v>
      </c>
    </row>
    <row r="1246" spans="1:7">
      <c r="A1246" s="4">
        <v>43815</v>
      </c>
      <c r="B1246">
        <v>0.6008</v>
      </c>
      <c r="C1246" s="6">
        <f>AZ[[#This Row],[Variaz]]/100</f>
        <v>6.0080000000000003E-3</v>
      </c>
      <c r="D1246" s="10">
        <f>AUM[[#This Row],[ Etica Azionario ]]</f>
        <v>378530803.11000001</v>
      </c>
      <c r="E1246" s="10">
        <f>D1245*AZ[[#This Row],[Variazione percentuale]]</f>
        <v>2263363.2366298405</v>
      </c>
      <c r="F1246" s="11">
        <f>AZ[[#This Row],[AUM]]-D1245</f>
        <v>1805896.8799999952</v>
      </c>
      <c r="G1246" s="11">
        <f>AZ[[#This Row],[∆ AUM]]-AZ[[#This Row],[effetto mercato]]</f>
        <v>-457466.35662984522</v>
      </c>
    </row>
    <row r="1247" spans="1:7">
      <c r="A1247" s="4">
        <v>43816</v>
      </c>
      <c r="B1247">
        <v>-0.21079999999999999</v>
      </c>
      <c r="C1247" s="6">
        <f>AZ[[#This Row],[Variaz]]/100</f>
        <v>-2.1080000000000001E-3</v>
      </c>
      <c r="D1247" s="10">
        <f>AUM[[#This Row],[ Etica Azionario ]]</f>
        <v>375768374.75999999</v>
      </c>
      <c r="E1247" s="10">
        <f>D1246*AZ[[#This Row],[Variazione percentuale]]</f>
        <v>-797942.93295588007</v>
      </c>
      <c r="F1247" s="11">
        <f>AZ[[#This Row],[AUM]]-D1246</f>
        <v>-2762428.3500000238</v>
      </c>
      <c r="G1247" s="11">
        <f>AZ[[#This Row],[∆ AUM]]-AZ[[#This Row],[effetto mercato]]</f>
        <v>-1964485.4170441437</v>
      </c>
    </row>
    <row r="1248" spans="1:7">
      <c r="A1248" s="4">
        <v>43817</v>
      </c>
      <c r="B1248">
        <v>0.14080000000000001</v>
      </c>
      <c r="C1248" s="6">
        <f>AZ[[#This Row],[Variaz]]/100</f>
        <v>1.4080000000000002E-3</v>
      </c>
      <c r="D1248" s="10">
        <f>AUM[[#This Row],[ Etica Azionario ]]</f>
        <v>376469729.95000005</v>
      </c>
      <c r="E1248" s="10">
        <f>D1247*AZ[[#This Row],[Variazione percentuale]]</f>
        <v>529081.87166208006</v>
      </c>
      <c r="F1248" s="11">
        <f>AZ[[#This Row],[AUM]]-D1247</f>
        <v>701355.19000005722</v>
      </c>
      <c r="G1248" s="11">
        <f>AZ[[#This Row],[∆ AUM]]-AZ[[#This Row],[effetto mercato]]</f>
        <v>172273.31833797717</v>
      </c>
    </row>
    <row r="1249" spans="1:7">
      <c r="A1249" s="4">
        <v>43818</v>
      </c>
      <c r="B1249">
        <v>0.36909999999999998</v>
      </c>
      <c r="C1249" s="6">
        <f>AZ[[#This Row],[Variaz]]/100</f>
        <v>3.6909999999999998E-3</v>
      </c>
      <c r="D1249" s="10">
        <f>AUM[[#This Row],[ Etica Azionario ]]</f>
        <v>377913398.62</v>
      </c>
      <c r="E1249" s="10">
        <f>D1248*AZ[[#This Row],[Variazione percentuale]]</f>
        <v>1389549.7732454501</v>
      </c>
      <c r="F1249" s="11">
        <f>AZ[[#This Row],[AUM]]-D1248</f>
        <v>1443668.6699999571</v>
      </c>
      <c r="G1249" s="11">
        <f>AZ[[#This Row],[∆ AUM]]-AZ[[#This Row],[effetto mercato]]</f>
        <v>54118.896754506975</v>
      </c>
    </row>
    <row r="1250" spans="1:7">
      <c r="A1250" s="4">
        <v>43819</v>
      </c>
      <c r="B1250">
        <v>0.55169999999999997</v>
      </c>
      <c r="C1250" s="6">
        <f>AZ[[#This Row],[Variaz]]/100</f>
        <v>5.5169999999999993E-3</v>
      </c>
      <c r="D1250" s="10">
        <f>AUM[[#This Row],[ Etica Azionario ]]</f>
        <v>379969967.04000002</v>
      </c>
      <c r="E1250" s="10">
        <f>D1249*AZ[[#This Row],[Variazione percentuale]]</f>
        <v>2084948.2201865397</v>
      </c>
      <c r="F1250" s="11">
        <f>AZ[[#This Row],[AUM]]-D1249</f>
        <v>2056568.4200000167</v>
      </c>
      <c r="G1250" s="11">
        <f>AZ[[#This Row],[∆ AUM]]-AZ[[#This Row],[effetto mercato]]</f>
        <v>-28379.800186523004</v>
      </c>
    </row>
    <row r="1251" spans="1:7">
      <c r="A1251" s="4">
        <v>43822</v>
      </c>
      <c r="B1251">
        <v>-2.6100000000000002E-2</v>
      </c>
      <c r="C1251" s="6">
        <f>AZ[[#This Row],[Variaz]]/100</f>
        <v>-2.61E-4</v>
      </c>
      <c r="D1251" s="10">
        <f>AUM[[#This Row],[ Etica Azionario ]]</f>
        <v>378797630.71999997</v>
      </c>
      <c r="E1251" s="10">
        <f>D1250*AZ[[#This Row],[Variazione percentuale]]</f>
        <v>-99172.16139744001</v>
      </c>
      <c r="F1251" s="11">
        <f>AZ[[#This Row],[AUM]]-D1250</f>
        <v>-1172336.3200000525</v>
      </c>
      <c r="G1251" s="11">
        <f>AZ[[#This Row],[∆ AUM]]-AZ[[#This Row],[effetto mercato]]</f>
        <v>-1073164.1586026126</v>
      </c>
    </row>
    <row r="1252" spans="1:7">
      <c r="A1252" s="4">
        <v>43826</v>
      </c>
      <c r="B1252">
        <v>-6.9699999999999998E-2</v>
      </c>
      <c r="C1252" s="6">
        <f>AZ[[#This Row],[Variaz]]/100</f>
        <v>-6.9700000000000003E-4</v>
      </c>
      <c r="D1252" s="10">
        <f>AUM[[#This Row],[ Etica Azionario ]]</f>
        <v>378590896.10000002</v>
      </c>
      <c r="E1252" s="10">
        <f>D1251*AZ[[#This Row],[Variazione percentuale]]</f>
        <v>-264021.94861183997</v>
      </c>
      <c r="F1252" s="11">
        <f>AZ[[#This Row],[AUM]]-D1251</f>
        <v>-206734.61999994516</v>
      </c>
      <c r="G1252" s="11">
        <f>AZ[[#This Row],[∆ AUM]]-AZ[[#This Row],[effetto mercato]]</f>
        <v>57287.328611894802</v>
      </c>
    </row>
    <row r="1253" spans="1:7">
      <c r="A1253" s="4">
        <v>43829</v>
      </c>
      <c r="B1253">
        <v>-0.87170000000000003</v>
      </c>
      <c r="C1253" s="6">
        <f>AZ[[#This Row],[Variaz]]/100</f>
        <v>-8.7170000000000008E-3</v>
      </c>
      <c r="D1253" s="10">
        <f>AUM[[#This Row],[ Etica Azionario ]]</f>
        <v>378036851.59000003</v>
      </c>
      <c r="E1253" s="10">
        <f>D1252*AZ[[#This Row],[Variazione percentuale]]</f>
        <v>-3300176.8413037006</v>
      </c>
      <c r="F1253" s="11">
        <f>AZ[[#This Row],[AUM]]-D1252</f>
        <v>-554044.50999999046</v>
      </c>
      <c r="G1253" s="11">
        <f>AZ[[#This Row],[∆ AUM]]-AZ[[#This Row],[effetto mercato]]</f>
        <v>2746132.3313037101</v>
      </c>
    </row>
    <row r="1254" spans="1:7">
      <c r="A1254" s="4">
        <v>43832</v>
      </c>
      <c r="B1254">
        <v>0.79139999999999999</v>
      </c>
      <c r="C1254" s="6">
        <f>AZ[[#This Row],[Variaz]]/100</f>
        <v>7.9139999999999992E-3</v>
      </c>
      <c r="D1254" s="10">
        <f>AUM[[#This Row],[ Etica Azionario ]]</f>
        <v>381246786.70000005</v>
      </c>
      <c r="E1254" s="10">
        <f>D1253*AZ[[#This Row],[Variazione percentuale]]</f>
        <v>2991783.6434832597</v>
      </c>
      <c r="F1254" s="11">
        <f>AZ[[#This Row],[AUM]]-D1253</f>
        <v>3209935.1100000143</v>
      </c>
      <c r="G1254" s="11">
        <f>AZ[[#This Row],[∆ AUM]]-AZ[[#This Row],[effetto mercato]]</f>
        <v>218151.46651675459</v>
      </c>
    </row>
    <row r="1255" spans="1:7">
      <c r="A1255" s="4">
        <v>43833</v>
      </c>
      <c r="B1255">
        <v>-0.42749999999999999</v>
      </c>
      <c r="C1255" s="6">
        <f>AZ[[#This Row],[Variaz]]/100</f>
        <v>-4.2750000000000002E-3</v>
      </c>
      <c r="D1255" s="10">
        <f>AUM[[#This Row],[ Etica Azionario ]]</f>
        <v>379671712.58999997</v>
      </c>
      <c r="E1255" s="10">
        <f>D1254*AZ[[#This Row],[Variazione percentuale]]</f>
        <v>-1629830.0131425003</v>
      </c>
      <c r="F1255" s="11">
        <f>AZ[[#This Row],[AUM]]-D1254</f>
        <v>-1575074.1100000739</v>
      </c>
      <c r="G1255" s="11">
        <f>AZ[[#This Row],[∆ AUM]]-AZ[[#This Row],[effetto mercato]]</f>
        <v>54755.903142426396</v>
      </c>
    </row>
    <row r="1256" spans="1:7">
      <c r="A1256" s="4">
        <v>43837</v>
      </c>
      <c r="B1256">
        <v>0.17519999999999999</v>
      </c>
      <c r="C1256" s="6">
        <f>AZ[[#This Row],[Variaz]]/100</f>
        <v>1.7519999999999999E-3</v>
      </c>
      <c r="D1256" s="10">
        <f>AUM[[#This Row],[ Etica Azionario ]]</f>
        <v>381154829.64999998</v>
      </c>
      <c r="E1256" s="10">
        <f>D1255*AZ[[#This Row],[Variazione percentuale]]</f>
        <v>665184.84045767994</v>
      </c>
      <c r="F1256" s="11">
        <f>AZ[[#This Row],[AUM]]-D1255</f>
        <v>1483117.0600000024</v>
      </c>
      <c r="G1256" s="11">
        <f>AZ[[#This Row],[∆ AUM]]-AZ[[#This Row],[effetto mercato]]</f>
        <v>817932.21954232245</v>
      </c>
    </row>
    <row r="1257" spans="1:7">
      <c r="A1257" s="4">
        <v>43838</v>
      </c>
      <c r="B1257">
        <v>0.16619999999999999</v>
      </c>
      <c r="C1257" s="6">
        <f>AZ[[#This Row],[Variaz]]/100</f>
        <v>1.6619999999999998E-3</v>
      </c>
      <c r="D1257" s="10">
        <f>AUM[[#This Row],[ Etica Azionario ]]</f>
        <v>382122454.35000002</v>
      </c>
      <c r="E1257" s="10">
        <f>D1256*AZ[[#This Row],[Variazione percentuale]]</f>
        <v>633479.32687829994</v>
      </c>
      <c r="F1257" s="11">
        <f>AZ[[#This Row],[AUM]]-D1256</f>
        <v>967624.70000004768</v>
      </c>
      <c r="G1257" s="11">
        <f>AZ[[#This Row],[∆ AUM]]-AZ[[#This Row],[effetto mercato]]</f>
        <v>334145.37312174775</v>
      </c>
    </row>
    <row r="1258" spans="1:7">
      <c r="A1258" s="4">
        <v>43839</v>
      </c>
      <c r="B1258">
        <v>0.39290000000000003</v>
      </c>
      <c r="C1258" s="6">
        <f>AZ[[#This Row],[Variaz]]/100</f>
        <v>3.9290000000000002E-3</v>
      </c>
      <c r="D1258" s="10">
        <f>AUM[[#This Row],[ Etica Azionario ]]</f>
        <v>383755256.22999996</v>
      </c>
      <c r="E1258" s="10">
        <f>D1257*AZ[[#This Row],[Variazione percentuale]]</f>
        <v>1501359.1231411502</v>
      </c>
      <c r="F1258" s="11">
        <f>AZ[[#This Row],[AUM]]-D1257</f>
        <v>1632801.8799999356</v>
      </c>
      <c r="G1258" s="11">
        <f>AZ[[#This Row],[∆ AUM]]-AZ[[#This Row],[effetto mercato]]</f>
        <v>131442.7568587854</v>
      </c>
    </row>
    <row r="1259" spans="1:7">
      <c r="A1259" s="4">
        <v>43840</v>
      </c>
      <c r="B1259">
        <v>-0.26090000000000002</v>
      </c>
      <c r="C1259" s="6">
        <f>AZ[[#This Row],[Variaz]]/100</f>
        <v>-2.6090000000000002E-3</v>
      </c>
      <c r="D1259" s="10">
        <f>AUM[[#This Row],[ Etica Azionario ]]</f>
        <v>381538475.03999996</v>
      </c>
      <c r="E1259" s="10">
        <f>D1258*AZ[[#This Row],[Variazione percentuale]]</f>
        <v>-1001217.46350407</v>
      </c>
      <c r="F1259" s="11">
        <f>AZ[[#This Row],[AUM]]-D1258</f>
        <v>-2216781.1899999976</v>
      </c>
      <c r="G1259" s="11">
        <f>AZ[[#This Row],[∆ AUM]]-AZ[[#This Row],[effetto mercato]]</f>
        <v>-1215563.7264959277</v>
      </c>
    </row>
    <row r="1260" spans="1:7">
      <c r="A1260" s="4">
        <v>43843</v>
      </c>
      <c r="B1260">
        <v>0.2442</v>
      </c>
      <c r="C1260" s="6">
        <f>AZ[[#This Row],[Variaz]]/100</f>
        <v>2.4420000000000002E-3</v>
      </c>
      <c r="D1260" s="10">
        <f>AUM[[#This Row],[ Etica Azionario ]]</f>
        <v>382295914.95000005</v>
      </c>
      <c r="E1260" s="10">
        <f>D1259*AZ[[#This Row],[Variazione percentuale]]</f>
        <v>931716.95604768</v>
      </c>
      <c r="F1260" s="11">
        <f>AZ[[#This Row],[AUM]]-D1259</f>
        <v>757439.91000008583</v>
      </c>
      <c r="G1260" s="11">
        <f>AZ[[#This Row],[∆ AUM]]-AZ[[#This Row],[effetto mercato]]</f>
        <v>-174277.04604759417</v>
      </c>
    </row>
    <row r="1261" spans="1:7">
      <c r="A1261" s="4">
        <v>43844</v>
      </c>
      <c r="B1261">
        <v>0.2175</v>
      </c>
      <c r="C1261" s="6">
        <f>AZ[[#This Row],[Variaz]]/100</f>
        <v>2.1749999999999999E-3</v>
      </c>
      <c r="D1261" s="10">
        <f>AUM[[#This Row],[ Etica Azionario ]]</f>
        <v>383270076.80000001</v>
      </c>
      <c r="E1261" s="10">
        <f>D1260*AZ[[#This Row],[Variazione percentuale]]</f>
        <v>831493.61501625006</v>
      </c>
      <c r="F1261" s="11">
        <f>AZ[[#This Row],[AUM]]-D1260</f>
        <v>974161.84999996424</v>
      </c>
      <c r="G1261" s="11">
        <f>AZ[[#This Row],[∆ AUM]]-AZ[[#This Row],[effetto mercato]]</f>
        <v>142668.23498371418</v>
      </c>
    </row>
    <row r="1262" spans="1:7">
      <c r="A1262" s="4">
        <v>43845</v>
      </c>
      <c r="B1262">
        <v>-0.25169999999999998</v>
      </c>
      <c r="C1262" s="6">
        <f>AZ[[#This Row],[Variaz]]/100</f>
        <v>-2.5169999999999997E-3</v>
      </c>
      <c r="D1262" s="10">
        <f>AUM[[#This Row],[ Etica Azionario ]]</f>
        <v>382319188.60999995</v>
      </c>
      <c r="E1262" s="10">
        <f>D1261*AZ[[#This Row],[Variazione percentuale]]</f>
        <v>-964690.78330559994</v>
      </c>
      <c r="F1262" s="11">
        <f>AZ[[#This Row],[AUM]]-D1261</f>
        <v>-950888.19000005722</v>
      </c>
      <c r="G1262" s="11">
        <f>AZ[[#This Row],[∆ AUM]]-AZ[[#This Row],[effetto mercato]]</f>
        <v>13802.593305542716</v>
      </c>
    </row>
    <row r="1263" spans="1:7">
      <c r="A1263" s="4">
        <v>43846</v>
      </c>
      <c r="B1263">
        <v>0.43509999999999999</v>
      </c>
      <c r="C1263" s="6">
        <f>AZ[[#This Row],[Variaz]]/100</f>
        <v>4.3509999999999998E-3</v>
      </c>
      <c r="D1263" s="10">
        <f>AUM[[#This Row],[ Etica Azionario ]]</f>
        <v>384192134.54000002</v>
      </c>
      <c r="E1263" s="10">
        <f>D1262*AZ[[#This Row],[Variazione percentuale]]</f>
        <v>1663470.7896421098</v>
      </c>
      <c r="F1263" s="11">
        <f>AZ[[#This Row],[AUM]]-D1262</f>
        <v>1872945.9300000668</v>
      </c>
      <c r="G1263" s="11">
        <f>AZ[[#This Row],[∆ AUM]]-AZ[[#This Row],[effetto mercato]]</f>
        <v>209475.14035795699</v>
      </c>
    </row>
    <row r="1264" spans="1:7">
      <c r="A1264" s="4">
        <v>43847</v>
      </c>
      <c r="B1264">
        <v>0.71050000000000002</v>
      </c>
      <c r="C1264" s="6">
        <f>AZ[[#This Row],[Variaz]]/100</f>
        <v>7.1050000000000002E-3</v>
      </c>
      <c r="D1264" s="10">
        <f>AUM[[#This Row],[ Etica Azionario ]]</f>
        <v>387064348.13</v>
      </c>
      <c r="E1264" s="10">
        <f>D1263*AZ[[#This Row],[Variazione percentuale]]</f>
        <v>2729685.1159067</v>
      </c>
      <c r="F1264" s="11">
        <f>AZ[[#This Row],[AUM]]-D1263</f>
        <v>2872213.5899999738</v>
      </c>
      <c r="G1264" s="11">
        <f>AZ[[#This Row],[∆ AUM]]-AZ[[#This Row],[effetto mercato]]</f>
        <v>142528.47409327375</v>
      </c>
    </row>
    <row r="1265" spans="1:7">
      <c r="A1265" s="4">
        <v>43850</v>
      </c>
      <c r="B1265">
        <v>0.19789999999999999</v>
      </c>
      <c r="C1265" s="6">
        <f>AZ[[#This Row],[Variaz]]/100</f>
        <v>1.9789999999999999E-3</v>
      </c>
      <c r="D1265" s="10">
        <f>AUM[[#This Row],[ Etica Azionario ]]</f>
        <v>388000017.29999995</v>
      </c>
      <c r="E1265" s="10">
        <f>D1264*AZ[[#This Row],[Variazione percentuale]]</f>
        <v>766000.3449492699</v>
      </c>
      <c r="F1265" s="11">
        <f>AZ[[#This Row],[AUM]]-D1264</f>
        <v>935669.16999995708</v>
      </c>
      <c r="G1265" s="11">
        <f>AZ[[#This Row],[∆ AUM]]-AZ[[#This Row],[effetto mercato]]</f>
        <v>169668.82505068718</v>
      </c>
    </row>
    <row r="1266" spans="1:7">
      <c r="A1266" s="4">
        <v>43851</v>
      </c>
      <c r="B1266">
        <v>-0.34350000000000003</v>
      </c>
      <c r="C1266" s="6">
        <f>AZ[[#This Row],[Variaz]]/100</f>
        <v>-3.4350000000000001E-3</v>
      </c>
      <c r="D1266" s="10">
        <f>AUM[[#This Row],[ Etica Azionario ]]</f>
        <v>386899131.88999999</v>
      </c>
      <c r="E1266" s="10">
        <f>D1265*AZ[[#This Row],[Variazione percentuale]]</f>
        <v>-1332780.0594255</v>
      </c>
      <c r="F1266" s="11">
        <f>AZ[[#This Row],[AUM]]-D1265</f>
        <v>-1100885.4099999666</v>
      </c>
      <c r="G1266" s="11">
        <f>AZ[[#This Row],[∆ AUM]]-AZ[[#This Row],[effetto mercato]]</f>
        <v>231894.64942553337</v>
      </c>
    </row>
    <row r="1267" spans="1:7">
      <c r="A1267" s="4">
        <v>43852</v>
      </c>
      <c r="B1267">
        <v>-5.1700000000000003E-2</v>
      </c>
      <c r="C1267" s="6">
        <f>AZ[[#This Row],[Variaz]]/100</f>
        <v>-5.1699999999999999E-4</v>
      </c>
      <c r="D1267" s="10">
        <f>AUM[[#This Row],[ Etica Azionario ]]</f>
        <v>386749553.67000002</v>
      </c>
      <c r="E1267" s="10">
        <f>D1266*AZ[[#This Row],[Variazione percentuale]]</f>
        <v>-200026.85118713</v>
      </c>
      <c r="F1267" s="11">
        <f>AZ[[#This Row],[AUM]]-D1266</f>
        <v>-149578.21999996901</v>
      </c>
      <c r="G1267" s="11">
        <f>AZ[[#This Row],[∆ AUM]]-AZ[[#This Row],[effetto mercato]]</f>
        <v>50448.631187160994</v>
      </c>
    </row>
    <row r="1268" spans="1:7">
      <c r="A1268" s="4">
        <v>43853</v>
      </c>
      <c r="B1268">
        <v>-0.1293</v>
      </c>
      <c r="C1268" s="6">
        <f>AZ[[#This Row],[Variaz]]/100</f>
        <v>-1.2929999999999999E-3</v>
      </c>
      <c r="D1268" s="10">
        <f>AUM[[#This Row],[ Etica Azionario ]]</f>
        <v>386577293.44999999</v>
      </c>
      <c r="E1268" s="10">
        <f>D1267*AZ[[#This Row],[Variazione percentuale]]</f>
        <v>-500067.17289530998</v>
      </c>
      <c r="F1268" s="11">
        <f>AZ[[#This Row],[AUM]]-D1267</f>
        <v>-172260.22000002861</v>
      </c>
      <c r="G1268" s="11">
        <f>AZ[[#This Row],[∆ AUM]]-AZ[[#This Row],[effetto mercato]]</f>
        <v>327806.95289528137</v>
      </c>
    </row>
    <row r="1269" spans="1:7">
      <c r="A1269" s="4">
        <v>43854</v>
      </c>
      <c r="B1269">
        <v>3.4500000000000003E-2</v>
      </c>
      <c r="C1269" s="6">
        <f>AZ[[#This Row],[Variaz]]/100</f>
        <v>3.4500000000000004E-4</v>
      </c>
      <c r="D1269" s="10">
        <f>AUM[[#This Row],[ Etica Azionario ]]</f>
        <v>386802589.77999997</v>
      </c>
      <c r="E1269" s="10">
        <f>D1268*AZ[[#This Row],[Variazione percentuale]]</f>
        <v>133369.16624025002</v>
      </c>
      <c r="F1269" s="11">
        <f>AZ[[#This Row],[AUM]]-D1268</f>
        <v>225296.32999998331</v>
      </c>
      <c r="G1269" s="11">
        <f>AZ[[#This Row],[∆ AUM]]-AZ[[#This Row],[effetto mercato]]</f>
        <v>91927.163759733288</v>
      </c>
    </row>
    <row r="1270" spans="1:7">
      <c r="A1270" s="4">
        <v>43857</v>
      </c>
      <c r="B1270">
        <v>-1.4238</v>
      </c>
      <c r="C1270" s="6">
        <f>AZ[[#This Row],[Variaz]]/100</f>
        <v>-1.4237999999999999E-2</v>
      </c>
      <c r="D1270" s="10">
        <f>AUM[[#This Row],[ Etica Azionario ]]</f>
        <v>381538348.36000001</v>
      </c>
      <c r="E1270" s="10">
        <f>D1269*AZ[[#This Row],[Variazione percentuale]]</f>
        <v>-5507295.273287639</v>
      </c>
      <c r="F1270" s="11">
        <f>AZ[[#This Row],[AUM]]-D1269</f>
        <v>-5264241.4199999571</v>
      </c>
      <c r="G1270" s="11">
        <f>AZ[[#This Row],[∆ AUM]]-AZ[[#This Row],[effetto mercato]]</f>
        <v>243053.85328768194</v>
      </c>
    </row>
    <row r="1271" spans="1:7">
      <c r="A1271" s="4">
        <v>43858</v>
      </c>
      <c r="B1271">
        <v>0.6653</v>
      </c>
      <c r="C1271" s="6">
        <f>AZ[[#This Row],[Variaz]]/100</f>
        <v>6.6530000000000001E-3</v>
      </c>
      <c r="D1271" s="10">
        <f>AUM[[#This Row],[ Etica Azionario ]]</f>
        <v>384155006.18000001</v>
      </c>
      <c r="E1271" s="10">
        <f>D1270*AZ[[#This Row],[Variazione percentuale]]</f>
        <v>2538374.6316390801</v>
      </c>
      <c r="F1271" s="11">
        <f>AZ[[#This Row],[AUM]]-D1270</f>
        <v>2616657.8199999928</v>
      </c>
      <c r="G1271" s="11">
        <f>AZ[[#This Row],[∆ AUM]]-AZ[[#This Row],[effetto mercato]]</f>
        <v>78283.188360912725</v>
      </c>
    </row>
    <row r="1272" spans="1:7">
      <c r="A1272" s="4">
        <v>43859</v>
      </c>
      <c r="B1272">
        <v>-8.6999999999999994E-3</v>
      </c>
      <c r="C1272" s="6">
        <f>AZ[[#This Row],[Variaz]]/100</f>
        <v>-8.7000000000000001E-5</v>
      </c>
      <c r="D1272" s="10">
        <f>AUM[[#This Row],[ Etica Azionario ]]</f>
        <v>384036527.19</v>
      </c>
      <c r="E1272" s="10">
        <f>D1271*AZ[[#This Row],[Variazione percentuale]]</f>
        <v>-33421.485537660003</v>
      </c>
      <c r="F1272" s="11">
        <f>AZ[[#This Row],[AUM]]-D1271</f>
        <v>-118478.99000000954</v>
      </c>
      <c r="G1272" s="11">
        <f>AZ[[#This Row],[∆ AUM]]-AZ[[#This Row],[effetto mercato]]</f>
        <v>-85057.504462349534</v>
      </c>
    </row>
    <row r="1273" spans="1:7">
      <c r="A1273" s="4">
        <v>43860</v>
      </c>
      <c r="B1273">
        <v>-0.82620000000000005</v>
      </c>
      <c r="C1273" s="6">
        <f>AZ[[#This Row],[Variaz]]/100</f>
        <v>-8.2620000000000002E-3</v>
      </c>
      <c r="D1273" s="10">
        <f>AUM[[#This Row],[ Etica Azionario ]]</f>
        <v>380756261.46000004</v>
      </c>
      <c r="E1273" s="10">
        <f>D1272*AZ[[#This Row],[Variazione percentuale]]</f>
        <v>-3172909.78764378</v>
      </c>
      <c r="F1273" s="11">
        <f>AZ[[#This Row],[AUM]]-D1272</f>
        <v>-3280265.7299999595</v>
      </c>
      <c r="G1273" s="11">
        <f>AZ[[#This Row],[∆ AUM]]-AZ[[#This Row],[effetto mercato]]</f>
        <v>-107355.94235617947</v>
      </c>
    </row>
    <row r="1274" spans="1:7">
      <c r="A1274" s="4">
        <v>43861</v>
      </c>
      <c r="B1274">
        <v>-1.4732000000000001</v>
      </c>
      <c r="C1274" s="6">
        <f>AZ[[#This Row],[Variaz]]/100</f>
        <v>-1.4732E-2</v>
      </c>
      <c r="D1274" s="10">
        <f>AUM[[#This Row],[ Etica Azionario ]]</f>
        <v>375139479.48000002</v>
      </c>
      <c r="E1274" s="10">
        <f>D1273*AZ[[#This Row],[Variazione percentuale]]</f>
        <v>-5609301.2438287204</v>
      </c>
      <c r="F1274" s="11">
        <f>AZ[[#This Row],[AUM]]-D1273</f>
        <v>-5616781.9800000191</v>
      </c>
      <c r="G1274" s="11">
        <f>AZ[[#This Row],[∆ AUM]]-AZ[[#This Row],[effetto mercato]]</f>
        <v>-7480.7361712986603</v>
      </c>
    </row>
    <row r="1275" spans="1:7">
      <c r="A1275" s="4">
        <v>43864</v>
      </c>
      <c r="B1275">
        <v>0.40939999999999999</v>
      </c>
      <c r="C1275" s="6">
        <f>AZ[[#This Row],[Variaz]]/100</f>
        <v>4.0939999999999995E-3</v>
      </c>
      <c r="D1275" s="10">
        <f>AUM[[#This Row],[ Etica Azionario ]]</f>
        <v>376854491.44999993</v>
      </c>
      <c r="E1275" s="10">
        <f>D1274*AZ[[#This Row],[Variazione percentuale]]</f>
        <v>1535821.0289911199</v>
      </c>
      <c r="F1275" s="11">
        <f>AZ[[#This Row],[AUM]]-D1274</f>
        <v>1715011.9699999094</v>
      </c>
      <c r="G1275" s="11">
        <f>AZ[[#This Row],[∆ AUM]]-AZ[[#This Row],[effetto mercato]]</f>
        <v>179190.94100878946</v>
      </c>
    </row>
    <row r="1276" spans="1:7">
      <c r="A1276" s="4">
        <v>43865</v>
      </c>
      <c r="B1276">
        <v>1.5866</v>
      </c>
      <c r="C1276" s="6">
        <f>AZ[[#This Row],[Variaz]]/100</f>
        <v>1.5866000000000002E-2</v>
      </c>
      <c r="D1276" s="10">
        <f>AUM[[#This Row],[ Etica Azionario ]]</f>
        <v>382260488.68000001</v>
      </c>
      <c r="E1276" s="10">
        <f>D1275*AZ[[#This Row],[Variazione percentuale]]</f>
        <v>5979173.3613456991</v>
      </c>
      <c r="F1276" s="11">
        <f>AZ[[#This Row],[AUM]]-D1275</f>
        <v>5405997.2300000787</v>
      </c>
      <c r="G1276" s="11">
        <f>AZ[[#This Row],[∆ AUM]]-AZ[[#This Row],[effetto mercato]]</f>
        <v>-573176.13134562038</v>
      </c>
    </row>
    <row r="1277" spans="1:7">
      <c r="A1277" s="4">
        <v>43866</v>
      </c>
      <c r="B1277">
        <v>1.5444</v>
      </c>
      <c r="C1277" s="6">
        <f>AZ[[#This Row],[Variaz]]/100</f>
        <v>1.5443999999999999E-2</v>
      </c>
      <c r="D1277" s="10">
        <f>AUM[[#This Row],[ Etica Azionario ]]</f>
        <v>388346496.27999997</v>
      </c>
      <c r="E1277" s="10">
        <f>D1276*AZ[[#This Row],[Variazione percentuale]]</f>
        <v>5903630.9871739196</v>
      </c>
      <c r="F1277" s="11">
        <f>AZ[[#This Row],[AUM]]-D1276</f>
        <v>6086007.5999999642</v>
      </c>
      <c r="G1277" s="11">
        <f>AZ[[#This Row],[∆ AUM]]-AZ[[#This Row],[effetto mercato]]</f>
        <v>182376.61282604467</v>
      </c>
    </row>
    <row r="1278" spans="1:7">
      <c r="A1278" s="4">
        <v>43867</v>
      </c>
      <c r="B1278">
        <v>0.49840000000000001</v>
      </c>
      <c r="C1278" s="6">
        <f>AZ[[#This Row],[Variaz]]/100</f>
        <v>4.9839999999999997E-3</v>
      </c>
      <c r="D1278" s="10">
        <f>AUM[[#This Row],[ Etica Azionario ]]</f>
        <v>392282631.91999996</v>
      </c>
      <c r="E1278" s="10">
        <f>D1277*AZ[[#This Row],[Variazione percentuale]]</f>
        <v>1935518.9374595198</v>
      </c>
      <c r="F1278" s="11">
        <f>AZ[[#This Row],[AUM]]-D1277</f>
        <v>3936135.6399999857</v>
      </c>
      <c r="G1278" s="11">
        <f>AZ[[#This Row],[∆ AUM]]-AZ[[#This Row],[effetto mercato]]</f>
        <v>2000616.7025404659</v>
      </c>
    </row>
    <row r="1279" spans="1:7">
      <c r="A1279" s="4">
        <v>43868</v>
      </c>
      <c r="B1279">
        <v>-0.60699999999999998</v>
      </c>
      <c r="C1279" s="6">
        <f>AZ[[#This Row],[Variaz]]/100</f>
        <v>-6.0699999999999999E-3</v>
      </c>
      <c r="D1279" s="10">
        <f>AUM[[#This Row],[ Etica Azionario ]]</f>
        <v>390127222.01999998</v>
      </c>
      <c r="E1279" s="10">
        <f>D1278*AZ[[#This Row],[Variazione percentuale]]</f>
        <v>-2381155.5757543999</v>
      </c>
      <c r="F1279" s="11">
        <f>AZ[[#This Row],[AUM]]-D1278</f>
        <v>-2155409.8999999762</v>
      </c>
      <c r="G1279" s="11">
        <f>AZ[[#This Row],[∆ AUM]]-AZ[[#This Row],[effetto mercato]]</f>
        <v>225745.67575442372</v>
      </c>
    </row>
    <row r="1280" spans="1:7">
      <c r="A1280" s="4">
        <v>43871</v>
      </c>
      <c r="B1280">
        <v>0.40429999999999999</v>
      </c>
      <c r="C1280" s="6">
        <f>AZ[[#This Row],[Variaz]]/100</f>
        <v>4.0429999999999997E-3</v>
      </c>
      <c r="D1280" s="10">
        <f>AUM[[#This Row],[ Etica Azionario ]]</f>
        <v>392714096.76999998</v>
      </c>
      <c r="E1280" s="10">
        <f>D1279*AZ[[#This Row],[Variazione percentuale]]</f>
        <v>1577284.3586268597</v>
      </c>
      <c r="F1280" s="11">
        <f>AZ[[#This Row],[AUM]]-D1279</f>
        <v>2586874.75</v>
      </c>
      <c r="G1280" s="11">
        <f>AZ[[#This Row],[∆ AUM]]-AZ[[#This Row],[effetto mercato]]</f>
        <v>1009590.3913731403</v>
      </c>
    </row>
    <row r="1281" spans="1:7">
      <c r="A1281" s="4">
        <v>43872</v>
      </c>
      <c r="B1281">
        <v>0.64259999999999995</v>
      </c>
      <c r="C1281" s="6">
        <f>AZ[[#This Row],[Variaz]]/100</f>
        <v>6.4259999999999994E-3</v>
      </c>
      <c r="D1281" s="10">
        <f>AUM[[#This Row],[ Etica Azionario ]]</f>
        <v>394918536.00999999</v>
      </c>
      <c r="E1281" s="10">
        <f>D1280*AZ[[#This Row],[Variazione percentuale]]</f>
        <v>2523580.7858440196</v>
      </c>
      <c r="F1281" s="11">
        <f>AZ[[#This Row],[AUM]]-D1280</f>
        <v>2204439.2400000095</v>
      </c>
      <c r="G1281" s="11">
        <f>AZ[[#This Row],[∆ AUM]]-AZ[[#This Row],[effetto mercato]]</f>
        <v>-319141.54584401008</v>
      </c>
    </row>
    <row r="1282" spans="1:7">
      <c r="A1282" s="4">
        <v>43873</v>
      </c>
      <c r="B1282">
        <v>0.50229999999999997</v>
      </c>
      <c r="C1282" s="6">
        <f>AZ[[#This Row],[Variaz]]/100</f>
        <v>5.0229999999999997E-3</v>
      </c>
      <c r="D1282" s="10">
        <f>AUM[[#This Row],[ Etica Azionario ]]</f>
        <v>396836607.38</v>
      </c>
      <c r="E1282" s="10">
        <f>D1281*AZ[[#This Row],[Variazione percentuale]]</f>
        <v>1983675.8063782298</v>
      </c>
      <c r="F1282" s="11">
        <f>AZ[[#This Row],[AUM]]-D1281</f>
        <v>1918071.3700000048</v>
      </c>
      <c r="G1282" s="11">
        <f>AZ[[#This Row],[∆ AUM]]-AZ[[#This Row],[effetto mercato]]</f>
        <v>-65604.436378224986</v>
      </c>
    </row>
    <row r="1283" spans="1:7">
      <c r="A1283" s="4">
        <v>43874</v>
      </c>
      <c r="B1283">
        <v>-6.7799999999999999E-2</v>
      </c>
      <c r="C1283" s="6">
        <f>AZ[[#This Row],[Variaz]]/100</f>
        <v>-6.78E-4</v>
      </c>
      <c r="D1283" s="10">
        <f>AUM[[#This Row],[ Etica Azionario ]]</f>
        <v>396555384.71999997</v>
      </c>
      <c r="E1283" s="10">
        <f>D1282*AZ[[#This Row],[Variazione percentuale]]</f>
        <v>-269055.21980363998</v>
      </c>
      <c r="F1283" s="11">
        <f>AZ[[#This Row],[AUM]]-D1282</f>
        <v>-281222.66000002623</v>
      </c>
      <c r="G1283" s="11">
        <f>AZ[[#This Row],[∆ AUM]]-AZ[[#This Row],[effetto mercato]]</f>
        <v>-12167.440196386247</v>
      </c>
    </row>
    <row r="1284" spans="1:7">
      <c r="A1284" s="4">
        <v>43875</v>
      </c>
      <c r="B1284">
        <v>8.48E-2</v>
      </c>
      <c r="C1284" s="6">
        <f>AZ[[#This Row],[Variaz]]/100</f>
        <v>8.4800000000000001E-4</v>
      </c>
      <c r="D1284" s="10">
        <f>AUM[[#This Row],[ Etica Azionario ]]</f>
        <v>397402886.32999998</v>
      </c>
      <c r="E1284" s="10">
        <f>D1283*AZ[[#This Row],[Variazione percentuale]]</f>
        <v>336278.96624255995</v>
      </c>
      <c r="F1284" s="11">
        <f>AZ[[#This Row],[AUM]]-D1283</f>
        <v>847501.61000001431</v>
      </c>
      <c r="G1284" s="11">
        <f>AZ[[#This Row],[∆ AUM]]-AZ[[#This Row],[effetto mercato]]</f>
        <v>511222.64375745435</v>
      </c>
    </row>
    <row r="1285" spans="1:7">
      <c r="A1285" s="4">
        <v>43878</v>
      </c>
      <c r="B1285">
        <v>5.0799999999999998E-2</v>
      </c>
      <c r="C1285" s="6">
        <f>AZ[[#This Row],[Variaz]]/100</f>
        <v>5.0799999999999999E-4</v>
      </c>
      <c r="D1285" s="10">
        <f>AUM[[#This Row],[ Etica Azionario ]]</f>
        <v>397612252.91999996</v>
      </c>
      <c r="E1285" s="10">
        <f>D1284*AZ[[#This Row],[Variazione percentuale]]</f>
        <v>201880.66625563998</v>
      </c>
      <c r="F1285" s="11">
        <f>AZ[[#This Row],[AUM]]-D1284</f>
        <v>209366.58999997377</v>
      </c>
      <c r="G1285" s="11">
        <f>AZ[[#This Row],[∆ AUM]]-AZ[[#This Row],[effetto mercato]]</f>
        <v>7485.9237443337915</v>
      </c>
    </row>
    <row r="1286" spans="1:7">
      <c r="A1286" s="4">
        <v>43879</v>
      </c>
      <c r="B1286">
        <v>-0.4148</v>
      </c>
      <c r="C1286" s="6">
        <f>AZ[[#This Row],[Variaz]]/100</f>
        <v>-4.1479999999999998E-3</v>
      </c>
      <c r="D1286" s="10">
        <f>AUM[[#This Row],[ Etica Azionario ]]</f>
        <v>395706948.56</v>
      </c>
      <c r="E1286" s="10">
        <f>D1285*AZ[[#This Row],[Variazione percentuale]]</f>
        <v>-1649295.6251121596</v>
      </c>
      <c r="F1286" s="11">
        <f>AZ[[#This Row],[AUM]]-D1285</f>
        <v>-1905304.3599999547</v>
      </c>
      <c r="G1286" s="11">
        <f>AZ[[#This Row],[∆ AUM]]-AZ[[#This Row],[effetto mercato]]</f>
        <v>-256008.73488779506</v>
      </c>
    </row>
    <row r="1287" spans="1:7">
      <c r="A1287" s="4">
        <v>43880</v>
      </c>
      <c r="B1287">
        <v>0.53549999999999998</v>
      </c>
      <c r="C1287" s="6">
        <f>AZ[[#This Row],[Variaz]]/100</f>
        <v>5.3549999999999995E-3</v>
      </c>
      <c r="D1287" s="10">
        <f>AUM[[#This Row],[ Etica Azionario ]]</f>
        <v>398201964.76999998</v>
      </c>
      <c r="E1287" s="10">
        <f>D1286*AZ[[#This Row],[Variazione percentuale]]</f>
        <v>2119010.7095387997</v>
      </c>
      <c r="F1287" s="11">
        <f>AZ[[#This Row],[AUM]]-D1286</f>
        <v>2495016.2099999785</v>
      </c>
      <c r="G1287" s="11">
        <f>AZ[[#This Row],[∆ AUM]]-AZ[[#This Row],[effetto mercato]]</f>
        <v>376005.50046117883</v>
      </c>
    </row>
    <row r="1288" spans="1:7">
      <c r="A1288" s="4">
        <v>43881</v>
      </c>
      <c r="B1288">
        <v>-0.2452</v>
      </c>
      <c r="C1288" s="6">
        <f>AZ[[#This Row],[Variaz]]/100</f>
        <v>-2.4520000000000002E-3</v>
      </c>
      <c r="D1288" s="10">
        <f>AUM[[#This Row],[ Etica Azionario ]]</f>
        <v>396676977.65000004</v>
      </c>
      <c r="E1288" s="10">
        <f>D1287*AZ[[#This Row],[Variazione percentuale]]</f>
        <v>-976391.21761604003</v>
      </c>
      <c r="F1288" s="11">
        <f>AZ[[#This Row],[AUM]]-D1287</f>
        <v>-1524987.1199999452</v>
      </c>
      <c r="G1288" s="11">
        <f>AZ[[#This Row],[∆ AUM]]-AZ[[#This Row],[effetto mercato]]</f>
        <v>-548595.90238390514</v>
      </c>
    </row>
    <row r="1289" spans="1:7">
      <c r="A1289" s="4">
        <v>43882</v>
      </c>
      <c r="B1289">
        <v>-1.0085999999999999</v>
      </c>
      <c r="C1289" s="6">
        <f>AZ[[#This Row],[Variaz]]/100</f>
        <v>-1.0085999999999999E-2</v>
      </c>
      <c r="D1289" s="10">
        <f>AUM[[#This Row],[ Etica Azionario ]]</f>
        <v>392727979.33000004</v>
      </c>
      <c r="E1289" s="10">
        <f>D1288*AZ[[#This Row],[Variazione percentuale]]</f>
        <v>-4000883.9965779004</v>
      </c>
      <c r="F1289" s="11">
        <f>AZ[[#This Row],[AUM]]-D1288</f>
        <v>-3948998.3199999928</v>
      </c>
      <c r="G1289" s="11">
        <f>AZ[[#This Row],[∆ AUM]]-AZ[[#This Row],[effetto mercato]]</f>
        <v>51885.676577907521</v>
      </c>
    </row>
    <row r="1290" spans="1:7">
      <c r="A1290" s="4">
        <v>43885</v>
      </c>
      <c r="B1290">
        <v>-2.6027</v>
      </c>
      <c r="C1290" s="6">
        <f>AZ[[#This Row],[Variaz]]/100</f>
        <v>-2.6027000000000002E-2</v>
      </c>
      <c r="D1290" s="10">
        <f>AUM[[#This Row],[ Etica Azionario ]]</f>
        <v>382748740.49000007</v>
      </c>
      <c r="E1290" s="10">
        <f>D1289*AZ[[#This Row],[Variazione percentuale]]</f>
        <v>-10221531.118021911</v>
      </c>
      <c r="F1290" s="11">
        <f>AZ[[#This Row],[AUM]]-D1289</f>
        <v>-9979238.8399999738</v>
      </c>
      <c r="G1290" s="11">
        <f>AZ[[#This Row],[∆ AUM]]-AZ[[#This Row],[effetto mercato]]</f>
        <v>242292.27802193724</v>
      </c>
    </row>
    <row r="1291" spans="1:7">
      <c r="A1291" s="4">
        <v>43886</v>
      </c>
      <c r="B1291">
        <v>-2.1711999999999998</v>
      </c>
      <c r="C1291" s="6">
        <f>AZ[[#This Row],[Variaz]]/100</f>
        <v>-2.1711999999999999E-2</v>
      </c>
      <c r="D1291" s="10">
        <f>AUM[[#This Row],[ Etica Azionario ]]</f>
        <v>374195295.00999999</v>
      </c>
      <c r="E1291" s="10">
        <f>D1290*AZ[[#This Row],[Variazione percentuale]]</f>
        <v>-8310240.6535188807</v>
      </c>
      <c r="F1291" s="11">
        <f>AZ[[#This Row],[AUM]]-D1290</f>
        <v>-8553445.4800000787</v>
      </c>
      <c r="G1291" s="11">
        <f>AZ[[#This Row],[∆ AUM]]-AZ[[#This Row],[effetto mercato]]</f>
        <v>-243204.82648119796</v>
      </c>
    </row>
    <row r="1292" spans="1:7">
      <c r="A1292" s="4">
        <v>43887</v>
      </c>
      <c r="B1292">
        <v>-0.36840000000000001</v>
      </c>
      <c r="C1292" s="6">
        <f>AZ[[#This Row],[Variaz]]/100</f>
        <v>-3.6840000000000002E-3</v>
      </c>
      <c r="D1292" s="10">
        <f>AUM[[#This Row],[ Etica Azionario ]]</f>
        <v>371679104.13</v>
      </c>
      <c r="E1292" s="10">
        <f>D1291*AZ[[#This Row],[Variazione percentuale]]</f>
        <v>-1378535.46681684</v>
      </c>
      <c r="F1292" s="11">
        <f>AZ[[#This Row],[AUM]]-D1291</f>
        <v>-2516190.8799999952</v>
      </c>
      <c r="G1292" s="11">
        <f>AZ[[#This Row],[∆ AUM]]-AZ[[#This Row],[effetto mercato]]</f>
        <v>-1137655.4131831552</v>
      </c>
    </row>
    <row r="1293" spans="1:7">
      <c r="A1293" s="4">
        <v>43888</v>
      </c>
      <c r="B1293">
        <v>-3.9773000000000001</v>
      </c>
      <c r="C1293" s="6">
        <f>AZ[[#This Row],[Variaz]]/100</f>
        <v>-3.9773000000000003E-2</v>
      </c>
      <c r="D1293" s="10">
        <f>AUM[[#This Row],[ Etica Azionario ]]</f>
        <v>356546820.75</v>
      </c>
      <c r="E1293" s="10">
        <f>D1292*AZ[[#This Row],[Variazione percentuale]]</f>
        <v>-14782793.00856249</v>
      </c>
      <c r="F1293" s="11">
        <f>AZ[[#This Row],[AUM]]-D1292</f>
        <v>-15132283.379999995</v>
      </c>
      <c r="G1293" s="11">
        <f>AZ[[#This Row],[∆ AUM]]-AZ[[#This Row],[effetto mercato]]</f>
        <v>-349490.37143750489</v>
      </c>
    </row>
    <row r="1294" spans="1:7">
      <c r="A1294" s="4">
        <v>43889</v>
      </c>
      <c r="B1294">
        <v>-1.8596999999999999</v>
      </c>
      <c r="C1294" s="6">
        <f>AZ[[#This Row],[Variaz]]/100</f>
        <v>-1.8596999999999999E-2</v>
      </c>
      <c r="D1294" s="10">
        <f>AUM[[#This Row],[ Etica Azionario ]]</f>
        <v>349570386.37</v>
      </c>
      <c r="E1294" s="10">
        <f>D1293*AZ[[#This Row],[Variazione percentuale]]</f>
        <v>-6630701.22548775</v>
      </c>
      <c r="F1294" s="11">
        <f>AZ[[#This Row],[AUM]]-D1293</f>
        <v>-6976434.3799999952</v>
      </c>
      <c r="G1294" s="11">
        <f>AZ[[#This Row],[∆ AUM]]-AZ[[#This Row],[effetto mercato]]</f>
        <v>-345733.15451224521</v>
      </c>
    </row>
    <row r="1295" spans="1:7">
      <c r="A1295" s="4">
        <v>43892</v>
      </c>
      <c r="B1295">
        <v>0.75609999999999999</v>
      </c>
      <c r="C1295" s="6">
        <f>AZ[[#This Row],[Variaz]]/100</f>
        <v>7.561E-3</v>
      </c>
      <c r="D1295" s="10">
        <f>AUM[[#This Row],[ Etica Azionario ]]</f>
        <v>352183841.45000005</v>
      </c>
      <c r="E1295" s="10">
        <f>D1294*AZ[[#This Row],[Variazione percentuale]]</f>
        <v>2643101.6913435701</v>
      </c>
      <c r="F1295" s="11">
        <f>AZ[[#This Row],[AUM]]-D1294</f>
        <v>2613455.0800000429</v>
      </c>
      <c r="G1295" s="11">
        <f>AZ[[#This Row],[∆ AUM]]-AZ[[#This Row],[effetto mercato]]</f>
        <v>-29646.611343527213</v>
      </c>
    </row>
    <row r="1296" spans="1:7">
      <c r="A1296" s="4">
        <v>43893</v>
      </c>
      <c r="B1296">
        <v>-0.79790000000000005</v>
      </c>
      <c r="C1296" s="6">
        <f>AZ[[#This Row],[Variaz]]/100</f>
        <v>-7.979E-3</v>
      </c>
      <c r="D1296" s="10">
        <f>AUM[[#This Row],[ Etica Azionario ]]</f>
        <v>348829627.21000004</v>
      </c>
      <c r="E1296" s="10">
        <f>D1295*AZ[[#This Row],[Variazione percentuale]]</f>
        <v>-2810074.8709295504</v>
      </c>
      <c r="F1296" s="11">
        <f>AZ[[#This Row],[AUM]]-D1295</f>
        <v>-3354214.2400000095</v>
      </c>
      <c r="G1296" s="11">
        <f>AZ[[#This Row],[∆ AUM]]-AZ[[#This Row],[effetto mercato]]</f>
        <v>-544139.36907045916</v>
      </c>
    </row>
    <row r="1297" spans="1:7">
      <c r="A1297" s="4">
        <v>43894</v>
      </c>
      <c r="B1297">
        <v>2.6139000000000001</v>
      </c>
      <c r="C1297" s="6">
        <f>AZ[[#This Row],[Variaz]]/100</f>
        <v>2.6139000000000003E-2</v>
      </c>
      <c r="D1297" s="10">
        <f>AUM[[#This Row],[ Etica Azionario ]]</f>
        <v>357179486.56999999</v>
      </c>
      <c r="E1297" s="10">
        <f>D1296*AZ[[#This Row],[Variazione percentuale]]</f>
        <v>9118057.6256421916</v>
      </c>
      <c r="F1297" s="11">
        <f>AZ[[#This Row],[AUM]]-D1296</f>
        <v>8349859.3599999547</v>
      </c>
      <c r="G1297" s="11">
        <f>AZ[[#This Row],[∆ AUM]]-AZ[[#This Row],[effetto mercato]]</f>
        <v>-768198.26564223692</v>
      </c>
    </row>
    <row r="1298" spans="1:7">
      <c r="A1298" s="4">
        <v>43895</v>
      </c>
      <c r="B1298">
        <v>-2.1088</v>
      </c>
      <c r="C1298" s="6">
        <f>AZ[[#This Row],[Variaz]]/100</f>
        <v>-2.1087999999999999E-2</v>
      </c>
      <c r="D1298" s="10">
        <f>AUM[[#This Row],[ Etica Azionario ]]</f>
        <v>349727120.66999996</v>
      </c>
      <c r="E1298" s="10">
        <f>D1297*AZ[[#This Row],[Variazione percentuale]]</f>
        <v>-7532201.0127881598</v>
      </c>
      <c r="F1298" s="11">
        <f>AZ[[#This Row],[AUM]]-D1297</f>
        <v>-7452365.9000000358</v>
      </c>
      <c r="G1298" s="11">
        <f>AZ[[#This Row],[∆ AUM]]-AZ[[#This Row],[effetto mercato]]</f>
        <v>79835.11278812401</v>
      </c>
    </row>
    <row r="1299" spans="1:7">
      <c r="A1299" s="4">
        <v>43896</v>
      </c>
      <c r="B1299">
        <v>-2.6594000000000002</v>
      </c>
      <c r="C1299" s="6">
        <f>AZ[[#This Row],[Variaz]]/100</f>
        <v>-2.6594000000000003E-2</v>
      </c>
      <c r="D1299" s="10">
        <f>AUM[[#This Row],[ Etica Azionario ]]</f>
        <v>340666433.53999996</v>
      </c>
      <c r="E1299" s="10">
        <f>D1298*AZ[[#This Row],[Variazione percentuale]]</f>
        <v>-9300643.0470979791</v>
      </c>
      <c r="F1299" s="11">
        <f>AZ[[#This Row],[AUM]]-D1298</f>
        <v>-9060687.1299999952</v>
      </c>
      <c r="G1299" s="11">
        <f>AZ[[#This Row],[∆ AUM]]-AZ[[#This Row],[effetto mercato]]</f>
        <v>239955.91709798388</v>
      </c>
    </row>
    <row r="1300" spans="1:7">
      <c r="A1300" s="4">
        <v>43899</v>
      </c>
      <c r="B1300">
        <v>-6.4531999999999998</v>
      </c>
      <c r="C1300" s="6">
        <f>AZ[[#This Row],[Variaz]]/100</f>
        <v>-6.4531999999999992E-2</v>
      </c>
      <c r="D1300" s="10">
        <f>AUM[[#This Row],[ Etica Azionario ]]</f>
        <v>318403884.94</v>
      </c>
      <c r="E1300" s="10">
        <f>D1299*AZ[[#This Row],[Variazione percentuale]]</f>
        <v>-21983886.289203275</v>
      </c>
      <c r="F1300" s="11">
        <f>AZ[[#This Row],[AUM]]-D1299</f>
        <v>-22262548.599999964</v>
      </c>
      <c r="G1300" s="11">
        <f>AZ[[#This Row],[∆ AUM]]-AZ[[#This Row],[effetto mercato]]</f>
        <v>-278662.31079668924</v>
      </c>
    </row>
    <row r="1301" spans="1:7">
      <c r="A1301" s="4">
        <v>43900</v>
      </c>
      <c r="B1301">
        <v>1.4446000000000001</v>
      </c>
      <c r="C1301" s="6">
        <f>AZ[[#This Row],[Variaz]]/100</f>
        <v>1.4446000000000001E-2</v>
      </c>
      <c r="D1301" s="10">
        <f>AUM[[#This Row],[ Etica Azionario ]]</f>
        <v>322151142.69999999</v>
      </c>
      <c r="E1301" s="10">
        <f>D1300*AZ[[#This Row],[Variazione percentuale]]</f>
        <v>4599662.5218432397</v>
      </c>
      <c r="F1301" s="11">
        <f>AZ[[#This Row],[AUM]]-D1300</f>
        <v>3747257.7599999905</v>
      </c>
      <c r="G1301" s="11">
        <f>AZ[[#This Row],[∆ AUM]]-AZ[[#This Row],[effetto mercato]]</f>
        <v>-852404.7618432492</v>
      </c>
    </row>
    <row r="1302" spans="1:7">
      <c r="A1302" s="4">
        <v>43901</v>
      </c>
      <c r="B1302">
        <v>-2.3113999999999999</v>
      </c>
      <c r="C1302" s="6">
        <f>AZ[[#This Row],[Variaz]]/100</f>
        <v>-2.3113999999999999E-2</v>
      </c>
      <c r="D1302" s="10">
        <f>AUM[[#This Row],[ Etica Azionario ]]</f>
        <v>312125439.11000001</v>
      </c>
      <c r="E1302" s="10">
        <f>D1301*AZ[[#This Row],[Variazione percentuale]]</f>
        <v>-7446201.5123677999</v>
      </c>
      <c r="F1302" s="11">
        <f>AZ[[#This Row],[AUM]]-D1301</f>
        <v>-10025703.589999974</v>
      </c>
      <c r="G1302" s="11">
        <f>AZ[[#This Row],[∆ AUM]]-AZ[[#This Row],[effetto mercato]]</f>
        <v>-2579502.0776321739</v>
      </c>
    </row>
    <row r="1303" spans="1:7">
      <c r="A1303" s="4">
        <v>43902</v>
      </c>
      <c r="B1303">
        <v>-7.7849000000000004</v>
      </c>
      <c r="C1303" s="6">
        <f>AZ[[#This Row],[Variaz]]/100</f>
        <v>-7.7849000000000002E-2</v>
      </c>
      <c r="D1303" s="10">
        <f>AUM[[#This Row],[ Etica Azionario ]]</f>
        <v>287572829.26999998</v>
      </c>
      <c r="E1303" s="10">
        <f>D1302*AZ[[#This Row],[Variazione percentuale]]</f>
        <v>-24298653.30927439</v>
      </c>
      <c r="F1303" s="11">
        <f>AZ[[#This Row],[AUM]]-D1302</f>
        <v>-24552609.840000033</v>
      </c>
      <c r="G1303" s="11">
        <f>AZ[[#This Row],[∆ AUM]]-AZ[[#This Row],[effetto mercato]]</f>
        <v>-253956.53072564304</v>
      </c>
    </row>
    <row r="1304" spans="1:7">
      <c r="A1304" s="4">
        <v>43903</v>
      </c>
      <c r="B1304">
        <v>3.5968</v>
      </c>
      <c r="C1304" s="6">
        <f>AZ[[#This Row],[Variaz]]/100</f>
        <v>3.5968E-2</v>
      </c>
      <c r="D1304" s="10">
        <f>AUM[[#This Row],[ Etica Azionario ]]</f>
        <v>296173445.78000003</v>
      </c>
      <c r="E1304" s="10">
        <f>D1303*AZ[[#This Row],[Variazione percentuale]]</f>
        <v>10343419.523183359</v>
      </c>
      <c r="F1304" s="11">
        <f>AZ[[#This Row],[AUM]]-D1303</f>
        <v>8600616.5100000501</v>
      </c>
      <c r="G1304" s="11">
        <f>AZ[[#This Row],[∆ AUM]]-AZ[[#This Row],[effetto mercato]]</f>
        <v>-1742803.0131833088</v>
      </c>
    </row>
    <row r="1305" spans="1:7">
      <c r="A1305" s="4">
        <v>43906</v>
      </c>
      <c r="B1305">
        <v>-6.9549000000000003</v>
      </c>
      <c r="C1305" s="6">
        <f>AZ[[#This Row],[Variaz]]/100</f>
        <v>-6.9549E-2</v>
      </c>
      <c r="D1305" s="10">
        <f>AUM[[#This Row],[ Etica Azionario ]]</f>
        <v>273978493.69999999</v>
      </c>
      <c r="E1305" s="10">
        <f>D1304*AZ[[#This Row],[Variazione percentuale]]</f>
        <v>-20598566.980553221</v>
      </c>
      <c r="F1305" s="11">
        <f>AZ[[#This Row],[AUM]]-D1304</f>
        <v>-22194952.080000043</v>
      </c>
      <c r="G1305" s="11">
        <f>AZ[[#This Row],[∆ AUM]]-AZ[[#This Row],[effetto mercato]]</f>
        <v>-1596385.099446822</v>
      </c>
    </row>
    <row r="1306" spans="1:7">
      <c r="A1306" s="4">
        <v>43907</v>
      </c>
      <c r="B1306">
        <v>4.7415000000000003</v>
      </c>
      <c r="C1306" s="6">
        <f>AZ[[#This Row],[Variaz]]/100</f>
        <v>4.7415000000000006E-2</v>
      </c>
      <c r="D1306" s="10">
        <f>AUM[[#This Row],[ Etica Azionario ]]</f>
        <v>286424638.37</v>
      </c>
      <c r="E1306" s="10">
        <f>D1305*AZ[[#This Row],[Variazione percentuale]]</f>
        <v>12990690.278785501</v>
      </c>
      <c r="F1306" s="11">
        <f>AZ[[#This Row],[AUM]]-D1305</f>
        <v>12446144.670000017</v>
      </c>
      <c r="G1306" s="11">
        <f>AZ[[#This Row],[∆ AUM]]-AZ[[#This Row],[effetto mercato]]</f>
        <v>-544545.60878548399</v>
      </c>
    </row>
    <row r="1307" spans="1:7">
      <c r="A1307" s="4">
        <v>43908</v>
      </c>
      <c r="B1307">
        <v>-2.1103000000000001</v>
      </c>
      <c r="C1307" s="6">
        <f>AZ[[#This Row],[Variaz]]/100</f>
        <v>-2.1103E-2</v>
      </c>
      <c r="D1307" s="10">
        <f>AUM[[#This Row],[ Etica Azionario ]]</f>
        <v>280524057.74000001</v>
      </c>
      <c r="E1307" s="10">
        <f>D1306*AZ[[#This Row],[Variazione percentuale]]</f>
        <v>-6044419.1435221098</v>
      </c>
      <c r="F1307" s="11">
        <f>AZ[[#This Row],[AUM]]-D1306</f>
        <v>-5900580.6299999952</v>
      </c>
      <c r="G1307" s="11">
        <f>AZ[[#This Row],[∆ AUM]]-AZ[[#This Row],[effetto mercato]]</f>
        <v>143838.5135221146</v>
      </c>
    </row>
    <row r="1308" spans="1:7">
      <c r="A1308" s="4">
        <v>43909</v>
      </c>
      <c r="B1308">
        <v>0.47520000000000001</v>
      </c>
      <c r="C1308" s="6">
        <f>AZ[[#This Row],[Variaz]]/100</f>
        <v>4.7520000000000001E-3</v>
      </c>
      <c r="D1308" s="10">
        <f>AUM[[#This Row],[ Etica Azionario ]]</f>
        <v>281419022.90999997</v>
      </c>
      <c r="E1308" s="10">
        <f>D1307*AZ[[#This Row],[Variazione percentuale]]</f>
        <v>1333050.3223804801</v>
      </c>
      <c r="F1308" s="11">
        <f>AZ[[#This Row],[AUM]]-D1307</f>
        <v>894965.16999995708</v>
      </c>
      <c r="G1308" s="11">
        <f>AZ[[#This Row],[∆ AUM]]-AZ[[#This Row],[effetto mercato]]</f>
        <v>-438085.15238052304</v>
      </c>
    </row>
    <row r="1309" spans="1:7">
      <c r="A1309" s="4">
        <v>43910</v>
      </c>
      <c r="B1309">
        <v>-1.6379999999999999</v>
      </c>
      <c r="C1309" s="6">
        <f>AZ[[#This Row],[Variaz]]/100</f>
        <v>-1.6379999999999999E-2</v>
      </c>
      <c r="D1309" s="10">
        <f>AUM[[#This Row],[ Etica Azionario ]]</f>
        <v>276865103.66999996</v>
      </c>
      <c r="E1309" s="10">
        <f>D1308*AZ[[#This Row],[Variazione percentuale]]</f>
        <v>-4609643.5952657992</v>
      </c>
      <c r="F1309" s="11">
        <f>AZ[[#This Row],[AUM]]-D1308</f>
        <v>-4553919.2400000095</v>
      </c>
      <c r="G1309" s="11">
        <f>AZ[[#This Row],[∆ AUM]]-AZ[[#This Row],[effetto mercato]]</f>
        <v>55724.355265789665</v>
      </c>
    </row>
    <row r="1310" spans="1:7">
      <c r="A1310" s="4">
        <v>43913</v>
      </c>
      <c r="B1310">
        <v>-2.9319000000000002</v>
      </c>
      <c r="C1310" s="6">
        <f>AZ[[#This Row],[Variaz]]/100</f>
        <v>-2.9319000000000001E-2</v>
      </c>
      <c r="D1310" s="10">
        <f>AUM[[#This Row],[ Etica Azionario ]]</f>
        <v>268839158.56</v>
      </c>
      <c r="E1310" s="10">
        <f>D1309*AZ[[#This Row],[Variazione percentuale]]</f>
        <v>-8117407.9745007288</v>
      </c>
      <c r="F1310" s="11">
        <f>AZ[[#This Row],[AUM]]-D1309</f>
        <v>-8025945.1099999547</v>
      </c>
      <c r="G1310" s="11">
        <f>AZ[[#This Row],[∆ AUM]]-AZ[[#This Row],[effetto mercato]]</f>
        <v>91462.864500774071</v>
      </c>
    </row>
    <row r="1311" spans="1:7">
      <c r="A1311" s="4">
        <v>43914</v>
      </c>
      <c r="B1311">
        <v>6.2946</v>
      </c>
      <c r="C1311" s="6">
        <f>AZ[[#This Row],[Variaz]]/100</f>
        <v>6.2946000000000002E-2</v>
      </c>
      <c r="D1311" s="10">
        <f>AUM[[#This Row],[ Etica Azionario ]]</f>
        <v>285890944.33999997</v>
      </c>
      <c r="E1311" s="10">
        <f>D1310*AZ[[#This Row],[Variazione percentuale]]</f>
        <v>16922349.674717762</v>
      </c>
      <c r="F1311" s="11">
        <f>AZ[[#This Row],[AUM]]-D1310</f>
        <v>17051785.779999971</v>
      </c>
      <c r="G1311" s="11">
        <f>AZ[[#This Row],[∆ AUM]]-AZ[[#This Row],[effetto mercato]]</f>
        <v>129436.10528220981</v>
      </c>
    </row>
    <row r="1312" spans="1:7">
      <c r="A1312" s="4">
        <v>43915</v>
      </c>
      <c r="B1312">
        <v>2.1937000000000002</v>
      </c>
      <c r="C1312" s="6">
        <f>AZ[[#This Row],[Variaz]]/100</f>
        <v>2.1937000000000002E-2</v>
      </c>
      <c r="D1312" s="10">
        <f>AUM[[#This Row],[ Etica Azionario ]]</f>
        <v>292008376.88</v>
      </c>
      <c r="E1312" s="10">
        <f>D1311*AZ[[#This Row],[Variazione percentuale]]</f>
        <v>6271589.6459865803</v>
      </c>
      <c r="F1312" s="11">
        <f>AZ[[#This Row],[AUM]]-D1311</f>
        <v>6117432.5400000215</v>
      </c>
      <c r="G1312" s="11">
        <f>AZ[[#This Row],[∆ AUM]]-AZ[[#This Row],[effetto mercato]]</f>
        <v>-154157.10598655883</v>
      </c>
    </row>
    <row r="1313" spans="1:7">
      <c r="A1313" s="4">
        <v>43916</v>
      </c>
      <c r="B1313">
        <v>2.3801999999999999</v>
      </c>
      <c r="C1313" s="6">
        <f>AZ[[#This Row],[Variaz]]/100</f>
        <v>2.3802E-2</v>
      </c>
      <c r="D1313" s="10">
        <f>AUM[[#This Row],[ Etica Azionario ]]</f>
        <v>299231329.63999999</v>
      </c>
      <c r="E1313" s="10">
        <f>D1312*AZ[[#This Row],[Variazione percentuale]]</f>
        <v>6950383.3864977602</v>
      </c>
      <c r="F1313" s="11">
        <f>AZ[[#This Row],[AUM]]-D1312</f>
        <v>7222952.7599999905</v>
      </c>
      <c r="G1313" s="11">
        <f>AZ[[#This Row],[∆ AUM]]-AZ[[#This Row],[effetto mercato]]</f>
        <v>272569.37350223027</v>
      </c>
    </row>
    <row r="1314" spans="1:7">
      <c r="A1314" s="4">
        <v>43917</v>
      </c>
      <c r="B1314">
        <v>-1.9662999999999999</v>
      </c>
      <c r="C1314" s="6">
        <f>AZ[[#This Row],[Variaz]]/100</f>
        <v>-1.9663E-2</v>
      </c>
      <c r="D1314" s="10">
        <f>AUM[[#This Row],[ Etica Azionario ]]</f>
        <v>294305973.76999998</v>
      </c>
      <c r="E1314" s="10">
        <f>D1313*AZ[[#This Row],[Variazione percentuale]]</f>
        <v>-5883785.6347113196</v>
      </c>
      <c r="F1314" s="11">
        <f>AZ[[#This Row],[AUM]]-D1313</f>
        <v>-4925355.8700000048</v>
      </c>
      <c r="G1314" s="11">
        <f>AZ[[#This Row],[∆ AUM]]-AZ[[#This Row],[effetto mercato]]</f>
        <v>958429.76471131481</v>
      </c>
    </row>
    <row r="1315" spans="1:7">
      <c r="A1315" s="4">
        <v>43920</v>
      </c>
      <c r="B1315">
        <v>1.6621999999999999</v>
      </c>
      <c r="C1315" s="6">
        <f>AZ[[#This Row],[Variaz]]/100</f>
        <v>1.6621999999999998E-2</v>
      </c>
      <c r="D1315" s="10">
        <f>AUM[[#This Row],[ Etica Azionario ]]</f>
        <v>299736778.31999999</v>
      </c>
      <c r="E1315" s="10">
        <f>D1314*AZ[[#This Row],[Variazione percentuale]]</f>
        <v>4891953.8960049395</v>
      </c>
      <c r="F1315" s="11">
        <f>AZ[[#This Row],[AUM]]-D1314</f>
        <v>5430804.5500000119</v>
      </c>
      <c r="G1315" s="11">
        <f>AZ[[#This Row],[∆ AUM]]-AZ[[#This Row],[effetto mercato]]</f>
        <v>538850.65399507247</v>
      </c>
    </row>
    <row r="1316" spans="1:7">
      <c r="A1316" s="4">
        <v>43921</v>
      </c>
      <c r="B1316">
        <v>0.27250000000000002</v>
      </c>
      <c r="C1316" s="6">
        <f>AZ[[#This Row],[Variaz]]/100</f>
        <v>2.725E-3</v>
      </c>
      <c r="D1316" s="10">
        <f>AUM[[#This Row],[ Etica Azionario ]]</f>
        <v>300767096.89999998</v>
      </c>
      <c r="E1316" s="10">
        <f>D1315*AZ[[#This Row],[Variazione percentuale]]</f>
        <v>816782.72092200001</v>
      </c>
      <c r="F1316" s="11">
        <f>AZ[[#This Row],[AUM]]-D1315</f>
        <v>1030318.5799999833</v>
      </c>
      <c r="G1316" s="11">
        <f>AZ[[#This Row],[∆ AUM]]-AZ[[#This Row],[effetto mercato]]</f>
        <v>213535.8590779833</v>
      </c>
    </row>
    <row r="1317" spans="1:7">
      <c r="A1317" s="4">
        <v>43922</v>
      </c>
      <c r="B1317">
        <v>-2.7938000000000001</v>
      </c>
      <c r="C1317" s="6">
        <f>AZ[[#This Row],[Variaz]]/100</f>
        <v>-2.7938000000000001E-2</v>
      </c>
      <c r="D1317" s="10">
        <f>AUM[[#This Row],[ Etica Azionario ]]</f>
        <v>292765455.03000003</v>
      </c>
      <c r="E1317" s="10">
        <f>D1316*AZ[[#This Row],[Variazione percentuale]]</f>
        <v>-8402831.1531921998</v>
      </c>
      <c r="F1317" s="11">
        <f>AZ[[#This Row],[AUM]]-D1316</f>
        <v>-8001641.8699999452</v>
      </c>
      <c r="G1317" s="11">
        <f>AZ[[#This Row],[∆ AUM]]-AZ[[#This Row],[effetto mercato]]</f>
        <v>401189.2831922546</v>
      </c>
    </row>
    <row r="1318" spans="1:7">
      <c r="A1318" s="4">
        <v>43923</v>
      </c>
      <c r="B1318">
        <v>1.1966000000000001</v>
      </c>
      <c r="C1318" s="6">
        <f>AZ[[#This Row],[Variaz]]/100</f>
        <v>1.1966000000000001E-2</v>
      </c>
      <c r="D1318" s="10">
        <f>AUM[[#This Row],[ Etica Azionario ]]</f>
        <v>296531867.81999999</v>
      </c>
      <c r="E1318" s="10">
        <f>D1317*AZ[[#This Row],[Variazione percentuale]]</f>
        <v>3503231.4348889808</v>
      </c>
      <c r="F1318" s="11">
        <f>AZ[[#This Row],[AUM]]-D1317</f>
        <v>3766412.7899999619</v>
      </c>
      <c r="G1318" s="11">
        <f>AZ[[#This Row],[∆ AUM]]-AZ[[#This Row],[effetto mercato]]</f>
        <v>263181.35511098104</v>
      </c>
    </row>
    <row r="1319" spans="1:7">
      <c r="A1319" s="4">
        <v>43924</v>
      </c>
      <c r="B1319">
        <v>-0.61890000000000001</v>
      </c>
      <c r="C1319" s="6">
        <f>AZ[[#This Row],[Variaz]]/100</f>
        <v>-6.1890000000000001E-3</v>
      </c>
      <c r="D1319" s="10">
        <f>AUM[[#This Row],[ Etica Azionario ]]</f>
        <v>295808900.53000003</v>
      </c>
      <c r="E1319" s="10">
        <f>D1318*AZ[[#This Row],[Variazione percentuale]]</f>
        <v>-1835235.72993798</v>
      </c>
      <c r="F1319" s="11">
        <f>AZ[[#This Row],[AUM]]-D1318</f>
        <v>-722967.28999996185</v>
      </c>
      <c r="G1319" s="11">
        <f>AZ[[#This Row],[∆ AUM]]-AZ[[#This Row],[effetto mercato]]</f>
        <v>1112268.4399380181</v>
      </c>
    </row>
    <row r="1320" spans="1:7">
      <c r="A1320" s="4">
        <v>43927</v>
      </c>
      <c r="B1320">
        <v>4.4034000000000004</v>
      </c>
      <c r="C1320" s="6">
        <f>AZ[[#This Row],[Variaz]]/100</f>
        <v>4.4034000000000004E-2</v>
      </c>
      <c r="D1320" s="10">
        <f>AUM[[#This Row],[ Etica Azionario ]]</f>
        <v>309374032.63</v>
      </c>
      <c r="E1320" s="10">
        <f>D1319*AZ[[#This Row],[Variazione percentuale]]</f>
        <v>13025649.125938023</v>
      </c>
      <c r="F1320" s="11">
        <f>AZ[[#This Row],[AUM]]-D1319</f>
        <v>13565132.099999964</v>
      </c>
      <c r="G1320" s="11">
        <f>AZ[[#This Row],[∆ AUM]]-AZ[[#This Row],[effetto mercato]]</f>
        <v>539482.97406194173</v>
      </c>
    </row>
    <row r="1321" spans="1:7">
      <c r="A1321" s="4">
        <v>43928</v>
      </c>
      <c r="B1321">
        <v>0.18110000000000001</v>
      </c>
      <c r="C1321" s="6">
        <f>AZ[[#This Row],[Variaz]]/100</f>
        <v>1.8110000000000001E-3</v>
      </c>
      <c r="D1321" s="10">
        <f>AUM[[#This Row],[ Etica Azionario ]]</f>
        <v>310544025.58999997</v>
      </c>
      <c r="E1321" s="10">
        <f>D1320*AZ[[#This Row],[Variazione percentuale]]</f>
        <v>560276.37309293007</v>
      </c>
      <c r="F1321" s="11">
        <f>AZ[[#This Row],[AUM]]-D1320</f>
        <v>1169992.9599999785</v>
      </c>
      <c r="G1321" s="11">
        <f>AZ[[#This Row],[∆ AUM]]-AZ[[#This Row],[effetto mercato]]</f>
        <v>609716.58690704848</v>
      </c>
    </row>
    <row r="1322" spans="1:7">
      <c r="A1322" s="4">
        <v>43929</v>
      </c>
      <c r="B1322">
        <v>1.6160000000000001</v>
      </c>
      <c r="C1322" s="6">
        <f>AZ[[#This Row],[Variaz]]/100</f>
        <v>1.6160000000000001E-2</v>
      </c>
      <c r="D1322" s="10">
        <f>AUM[[#This Row],[ Etica Azionario ]]</f>
        <v>316861897.98000002</v>
      </c>
      <c r="E1322" s="10">
        <f>D1321*AZ[[#This Row],[Variazione percentuale]]</f>
        <v>5018391.4535344001</v>
      </c>
      <c r="F1322" s="11">
        <f>AZ[[#This Row],[AUM]]-D1321</f>
        <v>6317872.3900000453</v>
      </c>
      <c r="G1322" s="11">
        <f>AZ[[#This Row],[∆ AUM]]-AZ[[#This Row],[effetto mercato]]</f>
        <v>1299480.9364656452</v>
      </c>
    </row>
    <row r="1323" spans="1:7">
      <c r="A1323" s="4">
        <v>43930</v>
      </c>
      <c r="B1323">
        <v>0.98350000000000004</v>
      </c>
      <c r="C1323" s="6">
        <f>AZ[[#This Row],[Variaz]]/100</f>
        <v>9.835E-3</v>
      </c>
      <c r="D1323" s="10">
        <f>AUM[[#This Row],[ Etica Azionario ]]</f>
        <v>320437835.86000001</v>
      </c>
      <c r="E1323" s="10">
        <f>D1322*AZ[[#This Row],[Variazione percentuale]]</f>
        <v>3116336.7666333001</v>
      </c>
      <c r="F1323" s="11">
        <f>AZ[[#This Row],[AUM]]-D1322</f>
        <v>3575937.8799999952</v>
      </c>
      <c r="G1323" s="11">
        <f>AZ[[#This Row],[∆ AUM]]-AZ[[#This Row],[effetto mercato]]</f>
        <v>459601.11336669512</v>
      </c>
    </row>
    <row r="1324" spans="1:7">
      <c r="A1324" s="4">
        <v>43935</v>
      </c>
      <c r="B1324">
        <v>0.97389999999999999</v>
      </c>
      <c r="C1324" s="6">
        <f>AZ[[#This Row],[Variaz]]/100</f>
        <v>9.7389999999999994E-3</v>
      </c>
      <c r="D1324" s="10">
        <f>AUM[[#This Row],[ Etica Azionario ]]</f>
        <v>323531775.97000003</v>
      </c>
      <c r="E1324" s="10">
        <f>D1323*AZ[[#This Row],[Variazione percentuale]]</f>
        <v>3120744.0834405399</v>
      </c>
      <c r="F1324" s="11">
        <f>AZ[[#This Row],[AUM]]-D1323</f>
        <v>3093940.1100000143</v>
      </c>
      <c r="G1324" s="11">
        <f>AZ[[#This Row],[∆ AUM]]-AZ[[#This Row],[effetto mercato]]</f>
        <v>-26803.973440525588</v>
      </c>
    </row>
    <row r="1325" spans="1:7">
      <c r="A1325" s="4">
        <v>43936</v>
      </c>
      <c r="B1325">
        <v>-1.9085000000000001</v>
      </c>
      <c r="C1325" s="6">
        <f>AZ[[#This Row],[Variaz]]/100</f>
        <v>-1.9085000000000001E-2</v>
      </c>
      <c r="D1325" s="10">
        <f>AUM[[#This Row],[ Etica Azionario ]]</f>
        <v>317856764.38999999</v>
      </c>
      <c r="E1325" s="10">
        <f>D1324*AZ[[#This Row],[Variazione percentuale]]</f>
        <v>-6174603.9443874508</v>
      </c>
      <c r="F1325" s="11">
        <f>AZ[[#This Row],[AUM]]-D1324</f>
        <v>-5675011.5800000429</v>
      </c>
      <c r="G1325" s="11">
        <f>AZ[[#This Row],[∆ AUM]]-AZ[[#This Row],[effetto mercato]]</f>
        <v>499592.3643874079</v>
      </c>
    </row>
    <row r="1326" spans="1:7">
      <c r="A1326" s="4">
        <v>43937</v>
      </c>
      <c r="B1326">
        <v>0.58579999999999999</v>
      </c>
      <c r="C1326" s="6">
        <f>AZ[[#This Row],[Variaz]]/100</f>
        <v>5.8579999999999995E-3</v>
      </c>
      <c r="D1326" s="10">
        <f>AUM[[#This Row],[ Etica Azionario ]]</f>
        <v>320460306.30000001</v>
      </c>
      <c r="E1326" s="10">
        <f>D1325*AZ[[#This Row],[Variazione percentuale]]</f>
        <v>1862004.9257966198</v>
      </c>
      <c r="F1326" s="11">
        <f>AZ[[#This Row],[AUM]]-D1325</f>
        <v>2603541.9100000262</v>
      </c>
      <c r="G1326" s="11">
        <f>AZ[[#This Row],[∆ AUM]]-AZ[[#This Row],[effetto mercato]]</f>
        <v>741536.98420340638</v>
      </c>
    </row>
    <row r="1327" spans="1:7">
      <c r="A1327" s="4">
        <v>43938</v>
      </c>
      <c r="B1327">
        <v>2.0590999999999999</v>
      </c>
      <c r="C1327" s="6">
        <f>AZ[[#This Row],[Variaz]]/100</f>
        <v>2.0590999999999998E-2</v>
      </c>
      <c r="D1327" s="10">
        <f>AUM[[#This Row],[ Etica Azionario ]]</f>
        <v>327788293.52999997</v>
      </c>
      <c r="E1327" s="10">
        <f>D1326*AZ[[#This Row],[Variazione percentuale]]</f>
        <v>6598598.1670232993</v>
      </c>
      <c r="F1327" s="11">
        <f>AZ[[#This Row],[AUM]]-D1326</f>
        <v>7327987.2299999595</v>
      </c>
      <c r="G1327" s="11">
        <f>AZ[[#This Row],[∆ AUM]]-AZ[[#This Row],[effetto mercato]]</f>
        <v>729389.06297666021</v>
      </c>
    </row>
    <row r="1328" spans="1:7">
      <c r="A1328" s="4">
        <v>43941</v>
      </c>
      <c r="B1328">
        <v>-0.48909999999999998</v>
      </c>
      <c r="C1328" s="6">
        <f>AZ[[#This Row],[Variaz]]/100</f>
        <v>-4.8909999999999995E-3</v>
      </c>
      <c r="D1328" s="10">
        <f>AUM[[#This Row],[ Etica Azionario ]]</f>
        <v>326480703.27000004</v>
      </c>
      <c r="E1328" s="10">
        <f>D1327*AZ[[#This Row],[Variazione percentuale]]</f>
        <v>-1603212.5436552297</v>
      </c>
      <c r="F1328" s="11">
        <f>AZ[[#This Row],[AUM]]-D1327</f>
        <v>-1307590.2599999309</v>
      </c>
      <c r="G1328" s="11">
        <f>AZ[[#This Row],[∆ AUM]]-AZ[[#This Row],[effetto mercato]]</f>
        <v>295622.28365529887</v>
      </c>
    </row>
    <row r="1329" spans="1:7">
      <c r="A1329" s="4">
        <v>43942</v>
      </c>
      <c r="B1329">
        <v>-2.4369999999999998</v>
      </c>
      <c r="C1329" s="6">
        <f>AZ[[#This Row],[Variaz]]/100</f>
        <v>-2.4369999999999999E-2</v>
      </c>
      <c r="D1329" s="10">
        <f>AUM[[#This Row],[ Etica Azionario ]]</f>
        <v>318723739.65999997</v>
      </c>
      <c r="E1329" s="10">
        <f>D1328*AZ[[#This Row],[Variazione percentuale]]</f>
        <v>-7956334.7386899004</v>
      </c>
      <c r="F1329" s="11">
        <f>AZ[[#This Row],[AUM]]-D1328</f>
        <v>-7756963.6100000739</v>
      </c>
      <c r="G1329" s="11">
        <f>AZ[[#This Row],[∆ AUM]]-AZ[[#This Row],[effetto mercato]]</f>
        <v>199371.12868982647</v>
      </c>
    </row>
    <row r="1330" spans="1:7">
      <c r="A1330" s="4">
        <v>43943</v>
      </c>
      <c r="B1330">
        <v>1.0076000000000001</v>
      </c>
      <c r="C1330" s="6">
        <f>AZ[[#This Row],[Variaz]]/100</f>
        <v>1.0076E-2</v>
      </c>
      <c r="D1330" s="10">
        <f>AUM[[#This Row],[ Etica Azionario ]]</f>
        <v>322362270.04000002</v>
      </c>
      <c r="E1330" s="10">
        <f>D1329*AZ[[#This Row],[Variazione percentuale]]</f>
        <v>3211460.4008141598</v>
      </c>
      <c r="F1330" s="11">
        <f>AZ[[#This Row],[AUM]]-D1329</f>
        <v>3638530.3800000548</v>
      </c>
      <c r="G1330" s="11">
        <f>AZ[[#This Row],[∆ AUM]]-AZ[[#This Row],[effetto mercato]]</f>
        <v>427069.97918589506</v>
      </c>
    </row>
    <row r="1331" spans="1:7">
      <c r="A1331" s="4">
        <v>43944</v>
      </c>
      <c r="B1331">
        <v>0.34289999999999998</v>
      </c>
      <c r="C1331" s="6">
        <f>AZ[[#This Row],[Variaz]]/100</f>
        <v>3.4289999999999998E-3</v>
      </c>
      <c r="D1331" s="10">
        <f>AUM[[#This Row],[ Etica Azionario ]]</f>
        <v>323756526.72999996</v>
      </c>
      <c r="E1331" s="10">
        <f>D1330*AZ[[#This Row],[Variazione percentuale]]</f>
        <v>1105380.2239671601</v>
      </c>
      <c r="F1331" s="11">
        <f>AZ[[#This Row],[AUM]]-D1330</f>
        <v>1394256.689999938</v>
      </c>
      <c r="G1331" s="11">
        <f>AZ[[#This Row],[∆ AUM]]-AZ[[#This Row],[effetto mercato]]</f>
        <v>288876.46603277791</v>
      </c>
    </row>
    <row r="1332" spans="1:7">
      <c r="A1332" s="4">
        <v>43945</v>
      </c>
      <c r="B1332">
        <v>0.69379999999999997</v>
      </c>
      <c r="C1332" s="6">
        <f>AZ[[#This Row],[Variaz]]/100</f>
        <v>6.9379999999999997E-3</v>
      </c>
      <c r="D1332" s="10">
        <f>AUM[[#This Row],[ Etica Azionario ]]</f>
        <v>326014713.26999998</v>
      </c>
      <c r="E1332" s="10">
        <f>D1331*AZ[[#This Row],[Variazione percentuale]]</f>
        <v>2246222.7824527398</v>
      </c>
      <c r="F1332" s="11">
        <f>AZ[[#This Row],[AUM]]-D1331</f>
        <v>2258186.5400000215</v>
      </c>
      <c r="G1332" s="11">
        <f>AZ[[#This Row],[∆ AUM]]-AZ[[#This Row],[effetto mercato]]</f>
        <v>11963.757547281682</v>
      </c>
    </row>
    <row r="1333" spans="1:7">
      <c r="A1333" s="4">
        <v>43948</v>
      </c>
      <c r="B1333">
        <v>1.4705999999999999</v>
      </c>
      <c r="C1333" s="6">
        <f>AZ[[#This Row],[Variaz]]/100</f>
        <v>1.4705999999999999E-2</v>
      </c>
      <c r="D1333" s="10">
        <f>AUM[[#This Row],[ Etica Azionario ]]</f>
        <v>330984057.25</v>
      </c>
      <c r="E1333" s="10">
        <f>D1332*AZ[[#This Row],[Variazione percentuale]]</f>
        <v>4794372.3733486189</v>
      </c>
      <c r="F1333" s="11">
        <f>AZ[[#This Row],[AUM]]-D1332</f>
        <v>4969343.9800000191</v>
      </c>
      <c r="G1333" s="11">
        <f>AZ[[#This Row],[∆ AUM]]-AZ[[#This Row],[effetto mercato]]</f>
        <v>174971.60665140022</v>
      </c>
    </row>
    <row r="1334" spans="1:7">
      <c r="A1334" s="4">
        <v>43949</v>
      </c>
      <c r="B1334">
        <v>0.62839999999999996</v>
      </c>
      <c r="C1334" s="6">
        <f>AZ[[#This Row],[Variaz]]/100</f>
        <v>6.2839999999999997E-3</v>
      </c>
      <c r="D1334" s="10">
        <f>AUM[[#This Row],[ Etica Azionario ]]</f>
        <v>333237127</v>
      </c>
      <c r="E1334" s="10">
        <f>D1333*AZ[[#This Row],[Variazione percentuale]]</f>
        <v>2079903.8157589999</v>
      </c>
      <c r="F1334" s="11">
        <f>AZ[[#This Row],[AUM]]-D1333</f>
        <v>2253069.75</v>
      </c>
      <c r="G1334" s="11">
        <f>AZ[[#This Row],[∆ AUM]]-AZ[[#This Row],[effetto mercato]]</f>
        <v>173165.9342410001</v>
      </c>
    </row>
    <row r="1335" spans="1:7">
      <c r="A1335" s="4">
        <v>43950</v>
      </c>
      <c r="B1335">
        <v>1.0072000000000001</v>
      </c>
      <c r="C1335" s="6">
        <f>AZ[[#This Row],[Variaz]]/100</f>
        <v>1.0072000000000001E-2</v>
      </c>
      <c r="D1335" s="10">
        <f>AUM[[#This Row],[ Etica Azionario ]]</f>
        <v>336859876.5</v>
      </c>
      <c r="E1335" s="10">
        <f>D1334*AZ[[#This Row],[Variazione percentuale]]</f>
        <v>3356364.3431440005</v>
      </c>
      <c r="F1335" s="11">
        <f>AZ[[#This Row],[AUM]]-D1334</f>
        <v>3622749.5</v>
      </c>
      <c r="G1335" s="11">
        <f>AZ[[#This Row],[∆ AUM]]-AZ[[#This Row],[effetto mercato]]</f>
        <v>266385.15685599949</v>
      </c>
    </row>
    <row r="1336" spans="1:7">
      <c r="A1336" s="4">
        <v>43951</v>
      </c>
      <c r="B1336">
        <v>-1.5455000000000001</v>
      </c>
      <c r="C1336" s="6">
        <f>AZ[[#This Row],[Variaz]]/100</f>
        <v>-1.5455000000000002E-2</v>
      </c>
      <c r="D1336" s="10">
        <f>AUM[[#This Row],[ Etica Azionario ]]</f>
        <v>331943628.91000003</v>
      </c>
      <c r="E1336" s="10">
        <f>D1335*AZ[[#This Row],[Variazione percentuale]]</f>
        <v>-5206169.3913075002</v>
      </c>
      <c r="F1336" s="11">
        <f>AZ[[#This Row],[AUM]]-D1335</f>
        <v>-4916247.5899999738</v>
      </c>
      <c r="G1336" s="11">
        <f>AZ[[#This Row],[∆ AUM]]-AZ[[#This Row],[effetto mercato]]</f>
        <v>289921.80130752642</v>
      </c>
    </row>
    <row r="1337" spans="1:7">
      <c r="A1337" s="4">
        <v>43955</v>
      </c>
      <c r="B1337">
        <v>-2.1267999999999998</v>
      </c>
      <c r="C1337" s="6">
        <f>AZ[[#This Row],[Variaz]]/100</f>
        <v>-2.1267999999999999E-2</v>
      </c>
      <c r="D1337" s="10">
        <f>AUM[[#This Row],[ Etica Azionario ]]</f>
        <v>325177989.61000001</v>
      </c>
      <c r="E1337" s="10">
        <f>D1336*AZ[[#This Row],[Variazione percentuale]]</f>
        <v>-7059777.0996578801</v>
      </c>
      <c r="F1337" s="11">
        <f>AZ[[#This Row],[AUM]]-D1336</f>
        <v>-6765639.3000000119</v>
      </c>
      <c r="G1337" s="11">
        <f>AZ[[#This Row],[∆ AUM]]-AZ[[#This Row],[effetto mercato]]</f>
        <v>294137.79965786822</v>
      </c>
    </row>
    <row r="1338" spans="1:7">
      <c r="A1338" s="4">
        <v>43956</v>
      </c>
      <c r="B1338">
        <v>1.1174999999999999</v>
      </c>
      <c r="C1338" s="6">
        <f>AZ[[#This Row],[Variaz]]/100</f>
        <v>1.1174999999999999E-2</v>
      </c>
      <c r="D1338" s="10">
        <f>AUM[[#This Row],[ Etica Azionario ]]</f>
        <v>328905693.25999993</v>
      </c>
      <c r="E1338" s="10">
        <f>D1337*AZ[[#This Row],[Variazione percentuale]]</f>
        <v>3633864.03389175</v>
      </c>
      <c r="F1338" s="11">
        <f>AZ[[#This Row],[AUM]]-D1337</f>
        <v>3727703.6499999166</v>
      </c>
      <c r="G1338" s="11">
        <f>AZ[[#This Row],[∆ AUM]]-AZ[[#This Row],[effetto mercato]]</f>
        <v>93839.61610816652</v>
      </c>
    </row>
    <row r="1339" spans="1:7">
      <c r="A1339" s="4">
        <v>43957</v>
      </c>
      <c r="B1339">
        <v>-0.22509999999999999</v>
      </c>
      <c r="C1339" s="6">
        <f>AZ[[#This Row],[Variaz]]/100</f>
        <v>-2.251E-3</v>
      </c>
      <c r="D1339" s="10">
        <f>AUM[[#This Row],[ Etica Azionario ]]</f>
        <v>329263613.38</v>
      </c>
      <c r="E1339" s="10">
        <f>D1338*AZ[[#This Row],[Variazione percentuale]]</f>
        <v>-740366.71552825987</v>
      </c>
      <c r="F1339" s="11">
        <f>AZ[[#This Row],[AUM]]-D1338</f>
        <v>357920.12000006437</v>
      </c>
      <c r="G1339" s="11">
        <f>AZ[[#This Row],[∆ AUM]]-AZ[[#This Row],[effetto mercato]]</f>
        <v>1098286.8355283244</v>
      </c>
    </row>
    <row r="1340" spans="1:7">
      <c r="A1340" s="4">
        <v>43958</v>
      </c>
      <c r="B1340">
        <v>0.82050000000000001</v>
      </c>
      <c r="C1340" s="6">
        <f>AZ[[#This Row],[Variaz]]/100</f>
        <v>8.2050000000000005E-3</v>
      </c>
      <c r="D1340" s="10">
        <f>AUM[[#This Row],[ Etica Azionario ]]</f>
        <v>332695399.83999997</v>
      </c>
      <c r="E1340" s="10">
        <f>D1339*AZ[[#This Row],[Variazione percentuale]]</f>
        <v>2701607.9477829002</v>
      </c>
      <c r="F1340" s="11">
        <f>AZ[[#This Row],[AUM]]-D1339</f>
        <v>3431786.4599999785</v>
      </c>
      <c r="G1340" s="11">
        <f>AZ[[#This Row],[∆ AUM]]-AZ[[#This Row],[effetto mercato]]</f>
        <v>730178.51221707836</v>
      </c>
    </row>
    <row r="1341" spans="1:7">
      <c r="A1341" s="4">
        <v>43959</v>
      </c>
      <c r="B1341">
        <v>0.7833</v>
      </c>
      <c r="C1341" s="6">
        <f>AZ[[#This Row],[Variaz]]/100</f>
        <v>7.8329999999999997E-3</v>
      </c>
      <c r="D1341" s="10">
        <f>AUM[[#This Row],[ Etica Azionario ]]</f>
        <v>335759521.36000001</v>
      </c>
      <c r="E1341" s="10">
        <f>D1340*AZ[[#This Row],[Variazione percentuale]]</f>
        <v>2606003.0669467198</v>
      </c>
      <c r="F1341" s="11">
        <f>AZ[[#This Row],[AUM]]-D1340</f>
        <v>3064121.5200000405</v>
      </c>
      <c r="G1341" s="11">
        <f>AZ[[#This Row],[∆ AUM]]-AZ[[#This Row],[effetto mercato]]</f>
        <v>458118.45305332076</v>
      </c>
    </row>
    <row r="1342" spans="1:7">
      <c r="A1342" s="4">
        <v>43962</v>
      </c>
      <c r="B1342">
        <v>0.34320000000000001</v>
      </c>
      <c r="C1342" s="6">
        <f>AZ[[#This Row],[Variaz]]/100</f>
        <v>3.4320000000000002E-3</v>
      </c>
      <c r="D1342" s="10">
        <f>AUM[[#This Row],[ Etica Azionario ]]</f>
        <v>337104177.56999999</v>
      </c>
      <c r="E1342" s="10">
        <f>D1341*AZ[[#This Row],[Variazione percentuale]]</f>
        <v>1152326.6773075201</v>
      </c>
      <c r="F1342" s="11">
        <f>AZ[[#This Row],[AUM]]-D1341</f>
        <v>1344656.2099999785</v>
      </c>
      <c r="G1342" s="11">
        <f>AZ[[#This Row],[∆ AUM]]-AZ[[#This Row],[effetto mercato]]</f>
        <v>192329.53269245848</v>
      </c>
    </row>
    <row r="1343" spans="1:7">
      <c r="A1343" s="4">
        <v>43963</v>
      </c>
      <c r="B1343">
        <v>-0.82489999999999997</v>
      </c>
      <c r="C1343" s="6">
        <f>AZ[[#This Row],[Variaz]]/100</f>
        <v>-8.2489999999999994E-3</v>
      </c>
      <c r="D1343" s="10">
        <f>AUM[[#This Row],[ Etica Azionario ]]</f>
        <v>334429282.09999996</v>
      </c>
      <c r="E1343" s="10">
        <f>D1342*AZ[[#This Row],[Variazione percentuale]]</f>
        <v>-2780772.3607749296</v>
      </c>
      <c r="F1343" s="11">
        <f>AZ[[#This Row],[AUM]]-D1342</f>
        <v>-2674895.4700000286</v>
      </c>
      <c r="G1343" s="11">
        <f>AZ[[#This Row],[∆ AUM]]-AZ[[#This Row],[effetto mercato]]</f>
        <v>105876.89077490102</v>
      </c>
    </row>
    <row r="1344" spans="1:7">
      <c r="A1344" s="4">
        <v>43964</v>
      </c>
      <c r="B1344">
        <v>-1.4809000000000001</v>
      </c>
      <c r="C1344" s="6">
        <f>AZ[[#This Row],[Variaz]]/100</f>
        <v>-1.4809000000000001E-2</v>
      </c>
      <c r="D1344" s="10">
        <f>AUM[[#This Row],[ Etica Azionario ]]</f>
        <v>329900933.97999996</v>
      </c>
      <c r="E1344" s="10">
        <f>D1343*AZ[[#This Row],[Variazione percentuale]]</f>
        <v>-4952563.2386189001</v>
      </c>
      <c r="F1344" s="11">
        <f>AZ[[#This Row],[AUM]]-D1343</f>
        <v>-4528348.1200000048</v>
      </c>
      <c r="G1344" s="11">
        <f>AZ[[#This Row],[∆ AUM]]-AZ[[#This Row],[effetto mercato]]</f>
        <v>424215.1186188953</v>
      </c>
    </row>
    <row r="1345" spans="1:7">
      <c r="A1345" s="4">
        <v>43965</v>
      </c>
      <c r="B1345">
        <v>-0.29859999999999998</v>
      </c>
      <c r="C1345" s="6">
        <f>AZ[[#This Row],[Variaz]]/100</f>
        <v>-2.9859999999999999E-3</v>
      </c>
      <c r="D1345" s="10">
        <f>AUM[[#This Row],[ Etica Azionario ]]</f>
        <v>329184644.25999999</v>
      </c>
      <c r="E1345" s="10">
        <f>D1344*AZ[[#This Row],[Variazione percentuale]]</f>
        <v>-985084.18886427989</v>
      </c>
      <c r="F1345" s="11">
        <f>AZ[[#This Row],[AUM]]-D1344</f>
        <v>-716289.71999996901</v>
      </c>
      <c r="G1345" s="11">
        <f>AZ[[#This Row],[∆ AUM]]-AZ[[#This Row],[effetto mercato]]</f>
        <v>268794.46886431088</v>
      </c>
    </row>
    <row r="1346" spans="1:7">
      <c r="A1346" s="4">
        <v>43966</v>
      </c>
      <c r="B1346">
        <v>0.30980000000000002</v>
      </c>
      <c r="C1346" s="6">
        <f>AZ[[#This Row],[Variaz]]/100</f>
        <v>3.0980000000000001E-3</v>
      </c>
      <c r="D1346" s="10">
        <f>AUM[[#This Row],[ Etica Azionario ]]</f>
        <v>330351226.79999995</v>
      </c>
      <c r="E1346" s="10">
        <f>D1345*AZ[[#This Row],[Variazione percentuale]]</f>
        <v>1019814.02791748</v>
      </c>
      <c r="F1346" s="11">
        <f>AZ[[#This Row],[AUM]]-D1345</f>
        <v>1166582.5399999619</v>
      </c>
      <c r="G1346" s="11">
        <f>AZ[[#This Row],[∆ AUM]]-AZ[[#This Row],[effetto mercato]]</f>
        <v>146768.51208248187</v>
      </c>
    </row>
    <row r="1347" spans="1:7">
      <c r="A1347" s="4">
        <v>43969</v>
      </c>
      <c r="B1347">
        <v>2.2648000000000001</v>
      </c>
      <c r="C1347" s="6">
        <f>AZ[[#This Row],[Variaz]]/100</f>
        <v>2.2648000000000001E-2</v>
      </c>
      <c r="D1347" s="10">
        <f>AUM[[#This Row],[ Etica Azionario ]]</f>
        <v>338301289.84000003</v>
      </c>
      <c r="E1347" s="10">
        <f>D1346*AZ[[#This Row],[Variazione percentuale]]</f>
        <v>7481794.5845663995</v>
      </c>
      <c r="F1347" s="11">
        <f>AZ[[#This Row],[AUM]]-D1346</f>
        <v>7950063.0400000811</v>
      </c>
      <c r="G1347" s="11">
        <f>AZ[[#This Row],[∆ AUM]]-AZ[[#This Row],[effetto mercato]]</f>
        <v>468268.45543368161</v>
      </c>
    </row>
    <row r="1348" spans="1:7">
      <c r="A1348" s="4">
        <v>43970</v>
      </c>
      <c r="B1348">
        <v>-1.1375</v>
      </c>
      <c r="C1348" s="6">
        <f>AZ[[#This Row],[Variaz]]/100</f>
        <v>-1.1375E-2</v>
      </c>
      <c r="D1348" s="10">
        <f>AUM[[#This Row],[ Etica Azionario ]]</f>
        <v>334868087.84999996</v>
      </c>
      <c r="E1348" s="10">
        <f>D1347*AZ[[#This Row],[Variazione percentuale]]</f>
        <v>-3848177.1719300002</v>
      </c>
      <c r="F1348" s="11">
        <f>AZ[[#This Row],[AUM]]-D1347</f>
        <v>-3433201.9900000691</v>
      </c>
      <c r="G1348" s="11">
        <f>AZ[[#This Row],[∆ AUM]]-AZ[[#This Row],[effetto mercato]]</f>
        <v>414975.18192993104</v>
      </c>
    </row>
    <row r="1349" spans="1:7">
      <c r="A1349" s="4">
        <v>43971</v>
      </c>
      <c r="B1349">
        <v>0.63129999999999997</v>
      </c>
      <c r="C1349" s="6">
        <f>AZ[[#This Row],[Variaz]]/100</f>
        <v>6.313E-3</v>
      </c>
      <c r="D1349" s="10">
        <f>AUM[[#This Row],[ Etica Azionario ]]</f>
        <v>338238287.84000003</v>
      </c>
      <c r="E1349" s="10">
        <f>D1348*AZ[[#This Row],[Variazione percentuale]]</f>
        <v>2114022.2385970498</v>
      </c>
      <c r="F1349" s="11">
        <f>AZ[[#This Row],[AUM]]-D1348</f>
        <v>3370199.9900000691</v>
      </c>
      <c r="G1349" s="11">
        <f>AZ[[#This Row],[∆ AUM]]-AZ[[#This Row],[effetto mercato]]</f>
        <v>1256177.7514030193</v>
      </c>
    </row>
    <row r="1350" spans="1:7">
      <c r="A1350" s="4">
        <v>43972</v>
      </c>
      <c r="B1350">
        <v>-0.2024</v>
      </c>
      <c r="C1350" s="6">
        <f>AZ[[#This Row],[Variaz]]/100</f>
        <v>-2.0239999999999998E-3</v>
      </c>
      <c r="D1350" s="10">
        <f>AUM[[#This Row],[ Etica Azionario ]]</f>
        <v>337716674.19</v>
      </c>
      <c r="E1350" s="10">
        <f>D1349*AZ[[#This Row],[Variazione percentuale]]</f>
        <v>-684594.29458816</v>
      </c>
      <c r="F1350" s="11">
        <f>AZ[[#This Row],[AUM]]-D1349</f>
        <v>-521613.65000003576</v>
      </c>
      <c r="G1350" s="11">
        <f>AZ[[#This Row],[∆ AUM]]-AZ[[#This Row],[effetto mercato]]</f>
        <v>162980.64458812424</v>
      </c>
    </row>
    <row r="1351" spans="1:7">
      <c r="A1351" s="4">
        <v>43973</v>
      </c>
      <c r="B1351">
        <v>0.33460000000000001</v>
      </c>
      <c r="C1351" s="6">
        <f>AZ[[#This Row],[Variaz]]/100</f>
        <v>3.346E-3</v>
      </c>
      <c r="D1351" s="10">
        <f>AUM[[#This Row],[ Etica Azionario ]]</f>
        <v>339042673.02999997</v>
      </c>
      <c r="E1351" s="10">
        <f>D1350*AZ[[#This Row],[Variazione percentuale]]</f>
        <v>1129999.99183974</v>
      </c>
      <c r="F1351" s="11">
        <f>AZ[[#This Row],[AUM]]-D1350</f>
        <v>1325998.8399999738</v>
      </c>
      <c r="G1351" s="11">
        <f>AZ[[#This Row],[∆ AUM]]-AZ[[#This Row],[effetto mercato]]</f>
        <v>195998.84816023381</v>
      </c>
    </row>
    <row r="1352" spans="1:7">
      <c r="A1352" s="4">
        <v>43976</v>
      </c>
      <c r="B1352">
        <v>0.68710000000000004</v>
      </c>
      <c r="C1352" s="6">
        <f>AZ[[#This Row],[Variaz]]/100</f>
        <v>6.8710000000000004E-3</v>
      </c>
      <c r="D1352" s="10">
        <f>AUM[[#This Row],[ Etica Azionario ]]</f>
        <v>341578615.25000006</v>
      </c>
      <c r="E1352" s="10">
        <f>D1351*AZ[[#This Row],[Variazione percentuale]]</f>
        <v>2329562.2063891301</v>
      </c>
      <c r="F1352" s="11">
        <f>AZ[[#This Row],[AUM]]-D1351</f>
        <v>2535942.2200000882</v>
      </c>
      <c r="G1352" s="11">
        <f>AZ[[#This Row],[∆ AUM]]-AZ[[#This Row],[effetto mercato]]</f>
        <v>206380.01361095812</v>
      </c>
    </row>
    <row r="1353" spans="1:7">
      <c r="A1353" s="4">
        <v>43977</v>
      </c>
      <c r="B1353">
        <v>1.0136000000000001</v>
      </c>
      <c r="C1353" s="6">
        <f>AZ[[#This Row],[Variaz]]/100</f>
        <v>1.0136000000000001E-2</v>
      </c>
      <c r="D1353" s="10">
        <f>AUM[[#This Row],[ Etica Azionario ]]</f>
        <v>345104323.05000001</v>
      </c>
      <c r="E1353" s="10">
        <f>D1352*AZ[[#This Row],[Variazione percentuale]]</f>
        <v>3462240.8441740009</v>
      </c>
      <c r="F1353" s="11">
        <f>AZ[[#This Row],[AUM]]-D1352</f>
        <v>3525707.7999999523</v>
      </c>
      <c r="G1353" s="11">
        <f>AZ[[#This Row],[∆ AUM]]-AZ[[#This Row],[effetto mercato]]</f>
        <v>63466.955825951416</v>
      </c>
    </row>
    <row r="1354" spans="1:7">
      <c r="A1354" s="4">
        <v>43978</v>
      </c>
      <c r="B1354">
        <v>1.0431999999999999</v>
      </c>
      <c r="C1354" s="6">
        <f>AZ[[#This Row],[Variaz]]/100</f>
        <v>1.0431999999999999E-2</v>
      </c>
      <c r="D1354" s="10">
        <f>AUM[[#This Row],[ Etica Azionario ]]</f>
        <v>349101745.42000002</v>
      </c>
      <c r="E1354" s="10">
        <f>D1353*AZ[[#This Row],[Variazione percentuale]]</f>
        <v>3600128.2980575995</v>
      </c>
      <c r="F1354" s="11">
        <f>AZ[[#This Row],[AUM]]-D1353</f>
        <v>3997422.3700000048</v>
      </c>
      <c r="G1354" s="11">
        <f>AZ[[#This Row],[∆ AUM]]-AZ[[#This Row],[effetto mercato]]</f>
        <v>397294.07194240531</v>
      </c>
    </row>
    <row r="1355" spans="1:7">
      <c r="A1355" s="4">
        <v>43979</v>
      </c>
      <c r="B1355">
        <v>0.39329999999999998</v>
      </c>
      <c r="C1355" s="6">
        <f>AZ[[#This Row],[Variaz]]/100</f>
        <v>3.9329999999999999E-3</v>
      </c>
      <c r="D1355" s="10">
        <f>AUM[[#This Row],[ Etica Azionario ]]</f>
        <v>350947152.25999999</v>
      </c>
      <c r="E1355" s="10">
        <f>D1354*AZ[[#This Row],[Variazione percentuale]]</f>
        <v>1373017.16473686</v>
      </c>
      <c r="F1355" s="11">
        <f>AZ[[#This Row],[AUM]]-D1354</f>
        <v>1845406.8399999738</v>
      </c>
      <c r="G1355" s="11">
        <f>AZ[[#This Row],[∆ AUM]]-AZ[[#This Row],[effetto mercato]]</f>
        <v>472389.67526311381</v>
      </c>
    </row>
    <row r="1356" spans="1:7">
      <c r="A1356" s="4">
        <v>43980</v>
      </c>
      <c r="B1356">
        <v>-0.47010000000000002</v>
      </c>
      <c r="C1356" s="6">
        <f>AZ[[#This Row],[Variaz]]/100</f>
        <v>-4.7010000000000003E-3</v>
      </c>
      <c r="D1356" s="10">
        <f>AUM[[#This Row],[ Etica Azionario ]]</f>
        <v>349451894.98000002</v>
      </c>
      <c r="E1356" s="10">
        <f>D1355*AZ[[#This Row],[Variazione percentuale]]</f>
        <v>-1649802.5627742601</v>
      </c>
      <c r="F1356" s="11">
        <f>AZ[[#This Row],[AUM]]-D1355</f>
        <v>-1495257.2799999714</v>
      </c>
      <c r="G1356" s="11">
        <f>AZ[[#This Row],[∆ AUM]]-AZ[[#This Row],[effetto mercato]]</f>
        <v>154545.28277428867</v>
      </c>
    </row>
    <row r="1357" spans="1:7">
      <c r="A1357" s="4">
        <v>43983</v>
      </c>
      <c r="B1357">
        <v>0.54120000000000001</v>
      </c>
      <c r="C1357" s="6">
        <f>AZ[[#This Row],[Variaz]]/100</f>
        <v>5.4120000000000001E-3</v>
      </c>
      <c r="D1357" s="10">
        <f>AUM[[#This Row],[ Etica Azionario ]]</f>
        <v>351554991.52000004</v>
      </c>
      <c r="E1357" s="10">
        <f>D1356*AZ[[#This Row],[Variazione percentuale]]</f>
        <v>1891233.6556317601</v>
      </c>
      <c r="F1357" s="11">
        <f>AZ[[#This Row],[AUM]]-D1356</f>
        <v>2103096.5400000215</v>
      </c>
      <c r="G1357" s="11">
        <f>AZ[[#This Row],[∆ AUM]]-AZ[[#This Row],[effetto mercato]]</f>
        <v>211862.88436826132</v>
      </c>
    </row>
    <row r="1358" spans="1:7">
      <c r="A1358" s="4">
        <v>43985</v>
      </c>
      <c r="B1358">
        <v>1.9379</v>
      </c>
      <c r="C1358" s="6">
        <f>AZ[[#This Row],[Variaz]]/100</f>
        <v>1.9379E-2</v>
      </c>
      <c r="D1358" s="10">
        <f>AUM[[#This Row],[ Etica Azionario ]]</f>
        <v>358507206.38</v>
      </c>
      <c r="E1358" s="10">
        <f>D1357*AZ[[#This Row],[Variazione percentuale]]</f>
        <v>6812784.1806660807</v>
      </c>
      <c r="F1358" s="11">
        <f>AZ[[#This Row],[AUM]]-D1357</f>
        <v>6952214.8599999547</v>
      </c>
      <c r="G1358" s="11">
        <f>AZ[[#This Row],[∆ AUM]]-AZ[[#This Row],[effetto mercato]]</f>
        <v>139430.67933387402</v>
      </c>
    </row>
    <row r="1359" spans="1:7">
      <c r="A1359" s="4">
        <v>43986</v>
      </c>
      <c r="B1359">
        <v>-0.7873</v>
      </c>
      <c r="C1359" s="6">
        <f>AZ[[#This Row],[Variaz]]/100</f>
        <v>-7.8729999999999998E-3</v>
      </c>
      <c r="D1359" s="10">
        <f>AUM[[#This Row],[ Etica Azionario ]]</f>
        <v>357043897.77999997</v>
      </c>
      <c r="E1359" s="10">
        <f>D1358*AZ[[#This Row],[Variazione percentuale]]</f>
        <v>-2822527.2358297398</v>
      </c>
      <c r="F1359" s="11">
        <f>AZ[[#This Row],[AUM]]-D1358</f>
        <v>-1463308.6000000238</v>
      </c>
      <c r="G1359" s="11">
        <f>AZ[[#This Row],[∆ AUM]]-AZ[[#This Row],[effetto mercato]]</f>
        <v>1359218.635829716</v>
      </c>
    </row>
    <row r="1360" spans="1:7">
      <c r="A1360" s="4">
        <v>43987</v>
      </c>
      <c r="B1360">
        <v>1.8097000000000001</v>
      </c>
      <c r="C1360" s="6">
        <f>AZ[[#This Row],[Variaz]]/100</f>
        <v>1.8097000000000002E-2</v>
      </c>
      <c r="D1360" s="10">
        <f>AUM[[#This Row],[ Etica Azionario ]]</f>
        <v>363532774.85999995</v>
      </c>
      <c r="E1360" s="10">
        <f>D1359*AZ[[#This Row],[Variazione percentuale]]</f>
        <v>6461423.4181246599</v>
      </c>
      <c r="F1360" s="11">
        <f>AZ[[#This Row],[AUM]]-D1359</f>
        <v>6488877.0799999833</v>
      </c>
      <c r="G1360" s="11">
        <f>AZ[[#This Row],[∆ AUM]]-AZ[[#This Row],[effetto mercato]]</f>
        <v>27453.661875323392</v>
      </c>
    </row>
    <row r="1361" spans="1:7">
      <c r="A1361" s="4">
        <v>43990</v>
      </c>
      <c r="B1361">
        <v>0.84599999999999997</v>
      </c>
      <c r="C1361" s="6">
        <f>AZ[[#This Row],[Variaz]]/100</f>
        <v>8.4600000000000005E-3</v>
      </c>
      <c r="D1361" s="10">
        <f>AUM[[#This Row],[ Etica Azionario ]]</f>
        <v>367377889.88</v>
      </c>
      <c r="E1361" s="10">
        <f>D1360*AZ[[#This Row],[Variazione percentuale]]</f>
        <v>3075487.2753156</v>
      </c>
      <c r="F1361" s="11">
        <f>AZ[[#This Row],[AUM]]-D1360</f>
        <v>3845115.0200000405</v>
      </c>
      <c r="G1361" s="11">
        <f>AZ[[#This Row],[∆ AUM]]-AZ[[#This Row],[effetto mercato]]</f>
        <v>769627.74468444055</v>
      </c>
    </row>
    <row r="1362" spans="1:7">
      <c r="A1362" s="4">
        <v>43991</v>
      </c>
      <c r="B1362">
        <v>-1.395</v>
      </c>
      <c r="C1362" s="6">
        <f>AZ[[#This Row],[Variaz]]/100</f>
        <v>-1.3950000000000001E-2</v>
      </c>
      <c r="D1362" s="10">
        <f>AUM[[#This Row],[ Etica Azionario ]]</f>
        <v>363786987.79000002</v>
      </c>
      <c r="E1362" s="10">
        <f>D1361*AZ[[#This Row],[Variazione percentuale]]</f>
        <v>-5124921.5638260003</v>
      </c>
      <c r="F1362" s="11">
        <f>AZ[[#This Row],[AUM]]-D1361</f>
        <v>-3590902.0899999738</v>
      </c>
      <c r="G1362" s="11">
        <f>AZ[[#This Row],[∆ AUM]]-AZ[[#This Row],[effetto mercato]]</f>
        <v>1534019.4738260265</v>
      </c>
    </row>
    <row r="1363" spans="1:7">
      <c r="A1363" s="4">
        <v>43992</v>
      </c>
      <c r="B1363">
        <v>-0.73609999999999998</v>
      </c>
      <c r="C1363" s="6">
        <f>AZ[[#This Row],[Variaz]]/100</f>
        <v>-7.3609999999999995E-3</v>
      </c>
      <c r="D1363" s="10">
        <f>AUM[[#This Row],[ Etica Azionario ]]</f>
        <v>361306577.35999995</v>
      </c>
      <c r="E1363" s="10">
        <f>D1362*AZ[[#This Row],[Variazione percentuale]]</f>
        <v>-2677836.01712219</v>
      </c>
      <c r="F1363" s="11">
        <f>AZ[[#This Row],[AUM]]-D1362</f>
        <v>-2480410.4300000668</v>
      </c>
      <c r="G1363" s="11">
        <f>AZ[[#This Row],[∆ AUM]]-AZ[[#This Row],[effetto mercato]]</f>
        <v>197425.58712212322</v>
      </c>
    </row>
    <row r="1364" spans="1:7">
      <c r="A1364" s="4">
        <v>43993</v>
      </c>
      <c r="B1364">
        <v>-4.4298999999999999</v>
      </c>
      <c r="C1364" s="6">
        <f>AZ[[#This Row],[Variaz]]/100</f>
        <v>-4.4298999999999998E-2</v>
      </c>
      <c r="D1364" s="10">
        <f>AUM[[#This Row],[ Etica Azionario ]]</f>
        <v>345337970.75999993</v>
      </c>
      <c r="E1364" s="10">
        <f>D1363*AZ[[#This Row],[Variazione percentuale]]</f>
        <v>-16005520.070470637</v>
      </c>
      <c r="F1364" s="11">
        <f>AZ[[#This Row],[AUM]]-D1363</f>
        <v>-15968606.600000024</v>
      </c>
      <c r="G1364" s="11">
        <f>AZ[[#This Row],[∆ AUM]]-AZ[[#This Row],[effetto mercato]]</f>
        <v>36913.470470612869</v>
      </c>
    </row>
    <row r="1365" spans="1:7">
      <c r="A1365" s="4">
        <v>43994</v>
      </c>
      <c r="B1365">
        <v>1.0883</v>
      </c>
      <c r="C1365" s="6">
        <f>AZ[[#This Row],[Variaz]]/100</f>
        <v>1.0883E-2</v>
      </c>
      <c r="D1365" s="10">
        <f>AUM[[#This Row],[ Etica Azionario ]]</f>
        <v>349329964.29999995</v>
      </c>
      <c r="E1365" s="10">
        <f>D1364*AZ[[#This Row],[Variazione percentuale]]</f>
        <v>3758313.1357810795</v>
      </c>
      <c r="F1365" s="11">
        <f>AZ[[#This Row],[AUM]]-D1364</f>
        <v>3991993.5400000215</v>
      </c>
      <c r="G1365" s="11">
        <f>AZ[[#This Row],[∆ AUM]]-AZ[[#This Row],[effetto mercato]]</f>
        <v>233680.40421894193</v>
      </c>
    </row>
    <row r="1366" spans="1:7">
      <c r="A1366" s="4">
        <v>43997</v>
      </c>
      <c r="B1366">
        <v>5.9799999999999999E-2</v>
      </c>
      <c r="C1366" s="6">
        <f>AZ[[#This Row],[Variaz]]/100</f>
        <v>5.9800000000000001E-4</v>
      </c>
      <c r="D1366" s="10">
        <f>AUM[[#This Row],[ Etica Azionario ]]</f>
        <v>349832224.43000001</v>
      </c>
      <c r="E1366" s="10">
        <f>D1365*AZ[[#This Row],[Variazione percentuale]]</f>
        <v>208899.31865139998</v>
      </c>
      <c r="F1366" s="11">
        <f>AZ[[#This Row],[AUM]]-D1365</f>
        <v>502260.13000005484</v>
      </c>
      <c r="G1366" s="11">
        <f>AZ[[#This Row],[∆ AUM]]-AZ[[#This Row],[effetto mercato]]</f>
        <v>293360.81134865485</v>
      </c>
    </row>
    <row r="1367" spans="1:7">
      <c r="A1367" s="4">
        <v>43998</v>
      </c>
      <c r="B1367">
        <v>2.5802</v>
      </c>
      <c r="C1367" s="6">
        <f>AZ[[#This Row],[Variaz]]/100</f>
        <v>2.5802000000000002E-2</v>
      </c>
      <c r="D1367" s="10">
        <f>AUM[[#This Row],[ Etica Azionario ]]</f>
        <v>358889699.78999996</v>
      </c>
      <c r="E1367" s="10">
        <f>D1366*AZ[[#This Row],[Variazione percentuale]]</f>
        <v>9026371.0547428615</v>
      </c>
      <c r="F1367" s="11">
        <f>AZ[[#This Row],[AUM]]-D1366</f>
        <v>9057475.3599999547</v>
      </c>
      <c r="G1367" s="11">
        <f>AZ[[#This Row],[∆ AUM]]-AZ[[#This Row],[effetto mercato]]</f>
        <v>31104.305257093161</v>
      </c>
    </row>
    <row r="1368" spans="1:7">
      <c r="A1368" s="4">
        <v>43999</v>
      </c>
      <c r="B1368">
        <v>0.1845</v>
      </c>
      <c r="C1368" s="6">
        <f>AZ[[#This Row],[Variaz]]/100</f>
        <v>1.8450000000000001E-3</v>
      </c>
      <c r="D1368" s="10">
        <f>AUM[[#This Row],[ Etica Azionario ]]</f>
        <v>359871698.79000002</v>
      </c>
      <c r="E1368" s="10">
        <f>D1367*AZ[[#This Row],[Variazione percentuale]]</f>
        <v>662151.49611254991</v>
      </c>
      <c r="F1368" s="11">
        <f>AZ[[#This Row],[AUM]]-D1367</f>
        <v>981999.0000000596</v>
      </c>
      <c r="G1368" s="11">
        <f>AZ[[#This Row],[∆ AUM]]-AZ[[#This Row],[effetto mercato]]</f>
        <v>319847.50388750969</v>
      </c>
    </row>
    <row r="1369" spans="1:7">
      <c r="A1369" s="4">
        <v>44000</v>
      </c>
      <c r="B1369">
        <v>-0.54279999999999995</v>
      </c>
      <c r="C1369" s="6">
        <f>AZ[[#This Row],[Variaz]]/100</f>
        <v>-5.4279999999999997E-3</v>
      </c>
      <c r="D1369" s="10">
        <f>AUM[[#This Row],[ Etica Azionario ]]</f>
        <v>358106081.89999998</v>
      </c>
      <c r="E1369" s="10">
        <f>D1368*AZ[[#This Row],[Variazione percentuale]]</f>
        <v>-1953383.5810321199</v>
      </c>
      <c r="F1369" s="11">
        <f>AZ[[#This Row],[AUM]]-D1368</f>
        <v>-1765616.8900000453</v>
      </c>
      <c r="G1369" s="11">
        <f>AZ[[#This Row],[∆ AUM]]-AZ[[#This Row],[effetto mercato]]</f>
        <v>187766.69103207462</v>
      </c>
    </row>
    <row r="1370" spans="1:7">
      <c r="A1370" s="4">
        <v>44001</v>
      </c>
      <c r="B1370">
        <v>-5.8500000000000003E-2</v>
      </c>
      <c r="C1370" s="6">
        <f>AZ[[#This Row],[Variaz]]/100</f>
        <v>-5.8500000000000002E-4</v>
      </c>
      <c r="D1370" s="10">
        <f>AUM[[#This Row],[ Etica Azionario ]]</f>
        <v>357862544.94</v>
      </c>
      <c r="E1370" s="10">
        <f>D1369*AZ[[#This Row],[Variazione percentuale]]</f>
        <v>-209492.05791149999</v>
      </c>
      <c r="F1370" s="11">
        <f>AZ[[#This Row],[AUM]]-D1369</f>
        <v>-243536.95999997854</v>
      </c>
      <c r="G1370" s="11">
        <f>AZ[[#This Row],[∆ AUM]]-AZ[[#This Row],[effetto mercato]]</f>
        <v>-34044.902088478557</v>
      </c>
    </row>
    <row r="1371" spans="1:7">
      <c r="A1371" s="4">
        <v>44004</v>
      </c>
      <c r="B1371">
        <v>-0.35110000000000002</v>
      </c>
      <c r="C1371" s="6">
        <f>AZ[[#This Row],[Variaz]]/100</f>
        <v>-3.5110000000000002E-3</v>
      </c>
      <c r="D1371" s="10">
        <f>AUM[[#This Row],[ Etica Azionario ]]</f>
        <v>356722967.88999999</v>
      </c>
      <c r="E1371" s="10">
        <f>D1370*AZ[[#This Row],[Variazione percentuale]]</f>
        <v>-1256455.39528434</v>
      </c>
      <c r="F1371" s="11">
        <f>AZ[[#This Row],[AUM]]-D1370</f>
        <v>-1139577.0500000119</v>
      </c>
      <c r="G1371" s="11">
        <f>AZ[[#This Row],[∆ AUM]]-AZ[[#This Row],[effetto mercato]]</f>
        <v>116878.3452843281</v>
      </c>
    </row>
    <row r="1372" spans="1:7">
      <c r="A1372" s="4">
        <v>44005</v>
      </c>
      <c r="B1372">
        <v>0.18590000000000001</v>
      </c>
      <c r="C1372" s="6">
        <f>AZ[[#This Row],[Variaz]]/100</f>
        <v>1.8590000000000002E-3</v>
      </c>
      <c r="D1372" s="10">
        <f>AUM[[#This Row],[ Etica Azionario ]]</f>
        <v>357352673.06</v>
      </c>
      <c r="E1372" s="10">
        <f>D1371*AZ[[#This Row],[Variazione percentuale]]</f>
        <v>663147.99730751</v>
      </c>
      <c r="F1372" s="11">
        <f>AZ[[#This Row],[AUM]]-D1371</f>
        <v>629705.17000001669</v>
      </c>
      <c r="G1372" s="11">
        <f>AZ[[#This Row],[∆ AUM]]-AZ[[#This Row],[effetto mercato]]</f>
        <v>-33442.827307493309</v>
      </c>
    </row>
    <row r="1373" spans="1:7">
      <c r="A1373" s="4">
        <v>44006</v>
      </c>
      <c r="B1373">
        <v>-1.7193000000000001</v>
      </c>
      <c r="C1373" s="6">
        <f>AZ[[#This Row],[Variaz]]/100</f>
        <v>-1.7193E-2</v>
      </c>
      <c r="D1373" s="10">
        <f>AUM[[#This Row],[ Etica Azionario ]]</f>
        <v>351455307.41000003</v>
      </c>
      <c r="E1373" s="10">
        <f>D1372*AZ[[#This Row],[Variazione percentuale]]</f>
        <v>-6143964.50792058</v>
      </c>
      <c r="F1373" s="11">
        <f>AZ[[#This Row],[AUM]]-D1372</f>
        <v>-5897365.6499999762</v>
      </c>
      <c r="G1373" s="11">
        <f>AZ[[#This Row],[∆ AUM]]-AZ[[#This Row],[effetto mercato]]</f>
        <v>246598.85792060383</v>
      </c>
    </row>
    <row r="1374" spans="1:7">
      <c r="A1374" s="4">
        <v>44007</v>
      </c>
      <c r="B1374">
        <v>0.4572</v>
      </c>
      <c r="C1374" s="6">
        <f>AZ[[#This Row],[Variaz]]/100</f>
        <v>4.5719999999999997E-3</v>
      </c>
      <c r="D1374" s="10">
        <f>AUM[[#This Row],[ Etica Azionario ]]</f>
        <v>352953993.50999999</v>
      </c>
      <c r="E1374" s="10">
        <f>D1373*AZ[[#This Row],[Variazione percentuale]]</f>
        <v>1606853.6654785201</v>
      </c>
      <c r="F1374" s="11">
        <f>AZ[[#This Row],[AUM]]-D1373</f>
        <v>1498686.0999999642</v>
      </c>
      <c r="G1374" s="11">
        <f>AZ[[#This Row],[∆ AUM]]-AZ[[#This Row],[effetto mercato]]</f>
        <v>-108167.56547855586</v>
      </c>
    </row>
    <row r="1375" spans="1:7">
      <c r="A1375" s="4">
        <v>44008</v>
      </c>
      <c r="B1375">
        <v>-0.4551</v>
      </c>
      <c r="C1375" s="6">
        <f>AZ[[#This Row],[Variaz]]/100</f>
        <v>-4.5510000000000004E-3</v>
      </c>
      <c r="D1375" s="10">
        <f>AUM[[#This Row],[ Etica Azionario ]]</f>
        <v>351535512.01000005</v>
      </c>
      <c r="E1375" s="10">
        <f>D1374*AZ[[#This Row],[Variazione percentuale]]</f>
        <v>-1606293.6244640101</v>
      </c>
      <c r="F1375" s="11">
        <f>AZ[[#This Row],[AUM]]-D1374</f>
        <v>-1418481.4999999404</v>
      </c>
      <c r="G1375" s="11">
        <f>AZ[[#This Row],[∆ AUM]]-AZ[[#This Row],[effetto mercato]]</f>
        <v>187812.12446406973</v>
      </c>
    </row>
    <row r="1376" spans="1:7">
      <c r="A1376" s="4">
        <v>44011</v>
      </c>
      <c r="B1376">
        <v>0.41749999999999998</v>
      </c>
      <c r="C1376" s="6">
        <f>AZ[[#This Row],[Variaz]]/100</f>
        <v>4.1749999999999999E-3</v>
      </c>
      <c r="D1376" s="10">
        <f>AUM[[#This Row],[ Etica Azionario ]]</f>
        <v>353131332.20999998</v>
      </c>
      <c r="E1376" s="10">
        <f>D1375*AZ[[#This Row],[Variazione percentuale]]</f>
        <v>1467660.7626417503</v>
      </c>
      <c r="F1376" s="11">
        <f>AZ[[#This Row],[AUM]]-D1375</f>
        <v>1595820.1999999285</v>
      </c>
      <c r="G1376" s="11">
        <f>AZ[[#This Row],[∆ AUM]]-AZ[[#This Row],[effetto mercato]]</f>
        <v>128159.4373581782</v>
      </c>
    </row>
    <row r="1377" spans="1:7">
      <c r="A1377" s="4">
        <v>44012</v>
      </c>
      <c r="B1377">
        <v>1.0195000000000001</v>
      </c>
      <c r="C1377" s="6">
        <f>AZ[[#This Row],[Variaz]]/100</f>
        <v>1.0195000000000001E-2</v>
      </c>
      <c r="D1377" s="10">
        <f>AUM[[#This Row],[ Etica Azionario ]]</f>
        <v>356816872.28000003</v>
      </c>
      <c r="E1377" s="10">
        <f>D1376*AZ[[#This Row],[Variazione percentuale]]</f>
        <v>3600173.93188095</v>
      </c>
      <c r="F1377" s="11">
        <f>AZ[[#This Row],[AUM]]-D1376</f>
        <v>3685540.0700000525</v>
      </c>
      <c r="G1377" s="11">
        <f>AZ[[#This Row],[∆ AUM]]-AZ[[#This Row],[effetto mercato]]</f>
        <v>85366.138119102456</v>
      </c>
    </row>
    <row r="1378" spans="1:7">
      <c r="A1378" s="4">
        <v>44013</v>
      </c>
      <c r="B1378">
        <v>-0.33310000000000001</v>
      </c>
      <c r="C1378" s="6">
        <f>AZ[[#This Row],[Variaz]]/100</f>
        <v>-3.3310000000000002E-3</v>
      </c>
      <c r="D1378" s="10">
        <f>AUM[[#This Row],[ Etica Azionario ]]</f>
        <v>355724761.69</v>
      </c>
      <c r="E1378" s="10">
        <f>D1377*AZ[[#This Row],[Variazione percentuale]]</f>
        <v>-1188557.0015646801</v>
      </c>
      <c r="F1378" s="11">
        <f>AZ[[#This Row],[AUM]]-D1377</f>
        <v>-1092110.5900000334</v>
      </c>
      <c r="G1378" s="11">
        <f>AZ[[#This Row],[∆ AUM]]-AZ[[#This Row],[effetto mercato]]</f>
        <v>96446.411564646754</v>
      </c>
    </row>
    <row r="1379" spans="1:7">
      <c r="A1379" s="4">
        <v>44014</v>
      </c>
      <c r="B1379">
        <v>0.84550000000000003</v>
      </c>
      <c r="C1379" s="6">
        <f>AZ[[#This Row],[Variaz]]/100</f>
        <v>8.4550000000000007E-3</v>
      </c>
      <c r="D1379" s="10">
        <f>AUM[[#This Row],[ Etica Azionario ]]</f>
        <v>358751475.97000003</v>
      </c>
      <c r="E1379" s="10">
        <f>D1378*AZ[[#This Row],[Variazione percentuale]]</f>
        <v>3007652.86008895</v>
      </c>
      <c r="F1379" s="11">
        <f>AZ[[#This Row],[AUM]]-D1378</f>
        <v>3026714.280000031</v>
      </c>
      <c r="G1379" s="11">
        <f>AZ[[#This Row],[∆ AUM]]-AZ[[#This Row],[effetto mercato]]</f>
        <v>19061.419911080971</v>
      </c>
    </row>
    <row r="1380" spans="1:7">
      <c r="A1380" s="4">
        <v>44015</v>
      </c>
      <c r="B1380">
        <v>-0.2535</v>
      </c>
      <c r="C1380" s="6">
        <f>AZ[[#This Row],[Variaz]]/100</f>
        <v>-2.5349999999999999E-3</v>
      </c>
      <c r="D1380" s="10">
        <f>AUM[[#This Row],[ Etica Azionario ]]</f>
        <v>358411037.60000002</v>
      </c>
      <c r="E1380" s="10">
        <f>D1379*AZ[[#This Row],[Variazione percentuale]]</f>
        <v>-909434.99158395</v>
      </c>
      <c r="F1380" s="11">
        <f>AZ[[#This Row],[AUM]]-D1379</f>
        <v>-340438.37000000477</v>
      </c>
      <c r="G1380" s="11">
        <f>AZ[[#This Row],[∆ AUM]]-AZ[[#This Row],[effetto mercato]]</f>
        <v>568996.62158394523</v>
      </c>
    </row>
    <row r="1381" spans="1:7">
      <c r="A1381" s="4">
        <v>44018</v>
      </c>
      <c r="B1381">
        <v>0.78190000000000004</v>
      </c>
      <c r="C1381" s="6">
        <f>AZ[[#This Row],[Variaz]]/100</f>
        <v>7.8189999999999996E-3</v>
      </c>
      <c r="D1381" s="10">
        <f>AUM[[#This Row],[ Etica Azionario ]]</f>
        <v>361662869.13999999</v>
      </c>
      <c r="E1381" s="10">
        <f>D1380*AZ[[#This Row],[Variazione percentuale]]</f>
        <v>2802415.9029943999</v>
      </c>
      <c r="F1381" s="11">
        <f>AZ[[#This Row],[AUM]]-D1380</f>
        <v>3251831.5399999619</v>
      </c>
      <c r="G1381" s="11">
        <f>AZ[[#This Row],[∆ AUM]]-AZ[[#This Row],[effetto mercato]]</f>
        <v>449415.63700556196</v>
      </c>
    </row>
    <row r="1382" spans="1:7">
      <c r="A1382" s="4">
        <v>44019</v>
      </c>
      <c r="B1382">
        <v>-0.69820000000000004</v>
      </c>
      <c r="C1382" s="6">
        <f>AZ[[#This Row],[Variaz]]/100</f>
        <v>-6.9820000000000004E-3</v>
      </c>
      <c r="D1382" s="10">
        <f>AUM[[#This Row],[ Etica Azionario ]]</f>
        <v>359727044.88</v>
      </c>
      <c r="E1382" s="10">
        <f>D1381*AZ[[#This Row],[Variazione percentuale]]</f>
        <v>-2525130.1523354799</v>
      </c>
      <c r="F1382" s="11">
        <f>AZ[[#This Row],[AUM]]-D1381</f>
        <v>-1935824.2599999905</v>
      </c>
      <c r="G1382" s="11">
        <f>AZ[[#This Row],[∆ AUM]]-AZ[[#This Row],[effetto mercato]]</f>
        <v>589305.89233548939</v>
      </c>
    </row>
    <row r="1383" spans="1:7">
      <c r="A1383" s="4">
        <v>44020</v>
      </c>
      <c r="B1383">
        <v>-0.56640000000000001</v>
      </c>
      <c r="C1383" s="6">
        <f>AZ[[#This Row],[Variaz]]/100</f>
        <v>-5.6639999999999998E-3</v>
      </c>
      <c r="D1383" s="10">
        <f>AUM[[#This Row],[ Etica Azionario ]]</f>
        <v>357727590.89999998</v>
      </c>
      <c r="E1383" s="10">
        <f>D1382*AZ[[#This Row],[Variazione percentuale]]</f>
        <v>-2037493.9822003199</v>
      </c>
      <c r="F1383" s="11">
        <f>AZ[[#This Row],[AUM]]-D1382</f>
        <v>-1999453.9800000191</v>
      </c>
      <c r="G1383" s="11">
        <f>AZ[[#This Row],[∆ AUM]]-AZ[[#This Row],[effetto mercato]]</f>
        <v>38040.002200300805</v>
      </c>
    </row>
    <row r="1384" spans="1:7">
      <c r="A1384" s="4">
        <v>44021</v>
      </c>
      <c r="B1384">
        <v>-0.42230000000000001</v>
      </c>
      <c r="C1384" s="6">
        <f>AZ[[#This Row],[Variaz]]/100</f>
        <v>-4.2230000000000002E-3</v>
      </c>
      <c r="D1384" s="10">
        <f>AUM[[#This Row],[ Etica Azionario ]]</f>
        <v>356349084.62</v>
      </c>
      <c r="E1384" s="10">
        <f>D1383*AZ[[#This Row],[Variazione percentuale]]</f>
        <v>-1510683.6163707001</v>
      </c>
      <c r="F1384" s="11">
        <f>AZ[[#This Row],[AUM]]-D1383</f>
        <v>-1378506.2799999714</v>
      </c>
      <c r="G1384" s="11">
        <f>AZ[[#This Row],[∆ AUM]]-AZ[[#This Row],[effetto mercato]]</f>
        <v>132177.33637072868</v>
      </c>
    </row>
    <row r="1385" spans="1:7">
      <c r="A1385" s="4">
        <v>44022</v>
      </c>
      <c r="B1385">
        <v>0.38469999999999999</v>
      </c>
      <c r="C1385" s="6">
        <f>AZ[[#This Row],[Variaz]]/100</f>
        <v>3.8469999999999997E-3</v>
      </c>
      <c r="D1385" s="10">
        <f>AUM[[#This Row],[ Etica Azionario ]]</f>
        <v>357519616.13</v>
      </c>
      <c r="E1385" s="10">
        <f>D1384*AZ[[#This Row],[Variazione percentuale]]</f>
        <v>1370874.9285331399</v>
      </c>
      <c r="F1385" s="11">
        <f>AZ[[#This Row],[AUM]]-D1384</f>
        <v>1170531.5099999905</v>
      </c>
      <c r="G1385" s="11">
        <f>AZ[[#This Row],[∆ AUM]]-AZ[[#This Row],[effetto mercato]]</f>
        <v>-200343.41853314941</v>
      </c>
    </row>
    <row r="1386" spans="1:7">
      <c r="A1386" s="4">
        <v>44025</v>
      </c>
      <c r="B1386">
        <v>0.1474</v>
      </c>
      <c r="C1386" s="6">
        <f>AZ[[#This Row],[Variaz]]/100</f>
        <v>1.474E-3</v>
      </c>
      <c r="D1386" s="10">
        <f>AUM[[#This Row],[ Etica Azionario ]]</f>
        <v>358043114.16000003</v>
      </c>
      <c r="E1386" s="10">
        <f>D1385*AZ[[#This Row],[Variazione percentuale]]</f>
        <v>526983.91417561995</v>
      </c>
      <c r="F1386" s="11">
        <f>AZ[[#This Row],[AUM]]-D1385</f>
        <v>523498.03000003099</v>
      </c>
      <c r="G1386" s="11">
        <f>AZ[[#This Row],[∆ AUM]]-AZ[[#This Row],[effetto mercato]]</f>
        <v>-3485.8841755889589</v>
      </c>
    </row>
    <row r="1387" spans="1:7">
      <c r="A1387" s="4">
        <v>44026</v>
      </c>
      <c r="B1387">
        <v>0.56899999999999995</v>
      </c>
      <c r="C1387" s="6">
        <f>AZ[[#This Row],[Variaz]]/100</f>
        <v>5.6899999999999997E-3</v>
      </c>
      <c r="D1387" s="10">
        <f>AUM[[#This Row],[ Etica Azionario ]]</f>
        <v>359909050.52999997</v>
      </c>
      <c r="E1387" s="10">
        <f>D1386*AZ[[#This Row],[Variazione percentuale]]</f>
        <v>2037265.3195704001</v>
      </c>
      <c r="F1387" s="11">
        <f>AZ[[#This Row],[AUM]]-D1386</f>
        <v>1865936.3699999452</v>
      </c>
      <c r="G1387" s="11">
        <f>AZ[[#This Row],[∆ AUM]]-AZ[[#This Row],[effetto mercato]]</f>
        <v>-171328.94957045489</v>
      </c>
    </row>
    <row r="1388" spans="1:7">
      <c r="A1388" s="4">
        <v>44027</v>
      </c>
      <c r="B1388">
        <v>1.2291000000000001</v>
      </c>
      <c r="C1388" s="6">
        <f>AZ[[#This Row],[Variaz]]/100</f>
        <v>1.2291000000000002E-2</v>
      </c>
      <c r="D1388" s="10">
        <f>AUM[[#This Row],[ Etica Azionario ]]</f>
        <v>364483225.59000003</v>
      </c>
      <c r="E1388" s="10">
        <f>D1387*AZ[[#This Row],[Variazione percentuale]]</f>
        <v>4423642.1400642302</v>
      </c>
      <c r="F1388" s="11">
        <f>AZ[[#This Row],[AUM]]-D1387</f>
        <v>4574175.060000062</v>
      </c>
      <c r="G1388" s="11">
        <f>AZ[[#This Row],[∆ AUM]]-AZ[[#This Row],[effetto mercato]]</f>
        <v>150532.9199358318</v>
      </c>
    </row>
    <row r="1389" spans="1:7">
      <c r="A1389" s="4">
        <v>44028</v>
      </c>
      <c r="B1389">
        <v>-0.11559999999999999</v>
      </c>
      <c r="C1389" s="6">
        <f>AZ[[#This Row],[Variaz]]/100</f>
        <v>-1.1559999999999999E-3</v>
      </c>
      <c r="D1389" s="10">
        <f>AUM[[#This Row],[ Etica Azionario ]]</f>
        <v>363992814.00999999</v>
      </c>
      <c r="E1389" s="10">
        <f>D1388*AZ[[#This Row],[Variazione percentuale]]</f>
        <v>-421342.60878204001</v>
      </c>
      <c r="F1389" s="11">
        <f>AZ[[#This Row],[AUM]]-D1388</f>
        <v>-490411.58000004292</v>
      </c>
      <c r="G1389" s="11">
        <f>AZ[[#This Row],[∆ AUM]]-AZ[[#This Row],[effetto mercato]]</f>
        <v>-69068.971218002902</v>
      </c>
    </row>
    <row r="1390" spans="1:7">
      <c r="A1390" s="4">
        <v>44029</v>
      </c>
      <c r="B1390">
        <v>0.57889999999999997</v>
      </c>
      <c r="C1390" s="6">
        <f>AZ[[#This Row],[Variaz]]/100</f>
        <v>5.7889999999999999E-3</v>
      </c>
      <c r="D1390" s="10">
        <f>AUM[[#This Row],[ Etica Azionario ]]</f>
        <v>366473156.26999998</v>
      </c>
      <c r="E1390" s="10">
        <f>D1389*AZ[[#This Row],[Variazione percentuale]]</f>
        <v>2107154.40030389</v>
      </c>
      <c r="F1390" s="11">
        <f>AZ[[#This Row],[AUM]]-D1389</f>
        <v>2480342.2599999905</v>
      </c>
      <c r="G1390" s="11">
        <f>AZ[[#This Row],[∆ AUM]]-AZ[[#This Row],[effetto mercato]]</f>
        <v>373187.85969610047</v>
      </c>
    </row>
    <row r="1391" spans="1:7">
      <c r="A1391" s="4">
        <v>44032</v>
      </c>
      <c r="B1391">
        <v>-7.6700000000000004E-2</v>
      </c>
      <c r="C1391" s="6">
        <f>AZ[[#This Row],[Variaz]]/100</f>
        <v>-7.67E-4</v>
      </c>
      <c r="D1391" s="10">
        <f>AUM[[#This Row],[ Etica Azionario ]]</f>
        <v>366316065.19</v>
      </c>
      <c r="E1391" s="10">
        <f>D1390*AZ[[#This Row],[Variazione percentuale]]</f>
        <v>-281084.91085908999</v>
      </c>
      <c r="F1391" s="11">
        <f>AZ[[#This Row],[AUM]]-D1390</f>
        <v>-157091.07999998331</v>
      </c>
      <c r="G1391" s="11">
        <f>AZ[[#This Row],[∆ AUM]]-AZ[[#This Row],[effetto mercato]]</f>
        <v>123993.83085910667</v>
      </c>
    </row>
    <row r="1392" spans="1:7">
      <c r="A1392" s="4">
        <v>44033</v>
      </c>
      <c r="B1392">
        <v>-8.6400000000000005E-2</v>
      </c>
      <c r="C1392" s="6">
        <f>AZ[[#This Row],[Variaz]]/100</f>
        <v>-8.6400000000000008E-4</v>
      </c>
      <c r="D1392" s="10">
        <f>AUM[[#This Row],[ Etica Azionario ]]</f>
        <v>365912060.54000008</v>
      </c>
      <c r="E1392" s="10">
        <f>D1391*AZ[[#This Row],[Variazione percentuale]]</f>
        <v>-316497.08032416005</v>
      </c>
      <c r="F1392" s="11">
        <f>AZ[[#This Row],[AUM]]-D1391</f>
        <v>-404004.64999991655</v>
      </c>
      <c r="G1392" s="11">
        <f>AZ[[#This Row],[∆ AUM]]-AZ[[#This Row],[effetto mercato]]</f>
        <v>-87507.569675756502</v>
      </c>
    </row>
    <row r="1393" spans="1:7">
      <c r="A1393" s="4">
        <v>44034</v>
      </c>
      <c r="B1393">
        <v>-0.37469999999999998</v>
      </c>
      <c r="C1393" s="6">
        <f>AZ[[#This Row],[Variaz]]/100</f>
        <v>-3.7469999999999999E-3</v>
      </c>
      <c r="D1393" s="10">
        <f>AUM[[#This Row],[ Etica Azionario ]]</f>
        <v>365118515.73000002</v>
      </c>
      <c r="E1393" s="10">
        <f>D1392*AZ[[#This Row],[Variazione percentuale]]</f>
        <v>-1371072.4908433803</v>
      </c>
      <c r="F1393" s="11">
        <f>AZ[[#This Row],[AUM]]-D1392</f>
        <v>-793544.81000006199</v>
      </c>
      <c r="G1393" s="11">
        <f>AZ[[#This Row],[∆ AUM]]-AZ[[#This Row],[effetto mercato]]</f>
        <v>577527.68084331835</v>
      </c>
    </row>
    <row r="1394" spans="1:7">
      <c r="A1394" s="4">
        <v>44035</v>
      </c>
      <c r="B1394">
        <v>-0.13500000000000001</v>
      </c>
      <c r="C1394" s="6">
        <f>AZ[[#This Row],[Variaz]]/100</f>
        <v>-1.3500000000000001E-3</v>
      </c>
      <c r="D1394" s="10">
        <f>AUM[[#This Row],[ Etica Azionario ]]</f>
        <v>364591056.85000002</v>
      </c>
      <c r="E1394" s="10">
        <f>D1393*AZ[[#This Row],[Variazione percentuale]]</f>
        <v>-492909.99623550003</v>
      </c>
      <c r="F1394" s="11">
        <f>AZ[[#This Row],[AUM]]-D1393</f>
        <v>-527458.87999999523</v>
      </c>
      <c r="G1394" s="11">
        <f>AZ[[#This Row],[∆ AUM]]-AZ[[#This Row],[effetto mercato]]</f>
        <v>-34548.8837644952</v>
      </c>
    </row>
    <row r="1395" spans="1:7">
      <c r="A1395" s="4">
        <v>44036</v>
      </c>
      <c r="B1395">
        <v>-0.70499999999999996</v>
      </c>
      <c r="C1395" s="6">
        <f>AZ[[#This Row],[Variaz]]/100</f>
        <v>-7.0499999999999998E-3</v>
      </c>
      <c r="D1395" s="10">
        <f>AUM[[#This Row],[ Etica Azionario ]]</f>
        <v>362067371.50999999</v>
      </c>
      <c r="E1395" s="10">
        <f>D1394*AZ[[#This Row],[Variazione percentuale]]</f>
        <v>-2570366.9507925003</v>
      </c>
      <c r="F1395" s="11">
        <f>AZ[[#This Row],[AUM]]-D1394</f>
        <v>-2523685.3400000334</v>
      </c>
      <c r="G1395" s="11">
        <f>AZ[[#This Row],[∆ AUM]]-AZ[[#This Row],[effetto mercato]]</f>
        <v>46681.610792466905</v>
      </c>
    </row>
    <row r="1396" spans="1:7">
      <c r="A1396" s="4">
        <v>44039</v>
      </c>
      <c r="B1396">
        <v>-0.37930000000000003</v>
      </c>
      <c r="C1396" s="6">
        <f>AZ[[#This Row],[Variaz]]/100</f>
        <v>-3.7930000000000004E-3</v>
      </c>
      <c r="D1396" s="10">
        <f>AUM[[#This Row],[ Etica Azionario ]]</f>
        <v>360536099.39999998</v>
      </c>
      <c r="E1396" s="10">
        <f>D1395*AZ[[#This Row],[Variazione percentuale]]</f>
        <v>-1373321.5401374302</v>
      </c>
      <c r="F1396" s="11">
        <f>AZ[[#This Row],[AUM]]-D1395</f>
        <v>-1531272.1100000143</v>
      </c>
      <c r="G1396" s="11">
        <f>AZ[[#This Row],[∆ AUM]]-AZ[[#This Row],[effetto mercato]]</f>
        <v>-157950.56986258412</v>
      </c>
    </row>
    <row r="1397" spans="1:7">
      <c r="A1397" s="4">
        <v>44040</v>
      </c>
      <c r="B1397">
        <v>-6.83E-2</v>
      </c>
      <c r="C1397" s="6">
        <f>AZ[[#This Row],[Variaz]]/100</f>
        <v>-6.8300000000000001E-4</v>
      </c>
      <c r="D1397" s="10">
        <f>AUM[[#This Row],[ Etica Azionario ]]</f>
        <v>360526974.19</v>
      </c>
      <c r="E1397" s="10">
        <f>D1396*AZ[[#This Row],[Variazione percentuale]]</f>
        <v>-246246.1558902</v>
      </c>
      <c r="F1397" s="11">
        <f>AZ[[#This Row],[AUM]]-D1396</f>
        <v>-9125.2099999785423</v>
      </c>
      <c r="G1397" s="11">
        <f>AZ[[#This Row],[∆ AUM]]-AZ[[#This Row],[effetto mercato]]</f>
        <v>237120.94589022145</v>
      </c>
    </row>
    <row r="1398" spans="1:7">
      <c r="A1398" s="4">
        <v>44041</v>
      </c>
      <c r="B1398">
        <v>0.32240000000000002</v>
      </c>
      <c r="C1398" s="6">
        <f>AZ[[#This Row],[Variaz]]/100</f>
        <v>3.2240000000000003E-3</v>
      </c>
      <c r="D1398" s="10">
        <f>AUM[[#This Row],[ Etica Azionario ]]</f>
        <v>361924954.77000004</v>
      </c>
      <c r="E1398" s="10">
        <f>D1397*AZ[[#This Row],[Variazione percentuale]]</f>
        <v>1162338.9647885601</v>
      </c>
      <c r="F1398" s="11">
        <f>AZ[[#This Row],[AUM]]-D1397</f>
        <v>1397980.5800000429</v>
      </c>
      <c r="G1398" s="11">
        <f>AZ[[#This Row],[∆ AUM]]-AZ[[#This Row],[effetto mercato]]</f>
        <v>235641.61521148286</v>
      </c>
    </row>
    <row r="1399" spans="1:7">
      <c r="A1399" s="4">
        <v>44042</v>
      </c>
      <c r="B1399">
        <v>-0.79849999999999999</v>
      </c>
      <c r="C1399" s="6">
        <f>AZ[[#This Row],[Variaz]]/100</f>
        <v>-7.984999999999999E-3</v>
      </c>
      <c r="D1399" s="10">
        <f>AUM[[#This Row],[ Etica Azionario ]]</f>
        <v>359188518.37</v>
      </c>
      <c r="E1399" s="10">
        <f>D1398*AZ[[#This Row],[Variazione percentuale]]</f>
        <v>-2889970.76383845</v>
      </c>
      <c r="F1399" s="11">
        <f>AZ[[#This Row],[AUM]]-D1398</f>
        <v>-2736436.4000000358</v>
      </c>
      <c r="G1399" s="11">
        <f>AZ[[#This Row],[∆ AUM]]-AZ[[#This Row],[effetto mercato]]</f>
        <v>153534.3638384142</v>
      </c>
    </row>
    <row r="1400" spans="1:7">
      <c r="A1400" s="4">
        <v>44043</v>
      </c>
      <c r="B1400">
        <v>-0.75590000000000002</v>
      </c>
      <c r="C1400" s="6">
        <f>AZ[[#This Row],[Variaz]]/100</f>
        <v>-7.5589999999999997E-3</v>
      </c>
      <c r="D1400" s="10">
        <f>AUM[[#This Row],[ Etica Azionario ]]</f>
        <v>356720117.94999999</v>
      </c>
      <c r="E1400" s="10">
        <f>D1399*AZ[[#This Row],[Variazione percentuale]]</f>
        <v>-2715106.01035883</v>
      </c>
      <c r="F1400" s="11">
        <f>AZ[[#This Row],[AUM]]-D1399</f>
        <v>-2468400.4200000167</v>
      </c>
      <c r="G1400" s="11">
        <f>AZ[[#This Row],[∆ AUM]]-AZ[[#This Row],[effetto mercato]]</f>
        <v>246705.59035881329</v>
      </c>
    </row>
    <row r="1401" spans="1:7">
      <c r="A1401" s="4">
        <v>44046</v>
      </c>
      <c r="B1401">
        <v>1.3352999999999999</v>
      </c>
      <c r="C1401" s="6">
        <f>AZ[[#This Row],[Variaz]]/100</f>
        <v>1.3352999999999999E-2</v>
      </c>
      <c r="D1401" s="10">
        <f>AUM[[#This Row],[ Etica Azionario ]]</f>
        <v>361627316.10999995</v>
      </c>
      <c r="E1401" s="10">
        <f>D1400*AZ[[#This Row],[Variazione percentuale]]</f>
        <v>4763283.734986349</v>
      </c>
      <c r="F1401" s="11">
        <f>AZ[[#This Row],[AUM]]-D1400</f>
        <v>4907198.1599999666</v>
      </c>
      <c r="G1401" s="11">
        <f>AZ[[#This Row],[∆ AUM]]-AZ[[#This Row],[effetto mercato]]</f>
        <v>143914.42501361761</v>
      </c>
    </row>
    <row r="1402" spans="1:7">
      <c r="A1402" s="4">
        <v>44047</v>
      </c>
      <c r="B1402">
        <v>0.45879999999999999</v>
      </c>
      <c r="C1402" s="6">
        <f>AZ[[#This Row],[Variaz]]/100</f>
        <v>4.5880000000000001E-3</v>
      </c>
      <c r="D1402" s="10">
        <f>AUM[[#This Row],[ Etica Azionario ]]</f>
        <v>363334997.43000001</v>
      </c>
      <c r="E1402" s="10">
        <f>D1401*AZ[[#This Row],[Variazione percentuale]]</f>
        <v>1659146.1263126798</v>
      </c>
      <c r="F1402" s="11">
        <f>AZ[[#This Row],[AUM]]-D1401</f>
        <v>1707681.3200000525</v>
      </c>
      <c r="G1402" s="11">
        <f>AZ[[#This Row],[∆ AUM]]-AZ[[#This Row],[effetto mercato]]</f>
        <v>48535.193687372608</v>
      </c>
    </row>
    <row r="1403" spans="1:7">
      <c r="A1403" s="4">
        <v>44048</v>
      </c>
      <c r="B1403">
        <v>-0.1263</v>
      </c>
      <c r="C1403" s="6">
        <f>AZ[[#This Row],[Variaz]]/100</f>
        <v>-1.263E-3</v>
      </c>
      <c r="D1403" s="10">
        <f>AUM[[#This Row],[ Etica Azionario ]]</f>
        <v>363827073.31999999</v>
      </c>
      <c r="E1403" s="10">
        <f>D1402*AZ[[#This Row],[Variazione percentuale]]</f>
        <v>-458892.10175408999</v>
      </c>
      <c r="F1403" s="11">
        <f>AZ[[#This Row],[AUM]]-D1402</f>
        <v>492075.88999998569</v>
      </c>
      <c r="G1403" s="11">
        <f>AZ[[#This Row],[∆ AUM]]-AZ[[#This Row],[effetto mercato]]</f>
        <v>950967.99175407575</v>
      </c>
    </row>
    <row r="1404" spans="1:7">
      <c r="A1404" s="4">
        <v>44049</v>
      </c>
      <c r="B1404">
        <v>9.7000000000000003E-3</v>
      </c>
      <c r="C1404" s="6">
        <f>AZ[[#This Row],[Variaz]]/100</f>
        <v>9.7E-5</v>
      </c>
      <c r="D1404" s="10">
        <f>AUM[[#This Row],[ Etica Azionario ]]</f>
        <v>364060929.05999994</v>
      </c>
      <c r="E1404" s="10">
        <f>D1403*AZ[[#This Row],[Variazione percentuale]]</f>
        <v>35291.22611204</v>
      </c>
      <c r="F1404" s="11">
        <f>AZ[[#This Row],[AUM]]-D1403</f>
        <v>233855.73999994993</v>
      </c>
      <c r="G1404" s="11">
        <f>AZ[[#This Row],[∆ AUM]]-AZ[[#This Row],[effetto mercato]]</f>
        <v>198564.51388790994</v>
      </c>
    </row>
    <row r="1405" spans="1:7">
      <c r="A1405" s="4">
        <v>44050</v>
      </c>
      <c r="B1405">
        <v>0.64200000000000002</v>
      </c>
      <c r="C1405" s="6">
        <f>AZ[[#This Row],[Variaz]]/100</f>
        <v>6.4200000000000004E-3</v>
      </c>
      <c r="D1405" s="10">
        <f>AUM[[#This Row],[ Etica Azionario ]]</f>
        <v>366927580.13999999</v>
      </c>
      <c r="E1405" s="10">
        <f>D1404*AZ[[#This Row],[Variazione percentuale]]</f>
        <v>2337271.1645652</v>
      </c>
      <c r="F1405" s="11">
        <f>AZ[[#This Row],[AUM]]-D1404</f>
        <v>2866651.0800000429</v>
      </c>
      <c r="G1405" s="11">
        <f>AZ[[#This Row],[∆ AUM]]-AZ[[#This Row],[effetto mercato]]</f>
        <v>529379.91543484293</v>
      </c>
    </row>
    <row r="1406" spans="1:7">
      <c r="A1406" s="4">
        <v>44053</v>
      </c>
      <c r="B1406">
        <v>0.6089</v>
      </c>
      <c r="C1406" s="6">
        <f>AZ[[#This Row],[Variaz]]/100</f>
        <v>6.0889999999999998E-3</v>
      </c>
      <c r="D1406" s="10">
        <f>AUM[[#This Row],[ Etica Azionario ]]</f>
        <v>369280445.05000001</v>
      </c>
      <c r="E1406" s="10">
        <f>D1405*AZ[[#This Row],[Variazione percentuale]]</f>
        <v>2234222.0354724596</v>
      </c>
      <c r="F1406" s="11">
        <f>AZ[[#This Row],[AUM]]-D1405</f>
        <v>2352864.9100000262</v>
      </c>
      <c r="G1406" s="11">
        <f>AZ[[#This Row],[∆ AUM]]-AZ[[#This Row],[effetto mercato]]</f>
        <v>118642.8745275666</v>
      </c>
    </row>
    <row r="1407" spans="1:7">
      <c r="A1407" s="4">
        <v>44054</v>
      </c>
      <c r="B1407">
        <v>0.71089999999999998</v>
      </c>
      <c r="C1407" s="6">
        <f>AZ[[#This Row],[Variaz]]/100</f>
        <v>7.1089999999999999E-3</v>
      </c>
      <c r="D1407" s="10">
        <f>AUM[[#This Row],[ Etica Azionario ]]</f>
        <v>372045697.61000001</v>
      </c>
      <c r="E1407" s="10">
        <f>D1406*AZ[[#This Row],[Variazione percentuale]]</f>
        <v>2625214.6838604501</v>
      </c>
      <c r="F1407" s="11">
        <f>AZ[[#This Row],[AUM]]-D1406</f>
        <v>2765252.5600000024</v>
      </c>
      <c r="G1407" s="11">
        <f>AZ[[#This Row],[∆ AUM]]-AZ[[#This Row],[effetto mercato]]</f>
        <v>140037.87613955233</v>
      </c>
    </row>
    <row r="1408" spans="1:7">
      <c r="A1408" s="4">
        <v>44055</v>
      </c>
      <c r="B1408">
        <v>0.86809999999999998</v>
      </c>
      <c r="C1408" s="6">
        <f>AZ[[#This Row],[Variaz]]/100</f>
        <v>8.6809999999999995E-3</v>
      </c>
      <c r="D1408" s="10">
        <f>AUM[[#This Row],[ Etica Azionario ]]</f>
        <v>375558294.99000001</v>
      </c>
      <c r="E1408" s="10">
        <f>D1407*AZ[[#This Row],[Variazione percentuale]]</f>
        <v>3229728.7009524098</v>
      </c>
      <c r="F1408" s="11">
        <f>AZ[[#This Row],[AUM]]-D1407</f>
        <v>3512597.3799999952</v>
      </c>
      <c r="G1408" s="11">
        <f>AZ[[#This Row],[∆ AUM]]-AZ[[#This Row],[effetto mercato]]</f>
        <v>282868.67904758547</v>
      </c>
    </row>
    <row r="1409" spans="1:7">
      <c r="A1409" s="4">
        <v>44056</v>
      </c>
      <c r="B1409">
        <v>-0.54849999999999999</v>
      </c>
      <c r="C1409" s="6">
        <f>AZ[[#This Row],[Variaz]]/100</f>
        <v>-5.4850000000000003E-3</v>
      </c>
      <c r="D1409" s="10">
        <f>AUM[[#This Row],[ Etica Azionario ]]</f>
        <v>373490914.81999999</v>
      </c>
      <c r="E1409" s="10">
        <f>D1408*AZ[[#This Row],[Variazione percentuale]]</f>
        <v>-2059937.2480201502</v>
      </c>
      <c r="F1409" s="11">
        <f>AZ[[#This Row],[AUM]]-D1408</f>
        <v>-2067380.1700000167</v>
      </c>
      <c r="G1409" s="11">
        <f>AZ[[#This Row],[∆ AUM]]-AZ[[#This Row],[effetto mercato]]</f>
        <v>-7442.9219798664562</v>
      </c>
    </row>
    <row r="1410" spans="1:7">
      <c r="A1410" s="4">
        <v>44057</v>
      </c>
      <c r="B1410">
        <v>-0.27579999999999999</v>
      </c>
      <c r="C1410" s="6">
        <f>AZ[[#This Row],[Variaz]]/100</f>
        <v>-2.758E-3</v>
      </c>
      <c r="D1410" s="10">
        <f>AUM[[#This Row],[ Etica Azionario ]]</f>
        <v>372455275.95999998</v>
      </c>
      <c r="E1410" s="10">
        <f>D1409*AZ[[#This Row],[Variazione percentuale]]</f>
        <v>-1030087.94307356</v>
      </c>
      <c r="F1410" s="11">
        <f>AZ[[#This Row],[AUM]]-D1409</f>
        <v>-1035638.8600000143</v>
      </c>
      <c r="G1410" s="11">
        <f>AZ[[#This Row],[∆ AUM]]-AZ[[#This Row],[effetto mercato]]</f>
        <v>-5550.916926454287</v>
      </c>
    </row>
    <row r="1411" spans="1:7">
      <c r="A1411" s="4">
        <v>44060</v>
      </c>
      <c r="B1411">
        <v>0.124</v>
      </c>
      <c r="C1411" s="6">
        <f>AZ[[#This Row],[Variaz]]/100</f>
        <v>1.24E-3</v>
      </c>
      <c r="D1411" s="10">
        <f>AUM[[#This Row],[ Etica Azionario ]]</f>
        <v>373164005.88000005</v>
      </c>
      <c r="E1411" s="10">
        <f>D1410*AZ[[#This Row],[Variazione percentuale]]</f>
        <v>461844.54219039995</v>
      </c>
      <c r="F1411" s="11">
        <f>AZ[[#This Row],[AUM]]-D1410</f>
        <v>708729.92000007629</v>
      </c>
      <c r="G1411" s="11">
        <f>AZ[[#This Row],[∆ AUM]]-AZ[[#This Row],[effetto mercato]]</f>
        <v>246885.37780967634</v>
      </c>
    </row>
    <row r="1412" spans="1:7">
      <c r="A1412" s="4">
        <v>44061</v>
      </c>
      <c r="B1412">
        <v>-0.62860000000000005</v>
      </c>
      <c r="C1412" s="6">
        <f>AZ[[#This Row],[Variaz]]/100</f>
        <v>-6.2860000000000008E-3</v>
      </c>
      <c r="D1412" s="10">
        <f>AUM[[#This Row],[ Etica Azionario ]]</f>
        <v>370872545.84000003</v>
      </c>
      <c r="E1412" s="10">
        <f>D1411*AZ[[#This Row],[Variazione percentuale]]</f>
        <v>-2345708.9409616808</v>
      </c>
      <c r="F1412" s="11">
        <f>AZ[[#This Row],[AUM]]-D1411</f>
        <v>-2291460.0400000215</v>
      </c>
      <c r="G1412" s="11">
        <f>AZ[[#This Row],[∆ AUM]]-AZ[[#This Row],[effetto mercato]]</f>
        <v>54248.900961659383</v>
      </c>
    </row>
    <row r="1413" spans="1:7">
      <c r="A1413" s="4">
        <v>44062</v>
      </c>
      <c r="B1413">
        <v>-2.8799999999999999E-2</v>
      </c>
      <c r="C1413" s="6">
        <f>AZ[[#This Row],[Variaz]]/100</f>
        <v>-2.8800000000000001E-4</v>
      </c>
      <c r="D1413" s="10">
        <f>AUM[[#This Row],[ Etica Azionario ]]</f>
        <v>371165954.41000003</v>
      </c>
      <c r="E1413" s="10">
        <f>D1412*AZ[[#This Row],[Variazione percentuale]]</f>
        <v>-106811.29320192001</v>
      </c>
      <c r="F1413" s="11">
        <f>AZ[[#This Row],[AUM]]-D1412</f>
        <v>293408.56999999285</v>
      </c>
      <c r="G1413" s="11">
        <f>AZ[[#This Row],[∆ AUM]]-AZ[[#This Row],[effetto mercato]]</f>
        <v>400219.86320191284</v>
      </c>
    </row>
    <row r="1414" spans="1:7">
      <c r="A1414" s="4">
        <v>44063</v>
      </c>
      <c r="B1414">
        <v>-0.31640000000000001</v>
      </c>
      <c r="C1414" s="6">
        <f>AZ[[#This Row],[Variaz]]/100</f>
        <v>-3.1640000000000001E-3</v>
      </c>
      <c r="D1414" s="10">
        <f>AUM[[#This Row],[ Etica Azionario ]]</f>
        <v>370082002.55000001</v>
      </c>
      <c r="E1414" s="10">
        <f>D1413*AZ[[#This Row],[Variazione percentuale]]</f>
        <v>-1174369.0797532401</v>
      </c>
      <c r="F1414" s="11">
        <f>AZ[[#This Row],[AUM]]-D1413</f>
        <v>-1083951.8600000143</v>
      </c>
      <c r="G1414" s="11">
        <f>AZ[[#This Row],[∆ AUM]]-AZ[[#This Row],[effetto mercato]]</f>
        <v>90417.2197532258</v>
      </c>
    </row>
    <row r="1415" spans="1:7">
      <c r="A1415" s="4">
        <v>44064</v>
      </c>
      <c r="B1415">
        <v>0.35580000000000001</v>
      </c>
      <c r="C1415" s="6">
        <f>AZ[[#This Row],[Variaz]]/100</f>
        <v>3.558E-3</v>
      </c>
      <c r="D1415" s="10">
        <f>AUM[[#This Row],[ Etica Azionario ]]</f>
        <v>371448998.30000001</v>
      </c>
      <c r="E1415" s="10">
        <f>D1414*AZ[[#This Row],[Variazione percentuale]]</f>
        <v>1316751.7650729001</v>
      </c>
      <c r="F1415" s="11">
        <f>AZ[[#This Row],[AUM]]-D1414</f>
        <v>1366995.75</v>
      </c>
      <c r="G1415" s="11">
        <f>AZ[[#This Row],[∆ AUM]]-AZ[[#This Row],[effetto mercato]]</f>
        <v>50243.984927099897</v>
      </c>
    </row>
    <row r="1416" spans="1:7">
      <c r="A1416" s="4">
        <v>44067</v>
      </c>
      <c r="B1416">
        <v>0.87209999999999999</v>
      </c>
      <c r="C1416" s="6">
        <f>AZ[[#This Row],[Variaz]]/100</f>
        <v>8.7209999999999996E-3</v>
      </c>
      <c r="D1416" s="10">
        <f>AUM[[#This Row],[ Etica Azionario ]]</f>
        <v>374836824.20999998</v>
      </c>
      <c r="E1416" s="10">
        <f>D1415*AZ[[#This Row],[Variazione percentuale]]</f>
        <v>3239406.7141743</v>
      </c>
      <c r="F1416" s="11">
        <f>AZ[[#This Row],[AUM]]-D1415</f>
        <v>3387825.9099999666</v>
      </c>
      <c r="G1416" s="11">
        <f>AZ[[#This Row],[∆ AUM]]-AZ[[#This Row],[effetto mercato]]</f>
        <v>148419.19582566665</v>
      </c>
    </row>
    <row r="1417" spans="1:7">
      <c r="A1417" s="4">
        <v>44068</v>
      </c>
      <c r="B1417">
        <v>0.20899999999999999</v>
      </c>
      <c r="C1417" s="6">
        <f>AZ[[#This Row],[Variaz]]/100</f>
        <v>2.0899999999999998E-3</v>
      </c>
      <c r="D1417" s="10">
        <f>AUM[[#This Row],[ Etica Azionario ]]</f>
        <v>375576012.54999995</v>
      </c>
      <c r="E1417" s="10">
        <f>D1416*AZ[[#This Row],[Variazione percentuale]]</f>
        <v>783408.96259889985</v>
      </c>
      <c r="F1417" s="11">
        <f>AZ[[#This Row],[AUM]]-D1416</f>
        <v>739188.33999997377</v>
      </c>
      <c r="G1417" s="11">
        <f>AZ[[#This Row],[∆ AUM]]-AZ[[#This Row],[effetto mercato]]</f>
        <v>-44220.622598926071</v>
      </c>
    </row>
    <row r="1418" spans="1:7">
      <c r="A1418" s="4">
        <v>44069</v>
      </c>
      <c r="B1418">
        <v>0.58779999999999999</v>
      </c>
      <c r="C1418" s="6">
        <f>AZ[[#This Row],[Variaz]]/100</f>
        <v>5.8779999999999995E-3</v>
      </c>
      <c r="D1418" s="10">
        <f>AUM[[#This Row],[ Etica Azionario ]]</f>
        <v>377855172.94</v>
      </c>
      <c r="E1418" s="10">
        <f>D1417*AZ[[#This Row],[Variazione percentuale]]</f>
        <v>2207635.8017688994</v>
      </c>
      <c r="F1418" s="11">
        <f>AZ[[#This Row],[AUM]]-D1417</f>
        <v>2279160.3900000453</v>
      </c>
      <c r="G1418" s="11">
        <f>AZ[[#This Row],[∆ AUM]]-AZ[[#This Row],[effetto mercato]]</f>
        <v>71524.58823114587</v>
      </c>
    </row>
    <row r="1419" spans="1:7">
      <c r="A1419" s="4">
        <v>44070</v>
      </c>
      <c r="B1419">
        <v>-0.1225</v>
      </c>
      <c r="C1419" s="6">
        <f>AZ[[#This Row],[Variaz]]/100</f>
        <v>-1.225E-3</v>
      </c>
      <c r="D1419" s="10">
        <f>AUM[[#This Row],[ Etica Azionario ]]</f>
        <v>377431565.31999999</v>
      </c>
      <c r="E1419" s="10">
        <f>D1418*AZ[[#This Row],[Variazione percentuale]]</f>
        <v>-462872.58685149997</v>
      </c>
      <c r="F1419" s="11">
        <f>AZ[[#This Row],[AUM]]-D1418</f>
        <v>-423607.62000000477</v>
      </c>
      <c r="G1419" s="11">
        <f>AZ[[#This Row],[∆ AUM]]-AZ[[#This Row],[effetto mercato]]</f>
        <v>39264.966851495206</v>
      </c>
    </row>
    <row r="1420" spans="1:7">
      <c r="A1420" s="4">
        <v>44071</v>
      </c>
      <c r="B1420">
        <v>-0.3775</v>
      </c>
      <c r="C1420" s="6">
        <f>AZ[[#This Row],[Variaz]]/100</f>
        <v>-3.7750000000000001E-3</v>
      </c>
      <c r="D1420" s="10">
        <f>AUM[[#This Row],[ Etica Azionario ]]</f>
        <v>376064964.55000001</v>
      </c>
      <c r="E1420" s="10">
        <f>D1419*AZ[[#This Row],[Variazione percentuale]]</f>
        <v>-1424804.1590829999</v>
      </c>
      <c r="F1420" s="11">
        <f>AZ[[#This Row],[AUM]]-D1419</f>
        <v>-1366600.7699999809</v>
      </c>
      <c r="G1420" s="11">
        <f>AZ[[#This Row],[∆ AUM]]-AZ[[#This Row],[effetto mercato]]</f>
        <v>58203.389083018992</v>
      </c>
    </row>
    <row r="1421" spans="1:7">
      <c r="A1421" s="4">
        <v>44074</v>
      </c>
      <c r="B1421">
        <v>-0.42630000000000001</v>
      </c>
      <c r="C1421" s="6">
        <f>AZ[[#This Row],[Variaz]]/100</f>
        <v>-4.2630000000000003E-3</v>
      </c>
      <c r="D1421" s="10">
        <f>AUM[[#This Row],[ Etica Azionario ]]</f>
        <v>374506684.27999997</v>
      </c>
      <c r="E1421" s="10">
        <f>D1420*AZ[[#This Row],[Variazione percentuale]]</f>
        <v>-1603164.9438766502</v>
      </c>
      <c r="F1421" s="11">
        <f>AZ[[#This Row],[AUM]]-D1420</f>
        <v>-1558280.2700000405</v>
      </c>
      <c r="G1421" s="11">
        <f>AZ[[#This Row],[∆ AUM]]-AZ[[#This Row],[effetto mercato]]</f>
        <v>44884.673876609653</v>
      </c>
    </row>
    <row r="1422" spans="1:7">
      <c r="A1422" s="4">
        <v>44075</v>
      </c>
      <c r="B1422">
        <v>-0.1522</v>
      </c>
      <c r="C1422" s="6">
        <f>AZ[[#This Row],[Variaz]]/100</f>
        <v>-1.5219999999999999E-3</v>
      </c>
      <c r="D1422" s="10">
        <f>AUM[[#This Row],[ Etica Azionario ]]</f>
        <v>373921484.06</v>
      </c>
      <c r="E1422" s="10">
        <f>D1421*AZ[[#This Row],[Variazione percentuale]]</f>
        <v>-569999.17347415991</v>
      </c>
      <c r="F1422" s="11">
        <f>AZ[[#This Row],[AUM]]-D1421</f>
        <v>-585200.21999996901</v>
      </c>
      <c r="G1422" s="11">
        <f>AZ[[#This Row],[∆ AUM]]-AZ[[#This Row],[effetto mercato]]</f>
        <v>-15201.046525809099</v>
      </c>
    </row>
    <row r="1423" spans="1:7">
      <c r="A1423" s="4">
        <v>44076</v>
      </c>
      <c r="B1423">
        <v>1.734</v>
      </c>
      <c r="C1423" s="6">
        <f>AZ[[#This Row],[Variaz]]/100</f>
        <v>1.7340000000000001E-2</v>
      </c>
      <c r="D1423" s="10">
        <f>AUM[[#This Row],[ Etica Azionario ]]</f>
        <v>380395581.28000003</v>
      </c>
      <c r="E1423" s="10">
        <f>D1422*AZ[[#This Row],[Variazione percentuale]]</f>
        <v>6483798.5336004002</v>
      </c>
      <c r="F1423" s="11">
        <f>AZ[[#This Row],[AUM]]-D1422</f>
        <v>6474097.2200000286</v>
      </c>
      <c r="G1423" s="11">
        <f>AZ[[#This Row],[∆ AUM]]-AZ[[#This Row],[effetto mercato]]</f>
        <v>-9701.3136003715917</v>
      </c>
    </row>
    <row r="1424" spans="1:7">
      <c r="A1424" s="4">
        <v>44077</v>
      </c>
      <c r="B1424">
        <v>-1.7513000000000001</v>
      </c>
      <c r="C1424" s="6">
        <f>AZ[[#This Row],[Variaz]]/100</f>
        <v>-1.7513000000000001E-2</v>
      </c>
      <c r="D1424" s="10">
        <f>AUM[[#This Row],[ Etica Azionario ]]</f>
        <v>374478959.03000003</v>
      </c>
      <c r="E1424" s="10">
        <f>D1423*AZ[[#This Row],[Variazione percentuale]]</f>
        <v>-6661867.8149566408</v>
      </c>
      <c r="F1424" s="11">
        <f>AZ[[#This Row],[AUM]]-D1423</f>
        <v>-5916622.25</v>
      </c>
      <c r="G1424" s="11">
        <f>AZ[[#This Row],[∆ AUM]]-AZ[[#This Row],[effetto mercato]]</f>
        <v>745245.56495664082</v>
      </c>
    </row>
    <row r="1425" spans="1:7">
      <c r="A1425" s="4">
        <v>44078</v>
      </c>
      <c r="B1425">
        <v>-0.2097</v>
      </c>
      <c r="C1425" s="6">
        <f>AZ[[#This Row],[Variaz]]/100</f>
        <v>-2.0969999999999999E-3</v>
      </c>
      <c r="D1425" s="10">
        <f>AUM[[#This Row],[ Etica Azionario ]]</f>
        <v>373902405.06999993</v>
      </c>
      <c r="E1425" s="10">
        <f>D1424*AZ[[#This Row],[Variazione percentuale]]</f>
        <v>-785282.37708591006</v>
      </c>
      <c r="F1425" s="11">
        <f>AZ[[#This Row],[AUM]]-D1424</f>
        <v>-576553.96000009775</v>
      </c>
      <c r="G1425" s="11">
        <f>AZ[[#This Row],[∆ AUM]]-AZ[[#This Row],[effetto mercato]]</f>
        <v>208728.41708581231</v>
      </c>
    </row>
    <row r="1426" spans="1:7">
      <c r="A1426" s="4">
        <v>44081</v>
      </c>
      <c r="B1426">
        <v>0.22919999999999999</v>
      </c>
      <c r="C1426" s="6">
        <f>AZ[[#This Row],[Variaz]]/100</f>
        <v>2.2919999999999998E-3</v>
      </c>
      <c r="D1426" s="10">
        <f>AUM[[#This Row],[ Etica Azionario ]]</f>
        <v>374899642.08999997</v>
      </c>
      <c r="E1426" s="10">
        <f>D1425*AZ[[#This Row],[Variazione percentuale]]</f>
        <v>856984.31242043979</v>
      </c>
      <c r="F1426" s="11">
        <f>AZ[[#This Row],[AUM]]-D1425</f>
        <v>997237.02000004053</v>
      </c>
      <c r="G1426" s="11">
        <f>AZ[[#This Row],[∆ AUM]]-AZ[[#This Row],[effetto mercato]]</f>
        <v>140252.70757960074</v>
      </c>
    </row>
    <row r="1427" spans="1:7">
      <c r="A1427" s="4">
        <v>44082</v>
      </c>
      <c r="B1427">
        <v>-1.0673999999999999</v>
      </c>
      <c r="C1427" s="6">
        <f>AZ[[#This Row],[Variaz]]/100</f>
        <v>-1.0673999999999999E-2</v>
      </c>
      <c r="D1427" s="10">
        <f>AUM[[#This Row],[ Etica Azionario ]]</f>
        <v>370818619.33999997</v>
      </c>
      <c r="E1427" s="10">
        <f>D1426*AZ[[#This Row],[Variazione percentuale]]</f>
        <v>-4001678.7796686594</v>
      </c>
      <c r="F1427" s="11">
        <f>AZ[[#This Row],[AUM]]-D1426</f>
        <v>-4081022.75</v>
      </c>
      <c r="G1427" s="11">
        <f>AZ[[#This Row],[∆ AUM]]-AZ[[#This Row],[effetto mercato]]</f>
        <v>-79343.970331340563</v>
      </c>
    </row>
    <row r="1428" spans="1:7">
      <c r="A1428" s="4">
        <v>44083</v>
      </c>
      <c r="B1428">
        <v>1.1752</v>
      </c>
      <c r="C1428" s="6">
        <f>AZ[[#This Row],[Variaz]]/100</f>
        <v>1.1752E-2</v>
      </c>
      <c r="D1428" s="10">
        <f>AUM[[#This Row],[ Etica Azionario ]]</f>
        <v>375347732.58999997</v>
      </c>
      <c r="E1428" s="10">
        <f>D1427*AZ[[#This Row],[Variazione percentuale]]</f>
        <v>4357860.4144836795</v>
      </c>
      <c r="F1428" s="11">
        <f>AZ[[#This Row],[AUM]]-D1427</f>
        <v>4529113.25</v>
      </c>
      <c r="G1428" s="11">
        <f>AZ[[#This Row],[∆ AUM]]-AZ[[#This Row],[effetto mercato]]</f>
        <v>171252.83551632054</v>
      </c>
    </row>
    <row r="1429" spans="1:7">
      <c r="A1429" s="4">
        <v>44084</v>
      </c>
      <c r="B1429">
        <v>-0.86639999999999995</v>
      </c>
      <c r="C1429" s="6">
        <f>AZ[[#This Row],[Variaz]]/100</f>
        <v>-8.6639999999999998E-3</v>
      </c>
      <c r="D1429" s="10">
        <f>AUM[[#This Row],[ Etica Azionario ]]</f>
        <v>372018648.54999995</v>
      </c>
      <c r="E1429" s="10">
        <f>D1428*AZ[[#This Row],[Variazione percentuale]]</f>
        <v>-3252012.7551597599</v>
      </c>
      <c r="F1429" s="11">
        <f>AZ[[#This Row],[AUM]]-D1428</f>
        <v>-3329084.0400000215</v>
      </c>
      <c r="G1429" s="11">
        <f>AZ[[#This Row],[∆ AUM]]-AZ[[#This Row],[effetto mercato]]</f>
        <v>-77071.284840261564</v>
      </c>
    </row>
    <row r="1430" spans="1:7">
      <c r="A1430" s="4">
        <v>44085</v>
      </c>
      <c r="B1430">
        <v>0.40339999999999998</v>
      </c>
      <c r="C1430" s="6">
        <f>AZ[[#This Row],[Variaz]]/100</f>
        <v>4.0339999999999994E-3</v>
      </c>
      <c r="D1430" s="10">
        <f>AUM[[#This Row],[ Etica Azionario ]]</f>
        <v>373384350.61000001</v>
      </c>
      <c r="E1430" s="10">
        <f>D1429*AZ[[#This Row],[Variazione percentuale]]</f>
        <v>1500723.2282506996</v>
      </c>
      <c r="F1430" s="11">
        <f>AZ[[#This Row],[AUM]]-D1429</f>
        <v>1365702.060000062</v>
      </c>
      <c r="G1430" s="11">
        <f>AZ[[#This Row],[∆ AUM]]-AZ[[#This Row],[effetto mercato]]</f>
        <v>-135021.16825063759</v>
      </c>
    </row>
    <row r="1431" spans="1:7">
      <c r="A1431" s="4">
        <v>44088</v>
      </c>
      <c r="B1431">
        <v>0.58350000000000002</v>
      </c>
      <c r="C1431" s="6">
        <f>AZ[[#This Row],[Variaz]]/100</f>
        <v>5.8349999999999999E-3</v>
      </c>
      <c r="D1431" s="10">
        <f>AUM[[#This Row],[ Etica Azionario ]]</f>
        <v>375661685.14000005</v>
      </c>
      <c r="E1431" s="10">
        <f>D1430*AZ[[#This Row],[Variazione percentuale]]</f>
        <v>2178697.6858093501</v>
      </c>
      <c r="F1431" s="11">
        <f>AZ[[#This Row],[AUM]]-D1430</f>
        <v>2277334.530000031</v>
      </c>
      <c r="G1431" s="11">
        <f>AZ[[#This Row],[∆ AUM]]-AZ[[#This Row],[effetto mercato]]</f>
        <v>98636.844190680888</v>
      </c>
    </row>
    <row r="1432" spans="1:7">
      <c r="A1432" s="4">
        <v>44089</v>
      </c>
      <c r="B1432">
        <v>0.54210000000000003</v>
      </c>
      <c r="C1432" s="6">
        <f>AZ[[#This Row],[Variaz]]/100</f>
        <v>5.4210000000000005E-3</v>
      </c>
      <c r="D1432" s="10">
        <f>AUM[[#This Row],[ Etica Azionario ]]</f>
        <v>377213349.20999998</v>
      </c>
      <c r="E1432" s="10">
        <f>D1431*AZ[[#This Row],[Variazione percentuale]]</f>
        <v>2036461.9951439404</v>
      </c>
      <c r="F1432" s="11">
        <f>AZ[[#This Row],[AUM]]-D1431</f>
        <v>1551664.0699999332</v>
      </c>
      <c r="G1432" s="11">
        <f>AZ[[#This Row],[∆ AUM]]-AZ[[#This Row],[effetto mercato]]</f>
        <v>-484797.9251440072</v>
      </c>
    </row>
    <row r="1433" spans="1:7">
      <c r="A1433" s="4">
        <v>44090</v>
      </c>
      <c r="B1433">
        <v>0.13239999999999999</v>
      </c>
      <c r="C1433" s="6">
        <f>AZ[[#This Row],[Variaz]]/100</f>
        <v>1.3239999999999999E-3</v>
      </c>
      <c r="D1433" s="10">
        <f>AUM[[#This Row],[ Etica Azionario ]]</f>
        <v>378102864.75999999</v>
      </c>
      <c r="E1433" s="10">
        <f>D1432*AZ[[#This Row],[Variazione percentuale]]</f>
        <v>499430.47435403994</v>
      </c>
      <c r="F1433" s="11">
        <f>AZ[[#This Row],[AUM]]-D1432</f>
        <v>889515.55000001192</v>
      </c>
      <c r="G1433" s="11">
        <f>AZ[[#This Row],[∆ AUM]]-AZ[[#This Row],[effetto mercato]]</f>
        <v>390085.07564597199</v>
      </c>
    </row>
    <row r="1434" spans="1:7">
      <c r="A1434" s="4">
        <v>44091</v>
      </c>
      <c r="B1434">
        <v>-0.3306</v>
      </c>
      <c r="C1434" s="6">
        <f>AZ[[#This Row],[Variaz]]/100</f>
        <v>-3.3059999999999999E-3</v>
      </c>
      <c r="D1434" s="10">
        <f>AUM[[#This Row],[ Etica Azionario ]]</f>
        <v>376499660.05000001</v>
      </c>
      <c r="E1434" s="10">
        <f>D1433*AZ[[#This Row],[Variazione percentuale]]</f>
        <v>-1250008.0708965599</v>
      </c>
      <c r="F1434" s="11">
        <f>AZ[[#This Row],[AUM]]-D1433</f>
        <v>-1603204.7099999785</v>
      </c>
      <c r="G1434" s="11">
        <f>AZ[[#This Row],[∆ AUM]]-AZ[[#This Row],[effetto mercato]]</f>
        <v>-353196.63910341868</v>
      </c>
    </row>
    <row r="1435" spans="1:7">
      <c r="A1435" s="4">
        <v>44092</v>
      </c>
      <c r="B1435">
        <v>-0.85299999999999998</v>
      </c>
      <c r="C1435" s="6">
        <f>AZ[[#This Row],[Variaz]]/100</f>
        <v>-8.5299999999999994E-3</v>
      </c>
      <c r="D1435" s="10">
        <f>AUM[[#This Row],[ Etica Azionario ]]</f>
        <v>373164008.43000001</v>
      </c>
      <c r="E1435" s="10">
        <f>D1434*AZ[[#This Row],[Variazione percentuale]]</f>
        <v>-3211542.1002265001</v>
      </c>
      <c r="F1435" s="11">
        <f>AZ[[#This Row],[AUM]]-D1434</f>
        <v>-3335651.6200000048</v>
      </c>
      <c r="G1435" s="11">
        <f>AZ[[#This Row],[∆ AUM]]-AZ[[#This Row],[effetto mercato]]</f>
        <v>-124109.5197735047</v>
      </c>
    </row>
    <row r="1436" spans="1:7">
      <c r="A1436" s="4">
        <v>44095</v>
      </c>
      <c r="B1436">
        <v>-1.0992999999999999</v>
      </c>
      <c r="C1436" s="6">
        <f>AZ[[#This Row],[Variaz]]/100</f>
        <v>-1.0992999999999999E-2</v>
      </c>
      <c r="D1436" s="10">
        <f>AUM[[#This Row],[ Etica Azionario ]]</f>
        <v>369115451.58999997</v>
      </c>
      <c r="E1436" s="10">
        <f>D1435*AZ[[#This Row],[Variazione percentuale]]</f>
        <v>-4102191.9446709896</v>
      </c>
      <c r="F1436" s="11">
        <f>AZ[[#This Row],[AUM]]-D1435</f>
        <v>-4048556.8400000334</v>
      </c>
      <c r="G1436" s="11">
        <f>AZ[[#This Row],[∆ AUM]]-AZ[[#This Row],[effetto mercato]]</f>
        <v>53635.104670956265</v>
      </c>
    </row>
    <row r="1437" spans="1:7">
      <c r="A1437" s="4">
        <v>44096</v>
      </c>
      <c r="B1437">
        <v>0.50260000000000005</v>
      </c>
      <c r="C1437" s="6">
        <f>AZ[[#This Row],[Variaz]]/100</f>
        <v>5.0260000000000001E-3</v>
      </c>
      <c r="D1437" s="10">
        <f>AUM[[#This Row],[ Etica Azionario ]]</f>
        <v>370678269.59999996</v>
      </c>
      <c r="E1437" s="10">
        <f>D1436*AZ[[#This Row],[Variazione percentuale]]</f>
        <v>1855174.2596913399</v>
      </c>
      <c r="F1437" s="11">
        <f>AZ[[#This Row],[AUM]]-D1436</f>
        <v>1562818.0099999905</v>
      </c>
      <c r="G1437" s="11">
        <f>AZ[[#This Row],[∆ AUM]]-AZ[[#This Row],[effetto mercato]]</f>
        <v>-292356.24969134945</v>
      </c>
    </row>
    <row r="1438" spans="1:7">
      <c r="A1438" s="4">
        <v>44097</v>
      </c>
      <c r="B1438">
        <v>-0.68279999999999996</v>
      </c>
      <c r="C1438" s="6">
        <f>AZ[[#This Row],[Variaz]]/100</f>
        <v>-6.8279999999999999E-3</v>
      </c>
      <c r="D1438" s="10">
        <f>AUM[[#This Row],[ Etica Azionario ]]</f>
        <v>368040501.08999997</v>
      </c>
      <c r="E1438" s="10">
        <f>D1437*AZ[[#This Row],[Variazione percentuale]]</f>
        <v>-2530991.2248287997</v>
      </c>
      <c r="F1438" s="11">
        <f>AZ[[#This Row],[AUM]]-D1437</f>
        <v>-2637768.5099999905</v>
      </c>
      <c r="G1438" s="11">
        <f>AZ[[#This Row],[∆ AUM]]-AZ[[#This Row],[effetto mercato]]</f>
        <v>-106777.28517119074</v>
      </c>
    </row>
    <row r="1439" spans="1:7">
      <c r="A1439" s="4">
        <v>44098</v>
      </c>
      <c r="B1439">
        <v>-0.12590000000000001</v>
      </c>
      <c r="C1439" s="6">
        <f>AZ[[#This Row],[Variaz]]/100</f>
        <v>-1.2590000000000001E-3</v>
      </c>
      <c r="D1439" s="10">
        <f>AUM[[#This Row],[ Etica Azionario ]]</f>
        <v>367611266.16000003</v>
      </c>
      <c r="E1439" s="10">
        <f>D1438*AZ[[#This Row],[Variazione percentuale]]</f>
        <v>-463362.99087231001</v>
      </c>
      <c r="F1439" s="11">
        <f>AZ[[#This Row],[AUM]]-D1438</f>
        <v>-429234.92999994755</v>
      </c>
      <c r="G1439" s="11">
        <f>AZ[[#This Row],[∆ AUM]]-AZ[[#This Row],[effetto mercato]]</f>
        <v>34128.060872362461</v>
      </c>
    </row>
    <row r="1440" spans="1:7">
      <c r="A1440" s="4">
        <v>44099</v>
      </c>
      <c r="B1440">
        <v>0.75629999999999997</v>
      </c>
      <c r="C1440" s="6">
        <f>AZ[[#This Row],[Variaz]]/100</f>
        <v>7.5629999999999994E-3</v>
      </c>
      <c r="D1440" s="10">
        <f>AUM[[#This Row],[ Etica Azionario ]]</f>
        <v>370419133.13000005</v>
      </c>
      <c r="E1440" s="10">
        <f>D1439*AZ[[#This Row],[Variazione percentuale]]</f>
        <v>2780244.0059680799</v>
      </c>
      <c r="F1440" s="11">
        <f>AZ[[#This Row],[AUM]]-D1439</f>
        <v>2807866.9700000286</v>
      </c>
      <c r="G1440" s="11">
        <f>AZ[[#This Row],[∆ AUM]]-AZ[[#This Row],[effetto mercato]]</f>
        <v>27622.964031948708</v>
      </c>
    </row>
    <row r="1441" spans="1:7">
      <c r="A1441" s="4">
        <v>44102</v>
      </c>
      <c r="B1441">
        <v>1.4626999999999999</v>
      </c>
      <c r="C1441" s="6">
        <f>AZ[[#This Row],[Variaz]]/100</f>
        <v>1.4626999999999999E-2</v>
      </c>
      <c r="D1441" s="10">
        <f>AUM[[#This Row],[ Etica Azionario ]]</f>
        <v>375798583.00999999</v>
      </c>
      <c r="E1441" s="10">
        <f>D1440*AZ[[#This Row],[Variazione percentuale]]</f>
        <v>5418120.6602925109</v>
      </c>
      <c r="F1441" s="11">
        <f>AZ[[#This Row],[AUM]]-D1440</f>
        <v>5379449.8799999356</v>
      </c>
      <c r="G1441" s="11">
        <f>AZ[[#This Row],[∆ AUM]]-AZ[[#This Row],[effetto mercato]]</f>
        <v>-38670.780292575248</v>
      </c>
    </row>
    <row r="1442" spans="1:7">
      <c r="A1442" s="4">
        <v>44103</v>
      </c>
      <c r="B1442">
        <v>-0.50270000000000004</v>
      </c>
      <c r="C1442" s="6">
        <f>AZ[[#This Row],[Variaz]]/100</f>
        <v>-5.0270000000000002E-3</v>
      </c>
      <c r="D1442" s="10">
        <f>AUM[[#This Row],[ Etica Azionario ]]</f>
        <v>373988453.90999997</v>
      </c>
      <c r="E1442" s="10">
        <f>D1441*AZ[[#This Row],[Variazione percentuale]]</f>
        <v>-1889139.4767912701</v>
      </c>
      <c r="F1442" s="11">
        <f>AZ[[#This Row],[AUM]]-D1441</f>
        <v>-1810129.1000000238</v>
      </c>
      <c r="G1442" s="11">
        <f>AZ[[#This Row],[∆ AUM]]-AZ[[#This Row],[effetto mercato]]</f>
        <v>79010.376791246235</v>
      </c>
    </row>
    <row r="1443" spans="1:7">
      <c r="A1443" s="4">
        <v>44104</v>
      </c>
      <c r="B1443">
        <v>0.10489999999999999</v>
      </c>
      <c r="C1443" s="6">
        <f>AZ[[#This Row],[Variaz]]/100</f>
        <v>1.049E-3</v>
      </c>
      <c r="D1443" s="10">
        <f>AUM[[#This Row],[ Etica Azionario ]]</f>
        <v>374553489.5</v>
      </c>
      <c r="E1443" s="10">
        <f>D1442*AZ[[#This Row],[Variazione percentuale]]</f>
        <v>392313.88815158996</v>
      </c>
      <c r="F1443" s="11">
        <f>AZ[[#This Row],[AUM]]-D1442</f>
        <v>565035.59000003338</v>
      </c>
      <c r="G1443" s="11">
        <f>AZ[[#This Row],[∆ AUM]]-AZ[[#This Row],[effetto mercato]]</f>
        <v>172721.70184844342</v>
      </c>
    </row>
    <row r="1444" spans="1:7">
      <c r="A1444" s="4">
        <v>44105</v>
      </c>
      <c r="B1444">
        <v>0.33329999999999999</v>
      </c>
      <c r="C1444" s="6">
        <f>AZ[[#This Row],[Variaz]]/100</f>
        <v>3.333E-3</v>
      </c>
      <c r="D1444" s="10">
        <f>AUM[[#This Row],[ Etica Azionario ]]</f>
        <v>375698801.69</v>
      </c>
      <c r="E1444" s="10">
        <f>D1443*AZ[[#This Row],[Variazione percentuale]]</f>
        <v>1248386.7805035</v>
      </c>
      <c r="F1444" s="11">
        <f>AZ[[#This Row],[AUM]]-D1443</f>
        <v>1145312.1899999976</v>
      </c>
      <c r="G1444" s="11">
        <f>AZ[[#This Row],[∆ AUM]]-AZ[[#This Row],[effetto mercato]]</f>
        <v>-103074.5905035024</v>
      </c>
    </row>
    <row r="1445" spans="1:7">
      <c r="A1445" s="4">
        <v>44106</v>
      </c>
      <c r="B1445">
        <v>-0.1139</v>
      </c>
      <c r="C1445" s="6">
        <f>AZ[[#This Row],[Variaz]]/100</f>
        <v>-1.139E-3</v>
      </c>
      <c r="D1445" s="10">
        <f>AUM[[#This Row],[ Etica Azionario ]]</f>
        <v>375198839.10999995</v>
      </c>
      <c r="E1445" s="10">
        <f>D1444*AZ[[#This Row],[Variazione percentuale]]</f>
        <v>-427920.93512491003</v>
      </c>
      <c r="F1445" s="11">
        <f>AZ[[#This Row],[AUM]]-D1444</f>
        <v>-499962.58000004292</v>
      </c>
      <c r="G1445" s="11">
        <f>AZ[[#This Row],[∆ AUM]]-AZ[[#This Row],[effetto mercato]]</f>
        <v>-72041.644875132886</v>
      </c>
    </row>
    <row r="1446" spans="1:7">
      <c r="A1446" s="4">
        <v>44109</v>
      </c>
      <c r="B1446">
        <v>1.1686000000000001</v>
      </c>
      <c r="C1446" s="6">
        <f>AZ[[#This Row],[Variaz]]/100</f>
        <v>1.1686E-2</v>
      </c>
      <c r="D1446" s="10">
        <f>AUM[[#This Row],[ Etica Azionario ]]</f>
        <v>380157419.69000006</v>
      </c>
      <c r="E1446" s="10">
        <f>D1445*AZ[[#This Row],[Variazione percentuale]]</f>
        <v>4384573.6338394592</v>
      </c>
      <c r="F1446" s="11">
        <f>AZ[[#This Row],[AUM]]-D1445</f>
        <v>4958580.5800001025</v>
      </c>
      <c r="G1446" s="11">
        <f>AZ[[#This Row],[∆ AUM]]-AZ[[#This Row],[effetto mercato]]</f>
        <v>574006.94616064336</v>
      </c>
    </row>
    <row r="1447" spans="1:7">
      <c r="A1447" s="4">
        <v>44110</v>
      </c>
      <c r="B1447">
        <v>-0.34749999999999998</v>
      </c>
      <c r="C1447" s="6">
        <f>AZ[[#This Row],[Variaz]]/100</f>
        <v>-3.4749999999999998E-3</v>
      </c>
      <c r="D1447" s="10">
        <f>AUM[[#This Row],[ Etica Azionario ]]</f>
        <v>379128321.44000006</v>
      </c>
      <c r="E1447" s="10">
        <f>D1446*AZ[[#This Row],[Variazione percentuale]]</f>
        <v>-1321047.0334227502</v>
      </c>
      <c r="F1447" s="11">
        <f>AZ[[#This Row],[AUM]]-D1446</f>
        <v>-1029098.25</v>
      </c>
      <c r="G1447" s="11">
        <f>AZ[[#This Row],[∆ AUM]]-AZ[[#This Row],[effetto mercato]]</f>
        <v>291948.78342275019</v>
      </c>
    </row>
    <row r="1448" spans="1:7">
      <c r="A1448" s="4">
        <v>44111</v>
      </c>
      <c r="B1448">
        <v>1.3005</v>
      </c>
      <c r="C1448" s="6">
        <f>AZ[[#This Row],[Variaz]]/100</f>
        <v>1.3004999999999999E-2</v>
      </c>
      <c r="D1448" s="10">
        <f>AUM[[#This Row],[ Etica Azionario ]]</f>
        <v>384377956.13000005</v>
      </c>
      <c r="E1448" s="10">
        <f>D1447*AZ[[#This Row],[Variazione percentuale]]</f>
        <v>4930563.8203272</v>
      </c>
      <c r="F1448" s="11">
        <f>AZ[[#This Row],[AUM]]-D1447</f>
        <v>5249634.6899999976</v>
      </c>
      <c r="G1448" s="11">
        <f>AZ[[#This Row],[∆ AUM]]-AZ[[#This Row],[effetto mercato]]</f>
        <v>319070.86967279762</v>
      </c>
    </row>
    <row r="1449" spans="1:7">
      <c r="A1449" s="4">
        <v>44112</v>
      </c>
      <c r="B1449">
        <v>0.72560000000000002</v>
      </c>
      <c r="C1449" s="6">
        <f>AZ[[#This Row],[Variaz]]/100</f>
        <v>7.2560000000000003E-3</v>
      </c>
      <c r="D1449" s="10">
        <f>AUM[[#This Row],[ Etica Azionario ]]</f>
        <v>386915620.70000005</v>
      </c>
      <c r="E1449" s="10">
        <f>D1448*AZ[[#This Row],[Variazione percentuale]]</f>
        <v>2789046.4496792806</v>
      </c>
      <c r="F1449" s="11">
        <f>AZ[[#This Row],[AUM]]-D1448</f>
        <v>2537664.5699999928</v>
      </c>
      <c r="G1449" s="11">
        <f>AZ[[#This Row],[∆ AUM]]-AZ[[#This Row],[effetto mercato]]</f>
        <v>-251381.87967928778</v>
      </c>
    </row>
    <row r="1450" spans="1:7">
      <c r="A1450" s="4">
        <v>44113</v>
      </c>
      <c r="B1450">
        <v>-2.7699999999999999E-2</v>
      </c>
      <c r="C1450" s="6">
        <f>AZ[[#This Row],[Variaz]]/100</f>
        <v>-2.7700000000000001E-4</v>
      </c>
      <c r="D1450" s="10">
        <f>AUM[[#This Row],[ Etica Azionario ]]</f>
        <v>386623196.51999998</v>
      </c>
      <c r="E1450" s="10">
        <f>D1449*AZ[[#This Row],[Variazione percentuale]]</f>
        <v>-107175.62693390001</v>
      </c>
      <c r="F1450" s="11">
        <f>AZ[[#This Row],[AUM]]-D1449</f>
        <v>-292424.18000006676</v>
      </c>
      <c r="G1450" s="11">
        <f>AZ[[#This Row],[∆ AUM]]-AZ[[#This Row],[effetto mercato]]</f>
        <v>-185248.55306616676</v>
      </c>
    </row>
    <row r="1451" spans="1:7">
      <c r="A1451" s="4">
        <v>44116</v>
      </c>
      <c r="B1451">
        <v>0.53580000000000005</v>
      </c>
      <c r="C1451" s="6">
        <f>AZ[[#This Row],[Variaz]]/100</f>
        <v>5.3580000000000008E-3</v>
      </c>
      <c r="D1451" s="10">
        <f>AUM[[#This Row],[ Etica Azionario ]]</f>
        <v>388544823.67000002</v>
      </c>
      <c r="E1451" s="10">
        <f>D1450*AZ[[#This Row],[Variazione percentuale]]</f>
        <v>2071527.0869541601</v>
      </c>
      <c r="F1451" s="11">
        <f>AZ[[#This Row],[AUM]]-D1450</f>
        <v>1921627.1500000358</v>
      </c>
      <c r="G1451" s="11">
        <f>AZ[[#This Row],[∆ AUM]]-AZ[[#This Row],[effetto mercato]]</f>
        <v>-149899.93695412437</v>
      </c>
    </row>
    <row r="1452" spans="1:7">
      <c r="A1452" s="4">
        <v>44117</v>
      </c>
      <c r="B1452">
        <v>0</v>
      </c>
      <c r="C1452" s="6">
        <f>AZ[[#This Row],[Variaz]]/100</f>
        <v>0</v>
      </c>
      <c r="D1452" s="10">
        <f>AUM[[#This Row],[ Etica Azionario ]]</f>
        <v>388053552.27999997</v>
      </c>
      <c r="E1452" s="10">
        <f>D1451*AZ[[#This Row],[Variazione percentuale]]</f>
        <v>0</v>
      </c>
      <c r="F1452" s="11">
        <f>AZ[[#This Row],[AUM]]-D1451</f>
        <v>-491271.3900000453</v>
      </c>
      <c r="G1452" s="11">
        <f>AZ[[#This Row],[∆ AUM]]-AZ[[#This Row],[effetto mercato]]</f>
        <v>-491271.3900000453</v>
      </c>
    </row>
    <row r="1453" spans="1:7">
      <c r="A1453" s="4">
        <v>44118</v>
      </c>
      <c r="B1453">
        <v>-0.2114</v>
      </c>
      <c r="C1453" s="6">
        <f>AZ[[#This Row],[Variaz]]/100</f>
        <v>-2.114E-3</v>
      </c>
      <c r="D1453" s="10">
        <f>AUM[[#This Row],[ Etica Azionario ]]</f>
        <v>388470023.25999999</v>
      </c>
      <c r="E1453" s="10">
        <f>D1452*AZ[[#This Row],[Variazione percentuale]]</f>
        <v>-820345.20951991994</v>
      </c>
      <c r="F1453" s="11">
        <f>AZ[[#This Row],[AUM]]-D1452</f>
        <v>416470.98000001907</v>
      </c>
      <c r="G1453" s="11">
        <f>AZ[[#This Row],[∆ AUM]]-AZ[[#This Row],[effetto mercato]]</f>
        <v>1236816.189519939</v>
      </c>
    </row>
    <row r="1454" spans="1:7">
      <c r="A1454" s="4">
        <v>44119</v>
      </c>
      <c r="B1454">
        <v>-0.2026</v>
      </c>
      <c r="C1454" s="6">
        <f>AZ[[#This Row],[Variaz]]/100</f>
        <v>-2.026E-3</v>
      </c>
      <c r="D1454" s="10">
        <f>AUM[[#This Row],[ Etica Azionario ]]</f>
        <v>387724943.84000003</v>
      </c>
      <c r="E1454" s="10">
        <f>D1453*AZ[[#This Row],[Variazione percentuale]]</f>
        <v>-787040.26712475996</v>
      </c>
      <c r="F1454" s="11">
        <f>AZ[[#This Row],[AUM]]-D1453</f>
        <v>-745079.41999995708</v>
      </c>
      <c r="G1454" s="11">
        <f>AZ[[#This Row],[∆ AUM]]-AZ[[#This Row],[effetto mercato]]</f>
        <v>41960.84712480288</v>
      </c>
    </row>
    <row r="1455" spans="1:7">
      <c r="A1455" s="4">
        <v>44120</v>
      </c>
      <c r="B1455">
        <v>0.24909999999999999</v>
      </c>
      <c r="C1455" s="6">
        <f>AZ[[#This Row],[Variaz]]/100</f>
        <v>2.4909999999999997E-3</v>
      </c>
      <c r="D1455" s="10">
        <f>AUM[[#This Row],[ Etica Azionario ]]</f>
        <v>388569151.37</v>
      </c>
      <c r="E1455" s="10">
        <f>D1454*AZ[[#This Row],[Variazione percentuale]]</f>
        <v>965822.83510544</v>
      </c>
      <c r="F1455" s="11">
        <f>AZ[[#This Row],[AUM]]-D1454</f>
        <v>844207.52999997139</v>
      </c>
      <c r="G1455" s="11">
        <f>AZ[[#This Row],[∆ AUM]]-AZ[[#This Row],[effetto mercato]]</f>
        <v>-121615.30510546861</v>
      </c>
    </row>
    <row r="1456" spans="1:7">
      <c r="A1456" s="4">
        <v>44123</v>
      </c>
      <c r="B1456">
        <v>-0.82840000000000003</v>
      </c>
      <c r="C1456" s="6">
        <f>AZ[[#This Row],[Variaz]]/100</f>
        <v>-8.2839999999999997E-3</v>
      </c>
      <c r="D1456" s="10">
        <f>AUM[[#This Row],[ Etica Azionario ]]</f>
        <v>384980053.49000001</v>
      </c>
      <c r="E1456" s="10">
        <f>D1455*AZ[[#This Row],[Variazione percentuale]]</f>
        <v>-3218906.84994908</v>
      </c>
      <c r="F1456" s="11">
        <f>AZ[[#This Row],[AUM]]-D1455</f>
        <v>-3589097.8799999952</v>
      </c>
      <c r="G1456" s="11">
        <f>AZ[[#This Row],[∆ AUM]]-AZ[[#This Row],[effetto mercato]]</f>
        <v>-370191.0300509152</v>
      </c>
    </row>
    <row r="1457" spans="1:7">
      <c r="A1457" s="4">
        <v>44124</v>
      </c>
      <c r="B1457">
        <v>-0.31559999999999999</v>
      </c>
      <c r="C1457" s="6">
        <f>AZ[[#This Row],[Variaz]]/100</f>
        <v>-3.156E-3</v>
      </c>
      <c r="D1457" s="10">
        <f>AUM[[#This Row],[ Etica Azionario ]]</f>
        <v>383210048.18999994</v>
      </c>
      <c r="E1457" s="10">
        <f>D1456*AZ[[#This Row],[Variazione percentuale]]</f>
        <v>-1214997.0488144399</v>
      </c>
      <c r="F1457" s="11">
        <f>AZ[[#This Row],[AUM]]-D1456</f>
        <v>-1770005.3000000715</v>
      </c>
      <c r="G1457" s="11">
        <f>AZ[[#This Row],[∆ AUM]]-AZ[[#This Row],[effetto mercato]]</f>
        <v>-555008.25118563161</v>
      </c>
    </row>
    <row r="1458" spans="1:7">
      <c r="A1458" s="4">
        <v>44125</v>
      </c>
      <c r="B1458">
        <v>-0.60519999999999996</v>
      </c>
      <c r="C1458" s="6">
        <f>AZ[[#This Row],[Variaz]]/100</f>
        <v>-6.0519999999999992E-3</v>
      </c>
      <c r="D1458" s="10">
        <f>AUM[[#This Row],[ Etica Azionario ]]</f>
        <v>380588156.13999999</v>
      </c>
      <c r="E1458" s="10">
        <f>D1457*AZ[[#This Row],[Variazione percentuale]]</f>
        <v>-2319187.2116458793</v>
      </c>
      <c r="F1458" s="11">
        <f>AZ[[#This Row],[AUM]]-D1457</f>
        <v>-2621892.0499999523</v>
      </c>
      <c r="G1458" s="11">
        <f>AZ[[#This Row],[∆ AUM]]-AZ[[#This Row],[effetto mercato]]</f>
        <v>-302704.838354073</v>
      </c>
    </row>
    <row r="1459" spans="1:7">
      <c r="A1459" s="4">
        <v>44126</v>
      </c>
      <c r="B1459">
        <v>0.28100000000000003</v>
      </c>
      <c r="C1459" s="6">
        <f>AZ[[#This Row],[Variaz]]/100</f>
        <v>2.8100000000000004E-3</v>
      </c>
      <c r="D1459" s="10">
        <f>AUM[[#This Row],[ Etica Azionario ]]</f>
        <v>381730131.81</v>
      </c>
      <c r="E1459" s="10">
        <f>D1458*AZ[[#This Row],[Variazione percentuale]]</f>
        <v>1069452.7187534</v>
      </c>
      <c r="F1459" s="11">
        <f>AZ[[#This Row],[AUM]]-D1458</f>
        <v>1141975.6700000167</v>
      </c>
      <c r="G1459" s="11">
        <f>AZ[[#This Row],[∆ AUM]]-AZ[[#This Row],[effetto mercato]]</f>
        <v>72522.951246616663</v>
      </c>
    </row>
    <row r="1460" spans="1:7">
      <c r="A1460" s="4">
        <v>44127</v>
      </c>
      <c r="B1460">
        <v>0.37369999999999998</v>
      </c>
      <c r="C1460" s="6">
        <f>AZ[[#This Row],[Variaz]]/100</f>
        <v>3.7369999999999999E-3</v>
      </c>
      <c r="D1460" s="10">
        <f>AUM[[#This Row],[ Etica Azionario ]]</f>
        <v>383039750.50999999</v>
      </c>
      <c r="E1460" s="10">
        <f>D1459*AZ[[#This Row],[Variazione percentuale]]</f>
        <v>1426525.50257397</v>
      </c>
      <c r="F1460" s="11">
        <f>AZ[[#This Row],[AUM]]-D1459</f>
        <v>1309618.6999999881</v>
      </c>
      <c r="G1460" s="11">
        <f>AZ[[#This Row],[∆ AUM]]-AZ[[#This Row],[effetto mercato]]</f>
        <v>-116906.80257398193</v>
      </c>
    </row>
    <row r="1461" spans="1:7">
      <c r="A1461" s="4">
        <v>44130</v>
      </c>
      <c r="B1461">
        <v>-1.4704999999999999</v>
      </c>
      <c r="C1461" s="6">
        <f>AZ[[#This Row],[Variaz]]/100</f>
        <v>-1.4704999999999999E-2</v>
      </c>
      <c r="D1461" s="10">
        <f>AUM[[#This Row],[ Etica Azionario ]]</f>
        <v>377294163.13</v>
      </c>
      <c r="E1461" s="10">
        <f>D1460*AZ[[#This Row],[Variazione percentuale]]</f>
        <v>-5632599.5312495492</v>
      </c>
      <c r="F1461" s="11">
        <f>AZ[[#This Row],[AUM]]-D1460</f>
        <v>-5745587.3799999952</v>
      </c>
      <c r="G1461" s="11">
        <f>AZ[[#This Row],[∆ AUM]]-AZ[[#This Row],[effetto mercato]]</f>
        <v>-112987.84875044599</v>
      </c>
    </row>
    <row r="1462" spans="1:7">
      <c r="A1462" s="4">
        <v>44131</v>
      </c>
      <c r="B1462">
        <v>-1.1617999999999999</v>
      </c>
      <c r="C1462" s="6">
        <f>AZ[[#This Row],[Variaz]]/100</f>
        <v>-1.1618E-2</v>
      </c>
      <c r="D1462" s="10">
        <f>AUM[[#This Row],[ Etica Azionario ]]</f>
        <v>371423986.35000002</v>
      </c>
      <c r="E1462" s="10">
        <f>D1461*AZ[[#This Row],[Variazione percentuale]]</f>
        <v>-4383403.5872443402</v>
      </c>
      <c r="F1462" s="11">
        <f>AZ[[#This Row],[AUM]]-D1461</f>
        <v>-5870176.7799999714</v>
      </c>
      <c r="G1462" s="11">
        <f>AZ[[#This Row],[∆ AUM]]-AZ[[#This Row],[effetto mercato]]</f>
        <v>-1486773.1927556312</v>
      </c>
    </row>
    <row r="1463" spans="1:7">
      <c r="A1463" s="4">
        <v>44132</v>
      </c>
      <c r="B1463">
        <v>-2.3605</v>
      </c>
      <c r="C1463" s="6">
        <f>AZ[[#This Row],[Variaz]]/100</f>
        <v>-2.3605000000000001E-2</v>
      </c>
      <c r="D1463" s="10">
        <f>AUM[[#This Row],[ Etica Azionario ]]</f>
        <v>362285807.59000003</v>
      </c>
      <c r="E1463" s="10">
        <f>D1462*AZ[[#This Row],[Variazione percentuale]]</f>
        <v>-8767463.1977917515</v>
      </c>
      <c r="F1463" s="11">
        <f>AZ[[#This Row],[AUM]]-D1462</f>
        <v>-9138178.7599999905</v>
      </c>
      <c r="G1463" s="11">
        <f>AZ[[#This Row],[∆ AUM]]-AZ[[#This Row],[effetto mercato]]</f>
        <v>-370715.56220823899</v>
      </c>
    </row>
    <row r="1464" spans="1:7">
      <c r="A1464" s="4">
        <v>44133</v>
      </c>
      <c r="B1464">
        <v>0.8417</v>
      </c>
      <c r="C1464" s="6">
        <f>AZ[[#This Row],[Variaz]]/100</f>
        <v>8.4170000000000009E-3</v>
      </c>
      <c r="D1464" s="10">
        <f>AUM[[#This Row],[ Etica Azionario ]]</f>
        <v>364896176.66999996</v>
      </c>
      <c r="E1464" s="10">
        <f>D1463*AZ[[#This Row],[Variazione percentuale]]</f>
        <v>3049359.6424850305</v>
      </c>
      <c r="F1464" s="11">
        <f>AZ[[#This Row],[AUM]]-D1463</f>
        <v>2610369.0799999237</v>
      </c>
      <c r="G1464" s="11">
        <f>AZ[[#This Row],[∆ AUM]]-AZ[[#This Row],[effetto mercato]]</f>
        <v>-438990.56248510676</v>
      </c>
    </row>
    <row r="1465" spans="1:7">
      <c r="A1465" s="4">
        <v>44134</v>
      </c>
      <c r="B1465">
        <v>-0.43680000000000002</v>
      </c>
      <c r="C1465" s="6">
        <f>AZ[[#This Row],[Variaz]]/100</f>
        <v>-4.3680000000000004E-3</v>
      </c>
      <c r="D1465" s="10">
        <f>AUM[[#This Row],[ Etica Azionario ]]</f>
        <v>362554922.59000003</v>
      </c>
      <c r="E1465" s="10">
        <f>D1464*AZ[[#This Row],[Variazione percentuale]]</f>
        <v>-1593866.49969456</v>
      </c>
      <c r="F1465" s="11">
        <f>AZ[[#This Row],[AUM]]-D1464</f>
        <v>-2341254.0799999237</v>
      </c>
      <c r="G1465" s="11">
        <f>AZ[[#This Row],[∆ AUM]]-AZ[[#This Row],[effetto mercato]]</f>
        <v>-747387.58030536375</v>
      </c>
    </row>
    <row r="1466" spans="1:7">
      <c r="A1466" s="4">
        <v>44137</v>
      </c>
      <c r="B1466">
        <v>1.5305</v>
      </c>
      <c r="C1466" s="6">
        <f>AZ[[#This Row],[Variaz]]/100</f>
        <v>1.5304999999999999E-2</v>
      </c>
      <c r="D1466" s="10">
        <f>AUM[[#This Row],[ Etica Azionario ]]</f>
        <v>367390463.88</v>
      </c>
      <c r="E1466" s="10">
        <f>D1465*AZ[[#This Row],[Variazione percentuale]]</f>
        <v>5548903.0902399505</v>
      </c>
      <c r="F1466" s="11">
        <f>AZ[[#This Row],[AUM]]-D1465</f>
        <v>4835541.2899999619</v>
      </c>
      <c r="G1466" s="11">
        <f>AZ[[#This Row],[∆ AUM]]-AZ[[#This Row],[effetto mercato]]</f>
        <v>-713361.8002399886</v>
      </c>
    </row>
    <row r="1467" spans="1:7">
      <c r="A1467" s="4">
        <v>44138</v>
      </c>
      <c r="B1467">
        <v>1.0753999999999999</v>
      </c>
      <c r="C1467" s="6">
        <f>AZ[[#This Row],[Variaz]]/100</f>
        <v>1.0754E-2</v>
      </c>
      <c r="D1467" s="10">
        <f>AUM[[#This Row],[ Etica Azionario ]]</f>
        <v>370897020.44</v>
      </c>
      <c r="E1467" s="10">
        <f>D1466*AZ[[#This Row],[Variazione percentuale]]</f>
        <v>3950917.04856552</v>
      </c>
      <c r="F1467" s="11">
        <f>AZ[[#This Row],[AUM]]-D1466</f>
        <v>3506556.5600000024</v>
      </c>
      <c r="G1467" s="11">
        <f>AZ[[#This Row],[∆ AUM]]-AZ[[#This Row],[effetto mercato]]</f>
        <v>-444360.48856551759</v>
      </c>
    </row>
    <row r="1468" spans="1:7">
      <c r="A1468" s="4">
        <v>44139</v>
      </c>
      <c r="B1468">
        <v>1.4819</v>
      </c>
      <c r="C1468" s="6">
        <f>AZ[[#This Row],[Variaz]]/100</f>
        <v>1.4819000000000001E-2</v>
      </c>
      <c r="D1468" s="10">
        <f>AUM[[#This Row],[ Etica Azionario ]]</f>
        <v>376718365.90999997</v>
      </c>
      <c r="E1468" s="10">
        <f>D1467*AZ[[#This Row],[Variazione percentuale]]</f>
        <v>5496322.9459003601</v>
      </c>
      <c r="F1468" s="11">
        <f>AZ[[#This Row],[AUM]]-D1467</f>
        <v>5821345.469999969</v>
      </c>
      <c r="G1468" s="11">
        <f>AZ[[#This Row],[∆ AUM]]-AZ[[#This Row],[effetto mercato]]</f>
        <v>325022.52409960888</v>
      </c>
    </row>
    <row r="1469" spans="1:7">
      <c r="A1469" s="4">
        <v>44140</v>
      </c>
      <c r="B1469">
        <v>1.0016</v>
      </c>
      <c r="C1469" s="6">
        <f>AZ[[#This Row],[Variaz]]/100</f>
        <v>1.0016000000000001E-2</v>
      </c>
      <c r="D1469" s="10">
        <f>AUM[[#This Row],[ Etica Azionario ]]</f>
        <v>380959902.97999996</v>
      </c>
      <c r="E1469" s="10">
        <f>D1468*AZ[[#This Row],[Variazione percentuale]]</f>
        <v>3773211.1529545598</v>
      </c>
      <c r="F1469" s="11">
        <f>AZ[[#This Row],[AUM]]-D1468</f>
        <v>4241537.0699999928</v>
      </c>
      <c r="G1469" s="11">
        <f>AZ[[#This Row],[∆ AUM]]-AZ[[#This Row],[effetto mercato]]</f>
        <v>468325.91704543307</v>
      </c>
    </row>
    <row r="1470" spans="1:7">
      <c r="A1470" s="4">
        <v>44141</v>
      </c>
      <c r="B1470">
        <v>4.6300000000000001E-2</v>
      </c>
      <c r="C1470" s="6">
        <f>AZ[[#This Row],[Variaz]]/100</f>
        <v>4.6300000000000003E-4</v>
      </c>
      <c r="D1470" s="10">
        <f>AUM[[#This Row],[ Etica Azionario ]]</f>
        <v>381915074.38999999</v>
      </c>
      <c r="E1470" s="10">
        <f>D1469*AZ[[#This Row],[Variazione percentuale]]</f>
        <v>176384.43507973998</v>
      </c>
      <c r="F1470" s="11">
        <f>AZ[[#This Row],[AUM]]-D1469</f>
        <v>955171.41000002623</v>
      </c>
      <c r="G1470" s="11">
        <f>AZ[[#This Row],[∆ AUM]]-AZ[[#This Row],[effetto mercato]]</f>
        <v>778786.97492028621</v>
      </c>
    </row>
    <row r="1471" spans="1:7">
      <c r="A1471" s="4">
        <v>44144</v>
      </c>
      <c r="B1471">
        <v>1.6859999999999999</v>
      </c>
      <c r="C1471" s="6">
        <f>AZ[[#This Row],[Variaz]]/100</f>
        <v>1.686E-2</v>
      </c>
      <c r="D1471" s="10">
        <f>AUM[[#This Row],[ Etica Azionario ]]</f>
        <v>388338891.19000006</v>
      </c>
      <c r="E1471" s="10">
        <f>D1470*AZ[[#This Row],[Variazione percentuale]]</f>
        <v>6439088.1542154001</v>
      </c>
      <c r="F1471" s="11">
        <f>AZ[[#This Row],[AUM]]-D1470</f>
        <v>6423816.8000000715</v>
      </c>
      <c r="G1471" s="11">
        <f>AZ[[#This Row],[∆ AUM]]-AZ[[#This Row],[effetto mercato]]</f>
        <v>-15271.354215328582</v>
      </c>
    </row>
    <row r="1472" spans="1:7">
      <c r="A1472" s="4">
        <v>44145</v>
      </c>
      <c r="B1472">
        <v>1.0841000000000001</v>
      </c>
      <c r="C1472" s="6">
        <f>AZ[[#This Row],[Variaz]]/100</f>
        <v>1.0841E-2</v>
      </c>
      <c r="D1472" s="10">
        <f>AUM[[#This Row],[ Etica Azionario ]]</f>
        <v>392926718.73000002</v>
      </c>
      <c r="E1472" s="10">
        <f>D1471*AZ[[#This Row],[Variazione percentuale]]</f>
        <v>4209981.9193907902</v>
      </c>
      <c r="F1472" s="11">
        <f>AZ[[#This Row],[AUM]]-D1471</f>
        <v>4587827.5399999619</v>
      </c>
      <c r="G1472" s="11">
        <f>AZ[[#This Row],[∆ AUM]]-AZ[[#This Row],[effetto mercato]]</f>
        <v>377845.62060917169</v>
      </c>
    </row>
    <row r="1473" spans="1:7">
      <c r="A1473" s="4">
        <v>44146</v>
      </c>
      <c r="B1473">
        <v>1.2526999999999999</v>
      </c>
      <c r="C1473" s="6">
        <f>AZ[[#This Row],[Variaz]]/100</f>
        <v>1.2527E-2</v>
      </c>
      <c r="D1473" s="10">
        <f>AUM[[#This Row],[ Etica Azionario ]]</f>
        <v>398034912.33000004</v>
      </c>
      <c r="E1473" s="10">
        <f>D1472*AZ[[#This Row],[Variazione percentuale]]</f>
        <v>4922193.0055307103</v>
      </c>
      <c r="F1473" s="11">
        <f>AZ[[#This Row],[AUM]]-D1472</f>
        <v>5108193.6000000238</v>
      </c>
      <c r="G1473" s="11">
        <f>AZ[[#This Row],[∆ AUM]]-AZ[[#This Row],[effetto mercato]]</f>
        <v>186000.59446931351</v>
      </c>
    </row>
    <row r="1474" spans="1:7">
      <c r="A1474" s="4">
        <v>44147</v>
      </c>
      <c r="B1474">
        <v>-0.96130000000000004</v>
      </c>
      <c r="C1474" s="6">
        <f>AZ[[#This Row],[Variaz]]/100</f>
        <v>-9.613E-3</v>
      </c>
      <c r="D1474" s="10">
        <f>AUM[[#This Row],[ Etica Azionario ]]</f>
        <v>394483624.88999999</v>
      </c>
      <c r="E1474" s="10">
        <f>D1473*AZ[[#This Row],[Variazione percentuale]]</f>
        <v>-3826309.6122282906</v>
      </c>
      <c r="F1474" s="11">
        <f>AZ[[#This Row],[AUM]]-D1473</f>
        <v>-3551287.4400000572</v>
      </c>
      <c r="G1474" s="11">
        <f>AZ[[#This Row],[∆ AUM]]-AZ[[#This Row],[effetto mercato]]</f>
        <v>275022.17222823342</v>
      </c>
    </row>
    <row r="1475" spans="1:7">
      <c r="A1475" s="4">
        <v>44148</v>
      </c>
      <c r="B1475">
        <v>0.74590000000000001</v>
      </c>
      <c r="C1475" s="6">
        <f>AZ[[#This Row],[Variaz]]/100</f>
        <v>7.4590000000000004E-3</v>
      </c>
      <c r="D1475" s="10">
        <f>AUM[[#This Row],[ Etica Azionario ]]</f>
        <v>395667561.54999995</v>
      </c>
      <c r="E1475" s="10">
        <f>D1474*AZ[[#This Row],[Variazione percentuale]]</f>
        <v>2942453.3580545099</v>
      </c>
      <c r="F1475" s="11">
        <f>AZ[[#This Row],[AUM]]-D1474</f>
        <v>1183936.6599999666</v>
      </c>
      <c r="G1475" s="11">
        <f>AZ[[#This Row],[∆ AUM]]-AZ[[#This Row],[effetto mercato]]</f>
        <v>-1758516.6980545432</v>
      </c>
    </row>
    <row r="1476" spans="1:7">
      <c r="A1476" s="4">
        <v>44151</v>
      </c>
      <c r="B1476">
        <v>1.6771</v>
      </c>
      <c r="C1476" s="6">
        <f>AZ[[#This Row],[Variaz]]/100</f>
        <v>1.6771000000000001E-2</v>
      </c>
      <c r="D1476" s="10">
        <f>AUM[[#This Row],[ Etica Azionario ]]</f>
        <v>401786341.31999999</v>
      </c>
      <c r="E1476" s="10">
        <f>D1475*AZ[[#This Row],[Variazione percentuale]]</f>
        <v>6635740.6747550499</v>
      </c>
      <c r="F1476" s="11">
        <f>AZ[[#This Row],[AUM]]-D1475</f>
        <v>6118779.7700000405</v>
      </c>
      <c r="G1476" s="11">
        <f>AZ[[#This Row],[∆ AUM]]-AZ[[#This Row],[effetto mercato]]</f>
        <v>-516960.90475500934</v>
      </c>
    </row>
    <row r="1477" spans="1:7">
      <c r="A1477" s="4">
        <v>44152</v>
      </c>
      <c r="B1477">
        <v>-0.4738</v>
      </c>
      <c r="C1477" s="6">
        <f>AZ[[#This Row],[Variaz]]/100</f>
        <v>-4.738E-3</v>
      </c>
      <c r="D1477" s="10">
        <f>AUM[[#This Row],[ Etica Azionario ]]</f>
        <v>399536805.04000008</v>
      </c>
      <c r="E1477" s="10">
        <f>D1476*AZ[[#This Row],[Variazione percentuale]]</f>
        <v>-1903663.6851741599</v>
      </c>
      <c r="F1477" s="11">
        <f>AZ[[#This Row],[AUM]]-D1476</f>
        <v>-2249536.2799999118</v>
      </c>
      <c r="G1477" s="11">
        <f>AZ[[#This Row],[∆ AUM]]-AZ[[#This Row],[effetto mercato]]</f>
        <v>-345872.59482575185</v>
      </c>
    </row>
    <row r="1478" spans="1:7">
      <c r="A1478" s="4">
        <v>44153</v>
      </c>
      <c r="B1478">
        <v>-0.54649999999999999</v>
      </c>
      <c r="C1478" s="6">
        <f>AZ[[#This Row],[Variaz]]/100</f>
        <v>-5.4650000000000002E-3</v>
      </c>
      <c r="D1478" s="10">
        <f>AUM[[#This Row],[ Etica Azionario ]]</f>
        <v>397962525.10000002</v>
      </c>
      <c r="E1478" s="10">
        <f>D1477*AZ[[#This Row],[Variazione percentuale]]</f>
        <v>-2183468.6395436004</v>
      </c>
      <c r="F1478" s="11">
        <f>AZ[[#This Row],[AUM]]-D1477</f>
        <v>-1574279.9400000572</v>
      </c>
      <c r="G1478" s="11">
        <f>AZ[[#This Row],[∆ AUM]]-AZ[[#This Row],[effetto mercato]]</f>
        <v>609188.69954354316</v>
      </c>
    </row>
    <row r="1479" spans="1:7">
      <c r="A1479" s="4">
        <v>44154</v>
      </c>
      <c r="B1479">
        <v>0.1241</v>
      </c>
      <c r="C1479" s="6">
        <f>AZ[[#This Row],[Variaz]]/100</f>
        <v>1.2409999999999999E-3</v>
      </c>
      <c r="D1479" s="10">
        <f>AUM[[#This Row],[ Etica Azionario ]]</f>
        <v>398694826.29000002</v>
      </c>
      <c r="E1479" s="10">
        <f>D1478*AZ[[#This Row],[Variazione percentuale]]</f>
        <v>493871.49364910001</v>
      </c>
      <c r="F1479" s="11">
        <f>AZ[[#This Row],[AUM]]-D1478</f>
        <v>732301.18999999762</v>
      </c>
      <c r="G1479" s="11">
        <f>AZ[[#This Row],[∆ AUM]]-AZ[[#This Row],[effetto mercato]]</f>
        <v>238429.6963508976</v>
      </c>
    </row>
    <row r="1480" spans="1:7">
      <c r="A1480" s="4">
        <v>44155</v>
      </c>
      <c r="B1480">
        <v>-0.30980000000000002</v>
      </c>
      <c r="C1480" s="6">
        <f>AZ[[#This Row],[Variaz]]/100</f>
        <v>-3.0980000000000001E-3</v>
      </c>
      <c r="D1480" s="10">
        <f>AUM[[#This Row],[ Etica Azionario ]]</f>
        <v>397445411.77000004</v>
      </c>
      <c r="E1480" s="10">
        <f>D1479*AZ[[#This Row],[Variazione percentuale]]</f>
        <v>-1235156.5718464202</v>
      </c>
      <c r="F1480" s="11">
        <f>AZ[[#This Row],[AUM]]-D1479</f>
        <v>-1249414.5199999809</v>
      </c>
      <c r="G1480" s="11">
        <f>AZ[[#This Row],[∆ AUM]]-AZ[[#This Row],[effetto mercato]]</f>
        <v>-14257.948153560748</v>
      </c>
    </row>
    <row r="1481" spans="1:7">
      <c r="A1481" s="4">
        <v>44158</v>
      </c>
      <c r="B1481">
        <v>0.50619999999999998</v>
      </c>
      <c r="C1481" s="6">
        <f>AZ[[#This Row],[Variaz]]/100</f>
        <v>5.0619999999999997E-3</v>
      </c>
      <c r="D1481" s="10">
        <f>AUM[[#This Row],[ Etica Azionario ]]</f>
        <v>399421344.36999995</v>
      </c>
      <c r="E1481" s="10">
        <f>D1480*AZ[[#This Row],[Variazione percentuale]]</f>
        <v>2011868.6743797401</v>
      </c>
      <c r="F1481" s="11">
        <f>AZ[[#This Row],[AUM]]-D1480</f>
        <v>1975932.5999999046</v>
      </c>
      <c r="G1481" s="11">
        <f>AZ[[#This Row],[∆ AUM]]-AZ[[#This Row],[effetto mercato]]</f>
        <v>-35936.074379835511</v>
      </c>
    </row>
    <row r="1482" spans="1:7">
      <c r="A1482" s="4">
        <v>44159</v>
      </c>
      <c r="B1482">
        <v>0.95420000000000005</v>
      </c>
      <c r="C1482" s="6">
        <f>AZ[[#This Row],[Variaz]]/100</f>
        <v>9.5420000000000001E-3</v>
      </c>
      <c r="D1482" s="10">
        <f>AUM[[#This Row],[ Etica Azionario ]]</f>
        <v>403374633.61000001</v>
      </c>
      <c r="E1482" s="10">
        <f>D1481*AZ[[#This Row],[Variazione percentuale]]</f>
        <v>3811278.4679785394</v>
      </c>
      <c r="F1482" s="11">
        <f>AZ[[#This Row],[AUM]]-D1481</f>
        <v>3953289.2400000691</v>
      </c>
      <c r="G1482" s="11">
        <f>AZ[[#This Row],[∆ AUM]]-AZ[[#This Row],[effetto mercato]]</f>
        <v>142010.77202152973</v>
      </c>
    </row>
    <row r="1483" spans="1:7">
      <c r="A1483" s="4">
        <v>44160</v>
      </c>
      <c r="B1483">
        <v>-0.27129999999999999</v>
      </c>
      <c r="C1483" s="6">
        <f>AZ[[#This Row],[Variaz]]/100</f>
        <v>-2.7129999999999997E-3</v>
      </c>
      <c r="D1483" s="10">
        <f>AUM[[#This Row],[ Etica Azionario ]]</f>
        <v>402469908.28000003</v>
      </c>
      <c r="E1483" s="10">
        <f>D1482*AZ[[#This Row],[Variazione percentuale]]</f>
        <v>-1094355.3809839298</v>
      </c>
      <c r="F1483" s="11">
        <f>AZ[[#This Row],[AUM]]-D1482</f>
        <v>-904725.32999998331</v>
      </c>
      <c r="G1483" s="11">
        <f>AZ[[#This Row],[∆ AUM]]-AZ[[#This Row],[effetto mercato]]</f>
        <v>189630.05098394654</v>
      </c>
    </row>
    <row r="1484" spans="1:7">
      <c r="A1484" s="4">
        <v>44161</v>
      </c>
      <c r="B1484">
        <v>-6.1400000000000003E-2</v>
      </c>
      <c r="C1484" s="6">
        <f>AZ[[#This Row],[Variaz]]/100</f>
        <v>-6.1400000000000007E-4</v>
      </c>
      <c r="D1484" s="10">
        <f>AUM[[#This Row],[ Etica Azionario ]]</f>
        <v>402504971.31</v>
      </c>
      <c r="E1484" s="10">
        <f>D1483*AZ[[#This Row],[Variazione percentuale]]</f>
        <v>-247116.52368392004</v>
      </c>
      <c r="F1484" s="11">
        <f>AZ[[#This Row],[AUM]]-D1483</f>
        <v>35063.02999997139</v>
      </c>
      <c r="G1484" s="11">
        <f>AZ[[#This Row],[∆ AUM]]-AZ[[#This Row],[effetto mercato]]</f>
        <v>282179.55368389143</v>
      </c>
    </row>
    <row r="1485" spans="1:7">
      <c r="A1485" s="4">
        <v>44162</v>
      </c>
      <c r="B1485">
        <v>0.1668</v>
      </c>
      <c r="C1485" s="6">
        <f>AZ[[#This Row],[Variaz]]/100</f>
        <v>1.668E-3</v>
      </c>
      <c r="D1485" s="10">
        <f>AUM[[#This Row],[ Etica Azionario ]]</f>
        <v>403066245.11000001</v>
      </c>
      <c r="E1485" s="10">
        <f>D1484*AZ[[#This Row],[Variazione percentuale]]</f>
        <v>671378.29214508005</v>
      </c>
      <c r="F1485" s="11">
        <f>AZ[[#This Row],[AUM]]-D1484</f>
        <v>561273.80000001192</v>
      </c>
      <c r="G1485" s="11">
        <f>AZ[[#This Row],[∆ AUM]]-AZ[[#This Row],[effetto mercato]]</f>
        <v>-110104.49214506813</v>
      </c>
    </row>
    <row r="1486" spans="1:7">
      <c r="A1486" s="4">
        <v>44165</v>
      </c>
      <c r="B1486">
        <v>-0.82410000000000005</v>
      </c>
      <c r="C1486" s="6">
        <f>AZ[[#This Row],[Variaz]]/100</f>
        <v>-8.2410000000000001E-3</v>
      </c>
      <c r="D1486" s="10">
        <f>AUM[[#This Row],[ Etica Azionario ]]</f>
        <v>399623484.44</v>
      </c>
      <c r="E1486" s="10">
        <f>D1485*AZ[[#This Row],[Variazione percentuale]]</f>
        <v>-3321668.9259515102</v>
      </c>
      <c r="F1486" s="11">
        <f>AZ[[#This Row],[AUM]]-D1485</f>
        <v>-3442760.6700000167</v>
      </c>
      <c r="G1486" s="11">
        <f>AZ[[#This Row],[∆ AUM]]-AZ[[#This Row],[effetto mercato]]</f>
        <v>-121091.74404850649</v>
      </c>
    </row>
    <row r="1487" spans="1:7">
      <c r="A1487" s="4">
        <v>44166</v>
      </c>
      <c r="B1487">
        <v>0.1414</v>
      </c>
      <c r="C1487" s="6">
        <f>AZ[[#This Row],[Variaz]]/100</f>
        <v>1.4139999999999999E-3</v>
      </c>
      <c r="D1487" s="10">
        <f>AUM[[#This Row],[ Etica Azionario ]]</f>
        <v>400310745.73000002</v>
      </c>
      <c r="E1487" s="10">
        <f>D1486*AZ[[#This Row],[Variazione percentuale]]</f>
        <v>565067.6069981599</v>
      </c>
      <c r="F1487" s="11">
        <f>AZ[[#This Row],[AUM]]-D1486</f>
        <v>687261.29000002146</v>
      </c>
      <c r="G1487" s="11">
        <f>AZ[[#This Row],[∆ AUM]]-AZ[[#This Row],[effetto mercato]]</f>
        <v>122193.68300186156</v>
      </c>
    </row>
    <row r="1488" spans="1:7">
      <c r="A1488" s="4">
        <v>44167</v>
      </c>
      <c r="B1488">
        <v>-0.3619</v>
      </c>
      <c r="C1488" s="6">
        <f>AZ[[#This Row],[Variaz]]/100</f>
        <v>-3.6189999999999998E-3</v>
      </c>
      <c r="D1488" s="10">
        <f>AUM[[#This Row],[ Etica Azionario ]]</f>
        <v>398497271.85000002</v>
      </c>
      <c r="E1488" s="10">
        <f>D1487*AZ[[#This Row],[Variazione percentuale]]</f>
        <v>-1448724.5887968701</v>
      </c>
      <c r="F1488" s="11">
        <f>AZ[[#This Row],[AUM]]-D1487</f>
        <v>-1813473.8799999952</v>
      </c>
      <c r="G1488" s="11">
        <f>AZ[[#This Row],[∆ AUM]]-AZ[[#This Row],[effetto mercato]]</f>
        <v>-364749.29120312515</v>
      </c>
    </row>
    <row r="1489" spans="1:7">
      <c r="A1489" s="4">
        <v>44168</v>
      </c>
      <c r="B1489">
        <v>-0.16830000000000001</v>
      </c>
      <c r="C1489" s="6">
        <f>AZ[[#This Row],[Variaz]]/100</f>
        <v>-1.683E-3</v>
      </c>
      <c r="D1489" s="10">
        <f>AUM[[#This Row],[ Etica Azionario ]]</f>
        <v>398447355.34000003</v>
      </c>
      <c r="E1489" s="10">
        <f>D1488*AZ[[#This Row],[Variazione percentuale]]</f>
        <v>-670670.90852355002</v>
      </c>
      <c r="F1489" s="11">
        <f>AZ[[#This Row],[AUM]]-D1488</f>
        <v>-49916.509999990463</v>
      </c>
      <c r="G1489" s="11">
        <f>AZ[[#This Row],[∆ AUM]]-AZ[[#This Row],[effetto mercato]]</f>
        <v>620754.39852355956</v>
      </c>
    </row>
    <row r="1490" spans="1:7">
      <c r="A1490" s="4">
        <v>44169</v>
      </c>
      <c r="B1490">
        <v>1.2956000000000001</v>
      </c>
      <c r="C1490" s="6">
        <f>AZ[[#This Row],[Variaz]]/100</f>
        <v>1.2956000000000001E-2</v>
      </c>
      <c r="D1490" s="10">
        <f>AUM[[#This Row],[ Etica Azionario ]]</f>
        <v>404073852.16000003</v>
      </c>
      <c r="E1490" s="10">
        <f>D1489*AZ[[#This Row],[Variazione percentuale]]</f>
        <v>5162283.9357850403</v>
      </c>
      <c r="F1490" s="11">
        <f>AZ[[#This Row],[AUM]]-D1489</f>
        <v>5626496.8199999928</v>
      </c>
      <c r="G1490" s="11">
        <f>AZ[[#This Row],[∆ AUM]]-AZ[[#This Row],[effetto mercato]]</f>
        <v>464212.88421495259</v>
      </c>
    </row>
    <row r="1491" spans="1:7">
      <c r="A1491" s="4">
        <v>44172</v>
      </c>
      <c r="B1491">
        <v>-0.35039999999999999</v>
      </c>
      <c r="C1491" s="6">
        <f>AZ[[#This Row],[Variaz]]/100</f>
        <v>-3.5039999999999997E-3</v>
      </c>
      <c r="D1491" s="10">
        <f>AUM[[#This Row],[ Etica Azionario ]]</f>
        <v>403293654.22999996</v>
      </c>
      <c r="E1491" s="10">
        <f>D1490*AZ[[#This Row],[Variazione percentuale]]</f>
        <v>-1415874.77796864</v>
      </c>
      <c r="F1491" s="11">
        <f>AZ[[#This Row],[AUM]]-D1490</f>
        <v>-780197.93000006676</v>
      </c>
      <c r="G1491" s="11">
        <f>AZ[[#This Row],[∆ AUM]]-AZ[[#This Row],[effetto mercato]]</f>
        <v>635676.84796857322</v>
      </c>
    </row>
    <row r="1492" spans="1:7">
      <c r="A1492" s="4">
        <v>44174</v>
      </c>
      <c r="B1492">
        <v>0.73850000000000005</v>
      </c>
      <c r="C1492" s="6">
        <f>AZ[[#This Row],[Variaz]]/100</f>
        <v>7.3850000000000001E-3</v>
      </c>
      <c r="D1492" s="10">
        <f>AUM[[#This Row],[ Etica Azionario ]]</f>
        <v>406643208.87</v>
      </c>
      <c r="E1492" s="10">
        <f>D1491*AZ[[#This Row],[Variazione percentuale]]</f>
        <v>2978323.6364885499</v>
      </c>
      <c r="F1492" s="11">
        <f>AZ[[#This Row],[AUM]]-D1491</f>
        <v>3349554.6400000453</v>
      </c>
      <c r="G1492" s="11">
        <f>AZ[[#This Row],[∆ AUM]]-AZ[[#This Row],[effetto mercato]]</f>
        <v>371231.00351149542</v>
      </c>
    </row>
    <row r="1493" spans="1:7">
      <c r="A1493" s="4">
        <v>44175</v>
      </c>
      <c r="B1493">
        <v>-0.69810000000000005</v>
      </c>
      <c r="C1493" s="6">
        <f>AZ[[#This Row],[Variaz]]/100</f>
        <v>-6.9810000000000002E-3</v>
      </c>
      <c r="D1493" s="10">
        <f>AUM[[#This Row],[ Etica Azionario ]]</f>
        <v>404576510.25999999</v>
      </c>
      <c r="E1493" s="10">
        <f>D1492*AZ[[#This Row],[Variazione percentuale]]</f>
        <v>-2838776.24112147</v>
      </c>
      <c r="F1493" s="11">
        <f>AZ[[#This Row],[AUM]]-D1492</f>
        <v>-2066698.6100000143</v>
      </c>
      <c r="G1493" s="11">
        <f>AZ[[#This Row],[∆ AUM]]-AZ[[#This Row],[effetto mercato]]</f>
        <v>772077.63112145569</v>
      </c>
    </row>
    <row r="1494" spans="1:7">
      <c r="A1494" s="4">
        <v>44176</v>
      </c>
      <c r="B1494">
        <v>-0.624</v>
      </c>
      <c r="C1494" s="6">
        <f>AZ[[#This Row],[Variaz]]/100</f>
        <v>-6.2399999999999999E-3</v>
      </c>
      <c r="D1494" s="10">
        <f>AUM[[#This Row],[ Etica Azionario ]]</f>
        <v>402653589.84000003</v>
      </c>
      <c r="E1494" s="10">
        <f>D1493*AZ[[#This Row],[Variazione percentuale]]</f>
        <v>-2524557.4240223998</v>
      </c>
      <c r="F1494" s="11">
        <f>AZ[[#This Row],[AUM]]-D1493</f>
        <v>-1922920.4199999571</v>
      </c>
      <c r="G1494" s="11">
        <f>AZ[[#This Row],[∆ AUM]]-AZ[[#This Row],[effetto mercato]]</f>
        <v>601637.00402244274</v>
      </c>
    </row>
    <row r="1495" spans="1:7">
      <c r="A1495" s="4">
        <v>44179</v>
      </c>
      <c r="B1495">
        <v>0.49519999999999997</v>
      </c>
      <c r="C1495" s="6">
        <f>AZ[[#This Row],[Variaz]]/100</f>
        <v>4.9519999999999998E-3</v>
      </c>
      <c r="D1495" s="10">
        <f>AUM[[#This Row],[ Etica Azionario ]]</f>
        <v>405106909.54000002</v>
      </c>
      <c r="E1495" s="10">
        <f>D1494*AZ[[#This Row],[Variazione percentuale]]</f>
        <v>1993940.57688768</v>
      </c>
      <c r="F1495" s="11">
        <f>AZ[[#This Row],[AUM]]-D1494</f>
        <v>2453319.6999999881</v>
      </c>
      <c r="G1495" s="11">
        <f>AZ[[#This Row],[∆ AUM]]-AZ[[#This Row],[effetto mercato]]</f>
        <v>459379.12311230809</v>
      </c>
    </row>
    <row r="1496" spans="1:7">
      <c r="A1496" s="4">
        <v>44180</v>
      </c>
      <c r="B1496">
        <v>0.68640000000000001</v>
      </c>
      <c r="C1496" s="6">
        <f>AZ[[#This Row],[Variaz]]/100</f>
        <v>6.8640000000000003E-3</v>
      </c>
      <c r="D1496" s="10">
        <f>AUM[[#This Row],[ Etica Azionario ]]</f>
        <v>408073318.14000005</v>
      </c>
      <c r="E1496" s="10">
        <f>D1495*AZ[[#This Row],[Variazione percentuale]]</f>
        <v>2780653.8270825604</v>
      </c>
      <c r="F1496" s="11">
        <f>AZ[[#This Row],[AUM]]-D1495</f>
        <v>2966408.6000000238</v>
      </c>
      <c r="G1496" s="11">
        <f>AZ[[#This Row],[∆ AUM]]-AZ[[#This Row],[effetto mercato]]</f>
        <v>185754.77291746344</v>
      </c>
    </row>
    <row r="1497" spans="1:7">
      <c r="A1497" s="4">
        <v>44181</v>
      </c>
      <c r="B1497">
        <v>0.14860000000000001</v>
      </c>
      <c r="C1497" s="6">
        <f>AZ[[#This Row],[Variaz]]/100</f>
        <v>1.4860000000000001E-3</v>
      </c>
      <c r="D1497" s="10">
        <f>AUM[[#This Row],[ Etica Azionario ]]</f>
        <v>408706152.66000003</v>
      </c>
      <c r="E1497" s="10">
        <f>D1496*AZ[[#This Row],[Variazione percentuale]]</f>
        <v>606396.95075604017</v>
      </c>
      <c r="F1497" s="11">
        <f>AZ[[#This Row],[AUM]]-D1496</f>
        <v>632834.51999998093</v>
      </c>
      <c r="G1497" s="11">
        <f>AZ[[#This Row],[∆ AUM]]-AZ[[#This Row],[effetto mercato]]</f>
        <v>26437.569243940758</v>
      </c>
    </row>
    <row r="1498" spans="1:7">
      <c r="A1498" s="4">
        <v>44182</v>
      </c>
      <c r="B1498">
        <v>0.32290000000000002</v>
      </c>
      <c r="C1498" s="6">
        <f>AZ[[#This Row],[Variaz]]/100</f>
        <v>3.2290000000000001E-3</v>
      </c>
      <c r="D1498" s="10">
        <f>AUM[[#This Row],[ Etica Azionario ]]</f>
        <v>410346932.40999997</v>
      </c>
      <c r="E1498" s="10">
        <f>D1497*AZ[[#This Row],[Variazione percentuale]]</f>
        <v>1319712.1669391401</v>
      </c>
      <c r="F1498" s="11">
        <f>AZ[[#This Row],[AUM]]-D1497</f>
        <v>1640779.7499999404</v>
      </c>
      <c r="G1498" s="11">
        <f>AZ[[#This Row],[∆ AUM]]-AZ[[#This Row],[effetto mercato]]</f>
        <v>321067.58306080033</v>
      </c>
    </row>
    <row r="1499" spans="1:7">
      <c r="A1499" s="4">
        <v>44183</v>
      </c>
      <c r="B1499">
        <v>-0.20880000000000001</v>
      </c>
      <c r="C1499" s="6">
        <f>AZ[[#This Row],[Variaz]]/100</f>
        <v>-2.088E-3</v>
      </c>
      <c r="D1499" s="10">
        <f>AUM[[#This Row],[ Etica Azionario ]]</f>
        <v>409580956.5</v>
      </c>
      <c r="E1499" s="10">
        <f>D1498*AZ[[#This Row],[Variazione percentuale]]</f>
        <v>-856804.39487207995</v>
      </c>
      <c r="F1499" s="11">
        <f>AZ[[#This Row],[AUM]]-D1498</f>
        <v>-765975.90999996662</v>
      </c>
      <c r="G1499" s="11">
        <f>AZ[[#This Row],[∆ AUM]]-AZ[[#This Row],[effetto mercato]]</f>
        <v>90828.484872113331</v>
      </c>
    </row>
    <row r="1500" spans="1:7">
      <c r="A1500" s="4">
        <v>44186</v>
      </c>
      <c r="B1500">
        <v>-1.1157999999999999</v>
      </c>
      <c r="C1500" s="6">
        <f>AZ[[#This Row],[Variaz]]/100</f>
        <v>-1.1158E-2</v>
      </c>
      <c r="D1500" s="10">
        <f>AUM[[#This Row],[ Etica Azionario ]]</f>
        <v>404504653.18000007</v>
      </c>
      <c r="E1500" s="10">
        <f>D1499*AZ[[#This Row],[Variazione percentuale]]</f>
        <v>-4570104.3126269998</v>
      </c>
      <c r="F1500" s="11">
        <f>AZ[[#This Row],[AUM]]-D1499</f>
        <v>-5076303.3199999332</v>
      </c>
      <c r="G1500" s="11">
        <f>AZ[[#This Row],[∆ AUM]]-AZ[[#This Row],[effetto mercato]]</f>
        <v>-506199.00737293344</v>
      </c>
    </row>
    <row r="1501" spans="1:7">
      <c r="A1501" s="4">
        <v>44187</v>
      </c>
      <c r="B1501">
        <v>4.41E-2</v>
      </c>
      <c r="C1501" s="6">
        <f>AZ[[#This Row],[Variaz]]/100</f>
        <v>4.4099999999999999E-4</v>
      </c>
      <c r="D1501" s="10">
        <f>AUM[[#This Row],[ Etica Azionario ]]</f>
        <v>402154113.38</v>
      </c>
      <c r="E1501" s="10">
        <f>D1500*AZ[[#This Row],[Variazione percentuale]]</f>
        <v>178386.55205238002</v>
      </c>
      <c r="F1501" s="11">
        <f>AZ[[#This Row],[AUM]]-D1500</f>
        <v>-2350539.8000000715</v>
      </c>
      <c r="G1501" s="11">
        <f>AZ[[#This Row],[∆ AUM]]-AZ[[#This Row],[effetto mercato]]</f>
        <v>-2528926.3520524516</v>
      </c>
    </row>
    <row r="1502" spans="1:7">
      <c r="A1502" s="4">
        <v>44188</v>
      </c>
      <c r="B1502">
        <v>0.57269999999999999</v>
      </c>
      <c r="C1502" s="6">
        <f>AZ[[#This Row],[Variaz]]/100</f>
        <v>5.7269999999999995E-3</v>
      </c>
      <c r="D1502" s="10">
        <f>AUM[[#This Row],[ Etica Azionario ]]</f>
        <v>403844102.55000001</v>
      </c>
      <c r="E1502" s="10">
        <f>D1501*AZ[[#This Row],[Variazione percentuale]]</f>
        <v>2303136.6073272596</v>
      </c>
      <c r="F1502" s="11">
        <f>AZ[[#This Row],[AUM]]-D1501</f>
        <v>1689989.1700000167</v>
      </c>
      <c r="G1502" s="11">
        <f>AZ[[#This Row],[∆ AUM]]-AZ[[#This Row],[effetto mercato]]</f>
        <v>-613147.43732724292</v>
      </c>
    </row>
    <row r="1503" spans="1:7">
      <c r="A1503" s="4">
        <v>44193</v>
      </c>
      <c r="B1503">
        <v>0.4819</v>
      </c>
      <c r="C1503" s="6">
        <f>AZ[[#This Row],[Variaz]]/100</f>
        <v>4.8190000000000004E-3</v>
      </c>
      <c r="D1503" s="10">
        <f>AUM[[#This Row],[ Etica Azionario ]]</f>
        <v>405921301.88</v>
      </c>
      <c r="E1503" s="10">
        <f>D1502*AZ[[#This Row],[Variazione percentuale]]</f>
        <v>1946124.7301884503</v>
      </c>
      <c r="F1503" s="11">
        <f>AZ[[#This Row],[AUM]]-D1502</f>
        <v>2077199.3299999833</v>
      </c>
      <c r="G1503" s="11">
        <f>AZ[[#This Row],[∆ AUM]]-AZ[[#This Row],[effetto mercato]]</f>
        <v>131074.599811533</v>
      </c>
    </row>
    <row r="1504" spans="1:7">
      <c r="A1504" s="4">
        <v>44194</v>
      </c>
      <c r="B1504">
        <v>0.1918</v>
      </c>
      <c r="C1504" s="6">
        <f>AZ[[#This Row],[Variaz]]/100</f>
        <v>1.918E-3</v>
      </c>
      <c r="D1504" s="10">
        <f>AUM[[#This Row],[ Etica Azionario ]]</f>
        <v>406762243.80999994</v>
      </c>
      <c r="E1504" s="10">
        <f>D1503*AZ[[#This Row],[Variazione percentuale]]</f>
        <v>778557.05700584</v>
      </c>
      <c r="F1504" s="11">
        <f>AZ[[#This Row],[AUM]]-D1503</f>
        <v>840941.92999994755</v>
      </c>
      <c r="G1504" s="11">
        <f>AZ[[#This Row],[∆ AUM]]-AZ[[#This Row],[effetto mercato]]</f>
        <v>62384.872994107543</v>
      </c>
    </row>
    <row r="1505" spans="1:7">
      <c r="A1505" s="4">
        <v>44195</v>
      </c>
      <c r="B1505">
        <v>-0.26979999999999998</v>
      </c>
      <c r="C1505" s="6">
        <f>AZ[[#This Row],[Variaz]]/100</f>
        <v>-2.6979999999999999E-3</v>
      </c>
      <c r="D1505" s="10">
        <f>AUM[[#This Row],[ Etica Azionario ]]</f>
        <v>406176272.13</v>
      </c>
      <c r="E1505" s="10">
        <f>D1504*AZ[[#This Row],[Variazione percentuale]]</f>
        <v>-1097444.5337993798</v>
      </c>
      <c r="F1505" s="11">
        <f>AZ[[#This Row],[AUM]]-D1504</f>
        <v>-585971.67999994755</v>
      </c>
      <c r="G1505" s="11">
        <f>AZ[[#This Row],[∆ AUM]]-AZ[[#This Row],[effetto mercato]]</f>
        <v>511472.85379943228</v>
      </c>
    </row>
    <row r="1506" spans="1:7">
      <c r="A1506" s="4">
        <v>44196</v>
      </c>
      <c r="B1506">
        <v>0.51480000000000004</v>
      </c>
      <c r="C1506" s="6">
        <f>AZ[[#This Row],[Variaz]]/100</f>
        <v>5.1480000000000007E-3</v>
      </c>
      <c r="D1506" s="10">
        <f>AUM[[#This Row],[ Etica Azionario ]]</f>
        <v>408256851.67000002</v>
      </c>
      <c r="E1506" s="10">
        <f>D1505*AZ[[#This Row],[Variazione percentuale]]</f>
        <v>2090995.4489252402</v>
      </c>
      <c r="F1506" s="11">
        <f>AZ[[#This Row],[AUM]]-D1505</f>
        <v>2080579.5400000215</v>
      </c>
      <c r="G1506" s="11">
        <f>AZ[[#This Row],[∆ AUM]]-AZ[[#This Row],[effetto mercato]]</f>
        <v>-10415.90892521874</v>
      </c>
    </row>
    <row r="1507" spans="1:7">
      <c r="A1507" s="4">
        <v>44200</v>
      </c>
      <c r="B1507">
        <v>-0.51219999999999999</v>
      </c>
      <c r="C1507" s="6">
        <f>AZ[[#This Row],[Variaz]]/100</f>
        <v>-5.1219999999999998E-3</v>
      </c>
      <c r="D1507" s="10">
        <f>AUM[[#This Row],[ Etica Azionario ]]</f>
        <v>406320378.69999999</v>
      </c>
      <c r="E1507" s="10">
        <f>D1506*AZ[[#This Row],[Variazione percentuale]]</f>
        <v>-2091091.59425374</v>
      </c>
      <c r="F1507" s="11">
        <f>AZ[[#This Row],[AUM]]-D1506</f>
        <v>-1936472.9700000286</v>
      </c>
      <c r="G1507" s="11">
        <f>AZ[[#This Row],[∆ AUM]]-AZ[[#This Row],[effetto mercato]]</f>
        <v>154618.62425371143</v>
      </c>
    </row>
    <row r="1508" spans="1:7">
      <c r="A1508" s="4">
        <v>44201</v>
      </c>
      <c r="B1508">
        <v>0.33160000000000001</v>
      </c>
      <c r="C1508" s="6">
        <f>AZ[[#This Row],[Variaz]]/100</f>
        <v>3.3159999999999999E-3</v>
      </c>
      <c r="D1508" s="10">
        <f>AUM[[#This Row],[ Etica Azionario ]]</f>
        <v>407764287.62000006</v>
      </c>
      <c r="E1508" s="10">
        <f>D1507*AZ[[#This Row],[Variazione percentuale]]</f>
        <v>1347358.3757692</v>
      </c>
      <c r="F1508" s="11">
        <f>AZ[[#This Row],[AUM]]-D1507</f>
        <v>1443908.9200000763</v>
      </c>
      <c r="G1508" s="11">
        <f>AZ[[#This Row],[∆ AUM]]-AZ[[#This Row],[effetto mercato]]</f>
        <v>96550.544230876258</v>
      </c>
    </row>
    <row r="1509" spans="1:7">
      <c r="A1509" s="4">
        <v>44203</v>
      </c>
      <c r="B1509">
        <v>2.4961000000000002</v>
      </c>
      <c r="C1509" s="6">
        <f>AZ[[#This Row],[Variaz]]/100</f>
        <v>2.4961000000000001E-2</v>
      </c>
      <c r="D1509" s="10">
        <f>AUM[[#This Row],[ Etica Azionario ]]</f>
        <v>418863870.20999998</v>
      </c>
      <c r="E1509" s="10">
        <f>D1508*AZ[[#This Row],[Variazione percentuale]]</f>
        <v>10178204.383282822</v>
      </c>
      <c r="F1509" s="11">
        <f>AZ[[#This Row],[AUM]]-D1508</f>
        <v>11099582.589999914</v>
      </c>
      <c r="G1509" s="11">
        <f>AZ[[#This Row],[∆ AUM]]-AZ[[#This Row],[effetto mercato]]</f>
        <v>921378.20671709254</v>
      </c>
    </row>
    <row r="1510" spans="1:7">
      <c r="A1510" s="4">
        <v>44204</v>
      </c>
      <c r="B1510">
        <v>0.51759999999999995</v>
      </c>
      <c r="C1510" s="6">
        <f>AZ[[#This Row],[Variaz]]/100</f>
        <v>5.1759999999999992E-3</v>
      </c>
      <c r="D1510" s="10">
        <f>AUM[[#This Row],[ Etica Azionario ]]</f>
        <v>421989718.98000002</v>
      </c>
      <c r="E1510" s="10">
        <f>D1509*AZ[[#This Row],[Variazione percentuale]]</f>
        <v>2168039.3922069594</v>
      </c>
      <c r="F1510" s="11">
        <f>AZ[[#This Row],[AUM]]-D1509</f>
        <v>3125848.7700000405</v>
      </c>
      <c r="G1510" s="11">
        <f>AZ[[#This Row],[∆ AUM]]-AZ[[#This Row],[effetto mercato]]</f>
        <v>957809.3777930811</v>
      </c>
    </row>
    <row r="1511" spans="1:7">
      <c r="A1511" s="4">
        <v>44207</v>
      </c>
      <c r="B1511">
        <v>9.2899999999999996E-2</v>
      </c>
      <c r="C1511" s="6">
        <f>AZ[[#This Row],[Variaz]]/100</f>
        <v>9.2899999999999992E-4</v>
      </c>
      <c r="D1511" s="10">
        <f>AUM[[#This Row],[ Etica Azionario ]]</f>
        <v>424513702.96000004</v>
      </c>
      <c r="E1511" s="10">
        <f>D1510*AZ[[#This Row],[Variazione percentuale]]</f>
        <v>392028.44893242</v>
      </c>
      <c r="F1511" s="11">
        <f>AZ[[#This Row],[AUM]]-D1510</f>
        <v>2523983.9800000191</v>
      </c>
      <c r="G1511" s="11">
        <f>AZ[[#This Row],[∆ AUM]]-AZ[[#This Row],[effetto mercato]]</f>
        <v>2131955.5310675991</v>
      </c>
    </row>
    <row r="1512" spans="1:7">
      <c r="A1512" s="4">
        <v>44208</v>
      </c>
      <c r="B1512">
        <v>0.16869999999999999</v>
      </c>
      <c r="C1512" s="6">
        <f>AZ[[#This Row],[Variaz]]/100</f>
        <v>1.6869999999999999E-3</v>
      </c>
      <c r="D1512" s="10">
        <f>AUM[[#This Row],[ Etica Azionario ]]</f>
        <v>425418018.38000005</v>
      </c>
      <c r="E1512" s="10">
        <f>D1511*AZ[[#This Row],[Variazione percentuale]]</f>
        <v>716154.61689352</v>
      </c>
      <c r="F1512" s="11">
        <f>AZ[[#This Row],[AUM]]-D1511</f>
        <v>904315.42000001669</v>
      </c>
      <c r="G1512" s="11">
        <f>AZ[[#This Row],[∆ AUM]]-AZ[[#This Row],[effetto mercato]]</f>
        <v>188160.80310649669</v>
      </c>
    </row>
    <row r="1513" spans="1:7">
      <c r="A1513" s="4">
        <v>44209</v>
      </c>
      <c r="B1513">
        <v>0.1263</v>
      </c>
      <c r="C1513" s="6">
        <f>AZ[[#This Row],[Variaz]]/100</f>
        <v>1.263E-3</v>
      </c>
      <c r="D1513" s="10">
        <f>AUM[[#This Row],[ Etica Azionario ]]</f>
        <v>426203122.62</v>
      </c>
      <c r="E1513" s="10">
        <f>D1512*AZ[[#This Row],[Variazione percentuale]]</f>
        <v>537302.9572139401</v>
      </c>
      <c r="F1513" s="11">
        <f>AZ[[#This Row],[AUM]]-D1512</f>
        <v>785104.23999994993</v>
      </c>
      <c r="G1513" s="11">
        <f>AZ[[#This Row],[∆ AUM]]-AZ[[#This Row],[effetto mercato]]</f>
        <v>247801.28278600983</v>
      </c>
    </row>
    <row r="1514" spans="1:7">
      <c r="A1514" s="4">
        <v>44210</v>
      </c>
      <c r="B1514">
        <v>0.47089999999999999</v>
      </c>
      <c r="C1514" s="6">
        <f>AZ[[#This Row],[Variaz]]/100</f>
        <v>4.7089999999999996E-3</v>
      </c>
      <c r="D1514" s="10">
        <f>AUM[[#This Row],[ Etica Azionario ]]</f>
        <v>420143558.79000002</v>
      </c>
      <c r="E1514" s="10">
        <f>D1513*AZ[[#This Row],[Variazione percentuale]]</f>
        <v>2006990.5044175799</v>
      </c>
      <c r="F1514" s="11">
        <f>AZ[[#This Row],[AUM]]-D1513</f>
        <v>-6059563.8299999833</v>
      </c>
      <c r="G1514" s="11">
        <f>AZ[[#This Row],[∆ AUM]]-AZ[[#This Row],[effetto mercato]]</f>
        <v>-8066554.3344175629</v>
      </c>
    </row>
    <row r="1515" spans="1:7">
      <c r="A1515" s="4">
        <v>44211</v>
      </c>
      <c r="B1515">
        <v>-0.77</v>
      </c>
      <c r="C1515" s="6">
        <f>AZ[[#This Row],[Variaz]]/100</f>
        <v>-7.7000000000000002E-3</v>
      </c>
      <c r="D1515" s="10">
        <f>AUM[[#This Row],[ Etica Azionario ]]</f>
        <v>416870945.52999997</v>
      </c>
      <c r="E1515" s="10">
        <f>D1514*AZ[[#This Row],[Variazione percentuale]]</f>
        <v>-3235105.4026830001</v>
      </c>
      <c r="F1515" s="11">
        <f>AZ[[#This Row],[AUM]]-D1514</f>
        <v>-3272613.2600000501</v>
      </c>
      <c r="G1515" s="11">
        <f>AZ[[#This Row],[∆ AUM]]-AZ[[#This Row],[effetto mercato]]</f>
        <v>-37507.857317049988</v>
      </c>
    </row>
    <row r="1516" spans="1:7">
      <c r="A1516" s="4">
        <v>44214</v>
      </c>
      <c r="B1516">
        <v>-8.3999999999999995E-3</v>
      </c>
      <c r="C1516" s="6">
        <f>AZ[[#This Row],[Variaz]]/100</f>
        <v>-8.3999999999999995E-5</v>
      </c>
      <c r="D1516" s="10">
        <f>AUM[[#This Row],[ Etica Azionario ]]</f>
        <v>416731181.56</v>
      </c>
      <c r="E1516" s="10">
        <f>D1515*AZ[[#This Row],[Variazione percentuale]]</f>
        <v>-35017.159424519996</v>
      </c>
      <c r="F1516" s="11">
        <f>AZ[[#This Row],[AUM]]-D1515</f>
        <v>-139763.96999996901</v>
      </c>
      <c r="G1516" s="11">
        <f>AZ[[#This Row],[∆ AUM]]-AZ[[#This Row],[effetto mercato]]</f>
        <v>-104746.81057544901</v>
      </c>
    </row>
    <row r="1517" spans="1:7">
      <c r="A1517" s="4">
        <v>44215</v>
      </c>
      <c r="B1517">
        <v>-0.26989999999999997</v>
      </c>
      <c r="C1517" s="6">
        <f>AZ[[#This Row],[Variaz]]/100</f>
        <v>-2.6989999999999996E-3</v>
      </c>
      <c r="D1517" s="10">
        <f>AUM[[#This Row],[ Etica Azionario ]]</f>
        <v>416001658.75</v>
      </c>
      <c r="E1517" s="10">
        <f>D1516*AZ[[#This Row],[Variazione percentuale]]</f>
        <v>-1124757.4590304398</v>
      </c>
      <c r="F1517" s="11">
        <f>AZ[[#This Row],[AUM]]-D1516</f>
        <v>-729522.81000000238</v>
      </c>
      <c r="G1517" s="11">
        <f>AZ[[#This Row],[∆ AUM]]-AZ[[#This Row],[effetto mercato]]</f>
        <v>395234.64903043746</v>
      </c>
    </row>
    <row r="1518" spans="1:7">
      <c r="A1518" s="4">
        <v>44216</v>
      </c>
      <c r="B1518">
        <v>0.90500000000000003</v>
      </c>
      <c r="C1518" s="6">
        <f>AZ[[#This Row],[Variaz]]/100</f>
        <v>9.0500000000000008E-3</v>
      </c>
      <c r="D1518" s="10">
        <f>AUM[[#This Row],[ Etica Azionario ]]</f>
        <v>419105338.61999995</v>
      </c>
      <c r="E1518" s="10">
        <f>D1517*AZ[[#This Row],[Variazione percentuale]]</f>
        <v>3764815.0116875004</v>
      </c>
      <c r="F1518" s="11">
        <f>AZ[[#This Row],[AUM]]-D1517</f>
        <v>3103679.8699999452</v>
      </c>
      <c r="G1518" s="11">
        <f>AZ[[#This Row],[∆ AUM]]-AZ[[#This Row],[effetto mercato]]</f>
        <v>-661135.14168755524</v>
      </c>
    </row>
    <row r="1519" spans="1:7">
      <c r="A1519" s="4">
        <v>44217</v>
      </c>
      <c r="B1519">
        <v>0.1174</v>
      </c>
      <c r="C1519" s="6">
        <f>AZ[[#This Row],[Variaz]]/100</f>
        <v>1.1740000000000001E-3</v>
      </c>
      <c r="D1519" s="10">
        <f>AUM[[#This Row],[ Etica Azionario ]]</f>
        <v>419536154.50999999</v>
      </c>
      <c r="E1519" s="10">
        <f>D1518*AZ[[#This Row],[Variazione percentuale]]</f>
        <v>492029.66753987997</v>
      </c>
      <c r="F1519" s="11">
        <f>AZ[[#This Row],[AUM]]-D1518</f>
        <v>430815.8900000453</v>
      </c>
      <c r="G1519" s="11">
        <f>AZ[[#This Row],[∆ AUM]]-AZ[[#This Row],[effetto mercato]]</f>
        <v>-61213.777539834671</v>
      </c>
    </row>
    <row r="1520" spans="1:7">
      <c r="A1520" s="4">
        <v>44218</v>
      </c>
      <c r="B1520">
        <v>-0.7117</v>
      </c>
      <c r="C1520" s="6">
        <f>AZ[[#This Row],[Variaz]]/100</f>
        <v>-7.1170000000000001E-3</v>
      </c>
      <c r="D1520" s="10">
        <f>AUM[[#This Row],[ Etica Azionario ]]</f>
        <v>416683974.63</v>
      </c>
      <c r="E1520" s="10">
        <f>D1519*AZ[[#This Row],[Variazione percentuale]]</f>
        <v>-2985838.8116476699</v>
      </c>
      <c r="F1520" s="11">
        <f>AZ[[#This Row],[AUM]]-D1519</f>
        <v>-2852179.8799999952</v>
      </c>
      <c r="G1520" s="11">
        <f>AZ[[#This Row],[∆ AUM]]-AZ[[#This Row],[effetto mercato]]</f>
        <v>133658.93164767465</v>
      </c>
    </row>
    <row r="1521" spans="1:7">
      <c r="A1521" s="4">
        <v>44221</v>
      </c>
      <c r="B1521">
        <v>3.3700000000000001E-2</v>
      </c>
      <c r="C1521" s="6">
        <f>AZ[[#This Row],[Variaz]]/100</f>
        <v>3.3700000000000001E-4</v>
      </c>
      <c r="D1521" s="10">
        <f>AUM[[#This Row],[ Etica Azionario ]]</f>
        <v>416923744.19</v>
      </c>
      <c r="E1521" s="10">
        <f>D1520*AZ[[#This Row],[Variazione percentuale]]</f>
        <v>140422.49945030999</v>
      </c>
      <c r="F1521" s="11">
        <f>AZ[[#This Row],[AUM]]-D1520</f>
        <v>239769.56000000238</v>
      </c>
      <c r="G1521" s="11">
        <f>AZ[[#This Row],[∆ AUM]]-AZ[[#This Row],[effetto mercato]]</f>
        <v>99347.060549692396</v>
      </c>
    </row>
    <row r="1522" spans="1:7">
      <c r="A1522" s="4">
        <v>44222</v>
      </c>
      <c r="B1522">
        <v>-0.13489999999999999</v>
      </c>
      <c r="C1522" s="6">
        <f>AZ[[#This Row],[Variaz]]/100</f>
        <v>-1.3489999999999999E-3</v>
      </c>
      <c r="D1522" s="10">
        <f>AUM[[#This Row],[ Etica Azionario ]]</f>
        <v>416193440.94999999</v>
      </c>
      <c r="E1522" s="10">
        <f>D1521*AZ[[#This Row],[Variazione percentuale]]</f>
        <v>-562430.13091230998</v>
      </c>
      <c r="F1522" s="11">
        <f>AZ[[#This Row],[AUM]]-D1521</f>
        <v>-730303.24000000954</v>
      </c>
      <c r="G1522" s="11">
        <f>AZ[[#This Row],[∆ AUM]]-AZ[[#This Row],[effetto mercato]]</f>
        <v>-167873.10908769956</v>
      </c>
    </row>
    <row r="1523" spans="1:7">
      <c r="A1523" s="4">
        <v>44223</v>
      </c>
      <c r="B1523">
        <v>-1.0720000000000001</v>
      </c>
      <c r="C1523" s="6">
        <f>AZ[[#This Row],[Variaz]]/100</f>
        <v>-1.072E-2</v>
      </c>
      <c r="D1523" s="10">
        <f>AUM[[#This Row],[ Etica Azionario ]]</f>
        <v>411906652.25999999</v>
      </c>
      <c r="E1523" s="10">
        <f>D1522*AZ[[#This Row],[Variazione percentuale]]</f>
        <v>-4461593.6869839998</v>
      </c>
      <c r="F1523" s="11">
        <f>AZ[[#This Row],[AUM]]-D1522</f>
        <v>-4286788.6899999976</v>
      </c>
      <c r="G1523" s="11">
        <f>AZ[[#This Row],[∆ AUM]]-AZ[[#This Row],[effetto mercato]]</f>
        <v>174804.99698400218</v>
      </c>
    </row>
    <row r="1524" spans="1:7">
      <c r="A1524" s="4">
        <v>44224</v>
      </c>
      <c r="B1524">
        <v>6.83E-2</v>
      </c>
      <c r="C1524" s="6">
        <f>AZ[[#This Row],[Variaz]]/100</f>
        <v>6.8300000000000001E-4</v>
      </c>
      <c r="D1524" s="10">
        <f>AUM[[#This Row],[ Etica Azionario ]]</f>
        <v>412015145.75999999</v>
      </c>
      <c r="E1524" s="10">
        <f>D1523*AZ[[#This Row],[Variazione percentuale]]</f>
        <v>281332.24349358003</v>
      </c>
      <c r="F1524" s="11">
        <f>AZ[[#This Row],[AUM]]-D1523</f>
        <v>108493.5</v>
      </c>
      <c r="G1524" s="11">
        <f>AZ[[#This Row],[∆ AUM]]-AZ[[#This Row],[effetto mercato]]</f>
        <v>-172838.74349358003</v>
      </c>
    </row>
    <row r="1525" spans="1:7">
      <c r="A1525" s="4">
        <v>44225</v>
      </c>
      <c r="B1525">
        <v>-1.4665999999999999</v>
      </c>
      <c r="C1525" s="6">
        <f>AZ[[#This Row],[Variaz]]/100</f>
        <v>-1.4665999999999998E-2</v>
      </c>
      <c r="D1525" s="10">
        <f>AUM[[#This Row],[ Etica Azionario ]]</f>
        <v>405690490.5</v>
      </c>
      <c r="E1525" s="10">
        <f>D1524*AZ[[#This Row],[Variazione percentuale]]</f>
        <v>-6042614.1277161594</v>
      </c>
      <c r="F1525" s="11">
        <f>AZ[[#This Row],[AUM]]-D1524</f>
        <v>-6324655.2599999905</v>
      </c>
      <c r="G1525" s="11">
        <f>AZ[[#This Row],[∆ AUM]]-AZ[[#This Row],[effetto mercato]]</f>
        <v>-282041.13228383102</v>
      </c>
    </row>
    <row r="1526" spans="1:7">
      <c r="A1526" s="4">
        <v>44228</v>
      </c>
      <c r="B1526">
        <v>1.1769000000000001</v>
      </c>
      <c r="C1526" s="6">
        <f>AZ[[#This Row],[Variaz]]/100</f>
        <v>1.1769E-2</v>
      </c>
      <c r="D1526" s="10">
        <f>AUM[[#This Row],[ Etica Azionario ]]</f>
        <v>410478515.62</v>
      </c>
      <c r="E1526" s="10">
        <f>D1525*AZ[[#This Row],[Variazione percentuale]]</f>
        <v>4774571.3826944996</v>
      </c>
      <c r="F1526" s="11">
        <f>AZ[[#This Row],[AUM]]-D1525</f>
        <v>4788025.1200000048</v>
      </c>
      <c r="G1526" s="11">
        <f>AZ[[#This Row],[∆ AUM]]-AZ[[#This Row],[effetto mercato]]</f>
        <v>13453.737305505201</v>
      </c>
    </row>
    <row r="1527" spans="1:7">
      <c r="A1527" s="4">
        <v>44229</v>
      </c>
      <c r="B1527">
        <v>1.5139</v>
      </c>
      <c r="C1527" s="6">
        <f>AZ[[#This Row],[Variaz]]/100</f>
        <v>1.5139E-2</v>
      </c>
      <c r="D1527" s="10">
        <f>AUM[[#This Row],[ Etica Azionario ]]</f>
        <v>416957321.48000002</v>
      </c>
      <c r="E1527" s="10">
        <f>D1526*AZ[[#This Row],[Variazione percentuale]]</f>
        <v>6214234.2479711799</v>
      </c>
      <c r="F1527" s="11">
        <f>AZ[[#This Row],[AUM]]-D1526</f>
        <v>6478805.8600000143</v>
      </c>
      <c r="G1527" s="11">
        <f>AZ[[#This Row],[∆ AUM]]-AZ[[#This Row],[effetto mercato]]</f>
        <v>264571.61202883441</v>
      </c>
    </row>
    <row r="1528" spans="1:7">
      <c r="A1528" s="4">
        <v>44230</v>
      </c>
      <c r="B1528">
        <v>0.53080000000000005</v>
      </c>
      <c r="C1528" s="6">
        <f>AZ[[#This Row],[Variaz]]/100</f>
        <v>5.3080000000000002E-3</v>
      </c>
      <c r="D1528" s="10">
        <f>AUM[[#This Row],[ Etica Azionario ]]</f>
        <v>419819823.15999997</v>
      </c>
      <c r="E1528" s="10">
        <f>D1527*AZ[[#This Row],[Variazione percentuale]]</f>
        <v>2213209.46241584</v>
      </c>
      <c r="F1528" s="11">
        <f>AZ[[#This Row],[AUM]]-D1527</f>
        <v>2862501.6799999475</v>
      </c>
      <c r="G1528" s="11">
        <f>AZ[[#This Row],[∆ AUM]]-AZ[[#This Row],[effetto mercato]]</f>
        <v>649292.21758410754</v>
      </c>
    </row>
    <row r="1529" spans="1:7">
      <c r="A1529" s="4">
        <v>44231</v>
      </c>
      <c r="B1529">
        <v>0.54479999999999995</v>
      </c>
      <c r="C1529" s="6">
        <f>AZ[[#This Row],[Variaz]]/100</f>
        <v>5.4479999999999997E-3</v>
      </c>
      <c r="D1529" s="10">
        <f>AUM[[#This Row],[ Etica Azionario ]]</f>
        <v>422646696.80999994</v>
      </c>
      <c r="E1529" s="10">
        <f>D1528*AZ[[#This Row],[Variazione percentuale]]</f>
        <v>2287178.3965756795</v>
      </c>
      <c r="F1529" s="11">
        <f>AZ[[#This Row],[AUM]]-D1528</f>
        <v>2826873.6499999762</v>
      </c>
      <c r="G1529" s="11">
        <f>AZ[[#This Row],[∆ AUM]]-AZ[[#This Row],[effetto mercato]]</f>
        <v>539695.25342429662</v>
      </c>
    </row>
    <row r="1530" spans="1:7">
      <c r="A1530" s="4">
        <v>44232</v>
      </c>
      <c r="B1530">
        <v>0.05</v>
      </c>
      <c r="C1530" s="6">
        <f>AZ[[#This Row],[Variaz]]/100</f>
        <v>5.0000000000000001E-4</v>
      </c>
      <c r="D1530" s="10">
        <f>AUM[[#This Row],[ Etica Azionario ]]</f>
        <v>423485775.48000002</v>
      </c>
      <c r="E1530" s="10">
        <f>D1529*AZ[[#This Row],[Variazione percentuale]]</f>
        <v>211323.34840499997</v>
      </c>
      <c r="F1530" s="11">
        <f>AZ[[#This Row],[AUM]]-D1529</f>
        <v>839078.67000007629</v>
      </c>
      <c r="G1530" s="11">
        <f>AZ[[#This Row],[∆ AUM]]-AZ[[#This Row],[effetto mercato]]</f>
        <v>627755.32159507636</v>
      </c>
    </row>
    <row r="1531" spans="1:7">
      <c r="A1531" s="4">
        <v>44235</v>
      </c>
      <c r="B1531">
        <v>0.59150000000000003</v>
      </c>
      <c r="C1531" s="6">
        <f>AZ[[#This Row],[Variaz]]/100</f>
        <v>5.9150000000000001E-3</v>
      </c>
      <c r="D1531" s="10">
        <f>AUM[[#This Row],[ Etica Azionario ]]</f>
        <v>426200112.56000006</v>
      </c>
      <c r="E1531" s="10">
        <f>D1530*AZ[[#This Row],[Variazione percentuale]]</f>
        <v>2504918.3619642002</v>
      </c>
      <c r="F1531" s="11">
        <f>AZ[[#This Row],[AUM]]-D1530</f>
        <v>2714337.0800000429</v>
      </c>
      <c r="G1531" s="11">
        <f>AZ[[#This Row],[∆ AUM]]-AZ[[#This Row],[effetto mercato]]</f>
        <v>209418.71803584276</v>
      </c>
    </row>
    <row r="1532" spans="1:7">
      <c r="A1532" s="4">
        <v>44236</v>
      </c>
      <c r="B1532">
        <v>-0.41410000000000002</v>
      </c>
      <c r="C1532" s="6">
        <f>AZ[[#This Row],[Variaz]]/100</f>
        <v>-4.1410000000000006E-3</v>
      </c>
      <c r="D1532" s="10">
        <f>AUM[[#This Row],[ Etica Azionario ]]</f>
        <v>424653741.81999999</v>
      </c>
      <c r="E1532" s="10">
        <f>D1531*AZ[[#This Row],[Variazione percentuale]]</f>
        <v>-1764894.6661109605</v>
      </c>
      <c r="F1532" s="11">
        <f>AZ[[#This Row],[AUM]]-D1531</f>
        <v>-1546370.7400000691</v>
      </c>
      <c r="G1532" s="11">
        <f>AZ[[#This Row],[∆ AUM]]-AZ[[#This Row],[effetto mercato]]</f>
        <v>218523.92611089139</v>
      </c>
    </row>
    <row r="1533" spans="1:7">
      <c r="A1533" s="4">
        <v>44237</v>
      </c>
      <c r="B1533">
        <v>-6.6500000000000004E-2</v>
      </c>
      <c r="C1533" s="6">
        <f>AZ[[#This Row],[Variaz]]/100</f>
        <v>-6.6500000000000001E-4</v>
      </c>
      <c r="D1533" s="10">
        <f>AUM[[#This Row],[ Etica Azionario ]]</f>
        <v>424173987.68999994</v>
      </c>
      <c r="E1533" s="10">
        <f>D1532*AZ[[#This Row],[Variazione percentuale]]</f>
        <v>-282394.73831029999</v>
      </c>
      <c r="F1533" s="11">
        <f>AZ[[#This Row],[AUM]]-D1532</f>
        <v>-479754.13000005484</v>
      </c>
      <c r="G1533" s="11">
        <f>AZ[[#This Row],[∆ AUM]]-AZ[[#This Row],[effetto mercato]]</f>
        <v>-197359.39168975485</v>
      </c>
    </row>
    <row r="1534" spans="1:7">
      <c r="A1534" s="4">
        <v>44238</v>
      </c>
      <c r="B1534">
        <v>0.31619999999999998</v>
      </c>
      <c r="C1534" s="6">
        <f>AZ[[#This Row],[Variaz]]/100</f>
        <v>3.1619999999999999E-3</v>
      </c>
      <c r="D1534" s="10">
        <f>AUM[[#This Row],[ Etica Azionario ]]</f>
        <v>425402841.24000001</v>
      </c>
      <c r="E1534" s="10">
        <f>D1533*AZ[[#This Row],[Variazione percentuale]]</f>
        <v>1341238.1490757798</v>
      </c>
      <c r="F1534" s="11">
        <f>AZ[[#This Row],[AUM]]-D1533</f>
        <v>1228853.5500000715</v>
      </c>
      <c r="G1534" s="11">
        <f>AZ[[#This Row],[∆ AUM]]-AZ[[#This Row],[effetto mercato]]</f>
        <v>-112384.59907570831</v>
      </c>
    </row>
    <row r="1535" spans="1:7">
      <c r="A1535" s="4">
        <v>44239</v>
      </c>
      <c r="B1535">
        <v>0.46460000000000001</v>
      </c>
      <c r="C1535" s="6">
        <f>AZ[[#This Row],[Variaz]]/100</f>
        <v>4.646E-3</v>
      </c>
      <c r="D1535" s="10">
        <f>AUM[[#This Row],[ Etica Azionario ]]</f>
        <v>427464653.55000001</v>
      </c>
      <c r="E1535" s="10">
        <f>D1534*AZ[[#This Row],[Variazione percentuale]]</f>
        <v>1976421.6004010399</v>
      </c>
      <c r="F1535" s="11">
        <f>AZ[[#This Row],[AUM]]-D1534</f>
        <v>2061812.3100000024</v>
      </c>
      <c r="G1535" s="11">
        <f>AZ[[#This Row],[∆ AUM]]-AZ[[#This Row],[effetto mercato]]</f>
        <v>85390.70959896245</v>
      </c>
    </row>
    <row r="1536" spans="1:7">
      <c r="A1536" s="4">
        <v>44242</v>
      </c>
      <c r="B1536">
        <v>0.35510000000000003</v>
      </c>
      <c r="C1536" s="6">
        <f>AZ[[#This Row],[Variaz]]/100</f>
        <v>3.5510000000000003E-3</v>
      </c>
      <c r="D1536" s="10">
        <f>AUM[[#This Row],[ Etica Azionario ]]</f>
        <v>428993792.27999997</v>
      </c>
      <c r="E1536" s="10">
        <f>D1535*AZ[[#This Row],[Variazione percentuale]]</f>
        <v>1517926.9847560502</v>
      </c>
      <c r="F1536" s="11">
        <f>AZ[[#This Row],[AUM]]-D1535</f>
        <v>1529138.7299999595</v>
      </c>
      <c r="G1536" s="11">
        <f>AZ[[#This Row],[∆ AUM]]-AZ[[#This Row],[effetto mercato]]</f>
        <v>11211.745243909303</v>
      </c>
    </row>
    <row r="1537" spans="1:7">
      <c r="A1537" s="4">
        <v>44243</v>
      </c>
      <c r="B1537">
        <v>-0.19750000000000001</v>
      </c>
      <c r="C1537" s="6">
        <f>AZ[[#This Row],[Variaz]]/100</f>
        <v>-1.9750000000000002E-3</v>
      </c>
      <c r="D1537" s="10">
        <f>AUM[[#This Row],[ Etica Azionario ]]</f>
        <v>428276679.72999996</v>
      </c>
      <c r="E1537" s="10">
        <f>D1536*AZ[[#This Row],[Variazione percentuale]]</f>
        <v>-847262.73975299997</v>
      </c>
      <c r="F1537" s="11">
        <f>AZ[[#This Row],[AUM]]-D1536</f>
        <v>-717112.55000001192</v>
      </c>
      <c r="G1537" s="11">
        <f>AZ[[#This Row],[∆ AUM]]-AZ[[#This Row],[effetto mercato]]</f>
        <v>130150.18975298805</v>
      </c>
    </row>
    <row r="1538" spans="1:7">
      <c r="A1538" s="4">
        <v>44244</v>
      </c>
      <c r="B1538">
        <v>-8.2000000000000007E-3</v>
      </c>
      <c r="C1538" s="6">
        <f>AZ[[#This Row],[Variaz]]/100</f>
        <v>-8.2000000000000001E-5</v>
      </c>
      <c r="D1538" s="10">
        <f>AUM[[#This Row],[ Etica Azionario ]]</f>
        <v>428928941.69</v>
      </c>
      <c r="E1538" s="10">
        <f>D1537*AZ[[#This Row],[Variazione percentuale]]</f>
        <v>-35118.687737859997</v>
      </c>
      <c r="F1538" s="11">
        <f>AZ[[#This Row],[AUM]]-D1537</f>
        <v>652261.96000003815</v>
      </c>
      <c r="G1538" s="11">
        <f>AZ[[#This Row],[∆ AUM]]-AZ[[#This Row],[effetto mercato]]</f>
        <v>687380.64773789817</v>
      </c>
    </row>
    <row r="1539" spans="1:7">
      <c r="A1539" s="4">
        <v>44245</v>
      </c>
      <c r="B1539">
        <v>-0.80800000000000005</v>
      </c>
      <c r="C1539" s="6">
        <f>AZ[[#This Row],[Variaz]]/100</f>
        <v>-8.0800000000000004E-3</v>
      </c>
      <c r="D1539" s="10">
        <f>AUM[[#This Row],[ Etica Azionario ]]</f>
        <v>425557730.27999997</v>
      </c>
      <c r="E1539" s="10">
        <f>D1538*AZ[[#This Row],[Variazione percentuale]]</f>
        <v>-3465745.8488552002</v>
      </c>
      <c r="F1539" s="11">
        <f>AZ[[#This Row],[AUM]]-D1538</f>
        <v>-3371211.4100000262</v>
      </c>
      <c r="G1539" s="11">
        <f>AZ[[#This Row],[∆ AUM]]-AZ[[#This Row],[effetto mercato]]</f>
        <v>94534.438855173998</v>
      </c>
    </row>
    <row r="1540" spans="1:7">
      <c r="A1540" s="4">
        <v>44246</v>
      </c>
      <c r="B1540">
        <v>0.31590000000000001</v>
      </c>
      <c r="C1540" s="6">
        <f>AZ[[#This Row],[Variaz]]/100</f>
        <v>3.1590000000000003E-3</v>
      </c>
      <c r="D1540" s="10">
        <f>AUM[[#This Row],[ Etica Azionario ]]</f>
        <v>426860874.11000001</v>
      </c>
      <c r="E1540" s="10">
        <f>D1539*AZ[[#This Row],[Variazione percentuale]]</f>
        <v>1344336.8699545201</v>
      </c>
      <c r="F1540" s="11">
        <f>AZ[[#This Row],[AUM]]-D1539</f>
        <v>1303143.8300000429</v>
      </c>
      <c r="G1540" s="11">
        <f>AZ[[#This Row],[∆ AUM]]-AZ[[#This Row],[effetto mercato]]</f>
        <v>-41193.039954477223</v>
      </c>
    </row>
    <row r="1541" spans="1:7">
      <c r="A1541" s="4">
        <v>44249</v>
      </c>
      <c r="B1541">
        <v>-0.19059999999999999</v>
      </c>
      <c r="C1541" s="6">
        <f>AZ[[#This Row],[Variaz]]/100</f>
        <v>-1.9059999999999999E-3</v>
      </c>
      <c r="D1541" s="10">
        <f>AUM[[#This Row],[ Etica Azionario ]]</f>
        <v>426008939.63</v>
      </c>
      <c r="E1541" s="10">
        <f>D1540*AZ[[#This Row],[Variazione percentuale]]</f>
        <v>-813596.82605366001</v>
      </c>
      <c r="F1541" s="11">
        <f>AZ[[#This Row],[AUM]]-D1540</f>
        <v>-851934.48000001907</v>
      </c>
      <c r="G1541" s="11">
        <f>AZ[[#This Row],[∆ AUM]]-AZ[[#This Row],[effetto mercato]]</f>
        <v>-38337.65394635906</v>
      </c>
    </row>
    <row r="1542" spans="1:7">
      <c r="A1542" s="4">
        <v>44250</v>
      </c>
      <c r="B1542">
        <v>-0.39850000000000002</v>
      </c>
      <c r="C1542" s="6">
        <f>AZ[[#This Row],[Variaz]]/100</f>
        <v>-3.9849999999999998E-3</v>
      </c>
      <c r="D1542" s="10">
        <f>AUM[[#This Row],[ Etica Azionario ]]</f>
        <v>424239320.87</v>
      </c>
      <c r="E1542" s="10">
        <f>D1541*AZ[[#This Row],[Variazione percentuale]]</f>
        <v>-1697645.62442555</v>
      </c>
      <c r="F1542" s="11">
        <f>AZ[[#This Row],[AUM]]-D1541</f>
        <v>-1769618.7599999905</v>
      </c>
      <c r="G1542" s="11">
        <f>AZ[[#This Row],[∆ AUM]]-AZ[[#This Row],[effetto mercato]]</f>
        <v>-71973.135574440472</v>
      </c>
    </row>
    <row r="1543" spans="1:7">
      <c r="A1543" s="4">
        <v>44251</v>
      </c>
      <c r="B1543">
        <v>0.66679999999999995</v>
      </c>
      <c r="C1543" s="6">
        <f>AZ[[#This Row],[Variaz]]/100</f>
        <v>6.6679999999999994E-3</v>
      </c>
      <c r="D1543" s="10">
        <f>AUM[[#This Row],[ Etica Azionario ]]</f>
        <v>424311562.88999999</v>
      </c>
      <c r="E1543" s="10">
        <f>D1542*AZ[[#This Row],[Variazione percentuale]]</f>
        <v>2828827.7915611598</v>
      </c>
      <c r="F1543" s="11">
        <f>AZ[[#This Row],[AUM]]-D1542</f>
        <v>72242.019999980927</v>
      </c>
      <c r="G1543" s="11">
        <f>AZ[[#This Row],[∆ AUM]]-AZ[[#This Row],[effetto mercato]]</f>
        <v>-2756585.7715611788</v>
      </c>
    </row>
    <row r="1544" spans="1:7">
      <c r="A1544" s="4">
        <v>44252</v>
      </c>
      <c r="B1544">
        <v>-1.2503</v>
      </c>
      <c r="C1544" s="6">
        <f>AZ[[#This Row],[Variaz]]/100</f>
        <v>-1.2503E-2</v>
      </c>
      <c r="D1544" s="10">
        <f>AUM[[#This Row],[ Etica Azionario ]]</f>
        <v>418715703.15999997</v>
      </c>
      <c r="E1544" s="10">
        <f>D1543*AZ[[#This Row],[Variazione percentuale]]</f>
        <v>-5305167.4708136702</v>
      </c>
      <c r="F1544" s="11">
        <f>AZ[[#This Row],[AUM]]-D1543</f>
        <v>-5595859.7300000191</v>
      </c>
      <c r="G1544" s="11">
        <f>AZ[[#This Row],[∆ AUM]]-AZ[[#This Row],[effetto mercato]]</f>
        <v>-290692.25918634888</v>
      </c>
    </row>
    <row r="1545" spans="1:7">
      <c r="A1545" s="4">
        <v>44253</v>
      </c>
      <c r="B1545">
        <v>-0.91400000000000003</v>
      </c>
      <c r="C1545" s="6">
        <f>AZ[[#This Row],[Variaz]]/100</f>
        <v>-9.1400000000000006E-3</v>
      </c>
      <c r="D1545" s="10">
        <f>AUM[[#This Row],[ Etica Azionario ]]</f>
        <v>414599211.99000001</v>
      </c>
      <c r="E1545" s="10">
        <f>D1544*AZ[[#This Row],[Variazione percentuale]]</f>
        <v>-3827061.5268823998</v>
      </c>
      <c r="F1545" s="11">
        <f>AZ[[#This Row],[AUM]]-D1544</f>
        <v>-4116491.1699999571</v>
      </c>
      <c r="G1545" s="11">
        <f>AZ[[#This Row],[∆ AUM]]-AZ[[#This Row],[effetto mercato]]</f>
        <v>-289429.64311755728</v>
      </c>
    </row>
    <row r="1546" spans="1:7">
      <c r="A1546" s="4">
        <v>44256</v>
      </c>
      <c r="B1546">
        <v>2.1324999999999998</v>
      </c>
      <c r="C1546" s="6">
        <f>AZ[[#This Row],[Variaz]]/100</f>
        <v>2.1324999999999997E-2</v>
      </c>
      <c r="D1546" s="10">
        <f>AUM[[#This Row],[ Etica Azionario ]]</f>
        <v>423634726.84999996</v>
      </c>
      <c r="E1546" s="10">
        <f>D1545*AZ[[#This Row],[Variazione percentuale]]</f>
        <v>8841328.1956867483</v>
      </c>
      <c r="F1546" s="11">
        <f>AZ[[#This Row],[AUM]]-D1545</f>
        <v>9035514.8599999547</v>
      </c>
      <c r="G1546" s="11">
        <f>AZ[[#This Row],[∆ AUM]]-AZ[[#This Row],[effetto mercato]]</f>
        <v>194186.66431320645</v>
      </c>
    </row>
    <row r="1547" spans="1:7">
      <c r="A1547" s="4">
        <v>44257</v>
      </c>
      <c r="B1547">
        <v>-0.46400000000000002</v>
      </c>
      <c r="C1547" s="6">
        <f>AZ[[#This Row],[Variaz]]/100</f>
        <v>-4.64E-3</v>
      </c>
      <c r="D1547" s="10">
        <f>AUM[[#This Row],[ Etica Azionario ]]</f>
        <v>421477173.30000001</v>
      </c>
      <c r="E1547" s="10">
        <f>D1546*AZ[[#This Row],[Variazione percentuale]]</f>
        <v>-1965665.1325839998</v>
      </c>
      <c r="F1547" s="11">
        <f>AZ[[#This Row],[AUM]]-D1546</f>
        <v>-2157553.5499999523</v>
      </c>
      <c r="G1547" s="11">
        <f>AZ[[#This Row],[∆ AUM]]-AZ[[#This Row],[effetto mercato]]</f>
        <v>-191888.41741595254</v>
      </c>
    </row>
    <row r="1548" spans="1:7">
      <c r="A1548" s="4">
        <v>44258</v>
      </c>
      <c r="B1548">
        <v>-0.3579</v>
      </c>
      <c r="C1548" s="6">
        <f>AZ[[#This Row],[Variaz]]/100</f>
        <v>-3.5790000000000001E-3</v>
      </c>
      <c r="D1548" s="10">
        <f>AUM[[#This Row],[ Etica Azionario ]]</f>
        <v>421362325.71000004</v>
      </c>
      <c r="E1548" s="10">
        <f>D1547*AZ[[#This Row],[Variazione percentuale]]</f>
        <v>-1508466.8032407002</v>
      </c>
      <c r="F1548" s="11">
        <f>AZ[[#This Row],[AUM]]-D1547</f>
        <v>-114847.58999997377</v>
      </c>
      <c r="G1548" s="11">
        <f>AZ[[#This Row],[∆ AUM]]-AZ[[#This Row],[effetto mercato]]</f>
        <v>1393619.2132407264</v>
      </c>
    </row>
    <row r="1549" spans="1:7">
      <c r="A1549" s="4">
        <v>44259</v>
      </c>
      <c r="B1549">
        <v>-0.96909999999999996</v>
      </c>
      <c r="C1549" s="6">
        <f>AZ[[#This Row],[Variaz]]/100</f>
        <v>-9.691E-3</v>
      </c>
      <c r="D1549" s="10">
        <f>AUM[[#This Row],[ Etica Azionario ]]</f>
        <v>417853847.25999999</v>
      </c>
      <c r="E1549" s="10">
        <f>D1548*AZ[[#This Row],[Variazione percentuale]]</f>
        <v>-4083422.2984556104</v>
      </c>
      <c r="F1549" s="11">
        <f>AZ[[#This Row],[AUM]]-D1548</f>
        <v>-3508478.4500000477</v>
      </c>
      <c r="G1549" s="11">
        <f>AZ[[#This Row],[∆ AUM]]-AZ[[#This Row],[effetto mercato]]</f>
        <v>574943.84845556272</v>
      </c>
    </row>
    <row r="1550" spans="1:7">
      <c r="A1550" s="4">
        <v>44260</v>
      </c>
      <c r="B1550">
        <v>1.4426000000000001</v>
      </c>
      <c r="C1550" s="6">
        <f>AZ[[#This Row],[Variaz]]/100</f>
        <v>1.4426000000000001E-2</v>
      </c>
      <c r="D1550" s="10">
        <f>AUM[[#This Row],[ Etica Azionario ]]</f>
        <v>424209977.71999997</v>
      </c>
      <c r="E1550" s="10">
        <f>D1549*AZ[[#This Row],[Variazione percentuale]]</f>
        <v>6027959.6005727602</v>
      </c>
      <c r="F1550" s="11">
        <f>AZ[[#This Row],[AUM]]-D1549</f>
        <v>6356130.4599999785</v>
      </c>
      <c r="G1550" s="11">
        <f>AZ[[#This Row],[∆ AUM]]-AZ[[#This Row],[effetto mercato]]</f>
        <v>328170.85942721833</v>
      </c>
    </row>
    <row r="1551" spans="1:7">
      <c r="A1551" s="4">
        <v>44263</v>
      </c>
      <c r="B1551">
        <v>0.9647</v>
      </c>
      <c r="C1551" s="6">
        <f>AZ[[#This Row],[Variaz]]/100</f>
        <v>9.6469999999999993E-3</v>
      </c>
      <c r="D1551" s="10">
        <f>AUM[[#This Row],[ Etica Azionario ]]</f>
        <v>428350687.80000001</v>
      </c>
      <c r="E1551" s="10">
        <f>D1550*AZ[[#This Row],[Variazione percentuale]]</f>
        <v>4092353.6550648394</v>
      </c>
      <c r="F1551" s="11">
        <f>AZ[[#This Row],[AUM]]-D1550</f>
        <v>4140710.0800000429</v>
      </c>
      <c r="G1551" s="11">
        <f>AZ[[#This Row],[∆ AUM]]-AZ[[#This Row],[effetto mercato]]</f>
        <v>48356.424935203511</v>
      </c>
    </row>
    <row r="1552" spans="1:7">
      <c r="A1552" s="4">
        <v>44264</v>
      </c>
      <c r="B1552">
        <v>0.80720000000000003</v>
      </c>
      <c r="C1552" s="6">
        <f>AZ[[#This Row],[Variaz]]/100</f>
        <v>8.072000000000001E-3</v>
      </c>
      <c r="D1552" s="10">
        <f>AUM[[#This Row],[ Etica Azionario ]]</f>
        <v>431965128.26000005</v>
      </c>
      <c r="E1552" s="10">
        <f>D1551*AZ[[#This Row],[Variazione percentuale]]</f>
        <v>3457646.7519216007</v>
      </c>
      <c r="F1552" s="11">
        <f>AZ[[#This Row],[AUM]]-D1551</f>
        <v>3614440.4600000381</v>
      </c>
      <c r="G1552" s="11">
        <f>AZ[[#This Row],[∆ AUM]]-AZ[[#This Row],[effetto mercato]]</f>
        <v>156793.70807843748</v>
      </c>
    </row>
    <row r="1553" spans="1:7">
      <c r="A1553" s="4">
        <v>44265</v>
      </c>
      <c r="B1553">
        <v>0.44940000000000002</v>
      </c>
      <c r="C1553" s="6">
        <f>AZ[[#This Row],[Variaz]]/100</f>
        <v>4.4940000000000006E-3</v>
      </c>
      <c r="D1553" s="10">
        <f>AUM[[#This Row],[ Etica Azionario ]]</f>
        <v>434005537.23000002</v>
      </c>
      <c r="E1553" s="10">
        <f>D1552*AZ[[#This Row],[Variazione percentuale]]</f>
        <v>1941251.2864004404</v>
      </c>
      <c r="F1553" s="11">
        <f>AZ[[#This Row],[AUM]]-D1552</f>
        <v>2040408.969999969</v>
      </c>
      <c r="G1553" s="11">
        <f>AZ[[#This Row],[∆ AUM]]-AZ[[#This Row],[effetto mercato]]</f>
        <v>99157.683599528624</v>
      </c>
    </row>
    <row r="1554" spans="1:7">
      <c r="A1554" s="4">
        <v>44266</v>
      </c>
      <c r="B1554">
        <v>0.34160000000000001</v>
      </c>
      <c r="C1554" s="6">
        <f>AZ[[#This Row],[Variaz]]/100</f>
        <v>3.4160000000000002E-3</v>
      </c>
      <c r="D1554" s="10">
        <f>AUM[[#This Row],[ Etica Azionario ]]</f>
        <v>435725931.16000003</v>
      </c>
      <c r="E1554" s="10">
        <f>D1553*AZ[[#This Row],[Variazione percentuale]]</f>
        <v>1482562.9151776801</v>
      </c>
      <c r="F1554" s="11">
        <f>AZ[[#This Row],[AUM]]-D1553</f>
        <v>1720393.9300000072</v>
      </c>
      <c r="G1554" s="11">
        <f>AZ[[#This Row],[∆ AUM]]-AZ[[#This Row],[effetto mercato]]</f>
        <v>237831.01482232707</v>
      </c>
    </row>
    <row r="1555" spans="1:7">
      <c r="A1555" s="4">
        <v>44267</v>
      </c>
      <c r="B1555">
        <v>0.42959999999999998</v>
      </c>
      <c r="C1555" s="6">
        <f>AZ[[#This Row],[Variaz]]/100</f>
        <v>4.2959999999999995E-3</v>
      </c>
      <c r="D1555" s="10">
        <f>AUM[[#This Row],[ Etica Azionario ]]</f>
        <v>437855475.07999998</v>
      </c>
      <c r="E1555" s="10">
        <f>D1554*AZ[[#This Row],[Variazione percentuale]]</f>
        <v>1871878.60026336</v>
      </c>
      <c r="F1555" s="11">
        <f>AZ[[#This Row],[AUM]]-D1554</f>
        <v>2129543.9199999571</v>
      </c>
      <c r="G1555" s="11">
        <f>AZ[[#This Row],[∆ AUM]]-AZ[[#This Row],[effetto mercato]]</f>
        <v>257665.31973659713</v>
      </c>
    </row>
    <row r="1556" spans="1:7">
      <c r="A1556" s="4">
        <v>44270</v>
      </c>
      <c r="B1556">
        <v>0.87170000000000003</v>
      </c>
      <c r="C1556" s="6">
        <f>AZ[[#This Row],[Variaz]]/100</f>
        <v>8.7170000000000008E-3</v>
      </c>
      <c r="D1556" s="10">
        <f>AUM[[#This Row],[ Etica Azionario ]]</f>
        <v>441780459.79000002</v>
      </c>
      <c r="E1556" s="10">
        <f>D1555*AZ[[#This Row],[Variazione percentuale]]</f>
        <v>3816786.1762723601</v>
      </c>
      <c r="F1556" s="11">
        <f>AZ[[#This Row],[AUM]]-D1555</f>
        <v>3924984.7100000381</v>
      </c>
      <c r="G1556" s="11">
        <f>AZ[[#This Row],[∆ AUM]]-AZ[[#This Row],[effetto mercato]]</f>
        <v>108198.533727678</v>
      </c>
    </row>
    <row r="1557" spans="1:7">
      <c r="A1557" s="4">
        <v>44271</v>
      </c>
      <c r="B1557">
        <v>0.25609999999999999</v>
      </c>
      <c r="C1557" s="6">
        <f>AZ[[#This Row],[Variaz]]/100</f>
        <v>2.5609999999999999E-3</v>
      </c>
      <c r="D1557" s="10">
        <f>AUM[[#This Row],[ Etica Azionario ]]</f>
        <v>443046092.56000006</v>
      </c>
      <c r="E1557" s="10">
        <f>D1556*AZ[[#This Row],[Variazione percentuale]]</f>
        <v>1131399.75752219</v>
      </c>
      <c r="F1557" s="11">
        <f>AZ[[#This Row],[AUM]]-D1556</f>
        <v>1265632.7700000405</v>
      </c>
      <c r="G1557" s="11">
        <f>AZ[[#This Row],[∆ AUM]]-AZ[[#This Row],[effetto mercato]]</f>
        <v>134233.01247785054</v>
      </c>
    </row>
    <row r="1558" spans="1:7">
      <c r="A1558" s="4">
        <v>44272</v>
      </c>
      <c r="B1558">
        <v>-7.1800000000000003E-2</v>
      </c>
      <c r="C1558" s="6">
        <f>AZ[[#This Row],[Variaz]]/100</f>
        <v>-7.18E-4</v>
      </c>
      <c r="D1558" s="10">
        <f>AUM[[#This Row],[ Etica Azionario ]]</f>
        <v>443434479.86000001</v>
      </c>
      <c r="E1558" s="10">
        <f>D1557*AZ[[#This Row],[Variazione percentuale]]</f>
        <v>-318107.09445808007</v>
      </c>
      <c r="F1558" s="11">
        <f>AZ[[#This Row],[AUM]]-D1557</f>
        <v>388387.29999995232</v>
      </c>
      <c r="G1558" s="11">
        <f>AZ[[#This Row],[∆ AUM]]-AZ[[#This Row],[effetto mercato]]</f>
        <v>706494.39445803245</v>
      </c>
    </row>
    <row r="1559" spans="1:7">
      <c r="A1559" s="4">
        <v>44273</v>
      </c>
      <c r="B1559">
        <v>-0.2636</v>
      </c>
      <c r="C1559" s="6">
        <f>AZ[[#This Row],[Variaz]]/100</f>
        <v>-2.6359999999999999E-3</v>
      </c>
      <c r="D1559" s="10">
        <f>AUM[[#This Row],[ Etica Azionario ]]</f>
        <v>442477528.13</v>
      </c>
      <c r="E1559" s="10">
        <f>D1558*AZ[[#This Row],[Variazione percentuale]]</f>
        <v>-1168893.2889109601</v>
      </c>
      <c r="F1559" s="11">
        <f>AZ[[#This Row],[AUM]]-D1558</f>
        <v>-956951.73000001907</v>
      </c>
      <c r="G1559" s="11">
        <f>AZ[[#This Row],[∆ AUM]]-AZ[[#This Row],[effetto mercato]]</f>
        <v>211941.55891094101</v>
      </c>
    </row>
    <row r="1560" spans="1:7">
      <c r="A1560" s="4">
        <v>44274</v>
      </c>
      <c r="B1560">
        <v>-0.22420000000000001</v>
      </c>
      <c r="C1560" s="6">
        <f>AZ[[#This Row],[Variaz]]/100</f>
        <v>-2.2420000000000001E-3</v>
      </c>
      <c r="D1560" s="10">
        <f>AUM[[#This Row],[ Etica Azionario ]]</f>
        <v>441595815.48000002</v>
      </c>
      <c r="E1560" s="10">
        <f>D1559*AZ[[#This Row],[Variazione percentuale]]</f>
        <v>-992034.61806746002</v>
      </c>
      <c r="F1560" s="11">
        <f>AZ[[#This Row],[AUM]]-D1559</f>
        <v>-881712.64999997616</v>
      </c>
      <c r="G1560" s="11">
        <f>AZ[[#This Row],[∆ AUM]]-AZ[[#This Row],[effetto mercato]]</f>
        <v>110321.96806748386</v>
      </c>
    </row>
    <row r="1561" spans="1:7">
      <c r="A1561" s="4">
        <v>44277</v>
      </c>
      <c r="B1561">
        <v>3.2099999999999997E-2</v>
      </c>
      <c r="C1561" s="6">
        <f>AZ[[#This Row],[Variaz]]/100</f>
        <v>3.2099999999999994E-4</v>
      </c>
      <c r="D1561" s="10">
        <f>AUM[[#This Row],[ Etica Azionario ]]</f>
        <v>441889963.74000001</v>
      </c>
      <c r="E1561" s="10">
        <f>D1560*AZ[[#This Row],[Variazione percentuale]]</f>
        <v>141752.25676907998</v>
      </c>
      <c r="F1561" s="11">
        <f>AZ[[#This Row],[AUM]]-D1560</f>
        <v>294148.25999999046</v>
      </c>
      <c r="G1561" s="11">
        <f>AZ[[#This Row],[∆ AUM]]-AZ[[#This Row],[effetto mercato]]</f>
        <v>152396.00323091049</v>
      </c>
    </row>
    <row r="1562" spans="1:7">
      <c r="A1562" s="4">
        <v>44278</v>
      </c>
      <c r="B1562">
        <v>-0.70609999999999995</v>
      </c>
      <c r="C1562" s="6">
        <f>AZ[[#This Row],[Variaz]]/100</f>
        <v>-7.0609999999999996E-3</v>
      </c>
      <c r="D1562" s="10">
        <f>AUM[[#This Row],[ Etica Azionario ]]</f>
        <v>438743088.24000001</v>
      </c>
      <c r="E1562" s="10">
        <f>D1561*AZ[[#This Row],[Variazione percentuale]]</f>
        <v>-3120185.0339681399</v>
      </c>
      <c r="F1562" s="11">
        <f>AZ[[#This Row],[AUM]]-D1561</f>
        <v>-3146875.5</v>
      </c>
      <c r="G1562" s="11">
        <f>AZ[[#This Row],[∆ AUM]]-AZ[[#This Row],[effetto mercato]]</f>
        <v>-26690.466031860095</v>
      </c>
    </row>
    <row r="1563" spans="1:7">
      <c r="A1563" s="4">
        <v>44279</v>
      </c>
      <c r="B1563">
        <v>-0.2424</v>
      </c>
      <c r="C1563" s="6">
        <f>AZ[[#This Row],[Variaz]]/100</f>
        <v>-2.4239999999999999E-3</v>
      </c>
      <c r="D1563" s="10">
        <f>AUM[[#This Row],[ Etica Azionario ]]</f>
        <v>438114285.5</v>
      </c>
      <c r="E1563" s="10">
        <f>D1562*AZ[[#This Row],[Variazione percentuale]]</f>
        <v>-1063513.2458937599</v>
      </c>
      <c r="F1563" s="11">
        <f>AZ[[#This Row],[AUM]]-D1562</f>
        <v>-628802.74000000954</v>
      </c>
      <c r="G1563" s="11">
        <f>AZ[[#This Row],[∆ AUM]]-AZ[[#This Row],[effetto mercato]]</f>
        <v>434710.50589375035</v>
      </c>
    </row>
    <row r="1564" spans="1:7">
      <c r="A1564" s="4">
        <v>44280</v>
      </c>
      <c r="B1564">
        <v>1.1178999999999999</v>
      </c>
      <c r="C1564" s="6">
        <f>AZ[[#This Row],[Variaz]]/100</f>
        <v>1.1179E-2</v>
      </c>
      <c r="D1564" s="10">
        <f>AUM[[#This Row],[ Etica Azionario ]]</f>
        <v>444463034.60000002</v>
      </c>
      <c r="E1564" s="10">
        <f>D1563*AZ[[#This Row],[Variazione percentuale]]</f>
        <v>4897679.5976045001</v>
      </c>
      <c r="F1564" s="11">
        <f>AZ[[#This Row],[AUM]]-D1563</f>
        <v>6348749.1000000238</v>
      </c>
      <c r="G1564" s="11">
        <f>AZ[[#This Row],[∆ AUM]]-AZ[[#This Row],[effetto mercato]]</f>
        <v>1451069.5023955237</v>
      </c>
    </row>
    <row r="1565" spans="1:7">
      <c r="A1565" s="4">
        <v>44281</v>
      </c>
      <c r="B1565">
        <v>1.3537999999999999</v>
      </c>
      <c r="C1565" s="6">
        <f>AZ[[#This Row],[Variaz]]/100</f>
        <v>1.3538E-2</v>
      </c>
      <c r="D1565" s="10">
        <f>AUM[[#This Row],[ Etica Azionario ]]</f>
        <v>450627165.47999996</v>
      </c>
      <c r="E1565" s="10">
        <f>D1564*AZ[[#This Row],[Variazione percentuale]]</f>
        <v>6017140.5624147998</v>
      </c>
      <c r="F1565" s="11">
        <f>AZ[[#This Row],[AUM]]-D1564</f>
        <v>6164130.8799999356</v>
      </c>
      <c r="G1565" s="11">
        <f>AZ[[#This Row],[∆ AUM]]-AZ[[#This Row],[effetto mercato]]</f>
        <v>146990.31758513581</v>
      </c>
    </row>
    <row r="1566" spans="1:7">
      <c r="A1566" s="4">
        <v>44284</v>
      </c>
      <c r="B1566">
        <v>0.13439999999999999</v>
      </c>
      <c r="C1566" s="6">
        <f>AZ[[#This Row],[Variaz]]/100</f>
        <v>1.3439999999999999E-3</v>
      </c>
      <c r="D1566" s="10">
        <f>AUM[[#This Row],[ Etica Azionario ]]</f>
        <v>451271434.26999998</v>
      </c>
      <c r="E1566" s="10">
        <f>D1565*AZ[[#This Row],[Variazione percentuale]]</f>
        <v>605642.91040511988</v>
      </c>
      <c r="F1566" s="11">
        <f>AZ[[#This Row],[AUM]]-D1565</f>
        <v>644268.79000002146</v>
      </c>
      <c r="G1566" s="11">
        <f>AZ[[#This Row],[∆ AUM]]-AZ[[#This Row],[effetto mercato]]</f>
        <v>38625.879594901577</v>
      </c>
    </row>
    <row r="1567" spans="1:7">
      <c r="A1567" s="4">
        <v>44285</v>
      </c>
      <c r="B1567">
        <v>0.26050000000000001</v>
      </c>
      <c r="C1567" s="6">
        <f>AZ[[#This Row],[Variaz]]/100</f>
        <v>2.6050000000000001E-3</v>
      </c>
      <c r="D1567" s="10">
        <f>AUM[[#This Row],[ Etica Azionario ]]</f>
        <v>452607756.51999998</v>
      </c>
      <c r="E1567" s="10">
        <f>D1566*AZ[[#This Row],[Variazione percentuale]]</f>
        <v>1175562.0862733501</v>
      </c>
      <c r="F1567" s="11">
        <f>AZ[[#This Row],[AUM]]-D1566</f>
        <v>1336322.25</v>
      </c>
      <c r="G1567" s="11">
        <f>AZ[[#This Row],[∆ AUM]]-AZ[[#This Row],[effetto mercato]]</f>
        <v>160760.16372664995</v>
      </c>
    </row>
    <row r="1568" spans="1:7">
      <c r="A1568" s="4">
        <v>44286</v>
      </c>
      <c r="B1568">
        <v>-0.38579999999999998</v>
      </c>
      <c r="C1568" s="6">
        <f>AZ[[#This Row],[Variaz]]/100</f>
        <v>-3.8579999999999999E-3</v>
      </c>
      <c r="D1568" s="10">
        <f>AUM[[#This Row],[ Etica Azionario ]]</f>
        <v>450955552.75000006</v>
      </c>
      <c r="E1568" s="10">
        <f>D1567*AZ[[#This Row],[Variazione percentuale]]</f>
        <v>-1746160.72465416</v>
      </c>
      <c r="F1568" s="11">
        <f>AZ[[#This Row],[AUM]]-D1567</f>
        <v>-1652203.7699999213</v>
      </c>
      <c r="G1568" s="11">
        <f>AZ[[#This Row],[∆ AUM]]-AZ[[#This Row],[effetto mercato]]</f>
        <v>93956.954654238652</v>
      </c>
    </row>
    <row r="1569" spans="1:7">
      <c r="A1569" s="4">
        <v>44287</v>
      </c>
      <c r="B1569">
        <v>0.49790000000000001</v>
      </c>
      <c r="C1569" s="6">
        <f>AZ[[#This Row],[Variaz]]/100</f>
        <v>4.9789999999999999E-3</v>
      </c>
      <c r="D1569" s="10">
        <f>AUM[[#This Row],[ Etica Azionario ]]</f>
        <v>453502656.32999998</v>
      </c>
      <c r="E1569" s="10">
        <f>D1568*AZ[[#This Row],[Variazione percentuale]]</f>
        <v>2245307.6971422504</v>
      </c>
      <c r="F1569" s="11">
        <f>AZ[[#This Row],[AUM]]-D1568</f>
        <v>2547103.5799999237</v>
      </c>
      <c r="G1569" s="11">
        <f>AZ[[#This Row],[∆ AUM]]-AZ[[#This Row],[effetto mercato]]</f>
        <v>301795.88285767334</v>
      </c>
    </row>
    <row r="1570" spans="1:7">
      <c r="A1570" s="4">
        <v>44292</v>
      </c>
      <c r="B1570">
        <v>0.36170000000000002</v>
      </c>
      <c r="C1570" s="6">
        <f>AZ[[#This Row],[Variaz]]/100</f>
        <v>3.6170000000000004E-3</v>
      </c>
      <c r="D1570" s="10">
        <f>AUM[[#This Row],[ Etica Azionario ]]</f>
        <v>455227928.83999997</v>
      </c>
      <c r="E1570" s="10">
        <f>D1569*AZ[[#This Row],[Variazione percentuale]]</f>
        <v>1640319.1079456101</v>
      </c>
      <c r="F1570" s="11">
        <f>AZ[[#This Row],[AUM]]-D1569</f>
        <v>1725272.5099999905</v>
      </c>
      <c r="G1570" s="11">
        <f>AZ[[#This Row],[∆ AUM]]-AZ[[#This Row],[effetto mercato]]</f>
        <v>84953.402054380393</v>
      </c>
    </row>
    <row r="1571" spans="1:7">
      <c r="A1571" s="4">
        <v>44293</v>
      </c>
      <c r="B1571">
        <v>-0.19589999999999999</v>
      </c>
      <c r="C1571" s="6">
        <f>AZ[[#This Row],[Variaz]]/100</f>
        <v>-1.9589999999999998E-3</v>
      </c>
      <c r="D1571" s="10">
        <f>AUM[[#This Row],[ Etica Azionario ]]</f>
        <v>455027892.86999995</v>
      </c>
      <c r="E1571" s="10">
        <f>D1570*AZ[[#This Row],[Variazione percentuale]]</f>
        <v>-891791.51259755983</v>
      </c>
      <c r="F1571" s="11">
        <f>AZ[[#This Row],[AUM]]-D1570</f>
        <v>-200035.97000002861</v>
      </c>
      <c r="G1571" s="11">
        <f>AZ[[#This Row],[∆ AUM]]-AZ[[#This Row],[effetto mercato]]</f>
        <v>691755.54259753122</v>
      </c>
    </row>
    <row r="1572" spans="1:7">
      <c r="A1572" s="4">
        <v>44294</v>
      </c>
      <c r="B1572">
        <v>6.2799999999999995E-2</v>
      </c>
      <c r="C1572" s="6">
        <f>AZ[[#This Row],[Variaz]]/100</f>
        <v>6.2799999999999998E-4</v>
      </c>
      <c r="D1572" s="10">
        <f>AUM[[#This Row],[ Etica Azionario ]]</f>
        <v>456196192.68999994</v>
      </c>
      <c r="E1572" s="10">
        <f>D1571*AZ[[#This Row],[Variazione percentuale]]</f>
        <v>285757.51672235993</v>
      </c>
      <c r="F1572" s="11">
        <f>AZ[[#This Row],[AUM]]-D1571</f>
        <v>1168299.8199999928</v>
      </c>
      <c r="G1572" s="11">
        <f>AZ[[#This Row],[∆ AUM]]-AZ[[#This Row],[effetto mercato]]</f>
        <v>882542.30327763292</v>
      </c>
    </row>
    <row r="1573" spans="1:7">
      <c r="A1573" s="4">
        <v>44295</v>
      </c>
      <c r="B1573">
        <v>0.20399999999999999</v>
      </c>
      <c r="C1573" s="6">
        <f>AZ[[#This Row],[Variaz]]/100</f>
        <v>2.0399999999999997E-3</v>
      </c>
      <c r="D1573" s="10">
        <f>AUM[[#This Row],[ Etica Azionario ]]</f>
        <v>456817107.68000001</v>
      </c>
      <c r="E1573" s="10">
        <f>D1572*AZ[[#This Row],[Variazione percentuale]]</f>
        <v>930640.23308759974</v>
      </c>
      <c r="F1573" s="11">
        <f>AZ[[#This Row],[AUM]]-D1572</f>
        <v>620914.99000006914</v>
      </c>
      <c r="G1573" s="11">
        <f>AZ[[#This Row],[∆ AUM]]-AZ[[#This Row],[effetto mercato]]</f>
        <v>-309725.2430875306</v>
      </c>
    </row>
    <row r="1574" spans="1:7">
      <c r="A1574" s="4">
        <v>44298</v>
      </c>
      <c r="B1574">
        <v>-0.2271</v>
      </c>
      <c r="C1574" s="6">
        <f>AZ[[#This Row],[Variaz]]/100</f>
        <v>-2.271E-3</v>
      </c>
      <c r="D1574" s="10">
        <f>AUM[[#This Row],[ Etica Azionario ]]</f>
        <v>456255277.38999999</v>
      </c>
      <c r="E1574" s="10">
        <f>D1573*AZ[[#This Row],[Variazione percentuale]]</f>
        <v>-1037431.65154128</v>
      </c>
      <c r="F1574" s="11">
        <f>AZ[[#This Row],[AUM]]-D1573</f>
        <v>-561830.29000002146</v>
      </c>
      <c r="G1574" s="11">
        <f>AZ[[#This Row],[∆ AUM]]-AZ[[#This Row],[effetto mercato]]</f>
        <v>475601.36154125852</v>
      </c>
    </row>
    <row r="1575" spans="1:7">
      <c r="A1575" s="4">
        <v>44299</v>
      </c>
      <c r="B1575">
        <v>-8.6300000000000002E-2</v>
      </c>
      <c r="C1575" s="6">
        <f>AZ[[#This Row],[Variaz]]/100</f>
        <v>-8.6300000000000005E-4</v>
      </c>
      <c r="D1575" s="10">
        <f>AUM[[#This Row],[ Etica Azionario ]]</f>
        <v>458597318.15000004</v>
      </c>
      <c r="E1575" s="10">
        <f>D1574*AZ[[#This Row],[Variazione percentuale]]</f>
        <v>-393748.30438757001</v>
      </c>
      <c r="F1575" s="11">
        <f>AZ[[#This Row],[AUM]]-D1574</f>
        <v>2342040.7600000501</v>
      </c>
      <c r="G1575" s="11">
        <f>AZ[[#This Row],[∆ AUM]]-AZ[[#This Row],[effetto mercato]]</f>
        <v>2735789.06438762</v>
      </c>
    </row>
    <row r="1576" spans="1:7">
      <c r="A1576" s="4">
        <v>44300</v>
      </c>
      <c r="B1576">
        <v>-0.2671</v>
      </c>
      <c r="C1576" s="6">
        <f>AZ[[#This Row],[Variaz]]/100</f>
        <v>-2.6710000000000002E-3</v>
      </c>
      <c r="D1576" s="10">
        <f>AUM[[#This Row],[ Etica Azionario ]]</f>
        <v>458336321.13999999</v>
      </c>
      <c r="E1576" s="10">
        <f>D1575*AZ[[#This Row],[Variazione percentuale]]</f>
        <v>-1224913.4367786502</v>
      </c>
      <c r="F1576" s="11">
        <f>AZ[[#This Row],[AUM]]-D1575</f>
        <v>-260997.01000005007</v>
      </c>
      <c r="G1576" s="11">
        <f>AZ[[#This Row],[∆ AUM]]-AZ[[#This Row],[effetto mercato]]</f>
        <v>963916.42677860009</v>
      </c>
    </row>
    <row r="1577" spans="1:7">
      <c r="A1577" s="4">
        <v>44301</v>
      </c>
      <c r="B1577">
        <v>0.63009999999999999</v>
      </c>
      <c r="C1577" s="6">
        <f>AZ[[#This Row],[Variaz]]/100</f>
        <v>6.3010000000000002E-3</v>
      </c>
      <c r="D1577" s="10">
        <f>AUM[[#This Row],[ Etica Azionario ]]</f>
        <v>461540597.79000002</v>
      </c>
      <c r="E1577" s="10">
        <f>D1576*AZ[[#This Row],[Variazione percentuale]]</f>
        <v>2887977.15950314</v>
      </c>
      <c r="F1577" s="11">
        <f>AZ[[#This Row],[AUM]]-D1576</f>
        <v>3204276.6500000358</v>
      </c>
      <c r="G1577" s="11">
        <f>AZ[[#This Row],[∆ AUM]]-AZ[[#This Row],[effetto mercato]]</f>
        <v>316299.49049689574</v>
      </c>
    </row>
    <row r="1578" spans="1:7">
      <c r="A1578" s="4">
        <v>44302</v>
      </c>
      <c r="B1578">
        <v>0.43830000000000002</v>
      </c>
      <c r="C1578" s="6">
        <f>AZ[[#This Row],[Variaz]]/100</f>
        <v>4.3830000000000006E-3</v>
      </c>
      <c r="D1578" s="10">
        <f>AUM[[#This Row],[ Etica Azionario ]]</f>
        <v>463798508.41000003</v>
      </c>
      <c r="E1578" s="10">
        <f>D1577*AZ[[#This Row],[Variazione percentuale]]</f>
        <v>2022932.4401135703</v>
      </c>
      <c r="F1578" s="11">
        <f>AZ[[#This Row],[AUM]]-D1577</f>
        <v>2257910.6200000048</v>
      </c>
      <c r="G1578" s="11">
        <f>AZ[[#This Row],[∆ AUM]]-AZ[[#This Row],[effetto mercato]]</f>
        <v>234978.17988643446</v>
      </c>
    </row>
    <row r="1579" spans="1:7">
      <c r="A1579" s="4">
        <v>44305</v>
      </c>
      <c r="B1579">
        <v>-0.22600000000000001</v>
      </c>
      <c r="C1579" s="6">
        <f>AZ[[#This Row],[Variaz]]/100</f>
        <v>-2.2599999999999999E-3</v>
      </c>
      <c r="D1579" s="10">
        <f>AUM[[#This Row],[ Etica Azionario ]]</f>
        <v>472373659.39999998</v>
      </c>
      <c r="E1579" s="10">
        <f>D1578*AZ[[#This Row],[Variazione percentuale]]</f>
        <v>-1048184.6290066</v>
      </c>
      <c r="F1579" s="11">
        <f>AZ[[#This Row],[AUM]]-D1578</f>
        <v>8575150.9899999499</v>
      </c>
      <c r="G1579" s="11">
        <f>AZ[[#This Row],[∆ AUM]]-AZ[[#This Row],[effetto mercato]]</f>
        <v>9623335.6190065499</v>
      </c>
    </row>
    <row r="1580" spans="1:7">
      <c r="A1580" s="4">
        <v>44306</v>
      </c>
      <c r="B1580">
        <v>-1.234</v>
      </c>
      <c r="C1580" s="6">
        <f>AZ[[#This Row],[Variaz]]/100</f>
        <v>-1.234E-2</v>
      </c>
      <c r="D1580" s="10">
        <f>AUM[[#This Row],[ Etica Azionario ]]</f>
        <v>467107676.75999999</v>
      </c>
      <c r="E1580" s="10">
        <f>D1579*AZ[[#This Row],[Variazione percentuale]]</f>
        <v>-5829090.9569959994</v>
      </c>
      <c r="F1580" s="11">
        <f>AZ[[#This Row],[AUM]]-D1579</f>
        <v>-5265982.6399999857</v>
      </c>
      <c r="G1580" s="11">
        <f>AZ[[#This Row],[∆ AUM]]-AZ[[#This Row],[effetto mercato]]</f>
        <v>563108.31699601375</v>
      </c>
    </row>
    <row r="1581" spans="1:7">
      <c r="A1581" s="4">
        <v>44307</v>
      </c>
      <c r="B1581">
        <v>0.45860000000000001</v>
      </c>
      <c r="C1581" s="6">
        <f>AZ[[#This Row],[Variaz]]/100</f>
        <v>4.5859999999999998E-3</v>
      </c>
      <c r="D1581" s="10">
        <f>AUM[[#This Row],[ Etica Azionario ]]</f>
        <v>469568652.17000002</v>
      </c>
      <c r="E1581" s="10">
        <f>D1580*AZ[[#This Row],[Variazione percentuale]]</f>
        <v>2142155.80562136</v>
      </c>
      <c r="F1581" s="11">
        <f>AZ[[#This Row],[AUM]]-D1580</f>
        <v>2460975.4100000262</v>
      </c>
      <c r="G1581" s="11">
        <f>AZ[[#This Row],[∆ AUM]]-AZ[[#This Row],[effetto mercato]]</f>
        <v>318819.60437866626</v>
      </c>
    </row>
    <row r="1582" spans="1:7">
      <c r="A1582" s="4">
        <v>44308</v>
      </c>
      <c r="B1582">
        <v>0.1968</v>
      </c>
      <c r="C1582" s="6">
        <f>AZ[[#This Row],[Variaz]]/100</f>
        <v>1.9680000000000001E-3</v>
      </c>
      <c r="D1582" s="10">
        <f>AUM[[#This Row],[ Etica Azionario ]]</f>
        <v>470815586.17000002</v>
      </c>
      <c r="E1582" s="10">
        <f>D1581*AZ[[#This Row],[Variazione percentuale]]</f>
        <v>924111.10747056012</v>
      </c>
      <c r="F1582" s="11">
        <f>AZ[[#This Row],[AUM]]-D1581</f>
        <v>1246934</v>
      </c>
      <c r="G1582" s="11">
        <f>AZ[[#This Row],[∆ AUM]]-AZ[[#This Row],[effetto mercato]]</f>
        <v>322822.89252943988</v>
      </c>
    </row>
    <row r="1583" spans="1:7">
      <c r="A1583" s="4">
        <v>44309</v>
      </c>
      <c r="B1583">
        <v>0.16500000000000001</v>
      </c>
      <c r="C1583" s="6">
        <f>AZ[[#This Row],[Variaz]]/100</f>
        <v>1.65E-3</v>
      </c>
      <c r="D1583" s="10">
        <f>AUM[[#This Row],[ Etica Azionario ]]</f>
        <v>471774960.94</v>
      </c>
      <c r="E1583" s="10">
        <f>D1582*AZ[[#This Row],[Variazione percentuale]]</f>
        <v>776845.71718050004</v>
      </c>
      <c r="F1583" s="11">
        <f>AZ[[#This Row],[AUM]]-D1582</f>
        <v>959374.76999998093</v>
      </c>
      <c r="G1583" s="11">
        <f>AZ[[#This Row],[∆ AUM]]-AZ[[#This Row],[effetto mercato]]</f>
        <v>182529.05281948089</v>
      </c>
    </row>
    <row r="1584" spans="1:7">
      <c r="A1584" s="4">
        <v>44312</v>
      </c>
      <c r="B1584">
        <v>3.9199999999999999E-2</v>
      </c>
      <c r="C1584" s="6">
        <f>AZ[[#This Row],[Variaz]]/100</f>
        <v>3.9199999999999999E-4</v>
      </c>
      <c r="D1584" s="10">
        <f>AUM[[#This Row],[ Etica Azionario ]]</f>
        <v>472348308.74000001</v>
      </c>
      <c r="E1584" s="10">
        <f>D1583*AZ[[#This Row],[Variazione percentuale]]</f>
        <v>184935.78468847999</v>
      </c>
      <c r="F1584" s="11">
        <f>AZ[[#This Row],[AUM]]-D1583</f>
        <v>573347.80000001192</v>
      </c>
      <c r="G1584" s="11">
        <f>AZ[[#This Row],[∆ AUM]]-AZ[[#This Row],[effetto mercato]]</f>
        <v>388412.01531153196</v>
      </c>
    </row>
    <row r="1585" spans="1:7">
      <c r="A1585" s="4">
        <v>44313</v>
      </c>
      <c r="B1585">
        <v>2.35E-2</v>
      </c>
      <c r="C1585" s="6">
        <f>AZ[[#This Row],[Variaz]]/100</f>
        <v>2.3499999999999999E-4</v>
      </c>
      <c r="D1585" s="10">
        <f>AUM[[#This Row],[ Etica Azionario ]]</f>
        <v>472668758.76999998</v>
      </c>
      <c r="E1585" s="10">
        <f>D1584*AZ[[#This Row],[Variazione percentuale]]</f>
        <v>111001.8525539</v>
      </c>
      <c r="F1585" s="11">
        <f>AZ[[#This Row],[AUM]]-D1584</f>
        <v>320450.02999997139</v>
      </c>
      <c r="G1585" s="11">
        <f>AZ[[#This Row],[∆ AUM]]-AZ[[#This Row],[effetto mercato]]</f>
        <v>209448.17744607141</v>
      </c>
    </row>
    <row r="1586" spans="1:7">
      <c r="A1586" s="4">
        <v>44314</v>
      </c>
      <c r="B1586">
        <v>-6.2700000000000006E-2</v>
      </c>
      <c r="C1586" s="6">
        <f>AZ[[#This Row],[Variaz]]/100</f>
        <v>-6.2700000000000006E-4</v>
      </c>
      <c r="D1586" s="10">
        <f>AUM[[#This Row],[ Etica Azionario ]]</f>
        <v>472256021.15999997</v>
      </c>
      <c r="E1586" s="10">
        <f>D1585*AZ[[#This Row],[Variazione percentuale]]</f>
        <v>-296363.31174879003</v>
      </c>
      <c r="F1586" s="11">
        <f>AZ[[#This Row],[AUM]]-D1585</f>
        <v>-412737.61000001431</v>
      </c>
      <c r="G1586" s="11">
        <f>AZ[[#This Row],[∆ AUM]]-AZ[[#This Row],[effetto mercato]]</f>
        <v>-116374.29825122427</v>
      </c>
    </row>
    <row r="1587" spans="1:7">
      <c r="A1587" s="4">
        <v>44315</v>
      </c>
      <c r="B1587">
        <v>-0.16470000000000001</v>
      </c>
      <c r="C1587" s="6">
        <f>AZ[[#This Row],[Variaz]]/100</f>
        <v>-1.647E-3</v>
      </c>
      <c r="D1587" s="10">
        <f>AUM[[#This Row],[ Etica Azionario ]]</f>
        <v>472000013.38</v>
      </c>
      <c r="E1587" s="10">
        <f>D1586*AZ[[#This Row],[Variazione percentuale]]</f>
        <v>-777805.66685051995</v>
      </c>
      <c r="F1587" s="11">
        <f>AZ[[#This Row],[AUM]]-D1586</f>
        <v>-256007.77999997139</v>
      </c>
      <c r="G1587" s="11">
        <f>AZ[[#This Row],[∆ AUM]]-AZ[[#This Row],[effetto mercato]]</f>
        <v>521797.88685054856</v>
      </c>
    </row>
    <row r="1588" spans="1:7">
      <c r="A1588" s="4">
        <v>44316</v>
      </c>
      <c r="B1588">
        <v>-3.9300000000000002E-2</v>
      </c>
      <c r="C1588" s="6">
        <f>AZ[[#This Row],[Variaz]]/100</f>
        <v>-3.9300000000000001E-4</v>
      </c>
      <c r="D1588" s="10">
        <f>AUM[[#This Row],[ Etica Azionario ]]</f>
        <v>472115143.61000001</v>
      </c>
      <c r="E1588" s="10">
        <f>D1587*AZ[[#This Row],[Variazione percentuale]]</f>
        <v>-185496.00525834001</v>
      </c>
      <c r="F1588" s="11">
        <f>AZ[[#This Row],[AUM]]-D1587</f>
        <v>115130.23000001907</v>
      </c>
      <c r="G1588" s="11">
        <f>AZ[[#This Row],[∆ AUM]]-AZ[[#This Row],[effetto mercato]]</f>
        <v>300626.23525835911</v>
      </c>
    </row>
    <row r="1589" spans="1:7">
      <c r="A1589" s="4">
        <v>44319</v>
      </c>
      <c r="B1589">
        <v>0.32219999999999999</v>
      </c>
      <c r="C1589" s="6">
        <f>AZ[[#This Row],[Variaz]]/100</f>
        <v>3.222E-3</v>
      </c>
      <c r="D1589" s="10">
        <f>AUM[[#This Row],[ Etica Azionario ]]</f>
        <v>473862889.03999996</v>
      </c>
      <c r="E1589" s="10">
        <f>D1588*AZ[[#This Row],[Variazione percentuale]]</f>
        <v>1521154.9927114202</v>
      </c>
      <c r="F1589" s="11">
        <f>AZ[[#This Row],[AUM]]-D1588</f>
        <v>1747745.4299999475</v>
      </c>
      <c r="G1589" s="11">
        <f>AZ[[#This Row],[∆ AUM]]-AZ[[#This Row],[effetto mercato]]</f>
        <v>226590.43728852738</v>
      </c>
    </row>
    <row r="1590" spans="1:7">
      <c r="A1590" s="4">
        <v>44320</v>
      </c>
      <c r="B1590">
        <v>-0.30549999999999999</v>
      </c>
      <c r="C1590" s="6">
        <f>AZ[[#This Row],[Variaz]]/100</f>
        <v>-3.055E-3</v>
      </c>
      <c r="D1590" s="10">
        <f>AUM[[#This Row],[ Etica Azionario ]]</f>
        <v>472500934.08999997</v>
      </c>
      <c r="E1590" s="10">
        <f>D1589*AZ[[#This Row],[Variazione percentuale]]</f>
        <v>-1447651.1260171998</v>
      </c>
      <c r="F1590" s="11">
        <f>AZ[[#This Row],[AUM]]-D1589</f>
        <v>-1361954.9499999881</v>
      </c>
      <c r="G1590" s="11">
        <f>AZ[[#This Row],[∆ AUM]]-AZ[[#This Row],[effetto mercato]]</f>
        <v>85696.17601721175</v>
      </c>
    </row>
    <row r="1591" spans="1:7">
      <c r="A1591" s="4">
        <v>44321</v>
      </c>
      <c r="B1591">
        <v>0.83289999999999997</v>
      </c>
      <c r="C1591" s="6">
        <f>AZ[[#This Row],[Variaz]]/100</f>
        <v>8.3289999999999996E-3</v>
      </c>
      <c r="D1591" s="10">
        <f>AUM[[#This Row],[ Etica Azionario ]]</f>
        <v>477285979.62</v>
      </c>
      <c r="E1591" s="10">
        <f>D1590*AZ[[#This Row],[Variazione percentuale]]</f>
        <v>3935460.2800356094</v>
      </c>
      <c r="F1591" s="11">
        <f>AZ[[#This Row],[AUM]]-D1590</f>
        <v>4785045.530000031</v>
      </c>
      <c r="G1591" s="11">
        <f>AZ[[#This Row],[∆ AUM]]-AZ[[#This Row],[effetto mercato]]</f>
        <v>849585.24996442162</v>
      </c>
    </row>
    <row r="1592" spans="1:7">
      <c r="A1592" s="4">
        <v>44322</v>
      </c>
      <c r="B1592">
        <v>7.0099999999999996E-2</v>
      </c>
      <c r="C1592" s="6">
        <f>AZ[[#This Row],[Variaz]]/100</f>
        <v>7.0099999999999991E-4</v>
      </c>
      <c r="D1592" s="10">
        <f>AUM[[#This Row],[ Etica Azionario ]]</f>
        <v>478144181.05000001</v>
      </c>
      <c r="E1592" s="10">
        <f>D1591*AZ[[#This Row],[Variazione percentuale]]</f>
        <v>334577.47171361995</v>
      </c>
      <c r="F1592" s="11">
        <f>AZ[[#This Row],[AUM]]-D1591</f>
        <v>858201.43000000715</v>
      </c>
      <c r="G1592" s="11">
        <f>AZ[[#This Row],[∆ AUM]]-AZ[[#This Row],[effetto mercato]]</f>
        <v>523623.95828638721</v>
      </c>
    </row>
    <row r="1593" spans="1:7">
      <c r="A1593" s="4">
        <v>44323</v>
      </c>
      <c r="B1593">
        <v>0.51400000000000001</v>
      </c>
      <c r="C1593" s="6">
        <f>AZ[[#This Row],[Variaz]]/100</f>
        <v>5.1400000000000005E-3</v>
      </c>
      <c r="D1593" s="10">
        <f>AUM[[#This Row],[ Etica Azionario ]]</f>
        <v>480449901.97000003</v>
      </c>
      <c r="E1593" s="10">
        <f>D1592*AZ[[#This Row],[Variazione percentuale]]</f>
        <v>2457661.0905970004</v>
      </c>
      <c r="F1593" s="11">
        <f>AZ[[#This Row],[AUM]]-D1592</f>
        <v>2305720.9200000167</v>
      </c>
      <c r="G1593" s="11">
        <f>AZ[[#This Row],[∆ AUM]]-AZ[[#This Row],[effetto mercato]]</f>
        <v>-151940.17059698375</v>
      </c>
    </row>
    <row r="1594" spans="1:7">
      <c r="A1594" s="4">
        <v>44326</v>
      </c>
      <c r="B1594">
        <v>-3.8699999999999998E-2</v>
      </c>
      <c r="C1594" s="6">
        <f>AZ[[#This Row],[Variaz]]/100</f>
        <v>-3.8699999999999997E-4</v>
      </c>
      <c r="D1594" s="10">
        <f>AUM[[#This Row],[ Etica Azionario ]]</f>
        <v>480354820.5</v>
      </c>
      <c r="E1594" s="10">
        <f>D1593*AZ[[#This Row],[Variazione percentuale]]</f>
        <v>-185934.11206238999</v>
      </c>
      <c r="F1594" s="11">
        <f>AZ[[#This Row],[AUM]]-D1593</f>
        <v>-95081.47000002861</v>
      </c>
      <c r="G1594" s="11">
        <f>AZ[[#This Row],[∆ AUM]]-AZ[[#This Row],[effetto mercato]]</f>
        <v>90852.642062361381</v>
      </c>
    </row>
    <row r="1595" spans="1:7">
      <c r="A1595" s="4">
        <v>44327</v>
      </c>
      <c r="B1595">
        <v>-1.4416</v>
      </c>
      <c r="C1595" s="6">
        <f>AZ[[#This Row],[Variaz]]/100</f>
        <v>-1.4416E-2</v>
      </c>
      <c r="D1595" s="10">
        <f>AUM[[#This Row],[ Etica Azionario ]]</f>
        <v>473564757.61999995</v>
      </c>
      <c r="E1595" s="10">
        <f>D1594*AZ[[#This Row],[Variazione percentuale]]</f>
        <v>-6924795.0923279999</v>
      </c>
      <c r="F1595" s="11">
        <f>AZ[[#This Row],[AUM]]-D1594</f>
        <v>-6790062.8800000548</v>
      </c>
      <c r="G1595" s="11">
        <f>AZ[[#This Row],[∆ AUM]]-AZ[[#This Row],[effetto mercato]]</f>
        <v>134732.21232794505</v>
      </c>
    </row>
    <row r="1596" spans="1:7">
      <c r="A1596" s="4">
        <v>44328</v>
      </c>
      <c r="B1596">
        <v>-1.0065999999999999</v>
      </c>
      <c r="C1596" s="6">
        <f>AZ[[#This Row],[Variaz]]/100</f>
        <v>-1.0065999999999999E-2</v>
      </c>
      <c r="D1596" s="10">
        <f>AUM[[#This Row],[ Etica Azionario ]]</f>
        <v>469175660.38999999</v>
      </c>
      <c r="E1596" s="10">
        <f>D1595*AZ[[#This Row],[Variazione percentuale]]</f>
        <v>-4766902.850202919</v>
      </c>
      <c r="F1596" s="11">
        <f>AZ[[#This Row],[AUM]]-D1595</f>
        <v>-4389097.2299999595</v>
      </c>
      <c r="G1596" s="11">
        <f>AZ[[#This Row],[∆ AUM]]-AZ[[#This Row],[effetto mercato]]</f>
        <v>377805.62020295952</v>
      </c>
    </row>
    <row r="1597" spans="1:7">
      <c r="A1597" s="4">
        <v>44329</v>
      </c>
      <c r="B1597">
        <v>0.42899999999999999</v>
      </c>
      <c r="C1597" s="6">
        <f>AZ[[#This Row],[Variaz]]/100</f>
        <v>4.2899999999999995E-3</v>
      </c>
      <c r="D1597" s="10">
        <f>AUM[[#This Row],[ Etica Azionario ]]</f>
        <v>472901887.34000003</v>
      </c>
      <c r="E1597" s="10">
        <f>D1596*AZ[[#This Row],[Variazione percentuale]]</f>
        <v>2012763.5830730996</v>
      </c>
      <c r="F1597" s="11">
        <f>AZ[[#This Row],[AUM]]-D1596</f>
        <v>3726226.9500000477</v>
      </c>
      <c r="G1597" s="11">
        <f>AZ[[#This Row],[∆ AUM]]-AZ[[#This Row],[effetto mercato]]</f>
        <v>1713463.3669269481</v>
      </c>
    </row>
    <row r="1598" spans="1:7">
      <c r="A1598" s="4">
        <v>44330</v>
      </c>
      <c r="B1598">
        <v>0.92549999999999999</v>
      </c>
      <c r="C1598" s="6">
        <f>AZ[[#This Row],[Variaz]]/100</f>
        <v>9.2549999999999993E-3</v>
      </c>
      <c r="D1598" s="10">
        <f>AUM[[#This Row],[ Etica Azionario ]]</f>
        <v>477579522.63999999</v>
      </c>
      <c r="E1598" s="10">
        <f>D1597*AZ[[#This Row],[Variazione percentuale]]</f>
        <v>4376706.9673317</v>
      </c>
      <c r="F1598" s="11">
        <f>AZ[[#This Row],[AUM]]-D1597</f>
        <v>4677635.2999999523</v>
      </c>
      <c r="G1598" s="11">
        <f>AZ[[#This Row],[∆ AUM]]-AZ[[#This Row],[effetto mercato]]</f>
        <v>300928.33266825229</v>
      </c>
    </row>
    <row r="1599" spans="1:7">
      <c r="A1599" s="4">
        <v>44333</v>
      </c>
      <c r="B1599">
        <v>0</v>
      </c>
      <c r="C1599" s="6">
        <f>AZ[[#This Row],[Variaz]]/100</f>
        <v>0</v>
      </c>
      <c r="D1599" s="10">
        <f>AUM[[#This Row],[ Etica Azionario ]]</f>
        <v>477620971.75999999</v>
      </c>
      <c r="E1599" s="10">
        <f>D1598*AZ[[#This Row],[Variazione percentuale]]</f>
        <v>0</v>
      </c>
      <c r="F1599" s="11">
        <f>AZ[[#This Row],[AUM]]-D1598</f>
        <v>41449.120000004768</v>
      </c>
      <c r="G1599" s="11">
        <f>AZ[[#This Row],[∆ AUM]]-AZ[[#This Row],[effetto mercato]]</f>
        <v>41449.120000004768</v>
      </c>
    </row>
    <row r="1600" spans="1:7">
      <c r="A1600" s="4">
        <v>44334</v>
      </c>
      <c r="B1600">
        <v>-0.44669999999999999</v>
      </c>
      <c r="C1600" s="6">
        <f>AZ[[#This Row],[Variaz]]/100</f>
        <v>-4.4669999999999996E-3</v>
      </c>
      <c r="D1600" s="10">
        <f>AUM[[#This Row],[ Etica Azionario ]]</f>
        <v>474693634.94</v>
      </c>
      <c r="E1600" s="10">
        <f>D1599*AZ[[#This Row],[Variazione percentuale]]</f>
        <v>-2133532.8808519198</v>
      </c>
      <c r="F1600" s="11">
        <f>AZ[[#This Row],[AUM]]-D1599</f>
        <v>-2927336.8199999928</v>
      </c>
      <c r="G1600" s="11">
        <f>AZ[[#This Row],[∆ AUM]]-AZ[[#This Row],[effetto mercato]]</f>
        <v>-793803.93914807308</v>
      </c>
    </row>
    <row r="1601" spans="1:7">
      <c r="A1601" s="4">
        <v>44335</v>
      </c>
      <c r="B1601">
        <v>-0.7873</v>
      </c>
      <c r="C1601" s="6">
        <f>AZ[[#This Row],[Variaz]]/100</f>
        <v>-7.8729999999999998E-3</v>
      </c>
      <c r="D1601" s="10">
        <f>AUM[[#This Row],[ Etica Azionario ]]</f>
        <v>471892832.30000001</v>
      </c>
      <c r="E1601" s="10">
        <f>D1600*AZ[[#This Row],[Variazione percentuale]]</f>
        <v>-3737262.9878826197</v>
      </c>
      <c r="F1601" s="11">
        <f>AZ[[#This Row],[AUM]]-D1600</f>
        <v>-2800802.6399999857</v>
      </c>
      <c r="G1601" s="11">
        <f>AZ[[#This Row],[∆ AUM]]-AZ[[#This Row],[effetto mercato]]</f>
        <v>936460.34788263403</v>
      </c>
    </row>
    <row r="1602" spans="1:7">
      <c r="A1602" s="4">
        <v>44336</v>
      </c>
      <c r="B1602">
        <v>0.67449999999999999</v>
      </c>
      <c r="C1602" s="6">
        <f>AZ[[#This Row],[Variaz]]/100</f>
        <v>6.7450000000000001E-3</v>
      </c>
      <c r="D1602" s="10">
        <f>AUM[[#This Row],[ Etica Azionario ]]</f>
        <v>475400209.57999992</v>
      </c>
      <c r="E1602" s="10">
        <f>D1601*AZ[[#This Row],[Variazione percentuale]]</f>
        <v>3182917.1538635003</v>
      </c>
      <c r="F1602" s="11">
        <f>AZ[[#This Row],[AUM]]-D1601</f>
        <v>3507377.2799999118</v>
      </c>
      <c r="G1602" s="11">
        <f>AZ[[#This Row],[∆ AUM]]-AZ[[#This Row],[effetto mercato]]</f>
        <v>324460.12613641145</v>
      </c>
    </row>
    <row r="1603" spans="1:7">
      <c r="A1603" s="4">
        <v>44337</v>
      </c>
      <c r="B1603">
        <v>0.39410000000000001</v>
      </c>
      <c r="C1603" s="6">
        <f>AZ[[#This Row],[Variaz]]/100</f>
        <v>3.9410000000000001E-3</v>
      </c>
      <c r="D1603" s="10">
        <f>AUM[[#This Row],[ Etica Azionario ]]</f>
        <v>477340066.53000003</v>
      </c>
      <c r="E1603" s="10">
        <f>D1602*AZ[[#This Row],[Variazione percentuale]]</f>
        <v>1873552.2259547797</v>
      </c>
      <c r="F1603" s="11">
        <f>AZ[[#This Row],[AUM]]-D1602</f>
        <v>1939856.9500001073</v>
      </c>
      <c r="G1603" s="11">
        <f>AZ[[#This Row],[∆ AUM]]-AZ[[#This Row],[effetto mercato]]</f>
        <v>66304.724045327632</v>
      </c>
    </row>
    <row r="1604" spans="1:7">
      <c r="A1604" s="4">
        <v>44340</v>
      </c>
      <c r="B1604">
        <v>0.37690000000000001</v>
      </c>
      <c r="C1604" s="6">
        <f>AZ[[#This Row],[Variaz]]/100</f>
        <v>3.7690000000000002E-3</v>
      </c>
      <c r="D1604" s="10">
        <f>AUM[[#This Row],[ Etica Azionario ]]</f>
        <v>479265148.95999998</v>
      </c>
      <c r="E1604" s="10">
        <f>D1603*AZ[[#This Row],[Variazione percentuale]]</f>
        <v>1799094.7107515703</v>
      </c>
      <c r="F1604" s="11">
        <f>AZ[[#This Row],[AUM]]-D1603</f>
        <v>1925082.4299999475</v>
      </c>
      <c r="G1604" s="11">
        <f>AZ[[#This Row],[∆ AUM]]-AZ[[#This Row],[effetto mercato]]</f>
        <v>125987.71924837725</v>
      </c>
    </row>
    <row r="1605" spans="1:7">
      <c r="A1605" s="4">
        <v>44341</v>
      </c>
      <c r="B1605">
        <v>-0.19550000000000001</v>
      </c>
      <c r="C1605" s="6">
        <f>AZ[[#This Row],[Variaz]]/100</f>
        <v>-1.9550000000000001E-3</v>
      </c>
      <c r="D1605" s="10">
        <f>AUM[[#This Row],[ Etica Azionario ]]</f>
        <v>479383641.24000001</v>
      </c>
      <c r="E1605" s="10">
        <f>D1604*AZ[[#This Row],[Variazione percentuale]]</f>
        <v>-936963.36621680006</v>
      </c>
      <c r="F1605" s="11">
        <f>AZ[[#This Row],[AUM]]-D1604</f>
        <v>118492.28000003099</v>
      </c>
      <c r="G1605" s="11">
        <f>AZ[[#This Row],[∆ AUM]]-AZ[[#This Row],[effetto mercato]]</f>
        <v>1055455.6462168312</v>
      </c>
    </row>
    <row r="1606" spans="1:7">
      <c r="A1606" s="4">
        <v>44342</v>
      </c>
      <c r="B1606">
        <v>0.30559999999999998</v>
      </c>
      <c r="C1606" s="6">
        <f>AZ[[#This Row],[Variaz]]/100</f>
        <v>3.0559999999999997E-3</v>
      </c>
      <c r="D1606" s="10">
        <f>AUM[[#This Row],[ Etica Azionario ]]</f>
        <v>480922226.63999999</v>
      </c>
      <c r="E1606" s="10">
        <f>D1605*AZ[[#This Row],[Variazione percentuale]]</f>
        <v>1464996.4076294398</v>
      </c>
      <c r="F1606" s="11">
        <f>AZ[[#This Row],[AUM]]-D1605</f>
        <v>1538585.3999999762</v>
      </c>
      <c r="G1606" s="11">
        <f>AZ[[#This Row],[∆ AUM]]-AZ[[#This Row],[effetto mercato]]</f>
        <v>73588.992370536318</v>
      </c>
    </row>
    <row r="1607" spans="1:7">
      <c r="A1607" s="4">
        <v>44343</v>
      </c>
      <c r="B1607">
        <v>0.25779999999999997</v>
      </c>
      <c r="C1607" s="6">
        <f>AZ[[#This Row],[Variaz]]/100</f>
        <v>2.5779999999999996E-3</v>
      </c>
      <c r="D1607" s="10">
        <f>AUM[[#This Row],[ Etica Azionario ]]</f>
        <v>479712511.00999999</v>
      </c>
      <c r="E1607" s="10">
        <f>D1606*AZ[[#This Row],[Variazione percentuale]]</f>
        <v>1239817.5002779197</v>
      </c>
      <c r="F1607" s="11">
        <f>AZ[[#This Row],[AUM]]-D1606</f>
        <v>-1209715.6299999952</v>
      </c>
      <c r="G1607" s="11">
        <f>AZ[[#This Row],[∆ AUM]]-AZ[[#This Row],[effetto mercato]]</f>
        <v>-2449533.1302779149</v>
      </c>
    </row>
    <row r="1608" spans="1:7">
      <c r="A1608" s="4">
        <v>44344</v>
      </c>
      <c r="B1608">
        <v>0.52990000000000004</v>
      </c>
      <c r="C1608" s="6">
        <f>AZ[[#This Row],[Variaz]]/100</f>
        <v>5.2990000000000008E-3</v>
      </c>
      <c r="D1608" s="10">
        <f>AUM[[#This Row],[ Etica Azionario ]]</f>
        <v>483709271.24000001</v>
      </c>
      <c r="E1608" s="10">
        <f>D1607*AZ[[#This Row],[Variazione percentuale]]</f>
        <v>2541996.5958419903</v>
      </c>
      <c r="F1608" s="11">
        <f>AZ[[#This Row],[AUM]]-D1607</f>
        <v>3996760.2300000191</v>
      </c>
      <c r="G1608" s="11">
        <f>AZ[[#This Row],[∆ AUM]]-AZ[[#This Row],[effetto mercato]]</f>
        <v>1454763.6341580288</v>
      </c>
    </row>
    <row r="1609" spans="1:7">
      <c r="A1609" s="4">
        <v>44347</v>
      </c>
      <c r="B1609">
        <v>-0.36430000000000001</v>
      </c>
      <c r="C1609" s="6">
        <f>AZ[[#This Row],[Variaz]]/100</f>
        <v>-3.643E-3</v>
      </c>
      <c r="D1609" s="10">
        <f>AUM[[#This Row],[ Etica Azionario ]]</f>
        <v>482468597.68000001</v>
      </c>
      <c r="E1609" s="10">
        <f>D1608*AZ[[#This Row],[Variazione percentuale]]</f>
        <v>-1762152.8751273199</v>
      </c>
      <c r="F1609" s="11">
        <f>AZ[[#This Row],[AUM]]-D1608</f>
        <v>-1240673.5600000024</v>
      </c>
      <c r="G1609" s="11">
        <f>AZ[[#This Row],[∆ AUM]]-AZ[[#This Row],[effetto mercato]]</f>
        <v>521479.31512731756</v>
      </c>
    </row>
    <row r="1610" spans="1:7">
      <c r="A1610" s="4">
        <v>44348</v>
      </c>
      <c r="B1610">
        <v>0.31900000000000001</v>
      </c>
      <c r="C1610" s="6">
        <f>AZ[[#This Row],[Variaz]]/100</f>
        <v>3.1900000000000001E-3</v>
      </c>
      <c r="D1610" s="10">
        <f>AUM[[#This Row],[ Etica Azionario ]]</f>
        <v>484266624.74000001</v>
      </c>
      <c r="E1610" s="10">
        <f>D1609*AZ[[#This Row],[Variazione percentuale]]</f>
        <v>1539074.8265992</v>
      </c>
      <c r="F1610" s="11">
        <f>AZ[[#This Row],[AUM]]-D1609</f>
        <v>1798027.0600000024</v>
      </c>
      <c r="G1610" s="11">
        <f>AZ[[#This Row],[∆ AUM]]-AZ[[#This Row],[effetto mercato]]</f>
        <v>258952.23340080236</v>
      </c>
    </row>
    <row r="1611" spans="1:7">
      <c r="A1611" s="4">
        <v>44350</v>
      </c>
      <c r="B1611">
        <v>0.69799999999999995</v>
      </c>
      <c r="C1611" s="6">
        <f>AZ[[#This Row],[Variaz]]/100</f>
        <v>6.9799999999999992E-3</v>
      </c>
      <c r="D1611" s="10">
        <f>AUM[[#This Row],[ Etica Azionario ]]</f>
        <v>487941219.82999998</v>
      </c>
      <c r="E1611" s="10">
        <f>D1610*AZ[[#This Row],[Variazione percentuale]]</f>
        <v>3380181.0406851997</v>
      </c>
      <c r="F1611" s="11">
        <f>AZ[[#This Row],[AUM]]-D1610</f>
        <v>3674595.0899999738</v>
      </c>
      <c r="G1611" s="11">
        <f>AZ[[#This Row],[∆ AUM]]-AZ[[#This Row],[effetto mercato]]</f>
        <v>294414.04931477411</v>
      </c>
    </row>
    <row r="1612" spans="1:7">
      <c r="A1612" s="4">
        <v>44351</v>
      </c>
      <c r="B1612">
        <v>0.45440000000000003</v>
      </c>
      <c r="C1612" s="6">
        <f>AZ[[#This Row],[Variaz]]/100</f>
        <v>4.5440000000000003E-3</v>
      </c>
      <c r="D1612" s="10">
        <f>AUM[[#This Row],[ Etica Azionario ]]</f>
        <v>490961409.58999997</v>
      </c>
      <c r="E1612" s="10">
        <f>D1611*AZ[[#This Row],[Variazione percentuale]]</f>
        <v>2217204.9029075201</v>
      </c>
      <c r="F1612" s="11">
        <f>AZ[[#This Row],[AUM]]-D1611</f>
        <v>3020189.7599999905</v>
      </c>
      <c r="G1612" s="11">
        <f>AZ[[#This Row],[∆ AUM]]-AZ[[#This Row],[effetto mercato]]</f>
        <v>802984.8570924704</v>
      </c>
    </row>
    <row r="1613" spans="1:7">
      <c r="A1613" s="4">
        <v>44354</v>
      </c>
      <c r="B1613">
        <v>0.29899999999999999</v>
      </c>
      <c r="C1613" s="6">
        <f>AZ[[#This Row],[Variaz]]/100</f>
        <v>2.99E-3</v>
      </c>
      <c r="D1613" s="10">
        <f>AUM[[#This Row],[ Etica Azionario ]]</f>
        <v>492983693.11000001</v>
      </c>
      <c r="E1613" s="10">
        <f>D1612*AZ[[#This Row],[Variazione percentuale]]</f>
        <v>1467974.6146741</v>
      </c>
      <c r="F1613" s="11">
        <f>AZ[[#This Row],[AUM]]-D1612</f>
        <v>2022283.5200000405</v>
      </c>
      <c r="G1613" s="11">
        <f>AZ[[#This Row],[∆ AUM]]-AZ[[#This Row],[effetto mercato]]</f>
        <v>554308.90532594058</v>
      </c>
    </row>
    <row r="1614" spans="1:7">
      <c r="A1614" s="4">
        <v>44355</v>
      </c>
      <c r="B1614">
        <v>9.1700000000000004E-2</v>
      </c>
      <c r="C1614" s="6">
        <f>AZ[[#This Row],[Variaz]]/100</f>
        <v>9.1700000000000006E-4</v>
      </c>
      <c r="D1614" s="10">
        <f>AUM[[#This Row],[ Etica Azionario ]]</f>
        <v>494066167.81</v>
      </c>
      <c r="E1614" s="10">
        <f>D1613*AZ[[#This Row],[Variazione percentuale]]</f>
        <v>452066.04658187006</v>
      </c>
      <c r="F1614" s="11">
        <f>AZ[[#This Row],[AUM]]-D1613</f>
        <v>1082474.6999999881</v>
      </c>
      <c r="G1614" s="11">
        <f>AZ[[#This Row],[∆ AUM]]-AZ[[#This Row],[effetto mercato]]</f>
        <v>630408.65341811802</v>
      </c>
    </row>
    <row r="1615" spans="1:7">
      <c r="A1615" s="4">
        <v>44356</v>
      </c>
      <c r="B1615">
        <v>-0.23669999999999999</v>
      </c>
      <c r="C1615" s="6">
        <f>AZ[[#This Row],[Variaz]]/100</f>
        <v>-2.3669999999999997E-3</v>
      </c>
      <c r="D1615" s="10">
        <f>AUM[[#This Row],[ Etica Azionario ]]</f>
        <v>493320910.98000002</v>
      </c>
      <c r="E1615" s="10">
        <f>D1614*AZ[[#This Row],[Variazione percentuale]]</f>
        <v>-1169454.61920627</v>
      </c>
      <c r="F1615" s="11">
        <f>AZ[[#This Row],[AUM]]-D1614</f>
        <v>-745256.82999998331</v>
      </c>
      <c r="G1615" s="11">
        <f>AZ[[#This Row],[∆ AUM]]-AZ[[#This Row],[effetto mercato]]</f>
        <v>424197.78920628666</v>
      </c>
    </row>
    <row r="1616" spans="1:7">
      <c r="A1616" s="4">
        <v>44357</v>
      </c>
      <c r="B1616">
        <v>0.1454</v>
      </c>
      <c r="C1616" s="6">
        <f>AZ[[#This Row],[Variaz]]/100</f>
        <v>1.454E-3</v>
      </c>
      <c r="D1616" s="10">
        <f>AUM[[#This Row],[ Etica Azionario ]]</f>
        <v>494366615.38</v>
      </c>
      <c r="E1616" s="10">
        <f>D1615*AZ[[#This Row],[Variazione percentuale]]</f>
        <v>717288.60456492007</v>
      </c>
      <c r="F1616" s="11">
        <f>AZ[[#This Row],[AUM]]-D1615</f>
        <v>1045704.3999999762</v>
      </c>
      <c r="G1616" s="11">
        <f>AZ[[#This Row],[∆ AUM]]-AZ[[#This Row],[effetto mercato]]</f>
        <v>328415.79543505609</v>
      </c>
    </row>
    <row r="1617" spans="1:7">
      <c r="A1617" s="4">
        <v>44358</v>
      </c>
      <c r="B1617">
        <v>0.58099999999999996</v>
      </c>
      <c r="C1617" s="6">
        <f>AZ[[#This Row],[Variaz]]/100</f>
        <v>5.8099999999999992E-3</v>
      </c>
      <c r="D1617" s="10">
        <f>AUM[[#This Row],[ Etica Azionario ]]</f>
        <v>497363758.03000003</v>
      </c>
      <c r="E1617" s="10">
        <f>D1616*AZ[[#This Row],[Variazione percentuale]]</f>
        <v>2872270.0353577994</v>
      </c>
      <c r="F1617" s="11">
        <f>AZ[[#This Row],[AUM]]-D1616</f>
        <v>2997142.6500000358</v>
      </c>
      <c r="G1617" s="11">
        <f>AZ[[#This Row],[∆ AUM]]-AZ[[#This Row],[effetto mercato]]</f>
        <v>124872.61464223638</v>
      </c>
    </row>
    <row r="1618" spans="1:7">
      <c r="A1618" s="4">
        <v>44361</v>
      </c>
      <c r="B1618">
        <v>-0.10639999999999999</v>
      </c>
      <c r="C1618" s="6">
        <f>AZ[[#This Row],[Variaz]]/100</f>
        <v>-1.0639999999999998E-3</v>
      </c>
      <c r="D1618" s="10">
        <f>AUM[[#This Row],[ Etica Azionario ]]</f>
        <v>497345138.35000002</v>
      </c>
      <c r="E1618" s="10">
        <f>D1617*AZ[[#This Row],[Variazione percentuale]]</f>
        <v>-529195.03854391992</v>
      </c>
      <c r="F1618" s="11">
        <f>AZ[[#This Row],[AUM]]-D1617</f>
        <v>-18619.680000007153</v>
      </c>
      <c r="G1618" s="11">
        <f>AZ[[#This Row],[∆ AUM]]-AZ[[#This Row],[effetto mercato]]</f>
        <v>510575.35854391276</v>
      </c>
    </row>
    <row r="1619" spans="1:7">
      <c r="A1619" s="4">
        <v>44362</v>
      </c>
      <c r="B1619">
        <v>-7.6100000000000001E-2</v>
      </c>
      <c r="C1619" s="6">
        <f>AZ[[#This Row],[Variaz]]/100</f>
        <v>-7.6099999999999996E-4</v>
      </c>
      <c r="D1619" s="10">
        <f>AUM[[#This Row],[ Etica Azionario ]]</f>
        <v>497152348.91000003</v>
      </c>
      <c r="E1619" s="10">
        <f>D1618*AZ[[#This Row],[Variazione percentuale]]</f>
        <v>-378479.65028434998</v>
      </c>
      <c r="F1619" s="11">
        <f>AZ[[#This Row],[AUM]]-D1618</f>
        <v>-192789.43999999762</v>
      </c>
      <c r="G1619" s="11">
        <f>AZ[[#This Row],[∆ AUM]]-AZ[[#This Row],[effetto mercato]]</f>
        <v>185690.21028435236</v>
      </c>
    </row>
    <row r="1620" spans="1:7">
      <c r="A1620" s="4">
        <v>44363</v>
      </c>
      <c r="B1620">
        <v>-0.2969</v>
      </c>
      <c r="C1620" s="6">
        <f>AZ[[#This Row],[Variaz]]/100</f>
        <v>-2.9689999999999999E-3</v>
      </c>
      <c r="D1620" s="10">
        <f>AUM[[#This Row],[ Etica Azionario ]]</f>
        <v>496086346.25999999</v>
      </c>
      <c r="E1620" s="10">
        <f>D1619*AZ[[#This Row],[Variazione percentuale]]</f>
        <v>-1476045.3239137901</v>
      </c>
      <c r="F1620" s="11">
        <f>AZ[[#This Row],[AUM]]-D1619</f>
        <v>-1066002.6500000358</v>
      </c>
      <c r="G1620" s="11">
        <f>AZ[[#This Row],[∆ AUM]]-AZ[[#This Row],[effetto mercato]]</f>
        <v>410042.67391375429</v>
      </c>
    </row>
    <row r="1621" spans="1:7">
      <c r="A1621" s="4">
        <v>44364</v>
      </c>
      <c r="B1621">
        <v>0.37419999999999998</v>
      </c>
      <c r="C1621" s="6">
        <f>AZ[[#This Row],[Variaz]]/100</f>
        <v>3.7419999999999997E-3</v>
      </c>
      <c r="D1621" s="10">
        <f>AUM[[#This Row],[ Etica Azionario ]]</f>
        <v>498712728.44999999</v>
      </c>
      <c r="E1621" s="10">
        <f>D1620*AZ[[#This Row],[Variazione percentuale]]</f>
        <v>1856355.1077049198</v>
      </c>
      <c r="F1621" s="11">
        <f>AZ[[#This Row],[AUM]]-D1620</f>
        <v>2626382.1899999976</v>
      </c>
      <c r="G1621" s="11">
        <f>AZ[[#This Row],[∆ AUM]]-AZ[[#This Row],[effetto mercato]]</f>
        <v>770027.08229507785</v>
      </c>
    </row>
    <row r="1622" spans="1:7">
      <c r="A1622" s="4">
        <v>44365</v>
      </c>
      <c r="B1622">
        <v>-0.82930000000000004</v>
      </c>
      <c r="C1622" s="6">
        <f>AZ[[#This Row],[Variaz]]/100</f>
        <v>-8.293E-3</v>
      </c>
      <c r="D1622" s="10">
        <f>AUM[[#This Row],[ Etica Azionario ]]</f>
        <v>494808824.19999999</v>
      </c>
      <c r="E1622" s="10">
        <f>D1621*AZ[[#This Row],[Variazione percentuale]]</f>
        <v>-4135824.65703585</v>
      </c>
      <c r="F1622" s="11">
        <f>AZ[[#This Row],[AUM]]-D1621</f>
        <v>-3903904.25</v>
      </c>
      <c r="G1622" s="11">
        <f>AZ[[#This Row],[∆ AUM]]-AZ[[#This Row],[effetto mercato]]</f>
        <v>231920.40703584999</v>
      </c>
    </row>
    <row r="1623" spans="1:7">
      <c r="A1623" s="4">
        <v>44368</v>
      </c>
      <c r="B1623">
        <v>0.26850000000000002</v>
      </c>
      <c r="C1623" s="6">
        <f>AZ[[#This Row],[Variaz]]/100</f>
        <v>2.6850000000000003E-3</v>
      </c>
      <c r="D1623" s="10">
        <f>AUM[[#This Row],[ Etica Azionario ]]</f>
        <v>495852206.08000004</v>
      </c>
      <c r="E1623" s="10">
        <f>D1622*AZ[[#This Row],[Variazione percentuale]]</f>
        <v>1328561.692977</v>
      </c>
      <c r="F1623" s="11">
        <f>AZ[[#This Row],[AUM]]-D1622</f>
        <v>1043381.8800000548</v>
      </c>
      <c r="G1623" s="11">
        <f>AZ[[#This Row],[∆ AUM]]-AZ[[#This Row],[effetto mercato]]</f>
        <v>-285179.81297694519</v>
      </c>
    </row>
    <row r="1624" spans="1:7">
      <c r="A1624" s="4">
        <v>44369</v>
      </c>
      <c r="B1624">
        <v>0.61970000000000003</v>
      </c>
      <c r="C1624" s="6">
        <f>AZ[[#This Row],[Variaz]]/100</f>
        <v>6.1970000000000003E-3</v>
      </c>
      <c r="D1624" s="10">
        <f>AUM[[#This Row],[ Etica Azionario ]]</f>
        <v>499161535.61000001</v>
      </c>
      <c r="E1624" s="10">
        <f>D1623*AZ[[#This Row],[Variazione percentuale]]</f>
        <v>3072796.1210777606</v>
      </c>
      <c r="F1624" s="11">
        <f>AZ[[#This Row],[AUM]]-D1623</f>
        <v>3309329.5299999714</v>
      </c>
      <c r="G1624" s="11">
        <f>AZ[[#This Row],[∆ AUM]]-AZ[[#This Row],[effetto mercato]]</f>
        <v>236533.4089222108</v>
      </c>
    </row>
    <row r="1625" spans="1:7">
      <c r="A1625" s="4">
        <v>44370</v>
      </c>
      <c r="B1625">
        <v>-0.64629999999999999</v>
      </c>
      <c r="C1625" s="6">
        <f>AZ[[#This Row],[Variaz]]/100</f>
        <v>-6.463E-3</v>
      </c>
      <c r="D1625" s="10">
        <f>AUM[[#This Row],[ Etica Azionario ]]</f>
        <v>495907338.38</v>
      </c>
      <c r="E1625" s="10">
        <f>D1624*AZ[[#This Row],[Variazione percentuale]]</f>
        <v>-3226081.00464743</v>
      </c>
      <c r="F1625" s="11">
        <f>AZ[[#This Row],[AUM]]-D1624</f>
        <v>-3254197.2300000191</v>
      </c>
      <c r="G1625" s="11">
        <f>AZ[[#This Row],[∆ AUM]]-AZ[[#This Row],[effetto mercato]]</f>
        <v>-28116.225352589041</v>
      </c>
    </row>
    <row r="1626" spans="1:7">
      <c r="A1626" s="4">
        <v>44371</v>
      </c>
      <c r="B1626">
        <v>0.48980000000000001</v>
      </c>
      <c r="C1626" s="6">
        <f>AZ[[#This Row],[Variaz]]/100</f>
        <v>4.8980000000000004E-3</v>
      </c>
      <c r="D1626" s="10">
        <f>AUM[[#This Row],[ Etica Azionario ]]</f>
        <v>498582119.50999999</v>
      </c>
      <c r="E1626" s="10">
        <f>D1625*AZ[[#This Row],[Variazione percentuale]]</f>
        <v>2428954.1433852403</v>
      </c>
      <c r="F1626" s="11">
        <f>AZ[[#This Row],[AUM]]-D1625</f>
        <v>2674781.1299999952</v>
      </c>
      <c r="G1626" s="11">
        <f>AZ[[#This Row],[∆ AUM]]-AZ[[#This Row],[effetto mercato]]</f>
        <v>245826.98661475489</v>
      </c>
    </row>
    <row r="1627" spans="1:7">
      <c r="A1627" s="4">
        <v>44372</v>
      </c>
      <c r="B1627">
        <v>0.2742</v>
      </c>
      <c r="C1627" s="6">
        <f>AZ[[#This Row],[Variaz]]/100</f>
        <v>2.7420000000000001E-3</v>
      </c>
      <c r="D1627" s="10">
        <f>AUM[[#This Row],[ Etica Azionario ]]</f>
        <v>499798194.60999995</v>
      </c>
      <c r="E1627" s="10">
        <f>D1626*AZ[[#This Row],[Variazione percentuale]]</f>
        <v>1367112.1716964201</v>
      </c>
      <c r="F1627" s="11">
        <f>AZ[[#This Row],[AUM]]-D1626</f>
        <v>1216075.0999999642</v>
      </c>
      <c r="G1627" s="11">
        <f>AZ[[#This Row],[∆ AUM]]-AZ[[#This Row],[effetto mercato]]</f>
        <v>-151037.07169645582</v>
      </c>
    </row>
    <row r="1628" spans="1:7">
      <c r="A1628" s="4">
        <v>44375</v>
      </c>
      <c r="B1628">
        <v>9.8699999999999996E-2</v>
      </c>
      <c r="C1628" s="6">
        <f>AZ[[#This Row],[Variaz]]/100</f>
        <v>9.8700000000000003E-4</v>
      </c>
      <c r="D1628" s="10">
        <f>AUM[[#This Row],[ Etica Azionario ]]</f>
        <v>500469456.85000002</v>
      </c>
      <c r="E1628" s="10">
        <f>D1627*AZ[[#This Row],[Variazione percentuale]]</f>
        <v>493300.81808006996</v>
      </c>
      <c r="F1628" s="11">
        <f>AZ[[#This Row],[AUM]]-D1627</f>
        <v>671262.24000006914</v>
      </c>
      <c r="G1628" s="11">
        <f>AZ[[#This Row],[∆ AUM]]-AZ[[#This Row],[effetto mercato]]</f>
        <v>177961.42191999918</v>
      </c>
    </row>
    <row r="1629" spans="1:7">
      <c r="A1629" s="4">
        <v>44376</v>
      </c>
      <c r="B1629">
        <v>0.14419999999999999</v>
      </c>
      <c r="C1629" s="6">
        <f>AZ[[#This Row],[Variaz]]/100</f>
        <v>1.4419999999999999E-3</v>
      </c>
      <c r="D1629" s="10">
        <f>AUM[[#This Row],[ Etica Azionario ]]</f>
        <v>501323155.14999998</v>
      </c>
      <c r="E1629" s="10">
        <f>D1628*AZ[[#This Row],[Variazione percentuale]]</f>
        <v>721676.95677769999</v>
      </c>
      <c r="F1629" s="11">
        <f>AZ[[#This Row],[AUM]]-D1628</f>
        <v>853698.29999995232</v>
      </c>
      <c r="G1629" s="11">
        <f>AZ[[#This Row],[∆ AUM]]-AZ[[#This Row],[effetto mercato]]</f>
        <v>132021.34322225233</v>
      </c>
    </row>
    <row r="1630" spans="1:7">
      <c r="A1630" s="4">
        <v>44377</v>
      </c>
      <c r="B1630">
        <v>0.13639999999999999</v>
      </c>
      <c r="C1630" s="6">
        <f>AZ[[#This Row],[Variaz]]/100</f>
        <v>1.364E-3</v>
      </c>
      <c r="D1630" s="10">
        <f>AUM[[#This Row],[ Etica Azionario ]]</f>
        <v>503129473.89999998</v>
      </c>
      <c r="E1630" s="10">
        <f>D1629*AZ[[#This Row],[Variazione percentuale]]</f>
        <v>683804.78362459992</v>
      </c>
      <c r="F1630" s="11">
        <f>AZ[[#This Row],[AUM]]-D1629</f>
        <v>1806318.75</v>
      </c>
      <c r="G1630" s="11">
        <f>AZ[[#This Row],[∆ AUM]]-AZ[[#This Row],[effetto mercato]]</f>
        <v>1122513.9663754001</v>
      </c>
    </row>
    <row r="1631" spans="1:7">
      <c r="A1631" s="4">
        <v>44378</v>
      </c>
      <c r="B1631">
        <v>0.28000000000000003</v>
      </c>
      <c r="C1631" s="6">
        <f>AZ[[#This Row],[Variaz]]/100</f>
        <v>2.8000000000000004E-3</v>
      </c>
      <c r="D1631" s="10">
        <f>AUM[[#This Row],[ Etica Azionario ]]</f>
        <v>504860206.19</v>
      </c>
      <c r="E1631" s="10">
        <f>D1630*AZ[[#This Row],[Variazione percentuale]]</f>
        <v>1408762.5269200001</v>
      </c>
      <c r="F1631" s="11">
        <f>AZ[[#This Row],[AUM]]-D1630</f>
        <v>1730732.2900000215</v>
      </c>
      <c r="G1631" s="11">
        <f>AZ[[#This Row],[∆ AUM]]-AZ[[#This Row],[effetto mercato]]</f>
        <v>321969.76308002137</v>
      </c>
    </row>
    <row r="1632" spans="1:7">
      <c r="A1632" s="4">
        <v>44379</v>
      </c>
      <c r="B1632">
        <v>0.56589999999999996</v>
      </c>
      <c r="C1632" s="6">
        <f>AZ[[#This Row],[Variaz]]/100</f>
        <v>5.659E-3</v>
      </c>
      <c r="D1632" s="10">
        <f>AUM[[#This Row],[ Etica Azionario ]]</f>
        <v>508252334.48000002</v>
      </c>
      <c r="E1632" s="10">
        <f>D1631*AZ[[#This Row],[Variazione percentuale]]</f>
        <v>2857003.90682921</v>
      </c>
      <c r="F1632" s="11">
        <f>AZ[[#This Row],[AUM]]-D1631</f>
        <v>3392128.2900000215</v>
      </c>
      <c r="G1632" s="11">
        <f>AZ[[#This Row],[∆ AUM]]-AZ[[#This Row],[effetto mercato]]</f>
        <v>535124.38317081146</v>
      </c>
    </row>
    <row r="1633" spans="1:7">
      <c r="A1633" s="4">
        <v>44382</v>
      </c>
      <c r="B1633">
        <v>-3.7499999999999999E-2</v>
      </c>
      <c r="C1633" s="6">
        <f>AZ[[#This Row],[Variaz]]/100</f>
        <v>-3.7500000000000001E-4</v>
      </c>
      <c r="D1633" s="10">
        <f>AUM[[#This Row],[ Etica Azionario ]]</f>
        <v>509023530.19000006</v>
      </c>
      <c r="E1633" s="10">
        <f>D1632*AZ[[#This Row],[Variazione percentuale]]</f>
        <v>-190594.62543000001</v>
      </c>
      <c r="F1633" s="11">
        <f>AZ[[#This Row],[AUM]]-D1632</f>
        <v>771195.71000003815</v>
      </c>
      <c r="G1633" s="11">
        <f>AZ[[#This Row],[∆ AUM]]-AZ[[#This Row],[effetto mercato]]</f>
        <v>961790.33543003816</v>
      </c>
    </row>
    <row r="1634" spans="1:7">
      <c r="A1634" s="4">
        <v>44383</v>
      </c>
      <c r="B1634">
        <v>-0.1201</v>
      </c>
      <c r="C1634" s="6">
        <f>AZ[[#This Row],[Variaz]]/100</f>
        <v>-1.201E-3</v>
      </c>
      <c r="D1634" s="10">
        <f>AUM[[#This Row],[ Etica Azionario ]]</f>
        <v>509093428.21000004</v>
      </c>
      <c r="E1634" s="10">
        <f>D1633*AZ[[#This Row],[Variazione percentuale]]</f>
        <v>-611337.25975819014</v>
      </c>
      <c r="F1634" s="11">
        <f>AZ[[#This Row],[AUM]]-D1633</f>
        <v>69898.019999980927</v>
      </c>
      <c r="G1634" s="11">
        <f>AZ[[#This Row],[∆ AUM]]-AZ[[#This Row],[effetto mercato]]</f>
        <v>681235.27975817106</v>
      </c>
    </row>
    <row r="1635" spans="1:7">
      <c r="A1635" s="4">
        <v>44384</v>
      </c>
      <c r="B1635">
        <v>0.30809999999999998</v>
      </c>
      <c r="C1635" s="6">
        <f>AZ[[#This Row],[Variaz]]/100</f>
        <v>3.081E-3</v>
      </c>
      <c r="D1635" s="10">
        <f>AUM[[#This Row],[ Etica Azionario ]]</f>
        <v>511561756.54000002</v>
      </c>
      <c r="E1635" s="10">
        <f>D1634*AZ[[#This Row],[Variazione percentuale]]</f>
        <v>1568516.85231501</v>
      </c>
      <c r="F1635" s="11">
        <f>AZ[[#This Row],[AUM]]-D1634</f>
        <v>2468328.3299999833</v>
      </c>
      <c r="G1635" s="11">
        <f>AZ[[#This Row],[∆ AUM]]-AZ[[#This Row],[effetto mercato]]</f>
        <v>899811.47768497327</v>
      </c>
    </row>
    <row r="1636" spans="1:7">
      <c r="A1636" s="4">
        <v>44385</v>
      </c>
      <c r="B1636">
        <v>-1.3334999999999999</v>
      </c>
      <c r="C1636" s="6">
        <f>AZ[[#This Row],[Variaz]]/100</f>
        <v>-1.3335E-2</v>
      </c>
      <c r="D1636" s="10">
        <f>AUM[[#This Row],[ Etica Azionario ]]</f>
        <v>505191851.19</v>
      </c>
      <c r="E1636" s="10">
        <f>D1635*AZ[[#This Row],[Variazione percentuale]]</f>
        <v>-6821676.0234609004</v>
      </c>
      <c r="F1636" s="11">
        <f>AZ[[#This Row],[AUM]]-D1635</f>
        <v>-6369905.3500000238</v>
      </c>
      <c r="G1636" s="11">
        <f>AZ[[#This Row],[∆ AUM]]-AZ[[#This Row],[effetto mercato]]</f>
        <v>451770.67346087657</v>
      </c>
    </row>
    <row r="1637" spans="1:7">
      <c r="A1637" s="4">
        <v>44386</v>
      </c>
      <c r="B1637">
        <v>0.70620000000000005</v>
      </c>
      <c r="C1637" s="6">
        <f>AZ[[#This Row],[Variaz]]/100</f>
        <v>7.0620000000000006E-3</v>
      </c>
      <c r="D1637" s="10">
        <f>AUM[[#This Row],[ Etica Azionario ]]</f>
        <v>508901458.55000001</v>
      </c>
      <c r="E1637" s="10">
        <f>D1636*AZ[[#This Row],[Variazione percentuale]]</f>
        <v>3567664.8531037802</v>
      </c>
      <c r="F1637" s="11">
        <f>AZ[[#This Row],[AUM]]-D1636</f>
        <v>3709607.3600000143</v>
      </c>
      <c r="G1637" s="11">
        <f>AZ[[#This Row],[∆ AUM]]-AZ[[#This Row],[effetto mercato]]</f>
        <v>141942.50689623412</v>
      </c>
    </row>
    <row r="1638" spans="1:7">
      <c r="A1638" s="4">
        <v>44389</v>
      </c>
      <c r="B1638">
        <v>0.41470000000000001</v>
      </c>
      <c r="C1638" s="6">
        <f>AZ[[#This Row],[Variaz]]/100</f>
        <v>4.1470000000000005E-3</v>
      </c>
      <c r="D1638" s="10">
        <f>AUM[[#This Row],[ Etica Azionario ]]</f>
        <v>510980754.75</v>
      </c>
      <c r="E1638" s="10">
        <f>D1637*AZ[[#This Row],[Variazione percentuale]]</f>
        <v>2110414.3486068505</v>
      </c>
      <c r="F1638" s="11">
        <f>AZ[[#This Row],[AUM]]-D1637</f>
        <v>2079296.1999999881</v>
      </c>
      <c r="G1638" s="11">
        <f>AZ[[#This Row],[∆ AUM]]-AZ[[#This Row],[effetto mercato]]</f>
        <v>-31118.148606862407</v>
      </c>
    </row>
    <row r="1639" spans="1:7">
      <c r="A1639" s="4">
        <v>44390</v>
      </c>
      <c r="B1639">
        <v>4.5100000000000001E-2</v>
      </c>
      <c r="C1639" s="6">
        <f>AZ[[#This Row],[Variaz]]/100</f>
        <v>4.5100000000000001E-4</v>
      </c>
      <c r="D1639" s="10">
        <f>AUM[[#This Row],[ Etica Azionario ]]</f>
        <v>511308393.94</v>
      </c>
      <c r="E1639" s="10">
        <f>D1638*AZ[[#This Row],[Variazione percentuale]]</f>
        <v>230452.32039225</v>
      </c>
      <c r="F1639" s="11">
        <f>AZ[[#This Row],[AUM]]-D1638</f>
        <v>327639.18999999762</v>
      </c>
      <c r="G1639" s="11">
        <f>AZ[[#This Row],[∆ AUM]]-AZ[[#This Row],[effetto mercato]]</f>
        <v>97186.86960774762</v>
      </c>
    </row>
    <row r="1640" spans="1:7">
      <c r="A1640" s="4">
        <v>44391</v>
      </c>
      <c r="B1640">
        <v>-0.1051</v>
      </c>
      <c r="C1640" s="6">
        <f>AZ[[#This Row],[Variaz]]/100</f>
        <v>-1.0510000000000001E-3</v>
      </c>
      <c r="D1640" s="10">
        <f>AUM[[#This Row],[ Etica Azionario ]]</f>
        <v>511512017.93000001</v>
      </c>
      <c r="E1640" s="10">
        <f>D1639*AZ[[#This Row],[Variazione percentuale]]</f>
        <v>-537385.12203094002</v>
      </c>
      <c r="F1640" s="11">
        <f>AZ[[#This Row],[AUM]]-D1639</f>
        <v>203623.99000000954</v>
      </c>
      <c r="G1640" s="11">
        <f>AZ[[#This Row],[∆ AUM]]-AZ[[#This Row],[effetto mercato]]</f>
        <v>741009.11203094956</v>
      </c>
    </row>
    <row r="1641" spans="1:7">
      <c r="A1641" s="4">
        <v>44392</v>
      </c>
      <c r="B1641">
        <v>-0.7288</v>
      </c>
      <c r="C1641" s="6">
        <f>AZ[[#This Row],[Variaz]]/100</f>
        <v>-7.2880000000000002E-3</v>
      </c>
      <c r="D1641" s="10">
        <f>AUM[[#This Row],[ Etica Azionario ]]</f>
        <v>509199370.31</v>
      </c>
      <c r="E1641" s="10">
        <f>D1640*AZ[[#This Row],[Variazione percentuale]]</f>
        <v>-3727899.5866738399</v>
      </c>
      <c r="F1641" s="11">
        <f>AZ[[#This Row],[AUM]]-D1640</f>
        <v>-2312647.6200000048</v>
      </c>
      <c r="G1641" s="11">
        <f>AZ[[#This Row],[∆ AUM]]-AZ[[#This Row],[effetto mercato]]</f>
        <v>1415251.9666738352</v>
      </c>
    </row>
    <row r="1642" spans="1:7">
      <c r="A1642" s="4">
        <v>44393</v>
      </c>
      <c r="B1642">
        <v>-0.43140000000000001</v>
      </c>
      <c r="C1642" s="6">
        <f>AZ[[#This Row],[Variaz]]/100</f>
        <v>-4.3140000000000001E-3</v>
      </c>
      <c r="D1642" s="10">
        <f>AUM[[#This Row],[ Etica Azionario ]]</f>
        <v>507058718.30000001</v>
      </c>
      <c r="E1642" s="10">
        <f>D1641*AZ[[#This Row],[Variazione percentuale]]</f>
        <v>-2196686.08351734</v>
      </c>
      <c r="F1642" s="11">
        <f>AZ[[#This Row],[AUM]]-D1641</f>
        <v>-2140652.0099999905</v>
      </c>
      <c r="G1642" s="11">
        <f>AZ[[#This Row],[∆ AUM]]-AZ[[#This Row],[effetto mercato]]</f>
        <v>56034.073517349549</v>
      </c>
    </row>
    <row r="1643" spans="1:7">
      <c r="A1643" s="4">
        <v>44396</v>
      </c>
      <c r="B1643">
        <v>-1.4366000000000001</v>
      </c>
      <c r="C1643" s="6">
        <f>AZ[[#This Row],[Variaz]]/100</f>
        <v>-1.4366E-2</v>
      </c>
      <c r="D1643" s="10">
        <f>AUM[[#This Row],[ Etica Azionario ]]</f>
        <v>500490256.12</v>
      </c>
      <c r="E1643" s="10">
        <f>D1642*AZ[[#This Row],[Variazione percentuale]]</f>
        <v>-7284405.5470978003</v>
      </c>
      <c r="F1643" s="11">
        <f>AZ[[#This Row],[AUM]]-D1642</f>
        <v>-6568462.1800000072</v>
      </c>
      <c r="G1643" s="11">
        <f>AZ[[#This Row],[∆ AUM]]-AZ[[#This Row],[effetto mercato]]</f>
        <v>715943.36709779315</v>
      </c>
    </row>
    <row r="1644" spans="1:7">
      <c r="A1644" s="4">
        <v>44397</v>
      </c>
      <c r="B1644">
        <v>0.82520000000000004</v>
      </c>
      <c r="C1644" s="6">
        <f>AZ[[#This Row],[Variaz]]/100</f>
        <v>8.2520000000000007E-3</v>
      </c>
      <c r="D1644" s="10">
        <f>AUM[[#This Row],[ Etica Azionario ]]</f>
        <v>505011442.53999996</v>
      </c>
      <c r="E1644" s="10">
        <f>D1643*AZ[[#This Row],[Variazione percentuale]]</f>
        <v>4130045.5935022403</v>
      </c>
      <c r="F1644" s="11">
        <f>AZ[[#This Row],[AUM]]-D1643</f>
        <v>4521186.4199999571</v>
      </c>
      <c r="G1644" s="11">
        <f>AZ[[#This Row],[∆ AUM]]-AZ[[#This Row],[effetto mercato]]</f>
        <v>391140.82649771683</v>
      </c>
    </row>
    <row r="1645" spans="1:7">
      <c r="A1645" s="4">
        <v>44398</v>
      </c>
      <c r="B1645">
        <v>0.72660000000000002</v>
      </c>
      <c r="C1645" s="6">
        <f>AZ[[#This Row],[Variaz]]/100</f>
        <v>7.2659999999999999E-3</v>
      </c>
      <c r="D1645" s="10">
        <f>AUM[[#This Row],[ Etica Azionario ]]</f>
        <v>508499698.21000004</v>
      </c>
      <c r="E1645" s="10">
        <f>D1644*AZ[[#This Row],[Variazione percentuale]]</f>
        <v>3669413.1414956395</v>
      </c>
      <c r="F1645" s="11">
        <f>AZ[[#This Row],[AUM]]-D1644</f>
        <v>3488255.6700000763</v>
      </c>
      <c r="G1645" s="11">
        <f>AZ[[#This Row],[∆ AUM]]-AZ[[#This Row],[effetto mercato]]</f>
        <v>-181157.47149556316</v>
      </c>
    </row>
    <row r="1646" spans="1:7">
      <c r="A1646" s="4">
        <v>44399</v>
      </c>
      <c r="B1646">
        <v>0.13669999999999999</v>
      </c>
      <c r="C1646" s="6">
        <f>AZ[[#This Row],[Variaz]]/100</f>
        <v>1.3669999999999999E-3</v>
      </c>
      <c r="D1646" s="10">
        <f>AUM[[#This Row],[ Etica Azionario ]]</f>
        <v>509402076.98000002</v>
      </c>
      <c r="E1646" s="10">
        <f>D1645*AZ[[#This Row],[Variazione percentuale]]</f>
        <v>695119.08745306998</v>
      </c>
      <c r="F1646" s="11">
        <f>AZ[[#This Row],[AUM]]-D1645</f>
        <v>902378.76999998093</v>
      </c>
      <c r="G1646" s="11">
        <f>AZ[[#This Row],[∆ AUM]]-AZ[[#This Row],[effetto mercato]]</f>
        <v>207259.68254691095</v>
      </c>
    </row>
    <row r="1647" spans="1:7">
      <c r="A1647" s="4">
        <v>44400</v>
      </c>
      <c r="B1647">
        <v>0.69010000000000005</v>
      </c>
      <c r="C1647" s="6">
        <f>AZ[[#This Row],[Variaz]]/100</f>
        <v>6.9010000000000009E-3</v>
      </c>
      <c r="D1647" s="10">
        <f>AUM[[#This Row],[ Etica Azionario ]]</f>
        <v>513185890.85000002</v>
      </c>
      <c r="E1647" s="10">
        <f>D1646*AZ[[#This Row],[Variazione percentuale]]</f>
        <v>3515383.7332389806</v>
      </c>
      <c r="F1647" s="11">
        <f>AZ[[#This Row],[AUM]]-D1646</f>
        <v>3783813.8700000048</v>
      </c>
      <c r="G1647" s="11">
        <f>AZ[[#This Row],[∆ AUM]]-AZ[[#This Row],[effetto mercato]]</f>
        <v>268430.13676102413</v>
      </c>
    </row>
    <row r="1648" spans="1:7">
      <c r="A1648" s="4">
        <v>44403</v>
      </c>
      <c r="B1648">
        <v>7.4999999999999997E-3</v>
      </c>
      <c r="C1648" s="6">
        <f>AZ[[#This Row],[Variaz]]/100</f>
        <v>7.4999999999999993E-5</v>
      </c>
      <c r="D1648" s="10">
        <f>AUM[[#This Row],[ Etica Azionario ]]</f>
        <v>513207954.60000002</v>
      </c>
      <c r="E1648" s="10">
        <f>D1647*AZ[[#This Row],[Variazione percentuale]]</f>
        <v>38488.941813749996</v>
      </c>
      <c r="F1648" s="11">
        <f>AZ[[#This Row],[AUM]]-D1647</f>
        <v>22063.75</v>
      </c>
      <c r="G1648" s="11">
        <f>AZ[[#This Row],[∆ AUM]]-AZ[[#This Row],[effetto mercato]]</f>
        <v>-16425.191813749996</v>
      </c>
    </row>
    <row r="1649" spans="1:7">
      <c r="A1649" s="4">
        <v>44404</v>
      </c>
      <c r="B1649">
        <v>-0.5121</v>
      </c>
      <c r="C1649" s="6">
        <f>AZ[[#This Row],[Variaz]]/100</f>
        <v>-5.1209999999999997E-3</v>
      </c>
      <c r="D1649" s="10">
        <f>AUM[[#This Row],[ Etica Azionario ]]</f>
        <v>510712205.74000001</v>
      </c>
      <c r="E1649" s="10">
        <f>D1648*AZ[[#This Row],[Variazione percentuale]]</f>
        <v>-2628137.9355066</v>
      </c>
      <c r="F1649" s="11">
        <f>AZ[[#This Row],[AUM]]-D1648</f>
        <v>-2495748.8600000143</v>
      </c>
      <c r="G1649" s="11">
        <f>AZ[[#This Row],[∆ AUM]]-AZ[[#This Row],[effetto mercato]]</f>
        <v>132389.07550658565</v>
      </c>
    </row>
    <row r="1650" spans="1:7">
      <c r="A1650" s="4">
        <v>44405</v>
      </c>
      <c r="B1650">
        <v>0.28010000000000002</v>
      </c>
      <c r="C1650" s="6">
        <f>AZ[[#This Row],[Variaz]]/100</f>
        <v>2.8010000000000001E-3</v>
      </c>
      <c r="D1650" s="10">
        <f>AUM[[#This Row],[ Etica Azionario ]]</f>
        <v>512694955.29999995</v>
      </c>
      <c r="E1650" s="10">
        <f>D1649*AZ[[#This Row],[Variazione percentuale]]</f>
        <v>1430504.88827774</v>
      </c>
      <c r="F1650" s="11">
        <f>AZ[[#This Row],[AUM]]-D1649</f>
        <v>1982749.5599999428</v>
      </c>
      <c r="G1650" s="11">
        <f>AZ[[#This Row],[∆ AUM]]-AZ[[#This Row],[effetto mercato]]</f>
        <v>552244.67172220279</v>
      </c>
    </row>
    <row r="1651" spans="1:7">
      <c r="A1651" s="4">
        <v>44406</v>
      </c>
      <c r="B1651">
        <v>0.1963</v>
      </c>
      <c r="C1651" s="6">
        <f>AZ[[#This Row],[Variaz]]/100</f>
        <v>1.9629999999999999E-3</v>
      </c>
      <c r="D1651" s="10">
        <f>AUM[[#This Row],[ Etica Azionario ]]</f>
        <v>514131244.33999997</v>
      </c>
      <c r="E1651" s="10">
        <f>D1650*AZ[[#This Row],[Variazione percentuale]]</f>
        <v>1006420.1972538999</v>
      </c>
      <c r="F1651" s="11">
        <f>AZ[[#This Row],[AUM]]-D1650</f>
        <v>1436289.0400000215</v>
      </c>
      <c r="G1651" s="11">
        <f>AZ[[#This Row],[∆ AUM]]-AZ[[#This Row],[effetto mercato]]</f>
        <v>429868.84274612158</v>
      </c>
    </row>
    <row r="1652" spans="1:7">
      <c r="A1652" s="4">
        <v>44407</v>
      </c>
      <c r="B1652">
        <v>-0.16569999999999999</v>
      </c>
      <c r="C1652" s="6">
        <f>AZ[[#This Row],[Variaz]]/100</f>
        <v>-1.6569999999999998E-3</v>
      </c>
      <c r="D1652" s="10">
        <f>AUM[[#This Row],[ Etica Azionario ]]</f>
        <v>511344143.25</v>
      </c>
      <c r="E1652" s="10">
        <f>D1651*AZ[[#This Row],[Variazione percentuale]]</f>
        <v>-851915.47187137988</v>
      </c>
      <c r="F1652" s="11">
        <f>AZ[[#This Row],[AUM]]-D1651</f>
        <v>-2787101.0899999738</v>
      </c>
      <c r="G1652" s="11">
        <f>AZ[[#This Row],[∆ AUM]]-AZ[[#This Row],[effetto mercato]]</f>
        <v>-1935185.618128594</v>
      </c>
    </row>
    <row r="1653" spans="1:7">
      <c r="A1653" s="4">
        <v>44410</v>
      </c>
      <c r="B1653">
        <v>0.15090000000000001</v>
      </c>
      <c r="C1653" s="6">
        <f>AZ[[#This Row],[Variaz]]/100</f>
        <v>1.5090000000000001E-3</v>
      </c>
      <c r="D1653" s="10">
        <f>AUM[[#This Row],[ Etica Azionario ]]</f>
        <v>512683105.83000004</v>
      </c>
      <c r="E1653" s="10">
        <f>D1652*AZ[[#This Row],[Variazione percentuale]]</f>
        <v>771618.31216425006</v>
      </c>
      <c r="F1653" s="11">
        <f>AZ[[#This Row],[AUM]]-D1652</f>
        <v>1338962.5800000429</v>
      </c>
      <c r="G1653" s="11">
        <f>AZ[[#This Row],[∆ AUM]]-AZ[[#This Row],[effetto mercato]]</f>
        <v>567344.26783579285</v>
      </c>
    </row>
    <row r="1654" spans="1:7">
      <c r="A1654" s="4">
        <v>44411</v>
      </c>
      <c r="B1654">
        <v>0.53500000000000003</v>
      </c>
      <c r="C1654" s="6">
        <f>AZ[[#This Row],[Variaz]]/100</f>
        <v>5.3500000000000006E-3</v>
      </c>
      <c r="D1654" s="10">
        <f>AUM[[#This Row],[ Etica Azionario ]]</f>
        <v>515667136.98000002</v>
      </c>
      <c r="E1654" s="10">
        <f>D1653*AZ[[#This Row],[Variazione percentuale]]</f>
        <v>2742854.6161905006</v>
      </c>
      <c r="F1654" s="11">
        <f>AZ[[#This Row],[AUM]]-D1653</f>
        <v>2984031.1499999762</v>
      </c>
      <c r="G1654" s="11">
        <f>AZ[[#This Row],[∆ AUM]]-AZ[[#This Row],[effetto mercato]]</f>
        <v>241176.5338094756</v>
      </c>
    </row>
    <row r="1655" spans="1:7">
      <c r="A1655" s="4">
        <v>44412</v>
      </c>
      <c r="B1655">
        <v>-0.1724</v>
      </c>
      <c r="C1655" s="6">
        <f>AZ[[#This Row],[Variaz]]/100</f>
        <v>-1.7240000000000001E-3</v>
      </c>
      <c r="D1655" s="10">
        <f>AUM[[#This Row],[ Etica Azionario ]]</f>
        <v>515630338.69</v>
      </c>
      <c r="E1655" s="10">
        <f>D1654*AZ[[#This Row],[Variazione percentuale]]</f>
        <v>-889010.14415352012</v>
      </c>
      <c r="F1655" s="11">
        <f>AZ[[#This Row],[AUM]]-D1654</f>
        <v>-36798.290000021458</v>
      </c>
      <c r="G1655" s="11">
        <f>AZ[[#This Row],[∆ AUM]]-AZ[[#This Row],[effetto mercato]]</f>
        <v>852211.85415349866</v>
      </c>
    </row>
    <row r="1656" spans="1:7">
      <c r="A1656" s="4">
        <v>44413</v>
      </c>
      <c r="B1656">
        <v>0.32279999999999998</v>
      </c>
      <c r="C1656" s="6">
        <f>AZ[[#This Row],[Variaz]]/100</f>
        <v>3.228E-3</v>
      </c>
      <c r="D1656" s="10">
        <f>AUM[[#This Row],[ Etica Azionario ]]</f>
        <v>518073702.75</v>
      </c>
      <c r="E1656" s="10">
        <f>D1655*AZ[[#This Row],[Variazione percentuale]]</f>
        <v>1664454.73329132</v>
      </c>
      <c r="F1656" s="11">
        <f>AZ[[#This Row],[AUM]]-D1655</f>
        <v>2443364.0600000024</v>
      </c>
      <c r="G1656" s="11">
        <f>AZ[[#This Row],[∆ AUM]]-AZ[[#This Row],[effetto mercato]]</f>
        <v>778909.32670868235</v>
      </c>
    </row>
    <row r="1657" spans="1:7">
      <c r="A1657" s="4">
        <v>44414</v>
      </c>
      <c r="B1657">
        <v>0.54630000000000001</v>
      </c>
      <c r="C1657" s="6">
        <f>AZ[[#This Row],[Variaz]]/100</f>
        <v>5.463E-3</v>
      </c>
      <c r="D1657" s="10">
        <f>AUM[[#This Row],[ Etica Azionario ]]</f>
        <v>521853084.62999994</v>
      </c>
      <c r="E1657" s="10">
        <f>D1656*AZ[[#This Row],[Variazione percentuale]]</f>
        <v>2830236.6381232501</v>
      </c>
      <c r="F1657" s="11">
        <f>AZ[[#This Row],[AUM]]-D1656</f>
        <v>3779381.8799999356</v>
      </c>
      <c r="G1657" s="11">
        <f>AZ[[#This Row],[∆ AUM]]-AZ[[#This Row],[effetto mercato]]</f>
        <v>949145.24187668553</v>
      </c>
    </row>
    <row r="1658" spans="1:7">
      <c r="A1658" s="4">
        <v>44417</v>
      </c>
      <c r="B1658">
        <v>5.21E-2</v>
      </c>
      <c r="C1658" s="6">
        <f>AZ[[#This Row],[Variaz]]/100</f>
        <v>5.2099999999999998E-4</v>
      </c>
      <c r="D1658" s="10">
        <f>AUM[[#This Row],[ Etica Azionario ]]</f>
        <v>522397223.57999998</v>
      </c>
      <c r="E1658" s="10">
        <f>D1657*AZ[[#This Row],[Variazione percentuale]]</f>
        <v>271885.45709222998</v>
      </c>
      <c r="F1658" s="11">
        <f>AZ[[#This Row],[AUM]]-D1657</f>
        <v>544138.95000004768</v>
      </c>
      <c r="G1658" s="11">
        <f>AZ[[#This Row],[∆ AUM]]-AZ[[#This Row],[effetto mercato]]</f>
        <v>272253.49290781771</v>
      </c>
    </row>
    <row r="1659" spans="1:7">
      <c r="A1659" s="4">
        <v>44418</v>
      </c>
      <c r="B1659">
        <v>0.29010000000000002</v>
      </c>
      <c r="C1659" s="6">
        <f>AZ[[#This Row],[Variaz]]/100</f>
        <v>2.9010000000000004E-3</v>
      </c>
      <c r="D1659" s="10">
        <f>AUM[[#This Row],[ Etica Azionario ]]</f>
        <v>524198639.28000003</v>
      </c>
      <c r="E1659" s="10">
        <f>D1658*AZ[[#This Row],[Variazione percentuale]]</f>
        <v>1515474.3456055801</v>
      </c>
      <c r="F1659" s="11">
        <f>AZ[[#This Row],[AUM]]-D1658</f>
        <v>1801415.7000000477</v>
      </c>
      <c r="G1659" s="11">
        <f>AZ[[#This Row],[∆ AUM]]-AZ[[#This Row],[effetto mercato]]</f>
        <v>285941.35439446755</v>
      </c>
    </row>
    <row r="1660" spans="1:7">
      <c r="A1660" s="4">
        <v>44419</v>
      </c>
      <c r="B1660">
        <v>0.48949999999999999</v>
      </c>
      <c r="C1660" s="6">
        <f>AZ[[#This Row],[Variaz]]/100</f>
        <v>4.895E-3</v>
      </c>
      <c r="D1660" s="10">
        <f>AUM[[#This Row],[ Etica Azionario ]]</f>
        <v>527136785.88999999</v>
      </c>
      <c r="E1660" s="10">
        <f>D1659*AZ[[#This Row],[Variazione percentuale]]</f>
        <v>2565952.3392756004</v>
      </c>
      <c r="F1660" s="11">
        <f>AZ[[#This Row],[AUM]]-D1659</f>
        <v>2938146.6099999547</v>
      </c>
      <c r="G1660" s="11">
        <f>AZ[[#This Row],[∆ AUM]]-AZ[[#This Row],[effetto mercato]]</f>
        <v>372194.27072435431</v>
      </c>
    </row>
    <row r="1661" spans="1:7">
      <c r="A1661" s="4">
        <v>44420</v>
      </c>
      <c r="B1661">
        <v>0.20669999999999999</v>
      </c>
      <c r="C1661" s="6">
        <f>AZ[[#This Row],[Variaz]]/100</f>
        <v>2.0669999999999998E-3</v>
      </c>
      <c r="D1661" s="10">
        <f>AUM[[#This Row],[ Etica Azionario ]]</f>
        <v>528676228.10999995</v>
      </c>
      <c r="E1661" s="10">
        <f>D1660*AZ[[#This Row],[Variazione percentuale]]</f>
        <v>1089591.7364346299</v>
      </c>
      <c r="F1661" s="11">
        <f>AZ[[#This Row],[AUM]]-D1660</f>
        <v>1539442.219999969</v>
      </c>
      <c r="G1661" s="11">
        <f>AZ[[#This Row],[∆ AUM]]-AZ[[#This Row],[effetto mercato]]</f>
        <v>449850.48356533912</v>
      </c>
    </row>
    <row r="1662" spans="1:7">
      <c r="A1662" s="4">
        <v>44421</v>
      </c>
      <c r="B1662">
        <v>-1.47E-2</v>
      </c>
      <c r="C1662" s="6">
        <f>AZ[[#This Row],[Variaz]]/100</f>
        <v>-1.47E-4</v>
      </c>
      <c r="D1662" s="10">
        <f>AUM[[#This Row],[ Etica Azionario ]]</f>
        <v>528790949.47000003</v>
      </c>
      <c r="E1662" s="10">
        <f>D1661*AZ[[#This Row],[Variazione percentuale]]</f>
        <v>-77715.405532169985</v>
      </c>
      <c r="F1662" s="11">
        <f>AZ[[#This Row],[AUM]]-D1661</f>
        <v>114721.36000007391</v>
      </c>
      <c r="G1662" s="11">
        <f>AZ[[#This Row],[∆ AUM]]-AZ[[#This Row],[effetto mercato]]</f>
        <v>192436.76553224388</v>
      </c>
    </row>
    <row r="1663" spans="1:7">
      <c r="A1663" s="4">
        <v>44424</v>
      </c>
      <c r="B1663">
        <v>-0.1326</v>
      </c>
      <c r="C1663" s="6">
        <f>AZ[[#This Row],[Variaz]]/100</f>
        <v>-1.3259999999999999E-3</v>
      </c>
      <c r="D1663" s="10">
        <f>AUM[[#This Row],[ Etica Azionario ]]</f>
        <v>528266383.35000002</v>
      </c>
      <c r="E1663" s="10">
        <f>D1662*AZ[[#This Row],[Variazione percentuale]]</f>
        <v>-701176.79899722</v>
      </c>
      <c r="F1663" s="11">
        <f>AZ[[#This Row],[AUM]]-D1662</f>
        <v>-524566.12000000477</v>
      </c>
      <c r="G1663" s="11">
        <f>AZ[[#This Row],[∆ AUM]]-AZ[[#This Row],[effetto mercato]]</f>
        <v>176610.67899721523</v>
      </c>
    </row>
    <row r="1664" spans="1:7">
      <c r="A1664" s="4">
        <v>44425</v>
      </c>
      <c r="B1664">
        <v>-0.22869999999999999</v>
      </c>
      <c r="C1664" s="6">
        <f>AZ[[#This Row],[Variaz]]/100</f>
        <v>-2.287E-3</v>
      </c>
      <c r="D1664" s="10">
        <f>AUM[[#This Row],[ Etica Azionario ]]</f>
        <v>527117335.94</v>
      </c>
      <c r="E1664" s="10">
        <f>D1663*AZ[[#This Row],[Variazione percentuale]]</f>
        <v>-1208145.2187214501</v>
      </c>
      <c r="F1664" s="11">
        <f>AZ[[#This Row],[AUM]]-D1663</f>
        <v>-1149047.4100000262</v>
      </c>
      <c r="G1664" s="11">
        <f>AZ[[#This Row],[∆ AUM]]-AZ[[#This Row],[effetto mercato]]</f>
        <v>59097.808721423848</v>
      </c>
    </row>
    <row r="1665" spans="1:7">
      <c r="A1665" s="4">
        <v>44426</v>
      </c>
      <c r="B1665">
        <v>-0.28100000000000003</v>
      </c>
      <c r="C1665" s="6">
        <f>AZ[[#This Row],[Variaz]]/100</f>
        <v>-2.8100000000000004E-3</v>
      </c>
      <c r="D1665" s="10">
        <f>AUM[[#This Row],[ Etica Azionario ]]</f>
        <v>526812629.29999995</v>
      </c>
      <c r="E1665" s="10">
        <f>D1664*AZ[[#This Row],[Variazione percentuale]]</f>
        <v>-1481199.7139914003</v>
      </c>
      <c r="F1665" s="11">
        <f>AZ[[#This Row],[AUM]]-D1664</f>
        <v>-304706.6400000453</v>
      </c>
      <c r="G1665" s="11">
        <f>AZ[[#This Row],[∆ AUM]]-AZ[[#This Row],[effetto mercato]]</f>
        <v>1176493.073991355</v>
      </c>
    </row>
    <row r="1666" spans="1:7">
      <c r="A1666" s="4">
        <v>44427</v>
      </c>
      <c r="B1666">
        <v>-0.215</v>
      </c>
      <c r="C1666" s="6">
        <f>AZ[[#This Row],[Variaz]]/100</f>
        <v>-2.15E-3</v>
      </c>
      <c r="D1666" s="10">
        <f>AUM[[#This Row],[ Etica Azionario ]]</f>
        <v>525631187.24000001</v>
      </c>
      <c r="E1666" s="10">
        <f>D1665*AZ[[#This Row],[Variazione percentuale]]</f>
        <v>-1132647.1529949999</v>
      </c>
      <c r="F1666" s="11">
        <f>AZ[[#This Row],[AUM]]-D1665</f>
        <v>-1181442.0599999428</v>
      </c>
      <c r="G1666" s="11">
        <f>AZ[[#This Row],[∆ AUM]]-AZ[[#This Row],[effetto mercato]]</f>
        <v>-48794.907004942885</v>
      </c>
    </row>
    <row r="1667" spans="1:7">
      <c r="A1667" s="4">
        <v>44428</v>
      </c>
      <c r="B1667">
        <v>0.30470000000000003</v>
      </c>
      <c r="C1667" s="6">
        <f>AZ[[#This Row],[Variaz]]/100</f>
        <v>3.0470000000000002E-3</v>
      </c>
      <c r="D1667" s="10">
        <f>AUM[[#This Row],[ Etica Azionario ]]</f>
        <v>527586548.62</v>
      </c>
      <c r="E1667" s="10">
        <f>D1666*AZ[[#This Row],[Variazione percentuale]]</f>
        <v>1601598.2275202801</v>
      </c>
      <c r="F1667" s="11">
        <f>AZ[[#This Row],[AUM]]-D1666</f>
        <v>1955361.3799999952</v>
      </c>
      <c r="G1667" s="11">
        <f>AZ[[#This Row],[∆ AUM]]-AZ[[#This Row],[effetto mercato]]</f>
        <v>353763.15247971518</v>
      </c>
    </row>
    <row r="1668" spans="1:7">
      <c r="A1668" s="4">
        <v>44431</v>
      </c>
      <c r="B1668">
        <v>0.35560000000000003</v>
      </c>
      <c r="C1668" s="6">
        <f>AZ[[#This Row],[Variaz]]/100</f>
        <v>3.5560000000000001E-3</v>
      </c>
      <c r="D1668" s="10">
        <f>AUM[[#This Row],[ Etica Azionario ]]</f>
        <v>529417441.81999999</v>
      </c>
      <c r="E1668" s="10">
        <f>D1667*AZ[[#This Row],[Variazione percentuale]]</f>
        <v>1876097.76689272</v>
      </c>
      <c r="F1668" s="11">
        <f>AZ[[#This Row],[AUM]]-D1667</f>
        <v>1830893.1999999881</v>
      </c>
      <c r="G1668" s="11">
        <f>AZ[[#This Row],[∆ AUM]]-AZ[[#This Row],[effetto mercato]]</f>
        <v>-45204.566892731935</v>
      </c>
    </row>
    <row r="1669" spans="1:7">
      <c r="A1669" s="4">
        <v>44432</v>
      </c>
      <c r="B1669">
        <v>-1.4800000000000001E-2</v>
      </c>
      <c r="C1669" s="6">
        <f>AZ[[#This Row],[Variaz]]/100</f>
        <v>-1.4800000000000002E-4</v>
      </c>
      <c r="D1669" s="10">
        <f>AUM[[#This Row],[ Etica Azionario ]]</f>
        <v>529439657.05000001</v>
      </c>
      <c r="E1669" s="10">
        <f>D1668*AZ[[#This Row],[Variazione percentuale]]</f>
        <v>-78353.781389360011</v>
      </c>
      <c r="F1669" s="11">
        <f>AZ[[#This Row],[AUM]]-D1668</f>
        <v>22215.230000019073</v>
      </c>
      <c r="G1669" s="11">
        <f>AZ[[#This Row],[∆ AUM]]-AZ[[#This Row],[effetto mercato]]</f>
        <v>100569.01138937908</v>
      </c>
    </row>
    <row r="1670" spans="1:7">
      <c r="A1670" s="4">
        <v>44433</v>
      </c>
      <c r="B1670">
        <v>0.16239999999999999</v>
      </c>
      <c r="C1670" s="6">
        <f>AZ[[#This Row],[Variaz]]/100</f>
        <v>1.6239999999999998E-3</v>
      </c>
      <c r="D1670" s="10">
        <f>AUM[[#This Row],[ Etica Azionario ]]</f>
        <v>530508590.22999996</v>
      </c>
      <c r="E1670" s="10">
        <f>D1669*AZ[[#This Row],[Variazione percentuale]]</f>
        <v>859810.00304919994</v>
      </c>
      <c r="F1670" s="11">
        <f>AZ[[#This Row],[AUM]]-D1669</f>
        <v>1068933.1799999475</v>
      </c>
      <c r="G1670" s="11">
        <f>AZ[[#This Row],[∆ AUM]]-AZ[[#This Row],[effetto mercato]]</f>
        <v>209123.17695074761</v>
      </c>
    </row>
    <row r="1671" spans="1:7">
      <c r="A1671" s="4">
        <v>44434</v>
      </c>
      <c r="B1671">
        <v>-0.52329999999999999</v>
      </c>
      <c r="C1671" s="6">
        <f>AZ[[#This Row],[Variaz]]/100</f>
        <v>-5.2329999999999998E-3</v>
      </c>
      <c r="D1671" s="10">
        <f>AUM[[#This Row],[ Etica Azionario ]]</f>
        <v>528451395.50999999</v>
      </c>
      <c r="E1671" s="10">
        <f>D1670*AZ[[#This Row],[Variazione percentuale]]</f>
        <v>-2776151.4526735898</v>
      </c>
      <c r="F1671" s="11">
        <f>AZ[[#This Row],[AUM]]-D1670</f>
        <v>-2057194.719999969</v>
      </c>
      <c r="G1671" s="11">
        <f>AZ[[#This Row],[∆ AUM]]-AZ[[#This Row],[effetto mercato]]</f>
        <v>718956.73267362081</v>
      </c>
    </row>
    <row r="1672" spans="1:7">
      <c r="A1672" s="4">
        <v>44435</v>
      </c>
      <c r="B1672">
        <v>0.1186</v>
      </c>
      <c r="C1672" s="6">
        <f>AZ[[#This Row],[Variaz]]/100</f>
        <v>1.186E-3</v>
      </c>
      <c r="D1672" s="10">
        <f>AUM[[#This Row],[ Etica Azionario ]]</f>
        <v>528925595.87</v>
      </c>
      <c r="E1672" s="10">
        <f>D1671*AZ[[#This Row],[Variazione percentuale]]</f>
        <v>626743.35507486004</v>
      </c>
      <c r="F1672" s="11">
        <f>AZ[[#This Row],[AUM]]-D1671</f>
        <v>474200.36000001431</v>
      </c>
      <c r="G1672" s="11">
        <f>AZ[[#This Row],[∆ AUM]]-AZ[[#This Row],[effetto mercato]]</f>
        <v>-152542.99507484573</v>
      </c>
    </row>
    <row r="1673" spans="1:7">
      <c r="A1673" s="4">
        <v>44438</v>
      </c>
      <c r="B1673">
        <v>0.1628</v>
      </c>
      <c r="C1673" s="6">
        <f>AZ[[#This Row],[Variaz]]/100</f>
        <v>1.6280000000000001E-3</v>
      </c>
      <c r="D1673" s="10">
        <f>AUM[[#This Row],[ Etica Azionario ]]</f>
        <v>529750277.44000006</v>
      </c>
      <c r="E1673" s="10">
        <f>D1672*AZ[[#This Row],[Variazione percentuale]]</f>
        <v>861090.87007636006</v>
      </c>
      <c r="F1673" s="11">
        <f>AZ[[#This Row],[AUM]]-D1672</f>
        <v>824681.57000005245</v>
      </c>
      <c r="G1673" s="11">
        <f>AZ[[#This Row],[∆ AUM]]-AZ[[#This Row],[effetto mercato]]</f>
        <v>-36409.300076307612</v>
      </c>
    </row>
    <row r="1674" spans="1:7">
      <c r="A1674" s="4">
        <v>44439</v>
      </c>
      <c r="B1674">
        <v>-0.1404</v>
      </c>
      <c r="C1674" s="6">
        <f>AZ[[#This Row],[Variaz]]/100</f>
        <v>-1.4039999999999999E-3</v>
      </c>
      <c r="D1674" s="10">
        <f>AUM[[#This Row],[ Etica Azionario ]]</f>
        <v>529062264.27999997</v>
      </c>
      <c r="E1674" s="10">
        <f>D1673*AZ[[#This Row],[Variazione percentuale]]</f>
        <v>-743769.38952575997</v>
      </c>
      <c r="F1674" s="11">
        <f>AZ[[#This Row],[AUM]]-D1673</f>
        <v>-688013.16000008583</v>
      </c>
      <c r="G1674" s="11">
        <f>AZ[[#This Row],[∆ AUM]]-AZ[[#This Row],[effetto mercato]]</f>
        <v>55756.229525674134</v>
      </c>
    </row>
    <row r="1675" spans="1:7">
      <c r="A1675" s="4">
        <v>44440</v>
      </c>
      <c r="B1675">
        <v>-5.1799999999999999E-2</v>
      </c>
      <c r="C1675" s="6">
        <f>AZ[[#This Row],[Variaz]]/100</f>
        <v>-5.1800000000000001E-4</v>
      </c>
      <c r="D1675" s="10">
        <f>AUM[[#This Row],[ Etica Azionario ]]</f>
        <v>529130625.94999999</v>
      </c>
      <c r="E1675" s="10">
        <f>D1674*AZ[[#This Row],[Variazione percentuale]]</f>
        <v>-274054.25289703999</v>
      </c>
      <c r="F1675" s="11">
        <f>AZ[[#This Row],[AUM]]-D1674</f>
        <v>68361.670000016689</v>
      </c>
      <c r="G1675" s="11">
        <f>AZ[[#This Row],[∆ AUM]]-AZ[[#This Row],[effetto mercato]]</f>
        <v>342415.92289705668</v>
      </c>
    </row>
    <row r="1676" spans="1:7">
      <c r="A1676" s="4">
        <v>44441</v>
      </c>
      <c r="B1676">
        <v>0.111</v>
      </c>
      <c r="C1676" s="6">
        <f>AZ[[#This Row],[Variaz]]/100</f>
        <v>1.1100000000000001E-3</v>
      </c>
      <c r="D1676" s="10">
        <f>AUM[[#This Row],[ Etica Azionario ]]</f>
        <v>529701789.51999998</v>
      </c>
      <c r="E1676" s="10">
        <f>D1675*AZ[[#This Row],[Variazione percentuale]]</f>
        <v>587334.99480450002</v>
      </c>
      <c r="F1676" s="11">
        <f>AZ[[#This Row],[AUM]]-D1675</f>
        <v>571163.56999999285</v>
      </c>
      <c r="G1676" s="11">
        <f>AZ[[#This Row],[∆ AUM]]-AZ[[#This Row],[effetto mercato]]</f>
        <v>-16171.424804507173</v>
      </c>
    </row>
    <row r="1677" spans="1:7">
      <c r="A1677" s="4">
        <v>44442</v>
      </c>
      <c r="B1677">
        <v>1.4800000000000001E-2</v>
      </c>
      <c r="C1677" s="6">
        <f>AZ[[#This Row],[Variaz]]/100</f>
        <v>1.4800000000000002E-4</v>
      </c>
      <c r="D1677" s="10">
        <f>AUM[[#This Row],[ Etica Azionario ]]</f>
        <v>530812788.51999998</v>
      </c>
      <c r="E1677" s="10">
        <f>D1676*AZ[[#This Row],[Variazione percentuale]]</f>
        <v>78395.864848960002</v>
      </c>
      <c r="F1677" s="11">
        <f>AZ[[#This Row],[AUM]]-D1676</f>
        <v>1110999</v>
      </c>
      <c r="G1677" s="11">
        <f>AZ[[#This Row],[∆ AUM]]-AZ[[#This Row],[effetto mercato]]</f>
        <v>1032603.13515104</v>
      </c>
    </row>
    <row r="1678" spans="1:7">
      <c r="A1678" s="4">
        <v>44445</v>
      </c>
      <c r="B1678">
        <v>0.25140000000000001</v>
      </c>
      <c r="C1678" s="6">
        <f>AZ[[#This Row],[Variaz]]/100</f>
        <v>2.5140000000000002E-3</v>
      </c>
      <c r="D1678" s="10">
        <f>AUM[[#This Row],[ Etica Azionario ]]</f>
        <v>532643983.56999993</v>
      </c>
      <c r="E1678" s="10">
        <f>D1677*AZ[[#This Row],[Variazione percentuale]]</f>
        <v>1334463.35033928</v>
      </c>
      <c r="F1678" s="11">
        <f>AZ[[#This Row],[AUM]]-D1677</f>
        <v>1831195.0499999523</v>
      </c>
      <c r="G1678" s="11">
        <f>AZ[[#This Row],[∆ AUM]]-AZ[[#This Row],[effetto mercato]]</f>
        <v>496731.69966067234</v>
      </c>
    </row>
    <row r="1679" spans="1:7">
      <c r="A1679" s="4">
        <v>44446</v>
      </c>
      <c r="B1679">
        <v>-0.33189999999999997</v>
      </c>
      <c r="C1679" s="6">
        <f>AZ[[#This Row],[Variaz]]/100</f>
        <v>-3.3189999999999999E-3</v>
      </c>
      <c r="D1679" s="10">
        <f>AUM[[#This Row],[ Etica Azionario ]]</f>
        <v>531645786.38999999</v>
      </c>
      <c r="E1679" s="10">
        <f>D1678*AZ[[#This Row],[Variazione percentuale]]</f>
        <v>-1767845.3814688297</v>
      </c>
      <c r="F1679" s="11">
        <f>AZ[[#This Row],[AUM]]-D1678</f>
        <v>-998197.17999994755</v>
      </c>
      <c r="G1679" s="11">
        <f>AZ[[#This Row],[∆ AUM]]-AZ[[#This Row],[effetto mercato]]</f>
        <v>769648.20146888215</v>
      </c>
    </row>
    <row r="1680" spans="1:7">
      <c r="A1680" s="4">
        <v>44447</v>
      </c>
      <c r="B1680">
        <v>3.6999999999999998E-2</v>
      </c>
      <c r="C1680" s="6">
        <f>AZ[[#This Row],[Variaz]]/100</f>
        <v>3.6999999999999999E-4</v>
      </c>
      <c r="D1680" s="10">
        <f>AUM[[#This Row],[ Etica Azionario ]]</f>
        <v>532139464.00999999</v>
      </c>
      <c r="E1680" s="10">
        <f>D1679*AZ[[#This Row],[Variazione percentuale]]</f>
        <v>196708.94096429998</v>
      </c>
      <c r="F1680" s="11">
        <f>AZ[[#This Row],[AUM]]-D1679</f>
        <v>493677.62000000477</v>
      </c>
      <c r="G1680" s="11">
        <f>AZ[[#This Row],[∆ AUM]]-AZ[[#This Row],[effetto mercato]]</f>
        <v>296968.67903570482</v>
      </c>
    </row>
    <row r="1681" spans="1:7">
      <c r="A1681" s="4">
        <v>44448</v>
      </c>
      <c r="B1681">
        <v>-0.55479999999999996</v>
      </c>
      <c r="C1681" s="6">
        <f>AZ[[#This Row],[Variaz]]/100</f>
        <v>-5.548E-3</v>
      </c>
      <c r="D1681" s="10">
        <f>AUM[[#This Row],[ Etica Azionario ]]</f>
        <v>529682201.23000002</v>
      </c>
      <c r="E1681" s="10">
        <f>D1680*AZ[[#This Row],[Variazione percentuale]]</f>
        <v>-2952309.7463274798</v>
      </c>
      <c r="F1681" s="11">
        <f>AZ[[#This Row],[AUM]]-D1680</f>
        <v>-2457262.7799999714</v>
      </c>
      <c r="G1681" s="11">
        <f>AZ[[#This Row],[∆ AUM]]-AZ[[#This Row],[effetto mercato]]</f>
        <v>495046.96632750845</v>
      </c>
    </row>
    <row r="1682" spans="1:7">
      <c r="A1682" s="4">
        <v>44449</v>
      </c>
      <c r="B1682">
        <v>-0.30499999999999999</v>
      </c>
      <c r="C1682" s="6">
        <f>AZ[[#This Row],[Variaz]]/100</f>
        <v>-3.0499999999999998E-3</v>
      </c>
      <c r="D1682" s="10">
        <f>AUM[[#This Row],[ Etica Azionario ]]</f>
        <v>528061399.97999996</v>
      </c>
      <c r="E1682" s="10">
        <f>D1681*AZ[[#This Row],[Variazione percentuale]]</f>
        <v>-1615530.7137515</v>
      </c>
      <c r="F1682" s="11">
        <f>AZ[[#This Row],[AUM]]-D1681</f>
        <v>-1620801.2500000596</v>
      </c>
      <c r="G1682" s="11">
        <f>AZ[[#This Row],[∆ AUM]]-AZ[[#This Row],[effetto mercato]]</f>
        <v>-5270.5362485595979</v>
      </c>
    </row>
    <row r="1683" spans="1:7">
      <c r="A1683" s="4">
        <v>44452</v>
      </c>
      <c r="B1683">
        <v>0.1492</v>
      </c>
      <c r="C1683" s="6">
        <f>AZ[[#This Row],[Variaz]]/100</f>
        <v>1.4920000000000001E-3</v>
      </c>
      <c r="D1683" s="10">
        <f>AUM[[#This Row],[ Etica Azionario ]]</f>
        <v>528852804.99999994</v>
      </c>
      <c r="E1683" s="10">
        <f>D1682*AZ[[#This Row],[Variazione percentuale]]</f>
        <v>787867.60877016</v>
      </c>
      <c r="F1683" s="11">
        <f>AZ[[#This Row],[AUM]]-D1682</f>
        <v>791405.01999998093</v>
      </c>
      <c r="G1683" s="11">
        <f>AZ[[#This Row],[∆ AUM]]-AZ[[#This Row],[effetto mercato]]</f>
        <v>3537.411229820922</v>
      </c>
    </row>
    <row r="1684" spans="1:7">
      <c r="A1684" s="4">
        <v>44453</v>
      </c>
      <c r="B1684">
        <v>-0.14149999999999999</v>
      </c>
      <c r="C1684" s="6">
        <f>AZ[[#This Row],[Variaz]]/100</f>
        <v>-1.4149999999999998E-3</v>
      </c>
      <c r="D1684" s="10">
        <f>AUM[[#This Row],[ Etica Azionario ]]</f>
        <v>528410911.80000001</v>
      </c>
      <c r="E1684" s="10">
        <f>D1683*AZ[[#This Row],[Variazione percentuale]]</f>
        <v>-748326.7190749998</v>
      </c>
      <c r="F1684" s="11">
        <f>AZ[[#This Row],[AUM]]-D1683</f>
        <v>-441893.19999992847</v>
      </c>
      <c r="G1684" s="11">
        <f>AZ[[#This Row],[∆ AUM]]-AZ[[#This Row],[effetto mercato]]</f>
        <v>306433.51907507132</v>
      </c>
    </row>
    <row r="1685" spans="1:7">
      <c r="A1685" s="4">
        <v>44454</v>
      </c>
      <c r="B1685">
        <v>5.2200000000000003E-2</v>
      </c>
      <c r="C1685" s="6">
        <f>AZ[[#This Row],[Variaz]]/100</f>
        <v>5.22E-4</v>
      </c>
      <c r="D1685" s="10">
        <f>AUM[[#This Row],[ Etica Azionario ]]</f>
        <v>529088390.73000002</v>
      </c>
      <c r="E1685" s="10">
        <f>D1684*AZ[[#This Row],[Variazione percentuale]]</f>
        <v>275830.49595960003</v>
      </c>
      <c r="F1685" s="11">
        <f>AZ[[#This Row],[AUM]]-D1684</f>
        <v>677478.93000000715</v>
      </c>
      <c r="G1685" s="11">
        <f>AZ[[#This Row],[∆ AUM]]-AZ[[#This Row],[effetto mercato]]</f>
        <v>401648.43404040713</v>
      </c>
    </row>
    <row r="1686" spans="1:7">
      <c r="A1686" s="4">
        <v>44455</v>
      </c>
      <c r="B1686">
        <v>0.3281</v>
      </c>
      <c r="C1686" s="6">
        <f>AZ[[#This Row],[Variaz]]/100</f>
        <v>3.2810000000000001E-3</v>
      </c>
      <c r="D1686" s="10">
        <f>AUM[[#This Row],[ Etica Azionario ]]</f>
        <v>530879828.77999997</v>
      </c>
      <c r="E1686" s="10">
        <f>D1685*AZ[[#This Row],[Variazione percentuale]]</f>
        <v>1735939.00998513</v>
      </c>
      <c r="F1686" s="11">
        <f>AZ[[#This Row],[AUM]]-D1685</f>
        <v>1791438.0499999523</v>
      </c>
      <c r="G1686" s="11">
        <f>AZ[[#This Row],[∆ AUM]]-AZ[[#This Row],[effetto mercato]]</f>
        <v>55499.040014822269</v>
      </c>
    </row>
    <row r="1687" spans="1:7">
      <c r="A1687" s="4">
        <v>44456</v>
      </c>
      <c r="B1687">
        <v>-0.43109999999999998</v>
      </c>
      <c r="C1687" s="6">
        <f>AZ[[#This Row],[Variaz]]/100</f>
        <v>-4.3109999999999997E-3</v>
      </c>
      <c r="D1687" s="10">
        <f>AUM[[#This Row],[ Etica Azionario ]]</f>
        <v>529253020.44</v>
      </c>
      <c r="E1687" s="10">
        <f>D1686*AZ[[#This Row],[Variazione percentuale]]</f>
        <v>-2288622.94187058</v>
      </c>
      <c r="F1687" s="11">
        <f>AZ[[#This Row],[AUM]]-D1686</f>
        <v>-1626808.3399999738</v>
      </c>
      <c r="G1687" s="11">
        <f>AZ[[#This Row],[∆ AUM]]-AZ[[#This Row],[effetto mercato]]</f>
        <v>661814.60187060619</v>
      </c>
    </row>
    <row r="1688" spans="1:7">
      <c r="A1688" s="4">
        <v>44459</v>
      </c>
      <c r="B1688">
        <v>-0.88829999999999998</v>
      </c>
      <c r="C1688" s="6">
        <f>AZ[[#This Row],[Variaz]]/100</f>
        <v>-8.8830000000000003E-3</v>
      </c>
      <c r="D1688" s="10">
        <f>AUM[[#This Row],[ Etica Azionario ]]</f>
        <v>524501898.30000007</v>
      </c>
      <c r="E1688" s="10">
        <f>D1687*AZ[[#This Row],[Variazione percentuale]]</f>
        <v>-4701354.5805685204</v>
      </c>
      <c r="F1688" s="11">
        <f>AZ[[#This Row],[AUM]]-D1687</f>
        <v>-4751122.1399999261</v>
      </c>
      <c r="G1688" s="11">
        <f>AZ[[#This Row],[∆ AUM]]-AZ[[#This Row],[effetto mercato]]</f>
        <v>-49767.559431405738</v>
      </c>
    </row>
    <row r="1689" spans="1:7">
      <c r="A1689" s="4">
        <v>44460</v>
      </c>
      <c r="B1689">
        <v>-0.128</v>
      </c>
      <c r="C1689" s="6">
        <f>AZ[[#This Row],[Variaz]]/100</f>
        <v>-1.2800000000000001E-3</v>
      </c>
      <c r="D1689" s="10">
        <f>AUM[[#This Row],[ Etica Azionario ]]</f>
        <v>524070648.94999999</v>
      </c>
      <c r="E1689" s="10">
        <f>D1688*AZ[[#This Row],[Variazione percentuale]]</f>
        <v>-671362.42982400011</v>
      </c>
      <c r="F1689" s="11">
        <f>AZ[[#This Row],[AUM]]-D1688</f>
        <v>-431249.35000008345</v>
      </c>
      <c r="G1689" s="11">
        <f>AZ[[#This Row],[∆ AUM]]-AZ[[#This Row],[effetto mercato]]</f>
        <v>240113.07982391666</v>
      </c>
    </row>
    <row r="1690" spans="1:7">
      <c r="A1690" s="4">
        <v>44461</v>
      </c>
      <c r="B1690">
        <v>0.42980000000000002</v>
      </c>
      <c r="C1690" s="6">
        <f>AZ[[#This Row],[Variaz]]/100</f>
        <v>4.2979999999999997E-3</v>
      </c>
      <c r="D1690" s="10">
        <f>AUM[[#This Row],[ Etica Azionario ]]</f>
        <v>527468605.74000001</v>
      </c>
      <c r="E1690" s="10">
        <f>D1689*AZ[[#This Row],[Variazione percentuale]]</f>
        <v>2252455.6491870997</v>
      </c>
      <c r="F1690" s="11">
        <f>AZ[[#This Row],[AUM]]-D1689</f>
        <v>3397956.7900000215</v>
      </c>
      <c r="G1690" s="11">
        <f>AZ[[#This Row],[∆ AUM]]-AZ[[#This Row],[effetto mercato]]</f>
        <v>1145501.1408129218</v>
      </c>
    </row>
    <row r="1691" spans="1:7">
      <c r="A1691" s="4">
        <v>44462</v>
      </c>
      <c r="B1691">
        <v>0.76590000000000003</v>
      </c>
      <c r="C1691" s="6">
        <f>AZ[[#This Row],[Variaz]]/100</f>
        <v>7.659E-3</v>
      </c>
      <c r="D1691" s="10">
        <f>AUM[[#This Row],[ Etica Azionario ]]</f>
        <v>531676129.5</v>
      </c>
      <c r="E1691" s="10">
        <f>D1690*AZ[[#This Row],[Variazione percentuale]]</f>
        <v>4039882.0513626602</v>
      </c>
      <c r="F1691" s="11">
        <f>AZ[[#This Row],[AUM]]-D1690</f>
        <v>4207523.7599999905</v>
      </c>
      <c r="G1691" s="11">
        <f>AZ[[#This Row],[∆ AUM]]-AZ[[#This Row],[effetto mercato]]</f>
        <v>167641.70863733022</v>
      </c>
    </row>
    <row r="1692" spans="1:7">
      <c r="A1692" s="4">
        <v>44463</v>
      </c>
      <c r="B1692">
        <v>0.26079999999999998</v>
      </c>
      <c r="C1692" s="6">
        <f>AZ[[#This Row],[Variaz]]/100</f>
        <v>2.6079999999999996E-3</v>
      </c>
      <c r="D1692" s="10">
        <f>AUM[[#This Row],[ Etica Azionario ]]</f>
        <v>533108035.38999999</v>
      </c>
      <c r="E1692" s="10">
        <f>D1691*AZ[[#This Row],[Variazione percentuale]]</f>
        <v>1386611.3457359998</v>
      </c>
      <c r="F1692" s="11">
        <f>AZ[[#This Row],[AUM]]-D1691</f>
        <v>1431905.8899999857</v>
      </c>
      <c r="G1692" s="11">
        <f>AZ[[#This Row],[∆ AUM]]-AZ[[#This Row],[effetto mercato]]</f>
        <v>45294.544263985939</v>
      </c>
    </row>
    <row r="1693" spans="1:7">
      <c r="A1693" s="4">
        <v>44466</v>
      </c>
      <c r="B1693">
        <v>-4.4600000000000001E-2</v>
      </c>
      <c r="C1693" s="6">
        <f>AZ[[#This Row],[Variaz]]/100</f>
        <v>-4.46E-4</v>
      </c>
      <c r="D1693" s="10">
        <f>AUM[[#This Row],[ Etica Azionario ]]</f>
        <v>533434255.36000001</v>
      </c>
      <c r="E1693" s="10">
        <f>D1692*AZ[[#This Row],[Variazione percentuale]]</f>
        <v>-237766.18378393998</v>
      </c>
      <c r="F1693" s="11">
        <f>AZ[[#This Row],[AUM]]-D1692</f>
        <v>326219.97000002861</v>
      </c>
      <c r="G1693" s="11">
        <f>AZ[[#This Row],[∆ AUM]]-AZ[[#This Row],[effetto mercato]]</f>
        <v>563986.15378396865</v>
      </c>
    </row>
    <row r="1694" spans="1:7">
      <c r="A1694" s="4">
        <v>44467</v>
      </c>
      <c r="B1694">
        <v>-1.264</v>
      </c>
      <c r="C1694" s="6">
        <f>AZ[[#This Row],[Variaz]]/100</f>
        <v>-1.264E-2</v>
      </c>
      <c r="D1694" s="10">
        <f>AUM[[#This Row],[ Etica Azionario ]]</f>
        <v>526647655.29000002</v>
      </c>
      <c r="E1694" s="10">
        <f>D1693*AZ[[#This Row],[Variazione percentuale]]</f>
        <v>-6742608.9877503999</v>
      </c>
      <c r="F1694" s="11">
        <f>AZ[[#This Row],[AUM]]-D1693</f>
        <v>-6786600.0699999928</v>
      </c>
      <c r="G1694" s="11">
        <f>AZ[[#This Row],[∆ AUM]]-AZ[[#This Row],[effetto mercato]]</f>
        <v>-43991.08224959299</v>
      </c>
    </row>
    <row r="1695" spans="1:7">
      <c r="A1695" s="4">
        <v>44468</v>
      </c>
      <c r="B1695">
        <v>0.20330000000000001</v>
      </c>
      <c r="C1695" s="6">
        <f>AZ[[#This Row],[Variaz]]/100</f>
        <v>2.0330000000000001E-3</v>
      </c>
      <c r="D1695" s="10">
        <f>AUM[[#This Row],[ Etica Azionario ]]</f>
        <v>528121921.64000005</v>
      </c>
      <c r="E1695" s="10">
        <f>D1694*AZ[[#This Row],[Variazione percentuale]]</f>
        <v>1070674.6832045701</v>
      </c>
      <c r="F1695" s="11">
        <f>AZ[[#This Row],[AUM]]-D1694</f>
        <v>1474266.3500000238</v>
      </c>
      <c r="G1695" s="11">
        <f>AZ[[#This Row],[∆ AUM]]-AZ[[#This Row],[effetto mercato]]</f>
        <v>403591.66679545376</v>
      </c>
    </row>
    <row r="1696" spans="1:7">
      <c r="A1696" s="4">
        <v>44469</v>
      </c>
      <c r="B1696">
        <v>-0.70640000000000003</v>
      </c>
      <c r="C1696" s="6">
        <f>AZ[[#This Row],[Variaz]]/100</f>
        <v>-7.064E-3</v>
      </c>
      <c r="D1696" s="10">
        <f>AUM[[#This Row],[ Etica Azionario ]]</f>
        <v>524512033.74000001</v>
      </c>
      <c r="E1696" s="10">
        <f>D1695*AZ[[#This Row],[Variazione percentuale]]</f>
        <v>-3730653.2544649602</v>
      </c>
      <c r="F1696" s="11">
        <f>AZ[[#This Row],[AUM]]-D1695</f>
        <v>-3609887.9000000358</v>
      </c>
      <c r="G1696" s="11">
        <f>AZ[[#This Row],[∆ AUM]]-AZ[[#This Row],[effetto mercato]]</f>
        <v>120765.35446492443</v>
      </c>
    </row>
    <row r="1697" spans="1:7">
      <c r="A1697" s="4">
        <v>44470</v>
      </c>
      <c r="B1697">
        <v>6.0600000000000001E-2</v>
      </c>
      <c r="C1697" s="6">
        <f>AZ[[#This Row],[Variaz]]/100</f>
        <v>6.0599999999999998E-4</v>
      </c>
      <c r="D1697" s="10">
        <f>AUM[[#This Row],[ Etica Azionario ]]</f>
        <v>524525762.50000006</v>
      </c>
      <c r="E1697" s="10">
        <f>D1696*AZ[[#This Row],[Variazione percentuale]]</f>
        <v>317854.29244643997</v>
      </c>
      <c r="F1697" s="11">
        <f>AZ[[#This Row],[AUM]]-D1696</f>
        <v>13728.760000050068</v>
      </c>
      <c r="G1697" s="11">
        <f>AZ[[#This Row],[∆ AUM]]-AZ[[#This Row],[effetto mercato]]</f>
        <v>-304125.5324463899</v>
      </c>
    </row>
    <row r="1698" spans="1:7">
      <c r="A1698" s="4">
        <v>44473</v>
      </c>
      <c r="B1698">
        <v>-0.71860000000000002</v>
      </c>
      <c r="C1698" s="6">
        <f>AZ[[#This Row],[Variaz]]/100</f>
        <v>-7.1860000000000005E-3</v>
      </c>
      <c r="D1698" s="10">
        <f>AUM[[#This Row],[ Etica Azionario ]]</f>
        <v>521030928.73000002</v>
      </c>
      <c r="E1698" s="10">
        <f>D1697*AZ[[#This Row],[Variazione percentuale]]</f>
        <v>-3769242.1293250006</v>
      </c>
      <c r="F1698" s="11">
        <f>AZ[[#This Row],[AUM]]-D1697</f>
        <v>-3494833.7700000405</v>
      </c>
      <c r="G1698" s="11">
        <f>AZ[[#This Row],[∆ AUM]]-AZ[[#This Row],[effetto mercato]]</f>
        <v>274408.35932496004</v>
      </c>
    </row>
    <row r="1699" spans="1:7">
      <c r="A1699" s="4">
        <v>44474</v>
      </c>
      <c r="B1699">
        <v>0.52569999999999995</v>
      </c>
      <c r="C1699" s="6">
        <f>AZ[[#This Row],[Variaz]]/100</f>
        <v>5.2569999999999995E-3</v>
      </c>
      <c r="D1699" s="10">
        <f>AUM[[#This Row],[ Etica Azionario ]]</f>
        <v>524315792.78000003</v>
      </c>
      <c r="E1699" s="10">
        <f>D1698*AZ[[#This Row],[Variazione percentuale]]</f>
        <v>2739059.5923336097</v>
      </c>
      <c r="F1699" s="11">
        <f>AZ[[#This Row],[AUM]]-D1698</f>
        <v>3284864.0500000119</v>
      </c>
      <c r="G1699" s="11">
        <f>AZ[[#This Row],[∆ AUM]]-AZ[[#This Row],[effetto mercato]]</f>
        <v>545804.45766640222</v>
      </c>
    </row>
    <row r="1700" spans="1:7">
      <c r="A1700" s="4">
        <v>44475</v>
      </c>
      <c r="B1700">
        <v>9.8500000000000004E-2</v>
      </c>
      <c r="C1700" s="6">
        <f>AZ[[#This Row],[Variaz]]/100</f>
        <v>9.8499999999999998E-4</v>
      </c>
      <c r="D1700" s="10">
        <f>AUM[[#This Row],[ Etica Azionario ]]</f>
        <v>525684090.50999999</v>
      </c>
      <c r="E1700" s="10">
        <f>D1699*AZ[[#This Row],[Variazione percentuale]]</f>
        <v>516451.0558883</v>
      </c>
      <c r="F1700" s="11">
        <f>AZ[[#This Row],[AUM]]-D1699</f>
        <v>1368297.7299999595</v>
      </c>
      <c r="G1700" s="11">
        <f>AZ[[#This Row],[∆ AUM]]-AZ[[#This Row],[effetto mercato]]</f>
        <v>851846.67411165941</v>
      </c>
    </row>
    <row r="1701" spans="1:7">
      <c r="A1701" s="4">
        <v>44476</v>
      </c>
      <c r="B1701">
        <v>0.63600000000000001</v>
      </c>
      <c r="C1701" s="6">
        <f>AZ[[#This Row],[Variaz]]/100</f>
        <v>6.3600000000000002E-3</v>
      </c>
      <c r="D1701" s="10">
        <f>AUM[[#This Row],[ Etica Azionario ]]</f>
        <v>530456317.56999999</v>
      </c>
      <c r="E1701" s="10">
        <f>D1700*AZ[[#This Row],[Variazione percentuale]]</f>
        <v>3343350.8156436002</v>
      </c>
      <c r="F1701" s="11">
        <f>AZ[[#This Row],[AUM]]-D1700</f>
        <v>4772227.0600000024</v>
      </c>
      <c r="G1701" s="11">
        <f>AZ[[#This Row],[∆ AUM]]-AZ[[#This Row],[effetto mercato]]</f>
        <v>1428876.2443564022</v>
      </c>
    </row>
    <row r="1702" spans="1:7">
      <c r="A1702" s="4">
        <v>44477</v>
      </c>
      <c r="B1702">
        <v>-0.33110000000000001</v>
      </c>
      <c r="C1702" s="6">
        <f>AZ[[#This Row],[Variaz]]/100</f>
        <v>-3.3110000000000001E-3</v>
      </c>
      <c r="D1702" s="10">
        <f>AUM[[#This Row],[ Etica Azionario ]]</f>
        <v>528611127.49000001</v>
      </c>
      <c r="E1702" s="10">
        <f>D1701*AZ[[#This Row],[Variazione percentuale]]</f>
        <v>-1756340.8674742701</v>
      </c>
      <c r="F1702" s="11">
        <f>AZ[[#This Row],[AUM]]-D1701</f>
        <v>-1845190.0799999833</v>
      </c>
      <c r="G1702" s="11">
        <f>AZ[[#This Row],[∆ AUM]]-AZ[[#This Row],[effetto mercato]]</f>
        <v>-88849.212525713257</v>
      </c>
    </row>
    <row r="1703" spans="1:7">
      <c r="A1703" s="4">
        <v>44480</v>
      </c>
      <c r="B1703">
        <v>-0.23400000000000001</v>
      </c>
      <c r="C1703" s="6">
        <f>AZ[[#This Row],[Variaz]]/100</f>
        <v>-2.3400000000000001E-3</v>
      </c>
      <c r="D1703" s="10">
        <f>AUM[[#This Row],[ Etica Azionario ]]</f>
        <v>527343882.83000004</v>
      </c>
      <c r="E1703" s="10">
        <f>D1702*AZ[[#This Row],[Variazione percentuale]]</f>
        <v>-1236950.0383266001</v>
      </c>
      <c r="F1703" s="11">
        <f>AZ[[#This Row],[AUM]]-D1702</f>
        <v>-1267244.6599999666</v>
      </c>
      <c r="G1703" s="11">
        <f>AZ[[#This Row],[∆ AUM]]-AZ[[#This Row],[effetto mercato]]</f>
        <v>-30294.621673366521</v>
      </c>
    </row>
    <row r="1704" spans="1:7">
      <c r="A1704" s="4">
        <v>44481</v>
      </c>
      <c r="B1704">
        <v>-7.5700000000000003E-2</v>
      </c>
      <c r="C1704" s="6">
        <f>AZ[[#This Row],[Variaz]]/100</f>
        <v>-7.5700000000000008E-4</v>
      </c>
      <c r="D1704" s="10">
        <f>AUM[[#This Row],[ Etica Azionario ]]</f>
        <v>526927644.93000007</v>
      </c>
      <c r="E1704" s="10">
        <f>D1703*AZ[[#This Row],[Variazione percentuale]]</f>
        <v>-399199.31930231006</v>
      </c>
      <c r="F1704" s="11">
        <f>AZ[[#This Row],[AUM]]-D1703</f>
        <v>-416237.89999997616</v>
      </c>
      <c r="G1704" s="11">
        <f>AZ[[#This Row],[∆ AUM]]-AZ[[#This Row],[effetto mercato]]</f>
        <v>-17038.580697666097</v>
      </c>
    </row>
    <row r="1705" spans="1:7">
      <c r="A1705" s="4">
        <v>44482</v>
      </c>
      <c r="B1705">
        <v>0.35589999999999999</v>
      </c>
      <c r="C1705" s="6">
        <f>AZ[[#This Row],[Variaz]]/100</f>
        <v>3.5590000000000001E-3</v>
      </c>
      <c r="D1705" s="10">
        <f>AUM[[#This Row],[ Etica Azionario ]]</f>
        <v>529161074.38999999</v>
      </c>
      <c r="E1705" s="10">
        <f>D1704*AZ[[#This Row],[Variazione percentuale]]</f>
        <v>1875335.4883058702</v>
      </c>
      <c r="F1705" s="11">
        <f>AZ[[#This Row],[AUM]]-D1704</f>
        <v>2233429.4599999189</v>
      </c>
      <c r="G1705" s="11">
        <f>AZ[[#This Row],[∆ AUM]]-AZ[[#This Row],[effetto mercato]]</f>
        <v>358093.97169404873</v>
      </c>
    </row>
    <row r="1706" spans="1:7">
      <c r="A1706" s="4">
        <v>44483</v>
      </c>
      <c r="B1706">
        <v>1.1921999999999999</v>
      </c>
      <c r="C1706" s="6">
        <f>AZ[[#This Row],[Variaz]]/100</f>
        <v>1.1921999999999999E-2</v>
      </c>
      <c r="D1706" s="10">
        <f>AUM[[#This Row],[ Etica Azionario ]]</f>
        <v>535840333.86000001</v>
      </c>
      <c r="E1706" s="10">
        <f>D1705*AZ[[#This Row],[Variazione percentuale]]</f>
        <v>6308658.3288775794</v>
      </c>
      <c r="F1706" s="11">
        <f>AZ[[#This Row],[AUM]]-D1705</f>
        <v>6679259.4700000286</v>
      </c>
      <c r="G1706" s="11">
        <f>AZ[[#This Row],[∆ AUM]]-AZ[[#This Row],[effetto mercato]]</f>
        <v>370601.14112244919</v>
      </c>
    </row>
    <row r="1707" spans="1:7">
      <c r="A1707" s="4">
        <v>44484</v>
      </c>
      <c r="B1707">
        <v>0.3952</v>
      </c>
      <c r="C1707" s="6">
        <f>AZ[[#This Row],[Variaz]]/100</f>
        <v>3.9519999999999998E-3</v>
      </c>
      <c r="D1707" s="10">
        <f>AUM[[#This Row],[ Etica Azionario ]]</f>
        <v>537153608.69000006</v>
      </c>
      <c r="E1707" s="10">
        <f>D1706*AZ[[#This Row],[Variazione percentuale]]</f>
        <v>2117640.9994147201</v>
      </c>
      <c r="F1707" s="11">
        <f>AZ[[#This Row],[AUM]]-D1706</f>
        <v>1313274.8300000429</v>
      </c>
      <c r="G1707" s="11">
        <f>AZ[[#This Row],[∆ AUM]]-AZ[[#This Row],[effetto mercato]]</f>
        <v>-804366.16941467719</v>
      </c>
    </row>
    <row r="1708" spans="1:7">
      <c r="A1708" s="4">
        <v>44487</v>
      </c>
      <c r="B1708">
        <v>-5.9400000000000001E-2</v>
      </c>
      <c r="C1708" s="6">
        <f>AZ[[#This Row],[Variaz]]/100</f>
        <v>-5.9400000000000002E-4</v>
      </c>
      <c r="D1708" s="10">
        <f>AUM[[#This Row],[ Etica Azionario ]]</f>
        <v>535754218.24000001</v>
      </c>
      <c r="E1708" s="10">
        <f>D1707*AZ[[#This Row],[Variazione percentuale]]</f>
        <v>-319069.24356186006</v>
      </c>
      <c r="F1708" s="11">
        <f>AZ[[#This Row],[AUM]]-D1707</f>
        <v>-1399390.4500000477</v>
      </c>
      <c r="G1708" s="11">
        <f>AZ[[#This Row],[∆ AUM]]-AZ[[#This Row],[effetto mercato]]</f>
        <v>-1080321.2064381875</v>
      </c>
    </row>
    <row r="1709" spans="1:7">
      <c r="A1709" s="4">
        <v>44488</v>
      </c>
      <c r="B1709">
        <v>9.6600000000000005E-2</v>
      </c>
      <c r="C1709" s="6">
        <f>AZ[[#This Row],[Variaz]]/100</f>
        <v>9.6600000000000006E-4</v>
      </c>
      <c r="D1709" s="10">
        <f>AUM[[#This Row],[ Etica Azionario ]]</f>
        <v>538124534.63999999</v>
      </c>
      <c r="E1709" s="10">
        <f>D1708*AZ[[#This Row],[Variazione percentuale]]</f>
        <v>517538.57481984003</v>
      </c>
      <c r="F1709" s="11">
        <f>AZ[[#This Row],[AUM]]-D1708</f>
        <v>2370316.3999999762</v>
      </c>
      <c r="G1709" s="11">
        <f>AZ[[#This Row],[∆ AUM]]-AZ[[#This Row],[effetto mercato]]</f>
        <v>1852777.8251801361</v>
      </c>
    </row>
    <row r="1710" spans="1:7">
      <c r="A1710" s="4">
        <v>44489</v>
      </c>
      <c r="B1710">
        <v>0.4083</v>
      </c>
      <c r="C1710" s="6">
        <f>AZ[[#This Row],[Variaz]]/100</f>
        <v>4.0829999999999998E-3</v>
      </c>
      <c r="D1710" s="10">
        <f>AUM[[#This Row],[ Etica Azionario ]]</f>
        <v>540543447.58999991</v>
      </c>
      <c r="E1710" s="10">
        <f>D1709*AZ[[#This Row],[Variazione percentuale]]</f>
        <v>2197162.47493512</v>
      </c>
      <c r="F1710" s="11">
        <f>AZ[[#This Row],[AUM]]-D1709</f>
        <v>2418912.9499999285</v>
      </c>
      <c r="G1710" s="11">
        <f>AZ[[#This Row],[∆ AUM]]-AZ[[#This Row],[effetto mercato]]</f>
        <v>221750.4750648085</v>
      </c>
    </row>
    <row r="1711" spans="1:7">
      <c r="A1711" s="4">
        <v>44490</v>
      </c>
      <c r="B1711">
        <v>0.12570000000000001</v>
      </c>
      <c r="C1711" s="6">
        <f>AZ[[#This Row],[Variaz]]/100</f>
        <v>1.2570000000000001E-3</v>
      </c>
      <c r="D1711" s="10">
        <f>AUM[[#This Row],[ Etica Azionario ]]</f>
        <v>543090660.93999994</v>
      </c>
      <c r="E1711" s="10">
        <f>D1710*AZ[[#This Row],[Variazione percentuale]]</f>
        <v>679463.11362062988</v>
      </c>
      <c r="F1711" s="11">
        <f>AZ[[#This Row],[AUM]]-D1710</f>
        <v>2547213.3500000238</v>
      </c>
      <c r="G1711" s="11">
        <f>AZ[[#This Row],[∆ AUM]]-AZ[[#This Row],[effetto mercato]]</f>
        <v>1867750.2363793938</v>
      </c>
    </row>
    <row r="1712" spans="1:7">
      <c r="A1712" s="4">
        <v>44491</v>
      </c>
      <c r="B1712">
        <v>0.22889999999999999</v>
      </c>
      <c r="C1712" s="6">
        <f>AZ[[#This Row],[Variaz]]/100</f>
        <v>2.2889999999999998E-3</v>
      </c>
      <c r="D1712" s="10">
        <f>AUM[[#This Row],[ Etica Azionario ]]</f>
        <v>544661445.97000003</v>
      </c>
      <c r="E1712" s="10">
        <f>D1711*AZ[[#This Row],[Variazione percentuale]]</f>
        <v>1243134.5228916598</v>
      </c>
      <c r="F1712" s="11">
        <f>AZ[[#This Row],[AUM]]-D1711</f>
        <v>1570785.0300000906</v>
      </c>
      <c r="G1712" s="11">
        <f>AZ[[#This Row],[∆ AUM]]-AZ[[#This Row],[effetto mercato]]</f>
        <v>327650.50710843084</v>
      </c>
    </row>
    <row r="1713" spans="1:7">
      <c r="A1713" s="4">
        <v>44494</v>
      </c>
      <c r="B1713">
        <v>0.24310000000000001</v>
      </c>
      <c r="C1713" s="6">
        <f>AZ[[#This Row],[Variaz]]/100</f>
        <v>2.431E-3</v>
      </c>
      <c r="D1713" s="10">
        <f>AUM[[#This Row],[ Etica Azionario ]]</f>
        <v>546150122.72000003</v>
      </c>
      <c r="E1713" s="10">
        <f>D1712*AZ[[#This Row],[Variazione percentuale]]</f>
        <v>1324071.9751530702</v>
      </c>
      <c r="F1713" s="11">
        <f>AZ[[#This Row],[AUM]]-D1712</f>
        <v>1488676.75</v>
      </c>
      <c r="G1713" s="11">
        <f>AZ[[#This Row],[∆ AUM]]-AZ[[#This Row],[effetto mercato]]</f>
        <v>164604.77484692982</v>
      </c>
    </row>
    <row r="1714" spans="1:7">
      <c r="A1714" s="4">
        <v>44495</v>
      </c>
      <c r="B1714">
        <v>0.45569999999999999</v>
      </c>
      <c r="C1714" s="6">
        <f>AZ[[#This Row],[Variaz]]/100</f>
        <v>4.5570000000000003E-3</v>
      </c>
      <c r="D1714" s="10">
        <f>AUM[[#This Row],[ Etica Azionario ]]</f>
        <v>548612951.47000003</v>
      </c>
      <c r="E1714" s="10">
        <f>D1713*AZ[[#This Row],[Variazione percentuale]]</f>
        <v>2488806.1092350404</v>
      </c>
      <c r="F1714" s="11">
        <f>AZ[[#This Row],[AUM]]-D1713</f>
        <v>2462828.75</v>
      </c>
      <c r="G1714" s="11">
        <f>AZ[[#This Row],[∆ AUM]]-AZ[[#This Row],[effetto mercato]]</f>
        <v>-25977.359235040378</v>
      </c>
    </row>
    <row r="1715" spans="1:7">
      <c r="A1715" s="4">
        <v>44496</v>
      </c>
      <c r="B1715">
        <v>-0.63660000000000005</v>
      </c>
      <c r="C1715" s="6">
        <f>AZ[[#This Row],[Variaz]]/100</f>
        <v>-6.3660000000000001E-3</v>
      </c>
      <c r="D1715" s="10">
        <f>AUM[[#This Row],[ Etica Azionario ]]</f>
        <v>545230756.22000003</v>
      </c>
      <c r="E1715" s="10">
        <f>D1714*AZ[[#This Row],[Variazione percentuale]]</f>
        <v>-3492470.0490580201</v>
      </c>
      <c r="F1715" s="11">
        <f>AZ[[#This Row],[AUM]]-D1714</f>
        <v>-3382195.25</v>
      </c>
      <c r="G1715" s="11">
        <f>AZ[[#This Row],[∆ AUM]]-AZ[[#This Row],[effetto mercato]]</f>
        <v>110274.79905802011</v>
      </c>
    </row>
    <row r="1716" spans="1:7">
      <c r="A1716" s="4">
        <v>44497</v>
      </c>
      <c r="B1716">
        <v>0.1178</v>
      </c>
      <c r="C1716" s="6">
        <f>AZ[[#This Row],[Variaz]]/100</f>
        <v>1.178E-3</v>
      </c>
      <c r="D1716" s="10">
        <f>AUM[[#This Row],[ Etica Azionario ]]</f>
        <v>545971724.86000001</v>
      </c>
      <c r="E1716" s="10">
        <f>D1715*AZ[[#This Row],[Variazione percentuale]]</f>
        <v>642281.83082716004</v>
      </c>
      <c r="F1716" s="11">
        <f>AZ[[#This Row],[AUM]]-D1715</f>
        <v>740968.63999998569</v>
      </c>
      <c r="G1716" s="11">
        <f>AZ[[#This Row],[∆ AUM]]-AZ[[#This Row],[effetto mercato]]</f>
        <v>98686.809172825655</v>
      </c>
    </row>
    <row r="1717" spans="1:7">
      <c r="A1717" s="4">
        <v>44498</v>
      </c>
      <c r="B1717">
        <v>0.65459999999999996</v>
      </c>
      <c r="C1717" s="6">
        <f>AZ[[#This Row],[Variaz]]/100</f>
        <v>6.5459999999999997E-3</v>
      </c>
      <c r="D1717" s="10">
        <f>AUM[[#This Row],[ Etica Azionario ]]</f>
        <v>549823732.59000003</v>
      </c>
      <c r="E1717" s="10">
        <f>D1716*AZ[[#This Row],[Variazione percentuale]]</f>
        <v>3573930.9109335598</v>
      </c>
      <c r="F1717" s="11">
        <f>AZ[[#This Row],[AUM]]-D1716</f>
        <v>3852007.7300000191</v>
      </c>
      <c r="G1717" s="11">
        <f>AZ[[#This Row],[∆ AUM]]-AZ[[#This Row],[effetto mercato]]</f>
        <v>278076.81906645931</v>
      </c>
    </row>
    <row r="1718" spans="1:7">
      <c r="A1718" s="4">
        <v>44502</v>
      </c>
      <c r="B1718">
        <v>1.1692</v>
      </c>
      <c r="C1718" s="6">
        <f>AZ[[#This Row],[Variaz]]/100</f>
        <v>1.1692000000000001E-2</v>
      </c>
      <c r="D1718" s="10">
        <f>AUM[[#This Row],[ Etica Azionario ]]</f>
        <v>556597901.08000004</v>
      </c>
      <c r="E1718" s="10">
        <f>D1717*AZ[[#This Row],[Variazione percentuale]]</f>
        <v>6428539.0814422807</v>
      </c>
      <c r="F1718" s="11">
        <f>AZ[[#This Row],[AUM]]-D1717</f>
        <v>6774168.4900000095</v>
      </c>
      <c r="G1718" s="11">
        <f>AZ[[#This Row],[∆ AUM]]-AZ[[#This Row],[effetto mercato]]</f>
        <v>345629.40855772886</v>
      </c>
    </row>
    <row r="1719" spans="1:7">
      <c r="A1719" s="4">
        <v>44503</v>
      </c>
      <c r="B1719">
        <v>0.46229999999999999</v>
      </c>
      <c r="C1719" s="6">
        <f>AZ[[#This Row],[Variaz]]/100</f>
        <v>4.6229999999999995E-3</v>
      </c>
      <c r="D1719" s="10">
        <f>AUM[[#This Row],[ Etica Azionario ]]</f>
        <v>559149252.29999995</v>
      </c>
      <c r="E1719" s="10">
        <f>D1718*AZ[[#This Row],[Variazione percentuale]]</f>
        <v>2573152.0966928401</v>
      </c>
      <c r="F1719" s="11">
        <f>AZ[[#This Row],[AUM]]-D1718</f>
        <v>2551351.2199999094</v>
      </c>
      <c r="G1719" s="11">
        <f>AZ[[#This Row],[∆ AUM]]-AZ[[#This Row],[effetto mercato]]</f>
        <v>-21800.876692930702</v>
      </c>
    </row>
    <row r="1720" spans="1:7">
      <c r="A1720" s="4">
        <v>44504</v>
      </c>
      <c r="B1720">
        <v>1.0281</v>
      </c>
      <c r="C1720" s="6">
        <f>AZ[[#This Row],[Variaz]]/100</f>
        <v>1.0281E-2</v>
      </c>
      <c r="D1720" s="10">
        <f>AUM[[#This Row],[ Etica Azionario ]]</f>
        <v>565400418.82000005</v>
      </c>
      <c r="E1720" s="10">
        <f>D1719*AZ[[#This Row],[Variazione percentuale]]</f>
        <v>5748613.4628962995</v>
      </c>
      <c r="F1720" s="11">
        <f>AZ[[#This Row],[AUM]]-D1719</f>
        <v>6251166.5200001001</v>
      </c>
      <c r="G1720" s="11">
        <f>AZ[[#This Row],[∆ AUM]]-AZ[[#This Row],[effetto mercato]]</f>
        <v>502553.05710380059</v>
      </c>
    </row>
    <row r="1721" spans="1:7">
      <c r="A1721" s="4">
        <v>44505</v>
      </c>
      <c r="B1721">
        <v>-0.24199999999999999</v>
      </c>
      <c r="C1721" s="6">
        <f>AZ[[#This Row],[Variaz]]/100</f>
        <v>-2.4199999999999998E-3</v>
      </c>
      <c r="D1721" s="10">
        <f>AUM[[#This Row],[ Etica Azionario ]]</f>
        <v>564958383.97000003</v>
      </c>
      <c r="E1721" s="10">
        <f>D1720*AZ[[#This Row],[Variazione percentuale]]</f>
        <v>-1368269.0135444</v>
      </c>
      <c r="F1721" s="11">
        <f>AZ[[#This Row],[AUM]]-D1720</f>
        <v>-442034.85000002384</v>
      </c>
      <c r="G1721" s="11">
        <f>AZ[[#This Row],[∆ AUM]]-AZ[[#This Row],[effetto mercato]]</f>
        <v>926234.16354437615</v>
      </c>
    </row>
    <row r="1722" spans="1:7">
      <c r="A1722" s="4">
        <v>44508</v>
      </c>
      <c r="B1722">
        <v>0.17829999999999999</v>
      </c>
      <c r="C1722" s="6">
        <f>AZ[[#This Row],[Variaz]]/100</f>
        <v>1.7829999999999999E-3</v>
      </c>
      <c r="D1722" s="10">
        <f>AUM[[#This Row],[ Etica Azionario ]]</f>
        <v>566235723.52999997</v>
      </c>
      <c r="E1722" s="10">
        <f>D1721*AZ[[#This Row],[Variazione percentuale]]</f>
        <v>1007320.79861851</v>
      </c>
      <c r="F1722" s="11">
        <f>AZ[[#This Row],[AUM]]-D1721</f>
        <v>1277339.5599999428</v>
      </c>
      <c r="G1722" s="11">
        <f>AZ[[#This Row],[∆ AUM]]-AZ[[#This Row],[effetto mercato]]</f>
        <v>270018.76138143276</v>
      </c>
    </row>
    <row r="1723" spans="1:7">
      <c r="A1723" s="4">
        <v>44509</v>
      </c>
      <c r="B1723">
        <v>-8.5500000000000007E-2</v>
      </c>
      <c r="C1723" s="6">
        <f>AZ[[#This Row],[Variaz]]/100</f>
        <v>-8.5500000000000007E-4</v>
      </c>
      <c r="D1723" s="10">
        <f>AUM[[#This Row],[ Etica Azionario ]]</f>
        <v>563483210.82999992</v>
      </c>
      <c r="E1723" s="10">
        <f>D1722*AZ[[#This Row],[Variazione percentuale]]</f>
        <v>-484131.54361815</v>
      </c>
      <c r="F1723" s="11">
        <f>AZ[[#This Row],[AUM]]-D1722</f>
        <v>-2752512.7000000477</v>
      </c>
      <c r="G1723" s="11">
        <f>AZ[[#This Row],[∆ AUM]]-AZ[[#This Row],[effetto mercato]]</f>
        <v>-2268381.1563818976</v>
      </c>
    </row>
    <row r="1724" spans="1:7">
      <c r="A1724" s="4">
        <v>44510</v>
      </c>
      <c r="B1724">
        <v>-0.24229999999999999</v>
      </c>
      <c r="C1724" s="6">
        <f>AZ[[#This Row],[Variaz]]/100</f>
        <v>-2.4229999999999998E-3</v>
      </c>
      <c r="D1724" s="10">
        <f>AUM[[#This Row],[ Etica Azionario ]]</f>
        <v>561994927.75</v>
      </c>
      <c r="E1724" s="10">
        <f>D1723*AZ[[#This Row],[Variazione percentuale]]</f>
        <v>-1365319.8198410897</v>
      </c>
      <c r="F1724" s="11">
        <f>AZ[[#This Row],[AUM]]-D1723</f>
        <v>-1488283.0799999237</v>
      </c>
      <c r="G1724" s="11">
        <f>AZ[[#This Row],[∆ AUM]]-AZ[[#This Row],[effetto mercato]]</f>
        <v>-122963.26015883405</v>
      </c>
    </row>
    <row r="1725" spans="1:7">
      <c r="A1725" s="4">
        <v>44511</v>
      </c>
      <c r="B1725">
        <v>0.47149999999999997</v>
      </c>
      <c r="C1725" s="6">
        <f>AZ[[#This Row],[Variaz]]/100</f>
        <v>4.7149999999999996E-3</v>
      </c>
      <c r="D1725" s="10">
        <f>AUM[[#This Row],[ Etica Azionario ]]</f>
        <v>564752215.69000006</v>
      </c>
      <c r="E1725" s="10">
        <f>D1724*AZ[[#This Row],[Variazione percentuale]]</f>
        <v>2649806.0843412499</v>
      </c>
      <c r="F1725" s="11">
        <f>AZ[[#This Row],[AUM]]-D1724</f>
        <v>2757287.9400000572</v>
      </c>
      <c r="G1725" s="11">
        <f>AZ[[#This Row],[∆ AUM]]-AZ[[#This Row],[effetto mercato]]</f>
        <v>107481.85565880733</v>
      </c>
    </row>
    <row r="1726" spans="1:7">
      <c r="A1726" s="4">
        <v>44512</v>
      </c>
      <c r="B1726">
        <v>0.83199999999999996</v>
      </c>
      <c r="C1726" s="6">
        <f>AZ[[#This Row],[Variaz]]/100</f>
        <v>8.3199999999999993E-3</v>
      </c>
      <c r="D1726" s="10">
        <f>AUM[[#This Row],[ Etica Azionario ]]</f>
        <v>569980806.50999999</v>
      </c>
      <c r="E1726" s="10">
        <f>D1725*AZ[[#This Row],[Variazione percentuale]]</f>
        <v>4698738.4345407998</v>
      </c>
      <c r="F1726" s="11">
        <f>AZ[[#This Row],[AUM]]-D1725</f>
        <v>5228590.8199999332</v>
      </c>
      <c r="G1726" s="11">
        <f>AZ[[#This Row],[∆ AUM]]-AZ[[#This Row],[effetto mercato]]</f>
        <v>529852.38545913342</v>
      </c>
    </row>
    <row r="1727" spans="1:7">
      <c r="A1727" s="4">
        <v>44515</v>
      </c>
      <c r="B1727">
        <v>0.11990000000000001</v>
      </c>
      <c r="C1727" s="6">
        <f>AZ[[#This Row],[Variaz]]/100</f>
        <v>1.199E-3</v>
      </c>
      <c r="D1727" s="10">
        <f>AUM[[#This Row],[ Etica Azionario ]]</f>
        <v>567316731.56999993</v>
      </c>
      <c r="E1727" s="10">
        <f>D1726*AZ[[#This Row],[Variazione percentuale]]</f>
        <v>683406.98700548999</v>
      </c>
      <c r="F1727" s="11">
        <f>AZ[[#This Row],[AUM]]-D1726</f>
        <v>-2664074.9400000572</v>
      </c>
      <c r="G1727" s="11">
        <f>AZ[[#This Row],[∆ AUM]]-AZ[[#This Row],[effetto mercato]]</f>
        <v>-3347481.9270055471</v>
      </c>
    </row>
    <row r="1728" spans="1:7">
      <c r="A1728" s="4">
        <v>44516</v>
      </c>
      <c r="B1728">
        <v>0.78890000000000005</v>
      </c>
      <c r="C1728" s="6">
        <f>AZ[[#This Row],[Variaz]]/100</f>
        <v>7.8890000000000002E-3</v>
      </c>
      <c r="D1728" s="10">
        <f>AUM[[#This Row],[ Etica Azionario ]]</f>
        <v>572010210.97000003</v>
      </c>
      <c r="E1728" s="10">
        <f>D1727*AZ[[#This Row],[Variazione percentuale]]</f>
        <v>4475561.6953557292</v>
      </c>
      <c r="F1728" s="11">
        <f>AZ[[#This Row],[AUM]]-D1727</f>
        <v>4693479.4000000954</v>
      </c>
      <c r="G1728" s="11">
        <f>AZ[[#This Row],[∆ AUM]]-AZ[[#This Row],[effetto mercato]]</f>
        <v>217917.70464436617</v>
      </c>
    </row>
    <row r="1729" spans="1:7">
      <c r="A1729" s="4">
        <v>44517</v>
      </c>
      <c r="B1729">
        <v>-2.1000000000000001E-2</v>
      </c>
      <c r="C1729" s="6">
        <f>AZ[[#This Row],[Variaz]]/100</f>
        <v>-2.1000000000000001E-4</v>
      </c>
      <c r="D1729" s="10">
        <f>AUM[[#This Row],[ Etica Azionario ]]</f>
        <v>572552973.93999994</v>
      </c>
      <c r="E1729" s="10">
        <f>D1728*AZ[[#This Row],[Variazione percentuale]]</f>
        <v>-120122.14430370001</v>
      </c>
      <c r="F1729" s="11">
        <f>AZ[[#This Row],[AUM]]-D1728</f>
        <v>542762.9699999094</v>
      </c>
      <c r="G1729" s="11">
        <f>AZ[[#This Row],[∆ AUM]]-AZ[[#This Row],[effetto mercato]]</f>
        <v>662885.11430360936</v>
      </c>
    </row>
    <row r="1730" spans="1:7">
      <c r="A1730" s="4">
        <v>44518</v>
      </c>
      <c r="B1730">
        <v>-9.7900000000000001E-2</v>
      </c>
      <c r="C1730" s="6">
        <f>AZ[[#This Row],[Variaz]]/100</f>
        <v>-9.7900000000000005E-4</v>
      </c>
      <c r="D1730" s="10">
        <f>AUM[[#This Row],[ Etica Azionario ]]</f>
        <v>571897524.25999999</v>
      </c>
      <c r="E1730" s="10">
        <f>D1729*AZ[[#This Row],[Variazione percentuale]]</f>
        <v>-560529.36148725997</v>
      </c>
      <c r="F1730" s="11">
        <f>AZ[[#This Row],[AUM]]-D1729</f>
        <v>-655449.67999994755</v>
      </c>
      <c r="G1730" s="11">
        <f>AZ[[#This Row],[∆ AUM]]-AZ[[#This Row],[effetto mercato]]</f>
        <v>-94920.318512687576</v>
      </c>
    </row>
    <row r="1731" spans="1:7">
      <c r="A1731" s="4">
        <v>44519</v>
      </c>
      <c r="B1731">
        <v>0.38479999999999998</v>
      </c>
      <c r="C1731" s="6">
        <f>AZ[[#This Row],[Variaz]]/100</f>
        <v>3.8479999999999999E-3</v>
      </c>
      <c r="D1731" s="10">
        <f>AUM[[#This Row],[ Etica Azionario ]]</f>
        <v>574021248.88999999</v>
      </c>
      <c r="E1731" s="10">
        <f>D1730*AZ[[#This Row],[Variazione percentuale]]</f>
        <v>2200661.6733524799</v>
      </c>
      <c r="F1731" s="11">
        <f>AZ[[#This Row],[AUM]]-D1730</f>
        <v>2123724.6299999952</v>
      </c>
      <c r="G1731" s="11">
        <f>AZ[[#This Row],[∆ AUM]]-AZ[[#This Row],[effetto mercato]]</f>
        <v>-76937.043352484703</v>
      </c>
    </row>
    <row r="1732" spans="1:7">
      <c r="A1732" s="4">
        <v>44522</v>
      </c>
      <c r="B1732">
        <v>0.33460000000000001</v>
      </c>
      <c r="C1732" s="6">
        <f>AZ[[#This Row],[Variaz]]/100</f>
        <v>3.346E-3</v>
      </c>
      <c r="D1732" s="10">
        <f>AUM[[#This Row],[ Etica Azionario ]]</f>
        <v>576074127.25</v>
      </c>
      <c r="E1732" s="10">
        <f>D1731*AZ[[#This Row],[Variazione percentuale]]</f>
        <v>1920675.0987859399</v>
      </c>
      <c r="F1732" s="11">
        <f>AZ[[#This Row],[AUM]]-D1731</f>
        <v>2052878.3600000143</v>
      </c>
      <c r="G1732" s="11">
        <f>AZ[[#This Row],[∆ AUM]]-AZ[[#This Row],[effetto mercato]]</f>
        <v>132203.26121407445</v>
      </c>
    </row>
    <row r="1733" spans="1:7">
      <c r="A1733" s="4">
        <v>44523</v>
      </c>
      <c r="B1733">
        <v>-0.5766</v>
      </c>
      <c r="C1733" s="6">
        <f>AZ[[#This Row],[Variaz]]/100</f>
        <v>-5.7660000000000003E-3</v>
      </c>
      <c r="D1733" s="10">
        <f>AUM[[#This Row],[ Etica Azionario ]]</f>
        <v>572644394.14999998</v>
      </c>
      <c r="E1733" s="10">
        <f>D1732*AZ[[#This Row],[Variazione percentuale]]</f>
        <v>-3321643.4177235002</v>
      </c>
      <c r="F1733" s="11">
        <f>AZ[[#This Row],[AUM]]-D1732</f>
        <v>-3429733.1000000238</v>
      </c>
      <c r="G1733" s="11">
        <f>AZ[[#This Row],[∆ AUM]]-AZ[[#This Row],[effetto mercato]]</f>
        <v>-108089.68227652367</v>
      </c>
    </row>
    <row r="1734" spans="1:7">
      <c r="A1734" s="4">
        <v>44524</v>
      </c>
      <c r="B1734">
        <v>0.55900000000000005</v>
      </c>
      <c r="C1734" s="6">
        <f>AZ[[#This Row],[Variaz]]/100</f>
        <v>5.5900000000000004E-3</v>
      </c>
      <c r="D1734" s="10">
        <f>AUM[[#This Row],[ Etica Azionario ]]</f>
        <v>575673017.62</v>
      </c>
      <c r="E1734" s="10">
        <f>D1733*AZ[[#This Row],[Variazione percentuale]]</f>
        <v>3201082.1632985002</v>
      </c>
      <c r="F1734" s="11">
        <f>AZ[[#This Row],[AUM]]-D1733</f>
        <v>3028623.4700000286</v>
      </c>
      <c r="G1734" s="11">
        <f>AZ[[#This Row],[∆ AUM]]-AZ[[#This Row],[effetto mercato]]</f>
        <v>-172458.69329847163</v>
      </c>
    </row>
    <row r="1735" spans="1:7">
      <c r="A1735" s="4">
        <v>44525</v>
      </c>
      <c r="B1735">
        <v>6.8999999999999999E-3</v>
      </c>
      <c r="C1735" s="6">
        <f>AZ[[#This Row],[Variaz]]/100</f>
        <v>6.8999999999999997E-5</v>
      </c>
      <c r="D1735" s="10">
        <f>AUM[[#This Row],[ Etica Azionario ]]</f>
        <v>575540016.53999996</v>
      </c>
      <c r="E1735" s="10">
        <f>D1734*AZ[[#This Row],[Variazione percentuale]]</f>
        <v>39721.438215779999</v>
      </c>
      <c r="F1735" s="11">
        <f>AZ[[#This Row],[AUM]]-D1734</f>
        <v>-133001.08000004292</v>
      </c>
      <c r="G1735" s="11">
        <f>AZ[[#This Row],[∆ AUM]]-AZ[[#This Row],[effetto mercato]]</f>
        <v>-172722.51821582293</v>
      </c>
    </row>
    <row r="1736" spans="1:7">
      <c r="A1736" s="4">
        <v>44526</v>
      </c>
      <c r="B1736">
        <v>-2.4247999999999998</v>
      </c>
      <c r="C1736" s="6">
        <f>AZ[[#This Row],[Variaz]]/100</f>
        <v>-2.4247999999999999E-2</v>
      </c>
      <c r="D1736" s="10">
        <f>AUM[[#This Row],[ Etica Azionario ]]</f>
        <v>561552475.63999999</v>
      </c>
      <c r="E1736" s="10">
        <f>D1735*AZ[[#This Row],[Variazione percentuale]]</f>
        <v>-13955694.321061919</v>
      </c>
      <c r="F1736" s="11">
        <f>AZ[[#This Row],[AUM]]-D1735</f>
        <v>-13987540.899999976</v>
      </c>
      <c r="G1736" s="11">
        <f>AZ[[#This Row],[∆ AUM]]-AZ[[#This Row],[effetto mercato]]</f>
        <v>-31846.578938057646</v>
      </c>
    </row>
    <row r="1737" spans="1:7">
      <c r="A1737" s="4">
        <v>44529</v>
      </c>
      <c r="B1737">
        <v>0.66220000000000001</v>
      </c>
      <c r="C1737" s="6">
        <f>AZ[[#This Row],[Variaz]]/100</f>
        <v>6.6220000000000003E-3</v>
      </c>
      <c r="D1737" s="10">
        <f>AUM[[#This Row],[ Etica Azionario ]]</f>
        <v>565022927.62</v>
      </c>
      <c r="E1737" s="10">
        <f>D1736*AZ[[#This Row],[Variazione percentuale]]</f>
        <v>3718600.49368808</v>
      </c>
      <c r="F1737" s="11">
        <f>AZ[[#This Row],[AUM]]-D1736</f>
        <v>3470451.9800000191</v>
      </c>
      <c r="G1737" s="11">
        <f>AZ[[#This Row],[∆ AUM]]-AZ[[#This Row],[effetto mercato]]</f>
        <v>-248148.51368806092</v>
      </c>
    </row>
    <row r="1738" spans="1:7">
      <c r="A1738" s="4">
        <v>44530</v>
      </c>
      <c r="B1738">
        <v>-1.5773999999999999</v>
      </c>
      <c r="C1738" s="6">
        <f>AZ[[#This Row],[Variaz]]/100</f>
        <v>-1.5774E-2</v>
      </c>
      <c r="D1738" s="10">
        <f>AUM[[#This Row],[ Etica Azionario ]]</f>
        <v>555669293.62</v>
      </c>
      <c r="E1738" s="10">
        <f>D1737*AZ[[#This Row],[Variazione percentuale]]</f>
        <v>-8912671.6602778807</v>
      </c>
      <c r="F1738" s="11">
        <f>AZ[[#This Row],[AUM]]-D1737</f>
        <v>-9353634</v>
      </c>
      <c r="G1738" s="11">
        <f>AZ[[#This Row],[∆ AUM]]-AZ[[#This Row],[effetto mercato]]</f>
        <v>-440962.33972211927</v>
      </c>
    </row>
    <row r="1739" spans="1:7">
      <c r="A1739" s="4">
        <v>44531</v>
      </c>
      <c r="B1739">
        <v>-0.74029999999999996</v>
      </c>
      <c r="C1739" s="6">
        <f>AZ[[#This Row],[Variaz]]/100</f>
        <v>-7.4029999999999999E-3</v>
      </c>
      <c r="D1739" s="10">
        <f>AUM[[#This Row],[ Etica Azionario ]]</f>
        <v>551665276.95000005</v>
      </c>
      <c r="E1739" s="10">
        <f>D1738*AZ[[#This Row],[Variazione percentuale]]</f>
        <v>-4113619.7806688598</v>
      </c>
      <c r="F1739" s="11">
        <f>AZ[[#This Row],[AUM]]-D1738</f>
        <v>-4004016.6699999571</v>
      </c>
      <c r="G1739" s="11">
        <f>AZ[[#This Row],[∆ AUM]]-AZ[[#This Row],[effetto mercato]]</f>
        <v>109603.11066890275</v>
      </c>
    </row>
    <row r="1740" spans="1:7">
      <c r="A1740" s="4">
        <v>44532</v>
      </c>
      <c r="B1740">
        <v>0.6734</v>
      </c>
      <c r="C1740" s="6">
        <f>AZ[[#This Row],[Variaz]]/100</f>
        <v>6.7340000000000004E-3</v>
      </c>
      <c r="D1740" s="10">
        <f>AUM[[#This Row],[ Etica Azionario ]]</f>
        <v>555942752.52999997</v>
      </c>
      <c r="E1740" s="10">
        <f>D1739*AZ[[#This Row],[Variazione percentuale]]</f>
        <v>3714913.9749813005</v>
      </c>
      <c r="F1740" s="11">
        <f>AZ[[#This Row],[AUM]]-D1739</f>
        <v>4277475.5799999237</v>
      </c>
      <c r="G1740" s="11">
        <f>AZ[[#This Row],[∆ AUM]]-AZ[[#This Row],[effetto mercato]]</f>
        <v>562561.60501862317</v>
      </c>
    </row>
    <row r="1741" spans="1:7">
      <c r="A1741" s="4">
        <v>44533</v>
      </c>
      <c r="B1741">
        <v>-8.6300000000000002E-2</v>
      </c>
      <c r="C1741" s="6">
        <f>AZ[[#This Row],[Variaz]]/100</f>
        <v>-8.6300000000000005E-4</v>
      </c>
      <c r="D1741" s="10">
        <f>AUM[[#This Row],[ Etica Azionario ]]</f>
        <v>556336970.76999998</v>
      </c>
      <c r="E1741" s="10">
        <f>D1740*AZ[[#This Row],[Variazione percentuale]]</f>
        <v>-479778.59543339</v>
      </c>
      <c r="F1741" s="11">
        <f>AZ[[#This Row],[AUM]]-D1740</f>
        <v>394218.24000000954</v>
      </c>
      <c r="G1741" s="11">
        <f>AZ[[#This Row],[∆ AUM]]-AZ[[#This Row],[effetto mercato]]</f>
        <v>873996.83543339954</v>
      </c>
    </row>
    <row r="1742" spans="1:7">
      <c r="A1742" s="4">
        <v>44536</v>
      </c>
      <c r="B1742">
        <v>0.66949999999999998</v>
      </c>
      <c r="C1742" s="6">
        <f>AZ[[#This Row],[Variaz]]/100</f>
        <v>6.6949999999999996E-3</v>
      </c>
      <c r="D1742" s="10">
        <f>AUM[[#This Row],[ Etica Azionario ]]</f>
        <v>560335630.04999995</v>
      </c>
      <c r="E1742" s="10">
        <f>D1741*AZ[[#This Row],[Variazione percentuale]]</f>
        <v>3724676.0193051496</v>
      </c>
      <c r="F1742" s="11">
        <f>AZ[[#This Row],[AUM]]-D1741</f>
        <v>3998659.2799999714</v>
      </c>
      <c r="G1742" s="11">
        <f>AZ[[#This Row],[∆ AUM]]-AZ[[#This Row],[effetto mercato]]</f>
        <v>273983.26069482183</v>
      </c>
    </row>
    <row r="1743" spans="1:7">
      <c r="A1743" s="4">
        <v>44537</v>
      </c>
      <c r="B1743">
        <v>1.9735</v>
      </c>
      <c r="C1743" s="6">
        <f>AZ[[#This Row],[Variaz]]/100</f>
        <v>1.9734999999999999E-2</v>
      </c>
      <c r="D1743" s="10">
        <f>AUM[[#This Row],[ Etica Azionario ]]</f>
        <v>571636639.36000001</v>
      </c>
      <c r="E1743" s="10">
        <f>D1742*AZ[[#This Row],[Variazione percentuale]]</f>
        <v>11058223.659036748</v>
      </c>
      <c r="F1743" s="11">
        <f>AZ[[#This Row],[AUM]]-D1742</f>
        <v>11301009.310000062</v>
      </c>
      <c r="G1743" s="11">
        <f>AZ[[#This Row],[∆ AUM]]-AZ[[#This Row],[effetto mercato]]</f>
        <v>242785.65096331388</v>
      </c>
    </row>
    <row r="1744" spans="1:7">
      <c r="A1744" s="4">
        <v>44539</v>
      </c>
      <c r="B1744">
        <v>-0.81340000000000001</v>
      </c>
      <c r="C1744" s="6">
        <f>AZ[[#This Row],[Variaz]]/100</f>
        <v>-8.1340000000000006E-3</v>
      </c>
      <c r="D1744" s="10">
        <f>AUM[[#This Row],[ Etica Azionario ]]</f>
        <v>567584269.06999993</v>
      </c>
      <c r="E1744" s="10">
        <f>D1743*AZ[[#This Row],[Variazione percentuale]]</f>
        <v>-4649692.4245542409</v>
      </c>
      <c r="F1744" s="11">
        <f>AZ[[#This Row],[AUM]]-D1743</f>
        <v>-4052370.2900000811</v>
      </c>
      <c r="G1744" s="11">
        <f>AZ[[#This Row],[∆ AUM]]-AZ[[#This Row],[effetto mercato]]</f>
        <v>597322.13455415983</v>
      </c>
    </row>
    <row r="1745" spans="1:7">
      <c r="A1745" s="4">
        <v>44540</v>
      </c>
      <c r="B1745">
        <v>0.19089999999999999</v>
      </c>
      <c r="C1745" s="6">
        <f>AZ[[#This Row],[Variaz]]/100</f>
        <v>1.9089999999999999E-3</v>
      </c>
      <c r="D1745" s="10">
        <f>AUM[[#This Row],[ Etica Azionario ]]</f>
        <v>569358484.61000001</v>
      </c>
      <c r="E1745" s="10">
        <f>D1744*AZ[[#This Row],[Variazione percentuale]]</f>
        <v>1083518.3696546298</v>
      </c>
      <c r="F1745" s="11">
        <f>AZ[[#This Row],[AUM]]-D1744</f>
        <v>1774215.5400000811</v>
      </c>
      <c r="G1745" s="11">
        <f>AZ[[#This Row],[∆ AUM]]-AZ[[#This Row],[effetto mercato]]</f>
        <v>690697.17034545122</v>
      </c>
    </row>
    <row r="1746" spans="1:7">
      <c r="A1746" s="4">
        <v>44543</v>
      </c>
      <c r="B1746">
        <v>-0.2752</v>
      </c>
      <c r="C1746" s="6">
        <f>AZ[[#This Row],[Variaz]]/100</f>
        <v>-2.7520000000000001E-3</v>
      </c>
      <c r="D1746" s="10">
        <f>AUM[[#This Row],[ Etica Azionario ]]</f>
        <v>568412826.72000003</v>
      </c>
      <c r="E1746" s="10">
        <f>D1745*AZ[[#This Row],[Variazione percentuale]]</f>
        <v>-1566874.5496467201</v>
      </c>
      <c r="F1746" s="11">
        <f>AZ[[#This Row],[AUM]]-D1745</f>
        <v>-945657.88999998569</v>
      </c>
      <c r="G1746" s="11">
        <f>AZ[[#This Row],[∆ AUM]]-AZ[[#This Row],[effetto mercato]]</f>
        <v>621216.65964673436</v>
      </c>
    </row>
    <row r="1747" spans="1:7">
      <c r="A1747" s="4">
        <v>44544</v>
      </c>
      <c r="B1747">
        <v>-0.64390000000000003</v>
      </c>
      <c r="C1747" s="6">
        <f>AZ[[#This Row],[Variaz]]/100</f>
        <v>-6.4390000000000003E-3</v>
      </c>
      <c r="D1747" s="10">
        <f>AUM[[#This Row],[ Etica Azionario ]]</f>
        <v>565836643.13</v>
      </c>
      <c r="E1747" s="10">
        <f>D1746*AZ[[#This Row],[Variazione percentuale]]</f>
        <v>-3660010.1912500802</v>
      </c>
      <c r="F1747" s="11">
        <f>AZ[[#This Row],[AUM]]-D1746</f>
        <v>-2576183.5900000334</v>
      </c>
      <c r="G1747" s="11">
        <f>AZ[[#This Row],[∆ AUM]]-AZ[[#This Row],[effetto mercato]]</f>
        <v>1083826.6012500469</v>
      </c>
    </row>
    <row r="1748" spans="1:7">
      <c r="A1748" s="4">
        <v>44545</v>
      </c>
      <c r="B1748">
        <v>1.0041</v>
      </c>
      <c r="C1748" s="6">
        <f>AZ[[#This Row],[Variaz]]/100</f>
        <v>1.0041E-2</v>
      </c>
      <c r="D1748" s="10">
        <f>AUM[[#This Row],[ Etica Azionario ]]</f>
        <v>571980173.41999996</v>
      </c>
      <c r="E1748" s="10">
        <f>D1747*AZ[[#This Row],[Variazione percentuale]]</f>
        <v>5681565.7336683301</v>
      </c>
      <c r="F1748" s="11">
        <f>AZ[[#This Row],[AUM]]-D1747</f>
        <v>6143530.2899999619</v>
      </c>
      <c r="G1748" s="11">
        <f>AZ[[#This Row],[∆ AUM]]-AZ[[#This Row],[effetto mercato]]</f>
        <v>461964.55633163173</v>
      </c>
    </row>
    <row r="1749" spans="1:7">
      <c r="A1749" s="4">
        <v>44546</v>
      </c>
      <c r="B1749">
        <v>-0.27500000000000002</v>
      </c>
      <c r="C1749" s="6">
        <f>AZ[[#This Row],[Variaz]]/100</f>
        <v>-2.7500000000000003E-3</v>
      </c>
      <c r="D1749" s="10">
        <f>AUM[[#This Row],[ Etica Azionario ]]</f>
        <v>570892218.87</v>
      </c>
      <c r="E1749" s="10">
        <f>D1748*AZ[[#This Row],[Variazione percentuale]]</f>
        <v>-1572945.4769049999</v>
      </c>
      <c r="F1749" s="11">
        <f>AZ[[#This Row],[AUM]]-D1748</f>
        <v>-1087954.5499999523</v>
      </c>
      <c r="G1749" s="11">
        <f>AZ[[#This Row],[∆ AUM]]-AZ[[#This Row],[effetto mercato]]</f>
        <v>484990.92690504761</v>
      </c>
    </row>
    <row r="1750" spans="1:7">
      <c r="A1750" s="4">
        <v>44547</v>
      </c>
      <c r="B1750">
        <v>-0.70699999999999996</v>
      </c>
      <c r="C1750" s="6">
        <f>AZ[[#This Row],[Variaz]]/100</f>
        <v>-7.0699999999999999E-3</v>
      </c>
      <c r="D1750" s="10">
        <f>AUM[[#This Row],[ Etica Azionario ]]</f>
        <v>567591817.47000003</v>
      </c>
      <c r="E1750" s="10">
        <f>D1749*AZ[[#This Row],[Variazione percentuale]]</f>
        <v>-4036207.9874109002</v>
      </c>
      <c r="F1750" s="11">
        <f>AZ[[#This Row],[AUM]]-D1749</f>
        <v>-3300401.3999999762</v>
      </c>
      <c r="G1750" s="11">
        <f>AZ[[#This Row],[∆ AUM]]-AZ[[#This Row],[effetto mercato]]</f>
        <v>735806.58741092402</v>
      </c>
    </row>
    <row r="1751" spans="1:7">
      <c r="A1751" s="4">
        <v>44550</v>
      </c>
      <c r="B1751">
        <v>-1.3885000000000001</v>
      </c>
      <c r="C1751" s="6">
        <f>AZ[[#This Row],[Variaz]]/100</f>
        <v>-1.3885000000000002E-2</v>
      </c>
      <c r="D1751" s="10">
        <f>AUM[[#This Row],[ Etica Azionario ]]</f>
        <v>559987419.03000009</v>
      </c>
      <c r="E1751" s="10">
        <f>D1750*AZ[[#This Row],[Variazione percentuale]]</f>
        <v>-7881012.3855709508</v>
      </c>
      <c r="F1751" s="11">
        <f>AZ[[#This Row],[AUM]]-D1750</f>
        <v>-7604398.439999938</v>
      </c>
      <c r="G1751" s="11">
        <f>AZ[[#This Row],[∆ AUM]]-AZ[[#This Row],[effetto mercato]]</f>
        <v>276613.94557101279</v>
      </c>
    </row>
    <row r="1752" spans="1:7">
      <c r="A1752" s="4">
        <v>44551</v>
      </c>
      <c r="B1752">
        <v>1.4585999999999999</v>
      </c>
      <c r="C1752" s="6">
        <f>AZ[[#This Row],[Variaz]]/100</f>
        <v>1.4585999999999998E-2</v>
      </c>
      <c r="D1752" s="10">
        <f>AUM[[#This Row],[ Etica Azionario ]]</f>
        <v>567409951.14999998</v>
      </c>
      <c r="E1752" s="10">
        <f>D1751*AZ[[#This Row],[Variazione percentuale]]</f>
        <v>8167976.4939715806</v>
      </c>
      <c r="F1752" s="11">
        <f>AZ[[#This Row],[AUM]]-D1751</f>
        <v>7422532.1199998856</v>
      </c>
      <c r="G1752" s="11">
        <f>AZ[[#This Row],[∆ AUM]]-AZ[[#This Row],[effetto mercato]]</f>
        <v>-745444.37397169508</v>
      </c>
    </row>
    <row r="1753" spans="1:7">
      <c r="A1753" s="4">
        <v>44552</v>
      </c>
      <c r="B1753">
        <v>0.17080000000000001</v>
      </c>
      <c r="C1753" s="6">
        <f>AZ[[#This Row],[Variaz]]/100</f>
        <v>1.7080000000000001E-3</v>
      </c>
      <c r="D1753" s="10">
        <f>AUM[[#This Row],[ Etica Azionario ]]</f>
        <v>568039312.72000003</v>
      </c>
      <c r="E1753" s="10">
        <f>D1752*AZ[[#This Row],[Variazione percentuale]]</f>
        <v>969136.19656419999</v>
      </c>
      <c r="F1753" s="11">
        <f>AZ[[#This Row],[AUM]]-D1752</f>
        <v>629361.57000005245</v>
      </c>
      <c r="G1753" s="11">
        <f>AZ[[#This Row],[∆ AUM]]-AZ[[#This Row],[effetto mercato]]</f>
        <v>-339774.62656414753</v>
      </c>
    </row>
    <row r="1754" spans="1:7">
      <c r="A1754" s="4">
        <v>44553</v>
      </c>
      <c r="B1754">
        <v>0.80279999999999996</v>
      </c>
      <c r="C1754" s="6">
        <f>AZ[[#This Row],[Variaz]]/100</f>
        <v>8.0280000000000004E-3</v>
      </c>
      <c r="D1754" s="10">
        <f>AUM[[#This Row],[ Etica Azionario ]]</f>
        <v>573255874.32999992</v>
      </c>
      <c r="E1754" s="10">
        <f>D1753*AZ[[#This Row],[Variazione percentuale]]</f>
        <v>4560219.6025161603</v>
      </c>
      <c r="F1754" s="11">
        <f>AZ[[#This Row],[AUM]]-D1753</f>
        <v>5216561.6099998951</v>
      </c>
      <c r="G1754" s="11">
        <f>AZ[[#This Row],[∆ AUM]]-AZ[[#This Row],[effetto mercato]]</f>
        <v>656342.00748373475</v>
      </c>
    </row>
    <row r="1755" spans="1:7">
      <c r="A1755" s="4">
        <v>44557</v>
      </c>
      <c r="B1755">
        <v>0.64839999999999998</v>
      </c>
      <c r="C1755" s="6">
        <f>AZ[[#This Row],[Variaz]]/100</f>
        <v>6.4840000000000002E-3</v>
      </c>
      <c r="D1755" s="10">
        <f>AUM[[#This Row],[ Etica Azionario ]]</f>
        <v>576769921.18000007</v>
      </c>
      <c r="E1755" s="10">
        <f>D1754*AZ[[#This Row],[Variazione percentuale]]</f>
        <v>3716991.0891557196</v>
      </c>
      <c r="F1755" s="11">
        <f>AZ[[#This Row],[AUM]]-D1754</f>
        <v>3514046.8500001431</v>
      </c>
      <c r="G1755" s="11">
        <f>AZ[[#This Row],[∆ AUM]]-AZ[[#This Row],[effetto mercato]]</f>
        <v>-202944.23915557656</v>
      </c>
    </row>
    <row r="1756" spans="1:7">
      <c r="A1756" s="4">
        <v>44558</v>
      </c>
      <c r="B1756">
        <v>0.45519999999999999</v>
      </c>
      <c r="C1756" s="6">
        <f>AZ[[#This Row],[Variaz]]/100</f>
        <v>4.5519999999999996E-3</v>
      </c>
      <c r="D1756" s="10">
        <f>AUM[[#This Row],[ Etica Azionario ]]</f>
        <v>579407198.51999998</v>
      </c>
      <c r="E1756" s="10">
        <f>D1755*AZ[[#This Row],[Variazione percentuale]]</f>
        <v>2625456.6812113603</v>
      </c>
      <c r="F1756" s="11">
        <f>AZ[[#This Row],[AUM]]-D1755</f>
        <v>2637277.3399999142</v>
      </c>
      <c r="G1756" s="11">
        <f>AZ[[#This Row],[∆ AUM]]-AZ[[#This Row],[effetto mercato]]</f>
        <v>11820.658788553905</v>
      </c>
    </row>
    <row r="1757" spans="1:7">
      <c r="A1757" s="4">
        <v>44559</v>
      </c>
      <c r="B1757">
        <v>-9.06E-2</v>
      </c>
      <c r="C1757" s="6">
        <f>AZ[[#This Row],[Variaz]]/100</f>
        <v>-9.0600000000000001E-4</v>
      </c>
      <c r="D1757" s="10">
        <f>AUM[[#This Row],[ Etica Azionario ]]</f>
        <v>579132773.90999997</v>
      </c>
      <c r="E1757" s="10">
        <f>D1756*AZ[[#This Row],[Variazione percentuale]]</f>
        <v>-524942.92185912002</v>
      </c>
      <c r="F1757" s="11">
        <f>AZ[[#This Row],[AUM]]-D1756</f>
        <v>-274424.61000001431</v>
      </c>
      <c r="G1757" s="11">
        <f>AZ[[#This Row],[∆ AUM]]-AZ[[#This Row],[effetto mercato]]</f>
        <v>250518.31185910571</v>
      </c>
    </row>
    <row r="1758" spans="1:7">
      <c r="A1758" s="4">
        <v>44560</v>
      </c>
      <c r="B1758">
        <v>-0.14649999999999999</v>
      </c>
      <c r="C1758" s="6">
        <f>AZ[[#This Row],[Variaz]]/100</f>
        <v>-1.4649999999999999E-3</v>
      </c>
      <c r="D1758" s="10">
        <f>AUM[[#This Row],[ Etica Azionario ]]</f>
        <v>578245892.79999995</v>
      </c>
      <c r="E1758" s="10">
        <f>D1757*AZ[[#This Row],[Variazione percentuale]]</f>
        <v>-848429.51377814997</v>
      </c>
      <c r="F1758" s="11">
        <f>AZ[[#This Row],[AUM]]-D1757</f>
        <v>-886881.11000001431</v>
      </c>
      <c r="G1758" s="11">
        <f>AZ[[#This Row],[∆ AUM]]-AZ[[#This Row],[effetto mercato]]</f>
        <v>-38451.59622186434</v>
      </c>
    </row>
    <row r="1759" spans="1:7">
      <c r="A1759" s="4">
        <v>44561</v>
      </c>
      <c r="B1759">
        <v>-0.28649999999999998</v>
      </c>
      <c r="C1759" s="6">
        <f>AZ[[#This Row],[Variaz]]/100</f>
        <v>-2.8649999999999999E-3</v>
      </c>
      <c r="D1759" s="10">
        <f>AUM[[#This Row],[ Etica Azionario ]]</f>
        <v>576693746.88999999</v>
      </c>
      <c r="E1759" s="10">
        <f>D1758*AZ[[#This Row],[Variazione percentuale]]</f>
        <v>-1656674.4828719997</v>
      </c>
      <c r="F1759" s="11">
        <f>AZ[[#This Row],[AUM]]-D1758</f>
        <v>-1552145.9099999666</v>
      </c>
      <c r="G1759" s="11">
        <f>AZ[[#This Row],[∆ AUM]]-AZ[[#This Row],[effetto mercato]]</f>
        <v>104528.57287203311</v>
      </c>
    </row>
    <row r="1760" spans="1:7">
      <c r="A1760" s="4">
        <v>44564</v>
      </c>
      <c r="B1760">
        <v>0.53259999999999996</v>
      </c>
      <c r="C1760" s="6">
        <f>AZ[[#This Row],[Variaz]]/100</f>
        <v>5.326E-3</v>
      </c>
      <c r="D1760" s="10">
        <f>AUM[[#This Row],[ Etica Azionario ]]</f>
        <v>579919494.62</v>
      </c>
      <c r="E1760" s="10">
        <f>D1759*AZ[[#This Row],[Variazione percentuale]]</f>
        <v>3071470.8959361399</v>
      </c>
      <c r="F1760" s="11">
        <f>AZ[[#This Row],[AUM]]-D1759</f>
        <v>3225747.7300000191</v>
      </c>
      <c r="G1760" s="11">
        <f>AZ[[#This Row],[∆ AUM]]-AZ[[#This Row],[effetto mercato]]</f>
        <v>154276.83406387921</v>
      </c>
    </row>
    <row r="1761" spans="1:7">
      <c r="A1761" s="4">
        <v>44565</v>
      </c>
      <c r="B1761">
        <v>0.37640000000000001</v>
      </c>
      <c r="C1761" s="6">
        <f>AZ[[#This Row],[Variaz]]/100</f>
        <v>3.764E-3</v>
      </c>
      <c r="D1761" s="10">
        <f>AUM[[#This Row],[ Etica Azionario ]]</f>
        <v>582305540.26999998</v>
      </c>
      <c r="E1761" s="10">
        <f>D1760*AZ[[#This Row],[Variazione percentuale]]</f>
        <v>2182816.9777496802</v>
      </c>
      <c r="F1761" s="11">
        <f>AZ[[#This Row],[AUM]]-D1760</f>
        <v>2386045.6499999762</v>
      </c>
      <c r="G1761" s="11">
        <f>AZ[[#This Row],[∆ AUM]]-AZ[[#This Row],[effetto mercato]]</f>
        <v>203228.67225029599</v>
      </c>
    </row>
    <row r="1762" spans="1:7">
      <c r="A1762" s="4">
        <v>44566</v>
      </c>
      <c r="B1762">
        <v>-0.78469999999999995</v>
      </c>
      <c r="C1762" s="6">
        <f>AZ[[#This Row],[Variaz]]/100</f>
        <v>-7.8469999999999998E-3</v>
      </c>
      <c r="D1762" s="10">
        <f>AUM[[#This Row],[ Etica Azionario ]]</f>
        <v>578801620.62</v>
      </c>
      <c r="E1762" s="10">
        <f>D1761*AZ[[#This Row],[Variazione percentuale]]</f>
        <v>-4569351.5744986897</v>
      </c>
      <c r="F1762" s="11">
        <f>AZ[[#This Row],[AUM]]-D1761</f>
        <v>-3503919.6499999762</v>
      </c>
      <c r="G1762" s="11">
        <f>AZ[[#This Row],[∆ AUM]]-AZ[[#This Row],[effetto mercato]]</f>
        <v>1065431.9244987136</v>
      </c>
    </row>
    <row r="1763" spans="1:7">
      <c r="A1763" s="4">
        <v>44568</v>
      </c>
      <c r="B1763">
        <v>-1.2668999999999999</v>
      </c>
      <c r="C1763" s="6">
        <f>AZ[[#This Row],[Variaz]]/100</f>
        <v>-1.2669E-2</v>
      </c>
      <c r="D1763" s="10">
        <f>AUM[[#This Row],[ Etica Azionario ]]</f>
        <v>571984668.61000001</v>
      </c>
      <c r="E1763" s="10">
        <f>D1762*AZ[[#This Row],[Variazione percentuale]]</f>
        <v>-7332837.7316347798</v>
      </c>
      <c r="F1763" s="11">
        <f>AZ[[#This Row],[AUM]]-D1762</f>
        <v>-6816952.0099999905</v>
      </c>
      <c r="G1763" s="11">
        <f>AZ[[#This Row],[∆ AUM]]-AZ[[#This Row],[effetto mercato]]</f>
        <v>515885.72163478937</v>
      </c>
    </row>
    <row r="1764" spans="1:7">
      <c r="A1764" s="4">
        <v>44571</v>
      </c>
      <c r="B1764">
        <v>-0.26939999999999997</v>
      </c>
      <c r="C1764" s="6">
        <f>AZ[[#This Row],[Variaz]]/100</f>
        <v>-2.6939999999999998E-3</v>
      </c>
      <c r="D1764" s="10">
        <f>AUM[[#This Row],[ Etica Azionario ]]</f>
        <v>571443904.70000005</v>
      </c>
      <c r="E1764" s="10">
        <f>D1763*AZ[[#This Row],[Variazione percentuale]]</f>
        <v>-1540926.69723534</v>
      </c>
      <c r="F1764" s="11">
        <f>AZ[[#This Row],[AUM]]-D1763</f>
        <v>-540763.90999996662</v>
      </c>
      <c r="G1764" s="11">
        <f>AZ[[#This Row],[∆ AUM]]-AZ[[#This Row],[effetto mercato]]</f>
        <v>1000162.7872353734</v>
      </c>
    </row>
    <row r="1765" spans="1:7">
      <c r="A1765" s="4">
        <v>44572</v>
      </c>
      <c r="B1765">
        <v>0.38379999999999997</v>
      </c>
      <c r="C1765" s="6">
        <f>AZ[[#This Row],[Variaz]]/100</f>
        <v>3.8379999999999998E-3</v>
      </c>
      <c r="D1765" s="10">
        <f>AUM[[#This Row],[ Etica Azionario ]]</f>
        <v>574208908.89999998</v>
      </c>
      <c r="E1765" s="10">
        <f>D1764*AZ[[#This Row],[Variazione percentuale]]</f>
        <v>2193201.7062386</v>
      </c>
      <c r="F1765" s="11">
        <f>AZ[[#This Row],[AUM]]-D1764</f>
        <v>2765004.1999999285</v>
      </c>
      <c r="G1765" s="11">
        <f>AZ[[#This Row],[∆ AUM]]-AZ[[#This Row],[effetto mercato]]</f>
        <v>571802.49376132851</v>
      </c>
    </row>
    <row r="1766" spans="1:7">
      <c r="A1766" s="4">
        <v>44573</v>
      </c>
      <c r="B1766">
        <v>-0.1416</v>
      </c>
      <c r="C1766" s="6">
        <f>AZ[[#This Row],[Variaz]]/100</f>
        <v>-1.4159999999999999E-3</v>
      </c>
      <c r="D1766" s="10">
        <f>AUM[[#This Row],[ Etica Azionario ]]</f>
        <v>573940181.31000006</v>
      </c>
      <c r="E1766" s="10">
        <f>D1765*AZ[[#This Row],[Variazione percentuale]]</f>
        <v>-813079.81500239996</v>
      </c>
      <c r="F1766" s="11">
        <f>AZ[[#This Row],[AUM]]-D1765</f>
        <v>-268727.58999991417</v>
      </c>
      <c r="G1766" s="11">
        <f>AZ[[#This Row],[∆ AUM]]-AZ[[#This Row],[effetto mercato]]</f>
        <v>544352.22500248579</v>
      </c>
    </row>
    <row r="1767" spans="1:7">
      <c r="A1767" s="4">
        <v>44574</v>
      </c>
      <c r="B1767">
        <v>-0.8155</v>
      </c>
      <c r="C1767" s="6">
        <f>AZ[[#This Row],[Variaz]]/100</f>
        <v>-8.1550000000000008E-3</v>
      </c>
      <c r="D1767" s="10">
        <f>AUM[[#This Row],[ Etica Azionario ]]</f>
        <v>569618825.44999993</v>
      </c>
      <c r="E1767" s="10">
        <f>D1766*AZ[[#This Row],[Variazione percentuale]]</f>
        <v>-4680482.1785830511</v>
      </c>
      <c r="F1767" s="11">
        <f>AZ[[#This Row],[AUM]]-D1766</f>
        <v>-4321355.8600001335</v>
      </c>
      <c r="G1767" s="11">
        <f>AZ[[#This Row],[∆ AUM]]-AZ[[#This Row],[effetto mercato]]</f>
        <v>359126.31858291756</v>
      </c>
    </row>
    <row r="1768" spans="1:7">
      <c r="A1768" s="4">
        <v>44575</v>
      </c>
      <c r="B1768">
        <v>-0.25019999999999998</v>
      </c>
      <c r="C1768" s="6">
        <f>AZ[[#This Row],[Variaz]]/100</f>
        <v>-2.5019999999999999E-3</v>
      </c>
      <c r="D1768" s="10">
        <f>AUM[[#This Row],[ Etica Azionario ]]</f>
        <v>568730514.28999996</v>
      </c>
      <c r="E1768" s="10">
        <f>D1767*AZ[[#This Row],[Variazione percentuale]]</f>
        <v>-1425186.3012758999</v>
      </c>
      <c r="F1768" s="11">
        <f>AZ[[#This Row],[AUM]]-D1767</f>
        <v>-888311.15999996662</v>
      </c>
      <c r="G1768" s="11">
        <f>AZ[[#This Row],[∆ AUM]]-AZ[[#This Row],[effetto mercato]]</f>
        <v>536875.14127593325</v>
      </c>
    </row>
    <row r="1769" spans="1:7">
      <c r="A1769" s="4">
        <v>44578</v>
      </c>
      <c r="B1769">
        <v>0.33689999999999998</v>
      </c>
      <c r="C1769" s="6">
        <f>AZ[[#This Row],[Variaz]]/100</f>
        <v>3.3689999999999996E-3</v>
      </c>
      <c r="D1769" s="10">
        <f>AUM[[#This Row],[ Etica Azionario ]]</f>
        <v>570657971.5</v>
      </c>
      <c r="E1769" s="10">
        <f>D1768*AZ[[#This Row],[Variazione percentuale]]</f>
        <v>1916053.1026430097</v>
      </c>
      <c r="F1769" s="11">
        <f>AZ[[#This Row],[AUM]]-D1768</f>
        <v>1927457.2100000381</v>
      </c>
      <c r="G1769" s="11">
        <f>AZ[[#This Row],[∆ AUM]]-AZ[[#This Row],[effetto mercato]]</f>
        <v>11404.107357028406</v>
      </c>
    </row>
    <row r="1770" spans="1:7">
      <c r="A1770" s="4">
        <v>44579</v>
      </c>
      <c r="B1770">
        <v>-0.8286</v>
      </c>
      <c r="C1770" s="6">
        <f>AZ[[#This Row],[Variaz]]/100</f>
        <v>-8.286E-3</v>
      </c>
      <c r="D1770" s="10">
        <f>AUM[[#This Row],[ Etica Azionario ]]</f>
        <v>566018566.30000007</v>
      </c>
      <c r="E1770" s="10">
        <f>D1769*AZ[[#This Row],[Variazione percentuale]]</f>
        <v>-4728471.9518489996</v>
      </c>
      <c r="F1770" s="11">
        <f>AZ[[#This Row],[AUM]]-D1769</f>
        <v>-4639405.1999999285</v>
      </c>
      <c r="G1770" s="11">
        <f>AZ[[#This Row],[∆ AUM]]-AZ[[#This Row],[effetto mercato]]</f>
        <v>89066.751849071123</v>
      </c>
    </row>
    <row r="1771" spans="1:7">
      <c r="A1771" s="4">
        <v>44580</v>
      </c>
      <c r="B1771">
        <v>-0.7923</v>
      </c>
      <c r="C1771" s="6">
        <f>AZ[[#This Row],[Variaz]]/100</f>
        <v>-7.9229999999999995E-3</v>
      </c>
      <c r="D1771" s="10">
        <f>AUM[[#This Row],[ Etica Azionario ]]</f>
        <v>562507625.56999993</v>
      </c>
      <c r="E1771" s="10">
        <f>D1770*AZ[[#This Row],[Variazione percentuale]]</f>
        <v>-4484565.1007949002</v>
      </c>
      <c r="F1771" s="11">
        <f>AZ[[#This Row],[AUM]]-D1770</f>
        <v>-3510940.7300001383</v>
      </c>
      <c r="G1771" s="11">
        <f>AZ[[#This Row],[∆ AUM]]-AZ[[#This Row],[effetto mercato]]</f>
        <v>973624.37079476193</v>
      </c>
    </row>
    <row r="1772" spans="1:7">
      <c r="A1772" s="4">
        <v>44581</v>
      </c>
      <c r="B1772">
        <v>-0.68979999999999997</v>
      </c>
      <c r="C1772" s="6">
        <f>AZ[[#This Row],[Variaz]]/100</f>
        <v>-6.8979999999999996E-3</v>
      </c>
      <c r="D1772" s="10">
        <f>AUM[[#This Row],[ Etica Azionario ]]</f>
        <v>558654980.81999993</v>
      </c>
      <c r="E1772" s="10">
        <f>D1771*AZ[[#This Row],[Variazione percentuale]]</f>
        <v>-3880177.6011818592</v>
      </c>
      <c r="F1772" s="11">
        <f>AZ[[#This Row],[AUM]]-D1771</f>
        <v>-3852644.75</v>
      </c>
      <c r="G1772" s="11">
        <f>AZ[[#This Row],[∆ AUM]]-AZ[[#This Row],[effetto mercato]]</f>
        <v>27532.851181859151</v>
      </c>
    </row>
    <row r="1773" spans="1:7">
      <c r="A1773" s="4">
        <v>44582</v>
      </c>
      <c r="B1773">
        <v>-0.96509999999999996</v>
      </c>
      <c r="C1773" s="6">
        <f>AZ[[#This Row],[Variaz]]/100</f>
        <v>-9.6509999999999999E-3</v>
      </c>
      <c r="D1773" s="10">
        <f>AUM[[#This Row],[ Etica Azionario ]]</f>
        <v>553526018.79999995</v>
      </c>
      <c r="E1773" s="10">
        <f>D1772*AZ[[#This Row],[Variazione percentuale]]</f>
        <v>-5391579.2198938197</v>
      </c>
      <c r="F1773" s="11">
        <f>AZ[[#This Row],[AUM]]-D1772</f>
        <v>-5128962.0199999809</v>
      </c>
      <c r="G1773" s="11">
        <f>AZ[[#This Row],[∆ AUM]]-AZ[[#This Row],[effetto mercato]]</f>
        <v>262617.19989383873</v>
      </c>
    </row>
    <row r="1774" spans="1:7">
      <c r="A1774" s="4">
        <v>44585</v>
      </c>
      <c r="B1774">
        <v>-7.4000000000000003E-3</v>
      </c>
      <c r="C1774" s="6">
        <f>AZ[[#This Row],[Variaz]]/100</f>
        <v>-7.400000000000001E-5</v>
      </c>
      <c r="D1774" s="10">
        <f>AUM[[#This Row],[ Etica Azionario ]]</f>
        <v>554013645.57000005</v>
      </c>
      <c r="E1774" s="10">
        <f>D1773*AZ[[#This Row],[Variazione percentuale]]</f>
        <v>-40960.925391199999</v>
      </c>
      <c r="F1774" s="11">
        <f>AZ[[#This Row],[AUM]]-D1773</f>
        <v>487626.77000010014</v>
      </c>
      <c r="G1774" s="11">
        <f>AZ[[#This Row],[∆ AUM]]-AZ[[#This Row],[effetto mercato]]</f>
        <v>528587.69539130013</v>
      </c>
    </row>
    <row r="1775" spans="1:7">
      <c r="A1775" s="4">
        <v>44586</v>
      </c>
      <c r="B1775">
        <v>-0.90810000000000002</v>
      </c>
      <c r="C1775" s="6">
        <f>AZ[[#This Row],[Variaz]]/100</f>
        <v>-9.0810000000000005E-3</v>
      </c>
      <c r="D1775" s="10">
        <f>AUM[[#This Row],[ Etica Azionario ]]</f>
        <v>549064102.07000005</v>
      </c>
      <c r="E1775" s="10">
        <f>D1774*AZ[[#This Row],[Variazione percentuale]]</f>
        <v>-5030997.9154211711</v>
      </c>
      <c r="F1775" s="11">
        <f>AZ[[#This Row],[AUM]]-D1774</f>
        <v>-4949543.5</v>
      </c>
      <c r="G1775" s="11">
        <f>AZ[[#This Row],[∆ AUM]]-AZ[[#This Row],[effetto mercato]]</f>
        <v>81454.415421171114</v>
      </c>
    </row>
    <row r="1776" spans="1:7">
      <c r="A1776" s="4">
        <v>44587</v>
      </c>
      <c r="B1776">
        <v>-0.42470000000000002</v>
      </c>
      <c r="C1776" s="6">
        <f>AZ[[#This Row],[Variaz]]/100</f>
        <v>-4.2469999999999999E-3</v>
      </c>
      <c r="D1776" s="10">
        <f>AUM[[#This Row],[ Etica Azionario ]]</f>
        <v>546812033.80999994</v>
      </c>
      <c r="E1776" s="10">
        <f>D1775*AZ[[#This Row],[Variazione percentuale]]</f>
        <v>-2331875.2414912903</v>
      </c>
      <c r="F1776" s="11">
        <f>AZ[[#This Row],[AUM]]-D1775</f>
        <v>-2252068.2600001097</v>
      </c>
      <c r="G1776" s="11">
        <f>AZ[[#This Row],[∆ AUM]]-AZ[[#This Row],[effetto mercato]]</f>
        <v>79806.981491180602</v>
      </c>
    </row>
    <row r="1777" spans="1:7">
      <c r="A1777" s="4">
        <v>44588</v>
      </c>
      <c r="B1777">
        <v>6.7299999999999999E-2</v>
      </c>
      <c r="C1777" s="6">
        <f>AZ[[#This Row],[Variaz]]/100</f>
        <v>6.7299999999999999E-4</v>
      </c>
      <c r="D1777" s="10">
        <f>AUM[[#This Row],[ Etica Azionario ]]</f>
        <v>547364510.00999999</v>
      </c>
      <c r="E1777" s="10">
        <f>D1776*AZ[[#This Row],[Variazione percentuale]]</f>
        <v>368004.49875412998</v>
      </c>
      <c r="F1777" s="11">
        <f>AZ[[#This Row],[AUM]]-D1776</f>
        <v>552476.20000004768</v>
      </c>
      <c r="G1777" s="11">
        <f>AZ[[#This Row],[∆ AUM]]-AZ[[#This Row],[effetto mercato]]</f>
        <v>184471.70124591771</v>
      </c>
    </row>
    <row r="1778" spans="1:7">
      <c r="A1778" s="4">
        <v>44589</v>
      </c>
      <c r="B1778">
        <v>0.9496</v>
      </c>
      <c r="C1778" s="6">
        <f>AZ[[#This Row],[Variaz]]/100</f>
        <v>9.4959999999999992E-3</v>
      </c>
      <c r="D1778" s="10">
        <f>AUM[[#This Row],[ Etica Azionario ]]</f>
        <v>552709807.04999995</v>
      </c>
      <c r="E1778" s="10">
        <f>D1777*AZ[[#This Row],[Variazione percentuale]]</f>
        <v>5197773.3870549593</v>
      </c>
      <c r="F1778" s="11">
        <f>AZ[[#This Row],[AUM]]-D1777</f>
        <v>5345297.0399999619</v>
      </c>
      <c r="G1778" s="11">
        <f>AZ[[#This Row],[∆ AUM]]-AZ[[#This Row],[effetto mercato]]</f>
        <v>147523.65294500254</v>
      </c>
    </row>
    <row r="1779" spans="1:7">
      <c r="A1779" s="4">
        <v>44592</v>
      </c>
      <c r="B1779">
        <v>0.97030000000000005</v>
      </c>
      <c r="C1779" s="6">
        <f>AZ[[#This Row],[Variaz]]/100</f>
        <v>9.7029999999999998E-3</v>
      </c>
      <c r="D1779" s="10">
        <f>AUM[[#This Row],[ Etica Azionario ]]</f>
        <v>558249405.21000004</v>
      </c>
      <c r="E1779" s="10">
        <f>D1778*AZ[[#This Row],[Variazione percentuale]]</f>
        <v>5362943.2578061493</v>
      </c>
      <c r="F1779" s="11">
        <f>AZ[[#This Row],[AUM]]-D1778</f>
        <v>5539598.1600000858</v>
      </c>
      <c r="G1779" s="11">
        <f>AZ[[#This Row],[∆ AUM]]-AZ[[#This Row],[effetto mercato]]</f>
        <v>176654.90219393652</v>
      </c>
    </row>
    <row r="1780" spans="1:7">
      <c r="A1780" s="4">
        <v>44593</v>
      </c>
      <c r="B1780">
        <v>0.53549999999999998</v>
      </c>
      <c r="C1780" s="6">
        <f>AZ[[#This Row],[Variaz]]/100</f>
        <v>5.3549999999999995E-3</v>
      </c>
      <c r="D1780" s="10">
        <f>AUM[[#This Row],[ Etica Azionario ]]</f>
        <v>561446606.39999998</v>
      </c>
      <c r="E1780" s="10">
        <f>D1779*AZ[[#This Row],[Variazione percentuale]]</f>
        <v>2989425.5648995498</v>
      </c>
      <c r="F1780" s="11">
        <f>AZ[[#This Row],[AUM]]-D1779</f>
        <v>3197201.189999938</v>
      </c>
      <c r="G1780" s="11">
        <f>AZ[[#This Row],[∆ AUM]]-AZ[[#This Row],[effetto mercato]]</f>
        <v>207775.62510038819</v>
      </c>
    </row>
    <row r="1781" spans="1:7">
      <c r="A1781" s="4">
        <v>44594</v>
      </c>
      <c r="B1781">
        <v>0.65669999999999995</v>
      </c>
      <c r="C1781" s="6">
        <f>AZ[[#This Row],[Variaz]]/100</f>
        <v>6.5669999999999999E-3</v>
      </c>
      <c r="D1781" s="10">
        <f>AUM[[#This Row],[ Etica Azionario ]]</f>
        <v>565824244.66999996</v>
      </c>
      <c r="E1781" s="10">
        <f>D1780*AZ[[#This Row],[Variazione percentuale]]</f>
        <v>3687019.8642287999</v>
      </c>
      <c r="F1781" s="11">
        <f>AZ[[#This Row],[AUM]]-D1780</f>
        <v>4377638.2699999809</v>
      </c>
      <c r="G1781" s="11">
        <f>AZ[[#This Row],[∆ AUM]]-AZ[[#This Row],[effetto mercato]]</f>
        <v>690618.40577118099</v>
      </c>
    </row>
    <row r="1782" spans="1:7">
      <c r="A1782" s="4">
        <v>44595</v>
      </c>
      <c r="B1782">
        <v>-2.1819000000000002</v>
      </c>
      <c r="C1782" s="6">
        <f>AZ[[#This Row],[Variaz]]/100</f>
        <v>-2.1819000000000002E-2</v>
      </c>
      <c r="D1782" s="10">
        <f>AUM[[#This Row],[ Etica Azionario ]]</f>
        <v>554270776.87</v>
      </c>
      <c r="E1782" s="10">
        <f>D1781*AZ[[#This Row],[Variazione percentuale]]</f>
        <v>-12345719.19445473</v>
      </c>
      <c r="F1782" s="11">
        <f>AZ[[#This Row],[AUM]]-D1781</f>
        <v>-11553467.799999952</v>
      </c>
      <c r="G1782" s="11">
        <f>AZ[[#This Row],[∆ AUM]]-AZ[[#This Row],[effetto mercato]]</f>
        <v>792251.39445477724</v>
      </c>
    </row>
    <row r="1783" spans="1:7">
      <c r="A1783" s="4">
        <v>44596</v>
      </c>
      <c r="B1783">
        <v>-0.75590000000000002</v>
      </c>
      <c r="C1783" s="6">
        <f>AZ[[#This Row],[Variaz]]/100</f>
        <v>-7.5589999999999997E-3</v>
      </c>
      <c r="D1783" s="10">
        <f>AUM[[#This Row],[ Etica Azionario ]]</f>
        <v>550097596.88</v>
      </c>
      <c r="E1783" s="10">
        <f>D1782*AZ[[#This Row],[Variazione percentuale]]</f>
        <v>-4189732.8023603298</v>
      </c>
      <c r="F1783" s="11">
        <f>AZ[[#This Row],[AUM]]-D1782</f>
        <v>-4173179.9900000095</v>
      </c>
      <c r="G1783" s="11">
        <f>AZ[[#This Row],[∆ AUM]]-AZ[[#This Row],[effetto mercato]]</f>
        <v>16552.81236032024</v>
      </c>
    </row>
    <row r="1784" spans="1:7">
      <c r="A1784" s="4">
        <v>44599</v>
      </c>
      <c r="B1784">
        <v>-8.2100000000000006E-2</v>
      </c>
      <c r="C1784" s="6">
        <f>AZ[[#This Row],[Variaz]]/100</f>
        <v>-8.2100000000000012E-4</v>
      </c>
      <c r="D1784" s="10">
        <f>AUM[[#This Row],[ Etica Azionario ]]</f>
        <v>550529421.16999996</v>
      </c>
      <c r="E1784" s="10">
        <f>D1783*AZ[[#This Row],[Variazione percentuale]]</f>
        <v>-451630.12703848007</v>
      </c>
      <c r="F1784" s="11">
        <f>AZ[[#This Row],[AUM]]-D1783</f>
        <v>431824.28999996185</v>
      </c>
      <c r="G1784" s="11">
        <f>AZ[[#This Row],[∆ AUM]]-AZ[[#This Row],[effetto mercato]]</f>
        <v>883454.41703844187</v>
      </c>
    </row>
    <row r="1785" spans="1:7">
      <c r="A1785" s="4">
        <v>44600</v>
      </c>
      <c r="B1785">
        <v>0.8669</v>
      </c>
      <c r="C1785" s="6">
        <f>AZ[[#This Row],[Variaz]]/100</f>
        <v>8.6689999999999996E-3</v>
      </c>
      <c r="D1785" s="10">
        <f>AUM[[#This Row],[ Etica Azionario ]]</f>
        <v>555533988.94000006</v>
      </c>
      <c r="E1785" s="10">
        <f>D1784*AZ[[#This Row],[Variazione percentuale]]</f>
        <v>4772539.5521227298</v>
      </c>
      <c r="F1785" s="11">
        <f>AZ[[#This Row],[AUM]]-D1784</f>
        <v>5004567.7700001001</v>
      </c>
      <c r="G1785" s="11">
        <f>AZ[[#This Row],[∆ AUM]]-AZ[[#This Row],[effetto mercato]]</f>
        <v>232028.21787737031</v>
      </c>
    </row>
    <row r="1786" spans="1:7">
      <c r="A1786" s="4">
        <v>44601</v>
      </c>
      <c r="B1786">
        <v>1.5485</v>
      </c>
      <c r="C1786" s="6">
        <f>AZ[[#This Row],[Variaz]]/100</f>
        <v>1.5485000000000001E-2</v>
      </c>
      <c r="D1786" s="10">
        <f>AUM[[#This Row],[ Etica Azionario ]]</f>
        <v>564796237.30000007</v>
      </c>
      <c r="E1786" s="10">
        <f>D1785*AZ[[#This Row],[Variazione percentuale]]</f>
        <v>8602443.8187359013</v>
      </c>
      <c r="F1786" s="11">
        <f>AZ[[#This Row],[AUM]]-D1785</f>
        <v>9262248.3600000143</v>
      </c>
      <c r="G1786" s="11">
        <f>AZ[[#This Row],[∆ AUM]]-AZ[[#This Row],[effetto mercato]]</f>
        <v>659804.54126411304</v>
      </c>
    </row>
    <row r="1787" spans="1:7">
      <c r="A1787" s="4">
        <v>44602</v>
      </c>
      <c r="B1787">
        <v>-1.3206</v>
      </c>
      <c r="C1787" s="6">
        <f>AZ[[#This Row],[Variaz]]/100</f>
        <v>-1.3206000000000001E-2</v>
      </c>
      <c r="D1787" s="10">
        <f>AUM[[#This Row],[ Etica Azionario ]]</f>
        <v>557566523.86000001</v>
      </c>
      <c r="E1787" s="10">
        <f>D1786*AZ[[#This Row],[Variazione percentuale]]</f>
        <v>-7458699.1097838013</v>
      </c>
      <c r="F1787" s="11">
        <f>AZ[[#This Row],[AUM]]-D1786</f>
        <v>-7229713.4400000572</v>
      </c>
      <c r="G1787" s="11">
        <f>AZ[[#This Row],[∆ AUM]]-AZ[[#This Row],[effetto mercato]]</f>
        <v>228985.66978374403</v>
      </c>
    </row>
    <row r="1788" spans="1:7">
      <c r="A1788" s="4">
        <v>44603</v>
      </c>
      <c r="B1788">
        <v>-1.0425</v>
      </c>
      <c r="C1788" s="6">
        <f>AZ[[#This Row],[Variaz]]/100</f>
        <v>-1.0425E-2</v>
      </c>
      <c r="D1788" s="10">
        <f>AUM[[#This Row],[ Etica Azionario ]]</f>
        <v>552932310.73000002</v>
      </c>
      <c r="E1788" s="10">
        <f>D1787*AZ[[#This Row],[Variazione percentuale]]</f>
        <v>-5812631.0112405</v>
      </c>
      <c r="F1788" s="11">
        <f>AZ[[#This Row],[AUM]]-D1787</f>
        <v>-4634213.1299999952</v>
      </c>
      <c r="G1788" s="11">
        <f>AZ[[#This Row],[∆ AUM]]-AZ[[#This Row],[effetto mercato]]</f>
        <v>1178417.8812405048</v>
      </c>
    </row>
    <row r="1789" spans="1:7">
      <c r="A1789" s="4">
        <v>44606</v>
      </c>
      <c r="B1789">
        <v>-0.2167</v>
      </c>
      <c r="C1789" s="6">
        <f>AZ[[#This Row],[Variaz]]/100</f>
        <v>-2.1670000000000001E-3</v>
      </c>
      <c r="D1789" s="10">
        <f>AUM[[#This Row],[ Etica Azionario ]]</f>
        <v>552406801.29999995</v>
      </c>
      <c r="E1789" s="10">
        <f>D1788*AZ[[#This Row],[Variazione percentuale]]</f>
        <v>-1198204.3173519101</v>
      </c>
      <c r="F1789" s="11">
        <f>AZ[[#This Row],[AUM]]-D1788</f>
        <v>-525509.43000006676</v>
      </c>
      <c r="G1789" s="11">
        <f>AZ[[#This Row],[∆ AUM]]-AZ[[#This Row],[effetto mercato]]</f>
        <v>672694.8873518433</v>
      </c>
    </row>
    <row r="1790" spans="1:7">
      <c r="A1790" s="4">
        <v>44607</v>
      </c>
      <c r="B1790">
        <v>1.0108999999999999</v>
      </c>
      <c r="C1790" s="6">
        <f>AZ[[#This Row],[Variaz]]/100</f>
        <v>1.0109E-2</v>
      </c>
      <c r="D1790" s="10">
        <f>AUM[[#This Row],[ Etica Azionario ]]</f>
        <v>558558131.00999999</v>
      </c>
      <c r="E1790" s="10">
        <f>D1789*AZ[[#This Row],[Variazione percentuale]]</f>
        <v>5584280.3543416997</v>
      </c>
      <c r="F1790" s="11">
        <f>AZ[[#This Row],[AUM]]-D1789</f>
        <v>6151329.7100000381</v>
      </c>
      <c r="G1790" s="11">
        <f>AZ[[#This Row],[∆ AUM]]-AZ[[#This Row],[effetto mercato]]</f>
        <v>567049.35565833841</v>
      </c>
    </row>
    <row r="1791" spans="1:7">
      <c r="A1791" s="4">
        <v>44608</v>
      </c>
      <c r="B1791">
        <v>0.22239999999999999</v>
      </c>
      <c r="C1791" s="6">
        <f>AZ[[#This Row],[Variaz]]/100</f>
        <v>2.2239999999999998E-3</v>
      </c>
      <c r="D1791" s="10">
        <f>AUM[[#This Row],[ Etica Azionario ]]</f>
        <v>559948143.35000002</v>
      </c>
      <c r="E1791" s="10">
        <f>D1790*AZ[[#This Row],[Variazione percentuale]]</f>
        <v>1242233.2833662399</v>
      </c>
      <c r="F1791" s="11">
        <f>AZ[[#This Row],[AUM]]-D1790</f>
        <v>1390012.3400000334</v>
      </c>
      <c r="G1791" s="11">
        <f>AZ[[#This Row],[∆ AUM]]-AZ[[#This Row],[effetto mercato]]</f>
        <v>147779.05663379352</v>
      </c>
    </row>
    <row r="1792" spans="1:7">
      <c r="A1792" s="4">
        <v>44609</v>
      </c>
      <c r="B1792">
        <v>-1.2944</v>
      </c>
      <c r="C1792" s="6">
        <f>AZ[[#This Row],[Variaz]]/100</f>
        <v>-1.2944000000000001E-2</v>
      </c>
      <c r="D1792" s="10">
        <f>AUM[[#This Row],[ Etica Azionario ]]</f>
        <v>553533070.27999997</v>
      </c>
      <c r="E1792" s="10">
        <f>D1791*AZ[[#This Row],[Variazione percentuale]]</f>
        <v>-7247968.7675224002</v>
      </c>
      <c r="F1792" s="11">
        <f>AZ[[#This Row],[AUM]]-D1791</f>
        <v>-6415073.0700000525</v>
      </c>
      <c r="G1792" s="11">
        <f>AZ[[#This Row],[∆ AUM]]-AZ[[#This Row],[effetto mercato]]</f>
        <v>832895.69752234779</v>
      </c>
    </row>
    <row r="1793" spans="1:7">
      <c r="A1793" s="4">
        <v>44610</v>
      </c>
      <c r="B1793">
        <v>-0.30719999999999997</v>
      </c>
      <c r="C1793" s="6">
        <f>AZ[[#This Row],[Variaz]]/100</f>
        <v>-3.0719999999999996E-3</v>
      </c>
      <c r="D1793" s="10">
        <f>AUM[[#This Row],[ Etica Azionario ]]</f>
        <v>552120485.07000005</v>
      </c>
      <c r="E1793" s="10">
        <f>D1792*AZ[[#This Row],[Variazione percentuale]]</f>
        <v>-1700453.5919001596</v>
      </c>
      <c r="F1793" s="11">
        <f>AZ[[#This Row],[AUM]]-D1792</f>
        <v>-1412585.2099999189</v>
      </c>
      <c r="G1793" s="11">
        <f>AZ[[#This Row],[∆ AUM]]-AZ[[#This Row],[effetto mercato]]</f>
        <v>287868.38190024067</v>
      </c>
    </row>
    <row r="1794" spans="1:7">
      <c r="A1794" s="4">
        <v>44613</v>
      </c>
      <c r="B1794">
        <v>-0.29310000000000003</v>
      </c>
      <c r="C1794" s="6">
        <f>AZ[[#This Row],[Variaz]]/100</f>
        <v>-2.9310000000000004E-3</v>
      </c>
      <c r="D1794" s="10">
        <f>AUM[[#This Row],[ Etica Azionario ]]</f>
        <v>550714854.83000004</v>
      </c>
      <c r="E1794" s="10">
        <f>D1793*AZ[[#This Row],[Variazione percentuale]]</f>
        <v>-1618265.1417401703</v>
      </c>
      <c r="F1794" s="11">
        <f>AZ[[#This Row],[AUM]]-D1793</f>
        <v>-1405630.2400000095</v>
      </c>
      <c r="G1794" s="11">
        <f>AZ[[#This Row],[∆ AUM]]-AZ[[#This Row],[effetto mercato]]</f>
        <v>212634.90174016077</v>
      </c>
    </row>
    <row r="1795" spans="1:7">
      <c r="A1795" s="4">
        <v>44614</v>
      </c>
      <c r="B1795">
        <v>-0.88200000000000001</v>
      </c>
      <c r="C1795" s="6">
        <f>AZ[[#This Row],[Variaz]]/100</f>
        <v>-8.8199999999999997E-3</v>
      </c>
      <c r="D1795" s="10">
        <f>AUM[[#This Row],[ Etica Azionario ]]</f>
        <v>546011379.99000001</v>
      </c>
      <c r="E1795" s="10">
        <f>D1794*AZ[[#This Row],[Variazione percentuale]]</f>
        <v>-4857305.0196006</v>
      </c>
      <c r="F1795" s="11">
        <f>AZ[[#This Row],[AUM]]-D1794</f>
        <v>-4703474.8400000334</v>
      </c>
      <c r="G1795" s="11">
        <f>AZ[[#This Row],[∆ AUM]]-AZ[[#This Row],[effetto mercato]]</f>
        <v>153830.17960056663</v>
      </c>
    </row>
    <row r="1796" spans="1:7">
      <c r="A1796" s="4">
        <v>44615</v>
      </c>
      <c r="B1796">
        <v>-0.98109999999999997</v>
      </c>
      <c r="C1796" s="6">
        <f>AZ[[#This Row],[Variaz]]/100</f>
        <v>-9.8110000000000003E-3</v>
      </c>
      <c r="D1796" s="10">
        <f>AUM[[#This Row],[ Etica Azionario ]]</f>
        <v>540727884.42999995</v>
      </c>
      <c r="E1796" s="10">
        <f>D1795*AZ[[#This Row],[Variazione percentuale]]</f>
        <v>-5356917.6490818905</v>
      </c>
      <c r="F1796" s="11">
        <f>AZ[[#This Row],[AUM]]-D1795</f>
        <v>-5283495.560000062</v>
      </c>
      <c r="G1796" s="11">
        <f>AZ[[#This Row],[∆ AUM]]-AZ[[#This Row],[effetto mercato]]</f>
        <v>73422.089081828482</v>
      </c>
    </row>
    <row r="1797" spans="1:7">
      <c r="A1797" s="4">
        <v>44616</v>
      </c>
      <c r="B1797">
        <v>1.1752</v>
      </c>
      <c r="C1797" s="6">
        <f>AZ[[#This Row],[Variaz]]/100</f>
        <v>1.1752E-2</v>
      </c>
      <c r="D1797" s="10">
        <f>AUM[[#This Row],[ Etica Azionario ]]</f>
        <v>546774860.30999994</v>
      </c>
      <c r="E1797" s="10">
        <f>D1796*AZ[[#This Row],[Variazione percentuale]]</f>
        <v>6354634.0978213595</v>
      </c>
      <c r="F1797" s="11">
        <f>AZ[[#This Row],[AUM]]-D1796</f>
        <v>6046975.8799999952</v>
      </c>
      <c r="G1797" s="11">
        <f>AZ[[#This Row],[∆ AUM]]-AZ[[#This Row],[effetto mercato]]</f>
        <v>-307658.21782136429</v>
      </c>
    </row>
    <row r="1798" spans="1:7">
      <c r="A1798" s="4">
        <v>44617</v>
      </c>
      <c r="B1798">
        <v>1.2526999999999999</v>
      </c>
      <c r="C1798" s="6">
        <f>AZ[[#This Row],[Variaz]]/100</f>
        <v>1.2527E-2</v>
      </c>
      <c r="D1798" s="10">
        <f>AUM[[#This Row],[ Etica Azionario ]]</f>
        <v>552893659.10000002</v>
      </c>
      <c r="E1798" s="10">
        <f>D1797*AZ[[#This Row],[Variazione percentuale]]</f>
        <v>6849448.6751033692</v>
      </c>
      <c r="F1798" s="11">
        <f>AZ[[#This Row],[AUM]]-D1797</f>
        <v>6118798.7900000811</v>
      </c>
      <c r="G1798" s="11">
        <f>AZ[[#This Row],[∆ AUM]]-AZ[[#This Row],[effetto mercato]]</f>
        <v>-730649.88510328811</v>
      </c>
    </row>
    <row r="1799" spans="1:7">
      <c r="A1799" s="4">
        <v>44620</v>
      </c>
      <c r="B1799">
        <v>0.06</v>
      </c>
      <c r="C1799" s="6">
        <f>AZ[[#This Row],[Variaz]]/100</f>
        <v>5.9999999999999995E-4</v>
      </c>
      <c r="D1799" s="10">
        <f>AUM[[#This Row],[ Etica Azionario ]]</f>
        <v>546681912.53999996</v>
      </c>
      <c r="E1799" s="10">
        <f>D1798*AZ[[#This Row],[Variazione percentuale]]</f>
        <v>331736.19545999996</v>
      </c>
      <c r="F1799" s="11">
        <f>AZ[[#This Row],[AUM]]-D1798</f>
        <v>-6211746.560000062</v>
      </c>
      <c r="G1799" s="11">
        <f>AZ[[#This Row],[∆ AUM]]-AZ[[#This Row],[effetto mercato]]</f>
        <v>-6543482.7554600621</v>
      </c>
    </row>
    <row r="1800" spans="1:7">
      <c r="A1800" s="4">
        <v>44621</v>
      </c>
      <c r="B1800">
        <v>-0.92169999999999996</v>
      </c>
      <c r="C1800" s="6">
        <f>AZ[[#This Row],[Variaz]]/100</f>
        <v>-9.2169999999999995E-3</v>
      </c>
      <c r="D1800" s="10">
        <f>AUM[[#This Row],[ Etica Azionario ]]</f>
        <v>541446065.34000003</v>
      </c>
      <c r="E1800" s="10">
        <f>D1799*AZ[[#This Row],[Variazione percentuale]]</f>
        <v>-5038767.1878811792</v>
      </c>
      <c r="F1800" s="11">
        <f>AZ[[#This Row],[AUM]]-D1799</f>
        <v>-5235847.1999999285</v>
      </c>
      <c r="G1800" s="11">
        <f>AZ[[#This Row],[∆ AUM]]-AZ[[#This Row],[effetto mercato]]</f>
        <v>-197080.01211874932</v>
      </c>
    </row>
    <row r="1801" spans="1:7">
      <c r="A1801" s="4">
        <v>44622</v>
      </c>
      <c r="B1801">
        <v>1.5278</v>
      </c>
      <c r="C1801" s="6">
        <f>AZ[[#This Row],[Variaz]]/100</f>
        <v>1.5278E-2</v>
      </c>
      <c r="D1801" s="10">
        <f>AUM[[#This Row],[ Etica Azionario ]]</f>
        <v>550057925.01999998</v>
      </c>
      <c r="E1801" s="10">
        <f>D1800*AZ[[#This Row],[Variazione percentuale]]</f>
        <v>8272212.9862645203</v>
      </c>
      <c r="F1801" s="11">
        <f>AZ[[#This Row],[AUM]]-D1800</f>
        <v>8611859.6799999475</v>
      </c>
      <c r="G1801" s="11">
        <f>AZ[[#This Row],[∆ AUM]]-AZ[[#This Row],[effetto mercato]]</f>
        <v>339646.69373542722</v>
      </c>
    </row>
    <row r="1802" spans="1:7">
      <c r="A1802" s="4">
        <v>44623</v>
      </c>
      <c r="B1802">
        <v>-0.53639999999999999</v>
      </c>
      <c r="C1802" s="6">
        <f>AZ[[#This Row],[Variaz]]/100</f>
        <v>-5.3639999999999998E-3</v>
      </c>
      <c r="D1802" s="10">
        <f>AUM[[#This Row],[ Etica Azionario ]]</f>
        <v>547956132.08000004</v>
      </c>
      <c r="E1802" s="10">
        <f>D1801*AZ[[#This Row],[Variazione percentuale]]</f>
        <v>-2950510.70980728</v>
      </c>
      <c r="F1802" s="11">
        <f>AZ[[#This Row],[AUM]]-D1801</f>
        <v>-2101792.939999938</v>
      </c>
      <c r="G1802" s="11">
        <f>AZ[[#This Row],[∆ AUM]]-AZ[[#This Row],[effetto mercato]]</f>
        <v>848717.76980734197</v>
      </c>
    </row>
    <row r="1803" spans="1:7">
      <c r="A1803" s="4">
        <v>44624</v>
      </c>
      <c r="B1803">
        <v>-0.56169999999999998</v>
      </c>
      <c r="C1803" s="6">
        <f>AZ[[#This Row],[Variaz]]/100</f>
        <v>-5.6169999999999996E-3</v>
      </c>
      <c r="D1803" s="10">
        <f>AUM[[#This Row],[ Etica Azionario ]]</f>
        <v>545424685.13</v>
      </c>
      <c r="E1803" s="10">
        <f>D1802*AZ[[#This Row],[Variazione percentuale]]</f>
        <v>-3077869.5938933599</v>
      </c>
      <c r="F1803" s="11">
        <f>AZ[[#This Row],[AUM]]-D1802</f>
        <v>-2531446.9500000477</v>
      </c>
      <c r="G1803" s="11">
        <f>AZ[[#This Row],[∆ AUM]]-AZ[[#This Row],[effetto mercato]]</f>
        <v>546422.6438933122</v>
      </c>
    </row>
    <row r="1804" spans="1:7">
      <c r="A1804" s="4">
        <v>44627</v>
      </c>
      <c r="B1804">
        <v>-2.3725000000000001</v>
      </c>
      <c r="C1804" s="6">
        <f>AZ[[#This Row],[Variaz]]/100</f>
        <v>-2.3725E-2</v>
      </c>
      <c r="D1804" s="10">
        <f>AUM[[#This Row],[ Etica Azionario ]]</f>
        <v>532946523.30000001</v>
      </c>
      <c r="E1804" s="10">
        <f>D1803*AZ[[#This Row],[Variazione percentuale]]</f>
        <v>-12940200.65470925</v>
      </c>
      <c r="F1804" s="11">
        <f>AZ[[#This Row],[AUM]]-D1803</f>
        <v>-12478161.829999983</v>
      </c>
      <c r="G1804" s="11">
        <f>AZ[[#This Row],[∆ AUM]]-AZ[[#This Row],[effetto mercato]]</f>
        <v>462038.82470926642</v>
      </c>
    </row>
    <row r="1805" spans="1:7">
      <c r="A1805" s="4">
        <v>44628</v>
      </c>
      <c r="B1805">
        <v>-1.1958</v>
      </c>
      <c r="C1805" s="6">
        <f>AZ[[#This Row],[Variaz]]/100</f>
        <v>-1.1958E-2</v>
      </c>
      <c r="D1805" s="10">
        <f>AUM[[#This Row],[ Etica Azionario ]]</f>
        <v>526129509.60000002</v>
      </c>
      <c r="E1805" s="10">
        <f>D1804*AZ[[#This Row],[Variazione percentuale]]</f>
        <v>-6372974.5256214002</v>
      </c>
      <c r="F1805" s="11">
        <f>AZ[[#This Row],[AUM]]-D1804</f>
        <v>-6817013.6999999881</v>
      </c>
      <c r="G1805" s="11">
        <f>AZ[[#This Row],[∆ AUM]]-AZ[[#This Row],[effetto mercato]]</f>
        <v>-444039.17437858786</v>
      </c>
    </row>
    <row r="1806" spans="1:7">
      <c r="A1806" s="4">
        <v>44629</v>
      </c>
      <c r="B1806">
        <v>1.1477999999999999</v>
      </c>
      <c r="C1806" s="6">
        <f>AZ[[#This Row],[Variaz]]/100</f>
        <v>1.1477999999999999E-2</v>
      </c>
      <c r="D1806" s="10">
        <f>AUM[[#This Row],[ Etica Azionario ]]</f>
        <v>531742685.74000001</v>
      </c>
      <c r="E1806" s="10">
        <f>D1805*AZ[[#This Row],[Variazione percentuale]]</f>
        <v>6038914.5111887995</v>
      </c>
      <c r="F1806" s="11">
        <f>AZ[[#This Row],[AUM]]-D1805</f>
        <v>5613176.1399999857</v>
      </c>
      <c r="G1806" s="11">
        <f>AZ[[#This Row],[∆ AUM]]-AZ[[#This Row],[effetto mercato]]</f>
        <v>-425738.37118881382</v>
      </c>
    </row>
    <row r="1807" spans="1:7">
      <c r="A1807" s="4">
        <v>44630</v>
      </c>
      <c r="B1807">
        <v>-3.09E-2</v>
      </c>
      <c r="C1807" s="6">
        <f>AZ[[#This Row],[Variaz]]/100</f>
        <v>-3.0900000000000003E-4</v>
      </c>
      <c r="D1807" s="10">
        <f>AUM[[#This Row],[ Etica Azionario ]]</f>
        <v>532179691.84000003</v>
      </c>
      <c r="E1807" s="10">
        <f>D1806*AZ[[#This Row],[Variazione percentuale]]</f>
        <v>-164308.48989366001</v>
      </c>
      <c r="F1807" s="11">
        <f>AZ[[#This Row],[AUM]]-D1806</f>
        <v>437006.10000002384</v>
      </c>
      <c r="G1807" s="11">
        <f>AZ[[#This Row],[∆ AUM]]-AZ[[#This Row],[effetto mercato]]</f>
        <v>601314.58989368379</v>
      </c>
    </row>
    <row r="1808" spans="1:7">
      <c r="A1808" s="4">
        <v>44631</v>
      </c>
      <c r="B1808">
        <v>-0.48649999999999999</v>
      </c>
      <c r="C1808" s="6">
        <f>AZ[[#This Row],[Variaz]]/100</f>
        <v>-4.8649999999999995E-3</v>
      </c>
      <c r="D1808" s="10">
        <f>AUM[[#This Row],[ Etica Azionario ]]</f>
        <v>529820472.75999999</v>
      </c>
      <c r="E1808" s="10">
        <f>D1807*AZ[[#This Row],[Variazione percentuale]]</f>
        <v>-2589054.2008015998</v>
      </c>
      <c r="F1808" s="11">
        <f>AZ[[#This Row],[AUM]]-D1807</f>
        <v>-2359219.0800000429</v>
      </c>
      <c r="G1808" s="11">
        <f>AZ[[#This Row],[∆ AUM]]-AZ[[#This Row],[effetto mercato]]</f>
        <v>229835.12080155686</v>
      </c>
    </row>
    <row r="1809" spans="1:7">
      <c r="A1809" s="4">
        <v>44634</v>
      </c>
      <c r="B1809">
        <v>-7.7600000000000002E-2</v>
      </c>
      <c r="C1809" s="6">
        <f>AZ[[#This Row],[Variaz]]/100</f>
        <v>-7.76E-4</v>
      </c>
      <c r="D1809" s="10">
        <f>AUM[[#This Row],[ Etica Azionario ]]</f>
        <v>530217317.75999999</v>
      </c>
      <c r="E1809" s="10">
        <f>D1808*AZ[[#This Row],[Variazione percentuale]]</f>
        <v>-411140.68686175998</v>
      </c>
      <c r="F1809" s="11">
        <f>AZ[[#This Row],[AUM]]-D1808</f>
        <v>396845</v>
      </c>
      <c r="G1809" s="11">
        <f>AZ[[#This Row],[∆ AUM]]-AZ[[#This Row],[effetto mercato]]</f>
        <v>807985.68686175998</v>
      </c>
    </row>
    <row r="1810" spans="1:7">
      <c r="A1810" s="4">
        <v>44635</v>
      </c>
      <c r="B1810">
        <v>1.3434999999999999</v>
      </c>
      <c r="C1810" s="6">
        <f>AZ[[#This Row],[Variaz]]/100</f>
        <v>1.3434999999999999E-2</v>
      </c>
      <c r="D1810" s="10">
        <f>AUM[[#This Row],[ Etica Azionario ]]</f>
        <v>537334094.76999998</v>
      </c>
      <c r="E1810" s="10">
        <f>D1809*AZ[[#This Row],[Variazione percentuale]]</f>
        <v>7123469.6641055997</v>
      </c>
      <c r="F1810" s="11">
        <f>AZ[[#This Row],[AUM]]-D1809</f>
        <v>7116777.0099999905</v>
      </c>
      <c r="G1810" s="11">
        <f>AZ[[#This Row],[∆ AUM]]-AZ[[#This Row],[effetto mercato]]</f>
        <v>-6692.6541056092829</v>
      </c>
    </row>
    <row r="1811" spans="1:7">
      <c r="A1811" s="4">
        <v>44636</v>
      </c>
      <c r="B1811">
        <v>1.7701</v>
      </c>
      <c r="C1811" s="6">
        <f>AZ[[#This Row],[Variaz]]/100</f>
        <v>1.7701000000000001E-2</v>
      </c>
      <c r="D1811" s="10">
        <f>AUM[[#This Row],[ Etica Azionario ]]</f>
        <v>547191814.23000002</v>
      </c>
      <c r="E1811" s="10">
        <f>D1810*AZ[[#This Row],[Variazione percentuale]]</f>
        <v>9511350.8115237709</v>
      </c>
      <c r="F1811" s="11">
        <f>AZ[[#This Row],[AUM]]-D1810</f>
        <v>9857719.4600000381</v>
      </c>
      <c r="G1811" s="11">
        <f>AZ[[#This Row],[∆ AUM]]-AZ[[#This Row],[effetto mercato]]</f>
        <v>346368.64847626723</v>
      </c>
    </row>
    <row r="1812" spans="1:7">
      <c r="A1812" s="4">
        <v>44637</v>
      </c>
      <c r="B1812">
        <v>0.54210000000000003</v>
      </c>
      <c r="C1812" s="6">
        <f>AZ[[#This Row],[Variaz]]/100</f>
        <v>5.4210000000000005E-3</v>
      </c>
      <c r="D1812" s="10">
        <f>AUM[[#This Row],[ Etica Azionario ]]</f>
        <v>550695331.02999997</v>
      </c>
      <c r="E1812" s="10">
        <f>D1811*AZ[[#This Row],[Variazione percentuale]]</f>
        <v>2966326.8249408305</v>
      </c>
      <c r="F1812" s="11">
        <f>AZ[[#This Row],[AUM]]-D1811</f>
        <v>3503516.7999999523</v>
      </c>
      <c r="G1812" s="11">
        <f>AZ[[#This Row],[∆ AUM]]-AZ[[#This Row],[effetto mercato]]</f>
        <v>537189.97505912185</v>
      </c>
    </row>
    <row r="1813" spans="1:7">
      <c r="A1813" s="4">
        <v>44638</v>
      </c>
      <c r="B1813">
        <v>1.3405</v>
      </c>
      <c r="C1813" s="6">
        <f>AZ[[#This Row],[Variaz]]/100</f>
        <v>1.3405E-2</v>
      </c>
      <c r="D1813" s="10">
        <f>AUM[[#This Row],[ Etica Azionario ]]</f>
        <v>558767552.03999996</v>
      </c>
      <c r="E1813" s="10">
        <f>D1812*AZ[[#This Row],[Variazione percentuale]]</f>
        <v>7382070.9124571495</v>
      </c>
      <c r="F1813" s="11">
        <f>AZ[[#This Row],[AUM]]-D1812</f>
        <v>8072221.0099999905</v>
      </c>
      <c r="G1813" s="11">
        <f>AZ[[#This Row],[∆ AUM]]-AZ[[#This Row],[effetto mercato]]</f>
        <v>690150.09754284099</v>
      </c>
    </row>
    <row r="1814" spans="1:7">
      <c r="A1814" s="4">
        <v>44641</v>
      </c>
      <c r="B1814">
        <v>-0.33250000000000002</v>
      </c>
      <c r="C1814" s="6">
        <f>AZ[[#This Row],[Variaz]]/100</f>
        <v>-3.3250000000000003E-3</v>
      </c>
      <c r="D1814" s="10">
        <f>AUM[[#This Row],[ Etica Azionario ]]</f>
        <v>557318937.55999994</v>
      </c>
      <c r="E1814" s="10">
        <f>D1813*AZ[[#This Row],[Variazione percentuale]]</f>
        <v>-1857902.110533</v>
      </c>
      <c r="F1814" s="11">
        <f>AZ[[#This Row],[AUM]]-D1813</f>
        <v>-1448614.4800000191</v>
      </c>
      <c r="G1814" s="11">
        <f>AZ[[#This Row],[∆ AUM]]-AZ[[#This Row],[effetto mercato]]</f>
        <v>409287.6305329809</v>
      </c>
    </row>
    <row r="1815" spans="1:7">
      <c r="A1815" s="4">
        <v>44642</v>
      </c>
      <c r="B1815">
        <v>0.71179999999999999</v>
      </c>
      <c r="C1815" s="6">
        <f>AZ[[#This Row],[Variaz]]/100</f>
        <v>7.1180000000000002E-3</v>
      </c>
      <c r="D1815" s="10">
        <f>AUM[[#This Row],[ Etica Azionario ]]</f>
        <v>561216700.91999996</v>
      </c>
      <c r="E1815" s="10">
        <f>D1814*AZ[[#This Row],[Variazione percentuale]]</f>
        <v>3966996.1975520798</v>
      </c>
      <c r="F1815" s="11">
        <f>AZ[[#This Row],[AUM]]-D1814</f>
        <v>3897763.3600000143</v>
      </c>
      <c r="G1815" s="11">
        <f>AZ[[#This Row],[∆ AUM]]-AZ[[#This Row],[effetto mercato]]</f>
        <v>-69232.837552065495</v>
      </c>
    </row>
    <row r="1816" spans="1:7">
      <c r="A1816" s="4">
        <v>44643</v>
      </c>
      <c r="B1816">
        <v>-0.70679999999999998</v>
      </c>
      <c r="C1816" s="6">
        <f>AZ[[#This Row],[Variaz]]/100</f>
        <v>-7.0679999999999996E-3</v>
      </c>
      <c r="D1816" s="10">
        <f>AUM[[#This Row],[ Etica Azionario ]]</f>
        <v>558058427.78999996</v>
      </c>
      <c r="E1816" s="10">
        <f>D1815*AZ[[#This Row],[Variazione percentuale]]</f>
        <v>-3966679.6421025596</v>
      </c>
      <c r="F1816" s="11">
        <f>AZ[[#This Row],[AUM]]-D1815</f>
        <v>-3158273.1299999952</v>
      </c>
      <c r="G1816" s="11">
        <f>AZ[[#This Row],[∆ AUM]]-AZ[[#This Row],[effetto mercato]]</f>
        <v>808406.51210256433</v>
      </c>
    </row>
    <row r="1817" spans="1:7">
      <c r="A1817" s="4">
        <v>44644</v>
      </c>
      <c r="B1817">
        <v>0.90459999999999996</v>
      </c>
      <c r="C1817" s="6">
        <f>AZ[[#This Row],[Variaz]]/100</f>
        <v>9.0460000000000002E-3</v>
      </c>
      <c r="D1817" s="10">
        <f>AUM[[#This Row],[ Etica Azionario ]]</f>
        <v>564043905.98000002</v>
      </c>
      <c r="E1817" s="10">
        <f>D1816*AZ[[#This Row],[Variazione percentuale]]</f>
        <v>5048196.5377883399</v>
      </c>
      <c r="F1817" s="11">
        <f>AZ[[#This Row],[AUM]]-D1816</f>
        <v>5985478.1900000572</v>
      </c>
      <c r="G1817" s="11">
        <f>AZ[[#This Row],[∆ AUM]]-AZ[[#This Row],[effetto mercato]]</f>
        <v>937281.65221171733</v>
      </c>
    </row>
    <row r="1818" spans="1:7">
      <c r="A1818" s="4">
        <v>44645</v>
      </c>
      <c r="B1818">
        <v>0.36009999999999998</v>
      </c>
      <c r="C1818" s="6">
        <f>AZ[[#This Row],[Variaz]]/100</f>
        <v>3.6009999999999996E-3</v>
      </c>
      <c r="D1818" s="10">
        <f>AUM[[#This Row],[ Etica Azionario ]]</f>
        <v>566332464.21999991</v>
      </c>
      <c r="E1818" s="10">
        <f>D1817*AZ[[#This Row],[Variazione percentuale]]</f>
        <v>2031122.1054339798</v>
      </c>
      <c r="F1818" s="11">
        <f>AZ[[#This Row],[AUM]]-D1817</f>
        <v>2288558.2399998903</v>
      </c>
      <c r="G1818" s="11">
        <f>AZ[[#This Row],[∆ AUM]]-AZ[[#This Row],[effetto mercato]]</f>
        <v>257436.13456591056</v>
      </c>
    </row>
    <row r="1819" spans="1:7">
      <c r="A1819" s="4">
        <v>44648</v>
      </c>
      <c r="B1819">
        <v>0.4466</v>
      </c>
      <c r="C1819" s="6">
        <f>AZ[[#This Row],[Variaz]]/100</f>
        <v>4.4660000000000004E-3</v>
      </c>
      <c r="D1819" s="10">
        <f>AUM[[#This Row],[ Etica Azionario ]]</f>
        <v>569269350.66999996</v>
      </c>
      <c r="E1819" s="10">
        <f>D1818*AZ[[#This Row],[Variazione percentuale]]</f>
        <v>2529240.78520652</v>
      </c>
      <c r="F1819" s="11">
        <f>AZ[[#This Row],[AUM]]-D1818</f>
        <v>2936886.4500000477</v>
      </c>
      <c r="G1819" s="11">
        <f>AZ[[#This Row],[∆ AUM]]-AZ[[#This Row],[effetto mercato]]</f>
        <v>407645.66479352769</v>
      </c>
    </row>
    <row r="1820" spans="1:7">
      <c r="A1820" s="4">
        <v>44649</v>
      </c>
      <c r="B1820">
        <v>0.48110000000000003</v>
      </c>
      <c r="C1820" s="6">
        <f>AZ[[#This Row],[Variaz]]/100</f>
        <v>4.8110000000000002E-3</v>
      </c>
      <c r="D1820" s="10">
        <f>AUM[[#This Row],[ Etica Azionario ]]</f>
        <v>572473680.46000004</v>
      </c>
      <c r="E1820" s="10">
        <f>D1819*AZ[[#This Row],[Variazione percentuale]]</f>
        <v>2738754.84607337</v>
      </c>
      <c r="F1820" s="11">
        <f>AZ[[#This Row],[AUM]]-D1819</f>
        <v>3204329.7900000811</v>
      </c>
      <c r="G1820" s="11">
        <f>AZ[[#This Row],[∆ AUM]]-AZ[[#This Row],[effetto mercato]]</f>
        <v>465574.9439267111</v>
      </c>
    </row>
    <row r="1821" spans="1:7">
      <c r="A1821" s="4">
        <v>44650</v>
      </c>
      <c r="B1821">
        <v>-1.0664</v>
      </c>
      <c r="C1821" s="6">
        <f>AZ[[#This Row],[Variaz]]/100</f>
        <v>-1.0664E-2</v>
      </c>
      <c r="D1821" s="10">
        <f>AUM[[#This Row],[ Etica Azionario ]]</f>
        <v>567073247.24000001</v>
      </c>
      <c r="E1821" s="10">
        <f>D1820*AZ[[#This Row],[Variazione percentuale]]</f>
        <v>-6104859.32842544</v>
      </c>
      <c r="F1821" s="11">
        <f>AZ[[#This Row],[AUM]]-D1820</f>
        <v>-5400433.2200000286</v>
      </c>
      <c r="G1821" s="11">
        <f>AZ[[#This Row],[∆ AUM]]-AZ[[#This Row],[effetto mercato]]</f>
        <v>704426.1084254114</v>
      </c>
    </row>
    <row r="1822" spans="1:7">
      <c r="A1822" s="4">
        <v>44651</v>
      </c>
      <c r="B1822">
        <v>-0.87260000000000004</v>
      </c>
      <c r="C1822" s="6">
        <f>AZ[[#This Row],[Variaz]]/100</f>
        <v>-8.7260000000000011E-3</v>
      </c>
      <c r="D1822" s="10">
        <f>AUM[[#This Row],[ Etica Azionario ]]</f>
        <v>562526101.61000001</v>
      </c>
      <c r="E1822" s="10">
        <f>D1821*AZ[[#This Row],[Variazione percentuale]]</f>
        <v>-4948281.1554162409</v>
      </c>
      <c r="F1822" s="11">
        <f>AZ[[#This Row],[AUM]]-D1821</f>
        <v>-4547145.6299999952</v>
      </c>
      <c r="G1822" s="11">
        <f>AZ[[#This Row],[∆ AUM]]-AZ[[#This Row],[effetto mercato]]</f>
        <v>401135.52541624568</v>
      </c>
    </row>
    <row r="1823" spans="1:7">
      <c r="A1823" s="4">
        <v>44652</v>
      </c>
      <c r="B1823">
        <v>0.42159999999999997</v>
      </c>
      <c r="C1823" s="6">
        <f>AZ[[#This Row],[Variaz]]/100</f>
        <v>4.2160000000000001E-3</v>
      </c>
      <c r="D1823" s="10">
        <f>AUM[[#This Row],[ Etica Azionario ]]</f>
        <v>565749323.39999998</v>
      </c>
      <c r="E1823" s="10">
        <f>D1822*AZ[[#This Row],[Variazione percentuale]]</f>
        <v>2371610.0443877601</v>
      </c>
      <c r="F1823" s="11">
        <f>AZ[[#This Row],[AUM]]-D1822</f>
        <v>3223221.7899999619</v>
      </c>
      <c r="G1823" s="11">
        <f>AZ[[#This Row],[∆ AUM]]-AZ[[#This Row],[effetto mercato]]</f>
        <v>851611.74561220175</v>
      </c>
    </row>
    <row r="1824" spans="1:7">
      <c r="A1824" s="4">
        <v>44655</v>
      </c>
      <c r="B1824">
        <v>0.78820000000000001</v>
      </c>
      <c r="C1824" s="6">
        <f>AZ[[#This Row],[Variaz]]/100</f>
        <v>7.8820000000000001E-3</v>
      </c>
      <c r="D1824" s="10">
        <f>AUM[[#This Row],[ Etica Azionario ]]</f>
        <v>570775147.60000002</v>
      </c>
      <c r="E1824" s="10">
        <f>D1823*AZ[[#This Row],[Variazione percentuale]]</f>
        <v>4459236.1670388002</v>
      </c>
      <c r="F1824" s="11">
        <f>AZ[[#This Row],[AUM]]-D1823</f>
        <v>5025824.2000000477</v>
      </c>
      <c r="G1824" s="11">
        <f>AZ[[#This Row],[∆ AUM]]-AZ[[#This Row],[effetto mercato]]</f>
        <v>566588.03296124749</v>
      </c>
    </row>
    <row r="1825" spans="1:7">
      <c r="A1825" s="4">
        <v>44656</v>
      </c>
      <c r="B1825">
        <v>-0.3508</v>
      </c>
      <c r="C1825" s="6">
        <f>AZ[[#This Row],[Variaz]]/100</f>
        <v>-3.5079999999999998E-3</v>
      </c>
      <c r="D1825" s="10">
        <f>AUM[[#This Row],[ Etica Azionario ]]</f>
        <v>569929956.58999991</v>
      </c>
      <c r="E1825" s="10">
        <f>D1824*AZ[[#This Row],[Variazione percentuale]]</f>
        <v>-2002279.2177808001</v>
      </c>
      <c r="F1825" s="11">
        <f>AZ[[#This Row],[AUM]]-D1824</f>
        <v>-845191.01000010967</v>
      </c>
      <c r="G1825" s="11">
        <f>AZ[[#This Row],[∆ AUM]]-AZ[[#This Row],[effetto mercato]]</f>
        <v>1157088.2077806904</v>
      </c>
    </row>
    <row r="1826" spans="1:7">
      <c r="A1826" s="4">
        <v>44657</v>
      </c>
      <c r="B1826">
        <v>-0.81410000000000005</v>
      </c>
      <c r="C1826" s="6">
        <f>AZ[[#This Row],[Variaz]]/100</f>
        <v>-8.1410000000000007E-3</v>
      </c>
      <c r="D1826" s="10">
        <f>AUM[[#This Row],[ Etica Azionario ]]</f>
        <v>566285398.79999995</v>
      </c>
      <c r="E1826" s="10">
        <f>D1825*AZ[[#This Row],[Variazione percentuale]]</f>
        <v>-4639799.7765991893</v>
      </c>
      <c r="F1826" s="11">
        <f>AZ[[#This Row],[AUM]]-D1825</f>
        <v>-3644557.7899999619</v>
      </c>
      <c r="G1826" s="11">
        <f>AZ[[#This Row],[∆ AUM]]-AZ[[#This Row],[effetto mercato]]</f>
        <v>995241.98659922741</v>
      </c>
    </row>
    <row r="1827" spans="1:7">
      <c r="A1827" s="4">
        <v>44658</v>
      </c>
      <c r="B1827">
        <v>0.1109</v>
      </c>
      <c r="C1827" s="6">
        <f>AZ[[#This Row],[Variaz]]/100</f>
        <v>1.109E-3</v>
      </c>
      <c r="D1827" s="10">
        <f>AUM[[#This Row],[ Etica Azionario ]]</f>
        <v>568072501.55999994</v>
      </c>
      <c r="E1827" s="10">
        <f>D1826*AZ[[#This Row],[Variazione percentuale]]</f>
        <v>628010.50726919994</v>
      </c>
      <c r="F1827" s="11">
        <f>AZ[[#This Row],[AUM]]-D1826</f>
        <v>1787102.7599999905</v>
      </c>
      <c r="G1827" s="11">
        <f>AZ[[#This Row],[∆ AUM]]-AZ[[#This Row],[effetto mercato]]</f>
        <v>1159092.2527307905</v>
      </c>
    </row>
    <row r="1828" spans="1:7">
      <c r="A1828" s="4">
        <v>44659</v>
      </c>
      <c r="B1828">
        <v>0.28810000000000002</v>
      </c>
      <c r="C1828" s="6">
        <f>AZ[[#This Row],[Variaz]]/100</f>
        <v>2.8810000000000003E-3</v>
      </c>
      <c r="D1828" s="10">
        <f>AUM[[#This Row],[ Etica Azionario ]]</f>
        <v>570001574.5</v>
      </c>
      <c r="E1828" s="10">
        <f>D1827*AZ[[#This Row],[Variazione percentuale]]</f>
        <v>1636616.87699436</v>
      </c>
      <c r="F1828" s="11">
        <f>AZ[[#This Row],[AUM]]-D1827</f>
        <v>1929072.9400000572</v>
      </c>
      <c r="G1828" s="11">
        <f>AZ[[#This Row],[∆ AUM]]-AZ[[#This Row],[effetto mercato]]</f>
        <v>292456.06300569721</v>
      </c>
    </row>
    <row r="1829" spans="1:7">
      <c r="A1829" s="4">
        <v>44662</v>
      </c>
      <c r="B1829">
        <v>-0.86909999999999998</v>
      </c>
      <c r="C1829" s="6">
        <f>AZ[[#This Row],[Variaz]]/100</f>
        <v>-8.6909999999999991E-3</v>
      </c>
      <c r="D1829" s="10">
        <f>AUM[[#This Row],[ Etica Azionario ]]</f>
        <v>565131409.68000007</v>
      </c>
      <c r="E1829" s="10">
        <f>D1828*AZ[[#This Row],[Variazione percentuale]]</f>
        <v>-4953883.6839794992</v>
      </c>
      <c r="F1829" s="11">
        <f>AZ[[#This Row],[AUM]]-D1828</f>
        <v>-4870164.8199999332</v>
      </c>
      <c r="G1829" s="11">
        <f>AZ[[#This Row],[∆ AUM]]-AZ[[#This Row],[effetto mercato]]</f>
        <v>83718.863979565911</v>
      </c>
    </row>
    <row r="1830" spans="1:7">
      <c r="A1830" s="4">
        <v>44663</v>
      </c>
      <c r="B1830">
        <v>-0.31950000000000001</v>
      </c>
      <c r="C1830" s="6">
        <f>AZ[[#This Row],[Variaz]]/100</f>
        <v>-3.1949999999999999E-3</v>
      </c>
      <c r="D1830" s="10">
        <f>AUM[[#This Row],[ Etica Azionario ]]</f>
        <v>563560721.90999997</v>
      </c>
      <c r="E1830" s="10">
        <f>D1829*AZ[[#This Row],[Variazione percentuale]]</f>
        <v>-1805594.8539276002</v>
      </c>
      <c r="F1830" s="11">
        <f>AZ[[#This Row],[AUM]]-D1829</f>
        <v>-1570687.7700001001</v>
      </c>
      <c r="G1830" s="11">
        <f>AZ[[#This Row],[∆ AUM]]-AZ[[#This Row],[effetto mercato]]</f>
        <v>234907.08392750006</v>
      </c>
    </row>
    <row r="1831" spans="1:7">
      <c r="A1831" s="4">
        <v>44664</v>
      </c>
      <c r="B1831">
        <v>0.90180000000000005</v>
      </c>
      <c r="C1831" s="6">
        <f>AZ[[#This Row],[Variaz]]/100</f>
        <v>9.018E-3</v>
      </c>
      <c r="D1831" s="10">
        <f>AUM[[#This Row],[ Etica Azionario ]]</f>
        <v>569625912.28999996</v>
      </c>
      <c r="E1831" s="10">
        <f>D1830*AZ[[#This Row],[Variazione percentuale]]</f>
        <v>5082190.5901843794</v>
      </c>
      <c r="F1831" s="11">
        <f>AZ[[#This Row],[AUM]]-D1830</f>
        <v>6065190.3799999952</v>
      </c>
      <c r="G1831" s="11">
        <f>AZ[[#This Row],[∆ AUM]]-AZ[[#This Row],[effetto mercato]]</f>
        <v>982999.78981561586</v>
      </c>
    </row>
    <row r="1832" spans="1:7">
      <c r="A1832" s="4">
        <v>44665</v>
      </c>
      <c r="B1832">
        <v>0.1108</v>
      </c>
      <c r="C1832" s="6">
        <f>AZ[[#This Row],[Variaz]]/100</f>
        <v>1.108E-3</v>
      </c>
      <c r="D1832" s="10">
        <f>AUM[[#This Row],[ Etica Azionario ]]</f>
        <v>570618008.58000004</v>
      </c>
      <c r="E1832" s="10">
        <f>D1831*AZ[[#This Row],[Variazione percentuale]]</f>
        <v>631145.51081731997</v>
      </c>
      <c r="F1832" s="11">
        <f>AZ[[#This Row],[AUM]]-D1831</f>
        <v>992096.29000008106</v>
      </c>
      <c r="G1832" s="11">
        <f>AZ[[#This Row],[∆ AUM]]-AZ[[#This Row],[effetto mercato]]</f>
        <v>360950.77918276109</v>
      </c>
    </row>
    <row r="1833" spans="1:7">
      <c r="A1833" s="4">
        <v>44670</v>
      </c>
      <c r="B1833">
        <v>0.42059999999999997</v>
      </c>
      <c r="C1833" s="6">
        <f>AZ[[#This Row],[Variaz]]/100</f>
        <v>4.2059999999999997E-3</v>
      </c>
      <c r="D1833" s="10">
        <f>AUM[[#This Row],[ Etica Azionario ]]</f>
        <v>573145482.42000008</v>
      </c>
      <c r="E1833" s="10">
        <f>D1832*AZ[[#This Row],[Variazione percentuale]]</f>
        <v>2400019.3440874801</v>
      </c>
      <c r="F1833" s="11">
        <f>AZ[[#This Row],[AUM]]-D1832</f>
        <v>2527473.8400000334</v>
      </c>
      <c r="G1833" s="11">
        <f>AZ[[#This Row],[∆ AUM]]-AZ[[#This Row],[effetto mercato]]</f>
        <v>127454.49591255328</v>
      </c>
    </row>
    <row r="1834" spans="1:7">
      <c r="A1834" s="4">
        <v>44671</v>
      </c>
      <c r="B1834">
        <v>0.1837</v>
      </c>
      <c r="C1834" s="6">
        <f>AZ[[#This Row],[Variaz]]/100</f>
        <v>1.8370000000000001E-3</v>
      </c>
      <c r="D1834" s="10">
        <f>AUM[[#This Row],[ Etica Azionario ]]</f>
        <v>574699930.37</v>
      </c>
      <c r="E1834" s="10">
        <f>D1833*AZ[[#This Row],[Variazione percentuale]]</f>
        <v>1052868.2512055403</v>
      </c>
      <c r="F1834" s="11">
        <f>AZ[[#This Row],[AUM]]-D1833</f>
        <v>1554447.9499999285</v>
      </c>
      <c r="G1834" s="11">
        <f>AZ[[#This Row],[∆ AUM]]-AZ[[#This Row],[effetto mercato]]</f>
        <v>501579.69879438821</v>
      </c>
    </row>
    <row r="1835" spans="1:7">
      <c r="A1835" s="4">
        <v>44672</v>
      </c>
      <c r="B1835">
        <v>-0.38140000000000002</v>
      </c>
      <c r="C1835" s="6">
        <f>AZ[[#This Row],[Variaz]]/100</f>
        <v>-3.8140000000000001E-3</v>
      </c>
      <c r="D1835" s="10">
        <f>AUM[[#This Row],[ Etica Azionario ]]</f>
        <v>573177029.51999998</v>
      </c>
      <c r="E1835" s="10">
        <f>D1834*AZ[[#This Row],[Variazione percentuale]]</f>
        <v>-2191905.53443118</v>
      </c>
      <c r="F1835" s="11">
        <f>AZ[[#This Row],[AUM]]-D1834</f>
        <v>-1522900.8500000238</v>
      </c>
      <c r="G1835" s="11">
        <f>AZ[[#This Row],[∆ AUM]]-AZ[[#This Row],[effetto mercato]]</f>
        <v>669004.68443115614</v>
      </c>
    </row>
    <row r="1836" spans="1:7">
      <c r="A1836" s="4">
        <v>44673</v>
      </c>
      <c r="B1836">
        <v>-1.6049</v>
      </c>
      <c r="C1836" s="6">
        <f>AZ[[#This Row],[Variaz]]/100</f>
        <v>-1.6049000000000001E-2</v>
      </c>
      <c r="D1836" s="10">
        <f>AUM[[#This Row],[ Etica Azionario ]]</f>
        <v>564325363.51999998</v>
      </c>
      <c r="E1836" s="10">
        <f>D1835*AZ[[#This Row],[Variazione percentuale]]</f>
        <v>-9198918.1467664801</v>
      </c>
      <c r="F1836" s="11">
        <f>AZ[[#This Row],[AUM]]-D1835</f>
        <v>-8851666</v>
      </c>
      <c r="G1836" s="11">
        <f>AZ[[#This Row],[∆ AUM]]-AZ[[#This Row],[effetto mercato]]</f>
        <v>347252.14676648006</v>
      </c>
    </row>
    <row r="1837" spans="1:7">
      <c r="A1837" s="4">
        <v>44677</v>
      </c>
      <c r="B1837">
        <v>-0.69579999999999997</v>
      </c>
      <c r="C1837" s="6">
        <f>AZ[[#This Row],[Variaz]]/100</f>
        <v>-6.9579999999999998E-3</v>
      </c>
      <c r="D1837" s="10">
        <f>AUM[[#This Row],[ Etica Azionario ]]</f>
        <v>560872635.27999997</v>
      </c>
      <c r="E1837" s="10">
        <f>D1836*AZ[[#This Row],[Variazione percentuale]]</f>
        <v>-3926575.87937216</v>
      </c>
      <c r="F1837" s="11">
        <f>AZ[[#This Row],[AUM]]-D1836</f>
        <v>-3452728.2400000095</v>
      </c>
      <c r="G1837" s="11">
        <f>AZ[[#This Row],[∆ AUM]]-AZ[[#This Row],[effetto mercato]]</f>
        <v>473847.63937215041</v>
      </c>
    </row>
    <row r="1838" spans="1:7">
      <c r="A1838" s="4">
        <v>44678</v>
      </c>
      <c r="B1838">
        <v>0.76849999999999996</v>
      </c>
      <c r="C1838" s="6">
        <f>AZ[[#This Row],[Variaz]]/100</f>
        <v>7.685E-3</v>
      </c>
      <c r="D1838" s="10">
        <f>AUM[[#This Row],[ Etica Azionario ]]</f>
        <v>564805830.25</v>
      </c>
      <c r="E1838" s="10">
        <f>D1837*AZ[[#This Row],[Variazione percentuale]]</f>
        <v>4310306.2021268001</v>
      </c>
      <c r="F1838" s="11">
        <f>AZ[[#This Row],[AUM]]-D1837</f>
        <v>3933194.9700000286</v>
      </c>
      <c r="G1838" s="11">
        <f>AZ[[#This Row],[∆ AUM]]-AZ[[#This Row],[effetto mercato]]</f>
        <v>-377111.23212677147</v>
      </c>
    </row>
    <row r="1839" spans="1:7">
      <c r="A1839" s="4">
        <v>44679</v>
      </c>
      <c r="B1839">
        <v>1.5104</v>
      </c>
      <c r="C1839" s="6">
        <f>AZ[[#This Row],[Variaz]]/100</f>
        <v>1.5103999999999999E-2</v>
      </c>
      <c r="D1839" s="10">
        <f>AUM[[#This Row],[ Etica Azionario ]]</f>
        <v>573275596.27999997</v>
      </c>
      <c r="E1839" s="10">
        <f>D1838*AZ[[#This Row],[Variazione percentuale]]</f>
        <v>8530827.2600960005</v>
      </c>
      <c r="F1839" s="11">
        <f>AZ[[#This Row],[AUM]]-D1838</f>
        <v>8469766.0299999714</v>
      </c>
      <c r="G1839" s="11">
        <f>AZ[[#This Row],[∆ AUM]]-AZ[[#This Row],[effetto mercato]]</f>
        <v>-61061.230096029118</v>
      </c>
    </row>
    <row r="1840" spans="1:7">
      <c r="A1840" s="4">
        <v>44680</v>
      </c>
      <c r="B1840">
        <v>-1.7457</v>
      </c>
      <c r="C1840" s="6">
        <f>AZ[[#This Row],[Variaz]]/100</f>
        <v>-1.7457E-2</v>
      </c>
      <c r="D1840" s="10">
        <f>AUM[[#This Row],[ Etica Azionario ]]</f>
        <v>563312119.13999999</v>
      </c>
      <c r="E1840" s="10">
        <f>D1839*AZ[[#This Row],[Variazione percentuale]]</f>
        <v>-10007672.084259959</v>
      </c>
      <c r="F1840" s="11">
        <f>AZ[[#This Row],[AUM]]-D1839</f>
        <v>-9963477.1399999857</v>
      </c>
      <c r="G1840" s="11">
        <f>AZ[[#This Row],[∆ AUM]]-AZ[[#This Row],[effetto mercato]]</f>
        <v>44194.944259973243</v>
      </c>
    </row>
    <row r="1841" spans="1:7">
      <c r="A1841" s="4">
        <v>44683</v>
      </c>
      <c r="B1841">
        <v>0.26240000000000002</v>
      </c>
      <c r="C1841" s="6">
        <f>AZ[[#This Row],[Variaz]]/100</f>
        <v>2.624E-3</v>
      </c>
      <c r="D1841" s="10">
        <f>AUM[[#This Row],[ Etica Azionario ]]</f>
        <v>565010434.27999997</v>
      </c>
      <c r="E1841" s="10">
        <f>D1840*AZ[[#This Row],[Variazione percentuale]]</f>
        <v>1478131.00062336</v>
      </c>
      <c r="F1841" s="11">
        <f>AZ[[#This Row],[AUM]]-D1840</f>
        <v>1698315.1399999857</v>
      </c>
      <c r="G1841" s="11">
        <f>AZ[[#This Row],[∆ AUM]]-AZ[[#This Row],[effetto mercato]]</f>
        <v>220184.13937662565</v>
      </c>
    </row>
    <row r="1842" spans="1:7">
      <c r="A1842" s="4">
        <v>44684</v>
      </c>
      <c r="B1842">
        <v>0.33650000000000002</v>
      </c>
      <c r="C1842" s="6">
        <f>AZ[[#This Row],[Variaz]]/100</f>
        <v>3.3650000000000004E-3</v>
      </c>
      <c r="D1842" s="10">
        <f>AUM[[#This Row],[ Etica Azionario ]]</f>
        <v>567563116.54999995</v>
      </c>
      <c r="E1842" s="10">
        <f>D1841*AZ[[#This Row],[Variazione percentuale]]</f>
        <v>1901260.1113522002</v>
      </c>
      <c r="F1842" s="11">
        <f>AZ[[#This Row],[AUM]]-D1841</f>
        <v>2552682.2699999809</v>
      </c>
      <c r="G1842" s="11">
        <f>AZ[[#This Row],[∆ AUM]]-AZ[[#This Row],[effetto mercato]]</f>
        <v>651422.15864778077</v>
      </c>
    </row>
    <row r="1843" spans="1:7">
      <c r="A1843" s="4">
        <v>44685</v>
      </c>
      <c r="B1843">
        <v>1.1998</v>
      </c>
      <c r="C1843" s="6">
        <f>AZ[[#This Row],[Variaz]]/100</f>
        <v>1.1998E-2</v>
      </c>
      <c r="D1843" s="10">
        <f>AUM[[#This Row],[ Etica Azionario ]]</f>
        <v>574877036.42999995</v>
      </c>
      <c r="E1843" s="10">
        <f>D1842*AZ[[#This Row],[Variazione percentuale]]</f>
        <v>6809622.2723668991</v>
      </c>
      <c r="F1843" s="11">
        <f>AZ[[#This Row],[AUM]]-D1842</f>
        <v>7313919.8799999952</v>
      </c>
      <c r="G1843" s="11">
        <f>AZ[[#This Row],[∆ AUM]]-AZ[[#This Row],[effetto mercato]]</f>
        <v>504297.60763309617</v>
      </c>
    </row>
    <row r="1844" spans="1:7">
      <c r="A1844" s="4">
        <v>44686</v>
      </c>
      <c r="B1844">
        <v>-1.6937</v>
      </c>
      <c r="C1844" s="6">
        <f>AZ[[#This Row],[Variaz]]/100</f>
        <v>-1.6937000000000001E-2</v>
      </c>
      <c r="D1844" s="10">
        <f>AUM[[#This Row],[ Etica Azionario ]]</f>
        <v>565712418.44000006</v>
      </c>
      <c r="E1844" s="10">
        <f>D1843*AZ[[#This Row],[Variazione percentuale]]</f>
        <v>-9736692.366014909</v>
      </c>
      <c r="F1844" s="11">
        <f>AZ[[#This Row],[AUM]]-D1843</f>
        <v>-9164617.9899998903</v>
      </c>
      <c r="G1844" s="11">
        <f>AZ[[#This Row],[∆ AUM]]-AZ[[#This Row],[effetto mercato]]</f>
        <v>572074.37601501867</v>
      </c>
    </row>
    <row r="1845" spans="1:7">
      <c r="A1845" s="4">
        <v>44687</v>
      </c>
      <c r="B1845">
        <v>-1.0711999999999999</v>
      </c>
      <c r="C1845" s="6">
        <f>AZ[[#This Row],[Variaz]]/100</f>
        <v>-1.0711999999999999E-2</v>
      </c>
      <c r="D1845" s="10">
        <f>AUM[[#This Row],[ Etica Azionario ]]</f>
        <v>560373750.25</v>
      </c>
      <c r="E1845" s="10">
        <f>D1844*AZ[[#This Row],[Variazione percentuale]]</f>
        <v>-6059911.4263292802</v>
      </c>
      <c r="F1845" s="11">
        <f>AZ[[#This Row],[AUM]]-D1844</f>
        <v>-5338668.1900000572</v>
      </c>
      <c r="G1845" s="11">
        <f>AZ[[#This Row],[∆ AUM]]-AZ[[#This Row],[effetto mercato]]</f>
        <v>721243.23632922303</v>
      </c>
    </row>
    <row r="1846" spans="1:7">
      <c r="A1846" s="4">
        <v>44690</v>
      </c>
      <c r="B1846">
        <v>-1.8096000000000001</v>
      </c>
      <c r="C1846" s="6">
        <f>AZ[[#This Row],[Variaz]]/100</f>
        <v>-1.8096000000000001E-2</v>
      </c>
      <c r="D1846" s="10">
        <f>AUM[[#This Row],[ Etica Azionario ]]</f>
        <v>550407956.66000009</v>
      </c>
      <c r="E1846" s="10">
        <f>D1845*AZ[[#This Row],[Variazione percentuale]]</f>
        <v>-10140523.384524001</v>
      </c>
      <c r="F1846" s="11">
        <f>AZ[[#This Row],[AUM]]-D1845</f>
        <v>-9965793.5899999142</v>
      </c>
      <c r="G1846" s="11">
        <f>AZ[[#This Row],[∆ AUM]]-AZ[[#This Row],[effetto mercato]]</f>
        <v>174729.79452408664</v>
      </c>
    </row>
    <row r="1847" spans="1:7">
      <c r="A1847" s="4">
        <v>44691</v>
      </c>
      <c r="B1847">
        <v>0.108</v>
      </c>
      <c r="C1847" s="6">
        <f>AZ[[#This Row],[Variaz]]/100</f>
        <v>1.08E-3</v>
      </c>
      <c r="D1847" s="10">
        <f>AUM[[#This Row],[ Etica Azionario ]]</f>
        <v>550568192.57000005</v>
      </c>
      <c r="E1847" s="10">
        <f>D1846*AZ[[#This Row],[Variazione percentuale]]</f>
        <v>594440.59319280006</v>
      </c>
      <c r="F1847" s="11">
        <f>AZ[[#This Row],[AUM]]-D1846</f>
        <v>160235.90999996662</v>
      </c>
      <c r="G1847" s="11">
        <f>AZ[[#This Row],[∆ AUM]]-AZ[[#This Row],[effetto mercato]]</f>
        <v>-434204.68319283344</v>
      </c>
    </row>
    <row r="1848" spans="1:7">
      <c r="A1848" s="4">
        <v>44692</v>
      </c>
      <c r="B1848">
        <v>-0.83189999999999997</v>
      </c>
      <c r="C1848" s="6">
        <f>AZ[[#This Row],[Variaz]]/100</f>
        <v>-8.319E-3</v>
      </c>
      <c r="D1848" s="10">
        <f>AUM[[#This Row],[ Etica Azionario ]]</f>
        <v>546215017.45000005</v>
      </c>
      <c r="E1848" s="10">
        <f>D1847*AZ[[#This Row],[Variazione percentuale]]</f>
        <v>-4580176.7939898307</v>
      </c>
      <c r="F1848" s="11">
        <f>AZ[[#This Row],[AUM]]-D1847</f>
        <v>-4353175.1200000048</v>
      </c>
      <c r="G1848" s="11">
        <f>AZ[[#This Row],[∆ AUM]]-AZ[[#This Row],[effetto mercato]]</f>
        <v>227001.67398982588</v>
      </c>
    </row>
    <row r="1849" spans="1:7">
      <c r="A1849" s="4">
        <v>44693</v>
      </c>
      <c r="B1849">
        <v>1.3205</v>
      </c>
      <c r="C1849" s="6">
        <f>AZ[[#This Row],[Variaz]]/100</f>
        <v>1.3205E-2</v>
      </c>
      <c r="D1849" s="10">
        <f>AUM[[#This Row],[ Etica Azionario ]]</f>
        <v>553429070.63999999</v>
      </c>
      <c r="E1849" s="10">
        <f>D1848*AZ[[#This Row],[Variazione percentuale]]</f>
        <v>7212769.3054272505</v>
      </c>
      <c r="F1849" s="11">
        <f>AZ[[#This Row],[AUM]]-D1848</f>
        <v>7214053.189999938</v>
      </c>
      <c r="G1849" s="11">
        <f>AZ[[#This Row],[∆ AUM]]-AZ[[#This Row],[effetto mercato]]</f>
        <v>1283.8845726875588</v>
      </c>
    </row>
    <row r="1850" spans="1:7">
      <c r="A1850" s="4">
        <v>44694</v>
      </c>
      <c r="B1850">
        <v>2.0468999999999999</v>
      </c>
      <c r="C1850" s="6">
        <f>AZ[[#This Row],[Variaz]]/100</f>
        <v>2.0469000000000001E-2</v>
      </c>
      <c r="D1850" s="10">
        <f>AUM[[#This Row],[ Etica Azionario ]]</f>
        <v>565002977.50999999</v>
      </c>
      <c r="E1850" s="10">
        <f>D1849*AZ[[#This Row],[Variazione percentuale]]</f>
        <v>11328139.64693016</v>
      </c>
      <c r="F1850" s="11">
        <f>AZ[[#This Row],[AUM]]-D1849</f>
        <v>11573906.870000005</v>
      </c>
      <c r="G1850" s="11">
        <f>AZ[[#This Row],[∆ AUM]]-AZ[[#This Row],[effetto mercato]]</f>
        <v>245767.22306984477</v>
      </c>
    </row>
    <row r="1851" spans="1:7">
      <c r="A1851" s="4">
        <v>44697</v>
      </c>
      <c r="B1851">
        <v>-0.308</v>
      </c>
      <c r="C1851" s="6">
        <f>AZ[[#This Row],[Variaz]]/100</f>
        <v>-3.0799999999999998E-3</v>
      </c>
      <c r="D1851" s="10">
        <f>AUM[[#This Row],[ Etica Azionario ]]</f>
        <v>563582255.32000005</v>
      </c>
      <c r="E1851" s="10">
        <f>D1850*AZ[[#This Row],[Variazione percentuale]]</f>
        <v>-1740209.1707307999</v>
      </c>
      <c r="F1851" s="11">
        <f>AZ[[#This Row],[AUM]]-D1850</f>
        <v>-1420722.189999938</v>
      </c>
      <c r="G1851" s="11">
        <f>AZ[[#This Row],[∆ AUM]]-AZ[[#This Row],[effetto mercato]]</f>
        <v>319486.98073086189</v>
      </c>
    </row>
    <row r="1852" spans="1:7">
      <c r="A1852" s="4">
        <v>44698</v>
      </c>
      <c r="B1852">
        <v>0.43709999999999999</v>
      </c>
      <c r="C1852" s="6">
        <f>AZ[[#This Row],[Variaz]]/100</f>
        <v>4.3709999999999999E-3</v>
      </c>
      <c r="D1852" s="10">
        <f>AUM[[#This Row],[ Etica Azionario ]]</f>
        <v>566316131.06999993</v>
      </c>
      <c r="E1852" s="10">
        <f>D1851*AZ[[#This Row],[Variazione percentuale]]</f>
        <v>2463418.0380037203</v>
      </c>
      <c r="F1852" s="11">
        <f>AZ[[#This Row],[AUM]]-D1851</f>
        <v>2733875.7499998808</v>
      </c>
      <c r="G1852" s="11">
        <f>AZ[[#This Row],[∆ AUM]]-AZ[[#This Row],[effetto mercato]]</f>
        <v>270457.71199616045</v>
      </c>
    </row>
    <row r="1853" spans="1:7">
      <c r="A1853" s="4">
        <v>44699</v>
      </c>
      <c r="B1853">
        <v>-2.3409</v>
      </c>
      <c r="C1853" s="6">
        <f>AZ[[#This Row],[Variaz]]/100</f>
        <v>-2.3408999999999999E-2</v>
      </c>
      <c r="D1853" s="10">
        <f>AUM[[#This Row],[ Etica Azionario ]]</f>
        <v>553507901.86000001</v>
      </c>
      <c r="E1853" s="10">
        <f>D1852*AZ[[#This Row],[Variazione percentuale]]</f>
        <v>-13256894.312217629</v>
      </c>
      <c r="F1853" s="11">
        <f>AZ[[#This Row],[AUM]]-D1852</f>
        <v>-12808229.209999919</v>
      </c>
      <c r="G1853" s="11">
        <f>AZ[[#This Row],[∆ AUM]]-AZ[[#This Row],[effetto mercato]]</f>
        <v>448665.10221770965</v>
      </c>
    </row>
    <row r="1854" spans="1:7">
      <c r="A1854" s="4">
        <v>44700</v>
      </c>
      <c r="B1854">
        <v>-0.96040000000000003</v>
      </c>
      <c r="C1854" s="6">
        <f>AZ[[#This Row],[Variaz]]/100</f>
        <v>-9.6039999999999997E-3</v>
      </c>
      <c r="D1854" s="10">
        <f>AUM[[#This Row],[ Etica Azionario ]]</f>
        <v>548846456.38</v>
      </c>
      <c r="E1854" s="10">
        <f>D1853*AZ[[#This Row],[Variazione percentuale]]</f>
        <v>-5315889.8894634396</v>
      </c>
      <c r="F1854" s="11">
        <f>AZ[[#This Row],[AUM]]-D1853</f>
        <v>-4661445.4800000191</v>
      </c>
      <c r="G1854" s="11">
        <f>AZ[[#This Row],[∆ AUM]]-AZ[[#This Row],[effetto mercato]]</f>
        <v>654444.40946342051</v>
      </c>
    </row>
    <row r="1855" spans="1:7">
      <c r="A1855" s="4">
        <v>44701</v>
      </c>
      <c r="B1855">
        <v>0.1862</v>
      </c>
      <c r="C1855" s="6">
        <f>AZ[[#This Row],[Variaz]]/100</f>
        <v>1.8619999999999999E-3</v>
      </c>
      <c r="D1855" s="10">
        <f>AUM[[#This Row],[ Etica Azionario ]]</f>
        <v>550092080.15999997</v>
      </c>
      <c r="E1855" s="10">
        <f>D1854*AZ[[#This Row],[Variazione percentuale]]</f>
        <v>1021952.10177956</v>
      </c>
      <c r="F1855" s="11">
        <f>AZ[[#This Row],[AUM]]-D1854</f>
        <v>1245623.7799999714</v>
      </c>
      <c r="G1855" s="11">
        <f>AZ[[#This Row],[∆ AUM]]-AZ[[#This Row],[effetto mercato]]</f>
        <v>223671.67822041141</v>
      </c>
    </row>
    <row r="1856" spans="1:7">
      <c r="A1856" s="4">
        <v>44704</v>
      </c>
      <c r="B1856">
        <v>0.3871</v>
      </c>
      <c r="C1856" s="6">
        <f>AZ[[#This Row],[Variaz]]/100</f>
        <v>3.8709999999999999E-3</v>
      </c>
      <c r="D1856" s="10">
        <f>AUM[[#This Row],[ Etica Azionario ]]</f>
        <v>552476583.53999996</v>
      </c>
      <c r="E1856" s="10">
        <f>D1855*AZ[[#This Row],[Variazione percentuale]]</f>
        <v>2129406.4422993599</v>
      </c>
      <c r="F1856" s="11">
        <f>AZ[[#This Row],[AUM]]-D1855</f>
        <v>2384503.3799999952</v>
      </c>
      <c r="G1856" s="11">
        <f>AZ[[#This Row],[∆ AUM]]-AZ[[#This Row],[effetto mercato]]</f>
        <v>255096.93770063529</v>
      </c>
    </row>
    <row r="1857" spans="1:7">
      <c r="A1857" s="4">
        <v>44705</v>
      </c>
      <c r="B1857">
        <v>-1.0567</v>
      </c>
      <c r="C1857" s="6">
        <f>AZ[[#This Row],[Variaz]]/100</f>
        <v>-1.0567E-2</v>
      </c>
      <c r="D1857" s="10">
        <f>AUM[[#This Row],[ Etica Azionario ]]</f>
        <v>546982479.27999997</v>
      </c>
      <c r="E1857" s="10">
        <f>D1856*AZ[[#This Row],[Variazione percentuale]]</f>
        <v>-5838020.0582671799</v>
      </c>
      <c r="F1857" s="11">
        <f>AZ[[#This Row],[AUM]]-D1856</f>
        <v>-5494104.2599999905</v>
      </c>
      <c r="G1857" s="11">
        <f>AZ[[#This Row],[∆ AUM]]-AZ[[#This Row],[effetto mercato]]</f>
        <v>343915.79826718941</v>
      </c>
    </row>
    <row r="1858" spans="1:7">
      <c r="A1858" s="4">
        <v>44706</v>
      </c>
      <c r="B1858">
        <v>0.96660000000000001</v>
      </c>
      <c r="C1858" s="6">
        <f>AZ[[#This Row],[Variaz]]/100</f>
        <v>9.666000000000001E-3</v>
      </c>
      <c r="D1858" s="10">
        <f>AUM[[#This Row],[ Etica Azionario ]]</f>
        <v>552397639.90999997</v>
      </c>
      <c r="E1858" s="10">
        <f>D1857*AZ[[#This Row],[Variazione percentuale]]</f>
        <v>5287132.6447204798</v>
      </c>
      <c r="F1858" s="11">
        <f>AZ[[#This Row],[AUM]]-D1857</f>
        <v>5415160.6299999952</v>
      </c>
      <c r="G1858" s="11">
        <f>AZ[[#This Row],[∆ AUM]]-AZ[[#This Row],[effetto mercato]]</f>
        <v>128027.98527951539</v>
      </c>
    </row>
    <row r="1859" spans="1:7">
      <c r="A1859" s="4">
        <v>44707</v>
      </c>
      <c r="B1859">
        <v>1.135</v>
      </c>
      <c r="C1859" s="6">
        <f>AZ[[#This Row],[Variaz]]/100</f>
        <v>1.1350000000000001E-2</v>
      </c>
      <c r="D1859" s="10">
        <f>AUM[[#This Row],[ Etica Azionario ]]</f>
        <v>559137869.67000008</v>
      </c>
      <c r="E1859" s="10">
        <f>D1858*AZ[[#This Row],[Variazione percentuale]]</f>
        <v>6269713.2129784999</v>
      </c>
      <c r="F1859" s="11">
        <f>AZ[[#This Row],[AUM]]-D1858</f>
        <v>6740229.7600001097</v>
      </c>
      <c r="G1859" s="11">
        <f>AZ[[#This Row],[∆ AUM]]-AZ[[#This Row],[effetto mercato]]</f>
        <v>470516.54702160973</v>
      </c>
    </row>
    <row r="1860" spans="1:7">
      <c r="A1860" s="4">
        <v>44708</v>
      </c>
      <c r="B1860">
        <v>1.7330000000000001</v>
      </c>
      <c r="C1860" s="6">
        <f>AZ[[#This Row],[Variaz]]/100</f>
        <v>1.7330000000000002E-2</v>
      </c>
      <c r="D1860" s="10">
        <f>AUM[[#This Row],[ Etica Azionario ]]</f>
        <v>569068849.63</v>
      </c>
      <c r="E1860" s="10">
        <f>D1859*AZ[[#This Row],[Variazione percentuale]]</f>
        <v>9689859.2813811023</v>
      </c>
      <c r="F1860" s="11">
        <f>AZ[[#This Row],[AUM]]-D1859</f>
        <v>9930979.9599999189</v>
      </c>
      <c r="G1860" s="11">
        <f>AZ[[#This Row],[∆ AUM]]-AZ[[#This Row],[effetto mercato]]</f>
        <v>241120.67861881666</v>
      </c>
    </row>
    <row r="1861" spans="1:7">
      <c r="A1861" s="4">
        <v>44711</v>
      </c>
      <c r="B1861">
        <v>-3.7499999999999999E-2</v>
      </c>
      <c r="C1861" s="6">
        <f>AZ[[#This Row],[Variaz]]/100</f>
        <v>-3.7500000000000001E-4</v>
      </c>
      <c r="D1861" s="10">
        <f>AUM[[#This Row],[ Etica Azionario ]]</f>
        <v>568955818.04999995</v>
      </c>
      <c r="E1861" s="10">
        <f>D1860*AZ[[#This Row],[Variazione percentuale]]</f>
        <v>-213400.81861125</v>
      </c>
      <c r="F1861" s="11">
        <f>AZ[[#This Row],[AUM]]-D1860</f>
        <v>-113031.58000004292</v>
      </c>
      <c r="G1861" s="11">
        <f>AZ[[#This Row],[∆ AUM]]-AZ[[#This Row],[effetto mercato]]</f>
        <v>100369.23861120708</v>
      </c>
    </row>
    <row r="1862" spans="1:7">
      <c r="A1862" s="4">
        <v>44712</v>
      </c>
      <c r="B1862">
        <v>-0.47289999999999999</v>
      </c>
      <c r="C1862" s="6">
        <f>AZ[[#This Row],[Variaz]]/100</f>
        <v>-4.7289999999999997E-3</v>
      </c>
      <c r="D1862" s="10">
        <f>AUM[[#This Row],[ Etica Azionario ]]</f>
        <v>566545588.30000007</v>
      </c>
      <c r="E1862" s="10">
        <f>D1861*AZ[[#This Row],[Variazione percentuale]]</f>
        <v>-2690592.0635584495</v>
      </c>
      <c r="F1862" s="11">
        <f>AZ[[#This Row],[AUM]]-D1861</f>
        <v>-2410229.7499998808</v>
      </c>
      <c r="G1862" s="11">
        <f>AZ[[#This Row],[∆ AUM]]-AZ[[#This Row],[effetto mercato]]</f>
        <v>280362.31355856871</v>
      </c>
    </row>
    <row r="1863" spans="1:7">
      <c r="A1863" s="4">
        <v>44713</v>
      </c>
      <c r="B1863">
        <v>-0.30170000000000002</v>
      </c>
      <c r="C1863" s="6">
        <f>AZ[[#This Row],[Variaz]]/100</f>
        <v>-3.0170000000000002E-3</v>
      </c>
      <c r="D1863" s="10">
        <f>AUM[[#This Row],[ Etica Azionario ]]</f>
        <v>565217246.01999998</v>
      </c>
      <c r="E1863" s="10">
        <f>D1862*AZ[[#This Row],[Variazione percentuale]]</f>
        <v>-1709268.0399011003</v>
      </c>
      <c r="F1863" s="11">
        <f>AZ[[#This Row],[AUM]]-D1862</f>
        <v>-1328342.2800000906</v>
      </c>
      <c r="G1863" s="11">
        <f>AZ[[#This Row],[∆ AUM]]-AZ[[#This Row],[effetto mercato]]</f>
        <v>380925.75990100973</v>
      </c>
    </row>
    <row r="1864" spans="1:7">
      <c r="A1864" s="4">
        <v>44715</v>
      </c>
      <c r="B1864">
        <v>0.25719999999999998</v>
      </c>
      <c r="C1864" s="6">
        <f>AZ[[#This Row],[Variaz]]/100</f>
        <v>2.5719999999999996E-3</v>
      </c>
      <c r="D1864" s="10">
        <f>AUM[[#This Row],[ Etica Azionario ]]</f>
        <v>567107936.17999995</v>
      </c>
      <c r="E1864" s="10">
        <f>D1863*AZ[[#This Row],[Variazione percentuale]]</f>
        <v>1453738.7567634399</v>
      </c>
      <c r="F1864" s="11">
        <f>AZ[[#This Row],[AUM]]-D1863</f>
        <v>1890690.1599999666</v>
      </c>
      <c r="G1864" s="11">
        <f>AZ[[#This Row],[∆ AUM]]-AZ[[#This Row],[effetto mercato]]</f>
        <v>436951.40323652676</v>
      </c>
    </row>
    <row r="1865" spans="1:7">
      <c r="A1865" s="4">
        <v>44718</v>
      </c>
      <c r="B1865">
        <v>0.20369999999999999</v>
      </c>
      <c r="C1865" s="6">
        <f>AZ[[#This Row],[Variaz]]/100</f>
        <v>2.0369999999999997E-3</v>
      </c>
      <c r="D1865" s="10">
        <f>AUM[[#This Row],[ Etica Azionario ]]</f>
        <v>569104469.47000003</v>
      </c>
      <c r="E1865" s="10">
        <f>D1864*AZ[[#This Row],[Variazione percentuale]]</f>
        <v>1155198.8659986597</v>
      </c>
      <c r="F1865" s="11">
        <f>AZ[[#This Row],[AUM]]-D1864</f>
        <v>1996533.2900000811</v>
      </c>
      <c r="G1865" s="11">
        <f>AZ[[#This Row],[∆ AUM]]-AZ[[#This Row],[effetto mercato]]</f>
        <v>841334.42400142131</v>
      </c>
    </row>
    <row r="1866" spans="1:7">
      <c r="A1866" s="4">
        <v>44719</v>
      </c>
      <c r="B1866">
        <v>0.41420000000000001</v>
      </c>
      <c r="C1866" s="6">
        <f>AZ[[#This Row],[Variaz]]/100</f>
        <v>4.1419999999999998E-3</v>
      </c>
      <c r="D1866" s="10">
        <f>AUM[[#This Row],[ Etica Azionario ]]</f>
        <v>572319662.83000004</v>
      </c>
      <c r="E1866" s="10">
        <f>D1865*AZ[[#This Row],[Variazione percentuale]]</f>
        <v>2357230.7125447402</v>
      </c>
      <c r="F1866" s="11">
        <f>AZ[[#This Row],[AUM]]-D1865</f>
        <v>3215193.3600000143</v>
      </c>
      <c r="G1866" s="11">
        <f>AZ[[#This Row],[∆ AUM]]-AZ[[#This Row],[effetto mercato]]</f>
        <v>857962.64745527413</v>
      </c>
    </row>
    <row r="1867" spans="1:7">
      <c r="A1867" s="4">
        <v>44720</v>
      </c>
      <c r="B1867">
        <v>-1.0048999999999999</v>
      </c>
      <c r="C1867" s="6">
        <f>AZ[[#This Row],[Variaz]]/100</f>
        <v>-1.0048999999999999E-2</v>
      </c>
      <c r="D1867" s="10">
        <f>AUM[[#This Row],[ Etica Azionario ]]</f>
        <v>567601783.46999991</v>
      </c>
      <c r="E1867" s="10">
        <f>D1866*AZ[[#This Row],[Variazione percentuale]]</f>
        <v>-5751240.2917786697</v>
      </c>
      <c r="F1867" s="11">
        <f>AZ[[#This Row],[AUM]]-D1866</f>
        <v>-4717879.3600001335</v>
      </c>
      <c r="G1867" s="11">
        <f>AZ[[#This Row],[∆ AUM]]-AZ[[#This Row],[effetto mercato]]</f>
        <v>1033360.9317785362</v>
      </c>
    </row>
    <row r="1868" spans="1:7">
      <c r="A1868" s="4">
        <v>44721</v>
      </c>
      <c r="B1868">
        <v>-0.91669999999999996</v>
      </c>
      <c r="C1868" s="6">
        <f>AZ[[#This Row],[Variaz]]/100</f>
        <v>-9.1669999999999998E-3</v>
      </c>
      <c r="D1868" s="10">
        <f>AUM[[#This Row],[ Etica Azionario ]]</f>
        <v>562827753.98000002</v>
      </c>
      <c r="E1868" s="10">
        <f>D1867*AZ[[#This Row],[Variazione percentuale]]</f>
        <v>-5203205.5490694894</v>
      </c>
      <c r="F1868" s="11">
        <f>AZ[[#This Row],[AUM]]-D1867</f>
        <v>-4774029.4899998903</v>
      </c>
      <c r="G1868" s="11">
        <f>AZ[[#This Row],[∆ AUM]]-AZ[[#This Row],[effetto mercato]]</f>
        <v>429176.05906959902</v>
      </c>
    </row>
    <row r="1869" spans="1:7">
      <c r="A1869" s="4">
        <v>44722</v>
      </c>
      <c r="B1869">
        <v>-1.3227</v>
      </c>
      <c r="C1869" s="6">
        <f>AZ[[#This Row],[Variaz]]/100</f>
        <v>-1.3226999999999999E-2</v>
      </c>
      <c r="D1869" s="10">
        <f>AUM[[#This Row],[ Etica Azionario ]]</f>
        <v>555503357.68999994</v>
      </c>
      <c r="E1869" s="10">
        <f>D1868*AZ[[#This Row],[Variazione percentuale]]</f>
        <v>-7444522.70189346</v>
      </c>
      <c r="F1869" s="11">
        <f>AZ[[#This Row],[AUM]]-D1868</f>
        <v>-7324396.2900000811</v>
      </c>
      <c r="G1869" s="11">
        <f>AZ[[#This Row],[∆ AUM]]-AZ[[#This Row],[effetto mercato]]</f>
        <v>120126.41189337894</v>
      </c>
    </row>
    <row r="1870" spans="1:7">
      <c r="A1870" s="4">
        <v>44725</v>
      </c>
      <c r="B1870">
        <v>-2.2238000000000002</v>
      </c>
      <c r="C1870" s="6">
        <f>AZ[[#This Row],[Variaz]]/100</f>
        <v>-2.2238000000000001E-2</v>
      </c>
      <c r="D1870" s="10">
        <f>AUM[[#This Row],[ Etica Azionario ]]</f>
        <v>543098741.85000002</v>
      </c>
      <c r="E1870" s="10">
        <f>D1869*AZ[[#This Row],[Variazione percentuale]]</f>
        <v>-12353283.668310219</v>
      </c>
      <c r="F1870" s="11">
        <f>AZ[[#This Row],[AUM]]-D1869</f>
        <v>-12404615.839999914</v>
      </c>
      <c r="G1870" s="11">
        <f>AZ[[#This Row],[∆ AUM]]-AZ[[#This Row],[effetto mercato]]</f>
        <v>-51332.171689694747</v>
      </c>
    </row>
    <row r="1871" spans="1:7">
      <c r="A1871" s="4">
        <v>44726</v>
      </c>
      <c r="B1871">
        <v>-0.75280000000000002</v>
      </c>
      <c r="C1871" s="6">
        <f>AZ[[#This Row],[Variaz]]/100</f>
        <v>-7.528E-3</v>
      </c>
      <c r="D1871" s="10">
        <f>AUM[[#This Row],[ Etica Azionario ]]</f>
        <v>539323570.83000004</v>
      </c>
      <c r="E1871" s="10">
        <f>D1870*AZ[[#This Row],[Variazione percentuale]]</f>
        <v>-4088447.3286468</v>
      </c>
      <c r="F1871" s="11">
        <f>AZ[[#This Row],[AUM]]-D1870</f>
        <v>-3775171.0199999809</v>
      </c>
      <c r="G1871" s="11">
        <f>AZ[[#This Row],[∆ AUM]]-AZ[[#This Row],[effetto mercato]]</f>
        <v>313276.30864681909</v>
      </c>
    </row>
    <row r="1872" spans="1:7">
      <c r="A1872" s="4">
        <v>44727</v>
      </c>
      <c r="B1872">
        <v>0.79849999999999999</v>
      </c>
      <c r="C1872" s="6">
        <f>AZ[[#This Row],[Variaz]]/100</f>
        <v>7.984999999999999E-3</v>
      </c>
      <c r="D1872" s="10">
        <f>AUM[[#This Row],[ Etica Azionario ]]</f>
        <v>543535137.81000006</v>
      </c>
      <c r="E1872" s="10">
        <f>D1871*AZ[[#This Row],[Variazione percentuale]]</f>
        <v>4306498.7130775498</v>
      </c>
      <c r="F1872" s="11">
        <f>AZ[[#This Row],[AUM]]-D1871</f>
        <v>4211566.9800000191</v>
      </c>
      <c r="G1872" s="11">
        <f>AZ[[#This Row],[∆ AUM]]-AZ[[#This Row],[effetto mercato]]</f>
        <v>-94931.733077530749</v>
      </c>
    </row>
    <row r="1873" spans="1:7">
      <c r="A1873" s="4">
        <v>44728</v>
      </c>
      <c r="B1873">
        <v>-2.4794</v>
      </c>
      <c r="C1873" s="6">
        <f>AZ[[#This Row],[Variaz]]/100</f>
        <v>-2.4794E-2</v>
      </c>
      <c r="D1873" s="10">
        <f>AUM[[#This Row],[ Etica Azionario ]]</f>
        <v>529718791.94999999</v>
      </c>
      <c r="E1873" s="10">
        <f>D1872*AZ[[#This Row],[Variazione percentuale]]</f>
        <v>-13476410.206861142</v>
      </c>
      <c r="F1873" s="11">
        <f>AZ[[#This Row],[AUM]]-D1872</f>
        <v>-13816345.860000074</v>
      </c>
      <c r="G1873" s="11">
        <f>AZ[[#This Row],[∆ AUM]]-AZ[[#This Row],[effetto mercato]]</f>
        <v>-339935.65313893184</v>
      </c>
    </row>
    <row r="1874" spans="1:7">
      <c r="A1874" s="4">
        <v>44729</v>
      </c>
      <c r="B1874">
        <v>0.2762</v>
      </c>
      <c r="C1874" s="6">
        <f>AZ[[#This Row],[Variaz]]/100</f>
        <v>2.7620000000000001E-3</v>
      </c>
      <c r="D1874" s="10">
        <f>AUM[[#This Row],[ Etica Azionario ]]</f>
        <v>531866167.52999997</v>
      </c>
      <c r="E1874" s="10">
        <f>D1873*AZ[[#This Row],[Variazione percentuale]]</f>
        <v>1463083.3033658999</v>
      </c>
      <c r="F1874" s="11">
        <f>AZ[[#This Row],[AUM]]-D1873</f>
        <v>2147375.5799999833</v>
      </c>
      <c r="G1874" s="11">
        <f>AZ[[#This Row],[∆ AUM]]-AZ[[#This Row],[effetto mercato]]</f>
        <v>684292.27663408336</v>
      </c>
    </row>
    <row r="1875" spans="1:7">
      <c r="A1875" s="4">
        <v>44732</v>
      </c>
      <c r="B1875">
        <v>-0.50219999999999998</v>
      </c>
      <c r="C1875" s="6">
        <f>AZ[[#This Row],[Variaz]]/100</f>
        <v>-5.0219999999999996E-3</v>
      </c>
      <c r="D1875" s="10">
        <f>AUM[[#This Row],[ Etica Azionario ]]</f>
        <v>529024789.84000003</v>
      </c>
      <c r="E1875" s="10">
        <f>D1874*AZ[[#This Row],[Variazione percentuale]]</f>
        <v>-2671031.8933356595</v>
      </c>
      <c r="F1875" s="11">
        <f>AZ[[#This Row],[AUM]]-D1874</f>
        <v>-2841377.689999938</v>
      </c>
      <c r="G1875" s="11">
        <f>AZ[[#This Row],[∆ AUM]]-AZ[[#This Row],[effetto mercato]]</f>
        <v>-170345.79666427849</v>
      </c>
    </row>
    <row r="1876" spans="1:7">
      <c r="A1876" s="4">
        <v>44733</v>
      </c>
      <c r="B1876">
        <v>0.98509999999999998</v>
      </c>
      <c r="C1876" s="6">
        <f>AZ[[#This Row],[Variaz]]/100</f>
        <v>9.8510000000000004E-3</v>
      </c>
      <c r="D1876" s="10">
        <f>AUM[[#This Row],[ Etica Azionario ]]</f>
        <v>533924186.87</v>
      </c>
      <c r="E1876" s="10">
        <f>D1875*AZ[[#This Row],[Variazione percentuale]]</f>
        <v>5211423.204713841</v>
      </c>
      <c r="F1876" s="11">
        <f>AZ[[#This Row],[AUM]]-D1875</f>
        <v>4899397.0299999714</v>
      </c>
      <c r="G1876" s="11">
        <f>AZ[[#This Row],[∆ AUM]]-AZ[[#This Row],[effetto mercato]]</f>
        <v>-312026.17471386958</v>
      </c>
    </row>
    <row r="1877" spans="1:7">
      <c r="A1877" s="4">
        <v>44734</v>
      </c>
      <c r="B1877">
        <v>-0.31440000000000001</v>
      </c>
      <c r="C1877" s="6">
        <f>AZ[[#This Row],[Variaz]]/100</f>
        <v>-3.1440000000000001E-3</v>
      </c>
      <c r="D1877" s="10">
        <f>AUM[[#This Row],[ Etica Azionario ]]</f>
        <v>532292894.70999998</v>
      </c>
      <c r="E1877" s="10">
        <f>D1876*AZ[[#This Row],[Variazione percentuale]]</f>
        <v>-1678657.64351928</v>
      </c>
      <c r="F1877" s="11">
        <f>AZ[[#This Row],[AUM]]-D1876</f>
        <v>-1631292.1600000262</v>
      </c>
      <c r="G1877" s="11">
        <f>AZ[[#This Row],[∆ AUM]]-AZ[[#This Row],[effetto mercato]]</f>
        <v>47365.483519253787</v>
      </c>
    </row>
    <row r="1878" spans="1:7">
      <c r="A1878" s="4">
        <v>44735</v>
      </c>
      <c r="B1878">
        <v>0.97050000000000003</v>
      </c>
      <c r="C1878" s="6">
        <f>AZ[[#This Row],[Variaz]]/100</f>
        <v>9.7050000000000001E-3</v>
      </c>
      <c r="D1878" s="10">
        <f>AUM[[#This Row],[ Etica Azionario ]]</f>
        <v>537559125.50999999</v>
      </c>
      <c r="E1878" s="10">
        <f>D1877*AZ[[#This Row],[Variazione percentuale]]</f>
        <v>5165902.5431605503</v>
      </c>
      <c r="F1878" s="11">
        <f>AZ[[#This Row],[AUM]]-D1877</f>
        <v>5266230.8000000119</v>
      </c>
      <c r="G1878" s="11">
        <f>AZ[[#This Row],[∆ AUM]]-AZ[[#This Row],[effetto mercato]]</f>
        <v>100328.25683946162</v>
      </c>
    </row>
    <row r="1879" spans="1:7">
      <c r="A1879" s="4">
        <v>44736</v>
      </c>
      <c r="B1879">
        <v>2.1385999999999998</v>
      </c>
      <c r="C1879" s="6">
        <f>AZ[[#This Row],[Variaz]]/100</f>
        <v>2.1385999999999999E-2</v>
      </c>
      <c r="D1879" s="10">
        <f>AUM[[#This Row],[ Etica Azionario ]]</f>
        <v>549799646.00999999</v>
      </c>
      <c r="E1879" s="10">
        <f>D1878*AZ[[#This Row],[Variazione percentuale]]</f>
        <v>11496239.45815686</v>
      </c>
      <c r="F1879" s="11">
        <f>AZ[[#This Row],[AUM]]-D1878</f>
        <v>12240520.5</v>
      </c>
      <c r="G1879" s="11">
        <f>AZ[[#This Row],[∆ AUM]]-AZ[[#This Row],[effetto mercato]]</f>
        <v>744281.0418431405</v>
      </c>
    </row>
    <row r="1880" spans="1:7">
      <c r="A1880" s="4">
        <v>44739</v>
      </c>
      <c r="B1880">
        <v>-0.34499999999999997</v>
      </c>
      <c r="C1880" s="6">
        <f>AZ[[#This Row],[Variaz]]/100</f>
        <v>-3.4499999999999999E-3</v>
      </c>
      <c r="D1880" s="10">
        <f>AUM[[#This Row],[ Etica Azionario ]]</f>
        <v>547858185.62</v>
      </c>
      <c r="E1880" s="10">
        <f>D1879*AZ[[#This Row],[Variazione percentuale]]</f>
        <v>-1896808.7787344998</v>
      </c>
      <c r="F1880" s="11">
        <f>AZ[[#This Row],[AUM]]-D1879</f>
        <v>-1941460.3899999857</v>
      </c>
      <c r="G1880" s="11">
        <f>AZ[[#This Row],[∆ AUM]]-AZ[[#This Row],[effetto mercato]]</f>
        <v>-44651.611265485873</v>
      </c>
    </row>
    <row r="1881" spans="1:7">
      <c r="A1881" s="4">
        <v>44740</v>
      </c>
      <c r="B1881">
        <v>-0.66890000000000005</v>
      </c>
      <c r="C1881" s="6">
        <f>AZ[[#This Row],[Variaz]]/100</f>
        <v>-6.6890000000000005E-3</v>
      </c>
      <c r="D1881" s="10">
        <f>AUM[[#This Row],[ Etica Azionario ]]</f>
        <v>544096591.15999997</v>
      </c>
      <c r="E1881" s="10">
        <f>D1880*AZ[[#This Row],[Variazione percentuale]]</f>
        <v>-3664623.4036121801</v>
      </c>
      <c r="F1881" s="11">
        <f>AZ[[#This Row],[AUM]]-D1880</f>
        <v>-3761594.4600000381</v>
      </c>
      <c r="G1881" s="11">
        <f>AZ[[#This Row],[∆ AUM]]-AZ[[#This Row],[effetto mercato]]</f>
        <v>-96971.056387858</v>
      </c>
    </row>
    <row r="1882" spans="1:7">
      <c r="A1882" s="4">
        <v>44741</v>
      </c>
      <c r="B1882">
        <v>-0.20599999999999999</v>
      </c>
      <c r="C1882" s="6">
        <f>AZ[[#This Row],[Variaz]]/100</f>
        <v>-2.0599999999999998E-3</v>
      </c>
      <c r="D1882" s="10">
        <f>AUM[[#This Row],[ Etica Azionario ]]</f>
        <v>543367722.84000003</v>
      </c>
      <c r="E1882" s="10">
        <f>D1881*AZ[[#This Row],[Variazione percentuale]]</f>
        <v>-1120838.9777895999</v>
      </c>
      <c r="F1882" s="11">
        <f>AZ[[#This Row],[AUM]]-D1881</f>
        <v>-728868.31999993324</v>
      </c>
      <c r="G1882" s="11">
        <f>AZ[[#This Row],[∆ AUM]]-AZ[[#This Row],[effetto mercato]]</f>
        <v>391970.65778966667</v>
      </c>
    </row>
    <row r="1883" spans="1:7">
      <c r="A1883" s="4">
        <v>44742</v>
      </c>
      <c r="B1883">
        <v>-0.70650000000000002</v>
      </c>
      <c r="C1883" s="6">
        <f>AZ[[#This Row],[Variaz]]/100</f>
        <v>-7.0650000000000001E-3</v>
      </c>
      <c r="D1883" s="10">
        <f>AUM[[#This Row],[ Etica Azionario ]]</f>
        <v>539599890.10000002</v>
      </c>
      <c r="E1883" s="10">
        <f>D1882*AZ[[#This Row],[Variazione percentuale]]</f>
        <v>-3838892.9618646004</v>
      </c>
      <c r="F1883" s="11">
        <f>AZ[[#This Row],[AUM]]-D1882</f>
        <v>-3767832.7400000095</v>
      </c>
      <c r="G1883" s="11">
        <f>AZ[[#This Row],[∆ AUM]]-AZ[[#This Row],[effetto mercato]]</f>
        <v>71060.221864590887</v>
      </c>
    </row>
    <row r="1884" spans="1:7">
      <c r="A1884" s="4">
        <v>44743</v>
      </c>
      <c r="B1884">
        <v>0.54369999999999996</v>
      </c>
      <c r="C1884" s="6">
        <f>AZ[[#This Row],[Variaz]]/100</f>
        <v>5.437E-3</v>
      </c>
      <c r="D1884" s="10">
        <f>AUM[[#This Row],[ Etica Azionario ]]</f>
        <v>542574536.5999999</v>
      </c>
      <c r="E1884" s="10">
        <f>D1883*AZ[[#This Row],[Variazione percentuale]]</f>
        <v>2933804.6024737</v>
      </c>
      <c r="F1884" s="11">
        <f>AZ[[#This Row],[AUM]]-D1883</f>
        <v>2974646.4999998808</v>
      </c>
      <c r="G1884" s="11">
        <f>AZ[[#This Row],[∆ AUM]]-AZ[[#This Row],[effetto mercato]]</f>
        <v>40841.897526180837</v>
      </c>
    </row>
    <row r="1885" spans="1:7">
      <c r="A1885" s="4">
        <v>44746</v>
      </c>
      <c r="B1885">
        <v>-7.1599999999999997E-2</v>
      </c>
      <c r="C1885" s="6">
        <f>AZ[[#This Row],[Variaz]]/100</f>
        <v>-7.1599999999999995E-4</v>
      </c>
      <c r="D1885" s="10">
        <f>AUM[[#This Row],[ Etica Azionario ]]</f>
        <v>542341949.05999994</v>
      </c>
      <c r="E1885" s="10">
        <f>D1884*AZ[[#This Row],[Variazione percentuale]]</f>
        <v>-388483.36820559989</v>
      </c>
      <c r="F1885" s="11">
        <f>AZ[[#This Row],[AUM]]-D1884</f>
        <v>-232587.53999996185</v>
      </c>
      <c r="G1885" s="11">
        <f>AZ[[#This Row],[∆ AUM]]-AZ[[#This Row],[effetto mercato]]</f>
        <v>155895.82820563804</v>
      </c>
    </row>
    <row r="1886" spans="1:7">
      <c r="A1886" s="4">
        <v>44747</v>
      </c>
      <c r="B1886">
        <v>1.1220000000000001</v>
      </c>
      <c r="C1886" s="6">
        <f>AZ[[#This Row],[Variaz]]/100</f>
        <v>1.1220000000000001E-2</v>
      </c>
      <c r="D1886" s="10">
        <f>AUM[[#This Row],[ Etica Azionario ]]</f>
        <v>549131879.22000003</v>
      </c>
      <c r="E1886" s="10">
        <f>D1885*AZ[[#This Row],[Variazione percentuale]]</f>
        <v>6085076.6684531998</v>
      </c>
      <c r="F1886" s="11">
        <f>AZ[[#This Row],[AUM]]-D1885</f>
        <v>6789930.1600000858</v>
      </c>
      <c r="G1886" s="11">
        <f>AZ[[#This Row],[∆ AUM]]-AZ[[#This Row],[effetto mercato]]</f>
        <v>704853.49154688604</v>
      </c>
    </row>
    <row r="1887" spans="1:7">
      <c r="A1887" s="4">
        <v>44748</v>
      </c>
      <c r="B1887">
        <v>0.71609999999999996</v>
      </c>
      <c r="C1887" s="6">
        <f>AZ[[#This Row],[Variaz]]/100</f>
        <v>7.1609999999999998E-3</v>
      </c>
      <c r="D1887" s="10">
        <f>AUM[[#This Row],[ Etica Azionario ]]</f>
        <v>553884090.48000002</v>
      </c>
      <c r="E1887" s="10">
        <f>D1886*AZ[[#This Row],[Variazione percentuale]]</f>
        <v>3932333.3870944199</v>
      </c>
      <c r="F1887" s="11">
        <f>AZ[[#This Row],[AUM]]-D1886</f>
        <v>4752211.2599999905</v>
      </c>
      <c r="G1887" s="11">
        <f>AZ[[#This Row],[∆ AUM]]-AZ[[#This Row],[effetto mercato]]</f>
        <v>819877.87290557055</v>
      </c>
    </row>
    <row r="1888" spans="1:7">
      <c r="A1888" s="4">
        <v>44749</v>
      </c>
      <c r="B1888">
        <v>1.5079</v>
      </c>
      <c r="C1888" s="6">
        <f>AZ[[#This Row],[Variaz]]/100</f>
        <v>1.5079E-2</v>
      </c>
      <c r="D1888" s="10">
        <f>AUM[[#This Row],[ Etica Azionario ]]</f>
        <v>563123075.42999995</v>
      </c>
      <c r="E1888" s="10">
        <f>D1887*AZ[[#This Row],[Variazione percentuale]]</f>
        <v>8352018.2003479209</v>
      </c>
      <c r="F1888" s="11">
        <f>AZ[[#This Row],[AUM]]-D1887</f>
        <v>9238984.9499999285</v>
      </c>
      <c r="G1888" s="11">
        <f>AZ[[#This Row],[∆ AUM]]-AZ[[#This Row],[effetto mercato]]</f>
        <v>886966.74965200759</v>
      </c>
    </row>
    <row r="1889" spans="1:7">
      <c r="A1889" s="4">
        <v>44750</v>
      </c>
      <c r="B1889">
        <v>7.7000000000000002E-3</v>
      </c>
      <c r="C1889" s="6">
        <f>AZ[[#This Row],[Variaz]]/100</f>
        <v>7.7000000000000001E-5</v>
      </c>
      <c r="D1889" s="10">
        <f>AUM[[#This Row],[ Etica Azionario ]]</f>
        <v>563978676.38999999</v>
      </c>
      <c r="E1889" s="10">
        <f>D1888*AZ[[#This Row],[Variazione percentuale]]</f>
        <v>43360.476808109997</v>
      </c>
      <c r="F1889" s="11">
        <f>AZ[[#This Row],[AUM]]-D1888</f>
        <v>855600.96000003815</v>
      </c>
      <c r="G1889" s="11">
        <f>AZ[[#This Row],[∆ AUM]]-AZ[[#This Row],[effetto mercato]]</f>
        <v>812240.48319192813</v>
      </c>
    </row>
    <row r="1890" spans="1:7">
      <c r="A1890" s="4">
        <v>44753</v>
      </c>
      <c r="B1890">
        <v>-1.54E-2</v>
      </c>
      <c r="C1890" s="6">
        <f>AZ[[#This Row],[Variaz]]/100</f>
        <v>-1.54E-4</v>
      </c>
      <c r="D1890" s="10">
        <f>AUM[[#This Row],[ Etica Azionario ]]</f>
        <v>563866547.89999998</v>
      </c>
      <c r="E1890" s="10">
        <f>D1889*AZ[[#This Row],[Variazione percentuale]]</f>
        <v>-86852.716164059995</v>
      </c>
      <c r="F1890" s="11">
        <f>AZ[[#This Row],[AUM]]-D1889</f>
        <v>-112128.49000000954</v>
      </c>
      <c r="G1890" s="11">
        <f>AZ[[#This Row],[∆ AUM]]-AZ[[#This Row],[effetto mercato]]</f>
        <v>-25275.773835949542</v>
      </c>
    </row>
    <row r="1891" spans="1:7">
      <c r="A1891" s="4">
        <v>44754</v>
      </c>
      <c r="B1891">
        <v>-0.26169999999999999</v>
      </c>
      <c r="C1891" s="6">
        <f>AZ[[#This Row],[Variaz]]/100</f>
        <v>-2.617E-3</v>
      </c>
      <c r="D1891" s="10">
        <f>AUM[[#This Row],[ Etica Azionario ]]</f>
        <v>562345332.51999998</v>
      </c>
      <c r="E1891" s="10">
        <f>D1890*AZ[[#This Row],[Variazione percentuale]]</f>
        <v>-1475638.7558543</v>
      </c>
      <c r="F1891" s="11">
        <f>AZ[[#This Row],[AUM]]-D1890</f>
        <v>-1521215.3799999952</v>
      </c>
      <c r="G1891" s="11">
        <f>AZ[[#This Row],[∆ AUM]]-AZ[[#This Row],[effetto mercato]]</f>
        <v>-45576.624145695241</v>
      </c>
    </row>
    <row r="1892" spans="1:7">
      <c r="A1892" s="4">
        <v>44755</v>
      </c>
      <c r="B1892">
        <v>-0.63290000000000002</v>
      </c>
      <c r="C1892" s="6">
        <f>AZ[[#This Row],[Variaz]]/100</f>
        <v>-6.3290000000000004E-3</v>
      </c>
      <c r="D1892" s="10">
        <f>AUM[[#This Row],[ Etica Azionario ]]</f>
        <v>559091766.98000002</v>
      </c>
      <c r="E1892" s="10">
        <f>D1891*AZ[[#This Row],[Variazione percentuale]]</f>
        <v>-3559083.6095190803</v>
      </c>
      <c r="F1892" s="11">
        <f>AZ[[#This Row],[AUM]]-D1891</f>
        <v>-3253565.5399999619</v>
      </c>
      <c r="G1892" s="11">
        <f>AZ[[#This Row],[∆ AUM]]-AZ[[#This Row],[effetto mercato]]</f>
        <v>305518.06951911841</v>
      </c>
    </row>
    <row r="1893" spans="1:7">
      <c r="A1893" s="4">
        <v>44756</v>
      </c>
      <c r="B1893">
        <v>0.10100000000000001</v>
      </c>
      <c r="C1893" s="6">
        <f>AZ[[#This Row],[Variaz]]/100</f>
        <v>1.01E-3</v>
      </c>
      <c r="D1893" s="10">
        <f>AUM[[#This Row],[ Etica Azionario ]]</f>
        <v>559495221.19000006</v>
      </c>
      <c r="E1893" s="10">
        <f>D1892*AZ[[#This Row],[Variazione percentuale]]</f>
        <v>564682.68464980007</v>
      </c>
      <c r="F1893" s="11">
        <f>AZ[[#This Row],[AUM]]-D1892</f>
        <v>403454.21000003815</v>
      </c>
      <c r="G1893" s="11">
        <f>AZ[[#This Row],[∆ AUM]]-AZ[[#This Row],[effetto mercato]]</f>
        <v>-161228.47464976192</v>
      </c>
    </row>
    <row r="1894" spans="1:7">
      <c r="A1894" s="4">
        <v>44757</v>
      </c>
      <c r="B1894">
        <v>0.76819999999999999</v>
      </c>
      <c r="C1894" s="6">
        <f>AZ[[#This Row],[Variaz]]/100</f>
        <v>7.6819999999999996E-3</v>
      </c>
      <c r="D1894" s="10">
        <f>AUM[[#This Row],[ Etica Azionario ]]</f>
        <v>563866869.85000002</v>
      </c>
      <c r="E1894" s="10">
        <f>D1893*AZ[[#This Row],[Variazione percentuale]]</f>
        <v>4298042.2891815798</v>
      </c>
      <c r="F1894" s="11">
        <f>AZ[[#This Row],[AUM]]-D1893</f>
        <v>4371648.6599999666</v>
      </c>
      <c r="G1894" s="11">
        <f>AZ[[#This Row],[∆ AUM]]-AZ[[#This Row],[effetto mercato]]</f>
        <v>73606.370818386786</v>
      </c>
    </row>
    <row r="1895" spans="1:7">
      <c r="A1895" s="4">
        <v>44760</v>
      </c>
      <c r="B1895">
        <v>-0.94710000000000005</v>
      </c>
      <c r="C1895" s="6">
        <f>AZ[[#This Row],[Variaz]]/100</f>
        <v>-9.4710000000000003E-3</v>
      </c>
      <c r="D1895" s="10">
        <f>AUM[[#This Row],[ Etica Azionario ]]</f>
        <v>558688872.95000005</v>
      </c>
      <c r="E1895" s="10">
        <f>D1894*AZ[[#This Row],[Variazione percentuale]]</f>
        <v>-5340383.1243493501</v>
      </c>
      <c r="F1895" s="11">
        <f>AZ[[#This Row],[AUM]]-D1894</f>
        <v>-5177996.8999999762</v>
      </c>
      <c r="G1895" s="11">
        <f>AZ[[#This Row],[∆ AUM]]-AZ[[#This Row],[effetto mercato]]</f>
        <v>162386.22434937395</v>
      </c>
    </row>
    <row r="1896" spans="1:7">
      <c r="A1896" s="4">
        <v>44761</v>
      </c>
      <c r="B1896">
        <v>1.5858000000000001</v>
      </c>
      <c r="C1896" s="6">
        <f>AZ[[#This Row],[Variaz]]/100</f>
        <v>1.5858000000000001E-2</v>
      </c>
      <c r="D1896" s="10">
        <f>AUM[[#This Row],[ Etica Azionario ]]</f>
        <v>568249777.02999997</v>
      </c>
      <c r="E1896" s="10">
        <f>D1895*AZ[[#This Row],[Variazione percentuale]]</f>
        <v>8859688.1472411007</v>
      </c>
      <c r="F1896" s="11">
        <f>AZ[[#This Row],[AUM]]-D1895</f>
        <v>9560904.0799999237</v>
      </c>
      <c r="G1896" s="11">
        <f>AZ[[#This Row],[∆ AUM]]-AZ[[#This Row],[effetto mercato]]</f>
        <v>701215.93275882304</v>
      </c>
    </row>
    <row r="1897" spans="1:7">
      <c r="A1897" s="4">
        <v>44762</v>
      </c>
      <c r="B1897">
        <v>0.91830000000000001</v>
      </c>
      <c r="C1897" s="6">
        <f>AZ[[#This Row],[Variaz]]/100</f>
        <v>9.1830000000000002E-3</v>
      </c>
      <c r="D1897" s="10">
        <f>AUM[[#This Row],[ Etica Azionario ]]</f>
        <v>573777461.25</v>
      </c>
      <c r="E1897" s="10">
        <f>D1896*AZ[[#This Row],[Variazione percentuale]]</f>
        <v>5218237.7024664897</v>
      </c>
      <c r="F1897" s="11">
        <f>AZ[[#This Row],[AUM]]-D1896</f>
        <v>5527684.2200000286</v>
      </c>
      <c r="G1897" s="11">
        <f>AZ[[#This Row],[∆ AUM]]-AZ[[#This Row],[effetto mercato]]</f>
        <v>309446.51753353886</v>
      </c>
    </row>
    <row r="1898" spans="1:7">
      <c r="A1898" s="4">
        <v>44763</v>
      </c>
      <c r="B1898">
        <v>1.1222000000000001</v>
      </c>
      <c r="C1898" s="6">
        <f>AZ[[#This Row],[Variaz]]/100</f>
        <v>1.1222000000000001E-2</v>
      </c>
      <c r="D1898" s="10">
        <f>AUM[[#This Row],[ Etica Azionario ]]</f>
        <v>580376353.52999997</v>
      </c>
      <c r="E1898" s="10">
        <f>D1897*AZ[[#This Row],[Variazione percentuale]]</f>
        <v>6438930.6701475009</v>
      </c>
      <c r="F1898" s="11">
        <f>AZ[[#This Row],[AUM]]-D1897</f>
        <v>6598892.2799999714</v>
      </c>
      <c r="G1898" s="11">
        <f>AZ[[#This Row],[∆ AUM]]-AZ[[#This Row],[effetto mercato]]</f>
        <v>159961.60985247046</v>
      </c>
    </row>
    <row r="1899" spans="1:7">
      <c r="A1899" s="4">
        <v>44764</v>
      </c>
      <c r="B1899">
        <v>-0.47989999999999999</v>
      </c>
      <c r="C1899" s="6">
        <f>AZ[[#This Row],[Variaz]]/100</f>
        <v>-4.7990000000000003E-3</v>
      </c>
      <c r="D1899" s="10">
        <f>AUM[[#This Row],[ Etica Azionario ]]</f>
        <v>577776676.55999994</v>
      </c>
      <c r="E1899" s="10">
        <f>D1898*AZ[[#This Row],[Variazione percentuale]]</f>
        <v>-2785226.1205904703</v>
      </c>
      <c r="F1899" s="11">
        <f>AZ[[#This Row],[AUM]]-D1898</f>
        <v>-2599676.9700000286</v>
      </c>
      <c r="G1899" s="11">
        <f>AZ[[#This Row],[∆ AUM]]-AZ[[#This Row],[effetto mercato]]</f>
        <v>185549.15059044166</v>
      </c>
    </row>
    <row r="1900" spans="1:7">
      <c r="A1900" s="4">
        <v>44767</v>
      </c>
      <c r="B1900">
        <v>-0.18079999999999999</v>
      </c>
      <c r="C1900" s="6">
        <f>AZ[[#This Row],[Variaz]]/100</f>
        <v>-1.8079999999999999E-3</v>
      </c>
      <c r="D1900" s="10">
        <f>AUM[[#This Row],[ Etica Azionario ]]</f>
        <v>576738869.86000001</v>
      </c>
      <c r="E1900" s="10">
        <f>D1899*AZ[[#This Row],[Variazione percentuale]]</f>
        <v>-1044620.2312204798</v>
      </c>
      <c r="F1900" s="11">
        <f>AZ[[#This Row],[AUM]]-D1899</f>
        <v>-1037806.6999999285</v>
      </c>
      <c r="G1900" s="11">
        <f>AZ[[#This Row],[∆ AUM]]-AZ[[#This Row],[effetto mercato]]</f>
        <v>6813.5312205513474</v>
      </c>
    </row>
    <row r="1901" spans="1:7">
      <c r="A1901" s="4">
        <v>44768</v>
      </c>
      <c r="B1901">
        <v>-6.0400000000000002E-2</v>
      </c>
      <c r="C1901" s="6">
        <f>AZ[[#This Row],[Variaz]]/100</f>
        <v>-6.0400000000000004E-4</v>
      </c>
      <c r="D1901" s="10">
        <f>AUM[[#This Row],[ Etica Azionario ]]</f>
        <v>576429230.27999997</v>
      </c>
      <c r="E1901" s="10">
        <f>D1900*AZ[[#This Row],[Variazione percentuale]]</f>
        <v>-348350.27739544003</v>
      </c>
      <c r="F1901" s="11">
        <f>AZ[[#This Row],[AUM]]-D1900</f>
        <v>-309639.58000004292</v>
      </c>
      <c r="G1901" s="11">
        <f>AZ[[#This Row],[∆ AUM]]-AZ[[#This Row],[effetto mercato]]</f>
        <v>38710.697395397117</v>
      </c>
    </row>
    <row r="1902" spans="1:7">
      <c r="A1902" s="4">
        <v>44769</v>
      </c>
      <c r="B1902">
        <v>1.3292999999999999</v>
      </c>
      <c r="C1902" s="6">
        <f>AZ[[#This Row],[Variaz]]/100</f>
        <v>1.3292999999999999E-2</v>
      </c>
      <c r="D1902" s="10">
        <f>AUM[[#This Row],[ Etica Azionario ]]</f>
        <v>584367878.28999996</v>
      </c>
      <c r="E1902" s="10">
        <f>D1901*AZ[[#This Row],[Variazione percentuale]]</f>
        <v>7662473.7581120394</v>
      </c>
      <c r="F1902" s="11">
        <f>AZ[[#This Row],[AUM]]-D1901</f>
        <v>7938648.0099999905</v>
      </c>
      <c r="G1902" s="11">
        <f>AZ[[#This Row],[∆ AUM]]-AZ[[#This Row],[effetto mercato]]</f>
        <v>276174.25188795105</v>
      </c>
    </row>
    <row r="1903" spans="1:7">
      <c r="A1903" s="4">
        <v>44770</v>
      </c>
      <c r="B1903">
        <v>0.63360000000000005</v>
      </c>
      <c r="C1903" s="6">
        <f>AZ[[#This Row],[Variaz]]/100</f>
        <v>6.3360000000000005E-3</v>
      </c>
      <c r="D1903" s="10">
        <f>AUM[[#This Row],[ Etica Azionario ]]</f>
        <v>588232280.87</v>
      </c>
      <c r="E1903" s="10">
        <f>D1902*AZ[[#This Row],[Variazione percentuale]]</f>
        <v>3702554.8768454399</v>
      </c>
      <c r="F1903" s="11">
        <f>AZ[[#This Row],[AUM]]-D1902</f>
        <v>3864402.5800000429</v>
      </c>
      <c r="G1903" s="11">
        <f>AZ[[#This Row],[∆ AUM]]-AZ[[#This Row],[effetto mercato]]</f>
        <v>161847.70315460302</v>
      </c>
    </row>
    <row r="1904" spans="1:7">
      <c r="A1904" s="4">
        <v>44771</v>
      </c>
      <c r="B1904">
        <v>8.8900000000000007E-2</v>
      </c>
      <c r="C1904" s="6">
        <f>AZ[[#This Row],[Variaz]]/100</f>
        <v>8.8900000000000003E-4</v>
      </c>
      <c r="D1904" s="10">
        <f>AUM[[#This Row],[ Etica Azionario ]]</f>
        <v>589002151.52999997</v>
      </c>
      <c r="E1904" s="10">
        <f>D1903*AZ[[#This Row],[Variazione percentuale]]</f>
        <v>522938.49769343005</v>
      </c>
      <c r="F1904" s="11">
        <f>AZ[[#This Row],[AUM]]-D1903</f>
        <v>769870.65999996662</v>
      </c>
      <c r="G1904" s="11">
        <f>AZ[[#This Row],[∆ AUM]]-AZ[[#This Row],[effetto mercato]]</f>
        <v>246932.16230653657</v>
      </c>
    </row>
    <row r="1905" spans="1:7">
      <c r="A1905" s="4">
        <v>44774</v>
      </c>
      <c r="B1905">
        <v>-0.185</v>
      </c>
      <c r="C1905" s="6">
        <f>AZ[[#This Row],[Variaz]]/100</f>
        <v>-1.8500000000000001E-3</v>
      </c>
      <c r="D1905" s="10">
        <f>AUM[[#This Row],[ Etica Azionario ]]</f>
        <v>588341544.23000002</v>
      </c>
      <c r="E1905" s="10">
        <f>D1904*AZ[[#This Row],[Variazione percentuale]]</f>
        <v>-1089653.9803305001</v>
      </c>
      <c r="F1905" s="11">
        <f>AZ[[#This Row],[AUM]]-D1904</f>
        <v>-660607.29999995232</v>
      </c>
      <c r="G1905" s="11">
        <f>AZ[[#This Row],[∆ AUM]]-AZ[[#This Row],[effetto mercato]]</f>
        <v>429046.68033054774</v>
      </c>
    </row>
    <row r="1906" spans="1:7">
      <c r="A1906" s="4">
        <v>44775</v>
      </c>
      <c r="B1906">
        <v>-6.6699999999999995E-2</v>
      </c>
      <c r="C1906" s="6">
        <f>AZ[[#This Row],[Variaz]]/100</f>
        <v>-6.6699999999999995E-4</v>
      </c>
      <c r="D1906" s="10">
        <f>AUM[[#This Row],[ Etica Azionario ]]</f>
        <v>588089189.75999999</v>
      </c>
      <c r="E1906" s="10">
        <f>D1905*AZ[[#This Row],[Variazione percentuale]]</f>
        <v>-392423.81000140996</v>
      </c>
      <c r="F1906" s="11">
        <f>AZ[[#This Row],[AUM]]-D1905</f>
        <v>-252354.47000002861</v>
      </c>
      <c r="G1906" s="11">
        <f>AZ[[#This Row],[∆ AUM]]-AZ[[#This Row],[effetto mercato]]</f>
        <v>140069.34000138135</v>
      </c>
    </row>
    <row r="1907" spans="1:7">
      <c r="A1907" s="4">
        <v>44776</v>
      </c>
      <c r="B1907">
        <v>1.3280000000000001</v>
      </c>
      <c r="C1907" s="6">
        <f>AZ[[#This Row],[Variaz]]/100</f>
        <v>1.328E-2</v>
      </c>
      <c r="D1907" s="10">
        <f>AUM[[#This Row],[ Etica Azionario ]]</f>
        <v>597064405.45999992</v>
      </c>
      <c r="E1907" s="10">
        <f>D1906*AZ[[#This Row],[Variazione percentuale]]</f>
        <v>7809824.4400127996</v>
      </c>
      <c r="F1907" s="11">
        <f>AZ[[#This Row],[AUM]]-D1906</f>
        <v>8975215.6999999285</v>
      </c>
      <c r="G1907" s="11">
        <f>AZ[[#This Row],[∆ AUM]]-AZ[[#This Row],[effetto mercato]]</f>
        <v>1165391.2599871289</v>
      </c>
    </row>
    <row r="1908" spans="1:7">
      <c r="A1908" s="4">
        <v>44777</v>
      </c>
      <c r="B1908">
        <v>-0.24890000000000001</v>
      </c>
      <c r="C1908" s="6">
        <f>AZ[[#This Row],[Variaz]]/100</f>
        <v>-2.4889999999999999E-3</v>
      </c>
      <c r="D1908" s="10">
        <f>AUM[[#This Row],[ Etica Azionario ]]</f>
        <v>596054613.40999997</v>
      </c>
      <c r="E1908" s="10">
        <f>D1907*AZ[[#This Row],[Variazione percentuale]]</f>
        <v>-1486093.3051899397</v>
      </c>
      <c r="F1908" s="11">
        <f>AZ[[#This Row],[AUM]]-D1907</f>
        <v>-1009792.0499999523</v>
      </c>
      <c r="G1908" s="11">
        <f>AZ[[#This Row],[∆ AUM]]-AZ[[#This Row],[effetto mercato]]</f>
        <v>476301.25518998737</v>
      </c>
    </row>
    <row r="1909" spans="1:7">
      <c r="A1909" s="4">
        <v>44778</v>
      </c>
      <c r="B1909">
        <v>-0.16880000000000001</v>
      </c>
      <c r="C1909" s="6">
        <f>AZ[[#This Row],[Variaz]]/100</f>
        <v>-1.688E-3</v>
      </c>
      <c r="D1909" s="10">
        <f>AUM[[#This Row],[ Etica Azionario ]]</f>
        <v>595871678.61000001</v>
      </c>
      <c r="E1909" s="10">
        <f>D1908*AZ[[#This Row],[Variazione percentuale]]</f>
        <v>-1006140.18743608</v>
      </c>
      <c r="F1909" s="11">
        <f>AZ[[#This Row],[AUM]]-D1908</f>
        <v>-182934.79999995232</v>
      </c>
      <c r="G1909" s="11">
        <f>AZ[[#This Row],[∆ AUM]]-AZ[[#This Row],[effetto mercato]]</f>
        <v>823205.38743612764</v>
      </c>
    </row>
    <row r="1910" spans="1:7">
      <c r="A1910" s="4">
        <v>44781</v>
      </c>
      <c r="B1910">
        <v>-0.10290000000000001</v>
      </c>
      <c r="C1910" s="6">
        <f>AZ[[#This Row],[Variaz]]/100</f>
        <v>-1.029E-3</v>
      </c>
      <c r="D1910" s="10">
        <f>AUM[[#This Row],[ Etica Azionario ]]</f>
        <v>594785244.75</v>
      </c>
      <c r="E1910" s="10">
        <f>D1909*AZ[[#This Row],[Variazione percentuale]]</f>
        <v>-613151.95728969004</v>
      </c>
      <c r="F1910" s="11">
        <f>AZ[[#This Row],[AUM]]-D1909</f>
        <v>-1086433.8600000143</v>
      </c>
      <c r="G1910" s="11">
        <f>AZ[[#This Row],[∆ AUM]]-AZ[[#This Row],[effetto mercato]]</f>
        <v>-473281.90271032427</v>
      </c>
    </row>
    <row r="1911" spans="1:7">
      <c r="A1911" s="4">
        <v>44782</v>
      </c>
      <c r="B1911">
        <v>-0.93469999999999998</v>
      </c>
      <c r="C1911" s="6">
        <f>AZ[[#This Row],[Variaz]]/100</f>
        <v>-9.3469999999999994E-3</v>
      </c>
      <c r="D1911" s="10">
        <f>AUM[[#This Row],[ Etica Azionario ]]</f>
        <v>589270462.36000001</v>
      </c>
      <c r="E1911" s="10">
        <f>D1910*AZ[[#This Row],[Variazione percentuale]]</f>
        <v>-5559457.6826782497</v>
      </c>
      <c r="F1911" s="11">
        <f>AZ[[#This Row],[AUM]]-D1910</f>
        <v>-5514782.3899999857</v>
      </c>
      <c r="G1911" s="11">
        <f>AZ[[#This Row],[∆ AUM]]-AZ[[#This Row],[effetto mercato]]</f>
        <v>44675.29267826397</v>
      </c>
    </row>
    <row r="1912" spans="1:7">
      <c r="A1912" s="4">
        <v>44783</v>
      </c>
      <c r="B1912">
        <v>0.78010000000000002</v>
      </c>
      <c r="C1912" s="6">
        <f>AZ[[#This Row],[Variaz]]/100</f>
        <v>7.8009999999999998E-3</v>
      </c>
      <c r="D1912" s="10">
        <f>AUM[[#This Row],[ Etica Azionario ]]</f>
        <v>594295959.59000003</v>
      </c>
      <c r="E1912" s="10">
        <f>D1911*AZ[[#This Row],[Variazione percentuale]]</f>
        <v>4596898.8768703602</v>
      </c>
      <c r="F1912" s="11">
        <f>AZ[[#This Row],[AUM]]-D1911</f>
        <v>5025497.2300000191</v>
      </c>
      <c r="G1912" s="11">
        <f>AZ[[#This Row],[∆ AUM]]-AZ[[#This Row],[effetto mercato]]</f>
        <v>428598.35312965885</v>
      </c>
    </row>
    <row r="1913" spans="1:7">
      <c r="A1913" s="4">
        <v>44784</v>
      </c>
      <c r="B1913">
        <v>0.13270000000000001</v>
      </c>
      <c r="C1913" s="6">
        <f>AZ[[#This Row],[Variaz]]/100</f>
        <v>1.3270000000000001E-3</v>
      </c>
      <c r="D1913" s="10">
        <f>AUM[[#This Row],[ Etica Azionario ]]</f>
        <v>595240457.56000006</v>
      </c>
      <c r="E1913" s="10">
        <f>D1912*AZ[[#This Row],[Variazione percentuale]]</f>
        <v>788630.73837593012</v>
      </c>
      <c r="F1913" s="11">
        <f>AZ[[#This Row],[AUM]]-D1912</f>
        <v>944497.97000002861</v>
      </c>
      <c r="G1913" s="11">
        <f>AZ[[#This Row],[∆ AUM]]-AZ[[#This Row],[effetto mercato]]</f>
        <v>155867.23162409849</v>
      </c>
    </row>
    <row r="1914" spans="1:7">
      <c r="A1914" s="4">
        <v>44785</v>
      </c>
      <c r="B1914">
        <v>1.7596000000000001</v>
      </c>
      <c r="C1914" s="6">
        <f>AZ[[#This Row],[Variaz]]/100</f>
        <v>1.7596000000000001E-2</v>
      </c>
      <c r="D1914" s="10">
        <f>AUM[[#This Row],[ Etica Azionario ]]</f>
        <v>606062687.63999999</v>
      </c>
      <c r="E1914" s="10">
        <f>D1913*AZ[[#This Row],[Variazione percentuale]]</f>
        <v>10473851.091225762</v>
      </c>
      <c r="F1914" s="11">
        <f>AZ[[#This Row],[AUM]]-D1913</f>
        <v>10822230.079999924</v>
      </c>
      <c r="G1914" s="11">
        <f>AZ[[#This Row],[∆ AUM]]-AZ[[#This Row],[effetto mercato]]</f>
        <v>348378.98877416179</v>
      </c>
    </row>
    <row r="1915" spans="1:7">
      <c r="A1915" s="4">
        <v>44789</v>
      </c>
      <c r="B1915">
        <v>1.0128999999999999</v>
      </c>
      <c r="C1915" s="6">
        <f>AZ[[#This Row],[Variaz]]/100</f>
        <v>1.0128999999999999E-2</v>
      </c>
      <c r="D1915" s="10">
        <f>AUM[[#This Row],[ Etica Azionario ]]</f>
        <v>612591586.46000004</v>
      </c>
      <c r="E1915" s="10">
        <f>D1914*AZ[[#This Row],[Variazione percentuale]]</f>
        <v>6138808.9631055593</v>
      </c>
      <c r="F1915" s="11">
        <f>AZ[[#This Row],[AUM]]-D1914</f>
        <v>6528898.8200000525</v>
      </c>
      <c r="G1915" s="11">
        <f>AZ[[#This Row],[∆ AUM]]-AZ[[#This Row],[effetto mercato]]</f>
        <v>390089.8568944931</v>
      </c>
    </row>
    <row r="1916" spans="1:7">
      <c r="A1916" s="4">
        <v>44790</v>
      </c>
      <c r="B1916">
        <v>-0.63029999999999997</v>
      </c>
      <c r="C1916" s="6">
        <f>AZ[[#This Row],[Variaz]]/100</f>
        <v>-6.3029999999999996E-3</v>
      </c>
      <c r="D1916" s="10">
        <f>AUM[[#This Row],[ Etica Azionario ]]</f>
        <v>608963573.57999992</v>
      </c>
      <c r="E1916" s="10">
        <f>D1915*AZ[[#This Row],[Variazione percentuale]]</f>
        <v>-3861164.7694573798</v>
      </c>
      <c r="F1916" s="11">
        <f>AZ[[#This Row],[AUM]]-D1915</f>
        <v>-3628012.8800001144</v>
      </c>
      <c r="G1916" s="11">
        <f>AZ[[#This Row],[∆ AUM]]-AZ[[#This Row],[effetto mercato]]</f>
        <v>233151.88945726538</v>
      </c>
    </row>
    <row r="1917" spans="1:7">
      <c r="A1917" s="4">
        <v>44791</v>
      </c>
      <c r="B1917">
        <v>0.39639999999999997</v>
      </c>
      <c r="C1917" s="6">
        <f>AZ[[#This Row],[Variaz]]/100</f>
        <v>3.9639999999999996E-3</v>
      </c>
      <c r="D1917" s="10">
        <f>AUM[[#This Row],[ Etica Azionario ]]</f>
        <v>612188005.21000004</v>
      </c>
      <c r="E1917" s="10">
        <f>D1916*AZ[[#This Row],[Variazione percentuale]]</f>
        <v>2413931.6056711194</v>
      </c>
      <c r="F1917" s="11">
        <f>AZ[[#This Row],[AUM]]-D1916</f>
        <v>3224431.6300001144</v>
      </c>
      <c r="G1917" s="11">
        <f>AZ[[#This Row],[∆ AUM]]-AZ[[#This Row],[effetto mercato]]</f>
        <v>810500.02432899503</v>
      </c>
    </row>
    <row r="1918" spans="1:7">
      <c r="A1918" s="4">
        <v>44792</v>
      </c>
      <c r="B1918">
        <v>-0.39489999999999997</v>
      </c>
      <c r="C1918" s="6">
        <f>AZ[[#This Row],[Variaz]]/100</f>
        <v>-3.9489999999999994E-3</v>
      </c>
      <c r="D1918" s="10">
        <f>AUM[[#This Row],[ Etica Azionario ]]</f>
        <v>609921180.78999996</v>
      </c>
      <c r="E1918" s="10">
        <f>D1917*AZ[[#This Row],[Variazione percentuale]]</f>
        <v>-2417530.4325742899</v>
      </c>
      <c r="F1918" s="11">
        <f>AZ[[#This Row],[AUM]]-D1917</f>
        <v>-2266824.4200000763</v>
      </c>
      <c r="G1918" s="11">
        <f>AZ[[#This Row],[∆ AUM]]-AZ[[#This Row],[effetto mercato]]</f>
        <v>150706.01257421356</v>
      </c>
    </row>
    <row r="1919" spans="1:7">
      <c r="A1919" s="4">
        <v>44795</v>
      </c>
      <c r="B1919">
        <v>-1.0667</v>
      </c>
      <c r="C1919" s="6">
        <f>AZ[[#This Row],[Variaz]]/100</f>
        <v>-1.0666999999999999E-2</v>
      </c>
      <c r="D1919" s="10">
        <f>AUM[[#This Row],[ Etica Azionario ]]</f>
        <v>603152016.53999996</v>
      </c>
      <c r="E1919" s="10">
        <f>D1918*AZ[[#This Row],[Variazione percentuale]]</f>
        <v>-6506029.2354869293</v>
      </c>
      <c r="F1919" s="11">
        <f>AZ[[#This Row],[AUM]]-D1918</f>
        <v>-6769164.25</v>
      </c>
      <c r="G1919" s="11">
        <f>AZ[[#This Row],[∆ AUM]]-AZ[[#This Row],[effetto mercato]]</f>
        <v>-263135.0145130707</v>
      </c>
    </row>
    <row r="1920" spans="1:7">
      <c r="A1920" s="4">
        <v>44796</v>
      </c>
      <c r="B1920">
        <v>-0.56100000000000005</v>
      </c>
      <c r="C1920" s="6">
        <f>AZ[[#This Row],[Variaz]]/100</f>
        <v>-5.6100000000000004E-3</v>
      </c>
      <c r="D1920" s="10">
        <f>AUM[[#This Row],[ Etica Azionario ]]</f>
        <v>599968362.02999997</v>
      </c>
      <c r="E1920" s="10">
        <f>D1919*AZ[[#This Row],[Variazione percentuale]]</f>
        <v>-3383682.8127894001</v>
      </c>
      <c r="F1920" s="11">
        <f>AZ[[#This Row],[AUM]]-D1919</f>
        <v>-3183654.5099999905</v>
      </c>
      <c r="G1920" s="11">
        <f>AZ[[#This Row],[∆ AUM]]-AZ[[#This Row],[effetto mercato]]</f>
        <v>200028.30278940964</v>
      </c>
    </row>
    <row r="1921" spans="1:7">
      <c r="A1921" s="4">
        <v>44797</v>
      </c>
      <c r="B1921">
        <v>0.13189999999999999</v>
      </c>
      <c r="C1921" s="6">
        <f>AZ[[#This Row],[Variaz]]/100</f>
        <v>1.3189999999999999E-3</v>
      </c>
      <c r="D1921" s="10">
        <f>AUM[[#This Row],[ Etica Azionario ]]</f>
        <v>600741089.61000001</v>
      </c>
      <c r="E1921" s="10">
        <f>D1920*AZ[[#This Row],[Variazione percentuale]]</f>
        <v>791358.26951756992</v>
      </c>
      <c r="F1921" s="11">
        <f>AZ[[#This Row],[AUM]]-D1920</f>
        <v>772727.58000004292</v>
      </c>
      <c r="G1921" s="11">
        <f>AZ[[#This Row],[∆ AUM]]-AZ[[#This Row],[effetto mercato]]</f>
        <v>-18630.689517527004</v>
      </c>
    </row>
    <row r="1922" spans="1:7">
      <c r="A1922" s="4">
        <v>44798</v>
      </c>
      <c r="B1922">
        <v>0.96579999999999999</v>
      </c>
      <c r="C1922" s="6">
        <f>AZ[[#This Row],[Variaz]]/100</f>
        <v>9.6579999999999999E-3</v>
      </c>
      <c r="D1922" s="10">
        <f>AUM[[#This Row],[ Etica Azionario ]]</f>
        <v>606329705.82000005</v>
      </c>
      <c r="E1922" s="10">
        <f>D1921*AZ[[#This Row],[Variazione percentuale]]</f>
        <v>5801957.4434533799</v>
      </c>
      <c r="F1922" s="11">
        <f>AZ[[#This Row],[AUM]]-D1921</f>
        <v>5588616.2100000381</v>
      </c>
      <c r="G1922" s="11">
        <f>AZ[[#This Row],[∆ AUM]]-AZ[[#This Row],[effetto mercato]]</f>
        <v>-213341.23345334176</v>
      </c>
    </row>
    <row r="1923" spans="1:7">
      <c r="A1923" s="4">
        <v>44799</v>
      </c>
      <c r="B1923">
        <v>-2.4712000000000001</v>
      </c>
      <c r="C1923" s="6">
        <f>AZ[[#This Row],[Variaz]]/100</f>
        <v>-2.4712000000000001E-2</v>
      </c>
      <c r="D1923" s="10">
        <f>AUM[[#This Row],[ Etica Azionario ]]</f>
        <v>591674331.90999997</v>
      </c>
      <c r="E1923" s="10">
        <f>D1922*AZ[[#This Row],[Variazione percentuale]]</f>
        <v>-14983619.690223843</v>
      </c>
      <c r="F1923" s="11">
        <f>AZ[[#This Row],[AUM]]-D1922</f>
        <v>-14655373.910000086</v>
      </c>
      <c r="G1923" s="11">
        <f>AZ[[#This Row],[∆ AUM]]-AZ[[#This Row],[effetto mercato]]</f>
        <v>328245.78022375703</v>
      </c>
    </row>
    <row r="1924" spans="1:7">
      <c r="A1924" s="4">
        <v>44802</v>
      </c>
      <c r="B1924">
        <v>-0.75049999999999994</v>
      </c>
      <c r="C1924" s="6">
        <f>AZ[[#This Row],[Variaz]]/100</f>
        <v>-7.5049999999999995E-3</v>
      </c>
      <c r="D1924" s="10">
        <f>AUM[[#This Row],[ Etica Azionario ]]</f>
        <v>587435455.11000001</v>
      </c>
      <c r="E1924" s="10">
        <f>D1923*AZ[[#This Row],[Variazione percentuale]]</f>
        <v>-4440515.8609845499</v>
      </c>
      <c r="F1924" s="11">
        <f>AZ[[#This Row],[AUM]]-D1923</f>
        <v>-4238876.7999999523</v>
      </c>
      <c r="G1924" s="11">
        <f>AZ[[#This Row],[∆ AUM]]-AZ[[#This Row],[effetto mercato]]</f>
        <v>201639.06098459754</v>
      </c>
    </row>
    <row r="1925" spans="1:7">
      <c r="A1925" s="4">
        <v>44803</v>
      </c>
      <c r="B1925">
        <v>-0.48659999999999998</v>
      </c>
      <c r="C1925" s="6">
        <f>AZ[[#This Row],[Variaz]]/100</f>
        <v>-4.8659999999999997E-3</v>
      </c>
      <c r="D1925" s="10">
        <f>AUM[[#This Row],[ Etica Azionario ]]</f>
        <v>584658901.50999999</v>
      </c>
      <c r="E1925" s="10">
        <f>D1924*AZ[[#This Row],[Variazione percentuale]]</f>
        <v>-2858460.9245652598</v>
      </c>
      <c r="F1925" s="11">
        <f>AZ[[#This Row],[AUM]]-D1924</f>
        <v>-2776553.6000000238</v>
      </c>
      <c r="G1925" s="11">
        <f>AZ[[#This Row],[∆ AUM]]-AZ[[#This Row],[effetto mercato]]</f>
        <v>81907.324565235991</v>
      </c>
    </row>
    <row r="1926" spans="1:7">
      <c r="A1926" s="4">
        <v>44804</v>
      </c>
      <c r="B1926">
        <v>-1.0306999999999999</v>
      </c>
      <c r="C1926" s="6">
        <f>AZ[[#This Row],[Variaz]]/100</f>
        <v>-1.0307E-2</v>
      </c>
      <c r="D1926" s="10">
        <f>AUM[[#This Row],[ Etica Azionario ]]</f>
        <v>578615209.22000003</v>
      </c>
      <c r="E1926" s="10">
        <f>D1925*AZ[[#This Row],[Variazione percentuale]]</f>
        <v>-6026079.29786357</v>
      </c>
      <c r="F1926" s="11">
        <f>AZ[[#This Row],[AUM]]-D1925</f>
        <v>-6043692.2899999619</v>
      </c>
      <c r="G1926" s="11">
        <f>AZ[[#This Row],[∆ AUM]]-AZ[[#This Row],[effetto mercato]]</f>
        <v>-17612.992136391811</v>
      </c>
    </row>
    <row r="1927" spans="1:7">
      <c r="A1927" s="4">
        <v>44805</v>
      </c>
      <c r="B1927">
        <v>0.25850000000000001</v>
      </c>
      <c r="C1927" s="6">
        <f>AZ[[#This Row],[Variaz]]/100</f>
        <v>2.5850000000000001E-3</v>
      </c>
      <c r="D1927" s="10">
        <f>AUM[[#This Row],[ Etica Azionario ]]</f>
        <v>580170789.74000001</v>
      </c>
      <c r="E1927" s="10">
        <f>D1926*AZ[[#This Row],[Variazione percentuale]]</f>
        <v>1495720.3158337001</v>
      </c>
      <c r="F1927" s="11">
        <f>AZ[[#This Row],[AUM]]-D1926</f>
        <v>1555580.5199999809</v>
      </c>
      <c r="G1927" s="11">
        <f>AZ[[#This Row],[∆ AUM]]-AZ[[#This Row],[effetto mercato]]</f>
        <v>59860.204166280804</v>
      </c>
    </row>
    <row r="1928" spans="1:7">
      <c r="A1928" s="4">
        <v>44806</v>
      </c>
      <c r="B1928">
        <v>-0.84160000000000001</v>
      </c>
      <c r="C1928" s="6">
        <f>AZ[[#This Row],[Variaz]]/100</f>
        <v>-8.4159999999999999E-3</v>
      </c>
      <c r="D1928" s="10">
        <f>AUM[[#This Row],[ Etica Azionario ]]</f>
        <v>575397740.84000003</v>
      </c>
      <c r="E1928" s="10">
        <f>D1927*AZ[[#This Row],[Variazione percentuale]]</f>
        <v>-4882717.3664518399</v>
      </c>
      <c r="F1928" s="11">
        <f>AZ[[#This Row],[AUM]]-D1927</f>
        <v>-4773048.8999999762</v>
      </c>
      <c r="G1928" s="11">
        <f>AZ[[#This Row],[∆ AUM]]-AZ[[#This Row],[effetto mercato]]</f>
        <v>109668.46645186376</v>
      </c>
    </row>
    <row r="1929" spans="1:7">
      <c r="A1929" s="4">
        <v>44809</v>
      </c>
      <c r="B1929">
        <v>0.42820000000000003</v>
      </c>
      <c r="C1929" s="6">
        <f>AZ[[#This Row],[Variaz]]/100</f>
        <v>4.2820000000000002E-3</v>
      </c>
      <c r="D1929" s="10">
        <f>AUM[[#This Row],[ Etica Azionario ]]</f>
        <v>579134827.9000001</v>
      </c>
      <c r="E1929" s="10">
        <f>D1928*AZ[[#This Row],[Variazione percentuale]]</f>
        <v>2463853.12627688</v>
      </c>
      <c r="F1929" s="11">
        <f>AZ[[#This Row],[AUM]]-D1928</f>
        <v>3737087.060000062</v>
      </c>
      <c r="G1929" s="11">
        <f>AZ[[#This Row],[∆ AUM]]-AZ[[#This Row],[effetto mercato]]</f>
        <v>1273233.933723182</v>
      </c>
    </row>
    <row r="1930" spans="1:7">
      <c r="A1930" s="4">
        <v>44810</v>
      </c>
      <c r="B1930">
        <v>-0.2893</v>
      </c>
      <c r="C1930" s="6">
        <f>AZ[[#This Row],[Variaz]]/100</f>
        <v>-2.8930000000000002E-3</v>
      </c>
      <c r="D1930" s="10">
        <f>AUM[[#This Row],[ Etica Azionario ]]</f>
        <v>577966911.54999995</v>
      </c>
      <c r="E1930" s="10">
        <f>D1929*AZ[[#This Row],[Variazione percentuale]]</f>
        <v>-1675437.0571147003</v>
      </c>
      <c r="F1930" s="11">
        <f>AZ[[#This Row],[AUM]]-D1929</f>
        <v>-1167916.3500001431</v>
      </c>
      <c r="G1930" s="11">
        <f>AZ[[#This Row],[∆ AUM]]-AZ[[#This Row],[effetto mercato]]</f>
        <v>507520.70711455727</v>
      </c>
    </row>
    <row r="1931" spans="1:7">
      <c r="A1931" s="4">
        <v>44811</v>
      </c>
      <c r="B1931">
        <v>0.75600000000000001</v>
      </c>
      <c r="C1931" s="6">
        <f>AZ[[#This Row],[Variaz]]/100</f>
        <v>7.5599999999999999E-3</v>
      </c>
      <c r="D1931" s="10">
        <f>AUM[[#This Row],[ Etica Azionario ]]</f>
        <v>583485134.39999998</v>
      </c>
      <c r="E1931" s="10">
        <f>D1930*AZ[[#This Row],[Variazione percentuale]]</f>
        <v>4369429.8513179999</v>
      </c>
      <c r="F1931" s="11">
        <f>AZ[[#This Row],[AUM]]-D1930</f>
        <v>5518222.8500000238</v>
      </c>
      <c r="G1931" s="11">
        <f>AZ[[#This Row],[∆ AUM]]-AZ[[#This Row],[effetto mercato]]</f>
        <v>1148792.998682024</v>
      </c>
    </row>
    <row r="1932" spans="1:7">
      <c r="A1932" s="4">
        <v>44812</v>
      </c>
      <c r="B1932">
        <v>0.91700000000000004</v>
      </c>
      <c r="C1932" s="6">
        <f>AZ[[#This Row],[Variaz]]/100</f>
        <v>9.1700000000000011E-3</v>
      </c>
      <c r="D1932" s="10">
        <f>AUM[[#This Row],[ Etica Azionario ]]</f>
        <v>589087065.36000001</v>
      </c>
      <c r="E1932" s="10">
        <f>D1931*AZ[[#This Row],[Variazione percentuale]]</f>
        <v>5350558.6824480006</v>
      </c>
      <c r="F1932" s="11">
        <f>AZ[[#This Row],[AUM]]-D1931</f>
        <v>5601930.9600000381</v>
      </c>
      <c r="G1932" s="11">
        <f>AZ[[#This Row],[∆ AUM]]-AZ[[#This Row],[effetto mercato]]</f>
        <v>251372.2775520375</v>
      </c>
    </row>
    <row r="1933" spans="1:7">
      <c r="A1933" s="4">
        <v>44813</v>
      </c>
      <c r="B1933">
        <v>0.63829999999999998</v>
      </c>
      <c r="C1933" s="6">
        <f>AZ[[#This Row],[Variaz]]/100</f>
        <v>6.3829999999999998E-3</v>
      </c>
      <c r="D1933" s="10">
        <f>AUM[[#This Row],[ Etica Azionario ]]</f>
        <v>593089692.19000006</v>
      </c>
      <c r="E1933" s="10">
        <f>D1932*AZ[[#This Row],[Variazione percentuale]]</f>
        <v>3760142.7381928801</v>
      </c>
      <c r="F1933" s="11">
        <f>AZ[[#This Row],[AUM]]-D1932</f>
        <v>4002626.8300000429</v>
      </c>
      <c r="G1933" s="11">
        <f>AZ[[#This Row],[∆ AUM]]-AZ[[#This Row],[effetto mercato]]</f>
        <v>242484.09180716285</v>
      </c>
    </row>
    <row r="1934" spans="1:7">
      <c r="A1934" s="4">
        <v>44816</v>
      </c>
      <c r="B1934">
        <v>0.34329999999999999</v>
      </c>
      <c r="C1934" s="6">
        <f>AZ[[#This Row],[Variaz]]/100</f>
        <v>3.4329999999999999E-3</v>
      </c>
      <c r="D1934" s="10">
        <f>AUM[[#This Row],[ Etica Azionario ]]</f>
        <v>595149887.26999998</v>
      </c>
      <c r="E1934" s="10">
        <f>D1933*AZ[[#This Row],[Variazione percentuale]]</f>
        <v>2036076.9132882701</v>
      </c>
      <c r="F1934" s="11">
        <f>AZ[[#This Row],[AUM]]-D1933</f>
        <v>2060195.0799999237</v>
      </c>
      <c r="G1934" s="11">
        <f>AZ[[#This Row],[∆ AUM]]-AZ[[#This Row],[effetto mercato]]</f>
        <v>24118.166711653583</v>
      </c>
    </row>
    <row r="1935" spans="1:7">
      <c r="A1935" s="4">
        <v>44817</v>
      </c>
      <c r="B1935">
        <v>-1.8368</v>
      </c>
      <c r="C1935" s="6">
        <f>AZ[[#This Row],[Variaz]]/100</f>
        <v>-1.8367999999999999E-2</v>
      </c>
      <c r="D1935" s="10">
        <f>AUM[[#This Row],[ Etica Azionario ]]</f>
        <v>584440717.92999995</v>
      </c>
      <c r="E1935" s="10">
        <f>D1934*AZ[[#This Row],[Variazione percentuale]]</f>
        <v>-10931713.129375359</v>
      </c>
      <c r="F1935" s="11">
        <f>AZ[[#This Row],[AUM]]-D1934</f>
        <v>-10709169.340000033</v>
      </c>
      <c r="G1935" s="11">
        <f>AZ[[#This Row],[∆ AUM]]-AZ[[#This Row],[effetto mercato]]</f>
        <v>222543.78937532566</v>
      </c>
    </row>
    <row r="1936" spans="1:7">
      <c r="A1936" s="4">
        <v>44818</v>
      </c>
      <c r="B1936">
        <v>-0.18179999999999999</v>
      </c>
      <c r="C1936" s="6">
        <f>AZ[[#This Row],[Variaz]]/100</f>
        <v>-1.818E-3</v>
      </c>
      <c r="D1936" s="10">
        <f>AUM[[#This Row],[ Etica Azionario ]]</f>
        <v>583682097.14999998</v>
      </c>
      <c r="E1936" s="10">
        <f>D1935*AZ[[#This Row],[Variazione percentuale]]</f>
        <v>-1062513.2251967399</v>
      </c>
      <c r="F1936" s="11">
        <f>AZ[[#This Row],[AUM]]-D1935</f>
        <v>-758620.77999997139</v>
      </c>
      <c r="G1936" s="11">
        <f>AZ[[#This Row],[∆ AUM]]-AZ[[#This Row],[effetto mercato]]</f>
        <v>303892.4451967685</v>
      </c>
    </row>
    <row r="1937" spans="1:7">
      <c r="A1937" s="4">
        <v>44819</v>
      </c>
      <c r="B1937">
        <v>-0.92589999999999995</v>
      </c>
      <c r="C1937" s="6">
        <f>AZ[[#This Row],[Variaz]]/100</f>
        <v>-9.2589999999999999E-3</v>
      </c>
      <c r="D1937" s="10">
        <f>AUM[[#This Row],[ Etica Azionario ]]</f>
        <v>578425632.92999995</v>
      </c>
      <c r="E1937" s="10">
        <f>D1936*AZ[[#This Row],[Variazione percentuale]]</f>
        <v>-5404312.5375118498</v>
      </c>
      <c r="F1937" s="11">
        <f>AZ[[#This Row],[AUM]]-D1936</f>
        <v>-5256464.2200000286</v>
      </c>
      <c r="G1937" s="11">
        <f>AZ[[#This Row],[∆ AUM]]-AZ[[#This Row],[effetto mercato]]</f>
        <v>147848.31751182117</v>
      </c>
    </row>
    <row r="1938" spans="1:7">
      <c r="A1938" s="4">
        <v>44820</v>
      </c>
      <c r="B1938">
        <v>-0.82730000000000004</v>
      </c>
      <c r="C1938" s="6">
        <f>AZ[[#This Row],[Variaz]]/100</f>
        <v>-8.2730000000000008E-3</v>
      </c>
      <c r="D1938" s="10">
        <f>AUM[[#This Row],[ Etica Azionario ]]</f>
        <v>573503384.02999997</v>
      </c>
      <c r="E1938" s="10">
        <f>D1937*AZ[[#This Row],[Variazione percentuale]]</f>
        <v>-4785315.2612298904</v>
      </c>
      <c r="F1938" s="11">
        <f>AZ[[#This Row],[AUM]]-D1937</f>
        <v>-4922248.8999999762</v>
      </c>
      <c r="G1938" s="11">
        <f>AZ[[#This Row],[∆ AUM]]-AZ[[#This Row],[effetto mercato]]</f>
        <v>-136933.63877008576</v>
      </c>
    </row>
    <row r="1939" spans="1:7">
      <c r="A1939" s="4">
        <v>44823</v>
      </c>
      <c r="B1939">
        <v>0.47120000000000001</v>
      </c>
      <c r="C1939" s="6">
        <f>AZ[[#This Row],[Variaz]]/100</f>
        <v>4.712E-3</v>
      </c>
      <c r="D1939" s="10">
        <f>AUM[[#This Row],[ Etica Azionario ]]</f>
        <v>576364530.65999997</v>
      </c>
      <c r="E1939" s="10">
        <f>D1938*AZ[[#This Row],[Variazione percentuale]]</f>
        <v>2702347.94554936</v>
      </c>
      <c r="F1939" s="11">
        <f>AZ[[#This Row],[AUM]]-D1938</f>
        <v>2861146.6299999952</v>
      </c>
      <c r="G1939" s="11">
        <f>AZ[[#This Row],[∆ AUM]]-AZ[[#This Row],[effetto mercato]]</f>
        <v>158798.68445063522</v>
      </c>
    </row>
    <row r="1940" spans="1:7">
      <c r="A1940" s="4">
        <v>44824</v>
      </c>
      <c r="B1940">
        <v>-1.0456000000000001</v>
      </c>
      <c r="C1940" s="6">
        <f>AZ[[#This Row],[Variaz]]/100</f>
        <v>-1.0456E-2</v>
      </c>
      <c r="D1940" s="10">
        <f>AUM[[#This Row],[ Etica Azionario ]]</f>
        <v>570270429.5</v>
      </c>
      <c r="E1940" s="10">
        <f>D1939*AZ[[#This Row],[Variazione percentuale]]</f>
        <v>-6026467.5325809596</v>
      </c>
      <c r="F1940" s="11">
        <f>AZ[[#This Row],[AUM]]-D1939</f>
        <v>-6094101.1599999666</v>
      </c>
      <c r="G1940" s="11">
        <f>AZ[[#This Row],[∆ AUM]]-AZ[[#This Row],[effetto mercato]]</f>
        <v>-67633.627419007011</v>
      </c>
    </row>
    <row r="1941" spans="1:7">
      <c r="A1941" s="4">
        <v>44825</v>
      </c>
      <c r="B1941">
        <v>3.8800000000000001E-2</v>
      </c>
      <c r="C1941" s="6">
        <f>AZ[[#This Row],[Variaz]]/100</f>
        <v>3.88E-4</v>
      </c>
      <c r="D1941" s="10">
        <f>AUM[[#This Row],[ Etica Azionario ]]</f>
        <v>570512173.36000001</v>
      </c>
      <c r="E1941" s="10">
        <f>D1940*AZ[[#This Row],[Variazione percentuale]]</f>
        <v>221264.92664600001</v>
      </c>
      <c r="F1941" s="11">
        <f>AZ[[#This Row],[AUM]]-D1940</f>
        <v>241743.86000001431</v>
      </c>
      <c r="G1941" s="11">
        <f>AZ[[#This Row],[∆ AUM]]-AZ[[#This Row],[effetto mercato]]</f>
        <v>20478.933354014298</v>
      </c>
    </row>
    <row r="1942" spans="1:7">
      <c r="A1942" s="4">
        <v>44826</v>
      </c>
      <c r="B1942">
        <v>-0.69120000000000004</v>
      </c>
      <c r="C1942" s="6">
        <f>AZ[[#This Row],[Variaz]]/100</f>
        <v>-6.9120000000000006E-3</v>
      </c>
      <c r="D1942" s="10">
        <f>AUM[[#This Row],[ Etica Azionario ]]</f>
        <v>566724403.63</v>
      </c>
      <c r="E1942" s="10">
        <f>D1941*AZ[[#This Row],[Variazione percentuale]]</f>
        <v>-3943380.1422643205</v>
      </c>
      <c r="F1942" s="11">
        <f>AZ[[#This Row],[AUM]]-D1941</f>
        <v>-3787769.7300000191</v>
      </c>
      <c r="G1942" s="11">
        <f>AZ[[#This Row],[∆ AUM]]-AZ[[#This Row],[effetto mercato]]</f>
        <v>155610.41226430144</v>
      </c>
    </row>
    <row r="1943" spans="1:7">
      <c r="A1943" s="4">
        <v>44827</v>
      </c>
      <c r="B1943">
        <v>-0.3206</v>
      </c>
      <c r="C1943" s="6">
        <f>AZ[[#This Row],[Variaz]]/100</f>
        <v>-3.2060000000000001E-3</v>
      </c>
      <c r="D1943" s="10">
        <f>AUM[[#This Row],[ Etica Azionario ]]</f>
        <v>565023211.75</v>
      </c>
      <c r="E1943" s="10">
        <f>D1942*AZ[[#This Row],[Variazione percentuale]]</f>
        <v>-1816918.4380377801</v>
      </c>
      <c r="F1943" s="11">
        <f>AZ[[#This Row],[AUM]]-D1942</f>
        <v>-1701191.8799999952</v>
      </c>
      <c r="G1943" s="11">
        <f>AZ[[#This Row],[∆ AUM]]-AZ[[#This Row],[effetto mercato]]</f>
        <v>115726.55803778488</v>
      </c>
    </row>
    <row r="1944" spans="1:7">
      <c r="A1944" s="4">
        <v>44830</v>
      </c>
      <c r="B1944">
        <v>-0.83160000000000001</v>
      </c>
      <c r="C1944" s="6">
        <f>AZ[[#This Row],[Variaz]]/100</f>
        <v>-8.3160000000000005E-3</v>
      </c>
      <c r="D1944" s="10">
        <f>AUM[[#This Row],[ Etica Azionario ]]</f>
        <v>560261484.82000005</v>
      </c>
      <c r="E1944" s="10">
        <f>D1943*AZ[[#This Row],[Variazione percentuale]]</f>
        <v>-4698733.0289130006</v>
      </c>
      <c r="F1944" s="11">
        <f>AZ[[#This Row],[AUM]]-D1943</f>
        <v>-4761726.9299999475</v>
      </c>
      <c r="G1944" s="11">
        <f>AZ[[#This Row],[∆ AUM]]-AZ[[#This Row],[effetto mercato]]</f>
        <v>-62993.901086946949</v>
      </c>
    </row>
    <row r="1945" spans="1:7">
      <c r="A1945" s="4">
        <v>44831</v>
      </c>
      <c r="B1945">
        <v>0.21360000000000001</v>
      </c>
      <c r="C1945" s="6">
        <f>AZ[[#This Row],[Variaz]]/100</f>
        <v>2.1360000000000003E-3</v>
      </c>
      <c r="D1945" s="10">
        <f>AUM[[#This Row],[ Etica Azionario ]]</f>
        <v>561597112.5</v>
      </c>
      <c r="E1945" s="10">
        <f>D1944*AZ[[#This Row],[Variazione percentuale]]</f>
        <v>1196718.5315755203</v>
      </c>
      <c r="F1945" s="11">
        <f>AZ[[#This Row],[AUM]]-D1944</f>
        <v>1335627.6799999475</v>
      </c>
      <c r="G1945" s="11">
        <f>AZ[[#This Row],[∆ AUM]]-AZ[[#This Row],[effetto mercato]]</f>
        <v>138909.14842442726</v>
      </c>
    </row>
    <row r="1946" spans="1:7">
      <c r="A1946" s="4">
        <v>44832</v>
      </c>
      <c r="B1946">
        <v>1.5079</v>
      </c>
      <c r="C1946" s="6">
        <f>AZ[[#This Row],[Variaz]]/100</f>
        <v>1.5079E-2</v>
      </c>
      <c r="D1946" s="10">
        <f>AUM[[#This Row],[ Etica Azionario ]]</f>
        <v>570334355.53999996</v>
      </c>
      <c r="E1946" s="10">
        <f>D1945*AZ[[#This Row],[Variazione percentuale]]</f>
        <v>8468322.8593875002</v>
      </c>
      <c r="F1946" s="11">
        <f>AZ[[#This Row],[AUM]]-D1945</f>
        <v>8737243.0399999619</v>
      </c>
      <c r="G1946" s="11">
        <f>AZ[[#This Row],[∆ AUM]]-AZ[[#This Row],[effetto mercato]]</f>
        <v>268920.18061246164</v>
      </c>
    </row>
    <row r="1947" spans="1:7">
      <c r="A1947" s="4">
        <v>44833</v>
      </c>
      <c r="B1947">
        <v>-2.1776</v>
      </c>
      <c r="C1947" s="6">
        <f>AZ[[#This Row],[Variaz]]/100</f>
        <v>-2.1776E-2</v>
      </c>
      <c r="D1947" s="10">
        <f>AUM[[#This Row],[ Etica Azionario ]]</f>
        <v>558042477.81999993</v>
      </c>
      <c r="E1947" s="10">
        <f>D1946*AZ[[#This Row],[Variazione percentuale]]</f>
        <v>-12419600.92623904</v>
      </c>
      <c r="F1947" s="11">
        <f>AZ[[#This Row],[AUM]]-D1946</f>
        <v>-12291877.720000029</v>
      </c>
      <c r="G1947" s="11">
        <f>AZ[[#This Row],[∆ AUM]]-AZ[[#This Row],[effetto mercato]]</f>
        <v>127723.20623901114</v>
      </c>
    </row>
    <row r="1948" spans="1:7">
      <c r="A1948" s="4">
        <v>44834</v>
      </c>
      <c r="B1948">
        <v>-0.85860000000000003</v>
      </c>
      <c r="C1948" s="6">
        <f>AZ[[#This Row],[Variaz]]/100</f>
        <v>-8.5859999999999999E-3</v>
      </c>
      <c r="D1948" s="10">
        <f>AUM[[#This Row],[ Etica Azionario ]]</f>
        <v>553450633.94000006</v>
      </c>
      <c r="E1948" s="10">
        <f>D1947*AZ[[#This Row],[Variazione percentuale]]</f>
        <v>-4791352.7145625195</v>
      </c>
      <c r="F1948" s="11">
        <f>AZ[[#This Row],[AUM]]-D1947</f>
        <v>-4591843.879999876</v>
      </c>
      <c r="G1948" s="11">
        <f>AZ[[#This Row],[∆ AUM]]-AZ[[#This Row],[effetto mercato]]</f>
        <v>199508.83456264343</v>
      </c>
    </row>
    <row r="1949" spans="1:7">
      <c r="A1949" s="4">
        <v>44837</v>
      </c>
      <c r="B1949">
        <v>1.6119000000000001</v>
      </c>
      <c r="C1949" s="6">
        <f>AZ[[#This Row],[Variaz]]/100</f>
        <v>1.6119000000000001E-2</v>
      </c>
      <c r="D1949" s="10">
        <f>AUM[[#This Row],[ Etica Azionario ]]</f>
        <v>562057920.90999997</v>
      </c>
      <c r="E1949" s="10">
        <f>D1948*AZ[[#This Row],[Variazione percentuale]]</f>
        <v>8921070.7684788611</v>
      </c>
      <c r="F1949" s="11">
        <f>AZ[[#This Row],[AUM]]-D1948</f>
        <v>8607286.9699999094</v>
      </c>
      <c r="G1949" s="11">
        <f>AZ[[#This Row],[∆ AUM]]-AZ[[#This Row],[effetto mercato]]</f>
        <v>-313783.79847895168</v>
      </c>
    </row>
    <row r="1950" spans="1:7">
      <c r="A1950" s="4">
        <v>44838</v>
      </c>
      <c r="B1950">
        <v>1.7441</v>
      </c>
      <c r="C1950" s="6">
        <f>AZ[[#This Row],[Variaz]]/100</f>
        <v>1.7440999999999998E-2</v>
      </c>
      <c r="D1950" s="10">
        <f>AUM[[#This Row],[ Etica Azionario ]]</f>
        <v>571944407.39999998</v>
      </c>
      <c r="E1950" s="10">
        <f>D1949*AZ[[#This Row],[Variazione percentuale]]</f>
        <v>9802852.1985913087</v>
      </c>
      <c r="F1950" s="11">
        <f>AZ[[#This Row],[AUM]]-D1949</f>
        <v>9886486.4900000095</v>
      </c>
      <c r="G1950" s="11">
        <f>AZ[[#This Row],[∆ AUM]]-AZ[[#This Row],[effetto mercato]]</f>
        <v>83634.291408700868</v>
      </c>
    </row>
    <row r="1951" spans="1:7">
      <c r="A1951" s="4">
        <v>44839</v>
      </c>
      <c r="B1951">
        <v>0.44209999999999999</v>
      </c>
      <c r="C1951" s="6">
        <f>AZ[[#This Row],[Variaz]]/100</f>
        <v>4.4209999999999996E-3</v>
      </c>
      <c r="D1951" s="10">
        <f>AUM[[#This Row],[ Etica Azionario ]]</f>
        <v>575608287.09000003</v>
      </c>
      <c r="E1951" s="10">
        <f>D1950*AZ[[#This Row],[Variazione percentuale]]</f>
        <v>2528566.2251153998</v>
      </c>
      <c r="F1951" s="11">
        <f>AZ[[#This Row],[AUM]]-D1950</f>
        <v>3663879.6900000572</v>
      </c>
      <c r="G1951" s="11">
        <f>AZ[[#This Row],[∆ AUM]]-AZ[[#This Row],[effetto mercato]]</f>
        <v>1135313.4648846574</v>
      </c>
    </row>
    <row r="1952" spans="1:7">
      <c r="A1952" s="4">
        <v>44840</v>
      </c>
      <c r="B1952">
        <v>-0.46339999999999998</v>
      </c>
      <c r="C1952" s="6">
        <f>AZ[[#This Row],[Variaz]]/100</f>
        <v>-4.6340000000000001E-3</v>
      </c>
      <c r="D1952" s="10">
        <f>AUM[[#This Row],[ Etica Azionario ]]</f>
        <v>573805541.84000003</v>
      </c>
      <c r="E1952" s="10">
        <f>D1951*AZ[[#This Row],[Variazione percentuale]]</f>
        <v>-2667368.80237506</v>
      </c>
      <c r="F1952" s="11">
        <f>AZ[[#This Row],[AUM]]-D1951</f>
        <v>-1802745.25</v>
      </c>
      <c r="G1952" s="11">
        <f>AZ[[#This Row],[∆ AUM]]-AZ[[#This Row],[effetto mercato]]</f>
        <v>864623.55237506004</v>
      </c>
    </row>
    <row r="1953" spans="1:7">
      <c r="A1953" s="4">
        <v>44841</v>
      </c>
      <c r="B1953">
        <v>-1.6214999999999999</v>
      </c>
      <c r="C1953" s="6">
        <f>AZ[[#This Row],[Variaz]]/100</f>
        <v>-1.6215E-2</v>
      </c>
      <c r="D1953" s="10">
        <f>AUM[[#This Row],[ Etica Azionario ]]</f>
        <v>565291505.30999994</v>
      </c>
      <c r="E1953" s="10">
        <f>D1952*AZ[[#This Row],[Variazione percentuale]]</f>
        <v>-9304256.8609356005</v>
      </c>
      <c r="F1953" s="11">
        <f>AZ[[#This Row],[AUM]]-D1952</f>
        <v>-8514036.5300000906</v>
      </c>
      <c r="G1953" s="11">
        <f>AZ[[#This Row],[∆ AUM]]-AZ[[#This Row],[effetto mercato]]</f>
        <v>790220.33093550988</v>
      </c>
    </row>
    <row r="1954" spans="1:7">
      <c r="A1954" s="4">
        <v>44844</v>
      </c>
      <c r="B1954">
        <v>-7.0999999999999994E-2</v>
      </c>
      <c r="C1954" s="6">
        <f>AZ[[#This Row],[Variaz]]/100</f>
        <v>-7.0999999999999991E-4</v>
      </c>
      <c r="D1954" s="10">
        <f>AUM[[#This Row],[ Etica Azionario ]]</f>
        <v>564936804.50999999</v>
      </c>
      <c r="E1954" s="10">
        <f>D1953*AZ[[#This Row],[Variazione percentuale]]</f>
        <v>-401356.96877009992</v>
      </c>
      <c r="F1954" s="11">
        <f>AZ[[#This Row],[AUM]]-D1953</f>
        <v>-354700.79999995232</v>
      </c>
      <c r="G1954" s="11">
        <f>AZ[[#This Row],[∆ AUM]]-AZ[[#This Row],[effetto mercato]]</f>
        <v>46656.168770147604</v>
      </c>
    </row>
    <row r="1955" spans="1:7">
      <c r="A1955" s="4">
        <v>44845</v>
      </c>
      <c r="B1955">
        <v>-0.66290000000000004</v>
      </c>
      <c r="C1955" s="6">
        <f>AZ[[#This Row],[Variaz]]/100</f>
        <v>-6.6290000000000003E-3</v>
      </c>
      <c r="D1955" s="10">
        <f>AUM[[#This Row],[ Etica Azionario ]]</f>
        <v>561275928.96000004</v>
      </c>
      <c r="E1955" s="10">
        <f>D1954*AZ[[#This Row],[Variazione percentuale]]</f>
        <v>-3744966.0770967901</v>
      </c>
      <c r="F1955" s="11">
        <f>AZ[[#This Row],[AUM]]-D1954</f>
        <v>-3660875.5499999523</v>
      </c>
      <c r="G1955" s="11">
        <f>AZ[[#This Row],[∆ AUM]]-AZ[[#This Row],[effetto mercato]]</f>
        <v>84090.527096837759</v>
      </c>
    </row>
    <row r="1956" spans="1:7">
      <c r="A1956" s="4">
        <v>44846</v>
      </c>
      <c r="B1956">
        <v>-0.50849999999999995</v>
      </c>
      <c r="C1956" s="6">
        <f>AZ[[#This Row],[Variaz]]/100</f>
        <v>-5.0849999999999992E-3</v>
      </c>
      <c r="D1956" s="10">
        <f>AUM[[#This Row],[ Etica Azionario ]]</f>
        <v>558679097.08000004</v>
      </c>
      <c r="E1956" s="10">
        <f>D1955*AZ[[#This Row],[Variazione percentuale]]</f>
        <v>-2854088.0987616</v>
      </c>
      <c r="F1956" s="11">
        <f>AZ[[#This Row],[AUM]]-D1955</f>
        <v>-2596831.8799999952</v>
      </c>
      <c r="G1956" s="11">
        <f>AZ[[#This Row],[∆ AUM]]-AZ[[#This Row],[effetto mercato]]</f>
        <v>257256.21876160474</v>
      </c>
    </row>
    <row r="1957" spans="1:7">
      <c r="A1957" s="4">
        <v>44847</v>
      </c>
      <c r="B1957">
        <v>1.07</v>
      </c>
      <c r="C1957" s="6">
        <f>AZ[[#This Row],[Variaz]]/100</f>
        <v>1.0700000000000001E-2</v>
      </c>
      <c r="D1957" s="10">
        <f>AUM[[#This Row],[ Etica Azionario ]]</f>
        <v>564276940.34000003</v>
      </c>
      <c r="E1957" s="10">
        <f>D1956*AZ[[#This Row],[Variazione percentuale]]</f>
        <v>5977866.3387560016</v>
      </c>
      <c r="F1957" s="11">
        <f>AZ[[#This Row],[AUM]]-D1956</f>
        <v>5597843.2599999905</v>
      </c>
      <c r="G1957" s="11">
        <f>AZ[[#This Row],[∆ AUM]]-AZ[[#This Row],[effetto mercato]]</f>
        <v>-380023.07875601109</v>
      </c>
    </row>
    <row r="1958" spans="1:7">
      <c r="A1958" s="4">
        <v>44848</v>
      </c>
      <c r="B1958">
        <v>-1.0270999999999999</v>
      </c>
      <c r="C1958" s="6">
        <f>AZ[[#This Row],[Variaz]]/100</f>
        <v>-1.0270999999999999E-2</v>
      </c>
      <c r="D1958" s="10">
        <f>AUM[[#This Row],[ Etica Azionario ]]</f>
        <v>558509014.83000004</v>
      </c>
      <c r="E1958" s="10">
        <f>D1957*AZ[[#This Row],[Variazione percentuale]]</f>
        <v>-5795688.4542321395</v>
      </c>
      <c r="F1958" s="11">
        <f>AZ[[#This Row],[AUM]]-D1957</f>
        <v>-5767925.5099999905</v>
      </c>
      <c r="G1958" s="11">
        <f>AZ[[#This Row],[∆ AUM]]-AZ[[#This Row],[effetto mercato]]</f>
        <v>27762.94423214905</v>
      </c>
    </row>
    <row r="1959" spans="1:7">
      <c r="A1959" s="4">
        <v>44851</v>
      </c>
      <c r="B1959">
        <v>1.0777000000000001</v>
      </c>
      <c r="C1959" s="6">
        <f>AZ[[#This Row],[Variaz]]/100</f>
        <v>1.0777000000000002E-2</v>
      </c>
      <c r="D1959" s="10">
        <f>AUM[[#This Row],[ Etica Azionario ]]</f>
        <v>564412159.06999993</v>
      </c>
      <c r="E1959" s="10">
        <f>D1958*AZ[[#This Row],[Variazione percentuale]]</f>
        <v>6019051.6528229117</v>
      </c>
      <c r="F1959" s="11">
        <f>AZ[[#This Row],[AUM]]-D1958</f>
        <v>5903144.2399998903</v>
      </c>
      <c r="G1959" s="11">
        <f>AZ[[#This Row],[∆ AUM]]-AZ[[#This Row],[effetto mercato]]</f>
        <v>-115907.41282302141</v>
      </c>
    </row>
    <row r="1960" spans="1:7">
      <c r="A1960" s="4">
        <v>44852</v>
      </c>
      <c r="B1960">
        <v>0.59230000000000005</v>
      </c>
      <c r="C1960" s="6">
        <f>AZ[[#This Row],[Variaz]]/100</f>
        <v>5.9230000000000003E-3</v>
      </c>
      <c r="D1960" s="10">
        <f>AUM[[#This Row],[ Etica Azionario ]]</f>
        <v>567666183.22000003</v>
      </c>
      <c r="E1960" s="10">
        <f>D1959*AZ[[#This Row],[Variazione percentuale]]</f>
        <v>3343013.2181716096</v>
      </c>
      <c r="F1960" s="11">
        <f>AZ[[#This Row],[AUM]]-D1959</f>
        <v>3254024.1500000954</v>
      </c>
      <c r="G1960" s="11">
        <f>AZ[[#This Row],[∆ AUM]]-AZ[[#This Row],[effetto mercato]]</f>
        <v>-88989.068171514198</v>
      </c>
    </row>
    <row r="1961" spans="1:7">
      <c r="A1961" s="4">
        <v>44853</v>
      </c>
      <c r="B1961">
        <v>-0.41610000000000003</v>
      </c>
      <c r="C1961" s="6">
        <f>AZ[[#This Row],[Variaz]]/100</f>
        <v>-4.1610000000000006E-3</v>
      </c>
      <c r="D1961" s="10">
        <f>AUM[[#This Row],[ Etica Azionario ]]</f>
        <v>565980731.27999997</v>
      </c>
      <c r="E1961" s="10">
        <f>D1960*AZ[[#This Row],[Variazione percentuale]]</f>
        <v>-2362058.9883784205</v>
      </c>
      <c r="F1961" s="11">
        <f>AZ[[#This Row],[AUM]]-D1960</f>
        <v>-1685451.9400000572</v>
      </c>
      <c r="G1961" s="11">
        <f>AZ[[#This Row],[∆ AUM]]-AZ[[#This Row],[effetto mercato]]</f>
        <v>676607.04837836325</v>
      </c>
    </row>
    <row r="1962" spans="1:7">
      <c r="A1962" s="4">
        <v>44854</v>
      </c>
      <c r="B1962">
        <v>-0.88300000000000001</v>
      </c>
      <c r="C1962" s="6">
        <f>AZ[[#This Row],[Variaz]]/100</f>
        <v>-8.8299999999999993E-3</v>
      </c>
      <c r="D1962" s="10">
        <f>AUM[[#This Row],[ Etica Azionario ]]</f>
        <v>561129007.46000004</v>
      </c>
      <c r="E1962" s="10">
        <f>D1961*AZ[[#This Row],[Variazione percentuale]]</f>
        <v>-4997609.8572023995</v>
      </c>
      <c r="F1962" s="11">
        <f>AZ[[#This Row],[AUM]]-D1961</f>
        <v>-4851723.8199999332</v>
      </c>
      <c r="G1962" s="11">
        <f>AZ[[#This Row],[∆ AUM]]-AZ[[#This Row],[effetto mercato]]</f>
        <v>145886.03720246628</v>
      </c>
    </row>
    <row r="1963" spans="1:7">
      <c r="A1963" s="4">
        <v>44855</v>
      </c>
      <c r="B1963">
        <v>1.0659000000000001</v>
      </c>
      <c r="C1963" s="6">
        <f>AZ[[#This Row],[Variaz]]/100</f>
        <v>1.0659E-2</v>
      </c>
      <c r="D1963" s="10">
        <f>AUM[[#This Row],[ Etica Azionario ]]</f>
        <v>567231547.88</v>
      </c>
      <c r="E1963" s="10">
        <f>D1962*AZ[[#This Row],[Variazione percentuale]]</f>
        <v>5981074.0905161407</v>
      </c>
      <c r="F1963" s="11">
        <f>AZ[[#This Row],[AUM]]-D1962</f>
        <v>6102540.4199999571</v>
      </c>
      <c r="G1963" s="11">
        <f>AZ[[#This Row],[∆ AUM]]-AZ[[#This Row],[effetto mercato]]</f>
        <v>121466.3294838164</v>
      </c>
    </row>
    <row r="1964" spans="1:7">
      <c r="A1964" s="4">
        <v>44858</v>
      </c>
      <c r="B1964">
        <v>0.46429999999999999</v>
      </c>
      <c r="C1964" s="6">
        <f>AZ[[#This Row],[Variaz]]/100</f>
        <v>4.6429999999999996E-3</v>
      </c>
      <c r="D1964" s="10">
        <f>AUM[[#This Row],[ Etica Azionario ]]</f>
        <v>570126287.09000003</v>
      </c>
      <c r="E1964" s="10">
        <f>D1963*AZ[[#This Row],[Variazione percentuale]]</f>
        <v>2633656.0768068396</v>
      </c>
      <c r="F1964" s="11">
        <f>AZ[[#This Row],[AUM]]-D1963</f>
        <v>2894739.2100000381</v>
      </c>
      <c r="G1964" s="11">
        <f>AZ[[#This Row],[∆ AUM]]-AZ[[#This Row],[effetto mercato]]</f>
        <v>261083.13319319859</v>
      </c>
    </row>
    <row r="1965" spans="1:7">
      <c r="A1965" s="4">
        <v>44859</v>
      </c>
      <c r="B1965">
        <v>1.3239000000000001</v>
      </c>
      <c r="C1965" s="6">
        <f>AZ[[#This Row],[Variaz]]/100</f>
        <v>1.3239000000000001E-2</v>
      </c>
      <c r="D1965" s="10">
        <f>AUM[[#This Row],[ Etica Azionario ]]</f>
        <v>577554645.24000001</v>
      </c>
      <c r="E1965" s="10">
        <f>D1964*AZ[[#This Row],[Variazione percentuale]]</f>
        <v>7547901.9147845106</v>
      </c>
      <c r="F1965" s="11">
        <f>AZ[[#This Row],[AUM]]-D1964</f>
        <v>7428358.1499999762</v>
      </c>
      <c r="G1965" s="11">
        <f>AZ[[#This Row],[∆ AUM]]-AZ[[#This Row],[effetto mercato]]</f>
        <v>-119543.76478453446</v>
      </c>
    </row>
    <row r="1966" spans="1:7">
      <c r="A1966" s="4">
        <v>44860</v>
      </c>
      <c r="B1966">
        <v>-0.27829999999999999</v>
      </c>
      <c r="C1966" s="6">
        <f>AZ[[#This Row],[Variaz]]/100</f>
        <v>-2.7829999999999999E-3</v>
      </c>
      <c r="D1966" s="10">
        <f>AUM[[#This Row],[ Etica Azionario ]]</f>
        <v>576121638.19999993</v>
      </c>
      <c r="E1966" s="10">
        <f>D1965*AZ[[#This Row],[Variazione percentuale]]</f>
        <v>-1607334.57770292</v>
      </c>
      <c r="F1966" s="11">
        <f>AZ[[#This Row],[AUM]]-D1965</f>
        <v>-1433007.0400000811</v>
      </c>
      <c r="G1966" s="11">
        <f>AZ[[#This Row],[∆ AUM]]-AZ[[#This Row],[effetto mercato]]</f>
        <v>174327.53770283889</v>
      </c>
    </row>
    <row r="1967" spans="1:7">
      <c r="A1967" s="4">
        <v>44861</v>
      </c>
      <c r="B1967">
        <v>-7.7999999999999996E-3</v>
      </c>
      <c r="C1967" s="6">
        <f>AZ[[#This Row],[Variaz]]/100</f>
        <v>-7.7999999999999999E-5</v>
      </c>
      <c r="D1967" s="10">
        <f>AUM[[#This Row],[ Etica Azionario ]]</f>
        <v>576189737.33000004</v>
      </c>
      <c r="E1967" s="10">
        <f>D1966*AZ[[#This Row],[Variazione percentuale]]</f>
        <v>-44937.487779599993</v>
      </c>
      <c r="F1967" s="11">
        <f>AZ[[#This Row],[AUM]]-D1966</f>
        <v>68099.130000114441</v>
      </c>
      <c r="G1967" s="11">
        <f>AZ[[#This Row],[∆ AUM]]-AZ[[#This Row],[effetto mercato]]</f>
        <v>113036.61777971443</v>
      </c>
    </row>
    <row r="1968" spans="1:7">
      <c r="A1968" s="4">
        <v>44862</v>
      </c>
      <c r="B1968">
        <v>1.6437999999999999</v>
      </c>
      <c r="C1968" s="6">
        <f>AZ[[#This Row],[Variaz]]/100</f>
        <v>1.6437999999999998E-2</v>
      </c>
      <c r="D1968" s="10">
        <f>AUM[[#This Row],[ Etica Azionario ]]</f>
        <v>586355446.34000003</v>
      </c>
      <c r="E1968" s="10">
        <f>D1967*AZ[[#This Row],[Variazione percentuale]]</f>
        <v>9471406.9022305403</v>
      </c>
      <c r="F1968" s="11">
        <f>AZ[[#This Row],[AUM]]-D1967</f>
        <v>10165709.00999999</v>
      </c>
      <c r="G1968" s="11">
        <f>AZ[[#This Row],[∆ AUM]]-AZ[[#This Row],[effetto mercato]]</f>
        <v>694302.10776945017</v>
      </c>
    </row>
    <row r="1969" spans="1:7">
      <c r="A1969" s="4">
        <v>44865</v>
      </c>
      <c r="B1969">
        <v>0.12970000000000001</v>
      </c>
      <c r="C1969" s="6">
        <f>AZ[[#This Row],[Variaz]]/100</f>
        <v>1.2970000000000002E-3</v>
      </c>
      <c r="D1969" s="10">
        <f>AUM[[#This Row],[ Etica Azionario ]]</f>
        <v>587290792.68999994</v>
      </c>
      <c r="E1969" s="10">
        <f>D1968*AZ[[#This Row],[Variazione percentuale]]</f>
        <v>760503.01390298014</v>
      </c>
      <c r="F1969" s="11">
        <f>AZ[[#This Row],[AUM]]-D1968</f>
        <v>935346.34999990463</v>
      </c>
      <c r="G1969" s="11">
        <f>AZ[[#This Row],[∆ AUM]]-AZ[[#This Row],[effetto mercato]]</f>
        <v>174843.3360969245</v>
      </c>
    </row>
    <row r="1970" spans="1:7">
      <c r="A1970" s="4">
        <v>44867</v>
      </c>
      <c r="B1970">
        <v>-1.4932000000000001</v>
      </c>
      <c r="C1970" s="6">
        <f>AZ[[#This Row],[Variaz]]/100</f>
        <v>-1.4932000000000001E-2</v>
      </c>
      <c r="D1970" s="10">
        <f>AUM[[#This Row],[ Etica Azionario ]]</f>
        <v>578890257.26999998</v>
      </c>
      <c r="E1970" s="10">
        <f>D1969*AZ[[#This Row],[Variazione percentuale]]</f>
        <v>-8769426.1164470799</v>
      </c>
      <c r="F1970" s="11">
        <f>AZ[[#This Row],[AUM]]-D1969</f>
        <v>-8400535.4199999571</v>
      </c>
      <c r="G1970" s="11">
        <f>AZ[[#This Row],[∆ AUM]]-AZ[[#This Row],[effetto mercato]]</f>
        <v>368890.69644712284</v>
      </c>
    </row>
    <row r="1971" spans="1:7">
      <c r="A1971" s="4">
        <v>44868</v>
      </c>
      <c r="B1971">
        <v>-0.20880000000000001</v>
      </c>
      <c r="C1971" s="6">
        <f>AZ[[#This Row],[Variaz]]/100</f>
        <v>-2.088E-3</v>
      </c>
      <c r="D1971" s="10">
        <f>AUM[[#This Row],[ Etica Azionario ]]</f>
        <v>577992724.42000008</v>
      </c>
      <c r="E1971" s="10">
        <f>D1970*AZ[[#This Row],[Variazione percentuale]]</f>
        <v>-1208722.85717976</v>
      </c>
      <c r="F1971" s="11">
        <f>AZ[[#This Row],[AUM]]-D1970</f>
        <v>-897532.84999990463</v>
      </c>
      <c r="G1971" s="11">
        <f>AZ[[#This Row],[∆ AUM]]-AZ[[#This Row],[effetto mercato]]</f>
        <v>311190.00717985537</v>
      </c>
    </row>
    <row r="1972" spans="1:7">
      <c r="A1972" s="4">
        <v>44869</v>
      </c>
      <c r="B1972">
        <v>0.27900000000000003</v>
      </c>
      <c r="C1972" s="6">
        <f>AZ[[#This Row],[Variaz]]/100</f>
        <v>2.7900000000000004E-3</v>
      </c>
      <c r="D1972" s="10">
        <f>AUM[[#This Row],[ Etica Azionario ]]</f>
        <v>580352935.98000002</v>
      </c>
      <c r="E1972" s="10">
        <f>D1971*AZ[[#This Row],[Variazione percentuale]]</f>
        <v>1612599.7011318004</v>
      </c>
      <c r="F1972" s="11">
        <f>AZ[[#This Row],[AUM]]-D1971</f>
        <v>2360211.5599999428</v>
      </c>
      <c r="G1972" s="11">
        <f>AZ[[#This Row],[∆ AUM]]-AZ[[#This Row],[effetto mercato]]</f>
        <v>747611.85886814236</v>
      </c>
    </row>
    <row r="1973" spans="1:7">
      <c r="A1973" s="4">
        <v>44872</v>
      </c>
      <c r="B1973">
        <v>0.2319</v>
      </c>
      <c r="C1973" s="6">
        <f>AZ[[#This Row],[Variaz]]/100</f>
        <v>2.3189999999999999E-3</v>
      </c>
      <c r="D1973" s="10">
        <f>AUM[[#This Row],[ Etica Azionario ]]</f>
        <v>582187225.78999996</v>
      </c>
      <c r="E1973" s="10">
        <f>D1972*AZ[[#This Row],[Variazione percentuale]]</f>
        <v>1345838.45853762</v>
      </c>
      <c r="F1973" s="11">
        <f>AZ[[#This Row],[AUM]]-D1972</f>
        <v>1834289.8099999428</v>
      </c>
      <c r="G1973" s="11">
        <f>AZ[[#This Row],[∆ AUM]]-AZ[[#This Row],[effetto mercato]]</f>
        <v>488451.35146232275</v>
      </c>
    </row>
    <row r="1974" spans="1:7">
      <c r="A1974" s="4">
        <v>44873</v>
      </c>
      <c r="B1974">
        <v>0.43180000000000002</v>
      </c>
      <c r="C1974" s="6">
        <f>AZ[[#This Row],[Variaz]]/100</f>
        <v>4.3179999999999998E-3</v>
      </c>
      <c r="D1974" s="10">
        <f>AUM[[#This Row],[ Etica Azionario ]]</f>
        <v>585328754.92000008</v>
      </c>
      <c r="E1974" s="10">
        <f>D1973*AZ[[#This Row],[Variazione percentuale]]</f>
        <v>2513884.4409612198</v>
      </c>
      <c r="F1974" s="11">
        <f>AZ[[#This Row],[AUM]]-D1973</f>
        <v>3141529.1300001144</v>
      </c>
      <c r="G1974" s="11">
        <f>AZ[[#This Row],[∆ AUM]]-AZ[[#This Row],[effetto mercato]]</f>
        <v>627644.6890388946</v>
      </c>
    </row>
    <row r="1975" spans="1:7">
      <c r="A1975" s="4">
        <v>44874</v>
      </c>
      <c r="B1975">
        <v>-0.64490000000000003</v>
      </c>
      <c r="C1975" s="6">
        <f>AZ[[#This Row],[Variaz]]/100</f>
        <v>-6.4489999999999999E-3</v>
      </c>
      <c r="D1975" s="10">
        <f>AUM[[#This Row],[ Etica Azionario ]]</f>
        <v>582636696.77999997</v>
      </c>
      <c r="E1975" s="10">
        <f>D1974*AZ[[#This Row],[Variazione percentuale]]</f>
        <v>-3774785.1404790804</v>
      </c>
      <c r="F1975" s="11">
        <f>AZ[[#This Row],[AUM]]-D1974</f>
        <v>-2692058.1400001049</v>
      </c>
      <c r="G1975" s="11">
        <f>AZ[[#This Row],[∆ AUM]]-AZ[[#This Row],[effetto mercato]]</f>
        <v>1082727.0004789755</v>
      </c>
    </row>
    <row r="1976" spans="1:7">
      <c r="A1976" s="4">
        <v>44875</v>
      </c>
      <c r="B1976">
        <v>2.8668999999999998</v>
      </c>
      <c r="C1976" s="6">
        <f>AZ[[#This Row],[Variaz]]/100</f>
        <v>2.8668999999999997E-2</v>
      </c>
      <c r="D1976" s="10">
        <f>AUM[[#This Row],[ Etica Azionario ]]</f>
        <v>599639372.50999999</v>
      </c>
      <c r="E1976" s="10">
        <f>D1975*AZ[[#This Row],[Variazione percentuale]]</f>
        <v>16703611.459985817</v>
      </c>
      <c r="F1976" s="11">
        <f>AZ[[#This Row],[AUM]]-D1975</f>
        <v>17002675.730000019</v>
      </c>
      <c r="G1976" s="11">
        <f>AZ[[#This Row],[∆ AUM]]-AZ[[#This Row],[effetto mercato]]</f>
        <v>299064.27001420222</v>
      </c>
    </row>
    <row r="1977" spans="1:7">
      <c r="A1977" s="4">
        <v>44876</v>
      </c>
      <c r="B1977">
        <v>0.35310000000000002</v>
      </c>
      <c r="C1977" s="6">
        <f>AZ[[#This Row],[Variaz]]/100</f>
        <v>3.5310000000000003E-3</v>
      </c>
      <c r="D1977" s="10">
        <f>AUM[[#This Row],[ Etica Azionario ]]</f>
        <v>601793800.56000006</v>
      </c>
      <c r="E1977" s="10">
        <f>D1976*AZ[[#This Row],[Variazione percentuale]]</f>
        <v>2117326.6243328103</v>
      </c>
      <c r="F1977" s="11">
        <f>AZ[[#This Row],[AUM]]-D1976</f>
        <v>2154428.0500000715</v>
      </c>
      <c r="G1977" s="11">
        <f>AZ[[#This Row],[∆ AUM]]-AZ[[#This Row],[effetto mercato]]</f>
        <v>37101.425667261239</v>
      </c>
    </row>
    <row r="1978" spans="1:7">
      <c r="A1978" s="4">
        <v>44879</v>
      </c>
      <c r="B1978">
        <v>-0.81589999999999996</v>
      </c>
      <c r="C1978" s="6">
        <f>AZ[[#This Row],[Variaz]]/100</f>
        <v>-8.1589999999999996E-3</v>
      </c>
      <c r="D1978" s="10">
        <f>AUM[[#This Row],[ Etica Azionario ]]</f>
        <v>597283317.13</v>
      </c>
      <c r="E1978" s="10">
        <f>D1977*AZ[[#This Row],[Variazione percentuale]]</f>
        <v>-4910035.6187690403</v>
      </c>
      <c r="F1978" s="11">
        <f>AZ[[#This Row],[AUM]]-D1977</f>
        <v>-4510483.4300000668</v>
      </c>
      <c r="G1978" s="11">
        <f>AZ[[#This Row],[∆ AUM]]-AZ[[#This Row],[effetto mercato]]</f>
        <v>399552.18876897357</v>
      </c>
    </row>
    <row r="1979" spans="1:7">
      <c r="A1979" s="4">
        <v>44880</v>
      </c>
      <c r="B1979">
        <v>0.38490000000000002</v>
      </c>
      <c r="C1979" s="6">
        <f>AZ[[#This Row],[Variaz]]/100</f>
        <v>3.849E-3</v>
      </c>
      <c r="D1979" s="10">
        <f>AUM[[#This Row],[ Etica Azionario ]]</f>
        <v>599745253.34000003</v>
      </c>
      <c r="E1979" s="10">
        <f>D1978*AZ[[#This Row],[Variazione percentuale]]</f>
        <v>2298943.4876333699</v>
      </c>
      <c r="F1979" s="11">
        <f>AZ[[#This Row],[AUM]]-D1978</f>
        <v>2461936.2100000381</v>
      </c>
      <c r="G1979" s="11">
        <f>AZ[[#This Row],[∆ AUM]]-AZ[[#This Row],[effetto mercato]]</f>
        <v>162992.72236666828</v>
      </c>
    </row>
    <row r="1980" spans="1:7">
      <c r="A1980" s="4">
        <v>44881</v>
      </c>
      <c r="B1980">
        <v>-1.1803999999999999</v>
      </c>
      <c r="C1980" s="6">
        <f>AZ[[#This Row],[Variaz]]/100</f>
        <v>-1.1803999999999999E-2</v>
      </c>
      <c r="D1980" s="10">
        <f>AUM[[#This Row],[ Etica Azionario ]]</f>
        <v>593011200.15999997</v>
      </c>
      <c r="E1980" s="10">
        <f>D1979*AZ[[#This Row],[Variazione percentuale]]</f>
        <v>-7079392.9704253599</v>
      </c>
      <c r="F1980" s="11">
        <f>AZ[[#This Row],[AUM]]-D1979</f>
        <v>-6734053.1800000668</v>
      </c>
      <c r="G1980" s="11">
        <f>AZ[[#This Row],[∆ AUM]]-AZ[[#This Row],[effetto mercato]]</f>
        <v>345339.79042529315</v>
      </c>
    </row>
    <row r="1981" spans="1:7">
      <c r="A1981" s="4">
        <v>44882</v>
      </c>
      <c r="B1981">
        <v>9.1300000000000006E-2</v>
      </c>
      <c r="C1981" s="6">
        <f>AZ[[#This Row],[Variaz]]/100</f>
        <v>9.1300000000000007E-4</v>
      </c>
      <c r="D1981" s="10">
        <f>AUM[[#This Row],[ Etica Azionario ]]</f>
        <v>594461524.88999999</v>
      </c>
      <c r="E1981" s="10">
        <f>D1980*AZ[[#This Row],[Variazione percentuale]]</f>
        <v>541419.22574608005</v>
      </c>
      <c r="F1981" s="11">
        <f>AZ[[#This Row],[AUM]]-D1980</f>
        <v>1450324.7300000191</v>
      </c>
      <c r="G1981" s="11">
        <f>AZ[[#This Row],[∆ AUM]]-AZ[[#This Row],[effetto mercato]]</f>
        <v>908905.50425393903</v>
      </c>
    </row>
    <row r="1982" spans="1:7">
      <c r="A1982" s="4">
        <v>44883</v>
      </c>
      <c r="B1982">
        <v>0.38009999999999999</v>
      </c>
      <c r="C1982" s="6">
        <f>AZ[[#This Row],[Variaz]]/100</f>
        <v>3.8010000000000001E-3</v>
      </c>
      <c r="D1982" s="10">
        <f>AUM[[#This Row],[ Etica Azionario ]]</f>
        <v>596915607.68000007</v>
      </c>
      <c r="E1982" s="10">
        <f>D1981*AZ[[#This Row],[Variazione percentuale]]</f>
        <v>2259548.2561068898</v>
      </c>
      <c r="F1982" s="11">
        <f>AZ[[#This Row],[AUM]]-D1981</f>
        <v>2454082.7900000811</v>
      </c>
      <c r="G1982" s="11">
        <f>AZ[[#This Row],[∆ AUM]]-AZ[[#This Row],[effetto mercato]]</f>
        <v>194534.53389319126</v>
      </c>
    </row>
    <row r="1983" spans="1:7">
      <c r="A1983" s="4">
        <v>44886</v>
      </c>
      <c r="B1983">
        <v>0.41649999999999998</v>
      </c>
      <c r="C1983" s="6">
        <f>AZ[[#This Row],[Variaz]]/100</f>
        <v>4.1649999999999994E-3</v>
      </c>
      <c r="D1983" s="10">
        <f>AUM[[#This Row],[ Etica Azionario ]]</f>
        <v>599579592.67000008</v>
      </c>
      <c r="E1983" s="10">
        <f>D1982*AZ[[#This Row],[Variazione percentuale]]</f>
        <v>2486153.5059872</v>
      </c>
      <c r="F1983" s="11">
        <f>AZ[[#This Row],[AUM]]-D1982</f>
        <v>2663984.9900000095</v>
      </c>
      <c r="G1983" s="11">
        <f>AZ[[#This Row],[∆ AUM]]-AZ[[#This Row],[effetto mercato]]</f>
        <v>177831.48401280958</v>
      </c>
    </row>
    <row r="1984" spans="1:7">
      <c r="A1984" s="4">
        <v>44887</v>
      </c>
      <c r="B1984">
        <v>0.76160000000000005</v>
      </c>
      <c r="C1984" s="6">
        <f>AZ[[#This Row],[Variaz]]/100</f>
        <v>7.6160000000000004E-3</v>
      </c>
      <c r="D1984" s="10">
        <f>AUM[[#This Row],[ Etica Azionario ]]</f>
        <v>604587227.1500001</v>
      </c>
      <c r="E1984" s="10">
        <f>D1983*AZ[[#This Row],[Variazione percentuale]]</f>
        <v>4566398.1777747208</v>
      </c>
      <c r="F1984" s="11">
        <f>AZ[[#This Row],[AUM]]-D1983</f>
        <v>5007634.4800000191</v>
      </c>
      <c r="G1984" s="11">
        <f>AZ[[#This Row],[∆ AUM]]-AZ[[#This Row],[effetto mercato]]</f>
        <v>441236.30222529825</v>
      </c>
    </row>
    <row r="1985" spans="1:7">
      <c r="A1985" s="4">
        <v>44888</v>
      </c>
      <c r="B1985">
        <v>-0.1646</v>
      </c>
      <c r="C1985" s="6">
        <f>AZ[[#This Row],[Variaz]]/100</f>
        <v>-1.6459999999999999E-3</v>
      </c>
      <c r="D1985" s="10">
        <f>AUM[[#This Row],[ Etica Azionario ]]</f>
        <v>603788203.38</v>
      </c>
      <c r="E1985" s="10">
        <f>D1984*AZ[[#This Row],[Variazione percentuale]]</f>
        <v>-995150.57588890009</v>
      </c>
      <c r="F1985" s="11">
        <f>AZ[[#This Row],[AUM]]-D1984</f>
        <v>-799023.77000010014</v>
      </c>
      <c r="G1985" s="11">
        <f>AZ[[#This Row],[∆ AUM]]-AZ[[#This Row],[effetto mercato]]</f>
        <v>196126.80588879995</v>
      </c>
    </row>
    <row r="1986" spans="1:7">
      <c r="A1986" s="4">
        <v>44889</v>
      </c>
      <c r="B1986">
        <v>0.09</v>
      </c>
      <c r="C1986" s="6">
        <f>AZ[[#This Row],[Variaz]]/100</f>
        <v>8.9999999999999998E-4</v>
      </c>
      <c r="D1986" s="10">
        <f>AUM[[#This Row],[ Etica Azionario ]]</f>
        <v>604503765.11000001</v>
      </c>
      <c r="E1986" s="10">
        <f>D1985*AZ[[#This Row],[Variazione percentuale]]</f>
        <v>543409.383042</v>
      </c>
      <c r="F1986" s="11">
        <f>AZ[[#This Row],[AUM]]-D1985</f>
        <v>715561.73000001907</v>
      </c>
      <c r="G1986" s="11">
        <f>AZ[[#This Row],[∆ AUM]]-AZ[[#This Row],[effetto mercato]]</f>
        <v>172152.34695801907</v>
      </c>
    </row>
    <row r="1987" spans="1:7">
      <c r="A1987" s="4">
        <v>44890</v>
      </c>
      <c r="B1987">
        <v>-0.03</v>
      </c>
      <c r="C1987" s="6">
        <f>AZ[[#This Row],[Variaz]]/100</f>
        <v>-2.9999999999999997E-4</v>
      </c>
      <c r="D1987" s="10">
        <f>AUM[[#This Row],[ Etica Azionario ]]</f>
        <v>604426613.20000005</v>
      </c>
      <c r="E1987" s="10">
        <f>D1986*AZ[[#This Row],[Variazione percentuale]]</f>
        <v>-181351.129533</v>
      </c>
      <c r="F1987" s="11">
        <f>AZ[[#This Row],[AUM]]-D1986</f>
        <v>-77151.909999966621</v>
      </c>
      <c r="G1987" s="11">
        <f>AZ[[#This Row],[∆ AUM]]-AZ[[#This Row],[effetto mercato]]</f>
        <v>104199.21953303338</v>
      </c>
    </row>
    <row r="1988" spans="1:7">
      <c r="A1988" s="4">
        <v>44893</v>
      </c>
      <c r="B1988">
        <v>-1.1163000000000001</v>
      </c>
      <c r="C1988" s="6">
        <f>AZ[[#This Row],[Variaz]]/100</f>
        <v>-1.1163000000000001E-2</v>
      </c>
      <c r="D1988" s="10">
        <f>AUM[[#This Row],[ Etica Azionario ]]</f>
        <v>597767164.74000001</v>
      </c>
      <c r="E1988" s="10">
        <f>D1987*AZ[[#This Row],[Variazione percentuale]]</f>
        <v>-6747214.2831516014</v>
      </c>
      <c r="F1988" s="11">
        <f>AZ[[#This Row],[AUM]]-D1987</f>
        <v>-6659448.4600000381</v>
      </c>
      <c r="G1988" s="11">
        <f>AZ[[#This Row],[∆ AUM]]-AZ[[#This Row],[effetto mercato]]</f>
        <v>87765.823151563294</v>
      </c>
    </row>
    <row r="1989" spans="1:7">
      <c r="A1989" s="4">
        <v>44894</v>
      </c>
      <c r="B1989">
        <v>2.2700000000000001E-2</v>
      </c>
      <c r="C1989" s="6">
        <f>AZ[[#This Row],[Variaz]]/100</f>
        <v>2.2700000000000002E-4</v>
      </c>
      <c r="D1989" s="10">
        <f>AUM[[#This Row],[ Etica Azionario ]]</f>
        <v>598272708.38999999</v>
      </c>
      <c r="E1989" s="10">
        <f>D1988*AZ[[#This Row],[Variazione percentuale]]</f>
        <v>135693.14639598</v>
      </c>
      <c r="F1989" s="11">
        <f>AZ[[#This Row],[AUM]]-D1988</f>
        <v>505543.64999997616</v>
      </c>
      <c r="G1989" s="11">
        <f>AZ[[#This Row],[∆ AUM]]-AZ[[#This Row],[effetto mercato]]</f>
        <v>369850.50360399613</v>
      </c>
    </row>
    <row r="1990" spans="1:7">
      <c r="A1990" s="4">
        <v>44895</v>
      </c>
      <c r="B1990">
        <v>2.1284999999999998</v>
      </c>
      <c r="C1990" s="6">
        <f>AZ[[#This Row],[Variaz]]/100</f>
        <v>2.1284999999999998E-2</v>
      </c>
      <c r="D1990" s="10">
        <f>AUM[[#This Row],[ Etica Azionario ]]</f>
        <v>611284344.57000005</v>
      </c>
      <c r="E1990" s="10">
        <f>D1989*AZ[[#This Row],[Variazione percentuale]]</f>
        <v>12734234.598081149</v>
      </c>
      <c r="F1990" s="11">
        <f>AZ[[#This Row],[AUM]]-D1989</f>
        <v>13011636.180000067</v>
      </c>
      <c r="G1990" s="11">
        <f>AZ[[#This Row],[∆ AUM]]-AZ[[#This Row],[effetto mercato]]</f>
        <v>277401.5819189176</v>
      </c>
    </row>
    <row r="1991" spans="1:7">
      <c r="A1991" s="4">
        <v>44896</v>
      </c>
      <c r="B1991">
        <v>-0.56369999999999998</v>
      </c>
      <c r="C1991" s="6">
        <f>AZ[[#This Row],[Variaz]]/100</f>
        <v>-5.6369999999999996E-3</v>
      </c>
      <c r="D1991" s="10">
        <f>AUM[[#This Row],[ Etica Azionario ]]</f>
        <v>607145053.10000002</v>
      </c>
      <c r="E1991" s="10">
        <f>D1990*AZ[[#This Row],[Variazione percentuale]]</f>
        <v>-3445809.85034109</v>
      </c>
      <c r="F1991" s="11">
        <f>AZ[[#This Row],[AUM]]-D1990</f>
        <v>-4139291.4700000286</v>
      </c>
      <c r="G1991" s="11">
        <f>AZ[[#This Row],[∆ AUM]]-AZ[[#This Row],[effetto mercato]]</f>
        <v>-693481.61965893861</v>
      </c>
    </row>
    <row r="1992" spans="1:7">
      <c r="A1992" s="4">
        <v>44897</v>
      </c>
      <c r="B1992">
        <v>-0.2387</v>
      </c>
      <c r="C1992" s="6">
        <f>AZ[[#This Row],[Variaz]]/100</f>
        <v>-2.3869999999999998E-3</v>
      </c>
      <c r="D1992" s="10">
        <f>AUM[[#This Row],[ Etica Azionario ]]</f>
        <v>605803620.79999995</v>
      </c>
      <c r="E1992" s="10">
        <f>D1991*AZ[[#This Row],[Variazione percentuale]]</f>
        <v>-1449255.2417496999</v>
      </c>
      <c r="F1992" s="11">
        <f>AZ[[#This Row],[AUM]]-D1991</f>
        <v>-1341432.3000000715</v>
      </c>
      <c r="G1992" s="11">
        <f>AZ[[#This Row],[∆ AUM]]-AZ[[#This Row],[effetto mercato]]</f>
        <v>107822.9417496284</v>
      </c>
    </row>
    <row r="1993" spans="1:7">
      <c r="A1993" s="4">
        <v>44900</v>
      </c>
      <c r="B1993">
        <v>-1.5550999999999999</v>
      </c>
      <c r="C1993" s="6">
        <f>AZ[[#This Row],[Variaz]]/100</f>
        <v>-1.5550999999999999E-2</v>
      </c>
      <c r="D1993" s="10">
        <f>AUM[[#This Row],[ Etica Azionario ]]</f>
        <v>597279738.62</v>
      </c>
      <c r="E1993" s="10">
        <f>D1992*AZ[[#This Row],[Variazione percentuale]]</f>
        <v>-9420852.1070607994</v>
      </c>
      <c r="F1993" s="11">
        <f>AZ[[#This Row],[AUM]]-D1992</f>
        <v>-8523882.1799999475</v>
      </c>
      <c r="G1993" s="11">
        <f>AZ[[#This Row],[∆ AUM]]-AZ[[#This Row],[effetto mercato]]</f>
        <v>896969.92706085183</v>
      </c>
    </row>
    <row r="1994" spans="1:7">
      <c r="A1994" s="4">
        <v>44901</v>
      </c>
      <c r="B1994">
        <v>-0.7671</v>
      </c>
      <c r="C1994" s="6">
        <f>AZ[[#This Row],[Variaz]]/100</f>
        <v>-7.6709999999999999E-3</v>
      </c>
      <c r="D1994" s="10">
        <f>AUM[[#This Row],[ Etica Azionario ]]</f>
        <v>593117388.19000006</v>
      </c>
      <c r="E1994" s="10">
        <f>D1993*AZ[[#This Row],[Variazione percentuale]]</f>
        <v>-4581732.8749540197</v>
      </c>
      <c r="F1994" s="11">
        <f>AZ[[#This Row],[AUM]]-D1993</f>
        <v>-4162350.4299999475</v>
      </c>
      <c r="G1994" s="11">
        <f>AZ[[#This Row],[∆ AUM]]-AZ[[#This Row],[effetto mercato]]</f>
        <v>419382.44495407213</v>
      </c>
    </row>
    <row r="1995" spans="1:7">
      <c r="A1995" s="4">
        <v>44902</v>
      </c>
      <c r="B1995">
        <v>-9.9500000000000005E-2</v>
      </c>
      <c r="C1995" s="6">
        <f>AZ[[#This Row],[Variaz]]/100</f>
        <v>-9.9500000000000001E-4</v>
      </c>
      <c r="D1995" s="10">
        <f>AUM[[#This Row],[ Etica Azionario ]]</f>
        <v>593386617.88999999</v>
      </c>
      <c r="E1995" s="10">
        <f>D1994*AZ[[#This Row],[Variazione percentuale]]</f>
        <v>-590151.80124905007</v>
      </c>
      <c r="F1995" s="11">
        <f>AZ[[#This Row],[AUM]]-D1994</f>
        <v>269229.69999992847</v>
      </c>
      <c r="G1995" s="11">
        <f>AZ[[#This Row],[∆ AUM]]-AZ[[#This Row],[effetto mercato]]</f>
        <v>859381.50124897854</v>
      </c>
    </row>
    <row r="1996" spans="1:7">
      <c r="A1996" s="4">
        <v>44904</v>
      </c>
      <c r="B1996">
        <v>0.13789999999999999</v>
      </c>
      <c r="C1996" s="6">
        <f>AZ[[#This Row],[Variaz]]/100</f>
        <v>1.379E-3</v>
      </c>
      <c r="D1996" s="10">
        <f>AUM[[#This Row],[ Etica Azionario ]]</f>
        <v>594406300.43999994</v>
      </c>
      <c r="E1996" s="10">
        <f>D1995*AZ[[#This Row],[Variazione percentuale]]</f>
        <v>818280.14607031003</v>
      </c>
      <c r="F1996" s="11">
        <f>AZ[[#This Row],[AUM]]-D1995</f>
        <v>1019682.5499999523</v>
      </c>
      <c r="G1996" s="11">
        <f>AZ[[#This Row],[∆ AUM]]-AZ[[#This Row],[effetto mercato]]</f>
        <v>201402.40392964229</v>
      </c>
    </row>
    <row r="1997" spans="1:7">
      <c r="A1997" s="4">
        <v>44907</v>
      </c>
      <c r="B1997">
        <v>0.82630000000000003</v>
      </c>
      <c r="C1997" s="6">
        <f>AZ[[#This Row],[Variaz]]/100</f>
        <v>8.2629999999999995E-3</v>
      </c>
      <c r="D1997" s="10">
        <f>AUM[[#This Row],[ Etica Azionario ]]</f>
        <v>599345292.36000001</v>
      </c>
      <c r="E1997" s="10">
        <f>D1996*AZ[[#This Row],[Variazione percentuale]]</f>
        <v>4911579.2605357189</v>
      </c>
      <c r="F1997" s="11">
        <f>AZ[[#This Row],[AUM]]-D1996</f>
        <v>4938991.9200000763</v>
      </c>
      <c r="G1997" s="11">
        <f>AZ[[#This Row],[∆ AUM]]-AZ[[#This Row],[effetto mercato]]</f>
        <v>27412.659464357421</v>
      </c>
    </row>
    <row r="1998" spans="1:7">
      <c r="A1998" s="4">
        <v>44908</v>
      </c>
      <c r="B1998">
        <v>0.1973</v>
      </c>
      <c r="C1998" s="6">
        <f>AZ[[#This Row],[Variaz]]/100</f>
        <v>1.9729999999999999E-3</v>
      </c>
      <c r="D1998" s="10">
        <f>AUM[[#This Row],[ Etica Azionario ]]</f>
        <v>600711134.87</v>
      </c>
      <c r="E1998" s="10">
        <f>D1997*AZ[[#This Row],[Variazione percentuale]]</f>
        <v>1182508.26182628</v>
      </c>
      <c r="F1998" s="11">
        <f>AZ[[#This Row],[AUM]]-D1997</f>
        <v>1365842.5099999905</v>
      </c>
      <c r="G1998" s="11">
        <f>AZ[[#This Row],[∆ AUM]]-AZ[[#This Row],[effetto mercato]]</f>
        <v>183334.24817371042</v>
      </c>
    </row>
    <row r="1999" spans="1:7">
      <c r="A1999" s="4">
        <v>44909</v>
      </c>
      <c r="B1999">
        <v>-0.25750000000000001</v>
      </c>
      <c r="C1999" s="6">
        <f>AZ[[#This Row],[Variaz]]/100</f>
        <v>-2.575E-3</v>
      </c>
      <c r="D1999" s="10">
        <f>AUM[[#This Row],[ Etica Azionario ]]</f>
        <v>599837704.64999998</v>
      </c>
      <c r="E1999" s="10">
        <f>D1998*AZ[[#This Row],[Variazione percentuale]]</f>
        <v>-1546831.17229025</v>
      </c>
      <c r="F1999" s="11">
        <f>AZ[[#This Row],[AUM]]-D1998</f>
        <v>-873430.22000002861</v>
      </c>
      <c r="G1999" s="11">
        <f>AZ[[#This Row],[∆ AUM]]-AZ[[#This Row],[effetto mercato]]</f>
        <v>673400.95229022135</v>
      </c>
    </row>
    <row r="2000" spans="1:7">
      <c r="A2000" s="4">
        <v>44910</v>
      </c>
      <c r="B2000">
        <v>-2.2473999999999998</v>
      </c>
      <c r="C2000" s="6">
        <f>AZ[[#This Row],[Variaz]]/100</f>
        <v>-2.2473999999999997E-2</v>
      </c>
      <c r="D2000" s="10">
        <f>AUM[[#This Row],[ Etica Azionario ]]</f>
        <v>586498802.12</v>
      </c>
      <c r="E2000" s="10">
        <f>D1999*AZ[[#This Row],[Variazione percentuale]]</f>
        <v>-13480752.574304098</v>
      </c>
      <c r="F2000" s="11">
        <f>AZ[[#This Row],[AUM]]-D1999</f>
        <v>-13338902.529999971</v>
      </c>
      <c r="G2000" s="11">
        <f>AZ[[#This Row],[∆ AUM]]-AZ[[#This Row],[effetto mercato]]</f>
        <v>141850.04430412687</v>
      </c>
    </row>
    <row r="2001" spans="1:7">
      <c r="A2001" s="4">
        <v>44911</v>
      </c>
      <c r="B2001">
        <v>-0.8155</v>
      </c>
      <c r="C2001" s="6">
        <f>AZ[[#This Row],[Variaz]]/100</f>
        <v>-8.1550000000000008E-3</v>
      </c>
      <c r="D2001" s="10">
        <f>AUM[[#This Row],[ Etica Azionario ]]</f>
        <v>581912446.76999998</v>
      </c>
      <c r="E2001" s="10">
        <f>D2000*AZ[[#This Row],[Variazione percentuale]]</f>
        <v>-4782897.7312886007</v>
      </c>
      <c r="F2001" s="11">
        <f>AZ[[#This Row],[AUM]]-D2000</f>
        <v>-4586355.3500000238</v>
      </c>
      <c r="G2001" s="11">
        <f>AZ[[#This Row],[∆ AUM]]-AZ[[#This Row],[effetto mercato]]</f>
        <v>196542.38128857687</v>
      </c>
    </row>
    <row r="2002" spans="1:7">
      <c r="A2002" s="4">
        <v>44914</v>
      </c>
      <c r="B2002">
        <v>-0.45419999999999999</v>
      </c>
      <c r="C2002" s="6">
        <f>AZ[[#This Row],[Variaz]]/100</f>
        <v>-4.542E-3</v>
      </c>
      <c r="D2002" s="10">
        <f>AUM[[#This Row],[ Etica Azionario ]]</f>
        <v>579995512.11000001</v>
      </c>
      <c r="E2002" s="10">
        <f>D2001*AZ[[#This Row],[Variazione percentuale]]</f>
        <v>-2643046.3332293401</v>
      </c>
      <c r="F2002" s="11">
        <f>AZ[[#This Row],[AUM]]-D2001</f>
        <v>-1916934.6599999666</v>
      </c>
      <c r="G2002" s="11">
        <f>AZ[[#This Row],[∆ AUM]]-AZ[[#This Row],[effetto mercato]]</f>
        <v>726111.67322937353</v>
      </c>
    </row>
    <row r="2003" spans="1:7">
      <c r="A2003" s="4">
        <v>44915</v>
      </c>
      <c r="B2003">
        <v>-0.49559999999999998</v>
      </c>
      <c r="C2003" s="6">
        <f>AZ[[#This Row],[Variaz]]/100</f>
        <v>-4.9559999999999995E-3</v>
      </c>
      <c r="D2003" s="10">
        <f>AUM[[#This Row],[ Etica Azionario ]]</f>
        <v>577299244.94000006</v>
      </c>
      <c r="E2003" s="10">
        <f>D2002*AZ[[#This Row],[Variazione percentuale]]</f>
        <v>-2874457.7580171595</v>
      </c>
      <c r="F2003" s="11">
        <f>AZ[[#This Row],[AUM]]-D2002</f>
        <v>-2696267.1699999571</v>
      </c>
      <c r="G2003" s="11">
        <f>AZ[[#This Row],[∆ AUM]]-AZ[[#This Row],[effetto mercato]]</f>
        <v>178190.58801720245</v>
      </c>
    </row>
    <row r="2004" spans="1:7">
      <c r="A2004" s="4">
        <v>44916</v>
      </c>
      <c r="B2004">
        <v>0.95660000000000001</v>
      </c>
      <c r="C2004" s="6">
        <f>AZ[[#This Row],[Variaz]]/100</f>
        <v>9.5659999999999999E-3</v>
      </c>
      <c r="D2004" s="10">
        <f>AUM[[#This Row],[ Etica Azionario ]]</f>
        <v>582367988.25999999</v>
      </c>
      <c r="E2004" s="10">
        <f>D2003*AZ[[#This Row],[Variazione percentuale]]</f>
        <v>5522444.5770960404</v>
      </c>
      <c r="F2004" s="11">
        <f>AZ[[#This Row],[AUM]]-D2003</f>
        <v>5068743.3199999332</v>
      </c>
      <c r="G2004" s="11">
        <f>AZ[[#This Row],[∆ AUM]]-AZ[[#This Row],[effetto mercato]]</f>
        <v>-453701.25709610712</v>
      </c>
    </row>
    <row r="2005" spans="1:7">
      <c r="A2005" s="4">
        <v>44917</v>
      </c>
      <c r="B2005">
        <v>-0.65</v>
      </c>
      <c r="C2005" s="6">
        <f>AZ[[#This Row],[Variaz]]/100</f>
        <v>-6.5000000000000006E-3</v>
      </c>
      <c r="D2005" s="10">
        <f>AUM[[#This Row],[ Etica Azionario ]]</f>
        <v>578854699.38999999</v>
      </c>
      <c r="E2005" s="10">
        <f>D2004*AZ[[#This Row],[Variazione percentuale]]</f>
        <v>-3785391.9236900001</v>
      </c>
      <c r="F2005" s="11">
        <f>AZ[[#This Row],[AUM]]-D2004</f>
        <v>-3513288.8700000048</v>
      </c>
      <c r="G2005" s="11">
        <f>AZ[[#This Row],[∆ AUM]]-AZ[[#This Row],[effetto mercato]]</f>
        <v>272103.05368999531</v>
      </c>
    </row>
    <row r="2006" spans="1:7">
      <c r="A2006" s="4">
        <v>44918</v>
      </c>
      <c r="B2006">
        <v>-2.3599999999999999E-2</v>
      </c>
      <c r="C2006" s="6">
        <f>AZ[[#This Row],[Variaz]]/100</f>
        <v>-2.3599999999999999E-4</v>
      </c>
      <c r="D2006" s="10">
        <f>AUM[[#This Row],[ Etica Azionario ]]</f>
        <v>578823798.98000002</v>
      </c>
      <c r="E2006" s="10">
        <f>D2005*AZ[[#This Row],[Variazione percentuale]]</f>
        <v>-136609.70905603998</v>
      </c>
      <c r="F2006" s="11">
        <f>AZ[[#This Row],[AUM]]-D2005</f>
        <v>-30900.409999966621</v>
      </c>
      <c r="G2006" s="11">
        <f>AZ[[#This Row],[∆ AUM]]-AZ[[#This Row],[effetto mercato]]</f>
        <v>105709.29905607336</v>
      </c>
    </row>
    <row r="2007" spans="1:7">
      <c r="A2007" s="4">
        <v>44922</v>
      </c>
      <c r="B2007">
        <v>-0.3548</v>
      </c>
      <c r="C2007" s="6">
        <f>AZ[[#This Row],[Variaz]]/100</f>
        <v>-3.5479999999999999E-3</v>
      </c>
      <c r="D2007" s="10">
        <f>AUM[[#This Row],[ Etica Azionario ]]</f>
        <v>576206555.78999996</v>
      </c>
      <c r="E2007" s="10">
        <f>D2006*AZ[[#This Row],[Variazione percentuale]]</f>
        <v>-2053666.8387810399</v>
      </c>
      <c r="F2007" s="11">
        <f>AZ[[#This Row],[AUM]]-D2006</f>
        <v>-2617243.1900000572</v>
      </c>
      <c r="G2007" s="11">
        <f>AZ[[#This Row],[∆ AUM]]-AZ[[#This Row],[effetto mercato]]</f>
        <v>-563576.35121901729</v>
      </c>
    </row>
    <row r="2008" spans="1:7">
      <c r="A2008" s="4">
        <v>44923</v>
      </c>
      <c r="B2008">
        <v>-0.5222</v>
      </c>
      <c r="C2008" s="6">
        <f>AZ[[#This Row],[Variaz]]/100</f>
        <v>-5.2220000000000001E-3</v>
      </c>
      <c r="D2008" s="10">
        <f>AUM[[#This Row],[ Etica Azionario ]]</f>
        <v>573209842.78999996</v>
      </c>
      <c r="E2008" s="10">
        <f>D2007*AZ[[#This Row],[Variazione percentuale]]</f>
        <v>-3008950.63433538</v>
      </c>
      <c r="F2008" s="11">
        <f>AZ[[#This Row],[AUM]]-D2007</f>
        <v>-2996713</v>
      </c>
      <c r="G2008" s="11">
        <f>AZ[[#This Row],[∆ AUM]]-AZ[[#This Row],[effetto mercato]]</f>
        <v>12237.634335380048</v>
      </c>
    </row>
    <row r="2009" spans="1:7">
      <c r="A2009" s="4">
        <v>44924</v>
      </c>
      <c r="B2009">
        <v>0.92259999999999998</v>
      </c>
      <c r="C2009" s="6">
        <f>AZ[[#This Row],[Variaz]]/100</f>
        <v>9.2259999999999998E-3</v>
      </c>
      <c r="D2009" s="10">
        <f>AUM[[#This Row],[ Etica Azionario ]]</f>
        <v>578321528.06999993</v>
      </c>
      <c r="E2009" s="10">
        <f>D2008*AZ[[#This Row],[Variazione percentuale]]</f>
        <v>5288434.0095805395</v>
      </c>
      <c r="F2009" s="11">
        <f>AZ[[#This Row],[AUM]]-D2008</f>
        <v>5111685.2799999714</v>
      </c>
      <c r="G2009" s="11">
        <f>AZ[[#This Row],[∆ AUM]]-AZ[[#This Row],[effetto mercato]]</f>
        <v>-176748.72958056815</v>
      </c>
    </row>
    <row r="2010" spans="1:7">
      <c r="A2010" s="4">
        <v>44925</v>
      </c>
      <c r="B2010">
        <v>-0.44130000000000003</v>
      </c>
      <c r="C2010" s="6">
        <f>AZ[[#This Row],[Variaz]]/100</f>
        <v>-4.4130000000000003E-3</v>
      </c>
      <c r="D2010" s="10">
        <f>AUM[[#This Row],[ Etica Azionario ]]</f>
        <v>575972541.42999995</v>
      </c>
      <c r="E2010" s="10">
        <f>D2009*AZ[[#This Row],[Variazione percentuale]]</f>
        <v>-2552132.9033729099</v>
      </c>
      <c r="F2010" s="11">
        <f>AZ[[#This Row],[AUM]]-D2009</f>
        <v>-2348986.6399999857</v>
      </c>
      <c r="G2010" s="11">
        <f>AZ[[#This Row],[∆ AUM]]-AZ[[#This Row],[effetto mercato]]</f>
        <v>203146.26337292418</v>
      </c>
    </row>
    <row r="2011" spans="1:7">
      <c r="A2011" s="4">
        <v>44928</v>
      </c>
      <c r="B2011">
        <v>0.1346</v>
      </c>
      <c r="C2011" s="6">
        <f>AZ[[#This Row],[Variaz]]/100</f>
        <v>1.346E-3</v>
      </c>
      <c r="D2011" s="10">
        <f>AUM[[#This Row],[ Etica Azionario ]]</f>
        <v>576944515.44000006</v>
      </c>
      <c r="E2011" s="10">
        <f>D2010*AZ[[#This Row],[Variazione percentuale]]</f>
        <v>775259.0407647799</v>
      </c>
      <c r="F2011" s="11">
        <f>AZ[[#This Row],[AUM]]-D2010</f>
        <v>971974.01000010967</v>
      </c>
      <c r="G2011" s="11">
        <f>AZ[[#This Row],[∆ AUM]]-AZ[[#This Row],[effetto mercato]]</f>
        <v>196714.96923532977</v>
      </c>
    </row>
    <row r="2012" spans="1:7">
      <c r="A2012" s="4">
        <v>44929</v>
      </c>
      <c r="B2012">
        <v>0.98809999999999998</v>
      </c>
      <c r="C2012" s="6">
        <f>AZ[[#This Row],[Variaz]]/100</f>
        <v>9.8809999999999992E-3</v>
      </c>
      <c r="D2012" s="10">
        <f>AUM[[#This Row],[ Etica Azionario ]]</f>
        <v>582774427.13</v>
      </c>
      <c r="E2012" s="10">
        <f>D2011*AZ[[#This Row],[Variazione percentuale]]</f>
        <v>5700788.75706264</v>
      </c>
      <c r="F2012" s="11">
        <f>AZ[[#This Row],[AUM]]-D2011</f>
        <v>5829911.689999938</v>
      </c>
      <c r="G2012" s="11">
        <f>AZ[[#This Row],[∆ AUM]]-AZ[[#This Row],[effetto mercato]]</f>
        <v>129122.93293729797</v>
      </c>
    </row>
    <row r="2013" spans="1:7">
      <c r="A2013" s="4">
        <v>44930</v>
      </c>
      <c r="B2013">
        <v>0.72019999999999995</v>
      </c>
      <c r="C2013" s="6">
        <f>AZ[[#This Row],[Variaz]]/100</f>
        <v>7.2019999999999992E-3</v>
      </c>
      <c r="D2013" s="10">
        <f>AUM[[#This Row],[ Etica Azionario ]]</f>
        <v>588727208.78999996</v>
      </c>
      <c r="E2013" s="10">
        <f>D2012*AZ[[#This Row],[Variazione percentuale]]</f>
        <v>4197141.4241902595</v>
      </c>
      <c r="F2013" s="11">
        <f>AZ[[#This Row],[AUM]]-D2012</f>
        <v>5952781.6599999666</v>
      </c>
      <c r="G2013" s="11">
        <f>AZ[[#This Row],[∆ AUM]]-AZ[[#This Row],[effetto mercato]]</f>
        <v>1755640.2358097071</v>
      </c>
    </row>
    <row r="2014" spans="1:7">
      <c r="A2014" s="4">
        <v>44931</v>
      </c>
      <c r="B2014">
        <v>-0.25650000000000001</v>
      </c>
      <c r="C2014" s="6">
        <f>AZ[[#This Row],[Variaz]]/100</f>
        <v>-2.565E-3</v>
      </c>
      <c r="D2014" s="10">
        <f>AUM[[#This Row],[ Etica Azionario ]]</f>
        <v>587935201.73000002</v>
      </c>
      <c r="E2014" s="10">
        <f>D2013*AZ[[#This Row],[Variazione percentuale]]</f>
        <v>-1510085.2905463499</v>
      </c>
      <c r="F2014" s="11">
        <f>AZ[[#This Row],[AUM]]-D2013</f>
        <v>-792007.05999994278</v>
      </c>
      <c r="G2014" s="11">
        <f>AZ[[#This Row],[∆ AUM]]-AZ[[#This Row],[effetto mercato]]</f>
        <v>718078.23054640717</v>
      </c>
    </row>
    <row r="2015" spans="1:7">
      <c r="A2015" s="4">
        <v>44935</v>
      </c>
      <c r="B2015">
        <v>0.374</v>
      </c>
      <c r="C2015" s="6">
        <f>AZ[[#This Row],[Variaz]]/100</f>
        <v>3.7399999999999998E-3</v>
      </c>
      <c r="D2015" s="10">
        <f>AUM[[#This Row],[ Etica Azionario ]]</f>
        <v>590774401.24000001</v>
      </c>
      <c r="E2015" s="10">
        <f>D2014*AZ[[#This Row],[Variazione percentuale]]</f>
        <v>2198877.6544702002</v>
      </c>
      <c r="F2015" s="11">
        <f>AZ[[#This Row],[AUM]]-D2014</f>
        <v>2839199.5099999905</v>
      </c>
      <c r="G2015" s="11">
        <f>AZ[[#This Row],[∆ AUM]]-AZ[[#This Row],[effetto mercato]]</f>
        <v>640321.85552979028</v>
      </c>
    </row>
    <row r="2016" spans="1:7">
      <c r="A2016" s="4">
        <v>44936</v>
      </c>
      <c r="B2016">
        <v>0.51229999999999998</v>
      </c>
      <c r="C2016" s="6">
        <f>AZ[[#This Row],[Variaz]]/100</f>
        <v>5.1229999999999999E-3</v>
      </c>
      <c r="D2016" s="10">
        <f>AUM[[#This Row],[ Etica Azionario ]]</f>
        <v>594055764.37</v>
      </c>
      <c r="E2016" s="10">
        <f>D2015*AZ[[#This Row],[Variazione percentuale]]</f>
        <v>3026537.2575525199</v>
      </c>
      <c r="F2016" s="11">
        <f>AZ[[#This Row],[AUM]]-D2015</f>
        <v>3281363.1299999952</v>
      </c>
      <c r="G2016" s="11">
        <f>AZ[[#This Row],[∆ AUM]]-AZ[[#This Row],[effetto mercato]]</f>
        <v>254825.87244747533</v>
      </c>
    </row>
    <row r="2017" spans="1:7">
      <c r="A2017" s="4">
        <v>44937</v>
      </c>
      <c r="B2017">
        <v>0.62560000000000004</v>
      </c>
      <c r="C2017" s="6">
        <f>AZ[[#This Row],[Variaz]]/100</f>
        <v>6.2560000000000003E-3</v>
      </c>
      <c r="D2017" s="10">
        <f>AUM[[#This Row],[ Etica Azionario ]]</f>
        <v>598352597.71000004</v>
      </c>
      <c r="E2017" s="10">
        <f>D2016*AZ[[#This Row],[Variazione percentuale]]</f>
        <v>3716412.8618987203</v>
      </c>
      <c r="F2017" s="11">
        <f>AZ[[#This Row],[AUM]]-D2016</f>
        <v>4296833.3400000334</v>
      </c>
      <c r="G2017" s="11">
        <f>AZ[[#This Row],[∆ AUM]]-AZ[[#This Row],[effetto mercato]]</f>
        <v>580420.47810131311</v>
      </c>
    </row>
    <row r="2018" spans="1:7">
      <c r="A2018" s="4">
        <v>44938</v>
      </c>
      <c r="B2018">
        <v>-6.1400000000000003E-2</v>
      </c>
      <c r="C2018" s="6">
        <f>AZ[[#This Row],[Variaz]]/100</f>
        <v>-6.1400000000000007E-4</v>
      </c>
      <c r="D2018" s="10">
        <f>AUM[[#This Row],[ Etica Azionario ]]</f>
        <v>598655348.02999997</v>
      </c>
      <c r="E2018" s="10">
        <f>D2017*AZ[[#This Row],[Variazione percentuale]]</f>
        <v>-367388.49499394005</v>
      </c>
      <c r="F2018" s="11">
        <f>AZ[[#This Row],[AUM]]-D2017</f>
        <v>302750.31999993324</v>
      </c>
      <c r="G2018" s="11">
        <f>AZ[[#This Row],[∆ AUM]]-AZ[[#This Row],[effetto mercato]]</f>
        <v>670138.81499387324</v>
      </c>
    </row>
    <row r="2019" spans="1:7">
      <c r="A2019" s="4">
        <v>44939</v>
      </c>
      <c r="B2019">
        <v>0.13059999999999999</v>
      </c>
      <c r="C2019" s="6">
        <f>AZ[[#This Row],[Variaz]]/100</f>
        <v>1.3059999999999999E-3</v>
      </c>
      <c r="D2019" s="10">
        <f>AUM[[#This Row],[ Etica Azionario ]]</f>
        <v>599743223.19000006</v>
      </c>
      <c r="E2019" s="10">
        <f>D2018*AZ[[#This Row],[Variazione percentuale]]</f>
        <v>781843.88452717988</v>
      </c>
      <c r="F2019" s="11">
        <f>AZ[[#This Row],[AUM]]-D2018</f>
        <v>1087875.1600000858</v>
      </c>
      <c r="G2019" s="11">
        <f>AZ[[#This Row],[∆ AUM]]-AZ[[#This Row],[effetto mercato]]</f>
        <v>306031.27547290595</v>
      </c>
    </row>
    <row r="2020" spans="1:7">
      <c r="A2020" s="4">
        <v>44942</v>
      </c>
      <c r="B2020">
        <v>-1.5299999999999999E-2</v>
      </c>
      <c r="C2020" s="6">
        <f>AZ[[#This Row],[Variaz]]/100</f>
        <v>-1.5300000000000001E-4</v>
      </c>
      <c r="D2020" s="10">
        <f>AUM[[#This Row],[ Etica Azionario ]]</f>
        <v>599777164.5</v>
      </c>
      <c r="E2020" s="10">
        <f>D2019*AZ[[#This Row],[Variazione percentuale]]</f>
        <v>-91760.713148070019</v>
      </c>
      <c r="F2020" s="11">
        <f>AZ[[#This Row],[AUM]]-D2019</f>
        <v>33941.30999994278</v>
      </c>
      <c r="G2020" s="11">
        <f>AZ[[#This Row],[∆ AUM]]-AZ[[#This Row],[effetto mercato]]</f>
        <v>125702.0231480128</v>
      </c>
    </row>
    <row r="2021" spans="1:7">
      <c r="A2021" s="4">
        <v>44943</v>
      </c>
      <c r="B2021">
        <v>0.2838</v>
      </c>
      <c r="C2021" s="6">
        <f>AZ[[#This Row],[Variaz]]/100</f>
        <v>2.8379999999999998E-3</v>
      </c>
      <c r="D2021" s="10">
        <f>AUM[[#This Row],[ Etica Azionario ]]</f>
        <v>601415894.20000005</v>
      </c>
      <c r="E2021" s="10">
        <f>D2020*AZ[[#This Row],[Variazione percentuale]]</f>
        <v>1702167.5928509999</v>
      </c>
      <c r="F2021" s="11">
        <f>AZ[[#This Row],[AUM]]-D2020</f>
        <v>1638729.7000000477</v>
      </c>
      <c r="G2021" s="11">
        <f>AZ[[#This Row],[∆ AUM]]-AZ[[#This Row],[effetto mercato]]</f>
        <v>-63437.892850952223</v>
      </c>
    </row>
    <row r="2022" spans="1:7">
      <c r="A2022" s="4">
        <v>44944</v>
      </c>
      <c r="B2022">
        <v>-0.70369999999999999</v>
      </c>
      <c r="C2022" s="6">
        <f>AZ[[#This Row],[Variaz]]/100</f>
        <v>-7.0369999999999999E-3</v>
      </c>
      <c r="D2022" s="10">
        <f>AUM[[#This Row],[ Etica Azionario ]]</f>
        <v>598302080.57000005</v>
      </c>
      <c r="E2022" s="10">
        <f>D2021*AZ[[#This Row],[Variazione percentuale]]</f>
        <v>-4232163.6474854006</v>
      </c>
      <c r="F2022" s="11">
        <f>AZ[[#This Row],[AUM]]-D2021</f>
        <v>-3113813.6299999952</v>
      </c>
      <c r="G2022" s="11">
        <f>AZ[[#This Row],[∆ AUM]]-AZ[[#This Row],[effetto mercato]]</f>
        <v>1118350.0174854053</v>
      </c>
    </row>
    <row r="2023" spans="1:7">
      <c r="A2023" s="4">
        <v>44945</v>
      </c>
      <c r="B2023">
        <v>-0.96289999999999998</v>
      </c>
      <c r="C2023" s="6">
        <f>AZ[[#This Row],[Variaz]]/100</f>
        <v>-9.6290000000000004E-3</v>
      </c>
      <c r="D2023" s="10">
        <f>AUM[[#This Row],[ Etica Azionario ]]</f>
        <v>592628621.28999996</v>
      </c>
      <c r="E2023" s="10">
        <f>D2022*AZ[[#This Row],[Variazione percentuale]]</f>
        <v>-5761050.7338085305</v>
      </c>
      <c r="F2023" s="11">
        <f>AZ[[#This Row],[AUM]]-D2022</f>
        <v>-5673459.2800000906</v>
      </c>
      <c r="G2023" s="11">
        <f>AZ[[#This Row],[∆ AUM]]-AZ[[#This Row],[effetto mercato]]</f>
        <v>87591.453808439896</v>
      </c>
    </row>
    <row r="2024" spans="1:7">
      <c r="A2024" s="4">
        <v>44946</v>
      </c>
      <c r="B2024">
        <v>0.66120000000000001</v>
      </c>
      <c r="C2024" s="6">
        <f>AZ[[#This Row],[Variaz]]/100</f>
        <v>6.6119999999999998E-3</v>
      </c>
      <c r="D2024" s="10">
        <f>AUM[[#This Row],[ Etica Azionario ]]</f>
        <v>596737304.14999998</v>
      </c>
      <c r="E2024" s="10">
        <f>D2023*AZ[[#This Row],[Variazione percentuale]]</f>
        <v>3918460.4439694798</v>
      </c>
      <c r="F2024" s="11">
        <f>AZ[[#This Row],[AUM]]-D2023</f>
        <v>4108682.8600000143</v>
      </c>
      <c r="G2024" s="11">
        <f>AZ[[#This Row],[∆ AUM]]-AZ[[#This Row],[effetto mercato]]</f>
        <v>190222.41603053454</v>
      </c>
    </row>
    <row r="2025" spans="1:7">
      <c r="A2025" s="4">
        <v>44949</v>
      </c>
      <c r="B2025">
        <v>0.78049999999999997</v>
      </c>
      <c r="C2025" s="6">
        <f>AZ[[#This Row],[Variaz]]/100</f>
        <v>7.8049999999999994E-3</v>
      </c>
      <c r="D2025" s="10">
        <f>AUM[[#This Row],[ Etica Azionario ]]</f>
        <v>601831457.15999997</v>
      </c>
      <c r="E2025" s="10">
        <f>D2024*AZ[[#This Row],[Variazione percentuale]]</f>
        <v>4657534.6588907493</v>
      </c>
      <c r="F2025" s="11">
        <f>AZ[[#This Row],[AUM]]-D2024</f>
        <v>5094153.0099999905</v>
      </c>
      <c r="G2025" s="11">
        <f>AZ[[#This Row],[∆ AUM]]-AZ[[#This Row],[effetto mercato]]</f>
        <v>436618.35110924114</v>
      </c>
    </row>
    <row r="2026" spans="1:7">
      <c r="A2026" s="4">
        <v>44950</v>
      </c>
      <c r="B2026">
        <v>-7.6700000000000004E-2</v>
      </c>
      <c r="C2026" s="6">
        <f>AZ[[#This Row],[Variaz]]/100</f>
        <v>-7.67E-4</v>
      </c>
      <c r="D2026" s="10">
        <f>AUM[[#This Row],[ Etica Azionario ]]</f>
        <v>601644542.52999997</v>
      </c>
      <c r="E2026" s="10">
        <f>D2025*AZ[[#This Row],[Variazione percentuale]]</f>
        <v>-461604.72764171998</v>
      </c>
      <c r="F2026" s="11">
        <f>AZ[[#This Row],[AUM]]-D2025</f>
        <v>-186914.62999999523</v>
      </c>
      <c r="G2026" s="11">
        <f>AZ[[#This Row],[∆ AUM]]-AZ[[#This Row],[effetto mercato]]</f>
        <v>274690.09764172474</v>
      </c>
    </row>
    <row r="2027" spans="1:7">
      <c r="A2027" s="4">
        <v>44951</v>
      </c>
      <c r="B2027">
        <v>-0.11509999999999999</v>
      </c>
      <c r="C2027" s="6">
        <f>AZ[[#This Row],[Variaz]]/100</f>
        <v>-1.1509999999999999E-3</v>
      </c>
      <c r="D2027" s="10">
        <f>AUM[[#This Row],[ Etica Azionario ]]</f>
        <v>601257463.54999995</v>
      </c>
      <c r="E2027" s="10">
        <f>D2026*AZ[[#This Row],[Variazione percentuale]]</f>
        <v>-692492.86845202988</v>
      </c>
      <c r="F2027" s="11">
        <f>AZ[[#This Row],[AUM]]-D2026</f>
        <v>-387078.98000001907</v>
      </c>
      <c r="G2027" s="11">
        <f>AZ[[#This Row],[∆ AUM]]-AZ[[#This Row],[effetto mercato]]</f>
        <v>305413.88845201081</v>
      </c>
    </row>
    <row r="2028" spans="1:7">
      <c r="A2028" s="4">
        <v>44952</v>
      </c>
      <c r="B2028">
        <v>0.68369999999999997</v>
      </c>
      <c r="C2028" s="6">
        <f>AZ[[#This Row],[Variaz]]/100</f>
        <v>6.8369999999999993E-3</v>
      </c>
      <c r="D2028" s="10">
        <f>AUM[[#This Row],[ Etica Azionario ]]</f>
        <v>605867008.62</v>
      </c>
      <c r="E2028" s="10">
        <f>D2027*AZ[[#This Row],[Variazione percentuale]]</f>
        <v>4110797.2782913493</v>
      </c>
      <c r="F2028" s="11">
        <f>AZ[[#This Row],[AUM]]-D2027</f>
        <v>4609545.0700000525</v>
      </c>
      <c r="G2028" s="11">
        <f>AZ[[#This Row],[∆ AUM]]-AZ[[#This Row],[effetto mercato]]</f>
        <v>498747.79170870315</v>
      </c>
    </row>
    <row r="2029" spans="1:7">
      <c r="A2029" s="4">
        <v>44953</v>
      </c>
      <c r="B2029">
        <v>0.2823</v>
      </c>
      <c r="C2029" s="6">
        <f>AZ[[#This Row],[Variaz]]/100</f>
        <v>2.823E-3</v>
      </c>
      <c r="D2029" s="10">
        <f>AUM[[#This Row],[ Etica Azionario ]]</f>
        <v>607728867.17000008</v>
      </c>
      <c r="E2029" s="10">
        <f>D2028*AZ[[#This Row],[Variazione percentuale]]</f>
        <v>1710362.56533426</v>
      </c>
      <c r="F2029" s="11">
        <f>AZ[[#This Row],[AUM]]-D2028</f>
        <v>1861858.5500000715</v>
      </c>
      <c r="G2029" s="11">
        <f>AZ[[#This Row],[∆ AUM]]-AZ[[#This Row],[effetto mercato]]</f>
        <v>151495.98466581153</v>
      </c>
    </row>
    <row r="2030" spans="1:7">
      <c r="A2030" s="4">
        <v>44956</v>
      </c>
      <c r="B2030">
        <v>-0.83689999999999998</v>
      </c>
      <c r="C2030" s="6">
        <f>AZ[[#This Row],[Variaz]]/100</f>
        <v>-8.3689999999999997E-3</v>
      </c>
      <c r="D2030" s="10">
        <f>AUM[[#This Row],[ Etica Azionario ]]</f>
        <v>602762576.10000002</v>
      </c>
      <c r="E2030" s="10">
        <f>D2029*AZ[[#This Row],[Variazione percentuale]]</f>
        <v>-5086082.8893457307</v>
      </c>
      <c r="F2030" s="11">
        <f>AZ[[#This Row],[AUM]]-D2029</f>
        <v>-4966291.0700000525</v>
      </c>
      <c r="G2030" s="11">
        <f>AZ[[#This Row],[∆ AUM]]-AZ[[#This Row],[effetto mercato]]</f>
        <v>119791.8193456782</v>
      </c>
    </row>
    <row r="2031" spans="1:7">
      <c r="A2031" s="4">
        <v>44957</v>
      </c>
      <c r="B2031">
        <v>0.78259999999999996</v>
      </c>
      <c r="C2031" s="6">
        <f>AZ[[#This Row],[Variaz]]/100</f>
        <v>7.8259999999999996E-3</v>
      </c>
      <c r="D2031" s="10">
        <f>AUM[[#This Row],[ Etica Azionario ]]</f>
        <v>607768499.59000003</v>
      </c>
      <c r="E2031" s="10">
        <f>D2030*AZ[[#This Row],[Variazione percentuale]]</f>
        <v>4717219.9205585998</v>
      </c>
      <c r="F2031" s="11">
        <f>AZ[[#This Row],[AUM]]-D2030</f>
        <v>5005923.4900000095</v>
      </c>
      <c r="G2031" s="11">
        <f>AZ[[#This Row],[∆ AUM]]-AZ[[#This Row],[effetto mercato]]</f>
        <v>288703.56944140978</v>
      </c>
    </row>
    <row r="2032" spans="1:7">
      <c r="A2032" s="4">
        <v>44958</v>
      </c>
      <c r="B2032">
        <v>0.51770000000000005</v>
      </c>
      <c r="C2032" s="6">
        <f>AZ[[#This Row],[Variaz]]/100</f>
        <v>5.1770000000000002E-3</v>
      </c>
      <c r="D2032" s="10">
        <f>AUM[[#This Row],[ Etica Azionario ]]</f>
        <v>611326297.88999999</v>
      </c>
      <c r="E2032" s="10">
        <f>D2031*AZ[[#This Row],[Variazione percentuale]]</f>
        <v>3146417.5223774305</v>
      </c>
      <c r="F2032" s="11">
        <f>AZ[[#This Row],[AUM]]-D2031</f>
        <v>3557798.2999999523</v>
      </c>
      <c r="G2032" s="11">
        <f>AZ[[#This Row],[∆ AUM]]-AZ[[#This Row],[effetto mercato]]</f>
        <v>411380.77762252185</v>
      </c>
    </row>
    <row r="2033" spans="1:7">
      <c r="A2033" s="4">
        <v>44959</v>
      </c>
      <c r="B2033">
        <v>1.0301</v>
      </c>
      <c r="C2033" s="6">
        <f>AZ[[#This Row],[Variaz]]/100</f>
        <v>1.0300999999999999E-2</v>
      </c>
      <c r="D2033" s="10">
        <f>AUM[[#This Row],[ Etica Azionario ]]</f>
        <v>617559913.51999998</v>
      </c>
      <c r="E2033" s="10">
        <f>D2032*AZ[[#This Row],[Variazione percentuale]]</f>
        <v>6297272.1945648892</v>
      </c>
      <c r="F2033" s="11">
        <f>AZ[[#This Row],[AUM]]-D2032</f>
        <v>6233615.6299999952</v>
      </c>
      <c r="G2033" s="11">
        <f>AZ[[#This Row],[∆ AUM]]-AZ[[#This Row],[effetto mercato]]</f>
        <v>-63656.564564893954</v>
      </c>
    </row>
    <row r="2034" spans="1:7">
      <c r="A2034" s="4">
        <v>44960</v>
      </c>
      <c r="B2034">
        <v>-0.35239999999999999</v>
      </c>
      <c r="C2034" s="6">
        <f>AZ[[#This Row],[Variaz]]/100</f>
        <v>-3.5239999999999998E-3</v>
      </c>
      <c r="D2034" s="10">
        <f>AUM[[#This Row],[ Etica Azionario ]]</f>
        <v>616361924.42000008</v>
      </c>
      <c r="E2034" s="10">
        <f>D2033*AZ[[#This Row],[Variazione percentuale]]</f>
        <v>-2176281.1352444799</v>
      </c>
      <c r="F2034" s="11">
        <f>AZ[[#This Row],[AUM]]-D2033</f>
        <v>-1197989.0999999046</v>
      </c>
      <c r="G2034" s="11">
        <f>AZ[[#This Row],[∆ AUM]]-AZ[[#This Row],[effetto mercato]]</f>
        <v>978292.03524457524</v>
      </c>
    </row>
    <row r="2035" spans="1:7">
      <c r="A2035" s="4">
        <v>44963</v>
      </c>
      <c r="B2035">
        <v>-3.7600000000000001E-2</v>
      </c>
      <c r="C2035" s="6">
        <f>AZ[[#This Row],[Variaz]]/100</f>
        <v>-3.7600000000000003E-4</v>
      </c>
      <c r="D2035" s="10">
        <f>AUM[[#This Row],[ Etica Azionario ]]</f>
        <v>617230940.07000005</v>
      </c>
      <c r="E2035" s="10">
        <f>D2034*AZ[[#This Row],[Variazione percentuale]]</f>
        <v>-231752.08358192004</v>
      </c>
      <c r="F2035" s="11">
        <f>AZ[[#This Row],[AUM]]-D2034</f>
        <v>869015.64999997616</v>
      </c>
      <c r="G2035" s="11">
        <f>AZ[[#This Row],[∆ AUM]]-AZ[[#This Row],[effetto mercato]]</f>
        <v>1100767.7335818962</v>
      </c>
    </row>
    <row r="2036" spans="1:7">
      <c r="A2036" s="4">
        <v>44964</v>
      </c>
      <c r="B2036">
        <v>0.91069999999999995</v>
      </c>
      <c r="C2036" s="6">
        <f>AZ[[#This Row],[Variaz]]/100</f>
        <v>9.1069999999999988E-3</v>
      </c>
      <c r="D2036" s="10">
        <f>AUM[[#This Row],[ Etica Azionario ]]</f>
        <v>623709490.49000001</v>
      </c>
      <c r="E2036" s="10">
        <f>D2035*AZ[[#This Row],[Variazione percentuale]]</f>
        <v>5621122.17121749</v>
      </c>
      <c r="F2036" s="11">
        <f>AZ[[#This Row],[AUM]]-D2035</f>
        <v>6478550.4199999571</v>
      </c>
      <c r="G2036" s="11">
        <f>AZ[[#This Row],[∆ AUM]]-AZ[[#This Row],[effetto mercato]]</f>
        <v>857428.2487824671</v>
      </c>
    </row>
    <row r="2037" spans="1:7">
      <c r="A2037" s="4">
        <v>44965</v>
      </c>
      <c r="B2037">
        <v>-0.80549999999999999</v>
      </c>
      <c r="C2037" s="6">
        <f>AZ[[#This Row],[Variaz]]/100</f>
        <v>-8.0549999999999997E-3</v>
      </c>
      <c r="D2037" s="10">
        <f>AUM[[#This Row],[ Etica Azionario ]]</f>
        <v>619169921.04999995</v>
      </c>
      <c r="E2037" s="10">
        <f>D2036*AZ[[#This Row],[Variazione percentuale]]</f>
        <v>-5023979.9458969496</v>
      </c>
      <c r="F2037" s="11">
        <f>AZ[[#This Row],[AUM]]-D2036</f>
        <v>-4539569.4400000572</v>
      </c>
      <c r="G2037" s="11">
        <f>AZ[[#This Row],[∆ AUM]]-AZ[[#This Row],[effetto mercato]]</f>
        <v>484410.5058968924</v>
      </c>
    </row>
    <row r="2038" spans="1:7">
      <c r="A2038" s="4">
        <v>44966</v>
      </c>
      <c r="B2038">
        <v>-0.67669999999999997</v>
      </c>
      <c r="C2038" s="6">
        <f>AZ[[#This Row],[Variaz]]/100</f>
        <v>-6.7669999999999996E-3</v>
      </c>
      <c r="D2038" s="10">
        <f>AUM[[#This Row],[ Etica Azionario ]]</f>
        <v>615455972.55999994</v>
      </c>
      <c r="E2038" s="10">
        <f>D2037*AZ[[#This Row],[Variazione percentuale]]</f>
        <v>-4189922.8557453495</v>
      </c>
      <c r="F2038" s="11">
        <f>AZ[[#This Row],[AUM]]-D2037</f>
        <v>-3713948.4900000095</v>
      </c>
      <c r="G2038" s="11">
        <f>AZ[[#This Row],[∆ AUM]]-AZ[[#This Row],[effetto mercato]]</f>
        <v>475974.36574534001</v>
      </c>
    </row>
    <row r="2039" spans="1:7">
      <c r="A2039" s="4">
        <v>44967</v>
      </c>
      <c r="B2039">
        <v>0.12870000000000001</v>
      </c>
      <c r="C2039" s="6">
        <f>AZ[[#This Row],[Variaz]]/100</f>
        <v>1.2870000000000002E-3</v>
      </c>
      <c r="D2039" s="10">
        <f>AUM[[#This Row],[ Etica Azionario ]]</f>
        <v>616519851.02999997</v>
      </c>
      <c r="E2039" s="10">
        <f>D2038*AZ[[#This Row],[Variazione percentuale]]</f>
        <v>792091.83668472001</v>
      </c>
      <c r="F2039" s="11">
        <f>AZ[[#This Row],[AUM]]-D2038</f>
        <v>1063878.4700000286</v>
      </c>
      <c r="G2039" s="11">
        <f>AZ[[#This Row],[∆ AUM]]-AZ[[#This Row],[effetto mercato]]</f>
        <v>271786.6333153086</v>
      </c>
    </row>
    <row r="2040" spans="1:7">
      <c r="A2040" s="4">
        <v>44970</v>
      </c>
      <c r="B2040">
        <v>0.189</v>
      </c>
      <c r="C2040" s="6">
        <f>AZ[[#This Row],[Variaz]]/100</f>
        <v>1.89E-3</v>
      </c>
      <c r="D2040" s="10">
        <f>AUM[[#This Row],[ Etica Azionario ]]</f>
        <v>617604412.46000004</v>
      </c>
      <c r="E2040" s="10">
        <f>D2039*AZ[[#This Row],[Variazione percentuale]]</f>
        <v>1165222.5184466999</v>
      </c>
      <c r="F2040" s="11">
        <f>AZ[[#This Row],[AUM]]-D2039</f>
        <v>1084561.4300000668</v>
      </c>
      <c r="G2040" s="11">
        <f>AZ[[#This Row],[∆ AUM]]-AZ[[#This Row],[effetto mercato]]</f>
        <v>-80661.088446633192</v>
      </c>
    </row>
    <row r="2041" spans="1:7">
      <c r="A2041" s="4">
        <v>44971</v>
      </c>
      <c r="B2041">
        <v>5.28E-2</v>
      </c>
      <c r="C2041" s="6">
        <f>AZ[[#This Row],[Variaz]]/100</f>
        <v>5.2800000000000004E-4</v>
      </c>
      <c r="D2041" s="10">
        <f>AUM[[#This Row],[ Etica Azionario ]]</f>
        <v>618416486.88999999</v>
      </c>
      <c r="E2041" s="10">
        <f>D2040*AZ[[#This Row],[Variazione percentuale]]</f>
        <v>326095.12977888004</v>
      </c>
      <c r="F2041" s="11">
        <f>AZ[[#This Row],[AUM]]-D2040</f>
        <v>812074.42999994755</v>
      </c>
      <c r="G2041" s="11">
        <f>AZ[[#This Row],[∆ AUM]]-AZ[[#This Row],[effetto mercato]]</f>
        <v>485979.3002210675</v>
      </c>
    </row>
    <row r="2042" spans="1:7">
      <c r="A2042" s="4">
        <v>44972</v>
      </c>
      <c r="B2042">
        <v>0.24129999999999999</v>
      </c>
      <c r="C2042" s="6">
        <f>AZ[[#This Row],[Variaz]]/100</f>
        <v>2.4129999999999998E-3</v>
      </c>
      <c r="D2042" s="10">
        <f>AUM[[#This Row],[ Etica Azionario ]]</f>
        <v>620307408.85000002</v>
      </c>
      <c r="E2042" s="10">
        <f>D2041*AZ[[#This Row],[Variazione percentuale]]</f>
        <v>1492238.9828655699</v>
      </c>
      <c r="F2042" s="11">
        <f>AZ[[#This Row],[AUM]]-D2041</f>
        <v>1890921.9600000381</v>
      </c>
      <c r="G2042" s="11">
        <f>AZ[[#This Row],[∆ AUM]]-AZ[[#This Row],[effetto mercato]]</f>
        <v>398682.97713446827</v>
      </c>
    </row>
    <row r="2043" spans="1:7">
      <c r="A2043" s="4">
        <v>44973</v>
      </c>
      <c r="B2043">
        <v>-0.59440000000000004</v>
      </c>
      <c r="C2043" s="6">
        <f>AZ[[#This Row],[Variaz]]/100</f>
        <v>-5.9440000000000005E-3</v>
      </c>
      <c r="D2043" s="10">
        <f>AUM[[#This Row],[ Etica Azionario ]]</f>
        <v>616905656.25999999</v>
      </c>
      <c r="E2043" s="10">
        <f>D2042*AZ[[#This Row],[Variazione percentuale]]</f>
        <v>-3687107.2382044005</v>
      </c>
      <c r="F2043" s="11">
        <f>AZ[[#This Row],[AUM]]-D2042</f>
        <v>-3401752.5900000334</v>
      </c>
      <c r="G2043" s="11">
        <f>AZ[[#This Row],[∆ AUM]]-AZ[[#This Row],[effetto mercato]]</f>
        <v>285354.64820436714</v>
      </c>
    </row>
    <row r="2044" spans="1:7">
      <c r="A2044" s="4">
        <v>44974</v>
      </c>
      <c r="B2044">
        <v>-0.21190000000000001</v>
      </c>
      <c r="C2044" s="6">
        <f>AZ[[#This Row],[Variaz]]/100</f>
        <v>-2.1190000000000002E-3</v>
      </c>
      <c r="D2044" s="10">
        <f>AUM[[#This Row],[ Etica Azionario ]]</f>
        <v>616426903.48000002</v>
      </c>
      <c r="E2044" s="10">
        <f>D2043*AZ[[#This Row],[Variazione percentuale]]</f>
        <v>-1307223.0856149402</v>
      </c>
      <c r="F2044" s="11">
        <f>AZ[[#This Row],[AUM]]-D2043</f>
        <v>-478752.77999997139</v>
      </c>
      <c r="G2044" s="11">
        <f>AZ[[#This Row],[∆ AUM]]-AZ[[#This Row],[effetto mercato]]</f>
        <v>828470.30561496876</v>
      </c>
    </row>
    <row r="2045" spans="1:7">
      <c r="A2045" s="4">
        <v>44977</v>
      </c>
      <c r="B2045">
        <v>-9.0999999999999998E-2</v>
      </c>
      <c r="C2045" s="6">
        <f>AZ[[#This Row],[Variaz]]/100</f>
        <v>-9.1E-4</v>
      </c>
      <c r="D2045" s="10">
        <f>AUM[[#This Row],[ Etica Azionario ]]</f>
        <v>615989260.09000003</v>
      </c>
      <c r="E2045" s="10">
        <f>D2044*AZ[[#This Row],[Variazione percentuale]]</f>
        <v>-560948.48216680007</v>
      </c>
      <c r="F2045" s="11">
        <f>AZ[[#This Row],[AUM]]-D2044</f>
        <v>-437643.38999998569</v>
      </c>
      <c r="G2045" s="11">
        <f>AZ[[#This Row],[∆ AUM]]-AZ[[#This Row],[effetto mercato]]</f>
        <v>123305.09216681437</v>
      </c>
    </row>
    <row r="2046" spans="1:7">
      <c r="A2046" s="4">
        <v>44978</v>
      </c>
      <c r="B2046">
        <v>-1.1691</v>
      </c>
      <c r="C2046" s="6">
        <f>AZ[[#This Row],[Variaz]]/100</f>
        <v>-1.1691E-2</v>
      </c>
      <c r="D2046" s="10">
        <f>AUM[[#This Row],[ Etica Azionario ]]</f>
        <v>609192078.50999999</v>
      </c>
      <c r="E2046" s="10">
        <f>D2045*AZ[[#This Row],[Variazione percentuale]]</f>
        <v>-7201530.4397121901</v>
      </c>
      <c r="F2046" s="11">
        <f>AZ[[#This Row],[AUM]]-D2045</f>
        <v>-6797181.5800000429</v>
      </c>
      <c r="G2046" s="11">
        <f>AZ[[#This Row],[∆ AUM]]-AZ[[#This Row],[effetto mercato]]</f>
        <v>404348.85971214715</v>
      </c>
    </row>
    <row r="2047" spans="1:7">
      <c r="A2047" s="4">
        <v>44979</v>
      </c>
      <c r="B2047">
        <v>0.1767</v>
      </c>
      <c r="C2047" s="6">
        <f>AZ[[#This Row],[Variaz]]/100</f>
        <v>1.7669999999999999E-3</v>
      </c>
      <c r="D2047" s="10">
        <f>AUM[[#This Row],[ Etica Azionario ]]</f>
        <v>610836668.70999992</v>
      </c>
      <c r="E2047" s="10">
        <f>D2046*AZ[[#This Row],[Variazione percentuale]]</f>
        <v>1076442.4027271699</v>
      </c>
      <c r="F2047" s="11">
        <f>AZ[[#This Row],[AUM]]-D2046</f>
        <v>1644590.1999999285</v>
      </c>
      <c r="G2047" s="11">
        <f>AZ[[#This Row],[∆ AUM]]-AZ[[#This Row],[effetto mercato]]</f>
        <v>568147.79727275856</v>
      </c>
    </row>
    <row r="2048" spans="1:7">
      <c r="A2048" s="4">
        <v>44980</v>
      </c>
      <c r="B2048">
        <v>0.44479999999999997</v>
      </c>
      <c r="C2048" s="6">
        <f>AZ[[#This Row],[Variaz]]/100</f>
        <v>4.4479999999999997E-3</v>
      </c>
      <c r="D2048" s="10">
        <f>AUM[[#This Row],[ Etica Azionario ]]</f>
        <v>613502203.42999995</v>
      </c>
      <c r="E2048" s="10">
        <f>D2047*AZ[[#This Row],[Variazione percentuale]]</f>
        <v>2717001.5024220794</v>
      </c>
      <c r="F2048" s="11">
        <f>AZ[[#This Row],[AUM]]-D2047</f>
        <v>2665534.7200000286</v>
      </c>
      <c r="G2048" s="11">
        <f>AZ[[#This Row],[∆ AUM]]-AZ[[#This Row],[effetto mercato]]</f>
        <v>-51466.782422050834</v>
      </c>
    </row>
    <row r="2049" spans="1:7">
      <c r="A2049" s="4">
        <v>44981</v>
      </c>
      <c r="B2049">
        <v>-0.45810000000000001</v>
      </c>
      <c r="C2049" s="6">
        <f>AZ[[#This Row],[Variaz]]/100</f>
        <v>-4.581E-3</v>
      </c>
      <c r="D2049" s="10">
        <f>AUM[[#This Row],[ Etica Azionario ]]</f>
        <v>610812599.3900001</v>
      </c>
      <c r="E2049" s="10">
        <f>D2048*AZ[[#This Row],[Variazione percentuale]]</f>
        <v>-2810453.5939128296</v>
      </c>
      <c r="F2049" s="11">
        <f>AZ[[#This Row],[AUM]]-D2048</f>
        <v>-2689604.0399998426</v>
      </c>
      <c r="G2049" s="11">
        <f>AZ[[#This Row],[∆ AUM]]-AZ[[#This Row],[effetto mercato]]</f>
        <v>120849.553912987</v>
      </c>
    </row>
    <row r="2050" spans="1:7">
      <c r="A2050" s="4">
        <v>44984</v>
      </c>
      <c r="B2050">
        <v>-0.1227</v>
      </c>
      <c r="C2050" s="6">
        <f>AZ[[#This Row],[Variaz]]/100</f>
        <v>-1.227E-3</v>
      </c>
      <c r="D2050" s="10">
        <f>AUM[[#This Row],[ Etica Azionario ]]</f>
        <v>610014305.54999995</v>
      </c>
      <c r="E2050" s="10">
        <f>D2049*AZ[[#This Row],[Variazione percentuale]]</f>
        <v>-749467.05945153011</v>
      </c>
      <c r="F2050" s="11">
        <f>AZ[[#This Row],[AUM]]-D2049</f>
        <v>-798293.84000015259</v>
      </c>
      <c r="G2050" s="11">
        <f>AZ[[#This Row],[∆ AUM]]-AZ[[#This Row],[effetto mercato]]</f>
        <v>-48826.780548622482</v>
      </c>
    </row>
    <row r="2051" spans="1:7">
      <c r="A2051" s="4">
        <v>44985</v>
      </c>
      <c r="B2051">
        <v>-0.20730000000000001</v>
      </c>
      <c r="C2051" s="6">
        <f>AZ[[#This Row],[Variaz]]/100</f>
        <v>-2.0730000000000002E-3</v>
      </c>
      <c r="D2051" s="10">
        <f>AUM[[#This Row],[ Etica Azionario ]]</f>
        <v>608798639.29999995</v>
      </c>
      <c r="E2051" s="10">
        <f>D2050*AZ[[#This Row],[Variazione percentuale]]</f>
        <v>-1264559.65540515</v>
      </c>
      <c r="F2051" s="11">
        <f>AZ[[#This Row],[AUM]]-D2050</f>
        <v>-1215666.25</v>
      </c>
      <c r="G2051" s="11">
        <f>AZ[[#This Row],[∆ AUM]]-AZ[[#This Row],[effetto mercato]]</f>
        <v>48893.405405150028</v>
      </c>
    </row>
    <row r="2052" spans="1:7">
      <c r="A2052" s="4">
        <v>44986</v>
      </c>
      <c r="B2052">
        <v>-0.90800000000000003</v>
      </c>
      <c r="C2052" s="6">
        <f>AZ[[#This Row],[Variaz]]/100</f>
        <v>-9.0799999999999995E-3</v>
      </c>
      <c r="D2052" s="10">
        <f>AUM[[#This Row],[ Etica Azionario ]]</f>
        <v>603967537.48000002</v>
      </c>
      <c r="E2052" s="10">
        <f>D2051*AZ[[#This Row],[Variazione percentuale]]</f>
        <v>-5527891.6448439993</v>
      </c>
      <c r="F2052" s="11">
        <f>AZ[[#This Row],[AUM]]-D2051</f>
        <v>-4831101.8199999332</v>
      </c>
      <c r="G2052" s="11">
        <f>AZ[[#This Row],[∆ AUM]]-AZ[[#This Row],[effetto mercato]]</f>
        <v>696789.82484406605</v>
      </c>
    </row>
    <row r="2053" spans="1:7">
      <c r="A2053" s="4">
        <v>44987</v>
      </c>
      <c r="B2053">
        <v>0.81530000000000002</v>
      </c>
      <c r="C2053" s="6">
        <f>AZ[[#This Row],[Variaz]]/100</f>
        <v>8.1530000000000005E-3</v>
      </c>
      <c r="D2053" s="10">
        <f>AUM[[#This Row],[ Etica Azionario ]]</f>
        <v>609123464.78999996</v>
      </c>
      <c r="E2053" s="10">
        <f>D2052*AZ[[#This Row],[Variazione percentuale]]</f>
        <v>4924147.3330744402</v>
      </c>
      <c r="F2053" s="11">
        <f>AZ[[#This Row],[AUM]]-D2052</f>
        <v>5155927.3099999428</v>
      </c>
      <c r="G2053" s="11">
        <f>AZ[[#This Row],[∆ AUM]]-AZ[[#This Row],[effetto mercato]]</f>
        <v>231779.97692550253</v>
      </c>
    </row>
    <row r="2054" spans="1:7">
      <c r="A2054" s="4">
        <v>44988</v>
      </c>
      <c r="B2054">
        <v>1.1554</v>
      </c>
      <c r="C2054" s="6">
        <f>AZ[[#This Row],[Variaz]]/100</f>
        <v>1.1554E-2</v>
      </c>
      <c r="D2054" s="10">
        <f>AUM[[#This Row],[ Etica Azionario ]]</f>
        <v>617162941.93000007</v>
      </c>
      <c r="E2054" s="10">
        <f>D2053*AZ[[#This Row],[Variazione percentuale]]</f>
        <v>7037812.5121836597</v>
      </c>
      <c r="F2054" s="11">
        <f>AZ[[#This Row],[AUM]]-D2053</f>
        <v>8039477.1400001049</v>
      </c>
      <c r="G2054" s="11">
        <f>AZ[[#This Row],[∆ AUM]]-AZ[[#This Row],[effetto mercato]]</f>
        <v>1001664.6278164452</v>
      </c>
    </row>
    <row r="2055" spans="1:7">
      <c r="A2055" s="4">
        <v>44991</v>
      </c>
      <c r="B2055">
        <v>-0.55589999999999995</v>
      </c>
      <c r="C2055" s="6">
        <f>AZ[[#This Row],[Variaz]]/100</f>
        <v>-5.5589999999999997E-3</v>
      </c>
      <c r="D2055" s="10">
        <f>AUM[[#This Row],[ Etica Azionario ]]</f>
        <v>614320446.59000003</v>
      </c>
      <c r="E2055" s="10">
        <f>D2054*AZ[[#This Row],[Variazione percentuale]]</f>
        <v>-3430808.7941888701</v>
      </c>
      <c r="F2055" s="11">
        <f>AZ[[#This Row],[AUM]]-D2054</f>
        <v>-2842495.3400000334</v>
      </c>
      <c r="G2055" s="11">
        <f>AZ[[#This Row],[∆ AUM]]-AZ[[#This Row],[effetto mercato]]</f>
        <v>588313.45418883674</v>
      </c>
    </row>
    <row r="2056" spans="1:7">
      <c r="A2056" s="4">
        <v>44992</v>
      </c>
      <c r="B2056">
        <v>-0.4824</v>
      </c>
      <c r="C2056" s="6">
        <f>AZ[[#This Row],[Variaz]]/100</f>
        <v>-4.8240000000000002E-3</v>
      </c>
      <c r="D2056" s="10">
        <f>AUM[[#This Row],[ Etica Azionario ]]</f>
        <v>611553990.99000001</v>
      </c>
      <c r="E2056" s="10">
        <f>D2055*AZ[[#This Row],[Variazione percentuale]]</f>
        <v>-2963481.8343501603</v>
      </c>
      <c r="F2056" s="11">
        <f>AZ[[#This Row],[AUM]]-D2055</f>
        <v>-2766455.6000000238</v>
      </c>
      <c r="G2056" s="11">
        <f>AZ[[#This Row],[∆ AUM]]-AZ[[#This Row],[effetto mercato]]</f>
        <v>197026.23435013648</v>
      </c>
    </row>
    <row r="2057" spans="1:7">
      <c r="A2057" s="4">
        <v>44993</v>
      </c>
      <c r="B2057">
        <v>0.51549999999999996</v>
      </c>
      <c r="C2057" s="6">
        <f>AZ[[#This Row],[Variaz]]/100</f>
        <v>5.1549999999999999E-3</v>
      </c>
      <c r="D2057" s="10">
        <f>AUM[[#This Row],[ Etica Azionario ]]</f>
        <v>615202102.02999997</v>
      </c>
      <c r="E2057" s="10">
        <f>D2056*AZ[[#This Row],[Variazione percentuale]]</f>
        <v>3152560.8235534499</v>
      </c>
      <c r="F2057" s="11">
        <f>AZ[[#This Row],[AUM]]-D2056</f>
        <v>3648111.0399999619</v>
      </c>
      <c r="G2057" s="11">
        <f>AZ[[#This Row],[∆ AUM]]-AZ[[#This Row],[effetto mercato]]</f>
        <v>495550.21644651191</v>
      </c>
    </row>
    <row r="2058" spans="1:7">
      <c r="A2058" s="4">
        <v>44994</v>
      </c>
      <c r="B2058">
        <v>-0.80369999999999997</v>
      </c>
      <c r="C2058" s="6">
        <f>AZ[[#This Row],[Variaz]]/100</f>
        <v>-8.036999999999999E-3</v>
      </c>
      <c r="D2058" s="10">
        <f>AUM[[#This Row],[ Etica Azionario ]]</f>
        <v>610391633.23000002</v>
      </c>
      <c r="E2058" s="10">
        <f>D2057*AZ[[#This Row],[Variazione percentuale]]</f>
        <v>-4944379.2940151095</v>
      </c>
      <c r="F2058" s="11">
        <f>AZ[[#This Row],[AUM]]-D2057</f>
        <v>-4810468.7999999523</v>
      </c>
      <c r="G2058" s="11">
        <f>AZ[[#This Row],[∆ AUM]]-AZ[[#This Row],[effetto mercato]]</f>
        <v>133910.49401515722</v>
      </c>
    </row>
    <row r="2059" spans="1:7">
      <c r="A2059" s="4">
        <v>44995</v>
      </c>
      <c r="B2059">
        <v>-1.8906000000000001</v>
      </c>
      <c r="C2059" s="6">
        <f>AZ[[#This Row],[Variaz]]/100</f>
        <v>-1.8905999999999999E-2</v>
      </c>
      <c r="D2059" s="10">
        <f>AUM[[#This Row],[ Etica Azionario ]]</f>
        <v>599371143.06999993</v>
      </c>
      <c r="E2059" s="10">
        <f>D2058*AZ[[#This Row],[Variazione percentuale]]</f>
        <v>-11540064.217846381</v>
      </c>
      <c r="F2059" s="11">
        <f>AZ[[#This Row],[AUM]]-D2058</f>
        <v>-11020490.160000086</v>
      </c>
      <c r="G2059" s="11">
        <f>AZ[[#This Row],[∆ AUM]]-AZ[[#This Row],[effetto mercato]]</f>
        <v>519574.05784629472</v>
      </c>
    </row>
    <row r="2060" spans="1:7">
      <c r="A2060" s="4">
        <v>44998</v>
      </c>
      <c r="B2060">
        <v>-0.85729999999999995</v>
      </c>
      <c r="C2060" s="6">
        <f>AZ[[#This Row],[Variaz]]/100</f>
        <v>-8.572999999999999E-3</v>
      </c>
      <c r="D2060" s="10">
        <f>AUM[[#This Row],[ Etica Azionario ]]</f>
        <v>594428432.71000004</v>
      </c>
      <c r="E2060" s="10">
        <f>D2059*AZ[[#This Row],[Variazione percentuale]]</f>
        <v>-5138408.8095391085</v>
      </c>
      <c r="F2060" s="11">
        <f>AZ[[#This Row],[AUM]]-D2059</f>
        <v>-4942710.3599998951</v>
      </c>
      <c r="G2060" s="11">
        <f>AZ[[#This Row],[∆ AUM]]-AZ[[#This Row],[effetto mercato]]</f>
        <v>195698.44953921344</v>
      </c>
    </row>
    <row r="2061" spans="1:7">
      <c r="A2061" s="4">
        <v>44999</v>
      </c>
      <c r="B2061">
        <v>0.60289999999999999</v>
      </c>
      <c r="C2061" s="6">
        <f>AZ[[#This Row],[Variaz]]/100</f>
        <v>6.0289999999999996E-3</v>
      </c>
      <c r="D2061" s="10">
        <f>AUM[[#This Row],[ Etica Azionario ]]</f>
        <v>598291131.84000003</v>
      </c>
      <c r="E2061" s="10">
        <f>D2060*AZ[[#This Row],[Variazione percentuale]]</f>
        <v>3583809.0208085901</v>
      </c>
      <c r="F2061" s="11">
        <f>AZ[[#This Row],[AUM]]-D2060</f>
        <v>3862699.1299999952</v>
      </c>
      <c r="G2061" s="11">
        <f>AZ[[#This Row],[∆ AUM]]-AZ[[#This Row],[effetto mercato]]</f>
        <v>278890.10919140512</v>
      </c>
    </row>
    <row r="2062" spans="1:7">
      <c r="A2062" s="4">
        <v>45000</v>
      </c>
      <c r="B2062">
        <v>0.55200000000000005</v>
      </c>
      <c r="C2062" s="6">
        <f>AZ[[#This Row],[Variaz]]/100</f>
        <v>5.5200000000000006E-3</v>
      </c>
      <c r="D2062" s="10">
        <f>AUM[[#This Row],[ Etica Azionario ]]</f>
        <v>601521986.05999994</v>
      </c>
      <c r="E2062" s="10">
        <f>D2061*AZ[[#This Row],[Variazione percentuale]]</f>
        <v>3302567.0477568004</v>
      </c>
      <c r="F2062" s="11">
        <f>AZ[[#This Row],[AUM]]-D2061</f>
        <v>3230854.2199999094</v>
      </c>
      <c r="G2062" s="11">
        <f>AZ[[#This Row],[∆ AUM]]-AZ[[#This Row],[effetto mercato]]</f>
        <v>-71712.827756891027</v>
      </c>
    </row>
    <row r="2063" spans="1:7">
      <c r="A2063" s="4">
        <v>45001</v>
      </c>
      <c r="B2063">
        <v>0.44700000000000001</v>
      </c>
      <c r="C2063" s="6">
        <f>AZ[[#This Row],[Variaz]]/100</f>
        <v>4.47E-3</v>
      </c>
      <c r="D2063" s="10">
        <f>AUM[[#This Row],[ Etica Azionario ]]</f>
        <v>604339327.01999998</v>
      </c>
      <c r="E2063" s="10">
        <f>D2062*AZ[[#This Row],[Variazione percentuale]]</f>
        <v>2688803.2776881997</v>
      </c>
      <c r="F2063" s="11">
        <f>AZ[[#This Row],[AUM]]-D2062</f>
        <v>2817340.9600000381</v>
      </c>
      <c r="G2063" s="11">
        <f>AZ[[#This Row],[∆ AUM]]-AZ[[#This Row],[effetto mercato]]</f>
        <v>128537.68231183849</v>
      </c>
    </row>
    <row r="2064" spans="1:7">
      <c r="A2064" s="4">
        <v>45002</v>
      </c>
      <c r="B2064">
        <v>-0.7964</v>
      </c>
      <c r="C2064" s="6">
        <f>AZ[[#This Row],[Variaz]]/100</f>
        <v>-7.9640000000000006E-3</v>
      </c>
      <c r="D2064" s="10">
        <f>AUM[[#This Row],[ Etica Azionario ]]</f>
        <v>600169083.40999997</v>
      </c>
      <c r="E2064" s="10">
        <f>D2063*AZ[[#This Row],[Variazione percentuale]]</f>
        <v>-4812958.4003872806</v>
      </c>
      <c r="F2064" s="11">
        <f>AZ[[#This Row],[AUM]]-D2063</f>
        <v>-4170243.6100000143</v>
      </c>
      <c r="G2064" s="11">
        <f>AZ[[#This Row],[∆ AUM]]-AZ[[#This Row],[effetto mercato]]</f>
        <v>642714.79038726632</v>
      </c>
    </row>
    <row r="2065" spans="1:7">
      <c r="A2065" s="4">
        <v>45005</v>
      </c>
      <c r="B2065">
        <v>0.14169999999999999</v>
      </c>
      <c r="C2065" s="6">
        <f>AZ[[#This Row],[Variaz]]/100</f>
        <v>1.4169999999999999E-3</v>
      </c>
      <c r="D2065" s="10">
        <f>AUM[[#This Row],[ Etica Azionario ]]</f>
        <v>600351606.67000008</v>
      </c>
      <c r="E2065" s="10">
        <f>D2064*AZ[[#This Row],[Variazione percentuale]]</f>
        <v>850439.59119196981</v>
      </c>
      <c r="F2065" s="11">
        <f>AZ[[#This Row],[AUM]]-D2064</f>
        <v>182523.26000010967</v>
      </c>
      <c r="G2065" s="11">
        <f>AZ[[#This Row],[∆ AUM]]-AZ[[#This Row],[effetto mercato]]</f>
        <v>-667916.33119186014</v>
      </c>
    </row>
    <row r="2066" spans="1:7">
      <c r="A2066" s="4">
        <v>45006</v>
      </c>
      <c r="B2066">
        <v>0.3851</v>
      </c>
      <c r="C2066" s="6">
        <f>AZ[[#This Row],[Variaz]]/100</f>
        <v>3.8509999999999998E-3</v>
      </c>
      <c r="D2066" s="10">
        <f>AUM[[#This Row],[ Etica Azionario ]]</f>
        <v>602543409.38999999</v>
      </c>
      <c r="E2066" s="10">
        <f>D2065*AZ[[#This Row],[Variazione percentuale]]</f>
        <v>2311954.0372861703</v>
      </c>
      <c r="F2066" s="11">
        <f>AZ[[#This Row],[AUM]]-D2065</f>
        <v>2191802.7199999094</v>
      </c>
      <c r="G2066" s="11">
        <f>AZ[[#This Row],[∆ AUM]]-AZ[[#This Row],[effetto mercato]]</f>
        <v>-120151.31728626089</v>
      </c>
    </row>
    <row r="2067" spans="1:7">
      <c r="A2067" s="4">
        <v>45007</v>
      </c>
      <c r="B2067">
        <v>-0.72809999999999997</v>
      </c>
      <c r="C2067" s="6">
        <f>AZ[[#This Row],[Variaz]]/100</f>
        <v>-7.2809999999999993E-3</v>
      </c>
      <c r="D2067" s="10">
        <f>AUM[[#This Row],[ Etica Azionario ]]</f>
        <v>598441792.84000003</v>
      </c>
      <c r="E2067" s="10">
        <f>D2066*AZ[[#This Row],[Variazione percentuale]]</f>
        <v>-4387118.5637685899</v>
      </c>
      <c r="F2067" s="11">
        <f>AZ[[#This Row],[AUM]]-D2066</f>
        <v>-4101616.5499999523</v>
      </c>
      <c r="G2067" s="11">
        <f>AZ[[#This Row],[∆ AUM]]-AZ[[#This Row],[effetto mercato]]</f>
        <v>285502.01376863755</v>
      </c>
    </row>
    <row r="2068" spans="1:7">
      <c r="A2068" s="4">
        <v>45008</v>
      </c>
      <c r="B2068">
        <v>-0.17349999999999999</v>
      </c>
      <c r="C2068" s="6">
        <f>AZ[[#This Row],[Variaz]]/100</f>
        <v>-1.7349999999999998E-3</v>
      </c>
      <c r="D2068" s="10">
        <f>AUM[[#This Row],[ Etica Azionario ]]</f>
        <v>596888632.61000001</v>
      </c>
      <c r="E2068" s="10">
        <f>D2067*AZ[[#This Row],[Variazione percentuale]]</f>
        <v>-1038296.5105774</v>
      </c>
      <c r="F2068" s="11">
        <f>AZ[[#This Row],[AUM]]-D2067</f>
        <v>-1553160.2300000191</v>
      </c>
      <c r="G2068" s="11">
        <f>AZ[[#This Row],[∆ AUM]]-AZ[[#This Row],[effetto mercato]]</f>
        <v>-514863.71942261909</v>
      </c>
    </row>
    <row r="2069" spans="1:7">
      <c r="A2069" s="4">
        <v>45009</v>
      </c>
      <c r="B2069">
        <v>0.88480000000000003</v>
      </c>
      <c r="C2069" s="6">
        <f>AZ[[#This Row],[Variaz]]/100</f>
        <v>8.848E-3</v>
      </c>
      <c r="D2069" s="10">
        <f>AUM[[#This Row],[ Etica Azionario ]]</f>
        <v>602172801.5</v>
      </c>
      <c r="E2069" s="10">
        <f>D2068*AZ[[#This Row],[Variazione percentuale]]</f>
        <v>5281270.6213332796</v>
      </c>
      <c r="F2069" s="11">
        <f>AZ[[#This Row],[AUM]]-D2068</f>
        <v>5284168.8899999857</v>
      </c>
      <c r="G2069" s="11">
        <f>AZ[[#This Row],[∆ AUM]]-AZ[[#This Row],[effetto mercato]]</f>
        <v>2898.268666706048</v>
      </c>
    </row>
    <row r="2070" spans="1:7">
      <c r="A2070" s="4">
        <v>45012</v>
      </c>
      <c r="B2070">
        <v>0.28970000000000001</v>
      </c>
      <c r="C2070" s="6">
        <f>AZ[[#This Row],[Variaz]]/100</f>
        <v>2.8970000000000003E-3</v>
      </c>
      <c r="D2070" s="10">
        <f>AUM[[#This Row],[ Etica Azionario ]]</f>
        <v>604011674.22000003</v>
      </c>
      <c r="E2070" s="10">
        <f>D2069*AZ[[#This Row],[Variazione percentuale]]</f>
        <v>1744494.6059455001</v>
      </c>
      <c r="F2070" s="11">
        <f>AZ[[#This Row],[AUM]]-D2069</f>
        <v>1838872.7200000286</v>
      </c>
      <c r="G2070" s="11">
        <f>AZ[[#This Row],[∆ AUM]]-AZ[[#This Row],[effetto mercato]]</f>
        <v>94378.114054528531</v>
      </c>
    </row>
    <row r="2071" spans="1:7">
      <c r="A2071" s="4">
        <v>45013</v>
      </c>
      <c r="B2071">
        <v>-0.23419999999999999</v>
      </c>
      <c r="C2071" s="6">
        <f>AZ[[#This Row],[Variaz]]/100</f>
        <v>-2.3419999999999999E-3</v>
      </c>
      <c r="D2071" s="10">
        <f>AUM[[#This Row],[ Etica Azionario ]]</f>
        <v>602622352.61000001</v>
      </c>
      <c r="E2071" s="10">
        <f>D2070*AZ[[#This Row],[Variazione percentuale]]</f>
        <v>-1414595.34102324</v>
      </c>
      <c r="F2071" s="11">
        <f>AZ[[#This Row],[AUM]]-D2070</f>
        <v>-1389321.6100000143</v>
      </c>
      <c r="G2071" s="11">
        <f>AZ[[#This Row],[∆ AUM]]-AZ[[#This Row],[effetto mercato]]</f>
        <v>25273.7310232257</v>
      </c>
    </row>
    <row r="2072" spans="1:7">
      <c r="A2072" s="4">
        <v>45014</v>
      </c>
      <c r="B2072">
        <v>0.97050000000000003</v>
      </c>
      <c r="C2072" s="6">
        <f>AZ[[#This Row],[Variaz]]/100</f>
        <v>9.7050000000000001E-3</v>
      </c>
      <c r="D2072" s="10">
        <f>AUM[[#This Row],[ Etica Azionario ]]</f>
        <v>608765711.66000009</v>
      </c>
      <c r="E2072" s="10">
        <f>D2071*AZ[[#This Row],[Variazione percentuale]]</f>
        <v>5848449.93208005</v>
      </c>
      <c r="F2072" s="11">
        <f>AZ[[#This Row],[AUM]]-D2071</f>
        <v>6143359.0500000715</v>
      </c>
      <c r="G2072" s="11">
        <f>AZ[[#This Row],[∆ AUM]]-AZ[[#This Row],[effetto mercato]]</f>
        <v>294909.11792002153</v>
      </c>
    </row>
    <row r="2073" spans="1:7">
      <c r="A2073" s="4">
        <v>45015</v>
      </c>
      <c r="B2073">
        <v>0.186</v>
      </c>
      <c r="C2073" s="6">
        <f>AZ[[#This Row],[Variaz]]/100</f>
        <v>1.8599999999999999E-3</v>
      </c>
      <c r="D2073" s="10">
        <f>AUM[[#This Row],[ Etica Azionario ]]</f>
        <v>609765741.43000007</v>
      </c>
      <c r="E2073" s="10">
        <f>D2072*AZ[[#This Row],[Variazione percentuale]]</f>
        <v>1132304.2236876001</v>
      </c>
      <c r="F2073" s="11">
        <f>AZ[[#This Row],[AUM]]-D2072</f>
        <v>1000029.7699999809</v>
      </c>
      <c r="G2073" s="11">
        <f>AZ[[#This Row],[∆ AUM]]-AZ[[#This Row],[effetto mercato]]</f>
        <v>-132274.45368761919</v>
      </c>
    </row>
    <row r="2074" spans="1:7">
      <c r="A2074" s="4">
        <v>45016</v>
      </c>
      <c r="B2074">
        <v>1.3152999999999999</v>
      </c>
      <c r="C2074" s="6">
        <f>AZ[[#This Row],[Variaz]]/100</f>
        <v>1.3153E-2</v>
      </c>
      <c r="D2074" s="10">
        <f>AUM[[#This Row],[ Etica Azionario ]]</f>
        <v>617841734.71999991</v>
      </c>
      <c r="E2074" s="10">
        <f>D2073*AZ[[#This Row],[Variazione percentuale]]</f>
        <v>8020248.7970287912</v>
      </c>
      <c r="F2074" s="11">
        <f>AZ[[#This Row],[AUM]]-D2073</f>
        <v>8075993.2899998426</v>
      </c>
      <c r="G2074" s="11">
        <f>AZ[[#This Row],[∆ AUM]]-AZ[[#This Row],[effetto mercato]]</f>
        <v>55744.492971051484</v>
      </c>
    </row>
    <row r="2075" spans="1:7">
      <c r="A2075" s="4">
        <v>45019</v>
      </c>
      <c r="B2075">
        <v>-9.9299999999999999E-2</v>
      </c>
      <c r="C2075" s="6">
        <f>AZ[[#This Row],[Variaz]]/100</f>
        <v>-9.9299999999999996E-4</v>
      </c>
      <c r="D2075" s="10">
        <f>AUM[[#This Row],[ Etica Azionario ]]</f>
        <v>617379341.86000001</v>
      </c>
      <c r="E2075" s="10">
        <f>D2074*AZ[[#This Row],[Variazione percentuale]]</f>
        <v>-613516.84257695987</v>
      </c>
      <c r="F2075" s="11">
        <f>AZ[[#This Row],[AUM]]-D2074</f>
        <v>-462392.8599998951</v>
      </c>
      <c r="G2075" s="11">
        <f>AZ[[#This Row],[∆ AUM]]-AZ[[#This Row],[effetto mercato]]</f>
        <v>151123.98257706477</v>
      </c>
    </row>
    <row r="2076" spans="1:7">
      <c r="A2076" s="4">
        <v>45020</v>
      </c>
      <c r="B2076">
        <v>-0.89439999999999997</v>
      </c>
      <c r="C2076" s="6">
        <f>AZ[[#This Row],[Variaz]]/100</f>
        <v>-8.9440000000000006E-3</v>
      </c>
      <c r="D2076" s="10">
        <f>AUM[[#This Row],[ Etica Azionario ]]</f>
        <v>611915375.01999998</v>
      </c>
      <c r="E2076" s="10">
        <f>D2075*AZ[[#This Row],[Variazione percentuale]]</f>
        <v>-5521840.8335958403</v>
      </c>
      <c r="F2076" s="11">
        <f>AZ[[#This Row],[AUM]]-D2075</f>
        <v>-5463966.8400000334</v>
      </c>
      <c r="G2076" s="11">
        <f>AZ[[#This Row],[∆ AUM]]-AZ[[#This Row],[effetto mercato]]</f>
        <v>57873.993595806882</v>
      </c>
    </row>
    <row r="2077" spans="1:7">
      <c r="A2077" s="4">
        <v>45021</v>
      </c>
      <c r="B2077">
        <v>3.09E-2</v>
      </c>
      <c r="C2077" s="6">
        <f>AZ[[#This Row],[Variaz]]/100</f>
        <v>3.0900000000000003E-4</v>
      </c>
      <c r="D2077" s="10">
        <f>AUM[[#This Row],[ Etica Azionario ]]</f>
        <v>613352223.67000008</v>
      </c>
      <c r="E2077" s="10">
        <f>D2076*AZ[[#This Row],[Variazione percentuale]]</f>
        <v>189081.85088118</v>
      </c>
      <c r="F2077" s="11">
        <f>AZ[[#This Row],[AUM]]-D2076</f>
        <v>1436848.6500000954</v>
      </c>
      <c r="G2077" s="11">
        <f>AZ[[#This Row],[∆ AUM]]-AZ[[#This Row],[effetto mercato]]</f>
        <v>1247766.7991189153</v>
      </c>
    </row>
    <row r="2078" spans="1:7">
      <c r="A2078" s="4">
        <v>45022</v>
      </c>
      <c r="B2078">
        <v>-0.1696</v>
      </c>
      <c r="C2078" s="6">
        <f>AZ[[#This Row],[Variaz]]/100</f>
        <v>-1.696E-3</v>
      </c>
      <c r="D2078" s="10">
        <f>AUM[[#This Row],[ Etica Azionario ]]</f>
        <v>612855999.02999997</v>
      </c>
      <c r="E2078" s="10">
        <f>D2077*AZ[[#This Row],[Variazione percentuale]]</f>
        <v>-1040245.3713443201</v>
      </c>
      <c r="F2078" s="11">
        <f>AZ[[#This Row],[AUM]]-D2077</f>
        <v>-496224.6400001049</v>
      </c>
      <c r="G2078" s="11">
        <f>AZ[[#This Row],[∆ AUM]]-AZ[[#This Row],[effetto mercato]]</f>
        <v>544020.73134421522</v>
      </c>
    </row>
    <row r="2079" spans="1:7">
      <c r="A2079" s="4">
        <v>45027</v>
      </c>
      <c r="B2079">
        <v>0.62560000000000004</v>
      </c>
      <c r="C2079" s="6">
        <f>AZ[[#This Row],[Variaz]]/100</f>
        <v>6.2560000000000003E-3</v>
      </c>
      <c r="D2079" s="10">
        <f>AUM[[#This Row],[ Etica Azionario ]]</f>
        <v>616471571.03999996</v>
      </c>
      <c r="E2079" s="10">
        <f>D2078*AZ[[#This Row],[Variazione percentuale]]</f>
        <v>3834027.1299316799</v>
      </c>
      <c r="F2079" s="11">
        <f>AZ[[#This Row],[AUM]]-D2078</f>
        <v>3615572.0099999905</v>
      </c>
      <c r="G2079" s="11">
        <f>AZ[[#This Row],[∆ AUM]]-AZ[[#This Row],[effetto mercato]]</f>
        <v>-218455.11993168946</v>
      </c>
    </row>
    <row r="2080" spans="1:7">
      <c r="A2080" s="4">
        <v>45028</v>
      </c>
      <c r="B2080">
        <v>-0.52959999999999996</v>
      </c>
      <c r="C2080" s="6">
        <f>AZ[[#This Row],[Variaz]]/100</f>
        <v>-5.2959999999999995E-3</v>
      </c>
      <c r="D2080" s="10">
        <f>AUM[[#This Row],[ Etica Azionario ]]</f>
        <v>613250306.98000002</v>
      </c>
      <c r="E2080" s="10">
        <f>D2079*AZ[[#This Row],[Variazione percentuale]]</f>
        <v>-3264833.4402278396</v>
      </c>
      <c r="F2080" s="11">
        <f>AZ[[#This Row],[AUM]]-D2079</f>
        <v>-3221264.0599999428</v>
      </c>
      <c r="G2080" s="11">
        <f>AZ[[#This Row],[∆ AUM]]-AZ[[#This Row],[effetto mercato]]</f>
        <v>43569.380227896851</v>
      </c>
    </row>
    <row r="2081" spans="1:7">
      <c r="A2081" s="4">
        <v>45029</v>
      </c>
      <c r="B2081">
        <v>0.27010000000000001</v>
      </c>
      <c r="C2081" s="6">
        <f>AZ[[#This Row],[Variaz]]/100</f>
        <v>2.7010000000000003E-3</v>
      </c>
      <c r="D2081" s="10">
        <f>AUM[[#This Row],[ Etica Azionario ]]</f>
        <v>615276192.71000004</v>
      </c>
      <c r="E2081" s="10">
        <f>D2080*AZ[[#This Row],[Variazione percentuale]]</f>
        <v>1656389.0791529801</v>
      </c>
      <c r="F2081" s="11">
        <f>AZ[[#This Row],[AUM]]-D2080</f>
        <v>2025885.7300000191</v>
      </c>
      <c r="G2081" s="11">
        <f>AZ[[#This Row],[∆ AUM]]-AZ[[#This Row],[effetto mercato]]</f>
        <v>369496.65084703895</v>
      </c>
    </row>
    <row r="2082" spans="1:7">
      <c r="A2082" s="4">
        <v>45030</v>
      </c>
      <c r="B2082">
        <v>5.3900000000000003E-2</v>
      </c>
      <c r="C2082" s="6">
        <f>AZ[[#This Row],[Variaz]]/100</f>
        <v>5.3899999999999998E-4</v>
      </c>
      <c r="D2082" s="10">
        <f>AUM[[#This Row],[ Etica Azionario ]]</f>
        <v>615474237.36000001</v>
      </c>
      <c r="E2082" s="10">
        <f>D2081*AZ[[#This Row],[Variazione percentuale]]</f>
        <v>331633.86787069001</v>
      </c>
      <c r="F2082" s="11">
        <f>AZ[[#This Row],[AUM]]-D2081</f>
        <v>198044.64999997616</v>
      </c>
      <c r="G2082" s="11">
        <f>AZ[[#This Row],[∆ AUM]]-AZ[[#This Row],[effetto mercato]]</f>
        <v>-133589.21787071385</v>
      </c>
    </row>
    <row r="2083" spans="1:7">
      <c r="A2083" s="4">
        <v>45033</v>
      </c>
      <c r="B2083">
        <v>0.87690000000000001</v>
      </c>
      <c r="C2083" s="6">
        <f>AZ[[#This Row],[Variaz]]/100</f>
        <v>8.7690000000000008E-3</v>
      </c>
      <c r="D2083" s="10">
        <f>AUM[[#This Row],[ Etica Azionario ]]</f>
        <v>620631692.38999999</v>
      </c>
      <c r="E2083" s="10">
        <f>D2082*AZ[[#This Row],[Variazione percentuale]]</f>
        <v>5397093.5874098409</v>
      </c>
      <c r="F2083" s="11">
        <f>AZ[[#This Row],[AUM]]-D2082</f>
        <v>5157455.0299999714</v>
      </c>
      <c r="G2083" s="11">
        <f>AZ[[#This Row],[∆ AUM]]-AZ[[#This Row],[effetto mercato]]</f>
        <v>-239638.55740986951</v>
      </c>
    </row>
    <row r="2084" spans="1:7">
      <c r="A2084" s="4">
        <v>45034</v>
      </c>
      <c r="B2084">
        <v>-0.1144</v>
      </c>
      <c r="C2084" s="6">
        <f>AZ[[#This Row],[Variaz]]/100</f>
        <v>-1.1440000000000001E-3</v>
      </c>
      <c r="D2084" s="10">
        <f>AUM[[#This Row],[ Etica Azionario ]]</f>
        <v>619880627.64999998</v>
      </c>
      <c r="E2084" s="10">
        <f>D2083*AZ[[#This Row],[Variazione percentuale]]</f>
        <v>-710002.65609416005</v>
      </c>
      <c r="F2084" s="11">
        <f>AZ[[#This Row],[AUM]]-D2083</f>
        <v>-751064.74000000954</v>
      </c>
      <c r="G2084" s="11">
        <f>AZ[[#This Row],[∆ AUM]]-AZ[[#This Row],[effetto mercato]]</f>
        <v>-41062.083905849489</v>
      </c>
    </row>
    <row r="2085" spans="1:7">
      <c r="A2085" s="4">
        <v>45035</v>
      </c>
      <c r="B2085">
        <v>-0.313</v>
      </c>
      <c r="C2085" s="6">
        <f>AZ[[#This Row],[Variaz]]/100</f>
        <v>-3.13E-3</v>
      </c>
      <c r="D2085" s="10">
        <f>AUM[[#This Row],[ Etica Azionario ]]</f>
        <v>618579631.13999999</v>
      </c>
      <c r="E2085" s="10">
        <f>D2084*AZ[[#This Row],[Variazione percentuale]]</f>
        <v>-1940226.3645444999</v>
      </c>
      <c r="F2085" s="11">
        <f>AZ[[#This Row],[AUM]]-D2084</f>
        <v>-1300996.5099999905</v>
      </c>
      <c r="G2085" s="11">
        <f>AZ[[#This Row],[∆ AUM]]-AZ[[#This Row],[effetto mercato]]</f>
        <v>639229.85454450944</v>
      </c>
    </row>
    <row r="2086" spans="1:7">
      <c r="A2086" s="4">
        <v>45036</v>
      </c>
      <c r="B2086">
        <v>-0.4824</v>
      </c>
      <c r="C2086" s="6">
        <f>AZ[[#This Row],[Variaz]]/100</f>
        <v>-4.8240000000000002E-3</v>
      </c>
      <c r="D2086" s="10">
        <f>AUM[[#This Row],[ Etica Azionario ]]</f>
        <v>615590644.74000001</v>
      </c>
      <c r="E2086" s="10">
        <f>D2085*AZ[[#This Row],[Variazione percentuale]]</f>
        <v>-2984028.1406193599</v>
      </c>
      <c r="F2086" s="11">
        <f>AZ[[#This Row],[AUM]]-D2085</f>
        <v>-2988986.3999999762</v>
      </c>
      <c r="G2086" s="11">
        <f>AZ[[#This Row],[∆ AUM]]-AZ[[#This Row],[effetto mercato]]</f>
        <v>-4958.2593806162477</v>
      </c>
    </row>
    <row r="2087" spans="1:7">
      <c r="A2087" s="4">
        <v>45037</v>
      </c>
      <c r="B2087">
        <v>0.1847</v>
      </c>
      <c r="C2087" s="6">
        <f>AZ[[#This Row],[Variaz]]/100</f>
        <v>1.8470000000000001E-3</v>
      </c>
      <c r="D2087" s="10">
        <f>AUM[[#This Row],[ Etica Azionario ]]</f>
        <v>616694694.72000003</v>
      </c>
      <c r="E2087" s="10">
        <f>D2086*AZ[[#This Row],[Variazione percentuale]]</f>
        <v>1136995.9208347802</v>
      </c>
      <c r="F2087" s="11">
        <f>AZ[[#This Row],[AUM]]-D2086</f>
        <v>1104049.9800000191</v>
      </c>
      <c r="G2087" s="11">
        <f>AZ[[#This Row],[∆ AUM]]-AZ[[#This Row],[effetto mercato]]</f>
        <v>-32945.940834761132</v>
      </c>
    </row>
    <row r="2088" spans="1:7">
      <c r="A2088" s="4">
        <v>45040</v>
      </c>
      <c r="B2088">
        <v>-0.29949999999999999</v>
      </c>
      <c r="C2088" s="6">
        <f>AZ[[#This Row],[Variaz]]/100</f>
        <v>-2.9949999999999998E-3</v>
      </c>
      <c r="D2088" s="10">
        <f>AUM[[#This Row],[ Etica Azionario ]]</f>
        <v>614948561.75999999</v>
      </c>
      <c r="E2088" s="10">
        <f>D2087*AZ[[#This Row],[Variazione percentuale]]</f>
        <v>-1847000.6106864</v>
      </c>
      <c r="F2088" s="11">
        <f>AZ[[#This Row],[AUM]]-D2087</f>
        <v>-1746132.9600000381</v>
      </c>
      <c r="G2088" s="11">
        <f>AZ[[#This Row],[∆ AUM]]-AZ[[#This Row],[effetto mercato]]</f>
        <v>100867.65068636183</v>
      </c>
    </row>
    <row r="2089" spans="1:7">
      <c r="A2089" s="4">
        <v>45042</v>
      </c>
      <c r="B2089">
        <v>-1.6254999999999999</v>
      </c>
      <c r="C2089" s="6">
        <f>AZ[[#This Row],[Variaz]]/100</f>
        <v>-1.6254999999999999E-2</v>
      </c>
      <c r="D2089" s="10">
        <f>AUM[[#This Row],[ Etica Azionario ]]</f>
        <v>604931066.52999997</v>
      </c>
      <c r="E2089" s="10">
        <f>D2088*AZ[[#This Row],[Variazione percentuale]]</f>
        <v>-9995988.8714087997</v>
      </c>
      <c r="F2089" s="11">
        <f>AZ[[#This Row],[AUM]]-D2088</f>
        <v>-10017495.230000019</v>
      </c>
      <c r="G2089" s="11">
        <f>AZ[[#This Row],[∆ AUM]]-AZ[[#This Row],[effetto mercato]]</f>
        <v>-21506.35859121941</v>
      </c>
    </row>
    <row r="2090" spans="1:7">
      <c r="A2090" s="4">
        <v>45043</v>
      </c>
      <c r="B2090">
        <v>1.0649999999999999</v>
      </c>
      <c r="C2090" s="6">
        <f>AZ[[#This Row],[Variaz]]/100</f>
        <v>1.065E-2</v>
      </c>
      <c r="D2090" s="10">
        <f>AUM[[#This Row],[ Etica Azionario ]]</f>
        <v>611510874.94999993</v>
      </c>
      <c r="E2090" s="10">
        <f>D2089*AZ[[#This Row],[Variazione percentuale]]</f>
        <v>6442515.8585444996</v>
      </c>
      <c r="F2090" s="11">
        <f>AZ[[#This Row],[AUM]]-D2089</f>
        <v>6579808.4199999571</v>
      </c>
      <c r="G2090" s="11">
        <f>AZ[[#This Row],[∆ AUM]]-AZ[[#This Row],[effetto mercato]]</f>
        <v>137292.56145545747</v>
      </c>
    </row>
    <row r="2091" spans="1:7">
      <c r="A2091" s="4">
        <v>45044</v>
      </c>
      <c r="B2091">
        <v>0.54239999999999999</v>
      </c>
      <c r="C2091" s="6">
        <f>AZ[[#This Row],[Variaz]]/100</f>
        <v>5.424E-3</v>
      </c>
      <c r="D2091" s="10">
        <f>AUM[[#This Row],[ Etica Azionario ]]</f>
        <v>615007859.44000006</v>
      </c>
      <c r="E2091" s="10">
        <f>D2090*AZ[[#This Row],[Variazione percentuale]]</f>
        <v>3316834.9857287998</v>
      </c>
      <c r="F2091" s="11">
        <f>AZ[[#This Row],[AUM]]-D2090</f>
        <v>3496984.4900001287</v>
      </c>
      <c r="G2091" s="11">
        <f>AZ[[#This Row],[∆ AUM]]-AZ[[#This Row],[effetto mercato]]</f>
        <v>180149.50427132891</v>
      </c>
    </row>
    <row r="2092" spans="1:7">
      <c r="A2092" s="4">
        <v>45048</v>
      </c>
      <c r="B2092">
        <v>7.7000000000000002E-3</v>
      </c>
      <c r="C2092" s="6">
        <f>AZ[[#This Row],[Variaz]]/100</f>
        <v>7.7000000000000001E-5</v>
      </c>
      <c r="D2092" s="10">
        <f>AUM[[#This Row],[ Etica Azionario ]]</f>
        <v>615232486.27999997</v>
      </c>
      <c r="E2092" s="10">
        <f>D2091*AZ[[#This Row],[Variazione percentuale]]</f>
        <v>47355.605176880003</v>
      </c>
      <c r="F2092" s="11">
        <f>AZ[[#This Row],[AUM]]-D2091</f>
        <v>224626.83999991417</v>
      </c>
      <c r="G2092" s="11">
        <f>AZ[[#This Row],[∆ AUM]]-AZ[[#This Row],[effetto mercato]]</f>
        <v>177271.23482303417</v>
      </c>
    </row>
    <row r="2093" spans="1:7">
      <c r="A2093" s="4">
        <v>45049</v>
      </c>
      <c r="B2093">
        <v>-0.77829999999999999</v>
      </c>
      <c r="C2093" s="6">
        <f>AZ[[#This Row],[Variaz]]/100</f>
        <v>-7.783E-3</v>
      </c>
      <c r="D2093" s="10">
        <f>AUM[[#This Row],[ Etica Azionario ]]</f>
        <v>610586544.73000002</v>
      </c>
      <c r="E2093" s="10">
        <f>D2092*AZ[[#This Row],[Variazione percentuale]]</f>
        <v>-4788354.4407172399</v>
      </c>
      <c r="F2093" s="11">
        <f>AZ[[#This Row],[AUM]]-D2092</f>
        <v>-4645941.5499999523</v>
      </c>
      <c r="G2093" s="11">
        <f>AZ[[#This Row],[∆ AUM]]-AZ[[#This Row],[effetto mercato]]</f>
        <v>142412.89071728755</v>
      </c>
    </row>
    <row r="2094" spans="1:7">
      <c r="A2094" s="4">
        <v>45050</v>
      </c>
      <c r="B2094">
        <v>5.4399999999999997E-2</v>
      </c>
      <c r="C2094" s="6">
        <f>AZ[[#This Row],[Variaz]]/100</f>
        <v>5.44E-4</v>
      </c>
      <c r="D2094" s="10">
        <f>AUM[[#This Row],[ Etica Azionario ]]</f>
        <v>612055717.77999997</v>
      </c>
      <c r="E2094" s="10">
        <f>D2093*AZ[[#This Row],[Variazione percentuale]]</f>
        <v>332159.08033312001</v>
      </c>
      <c r="F2094" s="11">
        <f>AZ[[#This Row],[AUM]]-D2093</f>
        <v>1469173.0499999523</v>
      </c>
      <c r="G2094" s="11">
        <f>AZ[[#This Row],[∆ AUM]]-AZ[[#This Row],[effetto mercato]]</f>
        <v>1137013.9696668324</v>
      </c>
    </row>
    <row r="2095" spans="1:7">
      <c r="A2095" s="4">
        <v>45051</v>
      </c>
      <c r="B2095">
        <v>0.93920000000000003</v>
      </c>
      <c r="C2095" s="6">
        <f>AZ[[#This Row],[Variaz]]/100</f>
        <v>9.392000000000001E-3</v>
      </c>
      <c r="D2095" s="10">
        <f>AUM[[#This Row],[ Etica Azionario ]]</f>
        <v>618792968.45000005</v>
      </c>
      <c r="E2095" s="10">
        <f>D2094*AZ[[#This Row],[Variazione percentuale]]</f>
        <v>5748427.3013897603</v>
      </c>
      <c r="F2095" s="11">
        <f>AZ[[#This Row],[AUM]]-D2094</f>
        <v>6737250.6700000763</v>
      </c>
      <c r="G2095" s="11">
        <f>AZ[[#This Row],[∆ AUM]]-AZ[[#This Row],[effetto mercato]]</f>
        <v>988823.36861031596</v>
      </c>
    </row>
    <row r="2096" spans="1:7">
      <c r="A2096" s="4">
        <v>45054</v>
      </c>
      <c r="B2096">
        <v>-0.1</v>
      </c>
      <c r="C2096" s="6">
        <f>AZ[[#This Row],[Variaz]]/100</f>
        <v>-1E-3</v>
      </c>
      <c r="D2096" s="10">
        <f>AUM[[#This Row],[ Etica Azionario ]]</f>
        <v>618183805.95000005</v>
      </c>
      <c r="E2096" s="10">
        <f>D2095*AZ[[#This Row],[Variazione percentuale]]</f>
        <v>-618792.96845000004</v>
      </c>
      <c r="F2096" s="11">
        <f>AZ[[#This Row],[AUM]]-D2095</f>
        <v>-609162.5</v>
      </c>
      <c r="G2096" s="11">
        <f>AZ[[#This Row],[∆ AUM]]-AZ[[#This Row],[effetto mercato]]</f>
        <v>9630.468450000044</v>
      </c>
    </row>
    <row r="2097" spans="1:7">
      <c r="A2097" s="4">
        <v>45055</v>
      </c>
      <c r="B2097">
        <v>-6.93E-2</v>
      </c>
      <c r="C2097" s="6">
        <f>AZ[[#This Row],[Variaz]]/100</f>
        <v>-6.9300000000000004E-4</v>
      </c>
      <c r="D2097" s="10">
        <f>AUM[[#This Row],[ Etica Azionario ]]</f>
        <v>617805956.92000008</v>
      </c>
      <c r="E2097" s="10">
        <f>D2096*AZ[[#This Row],[Variazione percentuale]]</f>
        <v>-428401.37752335006</v>
      </c>
      <c r="F2097" s="11">
        <f>AZ[[#This Row],[AUM]]-D2096</f>
        <v>-377849.02999997139</v>
      </c>
      <c r="G2097" s="11">
        <f>AZ[[#This Row],[∆ AUM]]-AZ[[#This Row],[effetto mercato]]</f>
        <v>50552.347523378674</v>
      </c>
    </row>
    <row r="2098" spans="1:7">
      <c r="A2098" s="4">
        <v>45056</v>
      </c>
      <c r="B2098">
        <v>3.85E-2</v>
      </c>
      <c r="C2098" s="6">
        <f>AZ[[#This Row],[Variaz]]/100</f>
        <v>3.8499999999999998E-4</v>
      </c>
      <c r="D2098" s="10">
        <f>AUM[[#This Row],[ Etica Azionario ]]</f>
        <v>618387384.74000001</v>
      </c>
      <c r="E2098" s="10">
        <f>D2097*AZ[[#This Row],[Variazione percentuale]]</f>
        <v>237855.29341420002</v>
      </c>
      <c r="F2098" s="11">
        <f>AZ[[#This Row],[AUM]]-D2097</f>
        <v>581427.81999993324</v>
      </c>
      <c r="G2098" s="11">
        <f>AZ[[#This Row],[∆ AUM]]-AZ[[#This Row],[effetto mercato]]</f>
        <v>343572.52658573323</v>
      </c>
    </row>
    <row r="2099" spans="1:7">
      <c r="A2099" s="4">
        <v>45057</v>
      </c>
      <c r="B2099">
        <v>-8.4699999999999998E-2</v>
      </c>
      <c r="C2099" s="6">
        <f>AZ[[#This Row],[Variaz]]/100</f>
        <v>-8.4699999999999999E-4</v>
      </c>
      <c r="D2099" s="10">
        <f>AUM[[#This Row],[ Etica Azionario ]]</f>
        <v>623296773.40999997</v>
      </c>
      <c r="E2099" s="10">
        <f>D2098*AZ[[#This Row],[Variazione percentuale]]</f>
        <v>-523774.11487478</v>
      </c>
      <c r="F2099" s="11">
        <f>AZ[[#This Row],[AUM]]-D2098</f>
        <v>4909388.6699999571</v>
      </c>
      <c r="G2099" s="11">
        <f>AZ[[#This Row],[∆ AUM]]-AZ[[#This Row],[effetto mercato]]</f>
        <v>5433162.7848747373</v>
      </c>
    </row>
    <row r="2100" spans="1:7">
      <c r="A2100" s="4">
        <v>45058</v>
      </c>
      <c r="B2100">
        <v>0.41620000000000001</v>
      </c>
      <c r="C2100" s="6">
        <f>AZ[[#This Row],[Variaz]]/100</f>
        <v>4.1619999999999999E-3</v>
      </c>
      <c r="D2100" s="10">
        <f>AUM[[#This Row],[ Etica Azionario ]]</f>
        <v>626035497.52999997</v>
      </c>
      <c r="E2100" s="10">
        <f>D2099*AZ[[#This Row],[Variazione percentuale]]</f>
        <v>2594161.1709324196</v>
      </c>
      <c r="F2100" s="11">
        <f>AZ[[#This Row],[AUM]]-D2099</f>
        <v>2738724.1200000048</v>
      </c>
      <c r="G2100" s="11">
        <f>AZ[[#This Row],[∆ AUM]]-AZ[[#This Row],[effetto mercato]]</f>
        <v>144562.94906758517</v>
      </c>
    </row>
    <row r="2101" spans="1:7">
      <c r="A2101" s="4">
        <v>45061</v>
      </c>
      <c r="B2101">
        <v>0.53720000000000001</v>
      </c>
      <c r="C2101" s="6">
        <f>AZ[[#This Row],[Variaz]]/100</f>
        <v>5.372E-3</v>
      </c>
      <c r="D2101" s="10">
        <f>AUM[[#This Row],[ Etica Azionario ]]</f>
        <v>629598520.66999996</v>
      </c>
      <c r="E2101" s="10">
        <f>D2100*AZ[[#This Row],[Variazione percentuale]]</f>
        <v>3363062.6927311597</v>
      </c>
      <c r="F2101" s="11">
        <f>AZ[[#This Row],[AUM]]-D2100</f>
        <v>3563023.1399999857</v>
      </c>
      <c r="G2101" s="11">
        <f>AZ[[#This Row],[∆ AUM]]-AZ[[#This Row],[effetto mercato]]</f>
        <v>199960.44726882596</v>
      </c>
    </row>
    <row r="2102" spans="1:7">
      <c r="A2102" s="4">
        <v>45062</v>
      </c>
      <c r="B2102">
        <v>-0.61829999999999996</v>
      </c>
      <c r="C2102" s="6">
        <f>AZ[[#This Row],[Variaz]]/100</f>
        <v>-6.1829999999999993E-3</v>
      </c>
      <c r="D2102" s="10">
        <f>AUM[[#This Row],[ Etica Azionario ]]</f>
        <v>625660701.89999998</v>
      </c>
      <c r="E2102" s="10">
        <f>D2101*AZ[[#This Row],[Variazione percentuale]]</f>
        <v>-3892807.6533026095</v>
      </c>
      <c r="F2102" s="11">
        <f>AZ[[#This Row],[AUM]]-D2101</f>
        <v>-3937818.7699999809</v>
      </c>
      <c r="G2102" s="11">
        <f>AZ[[#This Row],[∆ AUM]]-AZ[[#This Row],[effetto mercato]]</f>
        <v>-45011.116697371472</v>
      </c>
    </row>
    <row r="2103" spans="1:7">
      <c r="A2103" s="4">
        <v>45063</v>
      </c>
      <c r="B2103">
        <v>0.66059999999999997</v>
      </c>
      <c r="C2103" s="6">
        <f>AZ[[#This Row],[Variaz]]/100</f>
        <v>6.6059999999999999E-3</v>
      </c>
      <c r="D2103" s="10">
        <f>AUM[[#This Row],[ Etica Azionario ]]</f>
        <v>630571639.50999999</v>
      </c>
      <c r="E2103" s="10">
        <f>D2102*AZ[[#This Row],[Variazione percentuale]]</f>
        <v>4133114.5967513998</v>
      </c>
      <c r="F2103" s="11">
        <f>AZ[[#This Row],[AUM]]-D2102</f>
        <v>4910937.6100000143</v>
      </c>
      <c r="G2103" s="11">
        <f>AZ[[#This Row],[∆ AUM]]-AZ[[#This Row],[effetto mercato]]</f>
        <v>777823.0132486145</v>
      </c>
    </row>
    <row r="2104" spans="1:7">
      <c r="A2104" s="4">
        <v>45064</v>
      </c>
      <c r="B2104">
        <v>0.7631</v>
      </c>
      <c r="C2104" s="6">
        <f>AZ[[#This Row],[Variaz]]/100</f>
        <v>7.6309999999999998E-3</v>
      </c>
      <c r="D2104" s="10">
        <f>AUM[[#This Row],[ Etica Azionario ]]</f>
        <v>635408927.56000006</v>
      </c>
      <c r="E2104" s="10">
        <f>D2103*AZ[[#This Row],[Variazione percentuale]]</f>
        <v>4811892.1811008099</v>
      </c>
      <c r="F2104" s="11">
        <f>AZ[[#This Row],[AUM]]-D2103</f>
        <v>4837288.0500000715</v>
      </c>
      <c r="G2104" s="11">
        <f>AZ[[#This Row],[∆ AUM]]-AZ[[#This Row],[effetto mercato]]</f>
        <v>25395.868899261579</v>
      </c>
    </row>
    <row r="2105" spans="1:7">
      <c r="A2105" s="4">
        <v>45065</v>
      </c>
      <c r="B2105">
        <v>0.159</v>
      </c>
      <c r="C2105" s="6">
        <f>AZ[[#This Row],[Variaz]]/100</f>
        <v>1.5900000000000001E-3</v>
      </c>
      <c r="D2105" s="10">
        <f>AUM[[#This Row],[ Etica Azionario ]]</f>
        <v>636319431.92999995</v>
      </c>
      <c r="E2105" s="10">
        <f>D2104*AZ[[#This Row],[Variazione percentuale]]</f>
        <v>1010300.1948204001</v>
      </c>
      <c r="F2105" s="11">
        <f>AZ[[#This Row],[AUM]]-D2104</f>
        <v>910504.36999988556</v>
      </c>
      <c r="G2105" s="11">
        <f>AZ[[#This Row],[∆ AUM]]-AZ[[#This Row],[effetto mercato]]</f>
        <v>-99795.824820514536</v>
      </c>
    </row>
    <row r="2106" spans="1:7">
      <c r="A2106" s="4">
        <v>45068</v>
      </c>
      <c r="B2106">
        <v>-7.6E-3</v>
      </c>
      <c r="C2106" s="6">
        <f>AZ[[#This Row],[Variaz]]/100</f>
        <v>-7.6000000000000004E-5</v>
      </c>
      <c r="D2106" s="10">
        <f>AUM[[#This Row],[ Etica Azionario ]]</f>
        <v>636296751.76999998</v>
      </c>
      <c r="E2106" s="10">
        <f>D2105*AZ[[#This Row],[Variazione percentuale]]</f>
        <v>-48360.276826679998</v>
      </c>
      <c r="F2106" s="11">
        <f>AZ[[#This Row],[AUM]]-D2105</f>
        <v>-22680.159999966621</v>
      </c>
      <c r="G2106" s="11">
        <f>AZ[[#This Row],[∆ AUM]]-AZ[[#This Row],[effetto mercato]]</f>
        <v>25680.116826713376</v>
      </c>
    </row>
    <row r="2107" spans="1:7">
      <c r="A2107" s="4">
        <v>45069</v>
      </c>
      <c r="B2107">
        <v>-0.52170000000000005</v>
      </c>
      <c r="C2107" s="6">
        <f>AZ[[#This Row],[Variaz]]/100</f>
        <v>-5.2170000000000003E-3</v>
      </c>
      <c r="D2107" s="10">
        <f>AUM[[#This Row],[ Etica Azionario ]]</f>
        <v>632852045.33000004</v>
      </c>
      <c r="E2107" s="10">
        <f>D2106*AZ[[#This Row],[Variazione percentuale]]</f>
        <v>-3319560.1539840903</v>
      </c>
      <c r="F2107" s="11">
        <f>AZ[[#This Row],[AUM]]-D2106</f>
        <v>-3444706.439999938</v>
      </c>
      <c r="G2107" s="11">
        <f>AZ[[#This Row],[∆ AUM]]-AZ[[#This Row],[effetto mercato]]</f>
        <v>-125146.2860158477</v>
      </c>
    </row>
    <row r="2108" spans="1:7">
      <c r="A2108" s="4">
        <v>45070</v>
      </c>
      <c r="B2108">
        <v>-1.0185</v>
      </c>
      <c r="C2108" s="6">
        <f>AZ[[#This Row],[Variaz]]/100</f>
        <v>-1.0185E-2</v>
      </c>
      <c r="D2108" s="10">
        <f>AUM[[#This Row],[ Etica Azionario ]]</f>
        <v>626641150</v>
      </c>
      <c r="E2108" s="10">
        <f>D2107*AZ[[#This Row],[Variazione percentuale]]</f>
        <v>-6445598.0816860506</v>
      </c>
      <c r="F2108" s="11">
        <f>AZ[[#This Row],[AUM]]-D2107</f>
        <v>-6210895.3300000429</v>
      </c>
      <c r="G2108" s="11">
        <f>AZ[[#This Row],[∆ AUM]]-AZ[[#This Row],[effetto mercato]]</f>
        <v>234702.75168600772</v>
      </c>
    </row>
    <row r="2109" spans="1:7">
      <c r="A2109" s="4">
        <v>45071</v>
      </c>
      <c r="B2109">
        <v>0.4531</v>
      </c>
      <c r="C2109" s="6">
        <f>AZ[[#This Row],[Variaz]]/100</f>
        <v>4.5310000000000003E-3</v>
      </c>
      <c r="D2109" s="10">
        <f>AUM[[#This Row],[ Etica Azionario ]]</f>
        <v>629469488.72000003</v>
      </c>
      <c r="E2109" s="10">
        <f>D2108*AZ[[#This Row],[Variazione percentuale]]</f>
        <v>2839311.0506500001</v>
      </c>
      <c r="F2109" s="11">
        <f>AZ[[#This Row],[AUM]]-D2108</f>
        <v>2828338.7200000286</v>
      </c>
      <c r="G2109" s="11">
        <f>AZ[[#This Row],[∆ AUM]]-AZ[[#This Row],[effetto mercato]]</f>
        <v>-10972.330649971496</v>
      </c>
    </row>
    <row r="2110" spans="1:7">
      <c r="A2110" s="4">
        <v>45072</v>
      </c>
      <c r="B2110">
        <v>0.90969999999999995</v>
      </c>
      <c r="C2110" s="6">
        <f>AZ[[#This Row],[Variaz]]/100</f>
        <v>9.0969999999999992E-3</v>
      </c>
      <c r="D2110" s="10">
        <f>AUM[[#This Row],[ Etica Azionario ]]</f>
        <v>635106409.28999996</v>
      </c>
      <c r="E2110" s="10">
        <f>D2109*AZ[[#This Row],[Variazione percentuale]]</f>
        <v>5726283.9388858397</v>
      </c>
      <c r="F2110" s="11">
        <f>AZ[[#This Row],[AUM]]-D2109</f>
        <v>5636920.5699999332</v>
      </c>
      <c r="G2110" s="11">
        <f>AZ[[#This Row],[∆ AUM]]-AZ[[#This Row],[effetto mercato]]</f>
        <v>-89363.368885906413</v>
      </c>
    </row>
    <row r="2111" spans="1:7">
      <c r="A2111" s="4">
        <v>45075</v>
      </c>
      <c r="B2111">
        <v>-3.0300000000000001E-2</v>
      </c>
      <c r="C2111" s="6">
        <f>AZ[[#This Row],[Variaz]]/100</f>
        <v>-3.0299999999999999E-4</v>
      </c>
      <c r="D2111" s="10">
        <f>AUM[[#This Row],[ Etica Azionario ]]</f>
        <v>634841877.84000003</v>
      </c>
      <c r="E2111" s="10">
        <f>D2110*AZ[[#This Row],[Variazione percentuale]]</f>
        <v>-192437.24201486999</v>
      </c>
      <c r="F2111" s="11">
        <f>AZ[[#This Row],[AUM]]-D2110</f>
        <v>-264531.44999992847</v>
      </c>
      <c r="G2111" s="11">
        <f>AZ[[#This Row],[∆ AUM]]-AZ[[#This Row],[effetto mercato]]</f>
        <v>-72094.207985058485</v>
      </c>
    </row>
    <row r="2112" spans="1:7">
      <c r="A2112" s="4">
        <v>45076</v>
      </c>
      <c r="B2112">
        <v>-0.2349</v>
      </c>
      <c r="C2112" s="6">
        <f>AZ[[#This Row],[Variaz]]/100</f>
        <v>-2.349E-3</v>
      </c>
      <c r="D2112" s="10">
        <f>AUM[[#This Row],[ Etica Azionario ]]</f>
        <v>633317744.58000004</v>
      </c>
      <c r="E2112" s="10">
        <f>D2111*AZ[[#This Row],[Variazione percentuale]]</f>
        <v>-1491243.5710461601</v>
      </c>
      <c r="F2112" s="11">
        <f>AZ[[#This Row],[AUM]]-D2111</f>
        <v>-1524133.2599999905</v>
      </c>
      <c r="G2112" s="11">
        <f>AZ[[#This Row],[∆ AUM]]-AZ[[#This Row],[effetto mercato]]</f>
        <v>-32889.688953830395</v>
      </c>
    </row>
    <row r="2113" spans="1:7">
      <c r="A2113" s="4">
        <v>45077</v>
      </c>
      <c r="B2113">
        <v>-0.1671</v>
      </c>
      <c r="C2113" s="6">
        <f>AZ[[#This Row],[Variaz]]/100</f>
        <v>-1.671E-3</v>
      </c>
      <c r="D2113" s="10">
        <f>AUM[[#This Row],[ Etica Azionario ]]</f>
        <v>632438306.29999995</v>
      </c>
      <c r="E2113" s="10">
        <f>D2112*AZ[[#This Row],[Variazione percentuale]]</f>
        <v>-1058273.9511931799</v>
      </c>
      <c r="F2113" s="11">
        <f>AZ[[#This Row],[AUM]]-D2112</f>
        <v>-879438.2800000906</v>
      </c>
      <c r="G2113" s="11">
        <f>AZ[[#This Row],[∆ AUM]]-AZ[[#This Row],[effetto mercato]]</f>
        <v>178835.67119308934</v>
      </c>
    </row>
    <row r="2114" spans="1:7">
      <c r="A2114" s="4">
        <v>45078</v>
      </c>
      <c r="B2114">
        <v>0.29670000000000002</v>
      </c>
      <c r="C2114" s="6">
        <f>AZ[[#This Row],[Variaz]]/100</f>
        <v>2.967E-3</v>
      </c>
      <c r="D2114" s="10">
        <f>AUM[[#This Row],[ Etica Azionario ]]</f>
        <v>634370585.34000003</v>
      </c>
      <c r="E2114" s="10">
        <f>D2113*AZ[[#This Row],[Variazione percentuale]]</f>
        <v>1876444.4547920998</v>
      </c>
      <c r="F2114" s="11">
        <f>AZ[[#This Row],[AUM]]-D2113</f>
        <v>1932279.0400000811</v>
      </c>
      <c r="G2114" s="11">
        <f>AZ[[#This Row],[∆ AUM]]-AZ[[#This Row],[effetto mercato]]</f>
        <v>55834.58520798129</v>
      </c>
    </row>
    <row r="2115" spans="1:7">
      <c r="A2115" s="4">
        <v>45082</v>
      </c>
      <c r="B2115">
        <v>1.2214</v>
      </c>
      <c r="C2115" s="6">
        <f>AZ[[#This Row],[Variaz]]/100</f>
        <v>1.2214000000000001E-2</v>
      </c>
      <c r="D2115" s="10">
        <f>AUM[[#This Row],[ Etica Azionario ]]</f>
        <v>641689152.44000006</v>
      </c>
      <c r="E2115" s="10">
        <f>D2114*AZ[[#This Row],[Variazione percentuale]]</f>
        <v>7748202.3293427611</v>
      </c>
      <c r="F2115" s="11">
        <f>AZ[[#This Row],[AUM]]-D2114</f>
        <v>7318567.1000000238</v>
      </c>
      <c r="G2115" s="11">
        <f>AZ[[#This Row],[∆ AUM]]-AZ[[#This Row],[effetto mercato]]</f>
        <v>-429635.22934273724</v>
      </c>
    </row>
    <row r="2116" spans="1:7">
      <c r="A2116" s="4">
        <v>45083</v>
      </c>
      <c r="B2116">
        <v>0.44969999999999999</v>
      </c>
      <c r="C2116" s="6">
        <f>AZ[[#This Row],[Variaz]]/100</f>
        <v>4.4970000000000001E-3</v>
      </c>
      <c r="D2116" s="10">
        <f>AUM[[#This Row],[ Etica Azionario ]]</f>
        <v>645464593.92999995</v>
      </c>
      <c r="E2116" s="10">
        <f>D2115*AZ[[#This Row],[Variazione percentuale]]</f>
        <v>2885676.1185226804</v>
      </c>
      <c r="F2116" s="11">
        <f>AZ[[#This Row],[AUM]]-D2115</f>
        <v>3775441.4899998903</v>
      </c>
      <c r="G2116" s="11">
        <f>AZ[[#This Row],[∆ AUM]]-AZ[[#This Row],[effetto mercato]]</f>
        <v>889765.37147720996</v>
      </c>
    </row>
    <row r="2117" spans="1:7">
      <c r="A2117" s="4">
        <v>45084</v>
      </c>
      <c r="B2117">
        <v>-0.23880000000000001</v>
      </c>
      <c r="C2117" s="6">
        <f>AZ[[#This Row],[Variaz]]/100</f>
        <v>-2.3879999999999999E-3</v>
      </c>
      <c r="D2117" s="10">
        <f>AUM[[#This Row],[ Etica Azionario ]]</f>
        <v>645355969.72000003</v>
      </c>
      <c r="E2117" s="10">
        <f>D2116*AZ[[#This Row],[Variazione percentuale]]</f>
        <v>-1541369.4503048398</v>
      </c>
      <c r="F2117" s="11">
        <f>AZ[[#This Row],[AUM]]-D2116</f>
        <v>-108624.20999991894</v>
      </c>
      <c r="G2117" s="11">
        <f>AZ[[#This Row],[∆ AUM]]-AZ[[#This Row],[effetto mercato]]</f>
        <v>1432745.2403049208</v>
      </c>
    </row>
    <row r="2118" spans="1:7">
      <c r="A2118" s="4">
        <v>45085</v>
      </c>
      <c r="B2118">
        <v>-0.17199999999999999</v>
      </c>
      <c r="C2118" s="6">
        <f>AZ[[#This Row],[Variaz]]/100</f>
        <v>-1.72E-3</v>
      </c>
      <c r="D2118" s="10">
        <f>AUM[[#This Row],[ Etica Azionario ]]</f>
        <v>644389136.82999992</v>
      </c>
      <c r="E2118" s="10">
        <f>D2117*AZ[[#This Row],[Variazione percentuale]]</f>
        <v>-1110012.2679184</v>
      </c>
      <c r="F2118" s="11">
        <f>AZ[[#This Row],[AUM]]-D2117</f>
        <v>-966832.8900001049</v>
      </c>
      <c r="G2118" s="11">
        <f>AZ[[#This Row],[∆ AUM]]-AZ[[#This Row],[effetto mercato]]</f>
        <v>143179.3779182951</v>
      </c>
    </row>
    <row r="2119" spans="1:7">
      <c r="A2119" s="4">
        <v>45086</v>
      </c>
      <c r="B2119">
        <v>0.2397</v>
      </c>
      <c r="C2119" s="6">
        <f>AZ[[#This Row],[Variaz]]/100</f>
        <v>2.3969999999999998E-3</v>
      </c>
      <c r="D2119" s="10">
        <f>AUM[[#This Row],[ Etica Azionario ]]</f>
        <v>645633850.99000001</v>
      </c>
      <c r="E2119" s="10">
        <f>D2118*AZ[[#This Row],[Variazione percentuale]]</f>
        <v>1544600.7609815097</v>
      </c>
      <c r="F2119" s="11">
        <f>AZ[[#This Row],[AUM]]-D2118</f>
        <v>1244714.1600000858</v>
      </c>
      <c r="G2119" s="11">
        <f>AZ[[#This Row],[∆ AUM]]-AZ[[#This Row],[effetto mercato]]</f>
        <v>-299886.60098142386</v>
      </c>
    </row>
    <row r="2120" spans="1:7">
      <c r="A2120" s="4">
        <v>45089</v>
      </c>
      <c r="B2120">
        <v>0.78480000000000005</v>
      </c>
      <c r="C2120" s="6">
        <f>AZ[[#This Row],[Variaz]]/100</f>
        <v>7.8480000000000008E-3</v>
      </c>
      <c r="D2120" s="10">
        <f>AUM[[#This Row],[ Etica Azionario ]]</f>
        <v>650887291.11000001</v>
      </c>
      <c r="E2120" s="10">
        <f>D2119*AZ[[#This Row],[Variazione percentuale]]</f>
        <v>5066934.4625695208</v>
      </c>
      <c r="F2120" s="11">
        <f>AZ[[#This Row],[AUM]]-D2119</f>
        <v>5253440.1200000048</v>
      </c>
      <c r="G2120" s="11">
        <f>AZ[[#This Row],[∆ AUM]]-AZ[[#This Row],[effetto mercato]]</f>
        <v>186505.65743048396</v>
      </c>
    </row>
    <row r="2121" spans="1:7">
      <c r="A2121" s="4">
        <v>45090</v>
      </c>
      <c r="B2121">
        <v>0.4894</v>
      </c>
      <c r="C2121" s="6">
        <f>AZ[[#This Row],[Variaz]]/100</f>
        <v>4.8939999999999999E-3</v>
      </c>
      <c r="D2121" s="10">
        <f>AUM[[#This Row],[ Etica Azionario ]]</f>
        <v>654252872.79999995</v>
      </c>
      <c r="E2121" s="10">
        <f>D2120*AZ[[#This Row],[Variazione percentuale]]</f>
        <v>3185442.4026923398</v>
      </c>
      <c r="F2121" s="11">
        <f>AZ[[#This Row],[AUM]]-D2120</f>
        <v>3365581.689999938</v>
      </c>
      <c r="G2121" s="11">
        <f>AZ[[#This Row],[∆ AUM]]-AZ[[#This Row],[effetto mercato]]</f>
        <v>180139.28730759816</v>
      </c>
    </row>
    <row r="2122" spans="1:7">
      <c r="A2122" s="4">
        <v>45091</v>
      </c>
      <c r="B2122">
        <v>-0.1328</v>
      </c>
      <c r="C2122" s="6">
        <f>AZ[[#This Row],[Variaz]]/100</f>
        <v>-1.328E-3</v>
      </c>
      <c r="D2122" s="10">
        <f>AUM[[#This Row],[ Etica Azionario ]]</f>
        <v>653773363.6099999</v>
      </c>
      <c r="E2122" s="10">
        <f>D2121*AZ[[#This Row],[Variazione percentuale]]</f>
        <v>-868847.81507839996</v>
      </c>
      <c r="F2122" s="11">
        <f>AZ[[#This Row],[AUM]]-D2121</f>
        <v>-479509.19000005722</v>
      </c>
      <c r="G2122" s="11">
        <f>AZ[[#This Row],[∆ AUM]]-AZ[[#This Row],[effetto mercato]]</f>
        <v>389338.62507834274</v>
      </c>
    </row>
    <row r="2123" spans="1:7">
      <c r="A2123" s="4">
        <v>45092</v>
      </c>
      <c r="B2123">
        <v>0.16259999999999999</v>
      </c>
      <c r="C2123" s="6">
        <f>AZ[[#This Row],[Variaz]]/100</f>
        <v>1.6259999999999998E-3</v>
      </c>
      <c r="D2123" s="10">
        <f>AUM[[#This Row],[ Etica Azionario ]]</f>
        <v>654270395.88999999</v>
      </c>
      <c r="E2123" s="10">
        <f>D2122*AZ[[#This Row],[Variazione percentuale]]</f>
        <v>1063035.4892298598</v>
      </c>
      <c r="F2123" s="11">
        <f>AZ[[#This Row],[AUM]]-D2122</f>
        <v>497032.2800000906</v>
      </c>
      <c r="G2123" s="11">
        <f>AZ[[#This Row],[∆ AUM]]-AZ[[#This Row],[effetto mercato]]</f>
        <v>-566003.20922976919</v>
      </c>
    </row>
    <row r="2124" spans="1:7">
      <c r="A2124" s="4">
        <v>45093</v>
      </c>
      <c r="B2124">
        <v>-0.1033</v>
      </c>
      <c r="C2124" s="6">
        <f>AZ[[#This Row],[Variaz]]/100</f>
        <v>-1.0330000000000001E-3</v>
      </c>
      <c r="D2124" s="10">
        <f>AUM[[#This Row],[ Etica Azionario ]]</f>
        <v>653642719.95000005</v>
      </c>
      <c r="E2124" s="10">
        <f>D2123*AZ[[#This Row],[Variazione percentuale]]</f>
        <v>-675861.31895436998</v>
      </c>
      <c r="F2124" s="11">
        <f>AZ[[#This Row],[AUM]]-D2123</f>
        <v>-627675.93999993801</v>
      </c>
      <c r="G2124" s="11">
        <f>AZ[[#This Row],[∆ AUM]]-AZ[[#This Row],[effetto mercato]]</f>
        <v>48185.378954431973</v>
      </c>
    </row>
    <row r="2125" spans="1:7">
      <c r="A2125" s="4">
        <v>45096</v>
      </c>
      <c r="B2125">
        <v>-0.39140000000000003</v>
      </c>
      <c r="C2125" s="6">
        <f>AZ[[#This Row],[Variaz]]/100</f>
        <v>-3.9139999999999999E-3</v>
      </c>
      <c r="D2125" s="10">
        <f>AUM[[#This Row],[ Etica Azionario ]]</f>
        <v>651665129.27999997</v>
      </c>
      <c r="E2125" s="10">
        <f>D2124*AZ[[#This Row],[Variazione percentuale]]</f>
        <v>-2558357.6058843001</v>
      </c>
      <c r="F2125" s="11">
        <f>AZ[[#This Row],[AUM]]-D2124</f>
        <v>-1977590.6700000763</v>
      </c>
      <c r="G2125" s="11">
        <f>AZ[[#This Row],[∆ AUM]]-AZ[[#This Row],[effetto mercato]]</f>
        <v>580766.93588422379</v>
      </c>
    </row>
    <row r="2126" spans="1:7">
      <c r="A2126" s="4">
        <v>45097</v>
      </c>
      <c r="B2126">
        <v>-0.50419999999999998</v>
      </c>
      <c r="C2126" s="6">
        <f>AZ[[#This Row],[Variaz]]/100</f>
        <v>-5.0419999999999996E-3</v>
      </c>
      <c r="D2126" s="10">
        <f>AUM[[#This Row],[ Etica Azionario ]]</f>
        <v>648282798.07999992</v>
      </c>
      <c r="E2126" s="10">
        <f>D2125*AZ[[#This Row],[Variazione percentuale]]</f>
        <v>-3285695.5818297598</v>
      </c>
      <c r="F2126" s="11">
        <f>AZ[[#This Row],[AUM]]-D2125</f>
        <v>-3382331.2000000477</v>
      </c>
      <c r="G2126" s="11">
        <f>AZ[[#This Row],[∆ AUM]]-AZ[[#This Row],[effetto mercato]]</f>
        <v>-96635.618170287926</v>
      </c>
    </row>
    <row r="2127" spans="1:7">
      <c r="A2127" s="4">
        <v>45098</v>
      </c>
      <c r="B2127">
        <v>-0.90159999999999996</v>
      </c>
      <c r="C2127" s="6">
        <f>AZ[[#This Row],[Variaz]]/100</f>
        <v>-9.0159999999999997E-3</v>
      </c>
      <c r="D2127" s="10">
        <f>AUM[[#This Row],[ Etica Azionario ]]</f>
        <v>642578448.42000008</v>
      </c>
      <c r="E2127" s="10">
        <f>D2126*AZ[[#This Row],[Variazione percentuale]]</f>
        <v>-5844917.7074892791</v>
      </c>
      <c r="F2127" s="11">
        <f>AZ[[#This Row],[AUM]]-D2126</f>
        <v>-5704349.6599998474</v>
      </c>
      <c r="G2127" s="11">
        <f>AZ[[#This Row],[∆ AUM]]-AZ[[#This Row],[effetto mercato]]</f>
        <v>140568.04748943169</v>
      </c>
    </row>
    <row r="2128" spans="1:7">
      <c r="A2128" s="4">
        <v>45099</v>
      </c>
      <c r="B2128">
        <v>-0.21049999999999999</v>
      </c>
      <c r="C2128" s="6">
        <f>AZ[[#This Row],[Variaz]]/100</f>
        <v>-2.1050000000000001E-3</v>
      </c>
      <c r="D2128" s="10">
        <f>AUM[[#This Row],[ Etica Azionario ]]</f>
        <v>641318045.38999987</v>
      </c>
      <c r="E2128" s="10">
        <f>D2127*AZ[[#This Row],[Variazione percentuale]]</f>
        <v>-1352627.6339241003</v>
      </c>
      <c r="F2128" s="11">
        <f>AZ[[#This Row],[AUM]]-D2127</f>
        <v>-1260403.0300002098</v>
      </c>
      <c r="G2128" s="11">
        <f>AZ[[#This Row],[∆ AUM]]-AZ[[#This Row],[effetto mercato]]</f>
        <v>92224.603923890507</v>
      </c>
    </row>
    <row r="2129" spans="1:7">
      <c r="A2129" s="4">
        <v>45100</v>
      </c>
      <c r="B2129">
        <v>-0.33150000000000002</v>
      </c>
      <c r="C2129" s="6">
        <f>AZ[[#This Row],[Variaz]]/100</f>
        <v>-3.3150000000000002E-3</v>
      </c>
      <c r="D2129" s="10">
        <f>AUM[[#This Row],[ Etica Azionario ]]</f>
        <v>638901023.46000004</v>
      </c>
      <c r="E2129" s="10">
        <f>D2128*AZ[[#This Row],[Variazione percentuale]]</f>
        <v>-2125969.3204678497</v>
      </c>
      <c r="F2129" s="11">
        <f>AZ[[#This Row],[AUM]]-D2128</f>
        <v>-2417021.9299998283</v>
      </c>
      <c r="G2129" s="11">
        <f>AZ[[#This Row],[∆ AUM]]-AZ[[#This Row],[effetto mercato]]</f>
        <v>-291052.60953197861</v>
      </c>
    </row>
    <row r="2130" spans="1:7">
      <c r="A2130" s="4">
        <v>45103</v>
      </c>
      <c r="B2130">
        <v>-0.2117</v>
      </c>
      <c r="C2130" s="6">
        <f>AZ[[#This Row],[Variaz]]/100</f>
        <v>-2.117E-3</v>
      </c>
      <c r="D2130" s="10">
        <f>AUM[[#This Row],[ Etica Azionario ]]</f>
        <v>637041231</v>
      </c>
      <c r="E2130" s="10">
        <f>D2129*AZ[[#This Row],[Variazione percentuale]]</f>
        <v>-1352553.46666482</v>
      </c>
      <c r="F2130" s="11">
        <f>AZ[[#This Row],[AUM]]-D2129</f>
        <v>-1859792.4600000381</v>
      </c>
      <c r="G2130" s="11">
        <f>AZ[[#This Row],[∆ AUM]]-AZ[[#This Row],[effetto mercato]]</f>
        <v>-507238.99333521817</v>
      </c>
    </row>
    <row r="2131" spans="1:7">
      <c r="A2131" s="4">
        <v>45104</v>
      </c>
      <c r="B2131">
        <v>0.2349</v>
      </c>
      <c r="C2131" s="6">
        <f>AZ[[#This Row],[Variaz]]/100</f>
        <v>2.349E-3</v>
      </c>
      <c r="D2131" s="10">
        <f>AUM[[#This Row],[ Etica Azionario ]]</f>
        <v>637571420.22000003</v>
      </c>
      <c r="E2131" s="10">
        <f>D2130*AZ[[#This Row],[Variazione percentuale]]</f>
        <v>1496409.8516190001</v>
      </c>
      <c r="F2131" s="11">
        <f>AZ[[#This Row],[AUM]]-D2130</f>
        <v>530189.22000002861</v>
      </c>
      <c r="G2131" s="11">
        <f>AZ[[#This Row],[∆ AUM]]-AZ[[#This Row],[effetto mercato]]</f>
        <v>-966220.63161897147</v>
      </c>
    </row>
    <row r="2132" spans="1:7">
      <c r="A2132" s="4">
        <v>45105</v>
      </c>
      <c r="B2132">
        <v>0.42330000000000001</v>
      </c>
      <c r="C2132" s="6">
        <f>AZ[[#This Row],[Variaz]]/100</f>
        <v>4.2329999999999998E-3</v>
      </c>
      <c r="D2132" s="10">
        <f>AUM[[#This Row],[ Etica Azionario ]]</f>
        <v>640631920.00999999</v>
      </c>
      <c r="E2132" s="10">
        <f>D2131*AZ[[#This Row],[Variazione percentuale]]</f>
        <v>2698839.82179126</v>
      </c>
      <c r="F2132" s="11">
        <f>AZ[[#This Row],[AUM]]-D2131</f>
        <v>3060499.7899999619</v>
      </c>
      <c r="G2132" s="11">
        <f>AZ[[#This Row],[∆ AUM]]-AZ[[#This Row],[effetto mercato]]</f>
        <v>361659.96820870182</v>
      </c>
    </row>
    <row r="2133" spans="1:7">
      <c r="A2133" s="4">
        <v>45106</v>
      </c>
      <c r="B2133">
        <v>0.28599999999999998</v>
      </c>
      <c r="C2133" s="6">
        <f>AZ[[#This Row],[Variaz]]/100</f>
        <v>2.8599999999999997E-3</v>
      </c>
      <c r="D2133" s="10">
        <f>AUM[[#This Row],[ Etica Azionario ]]</f>
        <v>642470769.90999997</v>
      </c>
      <c r="E2133" s="10">
        <f>D2132*AZ[[#This Row],[Variazione percentuale]]</f>
        <v>1832207.2912285998</v>
      </c>
      <c r="F2133" s="11">
        <f>AZ[[#This Row],[AUM]]-D2132</f>
        <v>1838849.8999999762</v>
      </c>
      <c r="G2133" s="11">
        <f>AZ[[#This Row],[∆ AUM]]-AZ[[#This Row],[effetto mercato]]</f>
        <v>6642.6087713763118</v>
      </c>
    </row>
    <row r="2134" spans="1:7">
      <c r="A2134" s="4">
        <v>45107</v>
      </c>
      <c r="B2134">
        <v>0.67549999999999999</v>
      </c>
      <c r="C2134" s="6">
        <f>AZ[[#This Row],[Variaz]]/100</f>
        <v>6.7549999999999997E-3</v>
      </c>
      <c r="D2134" s="10">
        <f>AUM[[#This Row],[ Etica Azionario ]]</f>
        <v>646962599.64999998</v>
      </c>
      <c r="E2134" s="10">
        <f>D2133*AZ[[#This Row],[Variazione percentuale]]</f>
        <v>4339890.0507420497</v>
      </c>
      <c r="F2134" s="11">
        <f>AZ[[#This Row],[AUM]]-D2133</f>
        <v>4491829.7400000095</v>
      </c>
      <c r="G2134" s="11">
        <f>AZ[[#This Row],[∆ AUM]]-AZ[[#This Row],[effetto mercato]]</f>
        <v>151939.68925795984</v>
      </c>
    </row>
    <row r="2135" spans="1:7">
      <c r="A2135" s="4">
        <v>45110</v>
      </c>
      <c r="B2135">
        <v>0.26840000000000003</v>
      </c>
      <c r="C2135" s="6">
        <f>AZ[[#This Row],[Variaz]]/100</f>
        <v>2.6840000000000002E-3</v>
      </c>
      <c r="D2135" s="10">
        <f>AUM[[#This Row],[ Etica Azionario ]]</f>
        <v>648840070.21000004</v>
      </c>
      <c r="E2135" s="10">
        <f>D2134*AZ[[#This Row],[Variazione percentuale]]</f>
        <v>1736447.6174606001</v>
      </c>
      <c r="F2135" s="11">
        <f>AZ[[#This Row],[AUM]]-D2134</f>
        <v>1877470.560000062</v>
      </c>
      <c r="G2135" s="11">
        <f>AZ[[#This Row],[∆ AUM]]-AZ[[#This Row],[effetto mercato]]</f>
        <v>141022.94253946189</v>
      </c>
    </row>
    <row r="2136" spans="1:7">
      <c r="A2136" s="4">
        <v>45111</v>
      </c>
      <c r="B2136">
        <v>3.7199999999999997E-2</v>
      </c>
      <c r="C2136" s="6">
        <f>AZ[[#This Row],[Variaz]]/100</f>
        <v>3.7199999999999999E-4</v>
      </c>
      <c r="D2136" s="10">
        <f>AUM[[#This Row],[ Etica Azionario ]]</f>
        <v>648995141.70000005</v>
      </c>
      <c r="E2136" s="10">
        <f>D2135*AZ[[#This Row],[Variazione percentuale]]</f>
        <v>241368.50611812001</v>
      </c>
      <c r="F2136" s="11">
        <f>AZ[[#This Row],[AUM]]-D2135</f>
        <v>155071.49000000954</v>
      </c>
      <c r="G2136" s="11">
        <f>AZ[[#This Row],[∆ AUM]]-AZ[[#This Row],[effetto mercato]]</f>
        <v>-86297.016118110478</v>
      </c>
    </row>
    <row r="2137" spans="1:7">
      <c r="A2137" s="4">
        <v>45112</v>
      </c>
      <c r="B2137">
        <v>-0.2676</v>
      </c>
      <c r="C2137" s="6">
        <f>AZ[[#This Row],[Variaz]]/100</f>
        <v>-2.676E-3</v>
      </c>
      <c r="D2137" s="10">
        <f>AUM[[#This Row],[ Etica Azionario ]]</f>
        <v>648553842.97000003</v>
      </c>
      <c r="E2137" s="10">
        <f>D2136*AZ[[#This Row],[Variazione percentuale]]</f>
        <v>-1736710.9991892001</v>
      </c>
      <c r="F2137" s="11">
        <f>AZ[[#This Row],[AUM]]-D2136</f>
        <v>-441298.73000001907</v>
      </c>
      <c r="G2137" s="11">
        <f>AZ[[#This Row],[∆ AUM]]-AZ[[#This Row],[effetto mercato]]</f>
        <v>1295412.269189181</v>
      </c>
    </row>
    <row r="2138" spans="1:7">
      <c r="A2138" s="4">
        <v>45113</v>
      </c>
      <c r="B2138">
        <v>-1.006</v>
      </c>
      <c r="C2138" s="6">
        <f>AZ[[#This Row],[Variaz]]/100</f>
        <v>-1.0059999999999999E-2</v>
      </c>
      <c r="D2138" s="10">
        <f>AUM[[#This Row],[ Etica Azionario ]]</f>
        <v>642768714.53999996</v>
      </c>
      <c r="E2138" s="10">
        <f>D2137*AZ[[#This Row],[Variazione percentuale]]</f>
        <v>-6524451.6602782002</v>
      </c>
      <c r="F2138" s="11">
        <f>AZ[[#This Row],[AUM]]-D2137</f>
        <v>-5785128.4300000668</v>
      </c>
      <c r="G2138" s="11">
        <f>AZ[[#This Row],[∆ AUM]]-AZ[[#This Row],[effetto mercato]]</f>
        <v>739323.23027813341</v>
      </c>
    </row>
    <row r="2139" spans="1:7">
      <c r="A2139" s="4">
        <v>45114</v>
      </c>
      <c r="B2139">
        <v>-0.48930000000000001</v>
      </c>
      <c r="C2139" s="6">
        <f>AZ[[#This Row],[Variaz]]/100</f>
        <v>-4.8929999999999998E-3</v>
      </c>
      <c r="D2139" s="10">
        <f>AUM[[#This Row],[ Etica Azionario ]]</f>
        <v>639657774.75</v>
      </c>
      <c r="E2139" s="10">
        <f>D2138*AZ[[#This Row],[Variazione percentuale]]</f>
        <v>-3145067.3202442196</v>
      </c>
      <c r="F2139" s="11">
        <f>AZ[[#This Row],[AUM]]-D2138</f>
        <v>-3110939.7899999619</v>
      </c>
      <c r="G2139" s="11">
        <f>AZ[[#This Row],[∆ AUM]]-AZ[[#This Row],[effetto mercato]]</f>
        <v>34127.530244257767</v>
      </c>
    </row>
    <row r="2140" spans="1:7">
      <c r="A2140" s="4">
        <v>45117</v>
      </c>
      <c r="B2140">
        <v>0.43120000000000003</v>
      </c>
      <c r="C2140" s="6">
        <f>AZ[[#This Row],[Variaz]]/100</f>
        <v>4.3119999999999999E-3</v>
      </c>
      <c r="D2140" s="10">
        <f>AUM[[#This Row],[ Etica Azionario ]]</f>
        <v>642612829.59000003</v>
      </c>
      <c r="E2140" s="10">
        <f>D2139*AZ[[#This Row],[Variazione percentuale]]</f>
        <v>2758204.3247219999</v>
      </c>
      <c r="F2140" s="11">
        <f>AZ[[#This Row],[AUM]]-D2139</f>
        <v>2955054.8400000334</v>
      </c>
      <c r="G2140" s="11">
        <f>AZ[[#This Row],[∆ AUM]]-AZ[[#This Row],[effetto mercato]]</f>
        <v>196850.51527803345</v>
      </c>
    </row>
    <row r="2141" spans="1:7">
      <c r="A2141" s="4">
        <v>45118</v>
      </c>
      <c r="B2141">
        <v>0.61770000000000003</v>
      </c>
      <c r="C2141" s="6">
        <f>AZ[[#This Row],[Variaz]]/100</f>
        <v>6.1770000000000002E-3</v>
      </c>
      <c r="D2141" s="10">
        <f>AUM[[#This Row],[ Etica Azionario ]]</f>
        <v>646538647.21000004</v>
      </c>
      <c r="E2141" s="10">
        <f>D2140*AZ[[#This Row],[Variazione percentuale]]</f>
        <v>3969419.4483774304</v>
      </c>
      <c r="F2141" s="11">
        <f>AZ[[#This Row],[AUM]]-D2140</f>
        <v>3925817.6200000048</v>
      </c>
      <c r="G2141" s="11">
        <f>AZ[[#This Row],[∆ AUM]]-AZ[[#This Row],[effetto mercato]]</f>
        <v>-43601.828377425671</v>
      </c>
    </row>
    <row r="2142" spans="1:7">
      <c r="A2142" s="4">
        <v>45119</v>
      </c>
      <c r="B2142">
        <v>0</v>
      </c>
      <c r="C2142" s="6">
        <f>AZ[[#This Row],[Variaz]]/100</f>
        <v>0</v>
      </c>
      <c r="D2142" s="10">
        <f>AUM[[#This Row],[ Etica Azionario ]]</f>
        <v>646867042.52999997</v>
      </c>
      <c r="E2142" s="10">
        <f>D2141*AZ[[#This Row],[Variazione percentuale]]</f>
        <v>0</v>
      </c>
      <c r="F2142" s="11">
        <f>AZ[[#This Row],[AUM]]-D2141</f>
        <v>328395.31999993324</v>
      </c>
      <c r="G2142" s="11">
        <f>AZ[[#This Row],[∆ AUM]]-AZ[[#This Row],[effetto mercato]]</f>
        <v>328395.31999993324</v>
      </c>
    </row>
    <row r="2143" spans="1:7">
      <c r="A2143" s="4">
        <v>45120</v>
      </c>
      <c r="B2143">
        <v>0.26950000000000002</v>
      </c>
      <c r="C2143" s="6">
        <f>AZ[[#This Row],[Variaz]]/100</f>
        <v>2.6950000000000003E-3</v>
      </c>
      <c r="D2143" s="10">
        <f>AUM[[#This Row],[ Etica Azionario ]]</f>
        <v>648649235.39999998</v>
      </c>
      <c r="E2143" s="10">
        <f>D2142*AZ[[#This Row],[Variazione percentuale]]</f>
        <v>1743306.6796183502</v>
      </c>
      <c r="F2143" s="11">
        <f>AZ[[#This Row],[AUM]]-D2142</f>
        <v>1782192.8700000048</v>
      </c>
      <c r="G2143" s="11">
        <f>AZ[[#This Row],[∆ AUM]]-AZ[[#This Row],[effetto mercato]]</f>
        <v>38886.190381654538</v>
      </c>
    </row>
    <row r="2144" spans="1:7">
      <c r="A2144" s="4">
        <v>45121</v>
      </c>
      <c r="B2144">
        <v>-0.56000000000000005</v>
      </c>
      <c r="C2144" s="6">
        <f>AZ[[#This Row],[Variaz]]/100</f>
        <v>-5.6000000000000008E-3</v>
      </c>
      <c r="D2144" s="10">
        <f>AUM[[#This Row],[ Etica Azionario ]]</f>
        <v>644882002.8900001</v>
      </c>
      <c r="E2144" s="10">
        <f>D2143*AZ[[#This Row],[Variazione percentuale]]</f>
        <v>-3632435.7182400003</v>
      </c>
      <c r="F2144" s="11">
        <f>AZ[[#This Row],[AUM]]-D2143</f>
        <v>-3767232.5099998713</v>
      </c>
      <c r="G2144" s="11">
        <f>AZ[[#This Row],[∆ AUM]]-AZ[[#This Row],[effetto mercato]]</f>
        <v>-134796.79175987095</v>
      </c>
    </row>
    <row r="2145" spans="1:7">
      <c r="A2145" s="4">
        <v>45124</v>
      </c>
      <c r="B2145">
        <v>0.1051</v>
      </c>
      <c r="C2145" s="6">
        <f>AZ[[#This Row],[Variaz]]/100</f>
        <v>1.0510000000000001E-3</v>
      </c>
      <c r="D2145" s="10">
        <f>AUM[[#This Row],[ Etica Azionario ]]</f>
        <v>645341515.19000006</v>
      </c>
      <c r="E2145" s="10">
        <f>D2144*AZ[[#This Row],[Variazione percentuale]]</f>
        <v>677770.98503739014</v>
      </c>
      <c r="F2145" s="11">
        <f>AZ[[#This Row],[AUM]]-D2144</f>
        <v>459512.29999995232</v>
      </c>
      <c r="G2145" s="11">
        <f>AZ[[#This Row],[∆ AUM]]-AZ[[#This Row],[effetto mercato]]</f>
        <v>-218258.68503743783</v>
      </c>
    </row>
    <row r="2146" spans="1:7">
      <c r="A2146" s="4">
        <v>45125</v>
      </c>
      <c r="B2146">
        <v>0.435</v>
      </c>
      <c r="C2146" s="6">
        <f>AZ[[#This Row],[Variaz]]/100</f>
        <v>4.3499999999999997E-3</v>
      </c>
      <c r="D2146" s="10">
        <f>AUM[[#This Row],[ Etica Azionario ]]</f>
        <v>648097188.95999992</v>
      </c>
      <c r="E2146" s="10">
        <f>D2145*AZ[[#This Row],[Variazione percentuale]]</f>
        <v>2807235.5910765002</v>
      </c>
      <c r="F2146" s="11">
        <f>AZ[[#This Row],[AUM]]-D2145</f>
        <v>2755673.7699998617</v>
      </c>
      <c r="G2146" s="11">
        <f>AZ[[#This Row],[∆ AUM]]-AZ[[#This Row],[effetto mercato]]</f>
        <v>-51561.821076638531</v>
      </c>
    </row>
    <row r="2147" spans="1:7">
      <c r="A2147" s="4">
        <v>45126</v>
      </c>
      <c r="B2147">
        <v>0.54510000000000003</v>
      </c>
      <c r="C2147" s="6">
        <f>AZ[[#This Row],[Variaz]]/100</f>
        <v>5.4510000000000001E-3</v>
      </c>
      <c r="D2147" s="10">
        <f>AUM[[#This Row],[ Etica Azionario ]]</f>
        <v>652344756.00999999</v>
      </c>
      <c r="E2147" s="10">
        <f>D2146*AZ[[#This Row],[Variazione percentuale]]</f>
        <v>3532777.7770209596</v>
      </c>
      <c r="F2147" s="11">
        <f>AZ[[#This Row],[AUM]]-D2146</f>
        <v>4247567.0500000715</v>
      </c>
      <c r="G2147" s="11">
        <f>AZ[[#This Row],[∆ AUM]]-AZ[[#This Row],[effetto mercato]]</f>
        <v>714789.27297911188</v>
      </c>
    </row>
    <row r="2148" spans="1:7">
      <c r="A2148" s="4">
        <v>45127</v>
      </c>
      <c r="B2148">
        <v>-0.20799999999999999</v>
      </c>
      <c r="C2148" s="6">
        <f>AZ[[#This Row],[Variaz]]/100</f>
        <v>-2.0799999999999998E-3</v>
      </c>
      <c r="D2148" s="10">
        <f>AUM[[#This Row],[ Etica Azionario ]]</f>
        <v>650928065.90999997</v>
      </c>
      <c r="E2148" s="10">
        <f>D2147*AZ[[#This Row],[Variazione percentuale]]</f>
        <v>-1356877.0925007998</v>
      </c>
      <c r="F2148" s="11">
        <f>AZ[[#This Row],[AUM]]-D2147</f>
        <v>-1416690.1000000238</v>
      </c>
      <c r="G2148" s="11">
        <f>AZ[[#This Row],[∆ AUM]]-AZ[[#This Row],[effetto mercato]]</f>
        <v>-59813.007499224041</v>
      </c>
    </row>
    <row r="2149" spans="1:7">
      <c r="A2149" s="4">
        <v>45128</v>
      </c>
      <c r="B2149">
        <v>0.2903</v>
      </c>
      <c r="C2149" s="6">
        <f>AZ[[#This Row],[Variaz]]/100</f>
        <v>2.9030000000000002E-3</v>
      </c>
      <c r="D2149" s="10">
        <f>AUM[[#This Row],[ Etica Azionario ]]</f>
        <v>652704317.10000002</v>
      </c>
      <c r="E2149" s="10">
        <f>D2148*AZ[[#This Row],[Variazione percentuale]]</f>
        <v>1889644.17533673</v>
      </c>
      <c r="F2149" s="11">
        <f>AZ[[#This Row],[AUM]]-D2148</f>
        <v>1776251.1900000572</v>
      </c>
      <c r="G2149" s="11">
        <f>AZ[[#This Row],[∆ AUM]]-AZ[[#This Row],[effetto mercato]]</f>
        <v>-113392.98533667275</v>
      </c>
    </row>
    <row r="2150" spans="1:7">
      <c r="A2150" s="4">
        <v>45131</v>
      </c>
      <c r="B2150">
        <v>0.47499999999999998</v>
      </c>
      <c r="C2150" s="6">
        <f>AZ[[#This Row],[Variaz]]/100</f>
        <v>4.7499999999999999E-3</v>
      </c>
      <c r="D2150" s="10">
        <f>AUM[[#This Row],[ Etica Azionario ]]</f>
        <v>655968629.87999988</v>
      </c>
      <c r="E2150" s="10">
        <f>D2149*AZ[[#This Row],[Variazione percentuale]]</f>
        <v>3100345.5062250001</v>
      </c>
      <c r="F2150" s="11">
        <f>AZ[[#This Row],[AUM]]-D2149</f>
        <v>3264312.7799998522</v>
      </c>
      <c r="G2150" s="11">
        <f>AZ[[#This Row],[∆ AUM]]-AZ[[#This Row],[effetto mercato]]</f>
        <v>163967.27377485204</v>
      </c>
    </row>
    <row r="2151" spans="1:7">
      <c r="A2151" s="4">
        <v>45132</v>
      </c>
      <c r="B2151">
        <v>0.73119999999999996</v>
      </c>
      <c r="C2151" s="6">
        <f>AZ[[#This Row],[Variaz]]/100</f>
        <v>7.3119999999999999E-3</v>
      </c>
      <c r="D2151" s="10">
        <f>AUM[[#This Row],[ Etica Azionario ]]</f>
        <v>660781728.67000008</v>
      </c>
      <c r="E2151" s="10">
        <f>D2150*AZ[[#This Row],[Variazione percentuale]]</f>
        <v>4796442.6216825591</v>
      </c>
      <c r="F2151" s="11">
        <f>AZ[[#This Row],[AUM]]-D2150</f>
        <v>4813098.7900002003</v>
      </c>
      <c r="G2151" s="11">
        <f>AZ[[#This Row],[∆ AUM]]-AZ[[#This Row],[effetto mercato]]</f>
        <v>16656.168317641132</v>
      </c>
    </row>
    <row r="2152" spans="1:7">
      <c r="A2152" s="4">
        <v>45133</v>
      </c>
      <c r="B2152">
        <v>-3.6700000000000003E-2</v>
      </c>
      <c r="C2152" s="6">
        <f>AZ[[#This Row],[Variaz]]/100</f>
        <v>-3.6700000000000003E-4</v>
      </c>
      <c r="D2152" s="10">
        <f>AUM[[#This Row],[ Etica Azionario ]]</f>
        <v>660608544.03999996</v>
      </c>
      <c r="E2152" s="10">
        <f>D2151*AZ[[#This Row],[Variazione percentuale]]</f>
        <v>-242506.89442189006</v>
      </c>
      <c r="F2152" s="11">
        <f>AZ[[#This Row],[AUM]]-D2151</f>
        <v>-173184.63000011444</v>
      </c>
      <c r="G2152" s="11">
        <f>AZ[[#This Row],[∆ AUM]]-AZ[[#This Row],[effetto mercato]]</f>
        <v>69322.264421775617</v>
      </c>
    </row>
    <row r="2153" spans="1:7">
      <c r="A2153" s="4">
        <v>45134</v>
      </c>
      <c r="B2153">
        <v>0.4254</v>
      </c>
      <c r="C2153" s="6">
        <f>AZ[[#This Row],[Variaz]]/100</f>
        <v>4.254E-3</v>
      </c>
      <c r="D2153" s="10">
        <f>AUM[[#This Row],[ Etica Azionario ]]</f>
        <v>663708525.31000006</v>
      </c>
      <c r="E2153" s="10">
        <f>D2152*AZ[[#This Row],[Variazione percentuale]]</f>
        <v>2810228.7463461598</v>
      </c>
      <c r="F2153" s="11">
        <f>AZ[[#This Row],[AUM]]-D2152</f>
        <v>3099981.2700001001</v>
      </c>
      <c r="G2153" s="11">
        <f>AZ[[#This Row],[∆ AUM]]-AZ[[#This Row],[effetto mercato]]</f>
        <v>289752.5236539403</v>
      </c>
    </row>
    <row r="2154" spans="1:7">
      <c r="A2154" s="4">
        <v>45135</v>
      </c>
      <c r="B2154">
        <v>7.3000000000000001E-3</v>
      </c>
      <c r="C2154" s="6">
        <f>AZ[[#This Row],[Variaz]]/100</f>
        <v>7.2999999999999999E-5</v>
      </c>
      <c r="D2154" s="10">
        <f>AUM[[#This Row],[ Etica Azionario ]]</f>
        <v>663839899.76999998</v>
      </c>
      <c r="E2154" s="10">
        <f>D2153*AZ[[#This Row],[Variazione percentuale]]</f>
        <v>48450.722347630006</v>
      </c>
      <c r="F2154" s="11">
        <f>AZ[[#This Row],[AUM]]-D2153</f>
        <v>131374.45999991894</v>
      </c>
      <c r="G2154" s="11">
        <f>AZ[[#This Row],[∆ AUM]]-AZ[[#This Row],[effetto mercato]]</f>
        <v>82923.737652288924</v>
      </c>
    </row>
    <row r="2155" spans="1:7">
      <c r="A2155" s="4">
        <v>45138</v>
      </c>
      <c r="B2155">
        <v>0.23369999999999999</v>
      </c>
      <c r="C2155" s="6">
        <f>AZ[[#This Row],[Variaz]]/100</f>
        <v>2.3370000000000001E-3</v>
      </c>
      <c r="D2155" s="10">
        <f>AUM[[#This Row],[ Etica Azionario ]]</f>
        <v>666024953.13999999</v>
      </c>
      <c r="E2155" s="10">
        <f>D2154*AZ[[#This Row],[Variazione percentuale]]</f>
        <v>1551393.8457624901</v>
      </c>
      <c r="F2155" s="11">
        <f>AZ[[#This Row],[AUM]]-D2154</f>
        <v>2185053.3700000048</v>
      </c>
      <c r="G2155" s="11">
        <f>AZ[[#This Row],[∆ AUM]]-AZ[[#This Row],[effetto mercato]]</f>
        <v>633659.52423751471</v>
      </c>
    </row>
    <row r="2156" spans="1:7">
      <c r="A2156" s="4">
        <v>45139</v>
      </c>
      <c r="B2156">
        <v>-0.1457</v>
      </c>
      <c r="C2156" s="6">
        <f>AZ[[#This Row],[Variaz]]/100</f>
        <v>-1.457E-3</v>
      </c>
      <c r="D2156" s="10">
        <f>AUM[[#This Row],[ Etica Azionario ]]</f>
        <v>665195974.47000003</v>
      </c>
      <c r="E2156" s="10">
        <f>D2155*AZ[[#This Row],[Variazione percentuale]]</f>
        <v>-970398.35672497994</v>
      </c>
      <c r="F2156" s="11">
        <f>AZ[[#This Row],[AUM]]-D2155</f>
        <v>-828978.66999995708</v>
      </c>
      <c r="G2156" s="11">
        <f>AZ[[#This Row],[∆ AUM]]-AZ[[#This Row],[effetto mercato]]</f>
        <v>141419.68672502285</v>
      </c>
    </row>
    <row r="2157" spans="1:7">
      <c r="A2157" s="4">
        <v>45140</v>
      </c>
      <c r="B2157">
        <v>-0.74429999999999996</v>
      </c>
      <c r="C2157" s="6">
        <f>AZ[[#This Row],[Variaz]]/100</f>
        <v>-7.443E-3</v>
      </c>
      <c r="D2157" s="10">
        <f>AUM[[#This Row],[ Etica Azionario ]]</f>
        <v>660035073.63</v>
      </c>
      <c r="E2157" s="10">
        <f>D2156*AZ[[#This Row],[Variazione percentuale]]</f>
        <v>-4951053.6379802106</v>
      </c>
      <c r="F2157" s="11">
        <f>AZ[[#This Row],[AUM]]-D2156</f>
        <v>-5160900.8400000334</v>
      </c>
      <c r="G2157" s="11">
        <f>AZ[[#This Row],[∆ AUM]]-AZ[[#This Row],[effetto mercato]]</f>
        <v>-209847.20201982278</v>
      </c>
    </row>
    <row r="2158" spans="1:7">
      <c r="A2158" s="4">
        <v>45141</v>
      </c>
      <c r="B2158">
        <v>-0.66900000000000004</v>
      </c>
      <c r="C2158" s="6">
        <f>AZ[[#This Row],[Variaz]]/100</f>
        <v>-6.6900000000000006E-3</v>
      </c>
      <c r="D2158" s="10">
        <f>AUM[[#This Row],[ Etica Azionario ]]</f>
        <v>655613929.6500001</v>
      </c>
      <c r="E2158" s="10">
        <f>D2157*AZ[[#This Row],[Variazione percentuale]]</f>
        <v>-4415634.6425847001</v>
      </c>
      <c r="F2158" s="11">
        <f>AZ[[#This Row],[AUM]]-D2157</f>
        <v>-4421143.9799998999</v>
      </c>
      <c r="G2158" s="11">
        <f>AZ[[#This Row],[∆ AUM]]-AZ[[#This Row],[effetto mercato]]</f>
        <v>-5509.3374151997268</v>
      </c>
    </row>
    <row r="2159" spans="1:7">
      <c r="A2159" s="4">
        <v>45142</v>
      </c>
      <c r="B2159">
        <v>-0.66610000000000003</v>
      </c>
      <c r="C2159" s="6">
        <f>AZ[[#This Row],[Variaz]]/100</f>
        <v>-6.6610000000000003E-3</v>
      </c>
      <c r="D2159" s="10">
        <f>AUM[[#This Row],[ Etica Azionario ]]</f>
        <v>651665495.81999993</v>
      </c>
      <c r="E2159" s="10">
        <f>D2158*AZ[[#This Row],[Variazione percentuale]]</f>
        <v>-4367044.3853986505</v>
      </c>
      <c r="F2159" s="11">
        <f>AZ[[#This Row],[AUM]]-D2158</f>
        <v>-3948433.8300001621</v>
      </c>
      <c r="G2159" s="11">
        <f>AZ[[#This Row],[∆ AUM]]-AZ[[#This Row],[effetto mercato]]</f>
        <v>418610.55539848842</v>
      </c>
    </row>
    <row r="2160" spans="1:7">
      <c r="A2160" s="4">
        <v>45145</v>
      </c>
      <c r="B2160">
        <v>0.52900000000000003</v>
      </c>
      <c r="C2160" s="6">
        <f>AZ[[#This Row],[Variaz]]/100</f>
        <v>5.2900000000000004E-3</v>
      </c>
      <c r="D2160" s="10">
        <f>AUM[[#This Row],[ Etica Azionario ]]</f>
        <v>655731254.06000006</v>
      </c>
      <c r="E2160" s="10">
        <f>D2159*AZ[[#This Row],[Variazione percentuale]]</f>
        <v>3447310.4728878001</v>
      </c>
      <c r="F2160" s="11">
        <f>AZ[[#This Row],[AUM]]-D2159</f>
        <v>4065758.2400001287</v>
      </c>
      <c r="G2160" s="11">
        <f>AZ[[#This Row],[∆ AUM]]-AZ[[#This Row],[effetto mercato]]</f>
        <v>618447.76711232867</v>
      </c>
    </row>
    <row r="2161" spans="1:7">
      <c r="A2161" s="4">
        <v>45146</v>
      </c>
      <c r="B2161">
        <v>-5.9299999999999999E-2</v>
      </c>
      <c r="C2161" s="6">
        <f>AZ[[#This Row],[Variaz]]/100</f>
        <v>-5.9299999999999999E-4</v>
      </c>
      <c r="D2161" s="10">
        <f>AUM[[#This Row],[ Etica Azionario ]]</f>
        <v>654646715.53999996</v>
      </c>
      <c r="E2161" s="10">
        <f>D2160*AZ[[#This Row],[Variazione percentuale]]</f>
        <v>-388848.63365758001</v>
      </c>
      <c r="F2161" s="11">
        <f>AZ[[#This Row],[AUM]]-D2160</f>
        <v>-1084538.5200001001</v>
      </c>
      <c r="G2161" s="11">
        <f>AZ[[#This Row],[∆ AUM]]-AZ[[#This Row],[effetto mercato]]</f>
        <v>-695689.88634252013</v>
      </c>
    </row>
    <row r="2162" spans="1:7">
      <c r="A2162" s="4">
        <v>45147</v>
      </c>
      <c r="B2162">
        <v>-0.49690000000000001</v>
      </c>
      <c r="C2162" s="6">
        <f>AZ[[#This Row],[Variaz]]/100</f>
        <v>-4.9690000000000003E-3</v>
      </c>
      <c r="D2162" s="10">
        <f>AUM[[#This Row],[ Etica Azionario ]]</f>
        <v>651747145.83000004</v>
      </c>
      <c r="E2162" s="10">
        <f>D2161*AZ[[#This Row],[Variazione percentuale]]</f>
        <v>-3252939.5295182602</v>
      </c>
      <c r="F2162" s="11">
        <f>AZ[[#This Row],[AUM]]-D2161</f>
        <v>-2899569.7099999189</v>
      </c>
      <c r="G2162" s="11">
        <f>AZ[[#This Row],[∆ AUM]]-AZ[[#This Row],[effetto mercato]]</f>
        <v>353369.81951834122</v>
      </c>
    </row>
    <row r="2163" spans="1:7">
      <c r="A2163" s="4">
        <v>45148</v>
      </c>
      <c r="B2163">
        <v>1.49E-2</v>
      </c>
      <c r="C2163" s="6">
        <f>AZ[[#This Row],[Variaz]]/100</f>
        <v>1.4899999999999999E-4</v>
      </c>
      <c r="D2163" s="10">
        <f>AUM[[#This Row],[ Etica Azionario ]]</f>
        <v>652134261.10000002</v>
      </c>
      <c r="E2163" s="10">
        <f>D2162*AZ[[#This Row],[Variazione percentuale]]</f>
        <v>97110.324728670006</v>
      </c>
      <c r="F2163" s="11">
        <f>AZ[[#This Row],[AUM]]-D2162</f>
        <v>387115.26999998093</v>
      </c>
      <c r="G2163" s="11">
        <f>AZ[[#This Row],[∆ AUM]]-AZ[[#This Row],[effetto mercato]]</f>
        <v>290004.94527131092</v>
      </c>
    </row>
    <row r="2164" spans="1:7">
      <c r="A2164" s="4">
        <v>45149</v>
      </c>
      <c r="B2164">
        <v>-0.1192</v>
      </c>
      <c r="C2164" s="6">
        <f>AZ[[#This Row],[Variaz]]/100</f>
        <v>-1.1919999999999999E-3</v>
      </c>
      <c r="D2164" s="10">
        <f>AUM[[#This Row],[ Etica Azionario ]]</f>
        <v>651477833.21999991</v>
      </c>
      <c r="E2164" s="10">
        <f>D2163*AZ[[#This Row],[Variazione percentuale]]</f>
        <v>-777344.0392312</v>
      </c>
      <c r="F2164" s="11">
        <f>AZ[[#This Row],[AUM]]-D2163</f>
        <v>-656427.88000011444</v>
      </c>
      <c r="G2164" s="11">
        <f>AZ[[#This Row],[∆ AUM]]-AZ[[#This Row],[effetto mercato]]</f>
        <v>120916.15923108556</v>
      </c>
    </row>
    <row r="2165" spans="1:7">
      <c r="A2165" s="4">
        <v>45152</v>
      </c>
      <c r="B2165">
        <v>0.64159999999999995</v>
      </c>
      <c r="C2165" s="6">
        <f>AZ[[#This Row],[Variaz]]/100</f>
        <v>6.4159999999999998E-3</v>
      </c>
      <c r="D2165" s="10">
        <f>AUM[[#This Row],[ Etica Azionario ]]</f>
        <v>655917483.63999999</v>
      </c>
      <c r="E2165" s="10">
        <f>D2164*AZ[[#This Row],[Variazione percentuale]]</f>
        <v>4179881.7779395194</v>
      </c>
      <c r="F2165" s="11">
        <f>AZ[[#This Row],[AUM]]-D2164</f>
        <v>4439650.4200000763</v>
      </c>
      <c r="G2165" s="11">
        <f>AZ[[#This Row],[∆ AUM]]-AZ[[#This Row],[effetto mercato]]</f>
        <v>259768.64206055691</v>
      </c>
    </row>
    <row r="2166" spans="1:7">
      <c r="A2166" s="4">
        <v>45154</v>
      </c>
      <c r="B2166">
        <v>-1.4159999999999999</v>
      </c>
      <c r="C2166" s="6">
        <f>AZ[[#This Row],[Variaz]]/100</f>
        <v>-1.4159999999999999E-2</v>
      </c>
      <c r="D2166" s="10">
        <f>AUM[[#This Row],[ Etica Azionario ]]</f>
        <v>646736354.87000012</v>
      </c>
      <c r="E2166" s="10">
        <f>D2165*AZ[[#This Row],[Variazione percentuale]]</f>
        <v>-9287791.5683423989</v>
      </c>
      <c r="F2166" s="11">
        <f>AZ[[#This Row],[AUM]]-D2165</f>
        <v>-9181128.7699998617</v>
      </c>
      <c r="G2166" s="11">
        <f>AZ[[#This Row],[∆ AUM]]-AZ[[#This Row],[effetto mercato]]</f>
        <v>106662.79834253713</v>
      </c>
    </row>
    <row r="2167" spans="1:7">
      <c r="A2167" s="4">
        <v>45155</v>
      </c>
      <c r="B2167">
        <v>-0.72189999999999999</v>
      </c>
      <c r="C2167" s="6">
        <f>AZ[[#This Row],[Variaz]]/100</f>
        <v>-7.2189999999999997E-3</v>
      </c>
      <c r="D2167" s="10">
        <f>AUM[[#This Row],[ Etica Azionario ]]</f>
        <v>642131271.05000007</v>
      </c>
      <c r="E2167" s="10">
        <f>D2166*AZ[[#This Row],[Variazione percentuale]]</f>
        <v>-4668789.745806531</v>
      </c>
      <c r="F2167" s="11">
        <f>AZ[[#This Row],[AUM]]-D2166</f>
        <v>-4605083.8200000525</v>
      </c>
      <c r="G2167" s="11">
        <f>AZ[[#This Row],[∆ AUM]]-AZ[[#This Row],[effetto mercato]]</f>
        <v>63705.925806478597</v>
      </c>
    </row>
    <row r="2168" spans="1:7">
      <c r="A2168" s="4">
        <v>45156</v>
      </c>
      <c r="B2168">
        <v>-4.5400000000000003E-2</v>
      </c>
      <c r="C2168" s="6">
        <f>AZ[[#This Row],[Variaz]]/100</f>
        <v>-4.5400000000000003E-4</v>
      </c>
      <c r="D2168" s="10">
        <f>AUM[[#This Row],[ Etica Azionario ]]</f>
        <v>642500999.41999996</v>
      </c>
      <c r="E2168" s="10">
        <f>D2167*AZ[[#This Row],[Variazione percentuale]]</f>
        <v>-291527.59705670003</v>
      </c>
      <c r="F2168" s="11">
        <f>AZ[[#This Row],[AUM]]-D2167</f>
        <v>369728.36999988556</v>
      </c>
      <c r="G2168" s="11">
        <f>AZ[[#This Row],[∆ AUM]]-AZ[[#This Row],[effetto mercato]]</f>
        <v>661255.96705658559</v>
      </c>
    </row>
    <row r="2169" spans="1:7">
      <c r="A2169" s="4">
        <v>45159</v>
      </c>
      <c r="B2169">
        <v>0.18190000000000001</v>
      </c>
      <c r="C2169" s="6">
        <f>AZ[[#This Row],[Variaz]]/100</f>
        <v>1.8190000000000001E-3</v>
      </c>
      <c r="D2169" s="10">
        <f>AUM[[#This Row],[ Etica Azionario ]]</f>
        <v>643636992.5999999</v>
      </c>
      <c r="E2169" s="10">
        <f>D2168*AZ[[#This Row],[Variazione percentuale]]</f>
        <v>1168709.31794498</v>
      </c>
      <c r="F2169" s="11">
        <f>AZ[[#This Row],[AUM]]-D2168</f>
        <v>1135993.1799999475</v>
      </c>
      <c r="G2169" s="11">
        <f>AZ[[#This Row],[∆ AUM]]-AZ[[#This Row],[effetto mercato]]</f>
        <v>-32716.137945032446</v>
      </c>
    </row>
    <row r="2170" spans="1:7">
      <c r="A2170" s="4">
        <v>45160</v>
      </c>
      <c r="B2170">
        <v>0.33279999999999998</v>
      </c>
      <c r="C2170" s="6">
        <f>AZ[[#This Row],[Variaz]]/100</f>
        <v>3.3279999999999998E-3</v>
      </c>
      <c r="D2170" s="10">
        <f>AUM[[#This Row],[ Etica Azionario ]]</f>
        <v>645553557.73000002</v>
      </c>
      <c r="E2170" s="10">
        <f>D2169*AZ[[#This Row],[Variazione percentuale]]</f>
        <v>2142023.9113727994</v>
      </c>
      <c r="F2170" s="11">
        <f>AZ[[#This Row],[AUM]]-D2169</f>
        <v>1916565.1300001144</v>
      </c>
      <c r="G2170" s="11">
        <f>AZ[[#This Row],[∆ AUM]]-AZ[[#This Row],[effetto mercato]]</f>
        <v>-225458.78137268499</v>
      </c>
    </row>
    <row r="2171" spans="1:7">
      <c r="A2171" s="4">
        <v>45161</v>
      </c>
      <c r="B2171">
        <v>1.0103</v>
      </c>
      <c r="C2171" s="6">
        <f>AZ[[#This Row],[Variaz]]/100</f>
        <v>1.0102999999999999E-2</v>
      </c>
      <c r="D2171" s="10">
        <f>AUM[[#This Row],[ Etica Azionario ]]</f>
        <v>652316604.75999999</v>
      </c>
      <c r="E2171" s="10">
        <f>D2170*AZ[[#This Row],[Variazione percentuale]]</f>
        <v>6522027.59374619</v>
      </c>
      <c r="F2171" s="11">
        <f>AZ[[#This Row],[AUM]]-D2170</f>
        <v>6763047.0299999714</v>
      </c>
      <c r="G2171" s="11">
        <f>AZ[[#This Row],[∆ AUM]]-AZ[[#This Row],[effetto mercato]]</f>
        <v>241019.43625378143</v>
      </c>
    </row>
    <row r="2172" spans="1:7">
      <c r="A2172" s="4">
        <v>45162</v>
      </c>
      <c r="B2172">
        <v>-0.6643</v>
      </c>
      <c r="C2172" s="6">
        <f>AZ[[#This Row],[Variaz]]/100</f>
        <v>-6.6429999999999996E-3</v>
      </c>
      <c r="D2172" s="10">
        <f>AUM[[#This Row],[ Etica Azionario ]]</f>
        <v>647926437.72000003</v>
      </c>
      <c r="E2172" s="10">
        <f>D2171*AZ[[#This Row],[Variazione percentuale]]</f>
        <v>-4333339.2054206794</v>
      </c>
      <c r="F2172" s="11">
        <f>AZ[[#This Row],[AUM]]-D2171</f>
        <v>-4390167.0399999619</v>
      </c>
      <c r="G2172" s="11">
        <f>AZ[[#This Row],[∆ AUM]]-AZ[[#This Row],[effetto mercato]]</f>
        <v>-56827.83457928244</v>
      </c>
    </row>
    <row r="2173" spans="1:7">
      <c r="A2173" s="4">
        <v>45163</v>
      </c>
      <c r="B2173">
        <v>0.74390000000000001</v>
      </c>
      <c r="C2173" s="6">
        <f>AZ[[#This Row],[Variaz]]/100</f>
        <v>7.4390000000000003E-3</v>
      </c>
      <c r="D2173" s="10">
        <f>AUM[[#This Row],[ Etica Azionario ]]</f>
        <v>652777516.71999991</v>
      </c>
      <c r="E2173" s="10">
        <f>D2172*AZ[[#This Row],[Variazione percentuale]]</f>
        <v>4819924.77019908</v>
      </c>
      <c r="F2173" s="11">
        <f>AZ[[#This Row],[AUM]]-D2172</f>
        <v>4851078.9999998808</v>
      </c>
      <c r="G2173" s="11">
        <f>AZ[[#This Row],[∆ AUM]]-AZ[[#This Row],[effetto mercato]]</f>
        <v>31154.229800800793</v>
      </c>
    </row>
    <row r="2174" spans="1:7">
      <c r="A2174" s="4">
        <v>45166</v>
      </c>
      <c r="B2174">
        <v>0.48480000000000001</v>
      </c>
      <c r="C2174" s="6">
        <f>AZ[[#This Row],[Variaz]]/100</f>
        <v>4.8479999999999999E-3</v>
      </c>
      <c r="D2174" s="10">
        <f>AUM[[#This Row],[ Etica Azionario ]]</f>
        <v>656077148.44000006</v>
      </c>
      <c r="E2174" s="10">
        <f>D2173*AZ[[#This Row],[Variazione percentuale]]</f>
        <v>3164665.4010585593</v>
      </c>
      <c r="F2174" s="11">
        <f>AZ[[#This Row],[AUM]]-D2173</f>
        <v>3299631.7200001478</v>
      </c>
      <c r="G2174" s="11">
        <f>AZ[[#This Row],[∆ AUM]]-AZ[[#This Row],[effetto mercato]]</f>
        <v>134966.31894158851</v>
      </c>
    </row>
    <row r="2175" spans="1:7">
      <c r="A2175" s="4">
        <v>45167</v>
      </c>
      <c r="B2175">
        <v>0.88319999999999999</v>
      </c>
      <c r="C2175" s="6">
        <f>AZ[[#This Row],[Variaz]]/100</f>
        <v>8.8319999999999996E-3</v>
      </c>
      <c r="D2175" s="10">
        <f>AUM[[#This Row],[ Etica Azionario ]]</f>
        <v>661840267.71000004</v>
      </c>
      <c r="E2175" s="10">
        <f>D2174*AZ[[#This Row],[Variazione percentuale]]</f>
        <v>5794473.3750220798</v>
      </c>
      <c r="F2175" s="11">
        <f>AZ[[#This Row],[AUM]]-D2174</f>
        <v>5763119.2699999809</v>
      </c>
      <c r="G2175" s="11">
        <f>AZ[[#This Row],[∆ AUM]]-AZ[[#This Row],[effetto mercato]]</f>
        <v>-31354.105022098869</v>
      </c>
    </row>
    <row r="2176" spans="1:7">
      <c r="A2176" s="4">
        <v>45168</v>
      </c>
      <c r="B2176">
        <v>-0.4929</v>
      </c>
      <c r="C2176" s="6">
        <f>AZ[[#This Row],[Variaz]]/100</f>
        <v>-4.9290000000000002E-3</v>
      </c>
      <c r="D2176" s="10">
        <f>AUM[[#This Row],[ Etica Azionario ]]</f>
        <v>658767135.20000005</v>
      </c>
      <c r="E2176" s="10">
        <f>D2175*AZ[[#This Row],[Variazione percentuale]]</f>
        <v>-3262210.6795425904</v>
      </c>
      <c r="F2176" s="11">
        <f>AZ[[#This Row],[AUM]]-D2175</f>
        <v>-3073132.5099999905</v>
      </c>
      <c r="G2176" s="11">
        <f>AZ[[#This Row],[∆ AUM]]-AZ[[#This Row],[effetto mercato]]</f>
        <v>189078.16954259994</v>
      </c>
    </row>
    <row r="2177" spans="1:7">
      <c r="A2177" s="4">
        <v>45169</v>
      </c>
      <c r="B2177">
        <v>0.62109999999999999</v>
      </c>
      <c r="C2177" s="6">
        <f>AZ[[#This Row],[Variaz]]/100</f>
        <v>6.2109999999999995E-3</v>
      </c>
      <c r="D2177" s="10">
        <f>AUM[[#This Row],[ Etica Azionario ]]</f>
        <v>661800613.96000004</v>
      </c>
      <c r="E2177" s="10">
        <f>D2176*AZ[[#This Row],[Variazione percentuale]]</f>
        <v>4091602.6767271999</v>
      </c>
      <c r="F2177" s="11">
        <f>AZ[[#This Row],[AUM]]-D2176</f>
        <v>3033478.7599999905</v>
      </c>
      <c r="G2177" s="11">
        <f>AZ[[#This Row],[∆ AUM]]-AZ[[#This Row],[effetto mercato]]</f>
        <v>-1058123.9167272095</v>
      </c>
    </row>
    <row r="2178" spans="1:7">
      <c r="A2178" s="4">
        <v>45170</v>
      </c>
      <c r="B2178">
        <v>0.58779999999999999</v>
      </c>
      <c r="C2178" s="6">
        <f>AZ[[#This Row],[Variaz]]/100</f>
        <v>5.8779999999999995E-3</v>
      </c>
      <c r="D2178" s="10">
        <f>AUM[[#This Row],[ Etica Azionario ]]</f>
        <v>665667571.53999996</v>
      </c>
      <c r="E2178" s="10">
        <f>D2177*AZ[[#This Row],[Variazione percentuale]]</f>
        <v>3890064.00885688</v>
      </c>
      <c r="F2178" s="11">
        <f>AZ[[#This Row],[AUM]]-D2177</f>
        <v>3866957.5799999237</v>
      </c>
      <c r="G2178" s="11">
        <f>AZ[[#This Row],[∆ AUM]]-AZ[[#This Row],[effetto mercato]]</f>
        <v>-23106.428856956307</v>
      </c>
    </row>
    <row r="2179" spans="1:7">
      <c r="A2179" s="4">
        <v>45173</v>
      </c>
      <c r="B2179">
        <v>0.24110000000000001</v>
      </c>
      <c r="C2179" s="6">
        <f>AZ[[#This Row],[Variaz]]/100</f>
        <v>2.4109999999999999E-3</v>
      </c>
      <c r="D2179" s="10">
        <f>AUM[[#This Row],[ Etica Azionario ]]</f>
        <v>667332525.5</v>
      </c>
      <c r="E2179" s="10">
        <f>D2178*AZ[[#This Row],[Variazione percentuale]]</f>
        <v>1604924.5149829399</v>
      </c>
      <c r="F2179" s="11">
        <f>AZ[[#This Row],[AUM]]-D2178</f>
        <v>1664953.9600000381</v>
      </c>
      <c r="G2179" s="11">
        <f>AZ[[#This Row],[∆ AUM]]-AZ[[#This Row],[effetto mercato]]</f>
        <v>60029.445017098216</v>
      </c>
    </row>
    <row r="2180" spans="1:7">
      <c r="A2180" s="4">
        <v>45174</v>
      </c>
      <c r="B2180">
        <v>-0.1676</v>
      </c>
      <c r="C2180" s="6">
        <f>AZ[[#This Row],[Variaz]]/100</f>
        <v>-1.676E-3</v>
      </c>
      <c r="D2180" s="10">
        <f>AUM[[#This Row],[ Etica Azionario ]]</f>
        <v>667250157.85000002</v>
      </c>
      <c r="E2180" s="10">
        <f>D2179*AZ[[#This Row],[Variazione percentuale]]</f>
        <v>-1118449.3127379999</v>
      </c>
      <c r="F2180" s="11">
        <f>AZ[[#This Row],[AUM]]-D2179</f>
        <v>-82367.649999976158</v>
      </c>
      <c r="G2180" s="11">
        <f>AZ[[#This Row],[∆ AUM]]-AZ[[#This Row],[effetto mercato]]</f>
        <v>1036081.6627380238</v>
      </c>
    </row>
    <row r="2181" spans="1:7">
      <c r="A2181" s="4">
        <v>45175</v>
      </c>
      <c r="B2181">
        <v>-0.27739999999999998</v>
      </c>
      <c r="C2181" s="6">
        <f>AZ[[#This Row],[Variaz]]/100</f>
        <v>-2.774E-3</v>
      </c>
      <c r="D2181" s="10">
        <f>AUM[[#This Row],[ Etica Azionario ]]</f>
        <v>666870996.13000011</v>
      </c>
      <c r="E2181" s="10">
        <f>D2180*AZ[[#This Row],[Variazione percentuale]]</f>
        <v>-1850951.9378759</v>
      </c>
      <c r="F2181" s="11">
        <f>AZ[[#This Row],[AUM]]-D2180</f>
        <v>-379161.7199999094</v>
      </c>
      <c r="G2181" s="11">
        <f>AZ[[#This Row],[∆ AUM]]-AZ[[#This Row],[effetto mercato]]</f>
        <v>1471790.2178759906</v>
      </c>
    </row>
    <row r="2182" spans="1:7">
      <c r="A2182" s="4">
        <v>45176</v>
      </c>
      <c r="B2182">
        <v>-0.34399999999999997</v>
      </c>
      <c r="C2182" s="6">
        <f>AZ[[#This Row],[Variaz]]/100</f>
        <v>-3.4399999999999999E-3</v>
      </c>
      <c r="D2182" s="10">
        <f>AUM[[#This Row],[ Etica Azionario ]]</f>
        <v>664677828.42999995</v>
      </c>
      <c r="E2182" s="10">
        <f>D2181*AZ[[#This Row],[Variazione percentuale]]</f>
        <v>-2294036.2266872004</v>
      </c>
      <c r="F2182" s="11">
        <f>AZ[[#This Row],[AUM]]-D2181</f>
        <v>-2193167.7000001669</v>
      </c>
      <c r="G2182" s="11">
        <f>AZ[[#This Row],[∆ AUM]]-AZ[[#This Row],[effetto mercato]]</f>
        <v>100868.52668703347</v>
      </c>
    </row>
    <row r="2183" spans="1:7">
      <c r="A2183" s="4">
        <v>45177</v>
      </c>
      <c r="B2183">
        <v>-0.36730000000000002</v>
      </c>
      <c r="C2183" s="6">
        <f>AZ[[#This Row],[Variaz]]/100</f>
        <v>-3.673E-3</v>
      </c>
      <c r="D2183" s="10">
        <f>AUM[[#This Row],[ Etica Azionario ]]</f>
        <v>661852721.50999999</v>
      </c>
      <c r="E2183" s="10">
        <f>D2182*AZ[[#This Row],[Variazione percentuale]]</f>
        <v>-2441361.6638233899</v>
      </c>
      <c r="F2183" s="11">
        <f>AZ[[#This Row],[AUM]]-D2182</f>
        <v>-2825106.9199999571</v>
      </c>
      <c r="G2183" s="11">
        <f>AZ[[#This Row],[∆ AUM]]-AZ[[#This Row],[effetto mercato]]</f>
        <v>-383745.25617656717</v>
      </c>
    </row>
    <row r="2184" spans="1:7">
      <c r="A2184" s="4">
        <v>45180</v>
      </c>
      <c r="B2184">
        <v>4.4200000000000003E-2</v>
      </c>
      <c r="C2184" s="6">
        <f>AZ[[#This Row],[Variaz]]/100</f>
        <v>4.4200000000000001E-4</v>
      </c>
      <c r="D2184" s="10">
        <f>AUM[[#This Row],[ Etica Azionario ]]</f>
        <v>662251667.6400001</v>
      </c>
      <c r="E2184" s="10">
        <f>D2183*AZ[[#This Row],[Variazione percentuale]]</f>
        <v>292538.90290742001</v>
      </c>
      <c r="F2184" s="11">
        <f>AZ[[#This Row],[AUM]]-D2183</f>
        <v>398946.13000011444</v>
      </c>
      <c r="G2184" s="11">
        <f>AZ[[#This Row],[∆ AUM]]-AZ[[#This Row],[effetto mercato]]</f>
        <v>106407.22709269443</v>
      </c>
    </row>
    <row r="2185" spans="1:7">
      <c r="A2185" s="4">
        <v>45181</v>
      </c>
      <c r="B2185">
        <v>-0.23580000000000001</v>
      </c>
      <c r="C2185" s="6">
        <f>AZ[[#This Row],[Variaz]]/100</f>
        <v>-2.3580000000000003E-3</v>
      </c>
      <c r="D2185" s="10">
        <f>AUM[[#This Row],[ Etica Azionario ]]</f>
        <v>659903759.98000002</v>
      </c>
      <c r="E2185" s="10">
        <f>D2184*AZ[[#This Row],[Variazione percentuale]]</f>
        <v>-1561589.4322951203</v>
      </c>
      <c r="F2185" s="11">
        <f>AZ[[#This Row],[AUM]]-D2184</f>
        <v>-2347907.6600000858</v>
      </c>
      <c r="G2185" s="11">
        <f>AZ[[#This Row],[∆ AUM]]-AZ[[#This Row],[effetto mercato]]</f>
        <v>-786318.22770496551</v>
      </c>
    </row>
    <row r="2186" spans="1:7">
      <c r="A2186" s="4">
        <v>45182</v>
      </c>
      <c r="B2186">
        <v>-0.33239999999999997</v>
      </c>
      <c r="C2186" s="6">
        <f>AZ[[#This Row],[Variaz]]/100</f>
        <v>-3.3239999999999997E-3</v>
      </c>
      <c r="D2186" s="10">
        <f>AUM[[#This Row],[ Etica Azionario ]]</f>
        <v>657869160.31999993</v>
      </c>
      <c r="E2186" s="10">
        <f>D2185*AZ[[#This Row],[Variazione percentuale]]</f>
        <v>-2193520.0981735201</v>
      </c>
      <c r="F2186" s="11">
        <f>AZ[[#This Row],[AUM]]-D2185</f>
        <v>-2034599.6600000858</v>
      </c>
      <c r="G2186" s="11">
        <f>AZ[[#This Row],[∆ AUM]]-AZ[[#This Row],[effetto mercato]]</f>
        <v>158920.43817343423</v>
      </c>
    </row>
    <row r="2187" spans="1:7">
      <c r="A2187" s="4">
        <v>45183</v>
      </c>
      <c r="B2187">
        <v>1.4007000000000001</v>
      </c>
      <c r="C2187" s="6">
        <f>AZ[[#This Row],[Variaz]]/100</f>
        <v>1.4007E-2</v>
      </c>
      <c r="D2187" s="10">
        <f>AUM[[#This Row],[ Etica Azionario ]]</f>
        <v>666955408.61000001</v>
      </c>
      <c r="E2187" s="10">
        <f>D2186*AZ[[#This Row],[Variazione percentuale]]</f>
        <v>9214773.3286022395</v>
      </c>
      <c r="F2187" s="11">
        <f>AZ[[#This Row],[AUM]]-D2186</f>
        <v>9086248.2900000811</v>
      </c>
      <c r="G2187" s="11">
        <f>AZ[[#This Row],[∆ AUM]]-AZ[[#This Row],[effetto mercato]]</f>
        <v>-128525.03860215843</v>
      </c>
    </row>
    <row r="2188" spans="1:7">
      <c r="A2188" s="4">
        <v>45184</v>
      </c>
      <c r="B2188">
        <v>-0.54090000000000005</v>
      </c>
      <c r="C2188" s="6">
        <f>AZ[[#This Row],[Variaz]]/100</f>
        <v>-5.4090000000000006E-3</v>
      </c>
      <c r="D2188" s="10">
        <f>AUM[[#This Row],[ Etica Azionario ]]</f>
        <v>663236595.65999997</v>
      </c>
      <c r="E2188" s="10">
        <f>D2187*AZ[[#This Row],[Variazione percentuale]]</f>
        <v>-3607561.8051714906</v>
      </c>
      <c r="F2188" s="11">
        <f>AZ[[#This Row],[AUM]]-D2187</f>
        <v>-3718812.9500000477</v>
      </c>
      <c r="G2188" s="11">
        <f>AZ[[#This Row],[∆ AUM]]-AZ[[#This Row],[effetto mercato]]</f>
        <v>-111251.14482855704</v>
      </c>
    </row>
    <row r="2189" spans="1:7">
      <c r="A2189" s="4">
        <v>45187</v>
      </c>
      <c r="B2189">
        <v>-0.52180000000000004</v>
      </c>
      <c r="C2189" s="6">
        <f>AZ[[#This Row],[Variaz]]/100</f>
        <v>-5.2180000000000004E-3</v>
      </c>
      <c r="D2189" s="10">
        <f>AUM[[#This Row],[ Etica Azionario ]]</f>
        <v>659598724.77999997</v>
      </c>
      <c r="E2189" s="10">
        <f>D2188*AZ[[#This Row],[Variazione percentuale]]</f>
        <v>-3460768.55615388</v>
      </c>
      <c r="F2189" s="11">
        <f>AZ[[#This Row],[AUM]]-D2188</f>
        <v>-3637870.8799999952</v>
      </c>
      <c r="G2189" s="11">
        <f>AZ[[#This Row],[∆ AUM]]-AZ[[#This Row],[effetto mercato]]</f>
        <v>-177102.32384611527</v>
      </c>
    </row>
    <row r="2190" spans="1:7">
      <c r="A2190" s="4">
        <v>45188</v>
      </c>
      <c r="B2190">
        <v>-0.20680000000000001</v>
      </c>
      <c r="C2190" s="6">
        <f>AZ[[#This Row],[Variaz]]/100</f>
        <v>-2.068E-3</v>
      </c>
      <c r="D2190" s="10">
        <f>AUM[[#This Row],[ Etica Azionario ]]</f>
        <v>658857051.19000006</v>
      </c>
      <c r="E2190" s="10">
        <f>D2189*AZ[[#This Row],[Variazione percentuale]]</f>
        <v>-1364050.16284504</v>
      </c>
      <c r="F2190" s="11">
        <f>AZ[[#This Row],[AUM]]-D2189</f>
        <v>-741673.58999991417</v>
      </c>
      <c r="G2190" s="11">
        <f>AZ[[#This Row],[∆ AUM]]-AZ[[#This Row],[effetto mercato]]</f>
        <v>622376.5728451258</v>
      </c>
    </row>
    <row r="2191" spans="1:7">
      <c r="A2191" s="4">
        <v>45189</v>
      </c>
      <c r="B2191">
        <v>-0.40710000000000002</v>
      </c>
      <c r="C2191" s="6">
        <f>AZ[[#This Row],[Variaz]]/100</f>
        <v>-4.071E-3</v>
      </c>
      <c r="D2191" s="10">
        <f>AUM[[#This Row],[ Etica Azionario ]]</f>
        <v>655897937.55999994</v>
      </c>
      <c r="E2191" s="10">
        <f>D2190*AZ[[#This Row],[Variazione percentuale]]</f>
        <v>-2682207.0553944902</v>
      </c>
      <c r="F2191" s="11">
        <f>AZ[[#This Row],[AUM]]-D2190</f>
        <v>-2959113.6300001144</v>
      </c>
      <c r="G2191" s="11">
        <f>AZ[[#This Row],[∆ AUM]]-AZ[[#This Row],[effetto mercato]]</f>
        <v>-276906.57460562419</v>
      </c>
    </row>
    <row r="2192" spans="1:7">
      <c r="A2192" s="4">
        <v>45190</v>
      </c>
      <c r="B2192">
        <v>-1.1297999999999999</v>
      </c>
      <c r="C2192" s="6">
        <f>AZ[[#This Row],[Variaz]]/100</f>
        <v>-1.1297999999999999E-2</v>
      </c>
      <c r="D2192" s="10">
        <f>AUM[[#This Row],[ Etica Azionario ]]</f>
        <v>648380844.70000005</v>
      </c>
      <c r="E2192" s="10">
        <f>D2191*AZ[[#This Row],[Variazione percentuale]]</f>
        <v>-7410334.8985528788</v>
      </c>
      <c r="F2192" s="11">
        <f>AZ[[#This Row],[AUM]]-D2191</f>
        <v>-7517092.8599998951</v>
      </c>
      <c r="G2192" s="11">
        <f>AZ[[#This Row],[∆ AUM]]-AZ[[#This Row],[effetto mercato]]</f>
        <v>-106757.96144701634</v>
      </c>
    </row>
    <row r="2193" spans="1:7">
      <c r="A2193" s="4">
        <v>45191</v>
      </c>
      <c r="B2193">
        <v>-0.19550000000000001</v>
      </c>
      <c r="C2193" s="6">
        <f>AZ[[#This Row],[Variaz]]/100</f>
        <v>-1.9550000000000001E-3</v>
      </c>
      <c r="D2193" s="10">
        <f>AUM[[#This Row],[ Etica Azionario ]]</f>
        <v>648955508.80999994</v>
      </c>
      <c r="E2193" s="10">
        <f>D2192*AZ[[#This Row],[Variazione percentuale]]</f>
        <v>-1267584.5513885003</v>
      </c>
      <c r="F2193" s="11">
        <f>AZ[[#This Row],[AUM]]-D2192</f>
        <v>574664.1099998951</v>
      </c>
      <c r="G2193" s="11">
        <f>AZ[[#This Row],[∆ AUM]]-AZ[[#This Row],[effetto mercato]]</f>
        <v>1842248.6613883954</v>
      </c>
    </row>
    <row r="2194" spans="1:7">
      <c r="A2194" s="4">
        <v>45194</v>
      </c>
      <c r="B2194">
        <v>0.36159999999999998</v>
      </c>
      <c r="C2194" s="6">
        <f>AZ[[#This Row],[Variaz]]/100</f>
        <v>3.6159999999999999E-3</v>
      </c>
      <c r="D2194" s="10">
        <f>AUM[[#This Row],[ Etica Azionario ]]</f>
        <v>651342491.20000005</v>
      </c>
      <c r="E2194" s="10">
        <f>D2193*AZ[[#This Row],[Variazione percentuale]]</f>
        <v>2346623.1198569597</v>
      </c>
      <c r="F2194" s="11">
        <f>AZ[[#This Row],[AUM]]-D2193</f>
        <v>2386982.3900001049</v>
      </c>
      <c r="G2194" s="11">
        <f>AZ[[#This Row],[∆ AUM]]-AZ[[#This Row],[effetto mercato]]</f>
        <v>40359.27014314523</v>
      </c>
    </row>
    <row r="2195" spans="1:7">
      <c r="A2195" s="4">
        <v>45195</v>
      </c>
      <c r="B2195">
        <v>-1.0132000000000001</v>
      </c>
      <c r="C2195" s="6">
        <f>AZ[[#This Row],[Variaz]]/100</f>
        <v>-1.0132E-2</v>
      </c>
      <c r="D2195" s="10">
        <f>AUM[[#This Row],[ Etica Azionario ]]</f>
        <v>644699255.83999991</v>
      </c>
      <c r="E2195" s="10">
        <f>D2194*AZ[[#This Row],[Variazione percentuale]]</f>
        <v>-6599402.1208384009</v>
      </c>
      <c r="F2195" s="11">
        <f>AZ[[#This Row],[AUM]]-D2194</f>
        <v>-6643235.3600001335</v>
      </c>
      <c r="G2195" s="11">
        <f>AZ[[#This Row],[∆ AUM]]-AZ[[#This Row],[effetto mercato]]</f>
        <v>-43833.239161732607</v>
      </c>
    </row>
    <row r="2196" spans="1:7">
      <c r="A2196" s="4">
        <v>45196</v>
      </c>
      <c r="B2196">
        <v>0.40939999999999999</v>
      </c>
      <c r="C2196" s="6">
        <f>AZ[[#This Row],[Variaz]]/100</f>
        <v>4.0939999999999995E-3</v>
      </c>
      <c r="D2196" s="10">
        <f>AUM[[#This Row],[ Etica Azionario ]]</f>
        <v>647577736.34000003</v>
      </c>
      <c r="E2196" s="10">
        <f>D2195*AZ[[#This Row],[Variazione percentuale]]</f>
        <v>2639398.7534089591</v>
      </c>
      <c r="F2196" s="11">
        <f>AZ[[#This Row],[AUM]]-D2195</f>
        <v>2878480.5000001192</v>
      </c>
      <c r="G2196" s="11">
        <f>AZ[[#This Row],[∆ AUM]]-AZ[[#This Row],[effetto mercato]]</f>
        <v>239081.74659116007</v>
      </c>
    </row>
    <row r="2197" spans="1:7">
      <c r="A2197" s="4">
        <v>45197</v>
      </c>
      <c r="B2197">
        <v>-3.78E-2</v>
      </c>
      <c r="C2197" s="6">
        <f>AZ[[#This Row],[Variaz]]/100</f>
        <v>-3.7800000000000003E-4</v>
      </c>
      <c r="D2197" s="10">
        <f>AUM[[#This Row],[ Etica Azionario ]]</f>
        <v>647231124.19000006</v>
      </c>
      <c r="E2197" s="10">
        <f>D2196*AZ[[#This Row],[Variazione percentuale]]</f>
        <v>-244784.38433652002</v>
      </c>
      <c r="F2197" s="11">
        <f>AZ[[#This Row],[AUM]]-D2196</f>
        <v>-346612.14999997616</v>
      </c>
      <c r="G2197" s="11">
        <f>AZ[[#This Row],[∆ AUM]]-AZ[[#This Row],[effetto mercato]]</f>
        <v>-101827.76566345614</v>
      </c>
    </row>
    <row r="2198" spans="1:7">
      <c r="A2198" s="4">
        <v>45198</v>
      </c>
      <c r="B2198">
        <v>2.2700000000000001E-2</v>
      </c>
      <c r="C2198" s="6">
        <f>AZ[[#This Row],[Variaz]]/100</f>
        <v>2.2700000000000002E-4</v>
      </c>
      <c r="D2198" s="10">
        <f>AUM[[#This Row],[ Etica Azionario ]]</f>
        <v>647486136.53999996</v>
      </c>
      <c r="E2198" s="10">
        <f>D2197*AZ[[#This Row],[Variazione percentuale]]</f>
        <v>146921.46519113003</v>
      </c>
      <c r="F2198" s="11">
        <f>AZ[[#This Row],[AUM]]-D2197</f>
        <v>255012.34999990463</v>
      </c>
      <c r="G2198" s="11">
        <f>AZ[[#This Row],[∆ AUM]]-AZ[[#This Row],[effetto mercato]]</f>
        <v>108090.8848087746</v>
      </c>
    </row>
    <row r="2199" spans="1:7">
      <c r="A2199" s="4">
        <v>45201</v>
      </c>
      <c r="B2199">
        <v>1.5100000000000001E-2</v>
      </c>
      <c r="C2199" s="6">
        <f>AZ[[#This Row],[Variaz]]/100</f>
        <v>1.5100000000000001E-4</v>
      </c>
      <c r="D2199" s="10">
        <f>AUM[[#This Row],[ Etica Azionario ]]</f>
        <v>647926428.33999991</v>
      </c>
      <c r="E2199" s="10">
        <f>D2198*AZ[[#This Row],[Variazione percentuale]]</f>
        <v>97770.406617540008</v>
      </c>
      <c r="F2199" s="11">
        <f>AZ[[#This Row],[AUM]]-D2198</f>
        <v>440291.79999995232</v>
      </c>
      <c r="G2199" s="11">
        <f>AZ[[#This Row],[∆ AUM]]-AZ[[#This Row],[effetto mercato]]</f>
        <v>342521.39338241232</v>
      </c>
    </row>
    <row r="2200" spans="1:7">
      <c r="A2200" s="4">
        <v>45202</v>
      </c>
      <c r="B2200">
        <v>-1.0873999999999999</v>
      </c>
      <c r="C2200" s="6">
        <f>AZ[[#This Row],[Variaz]]/100</f>
        <v>-1.0874E-2</v>
      </c>
      <c r="D2200" s="10">
        <f>AUM[[#This Row],[ Etica Azionario ]]</f>
        <v>640536782.10000002</v>
      </c>
      <c r="E2200" s="10">
        <f>D2199*AZ[[#This Row],[Variazione percentuale]]</f>
        <v>-7045551.9817691594</v>
      </c>
      <c r="F2200" s="11">
        <f>AZ[[#This Row],[AUM]]-D2199</f>
        <v>-7389646.2399998903</v>
      </c>
      <c r="G2200" s="11">
        <f>AZ[[#This Row],[∆ AUM]]-AZ[[#This Row],[effetto mercato]]</f>
        <v>-344094.25823073089</v>
      </c>
    </row>
    <row r="2201" spans="1:7">
      <c r="A2201" s="4">
        <v>45203</v>
      </c>
      <c r="B2201">
        <v>0.17560000000000001</v>
      </c>
      <c r="C2201" s="6">
        <f>AZ[[#This Row],[Variaz]]/100</f>
        <v>1.756E-3</v>
      </c>
      <c r="D2201" s="10">
        <f>AUM[[#This Row],[ Etica Azionario ]]</f>
        <v>642473308.20000005</v>
      </c>
      <c r="E2201" s="10">
        <f>D2200*AZ[[#This Row],[Variazione percentuale]]</f>
        <v>1124782.5893675999</v>
      </c>
      <c r="F2201" s="11">
        <f>AZ[[#This Row],[AUM]]-D2200</f>
        <v>1936526.1000000238</v>
      </c>
      <c r="G2201" s="11">
        <f>AZ[[#This Row],[∆ AUM]]-AZ[[#This Row],[effetto mercato]]</f>
        <v>811743.51063242392</v>
      </c>
    </row>
    <row r="2202" spans="1:7">
      <c r="A2202" s="4">
        <v>45204</v>
      </c>
      <c r="B2202">
        <v>-0.2515</v>
      </c>
      <c r="C2202" s="6">
        <f>AZ[[#This Row],[Variaz]]/100</f>
        <v>-2.5149999999999999E-3</v>
      </c>
      <c r="D2202" s="10">
        <f>AUM[[#This Row],[ Etica Azionario ]]</f>
        <v>642104947.6400001</v>
      </c>
      <c r="E2202" s="10">
        <f>D2201*AZ[[#This Row],[Variazione percentuale]]</f>
        <v>-1615820.3701230001</v>
      </c>
      <c r="F2202" s="11">
        <f>AZ[[#This Row],[AUM]]-D2201</f>
        <v>-368360.55999994278</v>
      </c>
      <c r="G2202" s="11">
        <f>AZ[[#This Row],[∆ AUM]]-AZ[[#This Row],[effetto mercato]]</f>
        <v>1247459.8101230573</v>
      </c>
    </row>
    <row r="2203" spans="1:7">
      <c r="A2203" s="4">
        <v>45205</v>
      </c>
      <c r="B2203">
        <v>0.32090000000000002</v>
      </c>
      <c r="C2203" s="6">
        <f>AZ[[#This Row],[Variaz]]/100</f>
        <v>3.209E-3</v>
      </c>
      <c r="D2203" s="10">
        <f>AUM[[#This Row],[ Etica Azionario ]]</f>
        <v>643978595</v>
      </c>
      <c r="E2203" s="10">
        <f>D2202*AZ[[#This Row],[Variazione percentuale]]</f>
        <v>2060514.7769767605</v>
      </c>
      <c r="F2203" s="11">
        <f>AZ[[#This Row],[AUM]]-D2202</f>
        <v>1873647.3599998951</v>
      </c>
      <c r="G2203" s="11">
        <f>AZ[[#This Row],[∆ AUM]]-AZ[[#This Row],[effetto mercato]]</f>
        <v>-186867.41697686538</v>
      </c>
    </row>
    <row r="2204" spans="1:7">
      <c r="A2204" s="4">
        <v>45208</v>
      </c>
      <c r="B2204">
        <v>6.0900000000000003E-2</v>
      </c>
      <c r="C2204" s="6">
        <f>AZ[[#This Row],[Variaz]]/100</f>
        <v>6.0900000000000006E-4</v>
      </c>
      <c r="D2204" s="10">
        <f>AUM[[#This Row],[ Etica Azionario ]]</f>
        <v>644538063.44999993</v>
      </c>
      <c r="E2204" s="10">
        <f>D2203*AZ[[#This Row],[Variazione percentuale]]</f>
        <v>392182.96435500006</v>
      </c>
      <c r="F2204" s="11">
        <f>AZ[[#This Row],[AUM]]-D2203</f>
        <v>559468.44999992847</v>
      </c>
      <c r="G2204" s="11">
        <f>AZ[[#This Row],[∆ AUM]]-AZ[[#This Row],[effetto mercato]]</f>
        <v>167285.48564492841</v>
      </c>
    </row>
    <row r="2205" spans="1:7">
      <c r="A2205" s="4">
        <v>45209</v>
      </c>
      <c r="B2205">
        <v>0.7611</v>
      </c>
      <c r="C2205" s="6">
        <f>AZ[[#This Row],[Variaz]]/100</f>
        <v>7.6109999999999997E-3</v>
      </c>
      <c r="D2205" s="10">
        <f>AUM[[#This Row],[ Etica Azionario ]]</f>
        <v>649602488.14999998</v>
      </c>
      <c r="E2205" s="10">
        <f>D2204*AZ[[#This Row],[Variazione percentuale]]</f>
        <v>4905579.200917949</v>
      </c>
      <c r="F2205" s="11">
        <f>AZ[[#This Row],[AUM]]-D2204</f>
        <v>5064424.7000000477</v>
      </c>
      <c r="G2205" s="11">
        <f>AZ[[#This Row],[∆ AUM]]-AZ[[#This Row],[effetto mercato]]</f>
        <v>158845.49908209872</v>
      </c>
    </row>
    <row r="2206" spans="1:7">
      <c r="A2206" s="4">
        <v>45210</v>
      </c>
      <c r="B2206">
        <v>-6.8000000000000005E-2</v>
      </c>
      <c r="C2206" s="6">
        <f>AZ[[#This Row],[Variaz]]/100</f>
        <v>-6.8000000000000005E-4</v>
      </c>
      <c r="D2206" s="10">
        <f>AUM[[#This Row],[ Etica Azionario ]]</f>
        <v>649249383.34000003</v>
      </c>
      <c r="E2206" s="10">
        <f>D2205*AZ[[#This Row],[Variazione percentuale]]</f>
        <v>-441729.691942</v>
      </c>
      <c r="F2206" s="11">
        <f>AZ[[#This Row],[AUM]]-D2205</f>
        <v>-353104.80999994278</v>
      </c>
      <c r="G2206" s="11">
        <f>AZ[[#This Row],[∆ AUM]]-AZ[[#This Row],[effetto mercato]]</f>
        <v>88624.881942057225</v>
      </c>
    </row>
    <row r="2207" spans="1:7">
      <c r="A2207" s="4">
        <v>45211</v>
      </c>
      <c r="B2207">
        <v>-7.6E-3</v>
      </c>
      <c r="C2207" s="6">
        <f>AZ[[#This Row],[Variaz]]/100</f>
        <v>-7.6000000000000004E-5</v>
      </c>
      <c r="D2207" s="10">
        <f>AUM[[#This Row],[ Etica Azionario ]]</f>
        <v>649006984.47000003</v>
      </c>
      <c r="E2207" s="10">
        <f>D2206*AZ[[#This Row],[Variazione percentuale]]</f>
        <v>-49342.953133840005</v>
      </c>
      <c r="F2207" s="11">
        <f>AZ[[#This Row],[AUM]]-D2206</f>
        <v>-242398.87000000477</v>
      </c>
      <c r="G2207" s="11">
        <f>AZ[[#This Row],[∆ AUM]]-AZ[[#This Row],[effetto mercato]]</f>
        <v>-193055.91686616477</v>
      </c>
    </row>
    <row r="2208" spans="1:7">
      <c r="A2208" s="4">
        <v>45212</v>
      </c>
      <c r="B2208">
        <v>-0.3931</v>
      </c>
      <c r="C2208" s="6">
        <f>AZ[[#This Row],[Variaz]]/100</f>
        <v>-3.9310000000000005E-3</v>
      </c>
      <c r="D2208" s="10">
        <f>AUM[[#This Row],[ Etica Azionario ]]</f>
        <v>646335288.07000005</v>
      </c>
      <c r="E2208" s="10">
        <f>D2207*AZ[[#This Row],[Variazione percentuale]]</f>
        <v>-2551246.4559515705</v>
      </c>
      <c r="F2208" s="11">
        <f>AZ[[#This Row],[AUM]]-D2207</f>
        <v>-2671696.3999999762</v>
      </c>
      <c r="G2208" s="11">
        <f>AZ[[#This Row],[∆ AUM]]-AZ[[#This Row],[effetto mercato]]</f>
        <v>-120449.94404840562</v>
      </c>
    </row>
    <row r="2209" spans="1:7">
      <c r="A2209" s="4">
        <v>45215</v>
      </c>
      <c r="B2209">
        <v>0.16700000000000001</v>
      </c>
      <c r="C2209" s="6">
        <f>AZ[[#This Row],[Variaz]]/100</f>
        <v>1.67E-3</v>
      </c>
      <c r="D2209" s="10">
        <f>AUM[[#This Row],[ Etica Azionario ]]</f>
        <v>647286733.73000002</v>
      </c>
      <c r="E2209" s="10">
        <f>D2208*AZ[[#This Row],[Variazione percentuale]]</f>
        <v>1079379.9310769001</v>
      </c>
      <c r="F2209" s="11">
        <f>AZ[[#This Row],[AUM]]-D2208</f>
        <v>951445.65999996662</v>
      </c>
      <c r="G2209" s="11">
        <f>AZ[[#This Row],[∆ AUM]]-AZ[[#This Row],[effetto mercato]]</f>
        <v>-127934.27107693348</v>
      </c>
    </row>
    <row r="2210" spans="1:7">
      <c r="A2210" s="4">
        <v>45216</v>
      </c>
      <c r="B2210">
        <v>-7.5800000000000006E-2</v>
      </c>
      <c r="C2210" s="6">
        <f>AZ[[#This Row],[Variaz]]/100</f>
        <v>-7.580000000000001E-4</v>
      </c>
      <c r="D2210" s="10">
        <f>AUM[[#This Row],[ Etica Azionario ]]</f>
        <v>646455692.63999999</v>
      </c>
      <c r="E2210" s="10">
        <f>D2209*AZ[[#This Row],[Variazione percentuale]]</f>
        <v>-490643.34416734008</v>
      </c>
      <c r="F2210" s="11">
        <f>AZ[[#This Row],[AUM]]-D2209</f>
        <v>-831041.09000003338</v>
      </c>
      <c r="G2210" s="11">
        <f>AZ[[#This Row],[∆ AUM]]-AZ[[#This Row],[effetto mercato]]</f>
        <v>-340397.7458326933</v>
      </c>
    </row>
    <row r="2211" spans="1:7">
      <c r="A2211" s="4">
        <v>45217</v>
      </c>
      <c r="B2211">
        <v>-0.72789999999999999</v>
      </c>
      <c r="C2211" s="6">
        <f>AZ[[#This Row],[Variaz]]/100</f>
        <v>-7.2789999999999999E-3</v>
      </c>
      <c r="D2211" s="10">
        <f>AUM[[#This Row],[ Etica Azionario ]]</f>
        <v>642078855.47000003</v>
      </c>
      <c r="E2211" s="10">
        <f>D2210*AZ[[#This Row],[Variazione percentuale]]</f>
        <v>-4705550.9867265597</v>
      </c>
      <c r="F2211" s="11">
        <f>AZ[[#This Row],[AUM]]-D2210</f>
        <v>-4376837.1699999571</v>
      </c>
      <c r="G2211" s="11">
        <f>AZ[[#This Row],[∆ AUM]]-AZ[[#This Row],[effetto mercato]]</f>
        <v>328713.81672660261</v>
      </c>
    </row>
    <row r="2212" spans="1:7">
      <c r="A2212" s="4">
        <v>45218</v>
      </c>
      <c r="B2212">
        <v>-1.0998000000000001</v>
      </c>
      <c r="C2212" s="6">
        <f>AZ[[#This Row],[Variaz]]/100</f>
        <v>-1.0998000000000001E-2</v>
      </c>
      <c r="D2212" s="10">
        <f>AUM[[#This Row],[ Etica Azionario ]]</f>
        <v>634872138.05999994</v>
      </c>
      <c r="E2212" s="10">
        <f>D2211*AZ[[#This Row],[Variazione percentuale]]</f>
        <v>-7061583.2524590604</v>
      </c>
      <c r="F2212" s="11">
        <f>AZ[[#This Row],[AUM]]-D2211</f>
        <v>-7206717.4100000858</v>
      </c>
      <c r="G2212" s="11">
        <f>AZ[[#This Row],[∆ AUM]]-AZ[[#This Row],[effetto mercato]]</f>
        <v>-145134.15754102543</v>
      </c>
    </row>
    <row r="2213" spans="1:7">
      <c r="A2213" s="4">
        <v>45219</v>
      </c>
      <c r="B2213">
        <v>-1.0347999999999999</v>
      </c>
      <c r="C2213" s="6">
        <f>AZ[[#This Row],[Variaz]]/100</f>
        <v>-1.0348E-2</v>
      </c>
      <c r="D2213" s="10">
        <f>AUM[[#This Row],[ Etica Azionario ]]</f>
        <v>628235320.24000001</v>
      </c>
      <c r="E2213" s="10">
        <f>D2212*AZ[[#This Row],[Variazione percentuale]]</f>
        <v>-6569656.884644879</v>
      </c>
      <c r="F2213" s="11">
        <f>AZ[[#This Row],[AUM]]-D2212</f>
        <v>-6636817.8199999332</v>
      </c>
      <c r="G2213" s="11">
        <f>AZ[[#This Row],[∆ AUM]]-AZ[[#This Row],[effetto mercato]]</f>
        <v>-67160.935355054215</v>
      </c>
    </row>
    <row r="2214" spans="1:7">
      <c r="A2214" s="4">
        <v>45222</v>
      </c>
      <c r="B2214">
        <v>-0.71789999999999998</v>
      </c>
      <c r="C2214" s="6">
        <f>AZ[[#This Row],[Variaz]]/100</f>
        <v>-7.1789999999999996E-3</v>
      </c>
      <c r="D2214" s="10">
        <f>AUM[[#This Row],[ Etica Azionario ]]</f>
        <v>623429702.82999992</v>
      </c>
      <c r="E2214" s="10">
        <f>D2213*AZ[[#This Row],[Variazione percentuale]]</f>
        <v>-4510101.3640029598</v>
      </c>
      <c r="F2214" s="11">
        <f>AZ[[#This Row],[AUM]]-D2213</f>
        <v>-4805617.4100000858</v>
      </c>
      <c r="G2214" s="11">
        <f>AZ[[#This Row],[∆ AUM]]-AZ[[#This Row],[effetto mercato]]</f>
        <v>-295516.04599712603</v>
      </c>
    </row>
    <row r="2215" spans="1:7">
      <c r="A2215" s="4">
        <v>45223</v>
      </c>
      <c r="B2215">
        <v>0.85670000000000002</v>
      </c>
      <c r="C2215" s="6">
        <f>AZ[[#This Row],[Variaz]]/100</f>
        <v>8.567E-3</v>
      </c>
      <c r="D2215" s="10">
        <f>AUM[[#This Row],[ Etica Azionario ]]</f>
        <v>628685317.96999991</v>
      </c>
      <c r="E2215" s="10">
        <f>D2214*AZ[[#This Row],[Variazione percentuale]]</f>
        <v>5340922.2641446097</v>
      </c>
      <c r="F2215" s="11">
        <f>AZ[[#This Row],[AUM]]-D2214</f>
        <v>5255615.1399999857</v>
      </c>
      <c r="G2215" s="11">
        <f>AZ[[#This Row],[∆ AUM]]-AZ[[#This Row],[effetto mercato]]</f>
        <v>-85307.124144623987</v>
      </c>
    </row>
    <row r="2216" spans="1:7">
      <c r="A2216" s="4">
        <v>45224</v>
      </c>
      <c r="B2216">
        <v>-1.0286999999999999</v>
      </c>
      <c r="C2216" s="6">
        <f>AZ[[#This Row],[Variaz]]/100</f>
        <v>-1.0286999999999999E-2</v>
      </c>
      <c r="D2216" s="10">
        <f>AUM[[#This Row],[ Etica Azionario ]]</f>
        <v>622049321.83999991</v>
      </c>
      <c r="E2216" s="10">
        <f>D2215*AZ[[#This Row],[Variazione percentuale]]</f>
        <v>-6467285.8659573887</v>
      </c>
      <c r="F2216" s="11">
        <f>AZ[[#This Row],[AUM]]-D2215</f>
        <v>-6635996.1299999952</v>
      </c>
      <c r="G2216" s="11">
        <f>AZ[[#This Row],[∆ AUM]]-AZ[[#This Row],[effetto mercato]]</f>
        <v>-168710.26404260658</v>
      </c>
    </row>
    <row r="2217" spans="1:7">
      <c r="A2217" s="4">
        <v>45225</v>
      </c>
      <c r="B2217">
        <v>-0.30709999999999998</v>
      </c>
      <c r="C2217" s="6">
        <f>AZ[[#This Row],[Variaz]]/100</f>
        <v>-3.0709999999999999E-3</v>
      </c>
      <c r="D2217" s="10">
        <f>AUM[[#This Row],[ Etica Azionario ]]</f>
        <v>620205899.58000004</v>
      </c>
      <c r="E2217" s="10">
        <f>D2216*AZ[[#This Row],[Variazione percentuale]]</f>
        <v>-1910313.4673706398</v>
      </c>
      <c r="F2217" s="11">
        <f>AZ[[#This Row],[AUM]]-D2216</f>
        <v>-1843422.2599998713</v>
      </c>
      <c r="G2217" s="11">
        <f>AZ[[#This Row],[∆ AUM]]-AZ[[#This Row],[effetto mercato]]</f>
        <v>66891.207370768534</v>
      </c>
    </row>
    <row r="2218" spans="1:7">
      <c r="A2218" s="4">
        <v>45226</v>
      </c>
      <c r="B2218">
        <v>-0.5766</v>
      </c>
      <c r="C2218" s="6">
        <f>AZ[[#This Row],[Variaz]]/100</f>
        <v>-5.7660000000000003E-3</v>
      </c>
      <c r="D2218" s="10">
        <f>AUM[[#This Row],[ Etica Azionario ]]</f>
        <v>616707079.75</v>
      </c>
      <c r="E2218" s="10">
        <f>D2217*AZ[[#This Row],[Variazione percentuale]]</f>
        <v>-3576107.2169782803</v>
      </c>
      <c r="F2218" s="11">
        <f>AZ[[#This Row],[AUM]]-D2217</f>
        <v>-3498819.8300000429</v>
      </c>
      <c r="G2218" s="11">
        <f>AZ[[#This Row],[∆ AUM]]-AZ[[#This Row],[effetto mercato]]</f>
        <v>77287.386978237424</v>
      </c>
    </row>
    <row r="2219" spans="1:7">
      <c r="A2219" s="4">
        <v>45229</v>
      </c>
      <c r="B2219">
        <v>0.14299999999999999</v>
      </c>
      <c r="C2219" s="6">
        <f>AZ[[#This Row],[Variaz]]/100</f>
        <v>1.4299999999999998E-3</v>
      </c>
      <c r="D2219" s="10">
        <f>AUM[[#This Row],[ Etica Azionario ]]</f>
        <v>617641643.36000001</v>
      </c>
      <c r="E2219" s="10">
        <f>D2218*AZ[[#This Row],[Variazione percentuale]]</f>
        <v>881891.12404249993</v>
      </c>
      <c r="F2219" s="11">
        <f>AZ[[#This Row],[AUM]]-D2218</f>
        <v>934563.61000001431</v>
      </c>
      <c r="G2219" s="11">
        <f>AZ[[#This Row],[∆ AUM]]-AZ[[#This Row],[effetto mercato]]</f>
        <v>52672.485957514378</v>
      </c>
    </row>
    <row r="2220" spans="1:7">
      <c r="A2220" s="4">
        <v>45230</v>
      </c>
      <c r="B2220">
        <v>0.83289999999999997</v>
      </c>
      <c r="C2220" s="6">
        <f>AZ[[#This Row],[Variaz]]/100</f>
        <v>8.3289999999999996E-3</v>
      </c>
      <c r="D2220" s="10">
        <f>AUM[[#This Row],[ Etica Azionario ]]</f>
        <v>623165525.53999996</v>
      </c>
      <c r="E2220" s="10">
        <f>D2219*AZ[[#This Row],[Variazione percentuale]]</f>
        <v>5144337.2475454397</v>
      </c>
      <c r="F2220" s="11">
        <f>AZ[[#This Row],[AUM]]-D2219</f>
        <v>5523882.1799999475</v>
      </c>
      <c r="G2220" s="11">
        <f>AZ[[#This Row],[∆ AUM]]-AZ[[#This Row],[effetto mercato]]</f>
        <v>379544.9324545078</v>
      </c>
    </row>
    <row r="2221" spans="1:7">
      <c r="A2221" s="4">
        <v>45232</v>
      </c>
      <c r="B2221">
        <v>2.0061</v>
      </c>
      <c r="C2221" s="6">
        <f>AZ[[#This Row],[Variaz]]/100</f>
        <v>2.0060999999999999E-2</v>
      </c>
      <c r="D2221" s="10">
        <f>AUM[[#This Row],[ Etica Azionario ]]</f>
        <v>636123794.38</v>
      </c>
      <c r="E2221" s="10">
        <f>D2220*AZ[[#This Row],[Variazione percentuale]]</f>
        <v>12501323.607857939</v>
      </c>
      <c r="F2221" s="11">
        <f>AZ[[#This Row],[AUM]]-D2220</f>
        <v>12958268.840000033</v>
      </c>
      <c r="G2221" s="11">
        <f>AZ[[#This Row],[∆ AUM]]-AZ[[#This Row],[effetto mercato]]</f>
        <v>456945.23214209452</v>
      </c>
    </row>
    <row r="2222" spans="1:7">
      <c r="A2222" s="4">
        <v>45233</v>
      </c>
      <c r="B2222">
        <v>0.4627</v>
      </c>
      <c r="C2222" s="6">
        <f>AZ[[#This Row],[Variaz]]/100</f>
        <v>4.627E-3</v>
      </c>
      <c r="D2222" s="10">
        <f>AUM[[#This Row],[ Etica Azionario ]]</f>
        <v>638927225.31000006</v>
      </c>
      <c r="E2222" s="10">
        <f>D2221*AZ[[#This Row],[Variazione percentuale]]</f>
        <v>2943344.7965962598</v>
      </c>
      <c r="F2222" s="11">
        <f>AZ[[#This Row],[AUM]]-D2221</f>
        <v>2803430.9300000668</v>
      </c>
      <c r="G2222" s="11">
        <f>AZ[[#This Row],[∆ AUM]]-AZ[[#This Row],[effetto mercato]]</f>
        <v>-139913.86659619305</v>
      </c>
    </row>
    <row r="2223" spans="1:7">
      <c r="A2223" s="4">
        <v>45236</v>
      </c>
      <c r="B2223">
        <v>-3.0700000000000002E-2</v>
      </c>
      <c r="C2223" s="6">
        <f>AZ[[#This Row],[Variaz]]/100</f>
        <v>-3.0700000000000004E-4</v>
      </c>
      <c r="D2223" s="10">
        <f>AUM[[#This Row],[ Etica Azionario ]]</f>
        <v>639437801.22000003</v>
      </c>
      <c r="E2223" s="10">
        <f>D2222*AZ[[#This Row],[Variazione percentuale]]</f>
        <v>-196150.65817017003</v>
      </c>
      <c r="F2223" s="11">
        <f>AZ[[#This Row],[AUM]]-D2222</f>
        <v>510575.90999996662</v>
      </c>
      <c r="G2223" s="11">
        <f>AZ[[#This Row],[∆ AUM]]-AZ[[#This Row],[effetto mercato]]</f>
        <v>706726.56817013666</v>
      </c>
    </row>
    <row r="2224" spans="1:7">
      <c r="A2224" s="4">
        <v>45237</v>
      </c>
      <c r="B2224">
        <v>1.54E-2</v>
      </c>
      <c r="C2224" s="6">
        <f>AZ[[#This Row],[Variaz]]/100</f>
        <v>1.54E-4</v>
      </c>
      <c r="D2224" s="10">
        <f>AUM[[#This Row],[ Etica Azionario ]]</f>
        <v>640987619.75</v>
      </c>
      <c r="E2224" s="10">
        <f>D2223*AZ[[#This Row],[Variazione percentuale]]</f>
        <v>98473.421387880007</v>
      </c>
      <c r="F2224" s="11">
        <f>AZ[[#This Row],[AUM]]-D2223</f>
        <v>1549818.5299999714</v>
      </c>
      <c r="G2224" s="11">
        <f>AZ[[#This Row],[∆ AUM]]-AZ[[#This Row],[effetto mercato]]</f>
        <v>1451345.1086120913</v>
      </c>
    </row>
    <row r="2225" spans="1:7">
      <c r="A2225" s="4">
        <v>45238</v>
      </c>
      <c r="B2225">
        <v>-0.1459</v>
      </c>
      <c r="C2225" s="6">
        <f>AZ[[#This Row],[Variaz]]/100</f>
        <v>-1.459E-3</v>
      </c>
      <c r="D2225" s="10">
        <f>AUM[[#This Row],[ Etica Azionario ]]</f>
        <v>640434855.22000003</v>
      </c>
      <c r="E2225" s="10">
        <f>D2224*AZ[[#This Row],[Variazione percentuale]]</f>
        <v>-935200.93721524999</v>
      </c>
      <c r="F2225" s="11">
        <f>AZ[[#This Row],[AUM]]-D2224</f>
        <v>-552764.52999997139</v>
      </c>
      <c r="G2225" s="11">
        <f>AZ[[#This Row],[∆ AUM]]-AZ[[#This Row],[effetto mercato]]</f>
        <v>382436.4072152786</v>
      </c>
    </row>
    <row r="2226" spans="1:7">
      <c r="A2226" s="4">
        <v>45239</v>
      </c>
      <c r="B2226">
        <v>-0.16919999999999999</v>
      </c>
      <c r="C2226" s="6">
        <f>AZ[[#This Row],[Variaz]]/100</f>
        <v>-1.6919999999999999E-3</v>
      </c>
      <c r="D2226" s="10">
        <f>AUM[[#This Row],[ Etica Azionario ]]</f>
        <v>639248632.63999987</v>
      </c>
      <c r="E2226" s="10">
        <f>D2225*AZ[[#This Row],[Variazione percentuale]]</f>
        <v>-1083615.77503224</v>
      </c>
      <c r="F2226" s="11">
        <f>AZ[[#This Row],[AUM]]-D2225</f>
        <v>-1186222.5800001621</v>
      </c>
      <c r="G2226" s="11">
        <f>AZ[[#This Row],[∆ AUM]]-AZ[[#This Row],[effetto mercato]]</f>
        <v>-102606.80496792216</v>
      </c>
    </row>
    <row r="2227" spans="1:7">
      <c r="A2227" s="4">
        <v>45240</v>
      </c>
      <c r="B2227">
        <v>0.77790000000000004</v>
      </c>
      <c r="C2227" s="6">
        <f>AZ[[#This Row],[Variaz]]/100</f>
        <v>7.7790000000000003E-3</v>
      </c>
      <c r="D2227" s="10">
        <f>AUM[[#This Row],[ Etica Azionario ]]</f>
        <v>644291385.07000005</v>
      </c>
      <c r="E2227" s="10">
        <f>D2226*AZ[[#This Row],[Variazione percentuale]]</f>
        <v>4972715.1133065596</v>
      </c>
      <c r="F2227" s="11">
        <f>AZ[[#This Row],[AUM]]-D2226</f>
        <v>5042752.430000186</v>
      </c>
      <c r="G2227" s="11">
        <f>AZ[[#This Row],[∆ AUM]]-AZ[[#This Row],[effetto mercato]]</f>
        <v>70037.316693626344</v>
      </c>
    </row>
    <row r="2228" spans="1:7">
      <c r="A2228" s="4">
        <v>45243</v>
      </c>
      <c r="B2228">
        <v>-0.1605</v>
      </c>
      <c r="C2228" s="6">
        <f>AZ[[#This Row],[Variaz]]/100</f>
        <v>-1.6050000000000001E-3</v>
      </c>
      <c r="D2228" s="10">
        <f>AUM[[#This Row],[ Etica Azionario ]]</f>
        <v>643235978.12</v>
      </c>
      <c r="E2228" s="10">
        <f>D2227*AZ[[#This Row],[Variazione percentuale]]</f>
        <v>-1034087.6730373502</v>
      </c>
      <c r="F2228" s="11">
        <f>AZ[[#This Row],[AUM]]-D2227</f>
        <v>-1055406.9500000477</v>
      </c>
      <c r="G2228" s="11">
        <f>AZ[[#This Row],[∆ AUM]]-AZ[[#This Row],[effetto mercato]]</f>
        <v>-21319.276962697506</v>
      </c>
    </row>
    <row r="2229" spans="1:7">
      <c r="A2229" s="4">
        <v>45244</v>
      </c>
      <c r="B2229">
        <v>0.98750000000000004</v>
      </c>
      <c r="C2229" s="6">
        <f>AZ[[#This Row],[Variaz]]/100</f>
        <v>9.8750000000000001E-3</v>
      </c>
      <c r="D2229" s="10">
        <f>AUM[[#This Row],[ Etica Azionario ]]</f>
        <v>649422745.60000002</v>
      </c>
      <c r="E2229" s="10">
        <f>D2228*AZ[[#This Row],[Variazione percentuale]]</f>
        <v>6351955.2839350002</v>
      </c>
      <c r="F2229" s="11">
        <f>AZ[[#This Row],[AUM]]-D2228</f>
        <v>6186767.4800000191</v>
      </c>
      <c r="G2229" s="11">
        <f>AZ[[#This Row],[∆ AUM]]-AZ[[#This Row],[effetto mercato]]</f>
        <v>-165187.80393498112</v>
      </c>
    </row>
    <row r="2230" spans="1:7">
      <c r="A2230" s="4">
        <v>45245</v>
      </c>
      <c r="B2230">
        <v>0.43209999999999998</v>
      </c>
      <c r="C2230" s="6">
        <f>AZ[[#This Row],[Variaz]]/100</f>
        <v>4.3210000000000002E-3</v>
      </c>
      <c r="D2230" s="10">
        <f>AUM[[#This Row],[ Etica Azionario ]]</f>
        <v>653166653.76999998</v>
      </c>
      <c r="E2230" s="10">
        <f>D2229*AZ[[#This Row],[Variazione percentuale]]</f>
        <v>2806155.6837376002</v>
      </c>
      <c r="F2230" s="11">
        <f>AZ[[#This Row],[AUM]]-D2229</f>
        <v>3743908.1699999571</v>
      </c>
      <c r="G2230" s="11">
        <f>AZ[[#This Row],[∆ AUM]]-AZ[[#This Row],[effetto mercato]]</f>
        <v>937752.48626235686</v>
      </c>
    </row>
    <row r="2231" spans="1:7">
      <c r="A2231" s="4">
        <v>45246</v>
      </c>
      <c r="B2231">
        <v>-0.37740000000000001</v>
      </c>
      <c r="C2231" s="6">
        <f>AZ[[#This Row],[Variaz]]/100</f>
        <v>-3.774E-3</v>
      </c>
      <c r="D2231" s="10">
        <f>AUM[[#This Row],[ Etica Azionario ]]</f>
        <v>650419537.47000003</v>
      </c>
      <c r="E2231" s="10">
        <f>D2230*AZ[[#This Row],[Variazione percentuale]]</f>
        <v>-2465050.95132798</v>
      </c>
      <c r="F2231" s="11">
        <f>AZ[[#This Row],[AUM]]-D2230</f>
        <v>-2747116.2999999523</v>
      </c>
      <c r="G2231" s="11">
        <f>AZ[[#This Row],[∆ AUM]]-AZ[[#This Row],[effetto mercato]]</f>
        <v>-282065.34867197229</v>
      </c>
    </row>
    <row r="2232" spans="1:7">
      <c r="A2232" s="4">
        <v>45247</v>
      </c>
      <c r="B2232">
        <v>0.37119999999999997</v>
      </c>
      <c r="C2232" s="6">
        <f>AZ[[#This Row],[Variaz]]/100</f>
        <v>3.7119999999999996E-3</v>
      </c>
      <c r="D2232" s="10">
        <f>AUM[[#This Row],[ Etica Azionario ]]</f>
        <v>651328191.49000001</v>
      </c>
      <c r="E2232" s="10">
        <f>D2231*AZ[[#This Row],[Variazione percentuale]]</f>
        <v>2414357.3230886399</v>
      </c>
      <c r="F2232" s="11">
        <f>AZ[[#This Row],[AUM]]-D2231</f>
        <v>908654.01999998093</v>
      </c>
      <c r="G2232" s="11">
        <f>AZ[[#This Row],[∆ AUM]]-AZ[[#This Row],[effetto mercato]]</f>
        <v>-1505703.303088659</v>
      </c>
    </row>
    <row r="2233" spans="1:7">
      <c r="A2233" s="4">
        <v>45250</v>
      </c>
      <c r="B2233">
        <v>4.53E-2</v>
      </c>
      <c r="C2233" s="6">
        <f>AZ[[#This Row],[Variaz]]/100</f>
        <v>4.5300000000000001E-4</v>
      </c>
      <c r="D2233" s="10">
        <f>AUM[[#This Row],[ Etica Azionario ]]</f>
        <v>649560147.70000005</v>
      </c>
      <c r="E2233" s="10">
        <f>D2232*AZ[[#This Row],[Variazione percentuale]]</f>
        <v>295051.67074497003</v>
      </c>
      <c r="F2233" s="11">
        <f>AZ[[#This Row],[AUM]]-D2232</f>
        <v>-1768043.7899999619</v>
      </c>
      <c r="G2233" s="11">
        <f>AZ[[#This Row],[∆ AUM]]-AZ[[#This Row],[effetto mercato]]</f>
        <v>-2063095.4607449318</v>
      </c>
    </row>
    <row r="2234" spans="1:7">
      <c r="A2234" s="4">
        <v>45251</v>
      </c>
      <c r="B2234">
        <v>-0.18859999999999999</v>
      </c>
      <c r="C2234" s="6">
        <f>AZ[[#This Row],[Variaz]]/100</f>
        <v>-1.8859999999999999E-3</v>
      </c>
      <c r="D2234" s="10">
        <f>AUM[[#This Row],[ Etica Azionario ]]</f>
        <v>648267809.07000005</v>
      </c>
      <c r="E2234" s="10">
        <f>D2233*AZ[[#This Row],[Variazione percentuale]]</f>
        <v>-1225070.4385621999</v>
      </c>
      <c r="F2234" s="11">
        <f>AZ[[#This Row],[AUM]]-D2233</f>
        <v>-1292338.6299999952</v>
      </c>
      <c r="G2234" s="11">
        <f>AZ[[#This Row],[∆ AUM]]-AZ[[#This Row],[effetto mercato]]</f>
        <v>-67268.191437795293</v>
      </c>
    </row>
    <row r="2235" spans="1:7">
      <c r="A2235" s="4">
        <v>45252</v>
      </c>
      <c r="B2235">
        <v>0.54430000000000001</v>
      </c>
      <c r="C2235" s="6">
        <f>AZ[[#This Row],[Variaz]]/100</f>
        <v>5.4429999999999999E-3</v>
      </c>
      <c r="D2235" s="10">
        <f>AUM[[#This Row],[ Etica Azionario ]]</f>
        <v>651826215.84000003</v>
      </c>
      <c r="E2235" s="10">
        <f>D2234*AZ[[#This Row],[Variazione percentuale]]</f>
        <v>3528521.6847680104</v>
      </c>
      <c r="F2235" s="11">
        <f>AZ[[#This Row],[AUM]]-D2234</f>
        <v>3558406.7699999809</v>
      </c>
      <c r="G2235" s="11">
        <f>AZ[[#This Row],[∆ AUM]]-AZ[[#This Row],[effetto mercato]]</f>
        <v>29885.08523197053</v>
      </c>
    </row>
    <row r="2236" spans="1:7">
      <c r="A2236" s="4">
        <v>45253</v>
      </c>
      <c r="B2236">
        <v>-0.1729</v>
      </c>
      <c r="C2236" s="6">
        <f>AZ[[#This Row],[Variaz]]/100</f>
        <v>-1.7290000000000001E-3</v>
      </c>
      <c r="D2236" s="10">
        <f>AUM[[#This Row],[ Etica Azionario ]]</f>
        <v>650873237.66000009</v>
      </c>
      <c r="E2236" s="10">
        <f>D2235*AZ[[#This Row],[Variazione percentuale]]</f>
        <v>-1127007.5271873602</v>
      </c>
      <c r="F2236" s="11">
        <f>AZ[[#This Row],[AUM]]-D2235</f>
        <v>-952978.17999994755</v>
      </c>
      <c r="G2236" s="11">
        <f>AZ[[#This Row],[∆ AUM]]-AZ[[#This Row],[effetto mercato]]</f>
        <v>174029.34718741267</v>
      </c>
    </row>
    <row r="2237" spans="1:7">
      <c r="A2237" s="4">
        <v>45254</v>
      </c>
      <c r="B2237">
        <v>7.4999999999999997E-3</v>
      </c>
      <c r="C2237" s="6">
        <f>AZ[[#This Row],[Variaz]]/100</f>
        <v>7.4999999999999993E-5</v>
      </c>
      <c r="D2237" s="10">
        <f>AUM[[#This Row],[ Etica Azionario ]]</f>
        <v>650769687.55999994</v>
      </c>
      <c r="E2237" s="10">
        <f>D2236*AZ[[#This Row],[Variazione percentuale]]</f>
        <v>48815.492824500005</v>
      </c>
      <c r="F2237" s="11">
        <f>AZ[[#This Row],[AUM]]-D2236</f>
        <v>-103550.10000014305</v>
      </c>
      <c r="G2237" s="11">
        <f>AZ[[#This Row],[∆ AUM]]-AZ[[#This Row],[effetto mercato]]</f>
        <v>-152365.59282464307</v>
      </c>
    </row>
    <row r="2238" spans="1:7">
      <c r="A2238" s="4">
        <v>45257</v>
      </c>
      <c r="B2238">
        <v>-7.5300000000000006E-2</v>
      </c>
      <c r="C2238" s="6">
        <f>AZ[[#This Row],[Variaz]]/100</f>
        <v>-7.5300000000000009E-4</v>
      </c>
      <c r="D2238" s="10">
        <f>AUM[[#This Row],[ Etica Azionario ]]</f>
        <v>650142307.47000003</v>
      </c>
      <c r="E2238" s="10">
        <f>D2237*AZ[[#This Row],[Variazione percentuale]]</f>
        <v>-490029.57473267999</v>
      </c>
      <c r="F2238" s="11">
        <f>AZ[[#This Row],[AUM]]-D2237</f>
        <v>-627380.08999991417</v>
      </c>
      <c r="G2238" s="11">
        <f>AZ[[#This Row],[∆ AUM]]-AZ[[#This Row],[effetto mercato]]</f>
        <v>-137350.51526723418</v>
      </c>
    </row>
    <row r="2239" spans="1:7">
      <c r="A2239" s="4">
        <v>45258</v>
      </c>
      <c r="B2239">
        <v>-0.4446</v>
      </c>
      <c r="C2239" s="6">
        <f>AZ[[#This Row],[Variaz]]/100</f>
        <v>-4.4460000000000003E-3</v>
      </c>
      <c r="D2239" s="10">
        <f>AUM[[#This Row],[ Etica Azionario ]]</f>
        <v>647458102.77999997</v>
      </c>
      <c r="E2239" s="10">
        <f>D2238*AZ[[#This Row],[Variazione percentuale]]</f>
        <v>-2890532.6990116201</v>
      </c>
      <c r="F2239" s="11">
        <f>AZ[[#This Row],[AUM]]-D2238</f>
        <v>-2684204.6900000572</v>
      </c>
      <c r="G2239" s="11">
        <f>AZ[[#This Row],[∆ AUM]]-AZ[[#This Row],[effetto mercato]]</f>
        <v>206328.00901156291</v>
      </c>
    </row>
    <row r="2240" spans="1:7">
      <c r="A2240" s="4">
        <v>45259</v>
      </c>
      <c r="B2240">
        <v>0.45419999999999999</v>
      </c>
      <c r="C2240" s="6">
        <f>AZ[[#This Row],[Variaz]]/100</f>
        <v>4.542E-3</v>
      </c>
      <c r="D2240" s="10">
        <f>AUM[[#This Row],[ Etica Azionario ]]</f>
        <v>650632856.72000003</v>
      </c>
      <c r="E2240" s="10">
        <f>D2239*AZ[[#This Row],[Variazione percentuale]]</f>
        <v>2940754.7028267598</v>
      </c>
      <c r="F2240" s="11">
        <f>AZ[[#This Row],[AUM]]-D2239</f>
        <v>3174753.9400000572</v>
      </c>
      <c r="G2240" s="11">
        <f>AZ[[#This Row],[∆ AUM]]-AZ[[#This Row],[effetto mercato]]</f>
        <v>233999.23717329744</v>
      </c>
    </row>
    <row r="2241" spans="1:7">
      <c r="A2241" s="4">
        <v>45260</v>
      </c>
      <c r="B2241">
        <v>0.78369999999999995</v>
      </c>
      <c r="C2241" s="6">
        <f>AZ[[#This Row],[Variaz]]/100</f>
        <v>7.8370000000000002E-3</v>
      </c>
      <c r="D2241" s="10">
        <f>AUM[[#This Row],[ Etica Azionario ]]</f>
        <v>655535208.25</v>
      </c>
      <c r="E2241" s="10">
        <f>D2240*AZ[[#This Row],[Variazione percentuale]]</f>
        <v>5099009.6981146401</v>
      </c>
      <c r="F2241" s="11">
        <f>AZ[[#This Row],[AUM]]-D2240</f>
        <v>4902351.5299999714</v>
      </c>
      <c r="G2241" s="11">
        <f>AZ[[#This Row],[∆ AUM]]-AZ[[#This Row],[effetto mercato]]</f>
        <v>-196658.16811466869</v>
      </c>
    </row>
    <row r="2242" spans="1:7">
      <c r="A2242" s="4">
        <v>45261</v>
      </c>
      <c r="B2242">
        <v>1.2113</v>
      </c>
      <c r="C2242" s="6">
        <f>AZ[[#This Row],[Variaz]]/100</f>
        <v>1.2113000000000001E-2</v>
      </c>
      <c r="D2242" s="10">
        <f>AUM[[#This Row],[ Etica Azionario ]]</f>
        <v>663341958.18000007</v>
      </c>
      <c r="E2242" s="10">
        <f>D2241*AZ[[#This Row],[Variazione percentuale]]</f>
        <v>7940497.9775322499</v>
      </c>
      <c r="F2242" s="11">
        <f>AZ[[#This Row],[AUM]]-D2241</f>
        <v>7806749.9300000668</v>
      </c>
      <c r="G2242" s="11">
        <f>AZ[[#This Row],[∆ AUM]]-AZ[[#This Row],[effetto mercato]]</f>
        <v>-133748.04753218312</v>
      </c>
    </row>
    <row r="2243" spans="1:7">
      <c r="A2243" s="4">
        <v>45264</v>
      </c>
      <c r="B2243">
        <v>-0.1847</v>
      </c>
      <c r="C2243" s="6">
        <f>AZ[[#This Row],[Variaz]]/100</f>
        <v>-1.8470000000000001E-3</v>
      </c>
      <c r="D2243" s="10">
        <f>AUM[[#This Row],[ Etica Azionario ]]</f>
        <v>661990214.70000005</v>
      </c>
      <c r="E2243" s="10">
        <f>D2242*AZ[[#This Row],[Variazione percentuale]]</f>
        <v>-1225192.5967584602</v>
      </c>
      <c r="F2243" s="11">
        <f>AZ[[#This Row],[AUM]]-D2242</f>
        <v>-1351743.4800000191</v>
      </c>
      <c r="G2243" s="11">
        <f>AZ[[#This Row],[∆ AUM]]-AZ[[#This Row],[effetto mercato]]</f>
        <v>-126550.88324155891</v>
      </c>
    </row>
    <row r="2244" spans="1:7">
      <c r="A2244" s="4">
        <v>45265</v>
      </c>
      <c r="B2244">
        <v>-0.29609999999999997</v>
      </c>
      <c r="C2244" s="6">
        <f>AZ[[#This Row],[Variaz]]/100</f>
        <v>-2.9609999999999997E-3</v>
      </c>
      <c r="D2244" s="10">
        <f>AUM[[#This Row],[ Etica Azionario ]]</f>
        <v>660685172.30999994</v>
      </c>
      <c r="E2244" s="10">
        <f>D2243*AZ[[#This Row],[Variazione percentuale]]</f>
        <v>-1960153.0257267</v>
      </c>
      <c r="F2244" s="11">
        <f>AZ[[#This Row],[AUM]]-D2243</f>
        <v>-1305042.3900001049</v>
      </c>
      <c r="G2244" s="11">
        <f>AZ[[#This Row],[∆ AUM]]-AZ[[#This Row],[effetto mercato]]</f>
        <v>655110.63572659506</v>
      </c>
    </row>
    <row r="2245" spans="1:7">
      <c r="A2245" s="4">
        <v>45266</v>
      </c>
      <c r="B2245">
        <v>0.36370000000000002</v>
      </c>
      <c r="C2245" s="6">
        <f>AZ[[#This Row],[Variaz]]/100</f>
        <v>3.637E-3</v>
      </c>
      <c r="D2245" s="10">
        <f>AUM[[#This Row],[ Etica Azionario ]]</f>
        <v>663816063.24000001</v>
      </c>
      <c r="E2245" s="10">
        <f>D2244*AZ[[#This Row],[Variazione percentuale]]</f>
        <v>2402911.9716914697</v>
      </c>
      <c r="F2245" s="11">
        <f>AZ[[#This Row],[AUM]]-D2244</f>
        <v>3130890.9300000668</v>
      </c>
      <c r="G2245" s="11">
        <f>AZ[[#This Row],[∆ AUM]]-AZ[[#This Row],[effetto mercato]]</f>
        <v>727978.9583085971</v>
      </c>
    </row>
    <row r="2246" spans="1:7">
      <c r="A2246" s="4">
        <v>45267</v>
      </c>
      <c r="B2246">
        <v>0.41420000000000001</v>
      </c>
      <c r="C2246" s="6">
        <f>AZ[[#This Row],[Variaz]]/100</f>
        <v>4.1419999999999998E-3</v>
      </c>
      <c r="D2246" s="10">
        <f>AUM[[#This Row],[ Etica Azionario ]]</f>
        <v>666422862.15999997</v>
      </c>
      <c r="E2246" s="10">
        <f>D2245*AZ[[#This Row],[Variazione percentuale]]</f>
        <v>2749526.1339400797</v>
      </c>
      <c r="F2246" s="11">
        <f>AZ[[#This Row],[AUM]]-D2245</f>
        <v>2606798.9199999571</v>
      </c>
      <c r="G2246" s="11">
        <f>AZ[[#This Row],[∆ AUM]]-AZ[[#This Row],[effetto mercato]]</f>
        <v>-142727.21394012263</v>
      </c>
    </row>
    <row r="2247" spans="1:7">
      <c r="A2247" s="4">
        <v>45271</v>
      </c>
      <c r="B2247">
        <v>0.86919999999999997</v>
      </c>
      <c r="C2247" s="6">
        <f>AZ[[#This Row],[Variaz]]/100</f>
        <v>8.6920000000000001E-3</v>
      </c>
      <c r="D2247" s="10">
        <f>AUM[[#This Row],[ Etica Azionario ]]</f>
        <v>671831700.42000008</v>
      </c>
      <c r="E2247" s="10">
        <f>D2246*AZ[[#This Row],[Variazione percentuale]]</f>
        <v>5792547.5178947197</v>
      </c>
      <c r="F2247" s="11">
        <f>AZ[[#This Row],[AUM]]-D2246</f>
        <v>5408838.2600001097</v>
      </c>
      <c r="G2247" s="11">
        <f>AZ[[#This Row],[∆ AUM]]-AZ[[#This Row],[effetto mercato]]</f>
        <v>-383709.25789461005</v>
      </c>
    </row>
    <row r="2248" spans="1:7">
      <c r="A2248" s="4">
        <v>45272</v>
      </c>
      <c r="B2248">
        <v>0</v>
      </c>
      <c r="C2248" s="6">
        <f>AZ[[#This Row],[Variaz]]/100</f>
        <v>0</v>
      </c>
      <c r="D2248" s="10">
        <f>AUM[[#This Row],[ Etica Azionario ]]</f>
        <v>671670309.63</v>
      </c>
      <c r="E2248" s="10">
        <f>D2247*AZ[[#This Row],[Variazione percentuale]]</f>
        <v>0</v>
      </c>
      <c r="F2248" s="11">
        <f>AZ[[#This Row],[AUM]]-D2247</f>
        <v>-161390.79000008106</v>
      </c>
      <c r="G2248" s="11">
        <f>AZ[[#This Row],[∆ AUM]]-AZ[[#This Row],[effetto mercato]]</f>
        <v>-161390.79000008106</v>
      </c>
    </row>
    <row r="2249" spans="1:7">
      <c r="A2249" s="4">
        <v>45273</v>
      </c>
      <c r="B2249">
        <v>0.93469999999999998</v>
      </c>
      <c r="C2249" s="6">
        <f>AZ[[#This Row],[Variaz]]/100</f>
        <v>9.3469999999999994E-3</v>
      </c>
      <c r="D2249" s="10">
        <f>AUM[[#This Row],[ Etica Azionario ]]</f>
        <v>677876745.58000004</v>
      </c>
      <c r="E2249" s="10">
        <f>D2248*AZ[[#This Row],[Variazione percentuale]]</f>
        <v>6278102.3841116093</v>
      </c>
      <c r="F2249" s="11">
        <f>AZ[[#This Row],[AUM]]-D2248</f>
        <v>6206435.9500000477</v>
      </c>
      <c r="G2249" s="11">
        <f>AZ[[#This Row],[∆ AUM]]-AZ[[#This Row],[effetto mercato]]</f>
        <v>-71666.434111561626</v>
      </c>
    </row>
    <row r="2250" spans="1:7">
      <c r="A2250" s="4">
        <v>45274</v>
      </c>
      <c r="B2250">
        <v>-0.123</v>
      </c>
      <c r="C2250" s="6">
        <f>AZ[[#This Row],[Variaz]]/100</f>
        <v>-1.23E-3</v>
      </c>
      <c r="D2250" s="10">
        <f>AUM[[#This Row],[ Etica Azionario ]]</f>
        <v>676374372.83000004</v>
      </c>
      <c r="E2250" s="10">
        <f>D2249*AZ[[#This Row],[Variazione percentuale]]</f>
        <v>-833788.39706340001</v>
      </c>
      <c r="F2250" s="11">
        <f>AZ[[#This Row],[AUM]]-D2249</f>
        <v>-1502372.75</v>
      </c>
      <c r="G2250" s="11">
        <f>AZ[[#This Row],[∆ AUM]]-AZ[[#This Row],[effetto mercato]]</f>
        <v>-668584.35293659999</v>
      </c>
    </row>
    <row r="2251" spans="1:7">
      <c r="A2251" s="4">
        <v>45275</v>
      </c>
      <c r="B2251">
        <v>0.55779999999999996</v>
      </c>
      <c r="C2251" s="6">
        <f>AZ[[#This Row],[Variaz]]/100</f>
        <v>5.5779999999999996E-3</v>
      </c>
      <c r="D2251" s="10">
        <f>AUM[[#This Row],[ Etica Azionario ]]</f>
        <v>679781577.51999998</v>
      </c>
      <c r="E2251" s="10">
        <f>D2250*AZ[[#This Row],[Variazione percentuale]]</f>
        <v>3772816.2516457401</v>
      </c>
      <c r="F2251" s="11">
        <f>AZ[[#This Row],[AUM]]-D2250</f>
        <v>3407204.689999938</v>
      </c>
      <c r="G2251" s="11">
        <f>AZ[[#This Row],[∆ AUM]]-AZ[[#This Row],[effetto mercato]]</f>
        <v>-365611.56164580211</v>
      </c>
    </row>
    <row r="2252" spans="1:7">
      <c r="A2252" s="4">
        <v>45278</v>
      </c>
      <c r="B2252">
        <v>-5.04E-2</v>
      </c>
      <c r="C2252" s="6">
        <f>AZ[[#This Row],[Variaz]]/100</f>
        <v>-5.04E-4</v>
      </c>
      <c r="D2252" s="10">
        <f>AUM[[#This Row],[ Etica Azionario ]]</f>
        <v>678633926.55999994</v>
      </c>
      <c r="E2252" s="10">
        <f>D2251*AZ[[#This Row],[Variazione percentuale]]</f>
        <v>-342609.91507007997</v>
      </c>
      <c r="F2252" s="11">
        <f>AZ[[#This Row],[AUM]]-D2251</f>
        <v>-1147650.9600000381</v>
      </c>
      <c r="G2252" s="11">
        <f>AZ[[#This Row],[∆ AUM]]-AZ[[#This Row],[effetto mercato]]</f>
        <v>-805041.04492995818</v>
      </c>
    </row>
    <row r="2253" spans="1:7">
      <c r="A2253" s="4">
        <v>45279</v>
      </c>
      <c r="B2253">
        <v>2.8799999999999999E-2</v>
      </c>
      <c r="C2253" s="6">
        <f>AZ[[#This Row],[Variaz]]/100</f>
        <v>2.8800000000000001E-4</v>
      </c>
      <c r="D2253" s="10">
        <f>AUM[[#This Row],[ Etica Azionario ]]</f>
        <v>678659184.86999989</v>
      </c>
      <c r="E2253" s="10">
        <f>D2252*AZ[[#This Row],[Variazione percentuale]]</f>
        <v>195446.57084927999</v>
      </c>
      <c r="F2253" s="11">
        <f>AZ[[#This Row],[AUM]]-D2252</f>
        <v>25258.30999994278</v>
      </c>
      <c r="G2253" s="11">
        <f>AZ[[#This Row],[∆ AUM]]-AZ[[#This Row],[effetto mercato]]</f>
        <v>-170188.26084933721</v>
      </c>
    </row>
    <row r="2254" spans="1:7">
      <c r="A2254" s="4">
        <v>45280</v>
      </c>
      <c r="B2254">
        <v>-0.49719999999999998</v>
      </c>
      <c r="C2254" s="6">
        <f>AZ[[#This Row],[Variaz]]/100</f>
        <v>-4.9719999999999999E-3</v>
      </c>
      <c r="D2254" s="10">
        <f>AUM[[#This Row],[ Etica Azionario ]]</f>
        <v>674895857.10000002</v>
      </c>
      <c r="E2254" s="10">
        <f>D2253*AZ[[#This Row],[Variazione percentuale]]</f>
        <v>-3374293.4671736392</v>
      </c>
      <c r="F2254" s="11">
        <f>AZ[[#This Row],[AUM]]-D2253</f>
        <v>-3763327.7699998617</v>
      </c>
      <c r="G2254" s="11">
        <f>AZ[[#This Row],[∆ AUM]]-AZ[[#This Row],[effetto mercato]]</f>
        <v>-389034.3028262225</v>
      </c>
    </row>
    <row r="2255" spans="1:7">
      <c r="A2255" s="4">
        <v>45281</v>
      </c>
      <c r="B2255">
        <v>0.53580000000000005</v>
      </c>
      <c r="C2255" s="6">
        <f>AZ[[#This Row],[Variaz]]/100</f>
        <v>5.3580000000000008E-3</v>
      </c>
      <c r="D2255" s="10">
        <f>AUM[[#This Row],[ Etica Azionario ]]</f>
        <v>678108007.63000011</v>
      </c>
      <c r="E2255" s="10">
        <f>D2254*AZ[[#This Row],[Variazione percentuale]]</f>
        <v>3616092.0023418008</v>
      </c>
      <c r="F2255" s="11">
        <f>AZ[[#This Row],[AUM]]-D2254</f>
        <v>3212150.5300000906</v>
      </c>
      <c r="G2255" s="11">
        <f>AZ[[#This Row],[∆ AUM]]-AZ[[#This Row],[effetto mercato]]</f>
        <v>-403941.47234171024</v>
      </c>
    </row>
    <row r="2256" spans="1:7">
      <c r="A2256" s="4">
        <v>45282</v>
      </c>
      <c r="B2256">
        <v>0.26650000000000001</v>
      </c>
      <c r="C2256" s="6">
        <f>AZ[[#This Row],[Variaz]]/100</f>
        <v>2.6650000000000003E-3</v>
      </c>
      <c r="D2256" s="10">
        <f>AUM[[#This Row],[ Etica Azionario ]]</f>
        <v>679838071.16000009</v>
      </c>
      <c r="E2256" s="10">
        <f>D2255*AZ[[#This Row],[Variazione percentuale]]</f>
        <v>1807157.8403339505</v>
      </c>
      <c r="F2256" s="11">
        <f>AZ[[#This Row],[AUM]]-D2255</f>
        <v>1730063.5299999714</v>
      </c>
      <c r="G2256" s="11">
        <f>AZ[[#This Row],[∆ AUM]]-AZ[[#This Row],[effetto mercato]]</f>
        <v>-77094.310333979083</v>
      </c>
    </row>
    <row r="2257" spans="1:7">
      <c r="A2257" s="4">
        <v>45287</v>
      </c>
      <c r="B2257">
        <v>-2.1600000000000001E-2</v>
      </c>
      <c r="C2257" s="6">
        <f>AZ[[#This Row],[Variaz]]/100</f>
        <v>-2.1600000000000002E-4</v>
      </c>
      <c r="D2257" s="10">
        <f>AUM[[#This Row],[ Etica Azionario ]]</f>
        <v>677929583.42000008</v>
      </c>
      <c r="E2257" s="10">
        <f>D2256*AZ[[#This Row],[Variazione percentuale]]</f>
        <v>-146845.02337056003</v>
      </c>
      <c r="F2257" s="11">
        <f>AZ[[#This Row],[AUM]]-D2256</f>
        <v>-1908487.7400000095</v>
      </c>
      <c r="G2257" s="11">
        <f>AZ[[#This Row],[∆ AUM]]-AZ[[#This Row],[effetto mercato]]</f>
        <v>-1761642.7166294495</v>
      </c>
    </row>
    <row r="2258" spans="1:7">
      <c r="A2258" s="4">
        <v>45288</v>
      </c>
      <c r="B2258">
        <v>0.14369999999999999</v>
      </c>
      <c r="C2258" s="6">
        <f>AZ[[#This Row],[Variaz]]/100</f>
        <v>1.4369999999999999E-3</v>
      </c>
      <c r="D2258" s="10">
        <f>AUM[[#This Row],[ Etica Azionario ]]</f>
        <v>678501552.53999996</v>
      </c>
      <c r="E2258" s="10">
        <f>D2257*AZ[[#This Row],[Variazione percentuale]]</f>
        <v>974184.81137454009</v>
      </c>
      <c r="F2258" s="11">
        <f>AZ[[#This Row],[AUM]]-D2257</f>
        <v>571969.11999988556</v>
      </c>
      <c r="G2258" s="11">
        <f>AZ[[#This Row],[∆ AUM]]-AZ[[#This Row],[effetto mercato]]</f>
        <v>-402215.69137465453</v>
      </c>
    </row>
    <row r="2259" spans="1:7">
      <c r="A2259" s="4">
        <v>45289</v>
      </c>
      <c r="B2259">
        <v>0.2152</v>
      </c>
      <c r="C2259" s="6">
        <f>AZ[[#This Row],[Variaz]]/100</f>
        <v>2.1519999999999998E-3</v>
      </c>
      <c r="D2259" s="10">
        <f>AUM[[#This Row],[ Etica Azionario ]]</f>
        <v>679975808.41999996</v>
      </c>
      <c r="E2259" s="10">
        <f>D2258*AZ[[#This Row],[Variazione percentuale]]</f>
        <v>1460135.3410660799</v>
      </c>
      <c r="F2259" s="11">
        <f>AZ[[#This Row],[AUM]]-D2258</f>
        <v>1474255.8799999952</v>
      </c>
      <c r="G2259" s="11">
        <f>AZ[[#This Row],[∆ AUM]]-AZ[[#This Row],[effetto mercato]]</f>
        <v>14120.538933915319</v>
      </c>
    </row>
    <row r="2260" spans="1:7">
      <c r="A2260" s="4">
        <v>45293</v>
      </c>
      <c r="B2260">
        <v>-2.1499999999999998E-2</v>
      </c>
      <c r="C2260" s="6">
        <f>AZ[[#This Row],[Variaz]]/100</f>
        <v>-2.1499999999999999E-4</v>
      </c>
      <c r="D2260" s="10">
        <f>AUM[[#This Row],[ Etica Azionario ]]</f>
        <v>679744051.85000002</v>
      </c>
      <c r="E2260" s="10">
        <f>D2259*AZ[[#This Row],[Variazione percentuale]]</f>
        <v>-146194.79881029998</v>
      </c>
      <c r="F2260" s="11">
        <f>AZ[[#This Row],[AUM]]-D2259</f>
        <v>-231756.56999993324</v>
      </c>
      <c r="G2260" s="11">
        <f>AZ[[#This Row],[∆ AUM]]-AZ[[#This Row],[effetto mercato]]</f>
        <v>-85561.771189633262</v>
      </c>
    </row>
    <row r="2261" spans="1:7">
      <c r="A2261" s="4">
        <v>45294</v>
      </c>
      <c r="B2261">
        <v>-1.0167999999999999</v>
      </c>
      <c r="C2261" s="6">
        <f>AZ[[#This Row],[Variaz]]/100</f>
        <v>-1.0168E-2</v>
      </c>
      <c r="D2261" s="10">
        <f>AUM[[#This Row],[ Etica Azionario ]]</f>
        <v>672652699.65999997</v>
      </c>
      <c r="E2261" s="10">
        <f>D2260*AZ[[#This Row],[Variazione percentuale]]</f>
        <v>-6911637.5192108005</v>
      </c>
      <c r="F2261" s="11">
        <f>AZ[[#This Row],[AUM]]-D2260</f>
        <v>-7091352.1900000572</v>
      </c>
      <c r="G2261" s="11">
        <f>AZ[[#This Row],[∆ AUM]]-AZ[[#This Row],[effetto mercato]]</f>
        <v>-179714.67078925669</v>
      </c>
    </row>
    <row r="2262" spans="1:7">
      <c r="A2262" s="4">
        <v>45295</v>
      </c>
      <c r="B2262">
        <v>-0.34720000000000001</v>
      </c>
      <c r="C2262" s="6">
        <f>AZ[[#This Row],[Variaz]]/100</f>
        <v>-3.4720000000000003E-3</v>
      </c>
      <c r="D2262" s="10">
        <f>AUM[[#This Row],[ Etica Azionario ]]</f>
        <v>670796470.6500001</v>
      </c>
      <c r="E2262" s="10">
        <f>D2261*AZ[[#This Row],[Variazione percentuale]]</f>
        <v>-2335450.1732195201</v>
      </c>
      <c r="F2262" s="11">
        <f>AZ[[#This Row],[AUM]]-D2261</f>
        <v>-1856229.0099998713</v>
      </c>
      <c r="G2262" s="11">
        <f>AZ[[#This Row],[∆ AUM]]-AZ[[#This Row],[effetto mercato]]</f>
        <v>479221.16321964888</v>
      </c>
    </row>
    <row r="2263" spans="1:7">
      <c r="A2263" s="4">
        <v>45296</v>
      </c>
      <c r="B2263">
        <v>-0.1234</v>
      </c>
      <c r="C2263" s="6">
        <f>AZ[[#This Row],[Variaz]]/100</f>
        <v>-1.2339999999999999E-3</v>
      </c>
      <c r="D2263" s="10">
        <f>AUM[[#This Row],[ Etica Azionario ]]</f>
        <v>669886676.03999996</v>
      </c>
      <c r="E2263" s="10">
        <f>D2262*AZ[[#This Row],[Variazione percentuale]]</f>
        <v>-827762.84478210006</v>
      </c>
      <c r="F2263" s="11">
        <f>AZ[[#This Row],[AUM]]-D2262</f>
        <v>-909794.61000013351</v>
      </c>
      <c r="G2263" s="11">
        <f>AZ[[#This Row],[∆ AUM]]-AZ[[#This Row],[effetto mercato]]</f>
        <v>-82031.765218033455</v>
      </c>
    </row>
    <row r="2264" spans="1:7">
      <c r="A2264" s="4">
        <v>45299</v>
      </c>
      <c r="B2264">
        <v>1.0248999999999999</v>
      </c>
      <c r="C2264" s="6">
        <f>AZ[[#This Row],[Variaz]]/100</f>
        <v>1.0248999999999999E-2</v>
      </c>
      <c r="D2264" s="10">
        <f>AUM[[#This Row],[ Etica Azionario ]]</f>
        <v>676772777.66999996</v>
      </c>
      <c r="E2264" s="10">
        <f>D2263*AZ[[#This Row],[Variazione percentuale]]</f>
        <v>6865668.5427339589</v>
      </c>
      <c r="F2264" s="11">
        <f>AZ[[#This Row],[AUM]]-D2263</f>
        <v>6886101.6299999952</v>
      </c>
      <c r="G2264" s="11">
        <f>AZ[[#This Row],[∆ AUM]]-AZ[[#This Row],[effetto mercato]]</f>
        <v>20433.087266036309</v>
      </c>
    </row>
    <row r="2265" spans="1:7">
      <c r="A2265" s="4">
        <v>45300</v>
      </c>
      <c r="B2265">
        <v>0.4677</v>
      </c>
      <c r="C2265" s="6">
        <f>AZ[[#This Row],[Variaz]]/100</f>
        <v>4.6769999999999997E-3</v>
      </c>
      <c r="D2265" s="10">
        <f>AUM[[#This Row],[ Etica Azionario ]]</f>
        <v>680387072.57999992</v>
      </c>
      <c r="E2265" s="10">
        <f>D2264*AZ[[#This Row],[Variazione percentuale]]</f>
        <v>3165266.2811625898</v>
      </c>
      <c r="F2265" s="11">
        <f>AZ[[#This Row],[AUM]]-D2264</f>
        <v>3614294.9099999666</v>
      </c>
      <c r="G2265" s="11">
        <f>AZ[[#This Row],[∆ AUM]]-AZ[[#This Row],[effetto mercato]]</f>
        <v>449028.62883737683</v>
      </c>
    </row>
    <row r="2266" spans="1:7">
      <c r="A2266" s="4">
        <v>45301</v>
      </c>
      <c r="B2266">
        <v>-7.8799999999999995E-2</v>
      </c>
      <c r="C2266" s="6">
        <f>AZ[[#This Row],[Variaz]]/100</f>
        <v>-7.8799999999999996E-4</v>
      </c>
      <c r="D2266" s="10">
        <f>AUM[[#This Row],[ Etica Azionario ]]</f>
        <v>679976129.33999991</v>
      </c>
      <c r="E2266" s="10">
        <f>D2265*AZ[[#This Row],[Variazione percentuale]]</f>
        <v>-536145.01319303992</v>
      </c>
      <c r="F2266" s="11">
        <f>AZ[[#This Row],[AUM]]-D2265</f>
        <v>-410943.24000000954</v>
      </c>
      <c r="G2266" s="11">
        <f>AZ[[#This Row],[∆ AUM]]-AZ[[#This Row],[effetto mercato]]</f>
        <v>125201.77319303039</v>
      </c>
    </row>
    <row r="2267" spans="1:7">
      <c r="A2267" s="4">
        <v>45302</v>
      </c>
      <c r="B2267">
        <v>9.3200000000000005E-2</v>
      </c>
      <c r="C2267" s="6">
        <f>AZ[[#This Row],[Variaz]]/100</f>
        <v>9.320000000000001E-4</v>
      </c>
      <c r="D2267" s="10">
        <f>AUM[[#This Row],[ Etica Azionario ]]</f>
        <v>680126321.56999993</v>
      </c>
      <c r="E2267" s="10">
        <f>D2266*AZ[[#This Row],[Variazione percentuale]]</f>
        <v>633737.75254488003</v>
      </c>
      <c r="F2267" s="11">
        <f>AZ[[#This Row],[AUM]]-D2266</f>
        <v>150192.23000001907</v>
      </c>
      <c r="G2267" s="11">
        <f>AZ[[#This Row],[∆ AUM]]-AZ[[#This Row],[effetto mercato]]</f>
        <v>-483545.52254486096</v>
      </c>
    </row>
    <row r="2268" spans="1:7">
      <c r="A2268" s="4">
        <v>45303</v>
      </c>
      <c r="B2268">
        <v>0.20050000000000001</v>
      </c>
      <c r="C2268" s="6">
        <f>AZ[[#This Row],[Variaz]]/100</f>
        <v>2.0050000000000003E-3</v>
      </c>
      <c r="D2268" s="10">
        <f>AUM[[#This Row],[ Etica Azionario ]]</f>
        <v>681407183.00999999</v>
      </c>
      <c r="E2268" s="10">
        <f>D2267*AZ[[#This Row],[Variazione percentuale]]</f>
        <v>1363653.2747478501</v>
      </c>
      <c r="F2268" s="11">
        <f>AZ[[#This Row],[AUM]]-D2267</f>
        <v>1280861.4400000572</v>
      </c>
      <c r="G2268" s="11">
        <f>AZ[[#This Row],[∆ AUM]]-AZ[[#This Row],[effetto mercato]]</f>
        <v>-82791.83474779292</v>
      </c>
    </row>
    <row r="2269" spans="1:7">
      <c r="A2269" s="4">
        <v>45306</v>
      </c>
      <c r="B2269">
        <v>-2.86E-2</v>
      </c>
      <c r="C2269" s="6">
        <f>AZ[[#This Row],[Variaz]]/100</f>
        <v>-2.8600000000000001E-4</v>
      </c>
      <c r="D2269" s="10">
        <f>AUM[[#This Row],[ Etica Azionario ]]</f>
        <v>680804911.12</v>
      </c>
      <c r="E2269" s="10">
        <f>D2268*AZ[[#This Row],[Variazione percentuale]]</f>
        <v>-194882.45434086001</v>
      </c>
      <c r="F2269" s="11">
        <f>AZ[[#This Row],[AUM]]-D2268</f>
        <v>-602271.88999998569</v>
      </c>
      <c r="G2269" s="11">
        <f>AZ[[#This Row],[∆ AUM]]-AZ[[#This Row],[effetto mercato]]</f>
        <v>-407389.43565912568</v>
      </c>
    </row>
    <row r="2270" spans="1:7">
      <c r="A2270" s="4">
        <v>45307</v>
      </c>
      <c r="B2270">
        <v>0.1072</v>
      </c>
      <c r="C2270" s="6">
        <f>AZ[[#This Row],[Variaz]]/100</f>
        <v>1.072E-3</v>
      </c>
      <c r="D2270" s="10">
        <f>AUM[[#This Row],[ Etica Azionario ]]</f>
        <v>681074042.39999998</v>
      </c>
      <c r="E2270" s="10">
        <f>D2269*AZ[[#This Row],[Variazione percentuale]]</f>
        <v>729822.86472064001</v>
      </c>
      <c r="F2270" s="11">
        <f>AZ[[#This Row],[AUM]]-D2269</f>
        <v>269131.27999997139</v>
      </c>
      <c r="G2270" s="11">
        <f>AZ[[#This Row],[∆ AUM]]-AZ[[#This Row],[effetto mercato]]</f>
        <v>-460691.58472066862</v>
      </c>
    </row>
    <row r="2271" spans="1:7">
      <c r="A2271" s="4">
        <v>45308</v>
      </c>
      <c r="B2271">
        <v>-0.74970000000000003</v>
      </c>
      <c r="C2271" s="6">
        <f>AZ[[#This Row],[Variaz]]/100</f>
        <v>-7.4970000000000002E-3</v>
      </c>
      <c r="D2271" s="10">
        <f>AUM[[#This Row],[ Etica Azionario ]]</f>
        <v>675717105.68000007</v>
      </c>
      <c r="E2271" s="10">
        <f>D2270*AZ[[#This Row],[Variazione percentuale]]</f>
        <v>-5106012.0958727999</v>
      </c>
      <c r="F2271" s="11">
        <f>AZ[[#This Row],[AUM]]-D2270</f>
        <v>-5356936.7199999094</v>
      </c>
      <c r="G2271" s="11">
        <f>AZ[[#This Row],[∆ AUM]]-AZ[[#This Row],[effetto mercato]]</f>
        <v>-250924.62412710954</v>
      </c>
    </row>
    <row r="2272" spans="1:7">
      <c r="A2272" s="4">
        <v>45309</v>
      </c>
      <c r="B2272">
        <v>0.54679999999999995</v>
      </c>
      <c r="C2272" s="6">
        <f>AZ[[#This Row],[Variaz]]/100</f>
        <v>5.4679999999999998E-3</v>
      </c>
      <c r="D2272" s="10">
        <f>AUM[[#This Row],[ Etica Azionario ]]</f>
        <v>678685055.14999998</v>
      </c>
      <c r="E2272" s="10">
        <f>D2271*AZ[[#This Row],[Variazione percentuale]]</f>
        <v>3694821.1338582402</v>
      </c>
      <c r="F2272" s="11">
        <f>AZ[[#This Row],[AUM]]-D2271</f>
        <v>2967949.4699999094</v>
      </c>
      <c r="G2272" s="11">
        <f>AZ[[#This Row],[∆ AUM]]-AZ[[#This Row],[effetto mercato]]</f>
        <v>-726871.66385833081</v>
      </c>
    </row>
    <row r="2273" spans="1:7">
      <c r="A2273" s="4">
        <v>45310</v>
      </c>
      <c r="B2273">
        <v>0.65110000000000001</v>
      </c>
      <c r="C2273" s="6">
        <f>AZ[[#This Row],[Variaz]]/100</f>
        <v>6.5110000000000003E-3</v>
      </c>
      <c r="D2273" s="10">
        <f>AUM[[#This Row],[ Etica Azionario ]]</f>
        <v>681109725.94000006</v>
      </c>
      <c r="E2273" s="10">
        <f>D2272*AZ[[#This Row],[Variazione percentuale]]</f>
        <v>4418918.3940816503</v>
      </c>
      <c r="F2273" s="11">
        <f>AZ[[#This Row],[AUM]]-D2272</f>
        <v>2424670.7900000811</v>
      </c>
      <c r="G2273" s="11">
        <f>AZ[[#This Row],[∆ AUM]]-AZ[[#This Row],[effetto mercato]]</f>
        <v>-1994247.6040815692</v>
      </c>
    </row>
    <row r="2274" spans="1:7">
      <c r="A2274" s="4">
        <v>45313</v>
      </c>
      <c r="B2274">
        <v>0.36259999999999998</v>
      </c>
      <c r="C2274" s="6">
        <f>AZ[[#This Row],[Variaz]]/100</f>
        <v>3.6259999999999999E-3</v>
      </c>
      <c r="D2274" s="10">
        <f>AUM[[#This Row],[ Etica Azionario ]]</f>
        <v>682500077.79999995</v>
      </c>
      <c r="E2274" s="10">
        <f>D2273*AZ[[#This Row],[Variazione percentuale]]</f>
        <v>2469703.8662584401</v>
      </c>
      <c r="F2274" s="11">
        <f>AZ[[#This Row],[AUM]]-D2273</f>
        <v>1390351.8599998951</v>
      </c>
      <c r="G2274" s="11">
        <f>AZ[[#This Row],[∆ AUM]]-AZ[[#This Row],[effetto mercato]]</f>
        <v>-1079352.006258545</v>
      </c>
    </row>
    <row r="2275" spans="1:7">
      <c r="A2275" s="4">
        <v>45314</v>
      </c>
      <c r="B2275">
        <v>0.5383</v>
      </c>
      <c r="C2275" s="6">
        <f>AZ[[#This Row],[Variaz]]/100</f>
        <v>5.3829999999999998E-3</v>
      </c>
      <c r="D2275" s="10">
        <f>AUM[[#This Row],[ Etica Azionario ]]</f>
        <v>685981973.90999985</v>
      </c>
      <c r="E2275" s="10">
        <f>D2274*AZ[[#This Row],[Variazione percentuale]]</f>
        <v>3673897.9187973994</v>
      </c>
      <c r="F2275" s="11">
        <f>AZ[[#This Row],[AUM]]-D2274</f>
        <v>3481896.1099998951</v>
      </c>
      <c r="G2275" s="11">
        <f>AZ[[#This Row],[∆ AUM]]-AZ[[#This Row],[effetto mercato]]</f>
        <v>-192001.80879750429</v>
      </c>
    </row>
    <row r="2276" spans="1:7">
      <c r="A2276" s="4">
        <v>45315</v>
      </c>
      <c r="B2276">
        <v>-0.39450000000000002</v>
      </c>
      <c r="C2276" s="6">
        <f>AZ[[#This Row],[Variaz]]/100</f>
        <v>-3.9450000000000006E-3</v>
      </c>
      <c r="D2276" s="10">
        <f>AUM[[#This Row],[ Etica Azionario ]]</f>
        <v>682882514.46000004</v>
      </c>
      <c r="E2276" s="10">
        <f>D2275*AZ[[#This Row],[Variazione percentuale]]</f>
        <v>-2706198.8870749497</v>
      </c>
      <c r="F2276" s="11">
        <f>AZ[[#This Row],[AUM]]-D2275</f>
        <v>-3099459.4499998093</v>
      </c>
      <c r="G2276" s="11">
        <f>AZ[[#This Row],[∆ AUM]]-AZ[[#This Row],[effetto mercato]]</f>
        <v>-393260.56292485958</v>
      </c>
    </row>
    <row r="2277" spans="1:7">
      <c r="A2277" s="4">
        <v>45316</v>
      </c>
      <c r="B2277">
        <v>0.90539999999999998</v>
      </c>
      <c r="C2277" s="6">
        <f>AZ[[#This Row],[Variaz]]/100</f>
        <v>9.0539999999999995E-3</v>
      </c>
      <c r="D2277" s="10">
        <f>AUM[[#This Row],[ Etica Azionario ]]</f>
        <v>689083224.22000003</v>
      </c>
      <c r="E2277" s="10">
        <f>D2276*AZ[[#This Row],[Variazione percentuale]]</f>
        <v>6182818.2859208398</v>
      </c>
      <c r="F2277" s="11">
        <f>AZ[[#This Row],[AUM]]-D2276</f>
        <v>6200709.7599999905</v>
      </c>
      <c r="G2277" s="11">
        <f>AZ[[#This Row],[∆ AUM]]-AZ[[#This Row],[effetto mercato]]</f>
        <v>17891.474079150707</v>
      </c>
    </row>
    <row r="2278" spans="1:7">
      <c r="A2278" s="4">
        <v>45317</v>
      </c>
      <c r="B2278">
        <v>-0.3014</v>
      </c>
      <c r="C2278" s="6">
        <f>AZ[[#This Row],[Variaz]]/100</f>
        <v>-3.0140000000000002E-3</v>
      </c>
      <c r="D2278" s="10">
        <f>AUM[[#This Row],[ Etica Azionario ]]</f>
        <v>686650305.91999996</v>
      </c>
      <c r="E2278" s="10">
        <f>D2277*AZ[[#This Row],[Variazione percentuale]]</f>
        <v>-2076896.8377990802</v>
      </c>
      <c r="F2278" s="11">
        <f>AZ[[#This Row],[AUM]]-D2277</f>
        <v>-2432918.3000000715</v>
      </c>
      <c r="G2278" s="11">
        <f>AZ[[#This Row],[∆ AUM]]-AZ[[#This Row],[effetto mercato]]</f>
        <v>-356021.46220099134</v>
      </c>
    </row>
    <row r="2279" spans="1:7">
      <c r="A2279" s="4">
        <v>45320</v>
      </c>
      <c r="B2279">
        <v>0.98429999999999995</v>
      </c>
      <c r="C2279" s="6">
        <f>AZ[[#This Row],[Variaz]]/100</f>
        <v>9.8429999999999993E-3</v>
      </c>
      <c r="D2279" s="10">
        <f>AUM[[#This Row],[ Etica Azionario ]]</f>
        <v>693091672.15999997</v>
      </c>
      <c r="E2279" s="10">
        <f>D2278*AZ[[#This Row],[Variazione percentuale]]</f>
        <v>6758698.9611705588</v>
      </c>
      <c r="F2279" s="11">
        <f>AZ[[#This Row],[AUM]]-D2278</f>
        <v>6441366.2400000095</v>
      </c>
      <c r="G2279" s="11">
        <f>AZ[[#This Row],[∆ AUM]]-AZ[[#This Row],[effetto mercato]]</f>
        <v>-317332.72117054928</v>
      </c>
    </row>
    <row r="2280" spans="1:7">
      <c r="A2280" s="4">
        <v>45321</v>
      </c>
      <c r="B2280">
        <v>-0.47339999999999999</v>
      </c>
      <c r="C2280" s="6">
        <f>AZ[[#This Row],[Variaz]]/100</f>
        <v>-4.7339999999999995E-3</v>
      </c>
      <c r="D2280" s="10">
        <f>AUM[[#This Row],[ Etica Azionario ]]</f>
        <v>689643994.75</v>
      </c>
      <c r="E2280" s="10">
        <f>D2279*AZ[[#This Row],[Variazione percentuale]]</f>
        <v>-3281095.9760054396</v>
      </c>
      <c r="F2280" s="11">
        <f>AZ[[#This Row],[AUM]]-D2279</f>
        <v>-3447677.4099999666</v>
      </c>
      <c r="G2280" s="11">
        <f>AZ[[#This Row],[∆ AUM]]-AZ[[#This Row],[effetto mercato]]</f>
        <v>-166581.43399452697</v>
      </c>
    </row>
    <row r="2281" spans="1:7">
      <c r="A2281" s="4">
        <v>45322</v>
      </c>
      <c r="B2281">
        <v>-0.67859999999999998</v>
      </c>
      <c r="C2281" s="6">
        <f>AZ[[#This Row],[Variaz]]/100</f>
        <v>-6.7859999999999995E-3</v>
      </c>
      <c r="D2281" s="10">
        <f>AUM[[#This Row],[ Etica Azionario ]]</f>
        <v>684823315.61000001</v>
      </c>
      <c r="E2281" s="10">
        <f>D2280*AZ[[#This Row],[Variazione percentuale]]</f>
        <v>-4679924.1483734995</v>
      </c>
      <c r="F2281" s="11">
        <f>AZ[[#This Row],[AUM]]-D2280</f>
        <v>-4820679.1399999857</v>
      </c>
      <c r="G2281" s="11">
        <f>AZ[[#This Row],[∆ AUM]]-AZ[[#This Row],[effetto mercato]]</f>
        <v>-140754.99162648618</v>
      </c>
    </row>
    <row r="2282" spans="1:7">
      <c r="A2282" s="4">
        <v>45323</v>
      </c>
      <c r="B2282">
        <v>0.73250000000000004</v>
      </c>
      <c r="C2282" s="6">
        <f>AZ[[#This Row],[Variaz]]/100</f>
        <v>7.3250000000000008E-3</v>
      </c>
      <c r="D2282" s="10">
        <f>AUM[[#This Row],[ Etica Azionario ]]</f>
        <v>689397064.19000006</v>
      </c>
      <c r="E2282" s="10">
        <f>D2281*AZ[[#This Row],[Variazione percentuale]]</f>
        <v>5016330.7868432505</v>
      </c>
      <c r="F2282" s="11">
        <f>AZ[[#This Row],[AUM]]-D2281</f>
        <v>4573748.5800000429</v>
      </c>
      <c r="G2282" s="11">
        <f>AZ[[#This Row],[∆ AUM]]-AZ[[#This Row],[effetto mercato]]</f>
        <v>-442582.20684320759</v>
      </c>
    </row>
    <row r="2283" spans="1:7">
      <c r="A2283" s="4">
        <v>45324</v>
      </c>
      <c r="B2283">
        <v>5.5899999999999998E-2</v>
      </c>
      <c r="C2283" s="6">
        <f>AZ[[#This Row],[Variaz]]/100</f>
        <v>5.5900000000000004E-4</v>
      </c>
      <c r="D2283" s="10">
        <f>AUM[[#This Row],[ Etica Azionario ]]</f>
        <v>689349359.51999986</v>
      </c>
      <c r="E2283" s="10">
        <f>D2282*AZ[[#This Row],[Variazione percentuale]]</f>
        <v>385372.95888221008</v>
      </c>
      <c r="F2283" s="11">
        <f>AZ[[#This Row],[AUM]]-D2282</f>
        <v>-47704.670000195503</v>
      </c>
      <c r="G2283" s="11">
        <f>AZ[[#This Row],[∆ AUM]]-AZ[[#This Row],[effetto mercato]]</f>
        <v>-433077.62888240558</v>
      </c>
    </row>
    <row r="2284" spans="1:7">
      <c r="A2284" s="4">
        <v>45327</v>
      </c>
      <c r="B2284">
        <v>0.35639999999999999</v>
      </c>
      <c r="C2284" s="6">
        <f>AZ[[#This Row],[Variaz]]/100</f>
        <v>3.5639999999999999E-3</v>
      </c>
      <c r="D2284" s="10">
        <f>AUM[[#This Row],[ Etica Azionario ]]</f>
        <v>692488053.32000005</v>
      </c>
      <c r="E2284" s="10">
        <f>D2283*AZ[[#This Row],[Variazione percentuale]]</f>
        <v>2456841.1173292794</v>
      </c>
      <c r="F2284" s="11">
        <f>AZ[[#This Row],[AUM]]-D2283</f>
        <v>3138693.8000001907</v>
      </c>
      <c r="G2284" s="11">
        <f>AZ[[#This Row],[∆ AUM]]-AZ[[#This Row],[effetto mercato]]</f>
        <v>681852.68267091131</v>
      </c>
    </row>
    <row r="2285" spans="1:7">
      <c r="A2285" s="4">
        <v>45328</v>
      </c>
      <c r="B2285">
        <v>0.2019</v>
      </c>
      <c r="C2285" s="6">
        <f>AZ[[#This Row],[Variaz]]/100</f>
        <v>2.019E-3</v>
      </c>
      <c r="D2285" s="10">
        <f>AUM[[#This Row],[ Etica Azionario ]]</f>
        <v>693197480.64999986</v>
      </c>
      <c r="E2285" s="10">
        <f>D2284*AZ[[#This Row],[Variazione percentuale]]</f>
        <v>1398133.3796530801</v>
      </c>
      <c r="F2285" s="11">
        <f>AZ[[#This Row],[AUM]]-D2284</f>
        <v>709427.3299998045</v>
      </c>
      <c r="G2285" s="11">
        <f>AZ[[#This Row],[∆ AUM]]-AZ[[#This Row],[effetto mercato]]</f>
        <v>-688706.04965327564</v>
      </c>
    </row>
    <row r="2286" spans="1:7">
      <c r="A2286" s="4">
        <v>45329</v>
      </c>
      <c r="B2286">
        <v>0.20849999999999999</v>
      </c>
      <c r="C2286" s="6">
        <f>AZ[[#This Row],[Variaz]]/100</f>
        <v>2.085E-3</v>
      </c>
      <c r="D2286" s="10">
        <f>AUM[[#This Row],[ Etica Azionario ]]</f>
        <v>695252358.67000008</v>
      </c>
      <c r="E2286" s="10">
        <f>D2285*AZ[[#This Row],[Variazione percentuale]]</f>
        <v>1445316.7471552498</v>
      </c>
      <c r="F2286" s="11">
        <f>AZ[[#This Row],[AUM]]-D2285</f>
        <v>2054878.0200002193</v>
      </c>
      <c r="G2286" s="11">
        <f>AZ[[#This Row],[∆ AUM]]-AZ[[#This Row],[effetto mercato]]</f>
        <v>609561.27284496953</v>
      </c>
    </row>
    <row r="2287" spans="1:7">
      <c r="A2287" s="4">
        <v>45330</v>
      </c>
      <c r="B2287">
        <v>2.0799999999999999E-2</v>
      </c>
      <c r="C2287" s="6">
        <f>AZ[[#This Row],[Variaz]]/100</f>
        <v>2.0799999999999999E-4</v>
      </c>
      <c r="D2287" s="10">
        <f>AUM[[#This Row],[ Etica Azionario ]]</f>
        <v>694799730.38999999</v>
      </c>
      <c r="E2287" s="10">
        <f>D2286*AZ[[#This Row],[Variazione percentuale]]</f>
        <v>144612.49060336</v>
      </c>
      <c r="F2287" s="11">
        <f>AZ[[#This Row],[AUM]]-D2286</f>
        <v>-452628.2800000906</v>
      </c>
      <c r="G2287" s="11">
        <f>AZ[[#This Row],[∆ AUM]]-AZ[[#This Row],[effetto mercato]]</f>
        <v>-597240.7706034506</v>
      </c>
    </row>
    <row r="2288" spans="1:7">
      <c r="A2288" s="4">
        <v>45331</v>
      </c>
      <c r="B2288">
        <v>0.1109</v>
      </c>
      <c r="C2288" s="6">
        <f>AZ[[#This Row],[Variaz]]/100</f>
        <v>1.109E-3</v>
      </c>
      <c r="D2288" s="10">
        <f>AUM[[#This Row],[ Etica Azionario ]]</f>
        <v>694782948.95999992</v>
      </c>
      <c r="E2288" s="10">
        <f>D2287*AZ[[#This Row],[Variazione percentuale]]</f>
        <v>770532.90100250999</v>
      </c>
      <c r="F2288" s="11">
        <f>AZ[[#This Row],[AUM]]-D2287</f>
        <v>-16781.430000066757</v>
      </c>
      <c r="G2288" s="11">
        <f>AZ[[#This Row],[∆ AUM]]-AZ[[#This Row],[effetto mercato]]</f>
        <v>-787314.33100257674</v>
      </c>
    </row>
    <row r="2289" spans="1:7">
      <c r="A2289" s="4">
        <v>45334</v>
      </c>
      <c r="B2289">
        <v>0.32550000000000001</v>
      </c>
      <c r="C2289" s="6">
        <f>AZ[[#This Row],[Variaz]]/100</f>
        <v>3.2550000000000001E-3</v>
      </c>
      <c r="D2289" s="10">
        <f>AUM[[#This Row],[ Etica Azionario ]]</f>
        <v>695179370.88</v>
      </c>
      <c r="E2289" s="10">
        <f>D2288*AZ[[#This Row],[Variazione percentuale]]</f>
        <v>2261518.4988647997</v>
      </c>
      <c r="F2289" s="11">
        <f>AZ[[#This Row],[AUM]]-D2288</f>
        <v>396421.92000007629</v>
      </c>
      <c r="G2289" s="11">
        <f>AZ[[#This Row],[∆ AUM]]-AZ[[#This Row],[effetto mercato]]</f>
        <v>-1865096.5788647234</v>
      </c>
    </row>
    <row r="2290" spans="1:7">
      <c r="A2290" s="4">
        <v>45335</v>
      </c>
      <c r="B2290">
        <v>-0.89049999999999996</v>
      </c>
      <c r="C2290" s="6">
        <f>AZ[[#This Row],[Variaz]]/100</f>
        <v>-8.9049999999999997E-3</v>
      </c>
      <c r="D2290" s="10">
        <f>AUM[[#This Row],[ Etica Azionario ]]</f>
        <v>688698592.59000003</v>
      </c>
      <c r="E2290" s="10">
        <f>D2289*AZ[[#This Row],[Variazione percentuale]]</f>
        <v>-6190572.2976863999</v>
      </c>
      <c r="F2290" s="11">
        <f>AZ[[#This Row],[AUM]]-D2289</f>
        <v>-6480778.2899999619</v>
      </c>
      <c r="G2290" s="11">
        <f>AZ[[#This Row],[∆ AUM]]-AZ[[#This Row],[effetto mercato]]</f>
        <v>-290205.99231356196</v>
      </c>
    </row>
    <row r="2291" spans="1:7">
      <c r="A2291" s="4">
        <v>45336</v>
      </c>
      <c r="B2291">
        <v>0.35520000000000002</v>
      </c>
      <c r="C2291" s="6">
        <f>AZ[[#This Row],[Variaz]]/100</f>
        <v>3.552E-3</v>
      </c>
      <c r="D2291" s="10">
        <f>AUM[[#This Row],[ Etica Azionario ]]</f>
        <v>691157670.42000008</v>
      </c>
      <c r="E2291" s="10">
        <f>D2290*AZ[[#This Row],[Variazione percentuale]]</f>
        <v>2446257.4008796802</v>
      </c>
      <c r="F2291" s="11">
        <f>AZ[[#This Row],[AUM]]-D2290</f>
        <v>2459077.8300000429</v>
      </c>
      <c r="G2291" s="11">
        <f>AZ[[#This Row],[∆ AUM]]-AZ[[#This Row],[effetto mercato]]</f>
        <v>12820.429120362736</v>
      </c>
    </row>
    <row r="2292" spans="1:7">
      <c r="A2292" s="4">
        <v>45337</v>
      </c>
      <c r="B2292">
        <v>3.4700000000000002E-2</v>
      </c>
      <c r="C2292" s="6">
        <f>AZ[[#This Row],[Variaz]]/100</f>
        <v>3.4700000000000003E-4</v>
      </c>
      <c r="D2292" s="10">
        <f>AUM[[#This Row],[ Etica Azionario ]]</f>
        <v>691048566.52999997</v>
      </c>
      <c r="E2292" s="10">
        <f>D2291*AZ[[#This Row],[Variazione percentuale]]</f>
        <v>239831.71163574004</v>
      </c>
      <c r="F2292" s="11">
        <f>AZ[[#This Row],[AUM]]-D2291</f>
        <v>-109103.8900001049</v>
      </c>
      <c r="G2292" s="11">
        <f>AZ[[#This Row],[∆ AUM]]-AZ[[#This Row],[effetto mercato]]</f>
        <v>-348935.60163584491</v>
      </c>
    </row>
    <row r="2293" spans="1:7">
      <c r="A2293" s="4">
        <v>45338</v>
      </c>
      <c r="B2293">
        <v>-0.27750000000000002</v>
      </c>
      <c r="C2293" s="6">
        <f>AZ[[#This Row],[Variaz]]/100</f>
        <v>-2.7750000000000001E-3</v>
      </c>
      <c r="D2293" s="10">
        <f>AUM[[#This Row],[ Etica Azionario ]]</f>
        <v>687742623.66999996</v>
      </c>
      <c r="E2293" s="10">
        <f>D2292*AZ[[#This Row],[Variazione percentuale]]</f>
        <v>-1917659.77212075</v>
      </c>
      <c r="F2293" s="11">
        <f>AZ[[#This Row],[AUM]]-D2292</f>
        <v>-3305942.8600000143</v>
      </c>
      <c r="G2293" s="11">
        <f>AZ[[#This Row],[∆ AUM]]-AZ[[#This Row],[effetto mercato]]</f>
        <v>-1388283.0878792643</v>
      </c>
    </row>
    <row r="2294" spans="1:7">
      <c r="A2294" s="4">
        <v>45341</v>
      </c>
      <c r="B2294">
        <v>8.3500000000000005E-2</v>
      </c>
      <c r="C2294" s="6">
        <f>AZ[[#This Row],[Variaz]]/100</f>
        <v>8.3500000000000002E-4</v>
      </c>
      <c r="D2294" s="10">
        <f>AUM[[#This Row],[ Etica Azionario ]]</f>
        <v>687790300.13999999</v>
      </c>
      <c r="E2294" s="10">
        <f>D2293*AZ[[#This Row],[Variazione percentuale]]</f>
        <v>574265.09076445003</v>
      </c>
      <c r="F2294" s="11">
        <f>AZ[[#This Row],[AUM]]-D2293</f>
        <v>47676.47000002861</v>
      </c>
      <c r="G2294" s="11">
        <f>AZ[[#This Row],[∆ AUM]]-AZ[[#This Row],[effetto mercato]]</f>
        <v>-526588.62076442142</v>
      </c>
    </row>
    <row r="2295" spans="1:7">
      <c r="A2295" s="4">
        <v>45342</v>
      </c>
      <c r="B2295">
        <v>-0.80640000000000001</v>
      </c>
      <c r="C2295" s="6">
        <f>AZ[[#This Row],[Variaz]]/100</f>
        <v>-8.064E-3</v>
      </c>
      <c r="D2295" s="10">
        <f>AUM[[#This Row],[ Etica Azionario ]]</f>
        <v>681927429.1099999</v>
      </c>
      <c r="E2295" s="10">
        <f>D2294*AZ[[#This Row],[Variazione percentuale]]</f>
        <v>-5546340.9803289594</v>
      </c>
      <c r="F2295" s="11">
        <f>AZ[[#This Row],[AUM]]-D2294</f>
        <v>-5862871.0300000906</v>
      </c>
      <c r="G2295" s="11">
        <f>AZ[[#This Row],[∆ AUM]]-AZ[[#This Row],[effetto mercato]]</f>
        <v>-316530.04967113119</v>
      </c>
    </row>
    <row r="2296" spans="1:7">
      <c r="A2296" s="4">
        <v>45343</v>
      </c>
      <c r="B2296">
        <v>9.8100000000000007E-2</v>
      </c>
      <c r="C2296" s="6">
        <f>AZ[[#This Row],[Variaz]]/100</f>
        <v>9.810000000000001E-4</v>
      </c>
      <c r="D2296" s="10">
        <f>AUM[[#This Row],[ Etica Azionario ]]</f>
        <v>682808225.67999995</v>
      </c>
      <c r="E2296" s="10">
        <f>D2295*AZ[[#This Row],[Variazione percentuale]]</f>
        <v>668970.80795690999</v>
      </c>
      <c r="F2296" s="11">
        <f>AZ[[#This Row],[AUM]]-D2295</f>
        <v>880796.57000005245</v>
      </c>
      <c r="G2296" s="11">
        <f>AZ[[#This Row],[∆ AUM]]-AZ[[#This Row],[effetto mercato]]</f>
        <v>211825.76204314246</v>
      </c>
    </row>
    <row r="2297" spans="1:7">
      <c r="A2297" s="4">
        <v>45344</v>
      </c>
      <c r="B2297">
        <v>1.4142999999999999</v>
      </c>
      <c r="C2297" s="6">
        <f>AZ[[#This Row],[Variaz]]/100</f>
        <v>1.4142999999999999E-2</v>
      </c>
      <c r="D2297" s="10">
        <f>AUM[[#This Row],[ Etica Azionario ]]</f>
        <v>691142184.88</v>
      </c>
      <c r="E2297" s="10">
        <f>D2296*AZ[[#This Row],[Variazione percentuale]]</f>
        <v>9656956.7357922383</v>
      </c>
      <c r="F2297" s="11">
        <f>AZ[[#This Row],[AUM]]-D2296</f>
        <v>8333959.2000000477</v>
      </c>
      <c r="G2297" s="11">
        <f>AZ[[#This Row],[∆ AUM]]-AZ[[#This Row],[effetto mercato]]</f>
        <v>-1322997.5357921906</v>
      </c>
    </row>
    <row r="2298" spans="1:7">
      <c r="A2298" s="4">
        <v>45345</v>
      </c>
      <c r="B2298">
        <v>0.22090000000000001</v>
      </c>
      <c r="C2298" s="6">
        <f>AZ[[#This Row],[Variaz]]/100</f>
        <v>2.209E-3</v>
      </c>
      <c r="D2298" s="10">
        <f>AUM[[#This Row],[ Etica Azionario ]]</f>
        <v>691768896.81000006</v>
      </c>
      <c r="E2298" s="10">
        <f>D2297*AZ[[#This Row],[Variazione percentuale]]</f>
        <v>1526733.0863999201</v>
      </c>
      <c r="F2298" s="11">
        <f>AZ[[#This Row],[AUM]]-D2297</f>
        <v>626711.93000006676</v>
      </c>
      <c r="G2298" s="11">
        <f>AZ[[#This Row],[∆ AUM]]-AZ[[#This Row],[effetto mercato]]</f>
        <v>-900021.15639985329</v>
      </c>
    </row>
    <row r="2299" spans="1:7">
      <c r="A2299" s="4">
        <v>45348</v>
      </c>
      <c r="B2299">
        <v>-0.31690000000000002</v>
      </c>
      <c r="C2299" s="6">
        <f>AZ[[#This Row],[Variaz]]/100</f>
        <v>-3.1689999999999999E-3</v>
      </c>
      <c r="D2299" s="10">
        <f>AUM[[#This Row],[ Etica Azionario ]]</f>
        <v>689100672.41999996</v>
      </c>
      <c r="E2299" s="10">
        <f>D2298*AZ[[#This Row],[Variazione percentuale]]</f>
        <v>-2192215.6339908903</v>
      </c>
      <c r="F2299" s="11">
        <f>AZ[[#This Row],[AUM]]-D2298</f>
        <v>-2668224.3900001049</v>
      </c>
      <c r="G2299" s="11">
        <f>AZ[[#This Row],[∆ AUM]]-AZ[[#This Row],[effetto mercato]]</f>
        <v>-476008.75600921456</v>
      </c>
    </row>
    <row r="2300" spans="1:7">
      <c r="A2300" s="4">
        <v>45349</v>
      </c>
      <c r="B2300">
        <v>8.9800000000000005E-2</v>
      </c>
      <c r="C2300" s="6">
        <f>AZ[[#This Row],[Variaz]]/100</f>
        <v>8.9800000000000004E-4</v>
      </c>
      <c r="D2300" s="10">
        <f>AUM[[#This Row],[ Etica Azionario ]]</f>
        <v>689744131.41000009</v>
      </c>
      <c r="E2300" s="10">
        <f>D2299*AZ[[#This Row],[Variazione percentuale]]</f>
        <v>618812.40383315994</v>
      </c>
      <c r="F2300" s="11">
        <f>AZ[[#This Row],[AUM]]-D2299</f>
        <v>643458.99000012875</v>
      </c>
      <c r="G2300" s="11">
        <f>AZ[[#This Row],[∆ AUM]]-AZ[[#This Row],[effetto mercato]]</f>
        <v>24646.586166968802</v>
      </c>
    </row>
    <row r="2301" spans="1:7">
      <c r="A2301" s="4">
        <v>45350</v>
      </c>
      <c r="B2301">
        <v>-0.2555</v>
      </c>
      <c r="C2301" s="6">
        <f>AZ[[#This Row],[Variaz]]/100</f>
        <v>-2.555E-3</v>
      </c>
      <c r="D2301" s="10">
        <f>AUM[[#This Row],[ Etica Azionario ]]</f>
        <v>685491402.30999994</v>
      </c>
      <c r="E2301" s="10">
        <f>D2300*AZ[[#This Row],[Variazione percentuale]]</f>
        <v>-1762296.2557525502</v>
      </c>
      <c r="F2301" s="11">
        <f>AZ[[#This Row],[AUM]]-D2300</f>
        <v>-4252729.1000001431</v>
      </c>
      <c r="G2301" s="11">
        <f>AZ[[#This Row],[∆ AUM]]-AZ[[#This Row],[effetto mercato]]</f>
        <v>-2490432.8442475926</v>
      </c>
    </row>
    <row r="2302" spans="1:7">
      <c r="A2302" s="4">
        <v>45351</v>
      </c>
      <c r="B2302">
        <v>0.3392</v>
      </c>
      <c r="C2302" s="6">
        <f>AZ[[#This Row],[Variaz]]/100</f>
        <v>3.392E-3</v>
      </c>
      <c r="D2302" s="10">
        <f>AUM[[#This Row],[ Etica Azionario ]]</f>
        <v>687061608.70000005</v>
      </c>
      <c r="E2302" s="10">
        <f>D2301*AZ[[#This Row],[Variazione percentuale]]</f>
        <v>2325186.8366355198</v>
      </c>
      <c r="F2302" s="11">
        <f>AZ[[#This Row],[AUM]]-D2301</f>
        <v>1570206.3900001049</v>
      </c>
      <c r="G2302" s="11">
        <f>AZ[[#This Row],[∆ AUM]]-AZ[[#This Row],[effetto mercato]]</f>
        <v>-754980.44663541485</v>
      </c>
    </row>
    <row r="2303" spans="1:7">
      <c r="A2303" s="4">
        <v>45352</v>
      </c>
      <c r="B2303">
        <v>0.9244</v>
      </c>
      <c r="C2303" s="6">
        <f>AZ[[#This Row],[Variaz]]/100</f>
        <v>9.2440000000000005E-3</v>
      </c>
      <c r="D2303" s="10">
        <f>AUM[[#This Row],[ Etica Azionario ]]</f>
        <v>693532281.36000001</v>
      </c>
      <c r="E2303" s="10">
        <f>D2302*AZ[[#This Row],[Variazione percentuale]]</f>
        <v>6351197.5108228009</v>
      </c>
      <c r="F2303" s="11">
        <f>AZ[[#This Row],[AUM]]-D2302</f>
        <v>6470672.6599999666</v>
      </c>
      <c r="G2303" s="11">
        <f>AZ[[#This Row],[∆ AUM]]-AZ[[#This Row],[effetto mercato]]</f>
        <v>119475.1491771657</v>
      </c>
    </row>
    <row r="2304" spans="1:7">
      <c r="A2304" s="4">
        <v>45355</v>
      </c>
      <c r="B2304">
        <v>-2.7300000000000001E-2</v>
      </c>
      <c r="C2304" s="6">
        <f>AZ[[#This Row],[Variaz]]/100</f>
        <v>-2.7300000000000002E-4</v>
      </c>
      <c r="D2304" s="10">
        <f>AUM[[#This Row],[ Etica Azionario ]]</f>
        <v>693285362.35000002</v>
      </c>
      <c r="E2304" s="10">
        <f>D2303*AZ[[#This Row],[Variazione percentuale]]</f>
        <v>-189334.31281128002</v>
      </c>
      <c r="F2304" s="11">
        <f>AZ[[#This Row],[AUM]]-D2303</f>
        <v>-246919.00999999046</v>
      </c>
      <c r="G2304" s="11">
        <f>AZ[[#This Row],[∆ AUM]]-AZ[[#This Row],[effetto mercato]]</f>
        <v>-57584.697188710445</v>
      </c>
    </row>
    <row r="2305" spans="1:7">
      <c r="A2305" s="4">
        <v>45356</v>
      </c>
      <c r="B2305">
        <v>-0.76580000000000004</v>
      </c>
      <c r="C2305" s="6">
        <f>AZ[[#This Row],[Variaz]]/100</f>
        <v>-7.6580000000000007E-3</v>
      </c>
      <c r="D2305" s="10">
        <f>AUM[[#This Row],[ Etica Azionario ]]</f>
        <v>688678685.82000005</v>
      </c>
      <c r="E2305" s="10">
        <f>D2304*AZ[[#This Row],[Variazione percentuale]]</f>
        <v>-5309179.3048763005</v>
      </c>
      <c r="F2305" s="11">
        <f>AZ[[#This Row],[AUM]]-D2304</f>
        <v>-4606676.5299999714</v>
      </c>
      <c r="G2305" s="11">
        <f>AZ[[#This Row],[∆ AUM]]-AZ[[#This Row],[effetto mercato]]</f>
        <v>702502.77487632912</v>
      </c>
    </row>
    <row r="2306" spans="1:7">
      <c r="A2306" s="4">
        <v>45357</v>
      </c>
      <c r="B2306">
        <v>0.503</v>
      </c>
      <c r="C2306" s="6">
        <f>AZ[[#This Row],[Variaz]]/100</f>
        <v>5.0299999999999997E-3</v>
      </c>
      <c r="D2306" s="10">
        <f>AUM[[#This Row],[ Etica Azionario ]]</f>
        <v>692992495.08000004</v>
      </c>
      <c r="E2306" s="10">
        <f>D2305*AZ[[#This Row],[Variazione percentuale]]</f>
        <v>3464053.7896746001</v>
      </c>
      <c r="F2306" s="11">
        <f>AZ[[#This Row],[AUM]]-D2305</f>
        <v>4313809.2599999905</v>
      </c>
      <c r="G2306" s="11">
        <f>AZ[[#This Row],[∆ AUM]]-AZ[[#This Row],[effetto mercato]]</f>
        <v>849755.47032539034</v>
      </c>
    </row>
    <row r="2307" spans="1:7">
      <c r="A2307" s="4">
        <v>45358</v>
      </c>
      <c r="B2307">
        <v>0.56899999999999995</v>
      </c>
      <c r="C2307" s="6">
        <f>AZ[[#This Row],[Variaz]]/100</f>
        <v>5.6899999999999997E-3</v>
      </c>
      <c r="D2307" s="10">
        <f>AUM[[#This Row],[ Etica Azionario ]]</f>
        <v>696950460.34000003</v>
      </c>
      <c r="E2307" s="10">
        <f>D2306*AZ[[#This Row],[Variazione percentuale]]</f>
        <v>3943127.2970052003</v>
      </c>
      <c r="F2307" s="11">
        <f>AZ[[#This Row],[AUM]]-D2306</f>
        <v>3957965.2599999905</v>
      </c>
      <c r="G2307" s="11">
        <f>AZ[[#This Row],[∆ AUM]]-AZ[[#This Row],[effetto mercato]]</f>
        <v>14837.96299479017</v>
      </c>
    </row>
    <row r="2308" spans="1:7">
      <c r="A2308" s="4">
        <v>45359</v>
      </c>
      <c r="B2308">
        <v>-0.64759999999999995</v>
      </c>
      <c r="C2308" s="6">
        <f>AZ[[#This Row],[Variaz]]/100</f>
        <v>-6.4759999999999991E-3</v>
      </c>
      <c r="D2308" s="10">
        <f>AUM[[#This Row],[ Etica Azionario ]]</f>
        <v>692332300.40999997</v>
      </c>
      <c r="E2308" s="10">
        <f>D2307*AZ[[#This Row],[Variazione percentuale]]</f>
        <v>-4513451.1811618395</v>
      </c>
      <c r="F2308" s="11">
        <f>AZ[[#This Row],[AUM]]-D2307</f>
        <v>-4618159.9300000668</v>
      </c>
      <c r="G2308" s="11">
        <f>AZ[[#This Row],[∆ AUM]]-AZ[[#This Row],[effetto mercato]]</f>
        <v>-104708.74883822724</v>
      </c>
    </row>
    <row r="2309" spans="1:7">
      <c r="A2309" s="4">
        <v>45362</v>
      </c>
      <c r="B2309">
        <v>-0.10290000000000001</v>
      </c>
      <c r="C2309" s="6">
        <f>AZ[[#This Row],[Variaz]]/100</f>
        <v>-1.029E-3</v>
      </c>
      <c r="D2309" s="10">
        <f>AUM[[#This Row],[ Etica Azionario ]]</f>
        <v>691476693.29999995</v>
      </c>
      <c r="E2309" s="10">
        <f>D2308*AZ[[#This Row],[Variazione percentuale]]</f>
        <v>-712409.9371218899</v>
      </c>
      <c r="F2309" s="11">
        <f>AZ[[#This Row],[AUM]]-D2308</f>
        <v>-855607.11000001431</v>
      </c>
      <c r="G2309" s="11">
        <f>AZ[[#This Row],[∆ AUM]]-AZ[[#This Row],[effetto mercato]]</f>
        <v>-143197.1728781244</v>
      </c>
    </row>
    <row r="2310" spans="1:7">
      <c r="A2310" s="4">
        <v>45363</v>
      </c>
      <c r="B2310">
        <v>0.96840000000000004</v>
      </c>
      <c r="C2310" s="6">
        <f>AZ[[#This Row],[Variaz]]/100</f>
        <v>9.6839999999999999E-3</v>
      </c>
      <c r="D2310" s="10">
        <f>AUM[[#This Row],[ Etica Azionario ]]</f>
        <v>697899595.7299999</v>
      </c>
      <c r="E2310" s="10">
        <f>D2309*AZ[[#This Row],[Variazione percentuale]]</f>
        <v>6696260.2979171993</v>
      </c>
      <c r="F2310" s="11">
        <f>AZ[[#This Row],[AUM]]-D2309</f>
        <v>6422902.4299999475</v>
      </c>
      <c r="G2310" s="11">
        <f>AZ[[#This Row],[∆ AUM]]-AZ[[#This Row],[effetto mercato]]</f>
        <v>-273357.86791725177</v>
      </c>
    </row>
    <row r="2311" spans="1:7">
      <c r="A2311" s="4">
        <v>45364</v>
      </c>
      <c r="B2311">
        <v>-0.53059999999999996</v>
      </c>
      <c r="C2311" s="6">
        <f>AZ[[#This Row],[Variaz]]/100</f>
        <v>-5.306E-3</v>
      </c>
      <c r="D2311" s="10">
        <f>AUM[[#This Row],[ Etica Azionario ]]</f>
        <v>694527357.23999989</v>
      </c>
      <c r="E2311" s="10">
        <f>D2310*AZ[[#This Row],[Variazione percentuale]]</f>
        <v>-3703055.2549433797</v>
      </c>
      <c r="F2311" s="11">
        <f>AZ[[#This Row],[AUM]]-D2310</f>
        <v>-3372238.4900000095</v>
      </c>
      <c r="G2311" s="11">
        <f>AZ[[#This Row],[∆ AUM]]-AZ[[#This Row],[effetto mercato]]</f>
        <v>330816.76494337013</v>
      </c>
    </row>
    <row r="2312" spans="1:7">
      <c r="A2312" s="4">
        <v>45365</v>
      </c>
      <c r="B2312">
        <v>-8.8900000000000007E-2</v>
      </c>
      <c r="C2312" s="6">
        <f>AZ[[#This Row],[Variaz]]/100</f>
        <v>-8.8900000000000003E-4</v>
      </c>
      <c r="D2312" s="10">
        <f>AUM[[#This Row],[ Etica Azionario ]]</f>
        <v>693712895.70000005</v>
      </c>
      <c r="E2312" s="10">
        <f>D2311*AZ[[#This Row],[Variazione percentuale]]</f>
        <v>-617434.82058635994</v>
      </c>
      <c r="F2312" s="11">
        <f>AZ[[#This Row],[AUM]]-D2311</f>
        <v>-814461.53999984264</v>
      </c>
      <c r="G2312" s="11">
        <f>AZ[[#This Row],[∆ AUM]]-AZ[[#This Row],[effetto mercato]]</f>
        <v>-197026.7194134827</v>
      </c>
    </row>
    <row r="2313" spans="1:7">
      <c r="A2313" s="4">
        <v>45366</v>
      </c>
      <c r="B2313">
        <v>-0.69820000000000004</v>
      </c>
      <c r="C2313" s="6">
        <f>AZ[[#This Row],[Variaz]]/100</f>
        <v>-6.9820000000000004E-3</v>
      </c>
      <c r="D2313" s="10">
        <f>AUM[[#This Row],[ Etica Azionario ]]</f>
        <v>688680921.22000003</v>
      </c>
      <c r="E2313" s="10">
        <f>D2312*AZ[[#This Row],[Variazione percentuale]]</f>
        <v>-4843503.4377774009</v>
      </c>
      <c r="F2313" s="11">
        <f>AZ[[#This Row],[AUM]]-D2312</f>
        <v>-5031974.4800000191</v>
      </c>
      <c r="G2313" s="11">
        <f>AZ[[#This Row],[∆ AUM]]-AZ[[#This Row],[effetto mercato]]</f>
        <v>-188471.04222261813</v>
      </c>
    </row>
    <row r="2314" spans="1:7">
      <c r="A2314" s="4">
        <v>45369</v>
      </c>
      <c r="B2314">
        <v>0.26190000000000002</v>
      </c>
      <c r="C2314" s="6">
        <f>AZ[[#This Row],[Variaz]]/100</f>
        <v>2.6190000000000002E-3</v>
      </c>
      <c r="D2314" s="10">
        <f>AUM[[#This Row],[ Etica Azionario ]]</f>
        <v>690306832.75</v>
      </c>
      <c r="E2314" s="10">
        <f>D2313*AZ[[#This Row],[Variazione percentuale]]</f>
        <v>1803655.3326751802</v>
      </c>
      <c r="F2314" s="11">
        <f>AZ[[#This Row],[AUM]]-D2313</f>
        <v>1625911.5299999714</v>
      </c>
      <c r="G2314" s="11">
        <f>AZ[[#This Row],[∆ AUM]]-AZ[[#This Row],[effetto mercato]]</f>
        <v>-177743.80267520878</v>
      </c>
    </row>
    <row r="2315" spans="1:7">
      <c r="A2315" s="4">
        <v>45370</v>
      </c>
      <c r="B2315">
        <v>0.37119999999999997</v>
      </c>
      <c r="C2315" s="6">
        <f>AZ[[#This Row],[Variaz]]/100</f>
        <v>3.7119999999999996E-3</v>
      </c>
      <c r="D2315" s="10">
        <f>AUM[[#This Row],[ Etica Azionario ]]</f>
        <v>693131653.23000002</v>
      </c>
      <c r="E2315" s="10">
        <f>D2314*AZ[[#This Row],[Variazione percentuale]]</f>
        <v>2562418.9631679999</v>
      </c>
      <c r="F2315" s="11">
        <f>AZ[[#This Row],[AUM]]-D2314</f>
        <v>2824820.4800000191</v>
      </c>
      <c r="G2315" s="11">
        <f>AZ[[#This Row],[∆ AUM]]-AZ[[#This Row],[effetto mercato]]</f>
        <v>262401.5168320192</v>
      </c>
    </row>
    <row r="2316" spans="1:7">
      <c r="A2316" s="4">
        <v>45371</v>
      </c>
      <c r="B2316">
        <v>0.48630000000000001</v>
      </c>
      <c r="C2316" s="6">
        <f>AZ[[#This Row],[Variaz]]/100</f>
        <v>4.8630000000000001E-3</v>
      </c>
      <c r="D2316" s="10">
        <f>AUM[[#This Row],[ Etica Azionario ]]</f>
        <v>696241079.39999998</v>
      </c>
      <c r="E2316" s="10">
        <f>D2315*AZ[[#This Row],[Variazione percentuale]]</f>
        <v>3370699.2296574903</v>
      </c>
      <c r="F2316" s="11">
        <f>AZ[[#This Row],[AUM]]-D2315</f>
        <v>3109426.1699999571</v>
      </c>
      <c r="G2316" s="11">
        <f>AZ[[#This Row],[∆ AUM]]-AZ[[#This Row],[effetto mercato]]</f>
        <v>-261273.05965753319</v>
      </c>
    </row>
    <row r="2317" spans="1:7">
      <c r="A2317" s="4">
        <v>45372</v>
      </c>
      <c r="B2317">
        <v>0.67479999999999996</v>
      </c>
      <c r="C2317" s="6">
        <f>AZ[[#This Row],[Variaz]]/100</f>
        <v>6.7479999999999997E-3</v>
      </c>
      <c r="D2317" s="10">
        <f>AUM[[#This Row],[ Etica Azionario ]]</f>
        <v>700752283.14999998</v>
      </c>
      <c r="E2317" s="10">
        <f>D2316*AZ[[#This Row],[Variazione percentuale]]</f>
        <v>4698234.8037911998</v>
      </c>
      <c r="F2317" s="11">
        <f>AZ[[#This Row],[AUM]]-D2316</f>
        <v>4511203.75</v>
      </c>
      <c r="G2317" s="11">
        <f>AZ[[#This Row],[∆ AUM]]-AZ[[#This Row],[effetto mercato]]</f>
        <v>-187031.05379119981</v>
      </c>
    </row>
    <row r="2318" spans="1:7">
      <c r="A2318" s="4">
        <v>45373</v>
      </c>
      <c r="B2318">
        <v>0.2031</v>
      </c>
      <c r="C2318" s="6">
        <f>AZ[[#This Row],[Variaz]]/100</f>
        <v>2.0309999999999998E-3</v>
      </c>
      <c r="D2318" s="10">
        <f>AUM[[#This Row],[ Etica Azionario ]]</f>
        <v>702003430.77999997</v>
      </c>
      <c r="E2318" s="10">
        <f>D2317*AZ[[#This Row],[Variazione percentuale]]</f>
        <v>1423227.8870776498</v>
      </c>
      <c r="F2318" s="11">
        <f>AZ[[#This Row],[AUM]]-D2317</f>
        <v>1251147.6299999952</v>
      </c>
      <c r="G2318" s="11">
        <f>AZ[[#This Row],[∆ AUM]]-AZ[[#This Row],[effetto mercato]]</f>
        <v>-172080.25707765459</v>
      </c>
    </row>
    <row r="2319" spans="1:7">
      <c r="A2319" s="4">
        <v>45376</v>
      </c>
      <c r="B2319">
        <v>-0.62160000000000004</v>
      </c>
      <c r="C2319" s="6">
        <f>AZ[[#This Row],[Variaz]]/100</f>
        <v>-6.2160000000000002E-3</v>
      </c>
      <c r="D2319" s="10">
        <f>AUM[[#This Row],[ Etica Azionario ]]</f>
        <v>696648658.97000003</v>
      </c>
      <c r="E2319" s="10">
        <f>D2318*AZ[[#This Row],[Variazione percentuale]]</f>
        <v>-4363653.3257284798</v>
      </c>
      <c r="F2319" s="11">
        <f>AZ[[#This Row],[AUM]]-D2318</f>
        <v>-5354771.8099999428</v>
      </c>
      <c r="G2319" s="11">
        <f>AZ[[#This Row],[∆ AUM]]-AZ[[#This Row],[effetto mercato]]</f>
        <v>-991118.48427146301</v>
      </c>
    </row>
    <row r="2320" spans="1:7">
      <c r="A2320" s="4">
        <v>45377</v>
      </c>
      <c r="B2320">
        <v>-0.11559999999999999</v>
      </c>
      <c r="C2320" s="6">
        <f>AZ[[#This Row],[Variaz]]/100</f>
        <v>-1.1559999999999999E-3</v>
      </c>
      <c r="D2320" s="10">
        <f>AUM[[#This Row],[ Etica Azionario ]]</f>
        <v>695444803.85000002</v>
      </c>
      <c r="E2320" s="10">
        <f>D2319*AZ[[#This Row],[Variazione percentuale]]</f>
        <v>-805325.84976931999</v>
      </c>
      <c r="F2320" s="11">
        <f>AZ[[#This Row],[AUM]]-D2319</f>
        <v>-1203855.1200000048</v>
      </c>
      <c r="G2320" s="11">
        <f>AZ[[#This Row],[∆ AUM]]-AZ[[#This Row],[effetto mercato]]</f>
        <v>-398529.27023068478</v>
      </c>
    </row>
    <row r="2321" spans="1:7">
      <c r="A2321" s="4">
        <v>45378</v>
      </c>
      <c r="B2321">
        <v>0.76919999999999999</v>
      </c>
      <c r="C2321" s="6">
        <f>AZ[[#This Row],[Variaz]]/100</f>
        <v>7.6920000000000001E-3</v>
      </c>
      <c r="D2321" s="10">
        <f>AUM[[#This Row],[ Etica Azionario ]]</f>
        <v>700755764.16999996</v>
      </c>
      <c r="E2321" s="10">
        <f>D2320*AZ[[#This Row],[Variazione percentuale]]</f>
        <v>5349361.4312142003</v>
      </c>
      <c r="F2321" s="11">
        <f>AZ[[#This Row],[AUM]]-D2320</f>
        <v>5310960.3199999332</v>
      </c>
      <c r="G2321" s="11">
        <f>AZ[[#This Row],[∆ AUM]]-AZ[[#This Row],[effetto mercato]]</f>
        <v>-38401.11121426709</v>
      </c>
    </row>
    <row r="2322" spans="1:7">
      <c r="A2322" s="4">
        <v>45379</v>
      </c>
      <c r="B2322">
        <v>0.19589999999999999</v>
      </c>
      <c r="C2322" s="6">
        <f>AZ[[#This Row],[Variaz]]/100</f>
        <v>1.9589999999999998E-3</v>
      </c>
      <c r="D2322" s="10">
        <f>AUM[[#This Row],[ Etica Azionario ]]</f>
        <v>700588909.58000004</v>
      </c>
      <c r="E2322" s="10">
        <f>D2321*AZ[[#This Row],[Variazione percentuale]]</f>
        <v>1372780.5420090298</v>
      </c>
      <c r="F2322" s="11">
        <f>AZ[[#This Row],[AUM]]-D2321</f>
        <v>-166854.58999991417</v>
      </c>
      <c r="G2322" s="11">
        <f>AZ[[#This Row],[∆ AUM]]-AZ[[#This Row],[effetto mercato]]</f>
        <v>-1539635.1320089439</v>
      </c>
    </row>
    <row r="2323" spans="1:7">
      <c r="A2323" s="4">
        <v>45384</v>
      </c>
      <c r="B2323">
        <v>-0.9506</v>
      </c>
      <c r="C2323" s="6">
        <f>AZ[[#This Row],[Variaz]]/100</f>
        <v>-9.5060000000000006E-3</v>
      </c>
      <c r="D2323" s="10">
        <f>AUM[[#This Row],[ Etica Azionario ]]</f>
        <v>691370007.57000005</v>
      </c>
      <c r="E2323" s="10">
        <f>D2322*AZ[[#This Row],[Variazione percentuale]]</f>
        <v>-6659798.1744674807</v>
      </c>
      <c r="F2323" s="11">
        <f>AZ[[#This Row],[AUM]]-D2322</f>
        <v>-9218902.0099999905</v>
      </c>
      <c r="G2323" s="11">
        <f>AZ[[#This Row],[∆ AUM]]-AZ[[#This Row],[effetto mercato]]</f>
        <v>-2559103.8355325097</v>
      </c>
    </row>
    <row r="2324" spans="1:7">
      <c r="A2324" s="4">
        <v>45385</v>
      </c>
      <c r="B2324">
        <v>-0.61260000000000003</v>
      </c>
      <c r="C2324" s="6">
        <f>AZ[[#This Row],[Variaz]]/100</f>
        <v>-6.1260000000000004E-3</v>
      </c>
      <c r="D2324" s="10">
        <f>AUM[[#This Row],[ Etica Azionario ]]</f>
        <v>687032315.44000006</v>
      </c>
      <c r="E2324" s="10">
        <f>D2323*AZ[[#This Row],[Variazione percentuale]]</f>
        <v>-4235332.666373821</v>
      </c>
      <c r="F2324" s="11">
        <f>AZ[[#This Row],[AUM]]-D2323</f>
        <v>-4337692.1299999952</v>
      </c>
      <c r="G2324" s="11">
        <f>AZ[[#This Row],[∆ AUM]]-AZ[[#This Row],[effetto mercato]]</f>
        <v>-102359.46362617426</v>
      </c>
    </row>
    <row r="2325" spans="1:7">
      <c r="A2325" s="4">
        <v>45386</v>
      </c>
      <c r="B2325">
        <v>-0.97929999999999995</v>
      </c>
      <c r="C2325" s="6">
        <f>AZ[[#This Row],[Variaz]]/100</f>
        <v>-9.7929999999999996E-3</v>
      </c>
      <c r="D2325" s="10">
        <f>AUM[[#This Row],[ Etica Azionario ]]</f>
        <v>681161628.17000008</v>
      </c>
      <c r="E2325" s="10">
        <f>D2324*AZ[[#This Row],[Variazione percentuale]]</f>
        <v>-6728107.4651039205</v>
      </c>
      <c r="F2325" s="11">
        <f>AZ[[#This Row],[AUM]]-D2324</f>
        <v>-5870687.2699999809</v>
      </c>
      <c r="G2325" s="11">
        <f>AZ[[#This Row],[∆ AUM]]-AZ[[#This Row],[effetto mercato]]</f>
        <v>857420.19510393962</v>
      </c>
    </row>
    <row r="2326" spans="1:7">
      <c r="A2326" s="4">
        <v>45387</v>
      </c>
      <c r="B2326">
        <v>0.53949999999999998</v>
      </c>
      <c r="C2326" s="6">
        <f>AZ[[#This Row],[Variaz]]/100</f>
        <v>5.3949999999999996E-3</v>
      </c>
      <c r="D2326" s="10">
        <f>AUM[[#This Row],[ Etica Azionario ]]</f>
        <v>685732170.42000008</v>
      </c>
      <c r="E2326" s="10">
        <f>D2325*AZ[[#This Row],[Variazione percentuale]]</f>
        <v>3674866.9839771502</v>
      </c>
      <c r="F2326" s="11">
        <f>AZ[[#This Row],[AUM]]-D2325</f>
        <v>4570542.25</v>
      </c>
      <c r="G2326" s="11">
        <f>AZ[[#This Row],[∆ AUM]]-AZ[[#This Row],[effetto mercato]]</f>
        <v>895675.26602284983</v>
      </c>
    </row>
    <row r="2327" spans="1:7">
      <c r="A2327" s="4">
        <v>45390</v>
      </c>
      <c r="B2327">
        <v>-4.1300000000000003E-2</v>
      </c>
      <c r="C2327" s="6">
        <f>AZ[[#This Row],[Variaz]]/100</f>
        <v>-4.1300000000000001E-4</v>
      </c>
      <c r="D2327" s="10">
        <f>AUM[[#This Row],[ Etica Azionario ]]</f>
        <v>685137130.11999989</v>
      </c>
      <c r="E2327" s="10">
        <f>D2326*AZ[[#This Row],[Variazione percentuale]]</f>
        <v>-283207.38638346002</v>
      </c>
      <c r="F2327" s="11">
        <f>AZ[[#This Row],[AUM]]-D2326</f>
        <v>-595040.30000019073</v>
      </c>
      <c r="G2327" s="11">
        <f>AZ[[#This Row],[∆ AUM]]-AZ[[#This Row],[effetto mercato]]</f>
        <v>-311832.91361673072</v>
      </c>
    </row>
    <row r="2328" spans="1:7">
      <c r="A2328" s="4">
        <v>45391</v>
      </c>
      <c r="B2328">
        <v>0.30969999999999998</v>
      </c>
      <c r="C2328" s="6">
        <f>AZ[[#This Row],[Variaz]]/100</f>
        <v>3.0969999999999999E-3</v>
      </c>
      <c r="D2328" s="10">
        <f>AUM[[#This Row],[ Etica Azionario ]]</f>
        <v>687175857.44000006</v>
      </c>
      <c r="E2328" s="10">
        <f>D2327*AZ[[#This Row],[Variazione percentuale]]</f>
        <v>2121869.6919816397</v>
      </c>
      <c r="F2328" s="11">
        <f>AZ[[#This Row],[AUM]]-D2327</f>
        <v>2038727.3200001717</v>
      </c>
      <c r="G2328" s="11">
        <f>AZ[[#This Row],[∆ AUM]]-AZ[[#This Row],[effetto mercato]]</f>
        <v>-83142.371981468052</v>
      </c>
    </row>
    <row r="2329" spans="1:7">
      <c r="A2329" s="4">
        <v>45392</v>
      </c>
      <c r="B2329">
        <v>-0.26069999999999999</v>
      </c>
      <c r="C2329" s="6">
        <f>AZ[[#This Row],[Variaz]]/100</f>
        <v>-2.6069999999999999E-3</v>
      </c>
      <c r="D2329" s="10">
        <f>AUM[[#This Row],[ Etica Azionario ]]</f>
        <v>685216772.71000004</v>
      </c>
      <c r="E2329" s="10">
        <f>D2328*AZ[[#This Row],[Variazione percentuale]]</f>
        <v>-1791467.4603460801</v>
      </c>
      <c r="F2329" s="11">
        <f>AZ[[#This Row],[AUM]]-D2328</f>
        <v>-1959084.7300000191</v>
      </c>
      <c r="G2329" s="11">
        <f>AZ[[#This Row],[∆ AUM]]-AZ[[#This Row],[effetto mercato]]</f>
        <v>-167617.26965393894</v>
      </c>
    </row>
    <row r="2330" spans="1:7">
      <c r="A2330" s="4">
        <v>45393</v>
      </c>
      <c r="B2330">
        <v>0.63970000000000005</v>
      </c>
      <c r="C2330" s="6">
        <f>AZ[[#This Row],[Variaz]]/100</f>
        <v>6.3970000000000008E-3</v>
      </c>
      <c r="D2330" s="10">
        <f>AUM[[#This Row],[ Etica Azionario ]]</f>
        <v>689023681.94000006</v>
      </c>
      <c r="E2330" s="10">
        <f>D2329*AZ[[#This Row],[Variazione percentuale]]</f>
        <v>4383331.6950258706</v>
      </c>
      <c r="F2330" s="11">
        <f>AZ[[#This Row],[AUM]]-D2329</f>
        <v>3806909.2300000191</v>
      </c>
      <c r="G2330" s="11">
        <f>AZ[[#This Row],[∆ AUM]]-AZ[[#This Row],[effetto mercato]]</f>
        <v>-576422.4650258515</v>
      </c>
    </row>
    <row r="2331" spans="1:7">
      <c r="A2331" s="4">
        <v>45394</v>
      </c>
      <c r="B2331">
        <v>-0.46479999999999999</v>
      </c>
      <c r="C2331" s="6">
        <f>AZ[[#This Row],[Variaz]]/100</f>
        <v>-4.6480000000000002E-3</v>
      </c>
      <c r="D2331" s="10">
        <f>AUM[[#This Row],[ Etica Azionario ]]</f>
        <v>685778404.77999997</v>
      </c>
      <c r="E2331" s="10">
        <f>D2330*AZ[[#This Row],[Variazione percentuale]]</f>
        <v>-3202582.0736571206</v>
      </c>
      <c r="F2331" s="11">
        <f>AZ[[#This Row],[AUM]]-D2330</f>
        <v>-3245277.1600000858</v>
      </c>
      <c r="G2331" s="11">
        <f>AZ[[#This Row],[∆ AUM]]-AZ[[#This Row],[effetto mercato]]</f>
        <v>-42695.086342965253</v>
      </c>
    </row>
    <row r="2332" spans="1:7">
      <c r="A2332" s="4">
        <v>45397</v>
      </c>
      <c r="B2332">
        <v>-1.0024999999999999</v>
      </c>
      <c r="C2332" s="6">
        <f>AZ[[#This Row],[Variaz]]/100</f>
        <v>-1.0024999999999999E-2</v>
      </c>
      <c r="D2332" s="10">
        <f>AUM[[#This Row],[ Etica Azionario ]]</f>
        <v>678599826.75999999</v>
      </c>
      <c r="E2332" s="10">
        <f>D2331*AZ[[#This Row],[Variazione percentuale]]</f>
        <v>-6874928.5079194987</v>
      </c>
      <c r="F2332" s="11">
        <f>AZ[[#This Row],[AUM]]-D2331</f>
        <v>-7178578.0199999809</v>
      </c>
      <c r="G2332" s="11">
        <f>AZ[[#This Row],[∆ AUM]]-AZ[[#This Row],[effetto mercato]]</f>
        <v>-303649.51208048221</v>
      </c>
    </row>
    <row r="2333" spans="1:7">
      <c r="A2333" s="4">
        <v>45398</v>
      </c>
      <c r="B2333">
        <v>-0.47860000000000003</v>
      </c>
      <c r="C2333" s="6">
        <f>AZ[[#This Row],[Variaz]]/100</f>
        <v>-4.7860000000000003E-3</v>
      </c>
      <c r="D2333" s="10">
        <f>AUM[[#This Row],[ Etica Azionario ]]</f>
        <v>675496420.22000003</v>
      </c>
      <c r="E2333" s="10">
        <f>D2332*AZ[[#This Row],[Variazione percentuale]]</f>
        <v>-3247778.7708733603</v>
      </c>
      <c r="F2333" s="11">
        <f>AZ[[#This Row],[AUM]]-D2332</f>
        <v>-3103406.5399999619</v>
      </c>
      <c r="G2333" s="11">
        <f>AZ[[#This Row],[∆ AUM]]-AZ[[#This Row],[effetto mercato]]</f>
        <v>144372.23087339848</v>
      </c>
    </row>
    <row r="2334" spans="1:7">
      <c r="A2334" s="4">
        <v>45399</v>
      </c>
      <c r="B2334">
        <v>-0.75270000000000004</v>
      </c>
      <c r="C2334" s="6">
        <f>AZ[[#This Row],[Variaz]]/100</f>
        <v>-7.5270000000000007E-3</v>
      </c>
      <c r="D2334" s="10">
        <f>AUM[[#This Row],[ Etica Azionario ]]</f>
        <v>670745132.07999992</v>
      </c>
      <c r="E2334" s="10">
        <f>D2333*AZ[[#This Row],[Variazione percentuale]]</f>
        <v>-5084461.554995941</v>
      </c>
      <c r="F2334" s="11">
        <f>AZ[[#This Row],[AUM]]-D2333</f>
        <v>-4751288.1400001049</v>
      </c>
      <c r="G2334" s="11">
        <f>AZ[[#This Row],[∆ AUM]]-AZ[[#This Row],[effetto mercato]]</f>
        <v>333173.41499583609</v>
      </c>
    </row>
    <row r="2335" spans="1:7">
      <c r="A2335" s="4">
        <v>45400</v>
      </c>
      <c r="B2335">
        <v>-0.28789999999999999</v>
      </c>
      <c r="C2335" s="6">
        <f>AZ[[#This Row],[Variaz]]/100</f>
        <v>-2.879E-3</v>
      </c>
      <c r="D2335" s="10">
        <f>AUM[[#This Row],[ Etica Azionario ]]</f>
        <v>668515012.84000003</v>
      </c>
      <c r="E2335" s="10">
        <f>D2334*AZ[[#This Row],[Variazione percentuale]]</f>
        <v>-1931075.2352583199</v>
      </c>
      <c r="F2335" s="11">
        <f>AZ[[#This Row],[AUM]]-D2334</f>
        <v>-2230119.2399998903</v>
      </c>
      <c r="G2335" s="11">
        <f>AZ[[#This Row],[∆ AUM]]-AZ[[#This Row],[effetto mercato]]</f>
        <v>-299044.00474157045</v>
      </c>
    </row>
    <row r="2336" spans="1:7">
      <c r="A2336" s="4">
        <v>45401</v>
      </c>
      <c r="B2336">
        <v>-1.0774999999999999</v>
      </c>
      <c r="C2336" s="6">
        <f>AZ[[#This Row],[Variaz]]/100</f>
        <v>-1.0775E-2</v>
      </c>
      <c r="D2336" s="10">
        <f>AUM[[#This Row],[ Etica Azionario ]]</f>
        <v>660901383.91999996</v>
      </c>
      <c r="E2336" s="10">
        <f>D2335*AZ[[#This Row],[Variazione percentuale]]</f>
        <v>-7203249.2633509999</v>
      </c>
      <c r="F2336" s="11">
        <f>AZ[[#This Row],[AUM]]-D2335</f>
        <v>-7613628.9200000763</v>
      </c>
      <c r="G2336" s="11">
        <f>AZ[[#This Row],[∆ AUM]]-AZ[[#This Row],[effetto mercato]]</f>
        <v>-410379.65664907638</v>
      </c>
    </row>
    <row r="2337" spans="1:7">
      <c r="A2337" s="4">
        <v>45404</v>
      </c>
      <c r="B2337">
        <v>1.1605000000000001</v>
      </c>
      <c r="C2337" s="6">
        <f>AZ[[#This Row],[Variaz]]/100</f>
        <v>1.1605000000000001E-2</v>
      </c>
      <c r="D2337" s="10">
        <f>AUM[[#This Row],[ Etica Azionario ]]</f>
        <v>668608769.7700001</v>
      </c>
      <c r="E2337" s="10">
        <f>D2336*AZ[[#This Row],[Variazione percentuale]]</f>
        <v>7669760.5603916002</v>
      </c>
      <c r="F2337" s="11">
        <f>AZ[[#This Row],[AUM]]-D2336</f>
        <v>7707385.8500001431</v>
      </c>
      <c r="G2337" s="11">
        <f>AZ[[#This Row],[∆ AUM]]-AZ[[#This Row],[effetto mercato]]</f>
        <v>37625.289608542807</v>
      </c>
    </row>
    <row r="2338" spans="1:7">
      <c r="A2338" s="4">
        <v>45405</v>
      </c>
      <c r="B2338">
        <v>0.62639999999999996</v>
      </c>
      <c r="C2338" s="6">
        <f>AZ[[#This Row],[Variaz]]/100</f>
        <v>6.2639999999999996E-3</v>
      </c>
      <c r="D2338" s="10">
        <f>AUM[[#This Row],[ Etica Azionario ]]</f>
        <v>672778675.02999997</v>
      </c>
      <c r="E2338" s="10">
        <f>D2337*AZ[[#This Row],[Variazione percentuale]]</f>
        <v>4188165.3338392805</v>
      </c>
      <c r="F2338" s="11">
        <f>AZ[[#This Row],[AUM]]-D2337</f>
        <v>4169905.2599998713</v>
      </c>
      <c r="G2338" s="11">
        <f>AZ[[#This Row],[∆ AUM]]-AZ[[#This Row],[effetto mercato]]</f>
        <v>-18260.073839409277</v>
      </c>
    </row>
    <row r="2339" spans="1:7">
      <c r="A2339" s="4">
        <v>45406</v>
      </c>
      <c r="B2339">
        <v>4.9000000000000002E-2</v>
      </c>
      <c r="C2339" s="6">
        <f>AZ[[#This Row],[Variaz]]/100</f>
        <v>4.8999999999999998E-4</v>
      </c>
      <c r="D2339" s="10">
        <f>AUM[[#This Row],[ Etica Azionario ]]</f>
        <v>672642781.43000007</v>
      </c>
      <c r="E2339" s="10">
        <f>D2338*AZ[[#This Row],[Variazione percentuale]]</f>
        <v>329661.55076469999</v>
      </c>
      <c r="F2339" s="11">
        <f>AZ[[#This Row],[AUM]]-D2338</f>
        <v>-135893.59999990463</v>
      </c>
      <c r="G2339" s="11">
        <f>AZ[[#This Row],[∆ AUM]]-AZ[[#This Row],[effetto mercato]]</f>
        <v>-465555.15076460462</v>
      </c>
    </row>
    <row r="2340" spans="1:7">
      <c r="A2340" s="4">
        <v>45408</v>
      </c>
      <c r="B2340">
        <v>0.53129999999999999</v>
      </c>
      <c r="C2340" s="6">
        <f>AZ[[#This Row],[Variaz]]/100</f>
        <v>5.313E-3</v>
      </c>
      <c r="D2340" s="10">
        <f>AUM[[#This Row],[ Etica Azionario ]]</f>
        <v>676303079.63999999</v>
      </c>
      <c r="E2340" s="10">
        <f>D2339*AZ[[#This Row],[Variazione percentuale]]</f>
        <v>3573751.0977375903</v>
      </c>
      <c r="F2340" s="11">
        <f>AZ[[#This Row],[AUM]]-D2339</f>
        <v>3660298.2099999189</v>
      </c>
      <c r="G2340" s="11">
        <f>AZ[[#This Row],[∆ AUM]]-AZ[[#This Row],[effetto mercato]]</f>
        <v>86547.112262328621</v>
      </c>
    </row>
    <row r="2341" spans="1:7">
      <c r="A2341" s="4">
        <v>45411</v>
      </c>
      <c r="B2341">
        <v>9.0399999999999994E-2</v>
      </c>
      <c r="C2341" s="6">
        <f>AZ[[#This Row],[Variaz]]/100</f>
        <v>9.0399999999999996E-4</v>
      </c>
      <c r="D2341" s="10">
        <f>AUM[[#This Row],[ Etica Azionario ]]</f>
        <v>677120530.05000007</v>
      </c>
      <c r="E2341" s="10">
        <f>D2340*AZ[[#This Row],[Variazione percentuale]]</f>
        <v>611377.98399455997</v>
      </c>
      <c r="F2341" s="11">
        <f>AZ[[#This Row],[AUM]]-D2340</f>
        <v>817450.41000008583</v>
      </c>
      <c r="G2341" s="11">
        <f>AZ[[#This Row],[∆ AUM]]-AZ[[#This Row],[effetto mercato]]</f>
        <v>206072.42600552586</v>
      </c>
    </row>
    <row r="2342" spans="1:7">
      <c r="A2342" s="4">
        <v>45412</v>
      </c>
      <c r="B2342">
        <v>-0.63919999999999999</v>
      </c>
      <c r="C2342" s="6">
        <f>AZ[[#This Row],[Variaz]]/100</f>
        <v>-6.3920000000000001E-3</v>
      </c>
      <c r="D2342" s="10">
        <f>AUM[[#This Row],[ Etica Azionario ]]</f>
        <v>673052949.91000009</v>
      </c>
      <c r="E2342" s="10">
        <f>D2341*AZ[[#This Row],[Variazione percentuale]]</f>
        <v>-4328154.4280796004</v>
      </c>
      <c r="F2342" s="11">
        <f>AZ[[#This Row],[AUM]]-D2341</f>
        <v>-4067580.1399999857</v>
      </c>
      <c r="G2342" s="11">
        <f>AZ[[#This Row],[∆ AUM]]-AZ[[#This Row],[effetto mercato]]</f>
        <v>260574.28807961475</v>
      </c>
    </row>
    <row r="2343" spans="1:7">
      <c r="A2343" s="4">
        <v>45414</v>
      </c>
      <c r="B2343">
        <v>0.1958</v>
      </c>
      <c r="C2343" s="6">
        <f>AZ[[#This Row],[Variaz]]/100</f>
        <v>1.9580000000000001E-3</v>
      </c>
      <c r="D2343" s="10">
        <f>AUM[[#This Row],[ Etica Azionario ]]</f>
        <v>674631134.85000002</v>
      </c>
      <c r="E2343" s="10">
        <f>D2342*AZ[[#This Row],[Variazione percentuale]]</f>
        <v>1317837.6759237803</v>
      </c>
      <c r="F2343" s="11">
        <f>AZ[[#This Row],[AUM]]-D2342</f>
        <v>1578184.939999938</v>
      </c>
      <c r="G2343" s="11">
        <f>AZ[[#This Row],[∆ AUM]]-AZ[[#This Row],[effetto mercato]]</f>
        <v>260347.26407615771</v>
      </c>
    </row>
    <row r="2344" spans="1:7">
      <c r="A2344" s="4">
        <v>45415</v>
      </c>
      <c r="B2344">
        <v>0.35589999999999999</v>
      </c>
      <c r="C2344" s="6">
        <f>AZ[[#This Row],[Variaz]]/100</f>
        <v>3.5590000000000001E-3</v>
      </c>
      <c r="D2344" s="10">
        <f>AUM[[#This Row],[ Etica Azionario ]]</f>
        <v>676914140.56000006</v>
      </c>
      <c r="E2344" s="10">
        <f>D2343*AZ[[#This Row],[Variazione percentuale]]</f>
        <v>2401012.2089311504</v>
      </c>
      <c r="F2344" s="11">
        <f>AZ[[#This Row],[AUM]]-D2343</f>
        <v>2283005.7100000381</v>
      </c>
      <c r="G2344" s="11">
        <f>AZ[[#This Row],[∆ AUM]]-AZ[[#This Row],[effetto mercato]]</f>
        <v>-118006.49893111223</v>
      </c>
    </row>
    <row r="2345" spans="1:7">
      <c r="A2345" s="4">
        <v>45418</v>
      </c>
      <c r="B2345">
        <v>0.42420000000000002</v>
      </c>
      <c r="C2345" s="6">
        <f>AZ[[#This Row],[Variaz]]/100</f>
        <v>4.2420000000000001E-3</v>
      </c>
      <c r="D2345" s="10">
        <f>AUM[[#This Row],[ Etica Azionario ]]</f>
        <v>680766051.98000002</v>
      </c>
      <c r="E2345" s="10">
        <f>D2344*AZ[[#This Row],[Variazione percentuale]]</f>
        <v>2871469.7842555204</v>
      </c>
      <c r="F2345" s="11">
        <f>AZ[[#This Row],[AUM]]-D2344</f>
        <v>3851911.4199999571</v>
      </c>
      <c r="G2345" s="11">
        <f>AZ[[#This Row],[∆ AUM]]-AZ[[#This Row],[effetto mercato]]</f>
        <v>980441.63574443664</v>
      </c>
    </row>
    <row r="2346" spans="1:7">
      <c r="A2346" s="4">
        <v>45419</v>
      </c>
      <c r="B2346">
        <v>0.48470000000000002</v>
      </c>
      <c r="C2346" s="6">
        <f>AZ[[#This Row],[Variaz]]/100</f>
        <v>4.8470000000000006E-3</v>
      </c>
      <c r="D2346" s="10">
        <f>AUM[[#This Row],[ Etica Azionario ]]</f>
        <v>684916206.84000003</v>
      </c>
      <c r="E2346" s="10">
        <f>D2345*AZ[[#This Row],[Variazione percentuale]]</f>
        <v>3299673.0539470604</v>
      </c>
      <c r="F2346" s="11">
        <f>AZ[[#This Row],[AUM]]-D2345</f>
        <v>4150154.8600000143</v>
      </c>
      <c r="G2346" s="11">
        <f>AZ[[#This Row],[∆ AUM]]-AZ[[#This Row],[effetto mercato]]</f>
        <v>850481.80605295394</v>
      </c>
    </row>
    <row r="2347" spans="1:7">
      <c r="A2347" s="4">
        <v>45420</v>
      </c>
      <c r="B2347">
        <v>2.07E-2</v>
      </c>
      <c r="C2347" s="6">
        <f>AZ[[#This Row],[Variaz]]/100</f>
        <v>2.0699999999999999E-4</v>
      </c>
      <c r="D2347" s="10">
        <f>AUM[[#This Row],[ Etica Azionario ]]</f>
        <v>685053424.36000001</v>
      </c>
      <c r="E2347" s="10">
        <f>D2346*AZ[[#This Row],[Variazione percentuale]]</f>
        <v>141777.65481588</v>
      </c>
      <c r="F2347" s="11">
        <f>AZ[[#This Row],[AUM]]-D2346</f>
        <v>137217.51999998093</v>
      </c>
      <c r="G2347" s="11">
        <f>AZ[[#This Row],[∆ AUM]]-AZ[[#This Row],[effetto mercato]]</f>
        <v>-4560.1348158990731</v>
      </c>
    </row>
    <row r="2348" spans="1:7">
      <c r="A2348" s="4">
        <v>45421</v>
      </c>
      <c r="B2348">
        <v>0.19289999999999999</v>
      </c>
      <c r="C2348" s="6">
        <f>AZ[[#This Row],[Variaz]]/100</f>
        <v>1.9289999999999999E-3</v>
      </c>
      <c r="D2348" s="10">
        <f>AUM[[#This Row],[ Etica Azionario ]]</f>
        <v>686119660.18999994</v>
      </c>
      <c r="E2348" s="10">
        <f>D2347*AZ[[#This Row],[Variazione percentuale]]</f>
        <v>1321468.0555904401</v>
      </c>
      <c r="F2348" s="11">
        <f>AZ[[#This Row],[AUM]]-D2347</f>
        <v>1066235.8299999237</v>
      </c>
      <c r="G2348" s="11">
        <f>AZ[[#This Row],[∆ AUM]]-AZ[[#This Row],[effetto mercato]]</f>
        <v>-255232.22559051635</v>
      </c>
    </row>
    <row r="2349" spans="1:7">
      <c r="A2349" s="4">
        <v>45422</v>
      </c>
      <c r="B2349">
        <v>0.56379999999999997</v>
      </c>
      <c r="C2349" s="6">
        <f>AZ[[#This Row],[Variaz]]/100</f>
        <v>5.6379999999999998E-3</v>
      </c>
      <c r="D2349" s="10">
        <f>AUM[[#This Row],[ Etica Azionario ]]</f>
        <v>689312289.27999997</v>
      </c>
      <c r="E2349" s="10">
        <f>D2348*AZ[[#This Row],[Variazione percentuale]]</f>
        <v>3868342.6441512196</v>
      </c>
      <c r="F2349" s="11">
        <f>AZ[[#This Row],[AUM]]-D2348</f>
        <v>3192629.0900000334</v>
      </c>
      <c r="G2349" s="11">
        <f>AZ[[#This Row],[∆ AUM]]-AZ[[#This Row],[effetto mercato]]</f>
        <v>-675713.55415118625</v>
      </c>
    </row>
    <row r="2350" spans="1:7">
      <c r="A2350" s="4">
        <v>45425</v>
      </c>
      <c r="B2350">
        <v>-0.1983</v>
      </c>
      <c r="C2350" s="6">
        <f>AZ[[#This Row],[Variaz]]/100</f>
        <v>-1.983E-3</v>
      </c>
      <c r="D2350" s="10">
        <f>AUM[[#This Row],[ Etica Azionario ]]</f>
        <v>687754974.13</v>
      </c>
      <c r="E2350" s="10">
        <f>D2349*AZ[[#This Row],[Variazione percentuale]]</f>
        <v>-1366906.2696422399</v>
      </c>
      <c r="F2350" s="11">
        <f>AZ[[#This Row],[AUM]]-D2349</f>
        <v>-1557315.1499999762</v>
      </c>
      <c r="G2350" s="11">
        <f>AZ[[#This Row],[∆ AUM]]-AZ[[#This Row],[effetto mercato]]</f>
        <v>-190408.88035773626</v>
      </c>
    </row>
    <row r="2351" spans="1:7">
      <c r="A2351" s="4">
        <v>45426</v>
      </c>
      <c r="B2351">
        <v>0.37680000000000002</v>
      </c>
      <c r="C2351" s="6">
        <f>AZ[[#This Row],[Variaz]]/100</f>
        <v>3.7680000000000001E-3</v>
      </c>
      <c r="D2351" s="10">
        <f>AUM[[#This Row],[ Etica Azionario ]]</f>
        <v>690482563.53999996</v>
      </c>
      <c r="E2351" s="10">
        <f>D2350*AZ[[#This Row],[Variazione percentuale]]</f>
        <v>2591460.7425218401</v>
      </c>
      <c r="F2351" s="11">
        <f>AZ[[#This Row],[AUM]]-D2350</f>
        <v>2727589.4099999666</v>
      </c>
      <c r="G2351" s="11">
        <f>AZ[[#This Row],[∆ AUM]]-AZ[[#This Row],[effetto mercato]]</f>
        <v>136128.66747812647</v>
      </c>
    </row>
    <row r="2352" spans="1:7">
      <c r="A2352" s="4">
        <v>45427</v>
      </c>
      <c r="B2352">
        <v>0.83950000000000002</v>
      </c>
      <c r="C2352" s="6">
        <f>AZ[[#This Row],[Variaz]]/100</f>
        <v>8.3949999999999997E-3</v>
      </c>
      <c r="D2352" s="10">
        <f>AUM[[#This Row],[ Etica Azionario ]]</f>
        <v>696367626.03999996</v>
      </c>
      <c r="E2352" s="10">
        <f>D2351*AZ[[#This Row],[Variazione percentuale]]</f>
        <v>5796601.1209182991</v>
      </c>
      <c r="F2352" s="11">
        <f>AZ[[#This Row],[AUM]]-D2351</f>
        <v>5885062.5</v>
      </c>
      <c r="G2352" s="11">
        <f>AZ[[#This Row],[∆ AUM]]-AZ[[#This Row],[effetto mercato]]</f>
        <v>88461.379081700929</v>
      </c>
    </row>
    <row r="2353" spans="1:7">
      <c r="A2353" s="4">
        <v>45428</v>
      </c>
      <c r="B2353">
        <v>-0.16239999999999999</v>
      </c>
      <c r="C2353" s="6">
        <f>AZ[[#This Row],[Variaz]]/100</f>
        <v>-1.6239999999999998E-3</v>
      </c>
      <c r="D2353" s="10">
        <f>AUM[[#This Row],[ Etica Azionario ]]</f>
        <v>694547735.98000002</v>
      </c>
      <c r="E2353" s="10">
        <f>D2352*AZ[[#This Row],[Variazione percentuale]]</f>
        <v>-1130901.0246889598</v>
      </c>
      <c r="F2353" s="11">
        <f>AZ[[#This Row],[AUM]]-D2352</f>
        <v>-1819890.0599999428</v>
      </c>
      <c r="G2353" s="11">
        <f>AZ[[#This Row],[∆ AUM]]-AZ[[#This Row],[effetto mercato]]</f>
        <v>-688989.03531098296</v>
      </c>
    </row>
    <row r="2354" spans="1:7">
      <c r="A2354" s="4">
        <v>45429</v>
      </c>
      <c r="B2354">
        <v>-0.2576</v>
      </c>
      <c r="C2354" s="6">
        <f>AZ[[#This Row],[Variaz]]/100</f>
        <v>-2.5760000000000002E-3</v>
      </c>
      <c r="D2354" s="10">
        <f>AUM[[#This Row],[ Etica Azionario ]]</f>
        <v>693245461.12000012</v>
      </c>
      <c r="E2354" s="10">
        <f>D2353*AZ[[#This Row],[Variazione percentuale]]</f>
        <v>-1789154.9678844803</v>
      </c>
      <c r="F2354" s="11">
        <f>AZ[[#This Row],[AUM]]-D2353</f>
        <v>-1302274.8599998951</v>
      </c>
      <c r="G2354" s="11">
        <f>AZ[[#This Row],[∆ AUM]]-AZ[[#This Row],[effetto mercato]]</f>
        <v>486880.10788458516</v>
      </c>
    </row>
    <row r="2355" spans="1:7">
      <c r="A2355" s="4">
        <v>45432</v>
      </c>
      <c r="B2355">
        <v>0.4078</v>
      </c>
      <c r="C2355" s="6">
        <f>AZ[[#This Row],[Variaz]]/100</f>
        <v>4.078E-3</v>
      </c>
      <c r="D2355" s="10">
        <f>AUM[[#This Row],[ Etica Azionario ]]</f>
        <v>696091034.46000004</v>
      </c>
      <c r="E2355" s="10">
        <f>D2354*AZ[[#This Row],[Variazione percentuale]]</f>
        <v>2827054.9904473606</v>
      </c>
      <c r="F2355" s="11">
        <f>AZ[[#This Row],[AUM]]-D2354</f>
        <v>2845573.3399999142</v>
      </c>
      <c r="G2355" s="11">
        <f>AZ[[#This Row],[∆ AUM]]-AZ[[#This Row],[effetto mercato]]</f>
        <v>18518.349552553613</v>
      </c>
    </row>
    <row r="2356" spans="1:7">
      <c r="A2356" s="4">
        <v>45433</v>
      </c>
      <c r="B2356">
        <v>-0.27079999999999999</v>
      </c>
      <c r="C2356" s="6">
        <f>AZ[[#This Row],[Variaz]]/100</f>
        <v>-2.7079999999999999E-3</v>
      </c>
      <c r="D2356" s="10">
        <f>AUM[[#This Row],[ Etica Azionario ]]</f>
        <v>694419620.29999995</v>
      </c>
      <c r="E2356" s="10">
        <f>D2355*AZ[[#This Row],[Variazione percentuale]]</f>
        <v>-1885014.5213176801</v>
      </c>
      <c r="F2356" s="11">
        <f>AZ[[#This Row],[AUM]]-D2355</f>
        <v>-1671414.1600000858</v>
      </c>
      <c r="G2356" s="11">
        <f>AZ[[#This Row],[∆ AUM]]-AZ[[#This Row],[effetto mercato]]</f>
        <v>213600.3613175943</v>
      </c>
    </row>
    <row r="2357" spans="1:7">
      <c r="A2357" s="4">
        <v>45434</v>
      </c>
      <c r="B2357">
        <v>7.4700000000000003E-2</v>
      </c>
      <c r="C2357" s="6">
        <f>AZ[[#This Row],[Variaz]]/100</f>
        <v>7.4700000000000005E-4</v>
      </c>
      <c r="D2357" s="10">
        <f>AUM[[#This Row],[ Etica Azionario ]]</f>
        <v>694909645.9000001</v>
      </c>
      <c r="E2357" s="10">
        <f>D2356*AZ[[#This Row],[Variazione percentuale]]</f>
        <v>518731.45636409998</v>
      </c>
      <c r="F2357" s="11">
        <f>AZ[[#This Row],[AUM]]-D2356</f>
        <v>490025.60000014305</v>
      </c>
      <c r="G2357" s="11">
        <f>AZ[[#This Row],[∆ AUM]]-AZ[[#This Row],[effetto mercato]]</f>
        <v>-28705.856363956933</v>
      </c>
    </row>
    <row r="2358" spans="1:7">
      <c r="A2358" s="4">
        <v>45435</v>
      </c>
      <c r="B2358">
        <v>0.1085</v>
      </c>
      <c r="C2358" s="6">
        <f>AZ[[#This Row],[Variaz]]/100</f>
        <v>1.085E-3</v>
      </c>
      <c r="D2358" s="10">
        <f>AUM[[#This Row],[ Etica Azionario ]]</f>
        <v>695292381.64999998</v>
      </c>
      <c r="E2358" s="10">
        <f>D2357*AZ[[#This Row],[Variazione percentuale]]</f>
        <v>753976.96580150013</v>
      </c>
      <c r="F2358" s="11">
        <f>AZ[[#This Row],[AUM]]-D2357</f>
        <v>382735.74999988079</v>
      </c>
      <c r="G2358" s="11">
        <f>AZ[[#This Row],[∆ AUM]]-AZ[[#This Row],[effetto mercato]]</f>
        <v>-371241.21580161934</v>
      </c>
    </row>
    <row r="2359" spans="1:7">
      <c r="A2359" s="4">
        <v>45436</v>
      </c>
      <c r="B2359">
        <v>-4.07E-2</v>
      </c>
      <c r="C2359" s="6">
        <f>AZ[[#This Row],[Variaz]]/100</f>
        <v>-4.0700000000000003E-4</v>
      </c>
      <c r="D2359" s="10">
        <f>AUM[[#This Row],[ Etica Azionario ]]</f>
        <v>694701117.80999994</v>
      </c>
      <c r="E2359" s="10">
        <f>D2358*AZ[[#This Row],[Variazione percentuale]]</f>
        <v>-282983.99933155003</v>
      </c>
      <c r="F2359" s="11">
        <f>AZ[[#This Row],[AUM]]-D2358</f>
        <v>-591263.84000003338</v>
      </c>
      <c r="G2359" s="11">
        <f>AZ[[#This Row],[∆ AUM]]-AZ[[#This Row],[effetto mercato]]</f>
        <v>-308279.84066848335</v>
      </c>
    </row>
    <row r="2360" spans="1:7">
      <c r="A2360" s="4">
        <v>45439</v>
      </c>
      <c r="B2360">
        <v>0.1288</v>
      </c>
      <c r="C2360" s="6">
        <f>AZ[[#This Row],[Variaz]]/100</f>
        <v>1.2880000000000001E-3</v>
      </c>
      <c r="D2360" s="10">
        <f>AUM[[#This Row],[ Etica Azionario ]]</f>
        <v>695506131.4000001</v>
      </c>
      <c r="E2360" s="10">
        <f>D2359*AZ[[#This Row],[Variazione percentuale]]</f>
        <v>894775.03973928001</v>
      </c>
      <c r="F2360" s="11">
        <f>AZ[[#This Row],[AUM]]-D2359</f>
        <v>805013.59000015259</v>
      </c>
      <c r="G2360" s="11">
        <f>AZ[[#This Row],[∆ AUM]]-AZ[[#This Row],[effetto mercato]]</f>
        <v>-89761.44973912742</v>
      </c>
    </row>
    <row r="2361" spans="1:7">
      <c r="A2361" s="4">
        <v>45440</v>
      </c>
      <c r="B2361">
        <v>3.3799999999999997E-2</v>
      </c>
      <c r="C2361" s="6">
        <f>AZ[[#This Row],[Variaz]]/100</f>
        <v>3.3799999999999998E-4</v>
      </c>
      <c r="D2361" s="10">
        <f>AUM[[#This Row],[ Etica Azionario ]]</f>
        <v>695505356.42999995</v>
      </c>
      <c r="E2361" s="10">
        <f>D2360*AZ[[#This Row],[Variazione percentuale]]</f>
        <v>235081.07241320002</v>
      </c>
      <c r="F2361" s="11">
        <f>AZ[[#This Row],[AUM]]-D2360</f>
        <v>-774.97000014781952</v>
      </c>
      <c r="G2361" s="11">
        <f>AZ[[#This Row],[∆ AUM]]-AZ[[#This Row],[effetto mercato]]</f>
        <v>-235856.04241334784</v>
      </c>
    </row>
    <row r="2362" spans="1:7">
      <c r="A2362" s="4">
        <v>45441</v>
      </c>
      <c r="B2362">
        <v>-0.49399999999999999</v>
      </c>
      <c r="C2362" s="6">
        <f>AZ[[#This Row],[Variaz]]/100</f>
        <v>-4.9399999999999999E-3</v>
      </c>
      <c r="D2362" s="10">
        <f>AUM[[#This Row],[ Etica Azionario ]]</f>
        <v>692515963.98999989</v>
      </c>
      <c r="E2362" s="10">
        <f>D2361*AZ[[#This Row],[Variazione percentuale]]</f>
        <v>-3435796.4607641995</v>
      </c>
      <c r="F2362" s="11">
        <f>AZ[[#This Row],[AUM]]-D2361</f>
        <v>-2989392.4400000572</v>
      </c>
      <c r="G2362" s="11">
        <f>AZ[[#This Row],[∆ AUM]]-AZ[[#This Row],[effetto mercato]]</f>
        <v>446404.02076414227</v>
      </c>
    </row>
    <row r="2363" spans="1:7">
      <c r="A2363" s="4">
        <v>45442</v>
      </c>
      <c r="B2363">
        <v>-0.61209999999999998</v>
      </c>
      <c r="C2363" s="6">
        <f>AZ[[#This Row],[Variaz]]/100</f>
        <v>-6.1209999999999997E-3</v>
      </c>
      <c r="D2363" s="10">
        <f>AUM[[#This Row],[ Etica Azionario ]]</f>
        <v>687899570.51999998</v>
      </c>
      <c r="E2363" s="10">
        <f>D2362*AZ[[#This Row],[Variazione percentuale]]</f>
        <v>-4238890.2155827889</v>
      </c>
      <c r="F2363" s="11">
        <f>AZ[[#This Row],[AUM]]-D2362</f>
        <v>-4616393.4699999094</v>
      </c>
      <c r="G2363" s="11">
        <f>AZ[[#This Row],[∆ AUM]]-AZ[[#This Row],[effetto mercato]]</f>
        <v>-377503.25441712048</v>
      </c>
    </row>
    <row r="2364" spans="1:7">
      <c r="A2364" s="4">
        <v>45443</v>
      </c>
      <c r="B2364">
        <v>0.56110000000000004</v>
      </c>
      <c r="C2364" s="6">
        <f>AZ[[#This Row],[Variaz]]/100</f>
        <v>5.6110000000000005E-3</v>
      </c>
      <c r="D2364" s="10">
        <f>AUM[[#This Row],[ Etica Azionario ]]</f>
        <v>691566870.71999991</v>
      </c>
      <c r="E2364" s="10">
        <f>D2363*AZ[[#This Row],[Variazione percentuale]]</f>
        <v>3859804.4901877204</v>
      </c>
      <c r="F2364" s="11">
        <f>AZ[[#This Row],[AUM]]-D2363</f>
        <v>3667300.1999999285</v>
      </c>
      <c r="G2364" s="11">
        <f>AZ[[#This Row],[∆ AUM]]-AZ[[#This Row],[effetto mercato]]</f>
        <v>-192504.29018779192</v>
      </c>
    </row>
    <row r="2365" spans="1:7">
      <c r="A2365" s="4">
        <v>45446</v>
      </c>
      <c r="B2365">
        <v>0.50349999999999995</v>
      </c>
      <c r="C2365" s="6">
        <f>AZ[[#This Row],[Variaz]]/100</f>
        <v>5.0349999999999995E-3</v>
      </c>
      <c r="D2365" s="10">
        <f>AUM[[#This Row],[ Etica Azionario ]]</f>
        <v>694776739.50999999</v>
      </c>
      <c r="E2365" s="10">
        <f>D2364*AZ[[#This Row],[Variazione percentuale]]</f>
        <v>3482039.1940751993</v>
      </c>
      <c r="F2365" s="11">
        <f>AZ[[#This Row],[AUM]]-D2364</f>
        <v>3209868.7900000811</v>
      </c>
      <c r="G2365" s="11">
        <f>AZ[[#This Row],[∆ AUM]]-AZ[[#This Row],[effetto mercato]]</f>
        <v>-272170.40407511825</v>
      </c>
    </row>
    <row r="2366" spans="1:7">
      <c r="A2366" s="4">
        <v>45447</v>
      </c>
      <c r="B2366">
        <v>0.2031</v>
      </c>
      <c r="C2366" s="6">
        <f>AZ[[#This Row],[Variaz]]/100</f>
        <v>2.0309999999999998E-3</v>
      </c>
      <c r="D2366" s="10">
        <f>AUM[[#This Row],[ Etica Azionario ]]</f>
        <v>696127527.44999993</v>
      </c>
      <c r="E2366" s="10">
        <f>D2365*AZ[[#This Row],[Variazione percentuale]]</f>
        <v>1411091.5579448098</v>
      </c>
      <c r="F2366" s="11">
        <f>AZ[[#This Row],[AUM]]-D2365</f>
        <v>1350787.939999938</v>
      </c>
      <c r="G2366" s="11">
        <f>AZ[[#This Row],[∆ AUM]]-AZ[[#This Row],[effetto mercato]]</f>
        <v>-60303.617944871774</v>
      </c>
    </row>
    <row r="2367" spans="1:7">
      <c r="A2367" s="4">
        <v>45448</v>
      </c>
      <c r="B2367">
        <v>1.1013999999999999</v>
      </c>
      <c r="C2367" s="6">
        <f>AZ[[#This Row],[Variaz]]/100</f>
        <v>1.1013999999999999E-2</v>
      </c>
      <c r="D2367" s="10">
        <f>AUM[[#This Row],[ Etica Azionario ]]</f>
        <v>705262507.12</v>
      </c>
      <c r="E2367" s="10">
        <f>D2366*AZ[[#This Row],[Variazione percentuale]]</f>
        <v>7667148.5873342985</v>
      </c>
      <c r="F2367" s="11">
        <f>AZ[[#This Row],[AUM]]-D2366</f>
        <v>9134979.6700000763</v>
      </c>
      <c r="G2367" s="11">
        <f>AZ[[#This Row],[∆ AUM]]-AZ[[#This Row],[effetto mercato]]</f>
        <v>1467831.0826657778</v>
      </c>
    </row>
    <row r="2368" spans="1:7">
      <c r="A2368" s="4">
        <v>45449</v>
      </c>
      <c r="B2368">
        <v>6.0100000000000001E-2</v>
      </c>
      <c r="C2368" s="6">
        <f>AZ[[#This Row],[Variaz]]/100</f>
        <v>6.0099999999999997E-4</v>
      </c>
      <c r="D2368" s="10">
        <f>AUM[[#This Row],[ Etica Azionario ]]</f>
        <v>705673646.96999991</v>
      </c>
      <c r="E2368" s="10">
        <f>D2367*AZ[[#This Row],[Variazione percentuale]]</f>
        <v>423862.76677911996</v>
      </c>
      <c r="F2368" s="11">
        <f>AZ[[#This Row],[AUM]]-D2367</f>
        <v>411139.84999990463</v>
      </c>
      <c r="G2368" s="11">
        <f>AZ[[#This Row],[∆ AUM]]-AZ[[#This Row],[effetto mercato]]</f>
        <v>-12722.916779215331</v>
      </c>
    </row>
    <row r="2369" spans="1:7">
      <c r="A2369" s="4">
        <v>45450</v>
      </c>
      <c r="B2369">
        <v>0.33400000000000002</v>
      </c>
      <c r="C2369" s="6">
        <f>AZ[[#This Row],[Variaz]]/100</f>
        <v>3.3400000000000001E-3</v>
      </c>
      <c r="D2369" s="10">
        <f>AUM[[#This Row],[ Etica Azionario ]]</f>
        <v>708285934.31000006</v>
      </c>
      <c r="E2369" s="10">
        <f>D2368*AZ[[#This Row],[Variazione percentuale]]</f>
        <v>2356949.9808797999</v>
      </c>
      <c r="F2369" s="11">
        <f>AZ[[#This Row],[AUM]]-D2368</f>
        <v>2612287.3400001526</v>
      </c>
      <c r="G2369" s="11">
        <f>AZ[[#This Row],[∆ AUM]]-AZ[[#This Row],[effetto mercato]]</f>
        <v>255337.35912035266</v>
      </c>
    </row>
    <row r="2370" spans="1:7">
      <c r="A2370" s="4">
        <v>45453</v>
      </c>
      <c r="B2370">
        <v>0.68569999999999998</v>
      </c>
      <c r="C2370" s="6">
        <f>AZ[[#This Row],[Variaz]]/100</f>
        <v>6.8569999999999994E-3</v>
      </c>
      <c r="D2370" s="10">
        <f>AUM[[#This Row],[ Etica Azionario ]]</f>
        <v>712699796.63999999</v>
      </c>
      <c r="E2370" s="10">
        <f>D2369*AZ[[#This Row],[Variazione percentuale]]</f>
        <v>4856716.6515636696</v>
      </c>
      <c r="F2370" s="11">
        <f>AZ[[#This Row],[AUM]]-D2369</f>
        <v>4413862.3299999237</v>
      </c>
      <c r="G2370" s="11">
        <f>AZ[[#This Row],[∆ AUM]]-AZ[[#This Row],[effetto mercato]]</f>
        <v>-442854.32156374585</v>
      </c>
    </row>
    <row r="2371" spans="1:7">
      <c r="A2371" s="4">
        <v>45454</v>
      </c>
      <c r="B2371">
        <v>-0.41649999999999998</v>
      </c>
      <c r="C2371" s="6">
        <f>AZ[[#This Row],[Variaz]]/100</f>
        <v>-4.1649999999999994E-3</v>
      </c>
      <c r="D2371" s="10">
        <f>AUM[[#This Row],[ Etica Azionario ]]</f>
        <v>709557066.70000005</v>
      </c>
      <c r="E2371" s="10">
        <f>D2370*AZ[[#This Row],[Variazione percentuale]]</f>
        <v>-2968394.6530055995</v>
      </c>
      <c r="F2371" s="11">
        <f>AZ[[#This Row],[AUM]]-D2370</f>
        <v>-3142729.939999938</v>
      </c>
      <c r="G2371" s="11">
        <f>AZ[[#This Row],[∆ AUM]]-AZ[[#This Row],[effetto mercato]]</f>
        <v>-174335.2869943385</v>
      </c>
    </row>
    <row r="2372" spans="1:7">
      <c r="A2372" s="4">
        <v>45455</v>
      </c>
      <c r="B2372">
        <v>0.12609999999999999</v>
      </c>
      <c r="C2372" s="6">
        <f>AZ[[#This Row],[Variaz]]/100</f>
        <v>1.261E-3</v>
      </c>
      <c r="D2372" s="10">
        <f>AUM[[#This Row],[ Etica Azionario ]]</f>
        <v>710474329.06000006</v>
      </c>
      <c r="E2372" s="10">
        <f>D2371*AZ[[#This Row],[Variazione percentuale]]</f>
        <v>894751.46110870002</v>
      </c>
      <c r="F2372" s="11">
        <f>AZ[[#This Row],[AUM]]-D2371</f>
        <v>917262.36000001431</v>
      </c>
      <c r="G2372" s="11">
        <f>AZ[[#This Row],[∆ AUM]]-AZ[[#This Row],[effetto mercato]]</f>
        <v>22510.898891314282</v>
      </c>
    </row>
    <row r="2373" spans="1:7">
      <c r="A2373" s="4">
        <v>45456</v>
      </c>
      <c r="B2373">
        <v>0.39119999999999999</v>
      </c>
      <c r="C2373" s="6">
        <f>AZ[[#This Row],[Variaz]]/100</f>
        <v>3.9119999999999997E-3</v>
      </c>
      <c r="D2373" s="10">
        <f>AUM[[#This Row],[ Etica Azionario ]]</f>
        <v>712542735.63</v>
      </c>
      <c r="E2373" s="10">
        <f>D2372*AZ[[#This Row],[Variazione percentuale]]</f>
        <v>2779375.5752827199</v>
      </c>
      <c r="F2373" s="11">
        <f>AZ[[#This Row],[AUM]]-D2372</f>
        <v>2068406.5699999332</v>
      </c>
      <c r="G2373" s="11">
        <f>AZ[[#This Row],[∆ AUM]]-AZ[[#This Row],[effetto mercato]]</f>
        <v>-710969.00528278667</v>
      </c>
    </row>
    <row r="2374" spans="1:7">
      <c r="A2374" s="4">
        <v>45457</v>
      </c>
      <c r="B2374">
        <v>0.77280000000000004</v>
      </c>
      <c r="C2374" s="6">
        <f>AZ[[#This Row],[Variaz]]/100</f>
        <v>7.7280000000000005E-3</v>
      </c>
      <c r="D2374" s="10">
        <f>AUM[[#This Row],[ Etica Azionario ]]</f>
        <v>717520373.70999992</v>
      </c>
      <c r="E2374" s="10">
        <f>D2373*AZ[[#This Row],[Variazione percentuale]]</f>
        <v>5506530.2609486403</v>
      </c>
      <c r="F2374" s="11">
        <f>AZ[[#This Row],[AUM]]-D2373</f>
        <v>4977638.0799999237</v>
      </c>
      <c r="G2374" s="11">
        <f>AZ[[#This Row],[∆ AUM]]-AZ[[#This Row],[effetto mercato]]</f>
        <v>-528892.18094871659</v>
      </c>
    </row>
    <row r="2375" spans="1:7">
      <c r="A2375" s="4">
        <v>45460</v>
      </c>
      <c r="B2375">
        <v>-6.6E-3</v>
      </c>
      <c r="C2375" s="6">
        <f>AZ[[#This Row],[Variaz]]/100</f>
        <v>-6.6000000000000005E-5</v>
      </c>
      <c r="D2375" s="10">
        <f>AUM[[#This Row],[ Etica Azionario ]]</f>
        <v>717339863.80999994</v>
      </c>
      <c r="E2375" s="10">
        <f>D2374*AZ[[#This Row],[Variazione percentuale]]</f>
        <v>-47356.34466486</v>
      </c>
      <c r="F2375" s="11">
        <f>AZ[[#This Row],[AUM]]-D2374</f>
        <v>-180509.89999997616</v>
      </c>
      <c r="G2375" s="11">
        <f>AZ[[#This Row],[∆ AUM]]-AZ[[#This Row],[effetto mercato]]</f>
        <v>-133153.55533511617</v>
      </c>
    </row>
    <row r="2376" spans="1:7">
      <c r="A2376" s="4">
        <v>45461</v>
      </c>
      <c r="B2376">
        <v>0.69479999999999997</v>
      </c>
      <c r="C2376" s="6">
        <f>AZ[[#This Row],[Variaz]]/100</f>
        <v>6.9479999999999993E-3</v>
      </c>
      <c r="D2376" s="10">
        <f>AUM[[#This Row],[ Etica Azionario ]]</f>
        <v>721970001.24000001</v>
      </c>
      <c r="E2376" s="10">
        <f>D2375*AZ[[#This Row],[Variazione percentuale]]</f>
        <v>4984077.3737518787</v>
      </c>
      <c r="F2376" s="11">
        <f>AZ[[#This Row],[AUM]]-D2375</f>
        <v>4630137.4300000668</v>
      </c>
      <c r="G2376" s="11">
        <f>AZ[[#This Row],[∆ AUM]]-AZ[[#This Row],[effetto mercato]]</f>
        <v>-353939.94375181198</v>
      </c>
    </row>
    <row r="2377" spans="1:7">
      <c r="A2377" s="4">
        <v>45462</v>
      </c>
      <c r="B2377">
        <v>-0.18229999999999999</v>
      </c>
      <c r="C2377" s="6">
        <f>AZ[[#This Row],[Variaz]]/100</f>
        <v>-1.823E-3</v>
      </c>
      <c r="D2377" s="10">
        <f>AUM[[#This Row],[ Etica Azionario ]]</f>
        <v>720694990.56000006</v>
      </c>
      <c r="E2377" s="10">
        <f>D2376*AZ[[#This Row],[Variazione percentuale]]</f>
        <v>-1316151.3122605199</v>
      </c>
      <c r="F2377" s="11">
        <f>AZ[[#This Row],[AUM]]-D2376</f>
        <v>-1275010.6799999475</v>
      </c>
      <c r="G2377" s="11">
        <f>AZ[[#This Row],[∆ AUM]]-AZ[[#This Row],[effetto mercato]]</f>
        <v>41140.632260572398</v>
      </c>
    </row>
    <row r="2378" spans="1:7">
      <c r="A2378" s="4">
        <v>45463</v>
      </c>
      <c r="B2378">
        <v>-0.1043</v>
      </c>
      <c r="C2378" s="6">
        <f>AZ[[#This Row],[Variaz]]/100</f>
        <v>-1.0430000000000001E-3</v>
      </c>
      <c r="D2378" s="10">
        <f>AUM[[#This Row],[ Etica Azionario ]]</f>
        <v>719846840.46000004</v>
      </c>
      <c r="E2378" s="10">
        <f>D2377*AZ[[#This Row],[Variazione percentuale]]</f>
        <v>-751684.8751540801</v>
      </c>
      <c r="F2378" s="11">
        <f>AZ[[#This Row],[AUM]]-D2377</f>
        <v>-848150.10000002384</v>
      </c>
      <c r="G2378" s="11">
        <f>AZ[[#This Row],[∆ AUM]]-AZ[[#This Row],[effetto mercato]]</f>
        <v>-96465.22484594374</v>
      </c>
    </row>
    <row r="2379" spans="1:7">
      <c r="A2379" s="4">
        <v>45464</v>
      </c>
      <c r="B2379">
        <v>-0.16969999999999999</v>
      </c>
      <c r="C2379" s="6">
        <f>AZ[[#This Row],[Variaz]]/100</f>
        <v>-1.6969999999999999E-3</v>
      </c>
      <c r="D2379" s="10">
        <f>AUM[[#This Row],[ Etica Azionario ]]</f>
        <v>718317113.41000009</v>
      </c>
      <c r="E2379" s="10">
        <f>D2378*AZ[[#This Row],[Variazione percentuale]]</f>
        <v>-1221580.0882606201</v>
      </c>
      <c r="F2379" s="11">
        <f>AZ[[#This Row],[AUM]]-D2378</f>
        <v>-1529727.0499999523</v>
      </c>
      <c r="G2379" s="11">
        <f>AZ[[#This Row],[∆ AUM]]-AZ[[#This Row],[effetto mercato]]</f>
        <v>-308146.96173933218</v>
      </c>
    </row>
    <row r="2380" spans="1:7">
      <c r="A2380" s="4">
        <v>45467</v>
      </c>
      <c r="B2380">
        <v>-0.86970000000000003</v>
      </c>
      <c r="C2380" s="6">
        <f>AZ[[#This Row],[Variaz]]/100</f>
        <v>-8.6969999999999999E-3</v>
      </c>
      <c r="D2380" s="10">
        <f>AUM[[#This Row],[ Etica Azionario ]]</f>
        <v>711263435.98000002</v>
      </c>
      <c r="E2380" s="10">
        <f>D2379*AZ[[#This Row],[Variazione percentuale]]</f>
        <v>-6247203.9353267709</v>
      </c>
      <c r="F2380" s="11">
        <f>AZ[[#This Row],[AUM]]-D2379</f>
        <v>-7053677.4300000668</v>
      </c>
      <c r="G2380" s="11">
        <f>AZ[[#This Row],[∆ AUM]]-AZ[[#This Row],[effetto mercato]]</f>
        <v>-806473.49467329588</v>
      </c>
    </row>
    <row r="2381" spans="1:7">
      <c r="A2381" s="4">
        <v>45468</v>
      </c>
      <c r="B2381">
        <v>0.56069999999999998</v>
      </c>
      <c r="C2381" s="6">
        <f>AZ[[#This Row],[Variaz]]/100</f>
        <v>5.607E-3</v>
      </c>
      <c r="D2381" s="10">
        <f>AUM[[#This Row],[ Etica Azionario ]]</f>
        <v>715034696.75</v>
      </c>
      <c r="E2381" s="10">
        <f>D2380*AZ[[#This Row],[Variazione percentuale]]</f>
        <v>3988054.0855398602</v>
      </c>
      <c r="F2381" s="11">
        <f>AZ[[#This Row],[AUM]]-D2380</f>
        <v>3771260.7699999809</v>
      </c>
      <c r="G2381" s="11">
        <f>AZ[[#This Row],[∆ AUM]]-AZ[[#This Row],[effetto mercato]]</f>
        <v>-216793.31553987926</v>
      </c>
    </row>
    <row r="2382" spans="1:7">
      <c r="A2382" s="4">
        <v>45469</v>
      </c>
      <c r="B2382">
        <v>-0.14430000000000001</v>
      </c>
      <c r="C2382" s="6">
        <f>AZ[[#This Row],[Variaz]]/100</f>
        <v>-1.4430000000000001E-3</v>
      </c>
      <c r="D2382" s="10">
        <f>AUM[[#This Row],[ Etica Azionario ]]</f>
        <v>713868760.97000003</v>
      </c>
      <c r="E2382" s="10">
        <f>D2381*AZ[[#This Row],[Variazione percentuale]]</f>
        <v>-1031795.0674102501</v>
      </c>
      <c r="F2382" s="11">
        <f>AZ[[#This Row],[AUM]]-D2381</f>
        <v>-1165935.7799999714</v>
      </c>
      <c r="G2382" s="11">
        <f>AZ[[#This Row],[∆ AUM]]-AZ[[#This Row],[effetto mercato]]</f>
        <v>-134140.71258972131</v>
      </c>
    </row>
    <row r="2383" spans="1:7">
      <c r="A2383" s="4">
        <v>45470</v>
      </c>
      <c r="B2383">
        <v>-0.56499999999999995</v>
      </c>
      <c r="C2383" s="6">
        <f>AZ[[#This Row],[Variaz]]/100</f>
        <v>-5.6499999999999996E-3</v>
      </c>
      <c r="D2383" s="10">
        <f>AUM[[#This Row],[ Etica Azionario ]]</f>
        <v>709417734.38999999</v>
      </c>
      <c r="E2383" s="10">
        <f>D2382*AZ[[#This Row],[Variazione percentuale]]</f>
        <v>-4033358.4994804999</v>
      </c>
      <c r="F2383" s="11">
        <f>AZ[[#This Row],[AUM]]-D2382</f>
        <v>-4451026.5800000429</v>
      </c>
      <c r="G2383" s="11">
        <f>AZ[[#This Row],[∆ AUM]]-AZ[[#This Row],[effetto mercato]]</f>
        <v>-417668.08051954303</v>
      </c>
    </row>
    <row r="2384" spans="1:7">
      <c r="A2384" s="4">
        <v>45471</v>
      </c>
      <c r="B2384">
        <v>-0.1321</v>
      </c>
      <c r="C2384" s="6">
        <f>AZ[[#This Row],[Variaz]]/100</f>
        <v>-1.3209999999999999E-3</v>
      </c>
      <c r="D2384" s="10">
        <f>AUM[[#This Row],[ Etica Azionario ]]</f>
        <v>708898558.83000004</v>
      </c>
      <c r="E2384" s="10">
        <f>D2383*AZ[[#This Row],[Variazione percentuale]]</f>
        <v>-937140.82712918997</v>
      </c>
      <c r="F2384" s="11">
        <f>AZ[[#This Row],[AUM]]-D2383</f>
        <v>-519175.55999994278</v>
      </c>
      <c r="G2384" s="11">
        <f>AZ[[#This Row],[∆ AUM]]-AZ[[#This Row],[effetto mercato]]</f>
        <v>417965.26712924719</v>
      </c>
    </row>
    <row r="2385" spans="1:7">
      <c r="A2385" s="4">
        <v>45474</v>
      </c>
      <c r="B2385">
        <v>-0.37709999999999999</v>
      </c>
      <c r="C2385" s="6">
        <f>AZ[[#This Row],[Variaz]]/100</f>
        <v>-3.771E-3</v>
      </c>
      <c r="D2385" s="10">
        <f>AUM[[#This Row],[ Etica Azionario ]]</f>
        <v>706575165.50999999</v>
      </c>
      <c r="E2385" s="10">
        <f>D2384*AZ[[#This Row],[Variazione percentuale]]</f>
        <v>-2673256.4653479303</v>
      </c>
      <c r="F2385" s="11">
        <f>AZ[[#This Row],[AUM]]-D2384</f>
        <v>-2323393.3200000525</v>
      </c>
      <c r="G2385" s="11">
        <f>AZ[[#This Row],[∆ AUM]]-AZ[[#This Row],[effetto mercato]]</f>
        <v>349863.14534787787</v>
      </c>
    </row>
    <row r="2386" spans="1:7">
      <c r="A2386" s="4">
        <v>45475</v>
      </c>
      <c r="B2386">
        <v>3.32E-2</v>
      </c>
      <c r="C2386" s="6">
        <f>AZ[[#This Row],[Variaz]]/100</f>
        <v>3.3199999999999999E-4</v>
      </c>
      <c r="D2386" s="10">
        <f>AUM[[#This Row],[ Etica Azionario ]]</f>
        <v>706692458.28999996</v>
      </c>
      <c r="E2386" s="10">
        <f>D2385*AZ[[#This Row],[Variazione percentuale]]</f>
        <v>234582.95494932</v>
      </c>
      <c r="F2386" s="11">
        <f>AZ[[#This Row],[AUM]]-D2385</f>
        <v>117292.77999997139</v>
      </c>
      <c r="G2386" s="11">
        <f>AZ[[#This Row],[∆ AUM]]-AZ[[#This Row],[effetto mercato]]</f>
        <v>-117290.17494934861</v>
      </c>
    </row>
    <row r="2387" spans="1:7">
      <c r="A2387" s="4">
        <v>45476</v>
      </c>
      <c r="B2387">
        <v>0.36509999999999998</v>
      </c>
      <c r="C2387" s="6">
        <f>AZ[[#This Row],[Variaz]]/100</f>
        <v>3.6509999999999997E-3</v>
      </c>
      <c r="D2387" s="10">
        <f>AUM[[#This Row],[ Etica Azionario ]]</f>
        <v>710305046.40999997</v>
      </c>
      <c r="E2387" s="10">
        <f>D2386*AZ[[#This Row],[Variazione percentuale]]</f>
        <v>2580134.1652167896</v>
      </c>
      <c r="F2387" s="11">
        <f>AZ[[#This Row],[AUM]]-D2386</f>
        <v>3612588.1200000048</v>
      </c>
      <c r="G2387" s="11">
        <f>AZ[[#This Row],[∆ AUM]]-AZ[[#This Row],[effetto mercato]]</f>
        <v>1032453.9547832152</v>
      </c>
    </row>
    <row r="2388" spans="1:7">
      <c r="A2388" s="4">
        <v>45477</v>
      </c>
      <c r="B2388">
        <v>0.15210000000000001</v>
      </c>
      <c r="C2388" s="6">
        <f>AZ[[#This Row],[Variaz]]/100</f>
        <v>1.5210000000000002E-3</v>
      </c>
      <c r="D2388" s="10">
        <f>AUM[[#This Row],[ Etica Azionario ]]</f>
        <v>711784531.06000006</v>
      </c>
      <c r="E2388" s="10">
        <f>D2387*AZ[[#This Row],[Variazione percentuale]]</f>
        <v>1080373.9755896102</v>
      </c>
      <c r="F2388" s="11">
        <f>AZ[[#This Row],[AUM]]-D2387</f>
        <v>1479484.6500000954</v>
      </c>
      <c r="G2388" s="11">
        <f>AZ[[#This Row],[∆ AUM]]-AZ[[#This Row],[effetto mercato]]</f>
        <v>399110.6744104852</v>
      </c>
    </row>
    <row r="2389" spans="1:7">
      <c r="A2389" s="4">
        <v>45478</v>
      </c>
      <c r="B2389">
        <v>-6.6000000000000003E-2</v>
      </c>
      <c r="C2389" s="6">
        <f>AZ[[#This Row],[Variaz]]/100</f>
        <v>-6.6E-4</v>
      </c>
      <c r="D2389" s="10">
        <f>AUM[[#This Row],[ Etica Azionario ]]</f>
        <v>712229353.34000003</v>
      </c>
      <c r="E2389" s="10">
        <f>D2388*AZ[[#This Row],[Variazione percentuale]]</f>
        <v>-469777.79049960006</v>
      </c>
      <c r="F2389" s="11">
        <f>AZ[[#This Row],[AUM]]-D2388</f>
        <v>444822.27999997139</v>
      </c>
      <c r="G2389" s="11">
        <f>AZ[[#This Row],[∆ AUM]]-AZ[[#This Row],[effetto mercato]]</f>
        <v>914600.07049957151</v>
      </c>
    </row>
    <row r="2390" spans="1:7">
      <c r="A2390" s="4">
        <v>45481</v>
      </c>
      <c r="B2390">
        <v>9.9099999999999994E-2</v>
      </c>
      <c r="C2390" s="6">
        <f>AZ[[#This Row],[Variaz]]/100</f>
        <v>9.9099999999999991E-4</v>
      </c>
      <c r="D2390" s="10">
        <f>AUM[[#This Row],[ Etica Azionario ]]</f>
        <v>712704295.36000001</v>
      </c>
      <c r="E2390" s="10">
        <f>D2389*AZ[[#This Row],[Variazione percentuale]]</f>
        <v>705819.28915993997</v>
      </c>
      <c r="F2390" s="11">
        <f>AZ[[#This Row],[AUM]]-D2389</f>
        <v>474942.01999998093</v>
      </c>
      <c r="G2390" s="11">
        <f>AZ[[#This Row],[∆ AUM]]-AZ[[#This Row],[effetto mercato]]</f>
        <v>-230877.26915995905</v>
      </c>
    </row>
    <row r="2391" spans="1:7">
      <c r="A2391" s="4">
        <v>45482</v>
      </c>
      <c r="B2391">
        <v>0.12540000000000001</v>
      </c>
      <c r="C2391" s="6">
        <f>AZ[[#This Row],[Variaz]]/100</f>
        <v>1.2540000000000001E-3</v>
      </c>
      <c r="D2391" s="10">
        <f>AUM[[#This Row],[ Etica Azionario ]]</f>
        <v>713942235.12999988</v>
      </c>
      <c r="E2391" s="10">
        <f>D2390*AZ[[#This Row],[Variazione percentuale]]</f>
        <v>893731.18638144014</v>
      </c>
      <c r="F2391" s="11">
        <f>AZ[[#This Row],[AUM]]-D2390</f>
        <v>1237939.7699998617</v>
      </c>
      <c r="G2391" s="11">
        <f>AZ[[#This Row],[∆ AUM]]-AZ[[#This Row],[effetto mercato]]</f>
        <v>344208.58361842157</v>
      </c>
    </row>
    <row r="2392" spans="1:7">
      <c r="A2392" s="4">
        <v>45483</v>
      </c>
      <c r="B2392">
        <v>0.71870000000000001</v>
      </c>
      <c r="C2392" s="6">
        <f>AZ[[#This Row],[Variaz]]/100</f>
        <v>7.1869999999999998E-3</v>
      </c>
      <c r="D2392" s="10">
        <f>AUM[[#This Row],[ Etica Azionario ]]</f>
        <v>719077725.41000009</v>
      </c>
      <c r="E2392" s="10">
        <f>D2391*AZ[[#This Row],[Variazione percentuale]]</f>
        <v>5131102.8438793086</v>
      </c>
      <c r="F2392" s="11">
        <f>AZ[[#This Row],[AUM]]-D2391</f>
        <v>5135490.2800002098</v>
      </c>
      <c r="G2392" s="11">
        <f>AZ[[#This Row],[∆ AUM]]-AZ[[#This Row],[effetto mercato]]</f>
        <v>4387.4361209012568</v>
      </c>
    </row>
    <row r="2393" spans="1:7">
      <c r="A2393" s="4">
        <v>45484</v>
      </c>
      <c r="B2393">
        <v>-0.16370000000000001</v>
      </c>
      <c r="C2393" s="6">
        <f>AZ[[#This Row],[Variaz]]/100</f>
        <v>-1.6370000000000002E-3</v>
      </c>
      <c r="D2393" s="10">
        <f>AUM[[#This Row],[ Etica Azionario ]]</f>
        <v>717752639.48000002</v>
      </c>
      <c r="E2393" s="10">
        <f>D2392*AZ[[#This Row],[Variazione percentuale]]</f>
        <v>-1177130.2364961703</v>
      </c>
      <c r="F2393" s="11">
        <f>AZ[[#This Row],[AUM]]-D2392</f>
        <v>-1325085.9300000668</v>
      </c>
      <c r="G2393" s="11">
        <f>AZ[[#This Row],[∆ AUM]]-AZ[[#This Row],[effetto mercato]]</f>
        <v>-147955.69350389647</v>
      </c>
    </row>
    <row r="2394" spans="1:7">
      <c r="A2394" s="4">
        <v>45485</v>
      </c>
      <c r="B2394">
        <v>0.54430000000000001</v>
      </c>
      <c r="C2394" s="6">
        <f>AZ[[#This Row],[Variaz]]/100</f>
        <v>5.4429999999999999E-3</v>
      </c>
      <c r="D2394" s="10">
        <f>AUM[[#This Row],[ Etica Azionario ]]</f>
        <v>721813520.14999998</v>
      </c>
      <c r="E2394" s="10">
        <f>D2393*AZ[[#This Row],[Variazione percentuale]]</f>
        <v>3906727.6166896401</v>
      </c>
      <c r="F2394" s="11">
        <f>AZ[[#This Row],[AUM]]-D2393</f>
        <v>4060880.6699999571</v>
      </c>
      <c r="G2394" s="11">
        <f>AZ[[#This Row],[∆ AUM]]-AZ[[#This Row],[effetto mercato]]</f>
        <v>154153.05331031699</v>
      </c>
    </row>
    <row r="2395" spans="1:7">
      <c r="A2395" s="4">
        <v>45488</v>
      </c>
      <c r="B2395">
        <v>-0.29349999999999998</v>
      </c>
      <c r="C2395" s="6">
        <f>AZ[[#This Row],[Variaz]]/100</f>
        <v>-2.9349999999999997E-3</v>
      </c>
      <c r="D2395" s="10">
        <f>AUM[[#This Row],[ Etica Azionario ]]</f>
        <v>719294947.32999992</v>
      </c>
      <c r="E2395" s="10">
        <f>D2394*AZ[[#This Row],[Variazione percentuale]]</f>
        <v>-2118522.6816402497</v>
      </c>
      <c r="F2395" s="11">
        <f>AZ[[#This Row],[AUM]]-D2394</f>
        <v>-2518572.8200000525</v>
      </c>
      <c r="G2395" s="11">
        <f>AZ[[#This Row],[∆ AUM]]-AZ[[#This Row],[effetto mercato]]</f>
        <v>-400050.13835980278</v>
      </c>
    </row>
    <row r="2396" spans="1:7">
      <c r="A2396" s="4">
        <v>45489</v>
      </c>
      <c r="B2396">
        <v>0.51019999999999999</v>
      </c>
      <c r="C2396" s="6">
        <f>AZ[[#This Row],[Variaz]]/100</f>
        <v>5.1019999999999998E-3</v>
      </c>
      <c r="D2396" s="10">
        <f>AUM[[#This Row],[ Etica Azionario ]]</f>
        <v>722767616.59000003</v>
      </c>
      <c r="E2396" s="10">
        <f>D2395*AZ[[#This Row],[Variazione percentuale]]</f>
        <v>3669842.8212776594</v>
      </c>
      <c r="F2396" s="11">
        <f>AZ[[#This Row],[AUM]]-D2395</f>
        <v>3472669.2600001097</v>
      </c>
      <c r="G2396" s="11">
        <f>AZ[[#This Row],[∆ AUM]]-AZ[[#This Row],[effetto mercato]]</f>
        <v>-197173.56127754971</v>
      </c>
    </row>
    <row r="2397" spans="1:7">
      <c r="A2397" s="4">
        <v>45490</v>
      </c>
      <c r="B2397">
        <v>-1.1584000000000001</v>
      </c>
      <c r="C2397" s="6">
        <f>AZ[[#This Row],[Variaz]]/100</f>
        <v>-1.1584000000000001E-2</v>
      </c>
      <c r="D2397" s="10">
        <f>AUM[[#This Row],[ Etica Azionario ]]</f>
        <v>714972217.02999997</v>
      </c>
      <c r="E2397" s="10">
        <f>D2396*AZ[[#This Row],[Variazione percentuale]]</f>
        <v>-8372540.0705785612</v>
      </c>
      <c r="F2397" s="11">
        <f>AZ[[#This Row],[AUM]]-D2396</f>
        <v>-7795399.560000062</v>
      </c>
      <c r="G2397" s="11">
        <f>AZ[[#This Row],[∆ AUM]]-AZ[[#This Row],[effetto mercato]]</f>
        <v>577140.51057849918</v>
      </c>
    </row>
    <row r="2398" spans="1:7">
      <c r="A2398" s="4">
        <v>45491</v>
      </c>
      <c r="B2398">
        <v>-0.38190000000000002</v>
      </c>
      <c r="C2398" s="6">
        <f>AZ[[#This Row],[Variaz]]/100</f>
        <v>-3.8190000000000003E-3</v>
      </c>
      <c r="D2398" s="10">
        <f>AUM[[#This Row],[ Etica Azionario ]]</f>
        <v>712184629.30999994</v>
      </c>
      <c r="E2398" s="10">
        <f>D2397*AZ[[#This Row],[Variazione percentuale]]</f>
        <v>-2730478.8968375702</v>
      </c>
      <c r="F2398" s="11">
        <f>AZ[[#This Row],[AUM]]-D2397</f>
        <v>-2787587.7200000286</v>
      </c>
      <c r="G2398" s="11">
        <f>AZ[[#This Row],[∆ AUM]]-AZ[[#This Row],[effetto mercato]]</f>
        <v>-57108.823162458371</v>
      </c>
    </row>
    <row r="2399" spans="1:7">
      <c r="A2399" s="4">
        <v>45492</v>
      </c>
      <c r="B2399">
        <v>-0.83940000000000003</v>
      </c>
      <c r="C2399" s="6">
        <f>AZ[[#This Row],[Variaz]]/100</f>
        <v>-8.3940000000000004E-3</v>
      </c>
      <c r="D2399" s="10">
        <f>AUM[[#This Row],[ Etica Azionario ]]</f>
        <v>706263276.61000013</v>
      </c>
      <c r="E2399" s="10">
        <f>D2398*AZ[[#This Row],[Variazione percentuale]]</f>
        <v>-5978077.7784281401</v>
      </c>
      <c r="F2399" s="11">
        <f>AZ[[#This Row],[AUM]]-D2398</f>
        <v>-5921352.6999998093</v>
      </c>
      <c r="G2399" s="11">
        <f>AZ[[#This Row],[∆ AUM]]-AZ[[#This Row],[effetto mercato]]</f>
        <v>56725.078428330831</v>
      </c>
    </row>
    <row r="2400" spans="1:7">
      <c r="A2400" s="4">
        <v>45495</v>
      </c>
      <c r="B2400">
        <v>1.0998000000000001</v>
      </c>
      <c r="C2400" s="6">
        <f>AZ[[#This Row],[Variaz]]/100</f>
        <v>1.0998000000000001E-2</v>
      </c>
      <c r="D2400" s="10">
        <f>AUM[[#This Row],[ Etica Azionario ]]</f>
        <v>713932052.96000004</v>
      </c>
      <c r="E2400" s="10">
        <f>D2399*AZ[[#This Row],[Variazione percentuale]]</f>
        <v>7767483.5161567824</v>
      </c>
      <c r="F2400" s="11">
        <f>AZ[[#This Row],[AUM]]-D2399</f>
        <v>7668776.3499999046</v>
      </c>
      <c r="G2400" s="11">
        <f>AZ[[#This Row],[∆ AUM]]-AZ[[#This Row],[effetto mercato]]</f>
        <v>-98707.166156877764</v>
      </c>
    </row>
    <row r="2401" spans="1:7">
      <c r="A2401" s="4">
        <v>45496</v>
      </c>
      <c r="B2401">
        <v>-0.1648</v>
      </c>
      <c r="C2401" s="6">
        <f>AZ[[#This Row],[Variaz]]/100</f>
        <v>-1.6479999999999999E-3</v>
      </c>
      <c r="D2401" s="10">
        <f>AUM[[#This Row],[ Etica Azionario ]]</f>
        <v>712727745.38999987</v>
      </c>
      <c r="E2401" s="10">
        <f>D2400*AZ[[#This Row],[Variazione percentuale]]</f>
        <v>-1176560.0232780799</v>
      </c>
      <c r="F2401" s="11">
        <f>AZ[[#This Row],[AUM]]-D2400</f>
        <v>-1204307.5700001717</v>
      </c>
      <c r="G2401" s="11">
        <f>AZ[[#This Row],[∆ AUM]]-AZ[[#This Row],[effetto mercato]]</f>
        <v>-27747.546722091734</v>
      </c>
    </row>
    <row r="2402" spans="1:7">
      <c r="A2402" s="4">
        <v>45497</v>
      </c>
      <c r="B2402">
        <v>-1.4263999999999999</v>
      </c>
      <c r="C2402" s="6">
        <f>AZ[[#This Row],[Variaz]]/100</f>
        <v>-1.4263999999999999E-2</v>
      </c>
      <c r="D2402" s="10">
        <f>AUM[[#This Row],[ Etica Azionario ]]</f>
        <v>702766873.93000007</v>
      </c>
      <c r="E2402" s="10">
        <f>D2401*AZ[[#This Row],[Variazione percentuale]]</f>
        <v>-10166348.560242957</v>
      </c>
      <c r="F2402" s="11">
        <f>AZ[[#This Row],[AUM]]-D2401</f>
        <v>-9960871.4599997997</v>
      </c>
      <c r="G2402" s="11">
        <f>AZ[[#This Row],[∆ AUM]]-AZ[[#This Row],[effetto mercato]]</f>
        <v>205477.10024315678</v>
      </c>
    </row>
    <row r="2403" spans="1:7">
      <c r="A2403" s="4">
        <v>45498</v>
      </c>
      <c r="B2403">
        <v>-0.8508</v>
      </c>
      <c r="C2403" s="6">
        <f>AZ[[#This Row],[Variaz]]/100</f>
        <v>-8.5079999999999999E-3</v>
      </c>
      <c r="D2403" s="10">
        <f>AUM[[#This Row],[ Etica Azionario ]]</f>
        <v>696449472.41999996</v>
      </c>
      <c r="E2403" s="10">
        <f>D2402*AZ[[#This Row],[Variazione percentuale]]</f>
        <v>-5979140.5633964408</v>
      </c>
      <c r="F2403" s="11">
        <f>AZ[[#This Row],[AUM]]-D2402</f>
        <v>-6317401.5100001097</v>
      </c>
      <c r="G2403" s="11">
        <f>AZ[[#This Row],[∆ AUM]]-AZ[[#This Row],[effetto mercato]]</f>
        <v>-338260.94660366885</v>
      </c>
    </row>
    <row r="2404" spans="1:7">
      <c r="A2404" s="4">
        <v>45499</v>
      </c>
      <c r="B2404">
        <v>0.89859999999999995</v>
      </c>
      <c r="C2404" s="6">
        <f>AZ[[#This Row],[Variaz]]/100</f>
        <v>8.9859999999999992E-3</v>
      </c>
      <c r="D2404" s="10">
        <f>AUM[[#This Row],[ Etica Azionario ]]</f>
        <v>702704893.51999998</v>
      </c>
      <c r="E2404" s="10">
        <f>D2403*AZ[[#This Row],[Variazione percentuale]]</f>
        <v>6258294.9591661189</v>
      </c>
      <c r="F2404" s="11">
        <f>AZ[[#This Row],[AUM]]-D2403</f>
        <v>6255421.1000000238</v>
      </c>
      <c r="G2404" s="11">
        <f>AZ[[#This Row],[∆ AUM]]-AZ[[#This Row],[effetto mercato]]</f>
        <v>-2873.8591660950333</v>
      </c>
    </row>
    <row r="2405" spans="1:7">
      <c r="A2405" s="4">
        <v>45502</v>
      </c>
      <c r="B2405">
        <v>0.45540000000000003</v>
      </c>
      <c r="C2405" s="6">
        <f>AZ[[#This Row],[Variaz]]/100</f>
        <v>4.5539999999999999E-3</v>
      </c>
      <c r="D2405" s="10">
        <f>AUM[[#This Row],[ Etica Azionario ]]</f>
        <v>705662823.36000013</v>
      </c>
      <c r="E2405" s="10">
        <f>D2404*AZ[[#This Row],[Variazione percentuale]]</f>
        <v>3200118.0850900798</v>
      </c>
      <c r="F2405" s="11">
        <f>AZ[[#This Row],[AUM]]-D2404</f>
        <v>2957929.8400001526</v>
      </c>
      <c r="G2405" s="11">
        <f>AZ[[#This Row],[∆ AUM]]-AZ[[#This Row],[effetto mercato]]</f>
        <v>-242188.24508992722</v>
      </c>
    </row>
    <row r="2406" spans="1:7">
      <c r="A2406" s="4">
        <v>45503</v>
      </c>
      <c r="B2406">
        <v>-0.75990000000000002</v>
      </c>
      <c r="C2406" s="6">
        <f>AZ[[#This Row],[Variaz]]/100</f>
        <v>-7.5989999999999999E-3</v>
      </c>
      <c r="D2406" s="10">
        <f>AUM[[#This Row],[ Etica Azionario ]]</f>
        <v>700039358.99000001</v>
      </c>
      <c r="E2406" s="10">
        <f>D2405*AZ[[#This Row],[Variazione percentuale]]</f>
        <v>-5362331.7947126413</v>
      </c>
      <c r="F2406" s="11">
        <f>AZ[[#This Row],[AUM]]-D2405</f>
        <v>-5623464.370000124</v>
      </c>
      <c r="G2406" s="11">
        <f>AZ[[#This Row],[∆ AUM]]-AZ[[#This Row],[effetto mercato]]</f>
        <v>-261132.5752874827</v>
      </c>
    </row>
    <row r="2407" spans="1:7">
      <c r="A2407" s="4">
        <v>45504</v>
      </c>
      <c r="B2407">
        <v>2.1294</v>
      </c>
      <c r="C2407" s="6">
        <f>AZ[[#This Row],[Variaz]]/100</f>
        <v>2.1294E-2</v>
      </c>
      <c r="D2407" s="10">
        <f>AUM[[#This Row],[ Etica Azionario ]]</f>
        <v>714929570.83999991</v>
      </c>
      <c r="E2407" s="10">
        <f>D2406*AZ[[#This Row],[Variazione percentuale]]</f>
        <v>14906638.110333061</v>
      </c>
      <c r="F2407" s="11">
        <f>AZ[[#This Row],[AUM]]-D2406</f>
        <v>14890211.849999905</v>
      </c>
      <c r="G2407" s="11">
        <f>AZ[[#This Row],[∆ AUM]]-AZ[[#This Row],[effetto mercato]]</f>
        <v>-16426.260333156213</v>
      </c>
    </row>
    <row r="2408" spans="1:7">
      <c r="A2408" s="4">
        <v>45505</v>
      </c>
      <c r="B2408">
        <v>-1.276</v>
      </c>
      <c r="C2408" s="6">
        <f>AZ[[#This Row],[Variaz]]/100</f>
        <v>-1.2760000000000001E-2</v>
      </c>
      <c r="D2408" s="10">
        <f>AUM[[#This Row],[ Etica Azionario ]]</f>
        <v>705714734.74000001</v>
      </c>
      <c r="E2408" s="10">
        <f>D2407*AZ[[#This Row],[Variazione percentuale]]</f>
        <v>-9122501.3239183985</v>
      </c>
      <c r="F2408" s="11">
        <f>AZ[[#This Row],[AUM]]-D2407</f>
        <v>-9214836.0999999046</v>
      </c>
      <c r="G2408" s="11">
        <f>AZ[[#This Row],[∆ AUM]]-AZ[[#This Row],[effetto mercato]]</f>
        <v>-92334.776081506163</v>
      </c>
    </row>
    <row r="2409" spans="1:7">
      <c r="A2409" s="4">
        <v>45506</v>
      </c>
      <c r="B2409">
        <v>-2.8248000000000002</v>
      </c>
      <c r="C2409" s="6">
        <f>AZ[[#This Row],[Variaz]]/100</f>
        <v>-2.8248000000000002E-2</v>
      </c>
      <c r="D2409" s="10">
        <f>AUM[[#This Row],[ Etica Azionario ]]</f>
        <v>685640001.75</v>
      </c>
      <c r="E2409" s="10">
        <f>D2408*AZ[[#This Row],[Variazione percentuale]]</f>
        <v>-19935029.826935522</v>
      </c>
      <c r="F2409" s="11">
        <f>AZ[[#This Row],[AUM]]-D2408</f>
        <v>-20074732.99000001</v>
      </c>
      <c r="G2409" s="11">
        <f>AZ[[#This Row],[∆ AUM]]-AZ[[#This Row],[effetto mercato]]</f>
        <v>-139703.16306448728</v>
      </c>
    </row>
    <row r="2410" spans="1:7">
      <c r="A2410" s="4">
        <v>45509</v>
      </c>
      <c r="B2410">
        <v>-3.6198999999999999</v>
      </c>
      <c r="C2410" s="6">
        <f>AZ[[#This Row],[Variaz]]/100</f>
        <v>-3.6199000000000002E-2</v>
      </c>
      <c r="D2410" s="10">
        <f>AUM[[#This Row],[ Etica Azionario ]]</f>
        <v>660968173.63</v>
      </c>
      <c r="E2410" s="10">
        <f>D2409*AZ[[#This Row],[Variazione percentuale]]</f>
        <v>-24819482.423348252</v>
      </c>
      <c r="F2410" s="11">
        <f>AZ[[#This Row],[AUM]]-D2409</f>
        <v>-24671828.120000005</v>
      </c>
      <c r="G2410" s="11">
        <f>AZ[[#This Row],[∆ AUM]]-AZ[[#This Row],[effetto mercato]]</f>
        <v>147654.30334824696</v>
      </c>
    </row>
    <row r="2411" spans="1:7">
      <c r="A2411" s="4">
        <v>45510</v>
      </c>
      <c r="B2411">
        <v>1.7997000000000001</v>
      </c>
      <c r="C2411" s="6">
        <f>AZ[[#This Row],[Variaz]]/100</f>
        <v>1.7996999999999999E-2</v>
      </c>
      <c r="D2411" s="10">
        <f>AUM[[#This Row],[ Etica Azionario ]]</f>
        <v>673457508.98000002</v>
      </c>
      <c r="E2411" s="10">
        <f>D2410*AZ[[#This Row],[Variazione percentuale]]</f>
        <v>11895444.22081911</v>
      </c>
      <c r="F2411" s="11">
        <f>AZ[[#This Row],[AUM]]-D2410</f>
        <v>12489335.350000024</v>
      </c>
      <c r="G2411" s="11">
        <f>AZ[[#This Row],[∆ AUM]]-AZ[[#This Row],[effetto mercato]]</f>
        <v>593891.12918091379</v>
      </c>
    </row>
    <row r="2412" spans="1:7">
      <c r="A2412" s="4">
        <v>45511</v>
      </c>
      <c r="B2412">
        <v>-0.69179999999999997</v>
      </c>
      <c r="C2412" s="6">
        <f>AZ[[#This Row],[Variaz]]/100</f>
        <v>-6.9179999999999997E-3</v>
      </c>
      <c r="D2412" s="10">
        <f>AUM[[#This Row],[ Etica Azionario ]]</f>
        <v>669335847.36000001</v>
      </c>
      <c r="E2412" s="10">
        <f>D2411*AZ[[#This Row],[Variazione percentuale]]</f>
        <v>-4658979.0471236398</v>
      </c>
      <c r="F2412" s="11">
        <f>AZ[[#This Row],[AUM]]-D2411</f>
        <v>-4121661.6200000048</v>
      </c>
      <c r="G2412" s="11">
        <f>AZ[[#This Row],[∆ AUM]]-AZ[[#This Row],[effetto mercato]]</f>
        <v>537317.42712363508</v>
      </c>
    </row>
    <row r="2413" spans="1:7">
      <c r="A2413" s="4">
        <v>45512</v>
      </c>
      <c r="B2413">
        <v>1.4495</v>
      </c>
      <c r="C2413" s="6">
        <f>AZ[[#This Row],[Variaz]]/100</f>
        <v>1.4495000000000001E-2</v>
      </c>
      <c r="D2413" s="10">
        <f>AUM[[#This Row],[ Etica Azionario ]]</f>
        <v>678709059.95999992</v>
      </c>
      <c r="E2413" s="10">
        <f>D2412*AZ[[#This Row],[Variazione percentuale]]</f>
        <v>9702023.1074832007</v>
      </c>
      <c r="F2413" s="11">
        <f>AZ[[#This Row],[AUM]]-D2412</f>
        <v>9373212.5999999046</v>
      </c>
      <c r="G2413" s="11">
        <f>AZ[[#This Row],[∆ AUM]]-AZ[[#This Row],[effetto mercato]]</f>
        <v>-328810.5074832961</v>
      </c>
    </row>
    <row r="2414" spans="1:7">
      <c r="A2414" s="4">
        <v>45513</v>
      </c>
      <c r="B2414">
        <v>0.19420000000000001</v>
      </c>
      <c r="C2414" s="6">
        <f>AZ[[#This Row],[Variaz]]/100</f>
        <v>1.9420000000000001E-3</v>
      </c>
      <c r="D2414" s="10">
        <f>AUM[[#This Row],[ Etica Azionario ]]</f>
        <v>679321572.39999998</v>
      </c>
      <c r="E2414" s="10">
        <f>D2413*AZ[[#This Row],[Variazione percentuale]]</f>
        <v>1318052.99444232</v>
      </c>
      <c r="F2414" s="11">
        <f>AZ[[#This Row],[AUM]]-D2413</f>
        <v>612512.44000005722</v>
      </c>
      <c r="G2414" s="11">
        <f>AZ[[#This Row],[∆ AUM]]-AZ[[#This Row],[effetto mercato]]</f>
        <v>-705540.55444226274</v>
      </c>
    </row>
    <row r="2415" spans="1:7">
      <c r="A2415" s="4">
        <v>45516</v>
      </c>
      <c r="B2415">
        <v>-0.1454</v>
      </c>
      <c r="C2415" s="6">
        <f>AZ[[#This Row],[Variaz]]/100</f>
        <v>-1.454E-3</v>
      </c>
      <c r="D2415" s="10">
        <f>AUM[[#This Row],[ Etica Azionario ]]</f>
        <v>678334666.49000001</v>
      </c>
      <c r="E2415" s="10">
        <f>D2414*AZ[[#This Row],[Variazione percentuale]]</f>
        <v>-987733.56626959995</v>
      </c>
      <c r="F2415" s="11">
        <f>AZ[[#This Row],[AUM]]-D2414</f>
        <v>-986905.90999996662</v>
      </c>
      <c r="G2415" s="11">
        <f>AZ[[#This Row],[∆ AUM]]-AZ[[#This Row],[effetto mercato]]</f>
        <v>827.65626963332761</v>
      </c>
    </row>
    <row r="2416" spans="1:7">
      <c r="A2416" s="4">
        <v>45517</v>
      </c>
      <c r="B2416">
        <v>1.5667</v>
      </c>
      <c r="C2416" s="6">
        <f>AZ[[#This Row],[Variaz]]/100</f>
        <v>1.5667E-2</v>
      </c>
      <c r="D2416" s="10">
        <f>AUM[[#This Row],[ Etica Azionario ]]</f>
        <v>689090102.85000002</v>
      </c>
      <c r="E2416" s="10">
        <f>D2415*AZ[[#This Row],[Variazione percentuale]]</f>
        <v>10627469.219898831</v>
      </c>
      <c r="F2416" s="11">
        <f>AZ[[#This Row],[AUM]]-D2415</f>
        <v>10755436.360000014</v>
      </c>
      <c r="G2416" s="11">
        <f>AZ[[#This Row],[∆ AUM]]-AZ[[#This Row],[effetto mercato]]</f>
        <v>127967.14010118321</v>
      </c>
    </row>
    <row r="2417" spans="1:7">
      <c r="A2417" s="4">
        <v>45518</v>
      </c>
      <c r="B2417">
        <v>6.7999999999999996E-3</v>
      </c>
      <c r="C2417" s="6">
        <f>AZ[[#This Row],[Variaz]]/100</f>
        <v>6.7999999999999999E-5</v>
      </c>
      <c r="D2417" s="10">
        <f>AUM[[#This Row],[ Etica Azionario ]]</f>
        <v>689389503.54999995</v>
      </c>
      <c r="E2417" s="10">
        <f>D2416*AZ[[#This Row],[Variazione percentuale]]</f>
        <v>46858.126993800004</v>
      </c>
      <c r="F2417" s="11">
        <f>AZ[[#This Row],[AUM]]-D2416</f>
        <v>299400.69999992847</v>
      </c>
      <c r="G2417" s="11">
        <f>AZ[[#This Row],[∆ AUM]]-AZ[[#This Row],[effetto mercato]]</f>
        <v>252542.57300612848</v>
      </c>
    </row>
    <row r="2418" spans="1:7">
      <c r="A2418" s="4">
        <v>45520</v>
      </c>
      <c r="B2418">
        <v>2.1840000000000002</v>
      </c>
      <c r="C2418" s="6">
        <f>AZ[[#This Row],[Variaz]]/100</f>
        <v>2.1840000000000002E-2</v>
      </c>
      <c r="D2418" s="10">
        <f>AUM[[#This Row],[ Etica Azionario ]]</f>
        <v>704575628.20000005</v>
      </c>
      <c r="E2418" s="10">
        <f>D2417*AZ[[#This Row],[Variazione percentuale]]</f>
        <v>15056266.757532001</v>
      </c>
      <c r="F2418" s="11">
        <f>AZ[[#This Row],[AUM]]-D2417</f>
        <v>15186124.650000095</v>
      </c>
      <c r="G2418" s="11">
        <f>AZ[[#This Row],[∆ AUM]]-AZ[[#This Row],[effetto mercato]]</f>
        <v>129857.89246809483</v>
      </c>
    </row>
    <row r="2419" spans="1:7">
      <c r="A2419" s="4">
        <v>45523</v>
      </c>
      <c r="B2419">
        <v>0.32729999999999998</v>
      </c>
      <c r="C2419" s="6">
        <f>AZ[[#This Row],[Variaz]]/100</f>
        <v>3.2729999999999999E-3</v>
      </c>
      <c r="D2419" s="10">
        <f>AUM[[#This Row],[ Etica Azionario ]]</f>
        <v>706958981.80000007</v>
      </c>
      <c r="E2419" s="10">
        <f>D2418*AZ[[#This Row],[Variazione percentuale]]</f>
        <v>2306076.0310986</v>
      </c>
      <c r="F2419" s="11">
        <f>AZ[[#This Row],[AUM]]-D2418</f>
        <v>2383353.6000000238</v>
      </c>
      <c r="G2419" s="11">
        <f>AZ[[#This Row],[∆ AUM]]-AZ[[#This Row],[effetto mercato]]</f>
        <v>77277.568901423831</v>
      </c>
    </row>
    <row r="2420" spans="1:7">
      <c r="A2420" s="4">
        <v>45524</v>
      </c>
      <c r="B2420">
        <v>-0.3795</v>
      </c>
      <c r="C2420" s="6">
        <f>AZ[[#This Row],[Variaz]]/100</f>
        <v>-3.7950000000000002E-3</v>
      </c>
      <c r="D2420" s="10">
        <f>AUM[[#This Row],[ Etica Azionario ]]</f>
        <v>704904126.54999995</v>
      </c>
      <c r="E2420" s="10">
        <f>D2419*AZ[[#This Row],[Variazione percentuale]]</f>
        <v>-2682909.3359310003</v>
      </c>
      <c r="F2420" s="11">
        <f>AZ[[#This Row],[AUM]]-D2419</f>
        <v>-2054855.2500001192</v>
      </c>
      <c r="G2420" s="11">
        <f>AZ[[#This Row],[∆ AUM]]-AZ[[#This Row],[effetto mercato]]</f>
        <v>628054.08593088109</v>
      </c>
    </row>
    <row r="2421" spans="1:7">
      <c r="A2421" s="4">
        <v>45525</v>
      </c>
      <c r="B2421">
        <v>0.35420000000000001</v>
      </c>
      <c r="C2421" s="6">
        <f>AZ[[#This Row],[Variaz]]/100</f>
        <v>3.542E-3</v>
      </c>
      <c r="D2421" s="10">
        <f>AUM[[#This Row],[ Etica Azionario ]]</f>
        <v>707649044.07999992</v>
      </c>
      <c r="E2421" s="10">
        <f>D2420*AZ[[#This Row],[Variazione percentuale]]</f>
        <v>2496770.4162400998</v>
      </c>
      <c r="F2421" s="11">
        <f>AZ[[#This Row],[AUM]]-D2420</f>
        <v>2744917.5299999714</v>
      </c>
      <c r="G2421" s="11">
        <f>AZ[[#This Row],[∆ AUM]]-AZ[[#This Row],[effetto mercato]]</f>
        <v>248147.11375987157</v>
      </c>
    </row>
    <row r="2422" spans="1:7">
      <c r="A2422" s="4">
        <v>45526</v>
      </c>
      <c r="B2422">
        <v>-0.55940000000000001</v>
      </c>
      <c r="C2422" s="6">
        <f>AZ[[#This Row],[Variaz]]/100</f>
        <v>-5.594E-3</v>
      </c>
      <c r="D2422" s="10">
        <f>AUM[[#This Row],[ Etica Azionario ]]</f>
        <v>703649820.41999996</v>
      </c>
      <c r="E2422" s="10">
        <f>D2421*AZ[[#This Row],[Variazione percentuale]]</f>
        <v>-3958588.7525835196</v>
      </c>
      <c r="F2422" s="11">
        <f>AZ[[#This Row],[AUM]]-D2421</f>
        <v>-3999223.6599999666</v>
      </c>
      <c r="G2422" s="11">
        <f>AZ[[#This Row],[∆ AUM]]-AZ[[#This Row],[effetto mercato]]</f>
        <v>-40634.907416447066</v>
      </c>
    </row>
    <row r="2423" spans="1:7">
      <c r="A2423" s="4">
        <v>45527</v>
      </c>
      <c r="B2423">
        <v>0.64290000000000003</v>
      </c>
      <c r="C2423" s="6">
        <f>AZ[[#This Row],[Variaz]]/100</f>
        <v>6.4290000000000007E-3</v>
      </c>
      <c r="D2423" s="10">
        <f>AUM[[#This Row],[ Etica Azionario ]]</f>
        <v>707915851.68999994</v>
      </c>
      <c r="E2423" s="10">
        <f>D2422*AZ[[#This Row],[Variazione percentuale]]</f>
        <v>4523764.69548018</v>
      </c>
      <c r="F2423" s="11">
        <f>AZ[[#This Row],[AUM]]-D2422</f>
        <v>4266031.2699999809</v>
      </c>
      <c r="G2423" s="11">
        <f>AZ[[#This Row],[∆ AUM]]-AZ[[#This Row],[effetto mercato]]</f>
        <v>-257733.42548019905</v>
      </c>
    </row>
    <row r="2424" spans="1:7">
      <c r="A2424" s="4">
        <v>45530</v>
      </c>
      <c r="B2424">
        <v>-0.2329</v>
      </c>
      <c r="C2424" s="6">
        <f>AZ[[#This Row],[Variaz]]/100</f>
        <v>-2.3289999999999999E-3</v>
      </c>
      <c r="D2424" s="10">
        <f>AUM[[#This Row],[ Etica Azionario ]]</f>
        <v>706103134.70000005</v>
      </c>
      <c r="E2424" s="10">
        <f>D2423*AZ[[#This Row],[Variazione percentuale]]</f>
        <v>-1648736.0185860097</v>
      </c>
      <c r="F2424" s="11">
        <f>AZ[[#This Row],[AUM]]-D2423</f>
        <v>-1812716.9899998903</v>
      </c>
      <c r="G2424" s="11">
        <f>AZ[[#This Row],[∆ AUM]]-AZ[[#This Row],[effetto mercato]]</f>
        <v>-163980.97141388059</v>
      </c>
    </row>
    <row r="2425" spans="1:7">
      <c r="A2425" s="4">
        <v>45531</v>
      </c>
      <c r="B2425">
        <v>0.34010000000000001</v>
      </c>
      <c r="C2425" s="6">
        <f>AZ[[#This Row],[Variaz]]/100</f>
        <v>3.4009999999999999E-3</v>
      </c>
      <c r="D2425" s="10">
        <f>AUM[[#This Row],[ Etica Azionario ]]</f>
        <v>708489384.18999994</v>
      </c>
      <c r="E2425" s="10">
        <f>D2424*AZ[[#This Row],[Variazione percentuale]]</f>
        <v>2401456.7611147002</v>
      </c>
      <c r="F2425" s="11">
        <f>AZ[[#This Row],[AUM]]-D2424</f>
        <v>2386249.4899998903</v>
      </c>
      <c r="G2425" s="11">
        <f>AZ[[#This Row],[∆ AUM]]-AZ[[#This Row],[effetto mercato]]</f>
        <v>-15207.271114809904</v>
      </c>
    </row>
    <row r="2426" spans="1:7">
      <c r="A2426" s="4">
        <v>45532</v>
      </c>
      <c r="B2426">
        <v>-0.1263</v>
      </c>
      <c r="C2426" s="6">
        <f>AZ[[#This Row],[Variaz]]/100</f>
        <v>-1.263E-3</v>
      </c>
      <c r="D2426" s="10">
        <f>AUM[[#This Row],[ Etica Azionario ]]</f>
        <v>707454964.10000002</v>
      </c>
      <c r="E2426" s="10">
        <f>D2425*AZ[[#This Row],[Variazione percentuale]]</f>
        <v>-894822.09223196993</v>
      </c>
      <c r="F2426" s="11">
        <f>AZ[[#This Row],[AUM]]-D2425</f>
        <v>-1034420.0899999142</v>
      </c>
      <c r="G2426" s="11">
        <f>AZ[[#This Row],[∆ AUM]]-AZ[[#This Row],[effetto mercato]]</f>
        <v>-139597.99776794424</v>
      </c>
    </row>
    <row r="2427" spans="1:7">
      <c r="A2427" s="4">
        <v>45533</v>
      </c>
      <c r="B2427">
        <v>0.20630000000000001</v>
      </c>
      <c r="C2427" s="6">
        <f>AZ[[#This Row],[Variaz]]/100</f>
        <v>2.0630000000000002E-3</v>
      </c>
      <c r="D2427" s="10">
        <f>AUM[[#This Row],[ Etica Azionario ]]</f>
        <v>708924709.25999999</v>
      </c>
      <c r="E2427" s="10">
        <f>D2426*AZ[[#This Row],[Variazione percentuale]]</f>
        <v>1459479.5909383001</v>
      </c>
      <c r="F2427" s="11">
        <f>AZ[[#This Row],[AUM]]-D2426</f>
        <v>1469745.1599999666</v>
      </c>
      <c r="G2427" s="11">
        <f>AZ[[#This Row],[∆ AUM]]-AZ[[#This Row],[effetto mercato]]</f>
        <v>10265.569061666494</v>
      </c>
    </row>
    <row r="2428" spans="1:7">
      <c r="A2428" s="4">
        <v>45534</v>
      </c>
      <c r="B2428">
        <v>0.7571</v>
      </c>
      <c r="C2428" s="6">
        <f>AZ[[#This Row],[Variaz]]/100</f>
        <v>7.5709999999999996E-3</v>
      </c>
      <c r="D2428" s="10">
        <f>AUM[[#This Row],[ Etica Azionario ]]</f>
        <v>714303532.15999997</v>
      </c>
      <c r="E2428" s="10">
        <f>D2427*AZ[[#This Row],[Variazione percentuale]]</f>
        <v>5367268.9738074597</v>
      </c>
      <c r="F2428" s="11">
        <f>AZ[[#This Row],[AUM]]-D2427</f>
        <v>5378822.8999999762</v>
      </c>
      <c r="G2428" s="11">
        <f>AZ[[#This Row],[∆ AUM]]-AZ[[#This Row],[effetto mercato]]</f>
        <v>11553.926192516461</v>
      </c>
    </row>
    <row r="2429" spans="1:7">
      <c r="A2429" s="4">
        <v>45537</v>
      </c>
      <c r="B2429">
        <v>-0.1714</v>
      </c>
      <c r="C2429" s="6">
        <f>AZ[[#This Row],[Variaz]]/100</f>
        <v>-1.714E-3</v>
      </c>
      <c r="D2429" s="10">
        <f>AUM[[#This Row],[ Etica Azionario ]]</f>
        <v>713250843.67000008</v>
      </c>
      <c r="E2429" s="10">
        <f>D2428*AZ[[#This Row],[Variazione percentuale]]</f>
        <v>-1224316.25412224</v>
      </c>
      <c r="F2429" s="11">
        <f>AZ[[#This Row],[AUM]]-D2428</f>
        <v>-1052688.4899998903</v>
      </c>
      <c r="G2429" s="11">
        <f>AZ[[#This Row],[∆ AUM]]-AZ[[#This Row],[effetto mercato]]</f>
        <v>171627.76412234968</v>
      </c>
    </row>
    <row r="2430" spans="1:7">
      <c r="A2430" s="4">
        <v>45538</v>
      </c>
      <c r="B2430">
        <v>-1.38</v>
      </c>
      <c r="C2430" s="6">
        <f>AZ[[#This Row],[Variaz]]/100</f>
        <v>-1.38E-2</v>
      </c>
      <c r="D2430" s="10">
        <f>AUM[[#This Row],[ Etica Azionario ]]</f>
        <v>703416442</v>
      </c>
      <c r="E2430" s="10">
        <f>D2429*AZ[[#This Row],[Variazione percentuale]]</f>
        <v>-9842861.6426460017</v>
      </c>
      <c r="F2430" s="11">
        <f>AZ[[#This Row],[AUM]]-D2429</f>
        <v>-9834401.6700000763</v>
      </c>
      <c r="G2430" s="11">
        <f>AZ[[#This Row],[∆ AUM]]-AZ[[#This Row],[effetto mercato]]</f>
        <v>8459.9726459253579</v>
      </c>
    </row>
    <row r="2431" spans="1:7">
      <c r="A2431" s="4">
        <v>45539</v>
      </c>
      <c r="B2431">
        <v>-0.83020000000000005</v>
      </c>
      <c r="C2431" s="6">
        <f>AZ[[#This Row],[Variaz]]/100</f>
        <v>-8.3020000000000004E-3</v>
      </c>
      <c r="D2431" s="10">
        <f>AUM[[#This Row],[ Etica Azionario ]]</f>
        <v>698813096.5</v>
      </c>
      <c r="E2431" s="10">
        <f>D2430*AZ[[#This Row],[Variazione percentuale]]</f>
        <v>-5839763.3014839999</v>
      </c>
      <c r="F2431" s="11">
        <f>AZ[[#This Row],[AUM]]-D2430</f>
        <v>-4603345.5</v>
      </c>
      <c r="G2431" s="11">
        <f>AZ[[#This Row],[∆ AUM]]-AZ[[#This Row],[effetto mercato]]</f>
        <v>1236417.8014839999</v>
      </c>
    </row>
    <row r="2432" spans="1:7">
      <c r="A2432" s="4">
        <v>45540</v>
      </c>
      <c r="B2432">
        <v>-0.31730000000000003</v>
      </c>
      <c r="C2432" s="6">
        <f>AZ[[#This Row],[Variaz]]/100</f>
        <v>-3.1730000000000005E-3</v>
      </c>
      <c r="D2432" s="10">
        <f>AUM[[#This Row],[ Etica Azionario ]]</f>
        <v>697518640.73000002</v>
      </c>
      <c r="E2432" s="10">
        <f>D2431*AZ[[#This Row],[Variazione percentuale]]</f>
        <v>-2217333.9551945003</v>
      </c>
      <c r="F2432" s="11">
        <f>AZ[[#This Row],[AUM]]-D2431</f>
        <v>-1294455.7699999809</v>
      </c>
      <c r="G2432" s="11">
        <f>AZ[[#This Row],[∆ AUM]]-AZ[[#This Row],[effetto mercato]]</f>
        <v>922878.18519451935</v>
      </c>
    </row>
    <row r="2433" spans="1:7">
      <c r="A2433" s="4">
        <v>45541</v>
      </c>
      <c r="B2433">
        <v>-1.1107</v>
      </c>
      <c r="C2433" s="6">
        <f>AZ[[#This Row],[Variaz]]/100</f>
        <v>-1.1107000000000001E-2</v>
      </c>
      <c r="D2433" s="10">
        <f>AUM[[#This Row],[ Etica Azionario ]]</f>
        <v>689191145.68999994</v>
      </c>
      <c r="E2433" s="10">
        <f>D2432*AZ[[#This Row],[Variazione percentuale]]</f>
        <v>-7747339.542588111</v>
      </c>
      <c r="F2433" s="11">
        <f>AZ[[#This Row],[AUM]]-D2432</f>
        <v>-8327495.0400000811</v>
      </c>
      <c r="G2433" s="11">
        <f>AZ[[#This Row],[∆ AUM]]-AZ[[#This Row],[effetto mercato]]</f>
        <v>-580155.49741197005</v>
      </c>
    </row>
    <row r="2434" spans="1:7">
      <c r="A2434" s="4">
        <v>45544</v>
      </c>
      <c r="B2434">
        <v>1.2464999999999999</v>
      </c>
      <c r="C2434" s="6">
        <f>AZ[[#This Row],[Variaz]]/100</f>
        <v>1.2464999999999999E-2</v>
      </c>
      <c r="D2434" s="10">
        <f>AUM[[#This Row],[ Etica Azionario ]]</f>
        <v>697672809.41000009</v>
      </c>
      <c r="E2434" s="10">
        <f>D2433*AZ[[#This Row],[Variazione percentuale]]</f>
        <v>8590767.6310258489</v>
      </c>
      <c r="F2434" s="11">
        <f>AZ[[#This Row],[AUM]]-D2433</f>
        <v>8481663.7200001478</v>
      </c>
      <c r="G2434" s="11">
        <f>AZ[[#This Row],[∆ AUM]]-AZ[[#This Row],[effetto mercato]]</f>
        <v>-109103.91102570109</v>
      </c>
    </row>
    <row r="2435" spans="1:7">
      <c r="A2435" s="4">
        <v>45545</v>
      </c>
      <c r="B2435">
        <v>0.50060000000000004</v>
      </c>
      <c r="C2435" s="6">
        <f>AZ[[#This Row],[Variaz]]/100</f>
        <v>5.006E-3</v>
      </c>
      <c r="D2435" s="10">
        <f>AUM[[#This Row],[ Etica Azionario ]]</f>
        <v>700871212.46000004</v>
      </c>
      <c r="E2435" s="10">
        <f>D2434*AZ[[#This Row],[Variazione percentuale]]</f>
        <v>3492550.0839064606</v>
      </c>
      <c r="F2435" s="11">
        <f>AZ[[#This Row],[AUM]]-D2434</f>
        <v>3198403.0499999523</v>
      </c>
      <c r="G2435" s="11">
        <f>AZ[[#This Row],[∆ AUM]]-AZ[[#This Row],[effetto mercato]]</f>
        <v>-294147.03390650824</v>
      </c>
    </row>
    <row r="2436" spans="1:7">
      <c r="A2436" s="4">
        <v>45546</v>
      </c>
      <c r="B2436">
        <v>0.63270000000000004</v>
      </c>
      <c r="C2436" s="6">
        <f>AZ[[#This Row],[Variaz]]/100</f>
        <v>6.3270000000000002E-3</v>
      </c>
      <c r="D2436" s="10">
        <f>AUM[[#This Row],[ Etica Azionario ]]</f>
        <v>704880034.27999997</v>
      </c>
      <c r="E2436" s="10">
        <f>D2435*AZ[[#This Row],[Variazione percentuale]]</f>
        <v>4434412.1612344207</v>
      </c>
      <c r="F2436" s="11">
        <f>AZ[[#This Row],[AUM]]-D2435</f>
        <v>4008821.8199999332</v>
      </c>
      <c r="G2436" s="11">
        <f>AZ[[#This Row],[∆ AUM]]-AZ[[#This Row],[effetto mercato]]</f>
        <v>-425590.34123448748</v>
      </c>
    </row>
    <row r="2437" spans="1:7">
      <c r="A2437" s="4">
        <v>45547</v>
      </c>
      <c r="B2437">
        <v>0.68220000000000003</v>
      </c>
      <c r="C2437" s="6">
        <f>AZ[[#This Row],[Variaz]]/100</f>
        <v>6.8219999999999999E-3</v>
      </c>
      <c r="D2437" s="10">
        <f>AUM[[#This Row],[ Etica Azionario ]]</f>
        <v>709625276.15999997</v>
      </c>
      <c r="E2437" s="10">
        <f>D2436*AZ[[#This Row],[Variazione percentuale]]</f>
        <v>4808691.5938581601</v>
      </c>
      <c r="F2437" s="11">
        <f>AZ[[#This Row],[AUM]]-D2436</f>
        <v>4745241.8799999952</v>
      </c>
      <c r="G2437" s="11">
        <f>AZ[[#This Row],[∆ AUM]]-AZ[[#This Row],[effetto mercato]]</f>
        <v>-63449.713858164847</v>
      </c>
    </row>
    <row r="2438" spans="1:7">
      <c r="A2438" s="4">
        <v>45548</v>
      </c>
      <c r="B2438">
        <v>0.17269999999999999</v>
      </c>
      <c r="C2438" s="6">
        <f>AZ[[#This Row],[Variaz]]/100</f>
        <v>1.727E-3</v>
      </c>
      <c r="D2438" s="10">
        <f>AUM[[#This Row],[ Etica Azionario ]]</f>
        <v>711148381.5</v>
      </c>
      <c r="E2438" s="10">
        <f>D2437*AZ[[#This Row],[Variazione percentuale]]</f>
        <v>1225522.85192832</v>
      </c>
      <c r="F2438" s="11">
        <f>AZ[[#This Row],[AUM]]-D2437</f>
        <v>1523105.3400000334</v>
      </c>
      <c r="G2438" s="11">
        <f>AZ[[#This Row],[∆ AUM]]-AZ[[#This Row],[effetto mercato]]</f>
        <v>297582.48807171336</v>
      </c>
    </row>
    <row r="2439" spans="1:7">
      <c r="A2439" s="4">
        <v>45551</v>
      </c>
      <c r="B2439">
        <v>-7.2900000000000006E-2</v>
      </c>
      <c r="C2439" s="6">
        <f>AZ[[#This Row],[Variaz]]/100</f>
        <v>-7.2900000000000005E-4</v>
      </c>
      <c r="D2439" s="10">
        <f>AUM[[#This Row],[ Etica Azionario ]]</f>
        <v>708205631.6400001</v>
      </c>
      <c r="E2439" s="10">
        <f>D2438*AZ[[#This Row],[Variazione percentuale]]</f>
        <v>-518427.17011350003</v>
      </c>
      <c r="F2439" s="11">
        <f>AZ[[#This Row],[AUM]]-D2438</f>
        <v>-2942749.8599998951</v>
      </c>
      <c r="G2439" s="11">
        <f>AZ[[#This Row],[∆ AUM]]-AZ[[#This Row],[effetto mercato]]</f>
        <v>-2424322.6898863949</v>
      </c>
    </row>
    <row r="2440" spans="1:7">
      <c r="A2440" s="4">
        <v>45552</v>
      </c>
      <c r="B2440">
        <v>-0.22559999999999999</v>
      </c>
      <c r="C2440" s="6">
        <f>AZ[[#This Row],[Variaz]]/100</f>
        <v>-2.2559999999999998E-3</v>
      </c>
      <c r="D2440" s="10">
        <f>AUM[[#This Row],[ Etica Azionario ]]</f>
        <v>706427425.27999997</v>
      </c>
      <c r="E2440" s="10">
        <f>D2439*AZ[[#This Row],[Variazione percentuale]]</f>
        <v>-1597711.9049798402</v>
      </c>
      <c r="F2440" s="11">
        <f>AZ[[#This Row],[AUM]]-D2439</f>
        <v>-1778206.3600001335</v>
      </c>
      <c r="G2440" s="11">
        <f>AZ[[#This Row],[∆ AUM]]-AZ[[#This Row],[effetto mercato]]</f>
        <v>-180494.45502029336</v>
      </c>
    </row>
    <row r="2441" spans="1:7">
      <c r="A2441" s="4">
        <v>45553</v>
      </c>
      <c r="B2441">
        <v>-0.39910000000000001</v>
      </c>
      <c r="C2441" s="6">
        <f>AZ[[#This Row],[Variaz]]/100</f>
        <v>-3.9909999999999998E-3</v>
      </c>
      <c r="D2441" s="10">
        <f>AUM[[#This Row],[ Etica Azionario ]]</f>
        <v>704047540.8499999</v>
      </c>
      <c r="E2441" s="10">
        <f>D2440*AZ[[#This Row],[Variazione percentuale]]</f>
        <v>-2819351.8542924798</v>
      </c>
      <c r="F2441" s="11">
        <f>AZ[[#This Row],[AUM]]-D2440</f>
        <v>-2379884.4300000668</v>
      </c>
      <c r="G2441" s="11">
        <f>AZ[[#This Row],[∆ AUM]]-AZ[[#This Row],[effetto mercato]]</f>
        <v>439467.42429241305</v>
      </c>
    </row>
    <row r="2442" spans="1:7">
      <c r="A2442" s="4">
        <v>45554</v>
      </c>
      <c r="B2442">
        <v>1.2888999999999999</v>
      </c>
      <c r="C2442" s="6">
        <f>AZ[[#This Row],[Variaz]]/100</f>
        <v>1.2888999999999999E-2</v>
      </c>
      <c r="D2442" s="10">
        <f>AUM[[#This Row],[ Etica Azionario ]]</f>
        <v>712501114.93000007</v>
      </c>
      <c r="E2442" s="10">
        <f>D2441*AZ[[#This Row],[Variazione percentuale]]</f>
        <v>9074468.7540156487</v>
      </c>
      <c r="F2442" s="11">
        <f>AZ[[#This Row],[AUM]]-D2441</f>
        <v>8453574.0800001621</v>
      </c>
      <c r="G2442" s="11">
        <f>AZ[[#This Row],[∆ AUM]]-AZ[[#This Row],[effetto mercato]]</f>
        <v>-620894.67401548661</v>
      </c>
    </row>
    <row r="2443" spans="1:7">
      <c r="A2443" s="4">
        <v>45555</v>
      </c>
      <c r="B2443">
        <v>-0.94279999999999997</v>
      </c>
      <c r="C2443" s="6">
        <f>AZ[[#This Row],[Variaz]]/100</f>
        <v>-9.4279999999999989E-3</v>
      </c>
      <c r="D2443" s="10">
        <f>AUM[[#This Row],[ Etica Azionario ]]</f>
        <v>705254506.61999989</v>
      </c>
      <c r="E2443" s="10">
        <f>D2442*AZ[[#This Row],[Variazione percentuale]]</f>
        <v>-6717460.5115600396</v>
      </c>
      <c r="F2443" s="11">
        <f>AZ[[#This Row],[AUM]]-D2442</f>
        <v>-7246608.3100001812</v>
      </c>
      <c r="G2443" s="11">
        <f>AZ[[#This Row],[∆ AUM]]-AZ[[#This Row],[effetto mercato]]</f>
        <v>-529147.7984401416</v>
      </c>
    </row>
    <row r="2444" spans="1:7">
      <c r="A2444" s="4">
        <v>45558</v>
      </c>
      <c r="B2444">
        <v>0.28620000000000001</v>
      </c>
      <c r="C2444" s="6">
        <f>AZ[[#This Row],[Variaz]]/100</f>
        <v>2.862E-3</v>
      </c>
      <c r="D2444" s="10">
        <f>AUM[[#This Row],[ Etica Azionario ]]</f>
        <v>706810136.63999999</v>
      </c>
      <c r="E2444" s="10">
        <f>D2443*AZ[[#This Row],[Variazione percentuale]]</f>
        <v>2018438.3979464397</v>
      </c>
      <c r="F2444" s="11">
        <f>AZ[[#This Row],[AUM]]-D2443</f>
        <v>1555630.0200001001</v>
      </c>
      <c r="G2444" s="11">
        <f>AZ[[#This Row],[∆ AUM]]-AZ[[#This Row],[effetto mercato]]</f>
        <v>-462808.37794633955</v>
      </c>
    </row>
    <row r="2445" spans="1:7">
      <c r="A2445" s="4">
        <v>45559</v>
      </c>
      <c r="B2445">
        <v>0.37169999999999997</v>
      </c>
      <c r="C2445" s="6">
        <f>AZ[[#This Row],[Variaz]]/100</f>
        <v>3.7169999999999998E-3</v>
      </c>
      <c r="D2445" s="10">
        <f>AUM[[#This Row],[ Etica Azionario ]]</f>
        <v>709433427.88999999</v>
      </c>
      <c r="E2445" s="10">
        <f>D2444*AZ[[#This Row],[Variazione percentuale]]</f>
        <v>2627213.2778908797</v>
      </c>
      <c r="F2445" s="11">
        <f>AZ[[#This Row],[AUM]]-D2444</f>
        <v>2623291.25</v>
      </c>
      <c r="G2445" s="11">
        <f>AZ[[#This Row],[∆ AUM]]-AZ[[#This Row],[effetto mercato]]</f>
        <v>-3922.0278908796608</v>
      </c>
    </row>
    <row r="2446" spans="1:7">
      <c r="A2446" s="4">
        <v>45560</v>
      </c>
      <c r="B2446">
        <v>-0.21160000000000001</v>
      </c>
      <c r="C2446" s="6">
        <f>AZ[[#This Row],[Variaz]]/100</f>
        <v>-2.1160000000000003E-3</v>
      </c>
      <c r="D2446" s="10">
        <f>AUM[[#This Row],[ Etica Azionario ]]</f>
        <v>707877195.95999992</v>
      </c>
      <c r="E2446" s="10">
        <f>D2445*AZ[[#This Row],[Variazione percentuale]]</f>
        <v>-1501161.1334152401</v>
      </c>
      <c r="F2446" s="11">
        <f>AZ[[#This Row],[AUM]]-D2445</f>
        <v>-1556231.9300000668</v>
      </c>
      <c r="G2446" s="11">
        <f>AZ[[#This Row],[∆ AUM]]-AZ[[#This Row],[effetto mercato]]</f>
        <v>-55070.796584826661</v>
      </c>
    </row>
    <row r="2447" spans="1:7">
      <c r="A2447" s="4">
        <v>45561</v>
      </c>
      <c r="B2447">
        <v>1.1397999999999999</v>
      </c>
      <c r="C2447" s="6">
        <f>AZ[[#This Row],[Variaz]]/100</f>
        <v>1.1397999999999998E-2</v>
      </c>
      <c r="D2447" s="10">
        <f>AUM[[#This Row],[ Etica Azionario ]]</f>
        <v>715788215.69999993</v>
      </c>
      <c r="E2447" s="10">
        <f>D2446*AZ[[#This Row],[Variazione percentuale]]</f>
        <v>8068384.2795520779</v>
      </c>
      <c r="F2447" s="11">
        <f>AZ[[#This Row],[AUM]]-D2446</f>
        <v>7911019.7400000095</v>
      </c>
      <c r="G2447" s="11">
        <f>AZ[[#This Row],[∆ AUM]]-AZ[[#This Row],[effetto mercato]]</f>
        <v>-157364.53955206834</v>
      </c>
    </row>
    <row r="2448" spans="1:7">
      <c r="A2448" s="4">
        <v>45562</v>
      </c>
      <c r="B2448">
        <v>0.51100000000000001</v>
      </c>
      <c r="C2448" s="6">
        <f>AZ[[#This Row],[Variaz]]/100</f>
        <v>5.11E-3</v>
      </c>
      <c r="D2448" s="10">
        <f>AUM[[#This Row],[ Etica Azionario ]]</f>
        <v>719246940.62</v>
      </c>
      <c r="E2448" s="10">
        <f>D2447*AZ[[#This Row],[Variazione percentuale]]</f>
        <v>3657677.7822269998</v>
      </c>
      <c r="F2448" s="11">
        <f>AZ[[#This Row],[AUM]]-D2447</f>
        <v>3458724.9200000763</v>
      </c>
      <c r="G2448" s="11">
        <f>AZ[[#This Row],[∆ AUM]]-AZ[[#This Row],[effetto mercato]]</f>
        <v>-198952.86222692346</v>
      </c>
    </row>
    <row r="2449" spans="1:7">
      <c r="A2449" s="4">
        <v>45565</v>
      </c>
      <c r="B2449">
        <v>-0.55410000000000004</v>
      </c>
      <c r="C2449" s="6">
        <f>AZ[[#This Row],[Variaz]]/100</f>
        <v>-5.5410000000000008E-3</v>
      </c>
      <c r="D2449" s="10">
        <f>AUM[[#This Row],[ Etica Azionario ]]</f>
        <v>715299462.57000005</v>
      </c>
      <c r="E2449" s="10">
        <f>D2448*AZ[[#This Row],[Variazione percentuale]]</f>
        <v>-3985347.2979754205</v>
      </c>
      <c r="F2449" s="11">
        <f>AZ[[#This Row],[AUM]]-D2448</f>
        <v>-3947478.0499999523</v>
      </c>
      <c r="G2449" s="11">
        <f>AZ[[#This Row],[∆ AUM]]-AZ[[#This Row],[effetto mercato]]</f>
        <v>37869.24797546817</v>
      </c>
    </row>
    <row r="2450" spans="1:7">
      <c r="A2450" s="4">
        <v>45566</v>
      </c>
      <c r="B2450">
        <v>-0.10489999999999999</v>
      </c>
      <c r="C2450" s="6">
        <f>AZ[[#This Row],[Variaz]]/100</f>
        <v>-1.049E-3</v>
      </c>
      <c r="D2450" s="10">
        <f>AUM[[#This Row],[ Etica Azionario ]]</f>
        <v>714664032.67999995</v>
      </c>
      <c r="E2450" s="10">
        <f>D2449*AZ[[#This Row],[Variazione percentuale]]</f>
        <v>-750349.13623593003</v>
      </c>
      <c r="F2450" s="11">
        <f>AZ[[#This Row],[AUM]]-D2449</f>
        <v>-635429.8900001049</v>
      </c>
      <c r="G2450" s="11">
        <f>AZ[[#This Row],[∆ AUM]]-AZ[[#This Row],[effetto mercato]]</f>
        <v>114919.24623582512</v>
      </c>
    </row>
    <row r="2451" spans="1:7">
      <c r="A2451" s="4">
        <v>45567</v>
      </c>
      <c r="B2451">
        <v>0.1181</v>
      </c>
      <c r="C2451" s="6">
        <f>AZ[[#This Row],[Variaz]]/100</f>
        <v>1.181E-3</v>
      </c>
      <c r="D2451" s="10">
        <f>AUM[[#This Row],[ Etica Azionario ]]</f>
        <v>715405585.13999999</v>
      </c>
      <c r="E2451" s="10">
        <f>D2450*AZ[[#This Row],[Variazione percentuale]]</f>
        <v>844018.22259507992</v>
      </c>
      <c r="F2451" s="11">
        <f>AZ[[#This Row],[AUM]]-D2450</f>
        <v>741552.46000003815</v>
      </c>
      <c r="G2451" s="11">
        <f>AZ[[#This Row],[∆ AUM]]-AZ[[#This Row],[effetto mercato]]</f>
        <v>-102465.76259504177</v>
      </c>
    </row>
    <row r="2452" spans="1:7">
      <c r="A2452" s="4">
        <v>45568</v>
      </c>
      <c r="B2452">
        <v>-0.13109999999999999</v>
      </c>
      <c r="C2452" s="6">
        <f>AZ[[#This Row],[Variaz]]/100</f>
        <v>-1.3109999999999999E-3</v>
      </c>
      <c r="D2452" s="10">
        <f>AUM[[#This Row],[ Etica Azionario ]]</f>
        <v>714750174.02999997</v>
      </c>
      <c r="E2452" s="10">
        <f>D2451*AZ[[#This Row],[Variazione percentuale]]</f>
        <v>-937896.72211853985</v>
      </c>
      <c r="F2452" s="11">
        <f>AZ[[#This Row],[AUM]]-D2451</f>
        <v>-655411.11000001431</v>
      </c>
      <c r="G2452" s="11">
        <f>AZ[[#This Row],[∆ AUM]]-AZ[[#This Row],[effetto mercato]]</f>
        <v>282485.61211852555</v>
      </c>
    </row>
    <row r="2453" spans="1:7">
      <c r="A2453" s="4">
        <v>45569</v>
      </c>
      <c r="B2453">
        <v>0.76129999999999998</v>
      </c>
      <c r="C2453" s="6">
        <f>AZ[[#This Row],[Variaz]]/100</f>
        <v>7.613E-3</v>
      </c>
      <c r="D2453" s="10">
        <f>AUM[[#This Row],[ Etica Azionario ]]</f>
        <v>720196754.52999997</v>
      </c>
      <c r="E2453" s="10">
        <f>D2452*AZ[[#This Row],[Variazione percentuale]]</f>
        <v>5441393.07489039</v>
      </c>
      <c r="F2453" s="11">
        <f>AZ[[#This Row],[AUM]]-D2452</f>
        <v>5446580.5</v>
      </c>
      <c r="G2453" s="11">
        <f>AZ[[#This Row],[∆ AUM]]-AZ[[#This Row],[effetto mercato]]</f>
        <v>5187.4251096099615</v>
      </c>
    </row>
    <row r="2454" spans="1:7">
      <c r="A2454" s="4">
        <v>45572</v>
      </c>
      <c r="B2454">
        <v>-0.14979999999999999</v>
      </c>
      <c r="C2454" s="6">
        <f>AZ[[#This Row],[Variaz]]/100</f>
        <v>-1.498E-3</v>
      </c>
      <c r="D2454" s="10">
        <f>AUM[[#This Row],[ Etica Azionario ]]</f>
        <v>719369143.82999992</v>
      </c>
      <c r="E2454" s="10">
        <f>D2453*AZ[[#This Row],[Variazione percentuale]]</f>
        <v>-1078854.7382859399</v>
      </c>
      <c r="F2454" s="11">
        <f>AZ[[#This Row],[AUM]]-D2453</f>
        <v>-827610.70000004768</v>
      </c>
      <c r="G2454" s="11">
        <f>AZ[[#This Row],[∆ AUM]]-AZ[[#This Row],[effetto mercato]]</f>
        <v>251244.03828589222</v>
      </c>
    </row>
    <row r="2455" spans="1:7">
      <c r="A2455" s="4">
        <v>45573</v>
      </c>
      <c r="B2455">
        <v>0.26090000000000002</v>
      </c>
      <c r="C2455" s="6">
        <f>AZ[[#This Row],[Variaz]]/100</f>
        <v>2.6090000000000002E-3</v>
      </c>
      <c r="D2455" s="10">
        <f>AUM[[#This Row],[ Etica Azionario ]]</f>
        <v>721076536.27999997</v>
      </c>
      <c r="E2455" s="10">
        <f>D2454*AZ[[#This Row],[Variazione percentuale]]</f>
        <v>1876834.09625247</v>
      </c>
      <c r="F2455" s="11">
        <f>AZ[[#This Row],[AUM]]-D2454</f>
        <v>1707392.4500000477</v>
      </c>
      <c r="G2455" s="11">
        <f>AZ[[#This Row],[∆ AUM]]-AZ[[#This Row],[effetto mercato]]</f>
        <v>-169441.64625242236</v>
      </c>
    </row>
    <row r="2456" spans="1:7">
      <c r="A2456" s="4">
        <v>45574</v>
      </c>
      <c r="B2456">
        <v>0.67010000000000003</v>
      </c>
      <c r="C2456" s="6">
        <f>AZ[[#This Row],[Variaz]]/100</f>
        <v>6.7010000000000004E-3</v>
      </c>
      <c r="D2456" s="10">
        <f>AUM[[#This Row],[ Etica Azionario ]]</f>
        <v>725882031.38999999</v>
      </c>
      <c r="E2456" s="10">
        <f>D2455*AZ[[#This Row],[Variazione percentuale]]</f>
        <v>4831933.8696122803</v>
      </c>
      <c r="F2456" s="11">
        <f>AZ[[#This Row],[AUM]]-D2455</f>
        <v>4805495.1100000143</v>
      </c>
      <c r="G2456" s="11">
        <f>AZ[[#This Row],[∆ AUM]]-AZ[[#This Row],[effetto mercato]]</f>
        <v>-26438.759612265974</v>
      </c>
    </row>
    <row r="2457" spans="1:7">
      <c r="A2457" s="4">
        <v>45575</v>
      </c>
      <c r="B2457">
        <v>0.17449999999999999</v>
      </c>
      <c r="C2457" s="6">
        <f>AZ[[#This Row],[Variaz]]/100</f>
        <v>1.7449999999999998E-3</v>
      </c>
      <c r="D2457" s="10">
        <f>AUM[[#This Row],[ Etica Azionario ]]</f>
        <v>726869057.55000007</v>
      </c>
      <c r="E2457" s="10">
        <f>D2456*AZ[[#This Row],[Variazione percentuale]]</f>
        <v>1266664.1447755499</v>
      </c>
      <c r="F2457" s="11">
        <f>AZ[[#This Row],[AUM]]-D2456</f>
        <v>987026.16000008583</v>
      </c>
      <c r="G2457" s="11">
        <f>AZ[[#This Row],[∆ AUM]]-AZ[[#This Row],[effetto mercato]]</f>
        <v>-279637.98477546405</v>
      </c>
    </row>
    <row r="2458" spans="1:7">
      <c r="A2458" s="4">
        <v>45576</v>
      </c>
      <c r="B2458">
        <v>0.18060000000000001</v>
      </c>
      <c r="C2458" s="6">
        <f>AZ[[#This Row],[Variaz]]/100</f>
        <v>1.8060000000000001E-3</v>
      </c>
      <c r="D2458" s="10">
        <f>AUM[[#This Row],[ Etica Azionario ]]</f>
        <v>727673717.30999994</v>
      </c>
      <c r="E2458" s="10">
        <f>D2457*AZ[[#This Row],[Variazione percentuale]]</f>
        <v>1312725.5179353002</v>
      </c>
      <c r="F2458" s="11">
        <f>AZ[[#This Row],[AUM]]-D2457</f>
        <v>804659.75999987125</v>
      </c>
      <c r="G2458" s="11">
        <f>AZ[[#This Row],[∆ AUM]]-AZ[[#This Row],[effetto mercato]]</f>
        <v>-508065.75793542899</v>
      </c>
    </row>
    <row r="2459" spans="1:7">
      <c r="A2459" s="4">
        <v>45579</v>
      </c>
      <c r="B2459">
        <v>0.9466</v>
      </c>
      <c r="C2459" s="6">
        <f>AZ[[#This Row],[Variaz]]/100</f>
        <v>9.4660000000000005E-3</v>
      </c>
      <c r="D2459" s="10">
        <f>AUM[[#This Row],[ Etica Azionario ]]</f>
        <v>734524202.78999996</v>
      </c>
      <c r="E2459" s="10">
        <f>D2458*AZ[[#This Row],[Variazione percentuale]]</f>
        <v>6888159.4080564594</v>
      </c>
      <c r="F2459" s="11">
        <f>AZ[[#This Row],[AUM]]-D2458</f>
        <v>6850485.4800000191</v>
      </c>
      <c r="G2459" s="11">
        <f>AZ[[#This Row],[∆ AUM]]-AZ[[#This Row],[effetto mercato]]</f>
        <v>-37673.928056440316</v>
      </c>
    </row>
    <row r="2460" spans="1:7">
      <c r="A2460" s="4">
        <v>45580</v>
      </c>
      <c r="B2460">
        <v>-0.95689999999999997</v>
      </c>
      <c r="C2460" s="6">
        <f>AZ[[#This Row],[Variaz]]/100</f>
        <v>-9.5689999999999994E-3</v>
      </c>
      <c r="D2460" s="10">
        <f>AUM[[#This Row],[ Etica Azionario ]]</f>
        <v>727181557.8900001</v>
      </c>
      <c r="E2460" s="10">
        <f>D2459*AZ[[#This Row],[Variazione percentuale]]</f>
        <v>-7028662.0964975096</v>
      </c>
      <c r="F2460" s="11">
        <f>AZ[[#This Row],[AUM]]-D2459</f>
        <v>-7342644.8999998569</v>
      </c>
      <c r="G2460" s="11">
        <f>AZ[[#This Row],[∆ AUM]]-AZ[[#This Row],[effetto mercato]]</f>
        <v>-313982.80350234732</v>
      </c>
    </row>
    <row r="2461" spans="1:7">
      <c r="A2461" s="4">
        <v>45581</v>
      </c>
      <c r="B2461">
        <v>0.41870000000000002</v>
      </c>
      <c r="C2461" s="6">
        <f>AZ[[#This Row],[Variaz]]/100</f>
        <v>4.1869999999999997E-3</v>
      </c>
      <c r="D2461" s="10">
        <f>AUM[[#This Row],[ Etica Azionario ]]</f>
        <v>729971724.63</v>
      </c>
      <c r="E2461" s="10">
        <f>D2460*AZ[[#This Row],[Variazione percentuale]]</f>
        <v>3044709.1828854303</v>
      </c>
      <c r="F2461" s="11">
        <f>AZ[[#This Row],[AUM]]-D2460</f>
        <v>2790166.7399998903</v>
      </c>
      <c r="G2461" s="11">
        <f>AZ[[#This Row],[∆ AUM]]-AZ[[#This Row],[effetto mercato]]</f>
        <v>-254542.44288553996</v>
      </c>
    </row>
    <row r="2462" spans="1:7">
      <c r="A2462" s="4">
        <v>45582</v>
      </c>
      <c r="B2462">
        <v>0.40410000000000001</v>
      </c>
      <c r="C2462" s="6">
        <f>AZ[[#This Row],[Variaz]]/100</f>
        <v>4.0410000000000003E-3</v>
      </c>
      <c r="D2462" s="10">
        <f>AUM[[#This Row],[ Etica Azionario ]]</f>
        <v>733035977.07999992</v>
      </c>
      <c r="E2462" s="10">
        <f>D2461*AZ[[#This Row],[Variazione percentuale]]</f>
        <v>2949815.7392298304</v>
      </c>
      <c r="F2462" s="11">
        <f>AZ[[#This Row],[AUM]]-D2461</f>
        <v>3064252.4499999285</v>
      </c>
      <c r="G2462" s="11">
        <f>AZ[[#This Row],[∆ AUM]]-AZ[[#This Row],[effetto mercato]]</f>
        <v>114436.71077009803</v>
      </c>
    </row>
    <row r="2463" spans="1:7">
      <c r="A2463" s="4">
        <v>45583</v>
      </c>
      <c r="B2463">
        <v>0.115</v>
      </c>
      <c r="C2463" s="6">
        <f>AZ[[#This Row],[Variaz]]/100</f>
        <v>1.15E-3</v>
      </c>
      <c r="D2463" s="10">
        <f>AUM[[#This Row],[ Etica Azionario ]]</f>
        <v>733626321.28999996</v>
      </c>
      <c r="E2463" s="10">
        <f>D2462*AZ[[#This Row],[Variazione percentuale]]</f>
        <v>842991.3736419999</v>
      </c>
      <c r="F2463" s="11">
        <f>AZ[[#This Row],[AUM]]-D2462</f>
        <v>590344.21000003815</v>
      </c>
      <c r="G2463" s="11">
        <f>AZ[[#This Row],[∆ AUM]]-AZ[[#This Row],[effetto mercato]]</f>
        <v>-252647.16364196176</v>
      </c>
    </row>
    <row r="2464" spans="1:7">
      <c r="A2464" s="4">
        <v>45586</v>
      </c>
      <c r="B2464">
        <v>-0.16589999999999999</v>
      </c>
      <c r="C2464" s="6">
        <f>AZ[[#This Row],[Variaz]]/100</f>
        <v>-1.6589999999999999E-3</v>
      </c>
      <c r="D2464" s="10">
        <f>AUM[[#This Row],[ Etica Azionario ]]</f>
        <v>732149683.63</v>
      </c>
      <c r="E2464" s="10">
        <f>D2463*AZ[[#This Row],[Variazione percentuale]]</f>
        <v>-1217086.0670201099</v>
      </c>
      <c r="F2464" s="11">
        <f>AZ[[#This Row],[AUM]]-D2463</f>
        <v>-1476637.6599999666</v>
      </c>
      <c r="G2464" s="11">
        <f>AZ[[#This Row],[∆ AUM]]-AZ[[#This Row],[effetto mercato]]</f>
        <v>-259551.59297985677</v>
      </c>
    </row>
    <row r="2465" spans="1:7">
      <c r="A2465" s="4">
        <v>45587</v>
      </c>
      <c r="B2465">
        <v>-0.33239999999999997</v>
      </c>
      <c r="C2465" s="6">
        <f>AZ[[#This Row],[Variaz]]/100</f>
        <v>-3.3239999999999997E-3</v>
      </c>
      <c r="D2465" s="10">
        <f>AUM[[#This Row],[ Etica Azionario ]]</f>
        <v>729495207.44000006</v>
      </c>
      <c r="E2465" s="10">
        <f>D2464*AZ[[#This Row],[Variazione percentuale]]</f>
        <v>-2433665.5483861198</v>
      </c>
      <c r="F2465" s="11">
        <f>AZ[[#This Row],[AUM]]-D2464</f>
        <v>-2654476.189999938</v>
      </c>
      <c r="G2465" s="11">
        <f>AZ[[#This Row],[∆ AUM]]-AZ[[#This Row],[effetto mercato]]</f>
        <v>-220810.64161381824</v>
      </c>
    </row>
    <row r="2466" spans="1:7">
      <c r="A2466" s="4">
        <v>45588</v>
      </c>
      <c r="B2466">
        <v>-0.54510000000000003</v>
      </c>
      <c r="C2466" s="6">
        <f>AZ[[#This Row],[Variaz]]/100</f>
        <v>-5.4510000000000001E-3</v>
      </c>
      <c r="D2466" s="10">
        <f>AUM[[#This Row],[ Etica Azionario ]]</f>
        <v>725329087.38000011</v>
      </c>
      <c r="E2466" s="10">
        <f>D2465*AZ[[#This Row],[Variazione percentuale]]</f>
        <v>-3976478.3757554404</v>
      </c>
      <c r="F2466" s="11">
        <f>AZ[[#This Row],[AUM]]-D2465</f>
        <v>-4166120.0599999428</v>
      </c>
      <c r="G2466" s="11">
        <f>AZ[[#This Row],[∆ AUM]]-AZ[[#This Row],[effetto mercato]]</f>
        <v>-189641.68424450234</v>
      </c>
    </row>
    <row r="2467" spans="1:7">
      <c r="A2467" s="4">
        <v>45589</v>
      </c>
      <c r="B2467">
        <v>-5.16E-2</v>
      </c>
      <c r="C2467" s="6">
        <f>AZ[[#This Row],[Variaz]]/100</f>
        <v>-5.1599999999999997E-4</v>
      </c>
      <c r="D2467" s="10">
        <f>AUM[[#This Row],[ Etica Azionario ]]</f>
        <v>723365607.38999999</v>
      </c>
      <c r="E2467" s="10">
        <f>D2466*AZ[[#This Row],[Variazione percentuale]]</f>
        <v>-374269.80908808002</v>
      </c>
      <c r="F2467" s="11">
        <f>AZ[[#This Row],[AUM]]-D2466</f>
        <v>-1963479.9900001287</v>
      </c>
      <c r="G2467" s="11">
        <f>AZ[[#This Row],[∆ AUM]]-AZ[[#This Row],[effetto mercato]]</f>
        <v>-1589210.1809120488</v>
      </c>
    </row>
    <row r="2468" spans="1:7">
      <c r="A2468" s="4">
        <v>45590</v>
      </c>
      <c r="B2468">
        <v>-0.30320000000000003</v>
      </c>
      <c r="C2468" s="6">
        <f>AZ[[#This Row],[Variaz]]/100</f>
        <v>-3.0320000000000004E-3</v>
      </c>
      <c r="D2468" s="10">
        <f>AUM[[#This Row],[ Etica Azionario ]]</f>
        <v>720379227.89999998</v>
      </c>
      <c r="E2468" s="10">
        <f>D2467*AZ[[#This Row],[Variazione percentuale]]</f>
        <v>-2193244.5216064802</v>
      </c>
      <c r="F2468" s="11">
        <f>AZ[[#This Row],[AUM]]-D2467</f>
        <v>-2986379.4900000095</v>
      </c>
      <c r="G2468" s="11">
        <f>AZ[[#This Row],[∆ AUM]]-AZ[[#This Row],[effetto mercato]]</f>
        <v>-793134.9683935293</v>
      </c>
    </row>
    <row r="2469" spans="1:7">
      <c r="A2469" s="4">
        <v>45593</v>
      </c>
      <c r="B2469">
        <v>0.25879999999999997</v>
      </c>
      <c r="C2469" s="6">
        <f>AZ[[#This Row],[Variaz]]/100</f>
        <v>2.5879999999999996E-3</v>
      </c>
      <c r="D2469" s="10">
        <f>AUM[[#This Row],[ Etica Azionario ]]</f>
        <v>721587285.27999997</v>
      </c>
      <c r="E2469" s="10">
        <f>D2468*AZ[[#This Row],[Variazione percentuale]]</f>
        <v>1864341.4418051997</v>
      </c>
      <c r="F2469" s="11">
        <f>AZ[[#This Row],[AUM]]-D2468</f>
        <v>1208057.3799999952</v>
      </c>
      <c r="G2469" s="11">
        <f>AZ[[#This Row],[∆ AUM]]-AZ[[#This Row],[effetto mercato]]</f>
        <v>-656284.06180520449</v>
      </c>
    </row>
    <row r="2470" spans="1:7">
      <c r="A2470" s="4">
        <v>45594</v>
      </c>
      <c r="B2470">
        <v>2.58E-2</v>
      </c>
      <c r="C2470" s="6">
        <f>AZ[[#This Row],[Variaz]]/100</f>
        <v>2.5799999999999998E-4</v>
      </c>
      <c r="D2470" s="10">
        <f>AUM[[#This Row],[ Etica Azionario ]]</f>
        <v>721571557.06000006</v>
      </c>
      <c r="E2470" s="10">
        <f>D2469*AZ[[#This Row],[Variazione percentuale]]</f>
        <v>186169.51960223998</v>
      </c>
      <c r="F2470" s="11">
        <f>AZ[[#This Row],[AUM]]-D2469</f>
        <v>-15728.219999909401</v>
      </c>
      <c r="G2470" s="11">
        <f>AZ[[#This Row],[∆ AUM]]-AZ[[#This Row],[effetto mercato]]</f>
        <v>-201897.73960214938</v>
      </c>
    </row>
    <row r="2471" spans="1:7">
      <c r="A2471" s="4">
        <v>45595</v>
      </c>
      <c r="B2471">
        <v>-0.76139999999999997</v>
      </c>
      <c r="C2471" s="6">
        <f>AZ[[#This Row],[Variaz]]/100</f>
        <v>-7.6139999999999992E-3</v>
      </c>
      <c r="D2471" s="10">
        <f>AUM[[#This Row],[ Etica Azionario ]]</f>
        <v>716182052.75999999</v>
      </c>
      <c r="E2471" s="10">
        <f>D2470*AZ[[#This Row],[Variazione percentuale]]</f>
        <v>-5494045.8354548402</v>
      </c>
      <c r="F2471" s="11">
        <f>AZ[[#This Row],[AUM]]-D2470</f>
        <v>-5389504.3000000715</v>
      </c>
      <c r="G2471" s="11">
        <f>AZ[[#This Row],[∆ AUM]]-AZ[[#This Row],[effetto mercato]]</f>
        <v>104541.53545476869</v>
      </c>
    </row>
    <row r="2472" spans="1:7">
      <c r="A2472" s="4">
        <v>45596</v>
      </c>
      <c r="B2472">
        <v>-1.4369000000000001</v>
      </c>
      <c r="C2472" s="6">
        <f>AZ[[#This Row],[Variaz]]/100</f>
        <v>-1.4369E-2</v>
      </c>
      <c r="D2472" s="10">
        <f>AUM[[#This Row],[ Etica Azionario ]]</f>
        <v>705571367.69000006</v>
      </c>
      <c r="E2472" s="10">
        <f>D2471*AZ[[#This Row],[Variazione percentuale]]</f>
        <v>-10290819.916108441</v>
      </c>
      <c r="F2472" s="11">
        <f>AZ[[#This Row],[AUM]]-D2471</f>
        <v>-10610685.069999933</v>
      </c>
      <c r="G2472" s="11">
        <f>AZ[[#This Row],[∆ AUM]]-AZ[[#This Row],[effetto mercato]]</f>
        <v>-319865.15389149264</v>
      </c>
    </row>
    <row r="2473" spans="1:7">
      <c r="A2473" s="4">
        <v>45600</v>
      </c>
      <c r="B2473">
        <v>2.64E-2</v>
      </c>
      <c r="C2473" s="6">
        <f>AZ[[#This Row],[Variaz]]/100</f>
        <v>2.6400000000000002E-4</v>
      </c>
      <c r="D2473" s="10">
        <f>AUM[[#This Row],[ Etica Azionario ]]</f>
        <v>705881245.57000005</v>
      </c>
      <c r="E2473" s="10">
        <f>D2472*AZ[[#This Row],[Variazione percentuale]]</f>
        <v>186270.84107016004</v>
      </c>
      <c r="F2473" s="11">
        <f>AZ[[#This Row],[AUM]]-D2472</f>
        <v>309877.87999999523</v>
      </c>
      <c r="G2473" s="11">
        <f>AZ[[#This Row],[∆ AUM]]-AZ[[#This Row],[effetto mercato]]</f>
        <v>123607.03892983519</v>
      </c>
    </row>
    <row r="2474" spans="1:7">
      <c r="A2474" s="4">
        <v>45601</v>
      </c>
      <c r="B2474">
        <v>0.67930000000000001</v>
      </c>
      <c r="C2474" s="6">
        <f>AZ[[#This Row],[Variaz]]/100</f>
        <v>6.7930000000000004E-3</v>
      </c>
      <c r="D2474" s="10">
        <f>AUM[[#This Row],[ Etica Azionario ]]</f>
        <v>710839182.85000002</v>
      </c>
      <c r="E2474" s="10">
        <f>D2473*AZ[[#This Row],[Variazione percentuale]]</f>
        <v>4795051.3011570107</v>
      </c>
      <c r="F2474" s="11">
        <f>AZ[[#This Row],[AUM]]-D2473</f>
        <v>4957937.2799999714</v>
      </c>
      <c r="G2474" s="11">
        <f>AZ[[#This Row],[∆ AUM]]-AZ[[#This Row],[effetto mercato]]</f>
        <v>162885.97884296067</v>
      </c>
    </row>
    <row r="2475" spans="1:7">
      <c r="A2475" s="4">
        <v>45602</v>
      </c>
      <c r="B2475">
        <v>1.7423999999999999</v>
      </c>
      <c r="C2475" s="6">
        <f>AZ[[#This Row],[Variaz]]/100</f>
        <v>1.7423999999999999E-2</v>
      </c>
      <c r="D2475" s="10">
        <f>AUM[[#This Row],[ Etica Azionario ]]</f>
        <v>724474459.62</v>
      </c>
      <c r="E2475" s="10">
        <f>D2474*AZ[[#This Row],[Variazione percentuale]]</f>
        <v>12385661.921978399</v>
      </c>
      <c r="F2475" s="11">
        <f>AZ[[#This Row],[AUM]]-D2474</f>
        <v>13635276.769999981</v>
      </c>
      <c r="G2475" s="11">
        <f>AZ[[#This Row],[∆ AUM]]-AZ[[#This Row],[effetto mercato]]</f>
        <v>1249614.8480215818</v>
      </c>
    </row>
    <row r="2476" spans="1:7">
      <c r="A2476" s="4">
        <v>45603</v>
      </c>
      <c r="B2476">
        <v>0.56010000000000004</v>
      </c>
      <c r="C2476" s="6">
        <f>AZ[[#This Row],[Variaz]]/100</f>
        <v>5.6010000000000001E-3</v>
      </c>
      <c r="D2476" s="10">
        <f>AUM[[#This Row],[ Etica Azionario ]]</f>
        <v>728873583.24000001</v>
      </c>
      <c r="E2476" s="10">
        <f>D2475*AZ[[#This Row],[Variazione percentuale]]</f>
        <v>4057781.4483316201</v>
      </c>
      <c r="F2476" s="11">
        <f>AZ[[#This Row],[AUM]]-D2475</f>
        <v>4399123.6200000048</v>
      </c>
      <c r="G2476" s="11">
        <f>AZ[[#This Row],[∆ AUM]]-AZ[[#This Row],[effetto mercato]]</f>
        <v>341342.17166838469</v>
      </c>
    </row>
    <row r="2477" spans="1:7">
      <c r="A2477" s="4">
        <v>45604</v>
      </c>
      <c r="B2477">
        <v>0.39700000000000002</v>
      </c>
      <c r="C2477" s="6">
        <f>AZ[[#This Row],[Variaz]]/100</f>
        <v>3.9700000000000004E-3</v>
      </c>
      <c r="D2477" s="10">
        <f>AUM[[#This Row],[ Etica Azionario ]]</f>
        <v>731747286.76999998</v>
      </c>
      <c r="E2477" s="10">
        <f>D2476*AZ[[#This Row],[Variazione percentuale]]</f>
        <v>2893628.1254628003</v>
      </c>
      <c r="F2477" s="11">
        <f>AZ[[#This Row],[AUM]]-D2476</f>
        <v>2873703.5299999714</v>
      </c>
      <c r="G2477" s="11">
        <f>AZ[[#This Row],[∆ AUM]]-AZ[[#This Row],[effetto mercato]]</f>
        <v>-19924.595462828875</v>
      </c>
    </row>
    <row r="2478" spans="1:7">
      <c r="A2478" s="4">
        <v>45607</v>
      </c>
      <c r="B2478">
        <v>0.59309999999999996</v>
      </c>
      <c r="C2478" s="6">
        <f>AZ[[#This Row],[Variaz]]/100</f>
        <v>5.9309999999999996E-3</v>
      </c>
      <c r="D2478" s="10">
        <f>AUM[[#This Row],[ Etica Azionario ]]</f>
        <v>736652985.30999994</v>
      </c>
      <c r="E2478" s="10">
        <f>D2477*AZ[[#This Row],[Variazione percentuale]]</f>
        <v>4339993.1578328693</v>
      </c>
      <c r="F2478" s="11">
        <f>AZ[[#This Row],[AUM]]-D2477</f>
        <v>4905698.5399999619</v>
      </c>
      <c r="G2478" s="11">
        <f>AZ[[#This Row],[∆ AUM]]-AZ[[#This Row],[effetto mercato]]</f>
        <v>565705.38216709252</v>
      </c>
    </row>
    <row r="2479" spans="1:7">
      <c r="A2479" s="4">
        <v>45608</v>
      </c>
      <c r="B2479">
        <v>-0.41210000000000002</v>
      </c>
      <c r="C2479" s="6">
        <f>AZ[[#This Row],[Variaz]]/100</f>
        <v>-4.1210000000000005E-3</v>
      </c>
      <c r="D2479" s="10">
        <f>AUM[[#This Row],[ Etica Azionario ]]</f>
        <v>732767135.43000007</v>
      </c>
      <c r="E2479" s="10">
        <f>D2478*AZ[[#This Row],[Variazione percentuale]]</f>
        <v>-3035746.9524625102</v>
      </c>
      <c r="F2479" s="11">
        <f>AZ[[#This Row],[AUM]]-D2478</f>
        <v>-3885849.879999876</v>
      </c>
      <c r="G2479" s="11">
        <f>AZ[[#This Row],[∆ AUM]]-AZ[[#This Row],[effetto mercato]]</f>
        <v>-850102.92753736582</v>
      </c>
    </row>
    <row r="2480" spans="1:7">
      <c r="A2480" s="4">
        <v>45609</v>
      </c>
      <c r="B2480">
        <v>-0.2928</v>
      </c>
      <c r="C2480" s="6">
        <f>AZ[[#This Row],[Variaz]]/100</f>
        <v>-2.928E-3</v>
      </c>
      <c r="D2480" s="10">
        <f>AUM[[#This Row],[ Etica Azionario ]]</f>
        <v>730768314.22000003</v>
      </c>
      <c r="E2480" s="10">
        <f>D2479*AZ[[#This Row],[Variazione percentuale]]</f>
        <v>-2145542.1725390404</v>
      </c>
      <c r="F2480" s="11">
        <f>AZ[[#This Row],[AUM]]-D2479</f>
        <v>-1998821.2100000381</v>
      </c>
      <c r="G2480" s="11">
        <f>AZ[[#This Row],[∆ AUM]]-AZ[[#This Row],[effetto mercato]]</f>
        <v>146720.9625390023</v>
      </c>
    </row>
    <row r="2481" spans="1:7">
      <c r="A2481" s="4">
        <v>45610</v>
      </c>
      <c r="B2481">
        <v>-7.6600000000000001E-2</v>
      </c>
      <c r="C2481" s="6">
        <f>AZ[[#This Row],[Variaz]]/100</f>
        <v>-7.6599999999999997E-4</v>
      </c>
      <c r="D2481" s="10">
        <f>AUM[[#This Row],[ Etica Azionario ]]</f>
        <v>729453511.51999986</v>
      </c>
      <c r="E2481" s="10">
        <f>D2480*AZ[[#This Row],[Variazione percentuale]]</f>
        <v>-559768.52869251999</v>
      </c>
      <c r="F2481" s="11">
        <f>AZ[[#This Row],[AUM]]-D2480</f>
        <v>-1314802.7000001669</v>
      </c>
      <c r="G2481" s="11">
        <f>AZ[[#This Row],[∆ AUM]]-AZ[[#This Row],[effetto mercato]]</f>
        <v>-755034.1713076469</v>
      </c>
    </row>
    <row r="2482" spans="1:7">
      <c r="A2482" s="4">
        <v>45611</v>
      </c>
      <c r="B2482">
        <v>-0.9073</v>
      </c>
      <c r="C2482" s="6">
        <f>AZ[[#This Row],[Variaz]]/100</f>
        <v>-9.0729999999999995E-3</v>
      </c>
      <c r="D2482" s="10">
        <f>AUM[[#This Row],[ Etica Azionario ]]</f>
        <v>722576381.8900001</v>
      </c>
      <c r="E2482" s="10">
        <f>D2481*AZ[[#This Row],[Variazione percentuale]]</f>
        <v>-6618331.7100209584</v>
      </c>
      <c r="F2482" s="11">
        <f>AZ[[#This Row],[AUM]]-D2481</f>
        <v>-6877129.6299997568</v>
      </c>
      <c r="G2482" s="11">
        <f>AZ[[#This Row],[∆ AUM]]-AZ[[#This Row],[effetto mercato]]</f>
        <v>-258797.91997879837</v>
      </c>
    </row>
    <row r="2483" spans="1:7">
      <c r="A2483" s="4">
        <v>45614</v>
      </c>
      <c r="B2483">
        <v>-0.25790000000000002</v>
      </c>
      <c r="C2483" s="6">
        <f>AZ[[#This Row],[Variaz]]/100</f>
        <v>-2.5790000000000001E-3</v>
      </c>
      <c r="D2483" s="10">
        <f>AUM[[#This Row],[ Etica Azionario ]]</f>
        <v>720532693.32999992</v>
      </c>
      <c r="E2483" s="10">
        <f>D2482*AZ[[#This Row],[Variazione percentuale]]</f>
        <v>-1863524.4888943103</v>
      </c>
      <c r="F2483" s="11">
        <f>AZ[[#This Row],[AUM]]-D2482</f>
        <v>-2043688.5600001812</v>
      </c>
      <c r="G2483" s="11">
        <f>AZ[[#This Row],[∆ AUM]]-AZ[[#This Row],[effetto mercato]]</f>
        <v>-180164.07110587088</v>
      </c>
    </row>
    <row r="2484" spans="1:7">
      <c r="A2484" s="4">
        <v>45615</v>
      </c>
      <c r="B2484">
        <v>0.23269999999999999</v>
      </c>
      <c r="C2484" s="6">
        <f>AZ[[#This Row],[Variaz]]/100</f>
        <v>2.3270000000000001E-3</v>
      </c>
      <c r="D2484" s="10">
        <f>AUM[[#This Row],[ Etica Azionario ]]</f>
        <v>722463865.16000009</v>
      </c>
      <c r="E2484" s="10">
        <f>D2483*AZ[[#This Row],[Variazione percentuale]]</f>
        <v>1676679.5773789098</v>
      </c>
      <c r="F2484" s="11">
        <f>AZ[[#This Row],[AUM]]-D2483</f>
        <v>1931171.8300001621</v>
      </c>
      <c r="G2484" s="11">
        <f>AZ[[#This Row],[∆ AUM]]-AZ[[#This Row],[effetto mercato]]</f>
        <v>254492.25262125232</v>
      </c>
    </row>
    <row r="2485" spans="1:7">
      <c r="A2485" s="4">
        <v>45616</v>
      </c>
      <c r="B2485">
        <v>0.22570000000000001</v>
      </c>
      <c r="C2485" s="6">
        <f>AZ[[#This Row],[Variaz]]/100</f>
        <v>2.2570000000000003E-3</v>
      </c>
      <c r="D2485" s="10">
        <f>AUM[[#This Row],[ Etica Azionario ]]</f>
        <v>723725830.90999997</v>
      </c>
      <c r="E2485" s="10">
        <f>D2484*AZ[[#This Row],[Variazione percentuale]]</f>
        <v>1630600.9436661205</v>
      </c>
      <c r="F2485" s="11">
        <f>AZ[[#This Row],[AUM]]-D2484</f>
        <v>1261965.7499998808</v>
      </c>
      <c r="G2485" s="11">
        <f>AZ[[#This Row],[∆ AUM]]-AZ[[#This Row],[effetto mercato]]</f>
        <v>-368635.19366623973</v>
      </c>
    </row>
    <row r="2486" spans="1:7">
      <c r="A2486" s="4">
        <v>45617</v>
      </c>
      <c r="B2486">
        <v>0.84940000000000004</v>
      </c>
      <c r="C2486" s="6">
        <f>AZ[[#This Row],[Variaz]]/100</f>
        <v>8.4939999999999998E-3</v>
      </c>
      <c r="D2486" s="10">
        <f>AUM[[#This Row],[ Etica Azionario ]]</f>
        <v>729626749.55999994</v>
      </c>
      <c r="E2486" s="10">
        <f>D2485*AZ[[#This Row],[Variazione percentuale]]</f>
        <v>6147327.20774954</v>
      </c>
      <c r="F2486" s="11">
        <f>AZ[[#This Row],[AUM]]-D2485</f>
        <v>5900918.6499999762</v>
      </c>
      <c r="G2486" s="11">
        <f>AZ[[#This Row],[∆ AUM]]-AZ[[#This Row],[effetto mercato]]</f>
        <v>-246408.55774956383</v>
      </c>
    </row>
    <row r="2487" spans="1:7">
      <c r="A2487" s="4">
        <v>45618</v>
      </c>
      <c r="B2487">
        <v>1.123</v>
      </c>
      <c r="C2487" s="6">
        <f>AZ[[#This Row],[Variaz]]/100</f>
        <v>1.123E-2</v>
      </c>
      <c r="D2487" s="10">
        <f>AUM[[#This Row],[ Etica Azionario ]]</f>
        <v>736523544.34000003</v>
      </c>
      <c r="E2487" s="10">
        <f>D2486*AZ[[#This Row],[Variazione percentuale]]</f>
        <v>8193708.3975587999</v>
      </c>
      <c r="F2487" s="11">
        <f>AZ[[#This Row],[AUM]]-D2486</f>
        <v>6896794.7800000906</v>
      </c>
      <c r="G2487" s="11">
        <f>AZ[[#This Row],[∆ AUM]]-AZ[[#This Row],[effetto mercato]]</f>
        <v>-1296913.6175587093</v>
      </c>
    </row>
    <row r="2488" spans="1:7">
      <c r="A2488" s="4">
        <v>45621</v>
      </c>
      <c r="B2488">
        <v>-0.2082</v>
      </c>
      <c r="C2488" s="6">
        <f>AZ[[#This Row],[Variaz]]/100</f>
        <v>-2.0820000000000001E-3</v>
      </c>
      <c r="D2488" s="10">
        <f>AUM[[#This Row],[ Etica Azionario ]]</f>
        <v>734689276.26999998</v>
      </c>
      <c r="E2488" s="10">
        <f>D2487*AZ[[#This Row],[Variazione percentuale]]</f>
        <v>-1533442.01931588</v>
      </c>
      <c r="F2488" s="11">
        <f>AZ[[#This Row],[AUM]]-D2487</f>
        <v>-1834268.0700000525</v>
      </c>
      <c r="G2488" s="11">
        <f>AZ[[#This Row],[∆ AUM]]-AZ[[#This Row],[effetto mercato]]</f>
        <v>-300826.05068417243</v>
      </c>
    </row>
    <row r="2489" spans="1:7">
      <c r="A2489" s="4">
        <v>45622</v>
      </c>
      <c r="B2489">
        <v>0</v>
      </c>
      <c r="C2489" s="6">
        <f>AZ[[#This Row],[Variaz]]/100</f>
        <v>0</v>
      </c>
      <c r="D2489" s="10">
        <f>AUM[[#This Row],[ Etica Azionario ]]</f>
        <v>734429949.62999988</v>
      </c>
      <c r="E2489" s="10">
        <f>D2488*AZ[[#This Row],[Variazione percentuale]]</f>
        <v>0</v>
      </c>
      <c r="F2489" s="11">
        <f>AZ[[#This Row],[AUM]]-D2488</f>
        <v>-259326.6400001049</v>
      </c>
      <c r="G2489" s="11">
        <f>AZ[[#This Row],[∆ AUM]]-AZ[[#This Row],[effetto mercato]]</f>
        <v>-259326.6400001049</v>
      </c>
    </row>
    <row r="2490" spans="1:7">
      <c r="A2490" s="4">
        <v>45623</v>
      </c>
      <c r="B2490">
        <v>-0.99270000000000003</v>
      </c>
      <c r="C2490" s="6">
        <f>AZ[[#This Row],[Variaz]]/100</f>
        <v>-9.9270000000000001E-3</v>
      </c>
      <c r="D2490" s="10">
        <f>AUM[[#This Row],[ Etica Azionario ]]</f>
        <v>726980934.20999992</v>
      </c>
      <c r="E2490" s="10">
        <f>D2489*AZ[[#This Row],[Variazione percentuale]]</f>
        <v>-7290686.1099770088</v>
      </c>
      <c r="F2490" s="11">
        <f>AZ[[#This Row],[AUM]]-D2489</f>
        <v>-7449015.4199999571</v>
      </c>
      <c r="G2490" s="11">
        <f>AZ[[#This Row],[∆ AUM]]-AZ[[#This Row],[effetto mercato]]</f>
        <v>-158329.31002294831</v>
      </c>
    </row>
    <row r="2491" spans="1:7">
      <c r="A2491" s="4">
        <v>45624</v>
      </c>
      <c r="B2491">
        <v>0.26819999999999999</v>
      </c>
      <c r="C2491" s="6">
        <f>AZ[[#This Row],[Variaz]]/100</f>
        <v>2.6819999999999999E-3</v>
      </c>
      <c r="D2491" s="10">
        <f>AUM[[#This Row],[ Etica Azionario ]]</f>
        <v>728563536.25</v>
      </c>
      <c r="E2491" s="10">
        <f>D2490*AZ[[#This Row],[Variazione percentuale]]</f>
        <v>1949762.8655512198</v>
      </c>
      <c r="F2491" s="11">
        <f>AZ[[#This Row],[AUM]]-D2490</f>
        <v>1582602.0400000811</v>
      </c>
      <c r="G2491" s="11">
        <f>AZ[[#This Row],[∆ AUM]]-AZ[[#This Row],[effetto mercato]]</f>
        <v>-367160.82555113873</v>
      </c>
    </row>
    <row r="2492" spans="1:7">
      <c r="A2492" s="4">
        <v>45625</v>
      </c>
      <c r="B2492">
        <v>0.48409999999999997</v>
      </c>
      <c r="C2492" s="6">
        <f>AZ[[#This Row],[Variaz]]/100</f>
        <v>4.8409999999999998E-3</v>
      </c>
      <c r="D2492" s="10">
        <f>AUM[[#This Row],[ Etica Azionario ]]</f>
        <v>732224551.27999997</v>
      </c>
      <c r="E2492" s="10">
        <f>D2491*AZ[[#This Row],[Variazione percentuale]]</f>
        <v>3526976.0789862499</v>
      </c>
      <c r="F2492" s="11">
        <f>AZ[[#This Row],[AUM]]-D2491</f>
        <v>3661015.0299999714</v>
      </c>
      <c r="G2492" s="11">
        <f>AZ[[#This Row],[∆ AUM]]-AZ[[#This Row],[effetto mercato]]</f>
        <v>134038.95101372153</v>
      </c>
    </row>
    <row r="2493" spans="1:7">
      <c r="A2493" s="4">
        <v>45628</v>
      </c>
      <c r="B2493">
        <v>0.91279999999999994</v>
      </c>
      <c r="C2493" s="6">
        <f>AZ[[#This Row],[Variaz]]/100</f>
        <v>9.127999999999999E-3</v>
      </c>
      <c r="D2493" s="10">
        <f>AUM[[#This Row],[ Etica Azionario ]]</f>
        <v>739042554.60000014</v>
      </c>
      <c r="E2493" s="10">
        <f>D2492*AZ[[#This Row],[Variazione percentuale]]</f>
        <v>6683745.7040838394</v>
      </c>
      <c r="F2493" s="11">
        <f>AZ[[#This Row],[AUM]]-D2492</f>
        <v>6818003.3200001717</v>
      </c>
      <c r="G2493" s="11">
        <f>AZ[[#This Row],[∆ AUM]]-AZ[[#This Row],[effetto mercato]]</f>
        <v>134257.61591633223</v>
      </c>
    </row>
    <row r="2494" spans="1:7">
      <c r="A2494" s="4">
        <v>45629</v>
      </c>
      <c r="B2494">
        <v>-0.2387</v>
      </c>
      <c r="C2494" s="6">
        <f>AZ[[#This Row],[Variaz]]/100</f>
        <v>-2.3869999999999998E-3</v>
      </c>
      <c r="D2494" s="10">
        <f>AUM[[#This Row],[ Etica Azionario ]]</f>
        <v>737379793.85000002</v>
      </c>
      <c r="E2494" s="10">
        <f>D2493*AZ[[#This Row],[Variazione percentuale]]</f>
        <v>-1764094.5778302001</v>
      </c>
      <c r="F2494" s="11">
        <f>AZ[[#This Row],[AUM]]-D2493</f>
        <v>-1662760.7500001192</v>
      </c>
      <c r="G2494" s="11">
        <f>AZ[[#This Row],[∆ AUM]]-AZ[[#This Row],[effetto mercato]]</f>
        <v>101333.82783008087</v>
      </c>
    </row>
    <row r="2495" spans="1:7">
      <c r="A2495" s="4">
        <v>45630</v>
      </c>
      <c r="B2495">
        <v>0.3715</v>
      </c>
      <c r="C2495" s="6">
        <f>AZ[[#This Row],[Variaz]]/100</f>
        <v>3.715E-3</v>
      </c>
      <c r="D2495" s="10">
        <f>AUM[[#This Row],[ Etica Azionario ]]</f>
        <v>741073566.48000002</v>
      </c>
      <c r="E2495" s="10">
        <f>D2494*AZ[[#This Row],[Variazione percentuale]]</f>
        <v>2739365.9341527503</v>
      </c>
      <c r="F2495" s="11">
        <f>AZ[[#This Row],[AUM]]-D2494</f>
        <v>3693772.6299999952</v>
      </c>
      <c r="G2495" s="11">
        <f>AZ[[#This Row],[∆ AUM]]-AZ[[#This Row],[effetto mercato]]</f>
        <v>954406.69584724493</v>
      </c>
    </row>
    <row r="2496" spans="1:7">
      <c r="A2496" s="4">
        <v>45631</v>
      </c>
      <c r="B2496">
        <v>-0.7026</v>
      </c>
      <c r="C2496" s="6">
        <f>AZ[[#This Row],[Variaz]]/100</f>
        <v>-7.0260000000000001E-3</v>
      </c>
      <c r="D2496" s="10">
        <f>AUM[[#This Row],[ Etica Azionario ]]</f>
        <v>736555810.94999993</v>
      </c>
      <c r="E2496" s="10">
        <f>D2495*AZ[[#This Row],[Variazione percentuale]]</f>
        <v>-5206782.8780884799</v>
      </c>
      <c r="F2496" s="11">
        <f>AZ[[#This Row],[AUM]]-D2495</f>
        <v>-4517755.5300000906</v>
      </c>
      <c r="G2496" s="11">
        <f>AZ[[#This Row],[∆ AUM]]-AZ[[#This Row],[effetto mercato]]</f>
        <v>689027.34808838926</v>
      </c>
    </row>
    <row r="2497" spans="1:7">
      <c r="A2497" s="4">
        <v>45632</v>
      </c>
      <c r="B2497">
        <v>0.1706</v>
      </c>
      <c r="C2497" s="6">
        <f>AZ[[#This Row],[Variaz]]/100</f>
        <v>1.7060000000000001E-3</v>
      </c>
      <c r="D2497" s="10">
        <f>AUM[[#This Row],[ Etica Azionario ]]</f>
        <v>737670660.70999992</v>
      </c>
      <c r="E2497" s="10">
        <f>D2496*AZ[[#This Row],[Variazione percentuale]]</f>
        <v>1256564.2134806998</v>
      </c>
      <c r="F2497" s="11">
        <f>AZ[[#This Row],[AUM]]-D2496</f>
        <v>1114849.7599999905</v>
      </c>
      <c r="G2497" s="11">
        <f>AZ[[#This Row],[∆ AUM]]-AZ[[#This Row],[effetto mercato]]</f>
        <v>-141714.45348070934</v>
      </c>
    </row>
    <row r="2498" spans="1:7">
      <c r="A2498" s="4">
        <v>45635</v>
      </c>
      <c r="B2498">
        <v>-0.51719999999999999</v>
      </c>
      <c r="C2498" s="6">
        <f>AZ[[#This Row],[Variaz]]/100</f>
        <v>-5.1719999999999995E-3</v>
      </c>
      <c r="D2498" s="10">
        <f>AUM[[#This Row],[ Etica Azionario ]]</f>
        <v>733992171.08000004</v>
      </c>
      <c r="E2498" s="10">
        <f>D2497*AZ[[#This Row],[Variazione percentuale]]</f>
        <v>-3815232.6571921194</v>
      </c>
      <c r="F2498" s="11">
        <f>AZ[[#This Row],[AUM]]-D2497</f>
        <v>-3678489.629999876</v>
      </c>
      <c r="G2498" s="11">
        <f>AZ[[#This Row],[∆ AUM]]-AZ[[#This Row],[effetto mercato]]</f>
        <v>136743.02719224337</v>
      </c>
    </row>
    <row r="2499" spans="1:7">
      <c r="A2499" s="4">
        <v>45636</v>
      </c>
      <c r="B2499">
        <v>-3.1699999999999999E-2</v>
      </c>
      <c r="C2499" s="6">
        <f>AZ[[#This Row],[Variaz]]/100</f>
        <v>-3.1700000000000001E-4</v>
      </c>
      <c r="D2499" s="10">
        <f>AUM[[#This Row],[ Etica Azionario ]]</f>
        <v>722349314.92999995</v>
      </c>
      <c r="E2499" s="10">
        <f>D2498*AZ[[#This Row],[Variazione percentuale]]</f>
        <v>-232675.51823236002</v>
      </c>
      <c r="F2499" s="11">
        <f>AZ[[#This Row],[AUM]]-D2498</f>
        <v>-11642856.150000095</v>
      </c>
      <c r="G2499" s="11">
        <f>AZ[[#This Row],[∆ AUM]]-AZ[[#This Row],[effetto mercato]]</f>
        <v>-11410180.631767735</v>
      </c>
    </row>
    <row r="2500" spans="1:7">
      <c r="A2500" s="4">
        <v>45637</v>
      </c>
      <c r="B2500">
        <v>0.49459999999999998</v>
      </c>
      <c r="C2500" s="6">
        <f>AZ[[#This Row],[Variaz]]/100</f>
        <v>4.9459999999999999E-3</v>
      </c>
      <c r="D2500" s="10">
        <f>AUM[[#This Row],[ Etica Azionario ]]</f>
        <v>726008076.91000009</v>
      </c>
      <c r="E2500" s="10">
        <f>D2499*AZ[[#This Row],[Variazione percentuale]]</f>
        <v>3572739.7116437797</v>
      </c>
      <c r="F2500" s="11">
        <f>AZ[[#This Row],[AUM]]-D2499</f>
        <v>3658761.9800001383</v>
      </c>
      <c r="G2500" s="11">
        <f>AZ[[#This Row],[∆ AUM]]-AZ[[#This Row],[effetto mercato]]</f>
        <v>86022.268356358632</v>
      </c>
    </row>
    <row r="2501" spans="1:7">
      <c r="A2501" s="4">
        <v>45638</v>
      </c>
      <c r="B2501">
        <v>-0.21460000000000001</v>
      </c>
      <c r="C2501" s="6">
        <f>AZ[[#This Row],[Variaz]]/100</f>
        <v>-2.1460000000000003E-3</v>
      </c>
      <c r="D2501" s="10">
        <f>AUM[[#This Row],[ Etica Azionario ]]</f>
        <v>724511845</v>
      </c>
      <c r="E2501" s="10">
        <f>D2500*AZ[[#This Row],[Variazione percentuale]]</f>
        <v>-1558013.3330488605</v>
      </c>
      <c r="F2501" s="11">
        <f>AZ[[#This Row],[AUM]]-D2500</f>
        <v>-1496231.9100000858</v>
      </c>
      <c r="G2501" s="11">
        <f>AZ[[#This Row],[∆ AUM]]-AZ[[#This Row],[effetto mercato]]</f>
        <v>61781.423048774712</v>
      </c>
    </row>
    <row r="2502" spans="1:7">
      <c r="A2502" s="4">
        <v>45639</v>
      </c>
      <c r="B2502">
        <v>-1.0307999999999999</v>
      </c>
      <c r="C2502" s="6">
        <f>AZ[[#This Row],[Variaz]]/100</f>
        <v>-1.0307999999999999E-2</v>
      </c>
      <c r="D2502" s="10">
        <f>AUM[[#This Row],[ Etica Azionario ]]</f>
        <v>716999868.60000002</v>
      </c>
      <c r="E2502" s="10">
        <f>D2501*AZ[[#This Row],[Variazione percentuale]]</f>
        <v>-7468268.0982599994</v>
      </c>
      <c r="F2502" s="11">
        <f>AZ[[#This Row],[AUM]]-D2501</f>
        <v>-7511976.3999999762</v>
      </c>
      <c r="G2502" s="11">
        <f>AZ[[#This Row],[∆ AUM]]-AZ[[#This Row],[effetto mercato]]</f>
        <v>-43708.301739976741</v>
      </c>
    </row>
    <row r="2503" spans="1:7">
      <c r="A2503" s="4">
        <v>45642</v>
      </c>
      <c r="B2503">
        <v>-0.52400000000000002</v>
      </c>
      <c r="C2503" s="6">
        <f>AZ[[#This Row],[Variaz]]/100</f>
        <v>-5.2399999999999999E-3</v>
      </c>
      <c r="D2503" s="10">
        <f>AUM[[#This Row],[ Etica Azionario ]]</f>
        <v>702078256.23000014</v>
      </c>
      <c r="E2503" s="10">
        <f>D2502*AZ[[#This Row],[Variazione percentuale]]</f>
        <v>-3757079.311464</v>
      </c>
      <c r="F2503" s="11">
        <f>AZ[[#This Row],[AUM]]-D2502</f>
        <v>-14921612.369999886</v>
      </c>
      <c r="G2503" s="11">
        <f>AZ[[#This Row],[∆ AUM]]-AZ[[#This Row],[effetto mercato]]</f>
        <v>-11164533.058535885</v>
      </c>
    </row>
    <row r="2504" spans="1:7">
      <c r="A2504" s="4">
        <v>45643</v>
      </c>
      <c r="B2504">
        <v>-0.3019</v>
      </c>
      <c r="C2504" s="6">
        <f>AZ[[#This Row],[Variaz]]/100</f>
        <v>-3.019E-3</v>
      </c>
      <c r="D2504" s="10">
        <f>AUM[[#This Row],[ Etica Azionario ]]</f>
        <v>699747763.36999989</v>
      </c>
      <c r="E2504" s="10">
        <f>D2503*AZ[[#This Row],[Variazione percentuale]]</f>
        <v>-2119574.2555583706</v>
      </c>
      <c r="F2504" s="11">
        <f>AZ[[#This Row],[AUM]]-D2503</f>
        <v>-2330492.8600002527</v>
      </c>
      <c r="G2504" s="11">
        <f>AZ[[#This Row],[∆ AUM]]-AZ[[#This Row],[effetto mercato]]</f>
        <v>-210918.60444188211</v>
      </c>
    </row>
    <row r="2505" spans="1:7">
      <c r="A2505" s="4">
        <v>45644</v>
      </c>
      <c r="B2505">
        <v>-1.2886</v>
      </c>
      <c r="C2505" s="6">
        <f>AZ[[#This Row],[Variaz]]/100</f>
        <v>-1.2886E-2</v>
      </c>
      <c r="D2505" s="10">
        <f>AUM[[#This Row],[ Etica Azionario ]]</f>
        <v>691037320.97000003</v>
      </c>
      <c r="E2505" s="10">
        <f>D2504*AZ[[#This Row],[Variazione percentuale]]</f>
        <v>-9016949.6787858177</v>
      </c>
      <c r="F2505" s="11">
        <f>AZ[[#This Row],[AUM]]-D2504</f>
        <v>-8710442.3999998569</v>
      </c>
      <c r="G2505" s="11">
        <f>AZ[[#This Row],[∆ AUM]]-AZ[[#This Row],[effetto mercato]]</f>
        <v>306507.27878596075</v>
      </c>
    </row>
    <row r="2506" spans="1:7">
      <c r="A2506" s="4">
        <v>45645</v>
      </c>
      <c r="B2506">
        <v>-0.29370000000000002</v>
      </c>
      <c r="C2506" s="6">
        <f>AZ[[#This Row],[Variaz]]/100</f>
        <v>-2.9370000000000004E-3</v>
      </c>
      <c r="D2506" s="10">
        <f>AUM[[#This Row],[ Etica Azionario ]]</f>
        <v>688750914.93999994</v>
      </c>
      <c r="E2506" s="10">
        <f>D2505*AZ[[#This Row],[Variazione percentuale]]</f>
        <v>-2029576.6116888903</v>
      </c>
      <c r="F2506" s="11">
        <f>AZ[[#This Row],[AUM]]-D2505</f>
        <v>-2286406.0300000906</v>
      </c>
      <c r="G2506" s="11">
        <f>AZ[[#This Row],[∆ AUM]]-AZ[[#This Row],[effetto mercato]]</f>
        <v>-256829.41831120034</v>
      </c>
    </row>
    <row r="2507" spans="1:7">
      <c r="A2507" s="4">
        <v>45646</v>
      </c>
      <c r="B2507">
        <v>0.37309999999999999</v>
      </c>
      <c r="C2507" s="6">
        <f>AZ[[#This Row],[Variaz]]/100</f>
        <v>3.7309999999999999E-3</v>
      </c>
      <c r="D2507" s="10">
        <f>AUM[[#This Row],[ Etica Azionario ]]</f>
        <v>691215642.20999992</v>
      </c>
      <c r="E2507" s="10">
        <f>D2506*AZ[[#This Row],[Variazione percentuale]]</f>
        <v>2569729.6636411399</v>
      </c>
      <c r="F2507" s="11">
        <f>AZ[[#This Row],[AUM]]-D2506</f>
        <v>2464727.2699999809</v>
      </c>
      <c r="G2507" s="11">
        <f>AZ[[#This Row],[∆ AUM]]-AZ[[#This Row],[effetto mercato]]</f>
        <v>-105002.39364115894</v>
      </c>
    </row>
    <row r="2508" spans="1:7">
      <c r="A2508" s="4">
        <v>45649</v>
      </c>
      <c r="B2508">
        <v>0.72389999999999999</v>
      </c>
      <c r="C2508" s="6">
        <f>AZ[[#This Row],[Variaz]]/100</f>
        <v>7.2389999999999998E-3</v>
      </c>
      <c r="D2508" s="10">
        <f>AUM[[#This Row],[ Etica Azionario ]]</f>
        <v>696168573.12</v>
      </c>
      <c r="E2508" s="10">
        <f>D2507*AZ[[#This Row],[Variazione percentuale]]</f>
        <v>5003710.0339581892</v>
      </c>
      <c r="F2508" s="11">
        <f>AZ[[#This Row],[AUM]]-D2507</f>
        <v>4952930.9100000858</v>
      </c>
      <c r="G2508" s="11">
        <f>AZ[[#This Row],[∆ AUM]]-AZ[[#This Row],[effetto mercato]]</f>
        <v>-50779.123958103359</v>
      </c>
    </row>
    <row r="2509" spans="1:7">
      <c r="A2509" s="4">
        <v>45653</v>
      </c>
      <c r="B2509">
        <v>0.18779999999999999</v>
      </c>
      <c r="C2509" s="6">
        <f>AZ[[#This Row],[Variaz]]/100</f>
        <v>1.8779999999999999E-3</v>
      </c>
      <c r="D2509" s="10">
        <f>AUM[[#This Row],[ Etica Azionario ]]</f>
        <v>697423348.0200001</v>
      </c>
      <c r="E2509" s="10">
        <f>D2508*AZ[[#This Row],[Variazione percentuale]]</f>
        <v>1307404.5803193599</v>
      </c>
      <c r="F2509" s="11">
        <f>AZ[[#This Row],[AUM]]-D2508</f>
        <v>1254774.9000000954</v>
      </c>
      <c r="G2509" s="11">
        <f>AZ[[#This Row],[∆ AUM]]-AZ[[#This Row],[effetto mercato]]</f>
        <v>-52629.680319264531</v>
      </c>
    </row>
    <row r="2510" spans="1:7">
      <c r="A2510" s="4">
        <v>45656</v>
      </c>
      <c r="B2510">
        <v>-0.42009999999999997</v>
      </c>
      <c r="C2510" s="6">
        <f>AZ[[#This Row],[Variaz]]/100</f>
        <v>-4.2009999999999999E-3</v>
      </c>
      <c r="D2510" s="10">
        <f>AUM[[#This Row],[ Etica Azionario ]]</f>
        <v>694376507.49000001</v>
      </c>
      <c r="E2510" s="10">
        <f>D2509*AZ[[#This Row],[Variazione percentuale]]</f>
        <v>-2929875.4850320201</v>
      </c>
      <c r="F2510" s="11">
        <f>AZ[[#This Row],[AUM]]-D2509</f>
        <v>-3046840.5300000906</v>
      </c>
      <c r="G2510" s="11">
        <f>AZ[[#This Row],[∆ AUM]]-AZ[[#This Row],[effetto mercato]]</f>
        <v>-116965.04496807046</v>
      </c>
    </row>
    <row r="2511" spans="1:7">
      <c r="A2511" s="4">
        <v>45657</v>
      </c>
      <c r="B2511">
        <v>0.1298</v>
      </c>
      <c r="C2511" s="6">
        <f>AZ[[#This Row],[Variaz]]/100</f>
        <v>1.2979999999999999E-3</v>
      </c>
      <c r="D2511" s="10">
        <f>AUM[[#This Row],[ Etica Azionario ]]</f>
        <v>695516480.46999991</v>
      </c>
      <c r="E2511" s="10">
        <f>D2510*AZ[[#This Row],[Variazione percentuale]]</f>
        <v>901300.70672201994</v>
      </c>
      <c r="F2511" s="11">
        <f>AZ[[#This Row],[AUM]]-D2510</f>
        <v>1139972.9799998999</v>
      </c>
      <c r="G2511" s="11">
        <f>AZ[[#This Row],[∆ AUM]]-AZ[[#This Row],[effetto mercato]]</f>
        <v>238672.27327787993</v>
      </c>
    </row>
    <row r="2512" spans="1:7">
      <c r="A2512" s="4">
        <v>45659</v>
      </c>
      <c r="B2512">
        <v>0.73240000000000005</v>
      </c>
      <c r="C2512" s="6">
        <f>AZ[[#This Row],[Variaz]]/100</f>
        <v>7.3240000000000006E-3</v>
      </c>
      <c r="D2512" s="10">
        <f>AUM[[#This Row],[ Etica Azionario ]]</f>
        <v>700938153.53000009</v>
      </c>
      <c r="E2512" s="10">
        <f>D2511*AZ[[#This Row],[Variazione percentuale]]</f>
        <v>5093962.7029622803</v>
      </c>
      <c r="F2512" s="11">
        <f>AZ[[#This Row],[AUM]]-D2511</f>
        <v>5421673.0600001812</v>
      </c>
      <c r="G2512" s="11">
        <f>AZ[[#This Row],[∆ AUM]]-AZ[[#This Row],[effetto mercato]]</f>
        <v>327710.35703790095</v>
      </c>
    </row>
    <row r="2513" spans="1:7">
      <c r="A2513" s="4">
        <v>45660</v>
      </c>
      <c r="B2513">
        <v>0.43109999999999998</v>
      </c>
      <c r="C2513" s="6">
        <f>AZ[[#This Row],[Variaz]]/100</f>
        <v>4.3109999999999997E-3</v>
      </c>
      <c r="D2513" s="10">
        <f>AUM[[#This Row],[ Etica Azionario ]]</f>
        <v>703933431.88</v>
      </c>
      <c r="E2513" s="10">
        <f>D2512*AZ[[#This Row],[Variazione percentuale]]</f>
        <v>3021744.3798678303</v>
      </c>
      <c r="F2513" s="11">
        <f>AZ[[#This Row],[AUM]]-D2512</f>
        <v>2995278.3499999046</v>
      </c>
      <c r="G2513" s="11">
        <f>AZ[[#This Row],[∆ AUM]]-AZ[[#This Row],[effetto mercato]]</f>
        <v>-26466.029867925681</v>
      </c>
    </row>
    <row r="2514" spans="1:7">
      <c r="A2514" s="4">
        <v>45664</v>
      </c>
      <c r="B2514">
        <v>-0.73680000000000001</v>
      </c>
      <c r="C2514" s="6">
        <f>AZ[[#This Row],[Variaz]]/100</f>
        <v>-7.3680000000000004E-3</v>
      </c>
      <c r="D2514" s="10">
        <f>AUM[[#This Row],[ Etica Azionario ]]</f>
        <v>699832525.96000004</v>
      </c>
      <c r="E2514" s="10">
        <f>D2513*AZ[[#This Row],[Variazione percentuale]]</f>
        <v>-5186581.5260918401</v>
      </c>
      <c r="F2514" s="11">
        <f>AZ[[#This Row],[AUM]]-D2513</f>
        <v>-4100905.9199999571</v>
      </c>
      <c r="G2514" s="11">
        <f>AZ[[#This Row],[∆ AUM]]-AZ[[#This Row],[effetto mercato]]</f>
        <v>1085675.606091883</v>
      </c>
    </row>
    <row r="2515" spans="1:7">
      <c r="A2515" s="4">
        <v>45665</v>
      </c>
      <c r="B2515">
        <v>0.32919999999999999</v>
      </c>
      <c r="C2515" s="6">
        <f>AZ[[#This Row],[Variaz]]/100</f>
        <v>3.2919999999999998E-3</v>
      </c>
      <c r="D2515" s="10">
        <f>AUM[[#This Row],[ Etica Azionario ]]</f>
        <v>703060790.66000009</v>
      </c>
      <c r="E2515" s="10">
        <f>D2514*AZ[[#This Row],[Variazione percentuale]]</f>
        <v>2303848.67546032</v>
      </c>
      <c r="F2515" s="11">
        <f>AZ[[#This Row],[AUM]]-D2514</f>
        <v>3228264.7000000477</v>
      </c>
      <c r="G2515" s="11">
        <f>AZ[[#This Row],[∆ AUM]]-AZ[[#This Row],[effetto mercato]]</f>
        <v>924416.02453972772</v>
      </c>
    </row>
    <row r="2516" spans="1:7">
      <c r="A2516" s="4">
        <v>45666</v>
      </c>
      <c r="B2516">
        <v>0</v>
      </c>
      <c r="C2516" s="6">
        <f>AZ[[#This Row],[Variaz]]/100</f>
        <v>0</v>
      </c>
      <c r="D2516" s="10">
        <f>AUM[[#This Row],[ Etica Azionario ]]</f>
        <v>703411803.74000001</v>
      </c>
      <c r="E2516" s="10">
        <f>D2515*AZ[[#This Row],[Variazione percentuale]]</f>
        <v>0</v>
      </c>
      <c r="F2516" s="11">
        <f>AZ[[#This Row],[AUM]]-D2515</f>
        <v>351013.07999992371</v>
      </c>
      <c r="G2516" s="11">
        <f>AZ[[#This Row],[∆ AUM]]-AZ[[#This Row],[effetto mercato]]</f>
        <v>351013.07999992371</v>
      </c>
    </row>
    <row r="2517" spans="1:7">
      <c r="A2517" s="4">
        <v>45667</v>
      </c>
      <c r="B2517">
        <v>-1.0871999999999999</v>
      </c>
      <c r="C2517" s="6">
        <f>AZ[[#This Row],[Variaz]]/100</f>
        <v>-1.0872E-2</v>
      </c>
      <c r="D2517" s="10">
        <f>AUM[[#This Row],[ Etica Azionario ]]</f>
        <v>695751047.33000004</v>
      </c>
      <c r="E2517" s="10">
        <f>D2516*AZ[[#This Row],[Variazione percentuale]]</f>
        <v>-7647493.1302612796</v>
      </c>
      <c r="F2517" s="11">
        <f>AZ[[#This Row],[AUM]]-D2516</f>
        <v>-7660756.4099999666</v>
      </c>
      <c r="G2517" s="11">
        <f>AZ[[#This Row],[∆ AUM]]-AZ[[#This Row],[effetto mercato]]</f>
        <v>-13263.279738686979</v>
      </c>
    </row>
    <row r="2518" spans="1:7">
      <c r="A2518" s="4">
        <v>45670</v>
      </c>
      <c r="B2518">
        <v>0.2016</v>
      </c>
      <c r="C2518" s="6">
        <f>AZ[[#This Row],[Variaz]]/100</f>
        <v>2.016E-3</v>
      </c>
      <c r="D2518" s="10">
        <f>AUM[[#This Row],[ Etica Azionario ]]</f>
        <v>696920739.3599999</v>
      </c>
      <c r="E2518" s="10">
        <f>D2517*AZ[[#This Row],[Variazione percentuale]]</f>
        <v>1402634.11141728</v>
      </c>
      <c r="F2518" s="11">
        <f>AZ[[#This Row],[AUM]]-D2517</f>
        <v>1169692.0299998522</v>
      </c>
      <c r="G2518" s="11">
        <f>AZ[[#This Row],[∆ AUM]]-AZ[[#This Row],[effetto mercato]]</f>
        <v>-232942.08141742786</v>
      </c>
    </row>
    <row r="2519" spans="1:7">
      <c r="A2519" s="4">
        <v>45671</v>
      </c>
      <c r="B2519">
        <v>-0.67510000000000003</v>
      </c>
      <c r="C2519" s="6">
        <f>AZ[[#This Row],[Variaz]]/100</f>
        <v>-6.7510000000000001E-3</v>
      </c>
      <c r="D2519" s="10">
        <f>AUM[[#This Row],[ Etica Azionario ]]</f>
        <v>691713349.40999997</v>
      </c>
      <c r="E2519" s="10">
        <f>D2518*AZ[[#This Row],[Variazione percentuale]]</f>
        <v>-4704911.911419359</v>
      </c>
      <c r="F2519" s="11">
        <f>AZ[[#This Row],[AUM]]-D2518</f>
        <v>-5207389.9499999285</v>
      </c>
      <c r="G2519" s="11">
        <f>AZ[[#This Row],[∆ AUM]]-AZ[[#This Row],[effetto mercato]]</f>
        <v>-502478.03858056944</v>
      </c>
    </row>
    <row r="2520" spans="1:7">
      <c r="A2520" s="4">
        <v>45672</v>
      </c>
      <c r="B2520">
        <v>1.0848</v>
      </c>
      <c r="C2520" s="6">
        <f>AZ[[#This Row],[Variaz]]/100</f>
        <v>1.0848E-2</v>
      </c>
      <c r="D2520" s="10">
        <f>AUM[[#This Row],[ Etica Azionario ]]</f>
        <v>699265547.37</v>
      </c>
      <c r="E2520" s="10">
        <f>D2519*AZ[[#This Row],[Variazione percentuale]]</f>
        <v>7503706.4143996798</v>
      </c>
      <c r="F2520" s="11">
        <f>AZ[[#This Row],[AUM]]-D2519</f>
        <v>7552197.9600000381</v>
      </c>
      <c r="G2520" s="11">
        <f>AZ[[#This Row],[∆ AUM]]-AZ[[#This Row],[effetto mercato]]</f>
        <v>48491.545600358397</v>
      </c>
    </row>
    <row r="2521" spans="1:7">
      <c r="A2521" s="4">
        <v>45673</v>
      </c>
      <c r="B2521">
        <v>0.49780000000000002</v>
      </c>
      <c r="C2521" s="6">
        <f>AZ[[#This Row],[Variaz]]/100</f>
        <v>4.9779999999999998E-3</v>
      </c>
      <c r="D2521" s="10">
        <f>AUM[[#This Row],[ Etica Azionario ]]</f>
        <v>702180372.77999997</v>
      </c>
      <c r="E2521" s="10">
        <f>D2520*AZ[[#This Row],[Variazione percentuale]]</f>
        <v>3480943.8948078598</v>
      </c>
      <c r="F2521" s="11">
        <f>AZ[[#This Row],[AUM]]-D2520</f>
        <v>2914825.4099999666</v>
      </c>
      <c r="G2521" s="11">
        <f>AZ[[#This Row],[∆ AUM]]-AZ[[#This Row],[effetto mercato]]</f>
        <v>-566118.48480789317</v>
      </c>
    </row>
    <row r="2522" spans="1:7">
      <c r="A2522" s="4">
        <v>45674</v>
      </c>
      <c r="B2522">
        <v>0.61109999999999998</v>
      </c>
      <c r="C2522" s="6">
        <f>AZ[[#This Row],[Variaz]]/100</f>
        <v>6.1110000000000001E-3</v>
      </c>
      <c r="D2522" s="10">
        <f>AUM[[#This Row],[ Etica Azionario ]]</f>
        <v>706869616.08000004</v>
      </c>
      <c r="E2522" s="10">
        <f>D2521*AZ[[#This Row],[Variazione percentuale]]</f>
        <v>4291024.2580585796</v>
      </c>
      <c r="F2522" s="11">
        <f>AZ[[#This Row],[AUM]]-D2521</f>
        <v>4689243.3000000715</v>
      </c>
      <c r="G2522" s="11">
        <f>AZ[[#This Row],[∆ AUM]]-AZ[[#This Row],[effetto mercato]]</f>
        <v>398219.04194149189</v>
      </c>
    </row>
    <row r="2523" spans="1:7">
      <c r="A2523" s="4">
        <v>45677</v>
      </c>
      <c r="B2523">
        <v>-0.51790000000000003</v>
      </c>
      <c r="C2523" s="6">
        <f>AZ[[#This Row],[Variaz]]/100</f>
        <v>-5.1790000000000004E-3</v>
      </c>
      <c r="D2523" s="10">
        <f>AUM[[#This Row],[ Etica Azionario ]]</f>
        <v>703282094.69000006</v>
      </c>
      <c r="E2523" s="10">
        <f>D2522*AZ[[#This Row],[Variazione percentuale]]</f>
        <v>-3660877.7416783203</v>
      </c>
      <c r="F2523" s="11">
        <f>AZ[[#This Row],[AUM]]-D2522</f>
        <v>-3587521.3899999857</v>
      </c>
      <c r="G2523" s="11">
        <f>AZ[[#This Row],[∆ AUM]]-AZ[[#This Row],[effetto mercato]]</f>
        <v>73356.351678334642</v>
      </c>
    </row>
    <row r="2524" spans="1:7">
      <c r="A2524" s="4">
        <v>45678</v>
      </c>
      <c r="B2524">
        <v>1.0798000000000001</v>
      </c>
      <c r="C2524" s="6">
        <f>AZ[[#This Row],[Variaz]]/100</f>
        <v>1.0798E-2</v>
      </c>
      <c r="D2524" s="10">
        <f>AUM[[#This Row],[ Etica Azionario ]]</f>
        <v>710459097.94000006</v>
      </c>
      <c r="E2524" s="10">
        <f>D2523*AZ[[#This Row],[Variazione percentuale]]</f>
        <v>7594040.0584626207</v>
      </c>
      <c r="F2524" s="11">
        <f>AZ[[#This Row],[AUM]]-D2523</f>
        <v>7177003.25</v>
      </c>
      <c r="G2524" s="11">
        <f>AZ[[#This Row],[∆ AUM]]-AZ[[#This Row],[effetto mercato]]</f>
        <v>-417036.80846262071</v>
      </c>
    </row>
    <row r="2525" spans="1:7">
      <c r="A2525" s="4">
        <v>45679</v>
      </c>
      <c r="B2525">
        <v>0.4133</v>
      </c>
      <c r="C2525" s="6">
        <f>AZ[[#This Row],[Variaz]]/100</f>
        <v>4.1330000000000004E-3</v>
      </c>
      <c r="D2525" s="10">
        <f>AUM[[#This Row],[ Etica Azionario ]]</f>
        <v>712763076.55999994</v>
      </c>
      <c r="E2525" s="10">
        <f>D2524*AZ[[#This Row],[Variazione percentuale]]</f>
        <v>2936327.4517860203</v>
      </c>
      <c r="F2525" s="11">
        <f>AZ[[#This Row],[AUM]]-D2524</f>
        <v>2303978.6199998856</v>
      </c>
      <c r="G2525" s="11">
        <f>AZ[[#This Row],[∆ AUM]]-AZ[[#This Row],[effetto mercato]]</f>
        <v>-632348.83178613475</v>
      </c>
    </row>
    <row r="2526" spans="1:7">
      <c r="A2526" s="4">
        <v>45680</v>
      </c>
      <c r="B2526">
        <v>0.74719999999999998</v>
      </c>
      <c r="C2526" s="6">
        <f>AZ[[#This Row],[Variaz]]/100</f>
        <v>7.4719999999999995E-3</v>
      </c>
      <c r="D2526" s="10">
        <f>AUM[[#This Row],[ Etica Azionario ]]</f>
        <v>717602086.88999987</v>
      </c>
      <c r="E2526" s="10">
        <f>D2525*AZ[[#This Row],[Variazione percentuale]]</f>
        <v>5325765.7080563195</v>
      </c>
      <c r="F2526" s="11">
        <f>AZ[[#This Row],[AUM]]-D2525</f>
        <v>4839010.3299999237</v>
      </c>
      <c r="G2526" s="11">
        <f>AZ[[#This Row],[∆ AUM]]-AZ[[#This Row],[effetto mercato]]</f>
        <v>-486755.3780563958</v>
      </c>
    </row>
    <row r="2527" spans="1:7">
      <c r="A2527" s="4">
        <v>45681</v>
      </c>
      <c r="B2527">
        <v>-1.1879</v>
      </c>
      <c r="C2527" s="6">
        <f>AZ[[#This Row],[Variaz]]/100</f>
        <v>-1.1878999999999999E-2</v>
      </c>
      <c r="D2527" s="10">
        <f>AUM[[#This Row],[ Etica Azionario ]]</f>
        <v>708564393.72000003</v>
      </c>
      <c r="E2527" s="10">
        <f>D2526*AZ[[#This Row],[Variazione percentuale]]</f>
        <v>-8524395.1901663076</v>
      </c>
      <c r="F2527" s="11">
        <f>AZ[[#This Row],[AUM]]-D2526</f>
        <v>-9037693.1699998379</v>
      </c>
      <c r="G2527" s="11">
        <f>AZ[[#This Row],[∆ AUM]]-AZ[[#This Row],[effetto mercato]]</f>
        <v>-513297.97983353026</v>
      </c>
    </row>
    <row r="2528" spans="1:7">
      <c r="A2528" s="4">
        <v>45684</v>
      </c>
      <c r="B2528">
        <v>-1.1831</v>
      </c>
      <c r="C2528" s="6">
        <f>AZ[[#This Row],[Variaz]]/100</f>
        <v>-1.1831000000000001E-2</v>
      </c>
      <c r="D2528" s="10">
        <f>AUM[[#This Row],[ Etica Azionario ]]</f>
        <v>691414994.31999993</v>
      </c>
      <c r="E2528" s="10">
        <f>D2527*AZ[[#This Row],[Variazione percentuale]]</f>
        <v>-8383025.3421013216</v>
      </c>
      <c r="F2528" s="11">
        <f>AZ[[#This Row],[AUM]]-D2527</f>
        <v>-17149399.400000095</v>
      </c>
      <c r="G2528" s="11">
        <f>AZ[[#This Row],[∆ AUM]]-AZ[[#This Row],[effetto mercato]]</f>
        <v>-8766374.0578987747</v>
      </c>
    </row>
    <row r="2529" spans="1:7">
      <c r="A2529" s="4">
        <v>45685</v>
      </c>
      <c r="B2529">
        <v>0.93979999999999997</v>
      </c>
      <c r="C2529" s="6">
        <f>AZ[[#This Row],[Variaz]]/100</f>
        <v>9.3980000000000001E-3</v>
      </c>
      <c r="D2529" s="10">
        <f>AUM[[#This Row],[ Etica Azionario ]]</f>
        <v>697637817.09000003</v>
      </c>
      <c r="E2529" s="10">
        <f>D2528*AZ[[#This Row],[Variazione percentuale]]</f>
        <v>6497918.1166193597</v>
      </c>
      <c r="F2529" s="11">
        <f>AZ[[#This Row],[AUM]]-D2528</f>
        <v>6222822.7700001001</v>
      </c>
      <c r="G2529" s="11">
        <f>AZ[[#This Row],[∆ AUM]]-AZ[[#This Row],[effetto mercato]]</f>
        <v>-275095.34661925957</v>
      </c>
    </row>
    <row r="2530" spans="1:7">
      <c r="A2530" s="4">
        <v>45686</v>
      </c>
      <c r="B2530">
        <v>-0.28060000000000002</v>
      </c>
      <c r="C2530" s="6">
        <f>AZ[[#This Row],[Variaz]]/100</f>
        <v>-2.8060000000000003E-3</v>
      </c>
      <c r="D2530" s="10">
        <f>AUM[[#This Row],[ Etica Azionario ]]</f>
        <v>695390586.16999996</v>
      </c>
      <c r="E2530" s="10">
        <f>D2529*AZ[[#This Row],[Variazione percentuale]]</f>
        <v>-1957571.7147545402</v>
      </c>
      <c r="F2530" s="11">
        <f>AZ[[#This Row],[AUM]]-D2529</f>
        <v>-2247230.9200000763</v>
      </c>
      <c r="G2530" s="11">
        <f>AZ[[#This Row],[∆ AUM]]-AZ[[#This Row],[effetto mercato]]</f>
        <v>-289659.20524553605</v>
      </c>
    </row>
    <row r="2531" spans="1:7">
      <c r="A2531" s="4">
        <v>45687</v>
      </c>
      <c r="B2531">
        <v>0.5756</v>
      </c>
      <c r="C2531" s="6">
        <f>AZ[[#This Row],[Variaz]]/100</f>
        <v>5.7559999999999998E-3</v>
      </c>
      <c r="D2531" s="10">
        <f>AUM[[#This Row],[ Etica Azionario ]]</f>
        <v>697971799.75</v>
      </c>
      <c r="E2531" s="10">
        <f>D2530*AZ[[#This Row],[Variazione percentuale]]</f>
        <v>4002668.2139945198</v>
      </c>
      <c r="F2531" s="11">
        <f>AZ[[#This Row],[AUM]]-D2530</f>
        <v>2581213.5800000429</v>
      </c>
      <c r="G2531" s="11">
        <f>AZ[[#This Row],[∆ AUM]]-AZ[[#This Row],[effetto mercato]]</f>
        <v>-1421454.6339944769</v>
      </c>
    </row>
    <row r="2532" spans="1:7">
      <c r="A2532" s="4">
        <v>45688</v>
      </c>
      <c r="B2532">
        <v>-0.31159999999999999</v>
      </c>
      <c r="C2532" s="6">
        <f>AZ[[#This Row],[Variaz]]/100</f>
        <v>-3.1159999999999998E-3</v>
      </c>
      <c r="D2532" s="10">
        <f>AUM[[#This Row],[ Etica Azionario ]]</f>
        <v>695046458.55000007</v>
      </c>
      <c r="E2532" s="10">
        <f>D2531*AZ[[#This Row],[Variazione percentuale]]</f>
        <v>-2174880.128021</v>
      </c>
      <c r="F2532" s="11">
        <f>AZ[[#This Row],[AUM]]-D2531</f>
        <v>-2925341.1999999285</v>
      </c>
      <c r="G2532" s="11">
        <f>AZ[[#This Row],[∆ AUM]]-AZ[[#This Row],[effetto mercato]]</f>
        <v>-750461.07197892852</v>
      </c>
    </row>
    <row r="2533" spans="1:7">
      <c r="A2533" s="4">
        <v>45691</v>
      </c>
      <c r="B2533">
        <v>-0.34439999999999998</v>
      </c>
      <c r="C2533" s="6">
        <f>AZ[[#This Row],[Variaz]]/100</f>
        <v>-3.444E-3</v>
      </c>
      <c r="D2533" s="10">
        <f>AUM[[#This Row],[ Etica Azionario ]]</f>
        <v>692025444.82999992</v>
      </c>
      <c r="E2533" s="10">
        <f>D2532*AZ[[#This Row],[Variazione percentuale]]</f>
        <v>-2393740.0032462003</v>
      </c>
      <c r="F2533" s="11">
        <f>AZ[[#This Row],[AUM]]-D2532</f>
        <v>-3021013.7200001478</v>
      </c>
      <c r="G2533" s="11">
        <f>AZ[[#This Row],[∆ AUM]]-AZ[[#This Row],[effetto mercato]]</f>
        <v>-627273.71675394755</v>
      </c>
    </row>
    <row r="2534" spans="1:7">
      <c r="A2534" s="4">
        <v>45692</v>
      </c>
      <c r="B2534">
        <v>-9.6000000000000002E-2</v>
      </c>
      <c r="C2534" s="6">
        <f>AZ[[#This Row],[Variaz]]/100</f>
        <v>-9.6000000000000002E-4</v>
      </c>
      <c r="D2534" s="10">
        <f>AUM[[#This Row],[ Etica Azionario ]]</f>
        <v>690945963.41000009</v>
      </c>
      <c r="E2534" s="10">
        <f>D2533*AZ[[#This Row],[Variazione percentuale]]</f>
        <v>-664344.42703679996</v>
      </c>
      <c r="F2534" s="11">
        <f>AZ[[#This Row],[AUM]]-D2533</f>
        <v>-1079481.4199998379</v>
      </c>
      <c r="G2534" s="11">
        <f>AZ[[#This Row],[∆ AUM]]-AZ[[#This Row],[effetto mercato]]</f>
        <v>-415136.99296303792</v>
      </c>
    </row>
    <row r="2535" spans="1:7">
      <c r="A2535" s="4">
        <v>45693</v>
      </c>
      <c r="B2535">
        <v>0.60860000000000003</v>
      </c>
      <c r="C2535" s="6">
        <f>AZ[[#This Row],[Variaz]]/100</f>
        <v>6.0860000000000003E-3</v>
      </c>
      <c r="D2535" s="10">
        <f>AUM[[#This Row],[ Etica Azionario ]]</f>
        <v>695419844.69999993</v>
      </c>
      <c r="E2535" s="10">
        <f>D2534*AZ[[#This Row],[Variazione percentuale]]</f>
        <v>4205097.133313261</v>
      </c>
      <c r="F2535" s="11">
        <f>AZ[[#This Row],[AUM]]-D2534</f>
        <v>4473881.2899998426</v>
      </c>
      <c r="G2535" s="11">
        <f>AZ[[#This Row],[∆ AUM]]-AZ[[#This Row],[effetto mercato]]</f>
        <v>268784.15668658167</v>
      </c>
    </row>
    <row r="2536" spans="1:7">
      <c r="A2536" s="4">
        <v>45694</v>
      </c>
      <c r="B2536">
        <v>0.71319999999999995</v>
      </c>
      <c r="C2536" s="6">
        <f>AZ[[#This Row],[Variaz]]/100</f>
        <v>7.1319999999999995E-3</v>
      </c>
      <c r="D2536" s="10">
        <f>AUM[[#This Row],[ Etica Azionario ]]</f>
        <v>699537027.99999988</v>
      </c>
      <c r="E2536" s="10">
        <f>D2535*AZ[[#This Row],[Variazione percentuale]]</f>
        <v>4959734.3324003993</v>
      </c>
      <c r="F2536" s="11">
        <f>AZ[[#This Row],[AUM]]-D2535</f>
        <v>4117183.2999999523</v>
      </c>
      <c r="G2536" s="11">
        <f>AZ[[#This Row],[∆ AUM]]-AZ[[#This Row],[effetto mercato]]</f>
        <v>-842551.03240044694</v>
      </c>
    </row>
    <row r="2537" spans="1:7">
      <c r="A2537" s="4">
        <v>45695</v>
      </c>
      <c r="B2537">
        <v>-0.18340000000000001</v>
      </c>
      <c r="C2537" s="6">
        <f>AZ[[#This Row],[Variaz]]/100</f>
        <v>-1.8340000000000001E-3</v>
      </c>
      <c r="D2537" s="10">
        <f>AUM[[#This Row],[ Etica Azionario ]]</f>
        <v>697153364.25999999</v>
      </c>
      <c r="E2537" s="10">
        <f>D2536*AZ[[#This Row],[Variazione percentuale]]</f>
        <v>-1282950.9093519999</v>
      </c>
      <c r="F2537" s="11">
        <f>AZ[[#This Row],[AUM]]-D2536</f>
        <v>-2383663.7399998903</v>
      </c>
      <c r="G2537" s="11">
        <f>AZ[[#This Row],[∆ AUM]]-AZ[[#This Row],[effetto mercato]]</f>
        <v>-1100712.8306478905</v>
      </c>
    </row>
    <row r="2538" spans="1:7">
      <c r="A2538" s="4">
        <v>45698</v>
      </c>
      <c r="B2538">
        <v>1.0325</v>
      </c>
      <c r="C2538" s="6">
        <f>AZ[[#This Row],[Variaz]]/100</f>
        <v>1.0324999999999999E-2</v>
      </c>
      <c r="D2538" s="10">
        <f>AUM[[#This Row],[ Etica Azionario ]]</f>
        <v>703303518</v>
      </c>
      <c r="E2538" s="10">
        <f>D2537*AZ[[#This Row],[Variazione percentuale]]</f>
        <v>7198108.4859844996</v>
      </c>
      <c r="F2538" s="11">
        <f>AZ[[#This Row],[AUM]]-D2537</f>
        <v>6150153.7400000095</v>
      </c>
      <c r="G2538" s="11">
        <f>AZ[[#This Row],[∆ AUM]]-AZ[[#This Row],[effetto mercato]]</f>
        <v>-1047954.74598449</v>
      </c>
    </row>
    <row r="2539" spans="1:7">
      <c r="A2539" s="4">
        <v>45699</v>
      </c>
      <c r="B2539">
        <v>-0.14419999999999999</v>
      </c>
      <c r="C2539" s="6">
        <f>AZ[[#This Row],[Variaz]]/100</f>
        <v>-1.4419999999999999E-3</v>
      </c>
      <c r="D2539" s="10">
        <f>AUM[[#This Row],[ Etica Azionario ]]</f>
        <v>700273550.94999993</v>
      </c>
      <c r="E2539" s="10">
        <f>D2538*AZ[[#This Row],[Variazione percentuale]]</f>
        <v>-1014163.672956</v>
      </c>
      <c r="F2539" s="11">
        <f>AZ[[#This Row],[AUM]]-D2538</f>
        <v>-3029967.0500000715</v>
      </c>
      <c r="G2539" s="11">
        <f>AZ[[#This Row],[∆ AUM]]-AZ[[#This Row],[effetto mercato]]</f>
        <v>-2015803.3770440714</v>
      </c>
    </row>
    <row r="2540" spans="1:7">
      <c r="A2540" s="4">
        <v>45700</v>
      </c>
      <c r="B2540">
        <v>-0.71579999999999999</v>
      </c>
      <c r="C2540" s="6">
        <f>AZ[[#This Row],[Variaz]]/100</f>
        <v>-7.1580000000000003E-3</v>
      </c>
      <c r="D2540" s="10">
        <f>AUM[[#This Row],[ Etica Azionario ]]</f>
        <v>692628342.96000004</v>
      </c>
      <c r="E2540" s="10">
        <f>D2539*AZ[[#This Row],[Variazione percentuale]]</f>
        <v>-5012558.0777000999</v>
      </c>
      <c r="F2540" s="11">
        <f>AZ[[#This Row],[AUM]]-D2539</f>
        <v>-7645207.9899998903</v>
      </c>
      <c r="G2540" s="11">
        <f>AZ[[#This Row],[∆ AUM]]-AZ[[#This Row],[effetto mercato]]</f>
        <v>-2632649.9122997904</v>
      </c>
    </row>
    <row r="2541" spans="1:7">
      <c r="A2541" s="4">
        <v>45701</v>
      </c>
      <c r="B2541">
        <v>0.84109999999999996</v>
      </c>
      <c r="C2541" s="6">
        <f>AZ[[#This Row],[Variaz]]/100</f>
        <v>8.4110000000000001E-3</v>
      </c>
      <c r="D2541" s="10">
        <f>AUM[[#This Row],[ Etica Azionario ]]</f>
        <v>696024242.66000009</v>
      </c>
      <c r="E2541" s="10">
        <f>D2540*AZ[[#This Row],[Variazione percentuale]]</f>
        <v>5825696.9926365605</v>
      </c>
      <c r="F2541" s="11">
        <f>AZ[[#This Row],[AUM]]-D2540</f>
        <v>3395899.7000000477</v>
      </c>
      <c r="G2541" s="11">
        <f>AZ[[#This Row],[∆ AUM]]-AZ[[#This Row],[effetto mercato]]</f>
        <v>-2429797.2926365128</v>
      </c>
    </row>
    <row r="2542" spans="1:7">
      <c r="A2542" s="4">
        <v>45702</v>
      </c>
      <c r="B2542">
        <v>-0.60829999999999995</v>
      </c>
      <c r="C2542" s="6">
        <f>AZ[[#This Row],[Variaz]]/100</f>
        <v>-6.0829999999999999E-3</v>
      </c>
      <c r="D2542" s="10">
        <f>AUM[[#This Row],[ Etica Azionario ]]</f>
        <v>690189272.91999996</v>
      </c>
      <c r="E2542" s="10">
        <f>D2541*AZ[[#This Row],[Variazione percentuale]]</f>
        <v>-4233915.4681007806</v>
      </c>
      <c r="F2542" s="11">
        <f>AZ[[#This Row],[AUM]]-D2541</f>
        <v>-5834969.7400001287</v>
      </c>
      <c r="G2542" s="11">
        <f>AZ[[#This Row],[∆ AUM]]-AZ[[#This Row],[effetto mercato]]</f>
        <v>-1601054.2718993481</v>
      </c>
    </row>
    <row r="2543" spans="1:7">
      <c r="A2543" s="4">
        <v>45705</v>
      </c>
      <c r="B2543">
        <v>0.27129999999999999</v>
      </c>
      <c r="C2543" s="6">
        <f>AZ[[#This Row],[Variaz]]/100</f>
        <v>2.7129999999999997E-3</v>
      </c>
      <c r="D2543" s="10">
        <f>AUM[[#This Row],[ Etica Azionario ]]</f>
        <v>689180783.43000007</v>
      </c>
      <c r="E2543" s="10">
        <f>D2542*AZ[[#This Row],[Variazione percentuale]]</f>
        <v>1872483.4974319597</v>
      </c>
      <c r="F2543" s="11">
        <f>AZ[[#This Row],[AUM]]-D2542</f>
        <v>-1008489.4899998903</v>
      </c>
      <c r="G2543" s="11">
        <f>AZ[[#This Row],[∆ AUM]]-AZ[[#This Row],[effetto mercato]]</f>
        <v>-2880972.9874318503</v>
      </c>
    </row>
    <row r="2544" spans="1:7">
      <c r="A2544" s="4">
        <v>45706</v>
      </c>
      <c r="B2544">
        <v>0.49080000000000001</v>
      </c>
      <c r="C2544" s="6">
        <f>AZ[[#This Row],[Variaz]]/100</f>
        <v>4.908E-3</v>
      </c>
      <c r="D2544" s="10">
        <f>AUM[[#This Row],[ Etica Azionario ]]</f>
        <v>689689353.81000006</v>
      </c>
      <c r="E2544" s="10">
        <f>D2543*AZ[[#This Row],[Variazione percentuale]]</f>
        <v>3382499.2850744403</v>
      </c>
      <c r="F2544" s="11">
        <f>AZ[[#This Row],[AUM]]-D2543</f>
        <v>508570.37999999523</v>
      </c>
      <c r="G2544" s="11">
        <f>AZ[[#This Row],[∆ AUM]]-AZ[[#This Row],[effetto mercato]]</f>
        <v>-2873928.9050744451</v>
      </c>
    </row>
    <row r="2545" spans="1:7">
      <c r="A2545" s="4">
        <v>45707</v>
      </c>
      <c r="B2545">
        <v>0.31929999999999997</v>
      </c>
      <c r="C2545" s="6">
        <f>AZ[[#This Row],[Variaz]]/100</f>
        <v>3.1929999999999997E-3</v>
      </c>
      <c r="D2545" s="10">
        <f>AUM[[#This Row],[ Etica Azionario ]]</f>
        <v>691290952.36000001</v>
      </c>
      <c r="E2545" s="10">
        <f>D2544*AZ[[#This Row],[Variazione percentuale]]</f>
        <v>2202178.1067153299</v>
      </c>
      <c r="F2545" s="11">
        <f>AZ[[#This Row],[AUM]]-D2544</f>
        <v>1601598.5499999523</v>
      </c>
      <c r="G2545" s="11">
        <f>AZ[[#This Row],[∆ AUM]]-AZ[[#This Row],[effetto mercato]]</f>
        <v>-600579.55671537761</v>
      </c>
    </row>
    <row r="2546" spans="1:7">
      <c r="A2546" s="4">
        <v>45708</v>
      </c>
      <c r="B2546">
        <v>-0.34329999999999999</v>
      </c>
      <c r="C2546" s="6">
        <f>AZ[[#This Row],[Variaz]]/100</f>
        <v>-3.4329999999999999E-3</v>
      </c>
      <c r="D2546" s="10">
        <f>AUM[[#This Row],[ Etica Azionario ]]</f>
        <v>688150199.65999997</v>
      </c>
      <c r="E2546" s="10">
        <f>D2545*AZ[[#This Row],[Variazione percentuale]]</f>
        <v>-2373201.8394518797</v>
      </c>
      <c r="F2546" s="11">
        <f>AZ[[#This Row],[AUM]]-D2545</f>
        <v>-3140752.7000000477</v>
      </c>
      <c r="G2546" s="11">
        <f>AZ[[#This Row],[∆ AUM]]-AZ[[#This Row],[effetto mercato]]</f>
        <v>-767550.86054816796</v>
      </c>
    </row>
    <row r="2547" spans="1:7">
      <c r="A2547" s="4">
        <v>45709</v>
      </c>
      <c r="B2547">
        <v>-0.58250000000000002</v>
      </c>
      <c r="C2547" s="6">
        <f>AZ[[#This Row],[Variaz]]/100</f>
        <v>-5.8250000000000003E-3</v>
      </c>
      <c r="D2547" s="10">
        <f>AUM[[#This Row],[ Etica Azionario ]]</f>
        <v>682422552.03999996</v>
      </c>
      <c r="E2547" s="10">
        <f>D2546*AZ[[#This Row],[Variazione percentuale]]</f>
        <v>-4008474.9130195002</v>
      </c>
      <c r="F2547" s="11">
        <f>AZ[[#This Row],[AUM]]-D2546</f>
        <v>-5727647.6200000048</v>
      </c>
      <c r="G2547" s="11">
        <f>AZ[[#This Row],[∆ AUM]]-AZ[[#This Row],[effetto mercato]]</f>
        <v>-1719172.7069805046</v>
      </c>
    </row>
    <row r="2548" spans="1:7">
      <c r="A2548" s="4">
        <v>45712</v>
      </c>
      <c r="B2548">
        <v>-0.48509999999999998</v>
      </c>
      <c r="C2548" s="6">
        <f>AZ[[#This Row],[Variaz]]/100</f>
        <v>-4.8509999999999994E-3</v>
      </c>
      <c r="D2548" s="10">
        <f>AUM[[#This Row],[ Etica Azionario ]]</f>
        <v>678002453.42000008</v>
      </c>
      <c r="E2548" s="10">
        <f>D2547*AZ[[#This Row],[Variazione percentuale]]</f>
        <v>-3310431.7999460394</v>
      </c>
      <c r="F2548" s="11">
        <f>AZ[[#This Row],[AUM]]-D2547</f>
        <v>-4420098.6199998856</v>
      </c>
      <c r="G2548" s="11">
        <f>AZ[[#This Row],[∆ AUM]]-AZ[[#This Row],[effetto mercato]]</f>
        <v>-1109666.8200538461</v>
      </c>
    </row>
    <row r="2549" spans="1:7">
      <c r="A2549" s="4">
        <v>45713</v>
      </c>
      <c r="B2549">
        <v>-0.53180000000000005</v>
      </c>
      <c r="C2549" s="6">
        <f>AZ[[#This Row],[Variaz]]/100</f>
        <v>-5.3180000000000007E-3</v>
      </c>
      <c r="D2549" s="10">
        <f>AUM[[#This Row],[ Etica Azionario ]]</f>
        <v>673432153.05999994</v>
      </c>
      <c r="E2549" s="10">
        <f>D2548*AZ[[#This Row],[Variazione percentuale]]</f>
        <v>-3605617.047287561</v>
      </c>
      <c r="F2549" s="11">
        <f>AZ[[#This Row],[AUM]]-D2548</f>
        <v>-4570300.3600001335</v>
      </c>
      <c r="G2549" s="11">
        <f>AZ[[#This Row],[∆ AUM]]-AZ[[#This Row],[effetto mercato]]</f>
        <v>-964683.31271257252</v>
      </c>
    </row>
    <row r="2550" spans="1:7">
      <c r="A2550" s="4">
        <v>45714</v>
      </c>
      <c r="B2550">
        <v>0.33729999999999999</v>
      </c>
      <c r="C2550" s="6">
        <f>AZ[[#This Row],[Variaz]]/100</f>
        <v>3.3729999999999997E-3</v>
      </c>
      <c r="D2550" s="10">
        <f>AUM[[#This Row],[ Etica Azionario ]]</f>
        <v>675083441.16000009</v>
      </c>
      <c r="E2550" s="10">
        <f>D2549*AZ[[#This Row],[Variazione percentuale]]</f>
        <v>2271486.6522713797</v>
      </c>
      <c r="F2550" s="11">
        <f>AZ[[#This Row],[AUM]]-D2549</f>
        <v>1651288.1000001431</v>
      </c>
      <c r="G2550" s="11">
        <f>AZ[[#This Row],[∆ AUM]]-AZ[[#This Row],[effetto mercato]]</f>
        <v>-620198.55227123667</v>
      </c>
    </row>
    <row r="2551" spans="1:7">
      <c r="A2551" s="4">
        <v>45715</v>
      </c>
      <c r="B2551">
        <v>-0.72950000000000004</v>
      </c>
      <c r="C2551" s="6">
        <f>AZ[[#This Row],[Variaz]]/100</f>
        <v>-7.2950000000000003E-3</v>
      </c>
      <c r="D2551" s="10">
        <f>AUM[[#This Row],[ Etica Azionario ]]</f>
        <v>668654808.18999994</v>
      </c>
      <c r="E2551" s="10">
        <f>D2550*AZ[[#This Row],[Variazione percentuale]]</f>
        <v>-4924733.7032622006</v>
      </c>
      <c r="F2551" s="11">
        <f>AZ[[#This Row],[AUM]]-D2550</f>
        <v>-6428632.9700001478</v>
      </c>
      <c r="G2551" s="11">
        <f>AZ[[#This Row],[∆ AUM]]-AZ[[#This Row],[effetto mercato]]</f>
        <v>-1503899.2667379472</v>
      </c>
    </row>
    <row r="2552" spans="1:7">
      <c r="A2552" s="4">
        <v>45716</v>
      </c>
      <c r="B2552">
        <v>0.63900000000000001</v>
      </c>
      <c r="C2552" s="6">
        <f>AZ[[#This Row],[Variaz]]/100</f>
        <v>6.3899999999999998E-3</v>
      </c>
      <c r="D2552" s="10">
        <f>AUM[[#This Row],[ Etica Azionario ]]</f>
        <v>669342226.98000002</v>
      </c>
      <c r="E2552" s="10">
        <f>D2551*AZ[[#This Row],[Variazione percentuale]]</f>
        <v>4272704.2243340993</v>
      </c>
      <c r="F2552" s="11">
        <f>AZ[[#This Row],[AUM]]-D2551</f>
        <v>687418.79000008106</v>
      </c>
      <c r="G2552" s="11">
        <f>AZ[[#This Row],[∆ AUM]]-AZ[[#This Row],[effetto mercato]]</f>
        <v>-3585285.4343340183</v>
      </c>
    </row>
    <row r="2553" spans="1:7">
      <c r="A2553" s="4">
        <v>45719</v>
      </c>
      <c r="B2553">
        <v>-1.3206</v>
      </c>
      <c r="C2553" s="6">
        <f>AZ[[#This Row],[Variaz]]/100</f>
        <v>-1.3206000000000001E-2</v>
      </c>
      <c r="D2553" s="10">
        <f>AUM[[#This Row],[ Etica Azionario ]]</f>
        <v>659306344.88999999</v>
      </c>
      <c r="E2553" s="10">
        <f>D2552*AZ[[#This Row],[Variazione percentuale]]</f>
        <v>-8839333.4494978804</v>
      </c>
      <c r="F2553" s="11">
        <f>AZ[[#This Row],[AUM]]-D2552</f>
        <v>-10035882.090000033</v>
      </c>
      <c r="G2553" s="11">
        <f>AZ[[#This Row],[∆ AUM]]-AZ[[#This Row],[effetto mercato]]</f>
        <v>-1196548.640502153</v>
      </c>
    </row>
    <row r="2554" spans="1:7">
      <c r="A2554" s="4">
        <v>45720</v>
      </c>
      <c r="B2554">
        <v>-1.5570999999999999</v>
      </c>
      <c r="C2554" s="6">
        <f>AZ[[#This Row],[Variaz]]/100</f>
        <v>-1.5571E-2</v>
      </c>
      <c r="D2554" s="10">
        <f>AUM[[#This Row],[ Etica Azionario ]]</f>
        <v>647852412.81999993</v>
      </c>
      <c r="E2554" s="10">
        <f>D2553*AZ[[#This Row],[Variazione percentuale]]</f>
        <v>-10266059.09628219</v>
      </c>
      <c r="F2554" s="11">
        <f>AZ[[#This Row],[AUM]]-D2553</f>
        <v>-11453932.070000052</v>
      </c>
      <c r="G2554" s="11">
        <f>AZ[[#This Row],[∆ AUM]]-AZ[[#This Row],[effetto mercato]]</f>
        <v>-1187872.9737178627</v>
      </c>
    </row>
    <row r="2555" spans="1:7">
      <c r="A2555" s="4">
        <v>45721</v>
      </c>
      <c r="B2555">
        <v>-0.69930000000000003</v>
      </c>
      <c r="C2555" s="6">
        <f>AZ[[#This Row],[Variaz]]/100</f>
        <v>-6.9930000000000001E-3</v>
      </c>
      <c r="D2555" s="10">
        <f>AUM[[#This Row],[ Etica Azionario ]]</f>
        <v>643801039.07000005</v>
      </c>
      <c r="E2555" s="10">
        <f>D2554*AZ[[#This Row],[Variazione percentuale]]</f>
        <v>-4530431.9228502596</v>
      </c>
      <c r="F2555" s="11">
        <f>AZ[[#This Row],[AUM]]-D2554</f>
        <v>-4051373.7499998808</v>
      </c>
      <c r="G2555" s="11">
        <f>AZ[[#This Row],[∆ AUM]]-AZ[[#This Row],[effetto mercato]]</f>
        <v>479058.17285037879</v>
      </c>
    </row>
    <row r="2556" spans="1:7">
      <c r="A2556" s="4">
        <v>45722</v>
      </c>
      <c r="B2556">
        <v>-1.1584000000000001</v>
      </c>
      <c r="C2556" s="6">
        <f>AZ[[#This Row],[Variaz]]/100</f>
        <v>-1.1584000000000001E-2</v>
      </c>
      <c r="D2556" s="10">
        <f>AUM[[#This Row],[ Etica Azionario ]]</f>
        <v>635354679.31999993</v>
      </c>
      <c r="E2556" s="10">
        <f>D2555*AZ[[#This Row],[Variazione percentuale]]</f>
        <v>-7457791.2365868809</v>
      </c>
      <c r="F2556" s="11">
        <f>AZ[[#This Row],[AUM]]-D2555</f>
        <v>-8446359.7500001192</v>
      </c>
      <c r="G2556" s="11">
        <f>AZ[[#This Row],[∆ AUM]]-AZ[[#This Row],[effetto mercato]]</f>
        <v>-988568.51341323834</v>
      </c>
    </row>
    <row r="2557" spans="1:7">
      <c r="A2557" s="4">
        <v>45723</v>
      </c>
      <c r="B2557">
        <v>3.3300000000000003E-2</v>
      </c>
      <c r="C2557" s="6">
        <f>AZ[[#This Row],[Variaz]]/100</f>
        <v>3.3300000000000002E-4</v>
      </c>
      <c r="D2557" s="10">
        <f>AUM[[#This Row],[ Etica Azionario ]]</f>
        <v>634514310.76999998</v>
      </c>
      <c r="E2557" s="10">
        <f>D2556*AZ[[#This Row],[Variazione percentuale]]</f>
        <v>211573.10821355999</v>
      </c>
      <c r="F2557" s="11">
        <f>AZ[[#This Row],[AUM]]-D2556</f>
        <v>-840368.54999995232</v>
      </c>
      <c r="G2557" s="11">
        <f>AZ[[#This Row],[∆ AUM]]-AZ[[#This Row],[effetto mercato]]</f>
        <v>-1051941.6582135123</v>
      </c>
    </row>
    <row r="2558" spans="1:7">
      <c r="A2558" s="4">
        <v>45726</v>
      </c>
      <c r="B2558">
        <v>-1.3113999999999999</v>
      </c>
      <c r="C2558" s="6">
        <f>AZ[[#This Row],[Variaz]]/100</f>
        <v>-1.3113999999999999E-2</v>
      </c>
      <c r="D2558" s="10">
        <f>AUM[[#This Row],[ Etica Azionario ]]</f>
        <v>624940933.24000001</v>
      </c>
      <c r="E2558" s="10">
        <f>D2557*AZ[[#This Row],[Variazione percentuale]]</f>
        <v>-8321020.6714377794</v>
      </c>
      <c r="F2558" s="11">
        <f>AZ[[#This Row],[AUM]]-D2557</f>
        <v>-9573377.5299999714</v>
      </c>
      <c r="G2558" s="11">
        <f>AZ[[#This Row],[∆ AUM]]-AZ[[#This Row],[effetto mercato]]</f>
        <v>-1252356.8585621919</v>
      </c>
    </row>
    <row r="2559" spans="1:7">
      <c r="A2559" s="4">
        <v>45727</v>
      </c>
      <c r="B2559">
        <v>-1.8211999999999999</v>
      </c>
      <c r="C2559" s="6">
        <f>AZ[[#This Row],[Variaz]]/100</f>
        <v>-1.8211999999999999E-2</v>
      </c>
      <c r="D2559" s="10">
        <f>AUM[[#This Row],[ Etica Azionario ]]</f>
        <v>612116527.88999999</v>
      </c>
      <c r="E2559" s="10">
        <f>D2558*AZ[[#This Row],[Variazione percentuale]]</f>
        <v>-11381424.276166879</v>
      </c>
      <c r="F2559" s="11">
        <f>AZ[[#This Row],[AUM]]-D2558</f>
        <v>-12824405.350000024</v>
      </c>
      <c r="G2559" s="11">
        <f>AZ[[#This Row],[∆ AUM]]-AZ[[#This Row],[effetto mercato]]</f>
        <v>-1442981.0738331452</v>
      </c>
    </row>
    <row r="2560" spans="1:7">
      <c r="A2560" s="4">
        <v>45728</v>
      </c>
      <c r="B2560">
        <v>0.39850000000000002</v>
      </c>
      <c r="C2560" s="6">
        <f>AZ[[#This Row],[Variaz]]/100</f>
        <v>3.9849999999999998E-3</v>
      </c>
      <c r="D2560" s="10">
        <f>AUM[[#This Row],[ Etica Azionario ]]</f>
        <v>613223666.24000001</v>
      </c>
      <c r="E2560" s="10">
        <f>D2559*AZ[[#This Row],[Variazione percentuale]]</f>
        <v>2439284.36364165</v>
      </c>
      <c r="F2560" s="11">
        <f>AZ[[#This Row],[AUM]]-D2559</f>
        <v>1107138.3500000238</v>
      </c>
      <c r="G2560" s="11">
        <f>AZ[[#This Row],[∆ AUM]]-AZ[[#This Row],[effetto mercato]]</f>
        <v>-1332146.0136416261</v>
      </c>
    </row>
    <row r="2561" spans="1:7">
      <c r="A2561" s="4">
        <v>45729</v>
      </c>
      <c r="B2561">
        <v>-0.26</v>
      </c>
      <c r="C2561" s="6">
        <f>AZ[[#This Row],[Variaz]]/100</f>
        <v>-2.5999999999999999E-3</v>
      </c>
      <c r="D2561" s="10">
        <f>AUM[[#This Row],[ Etica Azionario ]]</f>
        <v>609746740.25999999</v>
      </c>
      <c r="E2561" s="10">
        <f>D2560*AZ[[#This Row],[Variazione percentuale]]</f>
        <v>-1594381.532224</v>
      </c>
      <c r="F2561" s="11">
        <f>AZ[[#This Row],[AUM]]-D2560</f>
        <v>-3476925.9800000191</v>
      </c>
      <c r="G2561" s="11">
        <f>AZ[[#This Row],[∆ AUM]]-AZ[[#This Row],[effetto mercato]]</f>
        <v>-1882544.4477760191</v>
      </c>
    </row>
    <row r="2562" spans="1:7">
      <c r="A2562" s="4">
        <v>45730</v>
      </c>
      <c r="B2562">
        <v>1.4201999999999999</v>
      </c>
      <c r="C2562" s="6">
        <f>AZ[[#This Row],[Variaz]]/100</f>
        <v>1.4201999999999999E-2</v>
      </c>
      <c r="D2562" s="10">
        <f>AUM[[#This Row],[ Etica Azionario ]]</f>
        <v>617030226.04999995</v>
      </c>
      <c r="E2562" s="10">
        <f>D2561*AZ[[#This Row],[Variazione percentuale]]</f>
        <v>8659623.2051725201</v>
      </c>
      <c r="F2562" s="11">
        <f>AZ[[#This Row],[AUM]]-D2561</f>
        <v>7283485.7899999619</v>
      </c>
      <c r="G2562" s="11">
        <f>AZ[[#This Row],[∆ AUM]]-AZ[[#This Row],[effetto mercato]]</f>
        <v>-1376137.4151725583</v>
      </c>
    </row>
    <row r="2563" spans="1:7">
      <c r="A2563" s="4">
        <v>45733</v>
      </c>
      <c r="B2563">
        <v>0.5615</v>
      </c>
      <c r="C2563" s="6">
        <f>AZ[[#This Row],[Variaz]]/100</f>
        <v>5.6150000000000002E-3</v>
      </c>
      <c r="D2563" s="10">
        <f>AUM[[#This Row],[ Etica Azionario ]]</f>
        <v>619634759.3599999</v>
      </c>
      <c r="E2563" s="10">
        <f>D2562*AZ[[#This Row],[Variazione percentuale]]</f>
        <v>3464624.7192707499</v>
      </c>
      <c r="F2563" s="11">
        <f>AZ[[#This Row],[AUM]]-D2562</f>
        <v>2604533.3099999428</v>
      </c>
      <c r="G2563" s="11">
        <f>AZ[[#This Row],[∆ AUM]]-AZ[[#This Row],[effetto mercato]]</f>
        <v>-860091.40927080717</v>
      </c>
    </row>
    <row r="2564" spans="1:7">
      <c r="A2564" s="4">
        <v>45734</v>
      </c>
      <c r="B2564">
        <v>-0.53820000000000001</v>
      </c>
      <c r="C2564" s="6">
        <f>AZ[[#This Row],[Variaz]]/100</f>
        <v>-5.3820000000000005E-3</v>
      </c>
      <c r="D2564" s="10">
        <f>AUM[[#This Row],[ Etica Azionario ]]</f>
        <v>615486854.52999997</v>
      </c>
      <c r="E2564" s="10">
        <f>D2563*AZ[[#This Row],[Variazione percentuale]]</f>
        <v>-3334874.2748755198</v>
      </c>
      <c r="F2564" s="11">
        <f>AZ[[#This Row],[AUM]]-D2563</f>
        <v>-4147904.8299999237</v>
      </c>
      <c r="G2564" s="11">
        <f>AZ[[#This Row],[∆ AUM]]-AZ[[#This Row],[effetto mercato]]</f>
        <v>-813030.55512440391</v>
      </c>
    </row>
    <row r="2565" spans="1:7">
      <c r="A2565" s="4">
        <v>45735</v>
      </c>
      <c r="B2565">
        <v>0.68310000000000004</v>
      </c>
      <c r="C2565" s="6">
        <f>AZ[[#This Row],[Variaz]]/100</f>
        <v>6.8310000000000003E-3</v>
      </c>
      <c r="D2565" s="10">
        <f>AUM[[#This Row],[ Etica Azionario ]]</f>
        <v>619415479.25999999</v>
      </c>
      <c r="E2565" s="10">
        <f>D2564*AZ[[#This Row],[Variazione percentuale]]</f>
        <v>4204390.7032944299</v>
      </c>
      <c r="F2565" s="11">
        <f>AZ[[#This Row],[AUM]]-D2564</f>
        <v>3928624.7300000191</v>
      </c>
      <c r="G2565" s="11">
        <f>AZ[[#This Row],[∆ AUM]]-AZ[[#This Row],[effetto mercato]]</f>
        <v>-275765.97329441085</v>
      </c>
    </row>
    <row r="2566" spans="1:7">
      <c r="A2566" s="4">
        <v>45736</v>
      </c>
      <c r="B2566">
        <v>3.3599999999999998E-2</v>
      </c>
      <c r="C2566" s="6">
        <f>AZ[[#This Row],[Variaz]]/100</f>
        <v>3.3599999999999998E-4</v>
      </c>
      <c r="D2566" s="10">
        <f>AUM[[#This Row],[ Etica Azionario ]]</f>
        <v>618713863.1500001</v>
      </c>
      <c r="E2566" s="10">
        <f>D2565*AZ[[#This Row],[Variazione percentuale]]</f>
        <v>208123.60103135998</v>
      </c>
      <c r="F2566" s="11">
        <f>AZ[[#This Row],[AUM]]-D2565</f>
        <v>-701616.1099998951</v>
      </c>
      <c r="G2566" s="11">
        <f>AZ[[#This Row],[∆ AUM]]-AZ[[#This Row],[effetto mercato]]</f>
        <v>-909739.71103125508</v>
      </c>
    </row>
    <row r="2567" spans="1:7">
      <c r="A2567" s="4">
        <v>45737</v>
      </c>
      <c r="B2567">
        <v>-0.36259999999999998</v>
      </c>
      <c r="C2567" s="6">
        <f>AZ[[#This Row],[Variaz]]/100</f>
        <v>-3.6259999999999999E-3</v>
      </c>
      <c r="D2567" s="10">
        <f>AUM[[#This Row],[ Etica Azionario ]]</f>
        <v>616026670.25999999</v>
      </c>
      <c r="E2567" s="10">
        <f>D2566*AZ[[#This Row],[Variazione percentuale]]</f>
        <v>-2243456.4677819004</v>
      </c>
      <c r="F2567" s="11">
        <f>AZ[[#This Row],[AUM]]-D2566</f>
        <v>-2687192.8900001049</v>
      </c>
      <c r="G2567" s="11">
        <f>AZ[[#This Row],[∆ AUM]]-AZ[[#This Row],[effetto mercato]]</f>
        <v>-443736.42221820448</v>
      </c>
    </row>
    <row r="2568" spans="1:7">
      <c r="A2568" s="4">
        <v>45740</v>
      </c>
      <c r="B2568">
        <v>1.0447</v>
      </c>
      <c r="C2568" s="6">
        <f>AZ[[#This Row],[Variaz]]/100</f>
        <v>1.0447E-2</v>
      </c>
      <c r="D2568" s="10">
        <f>AUM[[#This Row],[ Etica Azionario ]]</f>
        <v>621894319.36000013</v>
      </c>
      <c r="E2568" s="10">
        <f>D2567*AZ[[#This Row],[Variazione percentuale]]</f>
        <v>6435630.6242062198</v>
      </c>
      <c r="F2568" s="11">
        <f>AZ[[#This Row],[AUM]]-D2567</f>
        <v>5867649.1000001431</v>
      </c>
      <c r="G2568" s="11">
        <f>AZ[[#This Row],[∆ AUM]]-AZ[[#This Row],[effetto mercato]]</f>
        <v>-567981.52420607675</v>
      </c>
    </row>
    <row r="2569" spans="1:7">
      <c r="A2569" s="4">
        <v>45741</v>
      </c>
      <c r="B2569">
        <v>-0.1134</v>
      </c>
      <c r="C2569" s="6">
        <f>AZ[[#This Row],[Variaz]]/100</f>
        <v>-1.134E-3</v>
      </c>
      <c r="D2569" s="10">
        <f>AUM[[#This Row],[ Etica Azionario ]]</f>
        <v>619657697.65999997</v>
      </c>
      <c r="E2569" s="10">
        <f>D2568*AZ[[#This Row],[Variazione percentuale]]</f>
        <v>-705228.15815424011</v>
      </c>
      <c r="F2569" s="11">
        <f>AZ[[#This Row],[AUM]]-D2568</f>
        <v>-2236621.7000001669</v>
      </c>
      <c r="G2569" s="11">
        <f>AZ[[#This Row],[∆ AUM]]-AZ[[#This Row],[effetto mercato]]</f>
        <v>-1531393.5418459268</v>
      </c>
    </row>
    <row r="2570" spans="1:7">
      <c r="A2570" s="4">
        <v>45742</v>
      </c>
      <c r="B2570">
        <v>-0.68779999999999997</v>
      </c>
      <c r="C2570" s="6">
        <f>AZ[[#This Row],[Variaz]]/100</f>
        <v>-6.8779999999999996E-3</v>
      </c>
      <c r="D2570" s="10">
        <f>AUM[[#This Row],[ Etica Azionario ]]</f>
        <v>614654961.79999995</v>
      </c>
      <c r="E2570" s="10">
        <f>D2569*AZ[[#This Row],[Variazione percentuale]]</f>
        <v>-4262005.6445054794</v>
      </c>
      <c r="F2570" s="11">
        <f>AZ[[#This Row],[AUM]]-D2569</f>
        <v>-5002735.8600000143</v>
      </c>
      <c r="G2570" s="11">
        <f>AZ[[#This Row],[∆ AUM]]-AZ[[#This Row],[effetto mercato]]</f>
        <v>-740730.21549453493</v>
      </c>
    </row>
    <row r="2571" spans="1:7">
      <c r="A2571" s="4">
        <v>45743</v>
      </c>
      <c r="B2571">
        <v>-0.39</v>
      </c>
      <c r="C2571" s="6">
        <f>AZ[[#This Row],[Variaz]]/100</f>
        <v>-3.9000000000000003E-3</v>
      </c>
      <c r="D2571" s="10">
        <f>AUM[[#This Row],[ Etica Azionario ]]</f>
        <v>611565118.11000013</v>
      </c>
      <c r="E2571" s="10">
        <f>D2570*AZ[[#This Row],[Variazione percentuale]]</f>
        <v>-2397154.3510199999</v>
      </c>
      <c r="F2571" s="11">
        <f>AZ[[#This Row],[AUM]]-D2570</f>
        <v>-3089843.6899998188</v>
      </c>
      <c r="G2571" s="11">
        <f>AZ[[#This Row],[∆ AUM]]-AZ[[#This Row],[effetto mercato]]</f>
        <v>-692689.33897981886</v>
      </c>
    </row>
    <row r="2572" spans="1:7">
      <c r="A2572" s="4">
        <v>45744</v>
      </c>
      <c r="B2572">
        <v>-1.4513</v>
      </c>
      <c r="C2572" s="6">
        <f>AZ[[#This Row],[Variaz]]/100</f>
        <v>-1.4513E-2</v>
      </c>
      <c r="D2572" s="10">
        <f>AUM[[#This Row],[ Etica Azionario ]]</f>
        <v>602023516.63</v>
      </c>
      <c r="E2572" s="10">
        <f>D2571*AZ[[#This Row],[Variazione percentuale]]</f>
        <v>-8875644.5591304321</v>
      </c>
      <c r="F2572" s="11">
        <f>AZ[[#This Row],[AUM]]-D2571</f>
        <v>-9541601.4800001383</v>
      </c>
      <c r="G2572" s="11">
        <f>AZ[[#This Row],[∆ AUM]]-AZ[[#This Row],[effetto mercato]]</f>
        <v>-665956.9208697062</v>
      </c>
    </row>
    <row r="2573" spans="1:7">
      <c r="A2573" s="4">
        <v>45747</v>
      </c>
      <c r="B2573">
        <v>-0.21229999999999999</v>
      </c>
      <c r="C2573" s="6">
        <f>AZ[[#This Row],[Variaz]]/100</f>
        <v>-2.1229999999999999E-3</v>
      </c>
      <c r="D2573" s="10">
        <f>AUM[[#This Row],[ Etica Azionario ]]</f>
        <v>600335047.69999993</v>
      </c>
      <c r="E2573" s="10">
        <f>D2572*AZ[[#This Row],[Variazione percentuale]]</f>
        <v>-1278095.92580549</v>
      </c>
      <c r="F2573" s="11">
        <f>AZ[[#This Row],[AUM]]-D2572</f>
        <v>-1688468.9300000668</v>
      </c>
      <c r="G2573" s="11">
        <f>AZ[[#This Row],[∆ AUM]]-AZ[[#This Row],[effetto mercato]]</f>
        <v>-410373.00419457676</v>
      </c>
    </row>
    <row r="2574" spans="1:7">
      <c r="A2574" s="4">
        <v>45748</v>
      </c>
      <c r="B2574">
        <v>0.30199999999999999</v>
      </c>
      <c r="C2574" s="6">
        <f>AZ[[#This Row],[Variaz]]/100</f>
        <v>3.0200000000000001E-3</v>
      </c>
      <c r="D2574" s="10">
        <f>AUM[[#This Row],[ Etica Azionario ]]</f>
        <v>601640944.82000005</v>
      </c>
      <c r="E2574" s="10">
        <f>D2573*AZ[[#This Row],[Variazione percentuale]]</f>
        <v>1813011.8440539998</v>
      </c>
      <c r="F2574" s="11">
        <f>AZ[[#This Row],[AUM]]-D2573</f>
        <v>1305897.120000124</v>
      </c>
      <c r="G2574" s="11">
        <f>AZ[[#This Row],[∆ AUM]]-AZ[[#This Row],[effetto mercato]]</f>
        <v>-507114.72405387578</v>
      </c>
    </row>
    <row r="2575" spans="1:7">
      <c r="A2575" s="4">
        <v>45749</v>
      </c>
      <c r="B2575">
        <v>-0.1232</v>
      </c>
      <c r="C2575" s="6">
        <f>AZ[[#This Row],[Variaz]]/100</f>
        <v>-1.232E-3</v>
      </c>
      <c r="D2575" s="10">
        <f>AUM[[#This Row],[ Etica Azionario ]]</f>
        <v>600385229.85000002</v>
      </c>
      <c r="E2575" s="10">
        <f>D2574*AZ[[#This Row],[Variazione percentuale]]</f>
        <v>-741221.64401824004</v>
      </c>
      <c r="F2575" s="11">
        <f>AZ[[#This Row],[AUM]]-D2574</f>
        <v>-1255714.9700000286</v>
      </c>
      <c r="G2575" s="11">
        <f>AZ[[#This Row],[∆ AUM]]-AZ[[#This Row],[effetto mercato]]</f>
        <v>-514493.32598178857</v>
      </c>
    </row>
    <row r="2576" spans="1:7">
      <c r="A2576" s="4">
        <v>45750</v>
      </c>
      <c r="B2576">
        <v>-4.8513000000000002</v>
      </c>
      <c r="C2576" s="6">
        <f>AZ[[#This Row],[Variaz]]/100</f>
        <v>-4.8513000000000001E-2</v>
      </c>
      <c r="D2576" s="10">
        <f>AUM[[#This Row],[ Etica Azionario ]]</f>
        <v>571140451.18999994</v>
      </c>
      <c r="E2576" s="10">
        <f>D2575*AZ[[#This Row],[Variazione percentuale]]</f>
        <v>-29126488.655713052</v>
      </c>
      <c r="F2576" s="11">
        <f>AZ[[#This Row],[AUM]]-D2575</f>
        <v>-29244778.660000086</v>
      </c>
      <c r="G2576" s="11">
        <f>AZ[[#This Row],[∆ AUM]]-AZ[[#This Row],[effetto mercato]]</f>
        <v>-118290.00428703427</v>
      </c>
    </row>
    <row r="2577" spans="1:7">
      <c r="A2577" s="4">
        <v>45751</v>
      </c>
      <c r="B2577">
        <v>-3.968</v>
      </c>
      <c r="C2577" s="6">
        <f>AZ[[#This Row],[Variaz]]/100</f>
        <v>-3.968E-2</v>
      </c>
      <c r="D2577" s="10">
        <f>AUM[[#This Row],[ Etica Azionario ]]</f>
        <v>548395094.79999995</v>
      </c>
      <c r="E2577" s="10">
        <f>D2576*AZ[[#This Row],[Variazione percentuale]]</f>
        <v>-22662853.103219196</v>
      </c>
      <c r="F2577" s="11">
        <f>AZ[[#This Row],[AUM]]-D2576</f>
        <v>-22745356.389999986</v>
      </c>
      <c r="G2577" s="11">
        <f>AZ[[#This Row],[∆ AUM]]-AZ[[#This Row],[effetto mercato]]</f>
        <v>-82503.286780789495</v>
      </c>
    </row>
    <row r="2578" spans="1:7">
      <c r="A2578" s="4">
        <v>45754</v>
      </c>
      <c r="B2578">
        <v>-1.8148</v>
      </c>
      <c r="C2578" s="6">
        <f>AZ[[#This Row],[Variaz]]/100</f>
        <v>-1.8148000000000001E-2</v>
      </c>
      <c r="D2578" s="10">
        <f>AUM[[#This Row],[ Etica Azionario ]]</f>
        <v>538955591.07000005</v>
      </c>
      <c r="E2578" s="10">
        <f>D2577*AZ[[#This Row],[Variazione percentuale]]</f>
        <v>-9952274.1804303993</v>
      </c>
      <c r="F2578" s="11">
        <f>AZ[[#This Row],[AUM]]-D2577</f>
        <v>-9439503.7299998999</v>
      </c>
      <c r="G2578" s="11">
        <f>AZ[[#This Row],[∆ AUM]]-AZ[[#This Row],[effetto mercato]]</f>
        <v>512770.45043049939</v>
      </c>
    </row>
    <row r="2579" spans="1:7">
      <c r="A2579" s="4">
        <v>45755</v>
      </c>
      <c r="B2579">
        <v>-0.23680000000000001</v>
      </c>
      <c r="C2579" s="6">
        <f>AZ[[#This Row],[Variaz]]/100</f>
        <v>-2.3680000000000003E-3</v>
      </c>
      <c r="D2579" s="10">
        <f>AUM[[#This Row],[ Etica Azionario ]]</f>
        <v>537092409.07999992</v>
      </c>
      <c r="E2579" s="10">
        <f>D2578*AZ[[#This Row],[Variazione percentuale]]</f>
        <v>-1276246.8396537602</v>
      </c>
      <c r="F2579" s="11">
        <f>AZ[[#This Row],[AUM]]-D2578</f>
        <v>-1863181.9900001287</v>
      </c>
      <c r="G2579" s="11">
        <f>AZ[[#This Row],[∆ AUM]]-AZ[[#This Row],[effetto mercato]]</f>
        <v>-586935.15034636855</v>
      </c>
    </row>
    <row r="2580" spans="1:7">
      <c r="A2580" s="4">
        <v>45756</v>
      </c>
      <c r="B2580">
        <v>3.5446</v>
      </c>
      <c r="C2580" s="6">
        <f>AZ[[#This Row],[Variaz]]/100</f>
        <v>3.5445999999999998E-2</v>
      </c>
      <c r="D2580" s="10">
        <f>AUM[[#This Row],[ Etica Azionario ]]</f>
        <v>555024473.59000003</v>
      </c>
      <c r="E2580" s="10">
        <f>D2579*AZ[[#This Row],[Variazione percentuale]]</f>
        <v>19037777.532249678</v>
      </c>
      <c r="F2580" s="11">
        <f>AZ[[#This Row],[AUM]]-D2579</f>
        <v>17932064.51000011</v>
      </c>
      <c r="G2580" s="11">
        <f>AZ[[#This Row],[∆ AUM]]-AZ[[#This Row],[effetto mercato]]</f>
        <v>-1105713.0222495683</v>
      </c>
    </row>
    <row r="2581" spans="1:7">
      <c r="A2581" s="4">
        <v>45757</v>
      </c>
      <c r="B2581">
        <v>-1.464</v>
      </c>
      <c r="C2581" s="6">
        <f>AZ[[#This Row],[Variaz]]/100</f>
        <v>-1.464E-2</v>
      </c>
      <c r="D2581" s="10">
        <f>AUM[[#This Row],[ Etica Azionario ]]</f>
        <v>546565824.87</v>
      </c>
      <c r="E2581" s="10">
        <f>D2580*AZ[[#This Row],[Variazione percentuale]]</f>
        <v>-8125558.2933576005</v>
      </c>
      <c r="F2581" s="11">
        <f>AZ[[#This Row],[AUM]]-D2580</f>
        <v>-8458648.7200000286</v>
      </c>
      <c r="G2581" s="11">
        <f>AZ[[#This Row],[∆ AUM]]-AZ[[#This Row],[effetto mercato]]</f>
        <v>-333090.42664242815</v>
      </c>
    </row>
    <row r="2582" spans="1:7">
      <c r="A2582" s="4">
        <v>45758</v>
      </c>
      <c r="B2582">
        <v>-0.37519999999999998</v>
      </c>
      <c r="C2582" s="6">
        <f>AZ[[#This Row],[Variaz]]/100</f>
        <v>-3.7519999999999997E-3</v>
      </c>
      <c r="D2582" s="10">
        <f>AUM[[#This Row],[ Etica Azionario ]]</f>
        <v>544210009.96000004</v>
      </c>
      <c r="E2582" s="10">
        <f>D2581*AZ[[#This Row],[Variazione percentuale]]</f>
        <v>-2050714.9749122399</v>
      </c>
      <c r="F2582" s="11">
        <f>AZ[[#This Row],[AUM]]-D2581</f>
        <v>-2355814.9099999666</v>
      </c>
      <c r="G2582" s="11">
        <f>AZ[[#This Row],[∆ AUM]]-AZ[[#This Row],[effetto mercato]]</f>
        <v>-305099.93508772668</v>
      </c>
    </row>
    <row r="2583" spans="1:7">
      <c r="A2583" s="4">
        <v>45761</v>
      </c>
      <c r="B2583">
        <v>1.0995999999999999</v>
      </c>
      <c r="C2583" s="6">
        <f>AZ[[#This Row],[Variaz]]/100</f>
        <v>1.0995999999999999E-2</v>
      </c>
      <c r="D2583" s="10">
        <f>AUM[[#This Row],[ Etica Azionario ]]</f>
        <v>551297275.39999998</v>
      </c>
      <c r="E2583" s="10">
        <f>D2582*AZ[[#This Row],[Variazione percentuale]]</f>
        <v>5984133.2695201598</v>
      </c>
      <c r="F2583" s="11">
        <f>AZ[[#This Row],[AUM]]-D2582</f>
        <v>7087265.439999938</v>
      </c>
      <c r="G2583" s="11">
        <f>AZ[[#This Row],[∆ AUM]]-AZ[[#This Row],[effetto mercato]]</f>
        <v>1103132.1704797782</v>
      </c>
    </row>
    <row r="2584" spans="1:7">
      <c r="A2584" s="4">
        <v>45762</v>
      </c>
      <c r="B2584">
        <v>0.64810000000000001</v>
      </c>
      <c r="C2584" s="6">
        <f>AZ[[#This Row],[Variaz]]/100</f>
        <v>6.4809999999999998E-3</v>
      </c>
      <c r="D2584" s="10">
        <f>AUM[[#This Row],[ Etica Azionario ]]</f>
        <v>554568496.34000003</v>
      </c>
      <c r="E2584" s="10">
        <f>D2583*AZ[[#This Row],[Variazione percentuale]]</f>
        <v>3572957.6418673997</v>
      </c>
      <c r="F2584" s="11">
        <f>AZ[[#This Row],[AUM]]-D2583</f>
        <v>3271220.9400000572</v>
      </c>
      <c r="G2584" s="11">
        <f>AZ[[#This Row],[∆ AUM]]-AZ[[#This Row],[effetto mercato]]</f>
        <v>-301736.70186734246</v>
      </c>
    </row>
    <row r="2585" spans="1:7">
      <c r="A2585" s="4">
        <v>45763</v>
      </c>
      <c r="B2585">
        <v>-1.7690999999999999</v>
      </c>
      <c r="C2585" s="6">
        <f>AZ[[#This Row],[Variaz]]/100</f>
        <v>-1.7690999999999998E-2</v>
      </c>
      <c r="D2585" s="10">
        <f>AUM[[#This Row],[ Etica Azionario ]]</f>
        <v>544940943.81999993</v>
      </c>
      <c r="E2585" s="10">
        <f>D2584*AZ[[#This Row],[Variazione percentuale]]</f>
        <v>-9810871.2687509395</v>
      </c>
      <c r="F2585" s="11">
        <f>AZ[[#This Row],[AUM]]-D2584</f>
        <v>-9627552.5200001001</v>
      </c>
      <c r="G2585" s="11">
        <f>AZ[[#This Row],[∆ AUM]]-AZ[[#This Row],[effetto mercato]]</f>
        <v>183318.74875083938</v>
      </c>
    </row>
    <row r="2586" spans="1:7">
      <c r="A2586" s="4">
        <v>45764</v>
      </c>
      <c r="B2586">
        <v>0.36170000000000002</v>
      </c>
      <c r="C2586" s="6">
        <f>AZ[[#This Row],[Variaz]]/100</f>
        <v>3.6170000000000004E-3</v>
      </c>
      <c r="D2586" s="10">
        <f>AUM[[#This Row],[ Etica Azionario ]]</f>
        <v>546652802.38</v>
      </c>
      <c r="E2586" s="10">
        <f>D2585*AZ[[#This Row],[Variazione percentuale]]</f>
        <v>1971051.3937969401</v>
      </c>
      <c r="F2586" s="11">
        <f>AZ[[#This Row],[AUM]]-D2585</f>
        <v>1711858.560000062</v>
      </c>
      <c r="G2586" s="11">
        <f>AZ[[#This Row],[∆ AUM]]-AZ[[#This Row],[effetto mercato]]</f>
        <v>-259192.83379687811</v>
      </c>
    </row>
    <row r="2587" spans="1:7">
      <c r="A2587" s="4">
        <v>45769</v>
      </c>
      <c r="B2587">
        <v>-0.71330000000000005</v>
      </c>
      <c r="C2587" s="6">
        <f>AZ[[#This Row],[Variaz]]/100</f>
        <v>-7.1330000000000005E-3</v>
      </c>
      <c r="D2587" s="10">
        <f>AUM[[#This Row],[ Etica Azionario ]]</f>
        <v>542182395.18000007</v>
      </c>
      <c r="E2587" s="10">
        <f>D2586*AZ[[#This Row],[Variazione percentuale]]</f>
        <v>-3899274.43937654</v>
      </c>
      <c r="F2587" s="11">
        <f>AZ[[#This Row],[AUM]]-D2586</f>
        <v>-4470407.1999999285</v>
      </c>
      <c r="G2587" s="11">
        <f>AZ[[#This Row],[∆ AUM]]-AZ[[#This Row],[effetto mercato]]</f>
        <v>-571132.76062338846</v>
      </c>
    </row>
    <row r="2588" spans="1:7">
      <c r="A2588" s="4">
        <v>45770</v>
      </c>
      <c r="B2588">
        <v>2.1021999999999998</v>
      </c>
      <c r="C2588" s="6">
        <f>AZ[[#This Row],[Variaz]]/100</f>
        <v>2.1021999999999999E-2</v>
      </c>
      <c r="D2588" s="10">
        <f>AUM[[#This Row],[ Etica Azionario ]]</f>
        <v>553223633.64999998</v>
      </c>
      <c r="E2588" s="10">
        <f>D2587*AZ[[#This Row],[Variazione percentuale]]</f>
        <v>11397758.31147396</v>
      </c>
      <c r="F2588" s="11">
        <f>AZ[[#This Row],[AUM]]-D2587</f>
        <v>11041238.469999909</v>
      </c>
      <c r="G2588" s="11">
        <f>AZ[[#This Row],[∆ AUM]]-AZ[[#This Row],[effetto mercato]]</f>
        <v>-356519.84147405066</v>
      </c>
    </row>
    <row r="2589" spans="1:7">
      <c r="A2589" s="4">
        <v>45771</v>
      </c>
      <c r="B2589">
        <v>1.2369000000000001</v>
      </c>
      <c r="C2589" s="6">
        <f>AZ[[#This Row],[Variaz]]/100</f>
        <v>1.2369000000000002E-2</v>
      </c>
      <c r="D2589" s="10">
        <f>AUM[[#This Row],[ Etica Azionario ]]</f>
        <v>560262052.78999996</v>
      </c>
      <c r="E2589" s="10">
        <f>D2588*AZ[[#This Row],[Variazione percentuale]]</f>
        <v>6842823.1246168502</v>
      </c>
      <c r="F2589" s="11">
        <f>AZ[[#This Row],[AUM]]-D2588</f>
        <v>7038419.1399999857</v>
      </c>
      <c r="G2589" s="11">
        <f>AZ[[#This Row],[∆ AUM]]-AZ[[#This Row],[effetto mercato]]</f>
        <v>195596.01538313553</v>
      </c>
    </row>
    <row r="2590" spans="1:7">
      <c r="A2590" s="4">
        <v>45775</v>
      </c>
      <c r="B2590">
        <v>0.72430000000000005</v>
      </c>
      <c r="C2590" s="6">
        <f>AZ[[#This Row],[Variaz]]/100</f>
        <v>7.2430000000000003E-3</v>
      </c>
      <c r="D2590" s="10">
        <f>AUM[[#This Row],[ Etica Azionario ]]</f>
        <v>564310097.70000005</v>
      </c>
      <c r="E2590" s="10">
        <f>D2589*AZ[[#This Row],[Variazione percentuale]]</f>
        <v>4057978.0483579701</v>
      </c>
      <c r="F2590" s="11">
        <f>AZ[[#This Row],[AUM]]-D2589</f>
        <v>4048044.9100000858</v>
      </c>
      <c r="G2590" s="11">
        <f>AZ[[#This Row],[∆ AUM]]-AZ[[#This Row],[effetto mercato]]</f>
        <v>-9933.1383578842506</v>
      </c>
    </row>
    <row r="2591" spans="1:7">
      <c r="A2591" s="4">
        <v>45776</v>
      </c>
      <c r="B2591">
        <v>0.47939999999999999</v>
      </c>
      <c r="C2591" s="6">
        <f>AZ[[#This Row],[Variaz]]/100</f>
        <v>4.7939999999999997E-3</v>
      </c>
      <c r="D2591" s="10">
        <f>AUM[[#This Row],[ Etica Azionario ]]</f>
        <v>566710825.94999993</v>
      </c>
      <c r="E2591" s="10">
        <f>D2590*AZ[[#This Row],[Variazione percentuale]]</f>
        <v>2705302.6083737998</v>
      </c>
      <c r="F2591" s="11">
        <f>AZ[[#This Row],[AUM]]-D2590</f>
        <v>2400728.2499998808</v>
      </c>
      <c r="G2591" s="11">
        <f>AZ[[#This Row],[∆ AUM]]-AZ[[#This Row],[effetto mercato]]</f>
        <v>-304574.35837391904</v>
      </c>
    </row>
    <row r="2592" spans="1:7">
      <c r="A2592" s="4">
        <v>45777</v>
      </c>
      <c r="B2592">
        <v>0.76619999999999999</v>
      </c>
      <c r="C2592" s="6">
        <f>AZ[[#This Row],[Variaz]]/100</f>
        <v>7.6619999999999995E-3</v>
      </c>
      <c r="D2592" s="10">
        <f>AUM[[#This Row],[ Etica Azionario ]]</f>
        <v>571291655.36000001</v>
      </c>
      <c r="E2592" s="10">
        <f>D2591*AZ[[#This Row],[Variazione percentuale]]</f>
        <v>4342138.3484288994</v>
      </c>
      <c r="F2592" s="11">
        <f>AZ[[#This Row],[AUM]]-D2591</f>
        <v>4580829.4100000858</v>
      </c>
      <c r="G2592" s="11">
        <f>AZ[[#This Row],[∆ AUM]]-AZ[[#This Row],[effetto mercato]]</f>
        <v>238691.06157118641</v>
      </c>
    </row>
    <row r="2593" spans="1:7">
      <c r="A2593" s="4">
        <v>45779</v>
      </c>
      <c r="B2593">
        <v>1.3702000000000001</v>
      </c>
      <c r="C2593" s="6">
        <f>AZ[[#This Row],[Variaz]]/100</f>
        <v>1.3702000000000001E-2</v>
      </c>
      <c r="D2593" s="10">
        <f>AUM[[#This Row],[ Etica Azionario ]]</f>
        <v>578966878.78999996</v>
      </c>
      <c r="E2593" s="10">
        <f>D2592*AZ[[#This Row],[Variazione percentuale]]</f>
        <v>7827838.2617427204</v>
      </c>
      <c r="F2593" s="11">
        <f>AZ[[#This Row],[AUM]]-D2592</f>
        <v>7675223.4299999475</v>
      </c>
      <c r="G2593" s="11">
        <f>AZ[[#This Row],[∆ AUM]]-AZ[[#This Row],[effetto mercato]]</f>
        <v>-152614.83174277283</v>
      </c>
    </row>
    <row r="2594" spans="1:7">
      <c r="A2594" s="4">
        <v>45782</v>
      </c>
      <c r="B2594">
        <v>6.3700000000000007E-2</v>
      </c>
      <c r="C2594" s="6">
        <f>AZ[[#This Row],[Variaz]]/100</f>
        <v>6.3700000000000009E-4</v>
      </c>
      <c r="D2594" s="10">
        <f>AUM[[#This Row],[ Etica Azionario ]]</f>
        <v>579049043.53999996</v>
      </c>
      <c r="E2594" s="10">
        <f>D2593*AZ[[#This Row],[Variazione percentuale]]</f>
        <v>368801.90178923</v>
      </c>
      <c r="F2594" s="11">
        <f>AZ[[#This Row],[AUM]]-D2593</f>
        <v>82164.75</v>
      </c>
      <c r="G2594" s="11">
        <f>AZ[[#This Row],[∆ AUM]]-AZ[[#This Row],[effetto mercato]]</f>
        <v>-286637.15178923</v>
      </c>
    </row>
    <row r="2595" spans="1:7">
      <c r="A2595" s="4">
        <v>45783</v>
      </c>
      <c r="B2595">
        <v>-0.48799999999999999</v>
      </c>
      <c r="C2595" s="6">
        <f>AZ[[#This Row],[Variaz]]/100</f>
        <v>-4.8799999999999998E-3</v>
      </c>
      <c r="D2595" s="10">
        <f>AUM[[#This Row],[ Etica Azionario ]]</f>
        <v>571998357.12</v>
      </c>
      <c r="E2595" s="10">
        <f>D2594*AZ[[#This Row],[Variazione percentuale]]</f>
        <v>-2825759.3324751998</v>
      </c>
      <c r="F2595" s="11">
        <f>AZ[[#This Row],[AUM]]-D2594</f>
        <v>-7050686.4199999571</v>
      </c>
      <c r="G2595" s="11">
        <f>AZ[[#This Row],[∆ AUM]]-AZ[[#This Row],[effetto mercato]]</f>
        <v>-4224927.0875247568</v>
      </c>
    </row>
    <row r="2596" spans="1:7">
      <c r="A2596" s="4">
        <v>45784</v>
      </c>
      <c r="B2596">
        <v>0.20610000000000001</v>
      </c>
      <c r="C2596" s="6">
        <f>AZ[[#This Row],[Variaz]]/100</f>
        <v>2.0609999999999999E-3</v>
      </c>
      <c r="D2596" s="10">
        <f>AUM[[#This Row],[ Etica Azionario ]]</f>
        <v>573937481.60000002</v>
      </c>
      <c r="E2596" s="10">
        <f>D2595*AZ[[#This Row],[Variazione percentuale]]</f>
        <v>1178888.6140243199</v>
      </c>
      <c r="F2596" s="11">
        <f>AZ[[#This Row],[AUM]]-D2595</f>
        <v>1939124.4800000191</v>
      </c>
      <c r="G2596" s="11">
        <f>AZ[[#This Row],[∆ AUM]]-AZ[[#This Row],[effetto mercato]]</f>
        <v>760235.86597569915</v>
      </c>
    </row>
    <row r="2597" spans="1:7">
      <c r="A2597" s="4">
        <v>45785</v>
      </c>
      <c r="B2597">
        <v>0.92910000000000004</v>
      </c>
      <c r="C2597" s="6">
        <f>AZ[[#This Row],[Variaz]]/100</f>
        <v>9.2910000000000006E-3</v>
      </c>
      <c r="D2597" s="10">
        <f>AUM[[#This Row],[ Etica Azionario ]]</f>
        <v>579398384.14999998</v>
      </c>
      <c r="E2597" s="10">
        <f>D2596*AZ[[#This Row],[Variazione percentuale]]</f>
        <v>5332453.1415456003</v>
      </c>
      <c r="F2597" s="11">
        <f>AZ[[#This Row],[AUM]]-D2596</f>
        <v>5460902.5499999523</v>
      </c>
      <c r="G2597" s="11">
        <f>AZ[[#This Row],[∆ AUM]]-AZ[[#This Row],[effetto mercato]]</f>
        <v>128449.40845435206</v>
      </c>
    </row>
    <row r="2598" spans="1:7">
      <c r="A2598" s="4">
        <v>45786</v>
      </c>
      <c r="B2598">
        <v>0.3795</v>
      </c>
      <c r="C2598" s="6">
        <f>AZ[[#This Row],[Variaz]]/100</f>
        <v>3.7950000000000002E-3</v>
      </c>
      <c r="D2598" s="10">
        <f>AUM[[#This Row],[ Etica Azionario ]]</f>
        <v>581452591.5</v>
      </c>
      <c r="E2598" s="10">
        <f>D2597*AZ[[#This Row],[Variazione percentuale]]</f>
        <v>2198816.8678492499</v>
      </c>
      <c r="F2598" s="11">
        <f>AZ[[#This Row],[AUM]]-D2597</f>
        <v>2054207.3500000238</v>
      </c>
      <c r="G2598" s="11">
        <f>AZ[[#This Row],[∆ AUM]]-AZ[[#This Row],[effetto mercato]]</f>
        <v>-144609.51784922602</v>
      </c>
    </row>
    <row r="2599" spans="1:7">
      <c r="A2599" s="4">
        <v>45789</v>
      </c>
      <c r="B2599">
        <v>3.1572</v>
      </c>
      <c r="C2599" s="6">
        <f>AZ[[#This Row],[Variaz]]/100</f>
        <v>3.1572000000000003E-2</v>
      </c>
      <c r="D2599" s="10">
        <f>AUM[[#This Row],[ Etica Azionario ]]</f>
        <v>599462554.94000006</v>
      </c>
      <c r="E2599" s="10">
        <f>D2598*AZ[[#This Row],[Variazione percentuale]]</f>
        <v>18357621.218838003</v>
      </c>
      <c r="F2599" s="11">
        <f>AZ[[#This Row],[AUM]]-D2598</f>
        <v>18009963.440000057</v>
      </c>
      <c r="G2599" s="11">
        <f>AZ[[#This Row],[∆ AUM]]-AZ[[#This Row],[effetto mercato]]</f>
        <v>-347657.77883794531</v>
      </c>
    </row>
    <row r="2600" spans="1:7">
      <c r="A2600" s="4">
        <v>45790</v>
      </c>
      <c r="B2600">
        <v>0.31219999999999998</v>
      </c>
      <c r="C2600" s="6">
        <f>AZ[[#This Row],[Variaz]]/100</f>
        <v>3.1219999999999998E-3</v>
      </c>
      <c r="D2600" s="10">
        <f>AUM[[#This Row],[ Etica Azionario ]]</f>
        <v>600954867.04999995</v>
      </c>
      <c r="E2600" s="10">
        <f>D2599*AZ[[#This Row],[Variazione percentuale]]</f>
        <v>1871522.09652268</v>
      </c>
      <c r="F2600" s="11">
        <f>AZ[[#This Row],[AUM]]-D2599</f>
        <v>1492312.1099998951</v>
      </c>
      <c r="G2600" s="11">
        <f>AZ[[#This Row],[∆ AUM]]-AZ[[#This Row],[effetto mercato]]</f>
        <v>-379209.98652278492</v>
      </c>
    </row>
    <row r="2601" spans="1:7">
      <c r="A2601" s="4">
        <v>45791</v>
      </c>
      <c r="B2601">
        <v>-0.32469999999999999</v>
      </c>
      <c r="C2601" s="6">
        <f>AZ[[#This Row],[Variaz]]/100</f>
        <v>-3.2469999999999999E-3</v>
      </c>
      <c r="D2601" s="10">
        <f>AUM[[#This Row],[ Etica Azionario ]]</f>
        <v>598827236.02999997</v>
      </c>
      <c r="E2601" s="10">
        <f>D2600*AZ[[#This Row],[Variazione percentuale]]</f>
        <v>-1951300.4533113497</v>
      </c>
      <c r="F2601" s="11">
        <f>AZ[[#This Row],[AUM]]-D2600</f>
        <v>-2127631.0199999809</v>
      </c>
      <c r="G2601" s="11">
        <f>AZ[[#This Row],[∆ AUM]]-AZ[[#This Row],[effetto mercato]]</f>
        <v>-176330.5666886312</v>
      </c>
    </row>
    <row r="2602" spans="1:7">
      <c r="A2602" s="4">
        <v>45792</v>
      </c>
      <c r="B2602">
        <v>0.71260000000000001</v>
      </c>
      <c r="C2602" s="6">
        <f>AZ[[#This Row],[Variaz]]/100</f>
        <v>7.1260000000000004E-3</v>
      </c>
      <c r="D2602" s="10">
        <f>AUM[[#This Row],[ Etica Azionario ]]</f>
        <v>602303680.24000001</v>
      </c>
      <c r="E2602" s="10">
        <f>D2601*AZ[[#This Row],[Variazione percentuale]]</f>
        <v>4267242.8839497799</v>
      </c>
      <c r="F2602" s="11">
        <f>AZ[[#This Row],[AUM]]-D2601</f>
        <v>3476444.2100000381</v>
      </c>
      <c r="G2602" s="11">
        <f>AZ[[#This Row],[∆ AUM]]-AZ[[#This Row],[effetto mercato]]</f>
        <v>-790798.67394974176</v>
      </c>
    </row>
    <row r="2603" spans="1:7">
      <c r="A2603" s="4">
        <v>45793</v>
      </c>
      <c r="B2603">
        <v>0.71430000000000005</v>
      </c>
      <c r="C2603" s="6">
        <f>AZ[[#This Row],[Variaz]]/100</f>
        <v>7.143E-3</v>
      </c>
      <c r="D2603" s="10">
        <f>AUM[[#This Row],[ Etica Azionario ]]</f>
        <v>605584359.39999998</v>
      </c>
      <c r="E2603" s="10">
        <f>D2602*AZ[[#This Row],[Variazione percentuale]]</f>
        <v>4302255.1879543196</v>
      </c>
      <c r="F2603" s="11">
        <f>AZ[[#This Row],[AUM]]-D2602</f>
        <v>3280679.1599999666</v>
      </c>
      <c r="G2603" s="11">
        <f>AZ[[#This Row],[∆ AUM]]-AZ[[#This Row],[effetto mercato]]</f>
        <v>-1021576.027954353</v>
      </c>
    </row>
    <row r="2604" spans="1:7">
      <c r="A2604" s="4">
        <v>45796</v>
      </c>
      <c r="B2604">
        <v>-0.43490000000000001</v>
      </c>
      <c r="C2604" s="6">
        <f>AZ[[#This Row],[Variaz]]/100</f>
        <v>-4.3490000000000004E-3</v>
      </c>
      <c r="D2604" s="10">
        <f>AUM[[#This Row],[ Etica Azionario ]]</f>
        <v>602400886.68999994</v>
      </c>
      <c r="E2604" s="10">
        <f>D2603*AZ[[#This Row],[Variazione percentuale]]</f>
        <v>-2633686.3790306002</v>
      </c>
      <c r="F2604" s="11">
        <f>AZ[[#This Row],[AUM]]-D2603</f>
        <v>-3183472.7100000381</v>
      </c>
      <c r="G2604" s="11">
        <f>AZ[[#This Row],[∆ AUM]]-AZ[[#This Row],[effetto mercato]]</f>
        <v>-549786.33096943796</v>
      </c>
    </row>
    <row r="2605" spans="1:7">
      <c r="A2605" s="4">
        <v>45797</v>
      </c>
      <c r="B2605">
        <v>-0.12770000000000001</v>
      </c>
      <c r="C2605" s="6">
        <f>AZ[[#This Row],[Variaz]]/100</f>
        <v>-1.2770000000000001E-3</v>
      </c>
      <c r="D2605" s="10">
        <f>AUM[[#This Row],[ Etica Azionario ]]</f>
        <v>601387262.18000007</v>
      </c>
      <c r="E2605" s="10">
        <f>D2604*AZ[[#This Row],[Variazione percentuale]]</f>
        <v>-769265.93230313004</v>
      </c>
      <c r="F2605" s="11">
        <f>AZ[[#This Row],[AUM]]-D2604</f>
        <v>-1013624.5099998713</v>
      </c>
      <c r="G2605" s="11">
        <f>AZ[[#This Row],[∆ AUM]]-AZ[[#This Row],[effetto mercato]]</f>
        <v>-244358.57769674121</v>
      </c>
    </row>
    <row r="2606" spans="1:7">
      <c r="A2606" s="4">
        <v>45798</v>
      </c>
      <c r="B2606">
        <v>-1.5544</v>
      </c>
      <c r="C2606" s="6">
        <f>AZ[[#This Row],[Variaz]]/100</f>
        <v>-1.5544000000000001E-2</v>
      </c>
      <c r="D2606" s="10">
        <f>AUM[[#This Row],[ Etica Azionario ]]</f>
        <v>591780077.9000001</v>
      </c>
      <c r="E2606" s="10">
        <f>D2605*AZ[[#This Row],[Variazione percentuale]]</f>
        <v>-9347963.603325922</v>
      </c>
      <c r="F2606" s="11">
        <f>AZ[[#This Row],[AUM]]-D2605</f>
        <v>-9607184.2799999714</v>
      </c>
      <c r="G2606" s="11">
        <f>AZ[[#This Row],[∆ AUM]]-AZ[[#This Row],[effetto mercato]]</f>
        <v>-259220.67667404935</v>
      </c>
    </row>
    <row r="2607" spans="1:7">
      <c r="A2607" s="4">
        <v>45799</v>
      </c>
      <c r="B2607">
        <v>-4.1000000000000002E-2</v>
      </c>
      <c r="C2607" s="6">
        <f>AZ[[#This Row],[Variaz]]/100</f>
        <v>-4.0999999999999999E-4</v>
      </c>
      <c r="D2607" s="10">
        <f>AUM[[#This Row],[ Etica Azionario ]]</f>
        <v>590810405.69999993</v>
      </c>
      <c r="E2607" s="10">
        <f>D2606*AZ[[#This Row],[Variazione percentuale]]</f>
        <v>-242629.83193900003</v>
      </c>
      <c r="F2607" s="11">
        <f>AZ[[#This Row],[AUM]]-D2606</f>
        <v>-969672.20000016689</v>
      </c>
      <c r="G2607" s="11">
        <f>AZ[[#This Row],[∆ AUM]]-AZ[[#This Row],[effetto mercato]]</f>
        <v>-727042.36806116684</v>
      </c>
    </row>
    <row r="2608" spans="1:7">
      <c r="A2608" s="4">
        <v>45800</v>
      </c>
      <c r="B2608">
        <v>-0.92310000000000003</v>
      </c>
      <c r="C2608" s="6">
        <f>AZ[[#This Row],[Variaz]]/100</f>
        <v>-9.2309999999999996E-3</v>
      </c>
      <c r="D2608" s="10">
        <f>AUM[[#This Row],[ Etica Azionario ]]</f>
        <v>584740168.96000004</v>
      </c>
      <c r="E2608" s="10">
        <f>D2607*AZ[[#This Row],[Variazione percentuale]]</f>
        <v>-5453770.8550166991</v>
      </c>
      <c r="F2608" s="11">
        <f>AZ[[#This Row],[AUM]]-D2607</f>
        <v>-6070236.7399998903</v>
      </c>
      <c r="G2608" s="11">
        <f>AZ[[#This Row],[∆ AUM]]-AZ[[#This Row],[effetto mercato]]</f>
        <v>-616465.88498319127</v>
      </c>
    </row>
    <row r="2609" spans="1:7">
      <c r="A2609" s="4">
        <v>45803</v>
      </c>
      <c r="B2609">
        <v>-4.8300000000000003E-2</v>
      </c>
      <c r="C2609" s="6">
        <f>AZ[[#This Row],[Variaz]]/100</f>
        <v>-4.8300000000000003E-4</v>
      </c>
      <c r="D2609" s="10">
        <f>AUM[[#This Row],[ Etica Azionario ]]</f>
        <v>583854686.75999999</v>
      </c>
      <c r="E2609" s="10">
        <f>D2608*AZ[[#This Row],[Variazione percentuale]]</f>
        <v>-282429.50160768005</v>
      </c>
      <c r="F2609" s="11">
        <f>AZ[[#This Row],[AUM]]-D2608</f>
        <v>-885482.20000004768</v>
      </c>
      <c r="G2609" s="11">
        <f>AZ[[#This Row],[∆ AUM]]-AZ[[#This Row],[effetto mercato]]</f>
        <v>-603052.69839236769</v>
      </c>
    </row>
    <row r="2610" spans="1:7">
      <c r="A2610" s="4">
        <v>45804</v>
      </c>
      <c r="B2610">
        <v>1.4708000000000001</v>
      </c>
      <c r="C2610" s="6">
        <f>AZ[[#This Row],[Variaz]]/100</f>
        <v>1.4708000000000001E-2</v>
      </c>
      <c r="D2610" s="10">
        <f>AUM[[#This Row],[ Etica Azionario ]]</f>
        <v>591876721.29999995</v>
      </c>
      <c r="E2610" s="10">
        <f>D2609*AZ[[#This Row],[Variazione percentuale]]</f>
        <v>8587334.7328660805</v>
      </c>
      <c r="F2610" s="11">
        <f>AZ[[#This Row],[AUM]]-D2609</f>
        <v>8022034.5399999619</v>
      </c>
      <c r="G2610" s="11">
        <f>AZ[[#This Row],[∆ AUM]]-AZ[[#This Row],[effetto mercato]]</f>
        <v>-565300.19286611862</v>
      </c>
    </row>
    <row r="2611" spans="1:7">
      <c r="A2611" s="4">
        <v>45805</v>
      </c>
      <c r="B2611">
        <v>-0.21779999999999999</v>
      </c>
      <c r="C2611" s="6">
        <f>AZ[[#This Row],[Variaz]]/100</f>
        <v>-2.1779999999999998E-3</v>
      </c>
      <c r="D2611" s="10">
        <f>AUM[[#This Row],[ Etica Azionario ]]</f>
        <v>590052483.02999997</v>
      </c>
      <c r="E2611" s="10">
        <f>D2610*AZ[[#This Row],[Variazione percentuale]]</f>
        <v>-1289107.4989913998</v>
      </c>
      <c r="F2611" s="11">
        <f>AZ[[#This Row],[AUM]]-D2610</f>
        <v>-1824238.2699999809</v>
      </c>
      <c r="G2611" s="11">
        <f>AZ[[#This Row],[∆ AUM]]-AZ[[#This Row],[effetto mercato]]</f>
        <v>-535130.77100858116</v>
      </c>
    </row>
    <row r="2612" spans="1:7">
      <c r="A2612" s="4">
        <v>45806</v>
      </c>
      <c r="B2612">
        <v>0.28639999999999999</v>
      </c>
      <c r="C2612" s="6">
        <f>AZ[[#This Row],[Variaz]]/100</f>
        <v>2.8639999999999998E-3</v>
      </c>
      <c r="D2612" s="10">
        <f>AUM[[#This Row],[ Etica Azionario ]]</f>
        <v>590827804.31999993</v>
      </c>
      <c r="E2612" s="10">
        <f>D2611*AZ[[#This Row],[Variazione percentuale]]</f>
        <v>1689910.3113979199</v>
      </c>
      <c r="F2612" s="11">
        <f>AZ[[#This Row],[AUM]]-D2611</f>
        <v>775321.28999996185</v>
      </c>
      <c r="G2612" s="11">
        <f>AZ[[#This Row],[∆ AUM]]-AZ[[#This Row],[effetto mercato]]</f>
        <v>-914589.02139795804</v>
      </c>
    </row>
    <row r="2613" spans="1:7">
      <c r="A2613" s="4">
        <v>45807</v>
      </c>
      <c r="B2613">
        <v>-0.35360000000000003</v>
      </c>
      <c r="C2613" s="6">
        <f>AZ[[#This Row],[Variaz]]/100</f>
        <v>-3.5360000000000001E-3</v>
      </c>
      <c r="D2613" s="10">
        <f>AUM[[#This Row],[ Etica Azionario ]]</f>
        <v>588341741.79000008</v>
      </c>
      <c r="E2613" s="10">
        <f>D2612*AZ[[#This Row],[Variazione percentuale]]</f>
        <v>-2089167.1160755197</v>
      </c>
      <c r="F2613" s="11">
        <f>AZ[[#This Row],[AUM]]-D2612</f>
        <v>-2486062.5299998522</v>
      </c>
      <c r="G2613" s="11">
        <f>AZ[[#This Row],[∆ AUM]]-AZ[[#This Row],[effetto mercato]]</f>
        <v>-396895.41392433248</v>
      </c>
    </row>
    <row r="2614" spans="1:7">
      <c r="A2614" s="4">
        <v>45811</v>
      </c>
      <c r="B2614">
        <v>0.28660000000000002</v>
      </c>
      <c r="C2614" s="6">
        <f>AZ[[#This Row],[Variaz]]/100</f>
        <v>2.8660000000000001E-3</v>
      </c>
      <c r="D2614" s="10">
        <f>AUM[[#This Row],[ Etica Azionario ]]</f>
        <v>589605407.73000002</v>
      </c>
      <c r="E2614" s="10">
        <f>D2613*AZ[[#This Row],[Variazione percentuale]]</f>
        <v>1686187.4319701402</v>
      </c>
      <c r="F2614" s="11">
        <f>AZ[[#This Row],[AUM]]-D2613</f>
        <v>1263665.939999938</v>
      </c>
      <c r="G2614" s="11">
        <f>AZ[[#This Row],[∆ AUM]]-AZ[[#This Row],[effetto mercato]]</f>
        <v>-422521.49197020219</v>
      </c>
    </row>
    <row r="2615" spans="1:7">
      <c r="A2615" s="4">
        <v>45812</v>
      </c>
      <c r="B2615">
        <v>8.1699999999999995E-2</v>
      </c>
      <c r="C2615" s="6">
        <f>AZ[[#This Row],[Variaz]]/100</f>
        <v>8.1699999999999991E-4</v>
      </c>
      <c r="D2615" s="10">
        <f>AUM[[#This Row],[ Etica Azionario ]]</f>
        <v>589759897.75999999</v>
      </c>
      <c r="E2615" s="10">
        <f>D2614*AZ[[#This Row],[Variazione percentuale]]</f>
        <v>481707.61811540998</v>
      </c>
      <c r="F2615" s="11">
        <f>AZ[[#This Row],[AUM]]-D2614</f>
        <v>154490.02999997139</v>
      </c>
      <c r="G2615" s="11">
        <f>AZ[[#This Row],[∆ AUM]]-AZ[[#This Row],[effetto mercato]]</f>
        <v>-327217.58811543859</v>
      </c>
    </row>
    <row r="2616" spans="1:7">
      <c r="A2616" s="4">
        <v>45813</v>
      </c>
      <c r="B2616">
        <v>-0.3332</v>
      </c>
      <c r="C2616" s="6">
        <f>AZ[[#This Row],[Variaz]]/100</f>
        <v>-3.3319999999999999E-3</v>
      </c>
      <c r="D2616" s="10">
        <f>AUM[[#This Row],[ Etica Azionario ]]</f>
        <v>589068233.25999999</v>
      </c>
      <c r="E2616" s="10">
        <f>D2615*AZ[[#This Row],[Variazione percentuale]]</f>
        <v>-1965079.97933632</v>
      </c>
      <c r="F2616" s="11">
        <f>AZ[[#This Row],[AUM]]-D2615</f>
        <v>-691664.5</v>
      </c>
      <c r="G2616" s="11">
        <f>AZ[[#This Row],[∆ AUM]]-AZ[[#This Row],[effetto mercato]]</f>
        <v>1273415.47933632</v>
      </c>
    </row>
    <row r="2617" spans="1:7">
      <c r="A2617" s="4">
        <v>45814</v>
      </c>
      <c r="B2617">
        <v>0.92100000000000004</v>
      </c>
      <c r="C2617" s="6">
        <f>AZ[[#This Row],[Variaz]]/100</f>
        <v>9.2100000000000012E-3</v>
      </c>
      <c r="D2617" s="10">
        <f>AUM[[#This Row],[ Etica Azionario ]]</f>
        <v>594862191.71000004</v>
      </c>
      <c r="E2617" s="10">
        <f>D2616*AZ[[#This Row],[Variazione percentuale]]</f>
        <v>5425318.4283246007</v>
      </c>
      <c r="F2617" s="11">
        <f>AZ[[#This Row],[AUM]]-D2616</f>
        <v>5793958.4500000477</v>
      </c>
      <c r="G2617" s="11">
        <f>AZ[[#This Row],[∆ AUM]]-AZ[[#This Row],[effetto mercato]]</f>
        <v>368640.021675447</v>
      </c>
    </row>
    <row r="2618" spans="1:7">
      <c r="A2618" s="4">
        <v>45817</v>
      </c>
      <c r="B2618">
        <v>6.7599999999999993E-2</v>
      </c>
      <c r="C2618" s="6">
        <f>AZ[[#This Row],[Variaz]]/100</f>
        <v>6.7599999999999995E-4</v>
      </c>
      <c r="D2618" s="10">
        <f>AUM[[#This Row],[ Etica Azionario ]]</f>
        <v>595111582.77999997</v>
      </c>
      <c r="E2618" s="10">
        <f>D2617*AZ[[#This Row],[Variazione percentuale]]</f>
        <v>402126.84159596002</v>
      </c>
      <c r="F2618" s="11">
        <f>AZ[[#This Row],[AUM]]-D2617</f>
        <v>249391.06999993324</v>
      </c>
      <c r="G2618" s="11">
        <f>AZ[[#This Row],[∆ AUM]]-AZ[[#This Row],[effetto mercato]]</f>
        <v>-152735.77159602678</v>
      </c>
    </row>
    <row r="2619" spans="1:7">
      <c r="A2619" s="4">
        <v>45818</v>
      </c>
      <c r="B2619">
        <v>0.43909999999999999</v>
      </c>
      <c r="C2619" s="6">
        <f>AZ[[#This Row],[Variaz]]/100</f>
        <v>4.3909999999999999E-3</v>
      </c>
      <c r="D2619" s="10">
        <f>AUM[[#This Row],[ Etica Azionario ]]</f>
        <v>597187921.24000001</v>
      </c>
      <c r="E2619" s="10">
        <f>D2618*AZ[[#This Row],[Variazione percentuale]]</f>
        <v>2613134.9599869796</v>
      </c>
      <c r="F2619" s="11">
        <f>AZ[[#This Row],[AUM]]-D2618</f>
        <v>2076338.4600000381</v>
      </c>
      <c r="G2619" s="11">
        <f>AZ[[#This Row],[∆ AUM]]-AZ[[#This Row],[effetto mercato]]</f>
        <v>-536796.49998694146</v>
      </c>
    </row>
    <row r="2620" spans="1:7">
      <c r="A2620" s="4">
        <v>45819</v>
      </c>
      <c r="B2620">
        <v>-0.59860000000000002</v>
      </c>
      <c r="C2620" s="6">
        <f>AZ[[#This Row],[Variaz]]/100</f>
        <v>-5.986E-3</v>
      </c>
      <c r="D2620" s="10">
        <f>AUM[[#This Row],[ Etica Azionario ]]</f>
        <v>593134523.05999994</v>
      </c>
      <c r="E2620" s="10">
        <f>D2619*AZ[[#This Row],[Variazione percentuale]]</f>
        <v>-3574766.8965426399</v>
      </c>
      <c r="F2620" s="11">
        <f>AZ[[#This Row],[AUM]]-D2619</f>
        <v>-4053398.1800000668</v>
      </c>
      <c r="G2620" s="11">
        <f>AZ[[#This Row],[∆ AUM]]-AZ[[#This Row],[effetto mercato]]</f>
        <v>-478631.28345742682</v>
      </c>
    </row>
    <row r="2621" spans="1:7">
      <c r="A2621" s="4">
        <v>45820</v>
      </c>
      <c r="B2621">
        <v>-0.26390000000000002</v>
      </c>
      <c r="C2621" s="6">
        <f>AZ[[#This Row],[Variaz]]/100</f>
        <v>-2.6390000000000003E-3</v>
      </c>
      <c r="D2621" s="10">
        <f>AUM[[#This Row],[ Etica Azionario ]]</f>
        <v>590983010.56999993</v>
      </c>
      <c r="E2621" s="10">
        <f>D2620*AZ[[#This Row],[Variazione percentuale]]</f>
        <v>-1565282.0063553401</v>
      </c>
      <c r="F2621" s="11">
        <f>AZ[[#This Row],[AUM]]-D2620</f>
        <v>-2151512.4900000095</v>
      </c>
      <c r="G2621" s="11">
        <f>AZ[[#This Row],[∆ AUM]]-AZ[[#This Row],[effetto mercato]]</f>
        <v>-586230.48364466941</v>
      </c>
    </row>
    <row r="2622" spans="1:7">
      <c r="A2622" s="4">
        <v>45821</v>
      </c>
      <c r="B2622">
        <v>-1.1600999999999999</v>
      </c>
      <c r="C2622" s="6">
        <f>AZ[[#This Row],[Variaz]]/100</f>
        <v>-1.1600999999999998E-2</v>
      </c>
      <c r="D2622" s="10">
        <f>AUM[[#This Row],[ Etica Azionario ]]</f>
        <v>583657333.51999998</v>
      </c>
      <c r="E2622" s="10">
        <f>D2621*AZ[[#This Row],[Variazione percentuale]]</f>
        <v>-6855993.905622568</v>
      </c>
      <c r="F2622" s="11">
        <f>AZ[[#This Row],[AUM]]-D2621</f>
        <v>-7325677.0499999523</v>
      </c>
      <c r="G2622" s="11">
        <f>AZ[[#This Row],[∆ AUM]]-AZ[[#This Row],[effetto mercato]]</f>
        <v>-469683.14437738433</v>
      </c>
    </row>
    <row r="2623" spans="1:7">
      <c r="A2623" s="4">
        <v>45824</v>
      </c>
      <c r="B2623">
        <v>0.42559999999999998</v>
      </c>
      <c r="C2623" s="6">
        <f>AZ[[#This Row],[Variaz]]/100</f>
        <v>4.2559999999999994E-3</v>
      </c>
      <c r="D2623" s="10">
        <f>AUM[[#This Row],[ Etica Azionario ]]</f>
        <v>585561038.52999997</v>
      </c>
      <c r="E2623" s="10">
        <f>D2622*AZ[[#This Row],[Variazione percentuale]]</f>
        <v>2484045.6114611197</v>
      </c>
      <c r="F2623" s="11">
        <f>AZ[[#This Row],[AUM]]-D2622</f>
        <v>1903705.0099999905</v>
      </c>
      <c r="G2623" s="11">
        <f>AZ[[#This Row],[∆ AUM]]-AZ[[#This Row],[effetto mercato]]</f>
        <v>-580340.60146112926</v>
      </c>
    </row>
    <row r="2624" spans="1:7">
      <c r="A2624" s="4">
        <v>45825</v>
      </c>
      <c r="B2624">
        <v>-0.25290000000000001</v>
      </c>
      <c r="C2624" s="6">
        <f>AZ[[#This Row],[Variaz]]/100</f>
        <v>-2.529E-3</v>
      </c>
      <c r="D2624" s="10">
        <f>AUM[[#This Row],[ Etica Azionario ]]</f>
        <v>583563605.39999998</v>
      </c>
      <c r="E2624" s="10">
        <f>D2623*AZ[[#This Row],[Variazione percentuale]]</f>
        <v>-1480883.86644237</v>
      </c>
      <c r="F2624" s="11">
        <f>AZ[[#This Row],[AUM]]-D2623</f>
        <v>-1997433.1299999952</v>
      </c>
      <c r="G2624" s="11">
        <f>AZ[[#This Row],[∆ AUM]]-AZ[[#This Row],[effetto mercato]]</f>
        <v>-516549.26355762524</v>
      </c>
    </row>
    <row r="2625" spans="1:7">
      <c r="A2625" s="4">
        <v>45826</v>
      </c>
      <c r="B2625">
        <v>-0.12330000000000001</v>
      </c>
      <c r="C2625" s="6">
        <f>AZ[[#This Row],[Variaz]]/100</f>
        <v>-1.2330000000000002E-3</v>
      </c>
      <c r="D2625" s="10">
        <f>AUM[[#This Row],[ Etica Azionario ]]</f>
        <v>582969045.38</v>
      </c>
      <c r="E2625" s="10">
        <f>D2624*AZ[[#This Row],[Variazione percentuale]]</f>
        <v>-719533.92545820004</v>
      </c>
      <c r="F2625" s="11">
        <f>AZ[[#This Row],[AUM]]-D2624</f>
        <v>-594560.01999998093</v>
      </c>
      <c r="G2625" s="11">
        <f>AZ[[#This Row],[∆ AUM]]-AZ[[#This Row],[effetto mercato]]</f>
        <v>124973.90545821912</v>
      </c>
    </row>
    <row r="2626" spans="1:7">
      <c r="A2626" s="4">
        <v>45827</v>
      </c>
      <c r="B2626">
        <v>-0.13719999999999999</v>
      </c>
      <c r="C2626" s="6">
        <f>AZ[[#This Row],[Variaz]]/100</f>
        <v>-1.372E-3</v>
      </c>
      <c r="D2626" s="10">
        <f>AUM[[#This Row],[ Etica Azionario ]]</f>
        <v>581645296.97000003</v>
      </c>
      <c r="E2626" s="10">
        <f>D2625*AZ[[#This Row],[Variazione percentuale]]</f>
        <v>-799833.53026135999</v>
      </c>
      <c r="F2626" s="11">
        <f>AZ[[#This Row],[AUM]]-D2625</f>
        <v>-1323748.4099999666</v>
      </c>
      <c r="G2626" s="11">
        <f>AZ[[#This Row],[∆ AUM]]-AZ[[#This Row],[effetto mercato]]</f>
        <v>-523914.87973860663</v>
      </c>
    </row>
    <row r="2627" spans="1:7">
      <c r="A2627" s="4">
        <v>45828</v>
      </c>
      <c r="B2627">
        <v>-0.52210000000000001</v>
      </c>
      <c r="C2627" s="6">
        <f>AZ[[#This Row],[Variaz]]/100</f>
        <v>-5.2209999999999999E-3</v>
      </c>
      <c r="D2627" s="10">
        <f>AUM[[#This Row],[ Etica Azionario ]]</f>
        <v>577841201.96000004</v>
      </c>
      <c r="E2627" s="10">
        <f>D2626*AZ[[#This Row],[Variazione percentuale]]</f>
        <v>-3036770.0954803703</v>
      </c>
      <c r="F2627" s="11">
        <f>AZ[[#This Row],[AUM]]-D2626</f>
        <v>-3804095.0099999905</v>
      </c>
      <c r="G2627" s="11">
        <f>AZ[[#This Row],[∆ AUM]]-AZ[[#This Row],[effetto mercato]]</f>
        <v>-767324.91451962013</v>
      </c>
    </row>
    <row r="2628" spans="1:7">
      <c r="A2628" s="4">
        <v>45831</v>
      </c>
      <c r="B2628">
        <v>0.28310000000000002</v>
      </c>
      <c r="C2628" s="6">
        <f>AZ[[#This Row],[Variaz]]/100</f>
        <v>2.8310000000000002E-3</v>
      </c>
      <c r="D2628" s="10">
        <f>AUM[[#This Row],[ Etica Azionario ]]</f>
        <v>579800742.13</v>
      </c>
      <c r="E2628" s="10">
        <f>D2627*AZ[[#This Row],[Variazione percentuale]]</f>
        <v>1635868.4427487601</v>
      </c>
      <c r="F2628" s="11">
        <f>AZ[[#This Row],[AUM]]-D2627</f>
        <v>1959540.1699999571</v>
      </c>
      <c r="G2628" s="11">
        <f>AZ[[#This Row],[∆ AUM]]-AZ[[#This Row],[effetto mercato]]</f>
        <v>323671.72725119698</v>
      </c>
    </row>
    <row r="2629" spans="1:7">
      <c r="A2629" s="4">
        <v>45832</v>
      </c>
      <c r="B2629">
        <v>0.87460000000000004</v>
      </c>
      <c r="C2629" s="6">
        <f>AZ[[#This Row],[Variaz]]/100</f>
        <v>8.7460000000000003E-3</v>
      </c>
      <c r="D2629" s="10">
        <f>AUM[[#This Row],[ Etica Azionario ]]</f>
        <v>584519367.79999995</v>
      </c>
      <c r="E2629" s="10">
        <f>D2628*AZ[[#This Row],[Variazione percentuale]]</f>
        <v>5070937.2906689802</v>
      </c>
      <c r="F2629" s="11">
        <f>AZ[[#This Row],[AUM]]-D2628</f>
        <v>4718625.6699999571</v>
      </c>
      <c r="G2629" s="11">
        <f>AZ[[#This Row],[∆ AUM]]-AZ[[#This Row],[effetto mercato]]</f>
        <v>-352311.62066902313</v>
      </c>
    </row>
    <row r="2630" spans="1:7">
      <c r="A2630" s="4">
        <v>45833</v>
      </c>
      <c r="B2630">
        <v>-4.1000000000000002E-2</v>
      </c>
      <c r="C2630" s="6">
        <f>AZ[[#This Row],[Variaz]]/100</f>
        <v>-4.0999999999999999E-4</v>
      </c>
      <c r="D2630" s="10">
        <f>AUM[[#This Row],[ Etica Azionario ]]</f>
        <v>583708094.39999998</v>
      </c>
      <c r="E2630" s="10">
        <f>D2629*AZ[[#This Row],[Variazione percentuale]]</f>
        <v>-239652.94079799997</v>
      </c>
      <c r="F2630" s="11">
        <f>AZ[[#This Row],[AUM]]-D2629</f>
        <v>-811273.39999997616</v>
      </c>
      <c r="G2630" s="11">
        <f>AZ[[#This Row],[∆ AUM]]-AZ[[#This Row],[effetto mercato]]</f>
        <v>-571620.45920197619</v>
      </c>
    </row>
    <row r="2631" spans="1:7">
      <c r="A2631" s="4">
        <v>45834</v>
      </c>
      <c r="B2631">
        <v>-0.16389999999999999</v>
      </c>
      <c r="C2631" s="6">
        <f>AZ[[#This Row],[Variaz]]/100</f>
        <v>-1.6389999999999998E-3</v>
      </c>
      <c r="D2631" s="10">
        <f>AUM[[#This Row],[ Etica Azionario ]]</f>
        <v>582430332.13</v>
      </c>
      <c r="E2631" s="10">
        <f>D2630*AZ[[#This Row],[Variazione percentuale]]</f>
        <v>-956697.5667215999</v>
      </c>
      <c r="F2631" s="11">
        <f>AZ[[#This Row],[AUM]]-D2630</f>
        <v>-1277762.2699999809</v>
      </c>
      <c r="G2631" s="11">
        <f>AZ[[#This Row],[∆ AUM]]-AZ[[#This Row],[effetto mercato]]</f>
        <v>-321064.70327838103</v>
      </c>
    </row>
    <row r="2632" spans="1:7">
      <c r="A2632" s="4">
        <v>45835</v>
      </c>
      <c r="B2632">
        <v>0.55410000000000004</v>
      </c>
      <c r="C2632" s="6">
        <f>AZ[[#This Row],[Variaz]]/100</f>
        <v>5.5410000000000008E-3</v>
      </c>
      <c r="D2632" s="10">
        <f>AUM[[#This Row],[ Etica Azionario ]]</f>
        <v>585349866.69000006</v>
      </c>
      <c r="E2632" s="10">
        <f>D2631*AZ[[#This Row],[Variazione percentuale]]</f>
        <v>3227246.4703323306</v>
      </c>
      <c r="F2632" s="11">
        <f>AZ[[#This Row],[AUM]]-D2631</f>
        <v>2919534.560000062</v>
      </c>
      <c r="G2632" s="11">
        <f>AZ[[#This Row],[∆ AUM]]-AZ[[#This Row],[effetto mercato]]</f>
        <v>-307711.91033226857</v>
      </c>
    </row>
    <row r="2633" spans="1:7">
      <c r="A2633" s="4">
        <v>45838</v>
      </c>
      <c r="B2633">
        <v>0.23130000000000001</v>
      </c>
      <c r="C2633" s="6">
        <f>AZ[[#This Row],[Variaz]]/100</f>
        <v>2.313E-3</v>
      </c>
      <c r="D2633" s="10">
        <f>AUM[[#This Row],[ Etica Azionario ]]</f>
        <v>586494683.61000001</v>
      </c>
      <c r="E2633" s="10">
        <f>D2632*AZ[[#This Row],[Variazione percentuale]]</f>
        <v>1353914.2416539702</v>
      </c>
      <c r="F2633" s="11">
        <f>AZ[[#This Row],[AUM]]-D2632</f>
        <v>1144816.9199999571</v>
      </c>
      <c r="G2633" s="11">
        <f>AZ[[#This Row],[∆ AUM]]-AZ[[#This Row],[effetto mercato]]</f>
        <v>-209097.32165401313</v>
      </c>
    </row>
    <row r="2634" spans="1:7">
      <c r="A2634" s="4">
        <v>45839</v>
      </c>
      <c r="B2634">
        <v>-4.07E-2</v>
      </c>
      <c r="C2634" s="6">
        <f>AZ[[#This Row],[Variaz]]/100</f>
        <v>-4.0700000000000003E-4</v>
      </c>
      <c r="D2634" s="10">
        <f>AUM[[#This Row],[ Etica Azionario ]]</f>
        <v>586043979.21000004</v>
      </c>
      <c r="E2634" s="10">
        <f>D2633*AZ[[#This Row],[Variazione percentuale]]</f>
        <v>-238703.33622927003</v>
      </c>
      <c r="F2634" s="11">
        <f>AZ[[#This Row],[AUM]]-D2633</f>
        <v>-450704.39999997616</v>
      </c>
      <c r="G2634" s="11">
        <f>AZ[[#This Row],[∆ AUM]]-AZ[[#This Row],[effetto mercato]]</f>
        <v>-212001.06377070613</v>
      </c>
    </row>
    <row r="2635" spans="1:7">
      <c r="A2635" s="4">
        <v>45840</v>
      </c>
      <c r="B2635">
        <v>0.48209999999999997</v>
      </c>
      <c r="C2635" s="6">
        <f>AZ[[#This Row],[Variaz]]/100</f>
        <v>4.8209999999999998E-3</v>
      </c>
      <c r="D2635" s="10">
        <f>AUM[[#This Row],[ Etica Azionario ]]</f>
        <v>588928973.64999998</v>
      </c>
      <c r="E2635" s="10">
        <f>D2634*AZ[[#This Row],[Variazione percentuale]]</f>
        <v>2825318.0237714099</v>
      </c>
      <c r="F2635" s="11">
        <f>AZ[[#This Row],[AUM]]-D2634</f>
        <v>2884994.439999938</v>
      </c>
      <c r="G2635" s="11">
        <f>AZ[[#This Row],[∆ AUM]]-AZ[[#This Row],[effetto mercato]]</f>
        <v>59676.416228528135</v>
      </c>
    </row>
    <row r="2636" spans="1:7">
      <c r="A2636" s="4">
        <v>45841</v>
      </c>
      <c r="B2636">
        <v>0.60140000000000005</v>
      </c>
      <c r="C2636" s="6">
        <f>AZ[[#This Row],[Variaz]]/100</f>
        <v>6.0140000000000002E-3</v>
      </c>
      <c r="D2636" s="10">
        <f>AUM[[#This Row],[ Etica Azionario ]]</f>
        <v>592846977.76999998</v>
      </c>
      <c r="E2636" s="10">
        <f>D2635*AZ[[#This Row],[Variazione percentuale]]</f>
        <v>3541818.8475310998</v>
      </c>
      <c r="F2636" s="11">
        <f>AZ[[#This Row],[AUM]]-D2635</f>
        <v>3918004.1200000048</v>
      </c>
      <c r="G2636" s="11">
        <f>AZ[[#This Row],[∆ AUM]]-AZ[[#This Row],[effetto mercato]]</f>
        <v>376185.27246890496</v>
      </c>
    </row>
    <row r="2637" spans="1:7">
      <c r="A2637" s="4">
        <v>45842</v>
      </c>
      <c r="B2637">
        <v>-0.26200000000000001</v>
      </c>
      <c r="C2637" s="6">
        <f>AZ[[#This Row],[Variaz]]/100</f>
        <v>-2.6199999999999999E-3</v>
      </c>
      <c r="D2637" s="10">
        <f>AUM[[#This Row],[ Etica Azionario ]]</f>
        <v>591170936.85000002</v>
      </c>
      <c r="E2637" s="10">
        <f>D2636*AZ[[#This Row],[Variazione percentuale]]</f>
        <v>-1553259.0817574</v>
      </c>
      <c r="F2637" s="11">
        <f>AZ[[#This Row],[AUM]]-D2636</f>
        <v>-1676040.9199999571</v>
      </c>
      <c r="G2637" s="11">
        <f>AZ[[#This Row],[∆ AUM]]-AZ[[#This Row],[effetto mercato]]</f>
        <v>-122781.83824255713</v>
      </c>
    </row>
    <row r="2638" spans="1:7">
      <c r="A2638" s="4">
        <v>45845</v>
      </c>
      <c r="B2638">
        <v>-0.43780000000000002</v>
      </c>
      <c r="C2638" s="6">
        <f>AZ[[#This Row],[Variaz]]/100</f>
        <v>-4.3779999999999999E-3</v>
      </c>
      <c r="D2638" s="10">
        <f>AUM[[#This Row],[ Etica Azionario ]]</f>
        <v>589104974.46000004</v>
      </c>
      <c r="E2638" s="10">
        <f>D2637*AZ[[#This Row],[Variazione percentuale]]</f>
        <v>-2588146.3615293</v>
      </c>
      <c r="F2638" s="11">
        <f>AZ[[#This Row],[AUM]]-D2637</f>
        <v>-2065962.3899999857</v>
      </c>
      <c r="G2638" s="11">
        <f>AZ[[#This Row],[∆ AUM]]-AZ[[#This Row],[effetto mercato]]</f>
        <v>522183.97152931429</v>
      </c>
    </row>
    <row r="2639" spans="1:7">
      <c r="A2639" s="4">
        <v>45846</v>
      </c>
      <c r="B2639">
        <v>0.58850000000000002</v>
      </c>
      <c r="C2639" s="6">
        <f>AZ[[#This Row],[Variaz]]/100</f>
        <v>5.8850000000000005E-3</v>
      </c>
      <c r="D2639" s="10">
        <f>AUM[[#This Row],[ Etica Azionario ]]</f>
        <v>592111297.51999998</v>
      </c>
      <c r="E2639" s="10">
        <f>D2638*AZ[[#This Row],[Variazione percentuale]]</f>
        <v>3466882.7746971003</v>
      </c>
      <c r="F2639" s="11">
        <f>AZ[[#This Row],[AUM]]-D2638</f>
        <v>3006323.0599999428</v>
      </c>
      <c r="G2639" s="11">
        <f>AZ[[#This Row],[∆ AUM]]-AZ[[#This Row],[effetto mercato]]</f>
        <v>-460559.7146971575</v>
      </c>
    </row>
    <row r="2640" spans="1:7">
      <c r="A2640" s="4">
        <v>45847</v>
      </c>
      <c r="B2640">
        <v>0.32950000000000002</v>
      </c>
      <c r="C2640" s="6">
        <f>AZ[[#This Row],[Variaz]]/100</f>
        <v>3.2950000000000002E-3</v>
      </c>
      <c r="D2640" s="10">
        <f>AUM[[#This Row],[ Etica Azionario ]]</f>
        <v>593704771.67000008</v>
      </c>
      <c r="E2640" s="10">
        <f>D2639*AZ[[#This Row],[Variazione percentuale]]</f>
        <v>1951006.7253284</v>
      </c>
      <c r="F2640" s="11">
        <f>AZ[[#This Row],[AUM]]-D2639</f>
        <v>1593474.1500000954</v>
      </c>
      <c r="G2640" s="11">
        <f>AZ[[#This Row],[∆ AUM]]-AZ[[#This Row],[effetto mercato]]</f>
        <v>-357532.57532830467</v>
      </c>
    </row>
    <row r="2641" spans="1:7">
      <c r="A2641" s="4">
        <v>45848</v>
      </c>
      <c r="B2641">
        <v>0.41560000000000002</v>
      </c>
      <c r="C2641" s="6">
        <f>AZ[[#This Row],[Variaz]]/100</f>
        <v>4.156E-3</v>
      </c>
      <c r="D2641" s="10">
        <f>AUM[[#This Row],[ Etica Azionario ]]</f>
        <v>595739029.48000002</v>
      </c>
      <c r="E2641" s="10">
        <f>D2640*AZ[[#This Row],[Variazione percentuale]]</f>
        <v>2467437.0310605201</v>
      </c>
      <c r="F2641" s="11">
        <f>AZ[[#This Row],[AUM]]-D2640</f>
        <v>2034257.8099999428</v>
      </c>
      <c r="G2641" s="11">
        <f>AZ[[#This Row],[∆ AUM]]-AZ[[#This Row],[effetto mercato]]</f>
        <v>-433179.22106057731</v>
      </c>
    </row>
    <row r="2642" spans="1:7">
      <c r="A2642" s="4">
        <v>45849</v>
      </c>
      <c r="B2642">
        <v>-0.76759999999999995</v>
      </c>
      <c r="C2642" s="6">
        <f>AZ[[#This Row],[Variaz]]/100</f>
        <v>-7.6759999999999997E-3</v>
      </c>
      <c r="D2642" s="10">
        <f>AUM[[#This Row],[ Etica Azionario ]]</f>
        <v>590840096.82999992</v>
      </c>
      <c r="E2642" s="10">
        <f>D2641*AZ[[#This Row],[Variazione percentuale]]</f>
        <v>-4572892.79028848</v>
      </c>
      <c r="F2642" s="11">
        <f>AZ[[#This Row],[AUM]]-D2641</f>
        <v>-4898932.6500000954</v>
      </c>
      <c r="G2642" s="11">
        <f>AZ[[#This Row],[∆ AUM]]-AZ[[#This Row],[effetto mercato]]</f>
        <v>-326039.85971161537</v>
      </c>
    </row>
    <row r="2643" spans="1:7">
      <c r="A2643" s="4">
        <v>45852</v>
      </c>
      <c r="B2643">
        <v>-0.20849999999999999</v>
      </c>
      <c r="C2643" s="6">
        <f>AZ[[#This Row],[Variaz]]/100</f>
        <v>-2.085E-3</v>
      </c>
      <c r="D2643" s="10">
        <f>AUM[[#This Row],[ Etica Azionario ]]</f>
        <v>589633921.75999999</v>
      </c>
      <c r="E2643" s="10">
        <f>D2642*AZ[[#This Row],[Variazione percentuale]]</f>
        <v>-1231901.6018905498</v>
      </c>
      <c r="F2643" s="11">
        <f>AZ[[#This Row],[AUM]]-D2642</f>
        <v>-1206175.0699999332</v>
      </c>
      <c r="G2643" s="11">
        <f>AZ[[#This Row],[∆ AUM]]-AZ[[#This Row],[effetto mercato]]</f>
        <v>25726.531890616519</v>
      </c>
    </row>
    <row r="2644" spans="1:7">
      <c r="A2644" s="4">
        <v>45853</v>
      </c>
      <c r="B2644">
        <v>0.31680000000000003</v>
      </c>
      <c r="C2644" s="6">
        <f>AZ[[#This Row],[Variaz]]/100</f>
        <v>3.1680000000000002E-3</v>
      </c>
      <c r="D2644" s="10">
        <f>AUM[[#This Row],[ Etica Azionario ]]</f>
        <v>591221128.23000002</v>
      </c>
      <c r="E2644" s="10">
        <f>D2643*AZ[[#This Row],[Variazione percentuale]]</f>
        <v>1867960.2641356802</v>
      </c>
      <c r="F2644" s="11">
        <f>AZ[[#This Row],[AUM]]-D2643</f>
        <v>1587206.4700000286</v>
      </c>
      <c r="G2644" s="11">
        <f>AZ[[#This Row],[∆ AUM]]-AZ[[#This Row],[effetto mercato]]</f>
        <v>-280753.79413565155</v>
      </c>
    </row>
    <row r="2645" spans="1:7">
      <c r="A2645" s="4">
        <v>45854</v>
      </c>
      <c r="B2645">
        <v>0.2621</v>
      </c>
      <c r="C2645" s="6">
        <f>AZ[[#This Row],[Variaz]]/100</f>
        <v>2.6210000000000001E-3</v>
      </c>
      <c r="D2645" s="10">
        <f>AUM[[#This Row],[ Etica Azionario ]]</f>
        <v>592462913.96000004</v>
      </c>
      <c r="E2645" s="10">
        <f>D2644*AZ[[#This Row],[Variazione percentuale]]</f>
        <v>1549590.5770908301</v>
      </c>
      <c r="F2645" s="11">
        <f>AZ[[#This Row],[AUM]]-D2644</f>
        <v>1241785.7300000191</v>
      </c>
      <c r="G2645" s="11">
        <f>AZ[[#This Row],[∆ AUM]]-AZ[[#This Row],[effetto mercato]]</f>
        <v>-307804.847090811</v>
      </c>
    </row>
    <row r="2646" spans="1:7">
      <c r="A2646" s="4">
        <v>45855</v>
      </c>
      <c r="B2646">
        <v>0.52949999999999997</v>
      </c>
      <c r="C2646" s="6">
        <f>AZ[[#This Row],[Variaz]]/100</f>
        <v>5.2949999999999994E-3</v>
      </c>
      <c r="D2646" s="10">
        <f>AUM[[#This Row],[ Etica Azionario ]]</f>
        <v>595620411.70999992</v>
      </c>
      <c r="E2646" s="10">
        <f>D2645*AZ[[#This Row],[Variazione percentuale]]</f>
        <v>3137091.1294181999</v>
      </c>
      <c r="F2646" s="11">
        <f>AZ[[#This Row],[AUM]]-D2645</f>
        <v>3157497.7499998808</v>
      </c>
      <c r="G2646" s="11">
        <f>AZ[[#This Row],[∆ AUM]]-AZ[[#This Row],[effetto mercato]]</f>
        <v>20406.620581680909</v>
      </c>
    </row>
    <row r="2647" spans="1:7">
      <c r="A2647" s="4">
        <v>45856</v>
      </c>
      <c r="B2647">
        <v>-0.52669999999999995</v>
      </c>
      <c r="C2647" s="6">
        <f>AZ[[#This Row],[Variaz]]/100</f>
        <v>-5.2669999999999991E-3</v>
      </c>
      <c r="D2647" s="10">
        <f>AUM[[#This Row],[ Etica Azionario ]]</f>
        <v>592140563.68000007</v>
      </c>
      <c r="E2647" s="10">
        <f>D2646*AZ[[#This Row],[Variazione percentuale]]</f>
        <v>-3137132.708476569</v>
      </c>
      <c r="F2647" s="11">
        <f>AZ[[#This Row],[AUM]]-D2646</f>
        <v>-3479848.0299998522</v>
      </c>
      <c r="G2647" s="11">
        <f>AZ[[#This Row],[∆ AUM]]-AZ[[#This Row],[effetto mercato]]</f>
        <v>-342715.32152328314</v>
      </c>
    </row>
    <row r="2648" spans="1:7">
      <c r="A2648" s="4">
        <v>45859</v>
      </c>
      <c r="B2648">
        <v>-0.22789999999999999</v>
      </c>
      <c r="C2648" s="6">
        <f>AZ[[#This Row],[Variaz]]/100</f>
        <v>-2.2789999999999998E-3</v>
      </c>
      <c r="D2648" s="10">
        <f>AUM[[#This Row],[ Etica Azionario ]]</f>
        <v>590636030.63</v>
      </c>
      <c r="E2648" s="10">
        <f>D2647*AZ[[#This Row],[Variazione percentuale]]</f>
        <v>-1349488.3446267201</v>
      </c>
      <c r="F2648" s="11">
        <f>AZ[[#This Row],[AUM]]-D2647</f>
        <v>-1504533.0500000715</v>
      </c>
      <c r="G2648" s="11">
        <f>AZ[[#This Row],[∆ AUM]]-AZ[[#This Row],[effetto mercato]]</f>
        <v>-155044.70537335146</v>
      </c>
    </row>
    <row r="2649" spans="1:7">
      <c r="A2649" s="4">
        <v>45860</v>
      </c>
      <c r="B2649">
        <v>-6.7199999999999996E-2</v>
      </c>
      <c r="C2649" s="6">
        <f>AZ[[#This Row],[Variaz]]/100</f>
        <v>-6.7199999999999996E-4</v>
      </c>
      <c r="D2649" s="10">
        <f>AUM[[#This Row],[ Etica Azionario ]]</f>
        <v>589874981.08999991</v>
      </c>
      <c r="E2649" s="10">
        <f>D2648*AZ[[#This Row],[Variazione percentuale]]</f>
        <v>-396907.41258335998</v>
      </c>
      <c r="F2649" s="11">
        <f>AZ[[#This Row],[AUM]]-D2648</f>
        <v>-761049.54000008106</v>
      </c>
      <c r="G2649" s="11">
        <f>AZ[[#This Row],[∆ AUM]]-AZ[[#This Row],[effetto mercato]]</f>
        <v>-364142.12741672108</v>
      </c>
    </row>
    <row r="2650" spans="1:7">
      <c r="A2650" s="4">
        <v>45861</v>
      </c>
      <c r="B2650">
        <v>0.90739999999999998</v>
      </c>
      <c r="C2650" s="6">
        <f>AZ[[#This Row],[Variaz]]/100</f>
        <v>9.0740000000000005E-3</v>
      </c>
      <c r="D2650" s="10">
        <f>AUM[[#This Row],[ Etica Azionario ]]</f>
        <v>595086272.43000007</v>
      </c>
      <c r="E2650" s="10">
        <f>D2649*AZ[[#This Row],[Variazione percentuale]]</f>
        <v>5352525.5784106599</v>
      </c>
      <c r="F2650" s="11">
        <f>AZ[[#This Row],[AUM]]-D2649</f>
        <v>5211291.3400001526</v>
      </c>
      <c r="G2650" s="11">
        <f>AZ[[#This Row],[∆ AUM]]-AZ[[#This Row],[effetto mercato]]</f>
        <v>-141234.23841050733</v>
      </c>
    </row>
    <row r="2651" spans="1:7">
      <c r="A2651" s="4">
        <v>45862</v>
      </c>
      <c r="B2651">
        <v>-0.1132</v>
      </c>
      <c r="C2651" s="6">
        <f>AZ[[#This Row],[Variaz]]/100</f>
        <v>-1.132E-3</v>
      </c>
      <c r="D2651" s="10">
        <f>AUM[[#This Row],[ Etica Azionario ]]</f>
        <v>594220483.19999993</v>
      </c>
      <c r="E2651" s="10">
        <f>D2650*AZ[[#This Row],[Variazione percentuale]]</f>
        <v>-673637.66039076005</v>
      </c>
      <c r="F2651" s="11">
        <f>AZ[[#This Row],[AUM]]-D2650</f>
        <v>-865789.23000013828</v>
      </c>
      <c r="G2651" s="11">
        <f>AZ[[#This Row],[∆ AUM]]-AZ[[#This Row],[effetto mercato]]</f>
        <v>-192151.56960937823</v>
      </c>
    </row>
    <row r="2652" spans="1:7">
      <c r="A2652" s="4">
        <v>45863</v>
      </c>
      <c r="B2652">
        <v>0.2868</v>
      </c>
      <c r="C2652" s="6">
        <f>AZ[[#This Row],[Variaz]]/100</f>
        <v>2.8679999999999999E-3</v>
      </c>
      <c r="D2652" s="10">
        <f>AUM[[#This Row],[ Etica Azionario ]]</f>
        <v>595719303.43000007</v>
      </c>
      <c r="E2652" s="10">
        <f>D2651*AZ[[#This Row],[Variazione percentuale]]</f>
        <v>1704224.3458175997</v>
      </c>
      <c r="F2652" s="11">
        <f>AZ[[#This Row],[AUM]]-D2651</f>
        <v>1498820.2300001383</v>
      </c>
      <c r="G2652" s="11">
        <f>AZ[[#This Row],[∆ AUM]]-AZ[[#This Row],[effetto mercato]]</f>
        <v>-205404.1158174614</v>
      </c>
    </row>
    <row r="2653" spans="1:7">
      <c r="A2653" s="4">
        <v>45866</v>
      </c>
      <c r="B2653">
        <v>0.61180000000000001</v>
      </c>
      <c r="C2653" s="6">
        <f>AZ[[#This Row],[Variaz]]/100</f>
        <v>6.1180000000000002E-3</v>
      </c>
      <c r="D2653" s="10">
        <f>AUM[[#This Row],[ Etica Azionario ]]</f>
        <v>599176186.37000012</v>
      </c>
      <c r="E2653" s="10">
        <f>D2652*AZ[[#This Row],[Variazione percentuale]]</f>
        <v>3644610.6983847404</v>
      </c>
      <c r="F2653" s="11">
        <f>AZ[[#This Row],[AUM]]-D2652</f>
        <v>3456882.9400000572</v>
      </c>
      <c r="G2653" s="11">
        <f>AZ[[#This Row],[∆ AUM]]-AZ[[#This Row],[effetto mercato]]</f>
        <v>-187727.75838468317</v>
      </c>
    </row>
    <row r="2654" spans="1:7">
      <c r="A2654" s="4">
        <v>45867</v>
      </c>
      <c r="B2654">
        <v>0.62790000000000001</v>
      </c>
      <c r="C2654" s="6">
        <f>AZ[[#This Row],[Variaz]]/100</f>
        <v>6.2789999999999999E-3</v>
      </c>
      <c r="D2654" s="10">
        <f>AUM[[#This Row],[ Etica Azionario ]]</f>
        <v>602873925.74000001</v>
      </c>
      <c r="E2654" s="10">
        <f>D2653*AZ[[#This Row],[Variazione percentuale]]</f>
        <v>3762227.2742172307</v>
      </c>
      <c r="F2654" s="11">
        <f>AZ[[#This Row],[AUM]]-D2653</f>
        <v>3697739.3699998856</v>
      </c>
      <c r="G2654" s="11">
        <f>AZ[[#This Row],[∆ AUM]]-AZ[[#This Row],[effetto mercato]]</f>
        <v>-64487.904217345174</v>
      </c>
    </row>
    <row r="2655" spans="1:7">
      <c r="A2655" s="4">
        <v>45868</v>
      </c>
      <c r="B2655">
        <v>-0.1905</v>
      </c>
      <c r="C2655" s="6">
        <f>AZ[[#This Row],[Variaz]]/100</f>
        <v>-1.905E-3</v>
      </c>
      <c r="D2655" s="10">
        <f>AUM[[#This Row],[ Etica Azionario ]]</f>
        <v>601844959.20999992</v>
      </c>
      <c r="E2655" s="10">
        <f>D2654*AZ[[#This Row],[Variazione percentuale]]</f>
        <v>-1148474.8285347</v>
      </c>
      <c r="F2655" s="11">
        <f>AZ[[#This Row],[AUM]]-D2654</f>
        <v>-1028966.5300000906</v>
      </c>
      <c r="G2655" s="11">
        <f>AZ[[#This Row],[∆ AUM]]-AZ[[#This Row],[effetto mercato]]</f>
        <v>119508.29853460938</v>
      </c>
    </row>
    <row r="2656" spans="1:7">
      <c r="A2656" s="4">
        <v>45869</v>
      </c>
      <c r="B2656">
        <v>-0.63829999999999998</v>
      </c>
      <c r="C2656" s="6">
        <f>AZ[[#This Row],[Variaz]]/100</f>
        <v>-6.3829999999999998E-3</v>
      </c>
      <c r="D2656" s="10">
        <f>AUM[[#This Row],[ Etica Azionario ]]</f>
        <v>597661301.17000008</v>
      </c>
      <c r="E2656" s="10">
        <f>D2655*AZ[[#This Row],[Variazione percentuale]]</f>
        <v>-3841576.3746374291</v>
      </c>
      <c r="F2656" s="11">
        <f>AZ[[#This Row],[AUM]]-D2655</f>
        <v>-4183658.0399998426</v>
      </c>
      <c r="G2656" s="11">
        <f>AZ[[#This Row],[∆ AUM]]-AZ[[#This Row],[effetto mercato]]</f>
        <v>-342081.66536241351</v>
      </c>
    </row>
    <row r="2657" spans="1:7">
      <c r="A2657" s="4">
        <v>45870</v>
      </c>
      <c r="B2657">
        <v>-1.3908</v>
      </c>
      <c r="C2657" s="6">
        <f>AZ[[#This Row],[Variaz]]/100</f>
        <v>-1.3908E-2</v>
      </c>
      <c r="D2657" s="10">
        <f>AUM[[#This Row],[ Etica Azionario ]]</f>
        <v>589181270.59000003</v>
      </c>
      <c r="E2657" s="10">
        <f>D2656*AZ[[#This Row],[Variazione percentuale]]</f>
        <v>-8312273.376672361</v>
      </c>
      <c r="F2657" s="11">
        <f>AZ[[#This Row],[AUM]]-D2656</f>
        <v>-8480030.5800000429</v>
      </c>
      <c r="G2657" s="11">
        <f>AZ[[#This Row],[∆ AUM]]-AZ[[#This Row],[effetto mercato]]</f>
        <v>-167757.20332768187</v>
      </c>
    </row>
    <row r="2658" spans="1:7">
      <c r="A2658" s="4">
        <v>45873</v>
      </c>
      <c r="B2658">
        <v>0.92689999999999995</v>
      </c>
      <c r="C2658" s="6">
        <f>AZ[[#This Row],[Variaz]]/100</f>
        <v>9.2689999999999995E-3</v>
      </c>
      <c r="D2658" s="10">
        <f>AUM[[#This Row],[ Etica Azionario ]]</f>
        <v>594325579.99000001</v>
      </c>
      <c r="E2658" s="10">
        <f>D2657*AZ[[#This Row],[Variazione percentuale]]</f>
        <v>5461121.1970987096</v>
      </c>
      <c r="F2658" s="11">
        <f>AZ[[#This Row],[AUM]]-D2657</f>
        <v>5144309.3999999762</v>
      </c>
      <c r="G2658" s="11">
        <f>AZ[[#This Row],[∆ AUM]]-AZ[[#This Row],[effetto mercato]]</f>
        <v>-316811.79709873348</v>
      </c>
    </row>
    <row r="2659" spans="1:7">
      <c r="A2659" s="4">
        <v>45874</v>
      </c>
      <c r="B2659">
        <v>-0.193</v>
      </c>
      <c r="C2659" s="6">
        <f>AZ[[#This Row],[Variaz]]/100</f>
        <v>-1.9300000000000001E-3</v>
      </c>
      <c r="D2659" s="10">
        <f>AUM[[#This Row],[ Etica Azionario ]]</f>
        <v>593512477.79999995</v>
      </c>
      <c r="E2659" s="10">
        <f>D2658*AZ[[#This Row],[Variazione percentuale]]</f>
        <v>-1147048.3693807002</v>
      </c>
      <c r="F2659" s="11">
        <f>AZ[[#This Row],[AUM]]-D2658</f>
        <v>-813102.19000005722</v>
      </c>
      <c r="G2659" s="11">
        <f>AZ[[#This Row],[∆ AUM]]-AZ[[#This Row],[effetto mercato]]</f>
        <v>333946.17938064295</v>
      </c>
    </row>
    <row r="2660" spans="1:7">
      <c r="A2660" s="4">
        <v>45875</v>
      </c>
      <c r="B2660">
        <v>-0.18</v>
      </c>
      <c r="C2660" s="6">
        <f>AZ[[#This Row],[Variaz]]/100</f>
        <v>-1.8E-3</v>
      </c>
      <c r="D2660" s="10">
        <f>AUM[[#This Row],[ Etica Azionario ]]</f>
        <v>593382709.33999991</v>
      </c>
      <c r="E2660" s="10">
        <f>D2659*AZ[[#This Row],[Variazione percentuale]]</f>
        <v>-1068322.4600399998</v>
      </c>
      <c r="F2660" s="11">
        <f>AZ[[#This Row],[AUM]]-D2659</f>
        <v>-129768.46000003815</v>
      </c>
      <c r="G2660" s="11">
        <f>AZ[[#This Row],[∆ AUM]]-AZ[[#This Row],[effetto mercato]]</f>
        <v>938554.00003996165</v>
      </c>
    </row>
    <row r="2661" spans="1:7">
      <c r="A2661" s="4">
        <v>45876</v>
      </c>
      <c r="B2661">
        <v>0.187</v>
      </c>
      <c r="C2661" s="6">
        <f>AZ[[#This Row],[Variaz]]/100</f>
        <v>1.8699999999999999E-3</v>
      </c>
      <c r="D2661" s="10">
        <f>AUM[[#This Row],[ Etica Azionario ]]</f>
        <v>594502731.21000004</v>
      </c>
      <c r="E2661" s="10">
        <f>D2660*AZ[[#This Row],[Variazione percentuale]]</f>
        <v>1109625.6664657998</v>
      </c>
      <c r="F2661" s="11">
        <f>AZ[[#This Row],[AUM]]-D2660</f>
        <v>1120021.870000124</v>
      </c>
      <c r="G2661" s="11">
        <f>AZ[[#This Row],[∆ AUM]]-AZ[[#This Row],[effetto mercato]]</f>
        <v>10396.203534324188</v>
      </c>
    </row>
    <row r="2662" spans="1:7">
      <c r="A2662" s="4">
        <v>45877</v>
      </c>
      <c r="B2662">
        <v>0.26669999999999999</v>
      </c>
      <c r="C2662" s="6">
        <f>AZ[[#This Row],[Variaz]]/100</f>
        <v>2.6670000000000001E-3</v>
      </c>
      <c r="D2662" s="10">
        <f>AUM[[#This Row],[ Etica Azionario ]]</f>
        <v>596308564.38</v>
      </c>
      <c r="E2662" s="10">
        <f>D2661*AZ[[#This Row],[Variazione percentuale]]</f>
        <v>1585538.7841370702</v>
      </c>
      <c r="F2662" s="11">
        <f>AZ[[#This Row],[AUM]]-D2661</f>
        <v>1805833.1699999571</v>
      </c>
      <c r="G2662" s="11">
        <f>AZ[[#This Row],[∆ AUM]]-AZ[[#This Row],[effetto mercato]]</f>
        <v>220294.38586288691</v>
      </c>
    </row>
    <row r="2663" spans="1:7">
      <c r="A2663" s="4">
        <v>45880</v>
      </c>
      <c r="B2663">
        <v>-1.9900000000000001E-2</v>
      </c>
      <c r="C2663" s="6">
        <f>AZ[[#This Row],[Variaz]]/100</f>
        <v>-1.9900000000000001E-4</v>
      </c>
      <c r="D2663" s="10">
        <f>AUM[[#This Row],[ Etica Azionario ]]</f>
        <v>595963754.62</v>
      </c>
      <c r="E2663" s="10">
        <f>D2662*AZ[[#This Row],[Variazione percentuale]]</f>
        <v>-118665.40431162</v>
      </c>
      <c r="F2663" s="11">
        <f>AZ[[#This Row],[AUM]]-D2662</f>
        <v>-344809.75999999046</v>
      </c>
      <c r="G2663" s="11">
        <f>AZ[[#This Row],[∆ AUM]]-AZ[[#This Row],[effetto mercato]]</f>
        <v>-226144.35568837047</v>
      </c>
    </row>
    <row r="2664" spans="1:7">
      <c r="A2664" s="4">
        <v>45881</v>
      </c>
      <c r="B2664">
        <v>0.4123</v>
      </c>
      <c r="C2664" s="6">
        <f>AZ[[#This Row],[Variaz]]/100</f>
        <v>4.1229999999999999E-3</v>
      </c>
      <c r="D2664" s="10">
        <f>AUM[[#This Row],[ Etica Azionario ]]</f>
        <v>598125348.65999997</v>
      </c>
      <c r="E2664" s="10">
        <f>D2663*AZ[[#This Row],[Variazione percentuale]]</f>
        <v>2457158.5602982598</v>
      </c>
      <c r="F2664" s="11">
        <f>AZ[[#This Row],[AUM]]-D2663</f>
        <v>2161594.0399999619</v>
      </c>
      <c r="G2664" s="11">
        <f>AZ[[#This Row],[∆ AUM]]-AZ[[#This Row],[effetto mercato]]</f>
        <v>-295564.52029829798</v>
      </c>
    </row>
    <row r="2665" spans="1:7">
      <c r="A2665" s="4">
        <v>45882</v>
      </c>
      <c r="B2665">
        <v>0.2848</v>
      </c>
      <c r="C2665" s="6">
        <f>AZ[[#This Row],[Variaz]]/100</f>
        <v>2.8479999999999998E-3</v>
      </c>
      <c r="D2665" s="10">
        <f>AUM[[#This Row],[ Etica Azionario ]]</f>
        <v>599731448.34000003</v>
      </c>
      <c r="E2665" s="10">
        <f>D2664*AZ[[#This Row],[Variazione percentuale]]</f>
        <v>1703460.9929836798</v>
      </c>
      <c r="F2665" s="11">
        <f>AZ[[#This Row],[AUM]]-D2664</f>
        <v>1606099.6800000668</v>
      </c>
      <c r="G2665" s="11">
        <f>AZ[[#This Row],[∆ AUM]]-AZ[[#This Row],[effetto mercato]]</f>
        <v>-97361.312983612996</v>
      </c>
    </row>
    <row r="2666" spans="1:7">
      <c r="A2666" s="4">
        <v>45883</v>
      </c>
      <c r="B2666">
        <v>0.15190000000000001</v>
      </c>
      <c r="C2666" s="6">
        <f>AZ[[#This Row],[Variaz]]/100</f>
        <v>1.5190000000000002E-3</v>
      </c>
      <c r="D2666" s="10">
        <f>AUM[[#This Row],[ Etica Azionario ]]</f>
        <v>600878795</v>
      </c>
      <c r="E2666" s="10">
        <f>D2665*AZ[[#This Row],[Variazione percentuale]]</f>
        <v>910992.07002846012</v>
      </c>
      <c r="F2666" s="11">
        <f>AZ[[#This Row],[AUM]]-D2665</f>
        <v>1147346.6599999666</v>
      </c>
      <c r="G2666" s="11">
        <f>AZ[[#This Row],[∆ AUM]]-AZ[[#This Row],[effetto mercato]]</f>
        <v>236354.5899715065</v>
      </c>
    </row>
    <row r="2667" spans="1:7">
      <c r="A2667" s="4">
        <v>45887</v>
      </c>
      <c r="B2667">
        <v>0.11210000000000001</v>
      </c>
      <c r="C2667" s="6">
        <f>AZ[[#This Row],[Variaz]]/100</f>
        <v>1.121E-3</v>
      </c>
      <c r="D2667" s="10">
        <f>AUM[[#This Row],[ Etica Azionario ]]</f>
        <v>596249137.17000008</v>
      </c>
      <c r="E2667" s="10">
        <f>D2666*AZ[[#This Row],[Variazione percentuale]]</f>
        <v>673585.12919500005</v>
      </c>
      <c r="F2667" s="11">
        <f>AZ[[#This Row],[AUM]]-D2666</f>
        <v>-4629657.8299999237</v>
      </c>
      <c r="G2667" s="11">
        <f>AZ[[#This Row],[∆ AUM]]-AZ[[#This Row],[effetto mercato]]</f>
        <v>-5303242.9591949238</v>
      </c>
    </row>
    <row r="2668" spans="1:7">
      <c r="A2668" s="4">
        <v>45888</v>
      </c>
      <c r="B2668">
        <v>5.2699999999999997E-2</v>
      </c>
      <c r="C2668" s="6">
        <f>AZ[[#This Row],[Variaz]]/100</f>
        <v>5.2700000000000002E-4</v>
      </c>
      <c r="D2668" s="10">
        <f>AUM[[#This Row],[ Etica Azionario ]]</f>
        <v>596376852.10000002</v>
      </c>
      <c r="E2668" s="10">
        <f>D2667*AZ[[#This Row],[Variazione percentuale]]</f>
        <v>314223.29528859007</v>
      </c>
      <c r="F2668" s="11">
        <f>AZ[[#This Row],[AUM]]-D2667</f>
        <v>127714.92999994755</v>
      </c>
      <c r="G2668" s="11">
        <f>AZ[[#This Row],[∆ AUM]]-AZ[[#This Row],[effetto mercato]]</f>
        <v>-186508.36528864253</v>
      </c>
    </row>
    <row r="2669" spans="1:7">
      <c r="A2669" s="4">
        <v>45889</v>
      </c>
      <c r="B2669">
        <v>0.1646</v>
      </c>
      <c r="C2669" s="6">
        <f>AZ[[#This Row],[Variaz]]/100</f>
        <v>1.6459999999999999E-3</v>
      </c>
      <c r="D2669" s="10">
        <f>AUM[[#This Row],[ Etica Azionario ]]</f>
        <v>597836584.56000006</v>
      </c>
      <c r="E2669" s="10">
        <f>D2668*AZ[[#This Row],[Variazione percentuale]]</f>
        <v>981636.2985566</v>
      </c>
      <c r="F2669" s="11">
        <f>AZ[[#This Row],[AUM]]-D2668</f>
        <v>1459732.4600000381</v>
      </c>
      <c r="G2669" s="11">
        <f>AZ[[#This Row],[∆ AUM]]-AZ[[#This Row],[effetto mercato]]</f>
        <v>478096.16144343815</v>
      </c>
    </row>
    <row r="2670" spans="1:7">
      <c r="A2670" s="4">
        <v>45890</v>
      </c>
      <c r="B2670">
        <v>-0.184</v>
      </c>
      <c r="C2670" s="6">
        <f>AZ[[#This Row],[Variaz]]/100</f>
        <v>-1.8400000000000001E-3</v>
      </c>
      <c r="D2670" s="10">
        <f>AUM[[#This Row],[ Etica Azionario ]]</f>
        <v>596680994.33000004</v>
      </c>
      <c r="E2670" s="10">
        <f>D2669*AZ[[#This Row],[Variazione percentuale]]</f>
        <v>-1100019.3155904002</v>
      </c>
      <c r="F2670" s="11">
        <f>AZ[[#This Row],[AUM]]-D2669</f>
        <v>-1155590.2300000191</v>
      </c>
      <c r="G2670" s="11">
        <f>AZ[[#This Row],[∆ AUM]]-AZ[[#This Row],[effetto mercato]]</f>
        <v>-55570.914409618825</v>
      </c>
    </row>
    <row r="2671" spans="1:7">
      <c r="A2671" s="4">
        <v>45891</v>
      </c>
      <c r="B2671">
        <v>0.54</v>
      </c>
      <c r="C2671" s="6">
        <f>AZ[[#This Row],[Variaz]]/100</f>
        <v>5.4000000000000003E-3</v>
      </c>
      <c r="D2671" s="10">
        <f>AUM[[#This Row],[ Etica Azionario ]]</f>
        <v>599838987.20000005</v>
      </c>
      <c r="E2671" s="10">
        <f>D2670*AZ[[#This Row],[Variazione percentuale]]</f>
        <v>3222077.3693820005</v>
      </c>
      <c r="F2671" s="11">
        <f>AZ[[#This Row],[AUM]]-D2670</f>
        <v>3157992.8700000048</v>
      </c>
      <c r="G2671" s="11">
        <f>AZ[[#This Row],[∆ AUM]]-AZ[[#This Row],[effetto mercato]]</f>
        <v>-64084.49938199576</v>
      </c>
    </row>
    <row r="2672" spans="1:7">
      <c r="A2672" s="4">
        <v>45894</v>
      </c>
      <c r="B2672">
        <v>-0.16370000000000001</v>
      </c>
      <c r="C2672" s="6">
        <f>AZ[[#This Row],[Variaz]]/100</f>
        <v>-1.6370000000000002E-3</v>
      </c>
      <c r="D2672" s="10">
        <f>AUM[[#This Row],[ Etica Azionario ]]</f>
        <v>598673079.74000013</v>
      </c>
      <c r="E2672" s="10">
        <f>D2671*AZ[[#This Row],[Variazione percentuale]]</f>
        <v>-981936.42204640026</v>
      </c>
      <c r="F2672" s="11">
        <f>AZ[[#This Row],[AUM]]-D2671</f>
        <v>-1165907.4599999189</v>
      </c>
      <c r="G2672" s="11">
        <f>AZ[[#This Row],[∆ AUM]]-AZ[[#This Row],[effetto mercato]]</f>
        <v>-183971.03795351868</v>
      </c>
    </row>
    <row r="2673" spans="1:10">
      <c r="A2673" s="4">
        <v>45895</v>
      </c>
      <c r="B2673">
        <v>0.2034</v>
      </c>
      <c r="C2673" s="6">
        <f>AZ[[#This Row],[Variaz]]/100</f>
        <v>2.0339999999999998E-3</v>
      </c>
      <c r="D2673" s="10">
        <f>AUM[[#This Row],[ Etica Azionario ]]</f>
        <v>599638406.38</v>
      </c>
      <c r="E2673" s="10">
        <f>D2672*AZ[[#This Row],[Variazione percentuale]]</f>
        <v>1217701.0441911602</v>
      </c>
      <c r="F2673" s="11">
        <f>AZ[[#This Row],[AUM]]-D2672</f>
        <v>965326.63999986649</v>
      </c>
      <c r="G2673" s="11">
        <f>AZ[[#This Row],[∆ AUM]]-AZ[[#This Row],[effetto mercato]]</f>
        <v>-252374.40419129375</v>
      </c>
    </row>
    <row r="2674" spans="1:10">
      <c r="A2674" s="4">
        <v>45896</v>
      </c>
      <c r="B2674">
        <v>0.48449999999999999</v>
      </c>
      <c r="C2674" s="6">
        <f>AZ[[#This Row],[Variaz]]/100</f>
        <v>4.8449999999999995E-3</v>
      </c>
      <c r="D2674" s="10">
        <f>AUM[[#This Row],[ Etica Azionario ]]</f>
        <v>602487685.19000006</v>
      </c>
      <c r="E2674" s="10">
        <f>D2673*AZ[[#This Row],[Variazione percentuale]]</f>
        <v>2905248.0789110996</v>
      </c>
      <c r="F2674" s="11">
        <f>AZ[[#This Row],[AUM]]-D2673</f>
        <v>2849278.810000062</v>
      </c>
      <c r="G2674" s="11">
        <f>AZ[[#This Row],[∆ AUM]]-AZ[[#This Row],[effetto mercato]]</f>
        <v>-55969.268911037594</v>
      </c>
    </row>
    <row r="2675" spans="1:10">
      <c r="A2675" s="4">
        <v>45897</v>
      </c>
      <c r="B2675">
        <v>-0.44309999999999999</v>
      </c>
      <c r="C2675" s="6">
        <f>AZ[[#This Row],[Variaz]]/100</f>
        <v>-4.431E-3</v>
      </c>
      <c r="D2675" s="10">
        <f>AUM[[#This Row],[ Etica Azionario ]]</f>
        <v>599675266.99000001</v>
      </c>
      <c r="E2675" s="10">
        <f>D2674*AZ[[#This Row],[Variazione percentuale]]</f>
        <v>-2669622.9330768902</v>
      </c>
      <c r="F2675" s="11">
        <f>AZ[[#This Row],[AUM]]-D2674</f>
        <v>-2812418.2000000477</v>
      </c>
      <c r="G2675" s="11">
        <f>AZ[[#This Row],[∆ AUM]]-AZ[[#This Row],[effetto mercato]]</f>
        <v>-142795.2669231575</v>
      </c>
    </row>
    <row r="2676" spans="1:10">
      <c r="A2676" s="4">
        <v>45898</v>
      </c>
      <c r="B2676">
        <v>-0.84419999999999995</v>
      </c>
      <c r="C2676" s="6">
        <f>AZ[[#This Row],[Variaz]]/100</f>
        <v>-8.4419999999999999E-3</v>
      </c>
      <c r="D2676" s="10">
        <f>AUM[[#This Row],[ Etica Azionario ]]</f>
        <v>594274049.63999999</v>
      </c>
      <c r="E2676" s="10">
        <f>D2675*AZ[[#This Row],[Variazione percentuale]]</f>
        <v>-5062458.6039295802</v>
      </c>
      <c r="F2676" s="11">
        <f>AZ[[#This Row],[AUM]]-D2675</f>
        <v>-5401217.3500000238</v>
      </c>
      <c r="G2676" s="11">
        <f>AZ[[#This Row],[∆ AUM]]-AZ[[#This Row],[effetto mercato]]</f>
        <v>-338758.74607044365</v>
      </c>
    </row>
    <row r="2677" spans="1:10">
      <c r="A2677" s="4">
        <v>45901</v>
      </c>
      <c r="B2677">
        <v>-7.2599999999999998E-2</v>
      </c>
      <c r="C2677" s="9">
        <f>AZ[[#This Row],[Variaz]]/100</f>
        <v>-7.2599999999999997E-4</v>
      </c>
      <c r="D2677" s="10">
        <f>AUM[[#This Row],[ Etica Azionario ]]</f>
        <v>593644115.2700001</v>
      </c>
      <c r="E2677" s="10">
        <f>D2676*AZ[[#This Row],[Variazione percentuale]]</f>
        <v>-431442.96003863995</v>
      </c>
      <c r="F2677" s="11">
        <f>AZ[[#This Row],[AUM]]-D2676</f>
        <v>-629934.36999988556</v>
      </c>
      <c r="G2677" s="11">
        <f>AZ[[#This Row],[∆ AUM]]-AZ[[#This Row],[effetto mercato]]</f>
        <v>-198491.4099612456</v>
      </c>
    </row>
    <row r="2678" spans="1:10">
      <c r="A2678" s="4">
        <v>45902</v>
      </c>
      <c r="B2678">
        <v>-0.48220000000000002</v>
      </c>
      <c r="C2678" s="9">
        <f>AZ[[#This Row],[Variaz]]/100</f>
        <v>-4.8219999999999999E-3</v>
      </c>
      <c r="D2678" s="10">
        <f>AUM[[#This Row],[ Etica Azionario ]]</f>
        <v>590711100.75</v>
      </c>
      <c r="E2678" s="10">
        <f>D2677*AZ[[#This Row],[Variazione percentuale]]</f>
        <v>-2862551.9238319406</v>
      </c>
      <c r="F2678" s="11">
        <f>AZ[[#This Row],[AUM]]-D2677</f>
        <v>-2933014.5200001001</v>
      </c>
      <c r="G2678" s="11">
        <f>AZ[[#This Row],[∆ AUM]]-AZ[[#This Row],[effetto mercato]]</f>
        <v>-70462.596168159507</v>
      </c>
    </row>
    <row r="2679" spans="1:10">
      <c r="A2679" s="4">
        <v>45903</v>
      </c>
      <c r="B2679">
        <v>-6.6E-3</v>
      </c>
      <c r="C2679" s="9">
        <f>AZ[[#This Row],[Variaz]]/100</f>
        <v>-6.6000000000000005E-5</v>
      </c>
      <c r="D2679" s="10">
        <f>AUM[[#This Row],[ Etica Azionario ]]</f>
        <v>591074899.29999995</v>
      </c>
      <c r="E2679" s="10">
        <f>D2678*AZ[[#This Row],[Variazione percentuale]]</f>
        <v>-38986.932649500006</v>
      </c>
      <c r="F2679" s="11">
        <f>AZ[[#This Row],[AUM]]-D2678</f>
        <v>363798.54999995232</v>
      </c>
      <c r="G2679" s="11">
        <f>AZ[[#This Row],[∆ AUM]]-AZ[[#This Row],[effetto mercato]]</f>
        <v>402785.48264945234</v>
      </c>
    </row>
    <row r="2680" spans="1:10">
      <c r="A2680" s="4">
        <v>45904</v>
      </c>
      <c r="B2680">
        <v>0.5575</v>
      </c>
      <c r="C2680" s="9">
        <f>AZ[[#This Row],[Variaz]]/100</f>
        <v>5.5750000000000001E-3</v>
      </c>
      <c r="D2680" s="10">
        <f>AUM[[#This Row],[ Etica Azionario ]]</f>
        <v>594393808.47000003</v>
      </c>
      <c r="E2680" s="10">
        <f>D2679*AZ[[#This Row],[Variazione percentuale]]</f>
        <v>3295242.5635974999</v>
      </c>
      <c r="F2680" s="11">
        <f>AZ[[#This Row],[AUM]]-D2679</f>
        <v>3318909.1700000763</v>
      </c>
      <c r="G2680" s="11">
        <f>AZ[[#This Row],[∆ AUM]]-AZ[[#This Row],[effetto mercato]]</f>
        <v>23666.606402576435</v>
      </c>
    </row>
    <row r="2681" spans="1:10">
      <c r="A2681" s="4">
        <v>45905</v>
      </c>
      <c r="B2681">
        <v>-0.36959999999999998</v>
      </c>
      <c r="C2681" s="9">
        <f>AZ[[#This Row],[Variaz]]/100</f>
        <v>-3.6959999999999996E-3</v>
      </c>
      <c r="D2681" s="10">
        <f>AUM[[#This Row],[ Etica Azionario ]]</f>
        <v>593045034.79999995</v>
      </c>
      <c r="E2681" s="10">
        <f>D2680*AZ[[#This Row],[Variazione percentuale]]</f>
        <v>-2196879.5161051201</v>
      </c>
      <c r="F2681" s="11">
        <f>AZ[[#This Row],[AUM]]-D2680</f>
        <v>-1348773.6700000763</v>
      </c>
      <c r="G2681" s="11">
        <f>AZ[[#This Row],[∆ AUM]]-AZ[[#This Row],[effetto mercato]]</f>
        <v>848105.84610504378</v>
      </c>
    </row>
    <row r="2682" spans="1:10">
      <c r="A2682" s="4">
        <v>45908</v>
      </c>
      <c r="B2682">
        <v>0.21859999999999999</v>
      </c>
      <c r="C2682" s="9">
        <f>AZ[[#This Row],[Variaz]]/100</f>
        <v>2.186E-3</v>
      </c>
      <c r="D2682" s="10">
        <f>AUM[[#This Row],[ Etica Azionario ]]</f>
        <v>594238404.72000003</v>
      </c>
      <c r="E2682" s="10">
        <f>D2681*AZ[[#This Row],[Variazione percentuale]]</f>
        <v>1296396.4460727999</v>
      </c>
      <c r="F2682" s="11">
        <f>AZ[[#This Row],[AUM]]-D2681</f>
        <v>1193369.9200000763</v>
      </c>
      <c r="G2682" s="11">
        <f>AZ[[#This Row],[∆ AUM]]-AZ[[#This Row],[effetto mercato]]</f>
        <v>-103026.52607272356</v>
      </c>
    </row>
    <row r="2683" spans="1:10">
      <c r="A2683" s="4">
        <v>45909</v>
      </c>
      <c r="B2683">
        <v>1.32E-2</v>
      </c>
      <c r="C2683" s="9">
        <f>AZ[[#This Row],[Variaz]]/100</f>
        <v>1.3200000000000001E-4</v>
      </c>
      <c r="D2683" s="10">
        <f>AUM[[#This Row],[ Etica Azionario ]]</f>
        <v>594343044.62</v>
      </c>
      <c r="E2683" s="10">
        <f>D2682*AZ[[#This Row],[Variazione percentuale]]</f>
        <v>78439.469423040005</v>
      </c>
      <c r="F2683" s="11">
        <f>AZ[[#This Row],[AUM]]-D2682</f>
        <v>104639.89999997616</v>
      </c>
      <c r="G2683" s="11">
        <f>AZ[[#This Row],[∆ AUM]]-AZ[[#This Row],[effetto mercato]]</f>
        <v>26200.430576936153</v>
      </c>
    </row>
    <row r="2684" spans="1:10">
      <c r="A2684" s="4">
        <v>45910</v>
      </c>
      <c r="B2684">
        <v>0.46929999999999999</v>
      </c>
      <c r="C2684" s="9">
        <f>AZ[[#This Row],[Variaz]]/100</f>
        <v>4.6930000000000001E-3</v>
      </c>
      <c r="D2684" s="10">
        <f>AUM[[#This Row],[ Etica Azionario ]]</f>
        <v>596816348.72000003</v>
      </c>
      <c r="E2684" s="10">
        <f>D2683*AZ[[#This Row],[Variazione percentuale]]</f>
        <v>2789251.9084016602</v>
      </c>
      <c r="F2684" s="11">
        <f>AZ[[#This Row],[AUM]]-D2683</f>
        <v>2473304.1000000238</v>
      </c>
      <c r="G2684" s="11">
        <f>AZ[[#This Row],[∆ AUM]]-AZ[[#This Row],[effetto mercato]]</f>
        <v>-315947.80840163631</v>
      </c>
      <c r="J2684" s="11"/>
    </row>
    <row r="2685" spans="1:10">
      <c r="A2685" s="4">
        <v>45911</v>
      </c>
      <c r="B2685">
        <v>0.75</v>
      </c>
      <c r="C2685" s="9">
        <f>AZ[[#This Row],[Variaz]]/100</f>
        <v>7.4999999999999997E-3</v>
      </c>
      <c r="D2685" s="10">
        <f>AUM[[#This Row],[ Etica Azionario ]]</f>
        <v>600841861.86000001</v>
      </c>
      <c r="E2685" s="10">
        <f>D2684*AZ[[#This Row],[Variazione percentuale]]</f>
        <v>4476122.6154000005</v>
      </c>
      <c r="F2685" s="11">
        <f>AZ[[#This Row],[AUM]]-D2684</f>
        <v>4025513.1399999857</v>
      </c>
      <c r="G2685" s="11">
        <f>AZ[[#This Row],[∆ AUM]]-AZ[[#This Row],[effetto mercato]]</f>
        <v>-450609.47540001478</v>
      </c>
      <c r="J2685" s="11"/>
    </row>
    <row r="2686" spans="1:10">
      <c r="A2686" s="4">
        <v>45912</v>
      </c>
      <c r="B2686">
        <v>-0.56810000000000005</v>
      </c>
      <c r="C2686" s="9">
        <f>AZ[[#This Row],[Variaz]]/100</f>
        <v>-5.6810000000000003E-3</v>
      </c>
      <c r="D2686" s="10">
        <f>AUM[[#This Row],[ Etica Azionario ]]</f>
        <v>597384732.54999995</v>
      </c>
      <c r="E2686" s="10">
        <f>D2685*AZ[[#This Row],[Variazione percentuale]]</f>
        <v>-3413382.6172266603</v>
      </c>
      <c r="F2686" s="11">
        <f>AZ[[#This Row],[AUM]]-D2685</f>
        <v>-3457129.310000062</v>
      </c>
      <c r="G2686" s="11">
        <f>AZ[[#This Row],[∆ AUM]]-AZ[[#This Row],[effetto mercato]]</f>
        <v>-43746.692773401737</v>
      </c>
    </row>
    <row r="2687" spans="1:10">
      <c r="A2687" s="4">
        <v>45915</v>
      </c>
      <c r="B2687">
        <v>-6.5699999999999995E-2</v>
      </c>
      <c r="C2687" s="9">
        <f>AZ[[#This Row],[Variaz]]/100</f>
        <v>-6.5699999999999992E-4</v>
      </c>
      <c r="D2687" s="10">
        <f>AUM[[#This Row],[ Etica Azionario ]]</f>
        <v>596683278.21000004</v>
      </c>
      <c r="E2687" s="10">
        <f>D2686*AZ[[#This Row],[Variazione percentuale]]</f>
        <v>-392481.76928534993</v>
      </c>
      <c r="F2687" s="11">
        <f>AZ[[#This Row],[AUM]]-D2686</f>
        <v>-701454.33999991417</v>
      </c>
      <c r="G2687" s="11">
        <f>AZ[[#This Row],[∆ AUM]]-AZ[[#This Row],[effetto mercato]]</f>
        <v>-308972.57071456424</v>
      </c>
    </row>
    <row r="2688" spans="1:10">
      <c r="A2688" s="4">
        <v>45916</v>
      </c>
      <c r="B2688">
        <v>-0.6966</v>
      </c>
      <c r="C2688" s="9">
        <f>AZ[[#This Row],[Variaz]]/100</f>
        <v>-6.966E-3</v>
      </c>
      <c r="D2688" s="10">
        <f>AUM[[#This Row],[ Etica Azionario ]]</f>
        <v>592098855.94999993</v>
      </c>
      <c r="E2688" s="10">
        <f>D2687*AZ[[#This Row],[Variazione percentuale]]</f>
        <v>-4156495.7160108602</v>
      </c>
      <c r="F2688" s="11">
        <f>AZ[[#This Row],[AUM]]-D2687</f>
        <v>-4584422.2600001097</v>
      </c>
      <c r="G2688" s="11">
        <f>AZ[[#This Row],[∆ AUM]]-AZ[[#This Row],[effetto mercato]]</f>
        <v>-427926.54398924951</v>
      </c>
    </row>
    <row r="2689" spans="1:7">
      <c r="A2689" s="4">
        <v>45917</v>
      </c>
      <c r="B2689">
        <v>5.96E-2</v>
      </c>
      <c r="C2689" s="9">
        <f>AZ[[#This Row],[Variaz]]/100</f>
        <v>5.9599999999999996E-4</v>
      </c>
      <c r="D2689" s="10">
        <f>AUM[[#This Row],[ Etica Azionario ]]</f>
        <v>592516213.58000004</v>
      </c>
      <c r="E2689" s="10">
        <f>D2688*AZ[[#This Row],[Variazione percentuale]]</f>
        <v>352890.91814619995</v>
      </c>
      <c r="F2689" s="11">
        <f>AZ[[#This Row],[AUM]]-D2688</f>
        <v>417357.63000011444</v>
      </c>
      <c r="G2689" s="11">
        <f>AZ[[#This Row],[∆ AUM]]-AZ[[#This Row],[effetto mercato]]</f>
        <v>64466.711853914487</v>
      </c>
    </row>
    <row r="2690" spans="1:7">
      <c r="A2690" s="4">
        <v>45918</v>
      </c>
      <c r="B2690">
        <v>1.1574</v>
      </c>
      <c r="C2690" s="9">
        <f>AZ[[#This Row],[Variaz]]/100</f>
        <v>1.1573999999999999E-2</v>
      </c>
      <c r="D2690" s="10">
        <f>AUM[[#This Row],[ Etica Azionario ]]</f>
        <v>599050734.61000001</v>
      </c>
      <c r="E2690" s="10">
        <f>D2689*AZ[[#This Row],[Variazione percentuale]]</f>
        <v>6857782.6559749199</v>
      </c>
      <c r="F2690" s="11">
        <f>AZ[[#This Row],[AUM]]-D2689</f>
        <v>6534521.0299999714</v>
      </c>
      <c r="G2690" s="11">
        <f>AZ[[#This Row],[∆ AUM]]-AZ[[#This Row],[effetto mercato]]</f>
        <v>-323261.62597494852</v>
      </c>
    </row>
    <row r="2691" spans="1:7">
      <c r="A2691" s="4">
        <v>45919</v>
      </c>
      <c r="B2691">
        <v>-6.4999999999999997E-3</v>
      </c>
      <c r="C2691" s="9">
        <f>AZ[[#This Row],[Variaz]]/100</f>
        <v>-6.4999999999999994E-5</v>
      </c>
      <c r="D2691" s="10">
        <f>AUM[[#This Row],[ Etica Azionario ]]</f>
        <v>598752055.11999989</v>
      </c>
      <c r="E2691" s="10">
        <f>D2690*AZ[[#This Row],[Variazione percentuale]]</f>
        <v>-38938.297749649995</v>
      </c>
      <c r="F2691" s="11">
        <f>AZ[[#This Row],[AUM]]-D2690</f>
        <v>-298679.49000012875</v>
      </c>
      <c r="G2691" s="11">
        <f>AZ[[#This Row],[∆ AUM]]-AZ[[#This Row],[effetto mercato]]</f>
        <v>-259741.19225047875</v>
      </c>
    </row>
    <row r="2692" spans="1:7">
      <c r="A2692" s="4">
        <v>45922</v>
      </c>
      <c r="B2692">
        <v>0.54920000000000002</v>
      </c>
      <c r="C2692" s="9"/>
      <c r="D2692" s="10"/>
      <c r="E2692" s="10"/>
      <c r="F2692" s="11"/>
      <c r="G2692" s="11"/>
    </row>
  </sheetData>
  <phoneticPr fontId="2" type="noConversion"/>
  <pageMargins left="0.7" right="0.7" top="0.75" bottom="0.75" header="0.3" footer="0.3"/>
  <drawing r:id="rId2"/>
  <tableParts count="1">
    <tablePart r:id="rId3"/>
  </tableParts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FF64-BF24-4D25-842B-8F2E3A1E607E}">
  <sheetPr codeName="Foglio4"/>
  <dimension ref="A1:G2692"/>
  <sheetViews>
    <sheetView workbookViewId="0"/>
  </sheetViews>
  <sheetFormatPr defaultColWidth="8.85546875" defaultRowHeight="15"/>
  <cols>
    <col min="1" max="1" width="42.42578125" bestFit="1" customWidth="1"/>
    <col min="3" max="3" width="23.7109375" customWidth="1"/>
    <col min="4" max="4" width="20.28515625" customWidth="1"/>
    <col min="5" max="5" width="17.42578125" bestFit="1" customWidth="1"/>
    <col min="6" max="6" width="16.7109375" bestFit="1" customWidth="1"/>
    <col min="7" max="7" width="15.7109375" bestFit="1" customWidth="1"/>
  </cols>
  <sheetData>
    <row r="1" spans="1:7">
      <c r="A1" t="s">
        <v>9</v>
      </c>
      <c r="B1" t="s">
        <v>42</v>
      </c>
    </row>
    <row r="2" spans="1: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2" t="s">
        <v>21</v>
      </c>
      <c r="G2" t="s">
        <v>22</v>
      </c>
    </row>
    <row r="3" spans="1:7">
      <c r="A3" s="4" t="e">
        <f ca="1">_xll.BDH(B1,"PR052",'AUM Fondi'!A3,TODAY(),"cols=2;rows=2690")</f>
        <v>#NAME?</v>
      </c>
      <c r="B3">
        <v>0.2198</v>
      </c>
      <c r="C3" s="6">
        <f>BIL[[#This Row],[Variaz]]/100</f>
        <v>2.1979999999999999E-3</v>
      </c>
      <c r="D3" s="10">
        <f>AUM[[#This Row],[ Etica Bilanciato]]</f>
        <v>418577112.81999999</v>
      </c>
      <c r="E3" s="10" t="s">
        <v>23</v>
      </c>
      <c r="F3" s="11" t="s">
        <v>23</v>
      </c>
      <c r="G3" s="11" t="s">
        <v>23</v>
      </c>
    </row>
    <row r="4" spans="1:7">
      <c r="A4" s="4">
        <v>42009</v>
      </c>
      <c r="B4">
        <v>-0.72760000000000002</v>
      </c>
      <c r="C4" s="6">
        <f>BIL[[#This Row],[Variaz]]/100</f>
        <v>-7.2760000000000003E-3</v>
      </c>
      <c r="D4" s="10">
        <f>AUM[[#This Row],[ Etica Bilanciato]]</f>
        <v>415847941.05999994</v>
      </c>
      <c r="E4" s="10">
        <f>D3*BIL[[#This Row],[Variazione percentuale]]</f>
        <v>-3045567.0728783202</v>
      </c>
      <c r="F4" s="11">
        <f>BIL[[#This Row],[AUM]]-D3</f>
        <v>-2729171.7600000501</v>
      </c>
      <c r="G4" s="11">
        <f>BIL[[#This Row],[∆ AUM]]-BIL[[#This Row],[effetto mercato]]</f>
        <v>316395.31287827017</v>
      </c>
    </row>
    <row r="5" spans="1:7">
      <c r="A5" s="4">
        <v>42011</v>
      </c>
      <c r="B5">
        <v>0.3614</v>
      </c>
      <c r="C5" s="6">
        <f>BIL[[#This Row],[Variaz]]/100</f>
        <v>3.614E-3</v>
      </c>
      <c r="D5" s="10">
        <f>AUM[[#This Row],[ Etica Bilanciato]]</f>
        <v>419292336.11000001</v>
      </c>
      <c r="E5" s="10">
        <f>D4*BIL[[#This Row],[Variazione percentuale]]</f>
        <v>1502874.4589908398</v>
      </c>
      <c r="F5" s="11">
        <f>BIL[[#This Row],[AUM]]-D4</f>
        <v>3444395.0500000715</v>
      </c>
      <c r="G5" s="11">
        <f>BIL[[#This Row],[∆ AUM]]-BIL[[#This Row],[effetto mercato]]</f>
        <v>1941520.5910092317</v>
      </c>
    </row>
    <row r="6" spans="1:7">
      <c r="A6" s="4">
        <v>42012</v>
      </c>
      <c r="B6">
        <v>1.2605</v>
      </c>
      <c r="C6" s="6">
        <f>BIL[[#This Row],[Variaz]]/100</f>
        <v>1.2605E-2</v>
      </c>
      <c r="D6" s="10">
        <f>AUM[[#This Row],[ Etica Bilanciato]]</f>
        <v>426330094.38</v>
      </c>
      <c r="E6" s="10">
        <f>D5*BIL[[#This Row],[Variazione percentuale]]</f>
        <v>5285179.8966665501</v>
      </c>
      <c r="F6" s="11">
        <f>BIL[[#This Row],[AUM]]-D5</f>
        <v>7037758.2699999809</v>
      </c>
      <c r="G6" s="11">
        <f>BIL[[#This Row],[∆ AUM]]-BIL[[#This Row],[effetto mercato]]</f>
        <v>1752578.3733334308</v>
      </c>
    </row>
    <row r="7" spans="1:7">
      <c r="A7" s="4">
        <v>42013</v>
      </c>
      <c r="B7">
        <v>-0.37540000000000001</v>
      </c>
      <c r="C7" s="6">
        <f>BIL[[#This Row],[Variaz]]/100</f>
        <v>-3.754E-3</v>
      </c>
      <c r="D7" s="10">
        <f>AUM[[#This Row],[ Etica Bilanciato]]</f>
        <v>425845709.69999999</v>
      </c>
      <c r="E7" s="10">
        <f>D6*BIL[[#This Row],[Variazione percentuale]]</f>
        <v>-1600443.17430252</v>
      </c>
      <c r="F7" s="11">
        <f>BIL[[#This Row],[AUM]]-D6</f>
        <v>-484384.68000000715</v>
      </c>
      <c r="G7" s="11">
        <f>BIL[[#This Row],[∆ AUM]]-BIL[[#This Row],[effetto mercato]]</f>
        <v>1116058.4943025128</v>
      </c>
    </row>
    <row r="8" spans="1:7">
      <c r="A8" s="4">
        <v>42016</v>
      </c>
      <c r="B8">
        <v>0.26779999999999998</v>
      </c>
      <c r="C8" s="6">
        <f>BIL[[#This Row],[Variaz]]/100</f>
        <v>2.6779999999999998E-3</v>
      </c>
      <c r="D8" s="10">
        <f>AUM[[#This Row],[ Etica Bilanciato]]</f>
        <v>428297115.45000005</v>
      </c>
      <c r="E8" s="10">
        <f>D7*BIL[[#This Row],[Variazione percentuale]]</f>
        <v>1140414.8105765998</v>
      </c>
      <c r="F8" s="11">
        <f>BIL[[#This Row],[AUM]]-D7</f>
        <v>2451405.7500000596</v>
      </c>
      <c r="G8" s="11">
        <f>BIL[[#This Row],[∆ AUM]]-BIL[[#This Row],[effetto mercato]]</f>
        <v>1310990.9394234598</v>
      </c>
    </row>
    <row r="9" spans="1:7">
      <c r="A9" s="4">
        <v>42017</v>
      </c>
      <c r="B9">
        <v>0.38569999999999999</v>
      </c>
      <c r="C9" s="6">
        <f>BIL[[#This Row],[Variaz]]/100</f>
        <v>3.8569999999999998E-3</v>
      </c>
      <c r="D9" s="10">
        <f>AUM[[#This Row],[ Etica Bilanciato]]</f>
        <v>430933562.09000003</v>
      </c>
      <c r="E9" s="10">
        <f>D8*BIL[[#This Row],[Variazione percentuale]]</f>
        <v>1651941.9742906501</v>
      </c>
      <c r="F9" s="11">
        <f>BIL[[#This Row],[AUM]]-D8</f>
        <v>2636446.6399999857</v>
      </c>
      <c r="G9" s="11">
        <f>BIL[[#This Row],[∆ AUM]]-BIL[[#This Row],[effetto mercato]]</f>
        <v>984504.66570933559</v>
      </c>
    </row>
    <row r="10" spans="1:7">
      <c r="A10" s="4">
        <v>42018</v>
      </c>
      <c r="B10">
        <v>-0.3054</v>
      </c>
      <c r="C10" s="6">
        <f>BIL[[#This Row],[Variaz]]/100</f>
        <v>-3.0539999999999999E-3</v>
      </c>
      <c r="D10" s="10">
        <f>AUM[[#This Row],[ Etica Bilanciato]]</f>
        <v>430715545.63</v>
      </c>
      <c r="E10" s="10">
        <f>D9*BIL[[#This Row],[Variazione percentuale]]</f>
        <v>-1316071.0986228602</v>
      </c>
      <c r="F10" s="11">
        <f>BIL[[#This Row],[AUM]]-D9</f>
        <v>-218016.46000003815</v>
      </c>
      <c r="G10" s="11">
        <f>BIL[[#This Row],[∆ AUM]]-BIL[[#This Row],[effetto mercato]]</f>
        <v>1098054.638622822</v>
      </c>
    </row>
    <row r="11" spans="1:7">
      <c r="A11" s="4">
        <v>42019</v>
      </c>
      <c r="B11">
        <v>1.0969</v>
      </c>
      <c r="C11" s="6">
        <f>BIL[[#This Row],[Variaz]]/100</f>
        <v>1.0969E-2</v>
      </c>
      <c r="D11" s="10">
        <f>AUM[[#This Row],[ Etica Bilanciato]]</f>
        <v>436708973.64000005</v>
      </c>
      <c r="E11" s="10">
        <f>D10*BIL[[#This Row],[Variazione percentuale]]</f>
        <v>4724518.8200154696</v>
      </c>
      <c r="F11" s="11">
        <f>BIL[[#This Row],[AUM]]-D10</f>
        <v>5993428.0100000501</v>
      </c>
      <c r="G11" s="11">
        <f>BIL[[#This Row],[∆ AUM]]-BIL[[#This Row],[effetto mercato]]</f>
        <v>1268909.1899845805</v>
      </c>
    </row>
    <row r="12" spans="1:7">
      <c r="A12" s="4">
        <v>42020</v>
      </c>
      <c r="B12">
        <v>0.78200000000000003</v>
      </c>
      <c r="C12" s="6">
        <f>BIL[[#This Row],[Variaz]]/100</f>
        <v>7.8200000000000006E-3</v>
      </c>
      <c r="D12" s="10">
        <f>AUM[[#This Row],[ Etica Bilanciato]]</f>
        <v>441446954.75</v>
      </c>
      <c r="E12" s="10">
        <f>D11*BIL[[#This Row],[Variazione percentuale]]</f>
        <v>3415064.1738648005</v>
      </c>
      <c r="F12" s="11">
        <f>BIL[[#This Row],[AUM]]-D11</f>
        <v>4737981.1099999547</v>
      </c>
      <c r="G12" s="11">
        <f>BIL[[#This Row],[∆ AUM]]-BIL[[#This Row],[effetto mercato]]</f>
        <v>1322916.9361351542</v>
      </c>
    </row>
    <row r="13" spans="1:7">
      <c r="A13" s="4">
        <v>42023</v>
      </c>
      <c r="B13">
        <v>-0.27160000000000001</v>
      </c>
      <c r="C13" s="6">
        <f>BIL[[#This Row],[Variaz]]/100</f>
        <v>-2.7160000000000001E-3</v>
      </c>
      <c r="D13" s="10">
        <f>AUM[[#This Row],[ Etica Bilanciato]]</f>
        <v>441507275.69999999</v>
      </c>
      <c r="E13" s="10">
        <f>D12*BIL[[#This Row],[Variazione percentuale]]</f>
        <v>-1198969.9291010001</v>
      </c>
      <c r="F13" s="11">
        <f>BIL[[#This Row],[AUM]]-D12</f>
        <v>60320.949999988079</v>
      </c>
      <c r="G13" s="11">
        <f>BIL[[#This Row],[∆ AUM]]-BIL[[#This Row],[effetto mercato]]</f>
        <v>1259290.8791009882</v>
      </c>
    </row>
    <row r="14" spans="1:7">
      <c r="A14" s="4">
        <v>42024</v>
      </c>
      <c r="B14">
        <v>0.46679999999999999</v>
      </c>
      <c r="C14" s="6">
        <f>BIL[[#This Row],[Variaz]]/100</f>
        <v>4.6680000000000003E-3</v>
      </c>
      <c r="D14" s="10">
        <f>AUM[[#This Row],[ Etica Bilanciato]]</f>
        <v>445356655.45999998</v>
      </c>
      <c r="E14" s="10">
        <f>D13*BIL[[#This Row],[Variazione percentuale]]</f>
        <v>2060955.9629676</v>
      </c>
      <c r="F14" s="11">
        <f>BIL[[#This Row],[AUM]]-D13</f>
        <v>3849379.7599999905</v>
      </c>
      <c r="G14" s="11">
        <f>BIL[[#This Row],[∆ AUM]]-BIL[[#This Row],[effetto mercato]]</f>
        <v>1788423.7970323905</v>
      </c>
    </row>
    <row r="15" spans="1:7">
      <c r="A15" s="4">
        <v>42025</v>
      </c>
      <c r="B15">
        <v>0.1452</v>
      </c>
      <c r="C15" s="6">
        <f>BIL[[#This Row],[Variaz]]/100</f>
        <v>1.4519999999999999E-3</v>
      </c>
      <c r="D15" s="10">
        <f>AUM[[#This Row],[ Etica Bilanciato]]</f>
        <v>447503645.46000004</v>
      </c>
      <c r="E15" s="10">
        <f>D14*BIL[[#This Row],[Variazione percentuale]]</f>
        <v>646657.86372791999</v>
      </c>
      <c r="F15" s="11">
        <f>BIL[[#This Row],[AUM]]-D14</f>
        <v>2146990.0000000596</v>
      </c>
      <c r="G15" s="11">
        <f>BIL[[#This Row],[∆ AUM]]-BIL[[#This Row],[effetto mercato]]</f>
        <v>1500332.1362721396</v>
      </c>
    </row>
    <row r="16" spans="1:7">
      <c r="A16" s="4">
        <v>42026</v>
      </c>
      <c r="B16">
        <v>1.653</v>
      </c>
      <c r="C16" s="6">
        <f>BIL[[#This Row],[Variaz]]/100</f>
        <v>1.653E-2</v>
      </c>
      <c r="D16" s="10">
        <f>AUM[[#This Row],[ Etica Bilanciato]]</f>
        <v>455277460.01999998</v>
      </c>
      <c r="E16" s="10">
        <f>D15*BIL[[#This Row],[Variazione percentuale]]</f>
        <v>7397235.2594538005</v>
      </c>
      <c r="F16" s="11">
        <f>BIL[[#This Row],[AUM]]-D15</f>
        <v>7773814.5599999428</v>
      </c>
      <c r="G16" s="11">
        <f>BIL[[#This Row],[∆ AUM]]-BIL[[#This Row],[effetto mercato]]</f>
        <v>376579.30054614227</v>
      </c>
    </row>
    <row r="17" spans="1:7">
      <c r="A17" s="4">
        <v>42027</v>
      </c>
      <c r="B17">
        <v>1.0555000000000001</v>
      </c>
      <c r="C17" s="6">
        <f>BIL[[#This Row],[Variaz]]/100</f>
        <v>1.0555000000000002E-2</v>
      </c>
      <c r="D17" s="10">
        <f>AUM[[#This Row],[ Etica Bilanciato]]</f>
        <v>461250123.50999999</v>
      </c>
      <c r="E17" s="10">
        <f>D16*BIL[[#This Row],[Variazione percentuale]]</f>
        <v>4805453.5905111004</v>
      </c>
      <c r="F17" s="11">
        <f>BIL[[#This Row],[AUM]]-D16</f>
        <v>5972663.4900000095</v>
      </c>
      <c r="G17" s="11">
        <f>BIL[[#This Row],[∆ AUM]]-BIL[[#This Row],[effetto mercato]]</f>
        <v>1167209.8994889092</v>
      </c>
    </row>
    <row r="18" spans="1:7">
      <c r="A18" s="4">
        <v>42030</v>
      </c>
      <c r="B18">
        <v>5.6500000000000002E-2</v>
      </c>
      <c r="C18" s="6">
        <f>BIL[[#This Row],[Variaz]]/100</f>
        <v>5.6499999999999996E-4</v>
      </c>
      <c r="D18" s="10">
        <f>AUM[[#This Row],[ Etica Bilanciato]]</f>
        <v>466829715.06999999</v>
      </c>
      <c r="E18" s="10">
        <f>D17*BIL[[#This Row],[Variazione percentuale]]</f>
        <v>260606.31978314999</v>
      </c>
      <c r="F18" s="11">
        <f>BIL[[#This Row],[AUM]]-D17</f>
        <v>5579591.5600000024</v>
      </c>
      <c r="G18" s="11">
        <f>BIL[[#This Row],[∆ AUM]]-BIL[[#This Row],[effetto mercato]]</f>
        <v>5318985.2402168522</v>
      </c>
    </row>
    <row r="19" spans="1:7">
      <c r="A19" s="4">
        <v>42031</v>
      </c>
      <c r="B19">
        <v>-0.78059999999999996</v>
      </c>
      <c r="C19" s="6">
        <f>BIL[[#This Row],[Variaz]]/100</f>
        <v>-7.8059999999999996E-3</v>
      </c>
      <c r="D19" s="10">
        <f>AUM[[#This Row],[ Etica Bilanciato]]</f>
        <v>465148422.07999998</v>
      </c>
      <c r="E19" s="10">
        <f>D18*BIL[[#This Row],[Variazione percentuale]]</f>
        <v>-3644072.7558364198</v>
      </c>
      <c r="F19" s="11">
        <f>BIL[[#This Row],[AUM]]-D18</f>
        <v>-1681292.9900000095</v>
      </c>
      <c r="G19" s="11">
        <f>BIL[[#This Row],[∆ AUM]]-BIL[[#This Row],[effetto mercato]]</f>
        <v>1962779.7658364102</v>
      </c>
    </row>
    <row r="20" spans="1:7">
      <c r="A20" s="4">
        <v>42032</v>
      </c>
      <c r="B20">
        <v>-6.6400000000000001E-2</v>
      </c>
      <c r="C20" s="6">
        <f>BIL[[#This Row],[Variaz]]/100</f>
        <v>-6.6399999999999999E-4</v>
      </c>
      <c r="D20" s="10">
        <f>AUM[[#This Row],[ Etica Bilanciato]]</f>
        <v>466871399.82999998</v>
      </c>
      <c r="E20" s="10">
        <f>D19*BIL[[#This Row],[Variazione percentuale]]</f>
        <v>-308858.55226112</v>
      </c>
      <c r="F20" s="11">
        <f>BIL[[#This Row],[AUM]]-D19</f>
        <v>1722977.75</v>
      </c>
      <c r="G20" s="11">
        <f>BIL[[#This Row],[∆ AUM]]-BIL[[#This Row],[effetto mercato]]</f>
        <v>2031836.3022611199</v>
      </c>
    </row>
    <row r="21" spans="1:7">
      <c r="A21" s="4">
        <v>42033</v>
      </c>
      <c r="B21">
        <v>-0.1328</v>
      </c>
      <c r="C21" s="6">
        <f>BIL[[#This Row],[Variaz]]/100</f>
        <v>-1.328E-3</v>
      </c>
      <c r="D21" s="10">
        <f>AUM[[#This Row],[ Etica Bilanciato]]</f>
        <v>467571494.18000001</v>
      </c>
      <c r="E21" s="10">
        <f>D20*BIL[[#This Row],[Variazione percentuale]]</f>
        <v>-620005.21897424001</v>
      </c>
      <c r="F21" s="11">
        <f>BIL[[#This Row],[AUM]]-D20</f>
        <v>700094.35000002384</v>
      </c>
      <c r="G21" s="11">
        <f>BIL[[#This Row],[∆ AUM]]-BIL[[#This Row],[effetto mercato]]</f>
        <v>1320099.568974264</v>
      </c>
    </row>
    <row r="22" spans="1:7">
      <c r="A22" s="4">
        <v>42034</v>
      </c>
      <c r="B22">
        <v>-1.9E-2</v>
      </c>
      <c r="C22" s="6">
        <f>BIL[[#This Row],[Variaz]]/100</f>
        <v>-1.8999999999999998E-4</v>
      </c>
      <c r="D22" s="10">
        <f>AUM[[#This Row],[ Etica Bilanciato]]</f>
        <v>469009479.81</v>
      </c>
      <c r="E22" s="10">
        <f>D21*BIL[[#This Row],[Variazione percentuale]]</f>
        <v>-88838.583894199997</v>
      </c>
      <c r="F22" s="11">
        <f>BIL[[#This Row],[AUM]]-D21</f>
        <v>1437985.6299999952</v>
      </c>
      <c r="G22" s="11">
        <f>BIL[[#This Row],[∆ AUM]]-BIL[[#This Row],[effetto mercato]]</f>
        <v>1526824.2138941952</v>
      </c>
    </row>
    <row r="23" spans="1:7">
      <c r="A23" s="4">
        <v>42037</v>
      </c>
      <c r="B23">
        <v>9.4999999999999998E-3</v>
      </c>
      <c r="C23" s="6">
        <f>BIL[[#This Row],[Variaz]]/100</f>
        <v>9.4999999999999992E-5</v>
      </c>
      <c r="D23" s="10">
        <f>AUM[[#This Row],[ Etica Bilanciato]]</f>
        <v>471019725.38</v>
      </c>
      <c r="E23" s="10">
        <f>D22*BIL[[#This Row],[Variazione percentuale]]</f>
        <v>44555.900581949994</v>
      </c>
      <c r="F23" s="11">
        <f>BIL[[#This Row],[AUM]]-D22</f>
        <v>2010245.5699999928</v>
      </c>
      <c r="G23" s="11">
        <f>BIL[[#This Row],[∆ AUM]]-BIL[[#This Row],[effetto mercato]]</f>
        <v>1965689.6694180428</v>
      </c>
    </row>
    <row r="24" spans="1:7">
      <c r="A24" s="4">
        <v>42038</v>
      </c>
      <c r="B24">
        <v>0.2185</v>
      </c>
      <c r="C24" s="6">
        <f>BIL[[#This Row],[Variaz]]/100</f>
        <v>2.1849999999999999E-3</v>
      </c>
      <c r="D24" s="10">
        <f>AUM[[#This Row],[ Etica Bilanciato]]</f>
        <v>472930687.48000002</v>
      </c>
      <c r="E24" s="10">
        <f>D23*BIL[[#This Row],[Variazione percentuale]]</f>
        <v>1029178.0999553</v>
      </c>
      <c r="F24" s="11">
        <f>BIL[[#This Row],[AUM]]-D23</f>
        <v>1910962.1000000238</v>
      </c>
      <c r="G24" s="11">
        <f>BIL[[#This Row],[∆ AUM]]-BIL[[#This Row],[effetto mercato]]</f>
        <v>881784.00004472386</v>
      </c>
    </row>
    <row r="25" spans="1:7">
      <c r="A25" s="4">
        <v>42039</v>
      </c>
      <c r="B25">
        <v>0.42649999999999999</v>
      </c>
      <c r="C25" s="6">
        <f>BIL[[#This Row],[Variaz]]/100</f>
        <v>4.2649999999999997E-3</v>
      </c>
      <c r="D25" s="10">
        <f>AUM[[#This Row],[ Etica Bilanciato]]</f>
        <v>477370457.07000005</v>
      </c>
      <c r="E25" s="10">
        <f>D24*BIL[[#This Row],[Variazione percentuale]]</f>
        <v>2017049.3821021998</v>
      </c>
      <c r="F25" s="11">
        <f>BIL[[#This Row],[AUM]]-D24</f>
        <v>4439769.5900000334</v>
      </c>
      <c r="G25" s="11">
        <f>BIL[[#This Row],[∆ AUM]]-BIL[[#This Row],[effetto mercato]]</f>
        <v>2422720.2078978335</v>
      </c>
    </row>
    <row r="26" spans="1:7">
      <c r="A26" s="4">
        <v>42040</v>
      </c>
      <c r="B26">
        <v>0.1888</v>
      </c>
      <c r="C26" s="6">
        <f>BIL[[#This Row],[Variaz]]/100</f>
        <v>1.8879999999999999E-3</v>
      </c>
      <c r="D26" s="10">
        <f>AUM[[#This Row],[ Etica Bilanciato]]</f>
        <v>481036086.60000002</v>
      </c>
      <c r="E26" s="10">
        <f>D25*BIL[[#This Row],[Variazione percentuale]]</f>
        <v>901275.42294816009</v>
      </c>
      <c r="F26" s="11">
        <f>BIL[[#This Row],[AUM]]-D25</f>
        <v>3665629.5299999714</v>
      </c>
      <c r="G26" s="11">
        <f>BIL[[#This Row],[∆ AUM]]-BIL[[#This Row],[effetto mercato]]</f>
        <v>2764354.1070518112</v>
      </c>
    </row>
    <row r="27" spans="1:7">
      <c r="A27" s="4">
        <v>42041</v>
      </c>
      <c r="B27">
        <v>-0.13189999999999999</v>
      </c>
      <c r="C27" s="6">
        <f>BIL[[#This Row],[Variaz]]/100</f>
        <v>-1.3189999999999999E-3</v>
      </c>
      <c r="D27" s="10">
        <f>AUM[[#This Row],[ Etica Bilanciato]]</f>
        <v>489635784.92000002</v>
      </c>
      <c r="E27" s="10">
        <f>D26*BIL[[#This Row],[Variazione percentuale]]</f>
        <v>-634486.59822539997</v>
      </c>
      <c r="F27" s="11">
        <f>BIL[[#This Row],[AUM]]-D26</f>
        <v>8599698.3199999928</v>
      </c>
      <c r="G27" s="11">
        <f>BIL[[#This Row],[∆ AUM]]-BIL[[#This Row],[effetto mercato]]</f>
        <v>9234184.9182253927</v>
      </c>
    </row>
    <row r="28" spans="1:7">
      <c r="A28" s="4">
        <v>42044</v>
      </c>
      <c r="B28">
        <v>-0.38669999999999999</v>
      </c>
      <c r="C28" s="6">
        <f>BIL[[#This Row],[Variaz]]/100</f>
        <v>-3.8669999999999998E-3</v>
      </c>
      <c r="D28" s="10">
        <f>AUM[[#This Row],[ Etica Bilanciato]]</f>
        <v>489480098.69</v>
      </c>
      <c r="E28" s="10">
        <f>D27*BIL[[#This Row],[Variazione percentuale]]</f>
        <v>-1893421.58028564</v>
      </c>
      <c r="F28" s="11">
        <f>BIL[[#This Row],[AUM]]-D27</f>
        <v>-155686.23000001907</v>
      </c>
      <c r="G28" s="11">
        <f>BIL[[#This Row],[∆ AUM]]-BIL[[#This Row],[effetto mercato]]</f>
        <v>1737735.3502856209</v>
      </c>
    </row>
    <row r="29" spans="1:7">
      <c r="A29" s="4">
        <v>42045</v>
      </c>
      <c r="B29">
        <v>0.28410000000000002</v>
      </c>
      <c r="C29" s="6">
        <f>BIL[[#This Row],[Variaz]]/100</f>
        <v>2.8410000000000002E-3</v>
      </c>
      <c r="D29" s="10">
        <f>AUM[[#This Row],[ Etica Bilanciato]]</f>
        <v>492178765.70999998</v>
      </c>
      <c r="E29" s="10">
        <f>D28*BIL[[#This Row],[Variazione percentuale]]</f>
        <v>1390612.9603782902</v>
      </c>
      <c r="F29" s="11">
        <f>BIL[[#This Row],[AUM]]-D28</f>
        <v>2698667.0199999809</v>
      </c>
      <c r="G29" s="11">
        <f>BIL[[#This Row],[∆ AUM]]-BIL[[#This Row],[effetto mercato]]</f>
        <v>1308054.0596216908</v>
      </c>
    </row>
    <row r="30" spans="1:7">
      <c r="A30" s="4">
        <v>42046</v>
      </c>
      <c r="B30">
        <v>-0.1416</v>
      </c>
      <c r="C30" s="6">
        <f>BIL[[#This Row],[Variaz]]/100</f>
        <v>-1.4159999999999999E-3</v>
      </c>
      <c r="D30" s="10">
        <f>AUM[[#This Row],[ Etica Bilanciato]]</f>
        <v>493737471.48000002</v>
      </c>
      <c r="E30" s="10">
        <f>D29*BIL[[#This Row],[Variazione percentuale]]</f>
        <v>-696925.13224535994</v>
      </c>
      <c r="F30" s="11">
        <f>BIL[[#This Row],[AUM]]-D29</f>
        <v>1558705.7700000405</v>
      </c>
      <c r="G30" s="11">
        <f>BIL[[#This Row],[∆ AUM]]-BIL[[#This Row],[effetto mercato]]</f>
        <v>2255630.9022454005</v>
      </c>
    </row>
    <row r="31" spans="1:7">
      <c r="A31" s="4">
        <v>42047</v>
      </c>
      <c r="B31">
        <v>0.60509999999999997</v>
      </c>
      <c r="C31" s="6">
        <f>BIL[[#This Row],[Variaz]]/100</f>
        <v>6.051E-3</v>
      </c>
      <c r="D31" s="10">
        <f>AUM[[#This Row],[ Etica Bilanciato]]</f>
        <v>498380646.83999997</v>
      </c>
      <c r="E31" s="10">
        <f>D30*BIL[[#This Row],[Variazione percentuale]]</f>
        <v>2987605.4399254802</v>
      </c>
      <c r="F31" s="11">
        <f>BIL[[#This Row],[AUM]]-D30</f>
        <v>4643175.3599999547</v>
      </c>
      <c r="G31" s="11">
        <f>BIL[[#This Row],[∆ AUM]]-BIL[[#This Row],[effetto mercato]]</f>
        <v>1655569.9200744745</v>
      </c>
    </row>
    <row r="32" spans="1:7">
      <c r="A32" s="4">
        <v>42048</v>
      </c>
      <c r="B32">
        <v>-0.1128</v>
      </c>
      <c r="C32" s="6">
        <f>BIL[[#This Row],[Variaz]]/100</f>
        <v>-1.1279999999999999E-3</v>
      </c>
      <c r="D32" s="10">
        <f>AUM[[#This Row],[ Etica Bilanciato]]</f>
        <v>499859106.58000004</v>
      </c>
      <c r="E32" s="10">
        <f>D31*BIL[[#This Row],[Variazione percentuale]]</f>
        <v>-562173.36963551992</v>
      </c>
      <c r="F32" s="11">
        <f>BIL[[#This Row],[AUM]]-D31</f>
        <v>1478459.7400000691</v>
      </c>
      <c r="G32" s="11">
        <f>BIL[[#This Row],[∆ AUM]]-BIL[[#This Row],[effetto mercato]]</f>
        <v>2040633.1096355892</v>
      </c>
    </row>
    <row r="33" spans="1:7">
      <c r="A33" s="4">
        <v>42051</v>
      </c>
      <c r="B33">
        <v>-3.7600000000000001E-2</v>
      </c>
      <c r="C33" s="6">
        <f>BIL[[#This Row],[Variaz]]/100</f>
        <v>-3.7600000000000003E-4</v>
      </c>
      <c r="D33" s="10">
        <f>AUM[[#This Row],[ Etica Bilanciato]]</f>
        <v>501659704.41999996</v>
      </c>
      <c r="E33" s="10">
        <f>D32*BIL[[#This Row],[Variazione percentuale]]</f>
        <v>-187947.02407408002</v>
      </c>
      <c r="F33" s="11">
        <f>BIL[[#This Row],[AUM]]-D32</f>
        <v>1800597.8399999142</v>
      </c>
      <c r="G33" s="11">
        <f>BIL[[#This Row],[∆ AUM]]-BIL[[#This Row],[effetto mercato]]</f>
        <v>1988544.8640739941</v>
      </c>
    </row>
    <row r="34" spans="1:7">
      <c r="A34" s="4">
        <v>42052</v>
      </c>
      <c r="B34">
        <v>4.7100000000000003E-2</v>
      </c>
      <c r="C34" s="6">
        <f>BIL[[#This Row],[Variaz]]/100</f>
        <v>4.7100000000000001E-4</v>
      </c>
      <c r="D34" s="10">
        <f>AUM[[#This Row],[ Etica Bilanciato]]</f>
        <v>504220916.72000003</v>
      </c>
      <c r="E34" s="10">
        <f>D33*BIL[[#This Row],[Variazione percentuale]]</f>
        <v>236281.72078181998</v>
      </c>
      <c r="F34" s="11">
        <f>BIL[[#This Row],[AUM]]-D33</f>
        <v>2561212.3000000715</v>
      </c>
      <c r="G34" s="11">
        <f>BIL[[#This Row],[∆ AUM]]-BIL[[#This Row],[effetto mercato]]</f>
        <v>2324930.5792182516</v>
      </c>
    </row>
    <row r="35" spans="1:7">
      <c r="A35" s="4">
        <v>42053</v>
      </c>
      <c r="B35">
        <v>0.5645</v>
      </c>
      <c r="C35" s="6">
        <f>BIL[[#This Row],[Variaz]]/100</f>
        <v>5.6449999999999998E-3</v>
      </c>
      <c r="D35" s="10">
        <f>AUM[[#This Row],[ Etica Bilanciato]]</f>
        <v>508286263.16999996</v>
      </c>
      <c r="E35" s="10">
        <f>D34*BIL[[#This Row],[Variazione percentuale]]</f>
        <v>2846327.0748844002</v>
      </c>
      <c r="F35" s="11">
        <f>BIL[[#This Row],[AUM]]-D34</f>
        <v>4065346.4499999285</v>
      </c>
      <c r="G35" s="11">
        <f>BIL[[#This Row],[∆ AUM]]-BIL[[#This Row],[effetto mercato]]</f>
        <v>1219019.3751155282</v>
      </c>
    </row>
    <row r="36" spans="1:7">
      <c r="A36" s="4">
        <v>42054</v>
      </c>
      <c r="B36">
        <v>0.159</v>
      </c>
      <c r="C36" s="6">
        <f>BIL[[#This Row],[Variaz]]/100</f>
        <v>1.5900000000000001E-3</v>
      </c>
      <c r="D36" s="10">
        <f>AUM[[#This Row],[ Etica Bilanciato]]</f>
        <v>510796483.99000001</v>
      </c>
      <c r="E36" s="10">
        <f>D35*BIL[[#This Row],[Variazione percentuale]]</f>
        <v>808175.15844029991</v>
      </c>
      <c r="F36" s="11">
        <f>BIL[[#This Row],[AUM]]-D35</f>
        <v>2510220.8200000525</v>
      </c>
      <c r="G36" s="11">
        <f>BIL[[#This Row],[∆ AUM]]-BIL[[#This Row],[effetto mercato]]</f>
        <v>1702045.6615597527</v>
      </c>
    </row>
    <row r="37" spans="1:7">
      <c r="A37" s="4">
        <v>42055</v>
      </c>
      <c r="B37">
        <v>0.2802</v>
      </c>
      <c r="C37" s="6">
        <f>BIL[[#This Row],[Variaz]]/100</f>
        <v>2.8020000000000002E-3</v>
      </c>
      <c r="D37" s="10">
        <f>AUM[[#This Row],[ Etica Bilanciato]]</f>
        <v>514613113.58999997</v>
      </c>
      <c r="E37" s="10">
        <f>D36*BIL[[#This Row],[Variazione percentuale]]</f>
        <v>1431251.7481399802</v>
      </c>
      <c r="F37" s="11">
        <f>BIL[[#This Row],[AUM]]-D36</f>
        <v>3816629.5999999642</v>
      </c>
      <c r="G37" s="11">
        <f>BIL[[#This Row],[∆ AUM]]-BIL[[#This Row],[effetto mercato]]</f>
        <v>2385377.851859984</v>
      </c>
    </row>
    <row r="38" spans="1:7">
      <c r="A38" s="4">
        <v>42058</v>
      </c>
      <c r="B38">
        <v>0.40050000000000002</v>
      </c>
      <c r="C38" s="6">
        <f>BIL[[#This Row],[Variaz]]/100</f>
        <v>4.0049999999999999E-3</v>
      </c>
      <c r="D38" s="10">
        <f>AUM[[#This Row],[ Etica Bilanciato]]</f>
        <v>518707159.50999999</v>
      </c>
      <c r="E38" s="10">
        <f>D37*BIL[[#This Row],[Variazione percentuale]]</f>
        <v>2061025.5199279499</v>
      </c>
      <c r="F38" s="11">
        <f>BIL[[#This Row],[AUM]]-D37</f>
        <v>4094045.9200000167</v>
      </c>
      <c r="G38" s="11">
        <f>BIL[[#This Row],[∆ AUM]]-BIL[[#This Row],[effetto mercato]]</f>
        <v>2033020.4000720668</v>
      </c>
    </row>
    <row r="39" spans="1:7">
      <c r="A39" s="4">
        <v>42059</v>
      </c>
      <c r="B39">
        <v>0.2505</v>
      </c>
      <c r="C39" s="6">
        <f>BIL[[#This Row],[Variaz]]/100</f>
        <v>2.5049999999999998E-3</v>
      </c>
      <c r="D39" s="10">
        <f>AUM[[#This Row],[ Etica Bilanciato]]</f>
        <v>522047001.03000003</v>
      </c>
      <c r="E39" s="10">
        <f>D38*BIL[[#This Row],[Variazione percentuale]]</f>
        <v>1299361.43457255</v>
      </c>
      <c r="F39" s="11">
        <f>BIL[[#This Row],[AUM]]-D38</f>
        <v>3339841.5200000405</v>
      </c>
      <c r="G39" s="11">
        <f>BIL[[#This Row],[∆ AUM]]-BIL[[#This Row],[effetto mercato]]</f>
        <v>2040480.0854274905</v>
      </c>
    </row>
    <row r="40" spans="1:7">
      <c r="A40" s="4">
        <v>42060</v>
      </c>
      <c r="B40">
        <v>9.2999999999999992E-3</v>
      </c>
      <c r="C40" s="6">
        <f>BIL[[#This Row],[Variaz]]/100</f>
        <v>9.2999999999999997E-5</v>
      </c>
      <c r="D40" s="10">
        <f>AUM[[#This Row],[ Etica Bilanciato]]</f>
        <v>523975870.33000004</v>
      </c>
      <c r="E40" s="10">
        <f>D39*BIL[[#This Row],[Variazione percentuale]]</f>
        <v>48550.371095790004</v>
      </c>
      <c r="F40" s="11">
        <f>BIL[[#This Row],[AUM]]-D39</f>
        <v>1928869.3000000119</v>
      </c>
      <c r="G40" s="11">
        <f>BIL[[#This Row],[∆ AUM]]-BIL[[#This Row],[effetto mercato]]</f>
        <v>1880318.9289042219</v>
      </c>
    </row>
    <row r="41" spans="1:7">
      <c r="A41" s="4">
        <v>42061</v>
      </c>
      <c r="B41">
        <v>0.88829999999999998</v>
      </c>
      <c r="C41" s="6">
        <f>BIL[[#This Row],[Variaz]]/100</f>
        <v>8.8830000000000003E-3</v>
      </c>
      <c r="D41" s="10">
        <f>AUM[[#This Row],[ Etica Bilanciato]]</f>
        <v>530679715.81999999</v>
      </c>
      <c r="E41" s="10">
        <f>D40*BIL[[#This Row],[Variazione percentuale]]</f>
        <v>4654477.6561413901</v>
      </c>
      <c r="F41" s="11">
        <f>BIL[[#This Row],[AUM]]-D40</f>
        <v>6703845.4899999499</v>
      </c>
      <c r="G41" s="11">
        <f>BIL[[#This Row],[∆ AUM]]-BIL[[#This Row],[effetto mercato]]</f>
        <v>2049367.8338585598</v>
      </c>
    </row>
    <row r="42" spans="1:7">
      <c r="A42" s="4">
        <v>42062</v>
      </c>
      <c r="B42">
        <v>0.1192</v>
      </c>
      <c r="C42" s="6">
        <f>BIL[[#This Row],[Variaz]]/100</f>
        <v>1.1919999999999999E-3</v>
      </c>
      <c r="D42" s="10">
        <f>AUM[[#This Row],[ Etica Bilanciato]]</f>
        <v>533726811.86000001</v>
      </c>
      <c r="E42" s="10">
        <f>D41*BIL[[#This Row],[Variazione percentuale]]</f>
        <v>632570.22125743993</v>
      </c>
      <c r="F42" s="11">
        <f>BIL[[#This Row],[AUM]]-D41</f>
        <v>3047096.0400000215</v>
      </c>
      <c r="G42" s="11">
        <f>BIL[[#This Row],[∆ AUM]]-BIL[[#This Row],[effetto mercato]]</f>
        <v>2414525.8187425816</v>
      </c>
    </row>
    <row r="43" spans="1:7">
      <c r="A43" s="4">
        <v>42065</v>
      </c>
      <c r="B43">
        <v>7.3300000000000004E-2</v>
      </c>
      <c r="C43" s="6">
        <f>BIL[[#This Row],[Variaz]]/100</f>
        <v>7.3300000000000004E-4</v>
      </c>
      <c r="D43" s="10">
        <f>AUM[[#This Row],[ Etica Bilanciato]]</f>
        <v>536211974.26000005</v>
      </c>
      <c r="E43" s="10">
        <f>D42*BIL[[#This Row],[Variazione percentuale]]</f>
        <v>391221.75309338002</v>
      </c>
      <c r="F43" s="11">
        <f>BIL[[#This Row],[AUM]]-D42</f>
        <v>2485162.4000000358</v>
      </c>
      <c r="G43" s="11">
        <f>BIL[[#This Row],[∆ AUM]]-BIL[[#This Row],[effetto mercato]]</f>
        <v>2093940.6469066557</v>
      </c>
    </row>
    <row r="44" spans="1:7">
      <c r="A44" s="4">
        <v>42066</v>
      </c>
      <c r="B44">
        <v>-0.37530000000000002</v>
      </c>
      <c r="C44" s="6">
        <f>BIL[[#This Row],[Variaz]]/100</f>
        <v>-3.7530000000000003E-3</v>
      </c>
      <c r="D44" s="10">
        <f>AUM[[#This Row],[ Etica Bilanciato]]</f>
        <v>535068207.27999997</v>
      </c>
      <c r="E44" s="10">
        <f>D43*BIL[[#This Row],[Variazione percentuale]]</f>
        <v>-2012403.5393977803</v>
      </c>
      <c r="F44" s="11">
        <f>BIL[[#This Row],[AUM]]-D43</f>
        <v>-1143766.9800000787</v>
      </c>
      <c r="G44" s="11">
        <f>BIL[[#This Row],[∆ AUM]]-BIL[[#This Row],[effetto mercato]]</f>
        <v>868636.55939770164</v>
      </c>
    </row>
    <row r="45" spans="1:7">
      <c r="A45" s="4">
        <v>42067</v>
      </c>
      <c r="B45">
        <v>0.29399999999999998</v>
      </c>
      <c r="C45" s="6">
        <f>BIL[[#This Row],[Variaz]]/100</f>
        <v>2.9399999999999999E-3</v>
      </c>
      <c r="D45" s="10">
        <f>AUM[[#This Row],[ Etica Bilanciato]]</f>
        <v>539534600.96000004</v>
      </c>
      <c r="E45" s="10">
        <f>D44*BIL[[#This Row],[Variazione percentuale]]</f>
        <v>1573100.5294031999</v>
      </c>
      <c r="F45" s="11">
        <f>BIL[[#This Row],[AUM]]-D44</f>
        <v>4466393.6800000668</v>
      </c>
      <c r="G45" s="11">
        <f>BIL[[#This Row],[∆ AUM]]-BIL[[#This Row],[effetto mercato]]</f>
        <v>2893293.1505968668</v>
      </c>
    </row>
    <row r="46" spans="1:7">
      <c r="A46" s="4">
        <v>42068</v>
      </c>
      <c r="B46">
        <v>0.61380000000000001</v>
      </c>
      <c r="C46" s="6">
        <f>BIL[[#This Row],[Variaz]]/100</f>
        <v>6.1380000000000002E-3</v>
      </c>
      <c r="D46" s="10">
        <f>AUM[[#This Row],[ Etica Bilanciato]]</f>
        <v>544953494.23000002</v>
      </c>
      <c r="E46" s="10">
        <f>D45*BIL[[#This Row],[Variazione percentuale]]</f>
        <v>3311663.3806924801</v>
      </c>
      <c r="F46" s="11">
        <f>BIL[[#This Row],[AUM]]-D45</f>
        <v>5418893.2699999809</v>
      </c>
      <c r="G46" s="11">
        <f>BIL[[#This Row],[∆ AUM]]-BIL[[#This Row],[effetto mercato]]</f>
        <v>2107229.8893075008</v>
      </c>
    </row>
    <row r="47" spans="1:7">
      <c r="A47" s="4">
        <v>42069</v>
      </c>
      <c r="B47">
        <v>0.33689999999999998</v>
      </c>
      <c r="C47" s="6">
        <f>BIL[[#This Row],[Variaz]]/100</f>
        <v>3.3689999999999996E-3</v>
      </c>
      <c r="D47" s="10">
        <f>AUM[[#This Row],[ Etica Bilanciato]]</f>
        <v>548322796.17000008</v>
      </c>
      <c r="E47" s="10">
        <f>D46*BIL[[#This Row],[Variazione percentuale]]</f>
        <v>1835948.3220608698</v>
      </c>
      <c r="F47" s="11">
        <f>BIL[[#This Row],[AUM]]-D46</f>
        <v>3369301.9400000572</v>
      </c>
      <c r="G47" s="11">
        <f>BIL[[#This Row],[∆ AUM]]-BIL[[#This Row],[effetto mercato]]</f>
        <v>1533353.6179391874</v>
      </c>
    </row>
    <row r="48" spans="1:7">
      <c r="A48" s="4">
        <v>42072</v>
      </c>
      <c r="B48">
        <v>-3.6299999999999999E-2</v>
      </c>
      <c r="C48" s="6">
        <f>BIL[[#This Row],[Variaz]]/100</f>
        <v>-3.6299999999999999E-4</v>
      </c>
      <c r="D48" s="10">
        <f>AUM[[#This Row],[ Etica Bilanciato]]</f>
        <v>549991616.5</v>
      </c>
      <c r="E48" s="10">
        <f>D47*BIL[[#This Row],[Variazione percentuale]]</f>
        <v>-199041.17500971002</v>
      </c>
      <c r="F48" s="11">
        <f>BIL[[#This Row],[AUM]]-D47</f>
        <v>1668820.3299999237</v>
      </c>
      <c r="G48" s="11">
        <f>BIL[[#This Row],[∆ AUM]]-BIL[[#This Row],[effetto mercato]]</f>
        <v>1867861.5050096337</v>
      </c>
    </row>
    <row r="49" spans="1:7">
      <c r="A49" s="4">
        <v>42073</v>
      </c>
      <c r="B49">
        <v>9.1000000000000004E-3</v>
      </c>
      <c r="C49" s="6">
        <f>BIL[[#This Row],[Variaz]]/100</f>
        <v>9.1000000000000003E-5</v>
      </c>
      <c r="D49" s="10">
        <f>AUM[[#This Row],[ Etica Bilanciato]]</f>
        <v>553383872.78999996</v>
      </c>
      <c r="E49" s="10">
        <f>D48*BIL[[#This Row],[Variazione percentuale]]</f>
        <v>50049.237101500003</v>
      </c>
      <c r="F49" s="11">
        <f>BIL[[#This Row],[AUM]]-D48</f>
        <v>3392256.2899999619</v>
      </c>
      <c r="G49" s="11">
        <f>BIL[[#This Row],[∆ AUM]]-BIL[[#This Row],[effetto mercato]]</f>
        <v>3342207.0528984619</v>
      </c>
    </row>
    <row r="50" spans="1:7">
      <c r="A50" s="4">
        <v>42074</v>
      </c>
      <c r="B50">
        <v>0.88049999999999995</v>
      </c>
      <c r="C50" s="6">
        <f>BIL[[#This Row],[Variaz]]/100</f>
        <v>8.8050000000000003E-3</v>
      </c>
      <c r="D50" s="10">
        <f>AUM[[#This Row],[ Etica Bilanciato]]</f>
        <v>560653218.60000002</v>
      </c>
      <c r="E50" s="10">
        <f>D49*BIL[[#This Row],[Variazione percentuale]]</f>
        <v>4872544.99991595</v>
      </c>
      <c r="F50" s="11">
        <f>BIL[[#This Row],[AUM]]-D49</f>
        <v>7269345.810000062</v>
      </c>
      <c r="G50" s="11">
        <f>BIL[[#This Row],[∆ AUM]]-BIL[[#This Row],[effetto mercato]]</f>
        <v>2396800.810084112</v>
      </c>
    </row>
    <row r="51" spans="1:7">
      <c r="A51" s="4">
        <v>42075</v>
      </c>
      <c r="B51">
        <v>0.27900000000000003</v>
      </c>
      <c r="C51" s="6">
        <f>BIL[[#This Row],[Variaz]]/100</f>
        <v>2.7900000000000004E-3</v>
      </c>
      <c r="D51" s="10">
        <f>AUM[[#This Row],[ Etica Bilanciato]]</f>
        <v>563897514.95000005</v>
      </c>
      <c r="E51" s="10">
        <f>D50*BIL[[#This Row],[Variazione percentuale]]</f>
        <v>1564222.4798940003</v>
      </c>
      <c r="F51" s="11">
        <f>BIL[[#This Row],[AUM]]-D50</f>
        <v>3244296.3500000238</v>
      </c>
      <c r="G51" s="11">
        <f>BIL[[#This Row],[∆ AUM]]-BIL[[#This Row],[effetto mercato]]</f>
        <v>1680073.8701060235</v>
      </c>
    </row>
    <row r="52" spans="1:7">
      <c r="A52" s="4">
        <v>42076</v>
      </c>
      <c r="B52">
        <v>0.35</v>
      </c>
      <c r="C52" s="6">
        <f>BIL[[#This Row],[Variaz]]/100</f>
        <v>3.4999999999999996E-3</v>
      </c>
      <c r="D52" s="10">
        <f>AUM[[#This Row],[ Etica Bilanciato]]</f>
        <v>567948089.10000002</v>
      </c>
      <c r="E52" s="10">
        <f>D51*BIL[[#This Row],[Variazione percentuale]]</f>
        <v>1973641.3023250001</v>
      </c>
      <c r="F52" s="11">
        <f>BIL[[#This Row],[AUM]]-D51</f>
        <v>4050574.1499999762</v>
      </c>
      <c r="G52" s="11">
        <f>BIL[[#This Row],[∆ AUM]]-BIL[[#This Row],[effetto mercato]]</f>
        <v>2076932.8476749761</v>
      </c>
    </row>
    <row r="53" spans="1:7">
      <c r="A53" s="4">
        <v>42079</v>
      </c>
      <c r="B53">
        <v>6.2600000000000003E-2</v>
      </c>
      <c r="C53" s="6">
        <f>BIL[[#This Row],[Variaz]]/100</f>
        <v>6.2600000000000004E-4</v>
      </c>
      <c r="D53" s="10">
        <f>AUM[[#This Row],[ Etica Bilanciato]]</f>
        <v>570590876.53999996</v>
      </c>
      <c r="E53" s="10">
        <f>D52*BIL[[#This Row],[Variazione percentuale]]</f>
        <v>355535.50377660006</v>
      </c>
      <c r="F53" s="11">
        <f>BIL[[#This Row],[AUM]]-D52</f>
        <v>2642787.439999938</v>
      </c>
      <c r="G53" s="11">
        <f>BIL[[#This Row],[∆ AUM]]-BIL[[#This Row],[effetto mercato]]</f>
        <v>2287251.9362233379</v>
      </c>
    </row>
    <row r="54" spans="1:7">
      <c r="A54" s="4">
        <v>42080</v>
      </c>
      <c r="B54">
        <v>-0.44679999999999997</v>
      </c>
      <c r="C54" s="6">
        <f>BIL[[#This Row],[Variaz]]/100</f>
        <v>-4.4679999999999997E-3</v>
      </c>
      <c r="D54" s="10">
        <f>AUM[[#This Row],[ Etica Bilanciato]]</f>
        <v>570856532.88999999</v>
      </c>
      <c r="E54" s="10">
        <f>D53*BIL[[#This Row],[Variazione percentuale]]</f>
        <v>-2549400.0363807199</v>
      </c>
      <c r="F54" s="11">
        <f>BIL[[#This Row],[AUM]]-D53</f>
        <v>265656.35000002384</v>
      </c>
      <c r="G54" s="11">
        <f>BIL[[#This Row],[∆ AUM]]-BIL[[#This Row],[effetto mercato]]</f>
        <v>2815056.3863807437</v>
      </c>
    </row>
    <row r="55" spans="1:7">
      <c r="A55" s="4">
        <v>42081</v>
      </c>
      <c r="B55">
        <v>0.45779999999999998</v>
      </c>
      <c r="C55" s="6">
        <f>BIL[[#This Row],[Variaz]]/100</f>
        <v>4.5779999999999996E-3</v>
      </c>
      <c r="D55" s="10">
        <f>AUM[[#This Row],[ Etica Bilanciato]]</f>
        <v>575682111.86000001</v>
      </c>
      <c r="E55" s="10">
        <f>D54*BIL[[#This Row],[Variazione percentuale]]</f>
        <v>2613381.2075704196</v>
      </c>
      <c r="F55" s="11">
        <f>BIL[[#This Row],[AUM]]-D54</f>
        <v>4825578.9700000286</v>
      </c>
      <c r="G55" s="11">
        <f>BIL[[#This Row],[∆ AUM]]-BIL[[#This Row],[effetto mercato]]</f>
        <v>2212197.762429609</v>
      </c>
    </row>
    <row r="56" spans="1:7">
      <c r="A56" s="4">
        <v>42082</v>
      </c>
      <c r="B56">
        <v>8.0399999999999999E-2</v>
      </c>
      <c r="C56" s="6">
        <f>BIL[[#This Row],[Variaz]]/100</f>
        <v>8.0400000000000003E-4</v>
      </c>
      <c r="D56" s="10">
        <f>AUM[[#This Row],[ Etica Bilanciato]]</f>
        <v>578604143.96000004</v>
      </c>
      <c r="E56" s="10">
        <f>D55*BIL[[#This Row],[Variazione percentuale]]</f>
        <v>462848.41793544003</v>
      </c>
      <c r="F56" s="11">
        <f>BIL[[#This Row],[AUM]]-D55</f>
        <v>2922032.1000000238</v>
      </c>
      <c r="G56" s="11">
        <f>BIL[[#This Row],[∆ AUM]]-BIL[[#This Row],[effetto mercato]]</f>
        <v>2459183.682064584</v>
      </c>
    </row>
    <row r="57" spans="1:7">
      <c r="A57" s="4">
        <v>42083</v>
      </c>
      <c r="B57">
        <v>0.1429</v>
      </c>
      <c r="C57" s="6">
        <f>BIL[[#This Row],[Variaz]]/100</f>
        <v>1.4289999999999999E-3</v>
      </c>
      <c r="D57" s="10">
        <f>AUM[[#This Row],[ Etica Bilanciato]]</f>
        <v>581992752.17000008</v>
      </c>
      <c r="E57" s="10">
        <f>D56*BIL[[#This Row],[Variazione percentuale]]</f>
        <v>826825.32171884004</v>
      </c>
      <c r="F57" s="11">
        <f>BIL[[#This Row],[AUM]]-D56</f>
        <v>3388608.2100000381</v>
      </c>
      <c r="G57" s="11">
        <f>BIL[[#This Row],[∆ AUM]]-BIL[[#This Row],[effetto mercato]]</f>
        <v>2561782.8882811982</v>
      </c>
    </row>
    <row r="58" spans="1:7">
      <c r="A58" s="4">
        <v>42086</v>
      </c>
      <c r="B58">
        <v>-0.62409999999999999</v>
      </c>
      <c r="C58" s="6">
        <f>BIL[[#This Row],[Variaz]]/100</f>
        <v>-6.241E-3</v>
      </c>
      <c r="D58" s="10">
        <f>AUM[[#This Row],[ Etica Bilanciato]]</f>
        <v>581145756.32999992</v>
      </c>
      <c r="E58" s="10">
        <f>D57*BIL[[#This Row],[Variazione percentuale]]</f>
        <v>-3632216.7662929706</v>
      </c>
      <c r="F58" s="11">
        <f>BIL[[#This Row],[AUM]]-D57</f>
        <v>-846995.84000015259</v>
      </c>
      <c r="G58" s="11">
        <f>BIL[[#This Row],[∆ AUM]]-BIL[[#This Row],[effetto mercato]]</f>
        <v>2785220.926292818</v>
      </c>
    </row>
    <row r="59" spans="1:7">
      <c r="A59" s="4">
        <v>42087</v>
      </c>
      <c r="B59">
        <v>-0.18840000000000001</v>
      </c>
      <c r="C59" s="6">
        <f>BIL[[#This Row],[Variaz]]/100</f>
        <v>-1.884E-3</v>
      </c>
      <c r="D59" s="10">
        <f>AUM[[#This Row],[ Etica Bilanciato]]</f>
        <v>582458614.62</v>
      </c>
      <c r="E59" s="10">
        <f>D58*BIL[[#This Row],[Variazione percentuale]]</f>
        <v>-1094878.6049257198</v>
      </c>
      <c r="F59" s="11">
        <f>BIL[[#This Row],[AUM]]-D58</f>
        <v>1312858.2900000811</v>
      </c>
      <c r="G59" s="11">
        <f>BIL[[#This Row],[∆ AUM]]-BIL[[#This Row],[effetto mercato]]</f>
        <v>2407736.8949258011</v>
      </c>
    </row>
    <row r="60" spans="1:7">
      <c r="A60" s="4">
        <v>42088</v>
      </c>
      <c r="B60">
        <v>-0.71909999999999996</v>
      </c>
      <c r="C60" s="6">
        <f>BIL[[#This Row],[Variaz]]/100</f>
        <v>-7.1909999999999995E-3</v>
      </c>
      <c r="D60" s="10">
        <f>AUM[[#This Row],[ Etica Bilanciato]]</f>
        <v>580524250.22000003</v>
      </c>
      <c r="E60" s="10">
        <f>D59*BIL[[#This Row],[Variazione percentuale]]</f>
        <v>-4188459.8977324199</v>
      </c>
      <c r="F60" s="11">
        <f>BIL[[#This Row],[AUM]]-D59</f>
        <v>-1934364.3999999762</v>
      </c>
      <c r="G60" s="11">
        <f>BIL[[#This Row],[∆ AUM]]-BIL[[#This Row],[effetto mercato]]</f>
        <v>2254095.4977324437</v>
      </c>
    </row>
    <row r="61" spans="1:7">
      <c r="A61" s="4">
        <v>42089</v>
      </c>
      <c r="B61">
        <v>-0.35310000000000002</v>
      </c>
      <c r="C61" s="6">
        <f>BIL[[#This Row],[Variaz]]/100</f>
        <v>-3.5310000000000003E-3</v>
      </c>
      <c r="D61" s="10">
        <f>AUM[[#This Row],[ Etica Bilanciato]]</f>
        <v>580728146.14999998</v>
      </c>
      <c r="E61" s="10">
        <f>D60*BIL[[#This Row],[Variazione percentuale]]</f>
        <v>-2049831.1275268202</v>
      </c>
      <c r="F61" s="11">
        <f>BIL[[#This Row],[AUM]]-D60</f>
        <v>203895.92999994755</v>
      </c>
      <c r="G61" s="11">
        <f>BIL[[#This Row],[∆ AUM]]-BIL[[#This Row],[effetto mercato]]</f>
        <v>2253727.0575267677</v>
      </c>
    </row>
    <row r="62" spans="1:7">
      <c r="A62" s="4">
        <v>42090</v>
      </c>
      <c r="B62">
        <v>0.28170000000000001</v>
      </c>
      <c r="C62" s="6">
        <f>BIL[[#This Row],[Variaz]]/100</f>
        <v>2.8170000000000001E-3</v>
      </c>
      <c r="D62" s="10">
        <f>AUM[[#This Row],[ Etica Bilanciato]]</f>
        <v>584185844</v>
      </c>
      <c r="E62" s="10">
        <f>D61*BIL[[#This Row],[Variazione percentuale]]</f>
        <v>1635911.1877045499</v>
      </c>
      <c r="F62" s="11">
        <f>BIL[[#This Row],[AUM]]-D61</f>
        <v>3457697.8500000238</v>
      </c>
      <c r="G62" s="11">
        <f>BIL[[#This Row],[∆ AUM]]-BIL[[#This Row],[effetto mercato]]</f>
        <v>1821786.662295474</v>
      </c>
    </row>
    <row r="63" spans="1:7">
      <c r="A63" s="4">
        <v>42093</v>
      </c>
      <c r="B63">
        <v>0.68859999999999999</v>
      </c>
      <c r="C63" s="6">
        <f>BIL[[#This Row],[Variaz]]/100</f>
        <v>6.8859999999999998E-3</v>
      </c>
      <c r="D63" s="10">
        <f>AUM[[#This Row],[ Etica Bilanciato]]</f>
        <v>589560440.15999997</v>
      </c>
      <c r="E63" s="10">
        <f>D62*BIL[[#This Row],[Variazione percentuale]]</f>
        <v>4022703.7217839998</v>
      </c>
      <c r="F63" s="11">
        <f>BIL[[#This Row],[AUM]]-D62</f>
        <v>5374596.1599999666</v>
      </c>
      <c r="G63" s="11">
        <f>BIL[[#This Row],[∆ AUM]]-BIL[[#This Row],[effetto mercato]]</f>
        <v>1351892.4382159668</v>
      </c>
    </row>
    <row r="64" spans="1:7">
      <c r="A64" s="4">
        <v>42094</v>
      </c>
      <c r="B64">
        <v>9.9000000000000005E-2</v>
      </c>
      <c r="C64" s="6">
        <f>BIL[[#This Row],[Variaz]]/100</f>
        <v>9.8999999999999999E-4</v>
      </c>
      <c r="D64" s="10">
        <f>AUM[[#This Row],[ Etica Bilanciato]]</f>
        <v>592294312.47000003</v>
      </c>
      <c r="E64" s="10">
        <f>D63*BIL[[#This Row],[Variazione percentuale]]</f>
        <v>583664.83575839992</v>
      </c>
      <c r="F64" s="11">
        <f>BIL[[#This Row],[AUM]]-D63</f>
        <v>2733872.310000062</v>
      </c>
      <c r="G64" s="11">
        <f>BIL[[#This Row],[∆ AUM]]-BIL[[#This Row],[effetto mercato]]</f>
        <v>2150207.4742416618</v>
      </c>
    </row>
    <row r="65" spans="1:7">
      <c r="A65" s="4">
        <v>42095</v>
      </c>
      <c r="B65">
        <v>-9.8900000000000002E-2</v>
      </c>
      <c r="C65" s="6">
        <f>BIL[[#This Row],[Variaz]]/100</f>
        <v>-9.8900000000000008E-4</v>
      </c>
      <c r="D65" s="10">
        <f>AUM[[#This Row],[ Etica Bilanciato]]</f>
        <v>593206970.46000004</v>
      </c>
      <c r="E65" s="10">
        <f>D64*BIL[[#This Row],[Variazione percentuale]]</f>
        <v>-585779.07503283012</v>
      </c>
      <c r="F65" s="11">
        <f>BIL[[#This Row],[AUM]]-D64</f>
        <v>912657.99000000954</v>
      </c>
      <c r="G65" s="11">
        <f>BIL[[#This Row],[∆ AUM]]-BIL[[#This Row],[effetto mercato]]</f>
        <v>1498437.0650328398</v>
      </c>
    </row>
    <row r="66" spans="1:7">
      <c r="A66" s="4">
        <v>42096</v>
      </c>
      <c r="B66">
        <v>-0.153</v>
      </c>
      <c r="C66" s="6">
        <f>BIL[[#This Row],[Variaz]]/100</f>
        <v>-1.5299999999999999E-3</v>
      </c>
      <c r="D66" s="10">
        <f>AUM[[#This Row],[ Etica Bilanciato]]</f>
        <v>593761132.52999997</v>
      </c>
      <c r="E66" s="10">
        <f>D65*BIL[[#This Row],[Variazione percentuale]]</f>
        <v>-907606.66480379994</v>
      </c>
      <c r="F66" s="11">
        <f>BIL[[#This Row],[AUM]]-D65</f>
        <v>554162.06999993324</v>
      </c>
      <c r="G66" s="11">
        <f>BIL[[#This Row],[∆ AUM]]-BIL[[#This Row],[effetto mercato]]</f>
        <v>1461768.7348037332</v>
      </c>
    </row>
    <row r="67" spans="1:7">
      <c r="A67" s="4">
        <v>42101</v>
      </c>
      <c r="B67">
        <v>0.76600000000000001</v>
      </c>
      <c r="C67" s="6">
        <f>BIL[[#This Row],[Variaz]]/100</f>
        <v>7.6600000000000001E-3</v>
      </c>
      <c r="D67" s="10">
        <f>AUM[[#This Row],[ Etica Bilanciato]]</f>
        <v>600725587.43000007</v>
      </c>
      <c r="E67" s="10">
        <f>D66*BIL[[#This Row],[Variazione percentuale]]</f>
        <v>4548210.2751797996</v>
      </c>
      <c r="F67" s="11">
        <f>BIL[[#This Row],[AUM]]-D66</f>
        <v>6964454.9000000954</v>
      </c>
      <c r="G67" s="11">
        <f>BIL[[#This Row],[∆ AUM]]-BIL[[#This Row],[effetto mercato]]</f>
        <v>2416244.6248202957</v>
      </c>
    </row>
    <row r="68" spans="1:7">
      <c r="A68" s="4">
        <v>42102</v>
      </c>
      <c r="B68">
        <v>0.41139999999999999</v>
      </c>
      <c r="C68" s="6">
        <f>BIL[[#This Row],[Variaz]]/100</f>
        <v>4.1139999999999996E-3</v>
      </c>
      <c r="D68" s="10">
        <f>AUM[[#This Row],[ Etica Bilanciato]]</f>
        <v>604259812.31000006</v>
      </c>
      <c r="E68" s="10">
        <f>D67*BIL[[#This Row],[Variazione percentuale]]</f>
        <v>2471385.06668702</v>
      </c>
      <c r="F68" s="11">
        <f>BIL[[#This Row],[AUM]]-D67</f>
        <v>3534224.8799999952</v>
      </c>
      <c r="G68" s="11">
        <f>BIL[[#This Row],[∆ AUM]]-BIL[[#This Row],[effetto mercato]]</f>
        <v>1062839.8133129752</v>
      </c>
    </row>
    <row r="69" spans="1:7">
      <c r="A69" s="4">
        <v>42103</v>
      </c>
      <c r="B69">
        <v>0.7571</v>
      </c>
      <c r="C69" s="6">
        <f>BIL[[#This Row],[Variaz]]/100</f>
        <v>7.5709999999999996E-3</v>
      </c>
      <c r="D69" s="10">
        <f>AUM[[#This Row],[ Etica Bilanciato]]</f>
        <v>610640013.18999994</v>
      </c>
      <c r="E69" s="10">
        <f>D68*BIL[[#This Row],[Variazione percentuale]]</f>
        <v>4574851.0389990099</v>
      </c>
      <c r="F69" s="11">
        <f>BIL[[#This Row],[AUM]]-D68</f>
        <v>6380200.879999876</v>
      </c>
      <c r="G69" s="11">
        <f>BIL[[#This Row],[∆ AUM]]-BIL[[#This Row],[effetto mercato]]</f>
        <v>1805349.8410008661</v>
      </c>
    </row>
    <row r="70" spans="1:7">
      <c r="A70" s="4">
        <v>42104</v>
      </c>
      <c r="B70">
        <v>0.46850000000000003</v>
      </c>
      <c r="C70" s="6">
        <f>BIL[[#This Row],[Variaz]]/100</f>
        <v>4.6849999999999999E-3</v>
      </c>
      <c r="D70" s="10">
        <f>AUM[[#This Row],[ Etica Bilanciato]]</f>
        <v>616023601.19000006</v>
      </c>
      <c r="E70" s="10">
        <f>D69*BIL[[#This Row],[Variazione percentuale]]</f>
        <v>2860848.4617951498</v>
      </c>
      <c r="F70" s="11">
        <f>BIL[[#This Row],[AUM]]-D69</f>
        <v>5383588.0000001192</v>
      </c>
      <c r="G70" s="11">
        <f>BIL[[#This Row],[∆ AUM]]-BIL[[#This Row],[effetto mercato]]</f>
        <v>2522739.5382049694</v>
      </c>
    </row>
    <row r="71" spans="1:7">
      <c r="A71" s="4">
        <v>42107</v>
      </c>
      <c r="B71">
        <v>-4.3999999999999997E-2</v>
      </c>
      <c r="C71" s="6">
        <f>BIL[[#This Row],[Variaz]]/100</f>
        <v>-4.3999999999999996E-4</v>
      </c>
      <c r="D71" s="10">
        <f>AUM[[#This Row],[ Etica Bilanciato]]</f>
        <v>617080497.38</v>
      </c>
      <c r="E71" s="10">
        <f>D70*BIL[[#This Row],[Variazione percentuale]]</f>
        <v>-271050.38452359999</v>
      </c>
      <c r="F71" s="11">
        <f>BIL[[#This Row],[AUM]]-D70</f>
        <v>1056896.189999938</v>
      </c>
      <c r="G71" s="11">
        <f>BIL[[#This Row],[∆ AUM]]-BIL[[#This Row],[effetto mercato]]</f>
        <v>1327946.5745235379</v>
      </c>
    </row>
    <row r="72" spans="1:7">
      <c r="A72" s="4">
        <v>42108</v>
      </c>
      <c r="B72">
        <v>-0.51939999999999997</v>
      </c>
      <c r="C72" s="6">
        <f>BIL[[#This Row],[Variaz]]/100</f>
        <v>-5.1939999999999998E-3</v>
      </c>
      <c r="D72" s="10">
        <f>AUM[[#This Row],[ Etica Bilanciato]]</f>
        <v>615426458.06000006</v>
      </c>
      <c r="E72" s="10">
        <f>D71*BIL[[#This Row],[Variazione percentuale]]</f>
        <v>-3205116.10339172</v>
      </c>
      <c r="F72" s="11">
        <f>BIL[[#This Row],[AUM]]-D71</f>
        <v>-1654039.3199999332</v>
      </c>
      <c r="G72" s="11">
        <f>BIL[[#This Row],[∆ AUM]]-BIL[[#This Row],[effetto mercato]]</f>
        <v>1551076.7833917867</v>
      </c>
    </row>
    <row r="73" spans="1:7">
      <c r="A73" s="4">
        <v>42109</v>
      </c>
      <c r="B73">
        <v>0.69020000000000004</v>
      </c>
      <c r="C73" s="6">
        <f>BIL[[#This Row],[Variaz]]/100</f>
        <v>6.9020000000000001E-3</v>
      </c>
      <c r="D73" s="10">
        <f>AUM[[#This Row],[ Etica Bilanciato]]</f>
        <v>621935159.54000008</v>
      </c>
      <c r="E73" s="10">
        <f>D72*BIL[[#This Row],[Variazione percentuale]]</f>
        <v>4247673.4135301206</v>
      </c>
      <c r="F73" s="11">
        <f>BIL[[#This Row],[AUM]]-D72</f>
        <v>6508701.4800000191</v>
      </c>
      <c r="G73" s="11">
        <f>BIL[[#This Row],[∆ AUM]]-BIL[[#This Row],[effetto mercato]]</f>
        <v>2261028.0664698984</v>
      </c>
    </row>
    <row r="74" spans="1:7">
      <c r="A74" s="4">
        <v>42110</v>
      </c>
      <c r="B74">
        <v>-0.624</v>
      </c>
      <c r="C74" s="6">
        <f>BIL[[#This Row],[Variaz]]/100</f>
        <v>-6.2399999999999999E-3</v>
      </c>
      <c r="D74" s="10">
        <f>AUM[[#This Row],[ Etica Bilanciato]]</f>
        <v>619494269.44999993</v>
      </c>
      <c r="E74" s="10">
        <f>D73*BIL[[#This Row],[Variazione percentuale]]</f>
        <v>-3880875.3955296003</v>
      </c>
      <c r="F74" s="11">
        <f>BIL[[#This Row],[AUM]]-D73</f>
        <v>-2440890.0900001526</v>
      </c>
      <c r="G74" s="11">
        <f>BIL[[#This Row],[∆ AUM]]-BIL[[#This Row],[effetto mercato]]</f>
        <v>1439985.3055294477</v>
      </c>
    </row>
    <row r="75" spans="1:7">
      <c r="A75" s="4">
        <v>42111</v>
      </c>
      <c r="B75">
        <v>-1.1143000000000001</v>
      </c>
      <c r="C75" s="6">
        <f>BIL[[#This Row],[Variaz]]/100</f>
        <v>-1.1143E-2</v>
      </c>
      <c r="D75" s="10">
        <f>AUM[[#This Row],[ Etica Bilanciato]]</f>
        <v>614565887.25</v>
      </c>
      <c r="E75" s="10">
        <f>D74*BIL[[#This Row],[Variazione percentuale]]</f>
        <v>-6903024.6444813497</v>
      </c>
      <c r="F75" s="11">
        <f>BIL[[#This Row],[AUM]]-D74</f>
        <v>-4928382.1999999285</v>
      </c>
      <c r="G75" s="11">
        <f>BIL[[#This Row],[∆ AUM]]-BIL[[#This Row],[effetto mercato]]</f>
        <v>1974642.4444814213</v>
      </c>
    </row>
    <row r="76" spans="1:7">
      <c r="A76" s="4">
        <v>42114</v>
      </c>
      <c r="B76">
        <v>0.43819999999999998</v>
      </c>
      <c r="C76" s="6">
        <f>BIL[[#This Row],[Variaz]]/100</f>
        <v>4.3819999999999996E-3</v>
      </c>
      <c r="D76" s="10">
        <f>AUM[[#This Row],[ Etica Bilanciato]]</f>
        <v>618770598.5</v>
      </c>
      <c r="E76" s="10">
        <f>D75*BIL[[#This Row],[Variazione percentuale]]</f>
        <v>2693027.7179294997</v>
      </c>
      <c r="F76" s="11">
        <f>BIL[[#This Row],[AUM]]-D75</f>
        <v>4204711.25</v>
      </c>
      <c r="G76" s="11">
        <f>BIL[[#This Row],[∆ AUM]]-BIL[[#This Row],[effetto mercato]]</f>
        <v>1511683.5320705003</v>
      </c>
    </row>
    <row r="77" spans="1:7">
      <c r="A77" s="4">
        <v>42115</v>
      </c>
      <c r="B77">
        <v>0.27600000000000002</v>
      </c>
      <c r="C77" s="6">
        <f>BIL[[#This Row],[Variaz]]/100</f>
        <v>2.7600000000000003E-3</v>
      </c>
      <c r="D77" s="10">
        <f>AUM[[#This Row],[ Etica Bilanciato]]</f>
        <v>621479515.43000007</v>
      </c>
      <c r="E77" s="10">
        <f>D76*BIL[[#This Row],[Variazione percentuale]]</f>
        <v>1707806.8518600003</v>
      </c>
      <c r="F77" s="11">
        <f>BIL[[#This Row],[AUM]]-D76</f>
        <v>2708916.9300000668</v>
      </c>
      <c r="G77" s="11">
        <f>BIL[[#This Row],[∆ AUM]]-BIL[[#This Row],[effetto mercato]]</f>
        <v>1001110.0781400665</v>
      </c>
    </row>
    <row r="78" spans="1:7">
      <c r="A78" s="4">
        <v>42116</v>
      </c>
      <c r="B78">
        <v>6.2199999999999998E-2</v>
      </c>
      <c r="C78" s="6">
        <f>BIL[[#This Row],[Variaz]]/100</f>
        <v>6.2199999999999994E-4</v>
      </c>
      <c r="D78" s="10">
        <f>AUM[[#This Row],[ Etica Bilanciato]]</f>
        <v>622829700.73000002</v>
      </c>
      <c r="E78" s="10">
        <f>D77*BIL[[#This Row],[Variazione percentuale]]</f>
        <v>386560.25859745999</v>
      </c>
      <c r="F78" s="11">
        <f>BIL[[#This Row],[AUM]]-D77</f>
        <v>1350185.2999999523</v>
      </c>
      <c r="G78" s="11">
        <f>BIL[[#This Row],[∆ AUM]]-BIL[[#This Row],[effetto mercato]]</f>
        <v>963625.04140249232</v>
      </c>
    </row>
    <row r="79" spans="1:7">
      <c r="A79" s="4">
        <v>42117</v>
      </c>
      <c r="B79">
        <v>-0.36380000000000001</v>
      </c>
      <c r="C79" s="6">
        <f>BIL[[#This Row],[Variaz]]/100</f>
        <v>-3.6380000000000002E-3</v>
      </c>
      <c r="D79" s="10">
        <f>AUM[[#This Row],[ Etica Bilanciato]]</f>
        <v>622230845.82999992</v>
      </c>
      <c r="E79" s="10">
        <f>D78*BIL[[#This Row],[Variazione percentuale]]</f>
        <v>-2265854.4512557401</v>
      </c>
      <c r="F79" s="11">
        <f>BIL[[#This Row],[AUM]]-D78</f>
        <v>-598854.90000009537</v>
      </c>
      <c r="G79" s="11">
        <f>BIL[[#This Row],[∆ AUM]]-BIL[[#This Row],[effetto mercato]]</f>
        <v>1666999.5512556448</v>
      </c>
    </row>
    <row r="80" spans="1:7">
      <c r="A80" s="4">
        <v>42118</v>
      </c>
      <c r="B80">
        <v>-0.2137</v>
      </c>
      <c r="C80" s="6">
        <f>BIL[[#This Row],[Variaz]]/100</f>
        <v>-2.137E-3</v>
      </c>
      <c r="D80" s="10">
        <f>AUM[[#This Row],[ Etica Bilanciato]]</f>
        <v>621790071.60000002</v>
      </c>
      <c r="E80" s="10">
        <f>D79*BIL[[#This Row],[Variazione percentuale]]</f>
        <v>-1329707.3175387098</v>
      </c>
      <c r="F80" s="11">
        <f>BIL[[#This Row],[AUM]]-D79</f>
        <v>-440774.22999989986</v>
      </c>
      <c r="G80" s="11">
        <f>BIL[[#This Row],[∆ AUM]]-BIL[[#This Row],[effetto mercato]]</f>
        <v>888933.08753880998</v>
      </c>
    </row>
    <row r="81" spans="1:7">
      <c r="A81" s="4">
        <v>42121</v>
      </c>
      <c r="B81">
        <v>3.5700000000000003E-2</v>
      </c>
      <c r="C81" s="6">
        <f>BIL[[#This Row],[Variaz]]/100</f>
        <v>3.57E-4</v>
      </c>
      <c r="D81" s="10">
        <f>AUM[[#This Row],[ Etica Bilanciato]]</f>
        <v>622418389.98000002</v>
      </c>
      <c r="E81" s="10">
        <f>D80*BIL[[#This Row],[Variazione percentuale]]</f>
        <v>221979.05556120002</v>
      </c>
      <c r="F81" s="11">
        <f>BIL[[#This Row],[AUM]]-D80</f>
        <v>628318.37999999523</v>
      </c>
      <c r="G81" s="11">
        <f>BIL[[#This Row],[∆ AUM]]-BIL[[#This Row],[effetto mercato]]</f>
        <v>406339.32443879521</v>
      </c>
    </row>
    <row r="82" spans="1:7">
      <c r="A82" s="4">
        <v>42122</v>
      </c>
      <c r="B82">
        <v>-0.40150000000000002</v>
      </c>
      <c r="C82" s="6">
        <f>BIL[[#This Row],[Variaz]]/100</f>
        <v>-4.0150000000000003E-3</v>
      </c>
      <c r="D82" s="10">
        <f>AUM[[#This Row],[ Etica Bilanciato]]</f>
        <v>621643634.6099999</v>
      </c>
      <c r="E82" s="10">
        <f>D81*BIL[[#This Row],[Variazione percentuale]]</f>
        <v>-2499009.8357697004</v>
      </c>
      <c r="F82" s="11">
        <f>BIL[[#This Row],[AUM]]-D81</f>
        <v>-774755.37000012398</v>
      </c>
      <c r="G82" s="11">
        <f>BIL[[#This Row],[∆ AUM]]-BIL[[#This Row],[effetto mercato]]</f>
        <v>1724254.4657695764</v>
      </c>
    </row>
    <row r="83" spans="1:7">
      <c r="A83" s="4">
        <v>42123</v>
      </c>
      <c r="B83">
        <v>-1.4871000000000001</v>
      </c>
      <c r="C83" s="6">
        <f>BIL[[#This Row],[Variaz]]/100</f>
        <v>-1.4871000000000001E-2</v>
      </c>
      <c r="D83" s="10">
        <f>AUM[[#This Row],[ Etica Bilanciato]]</f>
        <v>613367658.88</v>
      </c>
      <c r="E83" s="10">
        <f>D82*BIL[[#This Row],[Variazione percentuale]]</f>
        <v>-9244462.490285309</v>
      </c>
      <c r="F83" s="11">
        <f>BIL[[#This Row],[AUM]]-D82</f>
        <v>-8275975.7299998999</v>
      </c>
      <c r="G83" s="11">
        <f>BIL[[#This Row],[∆ AUM]]-BIL[[#This Row],[effetto mercato]]</f>
        <v>968486.76028540917</v>
      </c>
    </row>
    <row r="84" spans="1:7">
      <c r="A84" s="4">
        <v>42124</v>
      </c>
      <c r="B84">
        <v>-0.8911</v>
      </c>
      <c r="C84" s="6">
        <f>BIL[[#This Row],[Variaz]]/100</f>
        <v>-8.9110000000000005E-3</v>
      </c>
      <c r="D84" s="10">
        <f>AUM[[#This Row],[ Etica Bilanciato]]</f>
        <v>608770394.5</v>
      </c>
      <c r="E84" s="10">
        <f>D83*BIL[[#This Row],[Variazione percentuale]]</f>
        <v>-5465719.2082796805</v>
      </c>
      <c r="F84" s="11">
        <f>BIL[[#This Row],[AUM]]-D83</f>
        <v>-4597264.3799999952</v>
      </c>
      <c r="G84" s="11">
        <f>BIL[[#This Row],[∆ AUM]]-BIL[[#This Row],[effetto mercato]]</f>
        <v>868454.82827968523</v>
      </c>
    </row>
    <row r="85" spans="1:7">
      <c r="A85" s="4">
        <v>42128</v>
      </c>
      <c r="B85">
        <v>0.34870000000000001</v>
      </c>
      <c r="C85" s="6">
        <f>BIL[[#This Row],[Variaz]]/100</f>
        <v>3.4870000000000001E-3</v>
      </c>
      <c r="D85" s="10">
        <f>AUM[[#This Row],[ Etica Bilanciato]]</f>
        <v>612083841.61000001</v>
      </c>
      <c r="E85" s="10">
        <f>D84*BIL[[#This Row],[Variazione percentuale]]</f>
        <v>2122782.3656215002</v>
      </c>
      <c r="F85" s="11">
        <f>BIL[[#This Row],[AUM]]-D84</f>
        <v>3313447.1100000143</v>
      </c>
      <c r="G85" s="11">
        <f>BIL[[#This Row],[∆ AUM]]-BIL[[#This Row],[effetto mercato]]</f>
        <v>1190664.7443785141</v>
      </c>
    </row>
    <row r="86" spans="1:7">
      <c r="A86" s="4">
        <v>42129</v>
      </c>
      <c r="B86">
        <v>-1.0972</v>
      </c>
      <c r="C86" s="6">
        <f>BIL[[#This Row],[Variaz]]/100</f>
        <v>-1.0971999999999999E-2</v>
      </c>
      <c r="D86" s="10">
        <f>AUM[[#This Row],[ Etica Bilanciato]]</f>
        <v>606226002.49000001</v>
      </c>
      <c r="E86" s="10">
        <f>D85*BIL[[#This Row],[Variazione percentuale]]</f>
        <v>-6715783.9101449195</v>
      </c>
      <c r="F86" s="11">
        <f>BIL[[#This Row],[AUM]]-D85</f>
        <v>-5857839.1200000048</v>
      </c>
      <c r="G86" s="11">
        <f>BIL[[#This Row],[∆ AUM]]-BIL[[#This Row],[effetto mercato]]</f>
        <v>857944.79014491476</v>
      </c>
    </row>
    <row r="87" spans="1:7">
      <c r="A87" s="4">
        <v>42130</v>
      </c>
      <c r="B87">
        <v>-0.87819999999999998</v>
      </c>
      <c r="C87" s="6">
        <f>BIL[[#This Row],[Variaz]]/100</f>
        <v>-8.7819999999999999E-3</v>
      </c>
      <c r="D87" s="10">
        <f>AUM[[#This Row],[ Etica Bilanciato]]</f>
        <v>602604008.57999992</v>
      </c>
      <c r="E87" s="10">
        <f>D86*BIL[[#This Row],[Variazione percentuale]]</f>
        <v>-5323876.7538671801</v>
      </c>
      <c r="F87" s="11">
        <f>BIL[[#This Row],[AUM]]-D86</f>
        <v>-3621993.9100000858</v>
      </c>
      <c r="G87" s="11">
        <f>BIL[[#This Row],[∆ AUM]]-BIL[[#This Row],[effetto mercato]]</f>
        <v>1701882.8438670943</v>
      </c>
    </row>
    <row r="88" spans="1:7">
      <c r="A88" s="4">
        <v>42131</v>
      </c>
      <c r="B88">
        <v>0.41970000000000002</v>
      </c>
      <c r="C88" s="6">
        <f>BIL[[#This Row],[Variaz]]/100</f>
        <v>4.1970000000000002E-3</v>
      </c>
      <c r="D88" s="10">
        <f>AUM[[#This Row],[ Etica Bilanciato]]</f>
        <v>605759068.89999998</v>
      </c>
      <c r="E88" s="10">
        <f>D87*BIL[[#This Row],[Variazione percentuale]]</f>
        <v>2529129.0240102597</v>
      </c>
      <c r="F88" s="11">
        <f>BIL[[#This Row],[AUM]]-D87</f>
        <v>3155060.3200000525</v>
      </c>
      <c r="G88" s="11">
        <f>BIL[[#This Row],[∆ AUM]]-BIL[[#This Row],[effetto mercato]]</f>
        <v>625931.29598979279</v>
      </c>
    </row>
    <row r="89" spans="1:7">
      <c r="A89" s="4">
        <v>42132</v>
      </c>
      <c r="B89">
        <v>1.421</v>
      </c>
      <c r="C89" s="6">
        <f>BIL[[#This Row],[Variaz]]/100</f>
        <v>1.421E-2</v>
      </c>
      <c r="D89" s="10">
        <f>AUM[[#This Row],[ Etica Bilanciato]]</f>
        <v>614010978.47000003</v>
      </c>
      <c r="E89" s="10">
        <f>D88*BIL[[#This Row],[Variazione percentuale]]</f>
        <v>8607836.3690690007</v>
      </c>
      <c r="F89" s="11">
        <f>BIL[[#This Row],[AUM]]-D88</f>
        <v>8251909.5700000525</v>
      </c>
      <c r="G89" s="11">
        <f>BIL[[#This Row],[∆ AUM]]-BIL[[#This Row],[effetto mercato]]</f>
        <v>-355926.79906894825</v>
      </c>
    </row>
    <row r="90" spans="1:7">
      <c r="A90" s="4">
        <v>42135</v>
      </c>
      <c r="B90">
        <v>0.32969999999999999</v>
      </c>
      <c r="C90" s="6">
        <f>BIL[[#This Row],[Variaz]]/100</f>
        <v>3.297E-3</v>
      </c>
      <c r="D90" s="10">
        <f>AUM[[#This Row],[ Etica Bilanciato]]</f>
        <v>616212355.30000007</v>
      </c>
      <c r="E90" s="10">
        <f>D89*BIL[[#This Row],[Variazione percentuale]]</f>
        <v>2024394.1960155901</v>
      </c>
      <c r="F90" s="11">
        <f>BIL[[#This Row],[AUM]]-D89</f>
        <v>2201376.8300000429</v>
      </c>
      <c r="G90" s="11">
        <f>BIL[[#This Row],[∆ AUM]]-BIL[[#This Row],[effetto mercato]]</f>
        <v>176982.63398445281</v>
      </c>
    </row>
    <row r="91" spans="1:7">
      <c r="A91" s="4">
        <v>42136</v>
      </c>
      <c r="B91">
        <v>-0.82150000000000001</v>
      </c>
      <c r="C91" s="6">
        <f>BIL[[#This Row],[Variaz]]/100</f>
        <v>-8.2150000000000001E-3</v>
      </c>
      <c r="D91" s="10">
        <f>AUM[[#This Row],[ Etica Bilanciato]]</f>
        <v>611344156.24000001</v>
      </c>
      <c r="E91" s="10">
        <f>D90*BIL[[#This Row],[Variazione percentuale]]</f>
        <v>-5062184.4987895004</v>
      </c>
      <c r="F91" s="11">
        <f>BIL[[#This Row],[AUM]]-D90</f>
        <v>-4868199.060000062</v>
      </c>
      <c r="G91" s="11">
        <f>BIL[[#This Row],[∆ AUM]]-BIL[[#This Row],[effetto mercato]]</f>
        <v>193985.43878943846</v>
      </c>
    </row>
    <row r="92" spans="1:7">
      <c r="A92" s="4">
        <v>42137</v>
      </c>
      <c r="B92">
        <v>-0.46939999999999998</v>
      </c>
      <c r="C92" s="6">
        <f>BIL[[#This Row],[Variaz]]/100</f>
        <v>-4.6940000000000003E-3</v>
      </c>
      <c r="D92" s="10">
        <f>AUM[[#This Row],[ Etica Bilanciato]]</f>
        <v>608944698.30999994</v>
      </c>
      <c r="E92" s="10">
        <f>D91*BIL[[#This Row],[Variazione percentuale]]</f>
        <v>-2869649.4693905604</v>
      </c>
      <c r="F92" s="11">
        <f>BIL[[#This Row],[AUM]]-D91</f>
        <v>-2399457.9300000668</v>
      </c>
      <c r="G92" s="11">
        <f>BIL[[#This Row],[∆ AUM]]-BIL[[#This Row],[effetto mercato]]</f>
        <v>470191.53939049365</v>
      </c>
    </row>
    <row r="93" spans="1:7">
      <c r="A93" s="4">
        <v>42138</v>
      </c>
      <c r="B93">
        <v>0.36990000000000001</v>
      </c>
      <c r="C93" s="6">
        <f>BIL[[#This Row],[Variaz]]/100</f>
        <v>3.699E-3</v>
      </c>
      <c r="D93" s="10">
        <f>AUM[[#This Row],[ Etica Bilanciato]]</f>
        <v>611753184.75999999</v>
      </c>
      <c r="E93" s="10">
        <f>D92*BIL[[#This Row],[Variazione percentuale]]</f>
        <v>2252486.4390486898</v>
      </c>
      <c r="F93" s="11">
        <f>BIL[[#This Row],[AUM]]-D92</f>
        <v>2808486.4500000477</v>
      </c>
      <c r="G93" s="11">
        <f>BIL[[#This Row],[∆ AUM]]-BIL[[#This Row],[effetto mercato]]</f>
        <v>556000.01095135789</v>
      </c>
    </row>
    <row r="94" spans="1:7">
      <c r="A94" s="4">
        <v>42139</v>
      </c>
      <c r="B94">
        <v>0.1013</v>
      </c>
      <c r="C94" s="6">
        <f>BIL[[#This Row],[Variaz]]/100</f>
        <v>1.013E-3</v>
      </c>
      <c r="D94" s="10">
        <f>AUM[[#This Row],[ Etica Bilanciato]]</f>
        <v>612827102.02999997</v>
      </c>
      <c r="E94" s="10">
        <f>D93*BIL[[#This Row],[Variazione percentuale]]</f>
        <v>619705.97616187995</v>
      </c>
      <c r="F94" s="11">
        <f>BIL[[#This Row],[AUM]]-D93</f>
        <v>1073917.2699999809</v>
      </c>
      <c r="G94" s="11">
        <f>BIL[[#This Row],[∆ AUM]]-BIL[[#This Row],[effetto mercato]]</f>
        <v>454211.29383810097</v>
      </c>
    </row>
    <row r="95" spans="1:7">
      <c r="A95" s="4">
        <v>42142</v>
      </c>
      <c r="B95">
        <v>0.30370000000000003</v>
      </c>
      <c r="C95" s="6">
        <f>BIL[[#This Row],[Variaz]]/100</f>
        <v>3.0370000000000002E-3</v>
      </c>
      <c r="D95" s="10">
        <f>AUM[[#This Row],[ Etica Bilanciato]]</f>
        <v>614927933.72000003</v>
      </c>
      <c r="E95" s="10">
        <f>D94*BIL[[#This Row],[Variazione percentuale]]</f>
        <v>1861155.90886511</v>
      </c>
      <c r="F95" s="11">
        <f>BIL[[#This Row],[AUM]]-D94</f>
        <v>2100831.6900000572</v>
      </c>
      <c r="G95" s="11">
        <f>BIL[[#This Row],[∆ AUM]]-BIL[[#This Row],[effetto mercato]]</f>
        <v>239675.7811349472</v>
      </c>
    </row>
    <row r="96" spans="1:7">
      <c r="A96" s="4">
        <v>42143</v>
      </c>
      <c r="B96">
        <v>1.2845</v>
      </c>
      <c r="C96" s="6">
        <f>BIL[[#This Row],[Variaz]]/100</f>
        <v>1.2845000000000001E-2</v>
      </c>
      <c r="D96" s="10">
        <f>AUM[[#This Row],[ Etica Bilanciato]]</f>
        <v>619248811.63999999</v>
      </c>
      <c r="E96" s="10">
        <f>D95*BIL[[#This Row],[Variazione percentuale]]</f>
        <v>7898749.3086334011</v>
      </c>
      <c r="F96" s="11">
        <f>BIL[[#This Row],[AUM]]-D95</f>
        <v>4320877.9199999571</v>
      </c>
      <c r="G96" s="11">
        <f>BIL[[#This Row],[∆ AUM]]-BIL[[#This Row],[effetto mercato]]</f>
        <v>-3577871.388633444</v>
      </c>
    </row>
    <row r="97" spans="1:7">
      <c r="A97" s="4">
        <v>42144</v>
      </c>
      <c r="B97">
        <v>0.1449</v>
      </c>
      <c r="C97" s="6">
        <f>BIL[[#This Row],[Variaz]]/100</f>
        <v>1.449E-3</v>
      </c>
      <c r="D97" s="10">
        <f>AUM[[#This Row],[ Etica Bilanciato]]</f>
        <v>620640548.88999999</v>
      </c>
      <c r="E97" s="10">
        <f>D96*BIL[[#This Row],[Variazione percentuale]]</f>
        <v>897291.52806635993</v>
      </c>
      <c r="F97" s="11">
        <f>BIL[[#This Row],[AUM]]-D96</f>
        <v>1391737.25</v>
      </c>
      <c r="G97" s="11">
        <f>BIL[[#This Row],[∆ AUM]]-BIL[[#This Row],[effetto mercato]]</f>
        <v>494445.72193364007</v>
      </c>
    </row>
    <row r="98" spans="1:7">
      <c r="A98" s="4">
        <v>42145</v>
      </c>
      <c r="B98">
        <v>0.15379999999999999</v>
      </c>
      <c r="C98" s="6">
        <f>BIL[[#This Row],[Variaz]]/100</f>
        <v>1.5379999999999999E-3</v>
      </c>
      <c r="D98" s="10">
        <f>AUM[[#This Row],[ Etica Bilanciato]]</f>
        <v>621930545.63</v>
      </c>
      <c r="E98" s="10">
        <f>D97*BIL[[#This Row],[Variazione percentuale]]</f>
        <v>954545.16419281985</v>
      </c>
      <c r="F98" s="11">
        <f>BIL[[#This Row],[AUM]]-D97</f>
        <v>1289996.7400000095</v>
      </c>
      <c r="G98" s="11">
        <f>BIL[[#This Row],[∆ AUM]]-BIL[[#This Row],[effetto mercato]]</f>
        <v>335451.57580718969</v>
      </c>
    </row>
    <row r="99" spans="1:7">
      <c r="A99" s="4">
        <v>42146</v>
      </c>
      <c r="B99">
        <v>0.2258</v>
      </c>
      <c r="C99" s="6">
        <f>BIL[[#This Row],[Variaz]]/100</f>
        <v>2.258E-3</v>
      </c>
      <c r="D99" s="10">
        <f>AUM[[#This Row],[ Etica Bilanciato]]</f>
        <v>624271996.91000009</v>
      </c>
      <c r="E99" s="10">
        <f>D98*BIL[[#This Row],[Variazione percentuale]]</f>
        <v>1404319.17203254</v>
      </c>
      <c r="F99" s="11">
        <f>BIL[[#This Row],[AUM]]-D98</f>
        <v>2341451.2800000906</v>
      </c>
      <c r="G99" s="11">
        <f>BIL[[#This Row],[∆ AUM]]-BIL[[#This Row],[effetto mercato]]</f>
        <v>937132.10796755063</v>
      </c>
    </row>
    <row r="100" spans="1:7">
      <c r="A100" s="4">
        <v>42149</v>
      </c>
      <c r="B100">
        <v>-8.1100000000000005E-2</v>
      </c>
      <c r="C100" s="6">
        <f>BIL[[#This Row],[Variaz]]/100</f>
        <v>-8.1100000000000009E-4</v>
      </c>
      <c r="D100" s="10">
        <f>AUM[[#This Row],[ Etica Bilanciato]]</f>
        <v>623954177.52999997</v>
      </c>
      <c r="E100" s="10">
        <f>D99*BIL[[#This Row],[Variazione percentuale]]</f>
        <v>-506284.58949401014</v>
      </c>
      <c r="F100" s="11">
        <f>BIL[[#This Row],[AUM]]-D99</f>
        <v>-317819.38000011444</v>
      </c>
      <c r="G100" s="11">
        <f>BIL[[#This Row],[∆ AUM]]-BIL[[#This Row],[effetto mercato]]</f>
        <v>188465.2094938957</v>
      </c>
    </row>
    <row r="101" spans="1:7">
      <c r="A101" s="4">
        <v>42150</v>
      </c>
      <c r="B101">
        <v>-3.61E-2</v>
      </c>
      <c r="C101" s="6">
        <f>BIL[[#This Row],[Variaz]]/100</f>
        <v>-3.6099999999999999E-4</v>
      </c>
      <c r="D101" s="10">
        <f>AUM[[#This Row],[ Etica Bilanciato]]</f>
        <v>626154912.13999999</v>
      </c>
      <c r="E101" s="10">
        <f>D100*BIL[[#This Row],[Variazione percentuale]]</f>
        <v>-225247.45808832999</v>
      </c>
      <c r="F101" s="11">
        <f>BIL[[#This Row],[AUM]]-D100</f>
        <v>2200734.6100000143</v>
      </c>
      <c r="G101" s="11">
        <f>BIL[[#This Row],[∆ AUM]]-BIL[[#This Row],[effetto mercato]]</f>
        <v>2425982.0680883443</v>
      </c>
    </row>
    <row r="102" spans="1:7">
      <c r="A102" s="4">
        <v>42151</v>
      </c>
      <c r="B102">
        <v>0.66759999999999997</v>
      </c>
      <c r="C102" s="6">
        <f>BIL[[#This Row],[Variaz]]/100</f>
        <v>6.6759999999999996E-3</v>
      </c>
      <c r="D102" s="10">
        <f>AUM[[#This Row],[ Etica Bilanciato]]</f>
        <v>629129350.31999993</v>
      </c>
      <c r="E102" s="10">
        <f>D101*BIL[[#This Row],[Variazione percentuale]]</f>
        <v>4180210.1934466395</v>
      </c>
      <c r="F102" s="11">
        <f>BIL[[#This Row],[AUM]]-D101</f>
        <v>2974438.1799999475</v>
      </c>
      <c r="G102" s="11">
        <f>BIL[[#This Row],[∆ AUM]]-BIL[[#This Row],[effetto mercato]]</f>
        <v>-1205772.0134466919</v>
      </c>
    </row>
    <row r="103" spans="1:7">
      <c r="A103" s="4">
        <v>42152</v>
      </c>
      <c r="B103">
        <v>-0.21510000000000001</v>
      </c>
      <c r="C103" s="6">
        <f>BIL[[#This Row],[Variaz]]/100</f>
        <v>-2.1510000000000001E-3</v>
      </c>
      <c r="D103" s="10">
        <f>AUM[[#This Row],[ Etica Bilanciato]]</f>
        <v>627412850.77999997</v>
      </c>
      <c r="E103" s="10">
        <f>D102*BIL[[#This Row],[Variazione percentuale]]</f>
        <v>-1353257.2325383199</v>
      </c>
      <c r="F103" s="11">
        <f>BIL[[#This Row],[AUM]]-D102</f>
        <v>-1716499.5399999619</v>
      </c>
      <c r="G103" s="11">
        <f>BIL[[#This Row],[∆ AUM]]-BIL[[#This Row],[effetto mercato]]</f>
        <v>-363242.30746164196</v>
      </c>
    </row>
    <row r="104" spans="1:7">
      <c r="A104" s="4">
        <v>42153</v>
      </c>
      <c r="B104">
        <v>-0.6018</v>
      </c>
      <c r="C104" s="6">
        <f>BIL[[#This Row],[Variaz]]/100</f>
        <v>-6.0179999999999999E-3</v>
      </c>
      <c r="D104" s="10">
        <f>AUM[[#This Row],[ Etica Bilanciato]]</f>
        <v>624161991.43999994</v>
      </c>
      <c r="E104" s="10">
        <f>D103*BIL[[#This Row],[Variazione percentuale]]</f>
        <v>-3775770.5359940398</v>
      </c>
      <c r="F104" s="11">
        <f>BIL[[#This Row],[AUM]]-D103</f>
        <v>-3250859.3400000334</v>
      </c>
      <c r="G104" s="11">
        <f>BIL[[#This Row],[∆ AUM]]-BIL[[#This Row],[effetto mercato]]</f>
        <v>524911.19599400647</v>
      </c>
    </row>
    <row r="105" spans="1:7">
      <c r="A105" s="4">
        <v>42156</v>
      </c>
      <c r="B105">
        <v>9.9400000000000002E-2</v>
      </c>
      <c r="C105" s="6">
        <f>BIL[[#This Row],[Variaz]]/100</f>
        <v>9.9400000000000009E-4</v>
      </c>
      <c r="D105" s="10">
        <f>AUM[[#This Row],[ Etica Bilanciato]]</f>
        <v>625491041.52999997</v>
      </c>
      <c r="E105" s="10">
        <f>D104*BIL[[#This Row],[Variazione percentuale]]</f>
        <v>620417.01949135994</v>
      </c>
      <c r="F105" s="11">
        <f>BIL[[#This Row],[AUM]]-D104</f>
        <v>1329050.0900000334</v>
      </c>
      <c r="G105" s="11">
        <f>BIL[[#This Row],[∆ AUM]]-BIL[[#This Row],[effetto mercato]]</f>
        <v>708633.07050867344</v>
      </c>
    </row>
    <row r="106" spans="1:7">
      <c r="A106" s="4">
        <v>42158</v>
      </c>
      <c r="B106">
        <v>-2.1213000000000002</v>
      </c>
      <c r="C106" s="6">
        <f>BIL[[#This Row],[Variaz]]/100</f>
        <v>-2.1213000000000003E-2</v>
      </c>
      <c r="D106" s="10">
        <f>AUM[[#This Row],[ Etica Bilanciato]]</f>
        <v>612950587.25</v>
      </c>
      <c r="E106" s="10">
        <f>D105*BIL[[#This Row],[Variazione percentuale]]</f>
        <v>-13268541.463975891</v>
      </c>
      <c r="F106" s="11">
        <f>BIL[[#This Row],[AUM]]-D105</f>
        <v>-12540454.279999971</v>
      </c>
      <c r="G106" s="11">
        <f>BIL[[#This Row],[∆ AUM]]-BIL[[#This Row],[effetto mercato]]</f>
        <v>728087.18397592008</v>
      </c>
    </row>
    <row r="107" spans="1:7">
      <c r="A107" s="4">
        <v>42159</v>
      </c>
      <c r="B107">
        <v>-0.3412</v>
      </c>
      <c r="C107" s="6">
        <f>BIL[[#This Row],[Variaz]]/100</f>
        <v>-3.4120000000000001E-3</v>
      </c>
      <c r="D107" s="10">
        <f>AUM[[#This Row],[ Etica Bilanciato]]</f>
        <v>611673756.61999989</v>
      </c>
      <c r="E107" s="10">
        <f>D106*BIL[[#This Row],[Variazione percentuale]]</f>
        <v>-2091387.4036970001</v>
      </c>
      <c r="F107" s="11">
        <f>BIL[[#This Row],[AUM]]-D106</f>
        <v>-1276830.6300001144</v>
      </c>
      <c r="G107" s="11">
        <f>BIL[[#This Row],[∆ AUM]]-BIL[[#This Row],[effetto mercato]]</f>
        <v>814556.77369688568</v>
      </c>
    </row>
    <row r="108" spans="1:7">
      <c r="A108" s="4">
        <v>42160</v>
      </c>
      <c r="B108">
        <v>-1.8499999999999999E-2</v>
      </c>
      <c r="C108" s="6">
        <f>BIL[[#This Row],[Variaz]]/100</f>
        <v>-1.85E-4</v>
      </c>
      <c r="D108" s="10">
        <f>AUM[[#This Row],[ Etica Bilanciato]]</f>
        <v>611779353.79999995</v>
      </c>
      <c r="E108" s="10">
        <f>D107*BIL[[#This Row],[Variazione percentuale]]</f>
        <v>-113159.64497469997</v>
      </c>
      <c r="F108" s="11">
        <f>BIL[[#This Row],[AUM]]-D107</f>
        <v>105597.18000006676</v>
      </c>
      <c r="G108" s="11">
        <f>BIL[[#This Row],[∆ AUM]]-BIL[[#This Row],[effetto mercato]]</f>
        <v>218756.82497476673</v>
      </c>
    </row>
    <row r="109" spans="1:7">
      <c r="A109" s="4">
        <v>42163</v>
      </c>
      <c r="B109">
        <v>-0.77749999999999997</v>
      </c>
      <c r="C109" s="6">
        <f>BIL[[#This Row],[Variaz]]/100</f>
        <v>-7.7749999999999998E-3</v>
      </c>
      <c r="D109" s="10">
        <f>AUM[[#This Row],[ Etica Bilanciato]]</f>
        <v>607602832.36000001</v>
      </c>
      <c r="E109" s="10">
        <f>D108*BIL[[#This Row],[Variazione percentuale]]</f>
        <v>-4756584.4757949999</v>
      </c>
      <c r="F109" s="11">
        <f>BIL[[#This Row],[AUM]]-D108</f>
        <v>-4176521.439999938</v>
      </c>
      <c r="G109" s="11">
        <f>BIL[[#This Row],[∆ AUM]]-BIL[[#This Row],[effetto mercato]]</f>
        <v>580063.03579506185</v>
      </c>
    </row>
    <row r="110" spans="1:7">
      <c r="A110" s="4">
        <v>42164</v>
      </c>
      <c r="B110">
        <v>-0.63429999999999997</v>
      </c>
      <c r="C110" s="6">
        <f>BIL[[#This Row],[Variaz]]/100</f>
        <v>-6.3429999999999997E-3</v>
      </c>
      <c r="D110" s="10">
        <f>AUM[[#This Row],[ Etica Bilanciato]]</f>
        <v>604267824.30999994</v>
      </c>
      <c r="E110" s="10">
        <f>D109*BIL[[#This Row],[Variazione percentuale]]</f>
        <v>-3854024.7656594799</v>
      </c>
      <c r="F110" s="11">
        <f>BIL[[#This Row],[AUM]]-D109</f>
        <v>-3335008.0500000715</v>
      </c>
      <c r="G110" s="11">
        <f>BIL[[#This Row],[∆ AUM]]-BIL[[#This Row],[effetto mercato]]</f>
        <v>519016.71565940836</v>
      </c>
    </row>
    <row r="111" spans="1:7">
      <c r="A111" s="4">
        <v>42165</v>
      </c>
      <c r="B111">
        <v>0.58199999999999996</v>
      </c>
      <c r="C111" s="6">
        <f>BIL[[#This Row],[Variaz]]/100</f>
        <v>5.8199999999999997E-3</v>
      </c>
      <c r="D111" s="10">
        <f>AUM[[#This Row],[ Etica Bilanciato]]</f>
        <v>607703007.67999995</v>
      </c>
      <c r="E111" s="10">
        <f>D110*BIL[[#This Row],[Variazione percentuale]]</f>
        <v>3516838.7374841995</v>
      </c>
      <c r="F111" s="11">
        <f>BIL[[#This Row],[AUM]]-D110</f>
        <v>3435183.3700000048</v>
      </c>
      <c r="G111" s="11">
        <f>BIL[[#This Row],[∆ AUM]]-BIL[[#This Row],[effetto mercato]]</f>
        <v>-81655.367484194692</v>
      </c>
    </row>
    <row r="112" spans="1:7">
      <c r="A112" s="4">
        <v>42166</v>
      </c>
      <c r="B112">
        <v>0.82140000000000002</v>
      </c>
      <c r="C112" s="6">
        <f>BIL[[#This Row],[Variaz]]/100</f>
        <v>8.2140000000000008E-3</v>
      </c>
      <c r="D112" s="10">
        <f>AUM[[#This Row],[ Etica Bilanciato]]</f>
        <v>612765515.70000005</v>
      </c>
      <c r="E112" s="10">
        <f>D111*BIL[[#This Row],[Variazione percentuale]]</f>
        <v>4991672.50508352</v>
      </c>
      <c r="F112" s="11">
        <f>BIL[[#This Row],[AUM]]-D111</f>
        <v>5062508.0200001001</v>
      </c>
      <c r="G112" s="11">
        <f>BIL[[#This Row],[∆ AUM]]-BIL[[#This Row],[effetto mercato]]</f>
        <v>70835.51491658017</v>
      </c>
    </row>
    <row r="113" spans="1:7">
      <c r="A113" s="4">
        <v>42167</v>
      </c>
      <c r="B113">
        <v>-0.54620000000000002</v>
      </c>
      <c r="C113" s="6">
        <f>BIL[[#This Row],[Variaz]]/100</f>
        <v>-5.4619999999999998E-3</v>
      </c>
      <c r="D113" s="10">
        <f>AUM[[#This Row],[ Etica Bilanciato]]</f>
        <v>609637256.09000003</v>
      </c>
      <c r="E113" s="10">
        <f>D112*BIL[[#This Row],[Variazione percentuale]]</f>
        <v>-3346925.2467534002</v>
      </c>
      <c r="F113" s="11">
        <f>BIL[[#This Row],[AUM]]-D112</f>
        <v>-3128259.6100000143</v>
      </c>
      <c r="G113" s="11">
        <f>BIL[[#This Row],[∆ AUM]]-BIL[[#This Row],[effetto mercato]]</f>
        <v>218665.63675338589</v>
      </c>
    </row>
    <row r="114" spans="1:7">
      <c r="A114" s="4">
        <v>42170</v>
      </c>
      <c r="B114">
        <v>-0.67020000000000002</v>
      </c>
      <c r="C114" s="6">
        <f>BIL[[#This Row],[Variaz]]/100</f>
        <v>-6.7020000000000005E-3</v>
      </c>
      <c r="D114" s="10">
        <f>AUM[[#This Row],[ Etica Bilanciato]]</f>
        <v>606309358.52999997</v>
      </c>
      <c r="E114" s="10">
        <f>D113*BIL[[#This Row],[Variazione percentuale]]</f>
        <v>-4085788.8903151806</v>
      </c>
      <c r="F114" s="11">
        <f>BIL[[#This Row],[AUM]]-D113</f>
        <v>-3327897.560000062</v>
      </c>
      <c r="G114" s="11">
        <f>BIL[[#This Row],[∆ AUM]]-BIL[[#This Row],[effetto mercato]]</f>
        <v>757891.33031511866</v>
      </c>
    </row>
    <row r="115" spans="1:7">
      <c r="A115" s="4">
        <v>42171</v>
      </c>
      <c r="B115">
        <v>0.39360000000000001</v>
      </c>
      <c r="C115" s="6">
        <f>BIL[[#This Row],[Variaz]]/100</f>
        <v>3.9360000000000003E-3</v>
      </c>
      <c r="D115" s="10">
        <f>AUM[[#This Row],[ Etica Bilanciato]]</f>
        <v>608977903.39999998</v>
      </c>
      <c r="E115" s="10">
        <f>D114*BIL[[#This Row],[Variazione percentuale]]</f>
        <v>2386433.6351740803</v>
      </c>
      <c r="F115" s="11">
        <f>BIL[[#This Row],[AUM]]-D114</f>
        <v>2668544.8700000048</v>
      </c>
      <c r="G115" s="11">
        <f>BIL[[#This Row],[∆ AUM]]-BIL[[#This Row],[effetto mercato]]</f>
        <v>282111.2348259245</v>
      </c>
    </row>
    <row r="116" spans="1:7">
      <c r="A116" s="4">
        <v>42172</v>
      </c>
      <c r="B116">
        <v>-0.12139999999999999</v>
      </c>
      <c r="C116" s="6">
        <f>BIL[[#This Row],[Variaz]]/100</f>
        <v>-1.214E-3</v>
      </c>
      <c r="D116" s="10">
        <f>AUM[[#This Row],[ Etica Bilanciato]]</f>
        <v>607719262.13999999</v>
      </c>
      <c r="E116" s="10">
        <f>D115*BIL[[#This Row],[Variazione percentuale]]</f>
        <v>-739299.17472759995</v>
      </c>
      <c r="F116" s="11">
        <f>BIL[[#This Row],[AUM]]-D115</f>
        <v>-1258641.2599999905</v>
      </c>
      <c r="G116" s="11">
        <f>BIL[[#This Row],[∆ AUM]]-BIL[[#This Row],[effetto mercato]]</f>
        <v>-519342.08527239051</v>
      </c>
    </row>
    <row r="117" spans="1:7">
      <c r="A117" s="4">
        <v>42173</v>
      </c>
      <c r="B117">
        <v>-0.14019999999999999</v>
      </c>
      <c r="C117" s="6">
        <f>BIL[[#This Row],[Variaz]]/100</f>
        <v>-1.4019999999999998E-3</v>
      </c>
      <c r="D117" s="10">
        <f>AUM[[#This Row],[ Etica Bilanciato]]</f>
        <v>606889388.63999999</v>
      </c>
      <c r="E117" s="10">
        <f>D116*BIL[[#This Row],[Variazione percentuale]]</f>
        <v>-852022.40552027989</v>
      </c>
      <c r="F117" s="11">
        <f>BIL[[#This Row],[AUM]]-D116</f>
        <v>-829873.5</v>
      </c>
      <c r="G117" s="11">
        <f>BIL[[#This Row],[∆ AUM]]-BIL[[#This Row],[effetto mercato]]</f>
        <v>22148.905520279892</v>
      </c>
    </row>
    <row r="118" spans="1:7">
      <c r="A118" s="4">
        <v>42174</v>
      </c>
      <c r="B118">
        <v>0.43990000000000001</v>
      </c>
      <c r="C118" s="6">
        <f>BIL[[#This Row],[Variaz]]/100</f>
        <v>4.3990000000000001E-3</v>
      </c>
      <c r="D118" s="10">
        <f>AUM[[#This Row],[ Etica Bilanciato]]</f>
        <v>609735445.93000007</v>
      </c>
      <c r="E118" s="10">
        <f>D117*BIL[[#This Row],[Variazione percentuale]]</f>
        <v>2669706.4206273602</v>
      </c>
      <c r="F118" s="11">
        <f>BIL[[#This Row],[AUM]]-D117</f>
        <v>2846057.2900000811</v>
      </c>
      <c r="G118" s="11">
        <f>BIL[[#This Row],[∆ AUM]]-BIL[[#This Row],[effetto mercato]]</f>
        <v>176350.86937272083</v>
      </c>
    </row>
    <row r="119" spans="1:7">
      <c r="A119" s="4">
        <v>42177</v>
      </c>
      <c r="B119">
        <v>0.59630000000000005</v>
      </c>
      <c r="C119" s="6">
        <f>BIL[[#This Row],[Variaz]]/100</f>
        <v>5.9630000000000004E-3</v>
      </c>
      <c r="D119" s="10">
        <f>AUM[[#This Row],[ Etica Bilanciato]]</f>
        <v>613941970.73000002</v>
      </c>
      <c r="E119" s="10">
        <f>D118*BIL[[#This Row],[Variazione percentuale]]</f>
        <v>3635852.4640805908</v>
      </c>
      <c r="F119" s="11">
        <f>BIL[[#This Row],[AUM]]-D118</f>
        <v>4206524.7999999523</v>
      </c>
      <c r="G119" s="11">
        <f>BIL[[#This Row],[∆ AUM]]-BIL[[#This Row],[effetto mercato]]</f>
        <v>570672.33591936156</v>
      </c>
    </row>
    <row r="120" spans="1:7">
      <c r="A120" s="4">
        <v>42178</v>
      </c>
      <c r="B120">
        <v>1.3338000000000001</v>
      </c>
      <c r="C120" s="6">
        <f>BIL[[#This Row],[Variaz]]/100</f>
        <v>1.3338000000000001E-2</v>
      </c>
      <c r="D120" s="10">
        <f>AUM[[#This Row],[ Etica Bilanciato]]</f>
        <v>621758615.84000003</v>
      </c>
      <c r="E120" s="10">
        <f>D119*BIL[[#This Row],[Variazione percentuale]]</f>
        <v>8188758.0055967411</v>
      </c>
      <c r="F120" s="11">
        <f>BIL[[#This Row],[AUM]]-D119</f>
        <v>7816645.1100000143</v>
      </c>
      <c r="G120" s="11">
        <f>BIL[[#This Row],[∆ AUM]]-BIL[[#This Row],[effetto mercato]]</f>
        <v>-372112.8955967268</v>
      </c>
    </row>
    <row r="121" spans="1:7">
      <c r="A121" s="4">
        <v>42179</v>
      </c>
      <c r="B121">
        <v>-0.4113</v>
      </c>
      <c r="C121" s="6">
        <f>BIL[[#This Row],[Variaz]]/100</f>
        <v>-4.1130000000000003E-3</v>
      </c>
      <c r="D121" s="10">
        <f>AUM[[#This Row],[ Etica Bilanciato]]</f>
        <v>619446377.92999995</v>
      </c>
      <c r="E121" s="10">
        <f>D120*BIL[[#This Row],[Variazione percentuale]]</f>
        <v>-2557293.1869499204</v>
      </c>
      <c r="F121" s="11">
        <f>BIL[[#This Row],[AUM]]-D120</f>
        <v>-2312237.9100000858</v>
      </c>
      <c r="G121" s="11">
        <f>BIL[[#This Row],[∆ AUM]]-BIL[[#This Row],[effetto mercato]]</f>
        <v>245055.27694983454</v>
      </c>
    </row>
    <row r="122" spans="1:7">
      <c r="A122" s="4">
        <v>42180</v>
      </c>
      <c r="B122">
        <v>-8.2600000000000007E-2</v>
      </c>
      <c r="C122" s="6">
        <f>BIL[[#This Row],[Variaz]]/100</f>
        <v>-8.2600000000000002E-4</v>
      </c>
      <c r="D122" s="10">
        <f>AUM[[#This Row],[ Etica Bilanciato]]</f>
        <v>619344505.42000008</v>
      </c>
      <c r="E122" s="10">
        <f>D121*BIL[[#This Row],[Variazione percentuale]]</f>
        <v>-511662.70817017998</v>
      </c>
      <c r="F122" s="11">
        <f>BIL[[#This Row],[AUM]]-D121</f>
        <v>-101872.50999987125</v>
      </c>
      <c r="G122" s="11">
        <f>BIL[[#This Row],[∆ AUM]]-BIL[[#This Row],[effetto mercato]]</f>
        <v>409790.19817030872</v>
      </c>
    </row>
    <row r="123" spans="1:7">
      <c r="A123" s="4">
        <v>42181</v>
      </c>
      <c r="B123">
        <v>6.4299999999999996E-2</v>
      </c>
      <c r="C123" s="6">
        <f>BIL[[#This Row],[Variaz]]/100</f>
        <v>6.4299999999999991E-4</v>
      </c>
      <c r="D123" s="10">
        <f>AUM[[#This Row],[ Etica Bilanciato]]</f>
        <v>620342311.33999991</v>
      </c>
      <c r="E123" s="10">
        <f>D122*BIL[[#This Row],[Variazione percentuale]]</f>
        <v>398238.51698506001</v>
      </c>
      <c r="F123" s="11">
        <f>BIL[[#This Row],[AUM]]-D122</f>
        <v>997805.91999983788</v>
      </c>
      <c r="G123" s="11">
        <f>BIL[[#This Row],[∆ AUM]]-BIL[[#This Row],[effetto mercato]]</f>
        <v>599567.40301477793</v>
      </c>
    </row>
    <row r="124" spans="1:7">
      <c r="A124" s="4">
        <v>42184</v>
      </c>
      <c r="B124">
        <v>-1.8085</v>
      </c>
      <c r="C124" s="6">
        <f>BIL[[#This Row],[Variaz]]/100</f>
        <v>-1.8085E-2</v>
      </c>
      <c r="D124" s="10">
        <f>AUM[[#This Row],[ Etica Bilanciato]]</f>
        <v>609668653.00999999</v>
      </c>
      <c r="E124" s="10">
        <f>D123*BIL[[#This Row],[Variazione percentuale]]</f>
        <v>-11218890.700583899</v>
      </c>
      <c r="F124" s="11">
        <f>BIL[[#This Row],[AUM]]-D123</f>
        <v>-10673658.329999924</v>
      </c>
      <c r="G124" s="11">
        <f>BIL[[#This Row],[∆ AUM]]-BIL[[#This Row],[effetto mercato]]</f>
        <v>545232.37058397569</v>
      </c>
    </row>
    <row r="125" spans="1:7">
      <c r="A125" s="4">
        <v>42185</v>
      </c>
      <c r="B125">
        <v>-0.23369999999999999</v>
      </c>
      <c r="C125" s="6">
        <f>BIL[[#This Row],[Variaz]]/100</f>
        <v>-2.3370000000000001E-3</v>
      </c>
      <c r="D125" s="10">
        <f>AUM[[#This Row],[ Etica Bilanciato]]</f>
        <v>608578506.64999998</v>
      </c>
      <c r="E125" s="10">
        <f>D124*BIL[[#This Row],[Variazione percentuale]]</f>
        <v>-1424795.6420843701</v>
      </c>
      <c r="F125" s="11">
        <f>BIL[[#This Row],[AUM]]-D124</f>
        <v>-1090146.3600000143</v>
      </c>
      <c r="G125" s="11">
        <f>BIL[[#This Row],[∆ AUM]]-BIL[[#This Row],[effetto mercato]]</f>
        <v>334649.28208435583</v>
      </c>
    </row>
    <row r="126" spans="1:7">
      <c r="A126" s="4">
        <v>42186</v>
      </c>
      <c r="B126">
        <v>0.70279999999999998</v>
      </c>
      <c r="C126" s="6">
        <f>BIL[[#This Row],[Variaz]]/100</f>
        <v>7.0279999999999995E-3</v>
      </c>
      <c r="D126" s="10">
        <f>AUM[[#This Row],[ Etica Bilanciato]]</f>
        <v>611420759.67999995</v>
      </c>
      <c r="E126" s="10">
        <f>D125*BIL[[#This Row],[Variazione percentuale]]</f>
        <v>4277089.7447361993</v>
      </c>
      <c r="F126" s="11">
        <f>BIL[[#This Row],[AUM]]-D125</f>
        <v>2842253.0299999714</v>
      </c>
      <c r="G126" s="11">
        <f>BIL[[#This Row],[∆ AUM]]-BIL[[#This Row],[effetto mercato]]</f>
        <v>-1434836.7147362279</v>
      </c>
    </row>
    <row r="127" spans="1:7">
      <c r="A127" s="4">
        <v>42187</v>
      </c>
      <c r="B127">
        <v>-0.16750000000000001</v>
      </c>
      <c r="C127" s="6">
        <f>BIL[[#This Row],[Variaz]]/100</f>
        <v>-1.6750000000000001E-3</v>
      </c>
      <c r="D127" s="10">
        <f>AUM[[#This Row],[ Etica Bilanciato]]</f>
        <v>610174341.51999998</v>
      </c>
      <c r="E127" s="10">
        <f>D126*BIL[[#This Row],[Variazione percentuale]]</f>
        <v>-1024129.7724639999</v>
      </c>
      <c r="F127" s="11">
        <f>BIL[[#This Row],[AUM]]-D126</f>
        <v>-1246418.1599999666</v>
      </c>
      <c r="G127" s="11">
        <f>BIL[[#This Row],[∆ AUM]]-BIL[[#This Row],[effetto mercato]]</f>
        <v>-222288.3875359667</v>
      </c>
    </row>
    <row r="128" spans="1:7">
      <c r="A128" s="4">
        <v>42188</v>
      </c>
      <c r="B128">
        <v>3.73E-2</v>
      </c>
      <c r="C128" s="6">
        <f>BIL[[#This Row],[Variaz]]/100</f>
        <v>3.7300000000000001E-4</v>
      </c>
      <c r="D128" s="10">
        <f>AUM[[#This Row],[ Etica Bilanciato]]</f>
        <v>611004825.63</v>
      </c>
      <c r="E128" s="10">
        <f>D127*BIL[[#This Row],[Variazione percentuale]]</f>
        <v>227595.02938696</v>
      </c>
      <c r="F128" s="11">
        <f>BIL[[#This Row],[AUM]]-D127</f>
        <v>830484.11000001431</v>
      </c>
      <c r="G128" s="11">
        <f>BIL[[#This Row],[∆ AUM]]-BIL[[#This Row],[effetto mercato]]</f>
        <v>602889.08061305434</v>
      </c>
    </row>
    <row r="129" spans="1:7">
      <c r="A129" s="4">
        <v>42191</v>
      </c>
      <c r="B129">
        <v>-0.66159999999999997</v>
      </c>
      <c r="C129" s="6">
        <f>BIL[[#This Row],[Variaz]]/100</f>
        <v>-6.6159999999999995E-3</v>
      </c>
      <c r="D129" s="10">
        <f>AUM[[#This Row],[ Etica Bilanciato]]</f>
        <v>607170417.27999997</v>
      </c>
      <c r="E129" s="10">
        <f>D128*BIL[[#This Row],[Variazione percentuale]]</f>
        <v>-4042407.9263680796</v>
      </c>
      <c r="F129" s="11">
        <f>BIL[[#This Row],[AUM]]-D128</f>
        <v>-3834408.3500000238</v>
      </c>
      <c r="G129" s="11">
        <f>BIL[[#This Row],[∆ AUM]]-BIL[[#This Row],[effetto mercato]]</f>
        <v>207999.57636805577</v>
      </c>
    </row>
    <row r="130" spans="1:7">
      <c r="A130" s="4">
        <v>42192</v>
      </c>
      <c r="B130">
        <v>0.46899999999999997</v>
      </c>
      <c r="C130" s="6">
        <f>BIL[[#This Row],[Variaz]]/100</f>
        <v>4.6899999999999997E-3</v>
      </c>
      <c r="D130" s="10">
        <f>AUM[[#This Row],[ Etica Bilanciato]]</f>
        <v>610086618.58000004</v>
      </c>
      <c r="E130" s="10">
        <f>D129*BIL[[#This Row],[Variazione percentuale]]</f>
        <v>2847629.2570431996</v>
      </c>
      <c r="F130" s="11">
        <f>BIL[[#This Row],[AUM]]-D129</f>
        <v>2916201.3000000715</v>
      </c>
      <c r="G130" s="11">
        <f>BIL[[#This Row],[∆ AUM]]-BIL[[#This Row],[effetto mercato]]</f>
        <v>68572.042956871912</v>
      </c>
    </row>
    <row r="131" spans="1:7">
      <c r="A131" s="4">
        <v>42193</v>
      </c>
      <c r="B131">
        <v>-1.0269999999999999</v>
      </c>
      <c r="C131" s="6">
        <f>BIL[[#This Row],[Variaz]]/100</f>
        <v>-1.027E-2</v>
      </c>
      <c r="D131" s="10">
        <f>AUM[[#This Row],[ Etica Bilanciato]]</f>
        <v>603367216.16999996</v>
      </c>
      <c r="E131" s="10">
        <f>D130*BIL[[#This Row],[Variazione percentuale]]</f>
        <v>-6265589.5728166001</v>
      </c>
      <c r="F131" s="11">
        <f>BIL[[#This Row],[AUM]]-D130</f>
        <v>-6719402.4100000858</v>
      </c>
      <c r="G131" s="11">
        <f>BIL[[#This Row],[∆ AUM]]-BIL[[#This Row],[effetto mercato]]</f>
        <v>-453812.83718348574</v>
      </c>
    </row>
    <row r="132" spans="1:7">
      <c r="A132" s="4">
        <v>42194</v>
      </c>
      <c r="B132">
        <v>0.63200000000000001</v>
      </c>
      <c r="C132" s="6">
        <f>BIL[[#This Row],[Variaz]]/100</f>
        <v>6.3200000000000001E-3</v>
      </c>
      <c r="D132" s="10">
        <f>AUM[[#This Row],[ Etica Bilanciato]]</f>
        <v>607129789.47000003</v>
      </c>
      <c r="E132" s="10">
        <f>D131*BIL[[#This Row],[Variazione percentuale]]</f>
        <v>3813280.8061943999</v>
      </c>
      <c r="F132" s="11">
        <f>BIL[[#This Row],[AUM]]-D131</f>
        <v>3762573.3000000715</v>
      </c>
      <c r="G132" s="11">
        <f>BIL[[#This Row],[∆ AUM]]-BIL[[#This Row],[effetto mercato]]</f>
        <v>-50707.506194328424</v>
      </c>
    </row>
    <row r="133" spans="1:7">
      <c r="A133" s="4">
        <v>42195</v>
      </c>
      <c r="B133">
        <v>0.3</v>
      </c>
      <c r="C133" s="6">
        <f>BIL[[#This Row],[Variaz]]/100</f>
        <v>3.0000000000000001E-3</v>
      </c>
      <c r="D133" s="10">
        <f>AUM[[#This Row],[ Etica Bilanciato]]</f>
        <v>608420813.57999992</v>
      </c>
      <c r="E133" s="10">
        <f>D132*BIL[[#This Row],[Variazione percentuale]]</f>
        <v>1821389.3684100001</v>
      </c>
      <c r="F133" s="11">
        <f>BIL[[#This Row],[AUM]]-D132</f>
        <v>1291024.1099998951</v>
      </c>
      <c r="G133" s="11">
        <f>BIL[[#This Row],[∆ AUM]]-BIL[[#This Row],[effetto mercato]]</f>
        <v>-530365.25841010502</v>
      </c>
    </row>
    <row r="134" spans="1:7">
      <c r="A134" s="4">
        <v>42198</v>
      </c>
      <c r="B134">
        <v>1.5327</v>
      </c>
      <c r="C134" s="6">
        <f>BIL[[#This Row],[Variaz]]/100</f>
        <v>1.5327E-2</v>
      </c>
      <c r="D134" s="10">
        <f>AUM[[#This Row],[ Etica Bilanciato]]</f>
        <v>618025369.24000001</v>
      </c>
      <c r="E134" s="10">
        <f>D133*BIL[[#This Row],[Variazione percentuale]]</f>
        <v>9325265.8097406588</v>
      </c>
      <c r="F134" s="11">
        <f>BIL[[#This Row],[AUM]]-D133</f>
        <v>9604555.6600000858</v>
      </c>
      <c r="G134" s="11">
        <f>BIL[[#This Row],[∆ AUM]]-BIL[[#This Row],[effetto mercato]]</f>
        <v>279289.85025942698</v>
      </c>
    </row>
    <row r="135" spans="1:7">
      <c r="A135" s="4">
        <v>42199</v>
      </c>
      <c r="B135">
        <v>0.35899999999999999</v>
      </c>
      <c r="C135" s="6">
        <f>BIL[[#This Row],[Variaz]]/100</f>
        <v>3.5899999999999999E-3</v>
      </c>
      <c r="D135" s="10">
        <f>AUM[[#This Row],[ Etica Bilanciato]]</f>
        <v>620877873.05999994</v>
      </c>
      <c r="E135" s="10">
        <f>D134*BIL[[#This Row],[Variazione percentuale]]</f>
        <v>2218711.0755715999</v>
      </c>
      <c r="F135" s="11">
        <f>BIL[[#This Row],[AUM]]-D134</f>
        <v>2852503.8199999332</v>
      </c>
      <c r="G135" s="11">
        <f>BIL[[#This Row],[∆ AUM]]-BIL[[#This Row],[effetto mercato]]</f>
        <v>633792.74442833336</v>
      </c>
    </row>
    <row r="136" spans="1:7">
      <c r="A136" s="4">
        <v>42200</v>
      </c>
      <c r="B136">
        <v>0.33019999999999999</v>
      </c>
      <c r="C136" s="6">
        <f>BIL[[#This Row],[Variaz]]/100</f>
        <v>3.3019999999999998E-3</v>
      </c>
      <c r="D136" s="10">
        <f>AUM[[#This Row],[ Etica Bilanciato]]</f>
        <v>623293127.75999999</v>
      </c>
      <c r="E136" s="10">
        <f>D135*BIL[[#This Row],[Variazione percentuale]]</f>
        <v>2050138.7368441196</v>
      </c>
      <c r="F136" s="11">
        <f>BIL[[#This Row],[AUM]]-D135</f>
        <v>2415254.7000000477</v>
      </c>
      <c r="G136" s="11">
        <f>BIL[[#This Row],[∆ AUM]]-BIL[[#This Row],[effetto mercato]]</f>
        <v>365115.96315592807</v>
      </c>
    </row>
    <row r="137" spans="1:7">
      <c r="A137" s="4">
        <v>42201</v>
      </c>
      <c r="B137">
        <v>0.69479999999999997</v>
      </c>
      <c r="C137" s="6">
        <f>BIL[[#This Row],[Variaz]]/100</f>
        <v>6.9479999999999993E-3</v>
      </c>
      <c r="D137" s="10">
        <f>AUM[[#This Row],[ Etica Bilanciato]]</f>
        <v>627743080.38</v>
      </c>
      <c r="E137" s="10">
        <f>D136*BIL[[#This Row],[Variazione percentuale]]</f>
        <v>4330640.6516764797</v>
      </c>
      <c r="F137" s="11">
        <f>BIL[[#This Row],[AUM]]-D136</f>
        <v>4449952.6200000048</v>
      </c>
      <c r="G137" s="11">
        <f>BIL[[#This Row],[∆ AUM]]-BIL[[#This Row],[effetto mercato]]</f>
        <v>119311.96832352504</v>
      </c>
    </row>
    <row r="138" spans="1:7">
      <c r="A138" s="4">
        <v>42202</v>
      </c>
      <c r="B138">
        <v>0.25419999999999998</v>
      </c>
      <c r="C138" s="6">
        <f>BIL[[#This Row],[Variaz]]/100</f>
        <v>2.542E-3</v>
      </c>
      <c r="D138" s="10">
        <f>AUM[[#This Row],[ Etica Bilanciato]]</f>
        <v>630032813.85000002</v>
      </c>
      <c r="E138" s="10">
        <f>D137*BIL[[#This Row],[Variazione percentuale]]</f>
        <v>1595722.91032596</v>
      </c>
      <c r="F138" s="11">
        <f>BIL[[#This Row],[AUM]]-D137</f>
        <v>2289733.4700000286</v>
      </c>
      <c r="G138" s="11">
        <f>BIL[[#This Row],[∆ AUM]]-BIL[[#This Row],[effetto mercato]]</f>
        <v>694010.55967406859</v>
      </c>
    </row>
    <row r="139" spans="1:7">
      <c r="A139" s="4">
        <v>42205</v>
      </c>
      <c r="B139">
        <v>7.2400000000000006E-2</v>
      </c>
      <c r="C139" s="6">
        <f>BIL[[#This Row],[Variaz]]/100</f>
        <v>7.2400000000000003E-4</v>
      </c>
      <c r="D139" s="10">
        <f>AUM[[#This Row],[ Etica Bilanciato]]</f>
        <v>631835661.97000003</v>
      </c>
      <c r="E139" s="10">
        <f>D138*BIL[[#This Row],[Variazione percentuale]]</f>
        <v>456143.75722740003</v>
      </c>
      <c r="F139" s="11">
        <f>BIL[[#This Row],[AUM]]-D138</f>
        <v>1802848.1200000048</v>
      </c>
      <c r="G139" s="11">
        <f>BIL[[#This Row],[∆ AUM]]-BIL[[#This Row],[effetto mercato]]</f>
        <v>1346704.3627726047</v>
      </c>
    </row>
    <row r="140" spans="1:7">
      <c r="A140" s="4">
        <v>42206</v>
      </c>
      <c r="B140">
        <v>-0.60629999999999995</v>
      </c>
      <c r="C140" s="6">
        <f>BIL[[#This Row],[Variaz]]/100</f>
        <v>-6.0629999999999998E-3</v>
      </c>
      <c r="D140" s="10">
        <f>AUM[[#This Row],[ Etica Bilanciato]]</f>
        <v>628696825.08999991</v>
      </c>
      <c r="E140" s="10">
        <f>D139*BIL[[#This Row],[Variazione percentuale]]</f>
        <v>-3830819.6185241099</v>
      </c>
      <c r="F140" s="11">
        <f>BIL[[#This Row],[AUM]]-D139</f>
        <v>-3138836.8800001144</v>
      </c>
      <c r="G140" s="11">
        <f>BIL[[#This Row],[∆ AUM]]-BIL[[#This Row],[effetto mercato]]</f>
        <v>691982.7385239955</v>
      </c>
    </row>
    <row r="141" spans="1:7">
      <c r="A141" s="4">
        <v>42207</v>
      </c>
      <c r="B141">
        <v>6.3700000000000007E-2</v>
      </c>
      <c r="C141" s="6">
        <f>BIL[[#This Row],[Variaz]]/100</f>
        <v>6.3700000000000009E-4</v>
      </c>
      <c r="D141" s="10">
        <f>AUM[[#This Row],[ Etica Bilanciato]]</f>
        <v>630078989.67000008</v>
      </c>
      <c r="E141" s="10">
        <f>D140*BIL[[#This Row],[Variazione percentuale]]</f>
        <v>400479.87758233002</v>
      </c>
      <c r="F141" s="11">
        <f>BIL[[#This Row],[AUM]]-D140</f>
        <v>1382164.5800001621</v>
      </c>
      <c r="G141" s="11">
        <f>BIL[[#This Row],[∆ AUM]]-BIL[[#This Row],[effetto mercato]]</f>
        <v>981684.7024178321</v>
      </c>
    </row>
    <row r="142" spans="1:7">
      <c r="A142" s="4">
        <v>42208</v>
      </c>
      <c r="B142">
        <v>-0.60960000000000003</v>
      </c>
      <c r="C142" s="6">
        <f>BIL[[#This Row],[Variaz]]/100</f>
        <v>-6.0960000000000007E-3</v>
      </c>
      <c r="D142" s="10">
        <f>AUM[[#This Row],[ Etica Bilanciato]]</f>
        <v>627006654.99000001</v>
      </c>
      <c r="E142" s="10">
        <f>D141*BIL[[#This Row],[Variazione percentuale]]</f>
        <v>-3840961.5210283208</v>
      </c>
      <c r="F142" s="11">
        <f>BIL[[#This Row],[AUM]]-D141</f>
        <v>-3072334.6800000668</v>
      </c>
      <c r="G142" s="11">
        <f>BIL[[#This Row],[∆ AUM]]-BIL[[#This Row],[effetto mercato]]</f>
        <v>768626.84102825401</v>
      </c>
    </row>
    <row r="143" spans="1:7">
      <c r="A143" s="4">
        <v>42209</v>
      </c>
      <c r="B143">
        <v>-0.31119999999999998</v>
      </c>
      <c r="C143" s="6">
        <f>BIL[[#This Row],[Variaz]]/100</f>
        <v>-3.1119999999999997E-3</v>
      </c>
      <c r="D143" s="10">
        <f>AUM[[#This Row],[ Etica Bilanciato]]</f>
        <v>625446991.06999993</v>
      </c>
      <c r="E143" s="10">
        <f>D142*BIL[[#This Row],[Variazione percentuale]]</f>
        <v>-1951244.7103288798</v>
      </c>
      <c r="F143" s="11">
        <f>BIL[[#This Row],[AUM]]-D142</f>
        <v>-1559663.9200000763</v>
      </c>
      <c r="G143" s="11">
        <f>BIL[[#This Row],[∆ AUM]]-BIL[[#This Row],[effetto mercato]]</f>
        <v>391580.79032880347</v>
      </c>
    </row>
    <row r="144" spans="1:7">
      <c r="A144" s="4">
        <v>42212</v>
      </c>
      <c r="B144">
        <v>-1.2397</v>
      </c>
      <c r="C144" s="6">
        <f>BIL[[#This Row],[Variaz]]/100</f>
        <v>-1.2397E-2</v>
      </c>
      <c r="D144" s="10">
        <f>AUM[[#This Row],[ Etica Bilanciato]]</f>
        <v>618372937.52999997</v>
      </c>
      <c r="E144" s="10">
        <f>D143*BIL[[#This Row],[Variazione percentuale]]</f>
        <v>-7753666.348294789</v>
      </c>
      <c r="F144" s="11">
        <f>BIL[[#This Row],[AUM]]-D143</f>
        <v>-7074053.5399999619</v>
      </c>
      <c r="G144" s="11">
        <f>BIL[[#This Row],[∆ AUM]]-BIL[[#This Row],[effetto mercato]]</f>
        <v>679612.80829482712</v>
      </c>
    </row>
    <row r="145" spans="1:7">
      <c r="A145" s="4">
        <v>42213</v>
      </c>
      <c r="B145">
        <v>0.74380000000000002</v>
      </c>
      <c r="C145" s="6">
        <f>BIL[[#This Row],[Variaz]]/100</f>
        <v>7.4380000000000002E-3</v>
      </c>
      <c r="D145" s="10">
        <f>AUM[[#This Row],[ Etica Bilanciato]]</f>
        <v>623439882.54999995</v>
      </c>
      <c r="E145" s="10">
        <f>D144*BIL[[#This Row],[Variazione percentuale]]</f>
        <v>4599457.9093481395</v>
      </c>
      <c r="F145" s="11">
        <f>BIL[[#This Row],[AUM]]-D144</f>
        <v>5066945.0199999809</v>
      </c>
      <c r="G145" s="11">
        <f>BIL[[#This Row],[∆ AUM]]-BIL[[#This Row],[effetto mercato]]</f>
        <v>467487.11065184139</v>
      </c>
    </row>
    <row r="146" spans="1:7">
      <c r="A146" s="4">
        <v>42214</v>
      </c>
      <c r="B146">
        <v>0.48920000000000002</v>
      </c>
      <c r="C146" s="6">
        <f>BIL[[#This Row],[Variaz]]/100</f>
        <v>4.8920000000000005E-3</v>
      </c>
      <c r="D146" s="10">
        <f>AUM[[#This Row],[ Etica Bilanciato]]</f>
        <v>626700372.71000004</v>
      </c>
      <c r="E146" s="10">
        <f>D145*BIL[[#This Row],[Variazione percentuale]]</f>
        <v>3049867.9054346001</v>
      </c>
      <c r="F146" s="11">
        <f>BIL[[#This Row],[AUM]]-D145</f>
        <v>3260490.1600000858</v>
      </c>
      <c r="G146" s="11">
        <f>BIL[[#This Row],[∆ AUM]]-BIL[[#This Row],[effetto mercato]]</f>
        <v>210622.25456548575</v>
      </c>
    </row>
    <row r="147" spans="1:7">
      <c r="A147" s="4">
        <v>42215</v>
      </c>
      <c r="B147">
        <v>0.77149999999999996</v>
      </c>
      <c r="C147" s="6">
        <f>BIL[[#This Row],[Variaz]]/100</f>
        <v>7.7149999999999996E-3</v>
      </c>
      <c r="D147" s="10">
        <f>AUM[[#This Row],[ Etica Bilanciato]]</f>
        <v>631785657.6099999</v>
      </c>
      <c r="E147" s="10">
        <f>D146*BIL[[#This Row],[Variazione percentuale]]</f>
        <v>4834993.3754576501</v>
      </c>
      <c r="F147" s="11">
        <f>BIL[[#This Row],[AUM]]-D146</f>
        <v>5085284.8999998569</v>
      </c>
      <c r="G147" s="11">
        <f>BIL[[#This Row],[∆ AUM]]-BIL[[#This Row],[effetto mercato]]</f>
        <v>250291.5245422069</v>
      </c>
    </row>
    <row r="148" spans="1:7">
      <c r="A148" s="4">
        <v>42216</v>
      </c>
      <c r="B148">
        <v>-6.3799999999999996E-2</v>
      </c>
      <c r="C148" s="6">
        <f>BIL[[#This Row],[Variaz]]/100</f>
        <v>-6.38E-4</v>
      </c>
      <c r="D148" s="10">
        <f>AUM[[#This Row],[ Etica Bilanciato]]</f>
        <v>631958802.23000002</v>
      </c>
      <c r="E148" s="10">
        <f>D147*BIL[[#This Row],[Variazione percentuale]]</f>
        <v>-403079.24955517991</v>
      </c>
      <c r="F148" s="11">
        <f>BIL[[#This Row],[AUM]]-D147</f>
        <v>173144.62000012398</v>
      </c>
      <c r="G148" s="11">
        <f>BIL[[#This Row],[∆ AUM]]-BIL[[#This Row],[effetto mercato]]</f>
        <v>576223.86955530383</v>
      </c>
    </row>
    <row r="149" spans="1:7">
      <c r="A149" s="4">
        <v>42219</v>
      </c>
      <c r="B149">
        <v>0.31919999999999998</v>
      </c>
      <c r="C149" s="6">
        <f>BIL[[#This Row],[Variaz]]/100</f>
        <v>3.192E-3</v>
      </c>
      <c r="D149" s="10">
        <f>AUM[[#This Row],[ Etica Bilanciato]]</f>
        <v>634550517.77999997</v>
      </c>
      <c r="E149" s="10">
        <f>D148*BIL[[#This Row],[Variazione percentuale]]</f>
        <v>2017212.4967181601</v>
      </c>
      <c r="F149" s="11">
        <f>BIL[[#This Row],[AUM]]-D148</f>
        <v>2591715.5499999523</v>
      </c>
      <c r="G149" s="11">
        <f>BIL[[#This Row],[∆ AUM]]-BIL[[#This Row],[effetto mercato]]</f>
        <v>574503.05328179221</v>
      </c>
    </row>
    <row r="150" spans="1:7">
      <c r="A150" s="4">
        <v>42220</v>
      </c>
      <c r="B150">
        <v>6.3600000000000004E-2</v>
      </c>
      <c r="C150" s="6">
        <f>BIL[[#This Row],[Variaz]]/100</f>
        <v>6.3600000000000006E-4</v>
      </c>
      <c r="D150" s="10">
        <f>AUM[[#This Row],[ Etica Bilanciato]]</f>
        <v>636035372.38999999</v>
      </c>
      <c r="E150" s="10">
        <f>D149*BIL[[#This Row],[Variazione percentuale]]</f>
        <v>403574.12930808001</v>
      </c>
      <c r="F150" s="11">
        <f>BIL[[#This Row],[AUM]]-D149</f>
        <v>1484854.6100000143</v>
      </c>
      <c r="G150" s="11">
        <f>BIL[[#This Row],[∆ AUM]]-BIL[[#This Row],[effetto mercato]]</f>
        <v>1081280.4806919342</v>
      </c>
    </row>
    <row r="151" spans="1:7">
      <c r="A151" s="4">
        <v>42221</v>
      </c>
      <c r="B151">
        <v>0.6905</v>
      </c>
      <c r="C151" s="6">
        <f>BIL[[#This Row],[Variaz]]/100</f>
        <v>6.9049999999999997E-3</v>
      </c>
      <c r="D151" s="10">
        <f>AUM[[#This Row],[ Etica Bilanciato]]</f>
        <v>641783773.63</v>
      </c>
      <c r="E151" s="10">
        <f>D150*BIL[[#This Row],[Variazione percentuale]]</f>
        <v>4391824.2463529501</v>
      </c>
      <c r="F151" s="11">
        <f>BIL[[#This Row],[AUM]]-D150</f>
        <v>5748401.2400000095</v>
      </c>
      <c r="G151" s="11">
        <f>BIL[[#This Row],[∆ AUM]]-BIL[[#This Row],[effetto mercato]]</f>
        <v>1356576.9936470594</v>
      </c>
    </row>
    <row r="152" spans="1:7">
      <c r="A152" s="4">
        <v>42222</v>
      </c>
      <c r="B152">
        <v>-0.61360000000000003</v>
      </c>
      <c r="C152" s="6">
        <f>BIL[[#This Row],[Variaz]]/100</f>
        <v>-6.136E-3</v>
      </c>
      <c r="D152" s="10">
        <f>AUM[[#This Row],[ Etica Bilanciato]]</f>
        <v>637991481.89999998</v>
      </c>
      <c r="E152" s="10">
        <f>D151*BIL[[#This Row],[Variazione percentuale]]</f>
        <v>-3937985.2349936799</v>
      </c>
      <c r="F152" s="11">
        <f>BIL[[#This Row],[AUM]]-D151</f>
        <v>-3792291.7300000191</v>
      </c>
      <c r="G152" s="11">
        <f>BIL[[#This Row],[∆ AUM]]-BIL[[#This Row],[effetto mercato]]</f>
        <v>145693.50499366084</v>
      </c>
    </row>
    <row r="153" spans="1:7">
      <c r="A153" s="4">
        <v>42223</v>
      </c>
      <c r="B153">
        <v>-0.28139999999999998</v>
      </c>
      <c r="C153" s="6">
        <f>BIL[[#This Row],[Variaz]]/100</f>
        <v>-2.8139999999999997E-3</v>
      </c>
      <c r="D153" s="10">
        <f>AUM[[#This Row],[ Etica Bilanciato]]</f>
        <v>637202933.87</v>
      </c>
      <c r="E153" s="10">
        <f>D152*BIL[[#This Row],[Variazione percentuale]]</f>
        <v>-1795308.0300665996</v>
      </c>
      <c r="F153" s="11">
        <f>BIL[[#This Row],[AUM]]-D152</f>
        <v>-788548.02999997139</v>
      </c>
      <c r="G153" s="11">
        <f>BIL[[#This Row],[∆ AUM]]-BIL[[#This Row],[effetto mercato]]</f>
        <v>1006760.0000666282</v>
      </c>
    </row>
    <row r="154" spans="1:7">
      <c r="A154" s="4">
        <v>42226</v>
      </c>
      <c r="B154">
        <v>0.46429999999999999</v>
      </c>
      <c r="C154" s="6">
        <f>BIL[[#This Row],[Variaz]]/100</f>
        <v>4.6429999999999996E-3</v>
      </c>
      <c r="D154" s="10">
        <f>AUM[[#This Row],[ Etica Bilanciato]]</f>
        <v>640531071.38</v>
      </c>
      <c r="E154" s="10">
        <f>D153*BIL[[#This Row],[Variazione percentuale]]</f>
        <v>2958533.2219584095</v>
      </c>
      <c r="F154" s="11">
        <f>BIL[[#This Row],[AUM]]-D153</f>
        <v>3328137.5099999905</v>
      </c>
      <c r="G154" s="11">
        <f>BIL[[#This Row],[∆ AUM]]-BIL[[#This Row],[effetto mercato]]</f>
        <v>369604.28804158093</v>
      </c>
    </row>
    <row r="155" spans="1:7">
      <c r="A155" s="4">
        <v>42227</v>
      </c>
      <c r="B155">
        <v>-0.77929999999999999</v>
      </c>
      <c r="C155" s="6">
        <f>BIL[[#This Row],[Variaz]]/100</f>
        <v>-7.7929999999999996E-3</v>
      </c>
      <c r="D155" s="10">
        <f>AUM[[#This Row],[ Etica Bilanciato]]</f>
        <v>635972808.16000009</v>
      </c>
      <c r="E155" s="10">
        <f>D154*BIL[[#This Row],[Variazione percentuale]]</f>
        <v>-4991658.6392643396</v>
      </c>
      <c r="F155" s="11">
        <f>BIL[[#This Row],[AUM]]-D154</f>
        <v>-4558263.2199999094</v>
      </c>
      <c r="G155" s="11">
        <f>BIL[[#This Row],[∆ AUM]]-BIL[[#This Row],[effetto mercato]]</f>
        <v>433395.41926443018</v>
      </c>
    </row>
    <row r="156" spans="1:7">
      <c r="A156" s="4">
        <v>42228</v>
      </c>
      <c r="B156">
        <v>-1.3061</v>
      </c>
      <c r="C156" s="6">
        <f>BIL[[#This Row],[Variaz]]/100</f>
        <v>-1.3061E-2</v>
      </c>
      <c r="D156" s="10">
        <f>AUM[[#This Row],[ Etica Bilanciato]]</f>
        <v>628415468.25999999</v>
      </c>
      <c r="E156" s="10">
        <f>D155*BIL[[#This Row],[Variazione percentuale]]</f>
        <v>-8306440.8473777613</v>
      </c>
      <c r="F156" s="11">
        <f>BIL[[#This Row],[AUM]]-D155</f>
        <v>-7557339.9000000954</v>
      </c>
      <c r="G156" s="11">
        <f>BIL[[#This Row],[∆ AUM]]-BIL[[#This Row],[effetto mercato]]</f>
        <v>749100.9473776659</v>
      </c>
    </row>
    <row r="157" spans="1:7">
      <c r="A157" s="4">
        <v>42229</v>
      </c>
      <c r="B157">
        <v>0.59230000000000005</v>
      </c>
      <c r="C157" s="6">
        <f>BIL[[#This Row],[Variaz]]/100</f>
        <v>5.9230000000000003E-3</v>
      </c>
      <c r="D157" s="10">
        <f>AUM[[#This Row],[ Etica Bilanciato]]</f>
        <v>632597991.58000004</v>
      </c>
      <c r="E157" s="10">
        <f>D156*BIL[[#This Row],[Variazione percentuale]]</f>
        <v>3722104.8185039801</v>
      </c>
      <c r="F157" s="11">
        <f>BIL[[#This Row],[AUM]]-D156</f>
        <v>4182523.3200000525</v>
      </c>
      <c r="G157" s="11">
        <f>BIL[[#This Row],[∆ AUM]]-BIL[[#This Row],[effetto mercato]]</f>
        <v>460418.50149607239</v>
      </c>
    </row>
    <row r="158" spans="1:7">
      <c r="A158" s="4">
        <v>42230</v>
      </c>
      <c r="B158">
        <v>0.2392</v>
      </c>
      <c r="C158" s="6">
        <f>BIL[[#This Row],[Variaz]]/100</f>
        <v>2.392E-3</v>
      </c>
      <c r="D158" s="10">
        <f>AUM[[#This Row],[ Etica Bilanciato]]</f>
        <v>634702152.35000002</v>
      </c>
      <c r="E158" s="10">
        <f>D157*BIL[[#This Row],[Variazione percentuale]]</f>
        <v>1513174.3958593602</v>
      </c>
      <c r="F158" s="11">
        <f>BIL[[#This Row],[AUM]]-D157</f>
        <v>2104160.7699999809</v>
      </c>
      <c r="G158" s="11">
        <f>BIL[[#This Row],[∆ AUM]]-BIL[[#This Row],[effetto mercato]]</f>
        <v>590986.3741406207</v>
      </c>
    </row>
    <row r="159" spans="1:7">
      <c r="A159" s="4">
        <v>42233</v>
      </c>
      <c r="B159">
        <v>0.40379999999999999</v>
      </c>
      <c r="C159" s="6">
        <f>BIL[[#This Row],[Variaz]]/100</f>
        <v>4.0379999999999999E-3</v>
      </c>
      <c r="D159" s="10">
        <f>AUM[[#This Row],[ Etica Bilanciato]]</f>
        <v>637823102.03999996</v>
      </c>
      <c r="E159" s="10">
        <f>D158*BIL[[#This Row],[Variazione percentuale]]</f>
        <v>2562927.2911892999</v>
      </c>
      <c r="F159" s="11">
        <f>BIL[[#This Row],[AUM]]-D158</f>
        <v>3120949.689999938</v>
      </c>
      <c r="G159" s="11">
        <f>BIL[[#This Row],[∆ AUM]]-BIL[[#This Row],[effetto mercato]]</f>
        <v>558022.39881063811</v>
      </c>
    </row>
    <row r="160" spans="1:7">
      <c r="A160" s="4">
        <v>42234</v>
      </c>
      <c r="B160">
        <v>9.1399999999999995E-2</v>
      </c>
      <c r="C160" s="6">
        <f>BIL[[#This Row],[Variaz]]/100</f>
        <v>9.1399999999999999E-4</v>
      </c>
      <c r="D160" s="10">
        <f>AUM[[#This Row],[ Etica Bilanciato]]</f>
        <v>638862903.60000002</v>
      </c>
      <c r="E160" s="10">
        <f>D159*BIL[[#This Row],[Variazione percentuale]]</f>
        <v>582970.31526455993</v>
      </c>
      <c r="F160" s="11">
        <f>BIL[[#This Row],[AUM]]-D159</f>
        <v>1039801.560000062</v>
      </c>
      <c r="G160" s="11">
        <f>BIL[[#This Row],[∆ AUM]]-BIL[[#This Row],[effetto mercato]]</f>
        <v>456831.24473550206</v>
      </c>
    </row>
    <row r="161" spans="1:7">
      <c r="A161" s="4">
        <v>42235</v>
      </c>
      <c r="B161">
        <v>-0.73970000000000002</v>
      </c>
      <c r="C161" s="6">
        <f>BIL[[#This Row],[Variaz]]/100</f>
        <v>-7.3969999999999999E-3</v>
      </c>
      <c r="D161" s="10">
        <f>AUM[[#This Row],[ Etica Bilanciato]]</f>
        <v>634631694.3499999</v>
      </c>
      <c r="E161" s="10">
        <f>D160*BIL[[#This Row],[Variazione percentuale]]</f>
        <v>-4725668.8979292</v>
      </c>
      <c r="F161" s="11">
        <f>BIL[[#This Row],[AUM]]-D160</f>
        <v>-4231209.2500001192</v>
      </c>
      <c r="G161" s="11">
        <f>BIL[[#This Row],[∆ AUM]]-BIL[[#This Row],[effetto mercato]]</f>
        <v>494459.64792908076</v>
      </c>
    </row>
    <row r="162" spans="1:7">
      <c r="A162" s="4">
        <v>42236</v>
      </c>
      <c r="B162">
        <v>-1.4997</v>
      </c>
      <c r="C162" s="6">
        <f>BIL[[#This Row],[Variaz]]/100</f>
        <v>-1.4997E-2</v>
      </c>
      <c r="D162" s="10">
        <f>AUM[[#This Row],[ Etica Bilanciato]]</f>
        <v>624990794.66000009</v>
      </c>
      <c r="E162" s="10">
        <f>D161*BIL[[#This Row],[Variazione percentuale]]</f>
        <v>-9517571.5201669484</v>
      </c>
      <c r="F162" s="11">
        <f>BIL[[#This Row],[AUM]]-D161</f>
        <v>-9640899.6899998188</v>
      </c>
      <c r="G162" s="11">
        <f>BIL[[#This Row],[∆ AUM]]-BIL[[#This Row],[effetto mercato]]</f>
        <v>-123328.16983287036</v>
      </c>
    </row>
    <row r="163" spans="1:7">
      <c r="A163" s="4">
        <v>42237</v>
      </c>
      <c r="B163">
        <v>-2.1669999999999998</v>
      </c>
      <c r="C163" s="6">
        <f>BIL[[#This Row],[Variaz]]/100</f>
        <v>-2.1669999999999998E-2</v>
      </c>
      <c r="D163" s="10">
        <f>AUM[[#This Row],[ Etica Bilanciato]]</f>
        <v>611470354.8599999</v>
      </c>
      <c r="E163" s="10">
        <f>D162*BIL[[#This Row],[Variazione percentuale]]</f>
        <v>-13543550.520282201</v>
      </c>
      <c r="F163" s="11">
        <f>BIL[[#This Row],[AUM]]-D162</f>
        <v>-13520439.800000191</v>
      </c>
      <c r="G163" s="11">
        <f>BIL[[#This Row],[∆ AUM]]-BIL[[#This Row],[effetto mercato]]</f>
        <v>23110.720282010734</v>
      </c>
    </row>
    <row r="164" spans="1:7">
      <c r="A164" s="4">
        <v>42240</v>
      </c>
      <c r="B164">
        <v>-3.6089000000000002</v>
      </c>
      <c r="C164" s="6">
        <f>BIL[[#This Row],[Variaz]]/100</f>
        <v>-3.6089000000000003E-2</v>
      </c>
      <c r="D164" s="10">
        <f>AUM[[#This Row],[ Etica Bilanciato]]</f>
        <v>589846601.35000002</v>
      </c>
      <c r="E164" s="10">
        <f>D163*BIL[[#This Row],[Variazione percentuale]]</f>
        <v>-22067353.636542536</v>
      </c>
      <c r="F164" s="11">
        <f>BIL[[#This Row],[AUM]]-D163</f>
        <v>-21623753.509999871</v>
      </c>
      <c r="G164" s="11">
        <f>BIL[[#This Row],[∆ AUM]]-BIL[[#This Row],[effetto mercato]]</f>
        <v>443600.12654266506</v>
      </c>
    </row>
    <row r="165" spans="1:7">
      <c r="A165" s="4">
        <v>42241</v>
      </c>
      <c r="B165">
        <v>0.68340000000000001</v>
      </c>
      <c r="C165" s="6">
        <f>BIL[[#This Row],[Variaz]]/100</f>
        <v>6.8339999999999998E-3</v>
      </c>
      <c r="D165" s="10">
        <f>AUM[[#This Row],[ Etica Bilanciato]]</f>
        <v>593705449.33000004</v>
      </c>
      <c r="E165" s="10">
        <f>D164*BIL[[#This Row],[Variazione percentuale]]</f>
        <v>4031011.6736258999</v>
      </c>
      <c r="F165" s="11">
        <f>BIL[[#This Row],[AUM]]-D164</f>
        <v>3858847.9800000191</v>
      </c>
      <c r="G165" s="11">
        <f>BIL[[#This Row],[∆ AUM]]-BIL[[#This Row],[effetto mercato]]</f>
        <v>-172163.69362588087</v>
      </c>
    </row>
    <row r="166" spans="1:7">
      <c r="A166" s="4">
        <v>42242</v>
      </c>
      <c r="B166">
        <v>0.72799999999999998</v>
      </c>
      <c r="C166" s="6">
        <f>BIL[[#This Row],[Variaz]]/100</f>
        <v>7.28E-3</v>
      </c>
      <c r="D166" s="10">
        <f>AUM[[#This Row],[ Etica Bilanciato]]</f>
        <v>597318160.52999997</v>
      </c>
      <c r="E166" s="10">
        <f>D165*BIL[[#This Row],[Variazione percentuale]]</f>
        <v>4322175.6711224001</v>
      </c>
      <c r="F166" s="11">
        <f>BIL[[#This Row],[AUM]]-D165</f>
        <v>3612711.1999999285</v>
      </c>
      <c r="G166" s="11">
        <f>BIL[[#This Row],[∆ AUM]]-BIL[[#This Row],[effetto mercato]]</f>
        <v>-709464.47112247162</v>
      </c>
    </row>
    <row r="167" spans="1:7">
      <c r="A167" s="4">
        <v>42243</v>
      </c>
      <c r="B167">
        <v>2.1291000000000002</v>
      </c>
      <c r="C167" s="6">
        <f>BIL[[#This Row],[Variaz]]/100</f>
        <v>2.1291000000000001E-2</v>
      </c>
      <c r="D167" s="10">
        <f>AUM[[#This Row],[ Etica Bilanciato]]</f>
        <v>609657485.39999998</v>
      </c>
      <c r="E167" s="10">
        <f>D166*BIL[[#This Row],[Variazione percentuale]]</f>
        <v>12717500.955844229</v>
      </c>
      <c r="F167" s="11">
        <f>BIL[[#This Row],[AUM]]-D166</f>
        <v>12339324.870000005</v>
      </c>
      <c r="G167" s="11">
        <f>BIL[[#This Row],[∆ AUM]]-BIL[[#This Row],[effetto mercato]]</f>
        <v>-378176.08584422432</v>
      </c>
    </row>
    <row r="168" spans="1:7">
      <c r="A168" s="4">
        <v>42244</v>
      </c>
      <c r="B168">
        <v>0.26779999999999998</v>
      </c>
      <c r="C168" s="6">
        <f>BIL[[#This Row],[Variaz]]/100</f>
        <v>2.6779999999999998E-3</v>
      </c>
      <c r="D168" s="10">
        <f>AUM[[#This Row],[ Etica Bilanciato]]</f>
        <v>611318130.83999991</v>
      </c>
      <c r="E168" s="10">
        <f>D167*BIL[[#This Row],[Variazione percentuale]]</f>
        <v>1632662.7459011998</v>
      </c>
      <c r="F168" s="11">
        <f>BIL[[#This Row],[AUM]]-D167</f>
        <v>1660645.439999938</v>
      </c>
      <c r="G168" s="11">
        <f>BIL[[#This Row],[∆ AUM]]-BIL[[#This Row],[effetto mercato]]</f>
        <v>27982.694098738255</v>
      </c>
    </row>
    <row r="169" spans="1:7">
      <c r="A169" s="4">
        <v>42247</v>
      </c>
      <c r="B169">
        <v>-0.40060000000000001</v>
      </c>
      <c r="C169" s="6">
        <f>BIL[[#This Row],[Variaz]]/100</f>
        <v>-4.006E-3</v>
      </c>
      <c r="D169" s="10">
        <f>AUM[[#This Row],[ Etica Bilanciato]]</f>
        <v>609125324.26999998</v>
      </c>
      <c r="E169" s="10">
        <f>D168*BIL[[#This Row],[Variazione percentuale]]</f>
        <v>-2448940.4321450396</v>
      </c>
      <c r="F169" s="11">
        <f>BIL[[#This Row],[AUM]]-D168</f>
        <v>-2192806.5699999332</v>
      </c>
      <c r="G169" s="11">
        <f>BIL[[#This Row],[∆ AUM]]-BIL[[#This Row],[effetto mercato]]</f>
        <v>256133.86214510631</v>
      </c>
    </row>
    <row r="170" spans="1:7">
      <c r="A170" s="4">
        <v>42248</v>
      </c>
      <c r="B170">
        <v>-1.8002</v>
      </c>
      <c r="C170" s="6">
        <f>BIL[[#This Row],[Variaz]]/100</f>
        <v>-1.8002000000000001E-2</v>
      </c>
      <c r="D170" s="10">
        <f>AUM[[#This Row],[ Etica Bilanciato]]</f>
        <v>598800754.38999999</v>
      </c>
      <c r="E170" s="10">
        <f>D169*BIL[[#This Row],[Variazione percentuale]]</f>
        <v>-10965474.087508541</v>
      </c>
      <c r="F170" s="11">
        <f>BIL[[#This Row],[AUM]]-D169</f>
        <v>-10324569.879999995</v>
      </c>
      <c r="G170" s="11">
        <f>BIL[[#This Row],[∆ AUM]]-BIL[[#This Row],[effetto mercato]]</f>
        <v>640904.20750854537</v>
      </c>
    </row>
    <row r="171" spans="1:7">
      <c r="A171" s="4">
        <v>42249</v>
      </c>
      <c r="B171">
        <v>0.45829999999999999</v>
      </c>
      <c r="C171" s="6">
        <f>BIL[[#This Row],[Variaz]]/100</f>
        <v>4.5830000000000003E-3</v>
      </c>
      <c r="D171" s="10">
        <f>AUM[[#This Row],[ Etica Bilanciato]]</f>
        <v>602004018.05999994</v>
      </c>
      <c r="E171" s="10">
        <f>D170*BIL[[#This Row],[Variazione percentuale]]</f>
        <v>2744303.8573693703</v>
      </c>
      <c r="F171" s="11">
        <f>BIL[[#This Row],[AUM]]-D170</f>
        <v>3203263.6699999571</v>
      </c>
      <c r="G171" s="11">
        <f>BIL[[#This Row],[∆ AUM]]-BIL[[#This Row],[effetto mercato]]</f>
        <v>458959.81263058679</v>
      </c>
    </row>
    <row r="172" spans="1:7">
      <c r="A172" s="4">
        <v>42250</v>
      </c>
      <c r="B172">
        <v>1.2813000000000001</v>
      </c>
      <c r="C172" s="6">
        <f>BIL[[#This Row],[Variaz]]/100</f>
        <v>1.2813000000000001E-2</v>
      </c>
      <c r="D172" s="10">
        <f>AUM[[#This Row],[ Etica Bilanciato]]</f>
        <v>610246483.71000004</v>
      </c>
      <c r="E172" s="10">
        <f>D171*BIL[[#This Row],[Variazione percentuale]]</f>
        <v>7713477.4834027803</v>
      </c>
      <c r="F172" s="11">
        <f>BIL[[#This Row],[AUM]]-D171</f>
        <v>8242465.6500000954</v>
      </c>
      <c r="G172" s="11">
        <f>BIL[[#This Row],[∆ AUM]]-BIL[[#This Row],[effetto mercato]]</f>
        <v>528988.16659731511</v>
      </c>
    </row>
    <row r="173" spans="1:7">
      <c r="A173" s="4">
        <v>42251</v>
      </c>
      <c r="B173">
        <v>-1.0926</v>
      </c>
      <c r="C173" s="6">
        <f>BIL[[#This Row],[Variaz]]/100</f>
        <v>-1.0926E-2</v>
      </c>
      <c r="D173" s="10">
        <f>AUM[[#This Row],[ Etica Bilanciato]]</f>
        <v>603808937.76999998</v>
      </c>
      <c r="E173" s="10">
        <f>D172*BIL[[#This Row],[Variazione percentuale]]</f>
        <v>-6667553.0810154602</v>
      </c>
      <c r="F173" s="11">
        <f>BIL[[#This Row],[AUM]]-D172</f>
        <v>-6437545.9400000572</v>
      </c>
      <c r="G173" s="11">
        <f>BIL[[#This Row],[∆ AUM]]-BIL[[#This Row],[effetto mercato]]</f>
        <v>230007.14101540297</v>
      </c>
    </row>
    <row r="174" spans="1:7">
      <c r="A174" s="4">
        <v>42254</v>
      </c>
      <c r="B174">
        <v>-8.72E-2</v>
      </c>
      <c r="C174" s="6">
        <f>BIL[[#This Row],[Variaz]]/100</f>
        <v>-8.7199999999999995E-4</v>
      </c>
      <c r="D174" s="10">
        <f>AUM[[#This Row],[ Etica Bilanciato]]</f>
        <v>603535006.63</v>
      </c>
      <c r="E174" s="10">
        <f>D173*BIL[[#This Row],[Variazione percentuale]]</f>
        <v>-526521.39373543998</v>
      </c>
      <c r="F174" s="11">
        <f>BIL[[#This Row],[AUM]]-D173</f>
        <v>-273931.13999998569</v>
      </c>
      <c r="G174" s="11">
        <f>BIL[[#This Row],[∆ AUM]]-BIL[[#This Row],[effetto mercato]]</f>
        <v>252590.25373545429</v>
      </c>
    </row>
    <row r="175" spans="1:7">
      <c r="A175" s="4">
        <v>42255</v>
      </c>
      <c r="B175">
        <v>0.75649999999999995</v>
      </c>
      <c r="C175" s="6">
        <f>BIL[[#This Row],[Variaz]]/100</f>
        <v>7.5649999999999997E-3</v>
      </c>
      <c r="D175" s="10">
        <f>AUM[[#This Row],[ Etica Bilanciato]]</f>
        <v>608249437.43000007</v>
      </c>
      <c r="E175" s="10">
        <f>D174*BIL[[#This Row],[Variazione percentuale]]</f>
        <v>4565742.3251559502</v>
      </c>
      <c r="F175" s="11">
        <f>BIL[[#This Row],[AUM]]-D174</f>
        <v>4714430.8000000715</v>
      </c>
      <c r="G175" s="11">
        <f>BIL[[#This Row],[∆ AUM]]-BIL[[#This Row],[effetto mercato]]</f>
        <v>148688.47484412137</v>
      </c>
    </row>
    <row r="176" spans="1:7">
      <c r="A176" s="4">
        <v>42256</v>
      </c>
      <c r="B176">
        <v>0.64490000000000003</v>
      </c>
      <c r="C176" s="6">
        <f>BIL[[#This Row],[Variaz]]/100</f>
        <v>6.4489999999999999E-3</v>
      </c>
      <c r="D176" s="10">
        <f>AUM[[#This Row],[ Etica Bilanciato]]</f>
        <v>612200045.97000003</v>
      </c>
      <c r="E176" s="10">
        <f>D175*BIL[[#This Row],[Variazione percentuale]]</f>
        <v>3922600.6219860702</v>
      </c>
      <c r="F176" s="11">
        <f>BIL[[#This Row],[AUM]]-D175</f>
        <v>3950608.5399999619</v>
      </c>
      <c r="G176" s="11">
        <f>BIL[[#This Row],[∆ AUM]]-BIL[[#This Row],[effetto mercato]]</f>
        <v>28007.918013891671</v>
      </c>
    </row>
    <row r="177" spans="1:7">
      <c r="A177" s="4">
        <v>42257</v>
      </c>
      <c r="B177">
        <v>-0.49730000000000002</v>
      </c>
      <c r="C177" s="6">
        <f>BIL[[#This Row],[Variaz]]/100</f>
        <v>-4.973E-3</v>
      </c>
      <c r="D177" s="10">
        <f>AUM[[#This Row],[ Etica Bilanciato]]</f>
        <v>609281933.76999998</v>
      </c>
      <c r="E177" s="10">
        <f>D176*BIL[[#This Row],[Variazione percentuale]]</f>
        <v>-3044470.82860881</v>
      </c>
      <c r="F177" s="11">
        <f>BIL[[#This Row],[AUM]]-D176</f>
        <v>-2918112.2000000477</v>
      </c>
      <c r="G177" s="11">
        <f>BIL[[#This Row],[∆ AUM]]-BIL[[#This Row],[effetto mercato]]</f>
        <v>126358.62860876229</v>
      </c>
    </row>
    <row r="178" spans="1:7">
      <c r="A178" s="4">
        <v>42258</v>
      </c>
      <c r="B178">
        <v>-0.36520000000000002</v>
      </c>
      <c r="C178" s="6">
        <f>BIL[[#This Row],[Variaz]]/100</f>
        <v>-3.6520000000000003E-3</v>
      </c>
      <c r="D178" s="10">
        <f>AUM[[#This Row],[ Etica Bilanciato]]</f>
        <v>607780161.88</v>
      </c>
      <c r="E178" s="10">
        <f>D177*BIL[[#This Row],[Variazione percentuale]]</f>
        <v>-2225097.6221280401</v>
      </c>
      <c r="F178" s="11">
        <f>BIL[[#This Row],[AUM]]-D177</f>
        <v>-1501771.8899999857</v>
      </c>
      <c r="G178" s="11">
        <f>BIL[[#This Row],[∆ AUM]]-BIL[[#This Row],[effetto mercato]]</f>
        <v>723325.73212805437</v>
      </c>
    </row>
    <row r="179" spans="1:7">
      <c r="A179" s="4">
        <v>42261</v>
      </c>
      <c r="B179">
        <v>-0.3569</v>
      </c>
      <c r="C179" s="6">
        <f>BIL[[#This Row],[Variaz]]/100</f>
        <v>-3.5690000000000001E-3</v>
      </c>
      <c r="D179" s="10">
        <f>AUM[[#This Row],[ Etica Bilanciato]]</f>
        <v>605723774.74000001</v>
      </c>
      <c r="E179" s="10">
        <f>D178*BIL[[#This Row],[Variazione percentuale]]</f>
        <v>-2169167.3977497201</v>
      </c>
      <c r="F179" s="11">
        <f>BIL[[#This Row],[AUM]]-D178</f>
        <v>-2056387.1399999857</v>
      </c>
      <c r="G179" s="11">
        <f>BIL[[#This Row],[∆ AUM]]-BIL[[#This Row],[effetto mercato]]</f>
        <v>112780.25774973445</v>
      </c>
    </row>
    <row r="180" spans="1:7">
      <c r="A180" s="4">
        <v>42262</v>
      </c>
      <c r="B180">
        <v>0.33889999999999998</v>
      </c>
      <c r="C180" s="6">
        <f>BIL[[#This Row],[Variaz]]/100</f>
        <v>3.3889999999999997E-3</v>
      </c>
      <c r="D180" s="10">
        <f>AUM[[#This Row],[ Etica Bilanciato]]</f>
        <v>607894167.62</v>
      </c>
      <c r="E180" s="10">
        <f>D179*BIL[[#This Row],[Variazione percentuale]]</f>
        <v>2052797.8725938599</v>
      </c>
      <c r="F180" s="11">
        <f>BIL[[#This Row],[AUM]]-D179</f>
        <v>2170392.8799999952</v>
      </c>
      <c r="G180" s="11">
        <f>BIL[[#This Row],[∆ AUM]]-BIL[[#This Row],[effetto mercato]]</f>
        <v>117595.00740613532</v>
      </c>
    </row>
    <row r="181" spans="1:7">
      <c r="A181" s="4">
        <v>42263</v>
      </c>
      <c r="B181">
        <v>0.59819999999999995</v>
      </c>
      <c r="C181" s="6">
        <f>BIL[[#This Row],[Variaz]]/100</f>
        <v>5.9819999999999995E-3</v>
      </c>
      <c r="D181" s="10">
        <f>AUM[[#This Row],[ Etica Bilanciato]]</f>
        <v>611731441</v>
      </c>
      <c r="E181" s="10">
        <f>D180*BIL[[#This Row],[Variazione percentuale]]</f>
        <v>3636422.9107028395</v>
      </c>
      <c r="F181" s="11">
        <f>BIL[[#This Row],[AUM]]-D180</f>
        <v>3837273.3799999952</v>
      </c>
      <c r="G181" s="11">
        <f>BIL[[#This Row],[∆ AUM]]-BIL[[#This Row],[effetto mercato]]</f>
        <v>200850.46929715574</v>
      </c>
    </row>
    <row r="182" spans="1:7">
      <c r="A182" s="4">
        <v>42264</v>
      </c>
      <c r="B182">
        <v>9.5999999999999992E-3</v>
      </c>
      <c r="C182" s="6">
        <f>BIL[[#This Row],[Variaz]]/100</f>
        <v>9.5999999999999989E-5</v>
      </c>
      <c r="D182" s="10">
        <f>AUM[[#This Row],[ Etica Bilanciato]]</f>
        <v>612312914.68000007</v>
      </c>
      <c r="E182" s="10">
        <f>D181*BIL[[#This Row],[Variazione percentuale]]</f>
        <v>58726.218335999991</v>
      </c>
      <c r="F182" s="11">
        <f>BIL[[#This Row],[AUM]]-D181</f>
        <v>581473.68000006676</v>
      </c>
      <c r="G182" s="11">
        <f>BIL[[#This Row],[∆ AUM]]-BIL[[#This Row],[effetto mercato]]</f>
        <v>522747.46166406677</v>
      </c>
    </row>
    <row r="183" spans="1:7">
      <c r="A183" s="4">
        <v>42265</v>
      </c>
      <c r="B183">
        <v>-0.77680000000000005</v>
      </c>
      <c r="C183" s="6">
        <f>BIL[[#This Row],[Variaz]]/100</f>
        <v>-7.7680000000000006E-3</v>
      </c>
      <c r="D183" s="10">
        <f>AUM[[#This Row],[ Etica Bilanciato]]</f>
        <v>607699170.82000005</v>
      </c>
      <c r="E183" s="10">
        <f>D182*BIL[[#This Row],[Variazione percentuale]]</f>
        <v>-4756446.7212342406</v>
      </c>
      <c r="F183" s="11">
        <f>BIL[[#This Row],[AUM]]-D182</f>
        <v>-4613743.8600000143</v>
      </c>
      <c r="G183" s="11">
        <f>BIL[[#This Row],[∆ AUM]]-BIL[[#This Row],[effetto mercato]]</f>
        <v>142702.86123422626</v>
      </c>
    </row>
    <row r="184" spans="1:7">
      <c r="A184" s="4">
        <v>42268</v>
      </c>
      <c r="B184">
        <v>0.81189999999999996</v>
      </c>
      <c r="C184" s="6">
        <f>BIL[[#This Row],[Variaz]]/100</f>
        <v>8.1189999999999995E-3</v>
      </c>
      <c r="D184" s="10">
        <f>AUM[[#This Row],[ Etica Bilanciato]]</f>
        <v>612779498.81000006</v>
      </c>
      <c r="E184" s="10">
        <f>D183*BIL[[#This Row],[Variazione percentuale]]</f>
        <v>4933909.56788758</v>
      </c>
      <c r="F184" s="11">
        <f>BIL[[#This Row],[AUM]]-D183</f>
        <v>5080327.9900000095</v>
      </c>
      <c r="G184" s="11">
        <f>BIL[[#This Row],[∆ AUM]]-BIL[[#This Row],[effetto mercato]]</f>
        <v>146418.42211242951</v>
      </c>
    </row>
    <row r="185" spans="1:7">
      <c r="A185" s="4">
        <v>42269</v>
      </c>
      <c r="B185">
        <v>-0.94920000000000004</v>
      </c>
      <c r="C185" s="6">
        <f>BIL[[#This Row],[Variaz]]/100</f>
        <v>-9.4920000000000004E-3</v>
      </c>
      <c r="D185" s="10">
        <f>AUM[[#This Row],[ Etica Bilanciato]]</f>
        <v>606552375.82999992</v>
      </c>
      <c r="E185" s="10">
        <f>D184*BIL[[#This Row],[Variazione percentuale]]</f>
        <v>-5816503.0027045207</v>
      </c>
      <c r="F185" s="11">
        <f>BIL[[#This Row],[AUM]]-D184</f>
        <v>-6227122.9800001383</v>
      </c>
      <c r="G185" s="11">
        <f>BIL[[#This Row],[∆ AUM]]-BIL[[#This Row],[effetto mercato]]</f>
        <v>-410619.97729561757</v>
      </c>
    </row>
    <row r="186" spans="1:7">
      <c r="A186" s="4">
        <v>42270</v>
      </c>
      <c r="B186">
        <v>-3.8699999999999998E-2</v>
      </c>
      <c r="C186" s="6">
        <f>BIL[[#This Row],[Variaz]]/100</f>
        <v>-3.8699999999999997E-4</v>
      </c>
      <c r="D186" s="10">
        <f>AUM[[#This Row],[ Etica Bilanciato]]</f>
        <v>606583322.84000003</v>
      </c>
      <c r="E186" s="10">
        <f>D185*BIL[[#This Row],[Variazione percentuale]]</f>
        <v>-234735.76944620995</v>
      </c>
      <c r="F186" s="11">
        <f>BIL[[#This Row],[AUM]]-D185</f>
        <v>30947.010000109673</v>
      </c>
      <c r="G186" s="11">
        <f>BIL[[#This Row],[∆ AUM]]-BIL[[#This Row],[effetto mercato]]</f>
        <v>265682.77944631962</v>
      </c>
    </row>
    <row r="187" spans="1:7">
      <c r="A187" s="4">
        <v>42271</v>
      </c>
      <c r="B187">
        <v>-1.4234</v>
      </c>
      <c r="C187" s="6">
        <f>BIL[[#This Row],[Variaz]]/100</f>
        <v>-1.4234E-2</v>
      </c>
      <c r="D187" s="10">
        <f>AUM[[#This Row],[ Etica Bilanciato]]</f>
        <v>595590755.5</v>
      </c>
      <c r="E187" s="10">
        <f>D186*BIL[[#This Row],[Variazione percentuale]]</f>
        <v>-8634107.0173045602</v>
      </c>
      <c r="F187" s="11">
        <f>BIL[[#This Row],[AUM]]-D186</f>
        <v>-10992567.340000033</v>
      </c>
      <c r="G187" s="11">
        <f>BIL[[#This Row],[∆ AUM]]-BIL[[#This Row],[effetto mercato]]</f>
        <v>-2358460.3226954732</v>
      </c>
    </row>
    <row r="188" spans="1:7">
      <c r="A188" s="4">
        <v>42272</v>
      </c>
      <c r="B188">
        <v>1.1395</v>
      </c>
      <c r="C188" s="6">
        <f>BIL[[#This Row],[Variaz]]/100</f>
        <v>1.1394999999999999E-2</v>
      </c>
      <c r="D188" s="10">
        <f>AUM[[#This Row],[ Etica Bilanciato]]</f>
        <v>602327747.57000005</v>
      </c>
      <c r="E188" s="10">
        <f>D187*BIL[[#This Row],[Variazione percentuale]]</f>
        <v>6786756.658922499</v>
      </c>
      <c r="F188" s="11">
        <f>BIL[[#This Row],[AUM]]-D187</f>
        <v>6736992.0700000525</v>
      </c>
      <c r="G188" s="11">
        <f>BIL[[#This Row],[∆ AUM]]-BIL[[#This Row],[effetto mercato]]</f>
        <v>-49764.588922446594</v>
      </c>
    </row>
    <row r="189" spans="1:7">
      <c r="A189" s="4">
        <v>42275</v>
      </c>
      <c r="B189">
        <v>-1.1849000000000001</v>
      </c>
      <c r="C189" s="6">
        <f>BIL[[#This Row],[Variaz]]/100</f>
        <v>-1.1849E-2</v>
      </c>
      <c r="D189" s="10">
        <f>AUM[[#This Row],[ Etica Bilanciato]]</f>
        <v>595176593.96000004</v>
      </c>
      <c r="E189" s="10">
        <f>D188*BIL[[#This Row],[Variazione percentuale]]</f>
        <v>-7136981.4809569307</v>
      </c>
      <c r="F189" s="11">
        <f>BIL[[#This Row],[AUM]]-D188</f>
        <v>-7151153.6100000143</v>
      </c>
      <c r="G189" s="11">
        <f>BIL[[#This Row],[∆ AUM]]-BIL[[#This Row],[effetto mercato]]</f>
        <v>-14172.129043083638</v>
      </c>
    </row>
    <row r="190" spans="1:7">
      <c r="A190" s="4">
        <v>42276</v>
      </c>
      <c r="B190">
        <v>-0.46200000000000002</v>
      </c>
      <c r="C190" s="6">
        <f>BIL[[#This Row],[Variaz]]/100</f>
        <v>-4.62E-3</v>
      </c>
      <c r="D190" s="10">
        <f>AUM[[#This Row],[ Etica Bilanciato]]</f>
        <v>592570263.76999998</v>
      </c>
      <c r="E190" s="10">
        <f>D189*BIL[[#This Row],[Variazione percentuale]]</f>
        <v>-2749715.8640952003</v>
      </c>
      <c r="F190" s="11">
        <f>BIL[[#This Row],[AUM]]-D189</f>
        <v>-2606330.1900000572</v>
      </c>
      <c r="G190" s="11">
        <f>BIL[[#This Row],[∆ AUM]]-BIL[[#This Row],[effetto mercato]]</f>
        <v>143385.6740951431</v>
      </c>
    </row>
    <row r="191" spans="1:7">
      <c r="A191" s="4">
        <v>42277</v>
      </c>
      <c r="B191">
        <v>1.4911000000000001</v>
      </c>
      <c r="C191" s="6">
        <f>BIL[[#This Row],[Variaz]]/100</f>
        <v>1.4911000000000001E-2</v>
      </c>
      <c r="D191" s="10">
        <f>AUM[[#This Row],[ Etica Bilanciato]]</f>
        <v>601512403.45000005</v>
      </c>
      <c r="E191" s="10">
        <f>D190*BIL[[#This Row],[Variazione percentuale]]</f>
        <v>8835815.2030744702</v>
      </c>
      <c r="F191" s="11">
        <f>BIL[[#This Row],[AUM]]-D190</f>
        <v>8942139.6800000668</v>
      </c>
      <c r="G191" s="11">
        <f>BIL[[#This Row],[∆ AUM]]-BIL[[#This Row],[effetto mercato]]</f>
        <v>106324.47692559659</v>
      </c>
    </row>
    <row r="192" spans="1:7">
      <c r="A192" s="4">
        <v>42278</v>
      </c>
      <c r="B192">
        <v>0.1265</v>
      </c>
      <c r="C192" s="6">
        <f>BIL[[#This Row],[Variaz]]/100</f>
        <v>1.2650000000000001E-3</v>
      </c>
      <c r="D192" s="10">
        <f>AUM[[#This Row],[ Etica Bilanciato]]</f>
        <v>602394301.44000006</v>
      </c>
      <c r="E192" s="10">
        <f>D191*BIL[[#This Row],[Variazione percentuale]]</f>
        <v>760913.1903642501</v>
      </c>
      <c r="F192" s="11">
        <f>BIL[[#This Row],[AUM]]-D191</f>
        <v>881897.99000000954</v>
      </c>
      <c r="G192" s="11">
        <f>BIL[[#This Row],[∆ AUM]]-BIL[[#This Row],[effetto mercato]]</f>
        <v>120984.79963575944</v>
      </c>
    </row>
    <row r="193" spans="1:7">
      <c r="A193" s="4">
        <v>42279</v>
      </c>
      <c r="B193">
        <v>0.28179999999999999</v>
      </c>
      <c r="C193" s="6">
        <f>BIL[[#This Row],[Variaz]]/100</f>
        <v>2.8179999999999998E-3</v>
      </c>
      <c r="D193" s="10">
        <f>AUM[[#This Row],[ Etica Bilanciato]]</f>
        <v>604492467.42000008</v>
      </c>
      <c r="E193" s="10">
        <f>D192*BIL[[#This Row],[Variazione percentuale]]</f>
        <v>1697547.14145792</v>
      </c>
      <c r="F193" s="11">
        <f>BIL[[#This Row],[AUM]]-D192</f>
        <v>2098165.9800000191</v>
      </c>
      <c r="G193" s="11">
        <f>BIL[[#This Row],[∆ AUM]]-BIL[[#This Row],[effetto mercato]]</f>
        <v>400618.83854209911</v>
      </c>
    </row>
    <row r="194" spans="1:7">
      <c r="A194" s="4">
        <v>42282</v>
      </c>
      <c r="B194">
        <v>1.4438</v>
      </c>
      <c r="C194" s="6">
        <f>BIL[[#This Row],[Variaz]]/100</f>
        <v>1.4437999999999999E-2</v>
      </c>
      <c r="D194" s="10">
        <f>AUM[[#This Row],[ Etica Bilanciato]]</f>
        <v>613656453.58999991</v>
      </c>
      <c r="E194" s="10">
        <f>D193*BIL[[#This Row],[Variazione percentuale]]</f>
        <v>8727662.2446099613</v>
      </c>
      <c r="F194" s="11">
        <f>BIL[[#This Row],[AUM]]-D193</f>
        <v>9163986.1699998379</v>
      </c>
      <c r="G194" s="11">
        <f>BIL[[#This Row],[∆ AUM]]-BIL[[#This Row],[effetto mercato]]</f>
        <v>436323.92538987659</v>
      </c>
    </row>
    <row r="195" spans="1:7">
      <c r="A195" s="4">
        <v>42283</v>
      </c>
      <c r="B195">
        <v>-0.13370000000000001</v>
      </c>
      <c r="C195" s="6">
        <f>BIL[[#This Row],[Variaz]]/100</f>
        <v>-1.3370000000000001E-3</v>
      </c>
      <c r="D195" s="10">
        <f>AUM[[#This Row],[ Etica Bilanciato]]</f>
        <v>613113139.08999991</v>
      </c>
      <c r="E195" s="10">
        <f>D194*BIL[[#This Row],[Variazione percentuale]]</f>
        <v>-820458.67844982992</v>
      </c>
      <c r="F195" s="11">
        <f>BIL[[#This Row],[AUM]]-D194</f>
        <v>-543314.5</v>
      </c>
      <c r="G195" s="11">
        <f>BIL[[#This Row],[∆ AUM]]-BIL[[#This Row],[effetto mercato]]</f>
        <v>277144.17844982992</v>
      </c>
    </row>
    <row r="196" spans="1:7">
      <c r="A196" s="4">
        <v>42284</v>
      </c>
      <c r="B196">
        <v>0.3826</v>
      </c>
      <c r="C196" s="6">
        <f>BIL[[#This Row],[Variaz]]/100</f>
        <v>3.826E-3</v>
      </c>
      <c r="D196" s="10">
        <f>AUM[[#This Row],[ Etica Bilanciato]]</f>
        <v>616155758.20999992</v>
      </c>
      <c r="E196" s="10">
        <f>D195*BIL[[#This Row],[Variazione percentuale]]</f>
        <v>2345770.8701583399</v>
      </c>
      <c r="F196" s="11">
        <f>BIL[[#This Row],[AUM]]-D195</f>
        <v>3042619.1200000048</v>
      </c>
      <c r="G196" s="11">
        <f>BIL[[#This Row],[∆ AUM]]-BIL[[#This Row],[effetto mercato]]</f>
        <v>696848.24984166492</v>
      </c>
    </row>
    <row r="197" spans="1:7">
      <c r="A197" s="4">
        <v>42285</v>
      </c>
      <c r="B197">
        <v>0.37159999999999999</v>
      </c>
      <c r="C197" s="6">
        <f>BIL[[#This Row],[Variaz]]/100</f>
        <v>3.7159999999999997E-3</v>
      </c>
      <c r="D197" s="10">
        <f>AUM[[#This Row],[ Etica Bilanciato]]</f>
        <v>618700358.68999994</v>
      </c>
      <c r="E197" s="10">
        <f>D196*BIL[[#This Row],[Variazione percentuale]]</f>
        <v>2289634.7975083594</v>
      </c>
      <c r="F197" s="11">
        <f>BIL[[#This Row],[AUM]]-D196</f>
        <v>2544600.4800000191</v>
      </c>
      <c r="G197" s="11">
        <f>BIL[[#This Row],[∆ AUM]]-BIL[[#This Row],[effetto mercato]]</f>
        <v>254965.68249165965</v>
      </c>
    </row>
    <row r="198" spans="1:7">
      <c r="A198" s="4">
        <v>42286</v>
      </c>
      <c r="B198">
        <v>0.3417</v>
      </c>
      <c r="C198" s="6">
        <f>BIL[[#This Row],[Variaz]]/100</f>
        <v>3.4169999999999999E-3</v>
      </c>
      <c r="D198" s="10">
        <f>AUM[[#This Row],[ Etica Bilanciato]]</f>
        <v>621375083.15999997</v>
      </c>
      <c r="E198" s="10">
        <f>D197*BIL[[#This Row],[Variazione percentuale]]</f>
        <v>2114099.1256437297</v>
      </c>
      <c r="F198" s="11">
        <f>BIL[[#This Row],[AUM]]-D197</f>
        <v>2674724.4700000286</v>
      </c>
      <c r="G198" s="11">
        <f>BIL[[#This Row],[∆ AUM]]-BIL[[#This Row],[effetto mercato]]</f>
        <v>560625.34435629891</v>
      </c>
    </row>
    <row r="199" spans="1:7">
      <c r="A199" s="4">
        <v>42289</v>
      </c>
      <c r="B199">
        <v>-4.7300000000000002E-2</v>
      </c>
      <c r="C199" s="6">
        <f>BIL[[#This Row],[Variaz]]/100</f>
        <v>-4.73E-4</v>
      </c>
      <c r="D199" s="10">
        <f>AUM[[#This Row],[ Etica Bilanciato]]</f>
        <v>621079640.44000006</v>
      </c>
      <c r="E199" s="10">
        <f>D198*BIL[[#This Row],[Variazione percentuale]]</f>
        <v>-293910.41433468001</v>
      </c>
      <c r="F199" s="11">
        <f>BIL[[#This Row],[AUM]]-D198</f>
        <v>-295442.7199999094</v>
      </c>
      <c r="G199" s="11">
        <f>BIL[[#This Row],[∆ AUM]]-BIL[[#This Row],[effetto mercato]]</f>
        <v>-1532.305665229389</v>
      </c>
    </row>
    <row r="200" spans="1:7">
      <c r="A200" s="4">
        <v>42290</v>
      </c>
      <c r="B200">
        <v>-0.4733</v>
      </c>
      <c r="C200" s="6">
        <f>BIL[[#This Row],[Variaz]]/100</f>
        <v>-4.7330000000000002E-3</v>
      </c>
      <c r="D200" s="10">
        <f>AUM[[#This Row],[ Etica Bilanciato]]</f>
        <v>618646357.61000001</v>
      </c>
      <c r="E200" s="10">
        <f>D199*BIL[[#This Row],[Variazione percentuale]]</f>
        <v>-2939569.9382025204</v>
      </c>
      <c r="F200" s="11">
        <f>BIL[[#This Row],[AUM]]-D199</f>
        <v>-2433282.8300000429</v>
      </c>
      <c r="G200" s="11">
        <f>BIL[[#This Row],[∆ AUM]]-BIL[[#This Row],[effetto mercato]]</f>
        <v>506287.10820247745</v>
      </c>
    </row>
    <row r="201" spans="1:7">
      <c r="A201" s="4">
        <v>42291</v>
      </c>
      <c r="B201">
        <v>-0.54210000000000003</v>
      </c>
      <c r="C201" s="6">
        <f>BIL[[#This Row],[Variaz]]/100</f>
        <v>-5.4210000000000005E-3</v>
      </c>
      <c r="D201" s="10">
        <f>AUM[[#This Row],[ Etica Bilanciato]]</f>
        <v>615819040.82999992</v>
      </c>
      <c r="E201" s="10">
        <f>D200*BIL[[#This Row],[Variazione percentuale]]</f>
        <v>-3353681.9046038105</v>
      </c>
      <c r="F201" s="11">
        <f>BIL[[#This Row],[AUM]]-D200</f>
        <v>-2827316.7800000906</v>
      </c>
      <c r="G201" s="11">
        <f>BIL[[#This Row],[∆ AUM]]-BIL[[#This Row],[effetto mercato]]</f>
        <v>526365.12460371992</v>
      </c>
    </row>
    <row r="202" spans="1:7">
      <c r="A202" s="4">
        <v>42292</v>
      </c>
      <c r="B202">
        <v>0.93710000000000004</v>
      </c>
      <c r="C202" s="6">
        <f>BIL[[#This Row],[Variaz]]/100</f>
        <v>9.3710000000000009E-3</v>
      </c>
      <c r="D202" s="10">
        <f>AUM[[#This Row],[ Etica Bilanciato]]</f>
        <v>621985578</v>
      </c>
      <c r="E202" s="10">
        <f>D201*BIL[[#This Row],[Variazione percentuale]]</f>
        <v>5770840.2316179294</v>
      </c>
      <c r="F202" s="11">
        <f>BIL[[#This Row],[AUM]]-D201</f>
        <v>6166537.1700000763</v>
      </c>
      <c r="G202" s="11">
        <f>BIL[[#This Row],[∆ AUM]]-BIL[[#This Row],[effetto mercato]]</f>
        <v>395696.93838214688</v>
      </c>
    </row>
    <row r="203" spans="1:7">
      <c r="A203" s="4">
        <v>42293</v>
      </c>
      <c r="B203">
        <v>0.39789999999999998</v>
      </c>
      <c r="C203" s="6">
        <f>BIL[[#This Row],[Variaz]]/100</f>
        <v>3.9789999999999999E-3</v>
      </c>
      <c r="D203" s="10">
        <f>AUM[[#This Row],[ Etica Bilanciato]]</f>
        <v>624660382.00999999</v>
      </c>
      <c r="E203" s="10">
        <f>D202*BIL[[#This Row],[Variazione percentuale]]</f>
        <v>2474880.6148620001</v>
      </c>
      <c r="F203" s="11">
        <f>BIL[[#This Row],[AUM]]-D202</f>
        <v>2674804.0099999905</v>
      </c>
      <c r="G203" s="11">
        <f>BIL[[#This Row],[∆ AUM]]-BIL[[#This Row],[effetto mercato]]</f>
        <v>199923.39513799036</v>
      </c>
    </row>
    <row r="204" spans="1:7">
      <c r="A204" s="4">
        <v>42296</v>
      </c>
      <c r="B204">
        <v>0.217</v>
      </c>
      <c r="C204" s="6">
        <f>BIL[[#This Row],[Variaz]]/100</f>
        <v>2.1700000000000001E-3</v>
      </c>
      <c r="D204" s="10">
        <f>AUM[[#This Row],[ Etica Bilanciato]]</f>
        <v>626444951.60000002</v>
      </c>
      <c r="E204" s="10">
        <f>D203*BIL[[#This Row],[Variazione percentuale]]</f>
        <v>1355513.0289616999</v>
      </c>
      <c r="F204" s="11">
        <f>BIL[[#This Row],[AUM]]-D203</f>
        <v>1784569.5900000334</v>
      </c>
      <c r="G204" s="11">
        <f>BIL[[#This Row],[∆ AUM]]-BIL[[#This Row],[effetto mercato]]</f>
        <v>429056.56103833346</v>
      </c>
    </row>
    <row r="205" spans="1:7">
      <c r="A205" s="4">
        <v>42297</v>
      </c>
      <c r="B205">
        <v>-0.42370000000000002</v>
      </c>
      <c r="C205" s="6">
        <f>BIL[[#This Row],[Variaz]]/100</f>
        <v>-4.2370000000000003E-3</v>
      </c>
      <c r="D205" s="10">
        <f>AUM[[#This Row],[ Etica Bilanciato]]</f>
        <v>624109015.75999999</v>
      </c>
      <c r="E205" s="10">
        <f>D204*BIL[[#This Row],[Variazione percentuale]]</f>
        <v>-2654247.2599292002</v>
      </c>
      <c r="F205" s="11">
        <f>BIL[[#This Row],[AUM]]-D204</f>
        <v>-2335935.8400000334</v>
      </c>
      <c r="G205" s="11">
        <f>BIL[[#This Row],[∆ AUM]]-BIL[[#This Row],[effetto mercato]]</f>
        <v>318311.41992916679</v>
      </c>
    </row>
    <row r="206" spans="1:7">
      <c r="A206" s="4">
        <v>42298</v>
      </c>
      <c r="B206">
        <v>0.24579999999999999</v>
      </c>
      <c r="C206" s="6">
        <f>BIL[[#This Row],[Variaz]]/100</f>
        <v>2.4580000000000001E-3</v>
      </c>
      <c r="D206" s="10">
        <f>AUM[[#This Row],[ Etica Bilanciato]]</f>
        <v>626027263.62000012</v>
      </c>
      <c r="E206" s="10">
        <f>D205*BIL[[#This Row],[Variazione percentuale]]</f>
        <v>1534059.9607380801</v>
      </c>
      <c r="F206" s="11">
        <f>BIL[[#This Row],[AUM]]-D205</f>
        <v>1918247.8600001335</v>
      </c>
      <c r="G206" s="11">
        <f>BIL[[#This Row],[∆ AUM]]-BIL[[#This Row],[effetto mercato]]</f>
        <v>384187.89926205343</v>
      </c>
    </row>
    <row r="207" spans="1:7">
      <c r="A207" s="4">
        <v>42299</v>
      </c>
      <c r="B207">
        <v>1.9053</v>
      </c>
      <c r="C207" s="6">
        <f>BIL[[#This Row],[Variaz]]/100</f>
        <v>1.9053E-2</v>
      </c>
      <c r="D207" s="10">
        <f>AUM[[#This Row],[ Etica Bilanciato]]</f>
        <v>638163060.94000006</v>
      </c>
      <c r="E207" s="10">
        <f>D206*BIL[[#This Row],[Variazione percentuale]]</f>
        <v>11927697.453751862</v>
      </c>
      <c r="F207" s="11">
        <f>BIL[[#This Row],[AUM]]-D206</f>
        <v>12135797.319999933</v>
      </c>
      <c r="G207" s="11">
        <f>BIL[[#This Row],[∆ AUM]]-BIL[[#This Row],[effetto mercato]]</f>
        <v>208099.86624807119</v>
      </c>
    </row>
    <row r="208" spans="1:7">
      <c r="A208" s="4">
        <v>42300</v>
      </c>
      <c r="B208">
        <v>1.0459000000000001</v>
      </c>
      <c r="C208" s="6">
        <f>BIL[[#This Row],[Variaz]]/100</f>
        <v>1.0459000000000001E-2</v>
      </c>
      <c r="D208" s="10">
        <f>AUM[[#This Row],[ Etica Bilanciato]]</f>
        <v>645215928.08999991</v>
      </c>
      <c r="E208" s="10">
        <f>D207*BIL[[#This Row],[Variazione percentuale]]</f>
        <v>6674547.4543714616</v>
      </c>
      <c r="F208" s="11">
        <f>BIL[[#This Row],[AUM]]-D207</f>
        <v>7052867.1499998569</v>
      </c>
      <c r="G208" s="11">
        <f>BIL[[#This Row],[∆ AUM]]-BIL[[#This Row],[effetto mercato]]</f>
        <v>378319.6956283953</v>
      </c>
    </row>
    <row r="209" spans="1:7">
      <c r="A209" s="4">
        <v>42303</v>
      </c>
      <c r="B209">
        <v>-0.1191</v>
      </c>
      <c r="C209" s="6">
        <f>BIL[[#This Row],[Variaz]]/100</f>
        <v>-1.191E-3</v>
      </c>
      <c r="D209" s="10">
        <f>AUM[[#This Row],[ Etica Bilanciato]]</f>
        <v>644514223.31999993</v>
      </c>
      <c r="E209" s="10">
        <f>D208*BIL[[#This Row],[Variazione percentuale]]</f>
        <v>-768452.17035518994</v>
      </c>
      <c r="F209" s="11">
        <f>BIL[[#This Row],[AUM]]-D208</f>
        <v>-701704.76999998093</v>
      </c>
      <c r="G209" s="11">
        <f>BIL[[#This Row],[∆ AUM]]-BIL[[#This Row],[effetto mercato]]</f>
        <v>66747.400355209014</v>
      </c>
    </row>
    <row r="210" spans="1:7">
      <c r="A210" s="4">
        <v>42304</v>
      </c>
      <c r="B210">
        <v>-0.57779999999999998</v>
      </c>
      <c r="C210" s="6">
        <f>BIL[[#This Row],[Variaz]]/100</f>
        <v>-5.7780000000000001E-3</v>
      </c>
      <c r="D210" s="10">
        <f>AUM[[#This Row],[ Etica Bilanciato]]</f>
        <v>641692755.01999998</v>
      </c>
      <c r="E210" s="10">
        <f>D209*BIL[[#This Row],[Variazione percentuale]]</f>
        <v>-3724003.1823429596</v>
      </c>
      <c r="F210" s="11">
        <f>BIL[[#This Row],[AUM]]-D209</f>
        <v>-2821468.2999999523</v>
      </c>
      <c r="G210" s="11">
        <f>BIL[[#This Row],[∆ AUM]]-BIL[[#This Row],[effetto mercato]]</f>
        <v>902534.88234300725</v>
      </c>
    </row>
    <row r="211" spans="1:7">
      <c r="A211" s="4">
        <v>42305</v>
      </c>
      <c r="B211">
        <v>0.56269999999999998</v>
      </c>
      <c r="C211" s="6">
        <f>BIL[[#This Row],[Variaz]]/100</f>
        <v>5.6270000000000001E-3</v>
      </c>
      <c r="D211" s="10">
        <f>AUM[[#This Row],[ Etica Bilanciato]]</f>
        <v>645832827.92000008</v>
      </c>
      <c r="E211" s="10">
        <f>D210*BIL[[#This Row],[Variazione percentuale]]</f>
        <v>3610805.1324975397</v>
      </c>
      <c r="F211" s="11">
        <f>BIL[[#This Row],[AUM]]-D210</f>
        <v>4140072.9000000954</v>
      </c>
      <c r="G211" s="11">
        <f>BIL[[#This Row],[∆ AUM]]-BIL[[#This Row],[effetto mercato]]</f>
        <v>529267.76750255562</v>
      </c>
    </row>
    <row r="212" spans="1:7">
      <c r="A212" s="4">
        <v>42306</v>
      </c>
      <c r="B212">
        <v>0.18340000000000001</v>
      </c>
      <c r="C212" s="6">
        <f>BIL[[#This Row],[Variaz]]/100</f>
        <v>1.8340000000000001E-3</v>
      </c>
      <c r="D212" s="10">
        <f>AUM[[#This Row],[ Etica Bilanciato]]</f>
        <v>646816000.79999995</v>
      </c>
      <c r="E212" s="10">
        <f>D211*BIL[[#This Row],[Variazione percentuale]]</f>
        <v>1184457.4064052801</v>
      </c>
      <c r="F212" s="11">
        <f>BIL[[#This Row],[AUM]]-D211</f>
        <v>983172.87999987602</v>
      </c>
      <c r="G212" s="11">
        <f>BIL[[#This Row],[∆ AUM]]-BIL[[#This Row],[effetto mercato]]</f>
        <v>-201284.52640540409</v>
      </c>
    </row>
    <row r="213" spans="1:7">
      <c r="A213" s="4">
        <v>42307</v>
      </c>
      <c r="B213">
        <v>-0.23810000000000001</v>
      </c>
      <c r="C213" s="6">
        <f>BIL[[#This Row],[Variaz]]/100</f>
        <v>-2.3809999999999999E-3</v>
      </c>
      <c r="D213" s="10">
        <f>AUM[[#This Row],[ Etica Bilanciato]]</f>
        <v>645556125.22000003</v>
      </c>
      <c r="E213" s="10">
        <f>D212*BIL[[#This Row],[Variazione percentuale]]</f>
        <v>-1540068.8979047998</v>
      </c>
      <c r="F213" s="11">
        <f>BIL[[#This Row],[AUM]]-D212</f>
        <v>-1259875.5799999237</v>
      </c>
      <c r="G213" s="11">
        <f>BIL[[#This Row],[∆ AUM]]-BIL[[#This Row],[effetto mercato]]</f>
        <v>280193.31790487608</v>
      </c>
    </row>
    <row r="214" spans="1:7">
      <c r="A214" s="4">
        <v>42310</v>
      </c>
      <c r="B214">
        <v>5.5100000000000003E-2</v>
      </c>
      <c r="C214" s="6">
        <f>BIL[[#This Row],[Variaz]]/100</f>
        <v>5.5100000000000006E-4</v>
      </c>
      <c r="D214" s="10">
        <f>AUM[[#This Row],[ Etica Bilanciato]]</f>
        <v>646167751.52999997</v>
      </c>
      <c r="E214" s="10">
        <f>D213*BIL[[#This Row],[Variazione percentuale]]</f>
        <v>355701.42499622004</v>
      </c>
      <c r="F214" s="11">
        <f>BIL[[#This Row],[AUM]]-D213</f>
        <v>611626.30999994278</v>
      </c>
      <c r="G214" s="11">
        <f>BIL[[#This Row],[∆ AUM]]-BIL[[#This Row],[effetto mercato]]</f>
        <v>255924.88500372274</v>
      </c>
    </row>
    <row r="215" spans="1:7">
      <c r="A215" s="4">
        <v>42311</v>
      </c>
      <c r="B215">
        <v>0.48609999999999998</v>
      </c>
      <c r="C215" s="6">
        <f>BIL[[#This Row],[Variaz]]/100</f>
        <v>4.8609999999999999E-3</v>
      </c>
      <c r="D215" s="10">
        <f>AUM[[#This Row],[ Etica Bilanciato]]</f>
        <v>650066730.47000003</v>
      </c>
      <c r="E215" s="10">
        <f>D214*BIL[[#This Row],[Variazione percentuale]]</f>
        <v>3141021.4401873299</v>
      </c>
      <c r="F215" s="11">
        <f>BIL[[#This Row],[AUM]]-D214</f>
        <v>3898978.9400000572</v>
      </c>
      <c r="G215" s="11">
        <f>BIL[[#This Row],[∆ AUM]]-BIL[[#This Row],[effetto mercato]]</f>
        <v>757957.49981272733</v>
      </c>
    </row>
    <row r="216" spans="1:7">
      <c r="A216" s="4">
        <v>42312</v>
      </c>
      <c r="B216">
        <v>0.35599999999999998</v>
      </c>
      <c r="C216" s="6">
        <f>BIL[[#This Row],[Variaz]]/100</f>
        <v>3.5599999999999998E-3</v>
      </c>
      <c r="D216" s="10">
        <f>AUM[[#This Row],[ Etica Bilanciato]]</f>
        <v>653190103.80999994</v>
      </c>
      <c r="E216" s="10">
        <f>D215*BIL[[#This Row],[Variazione percentuale]]</f>
        <v>2314237.5604731999</v>
      </c>
      <c r="F216" s="11">
        <f>BIL[[#This Row],[AUM]]-D215</f>
        <v>3123373.3399999142</v>
      </c>
      <c r="G216" s="11">
        <f>BIL[[#This Row],[∆ AUM]]-BIL[[#This Row],[effetto mercato]]</f>
        <v>809135.77952671424</v>
      </c>
    </row>
    <row r="217" spans="1:7">
      <c r="A217" s="4">
        <v>42313</v>
      </c>
      <c r="B217">
        <v>-7.2800000000000004E-2</v>
      </c>
      <c r="C217" s="6">
        <f>BIL[[#This Row],[Variaz]]/100</f>
        <v>-7.2800000000000002E-4</v>
      </c>
      <c r="D217" s="10">
        <f>AUM[[#This Row],[ Etica Bilanciato]]</f>
        <v>653033841.08000004</v>
      </c>
      <c r="E217" s="10">
        <f>D216*BIL[[#This Row],[Variazione percentuale]]</f>
        <v>-475522.39557368</v>
      </c>
      <c r="F217" s="11">
        <f>BIL[[#This Row],[AUM]]-D216</f>
        <v>-156262.72999989986</v>
      </c>
      <c r="G217" s="11">
        <f>BIL[[#This Row],[∆ AUM]]-BIL[[#This Row],[effetto mercato]]</f>
        <v>319259.66557378013</v>
      </c>
    </row>
    <row r="218" spans="1:7">
      <c r="A218" s="4">
        <v>42314</v>
      </c>
      <c r="B218">
        <v>0.12740000000000001</v>
      </c>
      <c r="C218" s="6">
        <f>BIL[[#This Row],[Variaz]]/100</f>
        <v>1.2740000000000002E-3</v>
      </c>
      <c r="D218" s="10">
        <f>AUM[[#This Row],[ Etica Bilanciato]]</f>
        <v>654293914.96000004</v>
      </c>
      <c r="E218" s="10">
        <f>D217*BIL[[#This Row],[Variazione percentuale]]</f>
        <v>831965.11353592016</v>
      </c>
      <c r="F218" s="11">
        <f>BIL[[#This Row],[AUM]]-D217</f>
        <v>1260073.8799999952</v>
      </c>
      <c r="G218" s="11">
        <f>BIL[[#This Row],[∆ AUM]]-BIL[[#This Row],[effetto mercato]]</f>
        <v>428108.76646407507</v>
      </c>
    </row>
    <row r="219" spans="1:7">
      <c r="A219" s="4">
        <v>42317</v>
      </c>
      <c r="B219">
        <v>-0.38179999999999997</v>
      </c>
      <c r="C219" s="6">
        <f>BIL[[#This Row],[Variaz]]/100</f>
        <v>-3.8179999999999998E-3</v>
      </c>
      <c r="D219" s="10">
        <f>AUM[[#This Row],[ Etica Bilanciato]]</f>
        <v>652357334.79999995</v>
      </c>
      <c r="E219" s="10">
        <f>D218*BIL[[#This Row],[Variazione percentuale]]</f>
        <v>-2498094.1673172801</v>
      </c>
      <c r="F219" s="11">
        <f>BIL[[#This Row],[AUM]]-D218</f>
        <v>-1936580.1600000858</v>
      </c>
      <c r="G219" s="11">
        <f>BIL[[#This Row],[∆ AUM]]-BIL[[#This Row],[effetto mercato]]</f>
        <v>561514.00731719425</v>
      </c>
    </row>
    <row r="220" spans="1:7">
      <c r="A220" s="4">
        <v>42318</v>
      </c>
      <c r="B220">
        <v>0.37419999999999998</v>
      </c>
      <c r="C220" s="6">
        <f>BIL[[#This Row],[Variaz]]/100</f>
        <v>3.7419999999999997E-3</v>
      </c>
      <c r="D220" s="10">
        <f>AUM[[#This Row],[ Etica Bilanciato]]</f>
        <v>655414580.58000004</v>
      </c>
      <c r="E220" s="10">
        <f>D219*BIL[[#This Row],[Variazione percentuale]]</f>
        <v>2441121.1468215995</v>
      </c>
      <c r="F220" s="11">
        <f>BIL[[#This Row],[AUM]]-D219</f>
        <v>3057245.7800000906</v>
      </c>
      <c r="G220" s="11">
        <f>BIL[[#This Row],[∆ AUM]]-BIL[[#This Row],[effetto mercato]]</f>
        <v>616124.63317849115</v>
      </c>
    </row>
    <row r="221" spans="1:7">
      <c r="A221" s="4">
        <v>42319</v>
      </c>
      <c r="B221">
        <v>-9.1000000000000004E-3</v>
      </c>
      <c r="C221" s="6">
        <f>BIL[[#This Row],[Variaz]]/100</f>
        <v>-9.1000000000000003E-5</v>
      </c>
      <c r="D221" s="10">
        <f>AUM[[#This Row],[ Etica Bilanciato]]</f>
        <v>655723168.57999992</v>
      </c>
      <c r="E221" s="10">
        <f>D220*BIL[[#This Row],[Variazione percentuale]]</f>
        <v>-59642.726832780005</v>
      </c>
      <c r="F221" s="11">
        <f>BIL[[#This Row],[AUM]]-D220</f>
        <v>308587.99999988079</v>
      </c>
      <c r="G221" s="11">
        <f>BIL[[#This Row],[∆ AUM]]-BIL[[#This Row],[effetto mercato]]</f>
        <v>368230.72683266079</v>
      </c>
    </row>
    <row r="222" spans="1:7">
      <c r="A222" s="4">
        <v>42320</v>
      </c>
      <c r="B222">
        <v>-0.74560000000000004</v>
      </c>
      <c r="C222" s="6">
        <f>BIL[[#This Row],[Variaz]]/100</f>
        <v>-7.4560000000000008E-3</v>
      </c>
      <c r="D222" s="10">
        <f>AUM[[#This Row],[ Etica Bilanciato]]</f>
        <v>651337835.58999991</v>
      </c>
      <c r="E222" s="10">
        <f>D221*BIL[[#This Row],[Variazione percentuale]]</f>
        <v>-4889071.9449324803</v>
      </c>
      <c r="F222" s="11">
        <f>BIL[[#This Row],[AUM]]-D221</f>
        <v>-4385332.9900000095</v>
      </c>
      <c r="G222" s="11">
        <f>BIL[[#This Row],[∆ AUM]]-BIL[[#This Row],[effetto mercato]]</f>
        <v>503738.95493247081</v>
      </c>
    </row>
    <row r="223" spans="1:7">
      <c r="A223" s="4">
        <v>42321</v>
      </c>
      <c r="B223">
        <v>-0.51300000000000001</v>
      </c>
      <c r="C223" s="6">
        <f>BIL[[#This Row],[Variaz]]/100</f>
        <v>-5.13E-3</v>
      </c>
      <c r="D223" s="10">
        <f>AUM[[#This Row],[ Etica Bilanciato]]</f>
        <v>648423805.79000008</v>
      </c>
      <c r="E223" s="10">
        <f>D222*BIL[[#This Row],[Variazione percentuale]]</f>
        <v>-3341363.0965766995</v>
      </c>
      <c r="F223" s="11">
        <f>BIL[[#This Row],[AUM]]-D222</f>
        <v>-2914029.7999998331</v>
      </c>
      <c r="G223" s="11">
        <f>BIL[[#This Row],[∆ AUM]]-BIL[[#This Row],[effetto mercato]]</f>
        <v>427333.29657686641</v>
      </c>
    </row>
    <row r="224" spans="1:7">
      <c r="A224" s="4">
        <v>42324</v>
      </c>
      <c r="B224">
        <v>0.39600000000000002</v>
      </c>
      <c r="C224" s="6">
        <f>BIL[[#This Row],[Variaz]]/100</f>
        <v>3.96E-3</v>
      </c>
      <c r="D224" s="10">
        <f>AUM[[#This Row],[ Etica Bilanciato]]</f>
        <v>651266265.81000006</v>
      </c>
      <c r="E224" s="10">
        <f>D223*BIL[[#This Row],[Variazione percentuale]]</f>
        <v>2567758.2709284001</v>
      </c>
      <c r="F224" s="11">
        <f>BIL[[#This Row],[AUM]]-D223</f>
        <v>2842460.0199999809</v>
      </c>
      <c r="G224" s="11">
        <f>BIL[[#This Row],[∆ AUM]]-BIL[[#This Row],[effetto mercato]]</f>
        <v>274701.74907158082</v>
      </c>
    </row>
    <row r="225" spans="1:7">
      <c r="A225" s="4">
        <v>42325</v>
      </c>
      <c r="B225">
        <v>1.0639000000000001</v>
      </c>
      <c r="C225" s="6">
        <f>BIL[[#This Row],[Variaz]]/100</f>
        <v>1.0639000000000001E-2</v>
      </c>
      <c r="D225" s="10">
        <f>AUM[[#This Row],[ Etica Bilanciato]]</f>
        <v>658533540.44000006</v>
      </c>
      <c r="E225" s="10">
        <f>D224*BIL[[#This Row],[Variazione percentuale]]</f>
        <v>6928821.8019525912</v>
      </c>
      <c r="F225" s="11">
        <f>BIL[[#This Row],[AUM]]-D224</f>
        <v>7267274.6299999952</v>
      </c>
      <c r="G225" s="11">
        <f>BIL[[#This Row],[∆ AUM]]-BIL[[#This Row],[effetto mercato]]</f>
        <v>338452.82804740407</v>
      </c>
    </row>
    <row r="226" spans="1:7">
      <c r="A226" s="4">
        <v>42326</v>
      </c>
      <c r="B226">
        <v>0.48099999999999998</v>
      </c>
      <c r="C226" s="6">
        <f>BIL[[#This Row],[Variaz]]/100</f>
        <v>4.81E-3</v>
      </c>
      <c r="D226" s="10">
        <f>AUM[[#This Row],[ Etica Bilanciato]]</f>
        <v>661950219.13</v>
      </c>
      <c r="E226" s="10">
        <f>D225*BIL[[#This Row],[Variazione percentuale]]</f>
        <v>3167546.3295164001</v>
      </c>
      <c r="F226" s="11">
        <f>BIL[[#This Row],[AUM]]-D225</f>
        <v>3416678.689999938</v>
      </c>
      <c r="G226" s="11">
        <f>BIL[[#This Row],[∆ AUM]]-BIL[[#This Row],[effetto mercato]]</f>
        <v>249132.36048353789</v>
      </c>
    </row>
    <row r="227" spans="1:7">
      <c r="A227" s="4">
        <v>42327</v>
      </c>
      <c r="B227">
        <v>0.13550000000000001</v>
      </c>
      <c r="C227" s="6">
        <f>BIL[[#This Row],[Variaz]]/100</f>
        <v>1.3550000000000001E-3</v>
      </c>
      <c r="D227" s="10">
        <f>AUM[[#This Row],[ Etica Bilanciato]]</f>
        <v>662997880.81999993</v>
      </c>
      <c r="E227" s="10">
        <f>D226*BIL[[#This Row],[Variazione percentuale]]</f>
        <v>896942.54692115006</v>
      </c>
      <c r="F227" s="11">
        <f>BIL[[#This Row],[AUM]]-D226</f>
        <v>1047661.689999938</v>
      </c>
      <c r="G227" s="11">
        <f>BIL[[#This Row],[∆ AUM]]-BIL[[#This Row],[effetto mercato]]</f>
        <v>150719.14307878795</v>
      </c>
    </row>
    <row r="228" spans="1:7">
      <c r="A228" s="4">
        <v>42328</v>
      </c>
      <c r="B228">
        <v>0.39689999999999998</v>
      </c>
      <c r="C228" s="6">
        <f>BIL[[#This Row],[Variaz]]/100</f>
        <v>3.9689999999999994E-3</v>
      </c>
      <c r="D228" s="10">
        <f>AUM[[#This Row],[ Etica Bilanciato]]</f>
        <v>666348038.00999999</v>
      </c>
      <c r="E228" s="10">
        <f>D227*BIL[[#This Row],[Variazione percentuale]]</f>
        <v>2631438.5889745792</v>
      </c>
      <c r="F228" s="11">
        <f>BIL[[#This Row],[AUM]]-D227</f>
        <v>3350157.1900000572</v>
      </c>
      <c r="G228" s="11">
        <f>BIL[[#This Row],[∆ AUM]]-BIL[[#This Row],[effetto mercato]]</f>
        <v>718718.60102547798</v>
      </c>
    </row>
    <row r="229" spans="1:7">
      <c r="A229" s="4">
        <v>42331</v>
      </c>
      <c r="B229">
        <v>-7.1900000000000006E-2</v>
      </c>
      <c r="C229" s="6">
        <f>BIL[[#This Row],[Variaz]]/100</f>
        <v>-7.1900000000000002E-4</v>
      </c>
      <c r="D229" s="10">
        <f>AUM[[#This Row],[ Etica Bilanciato]]</f>
        <v>666222711.64999998</v>
      </c>
      <c r="E229" s="10">
        <f>D228*BIL[[#This Row],[Variazione percentuale]]</f>
        <v>-479104.23932918999</v>
      </c>
      <c r="F229" s="11">
        <f>BIL[[#This Row],[AUM]]-D228</f>
        <v>-125326.36000001431</v>
      </c>
      <c r="G229" s="11">
        <f>BIL[[#This Row],[∆ AUM]]-BIL[[#This Row],[effetto mercato]]</f>
        <v>353777.87932917569</v>
      </c>
    </row>
    <row r="230" spans="1:7">
      <c r="A230" s="4">
        <v>42332</v>
      </c>
      <c r="B230">
        <v>-0.41360000000000002</v>
      </c>
      <c r="C230" s="6">
        <f>BIL[[#This Row],[Variaz]]/100</f>
        <v>-4.1359999999999999E-3</v>
      </c>
      <c r="D230" s="10">
        <f>AUM[[#This Row],[ Etica Bilanciato]]</f>
        <v>664160402.31999993</v>
      </c>
      <c r="E230" s="10">
        <f>D229*BIL[[#This Row],[Variazione percentuale]]</f>
        <v>-2755497.1353843999</v>
      </c>
      <c r="F230" s="11">
        <f>BIL[[#This Row],[AUM]]-D229</f>
        <v>-2062309.3300000429</v>
      </c>
      <c r="G230" s="11">
        <f>BIL[[#This Row],[∆ AUM]]-BIL[[#This Row],[effetto mercato]]</f>
        <v>693187.80538435699</v>
      </c>
    </row>
    <row r="231" spans="1:7">
      <c r="A231" s="4">
        <v>42333</v>
      </c>
      <c r="B231">
        <v>0.64100000000000001</v>
      </c>
      <c r="C231" s="6">
        <f>BIL[[#This Row],[Variaz]]/100</f>
        <v>6.4099999999999999E-3</v>
      </c>
      <c r="D231" s="10">
        <f>AUM[[#This Row],[ Etica Bilanciato]]</f>
        <v>668537161.81999993</v>
      </c>
      <c r="E231" s="10">
        <f>D230*BIL[[#This Row],[Variazione percentuale]]</f>
        <v>4257268.1788711995</v>
      </c>
      <c r="F231" s="11">
        <f>BIL[[#This Row],[AUM]]-D230</f>
        <v>4376759.5</v>
      </c>
      <c r="G231" s="11">
        <f>BIL[[#This Row],[∆ AUM]]-BIL[[#This Row],[effetto mercato]]</f>
        <v>119491.32112880051</v>
      </c>
    </row>
    <row r="232" spans="1:7">
      <c r="A232" s="4">
        <v>42334</v>
      </c>
      <c r="B232">
        <v>0.2601</v>
      </c>
      <c r="C232" s="6">
        <f>BIL[[#This Row],[Variaz]]/100</f>
        <v>2.601E-3</v>
      </c>
      <c r="D232" s="10">
        <f>AUM[[#This Row],[ Etica Bilanciato]]</f>
        <v>670752420.96999991</v>
      </c>
      <c r="E232" s="10">
        <f>D231*BIL[[#This Row],[Variazione percentuale]]</f>
        <v>1738865.1578938197</v>
      </c>
      <c r="F232" s="11">
        <f>BIL[[#This Row],[AUM]]-D231</f>
        <v>2215259.1499999762</v>
      </c>
      <c r="G232" s="11">
        <f>BIL[[#This Row],[∆ AUM]]-BIL[[#This Row],[effetto mercato]]</f>
        <v>476393.99210615642</v>
      </c>
    </row>
    <row r="233" spans="1:7">
      <c r="A233" s="4">
        <v>42335</v>
      </c>
      <c r="B233">
        <v>1.7899999999999999E-2</v>
      </c>
      <c r="C233" s="6">
        <f>BIL[[#This Row],[Variaz]]/100</f>
        <v>1.7899999999999999E-4</v>
      </c>
      <c r="D233" s="10">
        <f>AUM[[#This Row],[ Etica Bilanciato]]</f>
        <v>671403483.1500001</v>
      </c>
      <c r="E233" s="10">
        <f>D232*BIL[[#This Row],[Variazione percentuale]]</f>
        <v>120064.68335362998</v>
      </c>
      <c r="F233" s="11">
        <f>BIL[[#This Row],[AUM]]-D232</f>
        <v>651062.18000018597</v>
      </c>
      <c r="G233" s="11">
        <f>BIL[[#This Row],[∆ AUM]]-BIL[[#This Row],[effetto mercato]]</f>
        <v>530997.49664655596</v>
      </c>
    </row>
    <row r="234" spans="1:7">
      <c r="A234" s="4">
        <v>42338</v>
      </c>
      <c r="B234">
        <v>-2.6800000000000001E-2</v>
      </c>
      <c r="C234" s="6">
        <f>BIL[[#This Row],[Variaz]]/100</f>
        <v>-2.6800000000000001E-4</v>
      </c>
      <c r="D234" s="10">
        <f>AUM[[#This Row],[ Etica Bilanciato]]</f>
        <v>671985881.09000003</v>
      </c>
      <c r="E234" s="10">
        <f>D233*BIL[[#This Row],[Variazione percentuale]]</f>
        <v>-179936.13348420002</v>
      </c>
      <c r="F234" s="11">
        <f>BIL[[#This Row],[AUM]]-D233</f>
        <v>582397.93999993801</v>
      </c>
      <c r="G234" s="11">
        <f>BIL[[#This Row],[∆ AUM]]-BIL[[#This Row],[effetto mercato]]</f>
        <v>762334.073484138</v>
      </c>
    </row>
    <row r="235" spans="1:7">
      <c r="A235" s="4">
        <v>42339</v>
      </c>
      <c r="B235">
        <v>0.18790000000000001</v>
      </c>
      <c r="C235" s="6">
        <f>BIL[[#This Row],[Variaz]]/100</f>
        <v>1.879E-3</v>
      </c>
      <c r="D235" s="10">
        <f>AUM[[#This Row],[ Etica Bilanciato]]</f>
        <v>673393270</v>
      </c>
      <c r="E235" s="10">
        <f>D234*BIL[[#This Row],[Variazione percentuale]]</f>
        <v>1262661.47056811</v>
      </c>
      <c r="F235" s="11">
        <f>BIL[[#This Row],[AUM]]-D234</f>
        <v>1407388.9099999666</v>
      </c>
      <c r="G235" s="11">
        <f>BIL[[#This Row],[∆ AUM]]-BIL[[#This Row],[effetto mercato]]</f>
        <v>144727.43943185662</v>
      </c>
    </row>
    <row r="236" spans="1:7">
      <c r="A236" s="4">
        <v>42340</v>
      </c>
      <c r="B236">
        <v>-0.1072</v>
      </c>
      <c r="C236" s="6">
        <f>BIL[[#This Row],[Variaz]]/100</f>
        <v>-1.072E-3</v>
      </c>
      <c r="D236" s="10">
        <f>AUM[[#This Row],[ Etica Bilanciato]]</f>
        <v>673438255.89999998</v>
      </c>
      <c r="E236" s="10">
        <f>D235*BIL[[#This Row],[Variazione percentuale]]</f>
        <v>-721877.58544000005</v>
      </c>
      <c r="F236" s="11">
        <f>BIL[[#This Row],[AUM]]-D235</f>
        <v>44985.899999976158</v>
      </c>
      <c r="G236" s="11">
        <f>BIL[[#This Row],[∆ AUM]]-BIL[[#This Row],[effetto mercato]]</f>
        <v>766863.48543997621</v>
      </c>
    </row>
    <row r="237" spans="1:7">
      <c r="A237" s="4">
        <v>42341</v>
      </c>
      <c r="B237">
        <v>-2.5301999999999998</v>
      </c>
      <c r="C237" s="6">
        <f>BIL[[#This Row],[Variaz]]/100</f>
        <v>-2.5301999999999998E-2</v>
      </c>
      <c r="D237" s="10">
        <f>AUM[[#This Row],[ Etica Bilanciato]]</f>
        <v>656933032.05999994</v>
      </c>
      <c r="E237" s="10">
        <f>D236*BIL[[#This Row],[Variazione percentuale]]</f>
        <v>-17039334.750781797</v>
      </c>
      <c r="F237" s="11">
        <f>BIL[[#This Row],[AUM]]-D236</f>
        <v>-16505223.840000033</v>
      </c>
      <c r="G237" s="11">
        <f>BIL[[#This Row],[∆ AUM]]-BIL[[#This Row],[effetto mercato]]</f>
        <v>534110.91078176349</v>
      </c>
    </row>
    <row r="238" spans="1:7">
      <c r="A238" s="4">
        <v>42342</v>
      </c>
      <c r="B238">
        <v>-7.3400000000000007E-2</v>
      </c>
      <c r="C238" s="6">
        <f>BIL[[#This Row],[Variaz]]/100</f>
        <v>-7.3400000000000006E-4</v>
      </c>
      <c r="D238" s="10">
        <f>AUM[[#This Row],[ Etica Bilanciato]]</f>
        <v>657120942.25999999</v>
      </c>
      <c r="E238" s="10">
        <f>D237*BIL[[#This Row],[Variazione percentuale]]</f>
        <v>-482188.84553204</v>
      </c>
      <c r="F238" s="11">
        <f>BIL[[#This Row],[AUM]]-D237</f>
        <v>187910.20000004768</v>
      </c>
      <c r="G238" s="11">
        <f>BIL[[#This Row],[∆ AUM]]-BIL[[#This Row],[effetto mercato]]</f>
        <v>670099.04553208768</v>
      </c>
    </row>
    <row r="239" spans="1:7">
      <c r="A239" s="4">
        <v>42345</v>
      </c>
      <c r="B239">
        <v>0.33050000000000002</v>
      </c>
      <c r="C239" s="6">
        <f>BIL[[#This Row],[Variaz]]/100</f>
        <v>3.3050000000000002E-3</v>
      </c>
      <c r="D239" s="10">
        <f>AUM[[#This Row],[ Etica Bilanciato]]</f>
        <v>658779625.62</v>
      </c>
      <c r="E239" s="10">
        <f>D238*BIL[[#This Row],[Variazione percentuale]]</f>
        <v>2171784.7141693002</v>
      </c>
      <c r="F239" s="11">
        <f>BIL[[#This Row],[AUM]]-D238</f>
        <v>1658683.3600000143</v>
      </c>
      <c r="G239" s="11">
        <f>BIL[[#This Row],[∆ AUM]]-BIL[[#This Row],[effetto mercato]]</f>
        <v>-513101.35416928586</v>
      </c>
    </row>
    <row r="240" spans="1:7">
      <c r="A240" s="4">
        <v>42347</v>
      </c>
      <c r="B240">
        <v>-1.6194</v>
      </c>
      <c r="C240" s="6">
        <f>BIL[[#This Row],[Variaz]]/100</f>
        <v>-1.6194E-2</v>
      </c>
      <c r="D240" s="10">
        <f>AUM[[#This Row],[ Etica Bilanciato]]</f>
        <v>648324397.09000003</v>
      </c>
      <c r="E240" s="10">
        <f>D239*BIL[[#This Row],[Variazione percentuale]]</f>
        <v>-10668277.257290279</v>
      </c>
      <c r="F240" s="11">
        <f>BIL[[#This Row],[AUM]]-D239</f>
        <v>-10455228.529999971</v>
      </c>
      <c r="G240" s="11">
        <f>BIL[[#This Row],[∆ AUM]]-BIL[[#This Row],[effetto mercato]]</f>
        <v>213048.7272903081</v>
      </c>
    </row>
    <row r="241" spans="1:7">
      <c r="A241" s="4">
        <v>42348</v>
      </c>
      <c r="B241">
        <v>-8.3699999999999997E-2</v>
      </c>
      <c r="C241" s="6">
        <f>BIL[[#This Row],[Variaz]]/100</f>
        <v>-8.3699999999999996E-4</v>
      </c>
      <c r="D241" s="10">
        <f>AUM[[#This Row],[ Etica Bilanciato]]</f>
        <v>648400133.62</v>
      </c>
      <c r="E241" s="10">
        <f>D240*BIL[[#This Row],[Variazione percentuale]]</f>
        <v>-542647.52036433003</v>
      </c>
      <c r="F241" s="11">
        <f>BIL[[#This Row],[AUM]]-D240</f>
        <v>75736.52999997139</v>
      </c>
      <c r="G241" s="11">
        <f>BIL[[#This Row],[∆ AUM]]-BIL[[#This Row],[effetto mercato]]</f>
        <v>618384.05036430142</v>
      </c>
    </row>
    <row r="242" spans="1:7">
      <c r="A242" s="4">
        <v>42349</v>
      </c>
      <c r="B242">
        <v>-1.0330999999999999</v>
      </c>
      <c r="C242" s="6">
        <f>BIL[[#This Row],[Variaz]]/100</f>
        <v>-1.0331E-2</v>
      </c>
      <c r="D242" s="10">
        <f>AUM[[#This Row],[ Etica Bilanciato]]</f>
        <v>642156606.42999995</v>
      </c>
      <c r="E242" s="10">
        <f>D241*BIL[[#This Row],[Variazione percentuale]]</f>
        <v>-6698621.7804282196</v>
      </c>
      <c r="F242" s="11">
        <f>BIL[[#This Row],[AUM]]-D241</f>
        <v>-6243527.1900000572</v>
      </c>
      <c r="G242" s="11">
        <f>BIL[[#This Row],[∆ AUM]]-BIL[[#This Row],[effetto mercato]]</f>
        <v>455094.59042816237</v>
      </c>
    </row>
    <row r="243" spans="1:7">
      <c r="A243" s="4">
        <v>42352</v>
      </c>
      <c r="B243">
        <v>-0.7994</v>
      </c>
      <c r="C243" s="6">
        <f>BIL[[#This Row],[Variaz]]/100</f>
        <v>-7.9939999999999994E-3</v>
      </c>
      <c r="D243" s="10">
        <f>AUM[[#This Row],[ Etica Bilanciato]]</f>
        <v>637463252.20000005</v>
      </c>
      <c r="E243" s="10">
        <f>D242*BIL[[#This Row],[Variazione percentuale]]</f>
        <v>-5133399.9118014192</v>
      </c>
      <c r="F243" s="11">
        <f>BIL[[#This Row],[AUM]]-D242</f>
        <v>-4693354.2299998999</v>
      </c>
      <c r="G243" s="11">
        <f>BIL[[#This Row],[∆ AUM]]-BIL[[#This Row],[effetto mercato]]</f>
        <v>440045.68180151936</v>
      </c>
    </row>
    <row r="244" spans="1:7">
      <c r="A244" s="4">
        <v>42353</v>
      </c>
      <c r="B244">
        <v>0.95750000000000002</v>
      </c>
      <c r="C244" s="6">
        <f>BIL[[#This Row],[Variaz]]/100</f>
        <v>9.5750000000000002E-3</v>
      </c>
      <c r="D244" s="10">
        <f>AUM[[#This Row],[ Etica Bilanciato]]</f>
        <v>650358800.47000003</v>
      </c>
      <c r="E244" s="10">
        <f>D243*BIL[[#This Row],[Variazione percentuale]]</f>
        <v>6103710.6398150008</v>
      </c>
      <c r="F244" s="11">
        <f>BIL[[#This Row],[AUM]]-D243</f>
        <v>12895548.269999981</v>
      </c>
      <c r="G244" s="11">
        <f>BIL[[#This Row],[∆ AUM]]-BIL[[#This Row],[effetto mercato]]</f>
        <v>6791837.6301849801</v>
      </c>
    </row>
    <row r="245" spans="1:7">
      <c r="A245" s="4">
        <v>42354</v>
      </c>
      <c r="B245">
        <v>0.61980000000000002</v>
      </c>
      <c r="C245" s="6">
        <f>BIL[[#This Row],[Variaz]]/100</f>
        <v>6.1980000000000004E-3</v>
      </c>
      <c r="D245" s="10">
        <f>AUM[[#This Row],[ Etica Bilanciato]]</f>
        <v>654632490.15999997</v>
      </c>
      <c r="E245" s="10">
        <f>D244*BIL[[#This Row],[Variazione percentuale]]</f>
        <v>4030923.8453130606</v>
      </c>
      <c r="F245" s="11">
        <f>BIL[[#This Row],[AUM]]-D244</f>
        <v>4273689.689999938</v>
      </c>
      <c r="G245" s="11">
        <f>BIL[[#This Row],[∆ AUM]]-BIL[[#This Row],[effetto mercato]]</f>
        <v>242765.84468687745</v>
      </c>
    </row>
    <row r="246" spans="1:7">
      <c r="A246" s="4">
        <v>42355</v>
      </c>
      <c r="B246">
        <v>0.3826</v>
      </c>
      <c r="C246" s="6">
        <f>BIL[[#This Row],[Variaz]]/100</f>
        <v>3.826E-3</v>
      </c>
      <c r="D246" s="10">
        <f>AUM[[#This Row],[ Etica Bilanciato]]</f>
        <v>657013696.59000003</v>
      </c>
      <c r="E246" s="10">
        <f>D245*BIL[[#This Row],[Variazione percentuale]]</f>
        <v>2504623.9073521597</v>
      </c>
      <c r="F246" s="11">
        <f>BIL[[#This Row],[AUM]]-D245</f>
        <v>2381206.4300000668</v>
      </c>
      <c r="G246" s="11">
        <f>BIL[[#This Row],[∆ AUM]]-BIL[[#This Row],[effetto mercato]]</f>
        <v>-123417.47735209297</v>
      </c>
    </row>
    <row r="247" spans="1:7">
      <c r="A247" s="4">
        <v>42356</v>
      </c>
      <c r="B247">
        <v>-0.77170000000000005</v>
      </c>
      <c r="C247" s="6">
        <f>BIL[[#This Row],[Variaz]]/100</f>
        <v>-7.7170000000000008E-3</v>
      </c>
      <c r="D247" s="10">
        <f>AUM[[#This Row],[ Etica Bilanciato]]</f>
        <v>652414166.74000001</v>
      </c>
      <c r="E247" s="10">
        <f>D246*BIL[[#This Row],[Variazione percentuale]]</f>
        <v>-5070174.6965850312</v>
      </c>
      <c r="F247" s="11">
        <f>BIL[[#This Row],[AUM]]-D246</f>
        <v>-4599529.8500000238</v>
      </c>
      <c r="G247" s="11">
        <f>BIL[[#This Row],[∆ AUM]]-BIL[[#This Row],[effetto mercato]]</f>
        <v>470644.84658500738</v>
      </c>
    </row>
    <row r="248" spans="1:7">
      <c r="A248" s="4">
        <v>42359</v>
      </c>
      <c r="B248">
        <v>-0.38419999999999999</v>
      </c>
      <c r="C248" s="6">
        <f>BIL[[#This Row],[Variaz]]/100</f>
        <v>-3.8419999999999999E-3</v>
      </c>
      <c r="D248" s="10">
        <f>AUM[[#This Row],[ Etica Bilanciato]]</f>
        <v>650852491.75999999</v>
      </c>
      <c r="E248" s="10">
        <f>D247*BIL[[#This Row],[Variazione percentuale]]</f>
        <v>-2506575.22861508</v>
      </c>
      <c r="F248" s="11">
        <f>BIL[[#This Row],[AUM]]-D247</f>
        <v>-1561674.9800000191</v>
      </c>
      <c r="G248" s="11">
        <f>BIL[[#This Row],[∆ AUM]]-BIL[[#This Row],[effetto mercato]]</f>
        <v>944900.24861506093</v>
      </c>
    </row>
    <row r="249" spans="1:7">
      <c r="A249" s="4">
        <v>42360</v>
      </c>
      <c r="B249">
        <v>9.4100000000000003E-2</v>
      </c>
      <c r="C249" s="6">
        <f>BIL[[#This Row],[Variaz]]/100</f>
        <v>9.41E-4</v>
      </c>
      <c r="D249" s="10">
        <f>AUM[[#This Row],[ Etica Bilanciato]]</f>
        <v>651924717.99000001</v>
      </c>
      <c r="E249" s="10">
        <f>D248*BIL[[#This Row],[Variazione percentuale]]</f>
        <v>612452.19474615995</v>
      </c>
      <c r="F249" s="11">
        <f>BIL[[#This Row],[AUM]]-D248</f>
        <v>1072226.2300000191</v>
      </c>
      <c r="G249" s="11">
        <f>BIL[[#This Row],[∆ AUM]]-BIL[[#This Row],[effetto mercato]]</f>
        <v>459774.03525385913</v>
      </c>
    </row>
    <row r="250" spans="1:7">
      <c r="A250" s="4">
        <v>42361</v>
      </c>
      <c r="B250">
        <v>1.1464000000000001</v>
      </c>
      <c r="C250" s="6">
        <f>BIL[[#This Row],[Variaz]]/100</f>
        <v>1.1464E-2</v>
      </c>
      <c r="D250" s="10">
        <f>AUM[[#This Row],[ Etica Bilanciato]]</f>
        <v>659949028.53999996</v>
      </c>
      <c r="E250" s="10">
        <f>D249*BIL[[#This Row],[Variazione percentuale]]</f>
        <v>7473664.9670373602</v>
      </c>
      <c r="F250" s="11">
        <f>BIL[[#This Row],[AUM]]-D249</f>
        <v>8024310.5499999523</v>
      </c>
      <c r="G250" s="11">
        <f>BIL[[#This Row],[∆ AUM]]-BIL[[#This Row],[effetto mercato]]</f>
        <v>550645.58296259213</v>
      </c>
    </row>
    <row r="251" spans="1:7">
      <c r="A251" s="4">
        <v>42366</v>
      </c>
      <c r="B251">
        <v>-0.41810000000000003</v>
      </c>
      <c r="C251" s="6">
        <f>BIL[[#This Row],[Variaz]]/100</f>
        <v>-4.1810000000000007E-3</v>
      </c>
      <c r="D251" s="10">
        <f>AUM[[#This Row],[ Etica Bilanciato]]</f>
        <v>657879300.05000007</v>
      </c>
      <c r="E251" s="10">
        <f>D250*BIL[[#This Row],[Variazione percentuale]]</f>
        <v>-2759246.8883257401</v>
      </c>
      <c r="F251" s="11">
        <f>BIL[[#This Row],[AUM]]-D250</f>
        <v>-2069728.4899998903</v>
      </c>
      <c r="G251" s="11">
        <f>BIL[[#This Row],[∆ AUM]]-BIL[[#This Row],[effetto mercato]]</f>
        <v>689518.39832584979</v>
      </c>
    </row>
    <row r="252" spans="1:7">
      <c r="A252" s="4">
        <v>42367</v>
      </c>
      <c r="B252">
        <v>0.81159999999999999</v>
      </c>
      <c r="C252" s="6">
        <f>BIL[[#This Row],[Variaz]]/100</f>
        <v>8.116E-3</v>
      </c>
      <c r="D252" s="10">
        <f>AUM[[#This Row],[ Etica Bilanciato]]</f>
        <v>662904031.25999999</v>
      </c>
      <c r="E252" s="10">
        <f>D251*BIL[[#This Row],[Variazione percentuale]]</f>
        <v>5339348.3992058001</v>
      </c>
      <c r="F252" s="11">
        <f>BIL[[#This Row],[AUM]]-D251</f>
        <v>5024731.2099999189</v>
      </c>
      <c r="G252" s="11">
        <f>BIL[[#This Row],[∆ AUM]]-BIL[[#This Row],[effetto mercato]]</f>
        <v>-314617.18920588121</v>
      </c>
    </row>
    <row r="253" spans="1:7">
      <c r="A253" s="4">
        <v>42368</v>
      </c>
      <c r="B253">
        <v>-0.3054</v>
      </c>
      <c r="C253" s="6">
        <f>BIL[[#This Row],[Variaz]]/100</f>
        <v>-3.0539999999999999E-3</v>
      </c>
      <c r="D253" s="10">
        <f>AUM[[#This Row],[ Etica Bilanciato]]</f>
        <v>661543073.25</v>
      </c>
      <c r="E253" s="10">
        <f>D252*BIL[[#This Row],[Variazione percentuale]]</f>
        <v>-2024508.91146804</v>
      </c>
      <c r="F253" s="11">
        <f>BIL[[#This Row],[AUM]]-D252</f>
        <v>-1360958.0099999905</v>
      </c>
      <c r="G253" s="11">
        <f>BIL[[#This Row],[∆ AUM]]-BIL[[#This Row],[effetto mercato]]</f>
        <v>663550.9014680495</v>
      </c>
    </row>
    <row r="254" spans="1:7">
      <c r="A254" s="4">
        <v>42369</v>
      </c>
      <c r="B254">
        <v>-0.1578</v>
      </c>
      <c r="C254" s="6">
        <f>BIL[[#This Row],[Variaz]]/100</f>
        <v>-1.578E-3</v>
      </c>
      <c r="D254" s="10">
        <f>AUM[[#This Row],[ Etica Bilanciato]]</f>
        <v>660790656.82000005</v>
      </c>
      <c r="E254" s="10">
        <f>D253*BIL[[#This Row],[Variazione percentuale]]</f>
        <v>-1043914.9695885</v>
      </c>
      <c r="F254" s="11">
        <f>BIL[[#This Row],[AUM]]-D253</f>
        <v>-752416.42999994755</v>
      </c>
      <c r="G254" s="11">
        <f>BIL[[#This Row],[∆ AUM]]-BIL[[#This Row],[effetto mercato]]</f>
        <v>291498.53958855243</v>
      </c>
    </row>
    <row r="255" spans="1:7">
      <c r="A255" s="4">
        <v>42373</v>
      </c>
      <c r="B255">
        <v>-0.97619999999999996</v>
      </c>
      <c r="C255" s="6">
        <f>BIL[[#This Row],[Variaz]]/100</f>
        <v>-9.7619999999999998E-3</v>
      </c>
      <c r="D255" s="10">
        <f>AUM[[#This Row],[ Etica Bilanciato]]</f>
        <v>654789464.20999992</v>
      </c>
      <c r="E255" s="10">
        <f>D254*BIL[[#This Row],[Variazione percentuale]]</f>
        <v>-6450638.39187684</v>
      </c>
      <c r="F255" s="11">
        <f>BIL[[#This Row],[AUM]]-D254</f>
        <v>-6001192.6100001335</v>
      </c>
      <c r="G255" s="11">
        <f>BIL[[#This Row],[∆ AUM]]-BIL[[#This Row],[effetto mercato]]</f>
        <v>449445.78187670652</v>
      </c>
    </row>
    <row r="256" spans="1:7">
      <c r="A256" s="4">
        <v>42374</v>
      </c>
      <c r="B256">
        <v>0.46939999999999998</v>
      </c>
      <c r="C256" s="6">
        <f>BIL[[#This Row],[Variaz]]/100</f>
        <v>4.6940000000000003E-3</v>
      </c>
      <c r="D256" s="10">
        <f>AUM[[#This Row],[ Etica Bilanciato]]</f>
        <v>658035932.50999999</v>
      </c>
      <c r="E256" s="10">
        <f>D255*BIL[[#This Row],[Variazione percentuale]]</f>
        <v>3073581.7450017398</v>
      </c>
      <c r="F256" s="11">
        <f>BIL[[#This Row],[AUM]]-D255</f>
        <v>3246468.3000000715</v>
      </c>
      <c r="G256" s="11">
        <f>BIL[[#This Row],[∆ AUM]]-BIL[[#This Row],[effetto mercato]]</f>
        <v>172886.5549983317</v>
      </c>
    </row>
    <row r="257" spans="1:7">
      <c r="A257" s="4">
        <v>42376</v>
      </c>
      <c r="B257">
        <v>-2.4297</v>
      </c>
      <c r="C257" s="6">
        <f>BIL[[#This Row],[Variaz]]/100</f>
        <v>-2.4296999999999999E-2</v>
      </c>
      <c r="D257" s="10">
        <f>AUM[[#This Row],[ Etica Bilanciato]]</f>
        <v>643021962.79999995</v>
      </c>
      <c r="E257" s="10">
        <f>D256*BIL[[#This Row],[Variazione percentuale]]</f>
        <v>-15988299.052195469</v>
      </c>
      <c r="F257" s="11">
        <f>BIL[[#This Row],[AUM]]-D256</f>
        <v>-15013969.710000038</v>
      </c>
      <c r="G257" s="11">
        <f>BIL[[#This Row],[∆ AUM]]-BIL[[#This Row],[effetto mercato]]</f>
        <v>974329.34219543077</v>
      </c>
    </row>
    <row r="258" spans="1:7">
      <c r="A258" s="4">
        <v>42377</v>
      </c>
      <c r="B258">
        <v>-0.68</v>
      </c>
      <c r="C258" s="6">
        <f>BIL[[#This Row],[Variaz]]/100</f>
        <v>-6.8000000000000005E-3</v>
      </c>
      <c r="D258" s="10">
        <f>AUM[[#This Row],[ Etica Bilanciato]]</f>
        <v>639286638.95000005</v>
      </c>
      <c r="E258" s="10">
        <f>D257*BIL[[#This Row],[Variazione percentuale]]</f>
        <v>-4372549.3470400004</v>
      </c>
      <c r="F258" s="11">
        <f>BIL[[#This Row],[AUM]]-D257</f>
        <v>-3735323.8499999046</v>
      </c>
      <c r="G258" s="11">
        <f>BIL[[#This Row],[∆ AUM]]-BIL[[#This Row],[effetto mercato]]</f>
        <v>637225.49704009574</v>
      </c>
    </row>
    <row r="259" spans="1:7">
      <c r="A259" s="4">
        <v>42380</v>
      </c>
      <c r="B259">
        <v>-2.8899999999999999E-2</v>
      </c>
      <c r="C259" s="6">
        <f>BIL[[#This Row],[Variaz]]/100</f>
        <v>-2.8899999999999998E-4</v>
      </c>
      <c r="D259" s="10">
        <f>AUM[[#This Row],[ Etica Bilanciato]]</f>
        <v>639412050.46000004</v>
      </c>
      <c r="E259" s="10">
        <f>D258*BIL[[#This Row],[Variazione percentuale]]</f>
        <v>-184753.83865655001</v>
      </c>
      <c r="F259" s="11">
        <f>BIL[[#This Row],[AUM]]-D258</f>
        <v>125411.50999999046</v>
      </c>
      <c r="G259" s="11">
        <f>BIL[[#This Row],[∆ AUM]]-BIL[[#This Row],[effetto mercato]]</f>
        <v>310165.3486565405</v>
      </c>
    </row>
    <row r="260" spans="1:7">
      <c r="A260" s="4">
        <v>42381</v>
      </c>
      <c r="B260">
        <v>0.36649999999999999</v>
      </c>
      <c r="C260" s="6">
        <f>BIL[[#This Row],[Variaz]]/100</f>
        <v>3.6649999999999999E-3</v>
      </c>
      <c r="D260" s="10">
        <f>AUM[[#This Row],[ Etica Bilanciato]]</f>
        <v>642244873.11000001</v>
      </c>
      <c r="E260" s="10">
        <f>D259*BIL[[#This Row],[Variazione percentuale]]</f>
        <v>2343445.1649358999</v>
      </c>
      <c r="F260" s="11">
        <f>BIL[[#This Row],[AUM]]-D259</f>
        <v>2832822.6499999762</v>
      </c>
      <c r="G260" s="11">
        <f>BIL[[#This Row],[∆ AUM]]-BIL[[#This Row],[effetto mercato]]</f>
        <v>489377.48506407626</v>
      </c>
    </row>
    <row r="261" spans="1:7">
      <c r="A261" s="4">
        <v>42382</v>
      </c>
      <c r="B261">
        <v>-0.26910000000000001</v>
      </c>
      <c r="C261" s="6">
        <f>BIL[[#This Row],[Variaz]]/100</f>
        <v>-2.6910000000000002E-3</v>
      </c>
      <c r="D261" s="10">
        <f>AUM[[#This Row],[ Etica Bilanciato]]</f>
        <v>640956982.24000001</v>
      </c>
      <c r="E261" s="10">
        <f>D260*BIL[[#This Row],[Variazione percentuale]]</f>
        <v>-1728280.9535390101</v>
      </c>
      <c r="F261" s="11">
        <f>BIL[[#This Row],[AUM]]-D260</f>
        <v>-1287890.8700000048</v>
      </c>
      <c r="G261" s="11">
        <f>BIL[[#This Row],[∆ AUM]]-BIL[[#This Row],[effetto mercato]]</f>
        <v>440390.08353900537</v>
      </c>
    </row>
    <row r="262" spans="1:7">
      <c r="A262" s="4">
        <v>42383</v>
      </c>
      <c r="B262">
        <v>-0.3276</v>
      </c>
      <c r="C262" s="6">
        <f>BIL[[#This Row],[Variaz]]/100</f>
        <v>-3.2759999999999998E-3</v>
      </c>
      <c r="D262" s="10">
        <f>AUM[[#This Row],[ Etica Bilanciato]]</f>
        <v>639851317.89999998</v>
      </c>
      <c r="E262" s="10">
        <f>D261*BIL[[#This Row],[Variazione percentuale]]</f>
        <v>-2099775.0738182398</v>
      </c>
      <c r="F262" s="11">
        <f>BIL[[#This Row],[AUM]]-D261</f>
        <v>-1105664.3400000334</v>
      </c>
      <c r="G262" s="11">
        <f>BIL[[#This Row],[∆ AUM]]-BIL[[#This Row],[effetto mercato]]</f>
        <v>994110.73381820647</v>
      </c>
    </row>
    <row r="263" spans="1:7">
      <c r="A263" s="4">
        <v>42384</v>
      </c>
      <c r="B263">
        <v>-1.5855999999999999</v>
      </c>
      <c r="C263" s="6">
        <f>BIL[[#This Row],[Variaz]]/100</f>
        <v>-1.5855999999999999E-2</v>
      </c>
      <c r="D263" s="10">
        <f>AUM[[#This Row],[ Etica Bilanciato]]</f>
        <v>629775629.46999991</v>
      </c>
      <c r="E263" s="10">
        <f>D262*BIL[[#This Row],[Variazione percentuale]]</f>
        <v>-10145482.496622398</v>
      </c>
      <c r="F263" s="11">
        <f>BIL[[#This Row],[AUM]]-D262</f>
        <v>-10075688.430000067</v>
      </c>
      <c r="G263" s="11">
        <f>BIL[[#This Row],[∆ AUM]]-BIL[[#This Row],[effetto mercato]]</f>
        <v>69794.066622331738</v>
      </c>
    </row>
    <row r="264" spans="1:7">
      <c r="A264" s="4">
        <v>42387</v>
      </c>
      <c r="B264">
        <v>-9.8199999999999996E-2</v>
      </c>
      <c r="C264" s="6">
        <f>BIL[[#This Row],[Variaz]]/100</f>
        <v>-9.8200000000000002E-4</v>
      </c>
      <c r="D264" s="10">
        <f>AUM[[#This Row],[ Etica Bilanciato]]</f>
        <v>629006323</v>
      </c>
      <c r="E264" s="10">
        <f>D263*BIL[[#This Row],[Variazione percentuale]]</f>
        <v>-618439.66813953989</v>
      </c>
      <c r="F264" s="11">
        <f>BIL[[#This Row],[AUM]]-D263</f>
        <v>-769306.4699999094</v>
      </c>
      <c r="G264" s="11">
        <f>BIL[[#This Row],[∆ AUM]]-BIL[[#This Row],[effetto mercato]]</f>
        <v>-150866.80186036951</v>
      </c>
    </row>
    <row r="265" spans="1:7">
      <c r="A265" s="4">
        <v>42388</v>
      </c>
      <c r="B265">
        <v>0.4229</v>
      </c>
      <c r="C265" s="6">
        <f>BIL[[#This Row],[Variaz]]/100</f>
        <v>4.2290000000000001E-3</v>
      </c>
      <c r="D265" s="10">
        <f>AUM[[#This Row],[ Etica Bilanciato]]</f>
        <v>631572072.58999991</v>
      </c>
      <c r="E265" s="10">
        <f>D264*BIL[[#This Row],[Variazione percentuale]]</f>
        <v>2660067.7399670002</v>
      </c>
      <c r="F265" s="11">
        <f>BIL[[#This Row],[AUM]]-D264</f>
        <v>2565749.5899999142</v>
      </c>
      <c r="G265" s="11">
        <f>BIL[[#This Row],[∆ AUM]]-BIL[[#This Row],[effetto mercato]]</f>
        <v>-94318.149967086036</v>
      </c>
    </row>
    <row r="266" spans="1:7">
      <c r="A266" s="4">
        <v>42389</v>
      </c>
      <c r="B266">
        <v>-1.3709</v>
      </c>
      <c r="C266" s="6">
        <f>BIL[[#This Row],[Variaz]]/100</f>
        <v>-1.3709000000000001E-2</v>
      </c>
      <c r="D266" s="10">
        <f>AUM[[#This Row],[ Etica Bilanciato]]</f>
        <v>622294997.11000001</v>
      </c>
      <c r="E266" s="10">
        <f>D265*BIL[[#This Row],[Variazione percentuale]]</f>
        <v>-8658221.5431363098</v>
      </c>
      <c r="F266" s="11">
        <f>BIL[[#This Row],[AUM]]-D265</f>
        <v>-9277075.4799998999</v>
      </c>
      <c r="G266" s="11">
        <f>BIL[[#This Row],[∆ AUM]]-BIL[[#This Row],[effetto mercato]]</f>
        <v>-618853.93686359003</v>
      </c>
    </row>
    <row r="267" spans="1:7">
      <c r="A267" s="4">
        <v>42390</v>
      </c>
      <c r="B267">
        <v>0.84389999999999998</v>
      </c>
      <c r="C267" s="6">
        <f>BIL[[#This Row],[Variaz]]/100</f>
        <v>8.4390000000000003E-3</v>
      </c>
      <c r="D267" s="10">
        <f>AUM[[#This Row],[ Etica Bilanciato]]</f>
        <v>626281360.48000002</v>
      </c>
      <c r="E267" s="10">
        <f>D266*BIL[[#This Row],[Variazione percentuale]]</f>
        <v>5251547.4806112908</v>
      </c>
      <c r="F267" s="11">
        <f>BIL[[#This Row],[AUM]]-D266</f>
        <v>3986363.3700000048</v>
      </c>
      <c r="G267" s="11">
        <f>BIL[[#This Row],[∆ AUM]]-BIL[[#This Row],[effetto mercato]]</f>
        <v>-1265184.110611286</v>
      </c>
    </row>
    <row r="268" spans="1:7">
      <c r="A268" s="4">
        <v>42391</v>
      </c>
      <c r="B268">
        <v>1.5359</v>
      </c>
      <c r="C268" s="6">
        <f>BIL[[#This Row],[Variaz]]/100</f>
        <v>1.5359000000000001E-2</v>
      </c>
      <c r="D268" s="10">
        <f>AUM[[#This Row],[ Etica Bilanciato]]</f>
        <v>634922337.00999999</v>
      </c>
      <c r="E268" s="10">
        <f>D267*BIL[[#This Row],[Variazione percentuale]]</f>
        <v>9619055.4156123213</v>
      </c>
      <c r="F268" s="11">
        <f>BIL[[#This Row],[AUM]]-D267</f>
        <v>8640976.5299999714</v>
      </c>
      <c r="G268" s="11">
        <f>BIL[[#This Row],[∆ AUM]]-BIL[[#This Row],[effetto mercato]]</f>
        <v>-978078.88561234996</v>
      </c>
    </row>
    <row r="269" spans="1:7">
      <c r="A269" s="4">
        <v>42394</v>
      </c>
      <c r="B269">
        <v>-0.46539999999999998</v>
      </c>
      <c r="C269" s="6">
        <f>BIL[[#This Row],[Variaz]]/100</f>
        <v>-4.6540000000000002E-3</v>
      </c>
      <c r="D269" s="10">
        <f>AUM[[#This Row],[ Etica Bilanciato]]</f>
        <v>631329316.37</v>
      </c>
      <c r="E269" s="10">
        <f>D268*BIL[[#This Row],[Variazione percentuale]]</f>
        <v>-2954928.5564445402</v>
      </c>
      <c r="F269" s="11">
        <f>BIL[[#This Row],[AUM]]-D268</f>
        <v>-3593020.6399999857</v>
      </c>
      <c r="G269" s="11">
        <f>BIL[[#This Row],[∆ AUM]]-BIL[[#This Row],[effetto mercato]]</f>
        <v>-638092.08355544554</v>
      </c>
    </row>
    <row r="270" spans="1:7">
      <c r="A270" s="4">
        <v>42395</v>
      </c>
      <c r="B270">
        <v>0.60399999999999998</v>
      </c>
      <c r="C270" s="6">
        <f>BIL[[#This Row],[Variaz]]/100</f>
        <v>6.0400000000000002E-3</v>
      </c>
      <c r="D270" s="10">
        <f>AUM[[#This Row],[ Etica Bilanciato]]</f>
        <v>617394858.12</v>
      </c>
      <c r="E270" s="10">
        <f>D269*BIL[[#This Row],[Variazione percentuale]]</f>
        <v>3813229.0708748</v>
      </c>
      <c r="F270" s="11">
        <f>BIL[[#This Row],[AUM]]-D269</f>
        <v>-13934458.25</v>
      </c>
      <c r="G270" s="11">
        <f>BIL[[#This Row],[∆ AUM]]-BIL[[#This Row],[effetto mercato]]</f>
        <v>-17747687.320874799</v>
      </c>
    </row>
    <row r="271" spans="1:7">
      <c r="A271" s="4">
        <v>42396</v>
      </c>
      <c r="B271">
        <v>9.7000000000000003E-3</v>
      </c>
      <c r="C271" s="6">
        <f>BIL[[#This Row],[Variaz]]/100</f>
        <v>9.7E-5</v>
      </c>
      <c r="D271" s="10">
        <f>AUM[[#This Row],[ Etica Bilanciato]]</f>
        <v>617471850.8900001</v>
      </c>
      <c r="E271" s="10">
        <f>D270*BIL[[#This Row],[Variazione percentuale]]</f>
        <v>59887.30123764</v>
      </c>
      <c r="F271" s="11">
        <f>BIL[[#This Row],[AUM]]-D270</f>
        <v>76992.770000100136</v>
      </c>
      <c r="G271" s="11">
        <f>BIL[[#This Row],[∆ AUM]]-BIL[[#This Row],[effetto mercato]]</f>
        <v>17105.468762460136</v>
      </c>
    </row>
    <row r="272" spans="1:7">
      <c r="A272" s="4">
        <v>42397</v>
      </c>
      <c r="B272">
        <v>-0.7359</v>
      </c>
      <c r="C272" s="6">
        <f>BIL[[#This Row],[Variaz]]/100</f>
        <v>-7.3590000000000001E-3</v>
      </c>
      <c r="D272" s="10">
        <f>AUM[[#This Row],[ Etica Bilanciato]]</f>
        <v>612914820.52999997</v>
      </c>
      <c r="E272" s="10">
        <f>D271*BIL[[#This Row],[Variazione percentuale]]</f>
        <v>-4543975.3506995104</v>
      </c>
      <c r="F272" s="11">
        <f>BIL[[#This Row],[AUM]]-D271</f>
        <v>-4557030.3600001335</v>
      </c>
      <c r="G272" s="11">
        <f>BIL[[#This Row],[∆ AUM]]-BIL[[#This Row],[effetto mercato]]</f>
        <v>-13055.009300623089</v>
      </c>
    </row>
    <row r="273" spans="1:7">
      <c r="A273" s="4">
        <v>42398</v>
      </c>
      <c r="B273">
        <v>2.2629999999999999</v>
      </c>
      <c r="C273" s="6">
        <f>BIL[[#This Row],[Variaz]]/100</f>
        <v>2.2629999999999997E-2</v>
      </c>
      <c r="D273" s="10">
        <f>AUM[[#This Row],[ Etica Bilanciato]]</f>
        <v>627107235.80000007</v>
      </c>
      <c r="E273" s="10">
        <f>D272*BIL[[#This Row],[Variazione percentuale]]</f>
        <v>13870262.388593897</v>
      </c>
      <c r="F273" s="11">
        <f>BIL[[#This Row],[AUM]]-D272</f>
        <v>14192415.2700001</v>
      </c>
      <c r="G273" s="11">
        <f>BIL[[#This Row],[∆ AUM]]-BIL[[#This Row],[effetto mercato]]</f>
        <v>322152.88140620291</v>
      </c>
    </row>
    <row r="274" spans="1:7">
      <c r="A274" s="4">
        <v>42401</v>
      </c>
      <c r="B274">
        <v>-0.13350000000000001</v>
      </c>
      <c r="C274" s="6">
        <f>BIL[[#This Row],[Variaz]]/100</f>
        <v>-1.335E-3</v>
      </c>
      <c r="D274" s="10">
        <f>AUM[[#This Row],[ Etica Bilanciato]]</f>
        <v>626440030.33000004</v>
      </c>
      <c r="E274" s="10">
        <f>D273*BIL[[#This Row],[Variazione percentuale]]</f>
        <v>-837188.15979300009</v>
      </c>
      <c r="F274" s="11">
        <f>BIL[[#This Row],[AUM]]-D273</f>
        <v>-667205.47000002861</v>
      </c>
      <c r="G274" s="11">
        <f>BIL[[#This Row],[∆ AUM]]-BIL[[#This Row],[effetto mercato]]</f>
        <v>169982.68979297148</v>
      </c>
    </row>
    <row r="275" spans="1:7">
      <c r="A275" s="4">
        <v>42402</v>
      </c>
      <c r="B275">
        <v>-1.1174999999999999</v>
      </c>
      <c r="C275" s="6">
        <f>BIL[[#This Row],[Variaz]]/100</f>
        <v>-1.1174999999999999E-2</v>
      </c>
      <c r="D275" s="10">
        <f>AUM[[#This Row],[ Etica Bilanciato]]</f>
        <v>619960789.46000004</v>
      </c>
      <c r="E275" s="10">
        <f>D274*BIL[[#This Row],[Variazione percentuale]]</f>
        <v>-7000467.3389377501</v>
      </c>
      <c r="F275" s="11">
        <f>BIL[[#This Row],[AUM]]-D274</f>
        <v>-6479240.8700000048</v>
      </c>
      <c r="G275" s="11">
        <f>BIL[[#This Row],[∆ AUM]]-BIL[[#This Row],[effetto mercato]]</f>
        <v>521226.46893774532</v>
      </c>
    </row>
    <row r="276" spans="1:7">
      <c r="A276" s="4">
        <v>42403</v>
      </c>
      <c r="B276">
        <v>-0.85970000000000002</v>
      </c>
      <c r="C276" s="6">
        <f>BIL[[#This Row],[Variaz]]/100</f>
        <v>-8.5970000000000005E-3</v>
      </c>
      <c r="D276" s="10">
        <f>AUM[[#This Row],[ Etica Bilanciato]]</f>
        <v>615047098.27999997</v>
      </c>
      <c r="E276" s="10">
        <f>D275*BIL[[#This Row],[Variazione percentuale]]</f>
        <v>-5329802.9069876205</v>
      </c>
      <c r="F276" s="11">
        <f>BIL[[#This Row],[AUM]]-D275</f>
        <v>-4913691.1800000668</v>
      </c>
      <c r="G276" s="11">
        <f>BIL[[#This Row],[∆ AUM]]-BIL[[#This Row],[effetto mercato]]</f>
        <v>416111.72698755376</v>
      </c>
    </row>
    <row r="277" spans="1:7">
      <c r="A277" s="4">
        <v>42404</v>
      </c>
      <c r="B277">
        <v>-0.60409999999999997</v>
      </c>
      <c r="C277" s="6">
        <f>BIL[[#This Row],[Variaz]]/100</f>
        <v>-6.0409999999999995E-3</v>
      </c>
      <c r="D277" s="10">
        <f>AUM[[#This Row],[ Etica Bilanciato]]</f>
        <v>612319389.4799999</v>
      </c>
      <c r="E277" s="10">
        <f>D276*BIL[[#This Row],[Variazione percentuale]]</f>
        <v>-3715499.5207094797</v>
      </c>
      <c r="F277" s="11">
        <f>BIL[[#This Row],[AUM]]-D276</f>
        <v>-2727708.8000000715</v>
      </c>
      <c r="G277" s="11">
        <f>BIL[[#This Row],[∆ AUM]]-BIL[[#This Row],[effetto mercato]]</f>
        <v>987790.72070940817</v>
      </c>
    </row>
    <row r="278" spans="1:7">
      <c r="A278" s="4">
        <v>42405</v>
      </c>
      <c r="B278">
        <v>-0.77439999999999998</v>
      </c>
      <c r="C278" s="6">
        <f>BIL[[#This Row],[Variaz]]/100</f>
        <v>-7.744E-3</v>
      </c>
      <c r="D278" s="10">
        <f>AUM[[#This Row],[ Etica Bilanciato]]</f>
        <v>607444571.47000003</v>
      </c>
      <c r="E278" s="10">
        <f>D277*BIL[[#This Row],[Variazione percentuale]]</f>
        <v>-4741801.3521331195</v>
      </c>
      <c r="F278" s="11">
        <f>BIL[[#This Row],[AUM]]-D277</f>
        <v>-4874818.0099998713</v>
      </c>
      <c r="G278" s="11">
        <f>BIL[[#This Row],[∆ AUM]]-BIL[[#This Row],[effetto mercato]]</f>
        <v>-133016.65786675178</v>
      </c>
    </row>
    <row r="279" spans="1:7">
      <c r="A279" s="4">
        <v>42408</v>
      </c>
      <c r="B279">
        <v>-1.5904</v>
      </c>
      <c r="C279" s="6">
        <f>BIL[[#This Row],[Variaz]]/100</f>
        <v>-1.5904000000000001E-2</v>
      </c>
      <c r="D279" s="10">
        <f>AUM[[#This Row],[ Etica Bilanciato]]</f>
        <v>598087989.46000004</v>
      </c>
      <c r="E279" s="10">
        <f>D278*BIL[[#This Row],[Variazione percentuale]]</f>
        <v>-9660798.4646588806</v>
      </c>
      <c r="F279" s="11">
        <f>BIL[[#This Row],[AUM]]-D278</f>
        <v>-9356582.0099999905</v>
      </c>
      <c r="G279" s="11">
        <f>BIL[[#This Row],[∆ AUM]]-BIL[[#This Row],[effetto mercato]]</f>
        <v>304216.45465889014</v>
      </c>
    </row>
    <row r="280" spans="1:7">
      <c r="A280" s="4">
        <v>42409</v>
      </c>
      <c r="B280">
        <v>-1.3049999999999999</v>
      </c>
      <c r="C280" s="6">
        <f>BIL[[#This Row],[Variaz]]/100</f>
        <v>-1.3049999999999999E-2</v>
      </c>
      <c r="D280" s="10">
        <f>AUM[[#This Row],[ Etica Bilanciato]]</f>
        <v>590417176.79999995</v>
      </c>
      <c r="E280" s="10">
        <f>D279*BIL[[#This Row],[Variazione percentuale]]</f>
        <v>-7805048.2624530001</v>
      </c>
      <c r="F280" s="11">
        <f>BIL[[#This Row],[AUM]]-D279</f>
        <v>-7670812.6600000858</v>
      </c>
      <c r="G280" s="11">
        <f>BIL[[#This Row],[∆ AUM]]-BIL[[#This Row],[effetto mercato]]</f>
        <v>134235.60245291423</v>
      </c>
    </row>
    <row r="281" spans="1:7">
      <c r="A281" s="4">
        <v>42410</v>
      </c>
      <c r="B281">
        <v>0.88490000000000002</v>
      </c>
      <c r="C281" s="6">
        <f>BIL[[#This Row],[Variaz]]/100</f>
        <v>8.849000000000001E-3</v>
      </c>
      <c r="D281" s="10">
        <f>AUM[[#This Row],[ Etica Bilanciato]]</f>
        <v>595182591.15999997</v>
      </c>
      <c r="E281" s="10">
        <f>D280*BIL[[#This Row],[Variazione percentuale]]</f>
        <v>5224601.5975032002</v>
      </c>
      <c r="F281" s="11">
        <f>BIL[[#This Row],[AUM]]-D280</f>
        <v>4765414.3600000143</v>
      </c>
      <c r="G281" s="11">
        <f>BIL[[#This Row],[∆ AUM]]-BIL[[#This Row],[effetto mercato]]</f>
        <v>-459187.23750318587</v>
      </c>
    </row>
    <row r="282" spans="1:7">
      <c r="A282" s="4">
        <v>42411</v>
      </c>
      <c r="B282">
        <v>-1.5828</v>
      </c>
      <c r="C282" s="6">
        <f>BIL[[#This Row],[Variaz]]/100</f>
        <v>-1.5827999999999998E-2</v>
      </c>
      <c r="D282" s="10">
        <f>AUM[[#This Row],[ Etica Bilanciato]]</f>
        <v>584328652.18999994</v>
      </c>
      <c r="E282" s="10">
        <f>D281*BIL[[#This Row],[Variazione percentuale]]</f>
        <v>-9420550.052880479</v>
      </c>
      <c r="F282" s="11">
        <f>BIL[[#This Row],[AUM]]-D281</f>
        <v>-10853938.970000029</v>
      </c>
      <c r="G282" s="11">
        <f>BIL[[#This Row],[∆ AUM]]-BIL[[#This Row],[effetto mercato]]</f>
        <v>-1433388.9171195496</v>
      </c>
    </row>
    <row r="283" spans="1:7">
      <c r="A283" s="4">
        <v>42412</v>
      </c>
      <c r="B283">
        <v>0.84</v>
      </c>
      <c r="C283" s="6">
        <f>BIL[[#This Row],[Variaz]]/100</f>
        <v>8.3999999999999995E-3</v>
      </c>
      <c r="D283" s="10">
        <f>AUM[[#This Row],[ Etica Bilanciato]]</f>
        <v>588474886.33000004</v>
      </c>
      <c r="E283" s="10">
        <f>D282*BIL[[#This Row],[Variazione percentuale]]</f>
        <v>4908360.6783959996</v>
      </c>
      <c r="F283" s="11">
        <f>BIL[[#This Row],[AUM]]-D282</f>
        <v>4146234.1400001049</v>
      </c>
      <c r="G283" s="11">
        <f>BIL[[#This Row],[∆ AUM]]-BIL[[#This Row],[effetto mercato]]</f>
        <v>-762126.53839589469</v>
      </c>
    </row>
    <row r="284" spans="1:7">
      <c r="A284" s="4">
        <v>42415</v>
      </c>
      <c r="B284">
        <v>1.7981</v>
      </c>
      <c r="C284" s="6">
        <f>BIL[[#This Row],[Variaz]]/100</f>
        <v>1.7981E-2</v>
      </c>
      <c r="D284" s="10">
        <f>AUM[[#This Row],[ Etica Bilanciato]]</f>
        <v>598410344.82000005</v>
      </c>
      <c r="E284" s="10">
        <f>D283*BIL[[#This Row],[Variazione percentuale]]</f>
        <v>10581366.931099731</v>
      </c>
      <c r="F284" s="11">
        <f>BIL[[#This Row],[AUM]]-D283</f>
        <v>9935458.4900000095</v>
      </c>
      <c r="G284" s="11">
        <f>BIL[[#This Row],[∆ AUM]]-BIL[[#This Row],[effetto mercato]]</f>
        <v>-645908.44109972194</v>
      </c>
    </row>
    <row r="285" spans="1:7">
      <c r="A285" s="4">
        <v>42416</v>
      </c>
      <c r="B285">
        <v>0.31929999999999997</v>
      </c>
      <c r="C285" s="6">
        <f>BIL[[#This Row],[Variaz]]/100</f>
        <v>3.1929999999999997E-3</v>
      </c>
      <c r="D285" s="10">
        <f>AUM[[#This Row],[ Etica Bilanciato]]</f>
        <v>599434206.06000006</v>
      </c>
      <c r="E285" s="10">
        <f>D284*BIL[[#This Row],[Variazione percentuale]]</f>
        <v>1910724.2310102601</v>
      </c>
      <c r="F285" s="11">
        <f>BIL[[#This Row],[AUM]]-D284</f>
        <v>1023861.2400000095</v>
      </c>
      <c r="G285" s="11">
        <f>BIL[[#This Row],[∆ AUM]]-BIL[[#This Row],[effetto mercato]]</f>
        <v>-886862.99101025052</v>
      </c>
    </row>
    <row r="286" spans="1:7">
      <c r="A286" s="4">
        <v>42417</v>
      </c>
      <c r="B286">
        <v>1.2930999999999999</v>
      </c>
      <c r="C286" s="6">
        <f>BIL[[#This Row],[Variaz]]/100</f>
        <v>1.2931E-2</v>
      </c>
      <c r="D286" s="10">
        <f>AUM[[#This Row],[ Etica Bilanciato]]</f>
        <v>607220522.87</v>
      </c>
      <c r="E286" s="10">
        <f>D285*BIL[[#This Row],[Variazione percentuale]]</f>
        <v>7751283.7185618607</v>
      </c>
      <c r="F286" s="11">
        <f>BIL[[#This Row],[AUM]]-D285</f>
        <v>7786316.8099999428</v>
      </c>
      <c r="G286" s="11">
        <f>BIL[[#This Row],[∆ AUM]]-BIL[[#This Row],[effetto mercato]]</f>
        <v>35033.091438082047</v>
      </c>
    </row>
    <row r="287" spans="1:7">
      <c r="A287" s="4">
        <v>42418</v>
      </c>
      <c r="B287">
        <v>0.52049999999999996</v>
      </c>
      <c r="C287" s="6">
        <f>BIL[[#This Row],[Variaz]]/100</f>
        <v>5.2049999999999996E-3</v>
      </c>
      <c r="D287" s="10">
        <f>AUM[[#This Row],[ Etica Bilanciato]]</f>
        <v>610462647.71000004</v>
      </c>
      <c r="E287" s="10">
        <f>D286*BIL[[#This Row],[Variazione percentuale]]</f>
        <v>3160582.8215383496</v>
      </c>
      <c r="F287" s="11">
        <f>BIL[[#This Row],[AUM]]-D286</f>
        <v>3242124.8400000334</v>
      </c>
      <c r="G287" s="11">
        <f>BIL[[#This Row],[∆ AUM]]-BIL[[#This Row],[effetto mercato]]</f>
        <v>81542.018461683765</v>
      </c>
    </row>
    <row r="288" spans="1:7">
      <c r="A288" s="4">
        <v>42419</v>
      </c>
      <c r="B288">
        <v>-0.3322</v>
      </c>
      <c r="C288" s="6">
        <f>BIL[[#This Row],[Variaz]]/100</f>
        <v>-3.3219999999999999E-3</v>
      </c>
      <c r="D288" s="10">
        <f>AUM[[#This Row],[ Etica Bilanciato]]</f>
        <v>623401051.38</v>
      </c>
      <c r="E288" s="10">
        <f>D287*BIL[[#This Row],[Variazione percentuale]]</f>
        <v>-2027956.91569262</v>
      </c>
      <c r="F288" s="11">
        <f>BIL[[#This Row],[AUM]]-D287</f>
        <v>12938403.669999957</v>
      </c>
      <c r="G288" s="11">
        <f>BIL[[#This Row],[∆ AUM]]-BIL[[#This Row],[effetto mercato]]</f>
        <v>14966360.585692577</v>
      </c>
    </row>
    <row r="289" spans="1:7">
      <c r="A289" s="4">
        <v>42422</v>
      </c>
      <c r="B289">
        <v>1.2351000000000001</v>
      </c>
      <c r="C289" s="6">
        <f>BIL[[#This Row],[Variaz]]/100</f>
        <v>1.2351000000000001E-2</v>
      </c>
      <c r="D289" s="10">
        <f>AUM[[#This Row],[ Etica Bilanciato]]</f>
        <v>631214438.33999991</v>
      </c>
      <c r="E289" s="10">
        <f>D288*BIL[[#This Row],[Variazione percentuale]]</f>
        <v>7699626.3855943801</v>
      </c>
      <c r="F289" s="11">
        <f>BIL[[#This Row],[AUM]]-D288</f>
        <v>7813386.9599999189</v>
      </c>
      <c r="G289" s="11">
        <f>BIL[[#This Row],[∆ AUM]]-BIL[[#This Row],[effetto mercato]]</f>
        <v>113760.57440553885</v>
      </c>
    </row>
    <row r="290" spans="1:7">
      <c r="A290" s="4">
        <v>42423</v>
      </c>
      <c r="B290">
        <v>-0.59060000000000001</v>
      </c>
      <c r="C290" s="6">
        <f>BIL[[#This Row],[Variaz]]/100</f>
        <v>-5.9059999999999998E-3</v>
      </c>
      <c r="D290" s="10">
        <f>AUM[[#This Row],[ Etica Bilanciato]]</f>
        <v>627217195.65999997</v>
      </c>
      <c r="E290" s="10">
        <f>D289*BIL[[#This Row],[Variazione percentuale]]</f>
        <v>-3727952.4728360395</v>
      </c>
      <c r="F290" s="11">
        <f>BIL[[#This Row],[AUM]]-D289</f>
        <v>-3997242.6799999475</v>
      </c>
      <c r="G290" s="11">
        <f>BIL[[#This Row],[∆ AUM]]-BIL[[#This Row],[effetto mercato]]</f>
        <v>-269290.20716390805</v>
      </c>
    </row>
    <row r="291" spans="1:7">
      <c r="A291" s="4">
        <v>42424</v>
      </c>
      <c r="B291">
        <v>-0.3896</v>
      </c>
      <c r="C291" s="6">
        <f>BIL[[#This Row],[Variaz]]/100</f>
        <v>-3.8960000000000002E-3</v>
      </c>
      <c r="D291" s="10">
        <f>AUM[[#This Row],[ Etica Bilanciato]]</f>
        <v>624927689.56999993</v>
      </c>
      <c r="E291" s="10">
        <f>D290*BIL[[#This Row],[Variazione percentuale]]</f>
        <v>-2443638.1942913597</v>
      </c>
      <c r="F291" s="11">
        <f>BIL[[#This Row],[AUM]]-D290</f>
        <v>-2289506.0900000334</v>
      </c>
      <c r="G291" s="11">
        <f>BIL[[#This Row],[∆ AUM]]-BIL[[#This Row],[effetto mercato]]</f>
        <v>154132.10429132637</v>
      </c>
    </row>
    <row r="292" spans="1:7">
      <c r="A292" s="4">
        <v>42425</v>
      </c>
      <c r="B292">
        <v>1.0658000000000001</v>
      </c>
      <c r="C292" s="6">
        <f>BIL[[#This Row],[Variaz]]/100</f>
        <v>1.0658000000000001E-2</v>
      </c>
      <c r="D292" s="10">
        <f>AUM[[#This Row],[ Etica Bilanciato]]</f>
        <v>631677441.9000001</v>
      </c>
      <c r="E292" s="10">
        <f>D291*BIL[[#This Row],[Variazione percentuale]]</f>
        <v>6660479.3154370598</v>
      </c>
      <c r="F292" s="11">
        <f>BIL[[#This Row],[AUM]]-D291</f>
        <v>6749752.3300001621</v>
      </c>
      <c r="G292" s="11">
        <f>BIL[[#This Row],[∆ AUM]]-BIL[[#This Row],[effetto mercato]]</f>
        <v>89273.014563102275</v>
      </c>
    </row>
    <row r="293" spans="1:7">
      <c r="A293" s="4">
        <v>42426</v>
      </c>
      <c r="B293">
        <v>0.77400000000000002</v>
      </c>
      <c r="C293" s="6">
        <f>BIL[[#This Row],[Variaz]]/100</f>
        <v>7.7400000000000004E-3</v>
      </c>
      <c r="D293" s="10">
        <f>AUM[[#This Row],[ Etica Bilanciato]]</f>
        <v>636837333.33999991</v>
      </c>
      <c r="E293" s="10">
        <f>D292*BIL[[#This Row],[Variazione percentuale]]</f>
        <v>4889183.4003060013</v>
      </c>
      <c r="F293" s="11">
        <f>BIL[[#This Row],[AUM]]-D292</f>
        <v>5159891.4399998188</v>
      </c>
      <c r="G293" s="11">
        <f>BIL[[#This Row],[∆ AUM]]-BIL[[#This Row],[effetto mercato]]</f>
        <v>270708.0396938175</v>
      </c>
    </row>
    <row r="294" spans="1:7">
      <c r="A294" s="4">
        <v>42429</v>
      </c>
      <c r="B294">
        <v>0.4032</v>
      </c>
      <c r="C294" s="6">
        <f>BIL[[#This Row],[Variaz]]/100</f>
        <v>4.032E-3</v>
      </c>
      <c r="D294" s="10">
        <f>AUM[[#This Row],[ Etica Bilanciato]]</f>
        <v>639465514.86000001</v>
      </c>
      <c r="E294" s="10">
        <f>D293*BIL[[#This Row],[Variazione percentuale]]</f>
        <v>2567728.1280268799</v>
      </c>
      <c r="F294" s="11">
        <f>BIL[[#This Row],[AUM]]-D293</f>
        <v>2628181.5200001001</v>
      </c>
      <c r="G294" s="11">
        <f>BIL[[#This Row],[∆ AUM]]-BIL[[#This Row],[effetto mercato]]</f>
        <v>60453.391973220278</v>
      </c>
    </row>
    <row r="295" spans="1:7">
      <c r="A295" s="4">
        <v>42430</v>
      </c>
      <c r="B295">
        <v>0.80320000000000003</v>
      </c>
      <c r="C295" s="6">
        <f>BIL[[#This Row],[Variaz]]/100</f>
        <v>8.0320000000000009E-3</v>
      </c>
      <c r="D295" s="10">
        <f>AUM[[#This Row],[ Etica Bilanciato]]</f>
        <v>644897655.80999994</v>
      </c>
      <c r="E295" s="10">
        <f>D294*BIL[[#This Row],[Variazione percentuale]]</f>
        <v>5136187.0153555209</v>
      </c>
      <c r="F295" s="11">
        <f>BIL[[#This Row],[AUM]]-D294</f>
        <v>5432140.9499999285</v>
      </c>
      <c r="G295" s="11">
        <f>BIL[[#This Row],[∆ AUM]]-BIL[[#This Row],[effetto mercato]]</f>
        <v>295953.93464440759</v>
      </c>
    </row>
    <row r="296" spans="1:7">
      <c r="A296" s="4">
        <v>42431</v>
      </c>
      <c r="B296">
        <v>0.23719999999999999</v>
      </c>
      <c r="C296" s="6">
        <f>BIL[[#This Row],[Variaz]]/100</f>
        <v>2.372E-3</v>
      </c>
      <c r="D296" s="10">
        <f>AUM[[#This Row],[ Etica Bilanciato]]</f>
        <v>646908868.98000002</v>
      </c>
      <c r="E296" s="10">
        <f>D295*BIL[[#This Row],[Variazione percentuale]]</f>
        <v>1529697.2395813197</v>
      </c>
      <c r="F296" s="11">
        <f>BIL[[#This Row],[AUM]]-D295</f>
        <v>2011213.1700000763</v>
      </c>
      <c r="G296" s="11">
        <f>BIL[[#This Row],[∆ AUM]]-BIL[[#This Row],[effetto mercato]]</f>
        <v>481515.93041875656</v>
      </c>
    </row>
    <row r="297" spans="1:7">
      <c r="A297" s="4">
        <v>42432</v>
      </c>
      <c r="B297">
        <v>1.89E-2</v>
      </c>
      <c r="C297" s="6">
        <f>BIL[[#This Row],[Variaz]]/100</f>
        <v>1.8900000000000001E-4</v>
      </c>
      <c r="D297" s="10">
        <f>AUM[[#This Row],[ Etica Bilanciato]]</f>
        <v>647780845.38</v>
      </c>
      <c r="E297" s="10">
        <f>D296*BIL[[#This Row],[Variazione percentuale]]</f>
        <v>122265.77623722001</v>
      </c>
      <c r="F297" s="11">
        <f>BIL[[#This Row],[AUM]]-D296</f>
        <v>871976.39999997616</v>
      </c>
      <c r="G297" s="11">
        <f>BIL[[#This Row],[∆ AUM]]-BIL[[#This Row],[effetto mercato]]</f>
        <v>749710.62376275612</v>
      </c>
    </row>
    <row r="298" spans="1:7">
      <c r="A298" s="4">
        <v>42433</v>
      </c>
      <c r="B298">
        <v>-9.4999999999999998E-3</v>
      </c>
      <c r="C298" s="6">
        <f>BIL[[#This Row],[Variaz]]/100</f>
        <v>-9.4999999999999992E-5</v>
      </c>
      <c r="D298" s="10">
        <f>AUM[[#This Row],[ Etica Bilanciato]]</f>
        <v>648236758.61000001</v>
      </c>
      <c r="E298" s="10">
        <f>D297*BIL[[#This Row],[Variazione percentuale]]</f>
        <v>-61539.180311099997</v>
      </c>
      <c r="F298" s="11">
        <f>BIL[[#This Row],[AUM]]-D297</f>
        <v>455913.23000001907</v>
      </c>
      <c r="G298" s="11">
        <f>BIL[[#This Row],[∆ AUM]]-BIL[[#This Row],[effetto mercato]]</f>
        <v>517452.41031111905</v>
      </c>
    </row>
    <row r="299" spans="1:7">
      <c r="A299" s="4">
        <v>42436</v>
      </c>
      <c r="B299">
        <v>2.8400000000000002E-2</v>
      </c>
      <c r="C299" s="6">
        <f>BIL[[#This Row],[Variaz]]/100</f>
        <v>2.8400000000000002E-4</v>
      </c>
      <c r="D299" s="10">
        <f>AUM[[#This Row],[ Etica Bilanciato]]</f>
        <v>649229921.76999998</v>
      </c>
      <c r="E299" s="10">
        <f>D298*BIL[[#This Row],[Variazione percentuale]]</f>
        <v>184099.23944524</v>
      </c>
      <c r="F299" s="11">
        <f>BIL[[#This Row],[AUM]]-D298</f>
        <v>993163.15999996662</v>
      </c>
      <c r="G299" s="11">
        <f>BIL[[#This Row],[∆ AUM]]-BIL[[#This Row],[effetto mercato]]</f>
        <v>809063.92055472662</v>
      </c>
    </row>
    <row r="300" spans="1:7">
      <c r="A300" s="4">
        <v>42437</v>
      </c>
      <c r="B300">
        <v>-0.65269999999999995</v>
      </c>
      <c r="C300" s="6">
        <f>BIL[[#This Row],[Variaz]]/100</f>
        <v>-6.5269999999999998E-3</v>
      </c>
      <c r="D300" s="10">
        <f>AUM[[#This Row],[ Etica Bilanciato]]</f>
        <v>645101378.45000005</v>
      </c>
      <c r="E300" s="10">
        <f>D299*BIL[[#This Row],[Variazione percentuale]]</f>
        <v>-4237523.69939279</v>
      </c>
      <c r="F300" s="11">
        <f>BIL[[#This Row],[AUM]]-D299</f>
        <v>-4128543.3199999332</v>
      </c>
      <c r="G300" s="11">
        <f>BIL[[#This Row],[∆ AUM]]-BIL[[#This Row],[effetto mercato]]</f>
        <v>108980.37939285673</v>
      </c>
    </row>
    <row r="301" spans="1:7">
      <c r="A301" s="4">
        <v>42438</v>
      </c>
      <c r="B301">
        <v>0.16189999999999999</v>
      </c>
      <c r="C301" s="6">
        <f>BIL[[#This Row],[Variaz]]/100</f>
        <v>1.6189999999999998E-3</v>
      </c>
      <c r="D301" s="10">
        <f>AUM[[#This Row],[ Etica Bilanciato]]</f>
        <v>646309567.38</v>
      </c>
      <c r="E301" s="10">
        <f>D300*BIL[[#This Row],[Variazione percentuale]]</f>
        <v>1044419.1317105499</v>
      </c>
      <c r="F301" s="11">
        <f>BIL[[#This Row],[AUM]]-D300</f>
        <v>1208188.9299999475</v>
      </c>
      <c r="G301" s="11">
        <f>BIL[[#This Row],[∆ AUM]]-BIL[[#This Row],[effetto mercato]]</f>
        <v>163769.79828939762</v>
      </c>
    </row>
    <row r="302" spans="1:7">
      <c r="A302" s="4">
        <v>42439</v>
      </c>
      <c r="B302">
        <v>-1.0742</v>
      </c>
      <c r="C302" s="6">
        <f>BIL[[#This Row],[Variaz]]/100</f>
        <v>-1.0742E-2</v>
      </c>
      <c r="D302" s="10">
        <f>AUM[[#This Row],[ Etica Bilanciato]]</f>
        <v>639247166.10000002</v>
      </c>
      <c r="E302" s="10">
        <f>D301*BIL[[#This Row],[Variazione percentuale]]</f>
        <v>-6942657.3727959599</v>
      </c>
      <c r="F302" s="11">
        <f>BIL[[#This Row],[AUM]]-D301</f>
        <v>-7062401.2799999714</v>
      </c>
      <c r="G302" s="11">
        <f>BIL[[#This Row],[∆ AUM]]-BIL[[#This Row],[effetto mercato]]</f>
        <v>-119743.90720401146</v>
      </c>
    </row>
    <row r="303" spans="1:7">
      <c r="A303" s="4">
        <v>42440</v>
      </c>
      <c r="B303">
        <v>1.4319</v>
      </c>
      <c r="C303" s="6">
        <f>BIL[[#This Row],[Variaz]]/100</f>
        <v>1.4319E-2</v>
      </c>
      <c r="D303" s="10">
        <f>AUM[[#This Row],[ Etica Bilanciato]]</f>
        <v>648861252.99000001</v>
      </c>
      <c r="E303" s="10">
        <f>D302*BIL[[#This Row],[Variazione percentuale]]</f>
        <v>9153380.171385901</v>
      </c>
      <c r="F303" s="11">
        <f>BIL[[#This Row],[AUM]]-D302</f>
        <v>9614086.8899999857</v>
      </c>
      <c r="G303" s="11">
        <f>BIL[[#This Row],[∆ AUM]]-BIL[[#This Row],[effetto mercato]]</f>
        <v>460706.71861408465</v>
      </c>
    </row>
    <row r="304" spans="1:7">
      <c r="A304" s="4">
        <v>42443</v>
      </c>
      <c r="B304">
        <v>0.72950000000000004</v>
      </c>
      <c r="C304" s="6">
        <f>BIL[[#This Row],[Variaz]]/100</f>
        <v>7.2950000000000003E-3</v>
      </c>
      <c r="D304" s="10">
        <f>AUM[[#This Row],[ Etica Bilanciato]]</f>
        <v>653924781.75999999</v>
      </c>
      <c r="E304" s="10">
        <f>D303*BIL[[#This Row],[Variazione percentuale]]</f>
        <v>4733442.8405620502</v>
      </c>
      <c r="F304" s="11">
        <f>BIL[[#This Row],[AUM]]-D303</f>
        <v>5063528.7699999809</v>
      </c>
      <c r="G304" s="11">
        <f>BIL[[#This Row],[∆ AUM]]-BIL[[#This Row],[effetto mercato]]</f>
        <v>330085.9294379307</v>
      </c>
    </row>
    <row r="305" spans="1:7">
      <c r="A305" s="4">
        <v>42444</v>
      </c>
      <c r="B305">
        <v>-0.60199999999999998</v>
      </c>
      <c r="C305" s="6">
        <f>BIL[[#This Row],[Variaz]]/100</f>
        <v>-6.0200000000000002E-3</v>
      </c>
      <c r="D305" s="10">
        <f>AUM[[#This Row],[ Etica Bilanciato]]</f>
        <v>650404649.53999996</v>
      </c>
      <c r="E305" s="10">
        <f>D304*BIL[[#This Row],[Variazione percentuale]]</f>
        <v>-3936627.1861951998</v>
      </c>
      <c r="F305" s="11">
        <f>BIL[[#This Row],[AUM]]-D304</f>
        <v>-3520132.2200000286</v>
      </c>
      <c r="G305" s="11">
        <f>BIL[[#This Row],[∆ AUM]]-BIL[[#This Row],[effetto mercato]]</f>
        <v>416494.96619517123</v>
      </c>
    </row>
    <row r="306" spans="1:7">
      <c r="A306" s="4">
        <v>42445</v>
      </c>
      <c r="B306">
        <v>0.2366</v>
      </c>
      <c r="C306" s="6">
        <f>BIL[[#This Row],[Variaz]]/100</f>
        <v>2.366E-3</v>
      </c>
      <c r="D306" s="10">
        <f>AUM[[#This Row],[ Etica Bilanciato]]</f>
        <v>652630122.54999995</v>
      </c>
      <c r="E306" s="10">
        <f>D305*BIL[[#This Row],[Variazione percentuale]]</f>
        <v>1538857.4008116398</v>
      </c>
      <c r="F306" s="11">
        <f>BIL[[#This Row],[AUM]]-D305</f>
        <v>2225473.0099999905</v>
      </c>
      <c r="G306" s="11">
        <f>BIL[[#This Row],[∆ AUM]]-BIL[[#This Row],[effetto mercato]]</f>
        <v>686615.60918835062</v>
      </c>
    </row>
    <row r="307" spans="1:7">
      <c r="A307" s="4">
        <v>42446</v>
      </c>
      <c r="B307">
        <v>-0.3115</v>
      </c>
      <c r="C307" s="6">
        <f>BIL[[#This Row],[Variaz]]/100</f>
        <v>-3.1150000000000001E-3</v>
      </c>
      <c r="D307" s="10">
        <f>AUM[[#This Row],[ Etica Bilanciato]]</f>
        <v>650955871.53999996</v>
      </c>
      <c r="E307" s="10">
        <f>D306*BIL[[#This Row],[Variazione percentuale]]</f>
        <v>-2032942.8317432499</v>
      </c>
      <c r="F307" s="11">
        <f>BIL[[#This Row],[AUM]]-D306</f>
        <v>-1674251.0099999905</v>
      </c>
      <c r="G307" s="11">
        <f>BIL[[#This Row],[∆ AUM]]-BIL[[#This Row],[effetto mercato]]</f>
        <v>358691.82174325944</v>
      </c>
    </row>
    <row r="308" spans="1:7">
      <c r="A308" s="4">
        <v>42447</v>
      </c>
      <c r="B308">
        <v>0.37880000000000003</v>
      </c>
      <c r="C308" s="6">
        <f>BIL[[#This Row],[Variaz]]/100</f>
        <v>3.7880000000000001E-3</v>
      </c>
      <c r="D308" s="10">
        <f>AUM[[#This Row],[ Etica Bilanciato]]</f>
        <v>653579127.93000007</v>
      </c>
      <c r="E308" s="10">
        <f>D307*BIL[[#This Row],[Variazione percentuale]]</f>
        <v>2465820.8413935201</v>
      </c>
      <c r="F308" s="11">
        <f>BIL[[#This Row],[AUM]]-D307</f>
        <v>2623256.3900001049</v>
      </c>
      <c r="G308" s="11">
        <f>BIL[[#This Row],[∆ AUM]]-BIL[[#This Row],[effetto mercato]]</f>
        <v>157435.54860658478</v>
      </c>
    </row>
    <row r="309" spans="1:7">
      <c r="A309" s="4">
        <v>42450</v>
      </c>
      <c r="B309">
        <v>-9.4299999999999995E-2</v>
      </c>
      <c r="C309" s="6">
        <f>BIL[[#This Row],[Variaz]]/100</f>
        <v>-9.4299999999999994E-4</v>
      </c>
      <c r="D309" s="10">
        <f>AUM[[#This Row],[ Etica Bilanciato]]</f>
        <v>655555211.83999991</v>
      </c>
      <c r="E309" s="10">
        <f>D308*BIL[[#This Row],[Variazione percentuale]]</f>
        <v>-616325.11763799004</v>
      </c>
      <c r="F309" s="11">
        <f>BIL[[#This Row],[AUM]]-D308</f>
        <v>1976083.9099998474</v>
      </c>
      <c r="G309" s="11">
        <f>BIL[[#This Row],[∆ AUM]]-BIL[[#This Row],[effetto mercato]]</f>
        <v>2592409.0276378375</v>
      </c>
    </row>
    <row r="310" spans="1:7">
      <c r="A310" s="4">
        <v>42451</v>
      </c>
      <c r="B310">
        <v>0.29270000000000002</v>
      </c>
      <c r="C310" s="6">
        <f>BIL[[#This Row],[Variaz]]/100</f>
        <v>2.9270000000000003E-3</v>
      </c>
      <c r="D310" s="10">
        <f>AUM[[#This Row],[ Etica Bilanciato]]</f>
        <v>657992465.40999997</v>
      </c>
      <c r="E310" s="10">
        <f>D309*BIL[[#This Row],[Variazione percentuale]]</f>
        <v>1918810.10505568</v>
      </c>
      <c r="F310" s="11">
        <f>BIL[[#This Row],[AUM]]-D309</f>
        <v>2437253.5700000525</v>
      </c>
      <c r="G310" s="11">
        <f>BIL[[#This Row],[∆ AUM]]-BIL[[#This Row],[effetto mercato]]</f>
        <v>518443.46494437242</v>
      </c>
    </row>
    <row r="311" spans="1:7">
      <c r="A311" s="4">
        <v>42452</v>
      </c>
      <c r="B311">
        <v>-0.1507</v>
      </c>
      <c r="C311" s="6">
        <f>BIL[[#This Row],[Variaz]]/100</f>
        <v>-1.5070000000000001E-3</v>
      </c>
      <c r="D311" s="10">
        <f>AUM[[#This Row],[ Etica Bilanciato]]</f>
        <v>657296215.8499999</v>
      </c>
      <c r="E311" s="10">
        <f>D310*BIL[[#This Row],[Variazione percentuale]]</f>
        <v>-991594.64537287003</v>
      </c>
      <c r="F311" s="11">
        <f>BIL[[#This Row],[AUM]]-D310</f>
        <v>-696249.56000006199</v>
      </c>
      <c r="G311" s="11">
        <f>BIL[[#This Row],[∆ AUM]]-BIL[[#This Row],[effetto mercato]]</f>
        <v>295345.08537280804</v>
      </c>
    </row>
    <row r="312" spans="1:7">
      <c r="A312" s="4">
        <v>42453</v>
      </c>
      <c r="B312">
        <v>-0.51859999999999995</v>
      </c>
      <c r="C312" s="6">
        <f>BIL[[#This Row],[Variaz]]/100</f>
        <v>-5.1859999999999996E-3</v>
      </c>
      <c r="D312" s="10">
        <f>AUM[[#This Row],[ Etica Bilanciato]]</f>
        <v>654026166.43999994</v>
      </c>
      <c r="E312" s="10">
        <f>D311*BIL[[#This Row],[Variazione percentuale]]</f>
        <v>-3408738.1753980992</v>
      </c>
      <c r="F312" s="11">
        <f>BIL[[#This Row],[AUM]]-D311</f>
        <v>-3270049.4099999666</v>
      </c>
      <c r="G312" s="11">
        <f>BIL[[#This Row],[∆ AUM]]-BIL[[#This Row],[effetto mercato]]</f>
        <v>138688.76539813261</v>
      </c>
    </row>
    <row r="313" spans="1:7">
      <c r="A313" s="4">
        <v>42458</v>
      </c>
      <c r="B313">
        <v>0.83409999999999995</v>
      </c>
      <c r="C313" s="6">
        <f>BIL[[#This Row],[Variaz]]/100</f>
        <v>8.3409999999999995E-3</v>
      </c>
      <c r="D313" s="10">
        <f>AUM[[#This Row],[ Etica Bilanciato]]</f>
        <v>659701352.53000009</v>
      </c>
      <c r="E313" s="10">
        <f>D312*BIL[[#This Row],[Variazione percentuale]]</f>
        <v>5455232.2542760391</v>
      </c>
      <c r="F313" s="11">
        <f>BIL[[#This Row],[AUM]]-D312</f>
        <v>5675186.0900001526</v>
      </c>
      <c r="G313" s="11">
        <f>BIL[[#This Row],[∆ AUM]]-BIL[[#This Row],[effetto mercato]]</f>
        <v>219953.83572411351</v>
      </c>
    </row>
    <row r="314" spans="1:7">
      <c r="A314" s="4">
        <v>42459</v>
      </c>
      <c r="B314">
        <v>0.1598</v>
      </c>
      <c r="C314" s="6">
        <f>BIL[[#This Row],[Variaz]]/100</f>
        <v>1.598E-3</v>
      </c>
      <c r="D314" s="10">
        <f>AUM[[#This Row],[ Etica Bilanciato]]</f>
        <v>660988239.28999996</v>
      </c>
      <c r="E314" s="10">
        <f>D313*BIL[[#This Row],[Variazione percentuale]]</f>
        <v>1054202.7613429402</v>
      </c>
      <c r="F314" s="11">
        <f>BIL[[#This Row],[AUM]]-D313</f>
        <v>1286886.7599998713</v>
      </c>
      <c r="G314" s="11">
        <f>BIL[[#This Row],[∆ AUM]]-BIL[[#This Row],[effetto mercato]]</f>
        <v>232683.9986569311</v>
      </c>
    </row>
    <row r="315" spans="1:7">
      <c r="A315" s="4">
        <v>42460</v>
      </c>
      <c r="B315">
        <v>-0.51619999999999999</v>
      </c>
      <c r="C315" s="6">
        <f>BIL[[#This Row],[Variaz]]/100</f>
        <v>-5.1619999999999999E-3</v>
      </c>
      <c r="D315" s="10">
        <f>AUM[[#This Row],[ Etica Bilanciato]]</f>
        <v>658070714.15999997</v>
      </c>
      <c r="E315" s="10">
        <f>D314*BIL[[#This Row],[Variazione percentuale]]</f>
        <v>-3412021.2912149797</v>
      </c>
      <c r="F315" s="11">
        <f>BIL[[#This Row],[AUM]]-D314</f>
        <v>-2917525.1299999952</v>
      </c>
      <c r="G315" s="11">
        <f>BIL[[#This Row],[∆ AUM]]-BIL[[#This Row],[effetto mercato]]</f>
        <v>494496.16121498449</v>
      </c>
    </row>
    <row r="316" spans="1:7">
      <c r="A316" s="4">
        <v>42461</v>
      </c>
      <c r="B316">
        <v>-0.28299999999999997</v>
      </c>
      <c r="C316" s="6">
        <f>BIL[[#This Row],[Variaz]]/100</f>
        <v>-2.8299999999999996E-3</v>
      </c>
      <c r="D316" s="10">
        <f>AUM[[#This Row],[ Etica Bilanciato]]</f>
        <v>656386331.57000005</v>
      </c>
      <c r="E316" s="10">
        <f>D315*BIL[[#This Row],[Variazione percentuale]]</f>
        <v>-1862340.1210727997</v>
      </c>
      <c r="F316" s="11">
        <f>BIL[[#This Row],[AUM]]-D315</f>
        <v>-1684382.5899999142</v>
      </c>
      <c r="G316" s="11">
        <f>BIL[[#This Row],[∆ AUM]]-BIL[[#This Row],[effetto mercato]]</f>
        <v>177957.5310728855</v>
      </c>
    </row>
    <row r="317" spans="1:7">
      <c r="A317" s="4">
        <v>42464</v>
      </c>
      <c r="B317">
        <v>0.1419</v>
      </c>
      <c r="C317" s="6">
        <f>BIL[[#This Row],[Variaz]]/100</f>
        <v>1.4189999999999999E-3</v>
      </c>
      <c r="D317" s="10">
        <f>AUM[[#This Row],[ Etica Bilanciato]]</f>
        <v>657579909.46000004</v>
      </c>
      <c r="E317" s="10">
        <f>D316*BIL[[#This Row],[Variazione percentuale]]</f>
        <v>931412.20449783001</v>
      </c>
      <c r="F317" s="11">
        <f>BIL[[#This Row],[AUM]]-D316</f>
        <v>1193577.8899999857</v>
      </c>
      <c r="G317" s="11">
        <f>BIL[[#This Row],[∆ AUM]]-BIL[[#This Row],[effetto mercato]]</f>
        <v>262165.68550215568</v>
      </c>
    </row>
    <row r="318" spans="1:7">
      <c r="A318" s="4">
        <v>42465</v>
      </c>
      <c r="B318">
        <v>-0.93530000000000002</v>
      </c>
      <c r="C318" s="6">
        <f>BIL[[#This Row],[Variaz]]/100</f>
        <v>-9.3530000000000002E-3</v>
      </c>
      <c r="D318" s="10">
        <f>AUM[[#This Row],[ Etica Bilanciato]]</f>
        <v>652036092.34000003</v>
      </c>
      <c r="E318" s="10">
        <f>D317*BIL[[#This Row],[Variazione percentuale]]</f>
        <v>-6150344.8931793803</v>
      </c>
      <c r="F318" s="11">
        <f>BIL[[#This Row],[AUM]]-D317</f>
        <v>-5543817.1200000048</v>
      </c>
      <c r="G318" s="11">
        <f>BIL[[#This Row],[∆ AUM]]-BIL[[#This Row],[effetto mercato]]</f>
        <v>606527.77317937557</v>
      </c>
    </row>
    <row r="319" spans="1:7">
      <c r="A319" s="4">
        <v>42466</v>
      </c>
      <c r="B319">
        <v>0.53400000000000003</v>
      </c>
      <c r="C319" s="6">
        <f>BIL[[#This Row],[Variaz]]/100</f>
        <v>5.3400000000000001E-3</v>
      </c>
      <c r="D319" s="10">
        <f>AUM[[#This Row],[ Etica Bilanciato]]</f>
        <v>656012720.97000003</v>
      </c>
      <c r="E319" s="10">
        <f>D318*BIL[[#This Row],[Variazione percentuale]]</f>
        <v>3481872.7330956003</v>
      </c>
      <c r="F319" s="11">
        <f>BIL[[#This Row],[AUM]]-D318</f>
        <v>3976628.6299999952</v>
      </c>
      <c r="G319" s="11">
        <f>BIL[[#This Row],[∆ AUM]]-BIL[[#This Row],[effetto mercato]]</f>
        <v>494755.89690439496</v>
      </c>
    </row>
    <row r="320" spans="1:7">
      <c r="A320" s="4">
        <v>42467</v>
      </c>
      <c r="B320">
        <v>-0.37940000000000002</v>
      </c>
      <c r="C320" s="6">
        <f>BIL[[#This Row],[Variaz]]/100</f>
        <v>-3.7940000000000001E-3</v>
      </c>
      <c r="D320" s="10">
        <f>AUM[[#This Row],[ Etica Bilanciato]]</f>
        <v>654335264.48000002</v>
      </c>
      <c r="E320" s="10">
        <f>D319*BIL[[#This Row],[Variazione percentuale]]</f>
        <v>-2488912.26336018</v>
      </c>
      <c r="F320" s="11">
        <f>BIL[[#This Row],[AUM]]-D319</f>
        <v>-1677456.4900000095</v>
      </c>
      <c r="G320" s="11">
        <f>BIL[[#This Row],[∆ AUM]]-BIL[[#This Row],[effetto mercato]]</f>
        <v>811455.77336017042</v>
      </c>
    </row>
    <row r="321" spans="1:7">
      <c r="A321" s="4">
        <v>42468</v>
      </c>
      <c r="B321">
        <v>0.44750000000000001</v>
      </c>
      <c r="C321" s="6">
        <f>BIL[[#This Row],[Variaz]]/100</f>
        <v>4.4749999999999998E-3</v>
      </c>
      <c r="D321" s="10">
        <f>AUM[[#This Row],[ Etica Bilanciato]]</f>
        <v>657439453.47000003</v>
      </c>
      <c r="E321" s="10">
        <f>D320*BIL[[#This Row],[Variazione percentuale]]</f>
        <v>2928150.3085480002</v>
      </c>
      <c r="F321" s="11">
        <f>BIL[[#This Row],[AUM]]-D320</f>
        <v>3104188.9900000095</v>
      </c>
      <c r="G321" s="11">
        <f>BIL[[#This Row],[∆ AUM]]-BIL[[#This Row],[effetto mercato]]</f>
        <v>176038.68145200936</v>
      </c>
    </row>
    <row r="322" spans="1:7">
      <c r="A322" s="4">
        <v>42471</v>
      </c>
      <c r="B322">
        <v>-0.1517</v>
      </c>
      <c r="C322" s="6">
        <f>BIL[[#This Row],[Variaz]]/100</f>
        <v>-1.5170000000000001E-3</v>
      </c>
      <c r="D322" s="10">
        <f>AUM[[#This Row],[ Etica Bilanciato]]</f>
        <v>656603810.13999999</v>
      </c>
      <c r="E322" s="10">
        <f>D321*BIL[[#This Row],[Variazione percentuale]]</f>
        <v>-997335.6509139901</v>
      </c>
      <c r="F322" s="11">
        <f>BIL[[#This Row],[AUM]]-D321</f>
        <v>-835643.33000004292</v>
      </c>
      <c r="G322" s="11">
        <f>BIL[[#This Row],[∆ AUM]]-BIL[[#This Row],[effetto mercato]]</f>
        <v>161692.32091394719</v>
      </c>
    </row>
    <row r="323" spans="1:7">
      <c r="A323" s="4">
        <v>42472</v>
      </c>
      <c r="B323">
        <v>0.29430000000000001</v>
      </c>
      <c r="C323" s="6">
        <f>BIL[[#This Row],[Variaz]]/100</f>
        <v>2.9429999999999999E-3</v>
      </c>
      <c r="D323" s="10">
        <f>AUM[[#This Row],[ Etica Bilanciato]]</f>
        <v>658783688.49000001</v>
      </c>
      <c r="E323" s="10">
        <f>D322*BIL[[#This Row],[Variazione percentuale]]</f>
        <v>1932385.0132420198</v>
      </c>
      <c r="F323" s="11">
        <f>BIL[[#This Row],[AUM]]-D322</f>
        <v>2179878.3500000238</v>
      </c>
      <c r="G323" s="11">
        <f>BIL[[#This Row],[∆ AUM]]-BIL[[#This Row],[effetto mercato]]</f>
        <v>247493.33675800404</v>
      </c>
    </row>
    <row r="324" spans="1:7">
      <c r="A324" s="4">
        <v>42473</v>
      </c>
      <c r="B324">
        <v>1.2685</v>
      </c>
      <c r="C324" s="6">
        <f>BIL[[#This Row],[Variaz]]/100</f>
        <v>1.2685E-2</v>
      </c>
      <c r="D324" s="10">
        <f>AUM[[#This Row],[ Etica Bilanciato]]</f>
        <v>667406088.36999989</v>
      </c>
      <c r="E324" s="10">
        <f>D323*BIL[[#This Row],[Variazione percentuale]]</f>
        <v>8356671.0884956503</v>
      </c>
      <c r="F324" s="11">
        <f>BIL[[#This Row],[AUM]]-D323</f>
        <v>8622399.879999876</v>
      </c>
      <c r="G324" s="11">
        <f>BIL[[#This Row],[∆ AUM]]-BIL[[#This Row],[effetto mercato]]</f>
        <v>265728.79150422569</v>
      </c>
    </row>
    <row r="325" spans="1:7">
      <c r="A325" s="4">
        <v>42474</v>
      </c>
      <c r="B325">
        <v>0.27110000000000001</v>
      </c>
      <c r="C325" s="6">
        <f>BIL[[#This Row],[Variaz]]/100</f>
        <v>2.7109999999999999E-3</v>
      </c>
      <c r="D325" s="10">
        <f>AUM[[#This Row],[ Etica Bilanciato]]</f>
        <v>669355501.90999997</v>
      </c>
      <c r="E325" s="10">
        <f>D324*BIL[[#This Row],[Variazione percentuale]]</f>
        <v>1809337.9055710696</v>
      </c>
      <c r="F325" s="11">
        <f>BIL[[#This Row],[AUM]]-D324</f>
        <v>1949413.5400000811</v>
      </c>
      <c r="G325" s="11">
        <f>BIL[[#This Row],[∆ AUM]]-BIL[[#This Row],[effetto mercato]]</f>
        <v>140075.63442901149</v>
      </c>
    </row>
    <row r="326" spans="1:7">
      <c r="A326" s="4">
        <v>42475</v>
      </c>
      <c r="B326">
        <v>-0.1678</v>
      </c>
      <c r="C326" s="6">
        <f>BIL[[#This Row],[Variaz]]/100</f>
        <v>-1.678E-3</v>
      </c>
      <c r="D326" s="10">
        <f>AUM[[#This Row],[ Etica Bilanciato]]</f>
        <v>668379707.20000005</v>
      </c>
      <c r="E326" s="10">
        <f>D325*BIL[[#This Row],[Variazione percentuale]]</f>
        <v>-1123178.53220498</v>
      </c>
      <c r="F326" s="11">
        <f>BIL[[#This Row],[AUM]]-D325</f>
        <v>-975794.70999991894</v>
      </c>
      <c r="G326" s="11">
        <f>BIL[[#This Row],[∆ AUM]]-BIL[[#This Row],[effetto mercato]]</f>
        <v>147383.82220506109</v>
      </c>
    </row>
    <row r="327" spans="1:7">
      <c r="A327" s="4">
        <v>42478</v>
      </c>
      <c r="B327">
        <v>-0.14940000000000001</v>
      </c>
      <c r="C327" s="6">
        <f>BIL[[#This Row],[Variaz]]/100</f>
        <v>-1.4940000000000001E-3</v>
      </c>
      <c r="D327" s="10">
        <f>AUM[[#This Row],[ Etica Bilanciato]]</f>
        <v>667380442.27999997</v>
      </c>
      <c r="E327" s="10">
        <f>D326*BIL[[#This Row],[Variazione percentuale]]</f>
        <v>-998559.28255680017</v>
      </c>
      <c r="F327" s="11">
        <f>BIL[[#This Row],[AUM]]-D326</f>
        <v>-999264.92000007629</v>
      </c>
      <c r="G327" s="11">
        <f>BIL[[#This Row],[∆ AUM]]-BIL[[#This Row],[effetto mercato]]</f>
        <v>-705.63744327612221</v>
      </c>
    </row>
    <row r="328" spans="1:7">
      <c r="A328" s="4">
        <v>42479</v>
      </c>
      <c r="B328">
        <v>0.56110000000000004</v>
      </c>
      <c r="C328" s="6">
        <f>BIL[[#This Row],[Variaz]]/100</f>
        <v>5.6110000000000005E-3</v>
      </c>
      <c r="D328" s="10">
        <f>AUM[[#This Row],[ Etica Bilanciato]]</f>
        <v>671542534.67000008</v>
      </c>
      <c r="E328" s="10">
        <f>D327*BIL[[#This Row],[Variazione percentuale]]</f>
        <v>3744671.6616330803</v>
      </c>
      <c r="F328" s="11">
        <f>BIL[[#This Row],[AUM]]-D327</f>
        <v>4162092.3900001049</v>
      </c>
      <c r="G328" s="11">
        <f>BIL[[#This Row],[∆ AUM]]-BIL[[#This Row],[effetto mercato]]</f>
        <v>417420.72836702457</v>
      </c>
    </row>
    <row r="329" spans="1:7">
      <c r="A329" s="4">
        <v>42480</v>
      </c>
      <c r="B329">
        <v>0.25109999999999999</v>
      </c>
      <c r="C329" s="6">
        <f>BIL[[#This Row],[Variaz]]/100</f>
        <v>2.5109999999999998E-3</v>
      </c>
      <c r="D329" s="10">
        <f>AUM[[#This Row],[ Etica Bilanciato]]</f>
        <v>673243200.31000006</v>
      </c>
      <c r="E329" s="10">
        <f>D328*BIL[[#This Row],[Variazione percentuale]]</f>
        <v>1686243.30455637</v>
      </c>
      <c r="F329" s="11">
        <f>BIL[[#This Row],[AUM]]-D328</f>
        <v>1700665.6399999857</v>
      </c>
      <c r="G329" s="11">
        <f>BIL[[#This Row],[∆ AUM]]-BIL[[#This Row],[effetto mercato]]</f>
        <v>14422.335443615681</v>
      </c>
    </row>
    <row r="330" spans="1:7">
      <c r="A330" s="4">
        <v>42481</v>
      </c>
      <c r="B330">
        <v>-0.15770000000000001</v>
      </c>
      <c r="C330" s="6">
        <f>BIL[[#This Row],[Variaz]]/100</f>
        <v>-1.5770000000000001E-3</v>
      </c>
      <c r="D330" s="10">
        <f>AUM[[#This Row],[ Etica Bilanciato]]</f>
        <v>672250422.1400001</v>
      </c>
      <c r="E330" s="10">
        <f>D329*BIL[[#This Row],[Variazione percentuale]]</f>
        <v>-1061704.5268888702</v>
      </c>
      <c r="F330" s="11">
        <f>BIL[[#This Row],[AUM]]-D329</f>
        <v>-992778.16999995708</v>
      </c>
      <c r="G330" s="11">
        <f>BIL[[#This Row],[∆ AUM]]-BIL[[#This Row],[effetto mercato]]</f>
        <v>68926.356888913084</v>
      </c>
    </row>
    <row r="331" spans="1:7">
      <c r="A331" s="4">
        <v>42482</v>
      </c>
      <c r="B331">
        <v>0.2137</v>
      </c>
      <c r="C331" s="6">
        <f>BIL[[#This Row],[Variaz]]/100</f>
        <v>2.137E-3</v>
      </c>
      <c r="D331" s="10">
        <f>AUM[[#This Row],[ Etica Bilanciato]]</f>
        <v>673885985.01999998</v>
      </c>
      <c r="E331" s="10">
        <f>D330*BIL[[#This Row],[Variazione percentuale]]</f>
        <v>1436599.1521131801</v>
      </c>
      <c r="F331" s="11">
        <f>BIL[[#This Row],[AUM]]-D330</f>
        <v>1635562.879999876</v>
      </c>
      <c r="G331" s="11">
        <f>BIL[[#This Row],[∆ AUM]]-BIL[[#This Row],[effetto mercato]]</f>
        <v>198963.72788669588</v>
      </c>
    </row>
    <row r="332" spans="1:7">
      <c r="A332" s="4">
        <v>42486</v>
      </c>
      <c r="B332">
        <v>-0.54700000000000004</v>
      </c>
      <c r="C332" s="6">
        <f>BIL[[#This Row],[Variaz]]/100</f>
        <v>-5.47E-3</v>
      </c>
      <c r="D332" s="10">
        <f>AUM[[#This Row],[ Etica Bilanciato]]</f>
        <v>670766003.28999996</v>
      </c>
      <c r="E332" s="10">
        <f>D331*BIL[[#This Row],[Variazione percentuale]]</f>
        <v>-3686156.3380593997</v>
      </c>
      <c r="F332" s="11">
        <f>BIL[[#This Row],[AUM]]-D331</f>
        <v>-3119981.7300000191</v>
      </c>
      <c r="G332" s="11">
        <f>BIL[[#This Row],[∆ AUM]]-BIL[[#This Row],[effetto mercato]]</f>
        <v>566174.60805938067</v>
      </c>
    </row>
    <row r="333" spans="1:7">
      <c r="A333" s="4">
        <v>42487</v>
      </c>
      <c r="B333">
        <v>9.3200000000000005E-2</v>
      </c>
      <c r="C333" s="6">
        <f>BIL[[#This Row],[Variaz]]/100</f>
        <v>9.320000000000001E-4</v>
      </c>
      <c r="D333" s="10">
        <f>AUM[[#This Row],[ Etica Bilanciato]]</f>
        <v>671807800.30999994</v>
      </c>
      <c r="E333" s="10">
        <f>D332*BIL[[#This Row],[Variazione percentuale]]</f>
        <v>625153.91506628005</v>
      </c>
      <c r="F333" s="11">
        <f>BIL[[#This Row],[AUM]]-D332</f>
        <v>1041797.0199999809</v>
      </c>
      <c r="G333" s="11">
        <f>BIL[[#This Row],[∆ AUM]]-BIL[[#This Row],[effetto mercato]]</f>
        <v>416643.10493370087</v>
      </c>
    </row>
    <row r="334" spans="1:7">
      <c r="A334" s="4">
        <v>42488</v>
      </c>
      <c r="B334">
        <v>-0.23280000000000001</v>
      </c>
      <c r="C334" s="6">
        <f>BIL[[#This Row],[Variaz]]/100</f>
        <v>-2.3280000000000002E-3</v>
      </c>
      <c r="D334" s="10">
        <f>AUM[[#This Row],[ Etica Bilanciato]]</f>
        <v>670526942.27999997</v>
      </c>
      <c r="E334" s="10">
        <f>D333*BIL[[#This Row],[Variazione percentuale]]</f>
        <v>-1563968.55912168</v>
      </c>
      <c r="F334" s="11">
        <f>BIL[[#This Row],[AUM]]-D333</f>
        <v>-1280858.0299999714</v>
      </c>
      <c r="G334" s="11">
        <f>BIL[[#This Row],[∆ AUM]]-BIL[[#This Row],[effetto mercato]]</f>
        <v>283110.52912170859</v>
      </c>
    </row>
    <row r="335" spans="1:7">
      <c r="A335" s="4">
        <v>42489</v>
      </c>
      <c r="B335">
        <v>-1.1202000000000001</v>
      </c>
      <c r="C335" s="6">
        <f>BIL[[#This Row],[Variaz]]/100</f>
        <v>-1.1202E-2</v>
      </c>
      <c r="D335" s="10">
        <f>AUM[[#This Row],[ Etica Bilanciato]]</f>
        <v>662870825.38999999</v>
      </c>
      <c r="E335" s="10">
        <f>D334*BIL[[#This Row],[Variazione percentuale]]</f>
        <v>-7511242.8074205602</v>
      </c>
      <c r="F335" s="11">
        <f>BIL[[#This Row],[AUM]]-D334</f>
        <v>-7656116.8899999857</v>
      </c>
      <c r="G335" s="11">
        <f>BIL[[#This Row],[∆ AUM]]-BIL[[#This Row],[effetto mercato]]</f>
        <v>-144874.08257942554</v>
      </c>
    </row>
    <row r="336" spans="1:7">
      <c r="A336" s="4">
        <v>42492</v>
      </c>
      <c r="B336">
        <v>-0.25490000000000002</v>
      </c>
      <c r="C336" s="6">
        <f>BIL[[#This Row],[Variaz]]/100</f>
        <v>-2.5490000000000001E-3</v>
      </c>
      <c r="D336" s="10">
        <f>AUM[[#This Row],[ Etica Bilanciato]]</f>
        <v>661380512.99000001</v>
      </c>
      <c r="E336" s="10">
        <f>D335*BIL[[#This Row],[Variazione percentuale]]</f>
        <v>-1689657.7339191099</v>
      </c>
      <c r="F336" s="11">
        <f>BIL[[#This Row],[AUM]]-D335</f>
        <v>-1490312.3999999762</v>
      </c>
      <c r="G336" s="11">
        <f>BIL[[#This Row],[∆ AUM]]-BIL[[#This Row],[effetto mercato]]</f>
        <v>199345.33391913376</v>
      </c>
    </row>
    <row r="337" spans="1:7">
      <c r="A337" s="4">
        <v>42493</v>
      </c>
      <c r="B337">
        <v>-0.58679999999999999</v>
      </c>
      <c r="C337" s="6">
        <f>BIL[[#This Row],[Variaz]]/100</f>
        <v>-5.868E-3</v>
      </c>
      <c r="D337" s="10">
        <f>AUM[[#This Row],[ Etica Bilanciato]]</f>
        <v>657328673.82999992</v>
      </c>
      <c r="E337" s="10">
        <f>D336*BIL[[#This Row],[Variazione percentuale]]</f>
        <v>-3880980.8502253201</v>
      </c>
      <c r="F337" s="11">
        <f>BIL[[#This Row],[AUM]]-D336</f>
        <v>-4051839.1600000858</v>
      </c>
      <c r="G337" s="11">
        <f>BIL[[#This Row],[∆ AUM]]-BIL[[#This Row],[effetto mercato]]</f>
        <v>-170858.30977476574</v>
      </c>
    </row>
    <row r="338" spans="1:7">
      <c r="A338" s="4">
        <v>42494</v>
      </c>
      <c r="B338">
        <v>-0.47610000000000002</v>
      </c>
      <c r="C338" s="6">
        <f>BIL[[#This Row],[Variaz]]/100</f>
        <v>-4.7610000000000005E-3</v>
      </c>
      <c r="D338" s="10">
        <f>AUM[[#This Row],[ Etica Bilanciato]]</f>
        <v>653477968.57000005</v>
      </c>
      <c r="E338" s="10">
        <f>D337*BIL[[#This Row],[Variazione percentuale]]</f>
        <v>-3129541.81610463</v>
      </c>
      <c r="F338" s="11">
        <f>BIL[[#This Row],[AUM]]-D337</f>
        <v>-3850705.2599998713</v>
      </c>
      <c r="G338" s="11">
        <f>BIL[[#This Row],[∆ AUM]]-BIL[[#This Row],[effetto mercato]]</f>
        <v>-721163.44389524125</v>
      </c>
    </row>
    <row r="339" spans="1:7">
      <c r="A339" s="4">
        <v>42495</v>
      </c>
      <c r="B339">
        <v>0.4209</v>
      </c>
      <c r="C339" s="6">
        <f>BIL[[#This Row],[Variaz]]/100</f>
        <v>4.2090000000000001E-3</v>
      </c>
      <c r="D339" s="10">
        <f>AUM[[#This Row],[ Etica Bilanciato]]</f>
        <v>656796596.46000004</v>
      </c>
      <c r="E339" s="10">
        <f>D338*BIL[[#This Row],[Variazione percentuale]]</f>
        <v>2750488.7697111303</v>
      </c>
      <c r="F339" s="11">
        <f>BIL[[#This Row],[AUM]]-D338</f>
        <v>3318627.8899999857</v>
      </c>
      <c r="G339" s="11">
        <f>BIL[[#This Row],[∆ AUM]]-BIL[[#This Row],[effetto mercato]]</f>
        <v>568139.1202888554</v>
      </c>
    </row>
    <row r="340" spans="1:7">
      <c r="A340" s="4">
        <v>42496</v>
      </c>
      <c r="B340">
        <v>3.8100000000000002E-2</v>
      </c>
      <c r="C340" s="6">
        <f>BIL[[#This Row],[Variaz]]/100</f>
        <v>3.8100000000000005E-4</v>
      </c>
      <c r="D340" s="10">
        <f>AUM[[#This Row],[ Etica Bilanciato]]</f>
        <v>657961283.87000012</v>
      </c>
      <c r="E340" s="10">
        <f>D339*BIL[[#This Row],[Variazione percentuale]]</f>
        <v>250239.50325126003</v>
      </c>
      <c r="F340" s="11">
        <f>BIL[[#This Row],[AUM]]-D339</f>
        <v>1164687.4100000858</v>
      </c>
      <c r="G340" s="11">
        <f>BIL[[#This Row],[∆ AUM]]-BIL[[#This Row],[effetto mercato]]</f>
        <v>914447.9067488258</v>
      </c>
    </row>
    <row r="341" spans="1:7">
      <c r="A341" s="4">
        <v>42499</v>
      </c>
      <c r="B341">
        <v>0.2571</v>
      </c>
      <c r="C341" s="6">
        <f>BIL[[#This Row],[Variaz]]/100</f>
        <v>2.5709999999999999E-3</v>
      </c>
      <c r="D341" s="10">
        <f>AUM[[#This Row],[ Etica Bilanciato]]</f>
        <v>659780625.62</v>
      </c>
      <c r="E341" s="10">
        <f>D340*BIL[[#This Row],[Variazione percentuale]]</f>
        <v>1691618.4608297702</v>
      </c>
      <c r="F341" s="11">
        <f>BIL[[#This Row],[AUM]]-D340</f>
        <v>1819341.7499998808</v>
      </c>
      <c r="G341" s="11">
        <f>BIL[[#This Row],[∆ AUM]]-BIL[[#This Row],[effetto mercato]]</f>
        <v>127723.2891701106</v>
      </c>
    </row>
    <row r="342" spans="1:7">
      <c r="A342" s="4">
        <v>42500</v>
      </c>
      <c r="B342">
        <v>0.61739999999999995</v>
      </c>
      <c r="C342" s="6">
        <f>BIL[[#This Row],[Variaz]]/100</f>
        <v>6.1739999999999998E-3</v>
      </c>
      <c r="D342" s="10">
        <f>AUM[[#This Row],[ Etica Bilanciato]]</f>
        <v>664205536.69000006</v>
      </c>
      <c r="E342" s="10">
        <f>D341*BIL[[#This Row],[Variazione percentuale]]</f>
        <v>4073485.58257788</v>
      </c>
      <c r="F342" s="11">
        <f>BIL[[#This Row],[AUM]]-D341</f>
        <v>4424911.0700000525</v>
      </c>
      <c r="G342" s="11">
        <f>BIL[[#This Row],[∆ AUM]]-BIL[[#This Row],[effetto mercato]]</f>
        <v>351425.48742217245</v>
      </c>
    </row>
    <row r="343" spans="1:7">
      <c r="A343" s="4">
        <v>42501</v>
      </c>
      <c r="B343">
        <v>-0.54749999999999999</v>
      </c>
      <c r="C343" s="6">
        <f>BIL[[#This Row],[Variaz]]/100</f>
        <v>-5.4749999999999998E-3</v>
      </c>
      <c r="D343" s="10">
        <f>AUM[[#This Row],[ Etica Bilanciato]]</f>
        <v>660646650.17000008</v>
      </c>
      <c r="E343" s="10">
        <f>D342*BIL[[#This Row],[Variazione percentuale]]</f>
        <v>-3636525.3133777501</v>
      </c>
      <c r="F343" s="11">
        <f>BIL[[#This Row],[AUM]]-D342</f>
        <v>-3558886.5199999809</v>
      </c>
      <c r="G343" s="11">
        <f>BIL[[#This Row],[∆ AUM]]-BIL[[#This Row],[effetto mercato]]</f>
        <v>77638.79337776918</v>
      </c>
    </row>
    <row r="344" spans="1:7">
      <c r="A344" s="4">
        <v>42502</v>
      </c>
      <c r="B344">
        <v>-6.6400000000000001E-2</v>
      </c>
      <c r="C344" s="6">
        <f>BIL[[#This Row],[Variaz]]/100</f>
        <v>-6.6399999999999999E-4</v>
      </c>
      <c r="D344" s="10">
        <f>AUM[[#This Row],[ Etica Bilanciato]]</f>
        <v>660413168.22000003</v>
      </c>
      <c r="E344" s="10">
        <f>D343*BIL[[#This Row],[Variazione percentuale]]</f>
        <v>-438669.37571288005</v>
      </c>
      <c r="F344" s="11">
        <f>BIL[[#This Row],[AUM]]-D343</f>
        <v>-233481.95000004768</v>
      </c>
      <c r="G344" s="11">
        <f>BIL[[#This Row],[∆ AUM]]-BIL[[#This Row],[effetto mercato]]</f>
        <v>205187.42571283237</v>
      </c>
    </row>
    <row r="345" spans="1:7">
      <c r="A345" s="4">
        <v>42503</v>
      </c>
      <c r="B345">
        <v>0.22800000000000001</v>
      </c>
      <c r="C345" s="6">
        <f>BIL[[#This Row],[Variaz]]/100</f>
        <v>2.2799999999999999E-3</v>
      </c>
      <c r="D345" s="10">
        <f>AUM[[#This Row],[ Etica Bilanciato]]</f>
        <v>661985136.65999997</v>
      </c>
      <c r="E345" s="10">
        <f>D344*BIL[[#This Row],[Variazione percentuale]]</f>
        <v>1505742.0235416</v>
      </c>
      <c r="F345" s="11">
        <f>BIL[[#This Row],[AUM]]-D344</f>
        <v>1571968.439999938</v>
      </c>
      <c r="G345" s="11">
        <f>BIL[[#This Row],[∆ AUM]]-BIL[[#This Row],[effetto mercato]]</f>
        <v>66226.416458338033</v>
      </c>
    </row>
    <row r="346" spans="1:7">
      <c r="A346" s="4">
        <v>42506</v>
      </c>
      <c r="B346">
        <v>0.2369</v>
      </c>
      <c r="C346" s="6">
        <f>BIL[[#This Row],[Variaz]]/100</f>
        <v>2.369E-3</v>
      </c>
      <c r="D346" s="10">
        <f>AUM[[#This Row],[ Etica Bilanciato]]</f>
        <v>663971486.00999999</v>
      </c>
      <c r="E346" s="10">
        <f>D345*BIL[[#This Row],[Variazione percentuale]]</f>
        <v>1568242.78874754</v>
      </c>
      <c r="F346" s="11">
        <f>BIL[[#This Row],[AUM]]-D345</f>
        <v>1986349.3500000238</v>
      </c>
      <c r="G346" s="11">
        <f>BIL[[#This Row],[∆ AUM]]-BIL[[#This Row],[effetto mercato]]</f>
        <v>418106.56125248387</v>
      </c>
    </row>
    <row r="347" spans="1:7">
      <c r="A347" s="4">
        <v>42507</v>
      </c>
      <c r="B347">
        <v>-0.13239999999999999</v>
      </c>
      <c r="C347" s="6">
        <f>BIL[[#This Row],[Variaz]]/100</f>
        <v>-1.3239999999999999E-3</v>
      </c>
      <c r="D347" s="10">
        <f>AUM[[#This Row],[ Etica Bilanciato]]</f>
        <v>663162399.29999995</v>
      </c>
      <c r="E347" s="10">
        <f>D346*BIL[[#This Row],[Variazione percentuale]]</f>
        <v>-879098.24747723993</v>
      </c>
      <c r="F347" s="11">
        <f>BIL[[#This Row],[AUM]]-D346</f>
        <v>-809086.71000003815</v>
      </c>
      <c r="G347" s="11">
        <f>BIL[[#This Row],[∆ AUM]]-BIL[[#This Row],[effetto mercato]]</f>
        <v>70011.537477201782</v>
      </c>
    </row>
    <row r="348" spans="1:7">
      <c r="A348" s="4">
        <v>42508</v>
      </c>
      <c r="B348">
        <v>0.1515</v>
      </c>
      <c r="C348" s="6">
        <f>BIL[[#This Row],[Variaz]]/100</f>
        <v>1.5149999999999999E-3</v>
      </c>
      <c r="D348" s="10">
        <f>AUM[[#This Row],[ Etica Bilanciato]]</f>
        <v>664324410.91000009</v>
      </c>
      <c r="E348" s="10">
        <f>D347*BIL[[#This Row],[Variazione percentuale]]</f>
        <v>1004691.0349394998</v>
      </c>
      <c r="F348" s="11">
        <f>BIL[[#This Row],[AUM]]-D347</f>
        <v>1162011.6100001335</v>
      </c>
      <c r="G348" s="11">
        <f>BIL[[#This Row],[∆ AUM]]-BIL[[#This Row],[effetto mercato]]</f>
        <v>157320.57506063371</v>
      </c>
    </row>
    <row r="349" spans="1:7">
      <c r="A349" s="4">
        <v>42509</v>
      </c>
      <c r="B349">
        <v>-0.29299999999999998</v>
      </c>
      <c r="C349" s="6">
        <f>BIL[[#This Row],[Variaz]]/100</f>
        <v>-2.9299999999999999E-3</v>
      </c>
      <c r="D349" s="10">
        <f>AUM[[#This Row],[ Etica Bilanciato]]</f>
        <v>667391646.1099999</v>
      </c>
      <c r="E349" s="10">
        <f>D348*BIL[[#This Row],[Variazione percentuale]]</f>
        <v>-1946470.5239663001</v>
      </c>
      <c r="F349" s="11">
        <f>BIL[[#This Row],[AUM]]-D348</f>
        <v>3067235.1999998093</v>
      </c>
      <c r="G349" s="11">
        <f>BIL[[#This Row],[∆ AUM]]-BIL[[#This Row],[effetto mercato]]</f>
        <v>5013705.7239661096</v>
      </c>
    </row>
    <row r="350" spans="1:7">
      <c r="A350" s="4">
        <v>42510</v>
      </c>
      <c r="B350">
        <v>0.67310000000000003</v>
      </c>
      <c r="C350" s="6">
        <f>BIL[[#This Row],[Variaz]]/100</f>
        <v>6.731E-3</v>
      </c>
      <c r="D350" s="10">
        <f>AUM[[#This Row],[ Etica Bilanciato]]</f>
        <v>671894232.4000001</v>
      </c>
      <c r="E350" s="10">
        <f>D349*BIL[[#This Row],[Variazione percentuale]]</f>
        <v>4492213.169966409</v>
      </c>
      <c r="F350" s="11">
        <f>BIL[[#This Row],[AUM]]-D349</f>
        <v>4502586.2900002003</v>
      </c>
      <c r="G350" s="11">
        <f>BIL[[#This Row],[∆ AUM]]-BIL[[#This Row],[effetto mercato]]</f>
        <v>10373.120033791289</v>
      </c>
    </row>
    <row r="351" spans="1:7">
      <c r="A351" s="4">
        <v>42513</v>
      </c>
      <c r="B351">
        <v>-0.16009999999999999</v>
      </c>
      <c r="C351" s="6">
        <f>BIL[[#This Row],[Variaz]]/100</f>
        <v>-1.601E-3</v>
      </c>
      <c r="D351" s="10">
        <f>AUM[[#This Row],[ Etica Bilanciato]]</f>
        <v>670328978.00999999</v>
      </c>
      <c r="E351" s="10">
        <f>D350*BIL[[#This Row],[Variazione percentuale]]</f>
        <v>-1075702.6660724001</v>
      </c>
      <c r="F351" s="11">
        <f>BIL[[#This Row],[AUM]]-D350</f>
        <v>-1565254.3900001049</v>
      </c>
      <c r="G351" s="11">
        <f>BIL[[#This Row],[∆ AUM]]-BIL[[#This Row],[effetto mercato]]</f>
        <v>-489551.72392770485</v>
      </c>
    </row>
    <row r="352" spans="1:7">
      <c r="A352" s="4">
        <v>42514</v>
      </c>
      <c r="B352">
        <v>0.96209999999999996</v>
      </c>
      <c r="C352" s="6">
        <f>BIL[[#This Row],[Variaz]]/100</f>
        <v>9.6209999999999993E-3</v>
      </c>
      <c r="D352" s="10">
        <f>AUM[[#This Row],[ Etica Bilanciato]]</f>
        <v>677025183.25</v>
      </c>
      <c r="E352" s="10">
        <f>D351*BIL[[#This Row],[Variazione percentuale]]</f>
        <v>6449235.0974342097</v>
      </c>
      <c r="F352" s="11">
        <f>BIL[[#This Row],[AUM]]-D351</f>
        <v>6696205.2400000095</v>
      </c>
      <c r="G352" s="11">
        <f>BIL[[#This Row],[∆ AUM]]-BIL[[#This Row],[effetto mercato]]</f>
        <v>246970.14256579988</v>
      </c>
    </row>
    <row r="353" spans="1:7">
      <c r="A353" s="4">
        <v>42515</v>
      </c>
      <c r="B353">
        <v>0.63529999999999998</v>
      </c>
      <c r="C353" s="6">
        <f>BIL[[#This Row],[Variaz]]/100</f>
        <v>6.3530000000000001E-3</v>
      </c>
      <c r="D353" s="10">
        <f>AUM[[#This Row],[ Etica Bilanciato]]</f>
        <v>681334362.51999998</v>
      </c>
      <c r="E353" s="10">
        <f>D352*BIL[[#This Row],[Variazione percentuale]]</f>
        <v>4301140.9891872499</v>
      </c>
      <c r="F353" s="11">
        <f>BIL[[#This Row],[AUM]]-D352</f>
        <v>4309179.2699999809</v>
      </c>
      <c r="G353" s="11">
        <f>BIL[[#This Row],[∆ AUM]]-BIL[[#This Row],[effetto mercato]]</f>
        <v>8038.2808127310127</v>
      </c>
    </row>
    <row r="354" spans="1:7">
      <c r="A354" s="4">
        <v>42516</v>
      </c>
      <c r="B354">
        <v>0.1207</v>
      </c>
      <c r="C354" s="6">
        <f>BIL[[#This Row],[Variaz]]/100</f>
        <v>1.207E-3</v>
      </c>
      <c r="D354" s="10">
        <f>AUM[[#This Row],[ Etica Bilanciato]]</f>
        <v>681938864.05999994</v>
      </c>
      <c r="E354" s="10">
        <f>D353*BIL[[#This Row],[Variazione percentuale]]</f>
        <v>822370.57556163997</v>
      </c>
      <c r="F354" s="11">
        <f>BIL[[#This Row],[AUM]]-D353</f>
        <v>604501.53999996185</v>
      </c>
      <c r="G354" s="11">
        <f>BIL[[#This Row],[∆ AUM]]-BIL[[#This Row],[effetto mercato]]</f>
        <v>-217869.03556167812</v>
      </c>
    </row>
    <row r="355" spans="1:7">
      <c r="A355" s="4">
        <v>42517</v>
      </c>
      <c r="B355">
        <v>0.34310000000000002</v>
      </c>
      <c r="C355" s="6">
        <f>BIL[[#This Row],[Variaz]]/100</f>
        <v>3.431E-3</v>
      </c>
      <c r="D355" s="10">
        <f>AUM[[#This Row],[ Etica Bilanciato]]</f>
        <v>684295273.24000001</v>
      </c>
      <c r="E355" s="10">
        <f>D354*BIL[[#This Row],[Variazione percentuale]]</f>
        <v>2339732.2425898598</v>
      </c>
      <c r="F355" s="11">
        <f>BIL[[#This Row],[AUM]]-D354</f>
        <v>2356409.1800000668</v>
      </c>
      <c r="G355" s="11">
        <f>BIL[[#This Row],[∆ AUM]]-BIL[[#This Row],[effetto mercato]]</f>
        <v>16676.937410207</v>
      </c>
    </row>
    <row r="356" spans="1:7">
      <c r="A356" s="4">
        <v>42520</v>
      </c>
      <c r="B356">
        <v>0.1201</v>
      </c>
      <c r="C356" s="6">
        <f>BIL[[#This Row],[Variaz]]/100</f>
        <v>1.201E-3</v>
      </c>
      <c r="D356" s="10">
        <f>AUM[[#This Row],[ Etica Bilanciato]]</f>
        <v>685254871.93000007</v>
      </c>
      <c r="E356" s="10">
        <f>D355*BIL[[#This Row],[Variazione percentuale]]</f>
        <v>821838.62316124002</v>
      </c>
      <c r="F356" s="11">
        <f>BIL[[#This Row],[AUM]]-D355</f>
        <v>959598.69000005722</v>
      </c>
      <c r="G356" s="11">
        <f>BIL[[#This Row],[∆ AUM]]-BIL[[#This Row],[effetto mercato]]</f>
        <v>137760.06683881721</v>
      </c>
    </row>
    <row r="357" spans="1:7">
      <c r="A357" s="4">
        <v>42521</v>
      </c>
      <c r="B357">
        <v>4.6100000000000002E-2</v>
      </c>
      <c r="C357" s="6">
        <f>BIL[[#This Row],[Variaz]]/100</f>
        <v>4.6100000000000004E-4</v>
      </c>
      <c r="D357" s="10">
        <f>AUM[[#This Row],[ Etica Bilanciato]]</f>
        <v>685011732.12</v>
      </c>
      <c r="E357" s="10">
        <f>D356*BIL[[#This Row],[Variazione percentuale]]</f>
        <v>315902.49595973006</v>
      </c>
      <c r="F357" s="11">
        <f>BIL[[#This Row],[AUM]]-D356</f>
        <v>-243139.81000006199</v>
      </c>
      <c r="G357" s="11">
        <f>BIL[[#This Row],[∆ AUM]]-BIL[[#This Row],[effetto mercato]]</f>
        <v>-559042.30595979211</v>
      </c>
    </row>
    <row r="358" spans="1:7">
      <c r="A358" s="4">
        <v>42522</v>
      </c>
      <c r="B358">
        <v>-0.43359999999999999</v>
      </c>
      <c r="C358" s="6">
        <f>BIL[[#This Row],[Variaz]]/100</f>
        <v>-4.3359999999999996E-3</v>
      </c>
      <c r="D358" s="10">
        <f>AUM[[#This Row],[ Etica Bilanciato]]</f>
        <v>682282946.38999999</v>
      </c>
      <c r="E358" s="10">
        <f>D357*BIL[[#This Row],[Variazione percentuale]]</f>
        <v>-2970210.8704723199</v>
      </c>
      <c r="F358" s="11">
        <f>BIL[[#This Row],[AUM]]-D357</f>
        <v>-2728785.7300000191</v>
      </c>
      <c r="G358" s="11">
        <f>BIL[[#This Row],[∆ AUM]]-BIL[[#This Row],[effetto mercato]]</f>
        <v>241425.14047230082</v>
      </c>
    </row>
    <row r="359" spans="1:7">
      <c r="A359" s="4">
        <v>42524</v>
      </c>
      <c r="B359">
        <v>-0.53739999999999999</v>
      </c>
      <c r="C359" s="6">
        <f>BIL[[#This Row],[Variaz]]/100</f>
        <v>-5.3740000000000003E-3</v>
      </c>
      <c r="D359" s="10">
        <f>AUM[[#This Row],[ Etica Bilanciato]]</f>
        <v>677482472.46000004</v>
      </c>
      <c r="E359" s="10">
        <f>D358*BIL[[#This Row],[Variazione percentuale]]</f>
        <v>-3666588.55389986</v>
      </c>
      <c r="F359" s="11">
        <f>BIL[[#This Row],[AUM]]-D358</f>
        <v>-4800473.9299999475</v>
      </c>
      <c r="G359" s="11">
        <f>BIL[[#This Row],[∆ AUM]]-BIL[[#This Row],[effetto mercato]]</f>
        <v>-1133885.3761000875</v>
      </c>
    </row>
    <row r="360" spans="1:7">
      <c r="A360" s="4">
        <v>42527</v>
      </c>
      <c r="B360">
        <v>-9.3100000000000002E-2</v>
      </c>
      <c r="C360" s="6">
        <f>BIL[[#This Row],[Variaz]]/100</f>
        <v>-9.3099999999999997E-4</v>
      </c>
      <c r="D360" s="10">
        <f>AUM[[#This Row],[ Etica Bilanciato]]</f>
        <v>676638751.93000007</v>
      </c>
      <c r="E360" s="10">
        <f>D359*BIL[[#This Row],[Variazione percentuale]]</f>
        <v>-630736.18186025997</v>
      </c>
      <c r="F360" s="11">
        <f>BIL[[#This Row],[AUM]]-D359</f>
        <v>-843720.52999997139</v>
      </c>
      <c r="G360" s="11">
        <f>BIL[[#This Row],[∆ AUM]]-BIL[[#This Row],[effetto mercato]]</f>
        <v>-212984.34813971142</v>
      </c>
    </row>
    <row r="361" spans="1:7">
      <c r="A361" s="4">
        <v>42528</v>
      </c>
      <c r="B361">
        <v>0.50349999999999995</v>
      </c>
      <c r="C361" s="6">
        <f>BIL[[#This Row],[Variaz]]/100</f>
        <v>5.0349999999999995E-3</v>
      </c>
      <c r="D361" s="10">
        <f>AUM[[#This Row],[ Etica Bilanciato]]</f>
        <v>680724037.89999998</v>
      </c>
      <c r="E361" s="10">
        <f>D360*BIL[[#This Row],[Variazione percentuale]]</f>
        <v>3406876.1159675498</v>
      </c>
      <c r="F361" s="11">
        <f>BIL[[#This Row],[AUM]]-D360</f>
        <v>4085285.9699999094</v>
      </c>
      <c r="G361" s="11">
        <f>BIL[[#This Row],[∆ AUM]]-BIL[[#This Row],[effetto mercato]]</f>
        <v>678409.85403235955</v>
      </c>
    </row>
    <row r="362" spans="1:7">
      <c r="A362" s="4">
        <v>42529</v>
      </c>
      <c r="B362">
        <v>7.4200000000000002E-2</v>
      </c>
      <c r="C362" s="6">
        <f>BIL[[#This Row],[Variaz]]/100</f>
        <v>7.4200000000000004E-4</v>
      </c>
      <c r="D362" s="10">
        <f>AUM[[#This Row],[ Etica Bilanciato]]</f>
        <v>680844899.23000002</v>
      </c>
      <c r="E362" s="10">
        <f>D361*BIL[[#This Row],[Variazione percentuale]]</f>
        <v>505097.23612180003</v>
      </c>
      <c r="F362" s="11">
        <f>BIL[[#This Row],[AUM]]-D361</f>
        <v>120861.33000004292</v>
      </c>
      <c r="G362" s="11">
        <f>BIL[[#This Row],[∆ AUM]]-BIL[[#This Row],[effetto mercato]]</f>
        <v>-384235.90612175711</v>
      </c>
    </row>
    <row r="363" spans="1:7">
      <c r="A363" s="4">
        <v>42530</v>
      </c>
      <c r="B363">
        <v>-0.28739999999999999</v>
      </c>
      <c r="C363" s="6">
        <f>BIL[[#This Row],[Variaz]]/100</f>
        <v>-2.8739999999999998E-3</v>
      </c>
      <c r="D363" s="10">
        <f>AUM[[#This Row],[ Etica Bilanciato]]</f>
        <v>678259236.42000008</v>
      </c>
      <c r="E363" s="10">
        <f>D362*BIL[[#This Row],[Variazione percentuale]]</f>
        <v>-1956748.2403870199</v>
      </c>
      <c r="F363" s="11">
        <f>BIL[[#This Row],[AUM]]-D362</f>
        <v>-2585662.8099999428</v>
      </c>
      <c r="G363" s="11">
        <f>BIL[[#This Row],[∆ AUM]]-BIL[[#This Row],[effetto mercato]]</f>
        <v>-628914.56961292285</v>
      </c>
    </row>
    <row r="364" spans="1:7">
      <c r="A364" s="4">
        <v>42531</v>
      </c>
      <c r="B364">
        <v>-1.032</v>
      </c>
      <c r="C364" s="6">
        <f>BIL[[#This Row],[Variaz]]/100</f>
        <v>-1.0320000000000001E-2</v>
      </c>
      <c r="D364" s="10">
        <f>AUM[[#This Row],[ Etica Bilanciato]]</f>
        <v>670420282.72000003</v>
      </c>
      <c r="E364" s="10">
        <f>D363*BIL[[#This Row],[Variazione percentuale]]</f>
        <v>-6999635.3198544011</v>
      </c>
      <c r="F364" s="11">
        <f>BIL[[#This Row],[AUM]]-D363</f>
        <v>-7838953.7000000477</v>
      </c>
      <c r="G364" s="11">
        <f>BIL[[#This Row],[∆ AUM]]-BIL[[#This Row],[effetto mercato]]</f>
        <v>-839318.38014564663</v>
      </c>
    </row>
    <row r="365" spans="1:7">
      <c r="A365" s="4">
        <v>42534</v>
      </c>
      <c r="B365">
        <v>-1.1555</v>
      </c>
      <c r="C365" s="6">
        <f>BIL[[#This Row],[Variaz]]/100</f>
        <v>-1.1554999999999999E-2</v>
      </c>
      <c r="D365" s="10">
        <f>AUM[[#This Row],[ Etica Bilanciato]]</f>
        <v>662350746.51999998</v>
      </c>
      <c r="E365" s="10">
        <f>D364*BIL[[#This Row],[Variazione percentuale]]</f>
        <v>-7746706.3668296002</v>
      </c>
      <c r="F365" s="11">
        <f>BIL[[#This Row],[AUM]]-D364</f>
        <v>-8069536.2000000477</v>
      </c>
      <c r="G365" s="11">
        <f>BIL[[#This Row],[∆ AUM]]-BIL[[#This Row],[effetto mercato]]</f>
        <v>-322829.8331704475</v>
      </c>
    </row>
    <row r="366" spans="1:7">
      <c r="A366" s="4">
        <v>42535</v>
      </c>
      <c r="B366">
        <v>-0.45619999999999999</v>
      </c>
      <c r="C366" s="6">
        <f>BIL[[#This Row],[Variaz]]/100</f>
        <v>-4.5620000000000001E-3</v>
      </c>
      <c r="D366" s="10">
        <f>AUM[[#This Row],[ Etica Bilanciato]]</f>
        <v>659149640.44000006</v>
      </c>
      <c r="E366" s="10">
        <f>D365*BIL[[#This Row],[Variazione percentuale]]</f>
        <v>-3021644.1056242399</v>
      </c>
      <c r="F366" s="11">
        <f>BIL[[#This Row],[AUM]]-D365</f>
        <v>-3201106.0799999237</v>
      </c>
      <c r="G366" s="11">
        <f>BIL[[#This Row],[∆ AUM]]-BIL[[#This Row],[effetto mercato]]</f>
        <v>-179461.97437568381</v>
      </c>
    </row>
    <row r="367" spans="1:7">
      <c r="A367" s="4">
        <v>42536</v>
      </c>
      <c r="B367">
        <v>0.2387</v>
      </c>
      <c r="C367" s="6">
        <f>BIL[[#This Row],[Variaz]]/100</f>
        <v>2.3869999999999998E-3</v>
      </c>
      <c r="D367" s="10">
        <f>AUM[[#This Row],[ Etica Bilanciato]]</f>
        <v>659317191.70000005</v>
      </c>
      <c r="E367" s="10">
        <f>D366*BIL[[#This Row],[Variazione percentuale]]</f>
        <v>1573390.1917302799</v>
      </c>
      <c r="F367" s="11">
        <f>BIL[[#This Row],[AUM]]-D366</f>
        <v>167551.25999999046</v>
      </c>
      <c r="G367" s="11">
        <f>BIL[[#This Row],[∆ AUM]]-BIL[[#This Row],[effetto mercato]]</f>
        <v>-1405838.9317302895</v>
      </c>
    </row>
    <row r="368" spans="1:7">
      <c r="A368" s="4">
        <v>42537</v>
      </c>
      <c r="B368">
        <v>-0.2286</v>
      </c>
      <c r="C368" s="6">
        <f>BIL[[#This Row],[Variaz]]/100</f>
        <v>-2.2859999999999998E-3</v>
      </c>
      <c r="D368" s="10">
        <f>AUM[[#This Row],[ Etica Bilanciato]]</f>
        <v>656764442.57000005</v>
      </c>
      <c r="E368" s="10">
        <f>D367*BIL[[#This Row],[Variazione percentuale]]</f>
        <v>-1507199.1002262</v>
      </c>
      <c r="F368" s="11">
        <f>BIL[[#This Row],[AUM]]-D367</f>
        <v>-2552749.1299999952</v>
      </c>
      <c r="G368" s="11">
        <f>BIL[[#This Row],[∆ AUM]]-BIL[[#This Row],[effetto mercato]]</f>
        <v>-1045550.0297737953</v>
      </c>
    </row>
    <row r="369" spans="1:7">
      <c r="A369" s="4">
        <v>42538</v>
      </c>
      <c r="B369">
        <v>0.105</v>
      </c>
      <c r="C369" s="6">
        <f>BIL[[#This Row],[Variaz]]/100</f>
        <v>1.0499999999999999E-3</v>
      </c>
      <c r="D369" s="10">
        <f>AUM[[#This Row],[ Etica Bilanciato]]</f>
        <v>656566856.75999999</v>
      </c>
      <c r="E369" s="10">
        <f>D368*BIL[[#This Row],[Variazione percentuale]]</f>
        <v>689602.66469850007</v>
      </c>
      <c r="F369" s="11">
        <f>BIL[[#This Row],[AUM]]-D368</f>
        <v>-197585.81000006199</v>
      </c>
      <c r="G369" s="11">
        <f>BIL[[#This Row],[∆ AUM]]-BIL[[#This Row],[effetto mercato]]</f>
        <v>-887188.47469856206</v>
      </c>
    </row>
    <row r="370" spans="1:7">
      <c r="A370" s="4">
        <v>42541</v>
      </c>
      <c r="B370">
        <v>1.2206999999999999</v>
      </c>
      <c r="C370" s="6">
        <f>BIL[[#This Row],[Variaz]]/100</f>
        <v>1.2206999999999999E-2</v>
      </c>
      <c r="D370" s="10">
        <f>AUM[[#This Row],[ Etica Bilanciato]]</f>
        <v>664393556.22000003</v>
      </c>
      <c r="E370" s="10">
        <f>D369*BIL[[#This Row],[Variazione percentuale]]</f>
        <v>8014711.6204693196</v>
      </c>
      <c r="F370" s="11">
        <f>BIL[[#This Row],[AUM]]-D369</f>
        <v>7826699.4600000381</v>
      </c>
      <c r="G370" s="11">
        <f>BIL[[#This Row],[∆ AUM]]-BIL[[#This Row],[effetto mercato]]</f>
        <v>-188012.16046928149</v>
      </c>
    </row>
    <row r="371" spans="1:7">
      <c r="A371" s="4">
        <v>42542</v>
      </c>
      <c r="B371">
        <v>0.3674</v>
      </c>
      <c r="C371" s="6">
        <f>BIL[[#This Row],[Variaz]]/100</f>
        <v>3.6740000000000002E-3</v>
      </c>
      <c r="D371" s="10">
        <f>AUM[[#This Row],[ Etica Bilanciato]]</f>
        <v>666800381.22000003</v>
      </c>
      <c r="E371" s="10">
        <f>D370*BIL[[#This Row],[Variazione percentuale]]</f>
        <v>2440981.9255522802</v>
      </c>
      <c r="F371" s="11">
        <f>BIL[[#This Row],[AUM]]-D370</f>
        <v>2406825</v>
      </c>
      <c r="G371" s="11">
        <f>BIL[[#This Row],[∆ AUM]]-BIL[[#This Row],[effetto mercato]]</f>
        <v>-34156.925552280154</v>
      </c>
    </row>
    <row r="372" spans="1:7">
      <c r="A372" s="4">
        <v>42543</v>
      </c>
      <c r="B372">
        <v>-8.4500000000000006E-2</v>
      </c>
      <c r="C372" s="6">
        <f>BIL[[#This Row],[Variaz]]/100</f>
        <v>-8.4500000000000005E-4</v>
      </c>
      <c r="D372" s="10">
        <f>AUM[[#This Row],[ Etica Bilanciato]]</f>
        <v>666213069.80999994</v>
      </c>
      <c r="E372" s="10">
        <f>D371*BIL[[#This Row],[Variazione percentuale]]</f>
        <v>-563446.32213090011</v>
      </c>
      <c r="F372" s="11">
        <f>BIL[[#This Row],[AUM]]-D371</f>
        <v>-587311.41000008583</v>
      </c>
      <c r="G372" s="11">
        <f>BIL[[#This Row],[∆ AUM]]-BIL[[#This Row],[effetto mercato]]</f>
        <v>-23865.087869185722</v>
      </c>
    </row>
    <row r="373" spans="1:7">
      <c r="A373" s="4">
        <v>42544</v>
      </c>
      <c r="B373">
        <v>0.69520000000000004</v>
      </c>
      <c r="C373" s="6">
        <f>BIL[[#This Row],[Variaz]]/100</f>
        <v>6.9520000000000007E-3</v>
      </c>
      <c r="D373" s="10">
        <f>AUM[[#This Row],[ Etica Bilanciato]]</f>
        <v>670938544.80999994</v>
      </c>
      <c r="E373" s="10">
        <f>D372*BIL[[#This Row],[Variazione percentuale]]</f>
        <v>4631513.2613191204</v>
      </c>
      <c r="F373" s="11">
        <f>BIL[[#This Row],[AUM]]-D372</f>
        <v>4725475</v>
      </c>
      <c r="G373" s="11">
        <f>BIL[[#This Row],[∆ AUM]]-BIL[[#This Row],[effetto mercato]]</f>
        <v>93961.738680879585</v>
      </c>
    </row>
    <row r="374" spans="1:7">
      <c r="A374" s="4">
        <v>42545</v>
      </c>
      <c r="B374">
        <v>-2.4725000000000001</v>
      </c>
      <c r="C374" s="6">
        <f>BIL[[#This Row],[Variaz]]/100</f>
        <v>-2.4725E-2</v>
      </c>
      <c r="D374" s="10">
        <f>AUM[[#This Row],[ Etica Bilanciato]]</f>
        <v>654373238.03000009</v>
      </c>
      <c r="E374" s="10">
        <f>D373*BIL[[#This Row],[Variazione percentuale]]</f>
        <v>-16588955.520427249</v>
      </c>
      <c r="F374" s="11">
        <f>BIL[[#This Row],[AUM]]-D373</f>
        <v>-16565306.779999852</v>
      </c>
      <c r="G374" s="11">
        <f>BIL[[#This Row],[∆ AUM]]-BIL[[#This Row],[effetto mercato]]</f>
        <v>23648.740427397192</v>
      </c>
    </row>
    <row r="375" spans="1:7">
      <c r="A375" s="4">
        <v>42548</v>
      </c>
      <c r="B375">
        <v>-0.95669999999999999</v>
      </c>
      <c r="C375" s="6">
        <f>BIL[[#This Row],[Variaz]]/100</f>
        <v>-9.5669999999999991E-3</v>
      </c>
      <c r="D375" s="10">
        <f>AUM[[#This Row],[ Etica Bilanciato]]</f>
        <v>648129519.61000001</v>
      </c>
      <c r="E375" s="10">
        <f>D374*BIL[[#This Row],[Variazione percentuale]]</f>
        <v>-6260388.7682330105</v>
      </c>
      <c r="F375" s="11">
        <f>BIL[[#This Row],[AUM]]-D374</f>
        <v>-6243718.4200000763</v>
      </c>
      <c r="G375" s="11">
        <f>BIL[[#This Row],[∆ AUM]]-BIL[[#This Row],[effetto mercato]]</f>
        <v>16670.348232934251</v>
      </c>
    </row>
    <row r="376" spans="1:7">
      <c r="A376" s="4">
        <v>42549</v>
      </c>
      <c r="B376">
        <v>0.83069999999999999</v>
      </c>
      <c r="C376" s="6">
        <f>BIL[[#This Row],[Variaz]]/100</f>
        <v>8.3070000000000001E-3</v>
      </c>
      <c r="D376" s="10">
        <f>AUM[[#This Row],[ Etica Bilanciato]]</f>
        <v>651409338.23000002</v>
      </c>
      <c r="E376" s="10">
        <f>D375*BIL[[#This Row],[Variazione percentuale]]</f>
        <v>5384011.9194002701</v>
      </c>
      <c r="F376" s="11">
        <f>BIL[[#This Row],[AUM]]-D375</f>
        <v>3279818.6200000048</v>
      </c>
      <c r="G376" s="11">
        <f>BIL[[#This Row],[∆ AUM]]-BIL[[#This Row],[effetto mercato]]</f>
        <v>-2104193.2994002653</v>
      </c>
    </row>
    <row r="377" spans="1:7">
      <c r="A377" s="4">
        <v>42550</v>
      </c>
      <c r="B377">
        <v>1.4273</v>
      </c>
      <c r="C377" s="6">
        <f>BIL[[#This Row],[Variaz]]/100</f>
        <v>1.4273000000000001E-2</v>
      </c>
      <c r="D377" s="10">
        <f>AUM[[#This Row],[ Etica Bilanciato]]</f>
        <v>660867985.33000004</v>
      </c>
      <c r="E377" s="10">
        <f>D376*BIL[[#This Row],[Variazione percentuale]]</f>
        <v>9297565.4845567904</v>
      </c>
      <c r="F377" s="11">
        <f>BIL[[#This Row],[AUM]]-D376</f>
        <v>9458647.1000000238</v>
      </c>
      <c r="G377" s="11">
        <f>BIL[[#This Row],[∆ AUM]]-BIL[[#This Row],[effetto mercato]]</f>
        <v>161081.6154432334</v>
      </c>
    </row>
    <row r="378" spans="1:7">
      <c r="A378" s="4">
        <v>42551</v>
      </c>
      <c r="B378">
        <v>0.91610000000000003</v>
      </c>
      <c r="C378" s="6">
        <f>BIL[[#This Row],[Variaz]]/100</f>
        <v>9.1610000000000007E-3</v>
      </c>
      <c r="D378" s="10">
        <f>AUM[[#This Row],[ Etica Bilanciato]]</f>
        <v>666958966.66000009</v>
      </c>
      <c r="E378" s="10">
        <f>D377*BIL[[#This Row],[Variazione percentuale]]</f>
        <v>6054211.6136081312</v>
      </c>
      <c r="F378" s="11">
        <f>BIL[[#This Row],[AUM]]-D377</f>
        <v>6090981.3300000429</v>
      </c>
      <c r="G378" s="11">
        <f>BIL[[#This Row],[∆ AUM]]-BIL[[#This Row],[effetto mercato]]</f>
        <v>36769.71639191173</v>
      </c>
    </row>
    <row r="379" spans="1:7">
      <c r="A379" s="4">
        <v>42552</v>
      </c>
      <c r="B379">
        <v>0.35560000000000003</v>
      </c>
      <c r="C379" s="6">
        <f>BIL[[#This Row],[Variaz]]/100</f>
        <v>3.5560000000000001E-3</v>
      </c>
      <c r="D379" s="10">
        <f>AUM[[#This Row],[ Etica Bilanciato]]</f>
        <v>669794193.84000003</v>
      </c>
      <c r="E379" s="10">
        <f>D378*BIL[[#This Row],[Variazione percentuale]]</f>
        <v>2371706.0854429603</v>
      </c>
      <c r="F379" s="11">
        <f>BIL[[#This Row],[AUM]]-D378</f>
        <v>2835227.1799999475</v>
      </c>
      <c r="G379" s="11">
        <f>BIL[[#This Row],[∆ AUM]]-BIL[[#This Row],[effetto mercato]]</f>
        <v>463521.09455698729</v>
      </c>
    </row>
    <row r="380" spans="1:7">
      <c r="A380" s="4">
        <v>42555</v>
      </c>
      <c r="B380">
        <v>-0.1026</v>
      </c>
      <c r="C380" s="6">
        <f>BIL[[#This Row],[Variaz]]/100</f>
        <v>-1.026E-3</v>
      </c>
      <c r="D380" s="10">
        <f>AUM[[#This Row],[ Etica Bilanciato]]</f>
        <v>669465215.76999998</v>
      </c>
      <c r="E380" s="10">
        <f>D379*BIL[[#This Row],[Variazione percentuale]]</f>
        <v>-687208.84287984006</v>
      </c>
      <c r="F380" s="11">
        <f>BIL[[#This Row],[AUM]]-D379</f>
        <v>-328978.07000005245</v>
      </c>
      <c r="G380" s="11">
        <f>BIL[[#This Row],[∆ AUM]]-BIL[[#This Row],[effetto mercato]]</f>
        <v>358230.7728797876</v>
      </c>
    </row>
    <row r="381" spans="1:7">
      <c r="A381" s="4">
        <v>42556</v>
      </c>
      <c r="B381">
        <v>-0.49480000000000002</v>
      </c>
      <c r="C381" s="6">
        <f>BIL[[#This Row],[Variaz]]/100</f>
        <v>-4.9480000000000001E-3</v>
      </c>
      <c r="D381" s="10">
        <f>AUM[[#This Row],[ Etica Bilanciato]]</f>
        <v>666730592.3599999</v>
      </c>
      <c r="E381" s="10">
        <f>D380*BIL[[#This Row],[Variazione percentuale]]</f>
        <v>-3312513.8876299602</v>
      </c>
      <c r="F381" s="11">
        <f>BIL[[#This Row],[AUM]]-D380</f>
        <v>-2734623.4100000858</v>
      </c>
      <c r="G381" s="11">
        <f>BIL[[#This Row],[∆ AUM]]-BIL[[#This Row],[effetto mercato]]</f>
        <v>577890.47762987437</v>
      </c>
    </row>
    <row r="382" spans="1:7">
      <c r="A382" s="4">
        <v>42557</v>
      </c>
      <c r="B382">
        <v>-0.3659</v>
      </c>
      <c r="C382" s="6">
        <f>BIL[[#This Row],[Variaz]]/100</f>
        <v>-3.6589999999999999E-3</v>
      </c>
      <c r="D382" s="10">
        <f>AUM[[#This Row],[ Etica Bilanciato]]</f>
        <v>665341155.92000008</v>
      </c>
      <c r="E382" s="10">
        <f>D381*BIL[[#This Row],[Variazione percentuale]]</f>
        <v>-2439567.2374452394</v>
      </c>
      <c r="F382" s="11">
        <f>BIL[[#This Row],[AUM]]-D381</f>
        <v>-1389436.4399998188</v>
      </c>
      <c r="G382" s="11">
        <f>BIL[[#This Row],[∆ AUM]]-BIL[[#This Row],[effetto mercato]]</f>
        <v>1050130.7974454206</v>
      </c>
    </row>
    <row r="383" spans="1:7">
      <c r="A383" s="4">
        <v>42558</v>
      </c>
      <c r="B383">
        <v>0.1036</v>
      </c>
      <c r="C383" s="6">
        <f>BIL[[#This Row],[Variaz]]/100</f>
        <v>1.036E-3</v>
      </c>
      <c r="D383" s="10">
        <f>AUM[[#This Row],[ Etica Bilanciato]]</f>
        <v>666768052.40999997</v>
      </c>
      <c r="E383" s="10">
        <f>D382*BIL[[#This Row],[Variazione percentuale]]</f>
        <v>689293.43753312004</v>
      </c>
      <c r="F383" s="11">
        <f>BIL[[#This Row],[AUM]]-D382</f>
        <v>1426896.4899998903</v>
      </c>
      <c r="G383" s="11">
        <f>BIL[[#This Row],[∆ AUM]]-BIL[[#This Row],[effetto mercato]]</f>
        <v>737603.05246677028</v>
      </c>
    </row>
    <row r="384" spans="1:7">
      <c r="A384" s="4">
        <v>42562</v>
      </c>
      <c r="B384">
        <v>1.6178999999999999</v>
      </c>
      <c r="C384" s="6">
        <f>BIL[[#This Row],[Variaz]]/100</f>
        <v>1.6178999999999999E-2</v>
      </c>
      <c r="D384" s="10">
        <f>AUM[[#This Row],[ Etica Bilanciato]]</f>
        <v>677706952.00999999</v>
      </c>
      <c r="E384" s="10">
        <f>D383*BIL[[#This Row],[Variazione percentuale]]</f>
        <v>10787640.319941388</v>
      </c>
      <c r="F384" s="11">
        <f>BIL[[#This Row],[AUM]]-D383</f>
        <v>10938899.600000024</v>
      </c>
      <c r="G384" s="11">
        <f>BIL[[#This Row],[∆ AUM]]-BIL[[#This Row],[effetto mercato]]</f>
        <v>151259.2800586354</v>
      </c>
    </row>
    <row r="385" spans="1:7">
      <c r="A385" s="4">
        <v>42563</v>
      </c>
      <c r="B385">
        <v>0.46279999999999999</v>
      </c>
      <c r="C385" s="6">
        <f>BIL[[#This Row],[Variaz]]/100</f>
        <v>4.6280000000000002E-3</v>
      </c>
      <c r="D385" s="10">
        <f>AUM[[#This Row],[ Etica Bilanciato]]</f>
        <v>681225946.37</v>
      </c>
      <c r="E385" s="10">
        <f>D384*BIL[[#This Row],[Variazione percentuale]]</f>
        <v>3136427.7739022803</v>
      </c>
      <c r="F385" s="11">
        <f>BIL[[#This Row],[AUM]]-D384</f>
        <v>3518994.3600000143</v>
      </c>
      <c r="G385" s="11">
        <f>BIL[[#This Row],[∆ AUM]]-BIL[[#This Row],[effetto mercato]]</f>
        <v>382566.58609773405</v>
      </c>
    </row>
    <row r="386" spans="1:7">
      <c r="A386" s="4">
        <v>42564</v>
      </c>
      <c r="B386">
        <v>0.28560000000000002</v>
      </c>
      <c r="C386" s="6">
        <f>BIL[[#This Row],[Variaz]]/100</f>
        <v>2.856E-3</v>
      </c>
      <c r="D386" s="10">
        <f>AUM[[#This Row],[ Etica Bilanciato]]</f>
        <v>682228566.21000004</v>
      </c>
      <c r="E386" s="10">
        <f>D385*BIL[[#This Row],[Variazione percentuale]]</f>
        <v>1945581.3028327201</v>
      </c>
      <c r="F386" s="11">
        <f>BIL[[#This Row],[AUM]]-D385</f>
        <v>1002619.8400000334</v>
      </c>
      <c r="G386" s="11">
        <f>BIL[[#This Row],[∆ AUM]]-BIL[[#This Row],[effetto mercato]]</f>
        <v>-942961.46283268672</v>
      </c>
    </row>
    <row r="387" spans="1:7">
      <c r="A387" s="4">
        <v>42565</v>
      </c>
      <c r="B387">
        <v>0.19289999999999999</v>
      </c>
      <c r="C387" s="6">
        <f>BIL[[#This Row],[Variaz]]/100</f>
        <v>1.9289999999999999E-3</v>
      </c>
      <c r="D387" s="10">
        <f>AUM[[#This Row],[ Etica Bilanciato]]</f>
        <v>683921389.78000009</v>
      </c>
      <c r="E387" s="10">
        <f>D386*BIL[[#This Row],[Variazione percentuale]]</f>
        <v>1316018.90421909</v>
      </c>
      <c r="F387" s="11">
        <f>BIL[[#This Row],[AUM]]-D386</f>
        <v>1692823.5700000525</v>
      </c>
      <c r="G387" s="11">
        <f>BIL[[#This Row],[∆ AUM]]-BIL[[#This Row],[effetto mercato]]</f>
        <v>376804.66578096244</v>
      </c>
    </row>
    <row r="388" spans="1:7">
      <c r="A388" s="4">
        <v>42566</v>
      </c>
      <c r="B388">
        <v>8.2500000000000004E-2</v>
      </c>
      <c r="C388" s="6">
        <f>BIL[[#This Row],[Variaz]]/100</f>
        <v>8.25E-4</v>
      </c>
      <c r="D388" s="10">
        <f>AUM[[#This Row],[ Etica Bilanciato]]</f>
        <v>684422053.14999998</v>
      </c>
      <c r="E388" s="10">
        <f>D387*BIL[[#This Row],[Variazione percentuale]]</f>
        <v>564235.14656850009</v>
      </c>
      <c r="F388" s="11">
        <f>BIL[[#This Row],[AUM]]-D387</f>
        <v>500663.36999988556</v>
      </c>
      <c r="G388" s="11">
        <f>BIL[[#This Row],[∆ AUM]]-BIL[[#This Row],[effetto mercato]]</f>
        <v>-63571.776568614529</v>
      </c>
    </row>
    <row r="389" spans="1:7">
      <c r="A389" s="4">
        <v>42569</v>
      </c>
      <c r="B389">
        <v>5.5E-2</v>
      </c>
      <c r="C389" s="6">
        <f>BIL[[#This Row],[Variaz]]/100</f>
        <v>5.5000000000000003E-4</v>
      </c>
      <c r="D389" s="10">
        <f>AUM[[#This Row],[ Etica Bilanciato]]</f>
        <v>685175618.63999999</v>
      </c>
      <c r="E389" s="10">
        <f>D388*BIL[[#This Row],[Variazione percentuale]]</f>
        <v>376432.12923249998</v>
      </c>
      <c r="F389" s="11">
        <f>BIL[[#This Row],[AUM]]-D388</f>
        <v>753565.49000000954</v>
      </c>
      <c r="G389" s="11">
        <f>BIL[[#This Row],[∆ AUM]]-BIL[[#This Row],[effetto mercato]]</f>
        <v>377133.36076750956</v>
      </c>
    </row>
    <row r="390" spans="1:7">
      <c r="A390" s="4">
        <v>42570</v>
      </c>
      <c r="B390">
        <v>0.1099</v>
      </c>
      <c r="C390" s="6">
        <f>BIL[[#This Row],[Variaz]]/100</f>
        <v>1.0989999999999999E-3</v>
      </c>
      <c r="D390" s="10">
        <f>AUM[[#This Row],[ Etica Bilanciato]]</f>
        <v>686099616.82999992</v>
      </c>
      <c r="E390" s="10">
        <f>D389*BIL[[#This Row],[Variazione percentuale]]</f>
        <v>753008.0048853599</v>
      </c>
      <c r="F390" s="11">
        <f>BIL[[#This Row],[AUM]]-D389</f>
        <v>923998.18999993801</v>
      </c>
      <c r="G390" s="11">
        <f>BIL[[#This Row],[∆ AUM]]-BIL[[#This Row],[effetto mercato]]</f>
        <v>170990.18511457811</v>
      </c>
    </row>
    <row r="391" spans="1:7">
      <c r="A391" s="4">
        <v>42571</v>
      </c>
      <c r="B391">
        <v>0.29270000000000002</v>
      </c>
      <c r="C391" s="6">
        <f>BIL[[#This Row],[Variaz]]/100</f>
        <v>2.9270000000000003E-3</v>
      </c>
      <c r="D391" s="10">
        <f>AUM[[#This Row],[ Etica Bilanciato]]</f>
        <v>688242369.06999993</v>
      </c>
      <c r="E391" s="10">
        <f>D390*BIL[[#This Row],[Variazione percentuale]]</f>
        <v>2008213.57846141</v>
      </c>
      <c r="F391" s="11">
        <f>BIL[[#This Row],[AUM]]-D390</f>
        <v>2142752.2400000095</v>
      </c>
      <c r="G391" s="11">
        <f>BIL[[#This Row],[∆ AUM]]-BIL[[#This Row],[effetto mercato]]</f>
        <v>134538.66153859952</v>
      </c>
    </row>
    <row r="392" spans="1:7">
      <c r="A392" s="4">
        <v>42572</v>
      </c>
      <c r="B392">
        <v>0.23710000000000001</v>
      </c>
      <c r="C392" s="6">
        <f>BIL[[#This Row],[Variaz]]/100</f>
        <v>2.3709999999999998E-3</v>
      </c>
      <c r="D392" s="10">
        <f>AUM[[#This Row],[ Etica Bilanciato]]</f>
        <v>690024126.72000003</v>
      </c>
      <c r="E392" s="10">
        <f>D391*BIL[[#This Row],[Variazione percentuale]]</f>
        <v>1631822.6570649697</v>
      </c>
      <c r="F392" s="11">
        <f>BIL[[#This Row],[AUM]]-D391</f>
        <v>1781757.6500000954</v>
      </c>
      <c r="G392" s="11">
        <f>BIL[[#This Row],[∆ AUM]]-BIL[[#This Row],[effetto mercato]]</f>
        <v>149934.99293512572</v>
      </c>
    </row>
    <row r="393" spans="1:7">
      <c r="A393" s="4">
        <v>42573</v>
      </c>
      <c r="B393">
        <v>0.1638</v>
      </c>
      <c r="C393" s="6">
        <f>BIL[[#This Row],[Variaz]]/100</f>
        <v>1.6379999999999999E-3</v>
      </c>
      <c r="D393" s="10">
        <f>AUM[[#This Row],[ Etica Bilanciato]]</f>
        <v>691237415.58000004</v>
      </c>
      <c r="E393" s="10">
        <f>D392*BIL[[#This Row],[Variazione percentuale]]</f>
        <v>1130259.5195673599</v>
      </c>
      <c r="F393" s="11">
        <f>BIL[[#This Row],[AUM]]-D392</f>
        <v>1213288.8600000143</v>
      </c>
      <c r="G393" s="11">
        <f>BIL[[#This Row],[∆ AUM]]-BIL[[#This Row],[effetto mercato]]</f>
        <v>83029.340432654368</v>
      </c>
    </row>
    <row r="394" spans="1:7">
      <c r="A394" s="4">
        <v>42576</v>
      </c>
      <c r="B394">
        <v>0.109</v>
      </c>
      <c r="C394" s="6">
        <f>BIL[[#This Row],[Variaz]]/100</f>
        <v>1.09E-3</v>
      </c>
      <c r="D394" s="10">
        <f>AUM[[#This Row],[ Etica Bilanciato]]</f>
        <v>697078048.10000002</v>
      </c>
      <c r="E394" s="10">
        <f>D393*BIL[[#This Row],[Variazione percentuale]]</f>
        <v>753448.78298220003</v>
      </c>
      <c r="F394" s="11">
        <f>BIL[[#This Row],[AUM]]-D393</f>
        <v>5840632.5199999809</v>
      </c>
      <c r="G394" s="11">
        <f>BIL[[#This Row],[∆ AUM]]-BIL[[#This Row],[effetto mercato]]</f>
        <v>5087183.7370177805</v>
      </c>
    </row>
    <row r="395" spans="1:7">
      <c r="A395" s="4">
        <v>42577</v>
      </c>
      <c r="B395">
        <v>-0.11799999999999999</v>
      </c>
      <c r="C395" s="6">
        <f>BIL[[#This Row],[Variaz]]/100</f>
        <v>-1.1799999999999998E-3</v>
      </c>
      <c r="D395" s="10">
        <f>AUM[[#This Row],[ Etica Bilanciato]]</f>
        <v>696415506.42000008</v>
      </c>
      <c r="E395" s="10">
        <f>D394*BIL[[#This Row],[Variazione percentuale]]</f>
        <v>-822552.09675799997</v>
      </c>
      <c r="F395" s="11">
        <f>BIL[[#This Row],[AUM]]-D394</f>
        <v>-662541.67999994755</v>
      </c>
      <c r="G395" s="11">
        <f>BIL[[#This Row],[∆ AUM]]-BIL[[#This Row],[effetto mercato]]</f>
        <v>160010.41675805242</v>
      </c>
    </row>
    <row r="396" spans="1:7">
      <c r="A396" s="4">
        <v>42578</v>
      </c>
      <c r="B396">
        <v>0.218</v>
      </c>
      <c r="C396" s="6">
        <f>BIL[[#This Row],[Variaz]]/100</f>
        <v>2.1800000000000001E-3</v>
      </c>
      <c r="D396" s="10">
        <f>AUM[[#This Row],[ Etica Bilanciato]]</f>
        <v>697727006.00999999</v>
      </c>
      <c r="E396" s="10">
        <f>D395*BIL[[#This Row],[Variazione percentuale]]</f>
        <v>1518185.8039956002</v>
      </c>
      <c r="F396" s="11">
        <f>BIL[[#This Row],[AUM]]-D395</f>
        <v>1311499.5899999142</v>
      </c>
      <c r="G396" s="11">
        <f>BIL[[#This Row],[∆ AUM]]-BIL[[#This Row],[effetto mercato]]</f>
        <v>-206686.21399568603</v>
      </c>
    </row>
    <row r="397" spans="1:7">
      <c r="A397" s="4">
        <v>42579</v>
      </c>
      <c r="B397">
        <v>-0.57110000000000005</v>
      </c>
      <c r="C397" s="6">
        <f>BIL[[#This Row],[Variaz]]/100</f>
        <v>-5.7110000000000008E-3</v>
      </c>
      <c r="D397" s="10">
        <f>AUM[[#This Row],[ Etica Bilanciato]]</f>
        <v>693742505.30999994</v>
      </c>
      <c r="E397" s="10">
        <f>D396*BIL[[#This Row],[Variazione percentuale]]</f>
        <v>-3984718.9313231106</v>
      </c>
      <c r="F397" s="11">
        <f>BIL[[#This Row],[AUM]]-D396</f>
        <v>-3984500.7000000477</v>
      </c>
      <c r="G397" s="11">
        <f>BIL[[#This Row],[∆ AUM]]-BIL[[#This Row],[effetto mercato]]</f>
        <v>218.2313230629079</v>
      </c>
    </row>
    <row r="398" spans="1:7">
      <c r="A398" s="4">
        <v>42580</v>
      </c>
      <c r="B398">
        <v>0.155</v>
      </c>
      <c r="C398" s="6">
        <f>BIL[[#This Row],[Variaz]]/100</f>
        <v>1.5499999999999999E-3</v>
      </c>
      <c r="D398" s="10">
        <f>AUM[[#This Row],[ Etica Bilanciato]]</f>
        <v>694906167.06000006</v>
      </c>
      <c r="E398" s="10">
        <f>D397*BIL[[#This Row],[Variazione percentuale]]</f>
        <v>1075300.8832304999</v>
      </c>
      <c r="F398" s="11">
        <f>BIL[[#This Row],[AUM]]-D397</f>
        <v>1163661.7500001192</v>
      </c>
      <c r="G398" s="11">
        <f>BIL[[#This Row],[∆ AUM]]-BIL[[#This Row],[effetto mercato]]</f>
        <v>88360.866769619286</v>
      </c>
    </row>
    <row r="399" spans="1:7">
      <c r="A399" s="4">
        <v>42583</v>
      </c>
      <c r="B399">
        <v>-0.24579999999999999</v>
      </c>
      <c r="C399" s="6">
        <f>BIL[[#This Row],[Variaz]]/100</f>
        <v>-2.4580000000000001E-3</v>
      </c>
      <c r="D399" s="10">
        <f>AUM[[#This Row],[ Etica Bilanciato]]</f>
        <v>691392639.62</v>
      </c>
      <c r="E399" s="10">
        <f>D398*BIL[[#This Row],[Variazione percentuale]]</f>
        <v>-1708079.3586334803</v>
      </c>
      <c r="F399" s="11">
        <f>BIL[[#This Row],[AUM]]-D398</f>
        <v>-3513527.4400000572</v>
      </c>
      <c r="G399" s="11">
        <f>BIL[[#This Row],[∆ AUM]]-BIL[[#This Row],[effetto mercato]]</f>
        <v>-1805448.081366577</v>
      </c>
    </row>
    <row r="400" spans="1:7">
      <c r="A400" s="4">
        <v>42584</v>
      </c>
      <c r="B400">
        <v>-0.73009999999999997</v>
      </c>
      <c r="C400" s="6">
        <f>BIL[[#This Row],[Variaz]]/100</f>
        <v>-7.3009999999999993E-3</v>
      </c>
      <c r="D400" s="10">
        <f>AUM[[#This Row],[ Etica Bilanciato]]</f>
        <v>686010718.74000001</v>
      </c>
      <c r="E400" s="10">
        <f>D399*BIL[[#This Row],[Variazione percentuale]]</f>
        <v>-5047857.6618656199</v>
      </c>
      <c r="F400" s="11">
        <f>BIL[[#This Row],[AUM]]-D399</f>
        <v>-5381920.8799999952</v>
      </c>
      <c r="G400" s="11">
        <f>BIL[[#This Row],[∆ AUM]]-BIL[[#This Row],[effetto mercato]]</f>
        <v>-334063.21813437529</v>
      </c>
    </row>
    <row r="401" spans="1:7">
      <c r="A401" s="4">
        <v>42585</v>
      </c>
      <c r="B401">
        <v>-5.5199999999999999E-2</v>
      </c>
      <c r="C401" s="6">
        <f>BIL[[#This Row],[Variaz]]/100</f>
        <v>-5.5199999999999997E-4</v>
      </c>
      <c r="D401" s="10">
        <f>AUM[[#This Row],[ Etica Bilanciato]]</f>
        <v>686368498.48000002</v>
      </c>
      <c r="E401" s="10">
        <f>D400*BIL[[#This Row],[Variazione percentuale]]</f>
        <v>-378677.91674447997</v>
      </c>
      <c r="F401" s="11">
        <f>BIL[[#This Row],[AUM]]-D400</f>
        <v>357779.74000000954</v>
      </c>
      <c r="G401" s="11">
        <f>BIL[[#This Row],[∆ AUM]]-BIL[[#This Row],[effetto mercato]]</f>
        <v>736457.65674448945</v>
      </c>
    </row>
    <row r="402" spans="1:7">
      <c r="A402" s="4">
        <v>42586</v>
      </c>
      <c r="B402">
        <v>0.45069999999999999</v>
      </c>
      <c r="C402" s="6">
        <f>BIL[[#This Row],[Variaz]]/100</f>
        <v>4.5069999999999997E-3</v>
      </c>
      <c r="D402" s="10">
        <f>AUM[[#This Row],[ Etica Bilanciato]]</f>
        <v>689620074.31999993</v>
      </c>
      <c r="E402" s="10">
        <f>D401*BIL[[#This Row],[Variazione percentuale]]</f>
        <v>3093462.8226493597</v>
      </c>
      <c r="F402" s="11">
        <f>BIL[[#This Row],[AUM]]-D401</f>
        <v>3251575.8399999142</v>
      </c>
      <c r="G402" s="11">
        <f>BIL[[#This Row],[∆ AUM]]-BIL[[#This Row],[effetto mercato]]</f>
        <v>158113.01735055447</v>
      </c>
    </row>
    <row r="403" spans="1:7">
      <c r="A403" s="4">
        <v>42587</v>
      </c>
      <c r="B403">
        <v>0.74170000000000003</v>
      </c>
      <c r="C403" s="6">
        <f>BIL[[#This Row],[Variaz]]/100</f>
        <v>7.417E-3</v>
      </c>
      <c r="D403" s="10">
        <f>AUM[[#This Row],[ Etica Bilanciato]]</f>
        <v>694950095.08000004</v>
      </c>
      <c r="E403" s="10">
        <f>D402*BIL[[#This Row],[Variazione percentuale]]</f>
        <v>5114912.0912314393</v>
      </c>
      <c r="F403" s="11">
        <f>BIL[[#This Row],[AUM]]-D402</f>
        <v>5330020.7600001097</v>
      </c>
      <c r="G403" s="11">
        <f>BIL[[#This Row],[∆ AUM]]-BIL[[#This Row],[effetto mercato]]</f>
        <v>215108.66876867041</v>
      </c>
    </row>
    <row r="404" spans="1:7">
      <c r="A404" s="4">
        <v>42590</v>
      </c>
      <c r="B404">
        <v>0.24540000000000001</v>
      </c>
      <c r="C404" s="6">
        <f>BIL[[#This Row],[Variaz]]/100</f>
        <v>2.454E-3</v>
      </c>
      <c r="D404" s="10">
        <f>AUM[[#This Row],[ Etica Bilanciato]]</f>
        <v>697155935.37</v>
      </c>
      <c r="E404" s="10">
        <f>D403*BIL[[#This Row],[Variazione percentuale]]</f>
        <v>1705407.5333263201</v>
      </c>
      <c r="F404" s="11">
        <f>BIL[[#This Row],[AUM]]-D403</f>
        <v>2205840.2899999619</v>
      </c>
      <c r="G404" s="11">
        <f>BIL[[#This Row],[∆ AUM]]-BIL[[#This Row],[effetto mercato]]</f>
        <v>500432.75667364174</v>
      </c>
    </row>
    <row r="405" spans="1:7">
      <c r="A405" s="4">
        <v>42591</v>
      </c>
      <c r="B405">
        <v>0.42609999999999998</v>
      </c>
      <c r="C405" s="6">
        <f>BIL[[#This Row],[Variaz]]/100</f>
        <v>4.261E-3</v>
      </c>
      <c r="D405" s="10">
        <f>AUM[[#This Row],[ Etica Bilanciato]]</f>
        <v>700554439.05999994</v>
      </c>
      <c r="E405" s="10">
        <f>D404*BIL[[#This Row],[Variazione percentuale]]</f>
        <v>2970581.4406115701</v>
      </c>
      <c r="F405" s="11">
        <f>BIL[[#This Row],[AUM]]-D404</f>
        <v>3398503.689999938</v>
      </c>
      <c r="G405" s="11">
        <f>BIL[[#This Row],[∆ AUM]]-BIL[[#This Row],[effetto mercato]]</f>
        <v>427922.24938836787</v>
      </c>
    </row>
    <row r="406" spans="1:7">
      <c r="A406" s="4">
        <v>42592</v>
      </c>
      <c r="B406">
        <v>-9.0300000000000005E-2</v>
      </c>
      <c r="C406" s="6">
        <f>BIL[[#This Row],[Variaz]]/100</f>
        <v>-9.0300000000000005E-4</v>
      </c>
      <c r="D406" s="10">
        <f>AUM[[#This Row],[ Etica Bilanciato]]</f>
        <v>700104271.46000004</v>
      </c>
      <c r="E406" s="10">
        <f>D405*BIL[[#This Row],[Variazione percentuale]]</f>
        <v>-632600.65847118001</v>
      </c>
      <c r="F406" s="11">
        <f>BIL[[#This Row],[AUM]]-D405</f>
        <v>-450167.59999990463</v>
      </c>
      <c r="G406" s="11">
        <f>BIL[[#This Row],[∆ AUM]]-BIL[[#This Row],[effetto mercato]]</f>
        <v>182433.05847127538</v>
      </c>
    </row>
    <row r="407" spans="1:7">
      <c r="A407" s="4">
        <v>42593</v>
      </c>
      <c r="B407">
        <v>0.30730000000000002</v>
      </c>
      <c r="C407" s="6">
        <f>BIL[[#This Row],[Variaz]]/100</f>
        <v>3.0730000000000002E-3</v>
      </c>
      <c r="D407" s="10">
        <f>AUM[[#This Row],[ Etica Bilanciato]]</f>
        <v>702813433.74000001</v>
      </c>
      <c r="E407" s="10">
        <f>D406*BIL[[#This Row],[Variazione percentuale]]</f>
        <v>2151420.4261965803</v>
      </c>
      <c r="F407" s="11">
        <f>BIL[[#This Row],[AUM]]-D406</f>
        <v>2709162.2799999714</v>
      </c>
      <c r="G407" s="11">
        <f>BIL[[#This Row],[∆ AUM]]-BIL[[#This Row],[effetto mercato]]</f>
        <v>557741.8538033911</v>
      </c>
    </row>
    <row r="408" spans="1:7">
      <c r="A408" s="4">
        <v>42594</v>
      </c>
      <c r="B408">
        <v>4.4999999999999998E-2</v>
      </c>
      <c r="C408" s="6">
        <f>BIL[[#This Row],[Variaz]]/100</f>
        <v>4.4999999999999999E-4</v>
      </c>
      <c r="D408" s="10">
        <f>AUM[[#This Row],[ Etica Bilanciato]]</f>
        <v>703234642.06999993</v>
      </c>
      <c r="E408" s="10">
        <f>D407*BIL[[#This Row],[Variazione percentuale]]</f>
        <v>316266.04518299998</v>
      </c>
      <c r="F408" s="11">
        <f>BIL[[#This Row],[AUM]]-D407</f>
        <v>421208.32999992371</v>
      </c>
      <c r="G408" s="11">
        <f>BIL[[#This Row],[∆ AUM]]-BIL[[#This Row],[effetto mercato]]</f>
        <v>104942.28481692373</v>
      </c>
    </row>
    <row r="409" spans="1:7">
      <c r="A409" s="4">
        <v>42598</v>
      </c>
      <c r="B409">
        <v>-0.79239999999999999</v>
      </c>
      <c r="C409" s="6">
        <f>BIL[[#This Row],[Variaz]]/100</f>
        <v>-7.9240000000000005E-3</v>
      </c>
      <c r="D409" s="10">
        <f>AUM[[#This Row],[ Etica Bilanciato]]</f>
        <v>697598513.13999999</v>
      </c>
      <c r="E409" s="10">
        <f>D408*BIL[[#This Row],[Variazione percentuale]]</f>
        <v>-5572431.3037626799</v>
      </c>
      <c r="F409" s="11">
        <f>BIL[[#This Row],[AUM]]-D408</f>
        <v>-5636128.9299999475</v>
      </c>
      <c r="G409" s="11">
        <f>BIL[[#This Row],[∆ AUM]]-BIL[[#This Row],[effetto mercato]]</f>
        <v>-63697.626237267628</v>
      </c>
    </row>
    <row r="410" spans="1:7">
      <c r="A410" s="4">
        <v>42599</v>
      </c>
      <c r="B410">
        <v>-0.21779999999999999</v>
      </c>
      <c r="C410" s="6">
        <f>BIL[[#This Row],[Variaz]]/100</f>
        <v>-2.1779999999999998E-3</v>
      </c>
      <c r="D410" s="10">
        <f>AUM[[#This Row],[ Etica Bilanciato]]</f>
        <v>696251005.00999999</v>
      </c>
      <c r="E410" s="10">
        <f>D409*BIL[[#This Row],[Variazione percentuale]]</f>
        <v>-1519369.5616189199</v>
      </c>
      <c r="F410" s="11">
        <f>BIL[[#This Row],[AUM]]-D409</f>
        <v>-1347508.1299999952</v>
      </c>
      <c r="G410" s="11">
        <f>BIL[[#This Row],[∆ AUM]]-BIL[[#This Row],[effetto mercato]]</f>
        <v>171861.43161892472</v>
      </c>
    </row>
    <row r="411" spans="1:7">
      <c r="A411" s="4">
        <v>42600</v>
      </c>
      <c r="B411">
        <v>0.10920000000000001</v>
      </c>
      <c r="C411" s="6">
        <f>BIL[[#This Row],[Variaz]]/100</f>
        <v>1.0920000000000001E-3</v>
      </c>
      <c r="D411" s="10">
        <f>AUM[[#This Row],[ Etica Bilanciato]]</f>
        <v>697676156.27999997</v>
      </c>
      <c r="E411" s="10">
        <f>D410*BIL[[#This Row],[Variazione percentuale]]</f>
        <v>760306.09747092007</v>
      </c>
      <c r="F411" s="11">
        <f>BIL[[#This Row],[AUM]]-D410</f>
        <v>1425151.2699999809</v>
      </c>
      <c r="G411" s="11">
        <f>BIL[[#This Row],[∆ AUM]]-BIL[[#This Row],[effetto mercato]]</f>
        <v>664845.17252906086</v>
      </c>
    </row>
    <row r="412" spans="1:7">
      <c r="A412" s="4">
        <v>42601</v>
      </c>
      <c r="B412">
        <v>-0.1545</v>
      </c>
      <c r="C412" s="6">
        <f>BIL[[#This Row],[Variaz]]/100</f>
        <v>-1.5449999999999999E-3</v>
      </c>
      <c r="D412" s="10">
        <f>AUM[[#This Row],[ Etica Bilanciato]]</f>
        <v>696843362.92999995</v>
      </c>
      <c r="E412" s="10">
        <f>D411*BIL[[#This Row],[Variazione percentuale]]</f>
        <v>-1077909.6614525998</v>
      </c>
      <c r="F412" s="11">
        <f>BIL[[#This Row],[AUM]]-D411</f>
        <v>-832793.35000002384</v>
      </c>
      <c r="G412" s="11">
        <f>BIL[[#This Row],[∆ AUM]]-BIL[[#This Row],[effetto mercato]]</f>
        <v>245116.31145257596</v>
      </c>
    </row>
    <row r="413" spans="1:7">
      <c r="A413" s="4">
        <v>42604</v>
      </c>
      <c r="B413">
        <v>0.182</v>
      </c>
      <c r="C413" s="6">
        <f>BIL[[#This Row],[Variaz]]/100</f>
        <v>1.82E-3</v>
      </c>
      <c r="D413" s="10">
        <f>AUM[[#This Row],[ Etica Bilanciato]]</f>
        <v>698105187.79000008</v>
      </c>
      <c r="E413" s="10">
        <f>D412*BIL[[#This Row],[Variazione percentuale]]</f>
        <v>1268254.9205326</v>
      </c>
      <c r="F413" s="11">
        <f>BIL[[#This Row],[AUM]]-D412</f>
        <v>1261824.8600001335</v>
      </c>
      <c r="G413" s="11">
        <f>BIL[[#This Row],[∆ AUM]]-BIL[[#This Row],[effetto mercato]]</f>
        <v>-6430.0605324665084</v>
      </c>
    </row>
    <row r="414" spans="1:7">
      <c r="A414" s="4">
        <v>42605</v>
      </c>
      <c r="B414">
        <v>0.4088</v>
      </c>
      <c r="C414" s="6">
        <f>BIL[[#This Row],[Variaz]]/100</f>
        <v>4.0879999999999996E-3</v>
      </c>
      <c r="D414" s="10">
        <f>AUM[[#This Row],[ Etica Bilanciato]]</f>
        <v>701208926</v>
      </c>
      <c r="E414" s="10">
        <f>D413*BIL[[#This Row],[Variazione percentuale]]</f>
        <v>2853854.0076855202</v>
      </c>
      <c r="F414" s="11">
        <f>BIL[[#This Row],[AUM]]-D413</f>
        <v>3103738.2099999189</v>
      </c>
      <c r="G414" s="11">
        <f>BIL[[#This Row],[∆ AUM]]-BIL[[#This Row],[effetto mercato]]</f>
        <v>249884.20231439872</v>
      </c>
    </row>
    <row r="415" spans="1:7">
      <c r="A415" s="4">
        <v>42606</v>
      </c>
      <c r="B415">
        <v>0.18090000000000001</v>
      </c>
      <c r="C415" s="6">
        <f>BIL[[#This Row],[Variaz]]/100</f>
        <v>1.8090000000000001E-3</v>
      </c>
      <c r="D415" s="10">
        <f>AUM[[#This Row],[ Etica Bilanciato]]</f>
        <v>702696489.49000001</v>
      </c>
      <c r="E415" s="10">
        <f>D414*BIL[[#This Row],[Variazione percentuale]]</f>
        <v>1268486.947134</v>
      </c>
      <c r="F415" s="11">
        <f>BIL[[#This Row],[AUM]]-D414</f>
        <v>1487563.4900000095</v>
      </c>
      <c r="G415" s="11">
        <f>BIL[[#This Row],[∆ AUM]]-BIL[[#This Row],[effetto mercato]]</f>
        <v>219076.54286600952</v>
      </c>
    </row>
    <row r="416" spans="1:7">
      <c r="A416" s="4">
        <v>42607</v>
      </c>
      <c r="B416">
        <v>-0.42449999999999999</v>
      </c>
      <c r="C416" s="6">
        <f>BIL[[#This Row],[Variaz]]/100</f>
        <v>-4.2449999999999996E-3</v>
      </c>
      <c r="D416" s="10">
        <f>AUM[[#This Row],[ Etica Bilanciato]]</f>
        <v>699665181.34000003</v>
      </c>
      <c r="E416" s="10">
        <f>D415*BIL[[#This Row],[Variazione percentuale]]</f>
        <v>-2982946.5978850499</v>
      </c>
      <c r="F416" s="11">
        <f>BIL[[#This Row],[AUM]]-D415</f>
        <v>-3031308.1499999762</v>
      </c>
      <c r="G416" s="11">
        <f>BIL[[#This Row],[∆ AUM]]-BIL[[#This Row],[effetto mercato]]</f>
        <v>-48361.552114926279</v>
      </c>
    </row>
    <row r="417" spans="1:7">
      <c r="A417" s="4">
        <v>42608</v>
      </c>
      <c r="B417">
        <v>-1.8100000000000002E-2</v>
      </c>
      <c r="C417" s="6">
        <f>BIL[[#This Row],[Variaz]]/100</f>
        <v>-1.8100000000000001E-4</v>
      </c>
      <c r="D417" s="10">
        <f>AUM[[#This Row],[ Etica Bilanciato]]</f>
        <v>699208330.01999998</v>
      </c>
      <c r="E417" s="10">
        <f>D416*BIL[[#This Row],[Variazione percentuale]]</f>
        <v>-126639.39782254001</v>
      </c>
      <c r="F417" s="11">
        <f>BIL[[#This Row],[AUM]]-D416</f>
        <v>-456851.32000005245</v>
      </c>
      <c r="G417" s="11">
        <f>BIL[[#This Row],[∆ AUM]]-BIL[[#This Row],[effetto mercato]]</f>
        <v>-330211.92217751243</v>
      </c>
    </row>
    <row r="418" spans="1:7">
      <c r="A418" s="4">
        <v>42611</v>
      </c>
      <c r="B418">
        <v>0.52610000000000001</v>
      </c>
      <c r="C418" s="6">
        <f>BIL[[#This Row],[Variaz]]/100</f>
        <v>5.2610000000000001E-3</v>
      </c>
      <c r="D418" s="10">
        <f>AUM[[#This Row],[ Etica Bilanciato]]</f>
        <v>702716041.5</v>
      </c>
      <c r="E418" s="10">
        <f>D417*BIL[[#This Row],[Variazione percentuale]]</f>
        <v>3678535.0242352202</v>
      </c>
      <c r="F418" s="11">
        <f>BIL[[#This Row],[AUM]]-D417</f>
        <v>3507711.4800000191</v>
      </c>
      <c r="G418" s="11">
        <f>BIL[[#This Row],[∆ AUM]]-BIL[[#This Row],[effetto mercato]]</f>
        <v>-170823.54423520109</v>
      </c>
    </row>
    <row r="419" spans="1:7">
      <c r="A419" s="4">
        <v>42612</v>
      </c>
      <c r="B419">
        <v>9.0200000000000002E-2</v>
      </c>
      <c r="C419" s="6">
        <f>BIL[[#This Row],[Variaz]]/100</f>
        <v>9.0200000000000002E-4</v>
      </c>
      <c r="D419" s="10">
        <f>AUM[[#This Row],[ Etica Bilanciato]]</f>
        <v>703644179.38</v>
      </c>
      <c r="E419" s="10">
        <f>D418*BIL[[#This Row],[Variazione percentuale]]</f>
        <v>633849.86943299999</v>
      </c>
      <c r="F419" s="11">
        <f>BIL[[#This Row],[AUM]]-D418</f>
        <v>928137.87999999523</v>
      </c>
      <c r="G419" s="11">
        <f>BIL[[#This Row],[∆ AUM]]-BIL[[#This Row],[effetto mercato]]</f>
        <v>294288.01056699525</v>
      </c>
    </row>
    <row r="420" spans="1:7">
      <c r="A420" s="4">
        <v>42613</v>
      </c>
      <c r="B420">
        <v>-0.2074</v>
      </c>
      <c r="C420" s="6">
        <f>BIL[[#This Row],[Variaz]]/100</f>
        <v>-2.0739999999999999E-3</v>
      </c>
      <c r="D420" s="10">
        <f>AUM[[#This Row],[ Etica Bilanciato]]</f>
        <v>702575734.44000006</v>
      </c>
      <c r="E420" s="10">
        <f>D419*BIL[[#This Row],[Variazione percentuale]]</f>
        <v>-1459358.0280341199</v>
      </c>
      <c r="F420" s="11">
        <f>BIL[[#This Row],[AUM]]-D419</f>
        <v>-1068444.939999938</v>
      </c>
      <c r="G420" s="11">
        <f>BIL[[#This Row],[∆ AUM]]-BIL[[#This Row],[effetto mercato]]</f>
        <v>390913.08803418186</v>
      </c>
    </row>
    <row r="421" spans="1:7">
      <c r="A421" s="4">
        <v>42614</v>
      </c>
      <c r="B421">
        <v>-0.18970000000000001</v>
      </c>
      <c r="C421" s="6">
        <f>BIL[[#This Row],[Variaz]]/100</f>
        <v>-1.897E-3</v>
      </c>
      <c r="D421" s="10">
        <f>AUM[[#This Row],[ Etica Bilanciato]]</f>
        <v>703176067.97000003</v>
      </c>
      <c r="E421" s="10">
        <f>D420*BIL[[#This Row],[Variazione percentuale]]</f>
        <v>-1332786.1682326801</v>
      </c>
      <c r="F421" s="11">
        <f>BIL[[#This Row],[AUM]]-D420</f>
        <v>600333.52999997139</v>
      </c>
      <c r="G421" s="11">
        <f>BIL[[#This Row],[∆ AUM]]-BIL[[#This Row],[effetto mercato]]</f>
        <v>1933119.6982326515</v>
      </c>
    </row>
    <row r="422" spans="1:7">
      <c r="A422" s="4">
        <v>42615</v>
      </c>
      <c r="B422">
        <v>0.64270000000000005</v>
      </c>
      <c r="C422" s="6">
        <f>BIL[[#This Row],[Variaz]]/100</f>
        <v>6.4270000000000004E-3</v>
      </c>
      <c r="D422" s="10">
        <f>AUM[[#This Row],[ Etica Bilanciato]]</f>
        <v>707817019.55999994</v>
      </c>
      <c r="E422" s="10">
        <f>D421*BIL[[#This Row],[Variazione percentuale]]</f>
        <v>4519312.5888431901</v>
      </c>
      <c r="F422" s="11">
        <f>BIL[[#This Row],[AUM]]-D421</f>
        <v>4640951.5899999142</v>
      </c>
      <c r="G422" s="11">
        <f>BIL[[#This Row],[∆ AUM]]-BIL[[#This Row],[effetto mercato]]</f>
        <v>121639.00115672406</v>
      </c>
    </row>
    <row r="423" spans="1:7">
      <c r="A423" s="4">
        <v>42618</v>
      </c>
      <c r="B423">
        <v>0.1079</v>
      </c>
      <c r="C423" s="6">
        <f>BIL[[#This Row],[Variaz]]/100</f>
        <v>1.0789999999999999E-3</v>
      </c>
      <c r="D423" s="10">
        <f>AUM[[#This Row],[ Etica Bilanciato]]</f>
        <v>709128486.69000006</v>
      </c>
      <c r="E423" s="10">
        <f>D422*BIL[[#This Row],[Variazione percentuale]]</f>
        <v>763734.56410523981</v>
      </c>
      <c r="F423" s="11">
        <f>BIL[[#This Row],[AUM]]-D422</f>
        <v>1311467.1300001144</v>
      </c>
      <c r="G423" s="11">
        <f>BIL[[#This Row],[∆ AUM]]-BIL[[#This Row],[effetto mercato]]</f>
        <v>547732.56589487463</v>
      </c>
    </row>
    <row r="424" spans="1:7">
      <c r="A424" s="4">
        <v>42619</v>
      </c>
      <c r="B424">
        <v>-9.8799999999999999E-2</v>
      </c>
      <c r="C424" s="6">
        <f>BIL[[#This Row],[Variaz]]/100</f>
        <v>-9.8799999999999995E-4</v>
      </c>
      <c r="D424" s="10">
        <f>AUM[[#This Row],[ Etica Bilanciato]]</f>
        <v>708899806.19000006</v>
      </c>
      <c r="E424" s="10">
        <f>D423*BIL[[#This Row],[Variazione percentuale]]</f>
        <v>-700618.94484971999</v>
      </c>
      <c r="F424" s="11">
        <f>BIL[[#This Row],[AUM]]-D423</f>
        <v>-228680.5</v>
      </c>
      <c r="G424" s="11">
        <f>BIL[[#This Row],[∆ AUM]]-BIL[[#This Row],[effetto mercato]]</f>
        <v>471938.44484971999</v>
      </c>
    </row>
    <row r="425" spans="1:7">
      <c r="A425" s="4">
        <v>42620</v>
      </c>
      <c r="B425">
        <v>0.1169</v>
      </c>
      <c r="C425" s="6">
        <f>BIL[[#This Row],[Variaz]]/100</f>
        <v>1.1690000000000001E-3</v>
      </c>
      <c r="D425" s="10">
        <f>AUM[[#This Row],[ Etica Bilanciato]]</f>
        <v>710415015.86000001</v>
      </c>
      <c r="E425" s="10">
        <f>D424*BIL[[#This Row],[Variazione percentuale]]</f>
        <v>828703.87343611009</v>
      </c>
      <c r="F425" s="11">
        <f>BIL[[#This Row],[AUM]]-D424</f>
        <v>1515209.6699999571</v>
      </c>
      <c r="G425" s="11">
        <f>BIL[[#This Row],[∆ AUM]]-BIL[[#This Row],[effetto mercato]]</f>
        <v>686505.79656384699</v>
      </c>
    </row>
    <row r="426" spans="1:7">
      <c r="A426" s="4">
        <v>42621</v>
      </c>
      <c r="B426">
        <v>-0.66469999999999996</v>
      </c>
      <c r="C426" s="6">
        <f>BIL[[#This Row],[Variaz]]/100</f>
        <v>-6.6469999999999993E-3</v>
      </c>
      <c r="D426" s="10">
        <f>AUM[[#This Row],[ Etica Bilanciato]]</f>
        <v>706124414.89999998</v>
      </c>
      <c r="E426" s="10">
        <f>D425*BIL[[#This Row],[Variazione percentuale]]</f>
        <v>-4722128.6104214191</v>
      </c>
      <c r="F426" s="11">
        <f>BIL[[#This Row],[AUM]]-D425</f>
        <v>-4290600.9600000381</v>
      </c>
      <c r="G426" s="11">
        <f>BIL[[#This Row],[∆ AUM]]-BIL[[#This Row],[effetto mercato]]</f>
        <v>431527.650421381</v>
      </c>
    </row>
    <row r="427" spans="1:7">
      <c r="A427" s="4">
        <v>42622</v>
      </c>
      <c r="B427">
        <v>-1.2479</v>
      </c>
      <c r="C427" s="6">
        <f>BIL[[#This Row],[Variaz]]/100</f>
        <v>-1.2479000000000001E-2</v>
      </c>
      <c r="D427" s="10">
        <f>AUM[[#This Row],[ Etica Bilanciato]]</f>
        <v>697877879.43999994</v>
      </c>
      <c r="E427" s="10">
        <f>D426*BIL[[#This Row],[Variazione percentuale]]</f>
        <v>-8811726.5735371001</v>
      </c>
      <c r="F427" s="11">
        <f>BIL[[#This Row],[AUM]]-D426</f>
        <v>-8246535.4600000381</v>
      </c>
      <c r="G427" s="11">
        <f>BIL[[#This Row],[∆ AUM]]-BIL[[#This Row],[effetto mercato]]</f>
        <v>565191.11353706196</v>
      </c>
    </row>
    <row r="428" spans="1:7">
      <c r="A428" s="4">
        <v>42625</v>
      </c>
      <c r="B428">
        <v>-0.23810000000000001</v>
      </c>
      <c r="C428" s="6">
        <f>BIL[[#This Row],[Variaz]]/100</f>
        <v>-2.3809999999999999E-3</v>
      </c>
      <c r="D428" s="10">
        <f>AUM[[#This Row],[ Etica Bilanciato]]</f>
        <v>696397905.13999999</v>
      </c>
      <c r="E428" s="10">
        <f>D427*BIL[[#This Row],[Variazione percentuale]]</f>
        <v>-1661647.2309466398</v>
      </c>
      <c r="F428" s="11">
        <f>BIL[[#This Row],[AUM]]-D427</f>
        <v>-1479974.2999999523</v>
      </c>
      <c r="G428" s="11">
        <f>BIL[[#This Row],[∆ AUM]]-BIL[[#This Row],[effetto mercato]]</f>
        <v>181672.93094668747</v>
      </c>
    </row>
    <row r="429" spans="1:7">
      <c r="A429" s="4">
        <v>42626</v>
      </c>
      <c r="B429">
        <v>-0.77100000000000002</v>
      </c>
      <c r="C429" s="6">
        <f>BIL[[#This Row],[Variaz]]/100</f>
        <v>-7.7099999999999998E-3</v>
      </c>
      <c r="D429" s="10">
        <f>AUM[[#This Row],[ Etica Bilanciato]]</f>
        <v>691349222.22000003</v>
      </c>
      <c r="E429" s="10">
        <f>D428*BIL[[#This Row],[Variazione percentuale]]</f>
        <v>-5369227.8486294001</v>
      </c>
      <c r="F429" s="11">
        <f>BIL[[#This Row],[AUM]]-D428</f>
        <v>-5048682.9199999571</v>
      </c>
      <c r="G429" s="11">
        <f>BIL[[#This Row],[∆ AUM]]-BIL[[#This Row],[effetto mercato]]</f>
        <v>320544.92862944305</v>
      </c>
    </row>
    <row r="430" spans="1:7">
      <c r="A430" s="4">
        <v>42627</v>
      </c>
      <c r="B430">
        <v>-4.6300000000000001E-2</v>
      </c>
      <c r="C430" s="6">
        <f>BIL[[#This Row],[Variaz]]/100</f>
        <v>-4.6300000000000003E-4</v>
      </c>
      <c r="D430" s="10">
        <f>AUM[[#This Row],[ Etica Bilanciato]]</f>
        <v>690896052.16999996</v>
      </c>
      <c r="E430" s="10">
        <f>D429*BIL[[#This Row],[Variazione percentuale]]</f>
        <v>-320094.68988786003</v>
      </c>
      <c r="F430" s="11">
        <f>BIL[[#This Row],[AUM]]-D429</f>
        <v>-453170.05000007153</v>
      </c>
      <c r="G430" s="11">
        <f>BIL[[#This Row],[∆ AUM]]-BIL[[#This Row],[effetto mercato]]</f>
        <v>-133075.36011221149</v>
      </c>
    </row>
    <row r="431" spans="1:7">
      <c r="A431" s="4">
        <v>42628</v>
      </c>
      <c r="B431">
        <v>0.22209999999999999</v>
      </c>
      <c r="C431" s="6">
        <f>BIL[[#This Row],[Variaz]]/100</f>
        <v>2.2209999999999999E-3</v>
      </c>
      <c r="D431" s="10">
        <f>AUM[[#This Row],[ Etica Bilanciato]]</f>
        <v>692550764.02999997</v>
      </c>
      <c r="E431" s="10">
        <f>D430*BIL[[#This Row],[Variazione percentuale]]</f>
        <v>1534480.1318695699</v>
      </c>
      <c r="F431" s="11">
        <f>BIL[[#This Row],[AUM]]-D430</f>
        <v>1654711.8600000143</v>
      </c>
      <c r="G431" s="11">
        <f>BIL[[#This Row],[∆ AUM]]-BIL[[#This Row],[effetto mercato]]</f>
        <v>120231.72813044442</v>
      </c>
    </row>
    <row r="432" spans="1:7">
      <c r="A432" s="4">
        <v>42629</v>
      </c>
      <c r="B432">
        <v>0.157</v>
      </c>
      <c r="C432" s="6">
        <f>BIL[[#This Row],[Variaz]]/100</f>
        <v>1.57E-3</v>
      </c>
      <c r="D432" s="10">
        <f>AUM[[#This Row],[ Etica Bilanciato]]</f>
        <v>693888066</v>
      </c>
      <c r="E432" s="10">
        <f>D431*BIL[[#This Row],[Variazione percentuale]]</f>
        <v>1087304.6995271</v>
      </c>
      <c r="F432" s="11">
        <f>BIL[[#This Row],[AUM]]-D431</f>
        <v>1337301.9700000286</v>
      </c>
      <c r="G432" s="11">
        <f>BIL[[#This Row],[∆ AUM]]-BIL[[#This Row],[effetto mercato]]</f>
        <v>249997.27047292865</v>
      </c>
    </row>
    <row r="433" spans="1:7">
      <c r="A433" s="4">
        <v>42632</v>
      </c>
      <c r="B433">
        <v>0.17519999999999999</v>
      </c>
      <c r="C433" s="6">
        <f>BIL[[#This Row],[Variaz]]/100</f>
        <v>1.7519999999999999E-3</v>
      </c>
      <c r="D433" s="10">
        <f>AUM[[#This Row],[ Etica Bilanciato]]</f>
        <v>695543198.70000005</v>
      </c>
      <c r="E433" s="10">
        <f>D432*BIL[[#This Row],[Variazione percentuale]]</f>
        <v>1215691.891632</v>
      </c>
      <c r="F433" s="11">
        <f>BIL[[#This Row],[AUM]]-D432</f>
        <v>1655132.7000000477</v>
      </c>
      <c r="G433" s="11">
        <f>BIL[[#This Row],[∆ AUM]]-BIL[[#This Row],[effetto mercato]]</f>
        <v>439440.8083680477</v>
      </c>
    </row>
    <row r="434" spans="1:7">
      <c r="A434" s="4">
        <v>42633</v>
      </c>
      <c r="B434">
        <v>0.20250000000000001</v>
      </c>
      <c r="C434" s="6">
        <f>BIL[[#This Row],[Variaz]]/100</f>
        <v>2.0250000000000003E-3</v>
      </c>
      <c r="D434" s="10">
        <f>AUM[[#This Row],[ Etica Bilanciato]]</f>
        <v>697205751.00999999</v>
      </c>
      <c r="E434" s="10">
        <f>D433*BIL[[#This Row],[Variazione percentuale]]</f>
        <v>1408474.9773675003</v>
      </c>
      <c r="F434" s="11">
        <f>BIL[[#This Row],[AUM]]-D433</f>
        <v>1662552.3099999428</v>
      </c>
      <c r="G434" s="11">
        <f>BIL[[#This Row],[∆ AUM]]-BIL[[#This Row],[effetto mercato]]</f>
        <v>254077.33263244247</v>
      </c>
    </row>
    <row r="435" spans="1:7">
      <c r="A435" s="4">
        <v>42634</v>
      </c>
      <c r="B435">
        <v>0.81740000000000002</v>
      </c>
      <c r="C435" s="6">
        <f>BIL[[#This Row],[Variaz]]/100</f>
        <v>8.1740000000000007E-3</v>
      </c>
      <c r="D435" s="10">
        <f>AUM[[#This Row],[ Etica Bilanciato]]</f>
        <v>703358663.52999997</v>
      </c>
      <c r="E435" s="10">
        <f>D434*BIL[[#This Row],[Variazione percentuale]]</f>
        <v>5698959.8087557405</v>
      </c>
      <c r="F435" s="11">
        <f>BIL[[#This Row],[AUM]]-D434</f>
        <v>6152912.5199999809</v>
      </c>
      <c r="G435" s="11">
        <f>BIL[[#This Row],[∆ AUM]]-BIL[[#This Row],[effetto mercato]]</f>
        <v>453952.7112442404</v>
      </c>
    </row>
    <row r="436" spans="1:7">
      <c r="A436" s="4">
        <v>42635</v>
      </c>
      <c r="B436">
        <v>0.59209999999999996</v>
      </c>
      <c r="C436" s="6">
        <f>BIL[[#This Row],[Variaz]]/100</f>
        <v>5.9209999999999992E-3</v>
      </c>
      <c r="D436" s="10">
        <f>AUM[[#This Row],[ Etica Bilanciato]]</f>
        <v>707839843.32000005</v>
      </c>
      <c r="E436" s="10">
        <f>D435*BIL[[#This Row],[Variazione percentuale]]</f>
        <v>4164586.6467611291</v>
      </c>
      <c r="F436" s="11">
        <f>BIL[[#This Row],[AUM]]-D435</f>
        <v>4481179.7900000811</v>
      </c>
      <c r="G436" s="11">
        <f>BIL[[#This Row],[∆ AUM]]-BIL[[#This Row],[effetto mercato]]</f>
        <v>316593.14323895192</v>
      </c>
    </row>
    <row r="437" spans="1:7">
      <c r="A437" s="4">
        <v>42636</v>
      </c>
      <c r="B437">
        <v>-0.43469999999999998</v>
      </c>
      <c r="C437" s="6">
        <f>BIL[[#This Row],[Variaz]]/100</f>
        <v>-4.3470000000000002E-3</v>
      </c>
      <c r="D437" s="10">
        <f>AUM[[#This Row],[ Etica Bilanciato]]</f>
        <v>705159252.04999995</v>
      </c>
      <c r="E437" s="10">
        <f>D436*BIL[[#This Row],[Variazione percentuale]]</f>
        <v>-3076979.7989120404</v>
      </c>
      <c r="F437" s="11">
        <f>BIL[[#This Row],[AUM]]-D436</f>
        <v>-2680591.2700001001</v>
      </c>
      <c r="G437" s="11">
        <f>BIL[[#This Row],[∆ AUM]]-BIL[[#This Row],[effetto mercato]]</f>
        <v>396388.52891194029</v>
      </c>
    </row>
    <row r="438" spans="1:7">
      <c r="A438" s="4">
        <v>42639</v>
      </c>
      <c r="B438">
        <v>-0.84589999999999999</v>
      </c>
      <c r="C438" s="6">
        <f>BIL[[#This Row],[Variaz]]/100</f>
        <v>-8.4589999999999995E-3</v>
      </c>
      <c r="D438" s="10">
        <f>AUM[[#This Row],[ Etica Bilanciato]]</f>
        <v>699579854.31999993</v>
      </c>
      <c r="E438" s="10">
        <f>D437*BIL[[#This Row],[Variazione percentuale]]</f>
        <v>-5964942.1130909491</v>
      </c>
      <c r="F438" s="11">
        <f>BIL[[#This Row],[AUM]]-D437</f>
        <v>-5579397.7300000191</v>
      </c>
      <c r="G438" s="11">
        <f>BIL[[#This Row],[∆ AUM]]-BIL[[#This Row],[effetto mercato]]</f>
        <v>385544.38309093006</v>
      </c>
    </row>
    <row r="439" spans="1:7">
      <c r="A439" s="4">
        <v>42640</v>
      </c>
      <c r="B439">
        <v>0.53210000000000002</v>
      </c>
      <c r="C439" s="6">
        <f>BIL[[#This Row],[Variaz]]/100</f>
        <v>5.3210000000000002E-3</v>
      </c>
      <c r="D439" s="10">
        <f>AUM[[#This Row],[ Etica Bilanciato]]</f>
        <v>703471240.37</v>
      </c>
      <c r="E439" s="10">
        <f>D438*BIL[[#This Row],[Variazione percentuale]]</f>
        <v>3722464.4048367199</v>
      </c>
      <c r="F439" s="11">
        <f>BIL[[#This Row],[AUM]]-D438</f>
        <v>3891386.0500000715</v>
      </c>
      <c r="G439" s="11">
        <f>BIL[[#This Row],[∆ AUM]]-BIL[[#This Row],[effetto mercato]]</f>
        <v>168921.64516335167</v>
      </c>
    </row>
    <row r="440" spans="1:7">
      <c r="A440" s="4">
        <v>42641</v>
      </c>
      <c r="B440">
        <v>0.2555</v>
      </c>
      <c r="C440" s="6">
        <f>BIL[[#This Row],[Variaz]]/100</f>
        <v>2.555E-3</v>
      </c>
      <c r="D440" s="10">
        <f>AUM[[#This Row],[ Etica Bilanciato]]</f>
        <v>705770733.27999997</v>
      </c>
      <c r="E440" s="10">
        <f>D439*BIL[[#This Row],[Variazione percentuale]]</f>
        <v>1797369.01914535</v>
      </c>
      <c r="F440" s="11">
        <f>BIL[[#This Row],[AUM]]-D439</f>
        <v>2299492.9099999666</v>
      </c>
      <c r="G440" s="11">
        <f>BIL[[#This Row],[∆ AUM]]-BIL[[#This Row],[effetto mercato]]</f>
        <v>502123.89085461665</v>
      </c>
    </row>
    <row r="441" spans="1:7">
      <c r="A441" s="4">
        <v>42642</v>
      </c>
      <c r="B441">
        <v>-0.12740000000000001</v>
      </c>
      <c r="C441" s="6">
        <f>BIL[[#This Row],[Variaz]]/100</f>
        <v>-1.2740000000000002E-3</v>
      </c>
      <c r="D441" s="10">
        <f>AUM[[#This Row],[ Etica Bilanciato]]</f>
        <v>705022782.44000006</v>
      </c>
      <c r="E441" s="10">
        <f>D440*BIL[[#This Row],[Variazione percentuale]]</f>
        <v>-899151.91419872013</v>
      </c>
      <c r="F441" s="11">
        <f>BIL[[#This Row],[AUM]]-D440</f>
        <v>-747950.83999991417</v>
      </c>
      <c r="G441" s="11">
        <f>BIL[[#This Row],[∆ AUM]]-BIL[[#This Row],[effetto mercato]]</f>
        <v>151201.07419880596</v>
      </c>
    </row>
    <row r="442" spans="1:7">
      <c r="A442" s="4">
        <v>42643</v>
      </c>
      <c r="B442">
        <v>0.20050000000000001</v>
      </c>
      <c r="C442" s="6">
        <f>BIL[[#This Row],[Variaz]]/100</f>
        <v>2.0050000000000003E-3</v>
      </c>
      <c r="D442" s="10">
        <f>AUM[[#This Row],[ Etica Bilanciato]]</f>
        <v>706657095.98000002</v>
      </c>
      <c r="E442" s="10">
        <f>D441*BIL[[#This Row],[Variazione percentuale]]</f>
        <v>1413570.6787922003</v>
      </c>
      <c r="F442" s="11">
        <f>BIL[[#This Row],[AUM]]-D441</f>
        <v>1634313.5399999619</v>
      </c>
      <c r="G442" s="11">
        <f>BIL[[#This Row],[∆ AUM]]-BIL[[#This Row],[effetto mercato]]</f>
        <v>220742.86120776157</v>
      </c>
    </row>
    <row r="443" spans="1:7">
      <c r="A443" s="4">
        <v>42646</v>
      </c>
      <c r="B443">
        <v>-9.0999999999999998E-2</v>
      </c>
      <c r="C443" s="6">
        <f>BIL[[#This Row],[Variaz]]/100</f>
        <v>-9.1E-4</v>
      </c>
      <c r="D443" s="10">
        <f>AUM[[#This Row],[ Etica Bilanciato]]</f>
        <v>706263443.9799999</v>
      </c>
      <c r="E443" s="10">
        <f>D442*BIL[[#This Row],[Variazione percentuale]]</f>
        <v>-643057.95734179998</v>
      </c>
      <c r="F443" s="11">
        <f>BIL[[#This Row],[AUM]]-D442</f>
        <v>-393652.00000011921</v>
      </c>
      <c r="G443" s="11">
        <f>BIL[[#This Row],[∆ AUM]]-BIL[[#This Row],[effetto mercato]]</f>
        <v>249405.95734168077</v>
      </c>
    </row>
    <row r="444" spans="1:7">
      <c r="A444" s="4">
        <v>42647</v>
      </c>
      <c r="B444">
        <v>0.17299999999999999</v>
      </c>
      <c r="C444" s="6">
        <f>BIL[[#This Row],[Variaz]]/100</f>
        <v>1.7299999999999998E-3</v>
      </c>
      <c r="D444" s="10">
        <f>AUM[[#This Row],[ Etica Bilanciato]]</f>
        <v>707593904.77999997</v>
      </c>
      <c r="E444" s="10">
        <f>D443*BIL[[#This Row],[Variazione percentuale]]</f>
        <v>1221835.7580853996</v>
      </c>
      <c r="F444" s="11">
        <f>BIL[[#This Row],[AUM]]-D443</f>
        <v>1330460.8000000715</v>
      </c>
      <c r="G444" s="11">
        <f>BIL[[#This Row],[∆ AUM]]-BIL[[#This Row],[effetto mercato]]</f>
        <v>108625.04191467189</v>
      </c>
    </row>
    <row r="445" spans="1:7">
      <c r="A445" s="4">
        <v>42648</v>
      </c>
      <c r="B445">
        <v>-0.22720000000000001</v>
      </c>
      <c r="C445" s="6">
        <f>BIL[[#This Row],[Variaz]]/100</f>
        <v>-2.2720000000000001E-3</v>
      </c>
      <c r="D445" s="10">
        <f>AUM[[#This Row],[ Etica Bilanciato]]</f>
        <v>706649856.50999999</v>
      </c>
      <c r="E445" s="10">
        <f>D444*BIL[[#This Row],[Variazione percentuale]]</f>
        <v>-1607653.3516601601</v>
      </c>
      <c r="F445" s="11">
        <f>BIL[[#This Row],[AUM]]-D444</f>
        <v>-944048.26999998093</v>
      </c>
      <c r="G445" s="11">
        <f>BIL[[#This Row],[∆ AUM]]-BIL[[#This Row],[effetto mercato]]</f>
        <v>663605.08166017919</v>
      </c>
    </row>
    <row r="446" spans="1:7">
      <c r="A446" s="4">
        <v>42649</v>
      </c>
      <c r="B446">
        <v>1.8200000000000001E-2</v>
      </c>
      <c r="C446" s="6">
        <f>BIL[[#This Row],[Variaz]]/100</f>
        <v>1.8200000000000001E-4</v>
      </c>
      <c r="D446" s="10">
        <f>AUM[[#This Row],[ Etica Bilanciato]]</f>
        <v>707521889.4000001</v>
      </c>
      <c r="E446" s="10">
        <f>D445*BIL[[#This Row],[Variazione percentuale]]</f>
        <v>128610.27388482</v>
      </c>
      <c r="F446" s="11">
        <f>BIL[[#This Row],[AUM]]-D445</f>
        <v>872032.8900001049</v>
      </c>
      <c r="G446" s="11">
        <f>BIL[[#This Row],[∆ AUM]]-BIL[[#This Row],[effetto mercato]]</f>
        <v>743422.61611528485</v>
      </c>
    </row>
    <row r="447" spans="1:7">
      <c r="A447" s="4">
        <v>42650</v>
      </c>
      <c r="B447">
        <v>-0.44619999999999999</v>
      </c>
      <c r="C447" s="6">
        <f>BIL[[#This Row],[Variaz]]/100</f>
        <v>-4.4619999999999998E-3</v>
      </c>
      <c r="D447" s="10">
        <f>AUM[[#This Row],[ Etica Bilanciato]]</f>
        <v>704526356.32000005</v>
      </c>
      <c r="E447" s="10">
        <f>D446*BIL[[#This Row],[Variazione percentuale]]</f>
        <v>-3156962.6705028005</v>
      </c>
      <c r="F447" s="11">
        <f>BIL[[#This Row],[AUM]]-D446</f>
        <v>-2995533.0800000429</v>
      </c>
      <c r="G447" s="11">
        <f>BIL[[#This Row],[∆ AUM]]-BIL[[#This Row],[effetto mercato]]</f>
        <v>161429.59050275758</v>
      </c>
    </row>
    <row r="448" spans="1:7">
      <c r="A448" s="4">
        <v>42653</v>
      </c>
      <c r="B448">
        <v>0.33850000000000002</v>
      </c>
      <c r="C448" s="6">
        <f>BIL[[#This Row],[Variaz]]/100</f>
        <v>3.3850000000000004E-3</v>
      </c>
      <c r="D448" s="10">
        <f>AUM[[#This Row],[ Etica Bilanciato]]</f>
        <v>706493658.41999996</v>
      </c>
      <c r="E448" s="10">
        <f>D447*BIL[[#This Row],[Variazione percentuale]]</f>
        <v>2384821.7161432006</v>
      </c>
      <c r="F448" s="11">
        <f>BIL[[#This Row],[AUM]]-D447</f>
        <v>1967302.0999999046</v>
      </c>
      <c r="G448" s="11">
        <f>BIL[[#This Row],[∆ AUM]]-BIL[[#This Row],[effetto mercato]]</f>
        <v>-417519.61614329601</v>
      </c>
    </row>
    <row r="449" spans="1:7">
      <c r="A449" s="4">
        <v>42654</v>
      </c>
      <c r="B449">
        <v>-0.1641</v>
      </c>
      <c r="C449" s="6">
        <f>BIL[[#This Row],[Variaz]]/100</f>
        <v>-1.6409999999999999E-3</v>
      </c>
      <c r="D449" s="10">
        <f>AUM[[#This Row],[ Etica Bilanciato]]</f>
        <v>705728334.11000001</v>
      </c>
      <c r="E449" s="10">
        <f>D448*BIL[[#This Row],[Variazione percentuale]]</f>
        <v>-1159356.0934672197</v>
      </c>
      <c r="F449" s="11">
        <f>BIL[[#This Row],[AUM]]-D448</f>
        <v>-765324.30999994278</v>
      </c>
      <c r="G449" s="11">
        <f>BIL[[#This Row],[∆ AUM]]-BIL[[#This Row],[effetto mercato]]</f>
        <v>394031.78346727695</v>
      </c>
    </row>
    <row r="450" spans="1:7">
      <c r="A450" s="4">
        <v>42655</v>
      </c>
      <c r="B450">
        <v>-0.57530000000000003</v>
      </c>
      <c r="C450" s="6">
        <f>BIL[[#This Row],[Variaz]]/100</f>
        <v>-5.7530000000000003E-3</v>
      </c>
      <c r="D450" s="10">
        <f>AUM[[#This Row],[ Etica Bilanciato]]</f>
        <v>702282251.75</v>
      </c>
      <c r="E450" s="10">
        <f>D449*BIL[[#This Row],[Variazione percentuale]]</f>
        <v>-4060055.1061348305</v>
      </c>
      <c r="F450" s="11">
        <f>BIL[[#This Row],[AUM]]-D449</f>
        <v>-3446082.3600000143</v>
      </c>
      <c r="G450" s="11">
        <f>BIL[[#This Row],[∆ AUM]]-BIL[[#This Row],[effetto mercato]]</f>
        <v>613972.7461348162</v>
      </c>
    </row>
    <row r="451" spans="1:7">
      <c r="A451" s="4">
        <v>42656</v>
      </c>
      <c r="B451">
        <v>-0.29389999999999999</v>
      </c>
      <c r="C451" s="6">
        <f>BIL[[#This Row],[Variaz]]/100</f>
        <v>-2.9389999999999998E-3</v>
      </c>
      <c r="D451" s="10">
        <f>AUM[[#This Row],[ Etica Bilanciato]]</f>
        <v>700516163.69000006</v>
      </c>
      <c r="E451" s="10">
        <f>D450*BIL[[#This Row],[Variazione percentuale]]</f>
        <v>-2064007.5378932499</v>
      </c>
      <c r="F451" s="11">
        <f>BIL[[#This Row],[AUM]]-D450</f>
        <v>-1766088.0599999428</v>
      </c>
      <c r="G451" s="11">
        <f>BIL[[#This Row],[∆ AUM]]-BIL[[#This Row],[effetto mercato]]</f>
        <v>297919.47789330711</v>
      </c>
    </row>
    <row r="452" spans="1:7">
      <c r="A452" s="4">
        <v>42657</v>
      </c>
      <c r="B452">
        <v>0.43290000000000001</v>
      </c>
      <c r="C452" s="6">
        <f>BIL[[#This Row],[Variaz]]/100</f>
        <v>4.3290000000000004E-3</v>
      </c>
      <c r="D452" s="10">
        <f>AUM[[#This Row],[ Etica Bilanciato]]</f>
        <v>703746718.08000004</v>
      </c>
      <c r="E452" s="10">
        <f>D451*BIL[[#This Row],[Variazione percentuale]]</f>
        <v>3032534.4726140103</v>
      </c>
      <c r="F452" s="11">
        <f>BIL[[#This Row],[AUM]]-D451</f>
        <v>3230554.3899999857</v>
      </c>
      <c r="G452" s="11">
        <f>BIL[[#This Row],[∆ AUM]]-BIL[[#This Row],[effetto mercato]]</f>
        <v>198019.91738597536</v>
      </c>
    </row>
    <row r="453" spans="1:7">
      <c r="A453" s="4">
        <v>42660</v>
      </c>
      <c r="B453">
        <v>-0.1009</v>
      </c>
      <c r="C453" s="6">
        <f>BIL[[#This Row],[Variaz]]/100</f>
        <v>-1.0090000000000001E-3</v>
      </c>
      <c r="D453" s="10">
        <f>AUM[[#This Row],[ Etica Bilanciato]]</f>
        <v>703413979.25999999</v>
      </c>
      <c r="E453" s="10">
        <f>D452*BIL[[#This Row],[Variazione percentuale]]</f>
        <v>-710080.43854272016</v>
      </c>
      <c r="F453" s="11">
        <f>BIL[[#This Row],[AUM]]-D452</f>
        <v>-332738.82000005245</v>
      </c>
      <c r="G453" s="11">
        <f>BIL[[#This Row],[∆ AUM]]-BIL[[#This Row],[effetto mercato]]</f>
        <v>377341.61854266771</v>
      </c>
    </row>
    <row r="454" spans="1:7">
      <c r="A454" s="4">
        <v>42661</v>
      </c>
      <c r="B454">
        <v>0.72529999999999994</v>
      </c>
      <c r="C454" s="6">
        <f>BIL[[#This Row],[Variaz]]/100</f>
        <v>7.252999999999999E-3</v>
      </c>
      <c r="D454" s="10">
        <f>AUM[[#This Row],[ Etica Bilanciato]]</f>
        <v>709023148.92999995</v>
      </c>
      <c r="E454" s="10">
        <f>D453*BIL[[#This Row],[Variazione percentuale]]</f>
        <v>5101861.5915727792</v>
      </c>
      <c r="F454" s="11">
        <f>BIL[[#This Row],[AUM]]-D453</f>
        <v>5609169.6699999571</v>
      </c>
      <c r="G454" s="11">
        <f>BIL[[#This Row],[∆ AUM]]-BIL[[#This Row],[effetto mercato]]</f>
        <v>507308.07842717785</v>
      </c>
    </row>
    <row r="455" spans="1:7">
      <c r="A455" s="4">
        <v>42662</v>
      </c>
      <c r="B455">
        <v>0.13669999999999999</v>
      </c>
      <c r="C455" s="6">
        <f>BIL[[#This Row],[Variaz]]/100</f>
        <v>1.3669999999999999E-3</v>
      </c>
      <c r="D455" s="10">
        <f>AUM[[#This Row],[ Etica Bilanciato]]</f>
        <v>710369023.95000005</v>
      </c>
      <c r="E455" s="10">
        <f>D454*BIL[[#This Row],[Variazione percentuale]]</f>
        <v>969234.64458730991</v>
      </c>
      <c r="F455" s="11">
        <f>BIL[[#This Row],[AUM]]-D454</f>
        <v>1345875.0200001001</v>
      </c>
      <c r="G455" s="11">
        <f>BIL[[#This Row],[∆ AUM]]-BIL[[#This Row],[effetto mercato]]</f>
        <v>376640.37541279022</v>
      </c>
    </row>
    <row r="456" spans="1:7">
      <c r="A456" s="4">
        <v>42663</v>
      </c>
      <c r="B456">
        <v>9.0999999999999998E-2</v>
      </c>
      <c r="C456" s="6">
        <f>BIL[[#This Row],[Variaz]]/100</f>
        <v>9.1E-4</v>
      </c>
      <c r="D456" s="10">
        <f>AUM[[#This Row],[ Etica Bilanciato]]</f>
        <v>711736715.37</v>
      </c>
      <c r="E456" s="10">
        <f>D455*BIL[[#This Row],[Variazione percentuale]]</f>
        <v>646435.8117945001</v>
      </c>
      <c r="F456" s="11">
        <f>BIL[[#This Row],[AUM]]-D455</f>
        <v>1367691.4199999571</v>
      </c>
      <c r="G456" s="11">
        <f>BIL[[#This Row],[∆ AUM]]-BIL[[#This Row],[effetto mercato]]</f>
        <v>721255.60820545699</v>
      </c>
    </row>
    <row r="457" spans="1:7">
      <c r="A457" s="4">
        <v>42664</v>
      </c>
      <c r="B457">
        <v>3.6400000000000002E-2</v>
      </c>
      <c r="C457" s="6">
        <f>BIL[[#This Row],[Variaz]]/100</f>
        <v>3.6400000000000001E-4</v>
      </c>
      <c r="D457" s="10">
        <f>AUM[[#This Row],[ Etica Bilanciato]]</f>
        <v>712567272.63999999</v>
      </c>
      <c r="E457" s="10">
        <f>D456*BIL[[#This Row],[Variazione percentuale]]</f>
        <v>259072.16439468</v>
      </c>
      <c r="F457" s="11">
        <f>BIL[[#This Row],[AUM]]-D456</f>
        <v>830557.26999998093</v>
      </c>
      <c r="G457" s="11">
        <f>BIL[[#This Row],[∆ AUM]]-BIL[[#This Row],[effetto mercato]]</f>
        <v>571485.10560530098</v>
      </c>
    </row>
    <row r="458" spans="1:7">
      <c r="A458" s="4">
        <v>42667</v>
      </c>
      <c r="B458">
        <v>-9.1000000000000004E-3</v>
      </c>
      <c r="C458" s="6">
        <f>BIL[[#This Row],[Variaz]]/100</f>
        <v>-9.1000000000000003E-5</v>
      </c>
      <c r="D458" s="10">
        <f>AUM[[#This Row],[ Etica Bilanciato]]</f>
        <v>712779386.72000003</v>
      </c>
      <c r="E458" s="10">
        <f>D457*BIL[[#This Row],[Variazione percentuale]]</f>
        <v>-64843.621810240002</v>
      </c>
      <c r="F458" s="11">
        <f>BIL[[#This Row],[AUM]]-D457</f>
        <v>212114.08000004292</v>
      </c>
      <c r="G458" s="11">
        <f>BIL[[#This Row],[∆ AUM]]-BIL[[#This Row],[effetto mercato]]</f>
        <v>276957.70181028289</v>
      </c>
    </row>
    <row r="459" spans="1:7">
      <c r="A459" s="4">
        <v>42668</v>
      </c>
      <c r="B459">
        <v>-0.16370000000000001</v>
      </c>
      <c r="C459" s="6">
        <f>BIL[[#This Row],[Variaz]]/100</f>
        <v>-1.6370000000000002E-3</v>
      </c>
      <c r="D459" s="10">
        <f>AUM[[#This Row],[ Etica Bilanciato]]</f>
        <v>712022594.55999994</v>
      </c>
      <c r="E459" s="10">
        <f>D458*BIL[[#This Row],[Variazione percentuale]]</f>
        <v>-1166819.8560606402</v>
      </c>
      <c r="F459" s="11">
        <f>BIL[[#This Row],[AUM]]-D458</f>
        <v>-756792.16000008583</v>
      </c>
      <c r="G459" s="11">
        <f>BIL[[#This Row],[∆ AUM]]-BIL[[#This Row],[effetto mercato]]</f>
        <v>410027.69606055436</v>
      </c>
    </row>
    <row r="460" spans="1:7">
      <c r="A460" s="4">
        <v>42669</v>
      </c>
      <c r="B460">
        <v>-0.32779999999999998</v>
      </c>
      <c r="C460" s="6">
        <f>BIL[[#This Row],[Variaz]]/100</f>
        <v>-3.2779999999999997E-3</v>
      </c>
      <c r="D460" s="10">
        <f>AUM[[#This Row],[ Etica Bilanciato]]</f>
        <v>709837916.54999995</v>
      </c>
      <c r="E460" s="10">
        <f>D459*BIL[[#This Row],[Variazione percentuale]]</f>
        <v>-2334010.0649676798</v>
      </c>
      <c r="F460" s="11">
        <f>BIL[[#This Row],[AUM]]-D459</f>
        <v>-2184678.0099999905</v>
      </c>
      <c r="G460" s="11">
        <f>BIL[[#This Row],[∆ AUM]]-BIL[[#This Row],[effetto mercato]]</f>
        <v>149332.05496768933</v>
      </c>
    </row>
    <row r="461" spans="1:7">
      <c r="A461" s="4">
        <v>42670</v>
      </c>
      <c r="B461">
        <v>-0.37459999999999999</v>
      </c>
      <c r="C461" s="6">
        <f>BIL[[#This Row],[Variaz]]/100</f>
        <v>-3.7459999999999998E-3</v>
      </c>
      <c r="D461" s="10">
        <f>AUM[[#This Row],[ Etica Bilanciato]]</f>
        <v>707774056.78999996</v>
      </c>
      <c r="E461" s="10">
        <f>D460*BIL[[#This Row],[Variazione percentuale]]</f>
        <v>-2659052.8353962996</v>
      </c>
      <c r="F461" s="11">
        <f>BIL[[#This Row],[AUM]]-D460</f>
        <v>-2063859.7599999905</v>
      </c>
      <c r="G461" s="11">
        <f>BIL[[#This Row],[∆ AUM]]-BIL[[#This Row],[effetto mercato]]</f>
        <v>595193.07539630914</v>
      </c>
    </row>
    <row r="462" spans="1:7">
      <c r="A462" s="4">
        <v>42671</v>
      </c>
      <c r="B462">
        <v>1.83E-2</v>
      </c>
      <c r="C462" s="6">
        <f>BIL[[#This Row],[Variaz]]/100</f>
        <v>1.83E-4</v>
      </c>
      <c r="D462" s="10">
        <f>AUM[[#This Row],[ Etica Bilanciato]]</f>
        <v>708545755.93000007</v>
      </c>
      <c r="E462" s="10">
        <f>D461*BIL[[#This Row],[Variazione percentuale]]</f>
        <v>129522.65239257</v>
      </c>
      <c r="F462" s="11">
        <f>BIL[[#This Row],[AUM]]-D461</f>
        <v>771699.1400001049</v>
      </c>
      <c r="G462" s="11">
        <f>BIL[[#This Row],[∆ AUM]]-BIL[[#This Row],[effetto mercato]]</f>
        <v>642176.48760753486</v>
      </c>
    </row>
    <row r="463" spans="1:7">
      <c r="A463" s="4">
        <v>42674</v>
      </c>
      <c r="B463">
        <v>-0.18340000000000001</v>
      </c>
      <c r="C463" s="6">
        <f>BIL[[#This Row],[Variaz]]/100</f>
        <v>-1.8340000000000001E-3</v>
      </c>
      <c r="D463" s="10">
        <f>AUM[[#This Row],[ Etica Bilanciato]]</f>
        <v>707946826.48000002</v>
      </c>
      <c r="E463" s="10">
        <f>D462*BIL[[#This Row],[Variazione percentuale]]</f>
        <v>-1299472.9163756203</v>
      </c>
      <c r="F463" s="11">
        <f>BIL[[#This Row],[AUM]]-D462</f>
        <v>-598929.45000004768</v>
      </c>
      <c r="G463" s="11">
        <f>BIL[[#This Row],[∆ AUM]]-BIL[[#This Row],[effetto mercato]]</f>
        <v>700543.46637557261</v>
      </c>
    </row>
    <row r="464" spans="1:7">
      <c r="A464" s="4">
        <v>42676</v>
      </c>
      <c r="B464">
        <v>-1.3778999999999999</v>
      </c>
      <c r="C464" s="6">
        <f>BIL[[#This Row],[Variaz]]/100</f>
        <v>-1.3779E-2</v>
      </c>
      <c r="D464" s="10">
        <f>AUM[[#This Row],[ Etica Bilanciato]]</f>
        <v>698759627.96000004</v>
      </c>
      <c r="E464" s="10">
        <f>D463*BIL[[#This Row],[Variazione percentuale]]</f>
        <v>-9754799.3220679201</v>
      </c>
      <c r="F464" s="11">
        <f>BIL[[#This Row],[AUM]]-D463</f>
        <v>-9187198.5199999809</v>
      </c>
      <c r="G464" s="11">
        <f>BIL[[#This Row],[∆ AUM]]-BIL[[#This Row],[effetto mercato]]</f>
        <v>567600.80206793919</v>
      </c>
    </row>
    <row r="465" spans="1:7">
      <c r="A465" s="4">
        <v>42677</v>
      </c>
      <c r="B465">
        <v>-7.4499999999999997E-2</v>
      </c>
      <c r="C465" s="6">
        <f>BIL[[#This Row],[Variaz]]/100</f>
        <v>-7.45E-4</v>
      </c>
      <c r="D465" s="10">
        <f>AUM[[#This Row],[ Etica Bilanciato]]</f>
        <v>698776159.68999994</v>
      </c>
      <c r="E465" s="10">
        <f>D464*BIL[[#This Row],[Variazione percentuale]]</f>
        <v>-520575.92283020006</v>
      </c>
      <c r="F465" s="11">
        <f>BIL[[#This Row],[AUM]]-D464</f>
        <v>16531.729999899864</v>
      </c>
      <c r="G465" s="11">
        <f>BIL[[#This Row],[∆ AUM]]-BIL[[#This Row],[effetto mercato]]</f>
        <v>537107.65283009992</v>
      </c>
    </row>
    <row r="466" spans="1:7">
      <c r="A466" s="4">
        <v>42678</v>
      </c>
      <c r="B466">
        <v>-0.52200000000000002</v>
      </c>
      <c r="C466" s="6">
        <f>BIL[[#This Row],[Variaz]]/100</f>
        <v>-5.2199999999999998E-3</v>
      </c>
      <c r="D466" s="10">
        <f>AUM[[#This Row],[ Etica Bilanciato]]</f>
        <v>695025621.85000002</v>
      </c>
      <c r="E466" s="10">
        <f>D465*BIL[[#This Row],[Variazione percentuale]]</f>
        <v>-3647611.5535817994</v>
      </c>
      <c r="F466" s="11">
        <f>BIL[[#This Row],[AUM]]-D465</f>
        <v>-3750537.8399999142</v>
      </c>
      <c r="G466" s="11">
        <f>BIL[[#This Row],[∆ AUM]]-BIL[[#This Row],[effetto mercato]]</f>
        <v>-102926.28641811479</v>
      </c>
    </row>
    <row r="467" spans="1:7">
      <c r="A467" s="4">
        <v>42681</v>
      </c>
      <c r="B467">
        <v>1.34</v>
      </c>
      <c r="C467" s="6">
        <f>BIL[[#This Row],[Variaz]]/100</f>
        <v>1.34E-2</v>
      </c>
      <c r="D467" s="10">
        <f>AUM[[#This Row],[ Etica Bilanciato]]</f>
        <v>704783491.46999991</v>
      </c>
      <c r="E467" s="10">
        <f>D466*BIL[[#This Row],[Variazione percentuale]]</f>
        <v>9313343.3327900004</v>
      </c>
      <c r="F467" s="11">
        <f>BIL[[#This Row],[AUM]]-D466</f>
        <v>9757869.6199998856</v>
      </c>
      <c r="G467" s="11">
        <f>BIL[[#This Row],[∆ AUM]]-BIL[[#This Row],[effetto mercato]]</f>
        <v>444526.28720988519</v>
      </c>
    </row>
    <row r="468" spans="1:7">
      <c r="A468" s="4">
        <v>42682</v>
      </c>
      <c r="B468">
        <v>7.3999999999999996E-2</v>
      </c>
      <c r="C468" s="6">
        <f>BIL[[#This Row],[Variaz]]/100</f>
        <v>7.3999999999999999E-4</v>
      </c>
      <c r="D468" s="10">
        <f>AUM[[#This Row],[ Etica Bilanciato]]</f>
        <v>705509347.38</v>
      </c>
      <c r="E468" s="10">
        <f>D467*BIL[[#This Row],[Variazione percentuale]]</f>
        <v>521539.78368779994</v>
      </c>
      <c r="F468" s="11">
        <f>BIL[[#This Row],[AUM]]-D467</f>
        <v>725855.91000008583</v>
      </c>
      <c r="G468" s="11">
        <f>BIL[[#This Row],[∆ AUM]]-BIL[[#This Row],[effetto mercato]]</f>
        <v>204316.12631228589</v>
      </c>
    </row>
    <row r="469" spans="1:7">
      <c r="A469" s="4">
        <v>42683</v>
      </c>
      <c r="B469">
        <v>0.20330000000000001</v>
      </c>
      <c r="C469" s="6">
        <f>BIL[[#This Row],[Variaz]]/100</f>
        <v>2.0330000000000001E-3</v>
      </c>
      <c r="D469" s="10">
        <f>AUM[[#This Row],[ Etica Bilanciato]]</f>
        <v>707209262.99000001</v>
      </c>
      <c r="E469" s="10">
        <f>D468*BIL[[#This Row],[Variazione percentuale]]</f>
        <v>1434300.50322354</v>
      </c>
      <c r="F469" s="11">
        <f>BIL[[#This Row],[AUM]]-D468</f>
        <v>1699915.6100000143</v>
      </c>
      <c r="G469" s="11">
        <f>BIL[[#This Row],[∆ AUM]]-BIL[[#This Row],[effetto mercato]]</f>
        <v>265615.10677647428</v>
      </c>
    </row>
    <row r="470" spans="1:7">
      <c r="A470" s="4">
        <v>42684</v>
      </c>
      <c r="B470">
        <v>0.42420000000000002</v>
      </c>
      <c r="C470" s="6">
        <f>BIL[[#This Row],[Variaz]]/100</f>
        <v>4.2420000000000001E-3</v>
      </c>
      <c r="D470" s="10">
        <f>AUM[[#This Row],[ Etica Bilanciato]]</f>
        <v>710461728.11999989</v>
      </c>
      <c r="E470" s="10">
        <f>D469*BIL[[#This Row],[Variazione percentuale]]</f>
        <v>2999981.6936035799</v>
      </c>
      <c r="F470" s="11">
        <f>BIL[[#This Row],[AUM]]-D469</f>
        <v>3252465.129999876</v>
      </c>
      <c r="G470" s="11">
        <f>BIL[[#This Row],[∆ AUM]]-BIL[[#This Row],[effetto mercato]]</f>
        <v>252483.43639629614</v>
      </c>
    </row>
    <row r="471" spans="1:7">
      <c r="A471" s="4">
        <v>42685</v>
      </c>
      <c r="B471">
        <v>-0.3765</v>
      </c>
      <c r="C471" s="6">
        <f>BIL[[#This Row],[Variaz]]/100</f>
        <v>-3.7650000000000001E-3</v>
      </c>
      <c r="D471" s="10">
        <f>AUM[[#This Row],[ Etica Bilanciato]]</f>
        <v>707850251.19000006</v>
      </c>
      <c r="E471" s="10">
        <f>D470*BIL[[#This Row],[Variazione percentuale]]</f>
        <v>-2674888.4063717998</v>
      </c>
      <c r="F471" s="11">
        <f>BIL[[#This Row],[AUM]]-D470</f>
        <v>-2611476.9299998283</v>
      </c>
      <c r="G471" s="11">
        <f>BIL[[#This Row],[∆ AUM]]-BIL[[#This Row],[effetto mercato]]</f>
        <v>63411.476371971425</v>
      </c>
    </row>
    <row r="472" spans="1:7">
      <c r="A472" s="4">
        <v>42688</v>
      </c>
      <c r="B472">
        <v>0.52529999999999999</v>
      </c>
      <c r="C472" s="6">
        <f>BIL[[#This Row],[Variaz]]/100</f>
        <v>5.2529999999999999E-3</v>
      </c>
      <c r="D472" s="10">
        <f>AUM[[#This Row],[ Etica Bilanciato]]</f>
        <v>712037532.41999996</v>
      </c>
      <c r="E472" s="10">
        <f>D471*BIL[[#This Row],[Variazione percentuale]]</f>
        <v>3718337.3695010701</v>
      </c>
      <c r="F472" s="11">
        <f>BIL[[#This Row],[AUM]]-D471</f>
        <v>4187281.2299998999</v>
      </c>
      <c r="G472" s="11">
        <f>BIL[[#This Row],[∆ AUM]]-BIL[[#This Row],[effetto mercato]]</f>
        <v>468943.86049882974</v>
      </c>
    </row>
    <row r="473" spans="1:7">
      <c r="A473" s="4">
        <v>42689</v>
      </c>
      <c r="B473">
        <v>0.34839999999999999</v>
      </c>
      <c r="C473" s="6">
        <f>BIL[[#This Row],[Variaz]]/100</f>
        <v>3.4839999999999997E-3</v>
      </c>
      <c r="D473" s="10">
        <f>AUM[[#This Row],[ Etica Bilanciato]]</f>
        <v>714709739.63</v>
      </c>
      <c r="E473" s="10">
        <f>D472*BIL[[#This Row],[Variazione percentuale]]</f>
        <v>2480738.7629512795</v>
      </c>
      <c r="F473" s="11">
        <f>BIL[[#This Row],[AUM]]-D472</f>
        <v>2672207.2100000381</v>
      </c>
      <c r="G473" s="11">
        <f>BIL[[#This Row],[∆ AUM]]-BIL[[#This Row],[effetto mercato]]</f>
        <v>191468.44704875862</v>
      </c>
    </row>
    <row r="474" spans="1:7">
      <c r="A474" s="4">
        <v>42690</v>
      </c>
      <c r="B474">
        <v>0.1096</v>
      </c>
      <c r="C474" s="6">
        <f>BIL[[#This Row],[Variaz]]/100</f>
        <v>1.096E-3</v>
      </c>
      <c r="D474" s="10">
        <f>AUM[[#This Row],[ Etica Bilanciato]]</f>
        <v>714484934.28999996</v>
      </c>
      <c r="E474" s="10">
        <f>D473*BIL[[#This Row],[Variazione percentuale]]</f>
        <v>783321.87463447999</v>
      </c>
      <c r="F474" s="11">
        <f>BIL[[#This Row],[AUM]]-D473</f>
        <v>-224805.34000003338</v>
      </c>
      <c r="G474" s="11">
        <f>BIL[[#This Row],[∆ AUM]]-BIL[[#This Row],[effetto mercato]]</f>
        <v>-1008127.2146345134</v>
      </c>
    </row>
    <row r="475" spans="1:7">
      <c r="A475" s="4">
        <v>42691</v>
      </c>
      <c r="B475">
        <v>0.31940000000000002</v>
      </c>
      <c r="C475" s="6">
        <f>BIL[[#This Row],[Variaz]]/100</f>
        <v>3.1940000000000002E-3</v>
      </c>
      <c r="D475" s="10">
        <f>AUM[[#This Row],[ Etica Bilanciato]]</f>
        <v>716736682.15999997</v>
      </c>
      <c r="E475" s="10">
        <f>D474*BIL[[#This Row],[Variazione percentuale]]</f>
        <v>2282064.8801222602</v>
      </c>
      <c r="F475" s="11">
        <f>BIL[[#This Row],[AUM]]-D474</f>
        <v>2251747.8700000048</v>
      </c>
      <c r="G475" s="11">
        <f>BIL[[#This Row],[∆ AUM]]-BIL[[#This Row],[effetto mercato]]</f>
        <v>-30317.010122255422</v>
      </c>
    </row>
    <row r="476" spans="1:7">
      <c r="A476" s="4">
        <v>42692</v>
      </c>
      <c r="B476">
        <v>0.2001</v>
      </c>
      <c r="C476" s="6">
        <f>BIL[[#This Row],[Variaz]]/100</f>
        <v>2.0010000000000002E-3</v>
      </c>
      <c r="D476" s="10">
        <f>AUM[[#This Row],[ Etica Bilanciato]]</f>
        <v>718145072.72000003</v>
      </c>
      <c r="E476" s="10">
        <f>D475*BIL[[#This Row],[Variazione percentuale]]</f>
        <v>1434190.10100216</v>
      </c>
      <c r="F476" s="11">
        <f>BIL[[#This Row],[AUM]]-D475</f>
        <v>1408390.560000062</v>
      </c>
      <c r="G476" s="11">
        <f>BIL[[#This Row],[∆ AUM]]-BIL[[#This Row],[effetto mercato]]</f>
        <v>-25799.541002098005</v>
      </c>
    </row>
    <row r="477" spans="1:7">
      <c r="A477" s="4">
        <v>42695</v>
      </c>
      <c r="B477">
        <v>6.3600000000000004E-2</v>
      </c>
      <c r="C477" s="6">
        <f>BIL[[#This Row],[Variaz]]/100</f>
        <v>6.3600000000000006E-4</v>
      </c>
      <c r="D477" s="10">
        <f>AUM[[#This Row],[ Etica Bilanciato]]</f>
        <v>719180841.94000006</v>
      </c>
      <c r="E477" s="10">
        <f>D476*BIL[[#This Row],[Variazione percentuale]]</f>
        <v>456740.26624992007</v>
      </c>
      <c r="F477" s="11">
        <f>BIL[[#This Row],[AUM]]-D476</f>
        <v>1035769.2200000286</v>
      </c>
      <c r="G477" s="11">
        <f>BIL[[#This Row],[∆ AUM]]-BIL[[#This Row],[effetto mercato]]</f>
        <v>579028.9537501086</v>
      </c>
    </row>
    <row r="478" spans="1:7">
      <c r="A478" s="4">
        <v>42696</v>
      </c>
      <c r="B478">
        <v>0.42649999999999999</v>
      </c>
      <c r="C478" s="6">
        <f>BIL[[#This Row],[Variaz]]/100</f>
        <v>4.2649999999999997E-3</v>
      </c>
      <c r="D478" s="10">
        <f>AUM[[#This Row],[ Etica Bilanciato]]</f>
        <v>722241390.68000007</v>
      </c>
      <c r="E478" s="10">
        <f>D477*BIL[[#This Row],[Variazione percentuale]]</f>
        <v>3067306.2908740998</v>
      </c>
      <c r="F478" s="11">
        <f>BIL[[#This Row],[AUM]]-D477</f>
        <v>3060548.7400000095</v>
      </c>
      <c r="G478" s="11">
        <f>BIL[[#This Row],[∆ AUM]]-BIL[[#This Row],[effetto mercato]]</f>
        <v>-6757.5508740902878</v>
      </c>
    </row>
    <row r="479" spans="1:7">
      <c r="A479" s="4">
        <v>42697</v>
      </c>
      <c r="B479">
        <v>-9.9400000000000002E-2</v>
      </c>
      <c r="C479" s="6">
        <f>BIL[[#This Row],[Variaz]]/100</f>
        <v>-9.9400000000000009E-4</v>
      </c>
      <c r="D479" s="10">
        <f>AUM[[#This Row],[ Etica Bilanciato]]</f>
        <v>721671024.93000007</v>
      </c>
      <c r="E479" s="10">
        <f>D478*BIL[[#This Row],[Variazione percentuale]]</f>
        <v>-717907.94233592018</v>
      </c>
      <c r="F479" s="11">
        <f>BIL[[#This Row],[AUM]]-D478</f>
        <v>-570365.75</v>
      </c>
      <c r="G479" s="11">
        <f>BIL[[#This Row],[∆ AUM]]-BIL[[#This Row],[effetto mercato]]</f>
        <v>147542.19233592018</v>
      </c>
    </row>
    <row r="480" spans="1:7">
      <c r="A480" s="4">
        <v>42698</v>
      </c>
      <c r="B480">
        <v>0.18090000000000001</v>
      </c>
      <c r="C480" s="6">
        <f>BIL[[#This Row],[Variaz]]/100</f>
        <v>1.8090000000000001E-3</v>
      </c>
      <c r="D480" s="10">
        <f>AUM[[#This Row],[ Etica Bilanciato]]</f>
        <v>722814589.12</v>
      </c>
      <c r="E480" s="10">
        <f>D479*BIL[[#This Row],[Variazione percentuale]]</f>
        <v>1305502.8840983701</v>
      </c>
      <c r="F480" s="11">
        <f>BIL[[#This Row],[AUM]]-D479</f>
        <v>1143564.189999938</v>
      </c>
      <c r="G480" s="11">
        <f>BIL[[#This Row],[∆ AUM]]-BIL[[#This Row],[effetto mercato]]</f>
        <v>-161938.69409843208</v>
      </c>
    </row>
    <row r="481" spans="1:7">
      <c r="A481" s="4">
        <v>42699</v>
      </c>
      <c r="B481">
        <v>0.2437</v>
      </c>
      <c r="C481" s="6">
        <f>BIL[[#This Row],[Variaz]]/100</f>
        <v>2.4369999999999999E-3</v>
      </c>
      <c r="D481" s="10">
        <f>AUM[[#This Row],[ Etica Bilanciato]]</f>
        <v>723917557.07999992</v>
      </c>
      <c r="E481" s="10">
        <f>D480*BIL[[#This Row],[Variazione percentuale]]</f>
        <v>1761499.1536854401</v>
      </c>
      <c r="F481" s="11">
        <f>BIL[[#This Row],[AUM]]-D480</f>
        <v>1102967.9599999189</v>
      </c>
      <c r="G481" s="11">
        <f>BIL[[#This Row],[∆ AUM]]-BIL[[#This Row],[effetto mercato]]</f>
        <v>-658531.19368552114</v>
      </c>
    </row>
    <row r="482" spans="1:7">
      <c r="A482" s="4">
        <v>42702</v>
      </c>
      <c r="B482">
        <v>-0.25219999999999998</v>
      </c>
      <c r="C482" s="6">
        <f>BIL[[#This Row],[Variaz]]/100</f>
        <v>-2.5219999999999999E-3</v>
      </c>
      <c r="D482" s="10">
        <f>AUM[[#This Row],[ Etica Bilanciato]]</f>
        <v>722020893.22000003</v>
      </c>
      <c r="E482" s="10">
        <f>D481*BIL[[#This Row],[Variazione percentuale]]</f>
        <v>-1825720.0789557598</v>
      </c>
      <c r="F482" s="11">
        <f>BIL[[#This Row],[AUM]]-D481</f>
        <v>-1896663.8599998951</v>
      </c>
      <c r="G482" s="11">
        <f>BIL[[#This Row],[∆ AUM]]-BIL[[#This Row],[effetto mercato]]</f>
        <v>-70943.781044135336</v>
      </c>
    </row>
    <row r="483" spans="1:7">
      <c r="A483" s="4">
        <v>42703</v>
      </c>
      <c r="B483">
        <v>8.1299999999999997E-2</v>
      </c>
      <c r="C483" s="6">
        <f>BIL[[#This Row],[Variaz]]/100</f>
        <v>8.1299999999999992E-4</v>
      </c>
      <c r="D483" s="10">
        <f>AUM[[#This Row],[ Etica Bilanciato]]</f>
        <v>722205548.42999995</v>
      </c>
      <c r="E483" s="10">
        <f>D482*BIL[[#This Row],[Variazione percentuale]]</f>
        <v>587002.98618786002</v>
      </c>
      <c r="F483" s="11">
        <f>BIL[[#This Row],[AUM]]-D482</f>
        <v>184655.20999991894</v>
      </c>
      <c r="G483" s="11">
        <f>BIL[[#This Row],[∆ AUM]]-BIL[[#This Row],[effetto mercato]]</f>
        <v>-402347.77618794108</v>
      </c>
    </row>
    <row r="484" spans="1:7">
      <c r="A484" s="4">
        <v>42704</v>
      </c>
      <c r="B484">
        <v>-4.5100000000000001E-2</v>
      </c>
      <c r="C484" s="6">
        <f>BIL[[#This Row],[Variaz]]/100</f>
        <v>-4.5100000000000001E-4</v>
      </c>
      <c r="D484" s="10">
        <f>AUM[[#This Row],[ Etica Bilanciato]]</f>
        <v>721855198.45000005</v>
      </c>
      <c r="E484" s="10">
        <f>D483*BIL[[#This Row],[Variazione percentuale]]</f>
        <v>-325714.70234193001</v>
      </c>
      <c r="F484" s="11">
        <f>BIL[[#This Row],[AUM]]-D483</f>
        <v>-350349.97999989986</v>
      </c>
      <c r="G484" s="11">
        <f>BIL[[#This Row],[∆ AUM]]-BIL[[#This Row],[effetto mercato]]</f>
        <v>-24635.277657969855</v>
      </c>
    </row>
    <row r="485" spans="1:7">
      <c r="A485" s="4">
        <v>42705</v>
      </c>
      <c r="B485">
        <v>-0.29780000000000001</v>
      </c>
      <c r="C485" s="6">
        <f>BIL[[#This Row],[Variaz]]/100</f>
        <v>-2.9780000000000002E-3</v>
      </c>
      <c r="D485" s="10">
        <f>AUM[[#This Row],[ Etica Bilanciato]]</f>
        <v>719175408.50999999</v>
      </c>
      <c r="E485" s="10">
        <f>D484*BIL[[#This Row],[Variazione percentuale]]</f>
        <v>-2149684.7809841004</v>
      </c>
      <c r="F485" s="11">
        <f>BIL[[#This Row],[AUM]]-D484</f>
        <v>-2679789.9400000572</v>
      </c>
      <c r="G485" s="11">
        <f>BIL[[#This Row],[∆ AUM]]-BIL[[#This Row],[effetto mercato]]</f>
        <v>-530105.1590159568</v>
      </c>
    </row>
    <row r="486" spans="1:7">
      <c r="A486" s="4">
        <v>42706</v>
      </c>
      <c r="B486">
        <v>-8.1500000000000003E-2</v>
      </c>
      <c r="C486" s="6">
        <f>BIL[[#This Row],[Variaz]]/100</f>
        <v>-8.1500000000000008E-4</v>
      </c>
      <c r="D486" s="10">
        <f>AUM[[#This Row],[ Etica Bilanciato]]</f>
        <v>718634223.95000005</v>
      </c>
      <c r="E486" s="10">
        <f>D485*BIL[[#This Row],[Variazione percentuale]]</f>
        <v>-586127.95793565002</v>
      </c>
      <c r="F486" s="11">
        <f>BIL[[#This Row],[AUM]]-D485</f>
        <v>-541184.55999994278</v>
      </c>
      <c r="G486" s="11">
        <f>BIL[[#This Row],[∆ AUM]]-BIL[[#This Row],[effetto mercato]]</f>
        <v>44943.397935707239</v>
      </c>
    </row>
    <row r="487" spans="1:7">
      <c r="A487" s="4">
        <v>42709</v>
      </c>
      <c r="B487">
        <v>9.9699999999999997E-2</v>
      </c>
      <c r="C487" s="6">
        <f>BIL[[#This Row],[Variaz]]/100</f>
        <v>9.9700000000000006E-4</v>
      </c>
      <c r="D487" s="10">
        <f>AUM[[#This Row],[ Etica Bilanciato]]</f>
        <v>719734667.70000005</v>
      </c>
      <c r="E487" s="10">
        <f>D486*BIL[[#This Row],[Variazione percentuale]]</f>
        <v>716478.32127815008</v>
      </c>
      <c r="F487" s="11">
        <f>BIL[[#This Row],[AUM]]-D486</f>
        <v>1100443.75</v>
      </c>
      <c r="G487" s="11">
        <f>BIL[[#This Row],[∆ AUM]]-BIL[[#This Row],[effetto mercato]]</f>
        <v>383965.42872184992</v>
      </c>
    </row>
    <row r="488" spans="1:7">
      <c r="A488" s="4">
        <v>42710</v>
      </c>
      <c r="B488">
        <v>0.45250000000000001</v>
      </c>
      <c r="C488" s="6">
        <f>BIL[[#This Row],[Variaz]]/100</f>
        <v>4.5250000000000004E-3</v>
      </c>
      <c r="D488" s="10">
        <f>AUM[[#This Row],[ Etica Bilanciato]]</f>
        <v>723557768.57999992</v>
      </c>
      <c r="E488" s="10">
        <f>D487*BIL[[#This Row],[Variazione percentuale]]</f>
        <v>3256799.3713425007</v>
      </c>
      <c r="F488" s="11">
        <f>BIL[[#This Row],[AUM]]-D487</f>
        <v>3823100.879999876</v>
      </c>
      <c r="G488" s="11">
        <f>BIL[[#This Row],[∆ AUM]]-BIL[[#This Row],[effetto mercato]]</f>
        <v>566301.50865737535</v>
      </c>
    </row>
    <row r="489" spans="1:7">
      <c r="A489" s="4">
        <v>42711</v>
      </c>
      <c r="B489">
        <v>0.67569999999999997</v>
      </c>
      <c r="C489" s="6">
        <f>BIL[[#This Row],[Variaz]]/100</f>
        <v>6.757E-3</v>
      </c>
      <c r="D489" s="10">
        <f>AUM[[#This Row],[ Etica Bilanciato]]</f>
        <v>728964657.67999995</v>
      </c>
      <c r="E489" s="10">
        <f>D488*BIL[[#This Row],[Variazione percentuale]]</f>
        <v>4889079.8422950599</v>
      </c>
      <c r="F489" s="11">
        <f>BIL[[#This Row],[AUM]]-D488</f>
        <v>5406889.1000000238</v>
      </c>
      <c r="G489" s="11">
        <f>BIL[[#This Row],[∆ AUM]]-BIL[[#This Row],[effetto mercato]]</f>
        <v>517809.25770496391</v>
      </c>
    </row>
    <row r="490" spans="1:7">
      <c r="A490" s="4">
        <v>42713</v>
      </c>
      <c r="B490">
        <v>1.6109</v>
      </c>
      <c r="C490" s="6">
        <f>BIL[[#This Row],[Variaz]]/100</f>
        <v>1.6108999999999998E-2</v>
      </c>
      <c r="D490" s="10">
        <f>AUM[[#This Row],[ Etica Bilanciato]]</f>
        <v>740893932.51999998</v>
      </c>
      <c r="E490" s="10">
        <f>D489*BIL[[#This Row],[Variazione percentuale]]</f>
        <v>11742891.670567118</v>
      </c>
      <c r="F490" s="11">
        <f>BIL[[#This Row],[AUM]]-D489</f>
        <v>11929274.840000033</v>
      </c>
      <c r="G490" s="11">
        <f>BIL[[#This Row],[∆ AUM]]-BIL[[#This Row],[effetto mercato]]</f>
        <v>186383.16943291575</v>
      </c>
    </row>
    <row r="491" spans="1:7">
      <c r="A491" s="4">
        <v>42716</v>
      </c>
      <c r="B491">
        <v>-0.43159999999999998</v>
      </c>
      <c r="C491" s="6">
        <f>BIL[[#This Row],[Variaz]]/100</f>
        <v>-4.3159999999999995E-3</v>
      </c>
      <c r="D491" s="10">
        <f>AUM[[#This Row],[ Etica Bilanciato]]</f>
        <v>737788338.26999998</v>
      </c>
      <c r="E491" s="10">
        <f>D490*BIL[[#This Row],[Variazione percentuale]]</f>
        <v>-3197698.2127563194</v>
      </c>
      <c r="F491" s="11">
        <f>BIL[[#This Row],[AUM]]-D490</f>
        <v>-3105594.25</v>
      </c>
      <c r="G491" s="11">
        <f>BIL[[#This Row],[∆ AUM]]-BIL[[#This Row],[effetto mercato]]</f>
        <v>92103.962756319437</v>
      </c>
    </row>
    <row r="492" spans="1:7">
      <c r="A492" s="4">
        <v>42717</v>
      </c>
      <c r="B492">
        <v>0.3715</v>
      </c>
      <c r="C492" s="6">
        <f>BIL[[#This Row],[Variaz]]/100</f>
        <v>3.715E-3</v>
      </c>
      <c r="D492" s="10">
        <f>AUM[[#This Row],[ Etica Bilanciato]]</f>
        <v>740776460.87</v>
      </c>
      <c r="E492" s="10">
        <f>D491*BIL[[#This Row],[Variazione percentuale]]</f>
        <v>2740883.67667305</v>
      </c>
      <c r="F492" s="11">
        <f>BIL[[#This Row],[AUM]]-D491</f>
        <v>2988122.6000000238</v>
      </c>
      <c r="G492" s="11">
        <f>BIL[[#This Row],[∆ AUM]]-BIL[[#This Row],[effetto mercato]]</f>
        <v>247238.9233269738</v>
      </c>
    </row>
    <row r="493" spans="1:7">
      <c r="A493" s="4">
        <v>42718</v>
      </c>
      <c r="B493">
        <v>-0.34370000000000001</v>
      </c>
      <c r="C493" s="6">
        <f>BIL[[#This Row],[Variaz]]/100</f>
        <v>-3.437E-3</v>
      </c>
      <c r="D493" s="10">
        <f>AUM[[#This Row],[ Etica Bilanciato]]</f>
        <v>738763072.97000003</v>
      </c>
      <c r="E493" s="10">
        <f>D492*BIL[[#This Row],[Variazione percentuale]]</f>
        <v>-2546048.6960101901</v>
      </c>
      <c r="F493" s="11">
        <f>BIL[[#This Row],[AUM]]-D492</f>
        <v>-2013387.8999999762</v>
      </c>
      <c r="G493" s="11">
        <f>BIL[[#This Row],[∆ AUM]]-BIL[[#This Row],[effetto mercato]]</f>
        <v>532660.7960102139</v>
      </c>
    </row>
    <row r="494" spans="1:7">
      <c r="A494" s="4">
        <v>42719</v>
      </c>
      <c r="B494">
        <v>0.71630000000000005</v>
      </c>
      <c r="C494" s="6">
        <f>BIL[[#This Row],[Variaz]]/100</f>
        <v>7.1630000000000001E-3</v>
      </c>
      <c r="D494" s="10">
        <f>AUM[[#This Row],[ Etica Bilanciato]]</f>
        <v>742682140.98000002</v>
      </c>
      <c r="E494" s="10">
        <f>D493*BIL[[#This Row],[Variazione percentuale]]</f>
        <v>5291759.8916841103</v>
      </c>
      <c r="F494" s="11">
        <f>BIL[[#This Row],[AUM]]-D493</f>
        <v>3919068.0099999905</v>
      </c>
      <c r="G494" s="11">
        <f>BIL[[#This Row],[∆ AUM]]-BIL[[#This Row],[effetto mercato]]</f>
        <v>-1372691.8816841198</v>
      </c>
    </row>
    <row r="495" spans="1:7">
      <c r="A495" s="4">
        <v>42720</v>
      </c>
      <c r="B495">
        <v>-5.2699999999999997E-2</v>
      </c>
      <c r="C495" s="6">
        <f>BIL[[#This Row],[Variaz]]/100</f>
        <v>-5.2700000000000002E-4</v>
      </c>
      <c r="D495" s="10">
        <f>AUM[[#This Row],[ Etica Bilanciato]]</f>
        <v>742453365.69000006</v>
      </c>
      <c r="E495" s="10">
        <f>D494*BIL[[#This Row],[Variazione percentuale]]</f>
        <v>-391393.48829646001</v>
      </c>
      <c r="F495" s="11">
        <f>BIL[[#This Row],[AUM]]-D494</f>
        <v>-228775.28999996185</v>
      </c>
      <c r="G495" s="11">
        <f>BIL[[#This Row],[∆ AUM]]-BIL[[#This Row],[effetto mercato]]</f>
        <v>162618.19829649816</v>
      </c>
    </row>
    <row r="496" spans="1:7">
      <c r="A496" s="4">
        <v>42723</v>
      </c>
      <c r="B496">
        <v>0.23719999999999999</v>
      </c>
      <c r="C496" s="6">
        <f>BIL[[#This Row],[Variaz]]/100</f>
        <v>2.372E-3</v>
      </c>
      <c r="D496" s="10">
        <f>AUM[[#This Row],[ Etica Bilanciato]]</f>
        <v>744679405.25999999</v>
      </c>
      <c r="E496" s="10">
        <f>D495*BIL[[#This Row],[Variazione percentuale]]</f>
        <v>1761099.3834166802</v>
      </c>
      <c r="F496" s="11">
        <f>BIL[[#This Row],[AUM]]-D495</f>
        <v>2226039.5699999332</v>
      </c>
      <c r="G496" s="11">
        <f>BIL[[#This Row],[∆ AUM]]-BIL[[#This Row],[effetto mercato]]</f>
        <v>464940.18658325309</v>
      </c>
    </row>
    <row r="497" spans="1:7">
      <c r="A497" s="4">
        <v>42724</v>
      </c>
      <c r="B497">
        <v>0.39439999999999997</v>
      </c>
      <c r="C497" s="6">
        <f>BIL[[#This Row],[Variaz]]/100</f>
        <v>3.9439999999999996E-3</v>
      </c>
      <c r="D497" s="10">
        <f>AUM[[#This Row],[ Etica Bilanciato]]</f>
        <v>748384849.95000005</v>
      </c>
      <c r="E497" s="10">
        <f>D496*BIL[[#This Row],[Variazione percentuale]]</f>
        <v>2937015.5743454397</v>
      </c>
      <c r="F497" s="11">
        <f>BIL[[#This Row],[AUM]]-D496</f>
        <v>3705444.6900000572</v>
      </c>
      <c r="G497" s="11">
        <f>BIL[[#This Row],[∆ AUM]]-BIL[[#This Row],[effetto mercato]]</f>
        <v>768429.11565461755</v>
      </c>
    </row>
    <row r="498" spans="1:7">
      <c r="A498" s="4">
        <v>42725</v>
      </c>
      <c r="B498">
        <v>-0.24440000000000001</v>
      </c>
      <c r="C498" s="6">
        <f>BIL[[#This Row],[Variaz]]/100</f>
        <v>-2.444E-3</v>
      </c>
      <c r="D498" s="10">
        <f>AUM[[#This Row],[ Etica Bilanciato]]</f>
        <v>746380306.61000001</v>
      </c>
      <c r="E498" s="10">
        <f>D497*BIL[[#This Row],[Variazione percentuale]]</f>
        <v>-1829052.5732778001</v>
      </c>
      <c r="F498" s="11">
        <f>BIL[[#This Row],[AUM]]-D497</f>
        <v>-2004543.3400000334</v>
      </c>
      <c r="G498" s="11">
        <f>BIL[[#This Row],[∆ AUM]]-BIL[[#This Row],[effetto mercato]]</f>
        <v>-175490.76672223327</v>
      </c>
    </row>
    <row r="499" spans="1:7">
      <c r="A499" s="4">
        <v>42726</v>
      </c>
      <c r="B499">
        <v>-0.25380000000000003</v>
      </c>
      <c r="C499" s="6">
        <f>BIL[[#This Row],[Variaz]]/100</f>
        <v>-2.5380000000000003E-3</v>
      </c>
      <c r="D499" s="10">
        <f>AUM[[#This Row],[ Etica Bilanciato]]</f>
        <v>743740642.46000004</v>
      </c>
      <c r="E499" s="10">
        <f>D498*BIL[[#This Row],[Variazione percentuale]]</f>
        <v>-1894313.2181761803</v>
      </c>
      <c r="F499" s="11">
        <f>BIL[[#This Row],[AUM]]-D498</f>
        <v>-2639664.1499999762</v>
      </c>
      <c r="G499" s="11">
        <f>BIL[[#This Row],[∆ AUM]]-BIL[[#This Row],[effetto mercato]]</f>
        <v>-745350.93182379589</v>
      </c>
    </row>
    <row r="500" spans="1:7">
      <c r="A500" s="4">
        <v>42727</v>
      </c>
      <c r="B500">
        <v>0.2457</v>
      </c>
      <c r="C500" s="6">
        <f>BIL[[#This Row],[Variaz]]/100</f>
        <v>2.457E-3</v>
      </c>
      <c r="D500" s="10">
        <f>AUM[[#This Row],[ Etica Bilanciato]]</f>
        <v>745779026.48000002</v>
      </c>
      <c r="E500" s="10">
        <f>D499*BIL[[#This Row],[Variazione percentuale]]</f>
        <v>1827370.75852422</v>
      </c>
      <c r="F500" s="11">
        <f>BIL[[#This Row],[AUM]]-D499</f>
        <v>2038384.0199999809</v>
      </c>
      <c r="G500" s="11">
        <f>BIL[[#This Row],[∆ AUM]]-BIL[[#This Row],[effetto mercato]]</f>
        <v>211013.26147576096</v>
      </c>
    </row>
    <row r="501" spans="1:7">
      <c r="A501" s="4">
        <v>42731</v>
      </c>
      <c r="B501">
        <v>4.3799999999999999E-2</v>
      </c>
      <c r="C501" s="6">
        <f>BIL[[#This Row],[Variaz]]/100</f>
        <v>4.3799999999999997E-4</v>
      </c>
      <c r="D501" s="10">
        <f>AUM[[#This Row],[ Etica Bilanciato]]</f>
        <v>746464813.33000004</v>
      </c>
      <c r="E501" s="10">
        <f>D500*BIL[[#This Row],[Variazione percentuale]]</f>
        <v>326651.21359823999</v>
      </c>
      <c r="F501" s="11">
        <f>BIL[[#This Row],[AUM]]-D500</f>
        <v>685786.85000002384</v>
      </c>
      <c r="G501" s="11">
        <f>BIL[[#This Row],[∆ AUM]]-BIL[[#This Row],[effetto mercato]]</f>
        <v>359135.63640178385</v>
      </c>
    </row>
    <row r="502" spans="1:7">
      <c r="A502" s="4">
        <v>42732</v>
      </c>
      <c r="B502">
        <v>2.6200000000000001E-2</v>
      </c>
      <c r="C502" s="6">
        <f>BIL[[#This Row],[Variaz]]/100</f>
        <v>2.6200000000000003E-4</v>
      </c>
      <c r="D502" s="10">
        <f>AUM[[#This Row],[ Etica Bilanciato]]</f>
        <v>747131721.65999997</v>
      </c>
      <c r="E502" s="10">
        <f>D501*BIL[[#This Row],[Variazione percentuale]]</f>
        <v>195573.78109246003</v>
      </c>
      <c r="F502" s="11">
        <f>BIL[[#This Row],[AUM]]-D501</f>
        <v>666908.32999992371</v>
      </c>
      <c r="G502" s="11">
        <f>BIL[[#This Row],[∆ AUM]]-BIL[[#This Row],[effetto mercato]]</f>
        <v>471334.54890746367</v>
      </c>
    </row>
    <row r="503" spans="1:7">
      <c r="A503" s="4">
        <v>42733</v>
      </c>
      <c r="B503">
        <v>-0.31490000000000001</v>
      </c>
      <c r="C503" s="6">
        <f>BIL[[#This Row],[Variaz]]/100</f>
        <v>-3.1490000000000003E-3</v>
      </c>
      <c r="D503" s="10">
        <f>AUM[[#This Row],[ Etica Bilanciato]]</f>
        <v>745887564.33000004</v>
      </c>
      <c r="E503" s="10">
        <f>D502*BIL[[#This Row],[Variazione percentuale]]</f>
        <v>-2352717.79150734</v>
      </c>
      <c r="F503" s="11">
        <f>BIL[[#This Row],[AUM]]-D502</f>
        <v>-1244157.3299999237</v>
      </c>
      <c r="G503" s="11">
        <f>BIL[[#This Row],[∆ AUM]]-BIL[[#This Row],[effetto mercato]]</f>
        <v>1108560.4615074163</v>
      </c>
    </row>
    <row r="504" spans="1:7">
      <c r="A504" s="4">
        <v>42734</v>
      </c>
      <c r="B504">
        <v>-0.4299</v>
      </c>
      <c r="C504" s="6">
        <f>BIL[[#This Row],[Variaz]]/100</f>
        <v>-4.2989999999999999E-3</v>
      </c>
      <c r="D504" s="10">
        <f>AUM[[#This Row],[ Etica Bilanciato]]</f>
        <v>742499759.75999999</v>
      </c>
      <c r="E504" s="10">
        <f>D503*BIL[[#This Row],[Variazione percentuale]]</f>
        <v>-3206570.63905467</v>
      </c>
      <c r="F504" s="11">
        <f>BIL[[#This Row],[AUM]]-D503</f>
        <v>-3387804.5700000525</v>
      </c>
      <c r="G504" s="11">
        <f>BIL[[#This Row],[∆ AUM]]-BIL[[#This Row],[effetto mercato]]</f>
        <v>-181233.93094538245</v>
      </c>
    </row>
    <row r="505" spans="1:7">
      <c r="A505" s="4">
        <v>42737</v>
      </c>
      <c r="B505">
        <v>0.31719999999999998</v>
      </c>
      <c r="C505" s="6">
        <f>BIL[[#This Row],[Variaz]]/100</f>
        <v>3.1719999999999999E-3</v>
      </c>
      <c r="D505" s="10">
        <f>AUM[[#This Row],[ Etica Bilanciato]]</f>
        <v>745041845.08999991</v>
      </c>
      <c r="E505" s="10">
        <f>D504*BIL[[#This Row],[Variazione percentuale]]</f>
        <v>2355209.23795872</v>
      </c>
      <c r="F505" s="11">
        <f>BIL[[#This Row],[AUM]]-D504</f>
        <v>2542085.3299999237</v>
      </c>
      <c r="G505" s="11">
        <f>BIL[[#This Row],[∆ AUM]]-BIL[[#This Row],[effetto mercato]]</f>
        <v>186876.09204120375</v>
      </c>
    </row>
    <row r="506" spans="1:7">
      <c r="A506" s="4">
        <v>42738</v>
      </c>
      <c r="B506">
        <v>0.53580000000000005</v>
      </c>
      <c r="C506" s="6">
        <f>BIL[[#This Row],[Variaz]]/100</f>
        <v>5.3580000000000008E-3</v>
      </c>
      <c r="D506" s="10">
        <f>AUM[[#This Row],[ Etica Bilanciato]]</f>
        <v>749304658.88</v>
      </c>
      <c r="E506" s="10">
        <f>D505*BIL[[#This Row],[Variazione percentuale]]</f>
        <v>3991934.20599222</v>
      </c>
      <c r="F506" s="11">
        <f>BIL[[#This Row],[AUM]]-D505</f>
        <v>4262813.7900000811</v>
      </c>
      <c r="G506" s="11">
        <f>BIL[[#This Row],[∆ AUM]]-BIL[[#This Row],[effetto mercato]]</f>
        <v>270879.58400786109</v>
      </c>
    </row>
    <row r="507" spans="1:7">
      <c r="A507" s="4">
        <v>42739</v>
      </c>
      <c r="B507">
        <v>8.7400000000000005E-2</v>
      </c>
      <c r="C507" s="6">
        <f>BIL[[#This Row],[Variaz]]/100</f>
        <v>8.740000000000001E-4</v>
      </c>
      <c r="D507" s="10">
        <f>AUM[[#This Row],[ Etica Bilanciato]]</f>
        <v>751250458.29999995</v>
      </c>
      <c r="E507" s="10">
        <f>D506*BIL[[#This Row],[Variazione percentuale]]</f>
        <v>654892.27186112013</v>
      </c>
      <c r="F507" s="11">
        <f>BIL[[#This Row],[AUM]]-D506</f>
        <v>1945799.4199999571</v>
      </c>
      <c r="G507" s="11">
        <f>BIL[[#This Row],[∆ AUM]]-BIL[[#This Row],[effetto mercato]]</f>
        <v>1290907.148138837</v>
      </c>
    </row>
    <row r="508" spans="1:7">
      <c r="A508" s="4">
        <v>42740</v>
      </c>
      <c r="B508">
        <v>-0.34920000000000001</v>
      </c>
      <c r="C508" s="6">
        <f>BIL[[#This Row],[Variaz]]/100</f>
        <v>-3.4920000000000003E-3</v>
      </c>
      <c r="D508" s="10">
        <f>AUM[[#This Row],[ Etica Bilanciato]]</f>
        <v>749843519.59000003</v>
      </c>
      <c r="E508" s="10">
        <f>D507*BIL[[#This Row],[Variazione percentuale]]</f>
        <v>-2623366.6003836002</v>
      </c>
      <c r="F508" s="11">
        <f>BIL[[#This Row],[AUM]]-D507</f>
        <v>-1406938.7099999189</v>
      </c>
      <c r="G508" s="11">
        <f>BIL[[#This Row],[∆ AUM]]-BIL[[#This Row],[effetto mercato]]</f>
        <v>1216427.8903836813</v>
      </c>
    </row>
    <row r="509" spans="1:7">
      <c r="A509" s="4">
        <v>42744</v>
      </c>
      <c r="B509">
        <v>-0.14019999999999999</v>
      </c>
      <c r="C509" s="6">
        <f>BIL[[#This Row],[Variaz]]/100</f>
        <v>-1.4019999999999998E-3</v>
      </c>
      <c r="D509" s="10">
        <f>AUM[[#This Row],[ Etica Bilanciato]]</f>
        <v>750007806.26999998</v>
      </c>
      <c r="E509" s="10">
        <f>D508*BIL[[#This Row],[Variazione percentuale]]</f>
        <v>-1051280.6144651799</v>
      </c>
      <c r="F509" s="11">
        <f>BIL[[#This Row],[AUM]]-D508</f>
        <v>164286.67999994755</v>
      </c>
      <c r="G509" s="11">
        <f>BIL[[#This Row],[∆ AUM]]-BIL[[#This Row],[effetto mercato]]</f>
        <v>1215567.2944651274</v>
      </c>
    </row>
    <row r="510" spans="1:7">
      <c r="A510" s="4">
        <v>42745</v>
      </c>
      <c r="B510">
        <v>5.2600000000000001E-2</v>
      </c>
      <c r="C510" s="6">
        <f>BIL[[#This Row],[Variaz]]/100</f>
        <v>5.2599999999999999E-4</v>
      </c>
      <c r="D510" s="10">
        <f>AUM[[#This Row],[ Etica Bilanciato]]</f>
        <v>751574358.65999997</v>
      </c>
      <c r="E510" s="10">
        <f>D509*BIL[[#This Row],[Variazione percentuale]]</f>
        <v>394504.10609801998</v>
      </c>
      <c r="F510" s="11">
        <f>BIL[[#This Row],[AUM]]-D509</f>
        <v>1566552.3899999857</v>
      </c>
      <c r="G510" s="11">
        <f>BIL[[#This Row],[∆ AUM]]-BIL[[#This Row],[effetto mercato]]</f>
        <v>1172048.2839019657</v>
      </c>
    </row>
    <row r="511" spans="1:7">
      <c r="A511" s="4">
        <v>42746</v>
      </c>
      <c r="B511">
        <v>0.58740000000000003</v>
      </c>
      <c r="C511" s="6">
        <f>BIL[[#This Row],[Variaz]]/100</f>
        <v>5.8740000000000007E-3</v>
      </c>
      <c r="D511" s="10">
        <f>AUM[[#This Row],[ Etica Bilanciato]]</f>
        <v>756883643.63</v>
      </c>
      <c r="E511" s="10">
        <f>D510*BIL[[#This Row],[Variazione percentuale]]</f>
        <v>4414747.78276884</v>
      </c>
      <c r="F511" s="11">
        <f>BIL[[#This Row],[AUM]]-D510</f>
        <v>5309284.9700000286</v>
      </c>
      <c r="G511" s="11">
        <f>BIL[[#This Row],[∆ AUM]]-BIL[[#This Row],[effetto mercato]]</f>
        <v>894537.18723118864</v>
      </c>
    </row>
    <row r="512" spans="1:7">
      <c r="A512" s="4">
        <v>42747</v>
      </c>
      <c r="B512">
        <v>-0.85419999999999996</v>
      </c>
      <c r="C512" s="6">
        <f>BIL[[#This Row],[Variaz]]/100</f>
        <v>-8.5419999999999992E-3</v>
      </c>
      <c r="D512" s="10">
        <f>AUM[[#This Row],[ Etica Bilanciato]]</f>
        <v>751541820.19000006</v>
      </c>
      <c r="E512" s="10">
        <f>D511*BIL[[#This Row],[Variazione percentuale]]</f>
        <v>-6465300.0838874597</v>
      </c>
      <c r="F512" s="11">
        <f>BIL[[#This Row],[AUM]]-D511</f>
        <v>-5341823.439999938</v>
      </c>
      <c r="G512" s="11">
        <f>BIL[[#This Row],[∆ AUM]]-BIL[[#This Row],[effetto mercato]]</f>
        <v>1123476.6438875217</v>
      </c>
    </row>
    <row r="513" spans="1:7">
      <c r="A513" s="4">
        <v>42748</v>
      </c>
      <c r="B513">
        <v>0.36919999999999997</v>
      </c>
      <c r="C513" s="6">
        <f>BIL[[#This Row],[Variaz]]/100</f>
        <v>3.6919999999999995E-3</v>
      </c>
      <c r="D513" s="10">
        <f>AUM[[#This Row],[ Etica Bilanciato]]</f>
        <v>755092245.15999997</v>
      </c>
      <c r="E513" s="10">
        <f>D512*BIL[[#This Row],[Variazione percentuale]]</f>
        <v>2774692.4001414799</v>
      </c>
      <c r="F513" s="11">
        <f>BIL[[#This Row],[AUM]]-D512</f>
        <v>3550424.9699999094</v>
      </c>
      <c r="G513" s="11">
        <f>BIL[[#This Row],[∆ AUM]]-BIL[[#This Row],[effetto mercato]]</f>
        <v>775732.56985842949</v>
      </c>
    </row>
    <row r="514" spans="1:7">
      <c r="A514" s="4">
        <v>42751</v>
      </c>
      <c r="B514">
        <v>-0.1139</v>
      </c>
      <c r="C514" s="6">
        <f>BIL[[#This Row],[Variaz]]/100</f>
        <v>-1.139E-3</v>
      </c>
      <c r="D514" s="10">
        <f>AUM[[#This Row],[ Etica Bilanciato]]</f>
        <v>754951841.34000003</v>
      </c>
      <c r="E514" s="10">
        <f>D513*BIL[[#This Row],[Variazione percentuale]]</f>
        <v>-860050.06723724003</v>
      </c>
      <c r="F514" s="11">
        <f>BIL[[#This Row],[AUM]]-D513</f>
        <v>-140403.81999993324</v>
      </c>
      <c r="G514" s="11">
        <f>BIL[[#This Row],[∆ AUM]]-BIL[[#This Row],[effetto mercato]]</f>
        <v>719646.24723730679</v>
      </c>
    </row>
    <row r="515" spans="1:7">
      <c r="A515" s="4">
        <v>42752</v>
      </c>
      <c r="B515">
        <v>-0.51739999999999997</v>
      </c>
      <c r="C515" s="6">
        <f>BIL[[#This Row],[Variaz]]/100</f>
        <v>-5.1739999999999998E-3</v>
      </c>
      <c r="D515" s="10">
        <f>AUM[[#This Row],[ Etica Bilanciato]]</f>
        <v>752513602.63999999</v>
      </c>
      <c r="E515" s="10">
        <f>D514*BIL[[#This Row],[Variazione percentuale]]</f>
        <v>-3906120.8270931598</v>
      </c>
      <c r="F515" s="11">
        <f>BIL[[#This Row],[AUM]]-D514</f>
        <v>-2438238.7000000477</v>
      </c>
      <c r="G515" s="11">
        <f>BIL[[#This Row],[∆ AUM]]-BIL[[#This Row],[effetto mercato]]</f>
        <v>1467882.1270931121</v>
      </c>
    </row>
    <row r="516" spans="1:7">
      <c r="A516" s="4">
        <v>42753</v>
      </c>
      <c r="B516">
        <v>-3.5299999999999998E-2</v>
      </c>
      <c r="C516" s="6">
        <f>BIL[[#This Row],[Variaz]]/100</f>
        <v>-3.5299999999999996E-4</v>
      </c>
      <c r="D516" s="10">
        <f>AUM[[#This Row],[ Etica Bilanciato]]</f>
        <v>753236926.56000006</v>
      </c>
      <c r="E516" s="10">
        <f>D515*BIL[[#This Row],[Variazione percentuale]]</f>
        <v>-265637.30173191999</v>
      </c>
      <c r="F516" s="11">
        <f>BIL[[#This Row],[AUM]]-D515</f>
        <v>723323.92000007629</v>
      </c>
      <c r="G516" s="11">
        <f>BIL[[#This Row],[∆ AUM]]-BIL[[#This Row],[effetto mercato]]</f>
        <v>988961.22173199628</v>
      </c>
    </row>
    <row r="517" spans="1:7">
      <c r="A517" s="4">
        <v>42754</v>
      </c>
      <c r="B517">
        <v>0.30859999999999999</v>
      </c>
      <c r="C517" s="6">
        <f>BIL[[#This Row],[Variaz]]/100</f>
        <v>3.0859999999999998E-3</v>
      </c>
      <c r="D517" s="10">
        <f>AUM[[#This Row],[ Etica Bilanciato]]</f>
        <v>756611574.88</v>
      </c>
      <c r="E517" s="10">
        <f>D516*BIL[[#This Row],[Variazione percentuale]]</f>
        <v>2324489.15536416</v>
      </c>
      <c r="F517" s="11">
        <f>BIL[[#This Row],[AUM]]-D516</f>
        <v>3374648.3199999332</v>
      </c>
      <c r="G517" s="11">
        <f>BIL[[#This Row],[∆ AUM]]-BIL[[#This Row],[effetto mercato]]</f>
        <v>1050159.1646357733</v>
      </c>
    </row>
    <row r="518" spans="1:7">
      <c r="A518" s="4">
        <v>42755</v>
      </c>
      <c r="B518">
        <v>-0.2198</v>
      </c>
      <c r="C518" s="6">
        <f>BIL[[#This Row],[Variaz]]/100</f>
        <v>-2.1979999999999999E-3</v>
      </c>
      <c r="D518" s="10">
        <f>AUM[[#This Row],[ Etica Bilanciato]]</f>
        <v>755783009.97000003</v>
      </c>
      <c r="E518" s="10">
        <f>D517*BIL[[#This Row],[Variazione percentuale]]</f>
        <v>-1663032.2415862398</v>
      </c>
      <c r="F518" s="11">
        <f>BIL[[#This Row],[AUM]]-D517</f>
        <v>-828564.90999996662</v>
      </c>
      <c r="G518" s="11">
        <f>BIL[[#This Row],[∆ AUM]]-BIL[[#This Row],[effetto mercato]]</f>
        <v>834467.33158627315</v>
      </c>
    </row>
    <row r="519" spans="1:7">
      <c r="A519" s="4">
        <v>42758</v>
      </c>
      <c r="B519">
        <v>-0.2467</v>
      </c>
      <c r="C519" s="6">
        <f>BIL[[#This Row],[Variaz]]/100</f>
        <v>-2.467E-3</v>
      </c>
      <c r="D519" s="10">
        <f>AUM[[#This Row],[ Etica Bilanciato]]</f>
        <v>754541358.86000001</v>
      </c>
      <c r="E519" s="10">
        <f>D518*BIL[[#This Row],[Variazione percentuale]]</f>
        <v>-1864516.6855959902</v>
      </c>
      <c r="F519" s="11">
        <f>BIL[[#This Row],[AUM]]-D518</f>
        <v>-1241651.1100000143</v>
      </c>
      <c r="G519" s="11">
        <f>BIL[[#This Row],[∆ AUM]]-BIL[[#This Row],[effetto mercato]]</f>
        <v>622865.57559597585</v>
      </c>
    </row>
    <row r="520" spans="1:7">
      <c r="A520" s="4">
        <v>42759</v>
      </c>
      <c r="B520">
        <v>5.2999999999999999E-2</v>
      </c>
      <c r="C520" s="6">
        <f>BIL[[#This Row],[Variaz]]/100</f>
        <v>5.2999999999999998E-4</v>
      </c>
      <c r="D520" s="10">
        <f>AUM[[#This Row],[ Etica Bilanciato]]</f>
        <v>755554747.23000002</v>
      </c>
      <c r="E520" s="10">
        <f>D519*BIL[[#This Row],[Variazione percentuale]]</f>
        <v>399906.92019580002</v>
      </c>
      <c r="F520" s="11">
        <f>BIL[[#This Row],[AUM]]-D519</f>
        <v>1013388.3700000048</v>
      </c>
      <c r="G520" s="11">
        <f>BIL[[#This Row],[∆ AUM]]-BIL[[#This Row],[effetto mercato]]</f>
        <v>613481.44980420475</v>
      </c>
    </row>
    <row r="521" spans="1:7">
      <c r="A521" s="4">
        <v>42760</v>
      </c>
      <c r="B521">
        <v>0.25600000000000001</v>
      </c>
      <c r="C521" s="6">
        <f>BIL[[#This Row],[Variaz]]/100</f>
        <v>2.5600000000000002E-3</v>
      </c>
      <c r="D521" s="10">
        <f>AUM[[#This Row],[ Etica Bilanciato]]</f>
        <v>758490479.73000002</v>
      </c>
      <c r="E521" s="10">
        <f>D520*BIL[[#This Row],[Variazione percentuale]]</f>
        <v>1934220.1529088002</v>
      </c>
      <c r="F521" s="11">
        <f>BIL[[#This Row],[AUM]]-D520</f>
        <v>2935732.5</v>
      </c>
      <c r="G521" s="11">
        <f>BIL[[#This Row],[∆ AUM]]-BIL[[#This Row],[effetto mercato]]</f>
        <v>1001512.3470911998</v>
      </c>
    </row>
    <row r="522" spans="1:7">
      <c r="A522" s="4">
        <v>42761</v>
      </c>
      <c r="B522">
        <v>0.1145</v>
      </c>
      <c r="C522" s="6">
        <f>BIL[[#This Row],[Variaz]]/100</f>
        <v>1.145E-3</v>
      </c>
      <c r="D522" s="10">
        <f>AUM[[#This Row],[ Etica Bilanciato]]</f>
        <v>760383317.61000001</v>
      </c>
      <c r="E522" s="10">
        <f>D521*BIL[[#This Row],[Variazione percentuale]]</f>
        <v>868471.59929084999</v>
      </c>
      <c r="F522" s="11">
        <f>BIL[[#This Row],[AUM]]-D521</f>
        <v>1892837.8799999952</v>
      </c>
      <c r="G522" s="11">
        <f>BIL[[#This Row],[∆ AUM]]-BIL[[#This Row],[effetto mercato]]</f>
        <v>1024366.2807091452</v>
      </c>
    </row>
    <row r="523" spans="1:7">
      <c r="A523" s="4">
        <v>42762</v>
      </c>
      <c r="B523">
        <v>-0.1847</v>
      </c>
      <c r="C523" s="6">
        <f>BIL[[#This Row],[Variaz]]/100</f>
        <v>-1.8470000000000001E-3</v>
      </c>
      <c r="D523" s="10">
        <f>AUM[[#This Row],[ Etica Bilanciato]]</f>
        <v>760794153.62999988</v>
      </c>
      <c r="E523" s="10">
        <f>D522*BIL[[#This Row],[Variazione percentuale]]</f>
        <v>-1404427.9876256702</v>
      </c>
      <c r="F523" s="11">
        <f>BIL[[#This Row],[AUM]]-D522</f>
        <v>410836.01999986172</v>
      </c>
      <c r="G523" s="11">
        <f>BIL[[#This Row],[∆ AUM]]-BIL[[#This Row],[effetto mercato]]</f>
        <v>1815264.0076255319</v>
      </c>
    </row>
    <row r="524" spans="1:7">
      <c r="A524" s="4">
        <v>42765</v>
      </c>
      <c r="B524">
        <v>-0.44929999999999998</v>
      </c>
      <c r="C524" s="6">
        <f>BIL[[#This Row],[Variaz]]/100</f>
        <v>-4.4929999999999996E-3</v>
      </c>
      <c r="D524" s="10">
        <f>AUM[[#This Row],[ Etica Bilanciato]]</f>
        <v>758039823.27999997</v>
      </c>
      <c r="E524" s="10">
        <f>D523*BIL[[#This Row],[Variazione percentuale]]</f>
        <v>-3418248.1322595892</v>
      </c>
      <c r="F524" s="11">
        <f>BIL[[#This Row],[AUM]]-D523</f>
        <v>-2754330.3499999046</v>
      </c>
      <c r="G524" s="11">
        <f>BIL[[#This Row],[∆ AUM]]-BIL[[#This Row],[effetto mercato]]</f>
        <v>663917.78225968452</v>
      </c>
    </row>
    <row r="525" spans="1:7">
      <c r="A525" s="4">
        <v>42766</v>
      </c>
      <c r="B525">
        <v>-0.61950000000000005</v>
      </c>
      <c r="C525" s="6">
        <f>BIL[[#This Row],[Variaz]]/100</f>
        <v>-6.1950000000000009E-3</v>
      </c>
      <c r="D525" s="10">
        <f>AUM[[#This Row],[ Etica Bilanciato]]</f>
        <v>754366718.74000001</v>
      </c>
      <c r="E525" s="10">
        <f>D524*BIL[[#This Row],[Variazione percentuale]]</f>
        <v>-4696056.7052196003</v>
      </c>
      <c r="F525" s="11">
        <f>BIL[[#This Row],[AUM]]-D524</f>
        <v>-3673104.5399999619</v>
      </c>
      <c r="G525" s="11">
        <f>BIL[[#This Row],[∆ AUM]]-BIL[[#This Row],[effetto mercato]]</f>
        <v>1022952.1652196385</v>
      </c>
    </row>
    <row r="526" spans="1:7">
      <c r="A526" s="4">
        <v>42767</v>
      </c>
      <c r="B526">
        <v>0.23150000000000001</v>
      </c>
      <c r="C526" s="6">
        <f>BIL[[#This Row],[Variaz]]/100</f>
        <v>2.3150000000000002E-3</v>
      </c>
      <c r="D526" s="10">
        <f>AUM[[#This Row],[ Etica Bilanciato]]</f>
        <v>757524270.72000003</v>
      </c>
      <c r="E526" s="10">
        <f>D525*BIL[[#This Row],[Variazione percentuale]]</f>
        <v>1746358.9538831003</v>
      </c>
      <c r="F526" s="11">
        <f>BIL[[#This Row],[AUM]]-D525</f>
        <v>3157551.9800000191</v>
      </c>
      <c r="G526" s="11">
        <f>BIL[[#This Row],[∆ AUM]]-BIL[[#This Row],[effetto mercato]]</f>
        <v>1411193.0261169188</v>
      </c>
    </row>
    <row r="527" spans="1:7">
      <c r="A527" s="4">
        <v>42768</v>
      </c>
      <c r="B527">
        <v>-0.15989999999999999</v>
      </c>
      <c r="C527" s="6">
        <f>BIL[[#This Row],[Variaz]]/100</f>
        <v>-1.5989999999999999E-3</v>
      </c>
      <c r="D527" s="10">
        <f>AUM[[#This Row],[ Etica Bilanciato]]</f>
        <v>756252109.81000006</v>
      </c>
      <c r="E527" s="10">
        <f>D526*BIL[[#This Row],[Variazione percentuale]]</f>
        <v>-1211281.30888128</v>
      </c>
      <c r="F527" s="11">
        <f>BIL[[#This Row],[AUM]]-D526</f>
        <v>-1272160.9099999666</v>
      </c>
      <c r="G527" s="11">
        <f>BIL[[#This Row],[∆ AUM]]-BIL[[#This Row],[effetto mercato]]</f>
        <v>-60879.601118686609</v>
      </c>
    </row>
    <row r="528" spans="1:7">
      <c r="A528" s="4">
        <v>42769</v>
      </c>
      <c r="B528">
        <v>0.30259999999999998</v>
      </c>
      <c r="C528" s="6">
        <f>BIL[[#This Row],[Variaz]]/100</f>
        <v>3.0259999999999996E-3</v>
      </c>
      <c r="D528" s="10">
        <f>AUM[[#This Row],[ Etica Bilanciato]]</f>
        <v>759744357.91000009</v>
      </c>
      <c r="E528" s="10">
        <f>D527*BIL[[#This Row],[Variazione percentuale]]</f>
        <v>2288418.8842850598</v>
      </c>
      <c r="F528" s="11">
        <f>BIL[[#This Row],[AUM]]-D527</f>
        <v>3492248.1000000238</v>
      </c>
      <c r="G528" s="11">
        <f>BIL[[#This Row],[∆ AUM]]-BIL[[#This Row],[effetto mercato]]</f>
        <v>1203829.2157149641</v>
      </c>
    </row>
    <row r="529" spans="1:7">
      <c r="A529" s="4">
        <v>42772</v>
      </c>
      <c r="B529">
        <v>-0.35489999999999999</v>
      </c>
      <c r="C529" s="6">
        <f>BIL[[#This Row],[Variaz]]/100</f>
        <v>-3.5490000000000001E-3</v>
      </c>
      <c r="D529" s="10">
        <f>AUM[[#This Row],[ Etica Bilanciato]]</f>
        <v>757987109.95000005</v>
      </c>
      <c r="E529" s="10">
        <f>D528*BIL[[#This Row],[Variazione percentuale]]</f>
        <v>-2696332.7262225905</v>
      </c>
      <c r="F529" s="11">
        <f>BIL[[#This Row],[AUM]]-D528</f>
        <v>-1757247.9600000381</v>
      </c>
      <c r="G529" s="11">
        <f>BIL[[#This Row],[∆ AUM]]-BIL[[#This Row],[effetto mercato]]</f>
        <v>939084.7662225524</v>
      </c>
    </row>
    <row r="530" spans="1:7">
      <c r="A530" s="4">
        <v>42773</v>
      </c>
      <c r="B530">
        <v>0.4007</v>
      </c>
      <c r="C530" s="6">
        <f>BIL[[#This Row],[Variaz]]/100</f>
        <v>4.0070000000000001E-3</v>
      </c>
      <c r="D530" s="10">
        <f>AUM[[#This Row],[ Etica Bilanciato]]</f>
        <v>762219423.31999993</v>
      </c>
      <c r="E530" s="10">
        <f>D529*BIL[[#This Row],[Variazione percentuale]]</f>
        <v>3037254.3495696504</v>
      </c>
      <c r="F530" s="11">
        <f>BIL[[#This Row],[AUM]]-D529</f>
        <v>4232313.3699998856</v>
      </c>
      <c r="G530" s="11">
        <f>BIL[[#This Row],[∆ AUM]]-BIL[[#This Row],[effetto mercato]]</f>
        <v>1195059.0204302352</v>
      </c>
    </row>
    <row r="531" spans="1:7">
      <c r="A531" s="4">
        <v>42774</v>
      </c>
      <c r="B531">
        <v>0.45229999999999998</v>
      </c>
      <c r="C531" s="6">
        <f>BIL[[#This Row],[Variaz]]/100</f>
        <v>4.5230000000000001E-3</v>
      </c>
      <c r="D531" s="10">
        <f>AUM[[#This Row],[ Etica Bilanciato]]</f>
        <v>766529612.72000003</v>
      </c>
      <c r="E531" s="10">
        <f>D530*BIL[[#This Row],[Variazione percentuale]]</f>
        <v>3447518.4516763599</v>
      </c>
      <c r="F531" s="11">
        <f>BIL[[#This Row],[AUM]]-D530</f>
        <v>4310189.4000000954</v>
      </c>
      <c r="G531" s="11">
        <f>BIL[[#This Row],[∆ AUM]]-BIL[[#This Row],[effetto mercato]]</f>
        <v>862670.9483237355</v>
      </c>
    </row>
    <row r="532" spans="1:7">
      <c r="A532" s="4">
        <v>42775</v>
      </c>
      <c r="B532">
        <v>0.25600000000000001</v>
      </c>
      <c r="C532" s="6">
        <f>BIL[[#This Row],[Variaz]]/100</f>
        <v>2.5600000000000002E-3</v>
      </c>
      <c r="D532" s="10">
        <f>AUM[[#This Row],[ Etica Bilanciato]]</f>
        <v>768657234.79000008</v>
      </c>
      <c r="E532" s="10">
        <f>D531*BIL[[#This Row],[Variazione percentuale]]</f>
        <v>1962315.8085632003</v>
      </c>
      <c r="F532" s="11">
        <f>BIL[[#This Row],[AUM]]-D531</f>
        <v>2127622.0700000525</v>
      </c>
      <c r="G532" s="11">
        <f>BIL[[#This Row],[∆ AUM]]-BIL[[#This Row],[effetto mercato]]</f>
        <v>165306.26143685216</v>
      </c>
    </row>
    <row r="533" spans="1:7">
      <c r="A533" s="4">
        <v>42776</v>
      </c>
      <c r="B533">
        <v>0.47549999999999998</v>
      </c>
      <c r="C533" s="6">
        <f>BIL[[#This Row],[Variaz]]/100</f>
        <v>4.7549999999999997E-3</v>
      </c>
      <c r="D533" s="10">
        <f>AUM[[#This Row],[ Etica Bilanciato]]</f>
        <v>773180481.1400001</v>
      </c>
      <c r="E533" s="10">
        <f>D532*BIL[[#This Row],[Variazione percentuale]]</f>
        <v>3654965.1514264503</v>
      </c>
      <c r="F533" s="11">
        <f>BIL[[#This Row],[AUM]]-D532</f>
        <v>4523246.3500000238</v>
      </c>
      <c r="G533" s="11">
        <f>BIL[[#This Row],[∆ AUM]]-BIL[[#This Row],[effetto mercato]]</f>
        <v>868281.19857357349</v>
      </c>
    </row>
    <row r="534" spans="1:7">
      <c r="A534" s="4">
        <v>42779</v>
      </c>
      <c r="B534">
        <v>0.35060000000000002</v>
      </c>
      <c r="C534" s="6">
        <f>BIL[[#This Row],[Variaz]]/100</f>
        <v>3.5060000000000004E-3</v>
      </c>
      <c r="D534" s="10">
        <f>AUM[[#This Row],[ Etica Bilanciato]]</f>
        <v>776206975.44000006</v>
      </c>
      <c r="E534" s="10">
        <f>D533*BIL[[#This Row],[Variazione percentuale]]</f>
        <v>2710770.7668768405</v>
      </c>
      <c r="F534" s="11">
        <f>BIL[[#This Row],[AUM]]-D533</f>
        <v>3026494.2999999523</v>
      </c>
      <c r="G534" s="11">
        <f>BIL[[#This Row],[∆ AUM]]-BIL[[#This Row],[effetto mercato]]</f>
        <v>315723.53312311182</v>
      </c>
    </row>
    <row r="535" spans="1:7">
      <c r="A535" s="4">
        <v>42780</v>
      </c>
      <c r="B535">
        <v>5.2400000000000002E-2</v>
      </c>
      <c r="C535" s="6">
        <f>BIL[[#This Row],[Variaz]]/100</f>
        <v>5.2400000000000005E-4</v>
      </c>
      <c r="D535" s="10">
        <f>AUM[[#This Row],[ Etica Bilanciato]]</f>
        <v>777826512.92999995</v>
      </c>
      <c r="E535" s="10">
        <f>D534*BIL[[#This Row],[Variazione percentuale]]</f>
        <v>406732.45513056009</v>
      </c>
      <c r="F535" s="11">
        <f>BIL[[#This Row],[AUM]]-D534</f>
        <v>1619537.4899998903</v>
      </c>
      <c r="G535" s="11">
        <f>BIL[[#This Row],[∆ AUM]]-BIL[[#This Row],[effetto mercato]]</f>
        <v>1212805.0348693302</v>
      </c>
    </row>
    <row r="536" spans="1:7">
      <c r="A536" s="4">
        <v>42781</v>
      </c>
      <c r="B536">
        <v>0.24440000000000001</v>
      </c>
      <c r="C536" s="6">
        <f>BIL[[#This Row],[Variaz]]/100</f>
        <v>2.444E-3</v>
      </c>
      <c r="D536" s="10">
        <f>AUM[[#This Row],[ Etica Bilanciato]]</f>
        <v>780264986.40999997</v>
      </c>
      <c r="E536" s="10">
        <f>D535*BIL[[#This Row],[Variazione percentuale]]</f>
        <v>1901007.9976009198</v>
      </c>
      <c r="F536" s="11">
        <f>BIL[[#This Row],[AUM]]-D535</f>
        <v>2438473.4800000191</v>
      </c>
      <c r="G536" s="11">
        <f>BIL[[#This Row],[∆ AUM]]-BIL[[#This Row],[effetto mercato]]</f>
        <v>537465.48239909927</v>
      </c>
    </row>
    <row r="537" spans="1:7">
      <c r="A537" s="4">
        <v>42782</v>
      </c>
      <c r="B537">
        <v>-0.24379999999999999</v>
      </c>
      <c r="C537" s="6">
        <f>BIL[[#This Row],[Variaz]]/100</f>
        <v>-2.4380000000000001E-3</v>
      </c>
      <c r="D537" s="10">
        <f>AUM[[#This Row],[ Etica Bilanciato]]</f>
        <v>779204138.42000008</v>
      </c>
      <c r="E537" s="10">
        <f>D536*BIL[[#This Row],[Variazione percentuale]]</f>
        <v>-1902286.0368675799</v>
      </c>
      <c r="F537" s="11">
        <f>BIL[[#This Row],[AUM]]-D536</f>
        <v>-1060847.9899998903</v>
      </c>
      <c r="G537" s="11">
        <f>BIL[[#This Row],[∆ AUM]]-BIL[[#This Row],[effetto mercato]]</f>
        <v>841438.04686768958</v>
      </c>
    </row>
    <row r="538" spans="1:7">
      <c r="A538" s="4">
        <v>42783</v>
      </c>
      <c r="B538">
        <v>6.1100000000000002E-2</v>
      </c>
      <c r="C538" s="6">
        <f>BIL[[#This Row],[Variaz]]/100</f>
        <v>6.11E-4</v>
      </c>
      <c r="D538" s="10">
        <f>AUM[[#This Row],[ Etica Bilanciato]]</f>
        <v>780235435.52999997</v>
      </c>
      <c r="E538" s="10">
        <f>D537*BIL[[#This Row],[Variazione percentuale]]</f>
        <v>476093.72857462004</v>
      </c>
      <c r="F538" s="11">
        <f>BIL[[#This Row],[AUM]]-D537</f>
        <v>1031297.1099998951</v>
      </c>
      <c r="G538" s="11">
        <f>BIL[[#This Row],[∆ AUM]]-BIL[[#This Row],[effetto mercato]]</f>
        <v>555203.381425275</v>
      </c>
    </row>
    <row r="539" spans="1:7">
      <c r="A539" s="4">
        <v>42786</v>
      </c>
      <c r="B539">
        <v>3.49E-2</v>
      </c>
      <c r="C539" s="6">
        <f>BIL[[#This Row],[Variaz]]/100</f>
        <v>3.4900000000000003E-4</v>
      </c>
      <c r="D539" s="10">
        <f>AUM[[#This Row],[ Etica Bilanciato]]</f>
        <v>781187808.44000006</v>
      </c>
      <c r="E539" s="10">
        <f>D538*BIL[[#This Row],[Variazione percentuale]]</f>
        <v>272302.16699997004</v>
      </c>
      <c r="F539" s="11">
        <f>BIL[[#This Row],[AUM]]-D538</f>
        <v>952372.91000008583</v>
      </c>
      <c r="G539" s="11">
        <f>BIL[[#This Row],[∆ AUM]]-BIL[[#This Row],[effetto mercato]]</f>
        <v>680070.74300011573</v>
      </c>
    </row>
    <row r="540" spans="1:7">
      <c r="A540" s="4">
        <v>42787</v>
      </c>
      <c r="B540">
        <v>0.59299999999999997</v>
      </c>
      <c r="C540" s="6">
        <f>BIL[[#This Row],[Variaz]]/100</f>
        <v>5.9299999999999995E-3</v>
      </c>
      <c r="D540" s="10">
        <f>AUM[[#This Row],[ Etica Bilanciato]]</f>
        <v>786935586.63999999</v>
      </c>
      <c r="E540" s="10">
        <f>D539*BIL[[#This Row],[Variazione percentuale]]</f>
        <v>4632443.7040491998</v>
      </c>
      <c r="F540" s="11">
        <f>BIL[[#This Row],[AUM]]-D539</f>
        <v>5747778.1999999285</v>
      </c>
      <c r="G540" s="11">
        <f>BIL[[#This Row],[∆ AUM]]-BIL[[#This Row],[effetto mercato]]</f>
        <v>1115334.4959507287</v>
      </c>
    </row>
    <row r="541" spans="1:7">
      <c r="A541" s="4">
        <v>42788</v>
      </c>
      <c r="B541">
        <v>-0.104</v>
      </c>
      <c r="C541" s="6">
        <f>BIL[[#This Row],[Variaz]]/100</f>
        <v>-1.0399999999999999E-3</v>
      </c>
      <c r="D541" s="10">
        <f>AUM[[#This Row],[ Etica Bilanciato]]</f>
        <v>786923713.17999995</v>
      </c>
      <c r="E541" s="10">
        <f>D540*BIL[[#This Row],[Variazione percentuale]]</f>
        <v>-818413.01010559988</v>
      </c>
      <c r="F541" s="11">
        <f>BIL[[#This Row],[AUM]]-D540</f>
        <v>-11873.460000038147</v>
      </c>
      <c r="G541" s="11">
        <f>BIL[[#This Row],[∆ AUM]]-BIL[[#This Row],[effetto mercato]]</f>
        <v>806539.55010556174</v>
      </c>
    </row>
    <row r="542" spans="1:7">
      <c r="A542" s="4">
        <v>42789</v>
      </c>
      <c r="B542">
        <v>-0.1822</v>
      </c>
      <c r="C542" s="6">
        <f>BIL[[#This Row],[Variaz]]/100</f>
        <v>-1.8220000000000001E-3</v>
      </c>
      <c r="D542" s="10">
        <f>AUM[[#This Row],[ Etica Bilanciato]]</f>
        <v>786357415.76999998</v>
      </c>
      <c r="E542" s="10">
        <f>D541*BIL[[#This Row],[Variazione percentuale]]</f>
        <v>-1433775.00541396</v>
      </c>
      <c r="F542" s="11">
        <f>BIL[[#This Row],[AUM]]-D541</f>
        <v>-566297.40999996662</v>
      </c>
      <c r="G542" s="11">
        <f>BIL[[#This Row],[∆ AUM]]-BIL[[#This Row],[effetto mercato]]</f>
        <v>867477.59541399335</v>
      </c>
    </row>
    <row r="543" spans="1:7">
      <c r="A543" s="4">
        <v>42790</v>
      </c>
      <c r="B543">
        <v>2.6100000000000002E-2</v>
      </c>
      <c r="C543" s="6">
        <f>BIL[[#This Row],[Variaz]]/100</f>
        <v>2.61E-4</v>
      </c>
      <c r="D543" s="10">
        <f>AUM[[#This Row],[ Etica Bilanciato]]</f>
        <v>787428736.75</v>
      </c>
      <c r="E543" s="10">
        <f>D542*BIL[[#This Row],[Variazione percentuale]]</f>
        <v>205239.28551597</v>
      </c>
      <c r="F543" s="11">
        <f>BIL[[#This Row],[AUM]]-D542</f>
        <v>1071320.9800000191</v>
      </c>
      <c r="G543" s="11">
        <f>BIL[[#This Row],[∆ AUM]]-BIL[[#This Row],[effetto mercato]]</f>
        <v>866081.69448404911</v>
      </c>
    </row>
    <row r="544" spans="1:7">
      <c r="A544" s="4">
        <v>42793</v>
      </c>
      <c r="B544">
        <v>-0.19120000000000001</v>
      </c>
      <c r="C544" s="6">
        <f>BIL[[#This Row],[Variaz]]/100</f>
        <v>-1.9120000000000001E-3</v>
      </c>
      <c r="D544" s="10">
        <f>AUM[[#This Row],[ Etica Bilanciato]]</f>
        <v>786291772.79000008</v>
      </c>
      <c r="E544" s="10">
        <f>D543*BIL[[#This Row],[Variazione percentuale]]</f>
        <v>-1505563.7446660001</v>
      </c>
      <c r="F544" s="11">
        <f>BIL[[#This Row],[AUM]]-D543</f>
        <v>-1136963.9599999189</v>
      </c>
      <c r="G544" s="11">
        <f>BIL[[#This Row],[∆ AUM]]-BIL[[#This Row],[effetto mercato]]</f>
        <v>368599.78466608119</v>
      </c>
    </row>
    <row r="545" spans="1:7">
      <c r="A545" s="4">
        <v>42794</v>
      </c>
      <c r="B545">
        <v>-2.6100000000000002E-2</v>
      </c>
      <c r="C545" s="6">
        <f>BIL[[#This Row],[Variaz]]/100</f>
        <v>-2.61E-4</v>
      </c>
      <c r="D545" s="10">
        <f>AUM[[#This Row],[ Etica Bilanciato]]</f>
        <v>786628381.34000003</v>
      </c>
      <c r="E545" s="10">
        <f>D544*BIL[[#This Row],[Variazione percentuale]]</f>
        <v>-205222.15269819001</v>
      </c>
      <c r="F545" s="11">
        <f>BIL[[#This Row],[AUM]]-D544</f>
        <v>336608.54999995232</v>
      </c>
      <c r="G545" s="11">
        <f>BIL[[#This Row],[∆ AUM]]-BIL[[#This Row],[effetto mercato]]</f>
        <v>541830.70269814227</v>
      </c>
    </row>
    <row r="546" spans="1:7">
      <c r="A546" s="4">
        <v>42795</v>
      </c>
      <c r="B546">
        <v>0.78400000000000003</v>
      </c>
      <c r="C546" s="6">
        <f>BIL[[#This Row],[Variaz]]/100</f>
        <v>7.8399999999999997E-3</v>
      </c>
      <c r="D546" s="10">
        <f>AUM[[#This Row],[ Etica Bilanciato]]</f>
        <v>793636305.86000001</v>
      </c>
      <c r="E546" s="10">
        <f>D545*BIL[[#This Row],[Variazione percentuale]]</f>
        <v>6167166.5097056003</v>
      </c>
      <c r="F546" s="11">
        <f>BIL[[#This Row],[AUM]]-D545</f>
        <v>7007924.5199999809</v>
      </c>
      <c r="G546" s="11">
        <f>BIL[[#This Row],[∆ AUM]]-BIL[[#This Row],[effetto mercato]]</f>
        <v>840758.0102943806</v>
      </c>
    </row>
    <row r="547" spans="1:7">
      <c r="A547" s="4">
        <v>42796</v>
      </c>
      <c r="B547">
        <v>5.1900000000000002E-2</v>
      </c>
      <c r="C547" s="6">
        <f>BIL[[#This Row],[Variaz]]/100</f>
        <v>5.1900000000000004E-4</v>
      </c>
      <c r="D547" s="10">
        <f>AUM[[#This Row],[ Etica Bilanciato]]</f>
        <v>795517627.79999995</v>
      </c>
      <c r="E547" s="10">
        <f>D546*BIL[[#This Row],[Variazione percentuale]]</f>
        <v>411897.24274134001</v>
      </c>
      <c r="F547" s="11">
        <f>BIL[[#This Row],[AUM]]-D546</f>
        <v>1881321.939999938</v>
      </c>
      <c r="G547" s="11">
        <f>BIL[[#This Row],[∆ AUM]]-BIL[[#This Row],[effetto mercato]]</f>
        <v>1469424.6972585979</v>
      </c>
    </row>
    <row r="548" spans="1:7">
      <c r="A548" s="4">
        <v>42797</v>
      </c>
      <c r="B548">
        <v>-0.30230000000000001</v>
      </c>
      <c r="C548" s="6">
        <f>BIL[[#This Row],[Variaz]]/100</f>
        <v>-3.0230000000000001E-3</v>
      </c>
      <c r="D548" s="10">
        <f>AUM[[#This Row],[ Etica Bilanciato]]</f>
        <v>794482482.24000001</v>
      </c>
      <c r="E548" s="10">
        <f>D547*BIL[[#This Row],[Variazione percentuale]]</f>
        <v>-2404849.7888393998</v>
      </c>
      <c r="F548" s="11">
        <f>BIL[[#This Row],[AUM]]-D547</f>
        <v>-1035145.5599999428</v>
      </c>
      <c r="G548" s="11">
        <f>BIL[[#This Row],[∆ AUM]]-BIL[[#This Row],[effetto mercato]]</f>
        <v>1369704.228839457</v>
      </c>
    </row>
    <row r="549" spans="1:7">
      <c r="A549" s="4">
        <v>42800</v>
      </c>
      <c r="B549">
        <v>-0.3639</v>
      </c>
      <c r="C549" s="6">
        <f>BIL[[#This Row],[Variaz]]/100</f>
        <v>-3.6389999999999999E-3</v>
      </c>
      <c r="D549" s="10">
        <f>AUM[[#This Row],[ Etica Bilanciato]]</f>
        <v>792795040.39999998</v>
      </c>
      <c r="E549" s="10">
        <f>D548*BIL[[#This Row],[Variazione percentuale]]</f>
        <v>-2891121.7528713602</v>
      </c>
      <c r="F549" s="11">
        <f>BIL[[#This Row],[AUM]]-D548</f>
        <v>-1687441.8400000334</v>
      </c>
      <c r="G549" s="11">
        <f>BIL[[#This Row],[∆ AUM]]-BIL[[#This Row],[effetto mercato]]</f>
        <v>1203679.9128713268</v>
      </c>
    </row>
    <row r="550" spans="1:7">
      <c r="A550" s="4">
        <v>42801</v>
      </c>
      <c r="B550">
        <v>-0.16520000000000001</v>
      </c>
      <c r="C550" s="6">
        <f>BIL[[#This Row],[Variaz]]/100</f>
        <v>-1.652E-3</v>
      </c>
      <c r="D550" s="10">
        <f>AUM[[#This Row],[ Etica Bilanciato]]</f>
        <v>792122950.15999997</v>
      </c>
      <c r="E550" s="10">
        <f>D549*BIL[[#This Row],[Variazione percentuale]]</f>
        <v>-1309697.4067408</v>
      </c>
      <c r="F550" s="11">
        <f>BIL[[#This Row],[AUM]]-D549</f>
        <v>-672090.24000000954</v>
      </c>
      <c r="G550" s="11">
        <f>BIL[[#This Row],[∆ AUM]]-BIL[[#This Row],[effetto mercato]]</f>
        <v>637607.16674079048</v>
      </c>
    </row>
    <row r="551" spans="1:7">
      <c r="A551" s="4">
        <v>42802</v>
      </c>
      <c r="B551">
        <v>-0.15679999999999999</v>
      </c>
      <c r="C551" s="6">
        <f>BIL[[#This Row],[Variaz]]/100</f>
        <v>-1.5679999999999999E-3</v>
      </c>
      <c r="D551" s="10">
        <f>AUM[[#This Row],[ Etica Bilanciato]]</f>
        <v>791700751.47000003</v>
      </c>
      <c r="E551" s="10">
        <f>D550*BIL[[#This Row],[Variazione percentuale]]</f>
        <v>-1242048.78585088</v>
      </c>
      <c r="F551" s="11">
        <f>BIL[[#This Row],[AUM]]-D550</f>
        <v>-422198.68999993801</v>
      </c>
      <c r="G551" s="11">
        <f>BIL[[#This Row],[∆ AUM]]-BIL[[#This Row],[effetto mercato]]</f>
        <v>819850.09585094196</v>
      </c>
    </row>
    <row r="552" spans="1:7">
      <c r="A552" s="4">
        <v>42803</v>
      </c>
      <c r="B552">
        <v>-0.1658</v>
      </c>
      <c r="C552" s="6">
        <f>BIL[[#This Row],[Variaz]]/100</f>
        <v>-1.658E-3</v>
      </c>
      <c r="D552" s="10">
        <f>AUM[[#This Row],[ Etica Bilanciato]]</f>
        <v>790126424.98000002</v>
      </c>
      <c r="E552" s="10">
        <f>D551*BIL[[#This Row],[Variazione percentuale]]</f>
        <v>-1312639.84593726</v>
      </c>
      <c r="F552" s="11">
        <f>BIL[[#This Row],[AUM]]-D551</f>
        <v>-1574326.4900000095</v>
      </c>
      <c r="G552" s="11">
        <f>BIL[[#This Row],[∆ AUM]]-BIL[[#This Row],[effetto mercato]]</f>
        <v>-261686.64406274958</v>
      </c>
    </row>
    <row r="553" spans="1:7">
      <c r="A553" s="4">
        <v>42804</v>
      </c>
      <c r="B553">
        <v>-0.17480000000000001</v>
      </c>
      <c r="C553" s="6">
        <f>BIL[[#This Row],[Variaz]]/100</f>
        <v>-1.7480000000000002E-3</v>
      </c>
      <c r="D553" s="10">
        <f>AUM[[#This Row],[ Etica Bilanciato]]</f>
        <v>789211679.38999999</v>
      </c>
      <c r="E553" s="10">
        <f>D552*BIL[[#This Row],[Variazione percentuale]]</f>
        <v>-1381140.9908650401</v>
      </c>
      <c r="F553" s="11">
        <f>BIL[[#This Row],[AUM]]-D552</f>
        <v>-914745.59000003338</v>
      </c>
      <c r="G553" s="11">
        <f>BIL[[#This Row],[∆ AUM]]-BIL[[#This Row],[effetto mercato]]</f>
        <v>466395.40086500673</v>
      </c>
    </row>
    <row r="554" spans="1:7">
      <c r="A554" s="4">
        <v>42807</v>
      </c>
      <c r="B554">
        <v>0.1138</v>
      </c>
      <c r="C554" s="6">
        <f>BIL[[#This Row],[Variaz]]/100</f>
        <v>1.1379999999999999E-3</v>
      </c>
      <c r="D554" s="10">
        <f>AUM[[#This Row],[ Etica Bilanciato]]</f>
        <v>790881090.00999999</v>
      </c>
      <c r="E554" s="10">
        <f>D553*BIL[[#This Row],[Variazione percentuale]]</f>
        <v>898122.89114581991</v>
      </c>
      <c r="F554" s="11">
        <f>BIL[[#This Row],[AUM]]-D553</f>
        <v>1669410.6200000048</v>
      </c>
      <c r="G554" s="11">
        <f>BIL[[#This Row],[∆ AUM]]-BIL[[#This Row],[effetto mercato]]</f>
        <v>771287.72885418485</v>
      </c>
    </row>
    <row r="555" spans="1:7">
      <c r="A555" s="4">
        <v>42808</v>
      </c>
      <c r="B555">
        <v>-0.12239999999999999</v>
      </c>
      <c r="C555" s="6">
        <f>BIL[[#This Row],[Variaz]]/100</f>
        <v>-1.224E-3</v>
      </c>
      <c r="D555" s="10">
        <f>AUM[[#This Row],[ Etica Bilanciato]]</f>
        <v>790630385.40999997</v>
      </c>
      <c r="E555" s="10">
        <f>D554*BIL[[#This Row],[Variazione percentuale]]</f>
        <v>-968038.45417223999</v>
      </c>
      <c r="F555" s="11">
        <f>BIL[[#This Row],[AUM]]-D554</f>
        <v>-250704.60000002384</v>
      </c>
      <c r="G555" s="11">
        <f>BIL[[#This Row],[∆ AUM]]-BIL[[#This Row],[effetto mercato]]</f>
        <v>717333.85417221615</v>
      </c>
    </row>
    <row r="556" spans="1:7">
      <c r="A556" s="4">
        <v>42809</v>
      </c>
      <c r="B556">
        <v>0.2364</v>
      </c>
      <c r="C556" s="6">
        <f>BIL[[#This Row],[Variaz]]/100</f>
        <v>2.3639999999999998E-3</v>
      </c>
      <c r="D556" s="10">
        <f>AUM[[#This Row],[ Etica Bilanciato]]</f>
        <v>793474147.78999996</v>
      </c>
      <c r="E556" s="10">
        <f>D555*BIL[[#This Row],[Variazione percentuale]]</f>
        <v>1869050.2311092399</v>
      </c>
      <c r="F556" s="11">
        <f>BIL[[#This Row],[AUM]]-D555</f>
        <v>2843762.3799999952</v>
      </c>
      <c r="G556" s="11">
        <f>BIL[[#This Row],[∆ AUM]]-BIL[[#This Row],[effetto mercato]]</f>
        <v>974712.14889075537</v>
      </c>
    </row>
    <row r="557" spans="1:7">
      <c r="A557" s="4">
        <v>42810</v>
      </c>
      <c r="B557">
        <v>-0.25330000000000003</v>
      </c>
      <c r="C557" s="6">
        <f>BIL[[#This Row],[Variaz]]/100</f>
        <v>-2.5330000000000001E-3</v>
      </c>
      <c r="D557" s="10">
        <f>AUM[[#This Row],[ Etica Bilanciato]]</f>
        <v>792636563.48000002</v>
      </c>
      <c r="E557" s="10">
        <f>D556*BIL[[#This Row],[Variazione percentuale]]</f>
        <v>-2009870.01635207</v>
      </c>
      <c r="F557" s="11">
        <f>BIL[[#This Row],[AUM]]-D556</f>
        <v>-837584.30999994278</v>
      </c>
      <c r="G557" s="11">
        <f>BIL[[#This Row],[∆ AUM]]-BIL[[#This Row],[effetto mercato]]</f>
        <v>1172285.7063521273</v>
      </c>
    </row>
    <row r="558" spans="1:7">
      <c r="A558" s="4">
        <v>42811</v>
      </c>
      <c r="B558">
        <v>9.6299999999999997E-2</v>
      </c>
      <c r="C558" s="6">
        <f>BIL[[#This Row],[Variaz]]/100</f>
        <v>9.6299999999999999E-4</v>
      </c>
      <c r="D558" s="10">
        <f>AUM[[#This Row],[ Etica Bilanciato]]</f>
        <v>794444565.12</v>
      </c>
      <c r="E558" s="10">
        <f>D557*BIL[[#This Row],[Variazione percentuale]]</f>
        <v>763309.01063123997</v>
      </c>
      <c r="F558" s="11">
        <f>BIL[[#This Row],[AUM]]-D557</f>
        <v>1808001.6399999857</v>
      </c>
      <c r="G558" s="11">
        <f>BIL[[#This Row],[∆ AUM]]-BIL[[#This Row],[effetto mercato]]</f>
        <v>1044692.6293687457</v>
      </c>
    </row>
    <row r="559" spans="1:7">
      <c r="A559" s="4">
        <v>42814</v>
      </c>
      <c r="B559">
        <v>-8.7499999999999994E-2</v>
      </c>
      <c r="C559" s="6">
        <f>BIL[[#This Row],[Variaz]]/100</f>
        <v>-8.7499999999999991E-4</v>
      </c>
      <c r="D559" s="10">
        <f>AUM[[#This Row],[ Etica Bilanciato]]</f>
        <v>796559315.25999999</v>
      </c>
      <c r="E559" s="10">
        <f>D558*BIL[[#This Row],[Variazione percentuale]]</f>
        <v>-695138.99447999988</v>
      </c>
      <c r="F559" s="11">
        <f>BIL[[#This Row],[AUM]]-D558</f>
        <v>2114750.1399999857</v>
      </c>
      <c r="G559" s="11">
        <f>BIL[[#This Row],[∆ AUM]]-BIL[[#This Row],[effetto mercato]]</f>
        <v>2809889.1344799856</v>
      </c>
    </row>
    <row r="560" spans="1:7">
      <c r="A560" s="4">
        <v>42815</v>
      </c>
      <c r="B560">
        <v>-0.52529999999999999</v>
      </c>
      <c r="C560" s="6">
        <f>BIL[[#This Row],[Variaz]]/100</f>
        <v>-5.2529999999999999E-3</v>
      </c>
      <c r="D560" s="10">
        <f>AUM[[#This Row],[ Etica Bilanciato]]</f>
        <v>793261697.71000004</v>
      </c>
      <c r="E560" s="10">
        <f>D559*BIL[[#This Row],[Variazione percentuale]]</f>
        <v>-4184326.0830607796</v>
      </c>
      <c r="F560" s="11">
        <f>BIL[[#This Row],[AUM]]-D559</f>
        <v>-3297617.5499999523</v>
      </c>
      <c r="G560" s="11">
        <f>BIL[[#This Row],[∆ AUM]]-BIL[[#This Row],[effetto mercato]]</f>
        <v>886708.53306082729</v>
      </c>
    </row>
    <row r="561" spans="1:7">
      <c r="A561" s="4">
        <v>42816</v>
      </c>
      <c r="B561">
        <v>-0.14960000000000001</v>
      </c>
      <c r="C561" s="6">
        <f>BIL[[#This Row],[Variaz]]/100</f>
        <v>-1.4960000000000002E-3</v>
      </c>
      <c r="D561" s="10">
        <f>AUM[[#This Row],[ Etica Bilanciato]]</f>
        <v>793059452.70000005</v>
      </c>
      <c r="E561" s="10">
        <f>D560*BIL[[#This Row],[Variazione percentuale]]</f>
        <v>-1186719.4997741601</v>
      </c>
      <c r="F561" s="11">
        <f>BIL[[#This Row],[AUM]]-D560</f>
        <v>-202245.00999999046</v>
      </c>
      <c r="G561" s="11">
        <f>BIL[[#This Row],[∆ AUM]]-BIL[[#This Row],[effetto mercato]]</f>
        <v>984474.48977416963</v>
      </c>
    </row>
    <row r="562" spans="1:7">
      <c r="A562" s="4">
        <v>42817</v>
      </c>
      <c r="B562">
        <v>0.35260000000000002</v>
      </c>
      <c r="C562" s="6">
        <f>BIL[[#This Row],[Variaz]]/100</f>
        <v>3.5260000000000001E-3</v>
      </c>
      <c r="D562" s="10">
        <f>AUM[[#This Row],[ Etica Bilanciato]]</f>
        <v>796560307.53999996</v>
      </c>
      <c r="E562" s="10">
        <f>D561*BIL[[#This Row],[Variazione percentuale]]</f>
        <v>2796327.6302202004</v>
      </c>
      <c r="F562" s="11">
        <f>BIL[[#This Row],[AUM]]-D561</f>
        <v>3500854.8399999142</v>
      </c>
      <c r="G562" s="11">
        <f>BIL[[#This Row],[∆ AUM]]-BIL[[#This Row],[effetto mercato]]</f>
        <v>704527.20977971377</v>
      </c>
    </row>
    <row r="563" spans="1:7">
      <c r="A563" s="4">
        <v>42818</v>
      </c>
      <c r="B563">
        <v>8.7800000000000003E-2</v>
      </c>
      <c r="C563" s="6">
        <f>BIL[[#This Row],[Variaz]]/100</f>
        <v>8.7799999999999998E-4</v>
      </c>
      <c r="D563" s="10">
        <f>AUM[[#This Row],[ Etica Bilanciato]]</f>
        <v>797496860.97000003</v>
      </c>
      <c r="E563" s="10">
        <f>D562*BIL[[#This Row],[Variazione percentuale]]</f>
        <v>699379.9500201199</v>
      </c>
      <c r="F563" s="11">
        <f>BIL[[#This Row],[AUM]]-D562</f>
        <v>936553.43000006676</v>
      </c>
      <c r="G563" s="11">
        <f>BIL[[#This Row],[∆ AUM]]-BIL[[#This Row],[effetto mercato]]</f>
        <v>237173.47997994686</v>
      </c>
    </row>
    <row r="564" spans="1:7">
      <c r="A564" s="4">
        <v>42821</v>
      </c>
      <c r="B564">
        <v>-0.4476</v>
      </c>
      <c r="C564" s="6">
        <f>BIL[[#This Row],[Variaz]]/100</f>
        <v>-4.4759999999999999E-3</v>
      </c>
      <c r="D564" s="10">
        <f>AUM[[#This Row],[ Etica Bilanciato]]</f>
        <v>794645461.51999998</v>
      </c>
      <c r="E564" s="10">
        <f>D563*BIL[[#This Row],[Variazione percentuale]]</f>
        <v>-3569595.9497017199</v>
      </c>
      <c r="F564" s="11">
        <f>BIL[[#This Row],[AUM]]-D563</f>
        <v>-2851399.4500000477</v>
      </c>
      <c r="G564" s="11">
        <f>BIL[[#This Row],[∆ AUM]]-BIL[[#This Row],[effetto mercato]]</f>
        <v>718196.49970167223</v>
      </c>
    </row>
    <row r="565" spans="1:7">
      <c r="A565" s="4">
        <v>42822</v>
      </c>
      <c r="B565">
        <v>0.52010000000000001</v>
      </c>
      <c r="C565" s="6">
        <f>BIL[[#This Row],[Variaz]]/100</f>
        <v>5.2009999999999999E-3</v>
      </c>
      <c r="D565" s="10">
        <f>AUM[[#This Row],[ Etica Bilanciato]]</f>
        <v>799526003.75</v>
      </c>
      <c r="E565" s="10">
        <f>D564*BIL[[#This Row],[Variazione percentuale]]</f>
        <v>4132951.0453655198</v>
      </c>
      <c r="F565" s="11">
        <f>BIL[[#This Row],[AUM]]-D564</f>
        <v>4880542.2300000191</v>
      </c>
      <c r="G565" s="11">
        <f>BIL[[#This Row],[∆ AUM]]-BIL[[#This Row],[effetto mercato]]</f>
        <v>747591.18463449925</v>
      </c>
    </row>
    <row r="566" spans="1:7">
      <c r="A566" s="4">
        <v>42823</v>
      </c>
      <c r="B566">
        <v>0.57879999999999998</v>
      </c>
      <c r="C566" s="6">
        <f>BIL[[#This Row],[Variaz]]/100</f>
        <v>5.7879999999999997E-3</v>
      </c>
      <c r="D566" s="10">
        <f>AUM[[#This Row],[ Etica Bilanciato]]</f>
        <v>805012854.16999996</v>
      </c>
      <c r="E566" s="10">
        <f>D565*BIL[[#This Row],[Variazione percentuale]]</f>
        <v>4627656.5097049996</v>
      </c>
      <c r="F566" s="11">
        <f>BIL[[#This Row],[AUM]]-D565</f>
        <v>5486850.4199999571</v>
      </c>
      <c r="G566" s="11">
        <f>BIL[[#This Row],[∆ AUM]]-BIL[[#This Row],[effetto mercato]]</f>
        <v>859193.91029495746</v>
      </c>
    </row>
    <row r="567" spans="1:7">
      <c r="A567" s="4">
        <v>42824</v>
      </c>
      <c r="B567">
        <v>4.36E-2</v>
      </c>
      <c r="C567" s="6">
        <f>BIL[[#This Row],[Variaz]]/100</f>
        <v>4.3599999999999997E-4</v>
      </c>
      <c r="D567" s="10">
        <f>AUM[[#This Row],[ Etica Bilanciato]]</f>
        <v>806139869.75999999</v>
      </c>
      <c r="E567" s="10">
        <f>D566*BIL[[#This Row],[Variazione percentuale]]</f>
        <v>350985.60441811994</v>
      </c>
      <c r="F567" s="11">
        <f>BIL[[#This Row],[AUM]]-D566</f>
        <v>1127015.5900000334</v>
      </c>
      <c r="G567" s="11">
        <f>BIL[[#This Row],[∆ AUM]]-BIL[[#This Row],[effetto mercato]]</f>
        <v>776029.9855819135</v>
      </c>
    </row>
    <row r="568" spans="1:7">
      <c r="A568" s="4">
        <v>42825</v>
      </c>
      <c r="B568">
        <v>0.1482</v>
      </c>
      <c r="C568" s="6">
        <f>BIL[[#This Row],[Variaz]]/100</f>
        <v>1.482E-3</v>
      </c>
      <c r="D568" s="10">
        <f>AUM[[#This Row],[ Etica Bilanciato]]</f>
        <v>808592526.63999999</v>
      </c>
      <c r="E568" s="10">
        <f>D567*BIL[[#This Row],[Variazione percentuale]]</f>
        <v>1194699.28698432</v>
      </c>
      <c r="F568" s="11">
        <f>BIL[[#This Row],[AUM]]-D567</f>
        <v>2452656.8799999952</v>
      </c>
      <c r="G568" s="11">
        <f>BIL[[#This Row],[∆ AUM]]-BIL[[#This Row],[effetto mercato]]</f>
        <v>1257957.5930156752</v>
      </c>
    </row>
    <row r="569" spans="1:7">
      <c r="A569" s="4">
        <v>42828</v>
      </c>
      <c r="B569">
        <v>3.4799999999999998E-2</v>
      </c>
      <c r="C569" s="6">
        <f>BIL[[#This Row],[Variaz]]/100</f>
        <v>3.48E-4</v>
      </c>
      <c r="D569" s="10">
        <f>AUM[[#This Row],[ Etica Bilanciato]]</f>
        <v>809521888.41999996</v>
      </c>
      <c r="E569" s="10">
        <f>D568*BIL[[#This Row],[Variazione percentuale]]</f>
        <v>281390.19927072001</v>
      </c>
      <c r="F569" s="11">
        <f>BIL[[#This Row],[AUM]]-D568</f>
        <v>929361.77999997139</v>
      </c>
      <c r="G569" s="11">
        <f>BIL[[#This Row],[∆ AUM]]-BIL[[#This Row],[effetto mercato]]</f>
        <v>647971.58072925138</v>
      </c>
    </row>
    <row r="570" spans="1:7">
      <c r="A570" s="4">
        <v>42829</v>
      </c>
      <c r="B570">
        <v>-8.6999999999999994E-3</v>
      </c>
      <c r="C570" s="6">
        <f>BIL[[#This Row],[Variaz]]/100</f>
        <v>-8.7000000000000001E-5</v>
      </c>
      <c r="D570" s="10">
        <f>AUM[[#This Row],[ Etica Bilanciato]]</f>
        <v>810062155.77999997</v>
      </c>
      <c r="E570" s="10">
        <f>D569*BIL[[#This Row],[Variazione percentuale]]</f>
        <v>-70428.404292539999</v>
      </c>
      <c r="F570" s="11">
        <f>BIL[[#This Row],[AUM]]-D569</f>
        <v>540267.36000001431</v>
      </c>
      <c r="G570" s="11">
        <f>BIL[[#This Row],[∆ AUM]]-BIL[[#This Row],[effetto mercato]]</f>
        <v>610695.76429255435</v>
      </c>
    </row>
    <row r="571" spans="1:7">
      <c r="A571" s="4">
        <v>42830</v>
      </c>
      <c r="B571">
        <v>-0.10440000000000001</v>
      </c>
      <c r="C571" s="6">
        <f>BIL[[#This Row],[Variaz]]/100</f>
        <v>-1.044E-3</v>
      </c>
      <c r="D571" s="10">
        <f>AUM[[#This Row],[ Etica Bilanciato]]</f>
        <v>810907099.16000009</v>
      </c>
      <c r="E571" s="10">
        <f>D570*BIL[[#This Row],[Variazione percentuale]]</f>
        <v>-845704.89063431998</v>
      </c>
      <c r="F571" s="11">
        <f>BIL[[#This Row],[AUM]]-D570</f>
        <v>844943.38000011444</v>
      </c>
      <c r="G571" s="11">
        <f>BIL[[#This Row],[∆ AUM]]-BIL[[#This Row],[effetto mercato]]</f>
        <v>1690648.2706344344</v>
      </c>
    </row>
    <row r="572" spans="1:7">
      <c r="A572" s="4">
        <v>42831</v>
      </c>
      <c r="B572">
        <v>-6.0999999999999999E-2</v>
      </c>
      <c r="C572" s="6">
        <f>BIL[[#This Row],[Variaz]]/100</f>
        <v>-6.0999999999999997E-4</v>
      </c>
      <c r="D572" s="10">
        <f>AUM[[#This Row],[ Etica Bilanciato]]</f>
        <v>811421038.88999999</v>
      </c>
      <c r="E572" s="10">
        <f>D571*BIL[[#This Row],[Variazione percentuale]]</f>
        <v>-494653.3304876</v>
      </c>
      <c r="F572" s="11">
        <f>BIL[[#This Row],[AUM]]-D571</f>
        <v>513939.72999989986</v>
      </c>
      <c r="G572" s="11">
        <f>BIL[[#This Row],[∆ AUM]]-BIL[[#This Row],[effetto mercato]]</f>
        <v>1008593.0604874999</v>
      </c>
    </row>
    <row r="573" spans="1:7">
      <c r="A573" s="4">
        <v>42832</v>
      </c>
      <c r="B573">
        <v>0.26150000000000001</v>
      </c>
      <c r="C573" s="6">
        <f>BIL[[#This Row],[Variaz]]/100</f>
        <v>2.6150000000000001E-3</v>
      </c>
      <c r="D573" s="10">
        <f>AUM[[#This Row],[ Etica Bilanciato]]</f>
        <v>814118591.89999998</v>
      </c>
      <c r="E573" s="10">
        <f>D572*BIL[[#This Row],[Variazione percentuale]]</f>
        <v>2121866.01669735</v>
      </c>
      <c r="F573" s="11">
        <f>BIL[[#This Row],[AUM]]-D572</f>
        <v>2697553.0099999905</v>
      </c>
      <c r="G573" s="11">
        <f>BIL[[#This Row],[∆ AUM]]-BIL[[#This Row],[effetto mercato]]</f>
        <v>575686.99330264051</v>
      </c>
    </row>
    <row r="574" spans="1:7">
      <c r="A574" s="4">
        <v>42835</v>
      </c>
      <c r="B574">
        <v>0.1739</v>
      </c>
      <c r="C574" s="6">
        <f>BIL[[#This Row],[Variaz]]/100</f>
        <v>1.7390000000000001E-3</v>
      </c>
      <c r="D574" s="10">
        <f>AUM[[#This Row],[ Etica Bilanciato]]</f>
        <v>816307512.82000005</v>
      </c>
      <c r="E574" s="10">
        <f>D573*BIL[[#This Row],[Variazione percentuale]]</f>
        <v>1415752.2313141001</v>
      </c>
      <c r="F574" s="11">
        <f>BIL[[#This Row],[AUM]]-D573</f>
        <v>2188920.9200000763</v>
      </c>
      <c r="G574" s="11">
        <f>BIL[[#This Row],[∆ AUM]]-BIL[[#This Row],[effetto mercato]]</f>
        <v>773168.6886859762</v>
      </c>
    </row>
    <row r="575" spans="1:7">
      <c r="A575" s="4">
        <v>42836</v>
      </c>
      <c r="B575">
        <v>-3.4700000000000002E-2</v>
      </c>
      <c r="C575" s="6">
        <f>BIL[[#This Row],[Variaz]]/100</f>
        <v>-3.4700000000000003E-4</v>
      </c>
      <c r="D575" s="10">
        <f>AUM[[#This Row],[ Etica Bilanciato]]</f>
        <v>816231779.43000007</v>
      </c>
      <c r="E575" s="10">
        <f>D574*BIL[[#This Row],[Variazione percentuale]]</f>
        <v>-283258.70694854006</v>
      </c>
      <c r="F575" s="11">
        <f>BIL[[#This Row],[AUM]]-D574</f>
        <v>-75733.389999985695</v>
      </c>
      <c r="G575" s="11">
        <f>BIL[[#This Row],[∆ AUM]]-BIL[[#This Row],[effetto mercato]]</f>
        <v>207525.31694855436</v>
      </c>
    </row>
    <row r="576" spans="1:7">
      <c r="A576" s="4">
        <v>42837</v>
      </c>
      <c r="B576">
        <v>-0.14760000000000001</v>
      </c>
      <c r="C576" s="6">
        <f>BIL[[#This Row],[Variaz]]/100</f>
        <v>-1.4760000000000001E-3</v>
      </c>
      <c r="D576" s="10">
        <f>AUM[[#This Row],[ Etica Bilanciato]]</f>
        <v>815802321.86000001</v>
      </c>
      <c r="E576" s="10">
        <f>D575*BIL[[#This Row],[Variazione percentuale]]</f>
        <v>-1204758.1064386801</v>
      </c>
      <c r="F576" s="11">
        <f>BIL[[#This Row],[AUM]]-D575</f>
        <v>-429457.57000005245</v>
      </c>
      <c r="G576" s="11">
        <f>BIL[[#This Row],[∆ AUM]]-BIL[[#This Row],[effetto mercato]]</f>
        <v>775300.53643862763</v>
      </c>
    </row>
    <row r="577" spans="1:7">
      <c r="A577" s="4">
        <v>42838</v>
      </c>
      <c r="B577">
        <v>-0.2782</v>
      </c>
      <c r="C577" s="6">
        <f>BIL[[#This Row],[Variaz]]/100</f>
        <v>-2.7820000000000002E-3</v>
      </c>
      <c r="D577" s="10">
        <f>AUM[[#This Row],[ Etica Bilanciato]]</f>
        <v>814612128.76999998</v>
      </c>
      <c r="E577" s="10">
        <f>D576*BIL[[#This Row],[Variazione percentuale]]</f>
        <v>-2269562.0594145204</v>
      </c>
      <c r="F577" s="11">
        <f>BIL[[#This Row],[AUM]]-D576</f>
        <v>-1190193.0900000334</v>
      </c>
      <c r="G577" s="11">
        <f>BIL[[#This Row],[∆ AUM]]-BIL[[#This Row],[effetto mercato]]</f>
        <v>1079368.969414487</v>
      </c>
    </row>
    <row r="578" spans="1:7">
      <c r="A578" s="4">
        <v>42843</v>
      </c>
      <c r="B578">
        <v>-0.27900000000000003</v>
      </c>
      <c r="C578" s="6">
        <f>BIL[[#This Row],[Variaz]]/100</f>
        <v>-2.7900000000000004E-3</v>
      </c>
      <c r="D578" s="10">
        <f>AUM[[#This Row],[ Etica Bilanciato]]</f>
        <v>812894932.26999998</v>
      </c>
      <c r="E578" s="10">
        <f>D577*BIL[[#This Row],[Variazione percentuale]]</f>
        <v>-2272767.8392683002</v>
      </c>
      <c r="F578" s="11">
        <f>BIL[[#This Row],[AUM]]-D577</f>
        <v>-1717196.5</v>
      </c>
      <c r="G578" s="11">
        <f>BIL[[#This Row],[∆ AUM]]-BIL[[#This Row],[effetto mercato]]</f>
        <v>555571.33926830022</v>
      </c>
    </row>
    <row r="579" spans="1:7">
      <c r="A579" s="4">
        <v>42844</v>
      </c>
      <c r="B579">
        <v>-8.6999999999999994E-3</v>
      </c>
      <c r="C579" s="6">
        <f>BIL[[#This Row],[Variaz]]/100</f>
        <v>-8.7000000000000001E-5</v>
      </c>
      <c r="D579" s="10">
        <f>AUM[[#This Row],[ Etica Bilanciato]]</f>
        <v>813218235.48000002</v>
      </c>
      <c r="E579" s="10">
        <f>D578*BIL[[#This Row],[Variazione percentuale]]</f>
        <v>-70721.859107490003</v>
      </c>
      <c r="F579" s="11">
        <f>BIL[[#This Row],[AUM]]-D578</f>
        <v>323303.21000003815</v>
      </c>
      <c r="G579" s="11">
        <f>BIL[[#This Row],[∆ AUM]]-BIL[[#This Row],[effetto mercato]]</f>
        <v>394025.06910752814</v>
      </c>
    </row>
    <row r="580" spans="1:7">
      <c r="A580" s="4">
        <v>42845</v>
      </c>
      <c r="B580">
        <v>0.15740000000000001</v>
      </c>
      <c r="C580" s="6">
        <f>BIL[[#This Row],[Variaz]]/100</f>
        <v>1.5740000000000001E-3</v>
      </c>
      <c r="D580" s="10">
        <f>AUM[[#This Row],[ Etica Bilanciato]]</f>
        <v>814872382.97000003</v>
      </c>
      <c r="E580" s="10">
        <f>D579*BIL[[#This Row],[Variazione percentuale]]</f>
        <v>1280005.50264552</v>
      </c>
      <c r="F580" s="11">
        <f>BIL[[#This Row],[AUM]]-D579</f>
        <v>1654147.4900000095</v>
      </c>
      <c r="G580" s="11">
        <f>BIL[[#This Row],[∆ AUM]]-BIL[[#This Row],[effetto mercato]]</f>
        <v>374141.98735448951</v>
      </c>
    </row>
    <row r="581" spans="1:7">
      <c r="A581" s="4">
        <v>42846</v>
      </c>
      <c r="B581">
        <v>0.29680000000000001</v>
      </c>
      <c r="C581" s="6">
        <f>BIL[[#This Row],[Variaz]]/100</f>
        <v>2.9680000000000002E-3</v>
      </c>
      <c r="D581" s="10">
        <f>AUM[[#This Row],[ Etica Bilanciato]]</f>
        <v>817943849.84000003</v>
      </c>
      <c r="E581" s="10">
        <f>D580*BIL[[#This Row],[Variazione percentuale]]</f>
        <v>2418541.2326549604</v>
      </c>
      <c r="F581" s="11">
        <f>BIL[[#This Row],[AUM]]-D580</f>
        <v>3071466.8700000048</v>
      </c>
      <c r="G581" s="11">
        <f>BIL[[#This Row],[∆ AUM]]-BIL[[#This Row],[effetto mercato]]</f>
        <v>652925.63734504441</v>
      </c>
    </row>
    <row r="582" spans="1:7">
      <c r="A582" s="4">
        <v>42849</v>
      </c>
      <c r="B582">
        <v>0.4526</v>
      </c>
      <c r="C582" s="6">
        <f>BIL[[#This Row],[Variaz]]/100</f>
        <v>4.5259999999999996E-3</v>
      </c>
      <c r="D582" s="10">
        <f>AUM[[#This Row],[ Etica Bilanciato]]</f>
        <v>822041278.58000004</v>
      </c>
      <c r="E582" s="10">
        <f>D581*BIL[[#This Row],[Variazione percentuale]]</f>
        <v>3702013.8643758399</v>
      </c>
      <c r="F582" s="11">
        <f>BIL[[#This Row],[AUM]]-D581</f>
        <v>4097428.7400000095</v>
      </c>
      <c r="G582" s="11">
        <f>BIL[[#This Row],[∆ AUM]]-BIL[[#This Row],[effetto mercato]]</f>
        <v>395414.8756241696</v>
      </c>
    </row>
    <row r="583" spans="1:7">
      <c r="A583" s="4">
        <v>42851</v>
      </c>
      <c r="B583">
        <v>0.46789999999999998</v>
      </c>
      <c r="C583" s="6">
        <f>BIL[[#This Row],[Variaz]]/100</f>
        <v>4.679E-3</v>
      </c>
      <c r="D583" s="10">
        <f>AUM[[#This Row],[ Etica Bilanciato]]</f>
        <v>826452289.70000005</v>
      </c>
      <c r="E583" s="10">
        <f>D582*BIL[[#This Row],[Variazione percentuale]]</f>
        <v>3846331.1424758201</v>
      </c>
      <c r="F583" s="11">
        <f>BIL[[#This Row],[AUM]]-D582</f>
        <v>4411011.1200000048</v>
      </c>
      <c r="G583" s="11">
        <f>BIL[[#This Row],[∆ AUM]]-BIL[[#This Row],[effetto mercato]]</f>
        <v>564679.97752418462</v>
      </c>
    </row>
    <row r="584" spans="1:7">
      <c r="A584" s="4">
        <v>42852</v>
      </c>
      <c r="B584">
        <v>0.25869999999999999</v>
      </c>
      <c r="C584" s="6">
        <f>BIL[[#This Row],[Variaz]]/100</f>
        <v>2.5869999999999999E-3</v>
      </c>
      <c r="D584" s="10">
        <f>AUM[[#This Row],[ Etica Bilanciato]]</f>
        <v>828994896.62</v>
      </c>
      <c r="E584" s="10">
        <f>D583*BIL[[#This Row],[Variazione percentuale]]</f>
        <v>2138032.0734538999</v>
      </c>
      <c r="F584" s="11">
        <f>BIL[[#This Row],[AUM]]-D583</f>
        <v>2542606.9199999571</v>
      </c>
      <c r="G584" s="11">
        <f>BIL[[#This Row],[∆ AUM]]-BIL[[#This Row],[effetto mercato]]</f>
        <v>404574.84654605715</v>
      </c>
    </row>
    <row r="585" spans="1:7">
      <c r="A585" s="4">
        <v>42853</v>
      </c>
      <c r="B585">
        <v>-0.47310000000000002</v>
      </c>
      <c r="C585" s="6">
        <f>BIL[[#This Row],[Variaz]]/100</f>
        <v>-4.731E-3</v>
      </c>
      <c r="D585" s="10">
        <f>AUM[[#This Row],[ Etica Bilanciato]]</f>
        <v>825297119.07000005</v>
      </c>
      <c r="E585" s="10">
        <f>D584*BIL[[#This Row],[Variazione percentuale]]</f>
        <v>-3921974.8559092199</v>
      </c>
      <c r="F585" s="11">
        <f>BIL[[#This Row],[AUM]]-D584</f>
        <v>-3697777.5499999523</v>
      </c>
      <c r="G585" s="11">
        <f>BIL[[#This Row],[∆ AUM]]-BIL[[#This Row],[effetto mercato]]</f>
        <v>224197.30590926763</v>
      </c>
    </row>
    <row r="586" spans="1:7">
      <c r="A586" s="4">
        <v>42857</v>
      </c>
      <c r="B586">
        <v>0.42349999999999999</v>
      </c>
      <c r="C586" s="6">
        <f>BIL[[#This Row],[Variaz]]/100</f>
        <v>4.235E-3</v>
      </c>
      <c r="D586" s="10">
        <f>AUM[[#This Row],[ Etica Bilanciato]]</f>
        <v>829596402.34000003</v>
      </c>
      <c r="E586" s="10">
        <f>D585*BIL[[#This Row],[Variazione percentuale]]</f>
        <v>3495133.2992614503</v>
      </c>
      <c r="F586" s="11">
        <f>BIL[[#This Row],[AUM]]-D585</f>
        <v>4299283.2699999809</v>
      </c>
      <c r="G586" s="11">
        <f>BIL[[#This Row],[∆ AUM]]-BIL[[#This Row],[effetto mercato]]</f>
        <v>804149.97073853062</v>
      </c>
    </row>
    <row r="587" spans="1:7">
      <c r="A587" s="4">
        <v>42858</v>
      </c>
      <c r="B587">
        <v>-0.16350000000000001</v>
      </c>
      <c r="C587" s="6">
        <f>BIL[[#This Row],[Variaz]]/100</f>
        <v>-1.6350000000000002E-3</v>
      </c>
      <c r="D587" s="10">
        <f>AUM[[#This Row],[ Etica Bilanciato]]</f>
        <v>829585203.34000003</v>
      </c>
      <c r="E587" s="10">
        <f>D586*BIL[[#This Row],[Variazione percentuale]]</f>
        <v>-1356390.1178259002</v>
      </c>
      <c r="F587" s="11">
        <f>BIL[[#This Row],[AUM]]-D586</f>
        <v>-11199</v>
      </c>
      <c r="G587" s="11">
        <f>BIL[[#This Row],[∆ AUM]]-BIL[[#This Row],[effetto mercato]]</f>
        <v>1345191.1178259002</v>
      </c>
    </row>
    <row r="588" spans="1:7">
      <c r="A588" s="4">
        <v>42859</v>
      </c>
      <c r="B588">
        <v>2.5899999999999999E-2</v>
      </c>
      <c r="C588" s="6">
        <f>BIL[[#This Row],[Variaz]]/100</f>
        <v>2.5900000000000001E-4</v>
      </c>
      <c r="D588" s="10">
        <f>AUM[[#This Row],[ Etica Bilanciato]]</f>
        <v>832033502.50999999</v>
      </c>
      <c r="E588" s="10">
        <f>D587*BIL[[#This Row],[Variazione percentuale]]</f>
        <v>214862.56766506002</v>
      </c>
      <c r="F588" s="11">
        <f>BIL[[#This Row],[AUM]]-D587</f>
        <v>2448299.1699999571</v>
      </c>
      <c r="G588" s="11">
        <f>BIL[[#This Row],[∆ AUM]]-BIL[[#This Row],[effetto mercato]]</f>
        <v>2233436.602334897</v>
      </c>
    </row>
    <row r="589" spans="1:7">
      <c r="A589" s="4">
        <v>42860</v>
      </c>
      <c r="B589">
        <v>0.16370000000000001</v>
      </c>
      <c r="C589" s="6">
        <f>BIL[[#This Row],[Variaz]]/100</f>
        <v>1.6370000000000002E-3</v>
      </c>
      <c r="D589" s="10">
        <f>AUM[[#This Row],[ Etica Bilanciato]]</f>
        <v>835117293.13</v>
      </c>
      <c r="E589" s="10">
        <f>D588*BIL[[#This Row],[Variazione percentuale]]</f>
        <v>1362038.8436088702</v>
      </c>
      <c r="F589" s="11">
        <f>BIL[[#This Row],[AUM]]-D588</f>
        <v>3083790.6200000048</v>
      </c>
      <c r="G589" s="11">
        <f>BIL[[#This Row],[∆ AUM]]-BIL[[#This Row],[effetto mercato]]</f>
        <v>1721751.7763911346</v>
      </c>
    </row>
    <row r="590" spans="1:7">
      <c r="A590" s="4">
        <v>42863</v>
      </c>
      <c r="B590">
        <v>0.2495</v>
      </c>
      <c r="C590" s="6">
        <f>BIL[[#This Row],[Variaz]]/100</f>
        <v>2.4949999999999998E-3</v>
      </c>
      <c r="D590" s="10">
        <f>AUM[[#This Row],[ Etica Bilanciato]]</f>
        <v>838141744.54999995</v>
      </c>
      <c r="E590" s="10">
        <f>D589*BIL[[#This Row],[Variazione percentuale]]</f>
        <v>2083617.6463593498</v>
      </c>
      <c r="F590" s="11">
        <f>BIL[[#This Row],[AUM]]-D589</f>
        <v>3024451.4199999571</v>
      </c>
      <c r="G590" s="11">
        <f>BIL[[#This Row],[∆ AUM]]-BIL[[#This Row],[effetto mercato]]</f>
        <v>940833.77364060725</v>
      </c>
    </row>
    <row r="591" spans="1:7">
      <c r="A591" s="4">
        <v>42864</v>
      </c>
      <c r="B591">
        <v>0.1202</v>
      </c>
      <c r="C591" s="6">
        <f>BIL[[#This Row],[Variaz]]/100</f>
        <v>1.2019999999999999E-3</v>
      </c>
      <c r="D591" s="10">
        <f>AUM[[#This Row],[ Etica Bilanciato]]</f>
        <v>839776414.05999994</v>
      </c>
      <c r="E591" s="10">
        <f>D590*BIL[[#This Row],[Variazione percentuale]]</f>
        <v>1007446.3769490999</v>
      </c>
      <c r="F591" s="11">
        <f>BIL[[#This Row],[AUM]]-D590</f>
        <v>1634669.5099999905</v>
      </c>
      <c r="G591" s="11">
        <f>BIL[[#This Row],[∆ AUM]]-BIL[[#This Row],[effetto mercato]]</f>
        <v>627223.13305089052</v>
      </c>
    </row>
    <row r="592" spans="1:7">
      <c r="A592" s="4">
        <v>42865</v>
      </c>
      <c r="B592">
        <v>0.1714</v>
      </c>
      <c r="C592" s="6">
        <f>BIL[[#This Row],[Variaz]]/100</f>
        <v>1.714E-3</v>
      </c>
      <c r="D592" s="10">
        <f>AUM[[#This Row],[ Etica Bilanciato]]</f>
        <v>838273508.56999993</v>
      </c>
      <c r="E592" s="10">
        <f>D591*BIL[[#This Row],[Variazione percentuale]]</f>
        <v>1439376.7736988398</v>
      </c>
      <c r="F592" s="11">
        <f>BIL[[#This Row],[AUM]]-D591</f>
        <v>-1502905.4900000095</v>
      </c>
      <c r="G592" s="11">
        <f>BIL[[#This Row],[∆ AUM]]-BIL[[#This Row],[effetto mercato]]</f>
        <v>-2942282.2636988494</v>
      </c>
    </row>
    <row r="593" spans="1:7">
      <c r="A593" s="4">
        <v>42866</v>
      </c>
      <c r="B593">
        <v>-0.23960000000000001</v>
      </c>
      <c r="C593" s="6">
        <f>BIL[[#This Row],[Variaz]]/100</f>
        <v>-2.3960000000000001E-3</v>
      </c>
      <c r="D593" s="10">
        <f>AUM[[#This Row],[ Etica Bilanciato]]</f>
        <v>836639188.18999994</v>
      </c>
      <c r="E593" s="10">
        <f>D592*BIL[[#This Row],[Variazione percentuale]]</f>
        <v>-2008503.3265337199</v>
      </c>
      <c r="F593" s="11">
        <f>BIL[[#This Row],[AUM]]-D592</f>
        <v>-1634320.3799999952</v>
      </c>
      <c r="G593" s="11">
        <f>BIL[[#This Row],[∆ AUM]]-BIL[[#This Row],[effetto mercato]]</f>
        <v>374182.94653372467</v>
      </c>
    </row>
    <row r="594" spans="1:7">
      <c r="A594" s="4">
        <v>42867</v>
      </c>
      <c r="B594">
        <v>-0.06</v>
      </c>
      <c r="C594" s="6">
        <f>BIL[[#This Row],[Variaz]]/100</f>
        <v>-5.9999999999999995E-4</v>
      </c>
      <c r="D594" s="10">
        <f>AUM[[#This Row],[ Etica Bilanciato]]</f>
        <v>837006179.32999992</v>
      </c>
      <c r="E594" s="10">
        <f>D593*BIL[[#This Row],[Variazione percentuale]]</f>
        <v>-501983.5129139999</v>
      </c>
      <c r="F594" s="11">
        <f>BIL[[#This Row],[AUM]]-D593</f>
        <v>366991.13999998569</v>
      </c>
      <c r="G594" s="11">
        <f>BIL[[#This Row],[∆ AUM]]-BIL[[#This Row],[effetto mercato]]</f>
        <v>868974.65291398554</v>
      </c>
    </row>
    <row r="595" spans="1:7">
      <c r="A595" s="4">
        <v>42870</v>
      </c>
      <c r="B595">
        <v>-4.2900000000000001E-2</v>
      </c>
      <c r="C595" s="6">
        <f>BIL[[#This Row],[Variaz]]/100</f>
        <v>-4.2900000000000002E-4</v>
      </c>
      <c r="D595" s="10">
        <f>AUM[[#This Row],[ Etica Bilanciato]]</f>
        <v>837087979.0999999</v>
      </c>
      <c r="E595" s="10">
        <f>D594*BIL[[#This Row],[Variazione percentuale]]</f>
        <v>-359075.65093256999</v>
      </c>
      <c r="F595" s="11">
        <f>BIL[[#This Row],[AUM]]-D594</f>
        <v>81799.769999980927</v>
      </c>
      <c r="G595" s="11">
        <f>BIL[[#This Row],[∆ AUM]]-BIL[[#This Row],[effetto mercato]]</f>
        <v>440875.42093255091</v>
      </c>
    </row>
    <row r="596" spans="1:7">
      <c r="A596" s="4">
        <v>42871</v>
      </c>
      <c r="B596">
        <v>-0.18029999999999999</v>
      </c>
      <c r="C596" s="6">
        <f>BIL[[#This Row],[Variaz]]/100</f>
        <v>-1.8029999999999999E-3</v>
      </c>
      <c r="D596" s="10">
        <f>AUM[[#This Row],[ Etica Bilanciato]]</f>
        <v>836194322.81000006</v>
      </c>
      <c r="E596" s="10">
        <f>D595*BIL[[#This Row],[Variazione percentuale]]</f>
        <v>-1509269.6263172997</v>
      </c>
      <c r="F596" s="11">
        <f>BIL[[#This Row],[AUM]]-D595</f>
        <v>-893656.28999984264</v>
      </c>
      <c r="G596" s="11">
        <f>BIL[[#This Row],[∆ AUM]]-BIL[[#This Row],[effetto mercato]]</f>
        <v>615613.33631745703</v>
      </c>
    </row>
    <row r="597" spans="1:7">
      <c r="A597" s="4">
        <v>42872</v>
      </c>
      <c r="B597">
        <v>-0.7742</v>
      </c>
      <c r="C597" s="6">
        <f>BIL[[#This Row],[Variaz]]/100</f>
        <v>-7.7419999999999998E-3</v>
      </c>
      <c r="D597" s="10">
        <f>AUM[[#This Row],[ Etica Bilanciato]]</f>
        <v>831027951.96999991</v>
      </c>
      <c r="E597" s="10">
        <f>D596*BIL[[#This Row],[Variazione percentuale]]</f>
        <v>-6473816.4471950205</v>
      </c>
      <c r="F597" s="11">
        <f>BIL[[#This Row],[AUM]]-D596</f>
        <v>-5166370.8400001526</v>
      </c>
      <c r="G597" s="11">
        <f>BIL[[#This Row],[∆ AUM]]-BIL[[#This Row],[effetto mercato]]</f>
        <v>1307445.6071948679</v>
      </c>
    </row>
    <row r="598" spans="1:7">
      <c r="A598" s="4">
        <v>42873</v>
      </c>
      <c r="B598">
        <v>-0.26869999999999999</v>
      </c>
      <c r="C598" s="6">
        <f>BIL[[#This Row],[Variaz]]/100</f>
        <v>-2.6870000000000002E-3</v>
      </c>
      <c r="D598" s="10">
        <f>AUM[[#This Row],[ Etica Bilanciato]]</f>
        <v>829807709.30000007</v>
      </c>
      <c r="E598" s="10">
        <f>D597*BIL[[#This Row],[Variazione percentuale]]</f>
        <v>-2232972.1069433899</v>
      </c>
      <c r="F598" s="11">
        <f>BIL[[#This Row],[AUM]]-D597</f>
        <v>-1220242.6699998379</v>
      </c>
      <c r="G598" s="11">
        <f>BIL[[#This Row],[∆ AUM]]-BIL[[#This Row],[effetto mercato]]</f>
        <v>1012729.436943552</v>
      </c>
    </row>
    <row r="599" spans="1:7">
      <c r="A599" s="4">
        <v>42874</v>
      </c>
      <c r="B599">
        <v>0.19120000000000001</v>
      </c>
      <c r="C599" s="6">
        <f>BIL[[#This Row],[Variaz]]/100</f>
        <v>1.9120000000000001E-3</v>
      </c>
      <c r="D599" s="10">
        <f>AUM[[#This Row],[ Etica Bilanciato]]</f>
        <v>832086935.39999998</v>
      </c>
      <c r="E599" s="10">
        <f>D598*BIL[[#This Row],[Variazione percentuale]]</f>
        <v>1586592.3401816003</v>
      </c>
      <c r="F599" s="11">
        <f>BIL[[#This Row],[AUM]]-D598</f>
        <v>2279226.0999999046</v>
      </c>
      <c r="G599" s="11">
        <f>BIL[[#This Row],[∆ AUM]]-BIL[[#This Row],[effetto mercato]]</f>
        <v>692633.75981830433</v>
      </c>
    </row>
    <row r="600" spans="1:7">
      <c r="A600" s="4">
        <v>42877</v>
      </c>
      <c r="B600">
        <v>0.1648</v>
      </c>
      <c r="C600" s="6">
        <f>BIL[[#This Row],[Variaz]]/100</f>
        <v>1.6479999999999999E-3</v>
      </c>
      <c r="D600" s="10">
        <f>AUM[[#This Row],[ Etica Bilanciato]]</f>
        <v>833524907.19000006</v>
      </c>
      <c r="E600" s="10">
        <f>D599*BIL[[#This Row],[Variazione percentuale]]</f>
        <v>1371279.2695392</v>
      </c>
      <c r="F600" s="11">
        <f>BIL[[#This Row],[AUM]]-D599</f>
        <v>1437971.7900000811</v>
      </c>
      <c r="G600" s="11">
        <f>BIL[[#This Row],[∆ AUM]]-BIL[[#This Row],[effetto mercato]]</f>
        <v>66692.52046088106</v>
      </c>
    </row>
    <row r="601" spans="1:7">
      <c r="A601" s="4">
        <v>42878</v>
      </c>
      <c r="B601">
        <v>0.2079</v>
      </c>
      <c r="C601" s="6">
        <f>BIL[[#This Row],[Variaz]]/100</f>
        <v>2.0790000000000001E-3</v>
      </c>
      <c r="D601" s="10">
        <f>AUM[[#This Row],[ Etica Bilanciato]]</f>
        <v>835948159.70000005</v>
      </c>
      <c r="E601" s="10">
        <f>D600*BIL[[#This Row],[Variazione percentuale]]</f>
        <v>1732898.2820480103</v>
      </c>
      <c r="F601" s="11">
        <f>BIL[[#This Row],[AUM]]-D600</f>
        <v>2423252.5099999905</v>
      </c>
      <c r="G601" s="11">
        <f>BIL[[#This Row],[∆ AUM]]-BIL[[#This Row],[effetto mercato]]</f>
        <v>690354.2279519802</v>
      </c>
    </row>
    <row r="602" spans="1:7">
      <c r="A602" s="4">
        <v>42879</v>
      </c>
      <c r="B602">
        <v>0.29389999999999999</v>
      </c>
      <c r="C602" s="6">
        <f>BIL[[#This Row],[Variaz]]/100</f>
        <v>2.9389999999999998E-3</v>
      </c>
      <c r="D602" s="10">
        <f>AUM[[#This Row],[ Etica Bilanciato]]</f>
        <v>838985735.27999997</v>
      </c>
      <c r="E602" s="10">
        <f>D601*BIL[[#This Row],[Variazione percentuale]]</f>
        <v>2456851.6413583001</v>
      </c>
      <c r="F602" s="11">
        <f>BIL[[#This Row],[AUM]]-D601</f>
        <v>3037575.5799999237</v>
      </c>
      <c r="G602" s="11">
        <f>BIL[[#This Row],[∆ AUM]]-BIL[[#This Row],[effetto mercato]]</f>
        <v>580723.93864162359</v>
      </c>
    </row>
    <row r="603" spans="1:7">
      <c r="A603" s="4">
        <v>42880</v>
      </c>
      <c r="B603">
        <v>0.23269999999999999</v>
      </c>
      <c r="C603" s="6">
        <f>BIL[[#This Row],[Variaz]]/100</f>
        <v>2.3270000000000001E-3</v>
      </c>
      <c r="D603" s="10">
        <f>AUM[[#This Row],[ Etica Bilanciato]]</f>
        <v>841272076.94999993</v>
      </c>
      <c r="E603" s="10">
        <f>D602*BIL[[#This Row],[Variazione percentuale]]</f>
        <v>1952319.80599656</v>
      </c>
      <c r="F603" s="11">
        <f>BIL[[#This Row],[AUM]]-D602</f>
        <v>2286341.6699999571</v>
      </c>
      <c r="G603" s="11">
        <f>BIL[[#This Row],[∆ AUM]]-BIL[[#This Row],[effetto mercato]]</f>
        <v>334021.86400339706</v>
      </c>
    </row>
    <row r="604" spans="1:7">
      <c r="A604" s="4">
        <v>42881</v>
      </c>
      <c r="B604">
        <v>6.88E-2</v>
      </c>
      <c r="C604" s="6">
        <f>BIL[[#This Row],[Variaz]]/100</f>
        <v>6.8800000000000003E-4</v>
      </c>
      <c r="D604" s="10">
        <f>AUM[[#This Row],[ Etica Bilanciato]]</f>
        <v>842331032.09000003</v>
      </c>
      <c r="E604" s="10">
        <f>D603*BIL[[#This Row],[Variazione percentuale]]</f>
        <v>578795.18894159992</v>
      </c>
      <c r="F604" s="11">
        <f>BIL[[#This Row],[AUM]]-D603</f>
        <v>1058955.1400001049</v>
      </c>
      <c r="G604" s="11">
        <f>BIL[[#This Row],[∆ AUM]]-BIL[[#This Row],[effetto mercato]]</f>
        <v>480159.95105850499</v>
      </c>
    </row>
    <row r="605" spans="1:7">
      <c r="A605" s="4">
        <v>42884</v>
      </c>
      <c r="B605">
        <v>-3.44E-2</v>
      </c>
      <c r="C605" s="6">
        <f>BIL[[#This Row],[Variaz]]/100</f>
        <v>-3.4400000000000001E-4</v>
      </c>
      <c r="D605" s="10">
        <f>AUM[[#This Row],[ Etica Bilanciato]]</f>
        <v>842677560.47000003</v>
      </c>
      <c r="E605" s="10">
        <f>D604*BIL[[#This Row],[Variazione percentuale]]</f>
        <v>-289761.87503896002</v>
      </c>
      <c r="F605" s="11">
        <f>BIL[[#This Row],[AUM]]-D604</f>
        <v>346528.37999999523</v>
      </c>
      <c r="G605" s="11">
        <f>BIL[[#This Row],[∆ AUM]]-BIL[[#This Row],[effetto mercato]]</f>
        <v>636290.25503895525</v>
      </c>
    </row>
    <row r="606" spans="1:7">
      <c r="A606" s="4">
        <v>42885</v>
      </c>
      <c r="B606">
        <v>0</v>
      </c>
      <c r="C606" s="6">
        <f>BIL[[#This Row],[Variaz]]/100</f>
        <v>0</v>
      </c>
      <c r="D606" s="10">
        <f>AUM[[#This Row],[ Etica Bilanciato]]</f>
        <v>843299401.63</v>
      </c>
      <c r="E606" s="10">
        <f>D605*BIL[[#This Row],[Variazione percentuale]]</f>
        <v>0</v>
      </c>
      <c r="F606" s="11">
        <f>BIL[[#This Row],[AUM]]-D605</f>
        <v>621841.15999996662</v>
      </c>
      <c r="G606" s="11">
        <f>BIL[[#This Row],[∆ AUM]]-BIL[[#This Row],[effetto mercato]]</f>
        <v>621841.15999996662</v>
      </c>
    </row>
    <row r="607" spans="1:7">
      <c r="A607" s="4">
        <v>42886</v>
      </c>
      <c r="B607">
        <v>-0.25790000000000002</v>
      </c>
      <c r="C607" s="6">
        <f>BIL[[#This Row],[Variaz]]/100</f>
        <v>-2.5790000000000001E-3</v>
      </c>
      <c r="D607" s="10">
        <f>AUM[[#This Row],[ Etica Bilanciato]]</f>
        <v>840846762.85000002</v>
      </c>
      <c r="E607" s="10">
        <f>D606*BIL[[#This Row],[Variazione percentuale]]</f>
        <v>-2174869.15680377</v>
      </c>
      <c r="F607" s="11">
        <f>BIL[[#This Row],[AUM]]-D606</f>
        <v>-2452638.7799999714</v>
      </c>
      <c r="G607" s="11">
        <f>BIL[[#This Row],[∆ AUM]]-BIL[[#This Row],[effetto mercato]]</f>
        <v>-277769.6231962014</v>
      </c>
    </row>
    <row r="608" spans="1:7">
      <c r="A608" s="4">
        <v>42887</v>
      </c>
      <c r="B608">
        <v>0.56879999999999997</v>
      </c>
      <c r="C608" s="6">
        <f>BIL[[#This Row],[Variaz]]/100</f>
        <v>5.6879999999999995E-3</v>
      </c>
      <c r="D608" s="10">
        <f>AUM[[#This Row],[ Etica Bilanciato]]</f>
        <v>846020341.38</v>
      </c>
      <c r="E608" s="10">
        <f>D607*BIL[[#This Row],[Variazione percentuale]]</f>
        <v>4782736.3870907994</v>
      </c>
      <c r="F608" s="11">
        <f>BIL[[#This Row],[AUM]]-D607</f>
        <v>5173578.5299999714</v>
      </c>
      <c r="G608" s="11">
        <f>BIL[[#This Row],[∆ AUM]]-BIL[[#This Row],[effetto mercato]]</f>
        <v>390842.14290917199</v>
      </c>
    </row>
    <row r="609" spans="1:7">
      <c r="A609" s="4">
        <v>42891</v>
      </c>
      <c r="B609">
        <v>0.12</v>
      </c>
      <c r="C609" s="6">
        <f>BIL[[#This Row],[Variaz]]/100</f>
        <v>1.1999999999999999E-3</v>
      </c>
      <c r="D609" s="10">
        <f>AUM[[#This Row],[ Etica Bilanciato]]</f>
        <v>847865982.67000008</v>
      </c>
      <c r="E609" s="10">
        <f>D608*BIL[[#This Row],[Variazione percentuale]]</f>
        <v>1015224.4096559999</v>
      </c>
      <c r="F609" s="11">
        <f>BIL[[#This Row],[AUM]]-D608</f>
        <v>1845641.2900000811</v>
      </c>
      <c r="G609" s="11">
        <f>BIL[[#This Row],[∆ AUM]]-BIL[[#This Row],[effetto mercato]]</f>
        <v>830416.8803440812</v>
      </c>
    </row>
    <row r="610" spans="1:7">
      <c r="A610" s="4">
        <v>42892</v>
      </c>
      <c r="B610">
        <v>-0.30809999999999998</v>
      </c>
      <c r="C610" s="6">
        <f>BIL[[#This Row],[Variaz]]/100</f>
        <v>-3.081E-3</v>
      </c>
      <c r="D610" s="10">
        <f>AUM[[#This Row],[ Etica Bilanciato]]</f>
        <v>846758273.88</v>
      </c>
      <c r="E610" s="10">
        <f>D609*BIL[[#This Row],[Variazione percentuale]]</f>
        <v>-2612275.0926062702</v>
      </c>
      <c r="F610" s="11">
        <f>BIL[[#This Row],[AUM]]-D609</f>
        <v>-1107708.7900000811</v>
      </c>
      <c r="G610" s="11">
        <f>BIL[[#This Row],[∆ AUM]]-BIL[[#This Row],[effetto mercato]]</f>
        <v>1504566.3026061892</v>
      </c>
    </row>
    <row r="611" spans="1:7">
      <c r="A611" s="4">
        <v>42893</v>
      </c>
      <c r="B611">
        <v>-4.2900000000000001E-2</v>
      </c>
      <c r="C611" s="6">
        <f>BIL[[#This Row],[Variaz]]/100</f>
        <v>-4.2900000000000002E-4</v>
      </c>
      <c r="D611" s="10">
        <f>AUM[[#This Row],[ Etica Bilanciato]]</f>
        <v>848189979.80999994</v>
      </c>
      <c r="E611" s="10">
        <f>D610*BIL[[#This Row],[Variazione percentuale]]</f>
        <v>-363259.29949452</v>
      </c>
      <c r="F611" s="11">
        <f>BIL[[#This Row],[AUM]]-D610</f>
        <v>1431705.9299999475</v>
      </c>
      <c r="G611" s="11">
        <f>BIL[[#This Row],[∆ AUM]]-BIL[[#This Row],[effetto mercato]]</f>
        <v>1794965.2294944676</v>
      </c>
    </row>
    <row r="612" spans="1:7">
      <c r="A612" s="4">
        <v>42894</v>
      </c>
      <c r="B612">
        <v>3.44E-2</v>
      </c>
      <c r="C612" s="6">
        <f>BIL[[#This Row],[Variaz]]/100</f>
        <v>3.4400000000000001E-4</v>
      </c>
      <c r="D612" s="10">
        <f>AUM[[#This Row],[ Etica Bilanciato]]</f>
        <v>848765427.05000007</v>
      </c>
      <c r="E612" s="10">
        <f>D611*BIL[[#This Row],[Variazione percentuale]]</f>
        <v>291777.35305464</v>
      </c>
      <c r="F612" s="11">
        <f>BIL[[#This Row],[AUM]]-D611</f>
        <v>575447.24000012875</v>
      </c>
      <c r="G612" s="11">
        <f>BIL[[#This Row],[∆ AUM]]-BIL[[#This Row],[effetto mercato]]</f>
        <v>283669.88694548875</v>
      </c>
    </row>
    <row r="613" spans="1:7">
      <c r="A613" s="4">
        <v>42895</v>
      </c>
      <c r="B613">
        <v>9.4399999999999998E-2</v>
      </c>
      <c r="C613" s="6">
        <f>BIL[[#This Row],[Variaz]]/100</f>
        <v>9.4399999999999996E-4</v>
      </c>
      <c r="D613" s="10">
        <f>AUM[[#This Row],[ Etica Bilanciato]]</f>
        <v>850023267.76999998</v>
      </c>
      <c r="E613" s="10">
        <f>D612*BIL[[#This Row],[Variazione percentuale]]</f>
        <v>801234.56313520006</v>
      </c>
      <c r="F613" s="11">
        <f>BIL[[#This Row],[AUM]]-D612</f>
        <v>1257840.7199999094</v>
      </c>
      <c r="G613" s="11">
        <f>BIL[[#This Row],[∆ AUM]]-BIL[[#This Row],[effetto mercato]]</f>
        <v>456606.15686470934</v>
      </c>
    </row>
    <row r="614" spans="1:7">
      <c r="A614" s="4">
        <v>42898</v>
      </c>
      <c r="B614">
        <v>-0.14580000000000001</v>
      </c>
      <c r="C614" s="6">
        <f>BIL[[#This Row],[Variaz]]/100</f>
        <v>-1.4580000000000001E-3</v>
      </c>
      <c r="D614" s="10">
        <f>AUM[[#This Row],[ Etica Bilanciato]]</f>
        <v>849509846.96000004</v>
      </c>
      <c r="E614" s="10">
        <f>D613*BIL[[#This Row],[Variazione percentuale]]</f>
        <v>-1239333.92440866</v>
      </c>
      <c r="F614" s="11">
        <f>BIL[[#This Row],[AUM]]-D613</f>
        <v>-513420.80999994278</v>
      </c>
      <c r="G614" s="11">
        <f>BIL[[#This Row],[∆ AUM]]-BIL[[#This Row],[effetto mercato]]</f>
        <v>725913.11440871726</v>
      </c>
    </row>
    <row r="615" spans="1:7">
      <c r="A615" s="4">
        <v>42899</v>
      </c>
      <c r="B615">
        <v>0.27489999999999998</v>
      </c>
      <c r="C615" s="6">
        <f>BIL[[#This Row],[Variaz]]/100</f>
        <v>2.7489999999999997E-3</v>
      </c>
      <c r="D615" s="10">
        <f>AUM[[#This Row],[ Etica Bilanciato]]</f>
        <v>852243549.60000002</v>
      </c>
      <c r="E615" s="10">
        <f>D614*BIL[[#This Row],[Variazione percentuale]]</f>
        <v>2335302.5692930399</v>
      </c>
      <c r="F615" s="11">
        <f>BIL[[#This Row],[AUM]]-D614</f>
        <v>2733702.6399999857</v>
      </c>
      <c r="G615" s="11">
        <f>BIL[[#This Row],[∆ AUM]]-BIL[[#This Row],[effetto mercato]]</f>
        <v>398400.07070694584</v>
      </c>
    </row>
    <row r="616" spans="1:7">
      <c r="A616" s="4">
        <v>42900</v>
      </c>
      <c r="B616">
        <v>-0.23130000000000001</v>
      </c>
      <c r="C616" s="6">
        <f>BIL[[#This Row],[Variaz]]/100</f>
        <v>-2.313E-3</v>
      </c>
      <c r="D616" s="10">
        <f>AUM[[#This Row],[ Etica Bilanciato]]</f>
        <v>850863192.30999994</v>
      </c>
      <c r="E616" s="10">
        <f>D615*BIL[[#This Row],[Variazione percentuale]]</f>
        <v>-1971239.3302247999</v>
      </c>
      <c r="F616" s="11">
        <f>BIL[[#This Row],[AUM]]-D615</f>
        <v>-1380357.2900000811</v>
      </c>
      <c r="G616" s="11">
        <f>BIL[[#This Row],[∆ AUM]]-BIL[[#This Row],[effetto mercato]]</f>
        <v>590882.04022471886</v>
      </c>
    </row>
    <row r="617" spans="1:7">
      <c r="A617" s="4">
        <v>42901</v>
      </c>
      <c r="B617">
        <v>-0.14599999999999999</v>
      </c>
      <c r="C617" s="6">
        <f>BIL[[#This Row],[Variaz]]/100</f>
        <v>-1.4599999999999999E-3</v>
      </c>
      <c r="D617" s="10">
        <f>AUM[[#This Row],[ Etica Bilanciato]]</f>
        <v>850411527.48000002</v>
      </c>
      <c r="E617" s="10">
        <f>D616*BIL[[#This Row],[Variazione percentuale]]</f>
        <v>-1242260.2607725998</v>
      </c>
      <c r="F617" s="11">
        <f>BIL[[#This Row],[AUM]]-D616</f>
        <v>-451664.82999992371</v>
      </c>
      <c r="G617" s="11">
        <f>BIL[[#This Row],[∆ AUM]]-BIL[[#This Row],[effetto mercato]]</f>
        <v>790595.43077267613</v>
      </c>
    </row>
    <row r="618" spans="1:7">
      <c r="A618" s="4">
        <v>42902</v>
      </c>
      <c r="B618">
        <v>-1.72E-2</v>
      </c>
      <c r="C618" s="6">
        <f>BIL[[#This Row],[Variaz]]/100</f>
        <v>-1.7200000000000001E-4</v>
      </c>
      <c r="D618" s="10">
        <f>AUM[[#This Row],[ Etica Bilanciato]]</f>
        <v>850871967.00999999</v>
      </c>
      <c r="E618" s="10">
        <f>D617*BIL[[#This Row],[Variazione percentuale]]</f>
        <v>-146270.78272656002</v>
      </c>
      <c r="F618" s="11">
        <f>BIL[[#This Row],[AUM]]-D617</f>
        <v>460439.52999997139</v>
      </c>
      <c r="G618" s="11">
        <f>BIL[[#This Row],[∆ AUM]]-BIL[[#This Row],[effetto mercato]]</f>
        <v>606710.31272653141</v>
      </c>
    </row>
    <row r="619" spans="1:7">
      <c r="A619" s="4">
        <v>42905</v>
      </c>
      <c r="B619">
        <v>0.55900000000000005</v>
      </c>
      <c r="C619" s="6">
        <f>BIL[[#This Row],[Variaz]]/100</f>
        <v>5.5900000000000004E-3</v>
      </c>
      <c r="D619" s="10">
        <f>AUM[[#This Row],[ Etica Bilanciato]]</f>
        <v>856561629.50999999</v>
      </c>
      <c r="E619" s="10">
        <f>D618*BIL[[#This Row],[Variazione percentuale]]</f>
        <v>4756374.2955859005</v>
      </c>
      <c r="F619" s="11">
        <f>BIL[[#This Row],[AUM]]-D618</f>
        <v>5689662.5</v>
      </c>
      <c r="G619" s="11">
        <f>BIL[[#This Row],[∆ AUM]]-BIL[[#This Row],[effetto mercato]]</f>
        <v>933288.20441409945</v>
      </c>
    </row>
    <row r="620" spans="1:7">
      <c r="A620" s="4">
        <v>42906</v>
      </c>
      <c r="B620">
        <v>-0.1197</v>
      </c>
      <c r="C620" s="6">
        <f>BIL[[#This Row],[Variaz]]/100</f>
        <v>-1.1969999999999999E-3</v>
      </c>
      <c r="D620" s="10">
        <f>AUM[[#This Row],[ Etica Bilanciato]]</f>
        <v>855929649.70000005</v>
      </c>
      <c r="E620" s="10">
        <f>D619*BIL[[#This Row],[Variazione percentuale]]</f>
        <v>-1025304.2705234699</v>
      </c>
      <c r="F620" s="11">
        <f>BIL[[#This Row],[AUM]]-D619</f>
        <v>-631979.80999994278</v>
      </c>
      <c r="G620" s="11">
        <f>BIL[[#This Row],[∆ AUM]]-BIL[[#This Row],[effetto mercato]]</f>
        <v>393324.46052352712</v>
      </c>
    </row>
    <row r="621" spans="1:7">
      <c r="A621" s="4">
        <v>42907</v>
      </c>
      <c r="B621">
        <v>-2.5700000000000001E-2</v>
      </c>
      <c r="C621" s="6">
        <f>BIL[[#This Row],[Variaz]]/100</f>
        <v>-2.5700000000000001E-4</v>
      </c>
      <c r="D621" s="10">
        <f>AUM[[#This Row],[ Etica Bilanciato]]</f>
        <v>856329145.32000005</v>
      </c>
      <c r="E621" s="10">
        <f>D620*BIL[[#This Row],[Variazione percentuale]]</f>
        <v>-219973.91997290001</v>
      </c>
      <c r="F621" s="11">
        <f>BIL[[#This Row],[AUM]]-D620</f>
        <v>399495.62000000477</v>
      </c>
      <c r="G621" s="11">
        <f>BIL[[#This Row],[∆ AUM]]-BIL[[#This Row],[effetto mercato]]</f>
        <v>619469.53997290484</v>
      </c>
    </row>
    <row r="622" spans="1:7">
      <c r="A622" s="4">
        <v>42908</v>
      </c>
      <c r="B622">
        <v>0.16270000000000001</v>
      </c>
      <c r="C622" s="6">
        <f>BIL[[#This Row],[Variaz]]/100</f>
        <v>1.6270000000000002E-3</v>
      </c>
      <c r="D622" s="10">
        <f>AUM[[#This Row],[ Etica Bilanciato]]</f>
        <v>858452101.88</v>
      </c>
      <c r="E622" s="10">
        <f>D621*BIL[[#This Row],[Variazione percentuale]]</f>
        <v>1393247.5194356402</v>
      </c>
      <c r="F622" s="11">
        <f>BIL[[#This Row],[AUM]]-D621</f>
        <v>2122956.5599999428</v>
      </c>
      <c r="G622" s="11">
        <f>BIL[[#This Row],[∆ AUM]]-BIL[[#This Row],[effetto mercato]]</f>
        <v>729709.04056430259</v>
      </c>
    </row>
    <row r="623" spans="1:7">
      <c r="A623" s="4">
        <v>42909</v>
      </c>
      <c r="B623">
        <v>-0.15390000000000001</v>
      </c>
      <c r="C623" s="6">
        <f>BIL[[#This Row],[Variaz]]/100</f>
        <v>-1.539E-3</v>
      </c>
      <c r="D623" s="10">
        <f>AUM[[#This Row],[ Etica Bilanciato]]</f>
        <v>857968709.24000001</v>
      </c>
      <c r="E623" s="10">
        <f>D622*BIL[[#This Row],[Variazione percentuale]]</f>
        <v>-1321157.7847933201</v>
      </c>
      <c r="F623" s="11">
        <f>BIL[[#This Row],[AUM]]-D622</f>
        <v>-483392.63999998569</v>
      </c>
      <c r="G623" s="11">
        <f>BIL[[#This Row],[∆ AUM]]-BIL[[#This Row],[effetto mercato]]</f>
        <v>837765.14479333442</v>
      </c>
    </row>
    <row r="624" spans="1:7">
      <c r="A624" s="4">
        <v>42912</v>
      </c>
      <c r="B624">
        <v>0.1028</v>
      </c>
      <c r="C624" s="6">
        <f>BIL[[#This Row],[Variaz]]/100</f>
        <v>1.0280000000000001E-3</v>
      </c>
      <c r="D624" s="10">
        <f>AUM[[#This Row],[ Etica Bilanciato]]</f>
        <v>859446777.98000002</v>
      </c>
      <c r="E624" s="10">
        <f>D623*BIL[[#This Row],[Variazione percentuale]]</f>
        <v>881991.83309872006</v>
      </c>
      <c r="F624" s="11">
        <f>BIL[[#This Row],[AUM]]-D623</f>
        <v>1478068.7400000095</v>
      </c>
      <c r="G624" s="11">
        <f>BIL[[#This Row],[∆ AUM]]-BIL[[#This Row],[effetto mercato]]</f>
        <v>596076.90690128948</v>
      </c>
    </row>
    <row r="625" spans="1:7">
      <c r="A625" s="4">
        <v>42913</v>
      </c>
      <c r="B625">
        <v>-0.97540000000000004</v>
      </c>
      <c r="C625" s="6">
        <f>BIL[[#This Row],[Variaz]]/100</f>
        <v>-9.7540000000000005E-3</v>
      </c>
      <c r="D625" s="10">
        <f>AUM[[#This Row],[ Etica Bilanciato]]</f>
        <v>851613736.0999999</v>
      </c>
      <c r="E625" s="10">
        <f>D624*BIL[[#This Row],[Variazione percentuale]]</f>
        <v>-8383043.872416921</v>
      </c>
      <c r="F625" s="11">
        <f>BIL[[#This Row],[AUM]]-D624</f>
        <v>-7833041.8800001144</v>
      </c>
      <c r="G625" s="11">
        <f>BIL[[#This Row],[∆ AUM]]-BIL[[#This Row],[effetto mercato]]</f>
        <v>550001.99241680652</v>
      </c>
    </row>
    <row r="626" spans="1:7">
      <c r="A626" s="4">
        <v>42914</v>
      </c>
      <c r="B626">
        <v>-5.1799999999999999E-2</v>
      </c>
      <c r="C626" s="6">
        <f>BIL[[#This Row],[Variaz]]/100</f>
        <v>-5.1800000000000001E-4</v>
      </c>
      <c r="D626" s="10">
        <f>AUM[[#This Row],[ Etica Bilanciato]]</f>
        <v>851882755.49000001</v>
      </c>
      <c r="E626" s="10">
        <f>D625*BIL[[#This Row],[Variazione percentuale]]</f>
        <v>-441135.91529979999</v>
      </c>
      <c r="F626" s="11">
        <f>BIL[[#This Row],[AUM]]-D625</f>
        <v>269019.3900001049</v>
      </c>
      <c r="G626" s="11">
        <f>BIL[[#This Row],[∆ AUM]]-BIL[[#This Row],[effetto mercato]]</f>
        <v>710155.3052999049</v>
      </c>
    </row>
    <row r="627" spans="1:7">
      <c r="A627" s="4">
        <v>42915</v>
      </c>
      <c r="B627">
        <v>-0.99409999999999998</v>
      </c>
      <c r="C627" s="6">
        <f>BIL[[#This Row],[Variaz]]/100</f>
        <v>-9.9410000000000002E-3</v>
      </c>
      <c r="D627" s="10">
        <f>AUM[[#This Row],[ Etica Bilanciato]]</f>
        <v>843672445.0999999</v>
      </c>
      <c r="E627" s="10">
        <f>D626*BIL[[#This Row],[Variazione percentuale]]</f>
        <v>-8468566.4723260906</v>
      </c>
      <c r="F627" s="11">
        <f>BIL[[#This Row],[AUM]]-D626</f>
        <v>-8210310.3900001049</v>
      </c>
      <c r="G627" s="11">
        <f>BIL[[#This Row],[∆ AUM]]-BIL[[#This Row],[effetto mercato]]</f>
        <v>258256.08232598566</v>
      </c>
    </row>
    <row r="628" spans="1:7">
      <c r="A628" s="4">
        <v>42916</v>
      </c>
      <c r="B628">
        <v>1.7500000000000002E-2</v>
      </c>
      <c r="C628" s="6">
        <f>BIL[[#This Row],[Variaz]]/100</f>
        <v>1.7500000000000003E-4</v>
      </c>
      <c r="D628" s="10">
        <f>AUM[[#This Row],[ Etica Bilanciato]]</f>
        <v>844384421.96000004</v>
      </c>
      <c r="E628" s="10">
        <f>D627*BIL[[#This Row],[Variazione percentuale]]</f>
        <v>147642.67789250001</v>
      </c>
      <c r="F628" s="11">
        <f>BIL[[#This Row],[AUM]]-D627</f>
        <v>711976.86000013351</v>
      </c>
      <c r="G628" s="11">
        <f>BIL[[#This Row],[∆ AUM]]-BIL[[#This Row],[effetto mercato]]</f>
        <v>564334.18210763345</v>
      </c>
    </row>
    <row r="629" spans="1:7">
      <c r="A629" s="4">
        <v>42919</v>
      </c>
      <c r="B629">
        <v>0.36670000000000003</v>
      </c>
      <c r="C629" s="6">
        <f>BIL[[#This Row],[Variaz]]/100</f>
        <v>3.6670000000000001E-3</v>
      </c>
      <c r="D629" s="10">
        <f>AUM[[#This Row],[ Etica Bilanciato]]</f>
        <v>848240927.48000002</v>
      </c>
      <c r="E629" s="10">
        <f>D628*BIL[[#This Row],[Variazione percentuale]]</f>
        <v>3096357.6753273201</v>
      </c>
      <c r="F629" s="11">
        <f>BIL[[#This Row],[AUM]]-D628</f>
        <v>3856505.5199999809</v>
      </c>
      <c r="G629" s="11">
        <f>BIL[[#This Row],[∆ AUM]]-BIL[[#This Row],[effetto mercato]]</f>
        <v>760147.84467266081</v>
      </c>
    </row>
    <row r="630" spans="1:7">
      <c r="A630" s="4">
        <v>42920</v>
      </c>
      <c r="B630">
        <v>-7.8299999999999995E-2</v>
      </c>
      <c r="C630" s="6">
        <f>BIL[[#This Row],[Variaz]]/100</f>
        <v>-7.8299999999999995E-4</v>
      </c>
      <c r="D630" s="10">
        <f>AUM[[#This Row],[ Etica Bilanciato]]</f>
        <v>848116990.11000001</v>
      </c>
      <c r="E630" s="10">
        <f>D629*BIL[[#This Row],[Variazione percentuale]]</f>
        <v>-664172.64621684002</v>
      </c>
      <c r="F630" s="11">
        <f>BIL[[#This Row],[AUM]]-D629</f>
        <v>-123937.37000000477</v>
      </c>
      <c r="G630" s="11">
        <f>BIL[[#This Row],[∆ AUM]]-BIL[[#This Row],[effetto mercato]]</f>
        <v>540235.27621683525</v>
      </c>
    </row>
    <row r="631" spans="1:7">
      <c r="A631" s="4">
        <v>42921</v>
      </c>
      <c r="B631">
        <v>0.27860000000000001</v>
      </c>
      <c r="C631" s="6">
        <f>BIL[[#This Row],[Variaz]]/100</f>
        <v>2.7860000000000003E-3</v>
      </c>
      <c r="D631" s="10">
        <f>AUM[[#This Row],[ Etica Bilanciato]]</f>
        <v>851577696.28999996</v>
      </c>
      <c r="E631" s="10">
        <f>D630*BIL[[#This Row],[Variazione percentuale]]</f>
        <v>2362853.9344464601</v>
      </c>
      <c r="F631" s="11">
        <f>BIL[[#This Row],[AUM]]-D630</f>
        <v>3460706.1799999475</v>
      </c>
      <c r="G631" s="11">
        <f>BIL[[#This Row],[∆ AUM]]-BIL[[#This Row],[effetto mercato]]</f>
        <v>1097852.2455534874</v>
      </c>
    </row>
    <row r="632" spans="1:7">
      <c r="A632" s="4">
        <v>42922</v>
      </c>
      <c r="B632">
        <v>-0.85940000000000005</v>
      </c>
      <c r="C632" s="6">
        <f>BIL[[#This Row],[Variaz]]/100</f>
        <v>-8.5940000000000009E-3</v>
      </c>
      <c r="D632" s="10">
        <f>AUM[[#This Row],[ Etica Bilanciato]]</f>
        <v>845540195.71000004</v>
      </c>
      <c r="E632" s="10">
        <f>D631*BIL[[#This Row],[Variazione percentuale]]</f>
        <v>-7318458.7219162602</v>
      </c>
      <c r="F632" s="11">
        <f>BIL[[#This Row],[AUM]]-D631</f>
        <v>-6037500.5799999237</v>
      </c>
      <c r="G632" s="11">
        <f>BIL[[#This Row],[∆ AUM]]-BIL[[#This Row],[effetto mercato]]</f>
        <v>1280958.1419163365</v>
      </c>
    </row>
    <row r="633" spans="1:7">
      <c r="A633" s="4">
        <v>42923</v>
      </c>
      <c r="B633">
        <v>0</v>
      </c>
      <c r="C633" s="6">
        <f>BIL[[#This Row],[Variaz]]/100</f>
        <v>0</v>
      </c>
      <c r="D633" s="10">
        <f>AUM[[#This Row],[ Etica Bilanciato]]</f>
        <v>846483379.16999996</v>
      </c>
      <c r="E633" s="10">
        <f>D632*BIL[[#This Row],[Variazione percentuale]]</f>
        <v>0</v>
      </c>
      <c r="F633" s="11">
        <f>BIL[[#This Row],[AUM]]-D632</f>
        <v>943183.45999991894</v>
      </c>
      <c r="G633" s="11">
        <f>BIL[[#This Row],[∆ AUM]]-BIL[[#This Row],[effetto mercato]]</f>
        <v>943183.45999991894</v>
      </c>
    </row>
    <row r="634" spans="1:7">
      <c r="A634" s="4">
        <v>42926</v>
      </c>
      <c r="B634">
        <v>0.21890000000000001</v>
      </c>
      <c r="C634" s="6">
        <f>BIL[[#This Row],[Variaz]]/100</f>
        <v>2.189E-3</v>
      </c>
      <c r="D634" s="10">
        <f>AUM[[#This Row],[ Etica Bilanciato]]</f>
        <v>849415000.56999993</v>
      </c>
      <c r="E634" s="10">
        <f>D633*BIL[[#This Row],[Variazione percentuale]]</f>
        <v>1852952.1170031298</v>
      </c>
      <c r="F634" s="11">
        <f>BIL[[#This Row],[AUM]]-D633</f>
        <v>2931621.3999999762</v>
      </c>
      <c r="G634" s="11">
        <f>BIL[[#This Row],[∆ AUM]]-BIL[[#This Row],[effetto mercato]]</f>
        <v>1078669.2829968464</v>
      </c>
    </row>
    <row r="635" spans="1:7">
      <c r="A635" s="4">
        <v>42927</v>
      </c>
      <c r="B635">
        <v>-0.16600000000000001</v>
      </c>
      <c r="C635" s="6">
        <f>BIL[[#This Row],[Variaz]]/100</f>
        <v>-1.66E-3</v>
      </c>
      <c r="D635" s="10">
        <f>AUM[[#This Row],[ Etica Bilanciato]]</f>
        <v>848860484.19999993</v>
      </c>
      <c r="E635" s="10">
        <f>D634*BIL[[#This Row],[Variazione percentuale]]</f>
        <v>-1410028.9009461999</v>
      </c>
      <c r="F635" s="11">
        <f>BIL[[#This Row],[AUM]]-D634</f>
        <v>-554516.37000000477</v>
      </c>
      <c r="G635" s="11">
        <f>BIL[[#This Row],[∆ AUM]]-BIL[[#This Row],[effetto mercato]]</f>
        <v>855512.53094619513</v>
      </c>
    </row>
    <row r="636" spans="1:7">
      <c r="A636" s="4">
        <v>42928</v>
      </c>
      <c r="B636">
        <v>0.77010000000000001</v>
      </c>
      <c r="C636" s="6">
        <f>BIL[[#This Row],[Variaz]]/100</f>
        <v>7.7010000000000004E-3</v>
      </c>
      <c r="D636" s="10">
        <f>AUM[[#This Row],[ Etica Bilanciato]]</f>
        <v>855722787.46000004</v>
      </c>
      <c r="E636" s="10">
        <f>D635*BIL[[#This Row],[Variazione percentuale]]</f>
        <v>6537074.5888241995</v>
      </c>
      <c r="F636" s="11">
        <f>BIL[[#This Row],[AUM]]-D635</f>
        <v>6862303.2600001097</v>
      </c>
      <c r="G636" s="11">
        <f>BIL[[#This Row],[∆ AUM]]-BIL[[#This Row],[effetto mercato]]</f>
        <v>325228.67117591016</v>
      </c>
    </row>
    <row r="637" spans="1:7">
      <c r="A637" s="4">
        <v>42929</v>
      </c>
      <c r="B637">
        <v>4.3400000000000001E-2</v>
      </c>
      <c r="C637" s="6">
        <f>BIL[[#This Row],[Variaz]]/100</f>
        <v>4.3400000000000003E-4</v>
      </c>
      <c r="D637" s="10">
        <f>AUM[[#This Row],[ Etica Bilanciato]]</f>
        <v>854248649.14999998</v>
      </c>
      <c r="E637" s="10">
        <f>D636*BIL[[#This Row],[Variazione percentuale]]</f>
        <v>371383.68975764007</v>
      </c>
      <c r="F637" s="11">
        <f>BIL[[#This Row],[AUM]]-D636</f>
        <v>-1474138.310000062</v>
      </c>
      <c r="G637" s="11">
        <f>BIL[[#This Row],[∆ AUM]]-BIL[[#This Row],[effetto mercato]]</f>
        <v>-1845521.999757702</v>
      </c>
    </row>
    <row r="638" spans="1:7">
      <c r="A638" s="4">
        <v>42930</v>
      </c>
      <c r="B638">
        <v>0.19969999999999999</v>
      </c>
      <c r="C638" s="6">
        <f>BIL[[#This Row],[Variaz]]/100</f>
        <v>1.9970000000000001E-3</v>
      </c>
      <c r="D638" s="10">
        <f>AUM[[#This Row],[ Etica Bilanciato]]</f>
        <v>856725312.33999991</v>
      </c>
      <c r="E638" s="10">
        <f>D637*BIL[[#This Row],[Variazione percentuale]]</f>
        <v>1705934.55235255</v>
      </c>
      <c r="F638" s="11">
        <f>BIL[[#This Row],[AUM]]-D637</f>
        <v>2476663.189999938</v>
      </c>
      <c r="G638" s="11">
        <f>BIL[[#This Row],[∆ AUM]]-BIL[[#This Row],[effetto mercato]]</f>
        <v>770728.63764738804</v>
      </c>
    </row>
    <row r="639" spans="1:7">
      <c r="A639" s="4">
        <v>42933</v>
      </c>
      <c r="B639">
        <v>-8.6999999999999994E-3</v>
      </c>
      <c r="C639" s="6">
        <f>BIL[[#This Row],[Variaz]]/100</f>
        <v>-8.7000000000000001E-5</v>
      </c>
      <c r="D639" s="10">
        <f>AUM[[#This Row],[ Etica Bilanciato]]</f>
        <v>857101028.22000003</v>
      </c>
      <c r="E639" s="10">
        <f>D638*BIL[[#This Row],[Variazione percentuale]]</f>
        <v>-74535.102173579988</v>
      </c>
      <c r="F639" s="11">
        <f>BIL[[#This Row],[AUM]]-D638</f>
        <v>375715.88000011444</v>
      </c>
      <c r="G639" s="11">
        <f>BIL[[#This Row],[∆ AUM]]-BIL[[#This Row],[effetto mercato]]</f>
        <v>450250.98217369441</v>
      </c>
    </row>
    <row r="640" spans="1:7">
      <c r="A640" s="4">
        <v>42934</v>
      </c>
      <c r="B640">
        <v>-0.78839999999999999</v>
      </c>
      <c r="C640" s="6">
        <f>BIL[[#This Row],[Variaz]]/100</f>
        <v>-7.8840000000000004E-3</v>
      </c>
      <c r="D640" s="10">
        <f>AUM[[#This Row],[ Etica Bilanciato]]</f>
        <v>851145469.13</v>
      </c>
      <c r="E640" s="10">
        <f>D639*BIL[[#This Row],[Variazione percentuale]]</f>
        <v>-6757384.5064864801</v>
      </c>
      <c r="F640" s="11">
        <f>BIL[[#This Row],[AUM]]-D639</f>
        <v>-5955559.0900000334</v>
      </c>
      <c r="G640" s="11">
        <f>BIL[[#This Row],[∆ AUM]]-BIL[[#This Row],[effetto mercato]]</f>
        <v>801825.41648644675</v>
      </c>
    </row>
    <row r="641" spans="1:7">
      <c r="A641" s="4">
        <v>42935</v>
      </c>
      <c r="B641">
        <v>0.36680000000000001</v>
      </c>
      <c r="C641" s="6">
        <f>BIL[[#This Row],[Variaz]]/100</f>
        <v>3.6680000000000003E-3</v>
      </c>
      <c r="D641" s="10">
        <f>AUM[[#This Row],[ Etica Bilanciato]]</f>
        <v>854690887.69999993</v>
      </c>
      <c r="E641" s="10">
        <f>D640*BIL[[#This Row],[Variazione percentuale]]</f>
        <v>3122001.5807688404</v>
      </c>
      <c r="F641" s="11">
        <f>BIL[[#This Row],[AUM]]-D640</f>
        <v>3545418.5699999332</v>
      </c>
      <c r="G641" s="11">
        <f>BIL[[#This Row],[∆ AUM]]-BIL[[#This Row],[effetto mercato]]</f>
        <v>423416.98923109286</v>
      </c>
    </row>
    <row r="642" spans="1:7">
      <c r="A642" s="4">
        <v>42936</v>
      </c>
      <c r="B642">
        <v>-0.2001</v>
      </c>
      <c r="C642" s="6">
        <f>BIL[[#This Row],[Variaz]]/100</f>
        <v>-2.0010000000000002E-3</v>
      </c>
      <c r="D642" s="10">
        <f>AUM[[#This Row],[ Etica Bilanciato]]</f>
        <v>853271268.36000001</v>
      </c>
      <c r="E642" s="10">
        <f>D641*BIL[[#This Row],[Variazione percentuale]]</f>
        <v>-1710236.4662877</v>
      </c>
      <c r="F642" s="11">
        <f>BIL[[#This Row],[AUM]]-D641</f>
        <v>-1419619.3399999142</v>
      </c>
      <c r="G642" s="11">
        <f>BIL[[#This Row],[∆ AUM]]-BIL[[#This Row],[effetto mercato]]</f>
        <v>290617.12628778582</v>
      </c>
    </row>
    <row r="643" spans="1:7">
      <c r="A643" s="4">
        <v>42937</v>
      </c>
      <c r="B643">
        <v>-0.33129999999999998</v>
      </c>
      <c r="C643" s="6">
        <f>BIL[[#This Row],[Variaz]]/100</f>
        <v>-3.313E-3</v>
      </c>
      <c r="D643" s="10">
        <f>AUM[[#This Row],[ Etica Bilanciato]]</f>
        <v>850347712.40999997</v>
      </c>
      <c r="E643" s="10">
        <f>D642*BIL[[#This Row],[Variazione percentuale]]</f>
        <v>-2826887.7120766798</v>
      </c>
      <c r="F643" s="11">
        <f>BIL[[#This Row],[AUM]]-D642</f>
        <v>-2923555.9500000477</v>
      </c>
      <c r="G643" s="11">
        <f>BIL[[#This Row],[∆ AUM]]-BIL[[#This Row],[effetto mercato]]</f>
        <v>-96668.23792336788</v>
      </c>
    </row>
    <row r="644" spans="1:7">
      <c r="A644" s="4">
        <v>42940</v>
      </c>
      <c r="B644">
        <v>-0.1749</v>
      </c>
      <c r="C644" s="6">
        <f>BIL[[#This Row],[Variaz]]/100</f>
        <v>-1.7489999999999999E-3</v>
      </c>
      <c r="D644" s="10">
        <f>AUM[[#This Row],[ Etica Bilanciato]]</f>
        <v>849289963.27999997</v>
      </c>
      <c r="E644" s="10">
        <f>D643*BIL[[#This Row],[Variazione percentuale]]</f>
        <v>-1487258.1490050899</v>
      </c>
      <c r="F644" s="11">
        <f>BIL[[#This Row],[AUM]]-D643</f>
        <v>-1057749.1299999952</v>
      </c>
      <c r="G644" s="11">
        <f>BIL[[#This Row],[∆ AUM]]-BIL[[#This Row],[effetto mercato]]</f>
        <v>429509.01900509465</v>
      </c>
    </row>
    <row r="645" spans="1:7">
      <c r="A645" s="4">
        <v>42941</v>
      </c>
      <c r="B645">
        <v>-0.14019999999999999</v>
      </c>
      <c r="C645" s="6">
        <f>BIL[[#This Row],[Variaz]]/100</f>
        <v>-1.4019999999999998E-3</v>
      </c>
      <c r="D645" s="10">
        <f>AUM[[#This Row],[ Etica Bilanciato]]</f>
        <v>848653508.42999995</v>
      </c>
      <c r="E645" s="10">
        <f>D644*BIL[[#This Row],[Variazione percentuale]]</f>
        <v>-1190704.5285185599</v>
      </c>
      <c r="F645" s="11">
        <f>BIL[[#This Row],[AUM]]-D644</f>
        <v>-636454.85000002384</v>
      </c>
      <c r="G645" s="11">
        <f>BIL[[#This Row],[∆ AUM]]-BIL[[#This Row],[effetto mercato]]</f>
        <v>554249.67851853603</v>
      </c>
    </row>
    <row r="646" spans="1:7">
      <c r="A646" s="4">
        <v>42942</v>
      </c>
      <c r="B646">
        <v>0.27200000000000002</v>
      </c>
      <c r="C646" s="6">
        <f>BIL[[#This Row],[Variaz]]/100</f>
        <v>2.7200000000000002E-3</v>
      </c>
      <c r="D646" s="10">
        <f>AUM[[#This Row],[ Etica Bilanciato]]</f>
        <v>851180085.47000003</v>
      </c>
      <c r="E646" s="10">
        <f>D645*BIL[[#This Row],[Variazione percentuale]]</f>
        <v>2308337.5429296</v>
      </c>
      <c r="F646" s="11">
        <f>BIL[[#This Row],[AUM]]-D645</f>
        <v>2526577.0400000811</v>
      </c>
      <c r="G646" s="11">
        <f>BIL[[#This Row],[∆ AUM]]-BIL[[#This Row],[effetto mercato]]</f>
        <v>218239.49707048107</v>
      </c>
    </row>
    <row r="647" spans="1:7">
      <c r="A647" s="4">
        <v>42943</v>
      </c>
      <c r="B647">
        <v>5.2499999999999998E-2</v>
      </c>
      <c r="C647" s="6">
        <f>BIL[[#This Row],[Variaz]]/100</f>
        <v>5.2499999999999997E-4</v>
      </c>
      <c r="D647" s="10">
        <f>AUM[[#This Row],[ Etica Bilanciato]]</f>
        <v>852216801.18999994</v>
      </c>
      <c r="E647" s="10">
        <f>D646*BIL[[#This Row],[Variazione percentuale]]</f>
        <v>446869.54487175</v>
      </c>
      <c r="F647" s="11">
        <f>BIL[[#This Row],[AUM]]-D646</f>
        <v>1036715.7199999094</v>
      </c>
      <c r="G647" s="11">
        <f>BIL[[#This Row],[∆ AUM]]-BIL[[#This Row],[effetto mercato]]</f>
        <v>589846.17512815935</v>
      </c>
    </row>
    <row r="648" spans="1:7">
      <c r="A648" s="4">
        <v>42944</v>
      </c>
      <c r="B648">
        <v>-0.5948</v>
      </c>
      <c r="C648" s="6">
        <f>BIL[[#This Row],[Variaz]]/100</f>
        <v>-5.9480000000000002E-3</v>
      </c>
      <c r="D648" s="10">
        <f>AUM[[#This Row],[ Etica Bilanciato]]</f>
        <v>847465823.79000008</v>
      </c>
      <c r="E648" s="10">
        <f>D647*BIL[[#This Row],[Variazione percentuale]]</f>
        <v>-5068985.5334781194</v>
      </c>
      <c r="F648" s="11">
        <f>BIL[[#This Row],[AUM]]-D647</f>
        <v>-4750977.3999998569</v>
      </c>
      <c r="G648" s="11">
        <f>BIL[[#This Row],[∆ AUM]]-BIL[[#This Row],[effetto mercato]]</f>
        <v>318008.13347826246</v>
      </c>
    </row>
    <row r="649" spans="1:7">
      <c r="A649" s="4">
        <v>42947</v>
      </c>
      <c r="B649">
        <v>-0.1232</v>
      </c>
      <c r="C649" s="6">
        <f>BIL[[#This Row],[Variaz]]/100</f>
        <v>-1.232E-3</v>
      </c>
      <c r="D649" s="10">
        <f>AUM[[#This Row],[ Etica Bilanciato]]</f>
        <v>846925126.13000011</v>
      </c>
      <c r="E649" s="10">
        <f>D648*BIL[[#This Row],[Variazione percentuale]]</f>
        <v>-1044077.8949092801</v>
      </c>
      <c r="F649" s="11">
        <f>BIL[[#This Row],[AUM]]-D648</f>
        <v>-540697.65999996662</v>
      </c>
      <c r="G649" s="11">
        <f>BIL[[#This Row],[∆ AUM]]-BIL[[#This Row],[effetto mercato]]</f>
        <v>503380.2349093135</v>
      </c>
    </row>
    <row r="650" spans="1:7">
      <c r="A650" s="4">
        <v>42948</v>
      </c>
      <c r="B650">
        <v>0.2114</v>
      </c>
      <c r="C650" s="6">
        <f>BIL[[#This Row],[Variaz]]/100</f>
        <v>2.114E-3</v>
      </c>
      <c r="D650" s="10">
        <f>AUM[[#This Row],[ Etica Bilanciato]]</f>
        <v>849055781.00999999</v>
      </c>
      <c r="E650" s="10">
        <f>D649*BIL[[#This Row],[Variazione percentuale]]</f>
        <v>1790399.7166388202</v>
      </c>
      <c r="F650" s="11">
        <f>BIL[[#This Row],[AUM]]-D649</f>
        <v>2130654.879999876</v>
      </c>
      <c r="G650" s="11">
        <f>BIL[[#This Row],[∆ AUM]]-BIL[[#This Row],[effetto mercato]]</f>
        <v>340255.16336105578</v>
      </c>
    </row>
    <row r="651" spans="1:7">
      <c r="A651" s="4">
        <v>42949</v>
      </c>
      <c r="B651">
        <v>-0.25490000000000002</v>
      </c>
      <c r="C651" s="6">
        <f>BIL[[#This Row],[Variaz]]/100</f>
        <v>-2.5490000000000001E-3</v>
      </c>
      <c r="D651" s="10">
        <f>AUM[[#This Row],[ Etica Bilanciato]]</f>
        <v>846967342.03999996</v>
      </c>
      <c r="E651" s="10">
        <f>D650*BIL[[#This Row],[Variazione percentuale]]</f>
        <v>-2164243.1857944899</v>
      </c>
      <c r="F651" s="11">
        <f>BIL[[#This Row],[AUM]]-D650</f>
        <v>-2088438.9700000286</v>
      </c>
      <c r="G651" s="11">
        <f>BIL[[#This Row],[∆ AUM]]-BIL[[#This Row],[effetto mercato]]</f>
        <v>75804.215794461314</v>
      </c>
    </row>
    <row r="652" spans="1:7">
      <c r="A652" s="4">
        <v>42950</v>
      </c>
      <c r="B652">
        <v>0</v>
      </c>
      <c r="C652" s="6">
        <f>BIL[[#This Row],[Variaz]]/100</f>
        <v>0</v>
      </c>
      <c r="D652" s="10">
        <f>AUM[[#This Row],[ Etica Bilanciato]]</f>
        <v>847925307</v>
      </c>
      <c r="E652" s="10">
        <f>D651*BIL[[#This Row],[Variazione percentuale]]</f>
        <v>0</v>
      </c>
      <c r="F652" s="11">
        <f>BIL[[#This Row],[AUM]]-D651</f>
        <v>957964.96000003815</v>
      </c>
      <c r="G652" s="11">
        <f>BIL[[#This Row],[∆ AUM]]-BIL[[#This Row],[effetto mercato]]</f>
        <v>957964.96000003815</v>
      </c>
    </row>
    <row r="653" spans="1:7">
      <c r="A653" s="4">
        <v>42951</v>
      </c>
      <c r="B653">
        <v>0.41420000000000001</v>
      </c>
      <c r="C653" s="6">
        <f>BIL[[#This Row],[Variaz]]/100</f>
        <v>4.1419999999999998E-3</v>
      </c>
      <c r="D653" s="10">
        <f>AUM[[#This Row],[ Etica Bilanciato]]</f>
        <v>852278708.89999998</v>
      </c>
      <c r="E653" s="10">
        <f>D652*BIL[[#This Row],[Variazione percentuale]]</f>
        <v>3512106.6215939997</v>
      </c>
      <c r="F653" s="11">
        <f>BIL[[#This Row],[AUM]]-D652</f>
        <v>4353401.8999999762</v>
      </c>
      <c r="G653" s="11">
        <f>BIL[[#This Row],[∆ AUM]]-BIL[[#This Row],[effetto mercato]]</f>
        <v>841295.27840597648</v>
      </c>
    </row>
    <row r="654" spans="1:7">
      <c r="A654" s="4">
        <v>42954</v>
      </c>
      <c r="B654">
        <v>-3.5099999999999999E-2</v>
      </c>
      <c r="C654" s="6">
        <f>BIL[[#This Row],[Variaz]]/100</f>
        <v>-3.5099999999999997E-4</v>
      </c>
      <c r="D654" s="10">
        <f>AUM[[#This Row],[ Etica Bilanciato]]</f>
        <v>853008217.81999993</v>
      </c>
      <c r="E654" s="10">
        <f>D653*BIL[[#This Row],[Variazione percentuale]]</f>
        <v>-299149.82682389999</v>
      </c>
      <c r="F654" s="11">
        <f>BIL[[#This Row],[AUM]]-D653</f>
        <v>729508.91999995708</v>
      </c>
      <c r="G654" s="11">
        <f>BIL[[#This Row],[∆ AUM]]-BIL[[#This Row],[effetto mercato]]</f>
        <v>1028658.7468238571</v>
      </c>
    </row>
    <row r="655" spans="1:7">
      <c r="A655" s="4">
        <v>42955</v>
      </c>
      <c r="B655">
        <v>6.1499999999999999E-2</v>
      </c>
      <c r="C655" s="6">
        <f>BIL[[#This Row],[Variaz]]/100</f>
        <v>6.1499999999999999E-4</v>
      </c>
      <c r="D655" s="10">
        <f>AUM[[#This Row],[ Etica Bilanciato]]</f>
        <v>854081528.26999998</v>
      </c>
      <c r="E655" s="10">
        <f>D654*BIL[[#This Row],[Variazione percentuale]]</f>
        <v>524600.05395929993</v>
      </c>
      <c r="F655" s="11">
        <f>BIL[[#This Row],[AUM]]-D654</f>
        <v>1073310.4500000477</v>
      </c>
      <c r="G655" s="11">
        <f>BIL[[#This Row],[∆ AUM]]-BIL[[#This Row],[effetto mercato]]</f>
        <v>548710.39604074776</v>
      </c>
    </row>
    <row r="656" spans="1:7">
      <c r="A656" s="4">
        <v>42956</v>
      </c>
      <c r="B656">
        <v>-0.19309999999999999</v>
      </c>
      <c r="C656" s="6">
        <f>BIL[[#This Row],[Variaz]]/100</f>
        <v>-1.931E-3</v>
      </c>
      <c r="D656" s="10">
        <f>AUM[[#This Row],[ Etica Bilanciato]]</f>
        <v>852874919.19999993</v>
      </c>
      <c r="E656" s="10">
        <f>D655*BIL[[#This Row],[Variazione percentuale]]</f>
        <v>-1649231.43108937</v>
      </c>
      <c r="F656" s="11">
        <f>BIL[[#This Row],[AUM]]-D655</f>
        <v>-1206609.0700000525</v>
      </c>
      <c r="G656" s="11">
        <f>BIL[[#This Row],[∆ AUM]]-BIL[[#This Row],[effetto mercato]]</f>
        <v>442622.36108931759</v>
      </c>
    </row>
    <row r="657" spans="1:7">
      <c r="A657" s="4">
        <v>42957</v>
      </c>
      <c r="B657">
        <v>-0.51870000000000005</v>
      </c>
      <c r="C657" s="6">
        <f>BIL[[#This Row],[Variaz]]/100</f>
        <v>-5.1870000000000006E-3</v>
      </c>
      <c r="D657" s="10">
        <f>AUM[[#This Row],[ Etica Bilanciato]]</f>
        <v>848759370.52999997</v>
      </c>
      <c r="E657" s="10">
        <f>D656*BIL[[#This Row],[Variazione percentuale]]</f>
        <v>-4423862.2058904003</v>
      </c>
      <c r="F657" s="11">
        <f>BIL[[#This Row],[AUM]]-D656</f>
        <v>-4115548.6699999571</v>
      </c>
      <c r="G657" s="11">
        <f>BIL[[#This Row],[∆ AUM]]-BIL[[#This Row],[effetto mercato]]</f>
        <v>308313.53589044325</v>
      </c>
    </row>
    <row r="658" spans="1:7">
      <c r="A658" s="4">
        <v>42958</v>
      </c>
      <c r="B658">
        <v>-0.2475</v>
      </c>
      <c r="C658" s="6">
        <f>BIL[[#This Row],[Variaz]]/100</f>
        <v>-2.4749999999999998E-3</v>
      </c>
      <c r="D658" s="10">
        <f>AUM[[#This Row],[ Etica Bilanciato]]</f>
        <v>821765110.44999993</v>
      </c>
      <c r="E658" s="10">
        <f>D657*BIL[[#This Row],[Variazione percentuale]]</f>
        <v>-2100679.4420617498</v>
      </c>
      <c r="F658" s="11">
        <f>BIL[[#This Row],[AUM]]-D657</f>
        <v>-26994260.080000043</v>
      </c>
      <c r="G658" s="11">
        <f>BIL[[#This Row],[∆ AUM]]-BIL[[#This Row],[effetto mercato]]</f>
        <v>-24893580.637938295</v>
      </c>
    </row>
    <row r="659" spans="1:7">
      <c r="A659" s="4">
        <v>42961</v>
      </c>
      <c r="B659">
        <v>0.36320000000000002</v>
      </c>
      <c r="C659" s="6">
        <f>BIL[[#This Row],[Variaz]]/100</f>
        <v>3.6320000000000002E-3</v>
      </c>
      <c r="D659" s="10">
        <f>AUM[[#This Row],[ Etica Bilanciato]]</f>
        <v>825054167.56000006</v>
      </c>
      <c r="E659" s="10">
        <f>D658*BIL[[#This Row],[Variazione percentuale]]</f>
        <v>2984650.8811543998</v>
      </c>
      <c r="F659" s="11">
        <f>BIL[[#This Row],[AUM]]-D658</f>
        <v>3289057.1100001335</v>
      </c>
      <c r="G659" s="11">
        <f>BIL[[#This Row],[∆ AUM]]-BIL[[#This Row],[effetto mercato]]</f>
        <v>304406.22884573368</v>
      </c>
    </row>
    <row r="660" spans="1:7">
      <c r="A660" s="4">
        <v>42963</v>
      </c>
      <c r="B660">
        <v>0.62680000000000002</v>
      </c>
      <c r="C660" s="6">
        <f>BIL[[#This Row],[Variaz]]/100</f>
        <v>6.2680000000000001E-3</v>
      </c>
      <c r="D660" s="10">
        <f>AUM[[#This Row],[ Etica Bilanciato]]</f>
        <v>830525020.17999995</v>
      </c>
      <c r="E660" s="10">
        <f>D659*BIL[[#This Row],[Variazione percentuale]]</f>
        <v>5171439.5222660806</v>
      </c>
      <c r="F660" s="11">
        <f>BIL[[#This Row],[AUM]]-D659</f>
        <v>5470852.6199998856</v>
      </c>
      <c r="G660" s="11">
        <f>BIL[[#This Row],[∆ AUM]]-BIL[[#This Row],[effetto mercato]]</f>
        <v>299413.09773380496</v>
      </c>
    </row>
    <row r="661" spans="1:7">
      <c r="A661" s="4">
        <v>42964</v>
      </c>
      <c r="B661">
        <v>-0.46500000000000002</v>
      </c>
      <c r="C661" s="6">
        <f>BIL[[#This Row],[Variaz]]/100</f>
        <v>-4.6500000000000005E-3</v>
      </c>
      <c r="D661" s="10">
        <f>AUM[[#This Row],[ Etica Bilanciato]]</f>
        <v>827057557.30000007</v>
      </c>
      <c r="E661" s="10">
        <f>D660*BIL[[#This Row],[Variazione percentuale]]</f>
        <v>-3861941.343837</v>
      </c>
      <c r="F661" s="11">
        <f>BIL[[#This Row],[AUM]]-D660</f>
        <v>-3467462.879999876</v>
      </c>
      <c r="G661" s="11">
        <f>BIL[[#This Row],[∆ AUM]]-BIL[[#This Row],[effetto mercato]]</f>
        <v>394478.46383712394</v>
      </c>
    </row>
    <row r="662" spans="1:7">
      <c r="A662" s="4">
        <v>42965</v>
      </c>
      <c r="B662">
        <v>-0.45829999999999999</v>
      </c>
      <c r="C662" s="6">
        <f>BIL[[#This Row],[Variaz]]/100</f>
        <v>-4.5830000000000003E-3</v>
      </c>
      <c r="D662" s="10">
        <f>AUM[[#This Row],[ Etica Bilanciato]]</f>
        <v>823492862.59000003</v>
      </c>
      <c r="E662" s="10">
        <f>D661*BIL[[#This Row],[Variazione percentuale]]</f>
        <v>-3790404.7851059004</v>
      </c>
      <c r="F662" s="11">
        <f>BIL[[#This Row],[AUM]]-D661</f>
        <v>-3564694.7100000381</v>
      </c>
      <c r="G662" s="11">
        <f>BIL[[#This Row],[∆ AUM]]-BIL[[#This Row],[effetto mercato]]</f>
        <v>225710.07510586223</v>
      </c>
    </row>
    <row r="663" spans="1:7">
      <c r="A663" s="4">
        <v>42968</v>
      </c>
      <c r="B663">
        <v>-0.27450000000000002</v>
      </c>
      <c r="C663" s="6">
        <f>BIL[[#This Row],[Variaz]]/100</f>
        <v>-2.745E-3</v>
      </c>
      <c r="D663" s="10">
        <f>AUM[[#This Row],[ Etica Bilanciato]]</f>
        <v>821772813.52999997</v>
      </c>
      <c r="E663" s="10">
        <f>D662*BIL[[#This Row],[Variazione percentuale]]</f>
        <v>-2260487.9078095499</v>
      </c>
      <c r="F663" s="11">
        <f>BIL[[#This Row],[AUM]]-D662</f>
        <v>-1720049.060000062</v>
      </c>
      <c r="G663" s="11">
        <f>BIL[[#This Row],[∆ AUM]]-BIL[[#This Row],[effetto mercato]]</f>
        <v>540438.84780948795</v>
      </c>
    </row>
    <row r="664" spans="1:7">
      <c r="A664" s="4">
        <v>42969</v>
      </c>
      <c r="B664">
        <v>0.51500000000000001</v>
      </c>
      <c r="C664" s="6">
        <f>BIL[[#This Row],[Variaz]]/100</f>
        <v>5.1500000000000001E-3</v>
      </c>
      <c r="D664" s="10">
        <f>AUM[[#This Row],[ Etica Bilanciato]]</f>
        <v>826087723.75999999</v>
      </c>
      <c r="E664" s="10">
        <f>D663*BIL[[#This Row],[Variazione percentuale]]</f>
        <v>4232129.9896794995</v>
      </c>
      <c r="F664" s="11">
        <f>BIL[[#This Row],[AUM]]-D663</f>
        <v>4314910.2300000191</v>
      </c>
      <c r="G664" s="11">
        <f>BIL[[#This Row],[∆ AUM]]-BIL[[#This Row],[effetto mercato]]</f>
        <v>82780.240320519544</v>
      </c>
    </row>
    <row r="665" spans="1:7">
      <c r="A665" s="4">
        <v>42970</v>
      </c>
      <c r="B665">
        <v>-0.30030000000000001</v>
      </c>
      <c r="C665" s="6">
        <f>BIL[[#This Row],[Variaz]]/100</f>
        <v>-3.003E-3</v>
      </c>
      <c r="D665" s="10">
        <f>AUM[[#This Row],[ Etica Bilanciato]]</f>
        <v>823860335.19000006</v>
      </c>
      <c r="E665" s="10">
        <f>D664*BIL[[#This Row],[Variazione percentuale]]</f>
        <v>-2480741.4344512802</v>
      </c>
      <c r="F665" s="11">
        <f>BIL[[#This Row],[AUM]]-D664</f>
        <v>-2227388.5699999332</v>
      </c>
      <c r="G665" s="11">
        <f>BIL[[#This Row],[∆ AUM]]-BIL[[#This Row],[effetto mercato]]</f>
        <v>253352.86445134692</v>
      </c>
    </row>
    <row r="666" spans="1:7">
      <c r="A666" s="4">
        <v>42971</v>
      </c>
      <c r="B666">
        <v>-6.2E-2</v>
      </c>
      <c r="C666" s="6">
        <f>BIL[[#This Row],[Variaz]]/100</f>
        <v>-6.2E-4</v>
      </c>
      <c r="D666" s="10">
        <f>AUM[[#This Row],[ Etica Bilanciato]]</f>
        <v>823525398.18000007</v>
      </c>
      <c r="E666" s="10">
        <f>D665*BIL[[#This Row],[Variazione percentuale]]</f>
        <v>-510793.40781780006</v>
      </c>
      <c r="F666" s="11">
        <f>BIL[[#This Row],[AUM]]-D665</f>
        <v>-334937.00999999046</v>
      </c>
      <c r="G666" s="11">
        <f>BIL[[#This Row],[∆ AUM]]-BIL[[#This Row],[effetto mercato]]</f>
        <v>175856.3978178096</v>
      </c>
    </row>
    <row r="667" spans="1:7">
      <c r="A667" s="4">
        <v>42972</v>
      </c>
      <c r="B667">
        <v>-0.13300000000000001</v>
      </c>
      <c r="C667" s="6">
        <f>BIL[[#This Row],[Variaz]]/100</f>
        <v>-1.33E-3</v>
      </c>
      <c r="D667" s="10">
        <f>AUM[[#This Row],[ Etica Bilanciato]]</f>
        <v>822686730.25</v>
      </c>
      <c r="E667" s="10">
        <f>D666*BIL[[#This Row],[Variazione percentuale]]</f>
        <v>-1095288.7795794001</v>
      </c>
      <c r="F667" s="11">
        <f>BIL[[#This Row],[AUM]]-D666</f>
        <v>-838667.93000006676</v>
      </c>
      <c r="G667" s="11">
        <f>BIL[[#This Row],[∆ AUM]]-BIL[[#This Row],[effetto mercato]]</f>
        <v>256620.84957933333</v>
      </c>
    </row>
    <row r="668" spans="1:7">
      <c r="A668" s="4">
        <v>42975</v>
      </c>
      <c r="B668">
        <v>-0.3196</v>
      </c>
      <c r="C668" s="6">
        <f>BIL[[#This Row],[Variaz]]/100</f>
        <v>-3.1960000000000001E-3</v>
      </c>
      <c r="D668" s="10">
        <f>AUM[[#This Row],[ Etica Bilanciato]]</f>
        <v>820261186.62</v>
      </c>
      <c r="E668" s="10">
        <f>D667*BIL[[#This Row],[Variazione percentuale]]</f>
        <v>-2629306.7898789998</v>
      </c>
      <c r="F668" s="11">
        <f>BIL[[#This Row],[AUM]]-D667</f>
        <v>-2425543.6299999952</v>
      </c>
      <c r="G668" s="11">
        <f>BIL[[#This Row],[∆ AUM]]-BIL[[#This Row],[effetto mercato]]</f>
        <v>203763.15987900458</v>
      </c>
    </row>
    <row r="669" spans="1:7">
      <c r="A669" s="4">
        <v>42976</v>
      </c>
      <c r="B669">
        <v>-0.46310000000000001</v>
      </c>
      <c r="C669" s="6">
        <f>BIL[[#This Row],[Variaz]]/100</f>
        <v>-4.6309999999999997E-3</v>
      </c>
      <c r="D669" s="10">
        <f>AUM[[#This Row],[ Etica Bilanciato]]</f>
        <v>816636519.9799999</v>
      </c>
      <c r="E669" s="10">
        <f>D668*BIL[[#This Row],[Variazione percentuale]]</f>
        <v>-3798629.5552372197</v>
      </c>
      <c r="F669" s="11">
        <f>BIL[[#This Row],[AUM]]-D668</f>
        <v>-3624666.6400001049</v>
      </c>
      <c r="G669" s="11">
        <f>BIL[[#This Row],[∆ AUM]]-BIL[[#This Row],[effetto mercato]]</f>
        <v>173962.91523711476</v>
      </c>
    </row>
    <row r="670" spans="1:7">
      <c r="A670" s="4">
        <v>42977</v>
      </c>
      <c r="B670">
        <v>0.61729999999999996</v>
      </c>
      <c r="C670" s="6">
        <f>BIL[[#This Row],[Variaz]]/100</f>
        <v>6.1729999999999997E-3</v>
      </c>
      <c r="D670" s="10">
        <f>AUM[[#This Row],[ Etica Bilanciato]]</f>
        <v>821852314.93000007</v>
      </c>
      <c r="E670" s="10">
        <f>D669*BIL[[#This Row],[Variazione percentuale]]</f>
        <v>5041097.2378365388</v>
      </c>
      <c r="F670" s="11">
        <f>BIL[[#This Row],[AUM]]-D669</f>
        <v>5215794.9500001669</v>
      </c>
      <c r="G670" s="11">
        <f>BIL[[#This Row],[∆ AUM]]-BIL[[#This Row],[effetto mercato]]</f>
        <v>174697.71216362808</v>
      </c>
    </row>
    <row r="671" spans="1:7">
      <c r="A671" s="4">
        <v>42978</v>
      </c>
      <c r="B671">
        <v>0.3735</v>
      </c>
      <c r="C671" s="6">
        <f>BIL[[#This Row],[Variaz]]/100</f>
        <v>3.735E-3</v>
      </c>
      <c r="D671" s="10">
        <f>AUM[[#This Row],[ Etica Bilanciato]]</f>
        <v>825033113.51999998</v>
      </c>
      <c r="E671" s="10">
        <f>D670*BIL[[#This Row],[Variazione percentuale]]</f>
        <v>3069618.3962635505</v>
      </c>
      <c r="F671" s="11">
        <f>BIL[[#This Row],[AUM]]-D670</f>
        <v>3180798.5899999142</v>
      </c>
      <c r="G671" s="11">
        <f>BIL[[#This Row],[∆ AUM]]-BIL[[#This Row],[effetto mercato]]</f>
        <v>111180.19373636367</v>
      </c>
    </row>
    <row r="672" spans="1:7">
      <c r="A672" s="4">
        <v>42979</v>
      </c>
      <c r="B672">
        <v>0.20380000000000001</v>
      </c>
      <c r="C672" s="6">
        <f>BIL[[#This Row],[Variaz]]/100</f>
        <v>2.0379999999999999E-3</v>
      </c>
      <c r="D672" s="10">
        <f>AUM[[#This Row],[ Etica Bilanciato]]</f>
        <v>826909832.73000002</v>
      </c>
      <c r="E672" s="10">
        <f>D671*BIL[[#This Row],[Variazione percentuale]]</f>
        <v>1681417.48535376</v>
      </c>
      <c r="F672" s="11">
        <f>BIL[[#This Row],[AUM]]-D671</f>
        <v>1876719.2100000381</v>
      </c>
      <c r="G672" s="11">
        <f>BIL[[#This Row],[∆ AUM]]-BIL[[#This Row],[effetto mercato]]</f>
        <v>195301.72464627819</v>
      </c>
    </row>
    <row r="673" spans="1:7">
      <c r="A673" s="4">
        <v>42982</v>
      </c>
      <c r="B673">
        <v>-0.2122</v>
      </c>
      <c r="C673" s="6">
        <f>BIL[[#This Row],[Variaz]]/100</f>
        <v>-2.1220000000000002E-3</v>
      </c>
      <c r="D673" s="10">
        <f>AUM[[#This Row],[ Etica Bilanciato]]</f>
        <v>825143158.92999995</v>
      </c>
      <c r="E673" s="10">
        <f>D672*BIL[[#This Row],[Variazione percentuale]]</f>
        <v>-1754702.6650530603</v>
      </c>
      <c r="F673" s="11">
        <f>BIL[[#This Row],[AUM]]-D672</f>
        <v>-1766673.8000000715</v>
      </c>
      <c r="G673" s="11">
        <f>BIL[[#This Row],[∆ AUM]]-BIL[[#This Row],[effetto mercato]]</f>
        <v>-11971.134947011247</v>
      </c>
    </row>
    <row r="674" spans="1:7">
      <c r="A674" s="4">
        <v>42983</v>
      </c>
      <c r="B674">
        <v>-5.3199999999999997E-2</v>
      </c>
      <c r="C674" s="6">
        <f>BIL[[#This Row],[Variaz]]/100</f>
        <v>-5.3199999999999992E-4</v>
      </c>
      <c r="D674" s="10">
        <f>AUM[[#This Row],[ Etica Bilanciato]]</f>
        <v>825533474.33000004</v>
      </c>
      <c r="E674" s="10">
        <f>D673*BIL[[#This Row],[Variazione percentuale]]</f>
        <v>-438976.16055075993</v>
      </c>
      <c r="F674" s="11">
        <f>BIL[[#This Row],[AUM]]-D673</f>
        <v>390315.40000009537</v>
      </c>
      <c r="G674" s="11">
        <f>BIL[[#This Row],[∆ AUM]]-BIL[[#This Row],[effetto mercato]]</f>
        <v>829291.56055085524</v>
      </c>
    </row>
    <row r="675" spans="1:7">
      <c r="A675" s="4">
        <v>42984</v>
      </c>
      <c r="B675">
        <v>0.10639999999999999</v>
      </c>
      <c r="C675" s="6">
        <f>BIL[[#This Row],[Variaz]]/100</f>
        <v>1.0639999999999998E-3</v>
      </c>
      <c r="D675" s="10">
        <f>AUM[[#This Row],[ Etica Bilanciato]]</f>
        <v>827039036.47000003</v>
      </c>
      <c r="E675" s="10">
        <f>D674*BIL[[#This Row],[Variazione percentuale]]</f>
        <v>878367.61668711994</v>
      </c>
      <c r="F675" s="11">
        <f>BIL[[#This Row],[AUM]]-D674</f>
        <v>1505562.1399999857</v>
      </c>
      <c r="G675" s="11">
        <f>BIL[[#This Row],[∆ AUM]]-BIL[[#This Row],[effetto mercato]]</f>
        <v>627194.52331286576</v>
      </c>
    </row>
    <row r="676" spans="1:7">
      <c r="A676" s="4">
        <v>42985</v>
      </c>
      <c r="B676">
        <v>0.22140000000000001</v>
      </c>
      <c r="C676" s="6">
        <f>BIL[[#This Row],[Variaz]]/100</f>
        <v>2.2140000000000003E-3</v>
      </c>
      <c r="D676" s="10">
        <f>AUM[[#This Row],[ Etica Bilanciato]]</f>
        <v>829426413.54000008</v>
      </c>
      <c r="E676" s="10">
        <f>D675*BIL[[#This Row],[Variazione percentuale]]</f>
        <v>1831064.4267445803</v>
      </c>
      <c r="F676" s="11">
        <f>BIL[[#This Row],[AUM]]-D675</f>
        <v>2387377.0700000525</v>
      </c>
      <c r="G676" s="11">
        <f>BIL[[#This Row],[∆ AUM]]-BIL[[#This Row],[effetto mercato]]</f>
        <v>556312.64325547218</v>
      </c>
    </row>
    <row r="677" spans="1:7">
      <c r="A677" s="4">
        <v>42986</v>
      </c>
      <c r="B677">
        <v>0.106</v>
      </c>
      <c r="C677" s="6">
        <f>BIL[[#This Row],[Variaz]]/100</f>
        <v>1.06E-3</v>
      </c>
      <c r="D677" s="10">
        <f>AUM[[#This Row],[ Etica Bilanciato]]</f>
        <v>830165250.41999996</v>
      </c>
      <c r="E677" s="10">
        <f>D676*BIL[[#This Row],[Variazione percentuale]]</f>
        <v>879191.99835240003</v>
      </c>
      <c r="F677" s="11">
        <f>BIL[[#This Row],[AUM]]-D676</f>
        <v>738836.87999987602</v>
      </c>
      <c r="G677" s="11">
        <f>BIL[[#This Row],[∆ AUM]]-BIL[[#This Row],[effetto mercato]]</f>
        <v>-140355.118352524</v>
      </c>
    </row>
    <row r="678" spans="1:7">
      <c r="A678" s="4">
        <v>42989</v>
      </c>
      <c r="B678">
        <v>0.67079999999999995</v>
      </c>
      <c r="C678" s="6">
        <f>BIL[[#This Row],[Variaz]]/100</f>
        <v>6.7079999999999996E-3</v>
      </c>
      <c r="D678" s="10">
        <f>AUM[[#This Row],[ Etica Bilanciato]]</f>
        <v>835856108.84000003</v>
      </c>
      <c r="E678" s="10">
        <f>D677*BIL[[#This Row],[Variazione percentuale]]</f>
        <v>5568748.4998173593</v>
      </c>
      <c r="F678" s="11">
        <f>BIL[[#This Row],[AUM]]-D677</f>
        <v>5690858.4200000763</v>
      </c>
      <c r="G678" s="11">
        <f>BIL[[#This Row],[∆ AUM]]-BIL[[#This Row],[effetto mercato]]</f>
        <v>122109.92018271703</v>
      </c>
    </row>
    <row r="679" spans="1:7">
      <c r="A679" s="4">
        <v>42990</v>
      </c>
      <c r="B679">
        <v>0.29809999999999998</v>
      </c>
      <c r="C679" s="6">
        <f>BIL[[#This Row],[Variaz]]/100</f>
        <v>2.9809999999999997E-3</v>
      </c>
      <c r="D679" s="10">
        <f>AUM[[#This Row],[ Etica Bilanciato]]</f>
        <v>838363071.54999995</v>
      </c>
      <c r="E679" s="10">
        <f>D678*BIL[[#This Row],[Variazione percentuale]]</f>
        <v>2491687.0604520398</v>
      </c>
      <c r="F679" s="11">
        <f>BIL[[#This Row],[AUM]]-D678</f>
        <v>2506962.7099999189</v>
      </c>
      <c r="G679" s="11">
        <f>BIL[[#This Row],[∆ AUM]]-BIL[[#This Row],[effetto mercato]]</f>
        <v>15275.649547879118</v>
      </c>
    </row>
    <row r="680" spans="1:7">
      <c r="A680" s="4">
        <v>42991</v>
      </c>
      <c r="B680">
        <v>1.7500000000000002E-2</v>
      </c>
      <c r="C680" s="6">
        <f>BIL[[#This Row],[Variaz]]/100</f>
        <v>1.7500000000000003E-4</v>
      </c>
      <c r="D680" s="10">
        <f>AUM[[#This Row],[ Etica Bilanciato]]</f>
        <v>838667214.81999993</v>
      </c>
      <c r="E680" s="10">
        <f>D679*BIL[[#This Row],[Variazione percentuale]]</f>
        <v>146713.53752125002</v>
      </c>
      <c r="F680" s="11">
        <f>BIL[[#This Row],[AUM]]-D679</f>
        <v>304143.26999998093</v>
      </c>
      <c r="G680" s="11">
        <f>BIL[[#This Row],[∆ AUM]]-BIL[[#This Row],[effetto mercato]]</f>
        <v>157429.7324787309</v>
      </c>
    </row>
    <row r="681" spans="1:7">
      <c r="A681" s="4">
        <v>42992</v>
      </c>
      <c r="B681">
        <v>8.6999999999999994E-3</v>
      </c>
      <c r="C681" s="6">
        <f>BIL[[#This Row],[Variaz]]/100</f>
        <v>8.7000000000000001E-5</v>
      </c>
      <c r="D681" s="10">
        <f>AUM[[#This Row],[ Etica Bilanciato]]</f>
        <v>838419639.53999996</v>
      </c>
      <c r="E681" s="10">
        <f>D680*BIL[[#This Row],[Variazione percentuale]]</f>
        <v>72964.04768933999</v>
      </c>
      <c r="F681" s="11">
        <f>BIL[[#This Row],[AUM]]-D680</f>
        <v>-247575.27999997139</v>
      </c>
      <c r="G681" s="11">
        <f>BIL[[#This Row],[∆ AUM]]-BIL[[#This Row],[effetto mercato]]</f>
        <v>-320539.32768931135</v>
      </c>
    </row>
    <row r="682" spans="1:7">
      <c r="A682" s="4">
        <v>42993</v>
      </c>
      <c r="B682">
        <v>-0.2185</v>
      </c>
      <c r="C682" s="6">
        <f>BIL[[#This Row],[Variaz]]/100</f>
        <v>-2.1849999999999999E-3</v>
      </c>
      <c r="D682" s="10">
        <f>AUM[[#This Row],[ Etica Bilanciato]]</f>
        <v>836657965.70000005</v>
      </c>
      <c r="E682" s="10">
        <f>D681*BIL[[#This Row],[Variazione percentuale]]</f>
        <v>-1831946.9123948999</v>
      </c>
      <c r="F682" s="11">
        <f>BIL[[#This Row],[AUM]]-D681</f>
        <v>-1761673.8399999142</v>
      </c>
      <c r="G682" s="11">
        <f>BIL[[#This Row],[∆ AUM]]-BIL[[#This Row],[effetto mercato]]</f>
        <v>70273.072394985706</v>
      </c>
    </row>
    <row r="683" spans="1:7">
      <c r="A683" s="4">
        <v>42996</v>
      </c>
      <c r="B683">
        <v>0.1489</v>
      </c>
      <c r="C683" s="6">
        <f>BIL[[#This Row],[Variaz]]/100</f>
        <v>1.4890000000000001E-3</v>
      </c>
      <c r="D683" s="10">
        <f>AUM[[#This Row],[ Etica Bilanciato]]</f>
        <v>838194413.78000009</v>
      </c>
      <c r="E683" s="10">
        <f>D682*BIL[[#This Row],[Variazione percentuale]]</f>
        <v>1245783.7109273002</v>
      </c>
      <c r="F683" s="11">
        <f>BIL[[#This Row],[AUM]]-D682</f>
        <v>1536448.0800000429</v>
      </c>
      <c r="G683" s="11">
        <f>BIL[[#This Row],[∆ AUM]]-BIL[[#This Row],[effetto mercato]]</f>
        <v>290664.36907274276</v>
      </c>
    </row>
    <row r="684" spans="1:7">
      <c r="A684" s="4">
        <v>42997</v>
      </c>
      <c r="B684">
        <v>0.26240000000000002</v>
      </c>
      <c r="C684" s="6">
        <f>BIL[[#This Row],[Variaz]]/100</f>
        <v>2.624E-3</v>
      </c>
      <c r="D684" s="10">
        <f>AUM[[#This Row],[ Etica Bilanciato]]</f>
        <v>841129378.94999993</v>
      </c>
      <c r="E684" s="10">
        <f>D683*BIL[[#This Row],[Variazione percentuale]]</f>
        <v>2199422.1417587204</v>
      </c>
      <c r="F684" s="11">
        <f>BIL[[#This Row],[AUM]]-D683</f>
        <v>2934965.1699998379</v>
      </c>
      <c r="G684" s="11">
        <f>BIL[[#This Row],[∆ AUM]]-BIL[[#This Row],[effetto mercato]]</f>
        <v>735543.02824111748</v>
      </c>
    </row>
    <row r="685" spans="1:7">
      <c r="A685" s="4">
        <v>42998</v>
      </c>
      <c r="B685">
        <v>-0.157</v>
      </c>
      <c r="C685" s="6">
        <f>BIL[[#This Row],[Variaz]]/100</f>
        <v>-1.57E-3</v>
      </c>
      <c r="D685" s="10">
        <f>AUM[[#This Row],[ Etica Bilanciato]]</f>
        <v>840040485.24000001</v>
      </c>
      <c r="E685" s="10">
        <f>D684*BIL[[#This Row],[Variazione percentuale]]</f>
        <v>-1320573.1249515</v>
      </c>
      <c r="F685" s="11">
        <f>BIL[[#This Row],[AUM]]-D684</f>
        <v>-1088893.7099999189</v>
      </c>
      <c r="G685" s="11">
        <f>BIL[[#This Row],[∆ AUM]]-BIL[[#This Row],[effetto mercato]]</f>
        <v>231679.41495158104</v>
      </c>
    </row>
    <row r="686" spans="1:7">
      <c r="A686" s="4">
        <v>42999</v>
      </c>
      <c r="B686">
        <v>6.9900000000000004E-2</v>
      </c>
      <c r="C686" s="6">
        <f>BIL[[#This Row],[Variaz]]/100</f>
        <v>6.9900000000000008E-4</v>
      </c>
      <c r="D686" s="10">
        <f>AUM[[#This Row],[ Etica Bilanciato]]</f>
        <v>840645736.14999998</v>
      </c>
      <c r="E686" s="10">
        <f>D685*BIL[[#This Row],[Variazione percentuale]]</f>
        <v>587188.29918276006</v>
      </c>
      <c r="F686" s="11">
        <f>BIL[[#This Row],[AUM]]-D685</f>
        <v>605250.90999996662</v>
      </c>
      <c r="G686" s="11">
        <f>BIL[[#This Row],[∆ AUM]]-BIL[[#This Row],[effetto mercato]]</f>
        <v>18062.610817206558</v>
      </c>
    </row>
    <row r="687" spans="1:7">
      <c r="A687" s="4">
        <v>43000</v>
      </c>
      <c r="B687">
        <v>-9.6000000000000002E-2</v>
      </c>
      <c r="C687" s="6">
        <f>BIL[[#This Row],[Variaz]]/100</f>
        <v>-9.6000000000000002E-4</v>
      </c>
      <c r="D687" s="10">
        <f>AUM[[#This Row],[ Etica Bilanciato]]</f>
        <v>840224322.92999995</v>
      </c>
      <c r="E687" s="10">
        <f>D686*BIL[[#This Row],[Variazione percentuale]]</f>
        <v>-807019.90670399996</v>
      </c>
      <c r="F687" s="11">
        <f>BIL[[#This Row],[AUM]]-D686</f>
        <v>-421413.22000002861</v>
      </c>
      <c r="G687" s="11">
        <f>BIL[[#This Row],[∆ AUM]]-BIL[[#This Row],[effetto mercato]]</f>
        <v>385606.68670397135</v>
      </c>
    </row>
    <row r="688" spans="1:7">
      <c r="A688" s="4">
        <v>43003</v>
      </c>
      <c r="B688">
        <v>0.35830000000000001</v>
      </c>
      <c r="C688" s="6">
        <f>BIL[[#This Row],[Variaz]]/100</f>
        <v>3.5830000000000002E-3</v>
      </c>
      <c r="D688" s="10">
        <f>AUM[[#This Row],[ Etica Bilanciato]]</f>
        <v>843489005.87</v>
      </c>
      <c r="E688" s="10">
        <f>D687*BIL[[#This Row],[Variazione percentuale]]</f>
        <v>3010523.7490581898</v>
      </c>
      <c r="F688" s="11">
        <f>BIL[[#This Row],[AUM]]-D687</f>
        <v>3264682.9400000572</v>
      </c>
      <c r="G688" s="11">
        <f>BIL[[#This Row],[∆ AUM]]-BIL[[#This Row],[effetto mercato]]</f>
        <v>254159.19094186742</v>
      </c>
    </row>
    <row r="689" spans="1:7">
      <c r="A689" s="4">
        <v>43004</v>
      </c>
      <c r="B689">
        <v>0.20030000000000001</v>
      </c>
      <c r="C689" s="6">
        <f>BIL[[#This Row],[Variaz]]/100</f>
        <v>2.003E-3</v>
      </c>
      <c r="D689" s="10">
        <f>AUM[[#This Row],[ Etica Bilanciato]]</f>
        <v>845147082.68999994</v>
      </c>
      <c r="E689" s="10">
        <f>D688*BIL[[#This Row],[Variazione percentuale]]</f>
        <v>1689508.4787576101</v>
      </c>
      <c r="F689" s="11">
        <f>BIL[[#This Row],[AUM]]-D688</f>
        <v>1658076.8199999332</v>
      </c>
      <c r="G689" s="11">
        <f>BIL[[#This Row],[∆ AUM]]-BIL[[#This Row],[effetto mercato]]</f>
        <v>-31431.658757676836</v>
      </c>
    </row>
    <row r="690" spans="1:7">
      <c r="A690" s="4">
        <v>43005</v>
      </c>
      <c r="B690">
        <v>0.1303</v>
      </c>
      <c r="C690" s="6">
        <f>BIL[[#This Row],[Variaz]]/100</f>
        <v>1.3029999999999999E-3</v>
      </c>
      <c r="D690" s="10">
        <f>AUM[[#This Row],[ Etica Bilanciato]]</f>
        <v>846505900.30999994</v>
      </c>
      <c r="E690" s="10">
        <f>D689*BIL[[#This Row],[Variazione percentuale]]</f>
        <v>1101226.6487450697</v>
      </c>
      <c r="F690" s="11">
        <f>BIL[[#This Row],[AUM]]-D689</f>
        <v>1358817.6200000048</v>
      </c>
      <c r="G690" s="11">
        <f>BIL[[#This Row],[∆ AUM]]-BIL[[#This Row],[effetto mercato]]</f>
        <v>257590.97125493502</v>
      </c>
    </row>
    <row r="691" spans="1:7">
      <c r="A691" s="4">
        <v>43006</v>
      </c>
      <c r="B691">
        <v>0</v>
      </c>
      <c r="C691" s="6">
        <f>BIL[[#This Row],[Variaz]]/100</f>
        <v>0</v>
      </c>
      <c r="D691" s="10">
        <f>AUM[[#This Row],[ Etica Bilanciato]]</f>
        <v>846570712.08000004</v>
      </c>
      <c r="E691" s="10">
        <f>D690*BIL[[#This Row],[Variazione percentuale]]</f>
        <v>0</v>
      </c>
      <c r="F691" s="11">
        <f>BIL[[#This Row],[AUM]]-D690</f>
        <v>64811.770000100136</v>
      </c>
      <c r="G691" s="11">
        <f>BIL[[#This Row],[∆ AUM]]-BIL[[#This Row],[effetto mercato]]</f>
        <v>64811.770000100136</v>
      </c>
    </row>
    <row r="692" spans="1:7">
      <c r="A692" s="4">
        <v>43007</v>
      </c>
      <c r="B692">
        <v>0.13020000000000001</v>
      </c>
      <c r="C692" s="6">
        <f>BIL[[#This Row],[Variaz]]/100</f>
        <v>1.3020000000000002E-3</v>
      </c>
      <c r="D692" s="10">
        <f>AUM[[#This Row],[ Etica Bilanciato]]</f>
        <v>848074916.84000003</v>
      </c>
      <c r="E692" s="10">
        <f>D691*BIL[[#This Row],[Variazione percentuale]]</f>
        <v>1102235.0671281603</v>
      </c>
      <c r="F692" s="11">
        <f>BIL[[#This Row],[AUM]]-D691</f>
        <v>1504204.7599999905</v>
      </c>
      <c r="G692" s="11">
        <f>BIL[[#This Row],[∆ AUM]]-BIL[[#This Row],[effetto mercato]]</f>
        <v>401969.69287183019</v>
      </c>
    </row>
    <row r="693" spans="1:7">
      <c r="A693" s="4">
        <v>43010</v>
      </c>
      <c r="B693">
        <v>0.45069999999999999</v>
      </c>
      <c r="C693" s="6">
        <f>BIL[[#This Row],[Variaz]]/100</f>
        <v>4.5069999999999997E-3</v>
      </c>
      <c r="D693" s="10">
        <f>AUM[[#This Row],[ Etica Bilanciato]]</f>
        <v>852379265.61000001</v>
      </c>
      <c r="E693" s="10">
        <f>D692*BIL[[#This Row],[Variazione percentuale]]</f>
        <v>3822273.6501978799</v>
      </c>
      <c r="F693" s="11">
        <f>BIL[[#This Row],[AUM]]-D692</f>
        <v>4304348.7699999809</v>
      </c>
      <c r="G693" s="11">
        <f>BIL[[#This Row],[∆ AUM]]-BIL[[#This Row],[effetto mercato]]</f>
        <v>482075.11980210105</v>
      </c>
    </row>
    <row r="694" spans="1:7">
      <c r="A694" s="4">
        <v>43011</v>
      </c>
      <c r="B694">
        <v>0.15529999999999999</v>
      </c>
      <c r="C694" s="6">
        <f>BIL[[#This Row],[Variaz]]/100</f>
        <v>1.5529999999999999E-3</v>
      </c>
      <c r="D694" s="10">
        <f>AUM[[#This Row],[ Etica Bilanciato]]</f>
        <v>854105506.29000008</v>
      </c>
      <c r="E694" s="10">
        <f>D693*BIL[[#This Row],[Variazione percentuale]]</f>
        <v>1323744.99949233</v>
      </c>
      <c r="F694" s="11">
        <f>BIL[[#This Row],[AUM]]-D693</f>
        <v>1726240.6800000668</v>
      </c>
      <c r="G694" s="11">
        <f>BIL[[#This Row],[∆ AUM]]-BIL[[#This Row],[effetto mercato]]</f>
        <v>402495.68050773675</v>
      </c>
    </row>
    <row r="695" spans="1:7">
      <c r="A695" s="4">
        <v>43012</v>
      </c>
      <c r="B695">
        <v>-9.4799999999999995E-2</v>
      </c>
      <c r="C695" s="6">
        <f>BIL[[#This Row],[Variaz]]/100</f>
        <v>-9.4799999999999995E-4</v>
      </c>
      <c r="D695" s="10">
        <f>AUM[[#This Row],[ Etica Bilanciato]]</f>
        <v>854842589.37</v>
      </c>
      <c r="E695" s="10">
        <f>D694*BIL[[#This Row],[Variazione percentuale]]</f>
        <v>-809692.01996291999</v>
      </c>
      <c r="F695" s="11">
        <f>BIL[[#This Row],[AUM]]-D694</f>
        <v>737083.07999992371</v>
      </c>
      <c r="G695" s="11">
        <f>BIL[[#This Row],[∆ AUM]]-BIL[[#This Row],[effetto mercato]]</f>
        <v>1546775.0999628436</v>
      </c>
    </row>
    <row r="696" spans="1:7">
      <c r="A696" s="4">
        <v>43013</v>
      </c>
      <c r="B696">
        <v>0.29320000000000002</v>
      </c>
      <c r="C696" s="6">
        <f>BIL[[#This Row],[Variaz]]/100</f>
        <v>2.9320000000000001E-3</v>
      </c>
      <c r="D696" s="10">
        <f>AUM[[#This Row],[ Etica Bilanciato]]</f>
        <v>858306000.52999997</v>
      </c>
      <c r="E696" s="10">
        <f>D695*BIL[[#This Row],[Variazione percentuale]]</f>
        <v>2506398.4720328404</v>
      </c>
      <c r="F696" s="11">
        <f>BIL[[#This Row],[AUM]]-D695</f>
        <v>3463411.1599999666</v>
      </c>
      <c r="G696" s="11">
        <f>BIL[[#This Row],[∆ AUM]]-BIL[[#This Row],[effetto mercato]]</f>
        <v>957012.68796712626</v>
      </c>
    </row>
    <row r="697" spans="1:7">
      <c r="A697" s="4">
        <v>43014</v>
      </c>
      <c r="B697">
        <v>-0.1462</v>
      </c>
      <c r="C697" s="6">
        <f>BIL[[#This Row],[Variaz]]/100</f>
        <v>-1.462E-3</v>
      </c>
      <c r="D697" s="10">
        <f>AUM[[#This Row],[ Etica Bilanciato]]</f>
        <v>857971389.73000002</v>
      </c>
      <c r="E697" s="10">
        <f>D696*BIL[[#This Row],[Variazione percentuale]]</f>
        <v>-1254843.3727748599</v>
      </c>
      <c r="F697" s="11">
        <f>BIL[[#This Row],[AUM]]-D696</f>
        <v>-334610.79999995232</v>
      </c>
      <c r="G697" s="11">
        <f>BIL[[#This Row],[∆ AUM]]-BIL[[#This Row],[effetto mercato]]</f>
        <v>920232.57277490757</v>
      </c>
    </row>
    <row r="698" spans="1:7">
      <c r="A698" s="4">
        <v>43017</v>
      </c>
      <c r="B698">
        <v>-2.58E-2</v>
      </c>
      <c r="C698" s="6">
        <f>BIL[[#This Row],[Variaz]]/100</f>
        <v>-2.5799999999999998E-4</v>
      </c>
      <c r="D698" s="10">
        <f>AUM[[#This Row],[ Etica Bilanciato]]</f>
        <v>857891340.11000001</v>
      </c>
      <c r="E698" s="10">
        <f>D697*BIL[[#This Row],[Variazione percentuale]]</f>
        <v>-221356.61855034</v>
      </c>
      <c r="F698" s="11">
        <f>BIL[[#This Row],[AUM]]-D697</f>
        <v>-80049.620000004768</v>
      </c>
      <c r="G698" s="11">
        <f>BIL[[#This Row],[∆ AUM]]-BIL[[#This Row],[effetto mercato]]</f>
        <v>141306.99855033524</v>
      </c>
    </row>
    <row r="699" spans="1:7">
      <c r="A699" s="4">
        <v>43018</v>
      </c>
      <c r="B699">
        <v>-0.17230000000000001</v>
      </c>
      <c r="C699" s="6">
        <f>BIL[[#This Row],[Variaz]]/100</f>
        <v>-1.7230000000000001E-3</v>
      </c>
      <c r="D699" s="10">
        <f>AUM[[#This Row],[ Etica Bilanciato]]</f>
        <v>856005186.75</v>
      </c>
      <c r="E699" s="10">
        <f>D698*BIL[[#This Row],[Variazione percentuale]]</f>
        <v>-1478146.7790095301</v>
      </c>
      <c r="F699" s="11">
        <f>BIL[[#This Row],[AUM]]-D698</f>
        <v>-1886153.3600000143</v>
      </c>
      <c r="G699" s="11">
        <f>BIL[[#This Row],[∆ AUM]]-BIL[[#This Row],[effetto mercato]]</f>
        <v>-408006.58099048422</v>
      </c>
    </row>
    <row r="700" spans="1:7">
      <c r="A700" s="4">
        <v>43019</v>
      </c>
      <c r="B700">
        <v>1.7299999999999999E-2</v>
      </c>
      <c r="C700" s="6">
        <f>BIL[[#This Row],[Variaz]]/100</f>
        <v>1.73E-4</v>
      </c>
      <c r="D700" s="10">
        <f>AUM[[#This Row],[ Etica Bilanciato]]</f>
        <v>856544277.5</v>
      </c>
      <c r="E700" s="10">
        <f>D699*BIL[[#This Row],[Variazione percentuale]]</f>
        <v>148088.89730775001</v>
      </c>
      <c r="F700" s="11">
        <f>BIL[[#This Row],[AUM]]-D699</f>
        <v>539090.75</v>
      </c>
      <c r="G700" s="11">
        <f>BIL[[#This Row],[∆ AUM]]-BIL[[#This Row],[effetto mercato]]</f>
        <v>391001.85269224999</v>
      </c>
    </row>
    <row r="701" spans="1:7">
      <c r="A701" s="4">
        <v>43020</v>
      </c>
      <c r="B701">
        <v>6.9000000000000006E-2</v>
      </c>
      <c r="C701" s="6">
        <f>BIL[[#This Row],[Variaz]]/100</f>
        <v>6.9000000000000008E-4</v>
      </c>
      <c r="D701" s="10">
        <f>AUM[[#This Row],[ Etica Bilanciato]]</f>
        <v>857888928.75999999</v>
      </c>
      <c r="E701" s="10">
        <f>D700*BIL[[#This Row],[Variazione percentuale]]</f>
        <v>591015.5514750001</v>
      </c>
      <c r="F701" s="11">
        <f>BIL[[#This Row],[AUM]]-D700</f>
        <v>1344651.2599999905</v>
      </c>
      <c r="G701" s="11">
        <f>BIL[[#This Row],[∆ AUM]]-BIL[[#This Row],[effetto mercato]]</f>
        <v>753635.70852499036</v>
      </c>
    </row>
    <row r="702" spans="1:7">
      <c r="A702" s="4">
        <v>43021</v>
      </c>
      <c r="B702">
        <v>0.31890000000000002</v>
      </c>
      <c r="C702" s="6">
        <f>BIL[[#This Row],[Variaz]]/100</f>
        <v>3.189E-3</v>
      </c>
      <c r="D702" s="10">
        <f>AUM[[#This Row],[ Etica Bilanciato]]</f>
        <v>861280437.00999999</v>
      </c>
      <c r="E702" s="10">
        <f>D701*BIL[[#This Row],[Variazione percentuale]]</f>
        <v>2735807.7938156398</v>
      </c>
      <c r="F702" s="11">
        <f>BIL[[#This Row],[AUM]]-D701</f>
        <v>3391508.25</v>
      </c>
      <c r="G702" s="11">
        <f>BIL[[#This Row],[∆ AUM]]-BIL[[#This Row],[effetto mercato]]</f>
        <v>655700.4561843602</v>
      </c>
    </row>
    <row r="703" spans="1:7">
      <c r="A703" s="4">
        <v>43024</v>
      </c>
      <c r="B703">
        <v>0.29210000000000003</v>
      </c>
      <c r="C703" s="6">
        <f>BIL[[#This Row],[Variaz]]/100</f>
        <v>2.9210000000000004E-3</v>
      </c>
      <c r="D703" s="10">
        <f>AUM[[#This Row],[ Etica Bilanciato]]</f>
        <v>864294815.77999997</v>
      </c>
      <c r="E703" s="10">
        <f>D702*BIL[[#This Row],[Variazione percentuale]]</f>
        <v>2515800.1565062106</v>
      </c>
      <c r="F703" s="11">
        <f>BIL[[#This Row],[AUM]]-D702</f>
        <v>3014378.7699999809</v>
      </c>
      <c r="G703" s="11">
        <f>BIL[[#This Row],[∆ AUM]]-BIL[[#This Row],[effetto mercato]]</f>
        <v>498578.61349377036</v>
      </c>
    </row>
    <row r="704" spans="1:7">
      <c r="A704" s="4">
        <v>43025</v>
      </c>
      <c r="B704">
        <v>1.7100000000000001E-2</v>
      </c>
      <c r="C704" s="6">
        <f>BIL[[#This Row],[Variaz]]/100</f>
        <v>1.7100000000000001E-4</v>
      </c>
      <c r="D704" s="10">
        <f>AUM[[#This Row],[ Etica Bilanciato]]</f>
        <v>865072869.40999997</v>
      </c>
      <c r="E704" s="10">
        <f>D703*BIL[[#This Row],[Variazione percentuale]]</f>
        <v>147794.41349838002</v>
      </c>
      <c r="F704" s="11">
        <f>BIL[[#This Row],[AUM]]-D703</f>
        <v>778053.62999999523</v>
      </c>
      <c r="G704" s="11">
        <f>BIL[[#This Row],[∆ AUM]]-BIL[[#This Row],[effetto mercato]]</f>
        <v>630259.21650161524</v>
      </c>
    </row>
    <row r="705" spans="1:7">
      <c r="A705" s="4">
        <v>43026</v>
      </c>
      <c r="B705">
        <v>7.7100000000000002E-2</v>
      </c>
      <c r="C705" s="6">
        <f>BIL[[#This Row],[Variaz]]/100</f>
        <v>7.7099999999999998E-4</v>
      </c>
      <c r="D705" s="10">
        <f>AUM[[#This Row],[ Etica Bilanciato]]</f>
        <v>866373571.49000001</v>
      </c>
      <c r="E705" s="10">
        <f>D704*BIL[[#This Row],[Variazione percentuale]]</f>
        <v>666971.18231511</v>
      </c>
      <c r="F705" s="11">
        <f>BIL[[#This Row],[AUM]]-D704</f>
        <v>1300702.0800000429</v>
      </c>
      <c r="G705" s="11">
        <f>BIL[[#This Row],[∆ AUM]]-BIL[[#This Row],[effetto mercato]]</f>
        <v>633730.89768493292</v>
      </c>
    </row>
    <row r="706" spans="1:7">
      <c r="A706" s="4">
        <v>43027</v>
      </c>
      <c r="B706">
        <v>-0.14549999999999999</v>
      </c>
      <c r="C706" s="6">
        <f>BIL[[#This Row],[Variaz]]/100</f>
        <v>-1.4549999999999999E-3</v>
      </c>
      <c r="D706" s="10">
        <f>AUM[[#This Row],[ Etica Bilanciato]]</f>
        <v>865446982.20000005</v>
      </c>
      <c r="E706" s="10">
        <f>D705*BIL[[#This Row],[Variazione percentuale]]</f>
        <v>-1260573.54651795</v>
      </c>
      <c r="F706" s="11">
        <f>BIL[[#This Row],[AUM]]-D705</f>
        <v>-926589.28999996185</v>
      </c>
      <c r="G706" s="11">
        <f>BIL[[#This Row],[∆ AUM]]-BIL[[#This Row],[effetto mercato]]</f>
        <v>333984.25651798816</v>
      </c>
    </row>
    <row r="707" spans="1:7">
      <c r="A707" s="4">
        <v>43028</v>
      </c>
      <c r="B707">
        <v>0.42859999999999998</v>
      </c>
      <c r="C707" s="6">
        <f>BIL[[#This Row],[Variaz]]/100</f>
        <v>4.2859999999999999E-3</v>
      </c>
      <c r="D707" s="10">
        <f>AUM[[#This Row],[ Etica Bilanciato]]</f>
        <v>869649227.11000001</v>
      </c>
      <c r="E707" s="10">
        <f>D706*BIL[[#This Row],[Variazione percentuale]]</f>
        <v>3709305.7657091999</v>
      </c>
      <c r="F707" s="11">
        <f>BIL[[#This Row],[AUM]]-D706</f>
        <v>4202244.9099999666</v>
      </c>
      <c r="G707" s="11">
        <f>BIL[[#This Row],[∆ AUM]]-BIL[[#This Row],[effetto mercato]]</f>
        <v>492939.14429076668</v>
      </c>
    </row>
    <row r="708" spans="1:7">
      <c r="A708" s="4">
        <v>43031</v>
      </c>
      <c r="B708">
        <v>0.128</v>
      </c>
      <c r="C708" s="6">
        <f>BIL[[#This Row],[Variaz]]/100</f>
        <v>1.2800000000000001E-3</v>
      </c>
      <c r="D708" s="10">
        <f>AUM[[#This Row],[ Etica Bilanciato]]</f>
        <v>870977407.30999994</v>
      </c>
      <c r="E708" s="10">
        <f>D707*BIL[[#This Row],[Variazione percentuale]]</f>
        <v>1113151.0107008002</v>
      </c>
      <c r="F708" s="11">
        <f>BIL[[#This Row],[AUM]]-D707</f>
        <v>1328180.1999999285</v>
      </c>
      <c r="G708" s="11">
        <f>BIL[[#This Row],[∆ AUM]]-BIL[[#This Row],[effetto mercato]]</f>
        <v>215029.18929912825</v>
      </c>
    </row>
    <row r="709" spans="1:7">
      <c r="A709" s="4">
        <v>43032</v>
      </c>
      <c r="B709">
        <v>-0.23019999999999999</v>
      </c>
      <c r="C709" s="6">
        <f>BIL[[#This Row],[Variaz]]/100</f>
        <v>-2.3019999999999998E-3</v>
      </c>
      <c r="D709" s="10">
        <f>AUM[[#This Row],[ Etica Bilanciato]]</f>
        <v>869152267.38999999</v>
      </c>
      <c r="E709" s="10">
        <f>D708*BIL[[#This Row],[Variazione percentuale]]</f>
        <v>-2004989.9916276196</v>
      </c>
      <c r="F709" s="11">
        <f>BIL[[#This Row],[AUM]]-D708</f>
        <v>-1825139.9199999571</v>
      </c>
      <c r="G709" s="11">
        <f>BIL[[#This Row],[∆ AUM]]-BIL[[#This Row],[effetto mercato]]</f>
        <v>179850.07162766252</v>
      </c>
    </row>
    <row r="710" spans="1:7">
      <c r="A710" s="4">
        <v>43033</v>
      </c>
      <c r="B710">
        <v>-0.47849999999999998</v>
      </c>
      <c r="C710" s="6">
        <f>BIL[[#This Row],[Variaz]]/100</f>
        <v>-4.7850000000000002E-3</v>
      </c>
      <c r="D710" s="10">
        <f>AUM[[#This Row],[ Etica Bilanciato]]</f>
        <v>865200697.45999992</v>
      </c>
      <c r="E710" s="10">
        <f>D709*BIL[[#This Row],[Variazione percentuale]]</f>
        <v>-4158893.5994611499</v>
      </c>
      <c r="F710" s="11">
        <f>BIL[[#This Row],[AUM]]-D709</f>
        <v>-3951569.9300000668</v>
      </c>
      <c r="G710" s="11">
        <f>BIL[[#This Row],[∆ AUM]]-BIL[[#This Row],[effetto mercato]]</f>
        <v>207323.66946108313</v>
      </c>
    </row>
    <row r="711" spans="1:7">
      <c r="A711" s="4">
        <v>43034</v>
      </c>
      <c r="B711">
        <v>0.59240000000000004</v>
      </c>
      <c r="C711" s="6">
        <f>BIL[[#This Row],[Variaz]]/100</f>
        <v>5.9240000000000004E-3</v>
      </c>
      <c r="D711" s="10">
        <f>AUM[[#This Row],[ Etica Bilanciato]]</f>
        <v>872156324.73999989</v>
      </c>
      <c r="E711" s="10">
        <f>D710*BIL[[#This Row],[Variazione percentuale]]</f>
        <v>5125448.9317530403</v>
      </c>
      <c r="F711" s="11">
        <f>BIL[[#This Row],[AUM]]-D710</f>
        <v>6955627.2799999714</v>
      </c>
      <c r="G711" s="11">
        <f>BIL[[#This Row],[∆ AUM]]-BIL[[#This Row],[effetto mercato]]</f>
        <v>1830178.3482469311</v>
      </c>
    </row>
    <row r="712" spans="1:7">
      <c r="A712" s="4">
        <v>43035</v>
      </c>
      <c r="B712">
        <v>0.87909999999999999</v>
      </c>
      <c r="C712" s="6">
        <f>BIL[[#This Row],[Variaz]]/100</f>
        <v>8.7910000000000002E-3</v>
      </c>
      <c r="D712" s="10">
        <f>AUM[[#This Row],[ Etica Bilanciato]]</f>
        <v>880084015.89999998</v>
      </c>
      <c r="E712" s="10">
        <f>D711*BIL[[#This Row],[Variazione percentuale]]</f>
        <v>7667126.2507893397</v>
      </c>
      <c r="F712" s="11">
        <f>BIL[[#This Row],[AUM]]-D711</f>
        <v>7927691.1600000858</v>
      </c>
      <c r="G712" s="11">
        <f>BIL[[#This Row],[∆ AUM]]-BIL[[#This Row],[effetto mercato]]</f>
        <v>260564.90921074618</v>
      </c>
    </row>
    <row r="713" spans="1:7">
      <c r="A713" s="4">
        <v>43038</v>
      </c>
      <c r="B713">
        <v>-0.10150000000000001</v>
      </c>
      <c r="C713" s="6">
        <f>BIL[[#This Row],[Variaz]]/100</f>
        <v>-1.0150000000000001E-3</v>
      </c>
      <c r="D713" s="10">
        <f>AUM[[#This Row],[ Etica Bilanciato]]</f>
        <v>880457103.06999993</v>
      </c>
      <c r="E713" s="10">
        <f>D712*BIL[[#This Row],[Variazione percentuale]]</f>
        <v>-893285.27613850008</v>
      </c>
      <c r="F713" s="11">
        <f>BIL[[#This Row],[AUM]]-D712</f>
        <v>373087.16999995708</v>
      </c>
      <c r="G713" s="11">
        <f>BIL[[#This Row],[∆ AUM]]-BIL[[#This Row],[effetto mercato]]</f>
        <v>1266372.4461384572</v>
      </c>
    </row>
    <row r="714" spans="1:7">
      <c r="A714" s="4">
        <v>43039</v>
      </c>
      <c r="B714">
        <v>0.13550000000000001</v>
      </c>
      <c r="C714" s="6">
        <f>BIL[[#This Row],[Variaz]]/100</f>
        <v>1.3550000000000001E-3</v>
      </c>
      <c r="D714" s="10">
        <f>AUM[[#This Row],[ Etica Bilanciato]]</f>
        <v>881987261.90999997</v>
      </c>
      <c r="E714" s="10">
        <f>D713*BIL[[#This Row],[Variazione percentuale]]</f>
        <v>1193019.37465985</v>
      </c>
      <c r="F714" s="11">
        <f>BIL[[#This Row],[AUM]]-D713</f>
        <v>1530158.8400000334</v>
      </c>
      <c r="G714" s="11">
        <f>BIL[[#This Row],[∆ AUM]]-BIL[[#This Row],[effetto mercato]]</f>
        <v>337139.46534018335</v>
      </c>
    </row>
    <row r="715" spans="1:7">
      <c r="A715" s="4">
        <v>43041</v>
      </c>
      <c r="B715">
        <v>0.2283</v>
      </c>
      <c r="C715" s="6">
        <f>BIL[[#This Row],[Variaz]]/100</f>
        <v>2.2829999999999999E-3</v>
      </c>
      <c r="D715" s="10">
        <f>AUM[[#This Row],[ Etica Bilanciato]]</f>
        <v>884329996.1500001</v>
      </c>
      <c r="E715" s="10">
        <f>D714*BIL[[#This Row],[Variazione percentuale]]</f>
        <v>2013576.9189405299</v>
      </c>
      <c r="F715" s="11">
        <f>BIL[[#This Row],[AUM]]-D714</f>
        <v>2342734.2400001287</v>
      </c>
      <c r="G715" s="11">
        <f>BIL[[#This Row],[∆ AUM]]-BIL[[#This Row],[effetto mercato]]</f>
        <v>329157.32105959882</v>
      </c>
    </row>
    <row r="716" spans="1:7">
      <c r="A716" s="4">
        <v>43042</v>
      </c>
      <c r="B716">
        <v>0.3206</v>
      </c>
      <c r="C716" s="6">
        <f>BIL[[#This Row],[Variaz]]/100</f>
        <v>3.2060000000000001E-3</v>
      </c>
      <c r="D716" s="10">
        <f>AUM[[#This Row],[ Etica Bilanciato]]</f>
        <v>887625155.23000002</v>
      </c>
      <c r="E716" s="10">
        <f>D715*BIL[[#This Row],[Variazione percentuale]]</f>
        <v>2835161.9676569002</v>
      </c>
      <c r="F716" s="11">
        <f>BIL[[#This Row],[AUM]]-D715</f>
        <v>3295159.0799999237</v>
      </c>
      <c r="G716" s="11">
        <f>BIL[[#This Row],[∆ AUM]]-BIL[[#This Row],[effetto mercato]]</f>
        <v>459997.11234302353</v>
      </c>
    </row>
    <row r="717" spans="1:7">
      <c r="A717" s="4">
        <v>43045</v>
      </c>
      <c r="B717">
        <v>7.5700000000000003E-2</v>
      </c>
      <c r="C717" s="6">
        <f>BIL[[#This Row],[Variaz]]/100</f>
        <v>7.5700000000000008E-4</v>
      </c>
      <c r="D717" s="10">
        <f>AUM[[#This Row],[ Etica Bilanciato]]</f>
        <v>889254722.68000007</v>
      </c>
      <c r="E717" s="10">
        <f>D716*BIL[[#This Row],[Variazione percentuale]]</f>
        <v>671932.24250911013</v>
      </c>
      <c r="F717" s="11">
        <f>BIL[[#This Row],[AUM]]-D716</f>
        <v>1629567.4500000477</v>
      </c>
      <c r="G717" s="11">
        <f>BIL[[#This Row],[∆ AUM]]-BIL[[#This Row],[effetto mercato]]</f>
        <v>957635.20749093755</v>
      </c>
    </row>
    <row r="718" spans="1:7">
      <c r="A718" s="4">
        <v>43046</v>
      </c>
      <c r="B718">
        <v>0.1009</v>
      </c>
      <c r="C718" s="6">
        <f>BIL[[#This Row],[Variaz]]/100</f>
        <v>1.0090000000000001E-3</v>
      </c>
      <c r="D718" s="10">
        <f>AUM[[#This Row],[ Etica Bilanciato]]</f>
        <v>891798754.70000005</v>
      </c>
      <c r="E718" s="10">
        <f>D717*BIL[[#This Row],[Variazione percentuale]]</f>
        <v>897258.01518412016</v>
      </c>
      <c r="F718" s="11">
        <f>BIL[[#This Row],[AUM]]-D717</f>
        <v>2544032.0199999809</v>
      </c>
      <c r="G718" s="11">
        <f>BIL[[#This Row],[∆ AUM]]-BIL[[#This Row],[effetto mercato]]</f>
        <v>1646774.0048158607</v>
      </c>
    </row>
    <row r="719" spans="1:7">
      <c r="A719" s="4">
        <v>43047</v>
      </c>
      <c r="B719">
        <v>3.3599999999999998E-2</v>
      </c>
      <c r="C719" s="6">
        <f>BIL[[#This Row],[Variaz]]/100</f>
        <v>3.3599999999999998E-4</v>
      </c>
      <c r="D719" s="10">
        <f>AUM[[#This Row],[ Etica Bilanciato]]</f>
        <v>892331952.92999995</v>
      </c>
      <c r="E719" s="10">
        <f>D718*BIL[[#This Row],[Variazione percentuale]]</f>
        <v>299644.38157919998</v>
      </c>
      <c r="F719" s="11">
        <f>BIL[[#This Row],[AUM]]-D718</f>
        <v>533198.22999989986</v>
      </c>
      <c r="G719" s="11">
        <f>BIL[[#This Row],[∆ AUM]]-BIL[[#This Row],[effetto mercato]]</f>
        <v>233553.84842069988</v>
      </c>
    </row>
    <row r="720" spans="1:7">
      <c r="A720" s="4">
        <v>43048</v>
      </c>
      <c r="B720">
        <v>-0.68830000000000002</v>
      </c>
      <c r="C720" s="6">
        <f>BIL[[#This Row],[Variaz]]/100</f>
        <v>-6.8830000000000002E-3</v>
      </c>
      <c r="D720" s="10">
        <f>AUM[[#This Row],[ Etica Bilanciato]]</f>
        <v>886711009.27999997</v>
      </c>
      <c r="E720" s="10">
        <f>D719*BIL[[#This Row],[Variazione percentuale]]</f>
        <v>-6141920.8320171898</v>
      </c>
      <c r="F720" s="11">
        <f>BIL[[#This Row],[AUM]]-D719</f>
        <v>-5620943.6499999762</v>
      </c>
      <c r="G720" s="11">
        <f>BIL[[#This Row],[∆ AUM]]-BIL[[#This Row],[effetto mercato]]</f>
        <v>520977.18201721366</v>
      </c>
    </row>
    <row r="721" spans="1:7">
      <c r="A721" s="4">
        <v>43049</v>
      </c>
      <c r="B721">
        <v>-0.33810000000000001</v>
      </c>
      <c r="C721" s="6">
        <f>BIL[[#This Row],[Variaz]]/100</f>
        <v>-3.3810000000000003E-3</v>
      </c>
      <c r="D721" s="10">
        <f>AUM[[#This Row],[ Etica Bilanciato]]</f>
        <v>883900316.56999993</v>
      </c>
      <c r="E721" s="10">
        <f>D720*BIL[[#This Row],[Variazione percentuale]]</f>
        <v>-2997969.9223756804</v>
      </c>
      <c r="F721" s="11">
        <f>BIL[[#This Row],[AUM]]-D720</f>
        <v>-2810692.7100000381</v>
      </c>
      <c r="G721" s="11">
        <f>BIL[[#This Row],[∆ AUM]]-BIL[[#This Row],[effetto mercato]]</f>
        <v>187277.21237564227</v>
      </c>
    </row>
    <row r="722" spans="1:7">
      <c r="A722" s="4">
        <v>43052</v>
      </c>
      <c r="B722">
        <v>-0.42399999999999999</v>
      </c>
      <c r="C722" s="6">
        <f>BIL[[#This Row],[Variaz]]/100</f>
        <v>-4.2399999999999998E-3</v>
      </c>
      <c r="D722" s="10">
        <f>AUM[[#This Row],[ Etica Bilanciato]]</f>
        <v>880445987.13</v>
      </c>
      <c r="E722" s="10">
        <f>D721*BIL[[#This Row],[Variazione percentuale]]</f>
        <v>-3747737.3422567998</v>
      </c>
      <c r="F722" s="11">
        <f>BIL[[#This Row],[AUM]]-D721</f>
        <v>-3454329.439999938</v>
      </c>
      <c r="G722" s="11">
        <f>BIL[[#This Row],[∆ AUM]]-BIL[[#This Row],[effetto mercato]]</f>
        <v>293407.90225686179</v>
      </c>
    </row>
    <row r="723" spans="1:7">
      <c r="A723" s="4">
        <v>43053</v>
      </c>
      <c r="B723">
        <v>-0.17879999999999999</v>
      </c>
      <c r="C723" s="6">
        <f>BIL[[#This Row],[Variaz]]/100</f>
        <v>-1.7879999999999999E-3</v>
      </c>
      <c r="D723" s="10">
        <f>AUM[[#This Row],[ Etica Bilanciato]]</f>
        <v>879624501.36000001</v>
      </c>
      <c r="E723" s="10">
        <f>D722*BIL[[#This Row],[Variazione percentuale]]</f>
        <v>-1574237.4249884398</v>
      </c>
      <c r="F723" s="11">
        <f>BIL[[#This Row],[AUM]]-D722</f>
        <v>-821485.76999998093</v>
      </c>
      <c r="G723" s="11">
        <f>BIL[[#This Row],[∆ AUM]]-BIL[[#This Row],[effetto mercato]]</f>
        <v>752751.65498845885</v>
      </c>
    </row>
    <row r="724" spans="1:7">
      <c r="A724" s="4">
        <v>43054</v>
      </c>
      <c r="B724">
        <v>-0.6996</v>
      </c>
      <c r="C724" s="6">
        <f>BIL[[#This Row],[Variaz]]/100</f>
        <v>-6.9959999999999996E-3</v>
      </c>
      <c r="D724" s="10">
        <f>AUM[[#This Row],[ Etica Bilanciato]]</f>
        <v>873732590.64999998</v>
      </c>
      <c r="E724" s="10">
        <f>D723*BIL[[#This Row],[Variazione percentuale]]</f>
        <v>-6153853.0115145594</v>
      </c>
      <c r="F724" s="11">
        <f>BIL[[#This Row],[AUM]]-D723</f>
        <v>-5891910.7100000381</v>
      </c>
      <c r="G724" s="11">
        <f>BIL[[#This Row],[∆ AUM]]-BIL[[#This Row],[effetto mercato]]</f>
        <v>261942.30151452124</v>
      </c>
    </row>
    <row r="725" spans="1:7">
      <c r="A725" s="4">
        <v>43055</v>
      </c>
      <c r="B725">
        <v>0.88500000000000001</v>
      </c>
      <c r="C725" s="6">
        <f>BIL[[#This Row],[Variaz]]/100</f>
        <v>8.8500000000000002E-3</v>
      </c>
      <c r="D725" s="10">
        <f>AUM[[#This Row],[ Etica Bilanciato]]</f>
        <v>882161898.83000004</v>
      </c>
      <c r="E725" s="10">
        <f>D724*BIL[[#This Row],[Variazione percentuale]]</f>
        <v>7732533.4272525003</v>
      </c>
      <c r="F725" s="11">
        <f>BIL[[#This Row],[AUM]]-D724</f>
        <v>8429308.1800000668</v>
      </c>
      <c r="G725" s="11">
        <f>BIL[[#This Row],[∆ AUM]]-BIL[[#This Row],[effetto mercato]]</f>
        <v>696774.75274756644</v>
      </c>
    </row>
    <row r="726" spans="1:7">
      <c r="A726" s="4">
        <v>43056</v>
      </c>
      <c r="B726">
        <v>-0.12770000000000001</v>
      </c>
      <c r="C726" s="6">
        <f>BIL[[#This Row],[Variaz]]/100</f>
        <v>-1.2770000000000001E-3</v>
      </c>
      <c r="D726" s="10">
        <f>AUM[[#This Row],[ Etica Bilanciato]]</f>
        <v>883022869.82000005</v>
      </c>
      <c r="E726" s="10">
        <f>D725*BIL[[#This Row],[Variazione percentuale]]</f>
        <v>-1126520.7448059102</v>
      </c>
      <c r="F726" s="11">
        <f>BIL[[#This Row],[AUM]]-D725</f>
        <v>860970.99000000954</v>
      </c>
      <c r="G726" s="11">
        <f>BIL[[#This Row],[∆ AUM]]-BIL[[#This Row],[effetto mercato]]</f>
        <v>1987491.7348059197</v>
      </c>
    </row>
    <row r="727" spans="1:7">
      <c r="A727" s="4">
        <v>43059</v>
      </c>
      <c r="B727">
        <v>0.1961</v>
      </c>
      <c r="C727" s="6">
        <f>BIL[[#This Row],[Variaz]]/100</f>
        <v>1.9610000000000001E-3</v>
      </c>
      <c r="D727" s="10">
        <f>AUM[[#This Row],[ Etica Bilanciato]]</f>
        <v>885217310.76999998</v>
      </c>
      <c r="E727" s="10">
        <f>D726*BIL[[#This Row],[Variazione percentuale]]</f>
        <v>1731607.8477170202</v>
      </c>
      <c r="F727" s="11">
        <f>BIL[[#This Row],[AUM]]-D726</f>
        <v>2194440.9499999285</v>
      </c>
      <c r="G727" s="11">
        <f>BIL[[#This Row],[∆ AUM]]-BIL[[#This Row],[effetto mercato]]</f>
        <v>462833.10228290828</v>
      </c>
    </row>
    <row r="728" spans="1:7">
      <c r="A728" s="4">
        <v>43060</v>
      </c>
      <c r="B728">
        <v>0.44259999999999999</v>
      </c>
      <c r="C728" s="6">
        <f>BIL[[#This Row],[Variaz]]/100</f>
        <v>4.4260000000000002E-3</v>
      </c>
      <c r="D728" s="10">
        <f>AUM[[#This Row],[ Etica Bilanciato]]</f>
        <v>884014526.73000002</v>
      </c>
      <c r="E728" s="10">
        <f>D727*BIL[[#This Row],[Variazione percentuale]]</f>
        <v>3917971.8174680201</v>
      </c>
      <c r="F728" s="11">
        <f>BIL[[#This Row],[AUM]]-D727</f>
        <v>-1202784.0399999619</v>
      </c>
      <c r="G728" s="11">
        <f>BIL[[#This Row],[∆ AUM]]-BIL[[#This Row],[effetto mercato]]</f>
        <v>-5120755.857467982</v>
      </c>
    </row>
    <row r="729" spans="1:7">
      <c r="A729" s="4">
        <v>43061</v>
      </c>
      <c r="B729">
        <v>-0.11020000000000001</v>
      </c>
      <c r="C729" s="6">
        <f>BIL[[#This Row],[Variaz]]/100</f>
        <v>-1.1020000000000001E-3</v>
      </c>
      <c r="D729" s="10">
        <f>AUM[[#This Row],[ Etica Bilanciato]]</f>
        <v>883384634.43000007</v>
      </c>
      <c r="E729" s="10">
        <f>D728*BIL[[#This Row],[Variazione percentuale]]</f>
        <v>-974184.00845646008</v>
      </c>
      <c r="F729" s="11">
        <f>BIL[[#This Row],[AUM]]-D728</f>
        <v>-629892.29999995232</v>
      </c>
      <c r="G729" s="11">
        <f>BIL[[#This Row],[∆ AUM]]-BIL[[#This Row],[effetto mercato]]</f>
        <v>344291.70845650777</v>
      </c>
    </row>
    <row r="730" spans="1:7">
      <c r="A730" s="4">
        <v>43062</v>
      </c>
      <c r="B730">
        <v>-0.1188</v>
      </c>
      <c r="C730" s="6">
        <f>BIL[[#This Row],[Variaz]]/100</f>
        <v>-1.188E-3</v>
      </c>
      <c r="D730" s="10">
        <f>AUM[[#This Row],[ Etica Bilanciato]]</f>
        <v>882345130.44999993</v>
      </c>
      <c r="E730" s="10">
        <f>D729*BIL[[#This Row],[Variazione percentuale]]</f>
        <v>-1049460.9457028401</v>
      </c>
      <c r="F730" s="11">
        <f>BIL[[#This Row],[AUM]]-D729</f>
        <v>-1039503.9800001383</v>
      </c>
      <c r="G730" s="11">
        <f>BIL[[#This Row],[∆ AUM]]-BIL[[#This Row],[effetto mercato]]</f>
        <v>9956.9657027018256</v>
      </c>
    </row>
    <row r="731" spans="1:7">
      <c r="A731" s="4">
        <v>43063</v>
      </c>
      <c r="B731">
        <v>-0.31419999999999998</v>
      </c>
      <c r="C731" s="6">
        <f>BIL[[#This Row],[Variaz]]/100</f>
        <v>-3.1419999999999998E-3</v>
      </c>
      <c r="D731" s="10">
        <f>AUM[[#This Row],[ Etica Bilanciato]]</f>
        <v>885459178.02999997</v>
      </c>
      <c r="E731" s="10">
        <f>D730*BIL[[#This Row],[Variazione percentuale]]</f>
        <v>-2772328.3998738998</v>
      </c>
      <c r="F731" s="11">
        <f>BIL[[#This Row],[AUM]]-D730</f>
        <v>3114047.5800000429</v>
      </c>
      <c r="G731" s="11">
        <f>BIL[[#This Row],[∆ AUM]]-BIL[[#This Row],[effetto mercato]]</f>
        <v>5886375.9798739422</v>
      </c>
    </row>
    <row r="732" spans="1:7">
      <c r="A732" s="4">
        <v>43066</v>
      </c>
      <c r="B732">
        <v>-4.2599999999999999E-2</v>
      </c>
      <c r="C732" s="6">
        <f>BIL[[#This Row],[Variaz]]/100</f>
        <v>-4.26E-4</v>
      </c>
      <c r="D732" s="10">
        <f>AUM[[#This Row],[ Etica Bilanciato]]</f>
        <v>884910872</v>
      </c>
      <c r="E732" s="10">
        <f>D731*BIL[[#This Row],[Variazione percentuale]]</f>
        <v>-377205.60984077997</v>
      </c>
      <c r="F732" s="11">
        <f>BIL[[#This Row],[AUM]]-D731</f>
        <v>-548306.02999997139</v>
      </c>
      <c r="G732" s="11">
        <f>BIL[[#This Row],[∆ AUM]]-BIL[[#This Row],[effetto mercato]]</f>
        <v>-171100.42015919142</v>
      </c>
    </row>
    <row r="733" spans="1:7">
      <c r="A733" s="4">
        <v>43067</v>
      </c>
      <c r="B733">
        <v>0.43469999999999998</v>
      </c>
      <c r="C733" s="6">
        <f>BIL[[#This Row],[Variaz]]/100</f>
        <v>4.3470000000000002E-3</v>
      </c>
      <c r="D733" s="10">
        <f>AUM[[#This Row],[ Etica Bilanciato]]</f>
        <v>889383284.06999993</v>
      </c>
      <c r="E733" s="10">
        <f>D732*BIL[[#This Row],[Variazione percentuale]]</f>
        <v>3846707.5605840003</v>
      </c>
      <c r="F733" s="11">
        <f>BIL[[#This Row],[AUM]]-D732</f>
        <v>4472412.0699999332</v>
      </c>
      <c r="G733" s="11">
        <f>BIL[[#This Row],[∆ AUM]]-BIL[[#This Row],[effetto mercato]]</f>
        <v>625704.50941593293</v>
      </c>
    </row>
    <row r="734" spans="1:7">
      <c r="A734" s="4">
        <v>43068</v>
      </c>
      <c r="B734">
        <v>-3.39E-2</v>
      </c>
      <c r="C734" s="6">
        <f>BIL[[#This Row],[Variaz]]/100</f>
        <v>-3.39E-4</v>
      </c>
      <c r="D734" s="10">
        <f>AUM[[#This Row],[ Etica Bilanciato]]</f>
        <v>889431603.02999997</v>
      </c>
      <c r="E734" s="10">
        <f>D733*BIL[[#This Row],[Variazione percentuale]]</f>
        <v>-301500.93329972995</v>
      </c>
      <c r="F734" s="11">
        <f>BIL[[#This Row],[AUM]]-D733</f>
        <v>48318.960000038147</v>
      </c>
      <c r="G734" s="11">
        <f>BIL[[#This Row],[∆ AUM]]-BIL[[#This Row],[effetto mercato]]</f>
        <v>349819.8932997681</v>
      </c>
    </row>
    <row r="735" spans="1:7">
      <c r="A735" s="4">
        <v>43069</v>
      </c>
      <c r="B735">
        <v>-0.14430000000000001</v>
      </c>
      <c r="C735" s="6">
        <f>BIL[[#This Row],[Variaz]]/100</f>
        <v>-1.4430000000000001E-3</v>
      </c>
      <c r="D735" s="10">
        <f>AUM[[#This Row],[ Etica Bilanciato]]</f>
        <v>888766451.84000003</v>
      </c>
      <c r="E735" s="10">
        <f>D734*BIL[[#This Row],[Variazione percentuale]]</f>
        <v>-1283449.8031722901</v>
      </c>
      <c r="F735" s="11">
        <f>BIL[[#This Row],[AUM]]-D734</f>
        <v>-665151.18999993801</v>
      </c>
      <c r="G735" s="11">
        <f>BIL[[#This Row],[∆ AUM]]-BIL[[#This Row],[effetto mercato]]</f>
        <v>618298.61317235208</v>
      </c>
    </row>
    <row r="736" spans="1:7">
      <c r="A736" s="4">
        <v>43070</v>
      </c>
      <c r="B736">
        <v>-8.5000000000000006E-2</v>
      </c>
      <c r="C736" s="6">
        <f>BIL[[#This Row],[Variaz]]/100</f>
        <v>-8.5000000000000006E-4</v>
      </c>
      <c r="D736" s="10">
        <f>AUM[[#This Row],[ Etica Bilanciato]]</f>
        <v>880401427.12</v>
      </c>
      <c r="E736" s="10">
        <f>D735*BIL[[#This Row],[Variazione percentuale]]</f>
        <v>-755451.48406400008</v>
      </c>
      <c r="F736" s="11">
        <f>BIL[[#This Row],[AUM]]-D735</f>
        <v>-8365024.7200000286</v>
      </c>
      <c r="G736" s="11">
        <f>BIL[[#This Row],[∆ AUM]]-BIL[[#This Row],[effetto mercato]]</f>
        <v>-7609573.2359360289</v>
      </c>
    </row>
    <row r="737" spans="1:7">
      <c r="A737" s="4">
        <v>43073</v>
      </c>
      <c r="B737">
        <v>7.6600000000000001E-2</v>
      </c>
      <c r="C737" s="6">
        <f>BIL[[#This Row],[Variaz]]/100</f>
        <v>7.6599999999999997E-4</v>
      </c>
      <c r="D737" s="10">
        <f>AUM[[#This Row],[ Etica Bilanciato]]</f>
        <v>880950313.06999993</v>
      </c>
      <c r="E737" s="10">
        <f>D736*BIL[[#This Row],[Variazione percentuale]]</f>
        <v>674387.49317391997</v>
      </c>
      <c r="F737" s="11">
        <f>BIL[[#This Row],[AUM]]-D736</f>
        <v>548885.94999992847</v>
      </c>
      <c r="G737" s="11">
        <f>BIL[[#This Row],[∆ AUM]]-BIL[[#This Row],[effetto mercato]]</f>
        <v>-125501.54317399149</v>
      </c>
    </row>
    <row r="738" spans="1:7">
      <c r="A738" s="4">
        <v>43074</v>
      </c>
      <c r="B738">
        <v>-0.17</v>
      </c>
      <c r="C738" s="6">
        <f>BIL[[#This Row],[Variaz]]/100</f>
        <v>-1.7000000000000001E-3</v>
      </c>
      <c r="D738" s="10">
        <f>AUM[[#This Row],[ Etica Bilanciato]]</f>
        <v>879852749.75</v>
      </c>
      <c r="E738" s="10">
        <f>D737*BIL[[#This Row],[Variazione percentuale]]</f>
        <v>-1497615.5322189999</v>
      </c>
      <c r="F738" s="11">
        <f>BIL[[#This Row],[AUM]]-D737</f>
        <v>-1097563.3199999332</v>
      </c>
      <c r="G738" s="11">
        <f>BIL[[#This Row],[∆ AUM]]-BIL[[#This Row],[effetto mercato]]</f>
        <v>400052.21221906669</v>
      </c>
    </row>
    <row r="739" spans="1:7">
      <c r="A739" s="4">
        <v>43075</v>
      </c>
      <c r="B739">
        <v>-9.3700000000000006E-2</v>
      </c>
      <c r="C739" s="6">
        <f>BIL[[#This Row],[Variaz]]/100</f>
        <v>-9.3700000000000001E-4</v>
      </c>
      <c r="D739" s="10">
        <f>AUM[[#This Row],[ Etica Bilanciato]]</f>
        <v>880245556.47000003</v>
      </c>
      <c r="E739" s="10">
        <f>D738*BIL[[#This Row],[Variazione percentuale]]</f>
        <v>-824422.02651574998</v>
      </c>
      <c r="F739" s="11">
        <f>BIL[[#This Row],[AUM]]-D738</f>
        <v>392806.72000002861</v>
      </c>
      <c r="G739" s="11">
        <f>BIL[[#This Row],[∆ AUM]]-BIL[[#This Row],[effetto mercato]]</f>
        <v>1217228.7465157786</v>
      </c>
    </row>
    <row r="740" spans="1:7">
      <c r="A740" s="4">
        <v>43076</v>
      </c>
      <c r="B740">
        <v>0.22159999999999999</v>
      </c>
      <c r="C740" s="6">
        <f>BIL[[#This Row],[Variaz]]/100</f>
        <v>2.2160000000000001E-3</v>
      </c>
      <c r="D740" s="10">
        <f>AUM[[#This Row],[ Etica Bilanciato]]</f>
        <v>882508746.98000002</v>
      </c>
      <c r="E740" s="10">
        <f>D739*BIL[[#This Row],[Variazione percentuale]]</f>
        <v>1950624.1531375202</v>
      </c>
      <c r="F740" s="11">
        <f>BIL[[#This Row],[AUM]]-D739</f>
        <v>2263190.5099999905</v>
      </c>
      <c r="G740" s="11">
        <f>BIL[[#This Row],[∆ AUM]]-BIL[[#This Row],[effetto mercato]]</f>
        <v>312566.35686247027</v>
      </c>
    </row>
    <row r="741" spans="1:7">
      <c r="A741" s="4">
        <v>43080</v>
      </c>
      <c r="B741">
        <v>0.49330000000000002</v>
      </c>
      <c r="C741" s="6">
        <f>BIL[[#This Row],[Variaz]]/100</f>
        <v>4.9329999999999999E-3</v>
      </c>
      <c r="D741" s="10">
        <f>AUM[[#This Row],[ Etica Bilanciato]]</f>
        <v>887242855.04999995</v>
      </c>
      <c r="E741" s="10">
        <f>D740*BIL[[#This Row],[Variazione percentuale]]</f>
        <v>4353415.6488523399</v>
      </c>
      <c r="F741" s="11">
        <f>BIL[[#This Row],[AUM]]-D740</f>
        <v>4734108.0699999332</v>
      </c>
      <c r="G741" s="11">
        <f>BIL[[#This Row],[∆ AUM]]-BIL[[#This Row],[effetto mercato]]</f>
        <v>380692.4211475933</v>
      </c>
    </row>
    <row r="742" spans="1:7">
      <c r="A742" s="4">
        <v>43081</v>
      </c>
      <c r="B742">
        <v>0.22850000000000001</v>
      </c>
      <c r="C742" s="6">
        <f>BIL[[#This Row],[Variaz]]/100</f>
        <v>2.2850000000000001E-3</v>
      </c>
      <c r="D742" s="10">
        <f>AUM[[#This Row],[ Etica Bilanciato]]</f>
        <v>889719053.13999999</v>
      </c>
      <c r="E742" s="10">
        <f>D741*BIL[[#This Row],[Variazione percentuale]]</f>
        <v>2027349.92378925</v>
      </c>
      <c r="F742" s="11">
        <f>BIL[[#This Row],[AUM]]-D741</f>
        <v>2476198.0900000334</v>
      </c>
      <c r="G742" s="11">
        <f>BIL[[#This Row],[∆ AUM]]-BIL[[#This Row],[effetto mercato]]</f>
        <v>448848.16621078341</v>
      </c>
    </row>
    <row r="743" spans="1:7">
      <c r="A743" s="4">
        <v>43082</v>
      </c>
      <c r="B743">
        <v>-0.19420000000000001</v>
      </c>
      <c r="C743" s="6">
        <f>BIL[[#This Row],[Variaz]]/100</f>
        <v>-1.9420000000000001E-3</v>
      </c>
      <c r="D743" s="10">
        <f>AUM[[#This Row],[ Etica Bilanciato]]</f>
        <v>888306604.66999996</v>
      </c>
      <c r="E743" s="10">
        <f>D742*BIL[[#This Row],[Variazione percentuale]]</f>
        <v>-1727834.40119788</v>
      </c>
      <c r="F743" s="11">
        <f>BIL[[#This Row],[AUM]]-D742</f>
        <v>-1412448.4700000286</v>
      </c>
      <c r="G743" s="11">
        <f>BIL[[#This Row],[∆ AUM]]-BIL[[#This Row],[effetto mercato]]</f>
        <v>315385.93119785143</v>
      </c>
    </row>
    <row r="744" spans="1:7">
      <c r="A744" s="4">
        <v>43083</v>
      </c>
      <c r="B744">
        <v>-0.18609999999999999</v>
      </c>
      <c r="C744" s="6">
        <f>BIL[[#This Row],[Variaz]]/100</f>
        <v>-1.8609999999999998E-3</v>
      </c>
      <c r="D744" s="10">
        <f>AUM[[#This Row],[ Etica Bilanciato]]</f>
        <v>887182378.57999992</v>
      </c>
      <c r="E744" s="10">
        <f>D743*BIL[[#This Row],[Variazione percentuale]]</f>
        <v>-1653138.5912908698</v>
      </c>
      <c r="F744" s="11">
        <f>BIL[[#This Row],[AUM]]-D743</f>
        <v>-1124226.0900000334</v>
      </c>
      <c r="G744" s="11">
        <f>BIL[[#This Row],[∆ AUM]]-BIL[[#This Row],[effetto mercato]]</f>
        <v>528912.50129083637</v>
      </c>
    </row>
    <row r="745" spans="1:7">
      <c r="A745" s="4">
        <v>43084</v>
      </c>
      <c r="B745">
        <v>0</v>
      </c>
      <c r="C745" s="6">
        <f>BIL[[#This Row],[Variaz]]/100</f>
        <v>0</v>
      </c>
      <c r="D745" s="10">
        <f>AUM[[#This Row],[ Etica Bilanciato]]</f>
        <v>886897330.53999996</v>
      </c>
      <c r="E745" s="10">
        <f>D744*BIL[[#This Row],[Variazione percentuale]]</f>
        <v>0</v>
      </c>
      <c r="F745" s="11">
        <f>BIL[[#This Row],[AUM]]-D744</f>
        <v>-285048.03999996185</v>
      </c>
      <c r="G745" s="11">
        <f>BIL[[#This Row],[∆ AUM]]-BIL[[#This Row],[effetto mercato]]</f>
        <v>-285048.03999996185</v>
      </c>
    </row>
    <row r="746" spans="1:7">
      <c r="A746" s="4">
        <v>43087</v>
      </c>
      <c r="B746">
        <v>0.38990000000000002</v>
      </c>
      <c r="C746" s="6">
        <f>BIL[[#This Row],[Variaz]]/100</f>
        <v>3.8990000000000001E-3</v>
      </c>
      <c r="D746" s="10">
        <f>AUM[[#This Row],[ Etica Bilanciato]]</f>
        <v>891203547.81000006</v>
      </c>
      <c r="E746" s="10">
        <f>D745*BIL[[#This Row],[Variazione percentuale]]</f>
        <v>3458012.6917754598</v>
      </c>
      <c r="F746" s="11">
        <f>BIL[[#This Row],[AUM]]-D745</f>
        <v>4306217.2700001001</v>
      </c>
      <c r="G746" s="11">
        <f>BIL[[#This Row],[∆ AUM]]-BIL[[#This Row],[effetto mercato]]</f>
        <v>848204.57822464034</v>
      </c>
    </row>
    <row r="747" spans="1:7">
      <c r="A747" s="4">
        <v>43088</v>
      </c>
      <c r="B747">
        <v>-0.22800000000000001</v>
      </c>
      <c r="C747" s="6">
        <f>BIL[[#This Row],[Variaz]]/100</f>
        <v>-2.2799999999999999E-3</v>
      </c>
      <c r="D747" s="10">
        <f>AUM[[#This Row],[ Etica Bilanciato]]</f>
        <v>889595033.61000001</v>
      </c>
      <c r="E747" s="10">
        <f>D746*BIL[[#This Row],[Variazione percentuale]]</f>
        <v>-2031944.0890068</v>
      </c>
      <c r="F747" s="11">
        <f>BIL[[#This Row],[AUM]]-D746</f>
        <v>-1608514.2000000477</v>
      </c>
      <c r="G747" s="11">
        <f>BIL[[#This Row],[∆ AUM]]-BIL[[#This Row],[effetto mercato]]</f>
        <v>423429.88900675229</v>
      </c>
    </row>
    <row r="748" spans="1:7">
      <c r="A748" s="4">
        <v>43089</v>
      </c>
      <c r="B748">
        <v>-0.30470000000000003</v>
      </c>
      <c r="C748" s="6">
        <f>BIL[[#This Row],[Variaz]]/100</f>
        <v>-3.0470000000000002E-3</v>
      </c>
      <c r="D748" s="10">
        <f>AUM[[#This Row],[ Etica Bilanciato]]</f>
        <v>887411098.34000003</v>
      </c>
      <c r="E748" s="10">
        <f>D747*BIL[[#This Row],[Variazione percentuale]]</f>
        <v>-2710596.0674096704</v>
      </c>
      <c r="F748" s="11">
        <f>BIL[[#This Row],[AUM]]-D747</f>
        <v>-2183935.2699999809</v>
      </c>
      <c r="G748" s="11">
        <f>BIL[[#This Row],[∆ AUM]]-BIL[[#This Row],[effetto mercato]]</f>
        <v>526660.79740968952</v>
      </c>
    </row>
    <row r="749" spans="1:7">
      <c r="A749" s="4">
        <v>43090</v>
      </c>
      <c r="B749">
        <v>0.18679999999999999</v>
      </c>
      <c r="C749" s="6">
        <f>BIL[[#This Row],[Variaz]]/100</f>
        <v>1.8679999999999999E-3</v>
      </c>
      <c r="D749" s="10">
        <f>AUM[[#This Row],[ Etica Bilanciato]]</f>
        <v>889159379.79000008</v>
      </c>
      <c r="E749" s="10">
        <f>D748*BIL[[#This Row],[Variazione percentuale]]</f>
        <v>1657683.93169912</v>
      </c>
      <c r="F749" s="11">
        <f>BIL[[#This Row],[AUM]]-D748</f>
        <v>1748281.4500000477</v>
      </c>
      <c r="G749" s="11">
        <f>BIL[[#This Row],[∆ AUM]]-BIL[[#This Row],[effetto mercato]]</f>
        <v>90597.51830092771</v>
      </c>
    </row>
    <row r="750" spans="1:7">
      <c r="A750" s="4">
        <v>43091</v>
      </c>
      <c r="B750">
        <v>9.3200000000000005E-2</v>
      </c>
      <c r="C750" s="6">
        <f>BIL[[#This Row],[Variaz]]/100</f>
        <v>9.320000000000001E-4</v>
      </c>
      <c r="D750" s="10">
        <f>AUM[[#This Row],[ Etica Bilanciato]]</f>
        <v>889386096.48000002</v>
      </c>
      <c r="E750" s="10">
        <f>D749*BIL[[#This Row],[Variazione percentuale]]</f>
        <v>828696.54196428019</v>
      </c>
      <c r="F750" s="11">
        <f>BIL[[#This Row],[AUM]]-D749</f>
        <v>226716.68999993801</v>
      </c>
      <c r="G750" s="11">
        <f>BIL[[#This Row],[∆ AUM]]-BIL[[#This Row],[effetto mercato]]</f>
        <v>-601979.85196434218</v>
      </c>
    </row>
    <row r="751" spans="1:7">
      <c r="A751" s="4">
        <v>43096</v>
      </c>
      <c r="B751">
        <v>-6.7699999999999996E-2</v>
      </c>
      <c r="C751" s="6">
        <f>BIL[[#This Row],[Variaz]]/100</f>
        <v>-6.7699999999999998E-4</v>
      </c>
      <c r="D751" s="10">
        <f>AUM[[#This Row],[ Etica Bilanciato]]</f>
        <v>889229584.63</v>
      </c>
      <c r="E751" s="10">
        <f>D750*BIL[[#This Row],[Variazione percentuale]]</f>
        <v>-602114.38731696003</v>
      </c>
      <c r="F751" s="11">
        <f>BIL[[#This Row],[AUM]]-D750</f>
        <v>-156511.85000002384</v>
      </c>
      <c r="G751" s="11">
        <f>BIL[[#This Row],[∆ AUM]]-BIL[[#This Row],[effetto mercato]]</f>
        <v>445602.53731693618</v>
      </c>
    </row>
    <row r="752" spans="1:7">
      <c r="A752" s="4">
        <v>43097</v>
      </c>
      <c r="B752">
        <v>-0.27110000000000001</v>
      </c>
      <c r="C752" s="6">
        <f>BIL[[#This Row],[Variaz]]/100</f>
        <v>-2.7109999999999999E-3</v>
      </c>
      <c r="D752" s="10">
        <f>AUM[[#This Row],[ Etica Bilanciato]]</f>
        <v>886801821.43000007</v>
      </c>
      <c r="E752" s="10">
        <f>D751*BIL[[#This Row],[Variazione percentuale]]</f>
        <v>-2410701.4039319297</v>
      </c>
      <c r="F752" s="11">
        <f>BIL[[#This Row],[AUM]]-D751</f>
        <v>-2427763.1999999285</v>
      </c>
      <c r="G752" s="11">
        <f>BIL[[#This Row],[∆ AUM]]-BIL[[#This Row],[effetto mercato]]</f>
        <v>-17061.796067998745</v>
      </c>
    </row>
    <row r="753" spans="1:7">
      <c r="A753" s="4">
        <v>43098</v>
      </c>
      <c r="B753">
        <v>-0.33979999999999999</v>
      </c>
      <c r="C753" s="6">
        <f>BIL[[#This Row],[Variaz]]/100</f>
        <v>-3.398E-3</v>
      </c>
      <c r="D753" s="10">
        <f>AUM[[#This Row],[ Etica Bilanciato]]</f>
        <v>884298518.99000001</v>
      </c>
      <c r="E753" s="10">
        <f>D752*BIL[[#This Row],[Variazione percentuale]]</f>
        <v>-3013352.5892191404</v>
      </c>
      <c r="F753" s="11">
        <f>BIL[[#This Row],[AUM]]-D752</f>
        <v>-2503302.4400000572</v>
      </c>
      <c r="G753" s="11">
        <f>BIL[[#This Row],[∆ AUM]]-BIL[[#This Row],[effetto mercato]]</f>
        <v>510050.14921908313</v>
      </c>
    </row>
    <row r="754" spans="1:7">
      <c r="A754" s="4">
        <v>43102</v>
      </c>
      <c r="B754">
        <v>7.6700000000000004E-2</v>
      </c>
      <c r="C754" s="6">
        <f>BIL[[#This Row],[Variaz]]/100</f>
        <v>7.67E-4</v>
      </c>
      <c r="D754" s="10">
        <f>AUM[[#This Row],[ Etica Bilanciato]]</f>
        <v>885492779.04999995</v>
      </c>
      <c r="E754" s="10">
        <f>D753*BIL[[#This Row],[Variazione percentuale]]</f>
        <v>678256.96406532999</v>
      </c>
      <c r="F754" s="11">
        <f>BIL[[#This Row],[AUM]]-D753</f>
        <v>1194260.0599999428</v>
      </c>
      <c r="G754" s="11">
        <f>BIL[[#This Row],[∆ AUM]]-BIL[[#This Row],[effetto mercato]]</f>
        <v>516003.09593461279</v>
      </c>
    </row>
    <row r="755" spans="1:7">
      <c r="A755" s="4">
        <v>43103</v>
      </c>
      <c r="B755">
        <v>0.28960000000000002</v>
      </c>
      <c r="C755" s="6">
        <f>BIL[[#This Row],[Variaz]]/100</f>
        <v>2.8960000000000001E-3</v>
      </c>
      <c r="D755" s="10">
        <f>AUM[[#This Row],[ Etica Bilanciato]]</f>
        <v>888383259.02999997</v>
      </c>
      <c r="E755" s="10">
        <f>D754*BIL[[#This Row],[Variazione percentuale]]</f>
        <v>2564387.0881288</v>
      </c>
      <c r="F755" s="11">
        <f>BIL[[#This Row],[AUM]]-D754</f>
        <v>2890479.9800000191</v>
      </c>
      <c r="G755" s="11">
        <f>BIL[[#This Row],[∆ AUM]]-BIL[[#This Row],[effetto mercato]]</f>
        <v>326092.89187121904</v>
      </c>
    </row>
    <row r="756" spans="1:7">
      <c r="A756" s="4">
        <v>43104</v>
      </c>
      <c r="B756">
        <v>0.59440000000000004</v>
      </c>
      <c r="C756" s="6">
        <f>BIL[[#This Row],[Variaz]]/100</f>
        <v>5.9440000000000005E-3</v>
      </c>
      <c r="D756" s="10">
        <f>AUM[[#This Row],[ Etica Bilanciato]]</f>
        <v>895091367.66000009</v>
      </c>
      <c r="E756" s="10">
        <f>D755*BIL[[#This Row],[Variazione percentuale]]</f>
        <v>5280550.0916743204</v>
      </c>
      <c r="F756" s="11">
        <f>BIL[[#This Row],[AUM]]-D755</f>
        <v>6708108.6300001144</v>
      </c>
      <c r="G756" s="11">
        <f>BIL[[#This Row],[∆ AUM]]-BIL[[#This Row],[effetto mercato]]</f>
        <v>1427558.538325794</v>
      </c>
    </row>
    <row r="757" spans="1:7">
      <c r="A757" s="4">
        <v>43105</v>
      </c>
      <c r="B757">
        <v>0.78510000000000002</v>
      </c>
      <c r="C757" s="6">
        <f>BIL[[#This Row],[Variaz]]/100</f>
        <v>7.8510000000000003E-3</v>
      </c>
      <c r="D757" s="10">
        <f>AUM[[#This Row],[ Etica Bilanciato]]</f>
        <v>903540820.27999997</v>
      </c>
      <c r="E757" s="10">
        <f>D756*BIL[[#This Row],[Variazione percentuale]]</f>
        <v>7027362.3274986614</v>
      </c>
      <c r="F757" s="11">
        <f>BIL[[#This Row],[AUM]]-D756</f>
        <v>8449452.6199998856</v>
      </c>
      <c r="G757" s="11">
        <f>BIL[[#This Row],[∆ AUM]]-BIL[[#This Row],[effetto mercato]]</f>
        <v>1422090.2925012242</v>
      </c>
    </row>
    <row r="758" spans="1:7">
      <c r="A758" s="4">
        <v>43108</v>
      </c>
      <c r="B758">
        <v>0.2261</v>
      </c>
      <c r="C758" s="6">
        <f>BIL[[#This Row],[Variaz]]/100</f>
        <v>2.261E-3</v>
      </c>
      <c r="D758" s="10">
        <f>AUM[[#This Row],[ Etica Bilanciato]]</f>
        <v>906419622.57000005</v>
      </c>
      <c r="E758" s="10">
        <f>D757*BIL[[#This Row],[Variazione percentuale]]</f>
        <v>2042905.7946530799</v>
      </c>
      <c r="F758" s="11">
        <f>BIL[[#This Row],[AUM]]-D757</f>
        <v>2878802.2900000811</v>
      </c>
      <c r="G758" s="11">
        <f>BIL[[#This Row],[∆ AUM]]-BIL[[#This Row],[effetto mercato]]</f>
        <v>835896.49534700112</v>
      </c>
    </row>
    <row r="759" spans="1:7">
      <c r="A759" s="4">
        <v>43109</v>
      </c>
      <c r="B759">
        <v>0.34260000000000002</v>
      </c>
      <c r="C759" s="6">
        <f>BIL[[#This Row],[Variaz]]/100</f>
        <v>3.4260000000000002E-3</v>
      </c>
      <c r="D759" s="10">
        <f>AUM[[#This Row],[ Etica Bilanciato]]</f>
        <v>910184197.50999999</v>
      </c>
      <c r="E759" s="10">
        <f>D758*BIL[[#This Row],[Variazione percentuale]]</f>
        <v>3105393.6269248202</v>
      </c>
      <c r="F759" s="11">
        <f>BIL[[#This Row],[AUM]]-D758</f>
        <v>3764574.939999938</v>
      </c>
      <c r="G759" s="11">
        <f>BIL[[#This Row],[∆ AUM]]-BIL[[#This Row],[effetto mercato]]</f>
        <v>659181.31307511777</v>
      </c>
    </row>
    <row r="760" spans="1:7">
      <c r="A760" s="4">
        <v>43110</v>
      </c>
      <c r="B760">
        <v>-0.54139999999999999</v>
      </c>
      <c r="C760" s="6">
        <f>BIL[[#This Row],[Variaz]]/100</f>
        <v>-5.4139999999999995E-3</v>
      </c>
      <c r="D760" s="10">
        <f>AUM[[#This Row],[ Etica Bilanciato]]</f>
        <v>905858411.91999996</v>
      </c>
      <c r="E760" s="10">
        <f>D759*BIL[[#This Row],[Variazione percentuale]]</f>
        <v>-4927737.2453191392</v>
      </c>
      <c r="F760" s="11">
        <f>BIL[[#This Row],[AUM]]-D759</f>
        <v>-4325785.5900000334</v>
      </c>
      <c r="G760" s="11">
        <f>BIL[[#This Row],[∆ AUM]]-BIL[[#This Row],[effetto mercato]]</f>
        <v>601951.65531910583</v>
      </c>
    </row>
    <row r="761" spans="1:7">
      <c r="A761" s="4">
        <v>43111</v>
      </c>
      <c r="B761">
        <v>-0.3266</v>
      </c>
      <c r="C761" s="6">
        <f>BIL[[#This Row],[Variaz]]/100</f>
        <v>-3.2659999999999998E-3</v>
      </c>
      <c r="D761" s="10">
        <f>AUM[[#This Row],[ Etica Bilanciato]]</f>
        <v>903260372.18000007</v>
      </c>
      <c r="E761" s="10">
        <f>D760*BIL[[#This Row],[Variazione percentuale]]</f>
        <v>-2958533.5733307195</v>
      </c>
      <c r="F761" s="11">
        <f>BIL[[#This Row],[AUM]]-D760</f>
        <v>-2598039.7399998903</v>
      </c>
      <c r="G761" s="11">
        <f>BIL[[#This Row],[∆ AUM]]-BIL[[#This Row],[effetto mercato]]</f>
        <v>360493.83333082916</v>
      </c>
    </row>
    <row r="762" spans="1:7">
      <c r="A762" s="4">
        <v>43112</v>
      </c>
      <c r="B762">
        <v>0</v>
      </c>
      <c r="C762" s="6">
        <f>BIL[[#This Row],[Variaz]]/100</f>
        <v>0</v>
      </c>
      <c r="D762" s="10">
        <f>AUM[[#This Row],[ Etica Bilanciato]]</f>
        <v>903922572.86000001</v>
      </c>
      <c r="E762" s="10">
        <f>D761*BIL[[#This Row],[Variazione percentuale]]</f>
        <v>0</v>
      </c>
      <c r="F762" s="11">
        <f>BIL[[#This Row],[AUM]]-D761</f>
        <v>662200.67999994755</v>
      </c>
      <c r="G762" s="11">
        <f>BIL[[#This Row],[∆ AUM]]-BIL[[#This Row],[effetto mercato]]</f>
        <v>662200.67999994755</v>
      </c>
    </row>
    <row r="763" spans="1:7">
      <c r="A763" s="4">
        <v>43115</v>
      </c>
      <c r="B763">
        <v>-0.33600000000000002</v>
      </c>
      <c r="C763" s="6">
        <f>BIL[[#This Row],[Variaz]]/100</f>
        <v>-3.3600000000000001E-3</v>
      </c>
      <c r="D763" s="10">
        <f>AUM[[#This Row],[ Etica Bilanciato]]</f>
        <v>901672799.66000009</v>
      </c>
      <c r="E763" s="10">
        <f>D762*BIL[[#This Row],[Variazione percentuale]]</f>
        <v>-3037179.8448096002</v>
      </c>
      <c r="F763" s="11">
        <f>BIL[[#This Row],[AUM]]-D762</f>
        <v>-2249773.1999999285</v>
      </c>
      <c r="G763" s="11">
        <f>BIL[[#This Row],[∆ AUM]]-BIL[[#This Row],[effetto mercato]]</f>
        <v>787406.64480967168</v>
      </c>
    </row>
    <row r="764" spans="1:7">
      <c r="A764" s="4">
        <v>43116</v>
      </c>
      <c r="B764">
        <v>0.11799999999999999</v>
      </c>
      <c r="C764" s="6">
        <f>BIL[[#This Row],[Variaz]]/100</f>
        <v>1.1799999999999998E-3</v>
      </c>
      <c r="D764" s="10">
        <f>AUM[[#This Row],[ Etica Bilanciato]]</f>
        <v>903489070.70999992</v>
      </c>
      <c r="E764" s="10">
        <f>D763*BIL[[#This Row],[Variazione percentuale]]</f>
        <v>1063973.9035988001</v>
      </c>
      <c r="F764" s="11">
        <f>BIL[[#This Row],[AUM]]-D763</f>
        <v>1816271.0499998331</v>
      </c>
      <c r="G764" s="11">
        <f>BIL[[#This Row],[∆ AUM]]-BIL[[#This Row],[effetto mercato]]</f>
        <v>752297.14640103304</v>
      </c>
    </row>
    <row r="765" spans="1:7">
      <c r="A765" s="4">
        <v>43117</v>
      </c>
      <c r="B765">
        <v>5.8900000000000001E-2</v>
      </c>
      <c r="C765" s="6">
        <f>BIL[[#This Row],[Variaz]]/100</f>
        <v>5.8900000000000001E-4</v>
      </c>
      <c r="D765" s="10">
        <f>AUM[[#This Row],[ Etica Bilanciato]]</f>
        <v>905012339.61000001</v>
      </c>
      <c r="E765" s="10">
        <f>D764*BIL[[#This Row],[Variazione percentuale]]</f>
        <v>532155.06264818995</v>
      </c>
      <c r="F765" s="11">
        <f>BIL[[#This Row],[AUM]]-D764</f>
        <v>1523268.9000000954</v>
      </c>
      <c r="G765" s="11">
        <f>BIL[[#This Row],[∆ AUM]]-BIL[[#This Row],[effetto mercato]]</f>
        <v>991113.83735190541</v>
      </c>
    </row>
    <row r="766" spans="1:7">
      <c r="A766" s="4">
        <v>43118</v>
      </c>
      <c r="B766">
        <v>-9.2600000000000002E-2</v>
      </c>
      <c r="C766" s="6">
        <f>BIL[[#This Row],[Variaz]]/100</f>
        <v>-9.2600000000000007E-4</v>
      </c>
      <c r="D766" s="10">
        <f>AUM[[#This Row],[ Etica Bilanciato]]</f>
        <v>905239592.0999999</v>
      </c>
      <c r="E766" s="10">
        <f>D765*BIL[[#This Row],[Variazione percentuale]]</f>
        <v>-838041.42647886008</v>
      </c>
      <c r="F766" s="11">
        <f>BIL[[#This Row],[AUM]]-D765</f>
        <v>227252.48999989033</v>
      </c>
      <c r="G766" s="11">
        <f>BIL[[#This Row],[∆ AUM]]-BIL[[#This Row],[effetto mercato]]</f>
        <v>1065293.9164787503</v>
      </c>
    </row>
    <row r="767" spans="1:7">
      <c r="A767" s="4">
        <v>43119</v>
      </c>
      <c r="B767">
        <v>0.37059999999999998</v>
      </c>
      <c r="C767" s="6">
        <f>BIL[[#This Row],[Variaz]]/100</f>
        <v>3.7059999999999997E-3</v>
      </c>
      <c r="D767" s="10">
        <f>AUM[[#This Row],[ Etica Bilanciato]]</f>
        <v>909303803.05999994</v>
      </c>
      <c r="E767" s="10">
        <f>D766*BIL[[#This Row],[Variazione percentuale]]</f>
        <v>3354817.9283225993</v>
      </c>
      <c r="F767" s="11">
        <f>BIL[[#This Row],[AUM]]-D766</f>
        <v>4064210.9600000381</v>
      </c>
      <c r="G767" s="11">
        <f>BIL[[#This Row],[∆ AUM]]-BIL[[#This Row],[effetto mercato]]</f>
        <v>709393.03167743888</v>
      </c>
    </row>
    <row r="768" spans="1:7">
      <c r="A768" s="4">
        <v>43122</v>
      </c>
      <c r="B768">
        <v>0.30209999999999998</v>
      </c>
      <c r="C768" s="6">
        <f>BIL[[#This Row],[Variaz]]/100</f>
        <v>3.0209999999999998E-3</v>
      </c>
      <c r="D768" s="10">
        <f>AUM[[#This Row],[ Etica Bilanciato]]</f>
        <v>913006489.88999999</v>
      </c>
      <c r="E768" s="10">
        <f>D767*BIL[[#This Row],[Variazione percentuale]]</f>
        <v>2747006.7890442596</v>
      </c>
      <c r="F768" s="11">
        <f>BIL[[#This Row],[AUM]]-D767</f>
        <v>3702686.8300000429</v>
      </c>
      <c r="G768" s="11">
        <f>BIL[[#This Row],[∆ AUM]]-BIL[[#This Row],[effetto mercato]]</f>
        <v>955680.04095578333</v>
      </c>
    </row>
    <row r="769" spans="1:7">
      <c r="A769" s="4">
        <v>43123</v>
      </c>
      <c r="B769">
        <v>0.18410000000000001</v>
      </c>
      <c r="C769" s="6">
        <f>BIL[[#This Row],[Variaz]]/100</f>
        <v>1.8410000000000002E-3</v>
      </c>
      <c r="D769" s="10">
        <f>AUM[[#This Row],[ Etica Bilanciato]]</f>
        <v>915304067.08999991</v>
      </c>
      <c r="E769" s="10">
        <f>D768*BIL[[#This Row],[Variazione percentuale]]</f>
        <v>1680844.94788749</v>
      </c>
      <c r="F769" s="11">
        <f>BIL[[#This Row],[AUM]]-D768</f>
        <v>2297577.1999999285</v>
      </c>
      <c r="G769" s="11">
        <f>BIL[[#This Row],[∆ AUM]]-BIL[[#This Row],[effetto mercato]]</f>
        <v>616732.25211243844</v>
      </c>
    </row>
    <row r="770" spans="1:7">
      <c r="A770" s="4">
        <v>43124</v>
      </c>
      <c r="B770">
        <v>-0.54279999999999995</v>
      </c>
      <c r="C770" s="6">
        <f>BIL[[#This Row],[Variaz]]/100</f>
        <v>-5.4279999999999997E-3</v>
      </c>
      <c r="D770" s="10">
        <f>AUM[[#This Row],[ Etica Bilanciato]]</f>
        <v>910960240.41999996</v>
      </c>
      <c r="E770" s="10">
        <f>D769*BIL[[#This Row],[Variazione percentuale]]</f>
        <v>-4968270.4761645189</v>
      </c>
      <c r="F770" s="11">
        <f>BIL[[#This Row],[AUM]]-D769</f>
        <v>-4343826.6699999571</v>
      </c>
      <c r="G770" s="11">
        <f>BIL[[#This Row],[∆ AUM]]-BIL[[#This Row],[effetto mercato]]</f>
        <v>624443.80616456177</v>
      </c>
    </row>
    <row r="771" spans="1:7">
      <c r="A771" s="4">
        <v>43125</v>
      </c>
      <c r="B771">
        <v>-0.48699999999999999</v>
      </c>
      <c r="C771" s="6">
        <f>BIL[[#This Row],[Variaz]]/100</f>
        <v>-4.8700000000000002E-3</v>
      </c>
      <c r="D771" s="10">
        <f>AUM[[#This Row],[ Etica Bilanciato]]</f>
        <v>907300858.33000004</v>
      </c>
      <c r="E771" s="10">
        <f>D770*BIL[[#This Row],[Variazione percentuale]]</f>
        <v>-4436376.3708453998</v>
      </c>
      <c r="F771" s="11">
        <f>BIL[[#This Row],[AUM]]-D770</f>
        <v>-3659382.0899999142</v>
      </c>
      <c r="G771" s="11">
        <f>BIL[[#This Row],[∆ AUM]]-BIL[[#This Row],[effetto mercato]]</f>
        <v>776994.28084548563</v>
      </c>
    </row>
    <row r="772" spans="1:7">
      <c r="A772" s="4">
        <v>43126</v>
      </c>
      <c r="B772">
        <v>0.80159999999999998</v>
      </c>
      <c r="C772" s="6">
        <f>BIL[[#This Row],[Variaz]]/100</f>
        <v>8.0160000000000006E-3</v>
      </c>
      <c r="D772" s="10">
        <f>AUM[[#This Row],[ Etica Bilanciato]]</f>
        <v>915147487.95000005</v>
      </c>
      <c r="E772" s="10">
        <f>D771*BIL[[#This Row],[Variazione percentuale]]</f>
        <v>7272923.6803732812</v>
      </c>
      <c r="F772" s="11">
        <f>BIL[[#This Row],[AUM]]-D771</f>
        <v>7846629.6200000048</v>
      </c>
      <c r="G772" s="11">
        <f>BIL[[#This Row],[∆ AUM]]-BIL[[#This Row],[effetto mercato]]</f>
        <v>573705.93962672353</v>
      </c>
    </row>
    <row r="773" spans="1:7">
      <c r="A773" s="4">
        <v>43129</v>
      </c>
      <c r="B773">
        <v>-5.0200000000000002E-2</v>
      </c>
      <c r="C773" s="6">
        <f>BIL[[#This Row],[Variaz]]/100</f>
        <v>-5.0200000000000006E-4</v>
      </c>
      <c r="D773" s="10">
        <f>AUM[[#This Row],[ Etica Bilanciato]]</f>
        <v>915614232.58999991</v>
      </c>
      <c r="E773" s="10">
        <f>D772*BIL[[#This Row],[Variazione percentuale]]</f>
        <v>-459404.03895090008</v>
      </c>
      <c r="F773" s="11">
        <f>BIL[[#This Row],[AUM]]-D772</f>
        <v>466744.63999986649</v>
      </c>
      <c r="G773" s="11">
        <f>BIL[[#This Row],[∆ AUM]]-BIL[[#This Row],[effetto mercato]]</f>
        <v>926148.67895076657</v>
      </c>
    </row>
    <row r="774" spans="1:7">
      <c r="A774" s="4">
        <v>43130</v>
      </c>
      <c r="B774">
        <v>-0.79559999999999997</v>
      </c>
      <c r="C774" s="6">
        <f>BIL[[#This Row],[Variaz]]/100</f>
        <v>-7.9559999999999995E-3</v>
      </c>
      <c r="D774" s="10">
        <f>AUM[[#This Row],[ Etica Bilanciato]]</f>
        <v>909294536.59000003</v>
      </c>
      <c r="E774" s="10">
        <f>D773*BIL[[#This Row],[Variazione percentuale]]</f>
        <v>-7284626.8344860384</v>
      </c>
      <c r="F774" s="11">
        <f>BIL[[#This Row],[AUM]]-D773</f>
        <v>-6319695.9999998808</v>
      </c>
      <c r="G774" s="11">
        <f>BIL[[#This Row],[∆ AUM]]-BIL[[#This Row],[effetto mercato]]</f>
        <v>964930.83448615763</v>
      </c>
    </row>
    <row r="775" spans="1:7">
      <c r="A775" s="4">
        <v>43131</v>
      </c>
      <c r="B775">
        <v>-0.58250000000000002</v>
      </c>
      <c r="C775" s="6">
        <f>BIL[[#This Row],[Variaz]]/100</f>
        <v>-5.8250000000000003E-3</v>
      </c>
      <c r="D775" s="10">
        <f>AUM[[#This Row],[ Etica Bilanciato]]</f>
        <v>904516680.75999999</v>
      </c>
      <c r="E775" s="10">
        <f>D774*BIL[[#This Row],[Variazione percentuale]]</f>
        <v>-5296640.6756367506</v>
      </c>
      <c r="F775" s="11">
        <f>BIL[[#This Row],[AUM]]-D774</f>
        <v>-4777855.8300000429</v>
      </c>
      <c r="G775" s="11">
        <f>BIL[[#This Row],[∆ AUM]]-BIL[[#This Row],[effetto mercato]]</f>
        <v>518784.84563670773</v>
      </c>
    </row>
    <row r="776" spans="1:7">
      <c r="A776" s="4">
        <v>43132</v>
      </c>
      <c r="B776">
        <v>0.1104</v>
      </c>
      <c r="C776" s="6">
        <f>BIL[[#This Row],[Variaz]]/100</f>
        <v>1.1039999999999999E-3</v>
      </c>
      <c r="D776" s="10">
        <f>AUM[[#This Row],[ Etica Bilanciato]]</f>
        <v>906003157.70000005</v>
      </c>
      <c r="E776" s="10">
        <f>D775*BIL[[#This Row],[Variazione percentuale]]</f>
        <v>998586.41555903992</v>
      </c>
      <c r="F776" s="11">
        <f>BIL[[#This Row],[AUM]]-D775</f>
        <v>1486476.9400000572</v>
      </c>
      <c r="G776" s="11">
        <f>BIL[[#This Row],[∆ AUM]]-BIL[[#This Row],[effetto mercato]]</f>
        <v>487890.5244410173</v>
      </c>
    </row>
    <row r="777" spans="1:7">
      <c r="A777" s="4">
        <v>43133</v>
      </c>
      <c r="B777">
        <v>-0.93300000000000005</v>
      </c>
      <c r="C777" s="6">
        <f>BIL[[#This Row],[Variaz]]/100</f>
        <v>-9.3299999999999998E-3</v>
      </c>
      <c r="D777" s="10">
        <f>AUM[[#This Row],[ Etica Bilanciato]]</f>
        <v>898048419.58999991</v>
      </c>
      <c r="E777" s="10">
        <f>D776*BIL[[#This Row],[Variazione percentuale]]</f>
        <v>-8453009.4613410011</v>
      </c>
      <c r="F777" s="11">
        <f>BIL[[#This Row],[AUM]]-D776</f>
        <v>-7954738.1100001335</v>
      </c>
      <c r="G777" s="11">
        <f>BIL[[#This Row],[∆ AUM]]-BIL[[#This Row],[effetto mercato]]</f>
        <v>498271.35134086758</v>
      </c>
    </row>
    <row r="778" spans="1:7">
      <c r="A778" s="4">
        <v>43136</v>
      </c>
      <c r="B778">
        <v>-1.4897</v>
      </c>
      <c r="C778" s="6">
        <f>BIL[[#This Row],[Variaz]]/100</f>
        <v>-1.4897000000000001E-2</v>
      </c>
      <c r="D778" s="10">
        <f>AUM[[#This Row],[ Etica Bilanciato]]</f>
        <v>886139560.10000002</v>
      </c>
      <c r="E778" s="10">
        <f>D777*BIL[[#This Row],[Variazione percentuale]]</f>
        <v>-13378227.30663223</v>
      </c>
      <c r="F778" s="11">
        <f>BIL[[#This Row],[AUM]]-D777</f>
        <v>-11908859.48999989</v>
      </c>
      <c r="G778" s="11">
        <f>BIL[[#This Row],[∆ AUM]]-BIL[[#This Row],[effetto mercato]]</f>
        <v>1469367.8166323397</v>
      </c>
    </row>
    <row r="779" spans="1:7">
      <c r="A779" s="4">
        <v>43137</v>
      </c>
      <c r="B779">
        <v>-0.45190000000000002</v>
      </c>
      <c r="C779" s="6">
        <f>BIL[[#This Row],[Variaz]]/100</f>
        <v>-4.5190000000000004E-3</v>
      </c>
      <c r="D779" s="10">
        <f>AUM[[#This Row],[ Etica Bilanciato]]</f>
        <v>883389400.36000001</v>
      </c>
      <c r="E779" s="10">
        <f>D778*BIL[[#This Row],[Variazione percentuale]]</f>
        <v>-4004464.6720919004</v>
      </c>
      <c r="F779" s="11">
        <f>BIL[[#This Row],[AUM]]-D778</f>
        <v>-2750159.7400000095</v>
      </c>
      <c r="G779" s="11">
        <f>BIL[[#This Row],[∆ AUM]]-BIL[[#This Row],[effetto mercato]]</f>
        <v>1254304.9320918908</v>
      </c>
    </row>
    <row r="780" spans="1:7">
      <c r="A780" s="4">
        <v>43138</v>
      </c>
      <c r="B780">
        <v>0.57620000000000005</v>
      </c>
      <c r="C780" s="6">
        <f>BIL[[#This Row],[Variaz]]/100</f>
        <v>5.7620000000000006E-3</v>
      </c>
      <c r="D780" s="10">
        <f>AUM[[#This Row],[ Etica Bilanciato]]</f>
        <v>889677693.47000003</v>
      </c>
      <c r="E780" s="10">
        <f>D779*BIL[[#This Row],[Variazione percentuale]]</f>
        <v>5090089.7248743204</v>
      </c>
      <c r="F780" s="11">
        <f>BIL[[#This Row],[AUM]]-D779</f>
        <v>6288293.1100000143</v>
      </c>
      <c r="G780" s="11">
        <f>BIL[[#This Row],[∆ AUM]]-BIL[[#This Row],[effetto mercato]]</f>
        <v>1198203.3851256939</v>
      </c>
    </row>
    <row r="781" spans="1:7">
      <c r="A781" s="4">
        <v>43139</v>
      </c>
      <c r="B781">
        <v>-1.1457999999999999</v>
      </c>
      <c r="C781" s="6">
        <f>BIL[[#This Row],[Variaz]]/100</f>
        <v>-1.1457999999999999E-2</v>
      </c>
      <c r="D781" s="10">
        <f>AUM[[#This Row],[ Etica Bilanciato]]</f>
        <v>879548709.41999996</v>
      </c>
      <c r="E781" s="10">
        <f>D780*BIL[[#This Row],[Variazione percentuale]]</f>
        <v>-10193927.01177926</v>
      </c>
      <c r="F781" s="11">
        <f>BIL[[#This Row],[AUM]]-D780</f>
        <v>-10128984.050000072</v>
      </c>
      <c r="G781" s="11">
        <f>BIL[[#This Row],[∆ AUM]]-BIL[[#This Row],[effetto mercato]]</f>
        <v>64942.961779188365</v>
      </c>
    </row>
    <row r="782" spans="1:7">
      <c r="A782" s="4">
        <v>43140</v>
      </c>
      <c r="B782">
        <v>-0.20200000000000001</v>
      </c>
      <c r="C782" s="6">
        <f>BIL[[#This Row],[Variaz]]/100</f>
        <v>-2.0200000000000001E-3</v>
      </c>
      <c r="D782" s="10">
        <f>AUM[[#This Row],[ Etica Bilanciato]]</f>
        <v>878216496.17999995</v>
      </c>
      <c r="E782" s="10">
        <f>D781*BIL[[#This Row],[Variazione percentuale]]</f>
        <v>-1776688.3930283999</v>
      </c>
      <c r="F782" s="11">
        <f>BIL[[#This Row],[AUM]]-D781</f>
        <v>-1332213.2400000095</v>
      </c>
      <c r="G782" s="11">
        <f>BIL[[#This Row],[∆ AUM]]-BIL[[#This Row],[effetto mercato]]</f>
        <v>444475.15302839037</v>
      </c>
    </row>
    <row r="783" spans="1:7">
      <c r="A783" s="4">
        <v>43143</v>
      </c>
      <c r="B783">
        <v>0.53669999999999995</v>
      </c>
      <c r="C783" s="6">
        <f>BIL[[#This Row],[Variaz]]/100</f>
        <v>5.3669999999999994E-3</v>
      </c>
      <c r="D783" s="10">
        <f>AUM[[#This Row],[ Etica Bilanciato]]</f>
        <v>883339232.86000001</v>
      </c>
      <c r="E783" s="10">
        <f>D782*BIL[[#This Row],[Variazione percentuale]]</f>
        <v>4713387.9349980587</v>
      </c>
      <c r="F783" s="11">
        <f>BIL[[#This Row],[AUM]]-D782</f>
        <v>5122736.6800000668</v>
      </c>
      <c r="G783" s="11">
        <f>BIL[[#This Row],[∆ AUM]]-BIL[[#This Row],[effetto mercato]]</f>
        <v>409348.74500200804</v>
      </c>
    </row>
    <row r="784" spans="1:7">
      <c r="A784" s="4">
        <v>43144</v>
      </c>
      <c r="B784">
        <v>-0.35010000000000002</v>
      </c>
      <c r="C784" s="6">
        <f>BIL[[#This Row],[Variaz]]/100</f>
        <v>-3.5010000000000002E-3</v>
      </c>
      <c r="D784" s="10">
        <f>AUM[[#This Row],[ Etica Bilanciato]]</f>
        <v>879962478.90999997</v>
      </c>
      <c r="E784" s="10">
        <f>D783*BIL[[#This Row],[Variazione percentuale]]</f>
        <v>-3092570.6542428602</v>
      </c>
      <c r="F784" s="11">
        <f>BIL[[#This Row],[AUM]]-D783</f>
        <v>-3376753.9500000477</v>
      </c>
      <c r="G784" s="11">
        <f>BIL[[#This Row],[∆ AUM]]-BIL[[#This Row],[effetto mercato]]</f>
        <v>-284183.29575718753</v>
      </c>
    </row>
    <row r="785" spans="1:7">
      <c r="A785" s="4">
        <v>43145</v>
      </c>
      <c r="B785">
        <v>0.2898</v>
      </c>
      <c r="C785" s="6">
        <f>BIL[[#This Row],[Variaz]]/100</f>
        <v>2.898E-3</v>
      </c>
      <c r="D785" s="10">
        <f>AUM[[#This Row],[ Etica Bilanciato]]</f>
        <v>882672595.30999994</v>
      </c>
      <c r="E785" s="10">
        <f>D784*BIL[[#This Row],[Variazione percentuale]]</f>
        <v>2550131.26388118</v>
      </c>
      <c r="F785" s="11">
        <f>BIL[[#This Row],[AUM]]-D784</f>
        <v>2710116.3999999762</v>
      </c>
      <c r="G785" s="11">
        <f>BIL[[#This Row],[∆ AUM]]-BIL[[#This Row],[effetto mercato]]</f>
        <v>159985.13611879619</v>
      </c>
    </row>
    <row r="786" spans="1:7">
      <c r="A786" s="4">
        <v>43146</v>
      </c>
      <c r="B786">
        <v>0.4204</v>
      </c>
      <c r="C786" s="6">
        <f>BIL[[#This Row],[Variaz]]/100</f>
        <v>4.2040000000000003E-3</v>
      </c>
      <c r="D786" s="10">
        <f>AUM[[#This Row],[ Etica Bilanciato]]</f>
        <v>886541777.55999994</v>
      </c>
      <c r="E786" s="10">
        <f>D785*BIL[[#This Row],[Variazione percentuale]]</f>
        <v>3710755.59068324</v>
      </c>
      <c r="F786" s="11">
        <f>BIL[[#This Row],[AUM]]-D785</f>
        <v>3869182.25</v>
      </c>
      <c r="G786" s="11">
        <f>BIL[[#This Row],[∆ AUM]]-BIL[[#This Row],[effetto mercato]]</f>
        <v>158426.65931676002</v>
      </c>
    </row>
    <row r="787" spans="1:7">
      <c r="A787" s="4">
        <v>43147</v>
      </c>
      <c r="B787">
        <v>0.4884</v>
      </c>
      <c r="C787" s="6">
        <f>BIL[[#This Row],[Variaz]]/100</f>
        <v>4.8840000000000003E-3</v>
      </c>
      <c r="D787" s="10">
        <f>AUM[[#This Row],[ Etica Bilanciato]]</f>
        <v>891447617.60000002</v>
      </c>
      <c r="E787" s="10">
        <f>D786*BIL[[#This Row],[Variazione percentuale]]</f>
        <v>4329870.04160304</v>
      </c>
      <c r="F787" s="11">
        <f>BIL[[#This Row],[AUM]]-D786</f>
        <v>4905840.0400000811</v>
      </c>
      <c r="G787" s="11">
        <f>BIL[[#This Row],[∆ AUM]]-BIL[[#This Row],[effetto mercato]]</f>
        <v>575969.99839704111</v>
      </c>
    </row>
    <row r="788" spans="1:7">
      <c r="A788" s="4">
        <v>43150</v>
      </c>
      <c r="B788">
        <v>6.0699999999999997E-2</v>
      </c>
      <c r="C788" s="6">
        <f>BIL[[#This Row],[Variaz]]/100</f>
        <v>6.0700000000000001E-4</v>
      </c>
      <c r="D788" s="10">
        <f>AUM[[#This Row],[ Etica Bilanciato]]</f>
        <v>892346810.53999996</v>
      </c>
      <c r="E788" s="10">
        <f>D787*BIL[[#This Row],[Variazione percentuale]]</f>
        <v>541108.70388320007</v>
      </c>
      <c r="F788" s="11">
        <f>BIL[[#This Row],[AUM]]-D787</f>
        <v>899192.93999993801</v>
      </c>
      <c r="G788" s="11">
        <f>BIL[[#This Row],[∆ AUM]]-BIL[[#This Row],[effetto mercato]]</f>
        <v>358084.23611673794</v>
      </c>
    </row>
    <row r="789" spans="1:7">
      <c r="A789" s="4">
        <v>43151</v>
      </c>
      <c r="B789">
        <v>0.13880000000000001</v>
      </c>
      <c r="C789" s="6">
        <f>BIL[[#This Row],[Variaz]]/100</f>
        <v>1.3880000000000001E-3</v>
      </c>
      <c r="D789" s="10">
        <f>AUM[[#This Row],[ Etica Bilanciato]]</f>
        <v>893951673.55999994</v>
      </c>
      <c r="E789" s="10">
        <f>D788*BIL[[#This Row],[Variazione percentuale]]</f>
        <v>1238577.37302952</v>
      </c>
      <c r="F789" s="11">
        <f>BIL[[#This Row],[AUM]]-D788</f>
        <v>1604863.0199999809</v>
      </c>
      <c r="G789" s="11">
        <f>BIL[[#This Row],[∆ AUM]]-BIL[[#This Row],[effetto mercato]]</f>
        <v>366285.64697046089</v>
      </c>
    </row>
    <row r="790" spans="1:7">
      <c r="A790" s="4">
        <v>43152</v>
      </c>
      <c r="B790">
        <v>-2.5999999999999999E-2</v>
      </c>
      <c r="C790" s="6">
        <f>BIL[[#This Row],[Variaz]]/100</f>
        <v>-2.5999999999999998E-4</v>
      </c>
      <c r="D790" s="10">
        <f>AUM[[#This Row],[ Etica Bilanciato]]</f>
        <v>893954366.70000005</v>
      </c>
      <c r="E790" s="10">
        <f>D789*BIL[[#This Row],[Variazione percentuale]]</f>
        <v>-232427.43512559996</v>
      </c>
      <c r="F790" s="11">
        <f>BIL[[#This Row],[AUM]]-D789</f>
        <v>2693.1400001049042</v>
      </c>
      <c r="G790" s="11">
        <f>BIL[[#This Row],[∆ AUM]]-BIL[[#This Row],[effetto mercato]]</f>
        <v>235120.57512570487</v>
      </c>
    </row>
    <row r="791" spans="1:7">
      <c r="A791" s="4">
        <v>43153</v>
      </c>
      <c r="B791">
        <v>-8.6599999999999996E-2</v>
      </c>
      <c r="C791" s="6">
        <f>BIL[[#This Row],[Variaz]]/100</f>
        <v>-8.6600000000000002E-4</v>
      </c>
      <c r="D791" s="10">
        <f>AUM[[#This Row],[ Etica Bilanciato]]</f>
        <v>893812798.10000002</v>
      </c>
      <c r="E791" s="10">
        <f>D790*BIL[[#This Row],[Variazione percentuale]]</f>
        <v>-774164.4815622</v>
      </c>
      <c r="F791" s="11">
        <f>BIL[[#This Row],[AUM]]-D790</f>
        <v>-141568.60000002384</v>
      </c>
      <c r="G791" s="11">
        <f>BIL[[#This Row],[∆ AUM]]-BIL[[#This Row],[effetto mercato]]</f>
        <v>632595.88156217616</v>
      </c>
    </row>
    <row r="792" spans="1:7">
      <c r="A792" s="4">
        <v>43154</v>
      </c>
      <c r="B792">
        <v>0.71970000000000001</v>
      </c>
      <c r="C792" s="6">
        <f>BIL[[#This Row],[Variaz]]/100</f>
        <v>7.1970000000000003E-3</v>
      </c>
      <c r="D792" s="10">
        <f>AUM[[#This Row],[ Etica Bilanciato]]</f>
        <v>899062045.93999994</v>
      </c>
      <c r="E792" s="10">
        <f>D791*BIL[[#This Row],[Variazione percentuale]]</f>
        <v>6432770.7079257006</v>
      </c>
      <c r="F792" s="11">
        <f>BIL[[#This Row],[AUM]]-D791</f>
        <v>5249247.8399999142</v>
      </c>
      <c r="G792" s="11">
        <f>BIL[[#This Row],[∆ AUM]]-BIL[[#This Row],[effetto mercato]]</f>
        <v>-1183522.8679257864</v>
      </c>
    </row>
    <row r="793" spans="1:7">
      <c r="A793" s="4">
        <v>43157</v>
      </c>
      <c r="B793">
        <v>0.3357</v>
      </c>
      <c r="C793" s="6">
        <f>BIL[[#This Row],[Variaz]]/100</f>
        <v>3.3570000000000002E-3</v>
      </c>
      <c r="D793" s="10">
        <f>AUM[[#This Row],[ Etica Bilanciato]]</f>
        <v>902118478.82000005</v>
      </c>
      <c r="E793" s="10">
        <f>D792*BIL[[#This Row],[Variazione percentuale]]</f>
        <v>3018151.2882205797</v>
      </c>
      <c r="F793" s="11">
        <f>BIL[[#This Row],[AUM]]-D792</f>
        <v>3056432.8800001144</v>
      </c>
      <c r="G793" s="11">
        <f>BIL[[#This Row],[∆ AUM]]-BIL[[#This Row],[effetto mercato]]</f>
        <v>38281.591779534705</v>
      </c>
    </row>
    <row r="794" spans="1:7">
      <c r="A794" s="4">
        <v>43158</v>
      </c>
      <c r="B794">
        <v>-9.4399999999999998E-2</v>
      </c>
      <c r="C794" s="6">
        <f>BIL[[#This Row],[Variaz]]/100</f>
        <v>-9.4399999999999996E-4</v>
      </c>
      <c r="D794" s="10">
        <f>AUM[[#This Row],[ Etica Bilanciato]]</f>
        <v>901424482.39999998</v>
      </c>
      <c r="E794" s="10">
        <f>D793*BIL[[#This Row],[Variazione percentuale]]</f>
        <v>-851599.84400608006</v>
      </c>
      <c r="F794" s="11">
        <f>BIL[[#This Row],[AUM]]-D793</f>
        <v>-693996.42000007629</v>
      </c>
      <c r="G794" s="11">
        <f>BIL[[#This Row],[∆ AUM]]-BIL[[#This Row],[effetto mercato]]</f>
        <v>157603.42400600377</v>
      </c>
    </row>
    <row r="795" spans="1:7">
      <c r="A795" s="4">
        <v>43159</v>
      </c>
      <c r="B795">
        <v>-0.33489999999999998</v>
      </c>
      <c r="C795" s="6">
        <f>BIL[[#This Row],[Variaz]]/100</f>
        <v>-3.3489999999999995E-3</v>
      </c>
      <c r="D795" s="10">
        <f>AUM[[#This Row],[ Etica Bilanciato]]</f>
        <v>898408420.53999996</v>
      </c>
      <c r="E795" s="10">
        <f>D794*BIL[[#This Row],[Variazione percentuale]]</f>
        <v>-3018870.5915575996</v>
      </c>
      <c r="F795" s="11">
        <f>BIL[[#This Row],[AUM]]-D794</f>
        <v>-3016061.8600000143</v>
      </c>
      <c r="G795" s="11">
        <f>BIL[[#This Row],[∆ AUM]]-BIL[[#This Row],[effetto mercato]]</f>
        <v>2808.731557585299</v>
      </c>
    </row>
    <row r="796" spans="1:7">
      <c r="A796" s="4">
        <v>43160</v>
      </c>
      <c r="B796">
        <v>-0.64629999999999999</v>
      </c>
      <c r="C796" s="6">
        <f>BIL[[#This Row],[Variaz]]/100</f>
        <v>-6.463E-3</v>
      </c>
      <c r="D796" s="10">
        <f>AUM[[#This Row],[ Etica Bilanciato]]</f>
        <v>893282227.05999994</v>
      </c>
      <c r="E796" s="10">
        <f>D795*BIL[[#This Row],[Variazione percentuale]]</f>
        <v>-5806413.6219500201</v>
      </c>
      <c r="F796" s="11">
        <f>BIL[[#This Row],[AUM]]-D795</f>
        <v>-5126193.4800000191</v>
      </c>
      <c r="G796" s="11">
        <f>BIL[[#This Row],[∆ AUM]]-BIL[[#This Row],[effetto mercato]]</f>
        <v>680220.14195000101</v>
      </c>
    </row>
    <row r="797" spans="1:7">
      <c r="A797" s="4">
        <v>43161</v>
      </c>
      <c r="B797">
        <v>-0.75460000000000005</v>
      </c>
      <c r="C797" s="6">
        <f>BIL[[#This Row],[Variaz]]/100</f>
        <v>-7.5460000000000006E-3</v>
      </c>
      <c r="D797" s="10">
        <f>AUM[[#This Row],[ Etica Bilanciato]]</f>
        <v>886651734.22000003</v>
      </c>
      <c r="E797" s="10">
        <f>D796*BIL[[#This Row],[Variazione percentuale]]</f>
        <v>-6740707.6853947602</v>
      </c>
      <c r="F797" s="11">
        <f>BIL[[#This Row],[AUM]]-D796</f>
        <v>-6630492.8399999142</v>
      </c>
      <c r="G797" s="11">
        <f>BIL[[#This Row],[∆ AUM]]-BIL[[#This Row],[effetto mercato]]</f>
        <v>110214.84539484605</v>
      </c>
    </row>
    <row r="798" spans="1:7">
      <c r="A798" s="4">
        <v>43164</v>
      </c>
      <c r="B798">
        <v>0.28839999999999999</v>
      </c>
      <c r="C798" s="6">
        <f>BIL[[#This Row],[Variaz]]/100</f>
        <v>2.8839999999999998E-3</v>
      </c>
      <c r="D798" s="10">
        <f>AUM[[#This Row],[ Etica Bilanciato]]</f>
        <v>890239249.23000002</v>
      </c>
      <c r="E798" s="10">
        <f>D797*BIL[[#This Row],[Variazione percentuale]]</f>
        <v>2557103.6014904799</v>
      </c>
      <c r="F798" s="11">
        <f>BIL[[#This Row],[AUM]]-D797</f>
        <v>3587515.0099999905</v>
      </c>
      <c r="G798" s="11">
        <f>BIL[[#This Row],[∆ AUM]]-BIL[[#This Row],[effetto mercato]]</f>
        <v>1030411.4085095106</v>
      </c>
    </row>
    <row r="799" spans="1:7">
      <c r="A799" s="4">
        <v>43165</v>
      </c>
      <c r="B799">
        <v>0.1656</v>
      </c>
      <c r="C799" s="6">
        <f>BIL[[#This Row],[Variaz]]/100</f>
        <v>1.6559999999999999E-3</v>
      </c>
      <c r="D799" s="10">
        <f>AUM[[#This Row],[ Etica Bilanciato]]</f>
        <v>892515759.14999998</v>
      </c>
      <c r="E799" s="10">
        <f>D798*BIL[[#This Row],[Variazione percentuale]]</f>
        <v>1474236.19672488</v>
      </c>
      <c r="F799" s="11">
        <f>BIL[[#This Row],[AUM]]-D798</f>
        <v>2276509.9199999571</v>
      </c>
      <c r="G799" s="11">
        <f>BIL[[#This Row],[∆ AUM]]-BIL[[#This Row],[effetto mercato]]</f>
        <v>802273.72327507706</v>
      </c>
    </row>
    <row r="800" spans="1:7">
      <c r="A800" s="4">
        <v>43166</v>
      </c>
      <c r="B800">
        <v>0.10440000000000001</v>
      </c>
      <c r="C800" s="6">
        <f>BIL[[#This Row],[Variaz]]/100</f>
        <v>1.044E-3</v>
      </c>
      <c r="D800" s="10">
        <f>AUM[[#This Row],[ Etica Bilanciato]]</f>
        <v>894100062.4000001</v>
      </c>
      <c r="E800" s="10">
        <f>D799*BIL[[#This Row],[Variazione percentuale]]</f>
        <v>931786.45255259995</v>
      </c>
      <c r="F800" s="11">
        <f>BIL[[#This Row],[AUM]]-D799</f>
        <v>1584303.2500001192</v>
      </c>
      <c r="G800" s="11">
        <f>BIL[[#This Row],[∆ AUM]]-BIL[[#This Row],[effetto mercato]]</f>
        <v>652516.79744751926</v>
      </c>
    </row>
    <row r="801" spans="1:7">
      <c r="A801" s="4">
        <v>43167</v>
      </c>
      <c r="B801">
        <v>0.62570000000000003</v>
      </c>
      <c r="C801" s="6">
        <f>BIL[[#This Row],[Variaz]]/100</f>
        <v>6.2570000000000004E-3</v>
      </c>
      <c r="D801" s="10">
        <f>AUM[[#This Row],[ Etica Bilanciato]]</f>
        <v>900477716.91999996</v>
      </c>
      <c r="E801" s="10">
        <f>D800*BIL[[#This Row],[Variazione percentuale]]</f>
        <v>5594384.0904368013</v>
      </c>
      <c r="F801" s="11">
        <f>BIL[[#This Row],[AUM]]-D800</f>
        <v>6377654.5199998617</v>
      </c>
      <c r="G801" s="11">
        <f>BIL[[#This Row],[∆ AUM]]-BIL[[#This Row],[effetto mercato]]</f>
        <v>783270.4295630604</v>
      </c>
    </row>
    <row r="802" spans="1:7">
      <c r="A802" s="4">
        <v>43168</v>
      </c>
      <c r="B802">
        <v>0.47499999999999998</v>
      </c>
      <c r="C802" s="6">
        <f>BIL[[#This Row],[Variaz]]/100</f>
        <v>4.7499999999999999E-3</v>
      </c>
      <c r="D802" s="10">
        <f>AUM[[#This Row],[ Etica Bilanciato]]</f>
        <v>904951879.53999996</v>
      </c>
      <c r="E802" s="10">
        <f>D801*BIL[[#This Row],[Variazione percentuale]]</f>
        <v>4277269.1553699998</v>
      </c>
      <c r="F802" s="11">
        <f>BIL[[#This Row],[AUM]]-D801</f>
        <v>4474162.6200000048</v>
      </c>
      <c r="G802" s="11">
        <f>BIL[[#This Row],[∆ AUM]]-BIL[[#This Row],[effetto mercato]]</f>
        <v>196893.46463000495</v>
      </c>
    </row>
    <row r="803" spans="1:7">
      <c r="A803" s="4">
        <v>43171</v>
      </c>
      <c r="B803">
        <v>8.5999999999999993E-2</v>
      </c>
      <c r="C803" s="6">
        <f>BIL[[#This Row],[Variaz]]/100</f>
        <v>8.5999999999999998E-4</v>
      </c>
      <c r="D803" s="10">
        <f>AUM[[#This Row],[ Etica Bilanciato]]</f>
        <v>906095717.24000001</v>
      </c>
      <c r="E803" s="10">
        <f>D802*BIL[[#This Row],[Variazione percentuale]]</f>
        <v>778258.61640439997</v>
      </c>
      <c r="F803" s="11">
        <f>BIL[[#This Row],[AUM]]-D802</f>
        <v>1143837.7000000477</v>
      </c>
      <c r="G803" s="11">
        <f>BIL[[#This Row],[∆ AUM]]-BIL[[#This Row],[effetto mercato]]</f>
        <v>365579.08359564771</v>
      </c>
    </row>
    <row r="804" spans="1:7">
      <c r="A804" s="4">
        <v>43172</v>
      </c>
      <c r="B804">
        <v>-0.36070000000000002</v>
      </c>
      <c r="C804" s="6">
        <f>BIL[[#This Row],[Variaz]]/100</f>
        <v>-3.6070000000000004E-3</v>
      </c>
      <c r="D804" s="10">
        <f>AUM[[#This Row],[ Etica Bilanciato]]</f>
        <v>902707491.81000006</v>
      </c>
      <c r="E804" s="10">
        <f>D803*BIL[[#This Row],[Variazione percentuale]]</f>
        <v>-3268287.2520846804</v>
      </c>
      <c r="F804" s="11">
        <f>BIL[[#This Row],[AUM]]-D803</f>
        <v>-3388225.4299999475</v>
      </c>
      <c r="G804" s="11">
        <f>BIL[[#This Row],[∆ AUM]]-BIL[[#This Row],[effetto mercato]]</f>
        <v>-119938.17791526718</v>
      </c>
    </row>
    <row r="805" spans="1:7">
      <c r="A805" s="4">
        <v>43173</v>
      </c>
      <c r="B805">
        <v>-6.9000000000000006E-2</v>
      </c>
      <c r="C805" s="6">
        <f>BIL[[#This Row],[Variaz]]/100</f>
        <v>-6.9000000000000008E-4</v>
      </c>
      <c r="D805" s="10">
        <f>AUM[[#This Row],[ Etica Bilanciato]]</f>
        <v>902347386.00999999</v>
      </c>
      <c r="E805" s="10">
        <f>D804*BIL[[#This Row],[Variazione percentuale]]</f>
        <v>-622868.16934890009</v>
      </c>
      <c r="F805" s="11">
        <f>BIL[[#This Row],[AUM]]-D804</f>
        <v>-360105.80000007153</v>
      </c>
      <c r="G805" s="11">
        <f>BIL[[#This Row],[∆ AUM]]-BIL[[#This Row],[effetto mercato]]</f>
        <v>262762.36934882856</v>
      </c>
    </row>
    <row r="806" spans="1:7">
      <c r="A806" s="4">
        <v>43174</v>
      </c>
      <c r="B806">
        <v>0.1898</v>
      </c>
      <c r="C806" s="6">
        <f>BIL[[#This Row],[Variaz]]/100</f>
        <v>1.8979999999999999E-3</v>
      </c>
      <c r="D806" s="10">
        <f>AUM[[#This Row],[ Etica Bilanciato]]</f>
        <v>904222360.65999997</v>
      </c>
      <c r="E806" s="10">
        <f>D805*BIL[[#This Row],[Variazione percentuale]]</f>
        <v>1712655.33864698</v>
      </c>
      <c r="F806" s="11">
        <f>BIL[[#This Row],[AUM]]-D805</f>
        <v>1874974.6499999762</v>
      </c>
      <c r="G806" s="11">
        <f>BIL[[#This Row],[∆ AUM]]-BIL[[#This Row],[effetto mercato]]</f>
        <v>162319.31135299616</v>
      </c>
    </row>
    <row r="807" spans="1:7">
      <c r="A807" s="4">
        <v>43175</v>
      </c>
      <c r="B807">
        <v>-4.2999999999999997E-2</v>
      </c>
      <c r="C807" s="6">
        <f>BIL[[#This Row],[Variaz]]/100</f>
        <v>-4.2999999999999999E-4</v>
      </c>
      <c r="D807" s="10">
        <f>AUM[[#This Row],[ Etica Bilanciato]]</f>
        <v>904300165.26999998</v>
      </c>
      <c r="E807" s="10">
        <f>D806*BIL[[#This Row],[Variazione percentuale]]</f>
        <v>-388815.61508379999</v>
      </c>
      <c r="F807" s="11">
        <f>BIL[[#This Row],[AUM]]-D806</f>
        <v>77804.610000014305</v>
      </c>
      <c r="G807" s="11">
        <f>BIL[[#This Row],[∆ AUM]]-BIL[[#This Row],[effetto mercato]]</f>
        <v>466620.22508381429</v>
      </c>
    </row>
    <row r="808" spans="1:7">
      <c r="A808" s="4">
        <v>43178</v>
      </c>
      <c r="B808">
        <v>-0.72350000000000003</v>
      </c>
      <c r="C808" s="6">
        <f>BIL[[#This Row],[Variaz]]/100</f>
        <v>-7.2350000000000001E-3</v>
      </c>
      <c r="D808" s="10">
        <f>AUM[[#This Row],[ Etica Bilanciato]]</f>
        <v>898109762.21000004</v>
      </c>
      <c r="E808" s="10">
        <f>D807*BIL[[#This Row],[Variazione percentuale]]</f>
        <v>-6542611.6957284501</v>
      </c>
      <c r="F808" s="11">
        <f>BIL[[#This Row],[AUM]]-D807</f>
        <v>-6190403.0599999428</v>
      </c>
      <c r="G808" s="11">
        <f>BIL[[#This Row],[∆ AUM]]-BIL[[#This Row],[effetto mercato]]</f>
        <v>352208.6357285073</v>
      </c>
    </row>
    <row r="809" spans="1:7">
      <c r="A809" s="4">
        <v>43179</v>
      </c>
      <c r="B809">
        <v>0.19089999999999999</v>
      </c>
      <c r="C809" s="6">
        <f>BIL[[#This Row],[Variaz]]/100</f>
        <v>1.9089999999999999E-3</v>
      </c>
      <c r="D809" s="10">
        <f>AUM[[#This Row],[ Etica Bilanciato]]</f>
        <v>900233501.39999998</v>
      </c>
      <c r="E809" s="10">
        <f>D808*BIL[[#This Row],[Variazione percentuale]]</f>
        <v>1714491.5360588899</v>
      </c>
      <c r="F809" s="11">
        <f>BIL[[#This Row],[AUM]]-D808</f>
        <v>2123739.189999938</v>
      </c>
      <c r="G809" s="11">
        <f>BIL[[#This Row],[∆ AUM]]-BIL[[#This Row],[effetto mercato]]</f>
        <v>409247.65394104808</v>
      </c>
    </row>
    <row r="810" spans="1:7">
      <c r="A810" s="4">
        <v>43180</v>
      </c>
      <c r="B810">
        <v>-0.18179999999999999</v>
      </c>
      <c r="C810" s="6">
        <f>BIL[[#This Row],[Variaz]]/100</f>
        <v>-1.818E-3</v>
      </c>
      <c r="D810" s="10">
        <f>AUM[[#This Row],[ Etica Bilanciato]]</f>
        <v>898797161.59000003</v>
      </c>
      <c r="E810" s="10">
        <f>D809*BIL[[#This Row],[Variazione percentuale]]</f>
        <v>-1636624.5055451998</v>
      </c>
      <c r="F810" s="11">
        <f>BIL[[#This Row],[AUM]]-D809</f>
        <v>-1436339.8099999428</v>
      </c>
      <c r="G810" s="11">
        <f>BIL[[#This Row],[∆ AUM]]-BIL[[#This Row],[effetto mercato]]</f>
        <v>200284.69554525707</v>
      </c>
    </row>
    <row r="811" spans="1:7">
      <c r="A811" s="4">
        <v>43181</v>
      </c>
      <c r="B811">
        <v>-0.86750000000000005</v>
      </c>
      <c r="C811" s="6">
        <f>BIL[[#This Row],[Variaz]]/100</f>
        <v>-8.6750000000000004E-3</v>
      </c>
      <c r="D811" s="10">
        <f>AUM[[#This Row],[ Etica Bilanciato]]</f>
        <v>891317188.5</v>
      </c>
      <c r="E811" s="10">
        <f>D810*BIL[[#This Row],[Variazione percentuale]]</f>
        <v>-7797065.3767932504</v>
      </c>
      <c r="F811" s="11">
        <f>BIL[[#This Row],[AUM]]-D810</f>
        <v>-7479973.0900000334</v>
      </c>
      <c r="G811" s="11">
        <f>BIL[[#This Row],[∆ AUM]]-BIL[[#This Row],[effetto mercato]]</f>
        <v>317092.28679321706</v>
      </c>
    </row>
    <row r="812" spans="1:7">
      <c r="A812" s="4">
        <v>43182</v>
      </c>
      <c r="B812">
        <v>-1.0326</v>
      </c>
      <c r="C812" s="6">
        <f>BIL[[#This Row],[Variaz]]/100</f>
        <v>-1.0326E-2</v>
      </c>
      <c r="D812" s="10">
        <f>AUM[[#This Row],[ Etica Bilanciato]]</f>
        <v>882505649.08000004</v>
      </c>
      <c r="E812" s="10">
        <f>D811*BIL[[#This Row],[Variazione percentuale]]</f>
        <v>-9203741.2884509992</v>
      </c>
      <c r="F812" s="11">
        <f>BIL[[#This Row],[AUM]]-D811</f>
        <v>-8811539.4199999571</v>
      </c>
      <c r="G812" s="11">
        <f>BIL[[#This Row],[∆ AUM]]-BIL[[#This Row],[effetto mercato]]</f>
        <v>392201.8684510421</v>
      </c>
    </row>
    <row r="813" spans="1:7">
      <c r="A813" s="4">
        <v>43185</v>
      </c>
      <c r="B813">
        <v>0.1149</v>
      </c>
      <c r="C813" s="6">
        <f>BIL[[#This Row],[Variaz]]/100</f>
        <v>1.1490000000000001E-3</v>
      </c>
      <c r="D813" s="10">
        <f>AUM[[#This Row],[ Etica Bilanciato]]</f>
        <v>883764863.26999998</v>
      </c>
      <c r="E813" s="10">
        <f>D812*BIL[[#This Row],[Variazione percentuale]]</f>
        <v>1013998.9907929201</v>
      </c>
      <c r="F813" s="11">
        <f>BIL[[#This Row],[AUM]]-D812</f>
        <v>1259214.189999938</v>
      </c>
      <c r="G813" s="11">
        <f>BIL[[#This Row],[∆ AUM]]-BIL[[#This Row],[effetto mercato]]</f>
        <v>245215.1992070179</v>
      </c>
    </row>
    <row r="814" spans="1:7">
      <c r="A814" s="4">
        <v>43186</v>
      </c>
      <c r="B814">
        <v>0.44159999999999999</v>
      </c>
      <c r="C814" s="6">
        <f>BIL[[#This Row],[Variaz]]/100</f>
        <v>4.4159999999999998E-3</v>
      </c>
      <c r="D814" s="10">
        <f>AUM[[#This Row],[ Etica Bilanciato]]</f>
        <v>888177031.86000001</v>
      </c>
      <c r="E814" s="10">
        <f>D813*BIL[[#This Row],[Variazione percentuale]]</f>
        <v>3902705.6362003195</v>
      </c>
      <c r="F814" s="11">
        <f>BIL[[#This Row],[AUM]]-D813</f>
        <v>4412168.5900000334</v>
      </c>
      <c r="G814" s="11">
        <f>BIL[[#This Row],[∆ AUM]]-BIL[[#This Row],[effetto mercato]]</f>
        <v>509462.95379971387</v>
      </c>
    </row>
    <row r="815" spans="1:7">
      <c r="A815" s="4">
        <v>43187</v>
      </c>
      <c r="B815">
        <v>0.19339999999999999</v>
      </c>
      <c r="C815" s="6">
        <f>BIL[[#This Row],[Variaz]]/100</f>
        <v>1.934E-3</v>
      </c>
      <c r="D815" s="10">
        <f>AUM[[#This Row],[ Etica Bilanciato]]</f>
        <v>890227427.44999993</v>
      </c>
      <c r="E815" s="10">
        <f>D814*BIL[[#This Row],[Variazione percentuale]]</f>
        <v>1717734.37961724</v>
      </c>
      <c r="F815" s="11">
        <f>BIL[[#This Row],[AUM]]-D814</f>
        <v>2050395.5899999142</v>
      </c>
      <c r="G815" s="11">
        <f>BIL[[#This Row],[∆ AUM]]-BIL[[#This Row],[effetto mercato]]</f>
        <v>332661.21038267412</v>
      </c>
    </row>
    <row r="816" spans="1:7">
      <c r="A816" s="4">
        <v>43188</v>
      </c>
      <c r="B816">
        <v>0.60550000000000004</v>
      </c>
      <c r="C816" s="6">
        <f>BIL[[#This Row],[Variaz]]/100</f>
        <v>6.0550000000000005E-3</v>
      </c>
      <c r="D816" s="10">
        <f>AUM[[#This Row],[ Etica Bilanciato]]</f>
        <v>895856543</v>
      </c>
      <c r="E816" s="10">
        <f>D815*BIL[[#This Row],[Variazione percentuale]]</f>
        <v>5390327.0732097495</v>
      </c>
      <c r="F816" s="11">
        <f>BIL[[#This Row],[AUM]]-D815</f>
        <v>5629115.5500000715</v>
      </c>
      <c r="G816" s="11">
        <f>BIL[[#This Row],[∆ AUM]]-BIL[[#This Row],[effetto mercato]]</f>
        <v>238788.47679032199</v>
      </c>
    </row>
    <row r="817" spans="1:7">
      <c r="A817" s="4">
        <v>43193</v>
      </c>
      <c r="B817">
        <v>-0.46229999999999999</v>
      </c>
      <c r="C817" s="6">
        <f>BIL[[#This Row],[Variaz]]/100</f>
        <v>-4.6229999999999995E-3</v>
      </c>
      <c r="D817" s="10">
        <f>AUM[[#This Row],[ Etica Bilanciato]]</f>
        <v>892174877.48000002</v>
      </c>
      <c r="E817" s="10">
        <f>D816*BIL[[#This Row],[Variazione percentuale]]</f>
        <v>-4141544.7982889996</v>
      </c>
      <c r="F817" s="11">
        <f>BIL[[#This Row],[AUM]]-D816</f>
        <v>-3681665.5199999809</v>
      </c>
      <c r="G817" s="11">
        <f>BIL[[#This Row],[∆ AUM]]-BIL[[#This Row],[effetto mercato]]</f>
        <v>459879.27828901866</v>
      </c>
    </row>
    <row r="818" spans="1:7">
      <c r="A818" s="4">
        <v>43194</v>
      </c>
      <c r="B818">
        <v>0.1227</v>
      </c>
      <c r="C818" s="6">
        <f>BIL[[#This Row],[Variaz]]/100</f>
        <v>1.227E-3</v>
      </c>
      <c r="D818" s="10">
        <f>AUM[[#This Row],[ Etica Bilanciato]]</f>
        <v>893707956.13000011</v>
      </c>
      <c r="E818" s="10">
        <f>D817*BIL[[#This Row],[Variazione percentuale]]</f>
        <v>1094698.5746679599</v>
      </c>
      <c r="F818" s="11">
        <f>BIL[[#This Row],[AUM]]-D817</f>
        <v>1533078.6500000954</v>
      </c>
      <c r="G818" s="11">
        <f>BIL[[#This Row],[∆ AUM]]-BIL[[#This Row],[effetto mercato]]</f>
        <v>438380.07533213543</v>
      </c>
    </row>
    <row r="819" spans="1:7">
      <c r="A819" s="4">
        <v>43195</v>
      </c>
      <c r="B819">
        <v>0.88400000000000001</v>
      </c>
      <c r="C819" s="6">
        <f>BIL[[#This Row],[Variaz]]/100</f>
        <v>8.8400000000000006E-3</v>
      </c>
      <c r="D819" s="10">
        <f>AUM[[#This Row],[ Etica Bilanciato]]</f>
        <v>902729769.14999998</v>
      </c>
      <c r="E819" s="10">
        <f>D818*BIL[[#This Row],[Variazione percentuale]]</f>
        <v>7900378.3321892014</v>
      </c>
      <c r="F819" s="11">
        <f>BIL[[#This Row],[AUM]]-D818</f>
        <v>9021813.0199998617</v>
      </c>
      <c r="G819" s="11">
        <f>BIL[[#This Row],[∆ AUM]]-BIL[[#This Row],[effetto mercato]]</f>
        <v>1121434.6878106603</v>
      </c>
    </row>
    <row r="820" spans="1:7">
      <c r="A820" s="4">
        <v>43196</v>
      </c>
      <c r="B820">
        <v>-0.61599999999999999</v>
      </c>
      <c r="C820" s="6">
        <f>BIL[[#This Row],[Variaz]]/100</f>
        <v>-6.1599999999999997E-3</v>
      </c>
      <c r="D820" s="10">
        <f>AUM[[#This Row],[ Etica Bilanciato]]</f>
        <v>898232128.40999997</v>
      </c>
      <c r="E820" s="10">
        <f>D819*BIL[[#This Row],[Variazione percentuale]]</f>
        <v>-5560815.3779639993</v>
      </c>
      <c r="F820" s="11">
        <f>BIL[[#This Row],[AUM]]-D819</f>
        <v>-4497640.7400000095</v>
      </c>
      <c r="G820" s="11">
        <f>BIL[[#This Row],[∆ AUM]]-BIL[[#This Row],[effetto mercato]]</f>
        <v>1063174.6379639897</v>
      </c>
    </row>
    <row r="821" spans="1:7">
      <c r="A821" s="4">
        <v>43199</v>
      </c>
      <c r="B821">
        <v>-8.6999999999999994E-3</v>
      </c>
      <c r="C821" s="6">
        <f>BIL[[#This Row],[Variaz]]/100</f>
        <v>-8.7000000000000001E-5</v>
      </c>
      <c r="D821" s="10">
        <f>AUM[[#This Row],[ Etica Bilanciato]]</f>
        <v>899054273.82000005</v>
      </c>
      <c r="E821" s="10">
        <f>D820*BIL[[#This Row],[Variazione percentuale]]</f>
        <v>-78146.195171669999</v>
      </c>
      <c r="F821" s="11">
        <f>BIL[[#This Row],[AUM]]-D820</f>
        <v>822145.41000008583</v>
      </c>
      <c r="G821" s="11">
        <f>BIL[[#This Row],[∆ AUM]]-BIL[[#This Row],[effetto mercato]]</f>
        <v>900291.60517175589</v>
      </c>
    </row>
    <row r="822" spans="1:7">
      <c r="A822" s="4">
        <v>43200</v>
      </c>
      <c r="B822">
        <v>0.4103</v>
      </c>
      <c r="C822" s="6">
        <f>BIL[[#This Row],[Variaz]]/100</f>
        <v>4.1029999999999999E-3</v>
      </c>
      <c r="D822" s="10">
        <f>AUM[[#This Row],[ Etica Bilanciato]]</f>
        <v>902686323.80000007</v>
      </c>
      <c r="E822" s="10">
        <f>D821*BIL[[#This Row],[Variazione percentuale]]</f>
        <v>3688819.6854834603</v>
      </c>
      <c r="F822" s="11">
        <f>BIL[[#This Row],[AUM]]-D821</f>
        <v>3632049.9800000191</v>
      </c>
      <c r="G822" s="11">
        <f>BIL[[#This Row],[∆ AUM]]-BIL[[#This Row],[effetto mercato]]</f>
        <v>-56769.705483441241</v>
      </c>
    </row>
    <row r="823" spans="1:7">
      <c r="A823" s="4">
        <v>43201</v>
      </c>
      <c r="B823">
        <v>-0.21740000000000001</v>
      </c>
      <c r="C823" s="6">
        <f>BIL[[#This Row],[Variaz]]/100</f>
        <v>-2.1740000000000002E-3</v>
      </c>
      <c r="D823" s="10">
        <f>AUM[[#This Row],[ Etica Bilanciato]]</f>
        <v>900862313.07000005</v>
      </c>
      <c r="E823" s="10">
        <f>D822*BIL[[#This Row],[Variazione percentuale]]</f>
        <v>-1962440.0679412002</v>
      </c>
      <c r="F823" s="11">
        <f>BIL[[#This Row],[AUM]]-D822</f>
        <v>-1824010.7300000191</v>
      </c>
      <c r="G823" s="11">
        <f>BIL[[#This Row],[∆ AUM]]-BIL[[#This Row],[effetto mercato]]</f>
        <v>138429.33794118115</v>
      </c>
    </row>
    <row r="824" spans="1:7">
      <c r="A824" s="4">
        <v>43202</v>
      </c>
      <c r="B824">
        <v>0.48799999999999999</v>
      </c>
      <c r="C824" s="6">
        <f>BIL[[#This Row],[Variaz]]/100</f>
        <v>4.8799999999999998E-3</v>
      </c>
      <c r="D824" s="10">
        <f>AUM[[#This Row],[ Etica Bilanciato]]</f>
        <v>905565216.20999992</v>
      </c>
      <c r="E824" s="10">
        <f>D823*BIL[[#This Row],[Variazione percentuale]]</f>
        <v>4396208.0877815997</v>
      </c>
      <c r="F824" s="11">
        <f>BIL[[#This Row],[AUM]]-D823</f>
        <v>4702903.1399998665</v>
      </c>
      <c r="G824" s="11">
        <f>BIL[[#This Row],[∆ AUM]]-BIL[[#This Row],[effetto mercato]]</f>
        <v>306695.05221826676</v>
      </c>
    </row>
    <row r="825" spans="1:7">
      <c r="A825" s="4">
        <v>43203</v>
      </c>
      <c r="B825">
        <v>5.1999999999999998E-2</v>
      </c>
      <c r="C825" s="6">
        <f>BIL[[#This Row],[Variaz]]/100</f>
        <v>5.1999999999999995E-4</v>
      </c>
      <c r="D825" s="10">
        <f>AUM[[#This Row],[ Etica Bilanciato]]</f>
        <v>906128522.19000006</v>
      </c>
      <c r="E825" s="10">
        <f>D824*BIL[[#This Row],[Variazione percentuale]]</f>
        <v>470893.9124291999</v>
      </c>
      <c r="F825" s="11">
        <f>BIL[[#This Row],[AUM]]-D824</f>
        <v>563305.98000013828</v>
      </c>
      <c r="G825" s="11">
        <f>BIL[[#This Row],[∆ AUM]]-BIL[[#This Row],[effetto mercato]]</f>
        <v>92412.06757093838</v>
      </c>
    </row>
    <row r="826" spans="1:7">
      <c r="A826" s="4">
        <v>43206</v>
      </c>
      <c r="B826">
        <v>6.93E-2</v>
      </c>
      <c r="C826" s="6">
        <f>BIL[[#This Row],[Variaz]]/100</f>
        <v>6.9300000000000004E-4</v>
      </c>
      <c r="D826" s="10">
        <f>AUM[[#This Row],[ Etica Bilanciato]]</f>
        <v>906602061.45999992</v>
      </c>
      <c r="E826" s="10">
        <f>D825*BIL[[#This Row],[Variazione percentuale]]</f>
        <v>627947.06587767007</v>
      </c>
      <c r="F826" s="11">
        <f>BIL[[#This Row],[AUM]]-D825</f>
        <v>473539.26999986172</v>
      </c>
      <c r="G826" s="11">
        <f>BIL[[#This Row],[∆ AUM]]-BIL[[#This Row],[effetto mercato]]</f>
        <v>-154407.79587780836</v>
      </c>
    </row>
    <row r="827" spans="1:7">
      <c r="A827" s="4">
        <v>43207</v>
      </c>
      <c r="B827">
        <v>0.58889999999999998</v>
      </c>
      <c r="C827" s="6">
        <f>BIL[[#This Row],[Variaz]]/100</f>
        <v>5.8890000000000001E-3</v>
      </c>
      <c r="D827" s="10">
        <f>AUM[[#This Row],[ Etica Bilanciato]]</f>
        <v>907818902.75</v>
      </c>
      <c r="E827" s="10">
        <f>D826*BIL[[#This Row],[Variazione percentuale]]</f>
        <v>5338979.5399379395</v>
      </c>
      <c r="F827" s="11">
        <f>BIL[[#This Row],[AUM]]-D826</f>
        <v>1216841.2900000811</v>
      </c>
      <c r="G827" s="11">
        <f>BIL[[#This Row],[∆ AUM]]-BIL[[#This Row],[effetto mercato]]</f>
        <v>-4122138.2499378584</v>
      </c>
    </row>
    <row r="828" spans="1:7">
      <c r="A828" s="4">
        <v>43208</v>
      </c>
      <c r="B828">
        <v>0.25829999999999997</v>
      </c>
      <c r="C828" s="6">
        <f>BIL[[#This Row],[Variaz]]/100</f>
        <v>2.5829999999999998E-3</v>
      </c>
      <c r="D828" s="10">
        <f>AUM[[#This Row],[ Etica Bilanciato]]</f>
        <v>910626069.96999991</v>
      </c>
      <c r="E828" s="10">
        <f>D827*BIL[[#This Row],[Variazione percentuale]]</f>
        <v>2344896.22580325</v>
      </c>
      <c r="F828" s="11">
        <f>BIL[[#This Row],[AUM]]-D827</f>
        <v>2807167.2199999094</v>
      </c>
      <c r="G828" s="11">
        <f>BIL[[#This Row],[∆ AUM]]-BIL[[#This Row],[effetto mercato]]</f>
        <v>462270.99419665942</v>
      </c>
    </row>
    <row r="829" spans="1:7">
      <c r="A829" s="4">
        <v>43209</v>
      </c>
      <c r="B829">
        <v>0</v>
      </c>
      <c r="C829" s="6">
        <f>BIL[[#This Row],[Variaz]]/100</f>
        <v>0</v>
      </c>
      <c r="D829" s="10">
        <f>AUM[[#This Row],[ Etica Bilanciato]]</f>
        <v>910877555.75</v>
      </c>
      <c r="E829" s="10">
        <f>D828*BIL[[#This Row],[Variazione percentuale]]</f>
        <v>0</v>
      </c>
      <c r="F829" s="11">
        <f>BIL[[#This Row],[AUM]]-D828</f>
        <v>251485.7800000906</v>
      </c>
      <c r="G829" s="11">
        <f>BIL[[#This Row],[∆ AUM]]-BIL[[#This Row],[effetto mercato]]</f>
        <v>251485.7800000906</v>
      </c>
    </row>
    <row r="830" spans="1:7">
      <c r="A830" s="4">
        <v>43210</v>
      </c>
      <c r="B830">
        <v>0.1288</v>
      </c>
      <c r="C830" s="6">
        <f>BIL[[#This Row],[Variaz]]/100</f>
        <v>1.2880000000000001E-3</v>
      </c>
      <c r="D830" s="10">
        <f>AUM[[#This Row],[ Etica Bilanciato]]</f>
        <v>912175288.11000001</v>
      </c>
      <c r="E830" s="10">
        <f>D829*BIL[[#This Row],[Variazione percentuale]]</f>
        <v>1173210.2918060001</v>
      </c>
      <c r="F830" s="11">
        <f>BIL[[#This Row],[AUM]]-D829</f>
        <v>1297732.3600000143</v>
      </c>
      <c r="G830" s="11">
        <f>BIL[[#This Row],[∆ AUM]]-BIL[[#This Row],[effetto mercato]]</f>
        <v>124522.06819401425</v>
      </c>
    </row>
    <row r="831" spans="1:7">
      <c r="A831" s="4">
        <v>43213</v>
      </c>
      <c r="B831">
        <v>0.13719999999999999</v>
      </c>
      <c r="C831" s="6">
        <f>BIL[[#This Row],[Variaz]]/100</f>
        <v>1.372E-3</v>
      </c>
      <c r="D831" s="10">
        <f>AUM[[#This Row],[ Etica Bilanciato]]</f>
        <v>913842233.56999993</v>
      </c>
      <c r="E831" s="10">
        <f>D830*BIL[[#This Row],[Variazione percentuale]]</f>
        <v>1251504.4952869199</v>
      </c>
      <c r="F831" s="11">
        <f>BIL[[#This Row],[AUM]]-D830</f>
        <v>1666945.4599999189</v>
      </c>
      <c r="G831" s="11">
        <f>BIL[[#This Row],[∆ AUM]]-BIL[[#This Row],[effetto mercato]]</f>
        <v>415440.96471299906</v>
      </c>
    </row>
    <row r="832" spans="1:7">
      <c r="A832" s="4">
        <v>43214</v>
      </c>
      <c r="B832">
        <v>-0.14560000000000001</v>
      </c>
      <c r="C832" s="6">
        <f>BIL[[#This Row],[Variaz]]/100</f>
        <v>-1.456E-3</v>
      </c>
      <c r="D832" s="10">
        <f>AUM[[#This Row],[ Etica Bilanciato]]</f>
        <v>912850892.22000003</v>
      </c>
      <c r="E832" s="10">
        <f>D831*BIL[[#This Row],[Variazione percentuale]]</f>
        <v>-1330554.2920779199</v>
      </c>
      <c r="F832" s="11">
        <f>BIL[[#This Row],[AUM]]-D831</f>
        <v>-991341.34999990463</v>
      </c>
      <c r="G832" s="11">
        <f>BIL[[#This Row],[∆ AUM]]-BIL[[#This Row],[effetto mercato]]</f>
        <v>339212.9420780153</v>
      </c>
    </row>
    <row r="833" spans="1:7">
      <c r="A833" s="4">
        <v>43216</v>
      </c>
      <c r="B833">
        <v>1.0207999999999999</v>
      </c>
      <c r="C833" s="6">
        <f>BIL[[#This Row],[Variaz]]/100</f>
        <v>1.0208E-2</v>
      </c>
      <c r="D833" s="10">
        <f>AUM[[#This Row],[ Etica Bilanciato]]</f>
        <v>922340033.82999992</v>
      </c>
      <c r="E833" s="10">
        <f>D832*BIL[[#This Row],[Variazione percentuale]]</f>
        <v>9318381.9077817611</v>
      </c>
      <c r="F833" s="11">
        <f>BIL[[#This Row],[AUM]]-D832</f>
        <v>9489141.6099998951</v>
      </c>
      <c r="G833" s="11">
        <f>BIL[[#This Row],[∆ AUM]]-BIL[[#This Row],[effetto mercato]]</f>
        <v>170759.70221813396</v>
      </c>
    </row>
    <row r="834" spans="1:7">
      <c r="A834" s="4">
        <v>43217</v>
      </c>
      <c r="B834">
        <v>0.30570000000000003</v>
      </c>
      <c r="C834" s="6">
        <f>BIL[[#This Row],[Variaz]]/100</f>
        <v>3.0570000000000003E-3</v>
      </c>
      <c r="D834" s="10">
        <f>AUM[[#This Row],[ Etica Bilanciato]]</f>
        <v>925564377.50999999</v>
      </c>
      <c r="E834" s="10">
        <f>D833*BIL[[#This Row],[Variazione percentuale]]</f>
        <v>2819593.4834183101</v>
      </c>
      <c r="F834" s="11">
        <f>BIL[[#This Row],[AUM]]-D833</f>
        <v>3224343.6800000668</v>
      </c>
      <c r="G834" s="11">
        <f>BIL[[#This Row],[∆ AUM]]-BIL[[#This Row],[effetto mercato]]</f>
        <v>404750.1965817567</v>
      </c>
    </row>
    <row r="835" spans="1:7">
      <c r="A835" s="4">
        <v>43220</v>
      </c>
      <c r="B835">
        <v>-9.3100000000000002E-2</v>
      </c>
      <c r="C835" s="6">
        <f>BIL[[#This Row],[Variaz]]/100</f>
        <v>-9.3099999999999997E-4</v>
      </c>
      <c r="D835" s="10">
        <f>AUM[[#This Row],[ Etica Bilanciato]]</f>
        <v>925227194.32999992</v>
      </c>
      <c r="E835" s="10">
        <f>D834*BIL[[#This Row],[Variazione percentuale]]</f>
        <v>-861700.43546180998</v>
      </c>
      <c r="F835" s="11">
        <f>BIL[[#This Row],[AUM]]-D834</f>
        <v>-337183.18000006676</v>
      </c>
      <c r="G835" s="11">
        <f>BIL[[#This Row],[∆ AUM]]-BIL[[#This Row],[effetto mercato]]</f>
        <v>524517.25546174322</v>
      </c>
    </row>
    <row r="836" spans="1:7">
      <c r="A836" s="4">
        <v>43222</v>
      </c>
      <c r="B836">
        <v>0.23719999999999999</v>
      </c>
      <c r="C836" s="6">
        <f>BIL[[#This Row],[Variaz]]/100</f>
        <v>2.372E-3</v>
      </c>
      <c r="D836" s="10">
        <f>AUM[[#This Row],[ Etica Bilanciato]]</f>
        <v>927872554.28999996</v>
      </c>
      <c r="E836" s="10">
        <f>D835*BIL[[#This Row],[Variazione percentuale]]</f>
        <v>2194638.9049507598</v>
      </c>
      <c r="F836" s="11">
        <f>BIL[[#This Row],[AUM]]-D835</f>
        <v>2645359.9600000381</v>
      </c>
      <c r="G836" s="11">
        <f>BIL[[#This Row],[∆ AUM]]-BIL[[#This Row],[effetto mercato]]</f>
        <v>450721.05504927831</v>
      </c>
    </row>
    <row r="837" spans="1:7">
      <c r="A837" s="4">
        <v>43223</v>
      </c>
      <c r="B837">
        <v>-0.13519999999999999</v>
      </c>
      <c r="C837" s="6">
        <f>BIL[[#This Row],[Variaz]]/100</f>
        <v>-1.3519999999999999E-3</v>
      </c>
      <c r="D837" s="10">
        <f>AUM[[#This Row],[ Etica Bilanciato]]</f>
        <v>926284460.96000004</v>
      </c>
      <c r="E837" s="10">
        <f>D836*BIL[[#This Row],[Variazione percentuale]]</f>
        <v>-1254483.6934000799</v>
      </c>
      <c r="F837" s="11">
        <f>BIL[[#This Row],[AUM]]-D836</f>
        <v>-1588093.3299999237</v>
      </c>
      <c r="G837" s="11">
        <f>BIL[[#This Row],[∆ AUM]]-BIL[[#This Row],[effetto mercato]]</f>
        <v>-333609.63659984386</v>
      </c>
    </row>
    <row r="838" spans="1:7">
      <c r="A838" s="4">
        <v>43224</v>
      </c>
      <c r="B838">
        <v>0.4486</v>
      </c>
      <c r="C838" s="6">
        <f>BIL[[#This Row],[Variaz]]/100</f>
        <v>4.4860000000000004E-3</v>
      </c>
      <c r="D838" s="10">
        <f>AUM[[#This Row],[ Etica Bilanciato]]</f>
        <v>931413229.42999995</v>
      </c>
      <c r="E838" s="10">
        <f>D837*BIL[[#This Row],[Variazione percentuale]]</f>
        <v>4155312.0918665607</v>
      </c>
      <c r="F838" s="11">
        <f>BIL[[#This Row],[AUM]]-D837</f>
        <v>5128768.4699999094</v>
      </c>
      <c r="G838" s="11">
        <f>BIL[[#This Row],[∆ AUM]]-BIL[[#This Row],[effetto mercato]]</f>
        <v>973456.37813334865</v>
      </c>
    </row>
    <row r="839" spans="1:7">
      <c r="A839" s="4">
        <v>43227</v>
      </c>
      <c r="B839">
        <v>0.26119999999999999</v>
      </c>
      <c r="C839" s="6">
        <f>BIL[[#This Row],[Variaz]]/100</f>
        <v>2.6119999999999997E-3</v>
      </c>
      <c r="D839" s="10">
        <f>AUM[[#This Row],[ Etica Bilanciato]]</f>
        <v>934364210.36000001</v>
      </c>
      <c r="E839" s="10">
        <f>D838*BIL[[#This Row],[Variazione percentuale]]</f>
        <v>2432851.3552711597</v>
      </c>
      <c r="F839" s="11">
        <f>BIL[[#This Row],[AUM]]-D838</f>
        <v>2950980.9300000668</v>
      </c>
      <c r="G839" s="11">
        <f>BIL[[#This Row],[∆ AUM]]-BIL[[#This Row],[effetto mercato]]</f>
        <v>518129.57472890709</v>
      </c>
    </row>
    <row r="840" spans="1:7">
      <c r="A840" s="4">
        <v>43228</v>
      </c>
      <c r="B840">
        <v>0.2185</v>
      </c>
      <c r="C840" s="6">
        <f>BIL[[#This Row],[Variaz]]/100</f>
        <v>2.1849999999999999E-3</v>
      </c>
      <c r="D840" s="10">
        <f>AUM[[#This Row],[ Etica Bilanciato]]</f>
        <v>936947523.48000002</v>
      </c>
      <c r="E840" s="10">
        <f>D839*BIL[[#This Row],[Variazione percentuale]]</f>
        <v>2041585.7996365998</v>
      </c>
      <c r="F840" s="11">
        <f>BIL[[#This Row],[AUM]]-D839</f>
        <v>2583313.1200000048</v>
      </c>
      <c r="G840" s="11">
        <f>BIL[[#This Row],[∆ AUM]]-BIL[[#This Row],[effetto mercato]]</f>
        <v>541727.32036340493</v>
      </c>
    </row>
    <row r="841" spans="1:7">
      <c r="A841" s="4">
        <v>43229</v>
      </c>
      <c r="B841">
        <v>0.2097</v>
      </c>
      <c r="C841" s="6">
        <f>BIL[[#This Row],[Variaz]]/100</f>
        <v>2.0969999999999999E-3</v>
      </c>
      <c r="D841" s="10">
        <f>AUM[[#This Row],[ Etica Bilanciato]]</f>
        <v>939240828.71000004</v>
      </c>
      <c r="E841" s="10">
        <f>D840*BIL[[#This Row],[Variazione percentuale]]</f>
        <v>1964778.95673756</v>
      </c>
      <c r="F841" s="11">
        <f>BIL[[#This Row],[AUM]]-D840</f>
        <v>2293305.2300000191</v>
      </c>
      <c r="G841" s="11">
        <f>BIL[[#This Row],[∆ AUM]]-BIL[[#This Row],[effetto mercato]]</f>
        <v>328526.27326245909</v>
      </c>
    </row>
    <row r="842" spans="1:7">
      <c r="A842" s="4">
        <v>43230</v>
      </c>
      <c r="B842">
        <v>9.2100000000000001E-2</v>
      </c>
      <c r="C842" s="6">
        <f>BIL[[#This Row],[Variaz]]/100</f>
        <v>9.2100000000000005E-4</v>
      </c>
      <c r="D842" s="10">
        <f>AUM[[#This Row],[ Etica Bilanciato]]</f>
        <v>940214436.68000007</v>
      </c>
      <c r="E842" s="10">
        <f>D841*BIL[[#This Row],[Variazione percentuale]]</f>
        <v>865040.80324191006</v>
      </c>
      <c r="F842" s="11">
        <f>BIL[[#This Row],[AUM]]-D841</f>
        <v>973607.97000002861</v>
      </c>
      <c r="G842" s="11">
        <f>BIL[[#This Row],[∆ AUM]]-BIL[[#This Row],[effetto mercato]]</f>
        <v>108567.16675811855</v>
      </c>
    </row>
    <row r="843" spans="1:7">
      <c r="A843" s="4">
        <v>43231</v>
      </c>
      <c r="B843">
        <v>-0.15890000000000001</v>
      </c>
      <c r="C843" s="6">
        <f>BIL[[#This Row],[Variaz]]/100</f>
        <v>-1.5890000000000001E-3</v>
      </c>
      <c r="D843" s="10">
        <f>AUM[[#This Row],[ Etica Bilanciato]]</f>
        <v>938653016.67999995</v>
      </c>
      <c r="E843" s="10">
        <f>D842*BIL[[#This Row],[Variazione percentuale]]</f>
        <v>-1494000.7398845202</v>
      </c>
      <c r="F843" s="11">
        <f>BIL[[#This Row],[AUM]]-D842</f>
        <v>-1561420.0000001192</v>
      </c>
      <c r="G843" s="11">
        <f>BIL[[#This Row],[∆ AUM]]-BIL[[#This Row],[effetto mercato]]</f>
        <v>-67419.260115599027</v>
      </c>
    </row>
    <row r="844" spans="1:7">
      <c r="A844" s="4">
        <v>43234</v>
      </c>
      <c r="B844">
        <v>-6.7000000000000004E-2</v>
      </c>
      <c r="C844" s="6">
        <f>BIL[[#This Row],[Variaz]]/100</f>
        <v>-6.7000000000000002E-4</v>
      </c>
      <c r="D844" s="10">
        <f>AUM[[#This Row],[ Etica Bilanciato]]</f>
        <v>937650914.33000004</v>
      </c>
      <c r="E844" s="10">
        <f>D843*BIL[[#This Row],[Variazione percentuale]]</f>
        <v>-628897.52117560001</v>
      </c>
      <c r="F844" s="11">
        <f>BIL[[#This Row],[AUM]]-D843</f>
        <v>-1002102.3499999046</v>
      </c>
      <c r="G844" s="11">
        <f>BIL[[#This Row],[∆ AUM]]-BIL[[#This Row],[effetto mercato]]</f>
        <v>-373204.82882430463</v>
      </c>
    </row>
    <row r="845" spans="1:7">
      <c r="A845" s="4">
        <v>43235</v>
      </c>
      <c r="B845">
        <v>-0.1341</v>
      </c>
      <c r="C845" s="6">
        <f>BIL[[#This Row],[Variaz]]/100</f>
        <v>-1.341E-3</v>
      </c>
      <c r="D845" s="10">
        <f>AUM[[#This Row],[ Etica Bilanciato]]</f>
        <v>936436981.29999995</v>
      </c>
      <c r="E845" s="10">
        <f>D844*BIL[[#This Row],[Variazione percentuale]]</f>
        <v>-1257389.87611653</v>
      </c>
      <c r="F845" s="11">
        <f>BIL[[#This Row],[AUM]]-D844</f>
        <v>-1213933.0300000906</v>
      </c>
      <c r="G845" s="11">
        <f>BIL[[#This Row],[∆ AUM]]-BIL[[#This Row],[effetto mercato]]</f>
        <v>43456.846116439439</v>
      </c>
    </row>
    <row r="846" spans="1:7">
      <c r="A846" s="4">
        <v>43236</v>
      </c>
      <c r="B846">
        <v>0.193</v>
      </c>
      <c r="C846" s="6">
        <f>BIL[[#This Row],[Variaz]]/100</f>
        <v>1.9300000000000001E-3</v>
      </c>
      <c r="D846" s="10">
        <f>AUM[[#This Row],[ Etica Bilanciato]]</f>
        <v>938516568.20000005</v>
      </c>
      <c r="E846" s="10">
        <f>D845*BIL[[#This Row],[Variazione percentuale]]</f>
        <v>1807323.3739090001</v>
      </c>
      <c r="F846" s="11">
        <f>BIL[[#This Row],[AUM]]-D845</f>
        <v>2079586.9000000954</v>
      </c>
      <c r="G846" s="11">
        <f>BIL[[#This Row],[∆ AUM]]-BIL[[#This Row],[effetto mercato]]</f>
        <v>272263.52609109529</v>
      </c>
    </row>
    <row r="847" spans="1:7">
      <c r="A847" s="4">
        <v>43237</v>
      </c>
      <c r="B847">
        <v>0.20100000000000001</v>
      </c>
      <c r="C847" s="6">
        <f>BIL[[#This Row],[Variaz]]/100</f>
        <v>2.0100000000000001E-3</v>
      </c>
      <c r="D847" s="10">
        <f>AUM[[#This Row],[ Etica Bilanciato]]</f>
        <v>940699976.66999996</v>
      </c>
      <c r="E847" s="10">
        <f>D846*BIL[[#This Row],[Variazione percentuale]]</f>
        <v>1886418.3020820001</v>
      </c>
      <c r="F847" s="11">
        <f>BIL[[#This Row],[AUM]]-D846</f>
        <v>2183408.4699999094</v>
      </c>
      <c r="G847" s="11">
        <f>BIL[[#This Row],[∆ AUM]]-BIL[[#This Row],[effetto mercato]]</f>
        <v>296990.16791790933</v>
      </c>
    </row>
    <row r="848" spans="1:7">
      <c r="A848" s="4">
        <v>43238</v>
      </c>
      <c r="B848">
        <v>-9.1899999999999996E-2</v>
      </c>
      <c r="C848" s="6">
        <f>BIL[[#This Row],[Variaz]]/100</f>
        <v>-9.19E-4</v>
      </c>
      <c r="D848" s="10">
        <f>AUM[[#This Row],[ Etica Bilanciato]]</f>
        <v>939495888</v>
      </c>
      <c r="E848" s="10">
        <f>D847*BIL[[#This Row],[Variazione percentuale]]</f>
        <v>-864503.27855972992</v>
      </c>
      <c r="F848" s="11">
        <f>BIL[[#This Row],[AUM]]-D847</f>
        <v>-1204088.6699999571</v>
      </c>
      <c r="G848" s="11">
        <f>BIL[[#This Row],[∆ AUM]]-BIL[[#This Row],[effetto mercato]]</f>
        <v>-339585.39144022716</v>
      </c>
    </row>
    <row r="849" spans="1:7">
      <c r="A849" s="4">
        <v>43241</v>
      </c>
      <c r="B849">
        <v>0.30120000000000002</v>
      </c>
      <c r="C849" s="6">
        <f>BIL[[#This Row],[Variaz]]/100</f>
        <v>3.0120000000000004E-3</v>
      </c>
      <c r="D849" s="10">
        <f>AUM[[#This Row],[ Etica Bilanciato]]</f>
        <v>942485492.15999997</v>
      </c>
      <c r="E849" s="10">
        <f>D848*BIL[[#This Row],[Variazione percentuale]]</f>
        <v>2829761.6146560004</v>
      </c>
      <c r="F849" s="11">
        <f>BIL[[#This Row],[AUM]]-D848</f>
        <v>2989604.1599999666</v>
      </c>
      <c r="G849" s="11">
        <f>BIL[[#This Row],[∆ AUM]]-BIL[[#This Row],[effetto mercato]]</f>
        <v>159842.54534396622</v>
      </c>
    </row>
    <row r="850" spans="1:7">
      <c r="A850" s="4">
        <v>43242</v>
      </c>
      <c r="B850">
        <v>-0.1668</v>
      </c>
      <c r="C850" s="6">
        <f>BIL[[#This Row],[Variaz]]/100</f>
        <v>-1.668E-3</v>
      </c>
      <c r="D850" s="10">
        <f>AUM[[#This Row],[ Etica Bilanciato]]</f>
        <v>941327544.86999989</v>
      </c>
      <c r="E850" s="10">
        <f>D849*BIL[[#This Row],[Variazione percentuale]]</f>
        <v>-1572065.8009228799</v>
      </c>
      <c r="F850" s="11">
        <f>BIL[[#This Row],[AUM]]-D849</f>
        <v>-1157947.2900000811</v>
      </c>
      <c r="G850" s="11">
        <f>BIL[[#This Row],[∆ AUM]]-BIL[[#This Row],[effetto mercato]]</f>
        <v>414118.51092279889</v>
      </c>
    </row>
    <row r="851" spans="1:7">
      <c r="A851" s="4">
        <v>43243</v>
      </c>
      <c r="B851">
        <v>3.3399999999999999E-2</v>
      </c>
      <c r="C851" s="6">
        <f>BIL[[#This Row],[Variaz]]/100</f>
        <v>3.3399999999999999E-4</v>
      </c>
      <c r="D851" s="10">
        <f>AUM[[#This Row],[ Etica Bilanciato]]</f>
        <v>941977789.91000009</v>
      </c>
      <c r="E851" s="10">
        <f>D850*BIL[[#This Row],[Variazione percentuale]]</f>
        <v>314403.39998657996</v>
      </c>
      <c r="F851" s="11">
        <f>BIL[[#This Row],[AUM]]-D850</f>
        <v>650245.04000020027</v>
      </c>
      <c r="G851" s="11">
        <f>BIL[[#This Row],[∆ AUM]]-BIL[[#This Row],[effetto mercato]]</f>
        <v>335841.64001362032</v>
      </c>
    </row>
    <row r="852" spans="1:7">
      <c r="A852" s="4">
        <v>43244</v>
      </c>
      <c r="B852">
        <v>-0.1002</v>
      </c>
      <c r="C852" s="6">
        <f>BIL[[#This Row],[Variaz]]/100</f>
        <v>-1.0020000000000001E-3</v>
      </c>
      <c r="D852" s="10">
        <f>AUM[[#This Row],[ Etica Bilanciato]]</f>
        <v>941523513.72000003</v>
      </c>
      <c r="E852" s="10">
        <f>D851*BIL[[#This Row],[Variazione percentuale]]</f>
        <v>-943861.74548982014</v>
      </c>
      <c r="F852" s="11">
        <f>BIL[[#This Row],[AUM]]-D851</f>
        <v>-454276.19000005722</v>
      </c>
      <c r="G852" s="11">
        <f>BIL[[#This Row],[∆ AUM]]-BIL[[#This Row],[effetto mercato]]</f>
        <v>489585.55548976292</v>
      </c>
    </row>
    <row r="853" spans="1:7">
      <c r="A853" s="4">
        <v>43245</v>
      </c>
      <c r="B853">
        <v>6.6900000000000001E-2</v>
      </c>
      <c r="C853" s="6">
        <f>BIL[[#This Row],[Variaz]]/100</f>
        <v>6.69E-4</v>
      </c>
      <c r="D853" s="10">
        <f>AUM[[#This Row],[ Etica Bilanciato]]</f>
        <v>942635802.88</v>
      </c>
      <c r="E853" s="10">
        <f>D852*BIL[[#This Row],[Variazione percentuale]]</f>
        <v>629879.23067868</v>
      </c>
      <c r="F853" s="11">
        <f>BIL[[#This Row],[AUM]]-D852</f>
        <v>1112289.1599999666</v>
      </c>
      <c r="G853" s="11">
        <f>BIL[[#This Row],[∆ AUM]]-BIL[[#This Row],[effetto mercato]]</f>
        <v>482409.92932128662</v>
      </c>
    </row>
    <row r="854" spans="1:7">
      <c r="A854" s="4">
        <v>43248</v>
      </c>
      <c r="B854">
        <v>-5.0099999999999999E-2</v>
      </c>
      <c r="C854" s="6">
        <f>BIL[[#This Row],[Variaz]]/100</f>
        <v>-5.0100000000000003E-4</v>
      </c>
      <c r="D854" s="10">
        <f>AUM[[#This Row],[ Etica Bilanciato]]</f>
        <v>942613551.33000004</v>
      </c>
      <c r="E854" s="10">
        <f>D853*BIL[[#This Row],[Variazione percentuale]]</f>
        <v>-472260.53724288003</v>
      </c>
      <c r="F854" s="11">
        <f>BIL[[#This Row],[AUM]]-D853</f>
        <v>-22251.549999952316</v>
      </c>
      <c r="G854" s="11">
        <f>BIL[[#This Row],[∆ AUM]]-BIL[[#This Row],[effetto mercato]]</f>
        <v>450008.98724292772</v>
      </c>
    </row>
    <row r="855" spans="1:7">
      <c r="A855" s="4">
        <v>43249</v>
      </c>
      <c r="B855">
        <v>-0.72719999999999996</v>
      </c>
      <c r="C855" s="6">
        <f>BIL[[#This Row],[Variaz]]/100</f>
        <v>-7.2719999999999998E-3</v>
      </c>
      <c r="D855" s="10">
        <f>AUM[[#This Row],[ Etica Bilanciato]]</f>
        <v>935980256.91999996</v>
      </c>
      <c r="E855" s="10">
        <f>D854*BIL[[#This Row],[Variazione percentuale]]</f>
        <v>-6854685.74527176</v>
      </c>
      <c r="F855" s="11">
        <f>BIL[[#This Row],[AUM]]-D854</f>
        <v>-6633294.4100000858</v>
      </c>
      <c r="G855" s="11">
        <f>BIL[[#This Row],[∆ AUM]]-BIL[[#This Row],[effetto mercato]]</f>
        <v>221391.33527167421</v>
      </c>
    </row>
    <row r="856" spans="1:7">
      <c r="A856" s="4">
        <v>43250</v>
      </c>
      <c r="B856">
        <v>0.17680000000000001</v>
      </c>
      <c r="C856" s="6">
        <f>BIL[[#This Row],[Variaz]]/100</f>
        <v>1.768E-3</v>
      </c>
      <c r="D856" s="10">
        <f>AUM[[#This Row],[ Etica Bilanciato]]</f>
        <v>937750401.41000009</v>
      </c>
      <c r="E856" s="10">
        <f>D855*BIL[[#This Row],[Variazione percentuale]]</f>
        <v>1654813.0942345599</v>
      </c>
      <c r="F856" s="11">
        <f>BIL[[#This Row],[AUM]]-D855</f>
        <v>1770144.4900001287</v>
      </c>
      <c r="G856" s="11">
        <f>BIL[[#This Row],[∆ AUM]]-BIL[[#This Row],[effetto mercato]]</f>
        <v>115331.39576556883</v>
      </c>
    </row>
    <row r="857" spans="1:7">
      <c r="A857" s="4">
        <v>43251</v>
      </c>
      <c r="B857">
        <v>-0.24379999999999999</v>
      </c>
      <c r="C857" s="6">
        <f>BIL[[#This Row],[Variaz]]/100</f>
        <v>-2.4380000000000001E-3</v>
      </c>
      <c r="D857" s="10">
        <f>AUM[[#This Row],[ Etica Bilanciato]]</f>
        <v>935337375.24000001</v>
      </c>
      <c r="E857" s="10">
        <f>D856*BIL[[#This Row],[Variazione percentuale]]</f>
        <v>-2286235.4786375803</v>
      </c>
      <c r="F857" s="11">
        <f>BIL[[#This Row],[AUM]]-D856</f>
        <v>-2413026.1700000763</v>
      </c>
      <c r="G857" s="11">
        <f>BIL[[#This Row],[∆ AUM]]-BIL[[#This Row],[effetto mercato]]</f>
        <v>-126790.691362496</v>
      </c>
    </row>
    <row r="858" spans="1:7">
      <c r="A858" s="4">
        <v>43252</v>
      </c>
      <c r="B858">
        <v>0.4466</v>
      </c>
      <c r="C858" s="6">
        <f>BIL[[#This Row],[Variaz]]/100</f>
        <v>4.4660000000000004E-3</v>
      </c>
      <c r="D858" s="10">
        <f>AUM[[#This Row],[ Etica Bilanciato]]</f>
        <v>939412024.93000007</v>
      </c>
      <c r="E858" s="10">
        <f>D857*BIL[[#This Row],[Variazione percentuale]]</f>
        <v>4177216.7178218402</v>
      </c>
      <c r="F858" s="11">
        <f>BIL[[#This Row],[AUM]]-D857</f>
        <v>4074649.6900000572</v>
      </c>
      <c r="G858" s="11">
        <f>BIL[[#This Row],[∆ AUM]]-BIL[[#This Row],[effetto mercato]]</f>
        <v>-102567.02782178298</v>
      </c>
    </row>
    <row r="859" spans="1:7">
      <c r="A859" s="4">
        <v>43255</v>
      </c>
      <c r="B859">
        <v>0.31040000000000001</v>
      </c>
      <c r="C859" s="6">
        <f>BIL[[#This Row],[Variaz]]/100</f>
        <v>3.104E-3</v>
      </c>
      <c r="D859" s="10">
        <f>AUM[[#This Row],[ Etica Bilanciato]]</f>
        <v>942817692.23999989</v>
      </c>
      <c r="E859" s="10">
        <f>D858*BIL[[#This Row],[Variazione percentuale]]</f>
        <v>2915934.9253827203</v>
      </c>
      <c r="F859" s="11">
        <f>BIL[[#This Row],[AUM]]-D858</f>
        <v>3405667.3099998236</v>
      </c>
      <c r="G859" s="11">
        <f>BIL[[#This Row],[∆ AUM]]-BIL[[#This Row],[effetto mercato]]</f>
        <v>489732.38461710326</v>
      </c>
    </row>
    <row r="860" spans="1:7">
      <c r="A860" s="4">
        <v>43256</v>
      </c>
      <c r="B860">
        <v>5.0200000000000002E-2</v>
      </c>
      <c r="C860" s="6">
        <f>BIL[[#This Row],[Variaz]]/100</f>
        <v>5.0200000000000006E-4</v>
      </c>
      <c r="D860" s="10">
        <f>AUM[[#This Row],[ Etica Bilanciato]]</f>
        <v>944651551.95999992</v>
      </c>
      <c r="E860" s="10">
        <f>D859*BIL[[#This Row],[Variazione percentuale]]</f>
        <v>473294.48150448001</v>
      </c>
      <c r="F860" s="11">
        <f>BIL[[#This Row],[AUM]]-D859</f>
        <v>1833859.7200000286</v>
      </c>
      <c r="G860" s="11">
        <f>BIL[[#This Row],[∆ AUM]]-BIL[[#This Row],[effetto mercato]]</f>
        <v>1360565.2384955487</v>
      </c>
    </row>
    <row r="861" spans="1:7">
      <c r="A861" s="4">
        <v>43257</v>
      </c>
      <c r="B861">
        <v>-0.25080000000000002</v>
      </c>
      <c r="C861" s="6">
        <f>BIL[[#This Row],[Variaz]]/100</f>
        <v>-2.5080000000000002E-3</v>
      </c>
      <c r="D861" s="10">
        <f>AUM[[#This Row],[ Etica Bilanciato]]</f>
        <v>943380834.50999999</v>
      </c>
      <c r="E861" s="10">
        <f>D860*BIL[[#This Row],[Variazione percentuale]]</f>
        <v>-2369186.0923156799</v>
      </c>
      <c r="F861" s="11">
        <f>BIL[[#This Row],[AUM]]-D860</f>
        <v>-1270717.4499999285</v>
      </c>
      <c r="G861" s="11">
        <f>BIL[[#This Row],[∆ AUM]]-BIL[[#This Row],[effetto mercato]]</f>
        <v>1098468.6423157514</v>
      </c>
    </row>
    <row r="862" spans="1:7">
      <c r="A862" s="4">
        <v>43258</v>
      </c>
      <c r="B862">
        <v>-0.2681</v>
      </c>
      <c r="C862" s="6">
        <f>BIL[[#This Row],[Variaz]]/100</f>
        <v>-2.6810000000000002E-3</v>
      </c>
      <c r="D862" s="10">
        <f>AUM[[#This Row],[ Etica Bilanciato]]</f>
        <v>941549585.07999992</v>
      </c>
      <c r="E862" s="10">
        <f>D861*BIL[[#This Row],[Variazione percentuale]]</f>
        <v>-2529204.01732131</v>
      </c>
      <c r="F862" s="11">
        <f>BIL[[#This Row],[AUM]]-D861</f>
        <v>-1831249.4300000668</v>
      </c>
      <c r="G862" s="11">
        <f>BIL[[#This Row],[∆ AUM]]-BIL[[#This Row],[effetto mercato]]</f>
        <v>697954.58732124325</v>
      </c>
    </row>
    <row r="863" spans="1:7">
      <c r="A863" s="4">
        <v>43259</v>
      </c>
      <c r="B863">
        <v>8.4000000000000005E-2</v>
      </c>
      <c r="C863" s="6">
        <f>BIL[[#This Row],[Variaz]]/100</f>
        <v>8.4000000000000003E-4</v>
      </c>
      <c r="D863" s="10">
        <f>AUM[[#This Row],[ Etica Bilanciato]]</f>
        <v>942506447.80000007</v>
      </c>
      <c r="E863" s="10">
        <f>D862*BIL[[#This Row],[Variazione percentuale]]</f>
        <v>790901.65146720002</v>
      </c>
      <c r="F863" s="11">
        <f>BIL[[#This Row],[AUM]]-D862</f>
        <v>956862.72000014782</v>
      </c>
      <c r="G863" s="11">
        <f>BIL[[#This Row],[∆ AUM]]-BIL[[#This Row],[effetto mercato]]</f>
        <v>165961.0685329478</v>
      </c>
    </row>
    <row r="864" spans="1:7">
      <c r="A864" s="4">
        <v>43262</v>
      </c>
      <c r="B864">
        <v>0.31059999999999999</v>
      </c>
      <c r="C864" s="6">
        <f>BIL[[#This Row],[Variaz]]/100</f>
        <v>3.1059999999999998E-3</v>
      </c>
      <c r="D864" s="10">
        <f>AUM[[#This Row],[ Etica Bilanciato]]</f>
        <v>946318020.44999993</v>
      </c>
      <c r="E864" s="10">
        <f>D863*BIL[[#This Row],[Variazione percentuale]]</f>
        <v>2927425.0268668002</v>
      </c>
      <c r="F864" s="11">
        <f>BIL[[#This Row],[AUM]]-D863</f>
        <v>3811572.6499998569</v>
      </c>
      <c r="G864" s="11">
        <f>BIL[[#This Row],[∆ AUM]]-BIL[[#This Row],[effetto mercato]]</f>
        <v>884147.6231330568</v>
      </c>
    </row>
    <row r="865" spans="1:7">
      <c r="A865" s="4">
        <v>43263</v>
      </c>
      <c r="B865">
        <v>0.16739999999999999</v>
      </c>
      <c r="C865" s="6">
        <f>BIL[[#This Row],[Variaz]]/100</f>
        <v>1.6739999999999999E-3</v>
      </c>
      <c r="D865" s="10">
        <f>AUM[[#This Row],[ Etica Bilanciato]]</f>
        <v>948215823.12</v>
      </c>
      <c r="E865" s="10">
        <f>D864*BIL[[#This Row],[Variazione percentuale]]</f>
        <v>1584136.3662332997</v>
      </c>
      <c r="F865" s="11">
        <f>BIL[[#This Row],[AUM]]-D864</f>
        <v>1897802.6700000763</v>
      </c>
      <c r="G865" s="11">
        <f>BIL[[#This Row],[∆ AUM]]-BIL[[#This Row],[effetto mercato]]</f>
        <v>313666.30376677657</v>
      </c>
    </row>
    <row r="866" spans="1:7">
      <c r="A866" s="4">
        <v>43264</v>
      </c>
      <c r="B866">
        <v>9.1899999999999996E-2</v>
      </c>
      <c r="C866" s="6">
        <f>BIL[[#This Row],[Variaz]]/100</f>
        <v>9.19E-4</v>
      </c>
      <c r="D866" s="10">
        <f>AUM[[#This Row],[ Etica Bilanciato]]</f>
        <v>949614402.38999999</v>
      </c>
      <c r="E866" s="10">
        <f>D865*BIL[[#This Row],[Variazione percentuale]]</f>
        <v>871410.34144728002</v>
      </c>
      <c r="F866" s="11">
        <f>BIL[[#This Row],[AUM]]-D865</f>
        <v>1398579.2699999809</v>
      </c>
      <c r="G866" s="11">
        <f>BIL[[#This Row],[∆ AUM]]-BIL[[#This Row],[effetto mercato]]</f>
        <v>527168.92855270091</v>
      </c>
    </row>
    <row r="867" spans="1:7">
      <c r="A867" s="4">
        <v>43265</v>
      </c>
      <c r="B867">
        <v>0.8347</v>
      </c>
      <c r="C867" s="6">
        <f>BIL[[#This Row],[Variaz]]/100</f>
        <v>8.3470000000000003E-3</v>
      </c>
      <c r="D867" s="10">
        <f>AUM[[#This Row],[ Etica Bilanciato]]</f>
        <v>957589810.42000008</v>
      </c>
      <c r="E867" s="10">
        <f>D866*BIL[[#This Row],[Variazione percentuale]]</f>
        <v>7926431.4167493302</v>
      </c>
      <c r="F867" s="11">
        <f>BIL[[#This Row],[AUM]]-D866</f>
        <v>7975408.0300000906</v>
      </c>
      <c r="G867" s="11">
        <f>BIL[[#This Row],[∆ AUM]]-BIL[[#This Row],[effetto mercato]]</f>
        <v>48976.613250760362</v>
      </c>
    </row>
    <row r="868" spans="1:7">
      <c r="A868" s="4">
        <v>43266</v>
      </c>
      <c r="B868">
        <v>0.1242</v>
      </c>
      <c r="C868" s="6">
        <f>BIL[[#This Row],[Variaz]]/100</f>
        <v>1.242E-3</v>
      </c>
      <c r="D868" s="10">
        <f>AUM[[#This Row],[ Etica Bilanciato]]</f>
        <v>959060752.31999993</v>
      </c>
      <c r="E868" s="10">
        <f>D867*BIL[[#This Row],[Variazione percentuale]]</f>
        <v>1189326.5445416402</v>
      </c>
      <c r="F868" s="11">
        <f>BIL[[#This Row],[AUM]]-D867</f>
        <v>1470941.8999998569</v>
      </c>
      <c r="G868" s="11">
        <f>BIL[[#This Row],[∆ AUM]]-BIL[[#This Row],[effetto mercato]]</f>
        <v>281615.35545821674</v>
      </c>
    </row>
    <row r="869" spans="1:7">
      <c r="A869" s="4">
        <v>43269</v>
      </c>
      <c r="B869">
        <v>-0.45469999999999999</v>
      </c>
      <c r="C869" s="6">
        <f>BIL[[#This Row],[Variaz]]/100</f>
        <v>-4.5469999999999998E-3</v>
      </c>
      <c r="D869" s="10">
        <f>AUM[[#This Row],[ Etica Bilanciato]]</f>
        <v>955541539.20000005</v>
      </c>
      <c r="E869" s="10">
        <f>D868*BIL[[#This Row],[Variazione percentuale]]</f>
        <v>-4360849.2407990396</v>
      </c>
      <c r="F869" s="11">
        <f>BIL[[#This Row],[AUM]]-D868</f>
        <v>-3519213.1199998856</v>
      </c>
      <c r="G869" s="11">
        <f>BIL[[#This Row],[∆ AUM]]-BIL[[#This Row],[effetto mercato]]</f>
        <v>841636.12079915404</v>
      </c>
    </row>
    <row r="870" spans="1:7">
      <c r="A870" s="4">
        <v>43270</v>
      </c>
      <c r="B870">
        <v>-0.28239999999999998</v>
      </c>
      <c r="C870" s="6">
        <f>BIL[[#This Row],[Variaz]]/100</f>
        <v>-2.8239999999999997E-3</v>
      </c>
      <c r="D870" s="10">
        <f>AUM[[#This Row],[ Etica Bilanciato]]</f>
        <v>953546277.28999996</v>
      </c>
      <c r="E870" s="10">
        <f>D869*BIL[[#This Row],[Variazione percentuale]]</f>
        <v>-2698449.3067007996</v>
      </c>
      <c r="F870" s="11">
        <f>BIL[[#This Row],[AUM]]-D869</f>
        <v>-1995261.9100000858</v>
      </c>
      <c r="G870" s="11">
        <f>BIL[[#This Row],[∆ AUM]]-BIL[[#This Row],[effetto mercato]]</f>
        <v>703187.39670071378</v>
      </c>
    </row>
    <row r="871" spans="1:7">
      <c r="A871" s="4">
        <v>43271</v>
      </c>
      <c r="B871">
        <v>0.19989999999999999</v>
      </c>
      <c r="C871" s="6">
        <f>BIL[[#This Row],[Variaz]]/100</f>
        <v>1.9989999999999999E-3</v>
      </c>
      <c r="D871" s="10">
        <f>AUM[[#This Row],[ Etica Bilanciato]]</f>
        <v>955835315.97000003</v>
      </c>
      <c r="E871" s="10">
        <f>D870*BIL[[#This Row],[Variazione percentuale]]</f>
        <v>1906139.0083027098</v>
      </c>
      <c r="F871" s="11">
        <f>BIL[[#This Row],[AUM]]-D870</f>
        <v>2289038.6800000668</v>
      </c>
      <c r="G871" s="11">
        <f>BIL[[#This Row],[∆ AUM]]-BIL[[#This Row],[effetto mercato]]</f>
        <v>382899.67169735697</v>
      </c>
    </row>
    <row r="872" spans="1:7">
      <c r="A872" s="4">
        <v>43272</v>
      </c>
      <c r="B872">
        <v>-0.52370000000000005</v>
      </c>
      <c r="C872" s="6">
        <f>BIL[[#This Row],[Variaz]]/100</f>
        <v>-5.2370000000000003E-3</v>
      </c>
      <c r="D872" s="10">
        <f>AUM[[#This Row],[ Etica Bilanciato]]</f>
        <v>950680534.49000001</v>
      </c>
      <c r="E872" s="10">
        <f>D871*BIL[[#This Row],[Variazione percentuale]]</f>
        <v>-5005709.5497348905</v>
      </c>
      <c r="F872" s="11">
        <f>BIL[[#This Row],[AUM]]-D871</f>
        <v>-5154781.4800000191</v>
      </c>
      <c r="G872" s="11">
        <f>BIL[[#This Row],[∆ AUM]]-BIL[[#This Row],[effetto mercato]]</f>
        <v>-149071.93026512861</v>
      </c>
    </row>
    <row r="873" spans="1:7">
      <c r="A873" s="4">
        <v>43273</v>
      </c>
      <c r="B873">
        <v>2.5100000000000001E-2</v>
      </c>
      <c r="C873" s="6">
        <f>BIL[[#This Row],[Variaz]]/100</f>
        <v>2.5100000000000003E-4</v>
      </c>
      <c r="D873" s="10">
        <f>AUM[[#This Row],[ Etica Bilanciato]]</f>
        <v>951916372.24000001</v>
      </c>
      <c r="E873" s="10">
        <f>D872*BIL[[#This Row],[Variazione percentuale]]</f>
        <v>238620.81415699003</v>
      </c>
      <c r="F873" s="11">
        <f>BIL[[#This Row],[AUM]]-D872</f>
        <v>1235837.75</v>
      </c>
      <c r="G873" s="11">
        <f>BIL[[#This Row],[∆ AUM]]-BIL[[#This Row],[effetto mercato]]</f>
        <v>997216.93584300997</v>
      </c>
    </row>
    <row r="874" spans="1:7">
      <c r="A874" s="4">
        <v>43276</v>
      </c>
      <c r="B874">
        <v>-0.90229999999999999</v>
      </c>
      <c r="C874" s="6">
        <f>BIL[[#This Row],[Variaz]]/100</f>
        <v>-9.0229999999999998E-3</v>
      </c>
      <c r="D874" s="10">
        <f>AUM[[#This Row],[ Etica Bilanciato]]</f>
        <v>939167348.74000001</v>
      </c>
      <c r="E874" s="10">
        <f>D873*BIL[[#This Row],[Variazione percentuale]]</f>
        <v>-8589141.4267215207</v>
      </c>
      <c r="F874" s="11">
        <f>BIL[[#This Row],[AUM]]-D873</f>
        <v>-12749023.5</v>
      </c>
      <c r="G874" s="11">
        <f>BIL[[#This Row],[∆ AUM]]-BIL[[#This Row],[effetto mercato]]</f>
        <v>-4159882.0732784793</v>
      </c>
    </row>
    <row r="875" spans="1:7">
      <c r="A875" s="4">
        <v>43277</v>
      </c>
      <c r="B875">
        <v>8.43E-2</v>
      </c>
      <c r="C875" s="6">
        <f>BIL[[#This Row],[Variaz]]/100</f>
        <v>8.43E-4</v>
      </c>
      <c r="D875" s="10">
        <f>AUM[[#This Row],[ Etica Bilanciato]]</f>
        <v>940629071.26999998</v>
      </c>
      <c r="E875" s="10">
        <f>D874*BIL[[#This Row],[Variazione percentuale]]</f>
        <v>791718.07498782</v>
      </c>
      <c r="F875" s="11">
        <f>BIL[[#This Row],[AUM]]-D874</f>
        <v>1461722.5299999714</v>
      </c>
      <c r="G875" s="11">
        <f>BIL[[#This Row],[∆ AUM]]-BIL[[#This Row],[effetto mercato]]</f>
        <v>670004.45501215139</v>
      </c>
    </row>
    <row r="876" spans="1:7">
      <c r="A876" s="4">
        <v>43278</v>
      </c>
      <c r="B876">
        <v>0.1011</v>
      </c>
      <c r="C876" s="6">
        <f>BIL[[#This Row],[Variaz]]/100</f>
        <v>1.011E-3</v>
      </c>
      <c r="D876" s="10">
        <f>AUM[[#This Row],[ Etica Bilanciato]]</f>
        <v>942155578.91999996</v>
      </c>
      <c r="E876" s="10">
        <f>D875*BIL[[#This Row],[Variazione percentuale]]</f>
        <v>950975.99105396995</v>
      </c>
      <c r="F876" s="11">
        <f>BIL[[#This Row],[AUM]]-D875</f>
        <v>1526507.6499999762</v>
      </c>
      <c r="G876" s="11">
        <f>BIL[[#This Row],[∆ AUM]]-BIL[[#This Row],[effetto mercato]]</f>
        <v>575531.65894600621</v>
      </c>
    </row>
    <row r="877" spans="1:7">
      <c r="A877" s="4">
        <v>43279</v>
      </c>
      <c r="B877">
        <v>-5.0500000000000003E-2</v>
      </c>
      <c r="C877" s="6">
        <f>BIL[[#This Row],[Variaz]]/100</f>
        <v>-5.0500000000000002E-4</v>
      </c>
      <c r="D877" s="10">
        <f>AUM[[#This Row],[ Etica Bilanciato]]</f>
        <v>942195800.36000001</v>
      </c>
      <c r="E877" s="10">
        <f>D876*BIL[[#This Row],[Variazione percentuale]]</f>
        <v>-475788.5673546</v>
      </c>
      <c r="F877" s="11">
        <f>BIL[[#This Row],[AUM]]-D876</f>
        <v>40221.44000005722</v>
      </c>
      <c r="G877" s="11">
        <f>BIL[[#This Row],[∆ AUM]]-BIL[[#This Row],[effetto mercato]]</f>
        <v>516010.00735465722</v>
      </c>
    </row>
    <row r="878" spans="1:7">
      <c r="A878" s="4">
        <v>43280</v>
      </c>
      <c r="B878">
        <v>5.8900000000000001E-2</v>
      </c>
      <c r="C878" s="6">
        <f>BIL[[#This Row],[Variaz]]/100</f>
        <v>5.8900000000000001E-4</v>
      </c>
      <c r="D878" s="10">
        <f>AUM[[#This Row],[ Etica Bilanciato]]</f>
        <v>943407666.78999996</v>
      </c>
      <c r="E878" s="10">
        <f>D877*BIL[[#This Row],[Variazione percentuale]]</f>
        <v>554953.32641204004</v>
      </c>
      <c r="F878" s="11">
        <f>BIL[[#This Row],[AUM]]-D877</f>
        <v>1211866.4299999475</v>
      </c>
      <c r="G878" s="11">
        <f>BIL[[#This Row],[∆ AUM]]-BIL[[#This Row],[effetto mercato]]</f>
        <v>656913.10358790751</v>
      </c>
    </row>
    <row r="879" spans="1:7">
      <c r="A879" s="4">
        <v>43283</v>
      </c>
      <c r="B879">
        <v>-0.21879999999999999</v>
      </c>
      <c r="C879" s="6">
        <f>BIL[[#This Row],[Variaz]]/100</f>
        <v>-2.1879999999999998E-3</v>
      </c>
      <c r="D879" s="10">
        <f>AUM[[#This Row],[ Etica Bilanciato]]</f>
        <v>942020665.38999999</v>
      </c>
      <c r="E879" s="10">
        <f>D878*BIL[[#This Row],[Variazione percentuale]]</f>
        <v>-2064175.9749365197</v>
      </c>
      <c r="F879" s="11">
        <f>BIL[[#This Row],[AUM]]-D878</f>
        <v>-1387001.3999999762</v>
      </c>
      <c r="G879" s="11">
        <f>BIL[[#This Row],[∆ AUM]]-BIL[[#This Row],[effetto mercato]]</f>
        <v>677174.57493654359</v>
      </c>
    </row>
    <row r="880" spans="1:7">
      <c r="A880" s="4">
        <v>43284</v>
      </c>
      <c r="B880">
        <v>6.7500000000000004E-2</v>
      </c>
      <c r="C880" s="6">
        <f>BIL[[#This Row],[Variaz]]/100</f>
        <v>6.7500000000000004E-4</v>
      </c>
      <c r="D880" s="10">
        <f>AUM[[#This Row],[ Etica Bilanciato]]</f>
        <v>943655805.54999995</v>
      </c>
      <c r="E880" s="10">
        <f>D879*BIL[[#This Row],[Variazione percentuale]]</f>
        <v>635863.94913824997</v>
      </c>
      <c r="F880" s="11">
        <f>BIL[[#This Row],[AUM]]-D879</f>
        <v>1635140.1599999666</v>
      </c>
      <c r="G880" s="11">
        <f>BIL[[#This Row],[∆ AUM]]-BIL[[#This Row],[effetto mercato]]</f>
        <v>999276.21086171665</v>
      </c>
    </row>
    <row r="881" spans="1:7">
      <c r="A881" s="4">
        <v>43285</v>
      </c>
      <c r="B881">
        <v>-8.3999999999999995E-3</v>
      </c>
      <c r="C881" s="6">
        <f>BIL[[#This Row],[Variaz]]/100</f>
        <v>-8.3999999999999995E-5</v>
      </c>
      <c r="D881" s="10">
        <f>AUM[[#This Row],[ Etica Bilanciato]]</f>
        <v>945310065.96999991</v>
      </c>
      <c r="E881" s="10">
        <f>D880*BIL[[#This Row],[Variazione percentuale]]</f>
        <v>-79267.087666199994</v>
      </c>
      <c r="F881" s="11">
        <f>BIL[[#This Row],[AUM]]-D880</f>
        <v>1654260.4199999571</v>
      </c>
      <c r="G881" s="11">
        <f>BIL[[#This Row],[∆ AUM]]-BIL[[#This Row],[effetto mercato]]</f>
        <v>1733527.5076661571</v>
      </c>
    </row>
    <row r="882" spans="1:7">
      <c r="A882" s="4">
        <v>43286</v>
      </c>
      <c r="B882">
        <v>9.2700000000000005E-2</v>
      </c>
      <c r="C882" s="6">
        <f>BIL[[#This Row],[Variaz]]/100</f>
        <v>9.2700000000000009E-4</v>
      </c>
      <c r="D882" s="10">
        <f>AUM[[#This Row],[ Etica Bilanciato]]</f>
        <v>947393578.74000001</v>
      </c>
      <c r="E882" s="10">
        <f>D881*BIL[[#This Row],[Variazione percentuale]]</f>
        <v>876302.43115418998</v>
      </c>
      <c r="F882" s="11">
        <f>BIL[[#This Row],[AUM]]-D881</f>
        <v>2083512.7700001001</v>
      </c>
      <c r="G882" s="11">
        <f>BIL[[#This Row],[∆ AUM]]-BIL[[#This Row],[effetto mercato]]</f>
        <v>1207210.33884591</v>
      </c>
    </row>
    <row r="883" spans="1:7">
      <c r="A883" s="4">
        <v>43287</v>
      </c>
      <c r="B883">
        <v>0.53890000000000005</v>
      </c>
      <c r="C883" s="6">
        <f>BIL[[#This Row],[Variaz]]/100</f>
        <v>5.3890000000000006E-3</v>
      </c>
      <c r="D883" s="10">
        <f>AUM[[#This Row],[ Etica Bilanciato]]</f>
        <v>953634295.93000007</v>
      </c>
      <c r="E883" s="10">
        <f>D882*BIL[[#This Row],[Variazione percentuale]]</f>
        <v>5105503.9958298607</v>
      </c>
      <c r="F883" s="11">
        <f>BIL[[#This Row],[AUM]]-D882</f>
        <v>6240717.1900000572</v>
      </c>
      <c r="G883" s="11">
        <f>BIL[[#This Row],[∆ AUM]]-BIL[[#This Row],[effetto mercato]]</f>
        <v>1135213.1941701965</v>
      </c>
    </row>
    <row r="884" spans="1:7">
      <c r="A884" s="4">
        <v>43290</v>
      </c>
      <c r="B884">
        <v>0.40200000000000002</v>
      </c>
      <c r="C884" s="6">
        <f>BIL[[#This Row],[Variaz]]/100</f>
        <v>4.0200000000000001E-3</v>
      </c>
      <c r="D884" s="10">
        <f>AUM[[#This Row],[ Etica Bilanciato]]</f>
        <v>958297773.90999997</v>
      </c>
      <c r="E884" s="10">
        <f>D883*BIL[[#This Row],[Variazione percentuale]]</f>
        <v>3833609.8696386004</v>
      </c>
      <c r="F884" s="11">
        <f>BIL[[#This Row],[AUM]]-D883</f>
        <v>4663477.9799998999</v>
      </c>
      <c r="G884" s="11">
        <f>BIL[[#This Row],[∆ AUM]]-BIL[[#This Row],[effetto mercato]]</f>
        <v>829868.11036129948</v>
      </c>
    </row>
    <row r="885" spans="1:7">
      <c r="A885" s="4">
        <v>43291</v>
      </c>
      <c r="B885">
        <v>0.2586</v>
      </c>
      <c r="C885" s="6">
        <f>BIL[[#This Row],[Variaz]]/100</f>
        <v>2.5859999999999998E-3</v>
      </c>
      <c r="D885" s="10">
        <f>AUM[[#This Row],[ Etica Bilanciato]]</f>
        <v>961624458.30999994</v>
      </c>
      <c r="E885" s="10">
        <f>D884*BIL[[#This Row],[Variazione percentuale]]</f>
        <v>2478158.0433312599</v>
      </c>
      <c r="F885" s="11">
        <f>BIL[[#This Row],[AUM]]-D884</f>
        <v>3326684.3999999762</v>
      </c>
      <c r="G885" s="11">
        <f>BIL[[#This Row],[∆ AUM]]-BIL[[#This Row],[effetto mercato]]</f>
        <v>848526.3566687163</v>
      </c>
    </row>
    <row r="886" spans="1:7">
      <c r="A886" s="4">
        <v>43292</v>
      </c>
      <c r="B886">
        <v>-0.65720000000000001</v>
      </c>
      <c r="C886" s="6">
        <f>BIL[[#This Row],[Variaz]]/100</f>
        <v>-6.5719999999999997E-3</v>
      </c>
      <c r="D886" s="10">
        <f>AUM[[#This Row],[ Etica Bilanciato]]</f>
        <v>955922643.88</v>
      </c>
      <c r="E886" s="10">
        <f>D885*BIL[[#This Row],[Variazione percentuale]]</f>
        <v>-6319795.9400133193</v>
      </c>
      <c r="F886" s="11">
        <f>BIL[[#This Row],[AUM]]-D885</f>
        <v>-5701814.4299999475</v>
      </c>
      <c r="G886" s="11">
        <f>BIL[[#This Row],[∆ AUM]]-BIL[[#This Row],[effetto mercato]]</f>
        <v>617981.51001337171</v>
      </c>
    </row>
    <row r="887" spans="1:7">
      <c r="A887" s="4">
        <v>43293</v>
      </c>
      <c r="B887">
        <v>0.53600000000000003</v>
      </c>
      <c r="C887" s="6">
        <f>BIL[[#This Row],[Variaz]]/100</f>
        <v>5.3600000000000002E-3</v>
      </c>
      <c r="D887" s="10">
        <f>AUM[[#This Row],[ Etica Bilanciato]]</f>
        <v>961975376.63</v>
      </c>
      <c r="E887" s="10">
        <f>D886*BIL[[#This Row],[Variazione percentuale]]</f>
        <v>5123745.3711967999</v>
      </c>
      <c r="F887" s="11">
        <f>BIL[[#This Row],[AUM]]-D886</f>
        <v>6052732.75</v>
      </c>
      <c r="G887" s="11">
        <f>BIL[[#This Row],[∆ AUM]]-BIL[[#This Row],[effetto mercato]]</f>
        <v>928987.37880320009</v>
      </c>
    </row>
    <row r="888" spans="1:7">
      <c r="A888" s="4">
        <v>43294</v>
      </c>
      <c r="B888">
        <v>0.19159999999999999</v>
      </c>
      <c r="C888" s="6">
        <f>BIL[[#This Row],[Variaz]]/100</f>
        <v>1.916E-3</v>
      </c>
      <c r="D888" s="10">
        <f>AUM[[#This Row],[ Etica Bilanciato]]</f>
        <v>963960020.44000006</v>
      </c>
      <c r="E888" s="10">
        <f>D887*BIL[[#This Row],[Variazione percentuale]]</f>
        <v>1843144.8216230799</v>
      </c>
      <c r="F888" s="11">
        <f>BIL[[#This Row],[AUM]]-D887</f>
        <v>1984643.810000062</v>
      </c>
      <c r="G888" s="11">
        <f>BIL[[#This Row],[∆ AUM]]-BIL[[#This Row],[effetto mercato]]</f>
        <v>141498.98837698204</v>
      </c>
    </row>
    <row r="889" spans="1:7">
      <c r="A889" s="4">
        <v>43297</v>
      </c>
      <c r="B889">
        <v>-0.29099999999999998</v>
      </c>
      <c r="C889" s="6">
        <f>BIL[[#This Row],[Variaz]]/100</f>
        <v>-2.9099999999999998E-3</v>
      </c>
      <c r="D889" s="10">
        <f>AUM[[#This Row],[ Etica Bilanciato]]</f>
        <v>961311106.98000002</v>
      </c>
      <c r="E889" s="10">
        <f>D888*BIL[[#This Row],[Variazione percentuale]]</f>
        <v>-2805123.6594803999</v>
      </c>
      <c r="F889" s="11">
        <f>BIL[[#This Row],[AUM]]-D888</f>
        <v>-2648913.4600000381</v>
      </c>
      <c r="G889" s="11">
        <f>BIL[[#This Row],[∆ AUM]]-BIL[[#This Row],[effetto mercato]]</f>
        <v>156210.19948036177</v>
      </c>
    </row>
    <row r="890" spans="1:7">
      <c r="A890" s="4">
        <v>43298</v>
      </c>
      <c r="B890">
        <v>0.3836</v>
      </c>
      <c r="C890" s="6">
        <f>BIL[[#This Row],[Variaz]]/100</f>
        <v>3.836E-3</v>
      </c>
      <c r="D890" s="10">
        <f>AUM[[#This Row],[ Etica Bilanciato]]</f>
        <v>965403898.55999994</v>
      </c>
      <c r="E890" s="10">
        <f>D889*BIL[[#This Row],[Variazione percentuale]]</f>
        <v>3687589.4063752801</v>
      </c>
      <c r="F890" s="11">
        <f>BIL[[#This Row],[AUM]]-D889</f>
        <v>4092791.5799999237</v>
      </c>
      <c r="G890" s="11">
        <f>BIL[[#This Row],[∆ AUM]]-BIL[[#This Row],[effetto mercato]]</f>
        <v>405202.17362464359</v>
      </c>
    </row>
    <row r="891" spans="1:7">
      <c r="A891" s="4">
        <v>43299</v>
      </c>
      <c r="B891">
        <v>0.32390000000000002</v>
      </c>
      <c r="C891" s="6">
        <f>BIL[[#This Row],[Variaz]]/100</f>
        <v>3.2390000000000001E-3</v>
      </c>
      <c r="D891" s="10">
        <f>AUM[[#This Row],[ Etica Bilanciato]]</f>
        <v>969344884.57999992</v>
      </c>
      <c r="E891" s="10">
        <f>D890*BIL[[#This Row],[Variazione percentuale]]</f>
        <v>3126943.2274358398</v>
      </c>
      <c r="F891" s="11">
        <f>BIL[[#This Row],[AUM]]-D890</f>
        <v>3940986.0199999809</v>
      </c>
      <c r="G891" s="11">
        <f>BIL[[#This Row],[∆ AUM]]-BIL[[#This Row],[effetto mercato]]</f>
        <v>814042.7925641411</v>
      </c>
    </row>
    <row r="892" spans="1:7">
      <c r="A892" s="4">
        <v>43300</v>
      </c>
      <c r="B892">
        <v>-0.1656</v>
      </c>
      <c r="C892" s="6">
        <f>BIL[[#This Row],[Variaz]]/100</f>
        <v>-1.6559999999999999E-3</v>
      </c>
      <c r="D892" s="10">
        <f>AUM[[#This Row],[ Etica Bilanciato]]</f>
        <v>968398612.57000005</v>
      </c>
      <c r="E892" s="10">
        <f>D891*BIL[[#This Row],[Variazione percentuale]]</f>
        <v>-1605235.1288644797</v>
      </c>
      <c r="F892" s="11">
        <f>BIL[[#This Row],[AUM]]-D891</f>
        <v>-946272.00999987125</v>
      </c>
      <c r="G892" s="11">
        <f>BIL[[#This Row],[∆ AUM]]-BIL[[#This Row],[effetto mercato]]</f>
        <v>658963.11886460846</v>
      </c>
    </row>
    <row r="893" spans="1:7">
      <c r="A893" s="4">
        <v>43301</v>
      </c>
      <c r="B893">
        <v>-0.42299999999999999</v>
      </c>
      <c r="C893" s="6">
        <f>BIL[[#This Row],[Variaz]]/100</f>
        <v>-4.2300000000000003E-3</v>
      </c>
      <c r="D893" s="10">
        <f>AUM[[#This Row],[ Etica Bilanciato]]</f>
        <v>964944388.93000007</v>
      </c>
      <c r="E893" s="10">
        <f>D892*BIL[[#This Row],[Variazione percentuale]]</f>
        <v>-4096326.1311711003</v>
      </c>
      <c r="F893" s="11">
        <f>BIL[[#This Row],[AUM]]-D892</f>
        <v>-3454223.6399999857</v>
      </c>
      <c r="G893" s="11">
        <f>BIL[[#This Row],[∆ AUM]]-BIL[[#This Row],[effetto mercato]]</f>
        <v>642102.49117111461</v>
      </c>
    </row>
    <row r="894" spans="1:7">
      <c r="A894" s="4">
        <v>43304</v>
      </c>
      <c r="B894">
        <v>-0.1749</v>
      </c>
      <c r="C894" s="6">
        <f>BIL[[#This Row],[Variaz]]/100</f>
        <v>-1.7489999999999999E-3</v>
      </c>
      <c r="D894" s="10">
        <f>AUM[[#This Row],[ Etica Bilanciato]]</f>
        <v>964033462.39999998</v>
      </c>
      <c r="E894" s="10">
        <f>D893*BIL[[#This Row],[Variazione percentuale]]</f>
        <v>-1687687.73623857</v>
      </c>
      <c r="F894" s="11">
        <f>BIL[[#This Row],[AUM]]-D893</f>
        <v>-910926.5300000906</v>
      </c>
      <c r="G894" s="11">
        <f>BIL[[#This Row],[∆ AUM]]-BIL[[#This Row],[effetto mercato]]</f>
        <v>776761.20623847935</v>
      </c>
    </row>
    <row r="895" spans="1:7">
      <c r="A895" s="4">
        <v>43305</v>
      </c>
      <c r="B895">
        <v>0.29199999999999998</v>
      </c>
      <c r="C895" s="6">
        <f>BIL[[#This Row],[Variaz]]/100</f>
        <v>2.9199999999999999E-3</v>
      </c>
      <c r="D895" s="10">
        <f>AUM[[#This Row],[ Etica Bilanciato]]</f>
        <v>968244713.83000004</v>
      </c>
      <c r="E895" s="10">
        <f>D894*BIL[[#This Row],[Variazione percentuale]]</f>
        <v>2814977.7102079997</v>
      </c>
      <c r="F895" s="11">
        <f>BIL[[#This Row],[AUM]]-D894</f>
        <v>4211251.4300000668</v>
      </c>
      <c r="G895" s="11">
        <f>BIL[[#This Row],[∆ AUM]]-BIL[[#This Row],[effetto mercato]]</f>
        <v>1396273.7197920671</v>
      </c>
    </row>
    <row r="896" spans="1:7">
      <c r="A896" s="4">
        <v>43306</v>
      </c>
      <c r="B896">
        <v>0.48249999999999998</v>
      </c>
      <c r="C896" s="6">
        <f>BIL[[#This Row],[Variaz]]/100</f>
        <v>4.8249999999999994E-3</v>
      </c>
      <c r="D896" s="10">
        <f>AUM[[#This Row],[ Etica Bilanciato]]</f>
        <v>973282388.53999996</v>
      </c>
      <c r="E896" s="10">
        <f>D895*BIL[[#This Row],[Variazione percentuale]]</f>
        <v>4671780.7442297498</v>
      </c>
      <c r="F896" s="11">
        <f>BIL[[#This Row],[AUM]]-D895</f>
        <v>5037674.7099999189</v>
      </c>
      <c r="G896" s="11">
        <f>BIL[[#This Row],[∆ AUM]]-BIL[[#This Row],[effetto mercato]]</f>
        <v>365893.96577016916</v>
      </c>
    </row>
    <row r="897" spans="1:7">
      <c r="A897" s="4">
        <v>43307</v>
      </c>
      <c r="B897">
        <v>0.13250000000000001</v>
      </c>
      <c r="C897" s="6">
        <f>BIL[[#This Row],[Variaz]]/100</f>
        <v>1.325E-3</v>
      </c>
      <c r="D897" s="10">
        <f>AUM[[#This Row],[ Etica Bilanciato]]</f>
        <v>975316130.77999997</v>
      </c>
      <c r="E897" s="10">
        <f>D896*BIL[[#This Row],[Variazione percentuale]]</f>
        <v>1289599.1648154999</v>
      </c>
      <c r="F897" s="11">
        <f>BIL[[#This Row],[AUM]]-D896</f>
        <v>2033742.2400000095</v>
      </c>
      <c r="G897" s="11">
        <f>BIL[[#This Row],[∆ AUM]]-BIL[[#This Row],[effetto mercato]]</f>
        <v>744143.07518450962</v>
      </c>
    </row>
    <row r="898" spans="1:7">
      <c r="A898" s="4">
        <v>43308</v>
      </c>
      <c r="B898">
        <v>-4.9599999999999998E-2</v>
      </c>
      <c r="C898" s="6">
        <f>BIL[[#This Row],[Variaz]]/100</f>
        <v>-4.9600000000000002E-4</v>
      </c>
      <c r="D898" s="10">
        <f>AUM[[#This Row],[ Etica Bilanciato]]</f>
        <v>975636810.46000004</v>
      </c>
      <c r="E898" s="10">
        <f>D897*BIL[[#This Row],[Variazione percentuale]]</f>
        <v>-483756.80086687999</v>
      </c>
      <c r="F898" s="11">
        <f>BIL[[#This Row],[AUM]]-D897</f>
        <v>320679.68000006676</v>
      </c>
      <c r="G898" s="11">
        <f>BIL[[#This Row],[∆ AUM]]-BIL[[#This Row],[effetto mercato]]</f>
        <v>804436.48086694675</v>
      </c>
    </row>
    <row r="899" spans="1:7">
      <c r="A899" s="4">
        <v>43311</v>
      </c>
      <c r="B899">
        <v>-0.55420000000000003</v>
      </c>
      <c r="C899" s="6">
        <f>BIL[[#This Row],[Variaz]]/100</f>
        <v>-5.5420000000000001E-3</v>
      </c>
      <c r="D899" s="10">
        <f>AUM[[#This Row],[ Etica Bilanciato]]</f>
        <v>970958778.8499999</v>
      </c>
      <c r="E899" s="10">
        <f>D898*BIL[[#This Row],[Variazione percentuale]]</f>
        <v>-5406979.20356932</v>
      </c>
      <c r="F899" s="11">
        <f>BIL[[#This Row],[AUM]]-D898</f>
        <v>-4678031.6100001335</v>
      </c>
      <c r="G899" s="11">
        <f>BIL[[#This Row],[∆ AUM]]-BIL[[#This Row],[effetto mercato]]</f>
        <v>728947.59356918652</v>
      </c>
    </row>
    <row r="900" spans="1:7">
      <c r="A900" s="4">
        <v>43312</v>
      </c>
      <c r="B900">
        <v>0.2412</v>
      </c>
      <c r="C900" s="6">
        <f>BIL[[#This Row],[Variaz]]/100</f>
        <v>2.4120000000000001E-3</v>
      </c>
      <c r="D900" s="10">
        <f>AUM[[#This Row],[ Etica Bilanciato]]</f>
        <v>974002483.92000008</v>
      </c>
      <c r="E900" s="10">
        <f>D899*BIL[[#This Row],[Variazione percentuale]]</f>
        <v>2341952.5745862001</v>
      </c>
      <c r="F900" s="11">
        <f>BIL[[#This Row],[AUM]]-D899</f>
        <v>3043705.0700001717</v>
      </c>
      <c r="G900" s="11">
        <f>BIL[[#This Row],[∆ AUM]]-BIL[[#This Row],[effetto mercato]]</f>
        <v>701752.4954139716</v>
      </c>
    </row>
    <row r="901" spans="1:7">
      <c r="A901" s="4">
        <v>43313</v>
      </c>
      <c r="B901">
        <v>-0.1411</v>
      </c>
      <c r="C901" s="6">
        <f>BIL[[#This Row],[Variaz]]/100</f>
        <v>-1.4109999999999999E-3</v>
      </c>
      <c r="D901" s="10">
        <f>AUM[[#This Row],[ Etica Bilanciato]]</f>
        <v>973330358.62</v>
      </c>
      <c r="E901" s="10">
        <f>D900*BIL[[#This Row],[Variazione percentuale]]</f>
        <v>-1374317.50481112</v>
      </c>
      <c r="F901" s="11">
        <f>BIL[[#This Row],[AUM]]-D900</f>
        <v>-672125.30000007153</v>
      </c>
      <c r="G901" s="11">
        <f>BIL[[#This Row],[∆ AUM]]-BIL[[#This Row],[effetto mercato]]</f>
        <v>702192.20481104846</v>
      </c>
    </row>
    <row r="902" spans="1:7">
      <c r="A902" s="4">
        <v>43314</v>
      </c>
      <c r="B902">
        <v>-4.99E-2</v>
      </c>
      <c r="C902" s="6">
        <f>BIL[[#This Row],[Variaz]]/100</f>
        <v>-4.9899999999999999E-4</v>
      </c>
      <c r="D902" s="10">
        <f>AUM[[#This Row],[ Etica Bilanciato]]</f>
        <v>973684375.63999999</v>
      </c>
      <c r="E902" s="10">
        <f>D901*BIL[[#This Row],[Variazione percentuale]]</f>
        <v>-485691.84895138</v>
      </c>
      <c r="F902" s="11">
        <f>BIL[[#This Row],[AUM]]-D901</f>
        <v>354017.01999998093</v>
      </c>
      <c r="G902" s="11">
        <f>BIL[[#This Row],[∆ AUM]]-BIL[[#This Row],[effetto mercato]]</f>
        <v>839708.86895136093</v>
      </c>
    </row>
    <row r="903" spans="1:7">
      <c r="A903" s="4">
        <v>43315</v>
      </c>
      <c r="B903">
        <v>0.43230000000000002</v>
      </c>
      <c r="C903" s="6">
        <f>BIL[[#This Row],[Variaz]]/100</f>
        <v>4.3230000000000005E-3</v>
      </c>
      <c r="D903" s="10">
        <f>AUM[[#This Row],[ Etica Bilanciato]]</f>
        <v>980366799.9000001</v>
      </c>
      <c r="E903" s="10">
        <f>D902*BIL[[#This Row],[Variazione percentuale]]</f>
        <v>4209237.5558917206</v>
      </c>
      <c r="F903" s="11">
        <f>BIL[[#This Row],[AUM]]-D902</f>
        <v>6682424.2600001097</v>
      </c>
      <c r="G903" s="11">
        <f>BIL[[#This Row],[∆ AUM]]-BIL[[#This Row],[effetto mercato]]</f>
        <v>2473186.7041083891</v>
      </c>
    </row>
    <row r="904" spans="1:7">
      <c r="A904" s="4">
        <v>43318</v>
      </c>
      <c r="B904">
        <v>9.11E-2</v>
      </c>
      <c r="C904" s="6">
        <f>BIL[[#This Row],[Variaz]]/100</f>
        <v>9.1100000000000003E-4</v>
      </c>
      <c r="D904" s="10">
        <f>AUM[[#This Row],[ Etica Bilanciato]]</f>
        <v>982732309.23000002</v>
      </c>
      <c r="E904" s="10">
        <f>D903*BIL[[#This Row],[Variazione percentuale]]</f>
        <v>893114.15470890014</v>
      </c>
      <c r="F904" s="11">
        <f>BIL[[#This Row],[AUM]]-D903</f>
        <v>2365509.3299999237</v>
      </c>
      <c r="G904" s="11">
        <f>BIL[[#This Row],[∆ AUM]]-BIL[[#This Row],[effetto mercato]]</f>
        <v>1472395.1752910237</v>
      </c>
    </row>
    <row r="905" spans="1:7">
      <c r="A905" s="4">
        <v>43319</v>
      </c>
      <c r="B905">
        <v>0.31430000000000002</v>
      </c>
      <c r="C905" s="6">
        <f>BIL[[#This Row],[Variaz]]/100</f>
        <v>3.1430000000000004E-3</v>
      </c>
      <c r="D905" s="10">
        <f>AUM[[#This Row],[ Etica Bilanciato]]</f>
        <v>986837324.60000002</v>
      </c>
      <c r="E905" s="10">
        <f>D904*BIL[[#This Row],[Variazione percentuale]]</f>
        <v>3088727.6479098904</v>
      </c>
      <c r="F905" s="11">
        <f>BIL[[#This Row],[AUM]]-D904</f>
        <v>4105015.3700000048</v>
      </c>
      <c r="G905" s="11">
        <f>BIL[[#This Row],[∆ AUM]]-BIL[[#This Row],[effetto mercato]]</f>
        <v>1016287.7220901144</v>
      </c>
    </row>
    <row r="906" spans="1:7">
      <c r="A906" s="4">
        <v>43320</v>
      </c>
      <c r="B906">
        <v>7.4200000000000002E-2</v>
      </c>
      <c r="C906" s="6">
        <f>BIL[[#This Row],[Variaz]]/100</f>
        <v>7.4200000000000004E-4</v>
      </c>
      <c r="D906" s="10">
        <f>AUM[[#This Row],[ Etica Bilanciato]]</f>
        <v>989250861.70999992</v>
      </c>
      <c r="E906" s="10">
        <f>D905*BIL[[#This Row],[Variazione percentuale]]</f>
        <v>732233.29485320009</v>
      </c>
      <c r="F906" s="11">
        <f>BIL[[#This Row],[AUM]]-D905</f>
        <v>2413537.1099998951</v>
      </c>
      <c r="G906" s="11">
        <f>BIL[[#This Row],[∆ AUM]]-BIL[[#This Row],[effetto mercato]]</f>
        <v>1681303.8151466949</v>
      </c>
    </row>
    <row r="907" spans="1:7">
      <c r="A907" s="4">
        <v>43321</v>
      </c>
      <c r="B907">
        <v>0.14829999999999999</v>
      </c>
      <c r="C907" s="6">
        <f>BIL[[#This Row],[Variaz]]/100</f>
        <v>1.4829999999999999E-3</v>
      </c>
      <c r="D907" s="10">
        <f>AUM[[#This Row],[ Etica Bilanciato]]</f>
        <v>992363619.87</v>
      </c>
      <c r="E907" s="10">
        <f>D906*BIL[[#This Row],[Variazione percentuale]]</f>
        <v>1467059.0279159299</v>
      </c>
      <c r="F907" s="11">
        <f>BIL[[#This Row],[AUM]]-D906</f>
        <v>3112758.1600000858</v>
      </c>
      <c r="G907" s="11">
        <f>BIL[[#This Row],[∆ AUM]]-BIL[[#This Row],[effetto mercato]]</f>
        <v>1645699.1320841559</v>
      </c>
    </row>
    <row r="908" spans="1:7">
      <c r="A908" s="4">
        <v>43322</v>
      </c>
      <c r="B908">
        <v>-6.5799999999999997E-2</v>
      </c>
      <c r="C908" s="6">
        <f>BIL[[#This Row],[Variaz]]/100</f>
        <v>-6.5799999999999995E-4</v>
      </c>
      <c r="D908" s="10">
        <f>AUM[[#This Row],[ Etica Bilanciato]]</f>
        <v>992734423.41000009</v>
      </c>
      <c r="E908" s="10">
        <f>D907*BIL[[#This Row],[Variazione percentuale]]</f>
        <v>-652975.26187445992</v>
      </c>
      <c r="F908" s="11">
        <f>BIL[[#This Row],[AUM]]-D907</f>
        <v>370803.54000008106</v>
      </c>
      <c r="G908" s="11">
        <f>BIL[[#This Row],[∆ AUM]]-BIL[[#This Row],[effetto mercato]]</f>
        <v>1023778.801874541</v>
      </c>
    </row>
    <row r="909" spans="1:7">
      <c r="A909" s="4">
        <v>43325</v>
      </c>
      <c r="B909">
        <v>-0.49390000000000001</v>
      </c>
      <c r="C909" s="6">
        <f>BIL[[#This Row],[Variaz]]/100</f>
        <v>-4.9389999999999998E-3</v>
      </c>
      <c r="D909" s="10">
        <f>AUM[[#This Row],[ Etica Bilanciato]]</f>
        <v>989255068.20000005</v>
      </c>
      <c r="E909" s="10">
        <f>D908*BIL[[#This Row],[Variazione percentuale]]</f>
        <v>-4903115.3172219899</v>
      </c>
      <c r="F909" s="11">
        <f>BIL[[#This Row],[AUM]]-D908</f>
        <v>-3479355.2100000381</v>
      </c>
      <c r="G909" s="11">
        <f>BIL[[#This Row],[∆ AUM]]-BIL[[#This Row],[effetto mercato]]</f>
        <v>1423760.1072219517</v>
      </c>
    </row>
    <row r="910" spans="1:7">
      <c r="A910" s="4">
        <v>43326</v>
      </c>
      <c r="B910">
        <v>0.4385</v>
      </c>
      <c r="C910" s="6">
        <f>BIL[[#This Row],[Variaz]]/100</f>
        <v>4.385E-3</v>
      </c>
      <c r="D910" s="10">
        <f>AUM[[#This Row],[ Etica Bilanciato]]</f>
        <v>994530499.71000004</v>
      </c>
      <c r="E910" s="10">
        <f>D909*BIL[[#This Row],[Variazione percentuale]]</f>
        <v>4337883.4740570001</v>
      </c>
      <c r="F910" s="11">
        <f>BIL[[#This Row],[AUM]]-D909</f>
        <v>5275431.5099999905</v>
      </c>
      <c r="G910" s="11">
        <f>BIL[[#This Row],[∆ AUM]]-BIL[[#This Row],[effetto mercato]]</f>
        <v>937548.03594299033</v>
      </c>
    </row>
    <row r="911" spans="1:7">
      <c r="A911" s="4">
        <v>43328</v>
      </c>
      <c r="B911">
        <v>-0.22239999999999999</v>
      </c>
      <c r="C911" s="6">
        <f>BIL[[#This Row],[Variaz]]/100</f>
        <v>-2.2239999999999998E-3</v>
      </c>
      <c r="D911" s="10">
        <f>AUM[[#This Row],[ Etica Bilanciato]]</f>
        <v>992819092.22000003</v>
      </c>
      <c r="E911" s="10">
        <f>D910*BIL[[#This Row],[Variazione percentuale]]</f>
        <v>-2211835.83135504</v>
      </c>
      <c r="F911" s="11">
        <f>BIL[[#This Row],[AUM]]-D910</f>
        <v>-1711407.4900000095</v>
      </c>
      <c r="G911" s="11">
        <f>BIL[[#This Row],[∆ AUM]]-BIL[[#This Row],[effetto mercato]]</f>
        <v>500428.34135503042</v>
      </c>
    </row>
    <row r="912" spans="1:7">
      <c r="A912" s="4">
        <v>43329</v>
      </c>
      <c r="B912">
        <v>0.1321</v>
      </c>
      <c r="C912" s="6">
        <f>BIL[[#This Row],[Variaz]]/100</f>
        <v>1.3209999999999999E-3</v>
      </c>
      <c r="D912" s="10">
        <f>AUM[[#This Row],[ Etica Bilanciato]]</f>
        <v>994688378.80999994</v>
      </c>
      <c r="E912" s="10">
        <f>D911*BIL[[#This Row],[Variazione percentuale]]</f>
        <v>1311514.02082262</v>
      </c>
      <c r="F912" s="11">
        <f>BIL[[#This Row],[AUM]]-D911</f>
        <v>1869286.5899999142</v>
      </c>
      <c r="G912" s="11">
        <f>BIL[[#This Row],[∆ AUM]]-BIL[[#This Row],[effetto mercato]]</f>
        <v>557772.56917729415</v>
      </c>
    </row>
    <row r="913" spans="1:7">
      <c r="A913" s="4">
        <v>43332</v>
      </c>
      <c r="B913">
        <v>0.18959999999999999</v>
      </c>
      <c r="C913" s="6">
        <f>BIL[[#This Row],[Variaz]]/100</f>
        <v>1.8959999999999999E-3</v>
      </c>
      <c r="D913" s="10">
        <f>AUM[[#This Row],[ Etica Bilanciato]]</f>
        <v>997549847.20000005</v>
      </c>
      <c r="E913" s="10">
        <f>D912*BIL[[#This Row],[Variazione percentuale]]</f>
        <v>1885929.1662237598</v>
      </c>
      <c r="F913" s="11">
        <f>BIL[[#This Row],[AUM]]-D912</f>
        <v>2861468.3900001049</v>
      </c>
      <c r="G913" s="11">
        <f>BIL[[#This Row],[∆ AUM]]-BIL[[#This Row],[effetto mercato]]</f>
        <v>975539.22377634514</v>
      </c>
    </row>
    <row r="914" spans="1:7">
      <c r="A914" s="4">
        <v>43333</v>
      </c>
      <c r="B914">
        <v>-7.4099999999999999E-2</v>
      </c>
      <c r="C914" s="6">
        <f>BIL[[#This Row],[Variaz]]/100</f>
        <v>-7.4100000000000001E-4</v>
      </c>
      <c r="D914" s="10">
        <f>AUM[[#This Row],[ Etica Bilanciato]]</f>
        <v>997486716.66000009</v>
      </c>
      <c r="E914" s="10">
        <f>D913*BIL[[#This Row],[Variazione percentuale]]</f>
        <v>-739184.43677520007</v>
      </c>
      <c r="F914" s="11">
        <f>BIL[[#This Row],[AUM]]-D913</f>
        <v>-63130.539999961853</v>
      </c>
      <c r="G914" s="11">
        <f>BIL[[#This Row],[∆ AUM]]-BIL[[#This Row],[effetto mercato]]</f>
        <v>676053.89677523822</v>
      </c>
    </row>
    <row r="915" spans="1:7">
      <c r="A915" s="4">
        <v>43334</v>
      </c>
      <c r="B915">
        <v>-0.2223</v>
      </c>
      <c r="C915" s="6">
        <f>BIL[[#This Row],[Variaz]]/100</f>
        <v>-2.2230000000000001E-3</v>
      </c>
      <c r="D915" s="10">
        <f>AUM[[#This Row],[ Etica Bilanciato]]</f>
        <v>996100242.36999989</v>
      </c>
      <c r="E915" s="10">
        <f>D914*BIL[[#This Row],[Variazione percentuale]]</f>
        <v>-2217412.9711351804</v>
      </c>
      <c r="F915" s="11">
        <f>BIL[[#This Row],[AUM]]-D914</f>
        <v>-1386474.2900002003</v>
      </c>
      <c r="G915" s="11">
        <f>BIL[[#This Row],[∆ AUM]]-BIL[[#This Row],[effetto mercato]]</f>
        <v>830938.68113498017</v>
      </c>
    </row>
    <row r="916" spans="1:7">
      <c r="A916" s="4">
        <v>43335</v>
      </c>
      <c r="B916">
        <v>-8.2500000000000004E-2</v>
      </c>
      <c r="C916" s="6">
        <f>BIL[[#This Row],[Variaz]]/100</f>
        <v>-8.25E-4</v>
      </c>
      <c r="D916" s="10">
        <f>AUM[[#This Row],[ Etica Bilanciato]]</f>
        <v>996307568.87</v>
      </c>
      <c r="E916" s="10">
        <f>D915*BIL[[#This Row],[Variazione percentuale]]</f>
        <v>-821782.6999552499</v>
      </c>
      <c r="F916" s="11">
        <f>BIL[[#This Row],[AUM]]-D915</f>
        <v>207326.50000011921</v>
      </c>
      <c r="G916" s="11">
        <f>BIL[[#This Row],[∆ AUM]]-BIL[[#This Row],[effetto mercato]]</f>
        <v>1029109.1999553691</v>
      </c>
    </row>
    <row r="917" spans="1:7">
      <c r="A917" s="4">
        <v>43336</v>
      </c>
      <c r="B917">
        <v>0.1404</v>
      </c>
      <c r="C917" s="6">
        <f>BIL[[#This Row],[Variaz]]/100</f>
        <v>1.4039999999999999E-3</v>
      </c>
      <c r="D917" s="10">
        <f>AUM[[#This Row],[ Etica Bilanciato]]</f>
        <v>998478744.47000003</v>
      </c>
      <c r="E917" s="10">
        <f>D916*BIL[[#This Row],[Variazione percentuale]]</f>
        <v>1398815.8266934799</v>
      </c>
      <c r="F917" s="11">
        <f>BIL[[#This Row],[AUM]]-D916</f>
        <v>2171175.6000000238</v>
      </c>
      <c r="G917" s="11">
        <f>BIL[[#This Row],[∆ AUM]]-BIL[[#This Row],[effetto mercato]]</f>
        <v>772359.77330654394</v>
      </c>
    </row>
    <row r="918" spans="1:7">
      <c r="A918" s="4">
        <v>43339</v>
      </c>
      <c r="B918">
        <v>0.18970000000000001</v>
      </c>
      <c r="C918" s="6">
        <f>BIL[[#This Row],[Variaz]]/100</f>
        <v>1.897E-3</v>
      </c>
      <c r="D918" s="10">
        <f>AUM[[#This Row],[ Etica Bilanciato]]</f>
        <v>1001075153.14</v>
      </c>
      <c r="E918" s="10">
        <f>D917*BIL[[#This Row],[Variazione percentuale]]</f>
        <v>1894114.1782595902</v>
      </c>
      <c r="F918" s="11">
        <f>BIL[[#This Row],[AUM]]-D917</f>
        <v>2596408.6699999571</v>
      </c>
      <c r="G918" s="11">
        <f>BIL[[#This Row],[∆ AUM]]-BIL[[#This Row],[effetto mercato]]</f>
        <v>702294.49174036691</v>
      </c>
    </row>
    <row r="919" spans="1:7">
      <c r="A919" s="4">
        <v>43340</v>
      </c>
      <c r="B919">
        <v>0</v>
      </c>
      <c r="C919" s="6">
        <f>BIL[[#This Row],[Variaz]]/100</f>
        <v>0</v>
      </c>
      <c r="D919" s="10">
        <f>AUM[[#This Row],[ Etica Bilanciato]]</f>
        <v>1001662427.0699999</v>
      </c>
      <c r="E919" s="10">
        <f>D918*BIL[[#This Row],[Variazione percentuale]]</f>
        <v>0</v>
      </c>
      <c r="F919" s="11">
        <f>BIL[[#This Row],[AUM]]-D918</f>
        <v>587273.92999994755</v>
      </c>
      <c r="G919" s="11">
        <f>BIL[[#This Row],[∆ AUM]]-BIL[[#This Row],[effetto mercato]]</f>
        <v>587273.92999994755</v>
      </c>
    </row>
    <row r="920" spans="1:7">
      <c r="A920" s="4">
        <v>43341</v>
      </c>
      <c r="B920">
        <v>0.25519999999999998</v>
      </c>
      <c r="C920" s="6">
        <f>BIL[[#This Row],[Variaz]]/100</f>
        <v>2.552E-3</v>
      </c>
      <c r="D920" s="10">
        <f>AUM[[#This Row],[ Etica Bilanciato]]</f>
        <v>1004818363.6799999</v>
      </c>
      <c r="E920" s="10">
        <f>D919*BIL[[#This Row],[Variazione percentuale]]</f>
        <v>2556242.5138826398</v>
      </c>
      <c r="F920" s="11">
        <f>BIL[[#This Row],[AUM]]-D919</f>
        <v>3155936.6100000143</v>
      </c>
      <c r="G920" s="11">
        <f>BIL[[#This Row],[∆ AUM]]-BIL[[#This Row],[effetto mercato]]</f>
        <v>599694.09611737449</v>
      </c>
    </row>
    <row r="921" spans="1:7">
      <c r="A921" s="4">
        <v>43342</v>
      </c>
      <c r="B921">
        <v>-0.25459999999999999</v>
      </c>
      <c r="C921" s="6">
        <f>BIL[[#This Row],[Variaz]]/100</f>
        <v>-2.5460000000000001E-3</v>
      </c>
      <c r="D921" s="10">
        <f>AUM[[#This Row],[ Etica Bilanciato]]</f>
        <v>1002839018.3</v>
      </c>
      <c r="E921" s="10">
        <f>D920*BIL[[#This Row],[Variazione percentuale]]</f>
        <v>-2558267.55392928</v>
      </c>
      <c r="F921" s="11">
        <f>BIL[[#This Row],[AUM]]-D920</f>
        <v>-1979345.3799999952</v>
      </c>
      <c r="G921" s="11">
        <f>BIL[[#This Row],[∆ AUM]]-BIL[[#This Row],[effetto mercato]]</f>
        <v>578922.17392928479</v>
      </c>
    </row>
    <row r="922" spans="1:7">
      <c r="A922" s="4">
        <v>43343</v>
      </c>
      <c r="B922">
        <v>-1.6500000000000001E-2</v>
      </c>
      <c r="C922" s="6">
        <f>BIL[[#This Row],[Variaz]]/100</f>
        <v>-1.65E-4</v>
      </c>
      <c r="D922" s="10">
        <f>AUM[[#This Row],[ Etica Bilanciato]]</f>
        <v>1003487702.27</v>
      </c>
      <c r="E922" s="10">
        <f>D921*BIL[[#This Row],[Variazione percentuale]]</f>
        <v>-165468.4380195</v>
      </c>
      <c r="F922" s="11">
        <f>BIL[[#This Row],[AUM]]-D921</f>
        <v>648683.97000002861</v>
      </c>
      <c r="G922" s="11">
        <f>BIL[[#This Row],[∆ AUM]]-BIL[[#This Row],[effetto mercato]]</f>
        <v>814152.40801952861</v>
      </c>
    </row>
    <row r="923" spans="1:7">
      <c r="A923" s="4">
        <v>43346</v>
      </c>
      <c r="B923">
        <v>-0.14000000000000001</v>
      </c>
      <c r="C923" s="6">
        <f>BIL[[#This Row],[Variaz]]/100</f>
        <v>-1.4000000000000002E-3</v>
      </c>
      <c r="D923" s="10">
        <f>AUM[[#This Row],[ Etica Bilanciato]]</f>
        <v>1003648450.38</v>
      </c>
      <c r="E923" s="10">
        <f>D922*BIL[[#This Row],[Variazione percentuale]]</f>
        <v>-1404882.7831780002</v>
      </c>
      <c r="F923" s="11">
        <f>BIL[[#This Row],[AUM]]-D922</f>
        <v>160748.11000001431</v>
      </c>
      <c r="G923" s="11">
        <f>BIL[[#This Row],[∆ AUM]]-BIL[[#This Row],[effetto mercato]]</f>
        <v>1565630.8931780146</v>
      </c>
    </row>
    <row r="924" spans="1:7">
      <c r="A924" s="4">
        <v>43347</v>
      </c>
      <c r="B924">
        <v>-0.18140000000000001</v>
      </c>
      <c r="C924" s="6">
        <f>BIL[[#This Row],[Variaz]]/100</f>
        <v>-1.8140000000000001E-3</v>
      </c>
      <c r="D924" s="10">
        <f>AUM[[#This Row],[ Etica Bilanciato]]</f>
        <v>1002684133.27</v>
      </c>
      <c r="E924" s="10">
        <f>D923*BIL[[#This Row],[Variazione percentuale]]</f>
        <v>-1820618.2889893202</v>
      </c>
      <c r="F924" s="11">
        <f>BIL[[#This Row],[AUM]]-D923</f>
        <v>-964317.11000001431</v>
      </c>
      <c r="G924" s="11">
        <f>BIL[[#This Row],[∆ AUM]]-BIL[[#This Row],[effetto mercato]]</f>
        <v>856301.17898930586</v>
      </c>
    </row>
    <row r="925" spans="1:7">
      <c r="A925" s="4">
        <v>43348</v>
      </c>
      <c r="B925">
        <v>-0.56169999999999998</v>
      </c>
      <c r="C925" s="6">
        <f>BIL[[#This Row],[Variaz]]/100</f>
        <v>-5.6169999999999996E-3</v>
      </c>
      <c r="D925" s="10">
        <f>AUM[[#This Row],[ Etica Bilanciato]]</f>
        <v>999287996.32999992</v>
      </c>
      <c r="E925" s="10">
        <f>D924*BIL[[#This Row],[Variazione percentuale]]</f>
        <v>-5632076.7765775891</v>
      </c>
      <c r="F925" s="11">
        <f>BIL[[#This Row],[AUM]]-D924</f>
        <v>-3396136.9400000572</v>
      </c>
      <c r="G925" s="11">
        <f>BIL[[#This Row],[∆ AUM]]-BIL[[#This Row],[effetto mercato]]</f>
        <v>2235939.8365775319</v>
      </c>
    </row>
    <row r="926" spans="1:7">
      <c r="A926" s="4">
        <v>43349</v>
      </c>
      <c r="B926">
        <v>-8.3099999999999993E-2</v>
      </c>
      <c r="C926" s="6">
        <f>BIL[[#This Row],[Variaz]]/100</f>
        <v>-8.3099999999999992E-4</v>
      </c>
      <c r="D926" s="10">
        <f>AUM[[#This Row],[ Etica Bilanciato]]</f>
        <v>1000669400.3400002</v>
      </c>
      <c r="E926" s="10">
        <f>D925*BIL[[#This Row],[Variazione percentuale]]</f>
        <v>-830408.32495022984</v>
      </c>
      <c r="F926" s="11">
        <f>BIL[[#This Row],[AUM]]-D925</f>
        <v>1381404.0100002289</v>
      </c>
      <c r="G926" s="11">
        <f>BIL[[#This Row],[∆ AUM]]-BIL[[#This Row],[effetto mercato]]</f>
        <v>2211812.3349504587</v>
      </c>
    </row>
    <row r="927" spans="1:7">
      <c r="A927" s="4">
        <v>43350</v>
      </c>
      <c r="B927">
        <v>-4.1599999999999998E-2</v>
      </c>
      <c r="C927" s="6">
        <f>BIL[[#This Row],[Variaz]]/100</f>
        <v>-4.1599999999999997E-4</v>
      </c>
      <c r="D927" s="10">
        <f>AUM[[#This Row],[ Etica Bilanciato]]</f>
        <v>1001940497.5799999</v>
      </c>
      <c r="E927" s="10">
        <f>D926*BIL[[#This Row],[Variazione percentuale]]</f>
        <v>-416278.47054144007</v>
      </c>
      <c r="F927" s="11">
        <f>BIL[[#This Row],[AUM]]-D926</f>
        <v>1271097.2399997711</v>
      </c>
      <c r="G927" s="11">
        <f>BIL[[#This Row],[∆ AUM]]-BIL[[#This Row],[effetto mercato]]</f>
        <v>1687375.7105412111</v>
      </c>
    </row>
    <row r="928" spans="1:7">
      <c r="A928" s="4">
        <v>43353</v>
      </c>
      <c r="B928">
        <v>0.2828</v>
      </c>
      <c r="C928" s="6">
        <f>BIL[[#This Row],[Variaz]]/100</f>
        <v>2.8279999999999998E-3</v>
      </c>
      <c r="D928" s="10">
        <f>AUM[[#This Row],[ Etica Bilanciato]]</f>
        <v>1005942702.4499999</v>
      </c>
      <c r="E928" s="10">
        <f>D927*BIL[[#This Row],[Variazione percentuale]]</f>
        <v>2833487.7271562396</v>
      </c>
      <c r="F928" s="11">
        <f>BIL[[#This Row],[AUM]]-D927</f>
        <v>4002204.8700000048</v>
      </c>
      <c r="G928" s="11">
        <f>BIL[[#This Row],[∆ AUM]]-BIL[[#This Row],[effetto mercato]]</f>
        <v>1168717.1428437652</v>
      </c>
    </row>
    <row r="929" spans="1:7">
      <c r="A929" s="4">
        <v>43354</v>
      </c>
      <c r="B929">
        <v>5.8099999999999999E-2</v>
      </c>
      <c r="C929" s="6">
        <f>BIL[[#This Row],[Variaz]]/100</f>
        <v>5.8100000000000003E-4</v>
      </c>
      <c r="D929" s="10">
        <f>AUM[[#This Row],[ Etica Bilanciato]]</f>
        <v>1007313755.36</v>
      </c>
      <c r="E929" s="10">
        <f>D928*BIL[[#This Row],[Variazione percentuale]]</f>
        <v>584452.71012345003</v>
      </c>
      <c r="F929" s="11">
        <f>BIL[[#This Row],[AUM]]-D928</f>
        <v>1371052.9100000858</v>
      </c>
      <c r="G929" s="11">
        <f>BIL[[#This Row],[∆ AUM]]-BIL[[#This Row],[effetto mercato]]</f>
        <v>786600.1998766358</v>
      </c>
    </row>
    <row r="930" spans="1:7">
      <c r="A930" s="4">
        <v>43355</v>
      </c>
      <c r="B930">
        <v>-7.46E-2</v>
      </c>
      <c r="C930" s="6">
        <f>BIL[[#This Row],[Variaz]]/100</f>
        <v>-7.4600000000000003E-4</v>
      </c>
      <c r="D930" s="10">
        <f>AUM[[#This Row],[ Etica Bilanciato]]</f>
        <v>1007965127.7700001</v>
      </c>
      <c r="E930" s="10">
        <f>D929*BIL[[#This Row],[Variazione percentuale]]</f>
        <v>-751456.06149856001</v>
      </c>
      <c r="F930" s="11">
        <f>BIL[[#This Row],[AUM]]-D929</f>
        <v>651372.41000008583</v>
      </c>
      <c r="G930" s="11">
        <f>BIL[[#This Row],[∆ AUM]]-BIL[[#This Row],[effetto mercato]]</f>
        <v>1402828.4714986458</v>
      </c>
    </row>
    <row r="931" spans="1:7">
      <c r="A931" s="4">
        <v>43356</v>
      </c>
      <c r="B931">
        <v>-0.15759999999999999</v>
      </c>
      <c r="C931" s="6">
        <f>BIL[[#This Row],[Variaz]]/100</f>
        <v>-1.5759999999999999E-3</v>
      </c>
      <c r="D931" s="10">
        <f>AUM[[#This Row],[ Etica Bilanciato]]</f>
        <v>1007135091.3100001</v>
      </c>
      <c r="E931" s="10">
        <f>D930*BIL[[#This Row],[Variazione percentuale]]</f>
        <v>-1588553.0413655201</v>
      </c>
      <c r="F931" s="11">
        <f>BIL[[#This Row],[AUM]]-D930</f>
        <v>-830036.46000003815</v>
      </c>
      <c r="G931" s="11">
        <f>BIL[[#This Row],[∆ AUM]]-BIL[[#This Row],[effetto mercato]]</f>
        <v>758516.58136548195</v>
      </c>
    </row>
    <row r="932" spans="1:7">
      <c r="A932" s="4">
        <v>43357</v>
      </c>
      <c r="B932">
        <v>0.14119999999999999</v>
      </c>
      <c r="C932" s="6">
        <f>BIL[[#This Row],[Variaz]]/100</f>
        <v>1.4119999999999998E-3</v>
      </c>
      <c r="D932" s="10">
        <f>AUM[[#This Row],[ Etica Bilanciato]]</f>
        <v>1006576709.08</v>
      </c>
      <c r="E932" s="10">
        <f>D931*BIL[[#This Row],[Variazione percentuale]]</f>
        <v>1422074.7489297199</v>
      </c>
      <c r="F932" s="11">
        <f>BIL[[#This Row],[AUM]]-D931</f>
        <v>-558382.23000001907</v>
      </c>
      <c r="G932" s="11">
        <f>BIL[[#This Row],[∆ AUM]]-BIL[[#This Row],[effetto mercato]]</f>
        <v>-1980456.978929739</v>
      </c>
    </row>
    <row r="933" spans="1:7">
      <c r="A933" s="4">
        <v>43360</v>
      </c>
      <c r="B933">
        <v>-4.1500000000000002E-2</v>
      </c>
      <c r="C933" s="6">
        <f>BIL[[#This Row],[Variaz]]/100</f>
        <v>-4.15E-4</v>
      </c>
      <c r="D933" s="10">
        <f>AUM[[#This Row],[ Etica Bilanciato]]</f>
        <v>1007517642.42</v>
      </c>
      <c r="E933" s="10">
        <f>D932*BIL[[#This Row],[Variazione percentuale]]</f>
        <v>-417729.33426820004</v>
      </c>
      <c r="F933" s="11">
        <f>BIL[[#This Row],[AUM]]-D932</f>
        <v>940933.33999991417</v>
      </c>
      <c r="G933" s="11">
        <f>BIL[[#This Row],[∆ AUM]]-BIL[[#This Row],[effetto mercato]]</f>
        <v>1358662.6742681141</v>
      </c>
    </row>
    <row r="934" spans="1:7">
      <c r="A934" s="4">
        <v>43361</v>
      </c>
      <c r="B934">
        <v>0.43990000000000001</v>
      </c>
      <c r="C934" s="6">
        <f>BIL[[#This Row],[Variaz]]/100</f>
        <v>4.3990000000000001E-3</v>
      </c>
      <c r="D934" s="10">
        <f>AUM[[#This Row],[ Etica Bilanciato]]</f>
        <v>1012938963.87</v>
      </c>
      <c r="E934" s="10">
        <f>D933*BIL[[#This Row],[Variazione percentuale]]</f>
        <v>4432070.1090055797</v>
      </c>
      <c r="F934" s="11">
        <f>BIL[[#This Row],[AUM]]-D933</f>
        <v>5421321.4500000477</v>
      </c>
      <c r="G934" s="11">
        <f>BIL[[#This Row],[∆ AUM]]-BIL[[#This Row],[effetto mercato]]</f>
        <v>989251.34099446796</v>
      </c>
    </row>
    <row r="935" spans="1:7">
      <c r="A935" s="4">
        <v>43362</v>
      </c>
      <c r="B935">
        <v>0.157</v>
      </c>
      <c r="C935" s="6">
        <f>BIL[[#This Row],[Variaz]]/100</f>
        <v>1.57E-3</v>
      </c>
      <c r="D935" s="10">
        <f>AUM[[#This Row],[ Etica Bilanciato]]</f>
        <v>1016253438.01</v>
      </c>
      <c r="E935" s="10">
        <f>D934*BIL[[#This Row],[Variazione percentuale]]</f>
        <v>1590314.1732759001</v>
      </c>
      <c r="F935" s="11">
        <f>BIL[[#This Row],[AUM]]-D934</f>
        <v>3314474.1399999857</v>
      </c>
      <c r="G935" s="11">
        <f>BIL[[#This Row],[∆ AUM]]-BIL[[#This Row],[effetto mercato]]</f>
        <v>1724159.9667240856</v>
      </c>
    </row>
    <row r="936" spans="1:7">
      <c r="A936" s="4">
        <v>43363</v>
      </c>
      <c r="B936">
        <v>-1.6500000000000001E-2</v>
      </c>
      <c r="C936" s="6">
        <f>BIL[[#This Row],[Variaz]]/100</f>
        <v>-1.65E-4</v>
      </c>
      <c r="D936" s="10">
        <f>AUM[[#This Row],[ Etica Bilanciato]]</f>
        <v>1017060486.64</v>
      </c>
      <c r="E936" s="10">
        <f>D935*BIL[[#This Row],[Variazione percentuale]]</f>
        <v>-167681.81727164998</v>
      </c>
      <c r="F936" s="11">
        <f>BIL[[#This Row],[AUM]]-D935</f>
        <v>807048.62999999523</v>
      </c>
      <c r="G936" s="11">
        <f>BIL[[#This Row],[∆ AUM]]-BIL[[#This Row],[effetto mercato]]</f>
        <v>974730.44727164519</v>
      </c>
    </row>
    <row r="937" spans="1:7">
      <c r="A937" s="4">
        <v>43364</v>
      </c>
      <c r="B937">
        <v>0.18149999999999999</v>
      </c>
      <c r="C937" s="6">
        <f>BIL[[#This Row],[Variaz]]/100</f>
        <v>1.815E-3</v>
      </c>
      <c r="D937" s="10">
        <f>AUM[[#This Row],[ Etica Bilanciato]]</f>
        <v>1020676383.8100001</v>
      </c>
      <c r="E937" s="10">
        <f>D936*BIL[[#This Row],[Variazione percentuale]]</f>
        <v>1845964.7832515999</v>
      </c>
      <c r="F937" s="11">
        <f>BIL[[#This Row],[AUM]]-D936</f>
        <v>3615897.1700000763</v>
      </c>
      <c r="G937" s="11">
        <f>BIL[[#This Row],[∆ AUM]]-BIL[[#This Row],[effetto mercato]]</f>
        <v>1769932.3867484764</v>
      </c>
    </row>
    <row r="938" spans="1:7">
      <c r="A938" s="4">
        <v>43367</v>
      </c>
      <c r="B938">
        <v>-0.32950000000000002</v>
      </c>
      <c r="C938" s="6">
        <f>BIL[[#This Row],[Variaz]]/100</f>
        <v>-3.2950000000000002E-3</v>
      </c>
      <c r="D938" s="10">
        <f>AUM[[#This Row],[ Etica Bilanciato]]</f>
        <v>1018631410.1900001</v>
      </c>
      <c r="E938" s="10">
        <f>D937*BIL[[#This Row],[Variazione percentuale]]</f>
        <v>-3363128.6846539504</v>
      </c>
      <c r="F938" s="11">
        <f>BIL[[#This Row],[AUM]]-D937</f>
        <v>-2044973.6200000048</v>
      </c>
      <c r="G938" s="11">
        <f>BIL[[#This Row],[∆ AUM]]-BIL[[#This Row],[effetto mercato]]</f>
        <v>1318155.0646539456</v>
      </c>
    </row>
    <row r="939" spans="1:7">
      <c r="A939" s="4">
        <v>43368</v>
      </c>
      <c r="B939">
        <v>5.79E-2</v>
      </c>
      <c r="C939" s="6">
        <f>BIL[[#This Row],[Variaz]]/100</f>
        <v>5.7899999999999998E-4</v>
      </c>
      <c r="D939" s="10">
        <f>AUM[[#This Row],[ Etica Bilanciato]]</f>
        <v>1021206666.75</v>
      </c>
      <c r="E939" s="10">
        <f>D938*BIL[[#This Row],[Variazione percentuale]]</f>
        <v>589787.58650000999</v>
      </c>
      <c r="F939" s="11">
        <f>BIL[[#This Row],[AUM]]-D938</f>
        <v>2575256.5599999428</v>
      </c>
      <c r="G939" s="11">
        <f>BIL[[#This Row],[∆ AUM]]-BIL[[#This Row],[effetto mercato]]</f>
        <v>1985468.9734999328</v>
      </c>
    </row>
    <row r="940" spans="1:7">
      <c r="A940" s="4">
        <v>43369</v>
      </c>
      <c r="B940">
        <v>0.37169999999999997</v>
      </c>
      <c r="C940" s="6">
        <f>BIL[[#This Row],[Variaz]]/100</f>
        <v>3.7169999999999998E-3</v>
      </c>
      <c r="D940" s="10">
        <f>AUM[[#This Row],[ Etica Bilanciato]]</f>
        <v>1026097394.3399999</v>
      </c>
      <c r="E940" s="10">
        <f>D939*BIL[[#This Row],[Variazione percentuale]]</f>
        <v>3795825.1803097497</v>
      </c>
      <c r="F940" s="11">
        <f>BIL[[#This Row],[AUM]]-D939</f>
        <v>4890727.5899999142</v>
      </c>
      <c r="G940" s="11">
        <f>BIL[[#This Row],[∆ AUM]]-BIL[[#This Row],[effetto mercato]]</f>
        <v>1094902.4096901645</v>
      </c>
    </row>
    <row r="941" spans="1:7">
      <c r="A941" s="4">
        <v>43370</v>
      </c>
      <c r="B941">
        <v>0.1234</v>
      </c>
      <c r="C941" s="6">
        <f>BIL[[#This Row],[Variaz]]/100</f>
        <v>1.2339999999999999E-3</v>
      </c>
      <c r="D941" s="10">
        <f>AUM[[#This Row],[ Etica Bilanciato]]</f>
        <v>1028767340.3099999</v>
      </c>
      <c r="E941" s="10">
        <f>D940*BIL[[#This Row],[Variazione percentuale]]</f>
        <v>1266204.1846155596</v>
      </c>
      <c r="F941" s="11">
        <f>BIL[[#This Row],[AUM]]-D940</f>
        <v>2669945.9700000286</v>
      </c>
      <c r="G941" s="11">
        <f>BIL[[#This Row],[∆ AUM]]-BIL[[#This Row],[effetto mercato]]</f>
        <v>1403741.785384469</v>
      </c>
    </row>
    <row r="942" spans="1:7">
      <c r="A942" s="4">
        <v>43371</v>
      </c>
      <c r="B942">
        <v>6.5799999999999997E-2</v>
      </c>
      <c r="C942" s="6">
        <f>BIL[[#This Row],[Variaz]]/100</f>
        <v>6.5799999999999995E-4</v>
      </c>
      <c r="D942" s="10">
        <f>AUM[[#This Row],[ Etica Bilanciato]]</f>
        <v>1030998401.88</v>
      </c>
      <c r="E942" s="10">
        <f>D941*BIL[[#This Row],[Variazione percentuale]]</f>
        <v>676928.9099239799</v>
      </c>
      <c r="F942" s="11">
        <f>BIL[[#This Row],[AUM]]-D941</f>
        <v>2231061.5700000525</v>
      </c>
      <c r="G942" s="11">
        <f>BIL[[#This Row],[∆ AUM]]-BIL[[#This Row],[effetto mercato]]</f>
        <v>1554132.6600760724</v>
      </c>
    </row>
    <row r="943" spans="1:7">
      <c r="A943" s="4">
        <v>43374</v>
      </c>
      <c r="B943">
        <v>6.5699999999999995E-2</v>
      </c>
      <c r="C943" s="6">
        <f>BIL[[#This Row],[Variaz]]/100</f>
        <v>6.5699999999999992E-4</v>
      </c>
      <c r="D943" s="10">
        <f>AUM[[#This Row],[ Etica Bilanciato]]</f>
        <v>1033677365.0699999</v>
      </c>
      <c r="E943" s="10">
        <f>D942*BIL[[#This Row],[Variazione percentuale]]</f>
        <v>677365.95003515994</v>
      </c>
      <c r="F943" s="11">
        <f>BIL[[#This Row],[AUM]]-D942</f>
        <v>2678963.189999938</v>
      </c>
      <c r="G943" s="11">
        <f>BIL[[#This Row],[∆ AUM]]-BIL[[#This Row],[effetto mercato]]</f>
        <v>2001597.2399647781</v>
      </c>
    </row>
    <row r="944" spans="1:7">
      <c r="A944" s="4">
        <v>43375</v>
      </c>
      <c r="B944">
        <v>-0.1313</v>
      </c>
      <c r="C944" s="6">
        <f>BIL[[#This Row],[Variaz]]/100</f>
        <v>-1.3129999999999999E-3</v>
      </c>
      <c r="D944" s="10">
        <f>AUM[[#This Row],[ Etica Bilanciato]]</f>
        <v>1034195128.5</v>
      </c>
      <c r="E944" s="10">
        <f>D943*BIL[[#This Row],[Variazione percentuale]]</f>
        <v>-1357218.3803369098</v>
      </c>
      <c r="F944" s="11">
        <f>BIL[[#This Row],[AUM]]-D943</f>
        <v>517763.43000006676</v>
      </c>
      <c r="G944" s="11">
        <f>BIL[[#This Row],[∆ AUM]]-BIL[[#This Row],[effetto mercato]]</f>
        <v>1874981.8103369765</v>
      </c>
    </row>
    <row r="945" spans="1:7">
      <c r="A945" s="4">
        <v>43376</v>
      </c>
      <c r="B945">
        <v>8.2000000000000007E-3</v>
      </c>
      <c r="C945" s="6">
        <f>BIL[[#This Row],[Variaz]]/100</f>
        <v>8.2000000000000001E-5</v>
      </c>
      <c r="D945" s="10">
        <f>AUM[[#This Row],[ Etica Bilanciato]]</f>
        <v>1037175250.4899999</v>
      </c>
      <c r="E945" s="10">
        <f>D944*BIL[[#This Row],[Variazione percentuale]]</f>
        <v>84804.000537</v>
      </c>
      <c r="F945" s="11">
        <f>BIL[[#This Row],[AUM]]-D944</f>
        <v>2980121.9899998903</v>
      </c>
      <c r="G945" s="11">
        <f>BIL[[#This Row],[∆ AUM]]-BIL[[#This Row],[effetto mercato]]</f>
        <v>2895317.9894628902</v>
      </c>
    </row>
    <row r="946" spans="1:7">
      <c r="A946" s="4">
        <v>43377</v>
      </c>
      <c r="B946">
        <v>-0.54239999999999999</v>
      </c>
      <c r="C946" s="6">
        <f>BIL[[#This Row],[Variaz]]/100</f>
        <v>-5.424E-3</v>
      </c>
      <c r="D946" s="10">
        <f>AUM[[#This Row],[ Etica Bilanciato]]</f>
        <v>1033663432.4200001</v>
      </c>
      <c r="E946" s="10">
        <f>D945*BIL[[#This Row],[Variazione percentuale]]</f>
        <v>-5625638.5586577598</v>
      </c>
      <c r="F946" s="11">
        <f>BIL[[#This Row],[AUM]]-D945</f>
        <v>-3511818.069999814</v>
      </c>
      <c r="G946" s="11">
        <f>BIL[[#This Row],[∆ AUM]]-BIL[[#This Row],[effetto mercato]]</f>
        <v>2113820.4886579458</v>
      </c>
    </row>
    <row r="947" spans="1:7">
      <c r="A947" s="4">
        <v>43378</v>
      </c>
      <c r="B947">
        <v>-0.44619999999999999</v>
      </c>
      <c r="C947" s="6">
        <f>BIL[[#This Row],[Variaz]]/100</f>
        <v>-4.4619999999999998E-3</v>
      </c>
      <c r="D947" s="10">
        <f>AUM[[#This Row],[ Etica Bilanciato]]</f>
        <v>1030675011.66</v>
      </c>
      <c r="E947" s="10">
        <f>D946*BIL[[#This Row],[Variazione percentuale]]</f>
        <v>-4612206.2354580406</v>
      </c>
      <c r="F947" s="11">
        <f>BIL[[#This Row],[AUM]]-D946</f>
        <v>-2988420.7600001097</v>
      </c>
      <c r="G947" s="11">
        <f>BIL[[#This Row],[∆ AUM]]-BIL[[#This Row],[effetto mercato]]</f>
        <v>1623785.4754579309</v>
      </c>
    </row>
    <row r="948" spans="1:7">
      <c r="A948" s="4">
        <v>43381</v>
      </c>
      <c r="B948">
        <v>-0.2324</v>
      </c>
      <c r="C948" s="6">
        <f>BIL[[#This Row],[Variaz]]/100</f>
        <v>-2.3240000000000001E-3</v>
      </c>
      <c r="D948" s="10">
        <f>AUM[[#This Row],[ Etica Bilanciato]]</f>
        <v>1030103411.02</v>
      </c>
      <c r="E948" s="10">
        <f>D947*BIL[[#This Row],[Variazione percentuale]]</f>
        <v>-2395288.72709784</v>
      </c>
      <c r="F948" s="11">
        <f>BIL[[#This Row],[AUM]]-D947</f>
        <v>-571600.63999998569</v>
      </c>
      <c r="G948" s="11">
        <f>BIL[[#This Row],[∆ AUM]]-BIL[[#This Row],[effetto mercato]]</f>
        <v>1823688.0870978544</v>
      </c>
    </row>
    <row r="949" spans="1:7">
      <c r="A949" s="4">
        <v>43382</v>
      </c>
      <c r="B949">
        <v>-0.31609999999999999</v>
      </c>
      <c r="C949" s="6">
        <f>BIL[[#This Row],[Variaz]]/100</f>
        <v>-3.1609999999999997E-3</v>
      </c>
      <c r="D949" s="10">
        <f>AUM[[#This Row],[ Etica Bilanciato]]</f>
        <v>1028492708.1</v>
      </c>
      <c r="E949" s="10">
        <f>D948*BIL[[#This Row],[Variazione percentuale]]</f>
        <v>-3256156.8822342195</v>
      </c>
      <c r="F949" s="11">
        <f>BIL[[#This Row],[AUM]]-D948</f>
        <v>-1610702.9199999571</v>
      </c>
      <c r="G949" s="11">
        <f>BIL[[#This Row],[∆ AUM]]-BIL[[#This Row],[effetto mercato]]</f>
        <v>1645453.9622342624</v>
      </c>
    </row>
    <row r="950" spans="1:7">
      <c r="A950" s="4">
        <v>43383</v>
      </c>
      <c r="B950">
        <v>-1.0932999999999999</v>
      </c>
      <c r="C950" s="6">
        <f>BIL[[#This Row],[Variaz]]/100</f>
        <v>-1.0933E-2</v>
      </c>
      <c r="D950" s="10">
        <f>AUM[[#This Row],[ Etica Bilanciato]]</f>
        <v>1018568714.22</v>
      </c>
      <c r="E950" s="10">
        <f>D949*BIL[[#This Row],[Variazione percentuale]]</f>
        <v>-11244510.7776573</v>
      </c>
      <c r="F950" s="11">
        <f>BIL[[#This Row],[AUM]]-D949</f>
        <v>-9923993.8799999952</v>
      </c>
      <c r="G950" s="11">
        <f>BIL[[#This Row],[∆ AUM]]-BIL[[#This Row],[effetto mercato]]</f>
        <v>1320516.897657305</v>
      </c>
    </row>
    <row r="951" spans="1:7">
      <c r="A951" s="4">
        <v>43384</v>
      </c>
      <c r="B951">
        <v>-1.3585</v>
      </c>
      <c r="C951" s="6">
        <f>BIL[[#This Row],[Variaz]]/100</f>
        <v>-1.3585E-2</v>
      </c>
      <c r="D951" s="10">
        <f>AUM[[#This Row],[ Etica Bilanciato]]</f>
        <v>1006525917.46</v>
      </c>
      <c r="E951" s="10">
        <f>D950*BIL[[#This Row],[Variazione percentuale]]</f>
        <v>-13837255.9826787</v>
      </c>
      <c r="F951" s="11">
        <f>BIL[[#This Row],[AUM]]-D950</f>
        <v>-12042796.75999999</v>
      </c>
      <c r="G951" s="11">
        <f>BIL[[#This Row],[∆ AUM]]-BIL[[#This Row],[effetto mercato]]</f>
        <v>1794459.2226787098</v>
      </c>
    </row>
    <row r="952" spans="1:7">
      <c r="A952" s="4">
        <v>43385</v>
      </c>
      <c r="B952">
        <v>0.3165</v>
      </c>
      <c r="C952" s="6">
        <f>BIL[[#This Row],[Variaz]]/100</f>
        <v>3.1649999999999998E-3</v>
      </c>
      <c r="D952" s="10">
        <f>AUM[[#This Row],[ Etica Bilanciato]]</f>
        <v>1011007494.0100001</v>
      </c>
      <c r="E952" s="10">
        <f>D951*BIL[[#This Row],[Variazione percentuale]]</f>
        <v>3185654.5287608998</v>
      </c>
      <c r="F952" s="11">
        <f>BIL[[#This Row],[AUM]]-D951</f>
        <v>4481576.5500000715</v>
      </c>
      <c r="G952" s="11">
        <f>BIL[[#This Row],[∆ AUM]]-BIL[[#This Row],[effetto mercato]]</f>
        <v>1295922.0212391717</v>
      </c>
    </row>
    <row r="953" spans="1:7">
      <c r="A953" s="4">
        <v>43388</v>
      </c>
      <c r="B953">
        <v>-0.2132</v>
      </c>
      <c r="C953" s="6">
        <f>BIL[[#This Row],[Variaz]]/100</f>
        <v>-2.1320000000000002E-3</v>
      </c>
      <c r="D953" s="10">
        <f>AUM[[#This Row],[ Etica Bilanciato]]</f>
        <v>1009468605.09</v>
      </c>
      <c r="E953" s="10">
        <f>D952*BIL[[#This Row],[Variazione percentuale]]</f>
        <v>-2155467.9772293204</v>
      </c>
      <c r="F953" s="11">
        <f>BIL[[#This Row],[AUM]]-D952</f>
        <v>-1538888.9200000763</v>
      </c>
      <c r="G953" s="11">
        <f>BIL[[#This Row],[∆ AUM]]-BIL[[#This Row],[effetto mercato]]</f>
        <v>616579.05722924415</v>
      </c>
    </row>
    <row r="954" spans="1:7">
      <c r="A954" s="4">
        <v>43389</v>
      </c>
      <c r="B954">
        <v>1.2562</v>
      </c>
      <c r="C954" s="6">
        <f>BIL[[#This Row],[Variaz]]/100</f>
        <v>1.2562E-2</v>
      </c>
      <c r="D954" s="10">
        <f>AUM[[#This Row],[ Etica Bilanciato]]</f>
        <v>1022902358.35</v>
      </c>
      <c r="E954" s="10">
        <f>D953*BIL[[#This Row],[Variazione percentuale]]</f>
        <v>12680944.61714058</v>
      </c>
      <c r="F954" s="11">
        <f>BIL[[#This Row],[AUM]]-D953</f>
        <v>13433753.25999999</v>
      </c>
      <c r="G954" s="11">
        <f>BIL[[#This Row],[∆ AUM]]-BIL[[#This Row],[effetto mercato]]</f>
        <v>752808.64285941049</v>
      </c>
    </row>
    <row r="955" spans="1:7">
      <c r="A955" s="4">
        <v>43390</v>
      </c>
      <c r="B955">
        <v>0.1182</v>
      </c>
      <c r="C955" s="6">
        <f>BIL[[#This Row],[Variaz]]/100</f>
        <v>1.1819999999999999E-3</v>
      </c>
      <c r="D955" s="10">
        <f>AUM[[#This Row],[ Etica Bilanciato]]</f>
        <v>1025095051.02</v>
      </c>
      <c r="E955" s="10">
        <f>D954*BIL[[#This Row],[Variazione percentuale]]</f>
        <v>1209070.5875696999</v>
      </c>
      <c r="F955" s="11">
        <f>BIL[[#This Row],[AUM]]-D954</f>
        <v>2192692.6699999571</v>
      </c>
      <c r="G955" s="11">
        <f>BIL[[#This Row],[∆ AUM]]-BIL[[#This Row],[effetto mercato]]</f>
        <v>983622.08243025723</v>
      </c>
    </row>
    <row r="956" spans="1:7">
      <c r="A956" s="4">
        <v>43391</v>
      </c>
      <c r="B956">
        <v>-0.23599999999999999</v>
      </c>
      <c r="C956" s="6">
        <f>BIL[[#This Row],[Variaz]]/100</f>
        <v>-2.3599999999999997E-3</v>
      </c>
      <c r="D956" s="10">
        <f>AUM[[#This Row],[ Etica Bilanciato]]</f>
        <v>1023768019</v>
      </c>
      <c r="E956" s="10">
        <f>D955*BIL[[#This Row],[Variazione percentuale]]</f>
        <v>-2419224.3204071997</v>
      </c>
      <c r="F956" s="11">
        <f>BIL[[#This Row],[AUM]]-D955</f>
        <v>-1327032.0199999809</v>
      </c>
      <c r="G956" s="11">
        <f>BIL[[#This Row],[∆ AUM]]-BIL[[#This Row],[effetto mercato]]</f>
        <v>1092192.3004072187</v>
      </c>
    </row>
    <row r="957" spans="1:7">
      <c r="A957" s="4">
        <v>43392</v>
      </c>
      <c r="B957">
        <v>-0.35489999999999999</v>
      </c>
      <c r="C957" s="6">
        <f>BIL[[#This Row],[Variaz]]/100</f>
        <v>-3.5490000000000001E-3</v>
      </c>
      <c r="D957" s="10">
        <f>AUM[[#This Row],[ Etica Bilanciato]]</f>
        <v>1021651065.4400001</v>
      </c>
      <c r="E957" s="10">
        <f>D956*BIL[[#This Row],[Variazione percentuale]]</f>
        <v>-3633352.6994310003</v>
      </c>
      <c r="F957" s="11">
        <f>BIL[[#This Row],[AUM]]-D956</f>
        <v>-2116953.5599999428</v>
      </c>
      <c r="G957" s="11">
        <f>BIL[[#This Row],[∆ AUM]]-BIL[[#This Row],[effetto mercato]]</f>
        <v>1516399.1394310575</v>
      </c>
    </row>
    <row r="958" spans="1:7">
      <c r="A958" s="4">
        <v>43395</v>
      </c>
      <c r="B958">
        <v>-5.0900000000000001E-2</v>
      </c>
      <c r="C958" s="6">
        <f>BIL[[#This Row],[Variaz]]/100</f>
        <v>-5.0900000000000001E-4</v>
      </c>
      <c r="D958" s="10">
        <f>AUM[[#This Row],[ Etica Bilanciato]]</f>
        <v>1022374428.59</v>
      </c>
      <c r="E958" s="10">
        <f>D957*BIL[[#This Row],[Variazione percentuale]]</f>
        <v>-520020.39230896003</v>
      </c>
      <c r="F958" s="11">
        <f>BIL[[#This Row],[AUM]]-D957</f>
        <v>723363.14999997616</v>
      </c>
      <c r="G958" s="11">
        <f>BIL[[#This Row],[∆ AUM]]-BIL[[#This Row],[effetto mercato]]</f>
        <v>1243383.5423089361</v>
      </c>
    </row>
    <row r="959" spans="1:7">
      <c r="A959" s="4">
        <v>43396</v>
      </c>
      <c r="B959">
        <v>-0.67869999999999997</v>
      </c>
      <c r="C959" s="6">
        <f>BIL[[#This Row],[Variaz]]/100</f>
        <v>-6.7869999999999996E-3</v>
      </c>
      <c r="D959" s="10">
        <f>AUM[[#This Row],[ Etica Bilanciato]]</f>
        <v>1016628848.99</v>
      </c>
      <c r="E959" s="10">
        <f>D958*BIL[[#This Row],[Variazione percentuale]]</f>
        <v>-6938855.2468403298</v>
      </c>
      <c r="F959" s="11">
        <f>BIL[[#This Row],[AUM]]-D958</f>
        <v>-5745579.6000000238</v>
      </c>
      <c r="G959" s="11">
        <f>BIL[[#This Row],[∆ AUM]]-BIL[[#This Row],[effetto mercato]]</f>
        <v>1193275.646840306</v>
      </c>
    </row>
    <row r="960" spans="1:7">
      <c r="A960" s="4">
        <v>43397</v>
      </c>
      <c r="B960">
        <v>-0.41</v>
      </c>
      <c r="C960" s="6">
        <f>BIL[[#This Row],[Variaz]]/100</f>
        <v>-4.0999999999999995E-3</v>
      </c>
      <c r="D960" s="10">
        <f>AUM[[#This Row],[ Etica Bilanciato]]</f>
        <v>1016167171.6900001</v>
      </c>
      <c r="E960" s="10">
        <f>D959*BIL[[#This Row],[Variazione percentuale]]</f>
        <v>-4168178.2808589996</v>
      </c>
      <c r="F960" s="11">
        <f>BIL[[#This Row],[AUM]]-D959</f>
        <v>-461677.29999995232</v>
      </c>
      <c r="G960" s="11">
        <f>BIL[[#This Row],[∆ AUM]]-BIL[[#This Row],[effetto mercato]]</f>
        <v>3706500.9808590473</v>
      </c>
    </row>
    <row r="961" spans="1:7">
      <c r="A961" s="4">
        <v>43398</v>
      </c>
      <c r="B961">
        <v>-2.5700000000000001E-2</v>
      </c>
      <c r="C961" s="6">
        <f>BIL[[#This Row],[Variaz]]/100</f>
        <v>-2.5700000000000001E-4</v>
      </c>
      <c r="D961" s="10">
        <f>AUM[[#This Row],[ Etica Bilanciato]]</f>
        <v>1020493159.53</v>
      </c>
      <c r="E961" s="10">
        <f>D960*BIL[[#This Row],[Variazione percentuale]]</f>
        <v>-261154.96312433004</v>
      </c>
      <c r="F961" s="11">
        <f>BIL[[#This Row],[AUM]]-D960</f>
        <v>4325987.8399999142</v>
      </c>
      <c r="G961" s="11">
        <f>BIL[[#This Row],[∆ AUM]]-BIL[[#This Row],[effetto mercato]]</f>
        <v>4587142.8031242443</v>
      </c>
    </row>
    <row r="962" spans="1:7">
      <c r="A962" s="4">
        <v>43399</v>
      </c>
      <c r="B962">
        <v>-0.32600000000000001</v>
      </c>
      <c r="C962" s="6">
        <f>BIL[[#This Row],[Variaz]]/100</f>
        <v>-3.2600000000000003E-3</v>
      </c>
      <c r="D962" s="10">
        <f>AUM[[#This Row],[ Etica Bilanciato]]</f>
        <v>1021412544.3800001</v>
      </c>
      <c r="E962" s="10">
        <f>D961*BIL[[#This Row],[Variazione percentuale]]</f>
        <v>-3326807.7000678</v>
      </c>
      <c r="F962" s="11">
        <f>BIL[[#This Row],[AUM]]-D961</f>
        <v>919384.85000014305</v>
      </c>
      <c r="G962" s="11">
        <f>BIL[[#This Row],[∆ AUM]]-BIL[[#This Row],[effetto mercato]]</f>
        <v>4246192.5500679426</v>
      </c>
    </row>
    <row r="963" spans="1:7">
      <c r="A963" s="4">
        <v>43402</v>
      </c>
      <c r="B963">
        <v>0.15490000000000001</v>
      </c>
      <c r="C963" s="6">
        <f>BIL[[#This Row],[Variaz]]/100</f>
        <v>1.549E-3</v>
      </c>
      <c r="D963" s="10">
        <f>AUM[[#This Row],[ Etica Bilanciato]]</f>
        <v>1023859771.3</v>
      </c>
      <c r="E963" s="10">
        <f>D962*BIL[[#This Row],[Variazione percentuale]]</f>
        <v>1582168.0312446202</v>
      </c>
      <c r="F963" s="11">
        <f>BIL[[#This Row],[AUM]]-D962</f>
        <v>2447226.9199998379</v>
      </c>
      <c r="G963" s="11">
        <f>BIL[[#This Row],[∆ AUM]]-BIL[[#This Row],[effetto mercato]]</f>
        <v>865058.88875521766</v>
      </c>
    </row>
    <row r="964" spans="1:7">
      <c r="A964" s="4">
        <v>43403</v>
      </c>
      <c r="B964">
        <v>0.56720000000000004</v>
      </c>
      <c r="C964" s="6">
        <f>BIL[[#This Row],[Variaz]]/100</f>
        <v>5.672E-3</v>
      </c>
      <c r="D964" s="10">
        <f>AUM[[#This Row],[ Etica Bilanciato]]</f>
        <v>1030326428.72</v>
      </c>
      <c r="E964" s="10">
        <f>D963*BIL[[#This Row],[Variazione percentuale]]</f>
        <v>5807332.6228136001</v>
      </c>
      <c r="F964" s="11">
        <f>BIL[[#This Row],[AUM]]-D963</f>
        <v>6466657.4200000763</v>
      </c>
      <c r="G964" s="11">
        <f>BIL[[#This Row],[∆ AUM]]-BIL[[#This Row],[effetto mercato]]</f>
        <v>659324.79718647618</v>
      </c>
    </row>
    <row r="965" spans="1:7">
      <c r="A965" s="4">
        <v>43404</v>
      </c>
      <c r="B965">
        <v>0.55549999999999999</v>
      </c>
      <c r="C965" s="6">
        <f>BIL[[#This Row],[Variaz]]/100</f>
        <v>5.555E-3</v>
      </c>
      <c r="D965" s="10">
        <f>AUM[[#This Row],[ Etica Bilanciato]]</f>
        <v>1036760933.96</v>
      </c>
      <c r="E965" s="10">
        <f>D964*BIL[[#This Row],[Variazione percentuale]]</f>
        <v>5723463.3115396006</v>
      </c>
      <c r="F965" s="11">
        <f>BIL[[#This Row],[AUM]]-D964</f>
        <v>6434505.2400000095</v>
      </c>
      <c r="G965" s="11">
        <f>BIL[[#This Row],[∆ AUM]]-BIL[[#This Row],[effetto mercato]]</f>
        <v>711041.92846040893</v>
      </c>
    </row>
    <row r="966" spans="1:7">
      <c r="A966" s="4">
        <v>43406</v>
      </c>
      <c r="B966">
        <v>0.4844</v>
      </c>
      <c r="C966" s="6">
        <f>BIL[[#This Row],[Variaz]]/100</f>
        <v>4.8440000000000002E-3</v>
      </c>
      <c r="D966" s="10">
        <f>AUM[[#This Row],[ Etica Bilanciato]]</f>
        <v>1042822032.16</v>
      </c>
      <c r="E966" s="10">
        <f>D965*BIL[[#This Row],[Variazione percentuale]]</f>
        <v>5022069.9641022403</v>
      </c>
      <c r="F966" s="11">
        <f>BIL[[#This Row],[AUM]]-D965</f>
        <v>6061098.1999999285</v>
      </c>
      <c r="G966" s="11">
        <f>BIL[[#This Row],[∆ AUM]]-BIL[[#This Row],[effetto mercato]]</f>
        <v>1039028.2358976882</v>
      </c>
    </row>
    <row r="967" spans="1:7">
      <c r="A967" s="4">
        <v>43409</v>
      </c>
      <c r="B967">
        <v>-0.23680000000000001</v>
      </c>
      <c r="C967" s="6">
        <f>BIL[[#This Row],[Variaz]]/100</f>
        <v>-2.3680000000000003E-3</v>
      </c>
      <c r="D967" s="10">
        <f>AUM[[#This Row],[ Etica Bilanciato]]</f>
        <v>1041124280.47</v>
      </c>
      <c r="E967" s="10">
        <f>D966*BIL[[#This Row],[Variazione percentuale]]</f>
        <v>-2469402.57215488</v>
      </c>
      <c r="F967" s="11">
        <f>BIL[[#This Row],[AUM]]-D966</f>
        <v>-1697751.689999938</v>
      </c>
      <c r="G967" s="11">
        <f>BIL[[#This Row],[∆ AUM]]-BIL[[#This Row],[effetto mercato]]</f>
        <v>771650.88215494202</v>
      </c>
    </row>
    <row r="968" spans="1:7">
      <c r="A968" s="4">
        <v>43410</v>
      </c>
      <c r="B968">
        <v>0.24579999999999999</v>
      </c>
      <c r="C968" s="6">
        <f>BIL[[#This Row],[Variaz]]/100</f>
        <v>2.4580000000000001E-3</v>
      </c>
      <c r="D968" s="10">
        <f>AUM[[#This Row],[ Etica Bilanciato]]</f>
        <v>1045682593.04</v>
      </c>
      <c r="E968" s="10">
        <f>D967*BIL[[#This Row],[Variazione percentuale]]</f>
        <v>2559083.48139526</v>
      </c>
      <c r="F968" s="11">
        <f>BIL[[#This Row],[AUM]]-D967</f>
        <v>4558312.5699999332</v>
      </c>
      <c r="G968" s="11">
        <f>BIL[[#This Row],[∆ AUM]]-BIL[[#This Row],[effetto mercato]]</f>
        <v>1999229.0886046733</v>
      </c>
    </row>
    <row r="969" spans="1:7">
      <c r="A969" s="4">
        <v>43411</v>
      </c>
      <c r="B969">
        <v>0.49049999999999999</v>
      </c>
      <c r="C969" s="6">
        <f>BIL[[#This Row],[Variaz]]/100</f>
        <v>4.9049999999999996E-3</v>
      </c>
      <c r="D969" s="10">
        <f>AUM[[#This Row],[ Etica Bilanciato]]</f>
        <v>1049162311.73</v>
      </c>
      <c r="E969" s="10">
        <f>D968*BIL[[#This Row],[Variazione percentuale]]</f>
        <v>5129073.1188611994</v>
      </c>
      <c r="F969" s="11">
        <f>BIL[[#This Row],[AUM]]-D968</f>
        <v>3479718.6900000572</v>
      </c>
      <c r="G969" s="11">
        <f>BIL[[#This Row],[∆ AUM]]-BIL[[#This Row],[effetto mercato]]</f>
        <v>-1649354.4288611421</v>
      </c>
    </row>
    <row r="970" spans="1:7">
      <c r="A970" s="4">
        <v>43412</v>
      </c>
      <c r="B970">
        <v>0.26929999999999998</v>
      </c>
      <c r="C970" s="6">
        <f>BIL[[#This Row],[Variaz]]/100</f>
        <v>2.6929999999999996E-3</v>
      </c>
      <c r="D970" s="10">
        <f>AUM[[#This Row],[ Etica Bilanciato]]</f>
        <v>1053384640.91</v>
      </c>
      <c r="E970" s="10">
        <f>D969*BIL[[#This Row],[Variazione percentuale]]</f>
        <v>2825394.1054888899</v>
      </c>
      <c r="F970" s="11">
        <f>BIL[[#This Row],[AUM]]-D969</f>
        <v>4222329.1799999475</v>
      </c>
      <c r="G970" s="11">
        <f>BIL[[#This Row],[∆ AUM]]-BIL[[#This Row],[effetto mercato]]</f>
        <v>1396935.0745110577</v>
      </c>
    </row>
    <row r="971" spans="1:7">
      <c r="A971" s="4">
        <v>43413</v>
      </c>
      <c r="B971">
        <v>-2.52E-2</v>
      </c>
      <c r="C971" s="6">
        <f>BIL[[#This Row],[Variaz]]/100</f>
        <v>-2.52E-4</v>
      </c>
      <c r="D971" s="10">
        <f>AUM[[#This Row],[ Etica Bilanciato]]</f>
        <v>1054118693</v>
      </c>
      <c r="E971" s="10">
        <f>D970*BIL[[#This Row],[Variazione percentuale]]</f>
        <v>-265452.92950932001</v>
      </c>
      <c r="F971" s="11">
        <f>BIL[[#This Row],[AUM]]-D970</f>
        <v>734052.09000003338</v>
      </c>
      <c r="G971" s="11">
        <f>BIL[[#This Row],[∆ AUM]]-BIL[[#This Row],[effetto mercato]]</f>
        <v>999505.01950935344</v>
      </c>
    </row>
    <row r="972" spans="1:7">
      <c r="A972" s="4">
        <v>43416</v>
      </c>
      <c r="B972">
        <v>-0.31900000000000001</v>
      </c>
      <c r="C972" s="6">
        <f>BIL[[#This Row],[Variaz]]/100</f>
        <v>-3.1900000000000001E-3</v>
      </c>
      <c r="D972" s="10">
        <f>AUM[[#This Row],[ Etica Bilanciato]]</f>
        <v>1052442340.17</v>
      </c>
      <c r="E972" s="10">
        <f>D971*BIL[[#This Row],[Variazione percentuale]]</f>
        <v>-3362638.6306700003</v>
      </c>
      <c r="F972" s="11">
        <f>BIL[[#This Row],[AUM]]-D971</f>
        <v>-1676352.8300000429</v>
      </c>
      <c r="G972" s="11">
        <f>BIL[[#This Row],[∆ AUM]]-BIL[[#This Row],[effetto mercato]]</f>
        <v>1686285.8006699574</v>
      </c>
    </row>
    <row r="973" spans="1:7">
      <c r="A973" s="4">
        <v>43417</v>
      </c>
      <c r="B973">
        <v>-0.15160000000000001</v>
      </c>
      <c r="C973" s="6">
        <f>BIL[[#This Row],[Variaz]]/100</f>
        <v>-1.5160000000000002E-3</v>
      </c>
      <c r="D973" s="10">
        <f>AUM[[#This Row],[ Etica Bilanciato]]</f>
        <v>1051656142.96</v>
      </c>
      <c r="E973" s="10">
        <f>D972*BIL[[#This Row],[Variazione percentuale]]</f>
        <v>-1595502.5876977202</v>
      </c>
      <c r="F973" s="11">
        <f>BIL[[#This Row],[AUM]]-D972</f>
        <v>-786197.20999991894</v>
      </c>
      <c r="G973" s="11">
        <f>BIL[[#This Row],[∆ AUM]]-BIL[[#This Row],[effetto mercato]]</f>
        <v>809305.37769780122</v>
      </c>
    </row>
    <row r="974" spans="1:7">
      <c r="A974" s="4">
        <v>43418</v>
      </c>
      <c r="B974">
        <v>-0.40489999999999998</v>
      </c>
      <c r="C974" s="6">
        <f>BIL[[#This Row],[Variaz]]/100</f>
        <v>-4.0489999999999996E-3</v>
      </c>
      <c r="D974" s="10">
        <f>AUM[[#This Row],[ Etica Bilanciato]]</f>
        <v>1048665380.55</v>
      </c>
      <c r="E974" s="10">
        <f>D973*BIL[[#This Row],[Variazione percentuale]]</f>
        <v>-4258155.7228450393</v>
      </c>
      <c r="F974" s="11">
        <f>BIL[[#This Row],[AUM]]-D973</f>
        <v>-2990762.4100000858</v>
      </c>
      <c r="G974" s="11">
        <f>BIL[[#This Row],[∆ AUM]]-BIL[[#This Row],[effetto mercato]]</f>
        <v>1267393.3128449535</v>
      </c>
    </row>
    <row r="975" spans="1:7">
      <c r="A975" s="4">
        <v>43419</v>
      </c>
      <c r="B975">
        <v>-0.1186</v>
      </c>
      <c r="C975" s="6">
        <f>BIL[[#This Row],[Variaz]]/100</f>
        <v>-1.186E-3</v>
      </c>
      <c r="D975" s="10">
        <f>AUM[[#This Row],[ Etica Bilanciato]]</f>
        <v>1048235939.36</v>
      </c>
      <c r="E975" s="10">
        <f>D974*BIL[[#This Row],[Variazione percentuale]]</f>
        <v>-1243717.1413322999</v>
      </c>
      <c r="F975" s="11">
        <f>BIL[[#This Row],[AUM]]-D974</f>
        <v>-429441.18999993801</v>
      </c>
      <c r="G975" s="11">
        <f>BIL[[#This Row],[∆ AUM]]-BIL[[#This Row],[effetto mercato]]</f>
        <v>814275.9513323619</v>
      </c>
    </row>
    <row r="976" spans="1:7">
      <c r="A976" s="4">
        <v>43420</v>
      </c>
      <c r="B976">
        <v>-0.1696</v>
      </c>
      <c r="C976" s="6">
        <f>BIL[[#This Row],[Variaz]]/100</f>
        <v>-1.696E-3</v>
      </c>
      <c r="D976" s="10">
        <f>AUM[[#This Row],[ Etica Bilanciato]]</f>
        <v>1047600485.4300001</v>
      </c>
      <c r="E976" s="10">
        <f>D975*BIL[[#This Row],[Variazione percentuale]]</f>
        <v>-1777808.1531545601</v>
      </c>
      <c r="F976" s="11">
        <f>BIL[[#This Row],[AUM]]-D975</f>
        <v>-635453.92999994755</v>
      </c>
      <c r="G976" s="11">
        <f>BIL[[#This Row],[∆ AUM]]-BIL[[#This Row],[effetto mercato]]</f>
        <v>1142354.2231546126</v>
      </c>
    </row>
    <row r="977" spans="1:7">
      <c r="A977" s="4">
        <v>43423</v>
      </c>
      <c r="B977">
        <v>-0.72189999999999999</v>
      </c>
      <c r="C977" s="6">
        <f>BIL[[#This Row],[Variaz]]/100</f>
        <v>-7.2189999999999997E-3</v>
      </c>
      <c r="D977" s="10">
        <f>AUM[[#This Row],[ Etica Bilanciato]]</f>
        <v>1042009928.35</v>
      </c>
      <c r="E977" s="10">
        <f>D976*BIL[[#This Row],[Variazione percentuale]]</f>
        <v>-7562627.9043191699</v>
      </c>
      <c r="F977" s="11">
        <f>BIL[[#This Row],[AUM]]-D976</f>
        <v>-5590557.0800000429</v>
      </c>
      <c r="G977" s="11">
        <f>BIL[[#This Row],[∆ AUM]]-BIL[[#This Row],[effetto mercato]]</f>
        <v>1972070.824319127</v>
      </c>
    </row>
    <row r="978" spans="1:7">
      <c r="A978" s="4">
        <v>43424</v>
      </c>
      <c r="B978">
        <v>-0.59030000000000005</v>
      </c>
      <c r="C978" s="6">
        <f>BIL[[#This Row],[Variaz]]/100</f>
        <v>-5.9030000000000003E-3</v>
      </c>
      <c r="D978" s="10">
        <f>AUM[[#This Row],[ Etica Bilanciato]]</f>
        <v>1037034600.11</v>
      </c>
      <c r="E978" s="10">
        <f>D977*BIL[[#This Row],[Variazione percentuale]]</f>
        <v>-6150984.6070500501</v>
      </c>
      <c r="F978" s="11">
        <f>BIL[[#This Row],[AUM]]-D977</f>
        <v>-4975328.2400000095</v>
      </c>
      <c r="G978" s="11">
        <f>BIL[[#This Row],[∆ AUM]]-BIL[[#This Row],[effetto mercato]]</f>
        <v>1175656.3670500405</v>
      </c>
    </row>
    <row r="979" spans="1:7">
      <c r="A979" s="4">
        <v>43425</v>
      </c>
      <c r="B979">
        <v>0.29260000000000003</v>
      </c>
      <c r="C979" s="6">
        <f>BIL[[#This Row],[Variaz]]/100</f>
        <v>2.9260000000000002E-3</v>
      </c>
      <c r="D979" s="10">
        <f>AUM[[#This Row],[ Etica Bilanciato]]</f>
        <v>1040628175.5700001</v>
      </c>
      <c r="E979" s="10">
        <f>D978*BIL[[#This Row],[Variazione percentuale]]</f>
        <v>3034363.2399218604</v>
      </c>
      <c r="F979" s="11">
        <f>BIL[[#This Row],[AUM]]-D978</f>
        <v>3593575.4600000381</v>
      </c>
      <c r="G979" s="11">
        <f>BIL[[#This Row],[∆ AUM]]-BIL[[#This Row],[effetto mercato]]</f>
        <v>559212.22007817775</v>
      </c>
    </row>
    <row r="980" spans="1:7">
      <c r="A980" s="4">
        <v>43426</v>
      </c>
      <c r="B980">
        <v>-0.2059</v>
      </c>
      <c r="C980" s="6">
        <f>BIL[[#This Row],[Variaz]]/100</f>
        <v>-2.0590000000000001E-3</v>
      </c>
      <c r="D980" s="10">
        <f>AUM[[#This Row],[ Etica Bilanciato]]</f>
        <v>1039068886.51</v>
      </c>
      <c r="E980" s="10">
        <f>D979*BIL[[#This Row],[Variazione percentuale]]</f>
        <v>-2142653.4134986303</v>
      </c>
      <c r="F980" s="11">
        <f>BIL[[#This Row],[AUM]]-D979</f>
        <v>-1559289.060000062</v>
      </c>
      <c r="G980" s="11">
        <f>BIL[[#This Row],[∆ AUM]]-BIL[[#This Row],[effetto mercato]]</f>
        <v>583364.35349856829</v>
      </c>
    </row>
    <row r="981" spans="1:7">
      <c r="A981" s="4">
        <v>43427</v>
      </c>
      <c r="B981">
        <v>0.3095</v>
      </c>
      <c r="C981" s="6">
        <f>BIL[[#This Row],[Variaz]]/100</f>
        <v>3.0950000000000001E-3</v>
      </c>
      <c r="D981" s="10">
        <f>AUM[[#This Row],[ Etica Bilanciato]]</f>
        <v>1042875942.2700001</v>
      </c>
      <c r="E981" s="10">
        <f>D980*BIL[[#This Row],[Variazione percentuale]]</f>
        <v>3215918.2037484501</v>
      </c>
      <c r="F981" s="11">
        <f>BIL[[#This Row],[AUM]]-D980</f>
        <v>3807055.7600001097</v>
      </c>
      <c r="G981" s="11">
        <f>BIL[[#This Row],[∆ AUM]]-BIL[[#This Row],[effetto mercato]]</f>
        <v>591137.55625165952</v>
      </c>
    </row>
    <row r="982" spans="1:7">
      <c r="A982" s="4">
        <v>43430</v>
      </c>
      <c r="B982">
        <v>0.44569999999999999</v>
      </c>
      <c r="C982" s="6">
        <f>BIL[[#This Row],[Variaz]]/100</f>
        <v>4.457E-3</v>
      </c>
      <c r="D982" s="10">
        <f>AUM[[#This Row],[ Etica Bilanciato]]</f>
        <v>1047725836.0699999</v>
      </c>
      <c r="E982" s="10">
        <f>D981*BIL[[#This Row],[Variazione percentuale]]</f>
        <v>4648098.0746973902</v>
      </c>
      <c r="F982" s="11">
        <f>BIL[[#This Row],[AUM]]-D981</f>
        <v>4849893.7999998331</v>
      </c>
      <c r="G982" s="11">
        <f>BIL[[#This Row],[∆ AUM]]-BIL[[#This Row],[effetto mercato]]</f>
        <v>201795.72530244291</v>
      </c>
    </row>
    <row r="983" spans="1:7">
      <c r="A983" s="4">
        <v>43431</v>
      </c>
      <c r="B983">
        <v>0.38400000000000001</v>
      </c>
      <c r="C983" s="6">
        <f>BIL[[#This Row],[Variaz]]/100</f>
        <v>3.8400000000000001E-3</v>
      </c>
      <c r="D983" s="10">
        <f>AUM[[#This Row],[ Etica Bilanciato]]</f>
        <v>1052424578.35</v>
      </c>
      <c r="E983" s="10">
        <f>D982*BIL[[#This Row],[Variazione percentuale]]</f>
        <v>4023267.2105087996</v>
      </c>
      <c r="F983" s="11">
        <f>BIL[[#This Row],[AUM]]-D982</f>
        <v>4698742.2800000906</v>
      </c>
      <c r="G983" s="11">
        <f>BIL[[#This Row],[∆ AUM]]-BIL[[#This Row],[effetto mercato]]</f>
        <v>675475.06949129095</v>
      </c>
    </row>
    <row r="984" spans="1:7">
      <c r="A984" s="4">
        <v>43432</v>
      </c>
      <c r="B984">
        <v>0.54410000000000003</v>
      </c>
      <c r="C984" s="6">
        <f>BIL[[#This Row],[Variaz]]/100</f>
        <v>5.4410000000000005E-3</v>
      </c>
      <c r="D984" s="10">
        <f>AUM[[#This Row],[ Etica Bilanciato]]</f>
        <v>1059235717.4400001</v>
      </c>
      <c r="E984" s="10">
        <f>D983*BIL[[#This Row],[Variazione percentuale]]</f>
        <v>5726242.1308023511</v>
      </c>
      <c r="F984" s="11">
        <f>BIL[[#This Row],[AUM]]-D983</f>
        <v>6811139.0900000334</v>
      </c>
      <c r="G984" s="11">
        <f>BIL[[#This Row],[∆ AUM]]-BIL[[#This Row],[effetto mercato]]</f>
        <v>1084896.9591976823</v>
      </c>
    </row>
    <row r="985" spans="1:7">
      <c r="A985" s="4">
        <v>43433</v>
      </c>
      <c r="B985">
        <v>-0.25369999999999998</v>
      </c>
      <c r="C985" s="6">
        <f>BIL[[#This Row],[Variaz]]/100</f>
        <v>-2.5369999999999998E-3</v>
      </c>
      <c r="D985" s="10">
        <f>AUM[[#This Row],[ Etica Bilanciato]]</f>
        <v>1054366787.5599999</v>
      </c>
      <c r="E985" s="10">
        <f>D984*BIL[[#This Row],[Variazione percentuale]]</f>
        <v>-2687281.0151452799</v>
      </c>
      <c r="F985" s="11">
        <f>BIL[[#This Row],[AUM]]-D984</f>
        <v>-4868929.8800001144</v>
      </c>
      <c r="G985" s="11">
        <f>BIL[[#This Row],[∆ AUM]]-BIL[[#This Row],[effetto mercato]]</f>
        <v>-2181648.8648548345</v>
      </c>
    </row>
    <row r="986" spans="1:7">
      <c r="A986" s="4">
        <v>43434</v>
      </c>
      <c r="B986">
        <v>0.33910000000000001</v>
      </c>
      <c r="C986" s="6">
        <f>BIL[[#This Row],[Variaz]]/100</f>
        <v>3.3909999999999999E-3</v>
      </c>
      <c r="D986" s="10">
        <f>AUM[[#This Row],[ Etica Bilanciato]]</f>
        <v>1058108699.8399999</v>
      </c>
      <c r="E986" s="10">
        <f>D985*BIL[[#This Row],[Variazione percentuale]]</f>
        <v>3575357.7766159596</v>
      </c>
      <c r="F986" s="11">
        <f>BIL[[#This Row],[AUM]]-D985</f>
        <v>3741912.2799999714</v>
      </c>
      <c r="G986" s="11">
        <f>BIL[[#This Row],[∆ AUM]]-BIL[[#This Row],[effetto mercato]]</f>
        <v>166554.5033840118</v>
      </c>
    </row>
    <row r="987" spans="1:7">
      <c r="A987" s="4">
        <v>43437</v>
      </c>
      <c r="B987">
        <v>0.3886</v>
      </c>
      <c r="C987" s="6">
        <f>BIL[[#This Row],[Variaz]]/100</f>
        <v>3.8860000000000001E-3</v>
      </c>
      <c r="D987" s="10">
        <f>AUM[[#This Row],[ Etica Bilanciato]]</f>
        <v>1063759315.3099999</v>
      </c>
      <c r="E987" s="10">
        <f>D986*BIL[[#This Row],[Variazione percentuale]]</f>
        <v>4111810.4075782397</v>
      </c>
      <c r="F987" s="11">
        <f>BIL[[#This Row],[AUM]]-D986</f>
        <v>5650615.4700000286</v>
      </c>
      <c r="G987" s="11">
        <f>BIL[[#This Row],[∆ AUM]]-BIL[[#This Row],[effetto mercato]]</f>
        <v>1538805.0624217889</v>
      </c>
    </row>
    <row r="988" spans="1:7">
      <c r="A988" s="4">
        <v>43438</v>
      </c>
      <c r="B988">
        <v>-1.1950000000000001</v>
      </c>
      <c r="C988" s="6">
        <f>BIL[[#This Row],[Variaz]]/100</f>
        <v>-1.1950000000000001E-2</v>
      </c>
      <c r="D988" s="10">
        <f>AUM[[#This Row],[ Etica Bilanciato]]</f>
        <v>1051564741.25</v>
      </c>
      <c r="E988" s="10">
        <f>D987*BIL[[#This Row],[Variazione percentuale]]</f>
        <v>-12711923.817954499</v>
      </c>
      <c r="F988" s="11">
        <f>BIL[[#This Row],[AUM]]-D987</f>
        <v>-12194574.059999943</v>
      </c>
      <c r="G988" s="11">
        <f>BIL[[#This Row],[∆ AUM]]-BIL[[#This Row],[effetto mercato]]</f>
        <v>517349.75795455649</v>
      </c>
    </row>
    <row r="989" spans="1:7">
      <c r="A989" s="4">
        <v>43439</v>
      </c>
      <c r="B989">
        <v>-0.247</v>
      </c>
      <c r="C989" s="6">
        <f>BIL[[#This Row],[Variaz]]/100</f>
        <v>-2.47E-3</v>
      </c>
      <c r="D989" s="10">
        <f>AUM[[#This Row],[ Etica Bilanciato]]</f>
        <v>1051580185.55</v>
      </c>
      <c r="E989" s="10">
        <f>D988*BIL[[#This Row],[Variazione percentuale]]</f>
        <v>-2597364.9108874998</v>
      </c>
      <c r="F989" s="11">
        <f>BIL[[#This Row],[AUM]]-D988</f>
        <v>15444.299999952316</v>
      </c>
      <c r="G989" s="11">
        <f>BIL[[#This Row],[∆ AUM]]-BIL[[#This Row],[effetto mercato]]</f>
        <v>2612809.2108874521</v>
      </c>
    </row>
    <row r="990" spans="1:7">
      <c r="A990" s="4">
        <v>43440</v>
      </c>
      <c r="B990">
        <v>-1.0502</v>
      </c>
      <c r="C990" s="6">
        <f>BIL[[#This Row],[Variaz]]/100</f>
        <v>-1.0502000000000001E-2</v>
      </c>
      <c r="D990" s="10">
        <f>AUM[[#This Row],[ Etica Bilanciato]]</f>
        <v>1043164089.37</v>
      </c>
      <c r="E990" s="10">
        <f>D989*BIL[[#This Row],[Variazione percentuale]]</f>
        <v>-11043695.1086461</v>
      </c>
      <c r="F990" s="11">
        <f>BIL[[#This Row],[AUM]]-D989</f>
        <v>-8416096.1799999475</v>
      </c>
      <c r="G990" s="11">
        <f>BIL[[#This Row],[∆ AUM]]-BIL[[#This Row],[effetto mercato]]</f>
        <v>2627598.9286461528</v>
      </c>
    </row>
    <row r="991" spans="1:7">
      <c r="A991" s="4">
        <v>43441</v>
      </c>
      <c r="B991">
        <v>-0.44869999999999999</v>
      </c>
      <c r="C991" s="6">
        <f>BIL[[#This Row],[Variaz]]/100</f>
        <v>-4.4869999999999997E-3</v>
      </c>
      <c r="D991" s="10">
        <f>AUM[[#This Row],[ Etica Bilanciato]]</f>
        <v>1040024261.92</v>
      </c>
      <c r="E991" s="10">
        <f>D990*BIL[[#This Row],[Variazione percentuale]]</f>
        <v>-4680677.2690031901</v>
      </c>
      <c r="F991" s="11">
        <f>BIL[[#This Row],[AUM]]-D990</f>
        <v>-3139827.4500000477</v>
      </c>
      <c r="G991" s="11">
        <f>BIL[[#This Row],[∆ AUM]]-BIL[[#This Row],[effetto mercato]]</f>
        <v>1540849.8190031424</v>
      </c>
    </row>
    <row r="992" spans="1:7">
      <c r="A992" s="4">
        <v>43444</v>
      </c>
      <c r="B992">
        <v>-0.59809999999999997</v>
      </c>
      <c r="C992" s="6">
        <f>BIL[[#This Row],[Variaz]]/100</f>
        <v>-5.9809999999999993E-3</v>
      </c>
      <c r="D992" s="10">
        <f>AUM[[#This Row],[ Etica Bilanciato]]</f>
        <v>1034108092.4300001</v>
      </c>
      <c r="E992" s="10">
        <f>D991*BIL[[#This Row],[Variazione percentuale]]</f>
        <v>-6220385.1105435193</v>
      </c>
      <c r="F992" s="11">
        <f>BIL[[#This Row],[AUM]]-D991</f>
        <v>-5916169.4899998903</v>
      </c>
      <c r="G992" s="11">
        <f>BIL[[#This Row],[∆ AUM]]-BIL[[#This Row],[effetto mercato]]</f>
        <v>304215.62054362893</v>
      </c>
    </row>
    <row r="993" spans="1:7">
      <c r="A993" s="4">
        <v>43445</v>
      </c>
      <c r="B993">
        <v>0.44469999999999998</v>
      </c>
      <c r="C993" s="6">
        <f>BIL[[#This Row],[Variaz]]/100</f>
        <v>4.4469999999999996E-3</v>
      </c>
      <c r="D993" s="10">
        <f>AUM[[#This Row],[ Etica Bilanciato]]</f>
        <v>1039217380.65</v>
      </c>
      <c r="E993" s="10">
        <f>D992*BIL[[#This Row],[Variazione percentuale]]</f>
        <v>4598678.6870362097</v>
      </c>
      <c r="F993" s="11">
        <f>BIL[[#This Row],[AUM]]-D992</f>
        <v>5109288.2199999094</v>
      </c>
      <c r="G993" s="11">
        <f>BIL[[#This Row],[∆ AUM]]-BIL[[#This Row],[effetto mercato]]</f>
        <v>510609.53296369966</v>
      </c>
    </row>
    <row r="994" spans="1:7">
      <c r="A994" s="4">
        <v>43446</v>
      </c>
      <c r="B994">
        <v>0.75529999999999997</v>
      </c>
      <c r="C994" s="6">
        <f>BIL[[#This Row],[Variaz]]/100</f>
        <v>7.5529999999999998E-3</v>
      </c>
      <c r="D994" s="10">
        <f>AUM[[#This Row],[ Etica Bilanciato]]</f>
        <v>1047422271.66</v>
      </c>
      <c r="E994" s="10">
        <f>D993*BIL[[#This Row],[Variazione percentuale]]</f>
        <v>7849208.8760494497</v>
      </c>
      <c r="F994" s="11">
        <f>BIL[[#This Row],[AUM]]-D993</f>
        <v>8204891.0099999905</v>
      </c>
      <c r="G994" s="11">
        <f>BIL[[#This Row],[∆ AUM]]-BIL[[#This Row],[effetto mercato]]</f>
        <v>355682.1339505408</v>
      </c>
    </row>
    <row r="995" spans="1:7">
      <c r="A995" s="4">
        <v>43447</v>
      </c>
      <c r="B995">
        <v>8.6E-3</v>
      </c>
      <c r="C995" s="6">
        <f>BIL[[#This Row],[Variaz]]/100</f>
        <v>8.6000000000000003E-5</v>
      </c>
      <c r="D995" s="10">
        <f>AUM[[#This Row],[ Etica Bilanciato]]</f>
        <v>1048021672.3299999</v>
      </c>
      <c r="E995" s="10">
        <f>D994*BIL[[#This Row],[Variazione percentuale]]</f>
        <v>90078.315362759997</v>
      </c>
      <c r="F995" s="11">
        <f>BIL[[#This Row],[AUM]]-D994</f>
        <v>599400.66999995708</v>
      </c>
      <c r="G995" s="11">
        <f>BIL[[#This Row],[∆ AUM]]-BIL[[#This Row],[effetto mercato]]</f>
        <v>509322.3546371971</v>
      </c>
    </row>
    <row r="996" spans="1:7">
      <c r="A996" s="4">
        <v>43448</v>
      </c>
      <c r="B996">
        <v>-0.58589999999999998</v>
      </c>
      <c r="C996" s="6">
        <f>BIL[[#This Row],[Variaz]]/100</f>
        <v>-5.8589999999999996E-3</v>
      </c>
      <c r="D996" s="10">
        <f>AUM[[#This Row],[ Etica Bilanciato]]</f>
        <v>1042017870.75</v>
      </c>
      <c r="E996" s="10">
        <f>D995*BIL[[#This Row],[Variazione percentuale]]</f>
        <v>-6140358.9781814693</v>
      </c>
      <c r="F996" s="11">
        <f>BIL[[#This Row],[AUM]]-D995</f>
        <v>-6003801.5799999237</v>
      </c>
      <c r="G996" s="11">
        <f>BIL[[#This Row],[∆ AUM]]-BIL[[#This Row],[effetto mercato]]</f>
        <v>136557.39818154555</v>
      </c>
    </row>
    <row r="997" spans="1:7">
      <c r="A997" s="4">
        <v>43451</v>
      </c>
      <c r="B997">
        <v>-0.82330000000000003</v>
      </c>
      <c r="C997" s="6">
        <f>BIL[[#This Row],[Variaz]]/100</f>
        <v>-8.2330000000000007E-3</v>
      </c>
      <c r="D997" s="10">
        <f>AUM[[#This Row],[ Etica Bilanciato]]</f>
        <v>1033584870.47</v>
      </c>
      <c r="E997" s="10">
        <f>D996*BIL[[#This Row],[Variazione percentuale]]</f>
        <v>-8578933.1298847515</v>
      </c>
      <c r="F997" s="11">
        <f>BIL[[#This Row],[AUM]]-D996</f>
        <v>-8433000.2799999714</v>
      </c>
      <c r="G997" s="11">
        <f>BIL[[#This Row],[∆ AUM]]-BIL[[#This Row],[effetto mercato]]</f>
        <v>145932.84988478012</v>
      </c>
    </row>
    <row r="998" spans="1:7">
      <c r="A998" s="4">
        <v>43452</v>
      </c>
      <c r="B998">
        <v>-0.36699999999999999</v>
      </c>
      <c r="C998" s="6">
        <f>BIL[[#This Row],[Variaz]]/100</f>
        <v>-3.6700000000000001E-3</v>
      </c>
      <c r="D998" s="10">
        <f>AUM[[#This Row],[ Etica Bilanciato]]</f>
        <v>1030359437.35</v>
      </c>
      <c r="E998" s="10">
        <f>D997*BIL[[#This Row],[Variazione percentuale]]</f>
        <v>-3793256.4746249001</v>
      </c>
      <c r="F998" s="11">
        <f>BIL[[#This Row],[AUM]]-D997</f>
        <v>-3225433.1200000048</v>
      </c>
      <c r="G998" s="11">
        <f>BIL[[#This Row],[∆ AUM]]-BIL[[#This Row],[effetto mercato]]</f>
        <v>567823.35462489538</v>
      </c>
    </row>
    <row r="999" spans="1:7">
      <c r="A999" s="4">
        <v>43453</v>
      </c>
      <c r="B999">
        <v>-0.1052</v>
      </c>
      <c r="C999" s="6">
        <f>BIL[[#This Row],[Variaz]]/100</f>
        <v>-1.052E-3</v>
      </c>
      <c r="D999" s="10">
        <f>AUM[[#This Row],[ Etica Bilanciato]]</f>
        <v>1029817075.3499999</v>
      </c>
      <c r="E999" s="10">
        <f>D998*BIL[[#This Row],[Variazione percentuale]]</f>
        <v>-1083938.1280922</v>
      </c>
      <c r="F999" s="11">
        <f>BIL[[#This Row],[AUM]]-D998</f>
        <v>-542362.00000011921</v>
      </c>
      <c r="G999" s="11">
        <f>BIL[[#This Row],[∆ AUM]]-BIL[[#This Row],[effetto mercato]]</f>
        <v>541576.12809208082</v>
      </c>
    </row>
    <row r="1000" spans="1:7">
      <c r="A1000" s="4">
        <v>43454</v>
      </c>
      <c r="B1000">
        <v>-0.95699999999999996</v>
      </c>
      <c r="C1000" s="6">
        <f>BIL[[#This Row],[Variaz]]/100</f>
        <v>-9.5700000000000004E-3</v>
      </c>
      <c r="D1000" s="10">
        <f>AUM[[#This Row],[ Etica Bilanciato]]</f>
        <v>1020611457.3200001</v>
      </c>
      <c r="E1000" s="10">
        <f>D999*BIL[[#This Row],[Variazione percentuale]]</f>
        <v>-9855349.4110994991</v>
      </c>
      <c r="F1000" s="11">
        <f>BIL[[#This Row],[AUM]]-D999</f>
        <v>-9205618.0299998522</v>
      </c>
      <c r="G1000" s="11">
        <f>BIL[[#This Row],[∆ AUM]]-BIL[[#This Row],[effetto mercato]]</f>
        <v>649731.38109964691</v>
      </c>
    </row>
    <row r="1001" spans="1:7">
      <c r="A1001" s="4">
        <v>43455</v>
      </c>
      <c r="B1001">
        <v>-0.67369999999999997</v>
      </c>
      <c r="C1001" s="6">
        <f>BIL[[#This Row],[Variaz]]/100</f>
        <v>-6.7369999999999999E-3</v>
      </c>
      <c r="D1001" s="10">
        <f>AUM[[#This Row],[ Etica Bilanciato]]</f>
        <v>1013941713.92</v>
      </c>
      <c r="E1001" s="10">
        <f>D1000*BIL[[#This Row],[Variazione percentuale]]</f>
        <v>-6875859.38796484</v>
      </c>
      <c r="F1001" s="11">
        <f>BIL[[#This Row],[AUM]]-D1000</f>
        <v>-6669743.4000000954</v>
      </c>
      <c r="G1001" s="11">
        <f>BIL[[#This Row],[∆ AUM]]-BIL[[#This Row],[effetto mercato]]</f>
        <v>206115.98796474468</v>
      </c>
    </row>
    <row r="1002" spans="1:7">
      <c r="A1002" s="4">
        <v>43461</v>
      </c>
      <c r="B1002">
        <v>8.9200000000000002E-2</v>
      </c>
      <c r="C1002" s="6">
        <f>BIL[[#This Row],[Variaz]]/100</f>
        <v>8.92E-4</v>
      </c>
      <c r="D1002" s="10">
        <f>AUM[[#This Row],[ Etica Bilanciato]]</f>
        <v>1014916546.5500001</v>
      </c>
      <c r="E1002" s="10">
        <f>D1001*BIL[[#This Row],[Variazione percentuale]]</f>
        <v>904436.00881664001</v>
      </c>
      <c r="F1002" s="11">
        <f>BIL[[#This Row],[AUM]]-D1001</f>
        <v>974832.63000011444</v>
      </c>
      <c r="G1002" s="11">
        <f>BIL[[#This Row],[∆ AUM]]-BIL[[#This Row],[effetto mercato]]</f>
        <v>70396.621183474432</v>
      </c>
    </row>
    <row r="1003" spans="1:7">
      <c r="A1003" s="4">
        <v>43462</v>
      </c>
      <c r="B1003">
        <v>0.32990000000000003</v>
      </c>
      <c r="C1003" s="6">
        <f>BIL[[#This Row],[Variaz]]/100</f>
        <v>3.2990000000000003E-3</v>
      </c>
      <c r="D1003" s="10">
        <f>AUM[[#This Row],[ Etica Bilanciato]]</f>
        <v>1018459543.0699999</v>
      </c>
      <c r="E1003" s="10">
        <f>D1002*BIL[[#This Row],[Variazione percentuale]]</f>
        <v>3348209.6870684507</v>
      </c>
      <c r="F1003" s="11">
        <f>BIL[[#This Row],[AUM]]-D1002</f>
        <v>3542996.5199998617</v>
      </c>
      <c r="G1003" s="11">
        <f>BIL[[#This Row],[∆ AUM]]-BIL[[#This Row],[effetto mercato]]</f>
        <v>194786.83293141099</v>
      </c>
    </row>
    <row r="1004" spans="1:7">
      <c r="A1004" s="4">
        <v>43465</v>
      </c>
      <c r="B1004">
        <v>0.35549999999999998</v>
      </c>
      <c r="C1004" s="6">
        <f>BIL[[#This Row],[Variaz]]/100</f>
        <v>3.555E-3</v>
      </c>
      <c r="D1004" s="10">
        <f>AUM[[#This Row],[ Etica Bilanciato]]</f>
        <v>1022621305.9299999</v>
      </c>
      <c r="E1004" s="10">
        <f>D1003*BIL[[#This Row],[Variazione percentuale]]</f>
        <v>3620623.6756138499</v>
      </c>
      <c r="F1004" s="11">
        <f>BIL[[#This Row],[AUM]]-D1003</f>
        <v>4161762.8600000143</v>
      </c>
      <c r="G1004" s="11">
        <f>BIL[[#This Row],[∆ AUM]]-BIL[[#This Row],[effetto mercato]]</f>
        <v>541139.18438616442</v>
      </c>
    </row>
    <row r="1005" spans="1:7">
      <c r="A1005" s="4">
        <v>43467</v>
      </c>
      <c r="B1005">
        <v>0.10630000000000001</v>
      </c>
      <c r="C1005" s="6">
        <f>BIL[[#This Row],[Variaz]]/100</f>
        <v>1.0630000000000001E-3</v>
      </c>
      <c r="D1005" s="10">
        <f>AUM[[#This Row],[ Etica Bilanciato]]</f>
        <v>1023756224.0799999</v>
      </c>
      <c r="E1005" s="10">
        <f>D1004*BIL[[#This Row],[Variazione percentuale]]</f>
        <v>1087046.44820359</v>
      </c>
      <c r="F1005" s="11">
        <f>BIL[[#This Row],[AUM]]-D1004</f>
        <v>1134918.1499999762</v>
      </c>
      <c r="G1005" s="11">
        <f>BIL[[#This Row],[∆ AUM]]-BIL[[#This Row],[effetto mercato]]</f>
        <v>47871.701796386158</v>
      </c>
    </row>
    <row r="1006" spans="1:7">
      <c r="A1006" s="4">
        <v>43468</v>
      </c>
      <c r="B1006">
        <v>-0.68120000000000003</v>
      </c>
      <c r="C1006" s="6">
        <f>BIL[[#This Row],[Variaz]]/100</f>
        <v>-6.8120000000000003E-3</v>
      </c>
      <c r="D1006" s="10">
        <f>AUM[[#This Row],[ Etica Bilanciato]]</f>
        <v>1016925173.86</v>
      </c>
      <c r="E1006" s="10">
        <f>D1005*BIL[[#This Row],[Variazione percentuale]]</f>
        <v>-6973827.3984329598</v>
      </c>
      <c r="F1006" s="11">
        <f>BIL[[#This Row],[AUM]]-D1005</f>
        <v>-6831050.2199999094</v>
      </c>
      <c r="G1006" s="11">
        <f>BIL[[#This Row],[∆ AUM]]-BIL[[#This Row],[effetto mercato]]</f>
        <v>142777.1784330504</v>
      </c>
    </row>
    <row r="1007" spans="1:7">
      <c r="A1007" s="4">
        <v>43469</v>
      </c>
      <c r="B1007">
        <v>0.83730000000000004</v>
      </c>
      <c r="C1007" s="6">
        <f>BIL[[#This Row],[Variaz]]/100</f>
        <v>8.3730000000000002E-3</v>
      </c>
      <c r="D1007" s="10">
        <f>AUM[[#This Row],[ Etica Bilanciato]]</f>
        <v>1027290935.52</v>
      </c>
      <c r="E1007" s="10">
        <f>D1006*BIL[[#This Row],[Variazione percentuale]]</f>
        <v>8514714.4807297811</v>
      </c>
      <c r="F1007" s="11">
        <f>BIL[[#This Row],[AUM]]-D1006</f>
        <v>10365761.659999967</v>
      </c>
      <c r="G1007" s="11">
        <f>BIL[[#This Row],[∆ AUM]]-BIL[[#This Row],[effetto mercato]]</f>
        <v>1851047.1792701855</v>
      </c>
    </row>
    <row r="1008" spans="1:7">
      <c r="A1008" s="4">
        <v>43472</v>
      </c>
      <c r="B1008">
        <v>0.41520000000000001</v>
      </c>
      <c r="C1008" s="6">
        <f>BIL[[#This Row],[Variaz]]/100</f>
        <v>4.1520000000000003E-3</v>
      </c>
      <c r="D1008" s="10">
        <f>AUM[[#This Row],[ Etica Bilanciato]]</f>
        <v>1032456281.51</v>
      </c>
      <c r="E1008" s="10">
        <f>D1007*BIL[[#This Row],[Variazione percentuale]]</f>
        <v>4265311.9642790407</v>
      </c>
      <c r="F1008" s="11">
        <f>BIL[[#This Row],[AUM]]-D1007</f>
        <v>5165345.9900000095</v>
      </c>
      <c r="G1008" s="11">
        <f>BIL[[#This Row],[∆ AUM]]-BIL[[#This Row],[effetto mercato]]</f>
        <v>900034.02572096884</v>
      </c>
    </row>
    <row r="1009" spans="1:7">
      <c r="A1009" s="4">
        <v>43473</v>
      </c>
      <c r="B1009">
        <v>0.62460000000000004</v>
      </c>
      <c r="C1009" s="6">
        <f>BIL[[#This Row],[Variaz]]/100</f>
        <v>6.2460000000000007E-3</v>
      </c>
      <c r="D1009" s="10">
        <f>AUM[[#This Row],[ Etica Bilanciato]]</f>
        <v>1040092030.8</v>
      </c>
      <c r="E1009" s="10">
        <f>D1008*BIL[[#This Row],[Variazione percentuale]]</f>
        <v>6448721.9343114607</v>
      </c>
      <c r="F1009" s="11">
        <f>BIL[[#This Row],[AUM]]-D1008</f>
        <v>7635749.2899999619</v>
      </c>
      <c r="G1009" s="11">
        <f>BIL[[#This Row],[∆ AUM]]-BIL[[#This Row],[effetto mercato]]</f>
        <v>1187027.3556885011</v>
      </c>
    </row>
    <row r="1010" spans="1:7">
      <c r="A1010" s="4">
        <v>43474</v>
      </c>
      <c r="B1010">
        <v>0.29720000000000002</v>
      </c>
      <c r="C1010" s="6">
        <f>BIL[[#This Row],[Variaz]]/100</f>
        <v>2.9720000000000002E-3</v>
      </c>
      <c r="D1010" s="10">
        <f>AUM[[#This Row],[ Etica Bilanciato]]</f>
        <v>1043569768.5400001</v>
      </c>
      <c r="E1010" s="10">
        <f>D1009*BIL[[#This Row],[Variazione percentuale]]</f>
        <v>3091153.5155376</v>
      </c>
      <c r="F1010" s="11">
        <f>BIL[[#This Row],[AUM]]-D1009</f>
        <v>3477737.7400001287</v>
      </c>
      <c r="G1010" s="11">
        <f>BIL[[#This Row],[∆ AUM]]-BIL[[#This Row],[effetto mercato]]</f>
        <v>386584.22446252871</v>
      </c>
    </row>
    <row r="1011" spans="1:7">
      <c r="A1011" s="4">
        <v>43475</v>
      </c>
      <c r="B1011">
        <v>6.9699999999999998E-2</v>
      </c>
      <c r="C1011" s="6">
        <f>BIL[[#This Row],[Variaz]]/100</f>
        <v>6.9700000000000003E-4</v>
      </c>
      <c r="D1011" s="10">
        <f>AUM[[#This Row],[ Etica Bilanciato]]</f>
        <v>1045003432.41</v>
      </c>
      <c r="E1011" s="10">
        <f>D1010*BIL[[#This Row],[Variazione percentuale]]</f>
        <v>727368.12867238012</v>
      </c>
      <c r="F1011" s="11">
        <f>BIL[[#This Row],[AUM]]-D1010</f>
        <v>1433663.8699998856</v>
      </c>
      <c r="G1011" s="11">
        <f>BIL[[#This Row],[∆ AUM]]-BIL[[#This Row],[effetto mercato]]</f>
        <v>706295.74132750544</v>
      </c>
    </row>
    <row r="1012" spans="1:7">
      <c r="A1012" s="4">
        <v>43476</v>
      </c>
      <c r="B1012">
        <v>0.3049</v>
      </c>
      <c r="C1012" s="6">
        <f>BIL[[#This Row],[Variaz]]/100</f>
        <v>3.0490000000000001E-3</v>
      </c>
      <c r="D1012" s="10">
        <f>AUM[[#This Row],[ Etica Bilanciato]]</f>
        <v>1047950700.1700001</v>
      </c>
      <c r="E1012" s="10">
        <f>D1011*BIL[[#This Row],[Variazione percentuale]]</f>
        <v>3186215.4654180901</v>
      </c>
      <c r="F1012" s="11">
        <f>BIL[[#This Row],[AUM]]-D1011</f>
        <v>2947267.7600001097</v>
      </c>
      <c r="G1012" s="11">
        <f>BIL[[#This Row],[∆ AUM]]-BIL[[#This Row],[effetto mercato]]</f>
        <v>-238947.70541798044</v>
      </c>
    </row>
    <row r="1013" spans="1:7">
      <c r="A1013" s="4">
        <v>43479</v>
      </c>
      <c r="B1013">
        <v>-0.191</v>
      </c>
      <c r="C1013" s="6">
        <f>BIL[[#This Row],[Variaz]]/100</f>
        <v>-1.91E-3</v>
      </c>
      <c r="D1013" s="10">
        <f>AUM[[#This Row],[ Etica Bilanciato]]</f>
        <v>1045944358.2700001</v>
      </c>
      <c r="E1013" s="10">
        <f>D1012*BIL[[#This Row],[Variazione percentuale]]</f>
        <v>-2001585.8373247001</v>
      </c>
      <c r="F1013" s="11">
        <f>BIL[[#This Row],[AUM]]-D1012</f>
        <v>-2006341.8999999762</v>
      </c>
      <c r="G1013" s="11">
        <f>BIL[[#This Row],[∆ AUM]]-BIL[[#This Row],[effetto mercato]]</f>
        <v>-4756.0626752760727</v>
      </c>
    </row>
    <row r="1014" spans="1:7">
      <c r="A1014" s="4">
        <v>43480</v>
      </c>
      <c r="B1014">
        <v>0.42630000000000001</v>
      </c>
      <c r="C1014" s="6">
        <f>BIL[[#This Row],[Variaz]]/100</f>
        <v>4.2630000000000003E-3</v>
      </c>
      <c r="D1014" s="10">
        <f>AUM[[#This Row],[ Etica Bilanciato]]</f>
        <v>1050983758.8099999</v>
      </c>
      <c r="E1014" s="10">
        <f>D1013*BIL[[#This Row],[Variazione percentuale]]</f>
        <v>4458860.7993050106</v>
      </c>
      <c r="F1014" s="11">
        <f>BIL[[#This Row],[AUM]]-D1013</f>
        <v>5039400.5399998426</v>
      </c>
      <c r="G1014" s="11">
        <f>BIL[[#This Row],[∆ AUM]]-BIL[[#This Row],[effetto mercato]]</f>
        <v>580539.74069483206</v>
      </c>
    </row>
    <row r="1015" spans="1:7">
      <c r="A1015" s="4">
        <v>43481</v>
      </c>
      <c r="B1015">
        <v>0.21659999999999999</v>
      </c>
      <c r="C1015" s="6">
        <f>BIL[[#This Row],[Variaz]]/100</f>
        <v>2.166E-3</v>
      </c>
      <c r="D1015" s="10">
        <f>AUM[[#This Row],[ Etica Bilanciato]]</f>
        <v>1053765235.0799999</v>
      </c>
      <c r="E1015" s="10">
        <f>D1014*BIL[[#This Row],[Variazione percentuale]]</f>
        <v>2276430.8215824598</v>
      </c>
      <c r="F1015" s="11">
        <f>BIL[[#This Row],[AUM]]-D1014</f>
        <v>2781476.2699999809</v>
      </c>
      <c r="G1015" s="11">
        <f>BIL[[#This Row],[∆ AUM]]-BIL[[#This Row],[effetto mercato]]</f>
        <v>505045.44841752108</v>
      </c>
    </row>
    <row r="1016" spans="1:7">
      <c r="A1016" s="4">
        <v>43482</v>
      </c>
      <c r="B1016">
        <v>0.1988</v>
      </c>
      <c r="C1016" s="6">
        <f>BIL[[#This Row],[Variaz]]/100</f>
        <v>1.9880000000000002E-3</v>
      </c>
      <c r="D1016" s="10">
        <f>AUM[[#This Row],[ Etica Bilanciato]]</f>
        <v>1057176490.67</v>
      </c>
      <c r="E1016" s="10">
        <f>D1015*BIL[[#This Row],[Variazione percentuale]]</f>
        <v>2094885.2873390401</v>
      </c>
      <c r="F1016" s="11">
        <f>BIL[[#This Row],[AUM]]-D1015</f>
        <v>3411255.5900000334</v>
      </c>
      <c r="G1016" s="11">
        <f>BIL[[#This Row],[∆ AUM]]-BIL[[#This Row],[effetto mercato]]</f>
        <v>1316370.3026609933</v>
      </c>
    </row>
    <row r="1017" spans="1:7">
      <c r="A1017" s="4">
        <v>43483</v>
      </c>
      <c r="B1017">
        <v>0.82820000000000005</v>
      </c>
      <c r="C1017" s="6">
        <f>BIL[[#This Row],[Variaz]]/100</f>
        <v>8.2820000000000012E-3</v>
      </c>
      <c r="D1017" s="10">
        <f>AUM[[#This Row],[ Etica Bilanciato]]</f>
        <v>1066682878.41</v>
      </c>
      <c r="E1017" s="10">
        <f>D1016*BIL[[#This Row],[Variazione percentuale]]</f>
        <v>8755535.6957289409</v>
      </c>
      <c r="F1017" s="11">
        <f>BIL[[#This Row],[AUM]]-D1016</f>
        <v>9506387.7400000095</v>
      </c>
      <c r="G1017" s="11">
        <f>BIL[[#This Row],[∆ AUM]]-BIL[[#This Row],[effetto mercato]]</f>
        <v>750852.04427106865</v>
      </c>
    </row>
    <row r="1018" spans="1:7">
      <c r="A1018" s="4">
        <v>43486</v>
      </c>
      <c r="B1018">
        <v>-7.6999999999999999E-2</v>
      </c>
      <c r="C1018" s="6">
        <f>BIL[[#This Row],[Variaz]]/100</f>
        <v>-7.6999999999999996E-4</v>
      </c>
      <c r="D1018" s="10">
        <f>AUM[[#This Row],[ Etica Bilanciato]]</f>
        <v>1066287315.09</v>
      </c>
      <c r="E1018" s="10">
        <f>D1017*BIL[[#This Row],[Variazione percentuale]]</f>
        <v>-821345.81637569994</v>
      </c>
      <c r="F1018" s="11">
        <f>BIL[[#This Row],[AUM]]-D1017</f>
        <v>-395563.31999993324</v>
      </c>
      <c r="G1018" s="11">
        <f>BIL[[#This Row],[∆ AUM]]-BIL[[#This Row],[effetto mercato]]</f>
        <v>425782.4963757667</v>
      </c>
    </row>
    <row r="1019" spans="1:7">
      <c r="A1019" s="4">
        <v>43487</v>
      </c>
      <c r="B1019">
        <v>-0.35970000000000002</v>
      </c>
      <c r="C1019" s="6">
        <f>BIL[[#This Row],[Variaz]]/100</f>
        <v>-3.5970000000000004E-3</v>
      </c>
      <c r="D1019" s="10">
        <f>AUM[[#This Row],[ Etica Bilanciato]]</f>
        <v>1062795628.52</v>
      </c>
      <c r="E1019" s="10">
        <f>D1018*BIL[[#This Row],[Variazione percentuale]]</f>
        <v>-3835435.4723787303</v>
      </c>
      <c r="F1019" s="11">
        <f>BIL[[#This Row],[AUM]]-D1018</f>
        <v>-3491686.5700000525</v>
      </c>
      <c r="G1019" s="11">
        <f>BIL[[#This Row],[∆ AUM]]-BIL[[#This Row],[effetto mercato]]</f>
        <v>343748.90237867786</v>
      </c>
    </row>
    <row r="1020" spans="1:7">
      <c r="A1020" s="4">
        <v>43488</v>
      </c>
      <c r="B1020">
        <v>-0.12889999999999999</v>
      </c>
      <c r="C1020" s="6">
        <f>BIL[[#This Row],[Variaz]]/100</f>
        <v>-1.2889999999999998E-3</v>
      </c>
      <c r="D1020" s="10">
        <f>AUM[[#This Row],[ Etica Bilanciato]]</f>
        <v>1062002112.53</v>
      </c>
      <c r="E1020" s="10">
        <f>D1019*BIL[[#This Row],[Variazione percentuale]]</f>
        <v>-1369943.5651622796</v>
      </c>
      <c r="F1020" s="11">
        <f>BIL[[#This Row],[AUM]]-D1019</f>
        <v>-793515.99000000954</v>
      </c>
      <c r="G1020" s="11">
        <f>BIL[[#This Row],[∆ AUM]]-BIL[[#This Row],[effetto mercato]]</f>
        <v>576427.57516227011</v>
      </c>
    </row>
    <row r="1021" spans="1:7">
      <c r="A1021" s="4">
        <v>43489</v>
      </c>
      <c r="B1021">
        <v>0.21510000000000001</v>
      </c>
      <c r="C1021" s="6">
        <f>BIL[[#This Row],[Variaz]]/100</f>
        <v>2.1510000000000001E-3</v>
      </c>
      <c r="D1021" s="10">
        <f>AUM[[#This Row],[ Etica Bilanciato]]</f>
        <v>1064531148.4400001</v>
      </c>
      <c r="E1021" s="10">
        <f>D1020*BIL[[#This Row],[Variazione percentuale]]</f>
        <v>2284366.54405203</v>
      </c>
      <c r="F1021" s="11">
        <f>BIL[[#This Row],[AUM]]-D1020</f>
        <v>2529035.9100000858</v>
      </c>
      <c r="G1021" s="11">
        <f>BIL[[#This Row],[∆ AUM]]-BIL[[#This Row],[effetto mercato]]</f>
        <v>244669.36594805587</v>
      </c>
    </row>
    <row r="1022" spans="1:7">
      <c r="A1022" s="4">
        <v>43490</v>
      </c>
      <c r="B1022">
        <v>0.18890000000000001</v>
      </c>
      <c r="C1022" s="6">
        <f>BIL[[#This Row],[Variaz]]/100</f>
        <v>1.8890000000000001E-3</v>
      </c>
      <c r="D1022" s="10">
        <f>AUM[[#This Row],[ Etica Bilanciato]]</f>
        <v>1066761499.46</v>
      </c>
      <c r="E1022" s="10">
        <f>D1021*BIL[[#This Row],[Variazione percentuale]]</f>
        <v>2010899.3394031601</v>
      </c>
      <c r="F1022" s="11">
        <f>BIL[[#This Row],[AUM]]-D1021</f>
        <v>2230351.0199999809</v>
      </c>
      <c r="G1022" s="11">
        <f>BIL[[#This Row],[∆ AUM]]-BIL[[#This Row],[effetto mercato]]</f>
        <v>219451.68059682078</v>
      </c>
    </row>
    <row r="1023" spans="1:7">
      <c r="A1023" s="4">
        <v>43493</v>
      </c>
      <c r="B1023">
        <v>-0.49709999999999999</v>
      </c>
      <c r="C1023" s="6">
        <f>BIL[[#This Row],[Variaz]]/100</f>
        <v>-4.9709999999999997E-3</v>
      </c>
      <c r="D1023" s="10">
        <f>AUM[[#This Row],[ Etica Bilanciato]]</f>
        <v>1061896651.23</v>
      </c>
      <c r="E1023" s="10">
        <f>D1022*BIL[[#This Row],[Variazione percentuale]]</f>
        <v>-5302871.4138156595</v>
      </c>
      <c r="F1023" s="11">
        <f>BIL[[#This Row],[AUM]]-D1022</f>
        <v>-4864848.2300000191</v>
      </c>
      <c r="G1023" s="11">
        <f>BIL[[#This Row],[∆ AUM]]-BIL[[#This Row],[effetto mercato]]</f>
        <v>438023.1838156404</v>
      </c>
    </row>
    <row r="1024" spans="1:7">
      <c r="A1024" s="4">
        <v>43494</v>
      </c>
      <c r="B1024">
        <v>0.27560000000000001</v>
      </c>
      <c r="C1024" s="6">
        <f>BIL[[#This Row],[Variaz]]/100</f>
        <v>2.7560000000000002E-3</v>
      </c>
      <c r="D1024" s="10">
        <f>AUM[[#This Row],[ Etica Bilanciato]]</f>
        <v>1065627012.6799999</v>
      </c>
      <c r="E1024" s="10">
        <f>D1023*BIL[[#This Row],[Variazione percentuale]]</f>
        <v>2926587.1707898802</v>
      </c>
      <c r="F1024" s="11">
        <f>BIL[[#This Row],[AUM]]-D1023</f>
        <v>3730361.4499999285</v>
      </c>
      <c r="G1024" s="11">
        <f>BIL[[#This Row],[∆ AUM]]-BIL[[#This Row],[effetto mercato]]</f>
        <v>803774.27921004826</v>
      </c>
    </row>
    <row r="1025" spans="1:7">
      <c r="A1025" s="4">
        <v>43495</v>
      </c>
      <c r="B1025">
        <v>0.1804</v>
      </c>
      <c r="C1025" s="6">
        <f>BIL[[#This Row],[Variaz]]/100</f>
        <v>1.804E-3</v>
      </c>
      <c r="D1025" s="10">
        <f>AUM[[#This Row],[ Etica Bilanciato]]</f>
        <v>1067784728.2400001</v>
      </c>
      <c r="E1025" s="10">
        <f>D1024*BIL[[#This Row],[Variazione percentuale]]</f>
        <v>1922391.1308747199</v>
      </c>
      <c r="F1025" s="11">
        <f>BIL[[#This Row],[AUM]]-D1024</f>
        <v>2157715.5600001812</v>
      </c>
      <c r="G1025" s="11">
        <f>BIL[[#This Row],[∆ AUM]]-BIL[[#This Row],[effetto mercato]]</f>
        <v>235324.42912546126</v>
      </c>
    </row>
    <row r="1026" spans="1:7">
      <c r="A1026" s="4">
        <v>43496</v>
      </c>
      <c r="B1026">
        <v>0.23150000000000001</v>
      </c>
      <c r="C1026" s="6">
        <f>BIL[[#This Row],[Variaz]]/100</f>
        <v>2.3150000000000002E-3</v>
      </c>
      <c r="D1026" s="10">
        <f>AUM[[#This Row],[ Etica Bilanciato]]</f>
        <v>1071310261.86</v>
      </c>
      <c r="E1026" s="10">
        <f>D1025*BIL[[#This Row],[Variazione percentuale]]</f>
        <v>2471921.6458756006</v>
      </c>
      <c r="F1026" s="11">
        <f>BIL[[#This Row],[AUM]]-D1025</f>
        <v>3525533.6199998856</v>
      </c>
      <c r="G1026" s="11">
        <f>BIL[[#This Row],[∆ AUM]]-BIL[[#This Row],[effetto mercato]]</f>
        <v>1053611.9741242849</v>
      </c>
    </row>
    <row r="1027" spans="1:7">
      <c r="A1027" s="4">
        <v>43497</v>
      </c>
      <c r="B1027">
        <v>7.6999999999999999E-2</v>
      </c>
      <c r="C1027" s="6">
        <f>BIL[[#This Row],[Variaz]]/100</f>
        <v>7.6999999999999996E-4</v>
      </c>
      <c r="D1027" s="10">
        <f>AUM[[#This Row],[ Etica Bilanciato]]</f>
        <v>1067957181.37</v>
      </c>
      <c r="E1027" s="10">
        <f>D1026*BIL[[#This Row],[Variazione percentuale]]</f>
        <v>824908.9016322</v>
      </c>
      <c r="F1027" s="11">
        <f>BIL[[#This Row],[AUM]]-D1026</f>
        <v>-3353080.4900000095</v>
      </c>
      <c r="G1027" s="11">
        <f>BIL[[#This Row],[∆ AUM]]-BIL[[#This Row],[effetto mercato]]</f>
        <v>-4177989.3916322095</v>
      </c>
    </row>
    <row r="1028" spans="1:7">
      <c r="A1028" s="4">
        <v>43500</v>
      </c>
      <c r="B1028">
        <v>0.1368</v>
      </c>
      <c r="C1028" s="6">
        <f>BIL[[#This Row],[Variaz]]/100</f>
        <v>1.3680000000000001E-3</v>
      </c>
      <c r="D1028" s="10">
        <f>AUM[[#This Row],[ Etica Bilanciato]]</f>
        <v>1069944832.1700001</v>
      </c>
      <c r="E1028" s="10">
        <f>D1027*BIL[[#This Row],[Variazione percentuale]]</f>
        <v>1460965.42411416</v>
      </c>
      <c r="F1028" s="11">
        <f>BIL[[#This Row],[AUM]]-D1027</f>
        <v>1987650.8000000715</v>
      </c>
      <c r="G1028" s="11">
        <f>BIL[[#This Row],[∆ AUM]]-BIL[[#This Row],[effetto mercato]]</f>
        <v>526685.37588591152</v>
      </c>
    </row>
    <row r="1029" spans="1:7">
      <c r="A1029" s="4">
        <v>43501</v>
      </c>
      <c r="B1029">
        <v>0.49509999999999998</v>
      </c>
      <c r="C1029" s="6">
        <f>BIL[[#This Row],[Variaz]]/100</f>
        <v>4.9509999999999997E-3</v>
      </c>
      <c r="D1029" s="10">
        <f>AUM[[#This Row],[ Etica Bilanciato]]</f>
        <v>1077146444.1900001</v>
      </c>
      <c r="E1029" s="10">
        <f>D1028*BIL[[#This Row],[Variazione percentuale]]</f>
        <v>5297296.8640736705</v>
      </c>
      <c r="F1029" s="11">
        <f>BIL[[#This Row],[AUM]]-D1028</f>
        <v>7201612.0199999809</v>
      </c>
      <c r="G1029" s="11">
        <f>BIL[[#This Row],[∆ AUM]]-BIL[[#This Row],[effetto mercato]]</f>
        <v>1904315.1559263105</v>
      </c>
    </row>
    <row r="1030" spans="1:7">
      <c r="A1030" s="4">
        <v>43502</v>
      </c>
      <c r="B1030">
        <v>0.11890000000000001</v>
      </c>
      <c r="C1030" s="6">
        <f>BIL[[#This Row],[Variaz]]/100</f>
        <v>1.189E-3</v>
      </c>
      <c r="D1030" s="10">
        <f>AUM[[#This Row],[ Etica Bilanciato]]</f>
        <v>1080411859.78</v>
      </c>
      <c r="E1030" s="10">
        <f>D1029*BIL[[#This Row],[Variazione percentuale]]</f>
        <v>1280727.12214191</v>
      </c>
      <c r="F1030" s="11">
        <f>BIL[[#This Row],[AUM]]-D1029</f>
        <v>3265415.5899999142</v>
      </c>
      <c r="G1030" s="11">
        <f>BIL[[#This Row],[∆ AUM]]-BIL[[#This Row],[effetto mercato]]</f>
        <v>1984688.4678580042</v>
      </c>
    </row>
    <row r="1031" spans="1:7">
      <c r="A1031" s="4">
        <v>43503</v>
      </c>
      <c r="B1031">
        <v>-0.96719999999999995</v>
      </c>
      <c r="C1031" s="6">
        <f>BIL[[#This Row],[Variaz]]/100</f>
        <v>-9.672E-3</v>
      </c>
      <c r="D1031" s="10">
        <f>AUM[[#This Row],[ Etica Bilanciato]]</f>
        <v>1071343084.98</v>
      </c>
      <c r="E1031" s="10">
        <f>D1030*BIL[[#This Row],[Variazione percentuale]]</f>
        <v>-10449743.50779216</v>
      </c>
      <c r="F1031" s="11">
        <f>BIL[[#This Row],[AUM]]-D1030</f>
        <v>-9068774.7999999523</v>
      </c>
      <c r="G1031" s="11">
        <f>BIL[[#This Row],[∆ AUM]]-BIL[[#This Row],[effetto mercato]]</f>
        <v>1380968.7077922076</v>
      </c>
    </row>
    <row r="1032" spans="1:7">
      <c r="A1032" s="4">
        <v>43504</v>
      </c>
      <c r="B1032">
        <v>-0.27410000000000001</v>
      </c>
      <c r="C1032" s="6">
        <f>BIL[[#This Row],[Variaz]]/100</f>
        <v>-2.7409999999999999E-3</v>
      </c>
      <c r="D1032" s="10">
        <f>AUM[[#This Row],[ Etica Bilanciato]]</f>
        <v>1069345254.15</v>
      </c>
      <c r="E1032" s="10">
        <f>D1031*BIL[[#This Row],[Variazione percentuale]]</f>
        <v>-2936551.3959301799</v>
      </c>
      <c r="F1032" s="11">
        <f>BIL[[#This Row],[AUM]]-D1031</f>
        <v>-1997830.8300000429</v>
      </c>
      <c r="G1032" s="11">
        <f>BIL[[#This Row],[∆ AUM]]-BIL[[#This Row],[effetto mercato]]</f>
        <v>938720.56593013695</v>
      </c>
    </row>
    <row r="1033" spans="1:7">
      <c r="A1033" s="4">
        <v>43507</v>
      </c>
      <c r="B1033">
        <v>0.45529999999999998</v>
      </c>
      <c r="C1033" s="6">
        <f>BIL[[#This Row],[Variaz]]/100</f>
        <v>4.5529999999999998E-3</v>
      </c>
      <c r="D1033" s="10">
        <f>AUM[[#This Row],[ Etica Bilanciato]]</f>
        <v>1074813902.5599999</v>
      </c>
      <c r="E1033" s="10">
        <f>D1032*BIL[[#This Row],[Variazione percentuale]]</f>
        <v>4868728.9421449499</v>
      </c>
      <c r="F1033" s="11">
        <f>BIL[[#This Row],[AUM]]-D1032</f>
        <v>5468648.4099999666</v>
      </c>
      <c r="G1033" s="11">
        <f>BIL[[#This Row],[∆ AUM]]-BIL[[#This Row],[effetto mercato]]</f>
        <v>599919.4678550167</v>
      </c>
    </row>
    <row r="1034" spans="1:7">
      <c r="A1034" s="4">
        <v>43508</v>
      </c>
      <c r="B1034">
        <v>0.57289999999999996</v>
      </c>
      <c r="C1034" s="6">
        <f>BIL[[#This Row],[Variaz]]/100</f>
        <v>5.7289999999999997E-3</v>
      </c>
      <c r="D1034" s="10">
        <f>AUM[[#This Row],[ Etica Bilanciato]]</f>
        <v>1080922499.3199999</v>
      </c>
      <c r="E1034" s="10">
        <f>D1033*BIL[[#This Row],[Variazione percentuale]]</f>
        <v>6157608.8477662392</v>
      </c>
      <c r="F1034" s="11">
        <f>BIL[[#This Row],[AUM]]-D1033</f>
        <v>6108596.7599999905</v>
      </c>
      <c r="G1034" s="11">
        <f>BIL[[#This Row],[∆ AUM]]-BIL[[#This Row],[effetto mercato]]</f>
        <v>-49012.087766248733</v>
      </c>
    </row>
    <row r="1035" spans="1:7">
      <c r="A1035" s="4">
        <v>43509</v>
      </c>
      <c r="B1035">
        <v>0.47610000000000002</v>
      </c>
      <c r="C1035" s="6">
        <f>BIL[[#This Row],[Variaz]]/100</f>
        <v>4.7610000000000005E-3</v>
      </c>
      <c r="D1035" s="10">
        <f>AUM[[#This Row],[ Etica Bilanciato]]</f>
        <v>1086353481.27</v>
      </c>
      <c r="E1035" s="10">
        <f>D1034*BIL[[#This Row],[Variazione percentuale]]</f>
        <v>5146272.0192625206</v>
      </c>
      <c r="F1035" s="11">
        <f>BIL[[#This Row],[AUM]]-D1034</f>
        <v>5430981.9500000477</v>
      </c>
      <c r="G1035" s="11">
        <f>BIL[[#This Row],[∆ AUM]]-BIL[[#This Row],[effetto mercato]]</f>
        <v>284709.93073752709</v>
      </c>
    </row>
    <row r="1036" spans="1:7">
      <c r="A1036" s="4">
        <v>43510</v>
      </c>
      <c r="B1036">
        <v>-1.6899999999999998E-2</v>
      </c>
      <c r="C1036" s="6">
        <f>BIL[[#This Row],[Variaz]]/100</f>
        <v>-1.6899999999999999E-4</v>
      </c>
      <c r="D1036" s="10">
        <f>AUM[[#This Row],[ Etica Bilanciato]]</f>
        <v>1086332822.9200001</v>
      </c>
      <c r="E1036" s="10">
        <f>D1035*BIL[[#This Row],[Variazione percentuale]]</f>
        <v>-183593.73833462998</v>
      </c>
      <c r="F1036" s="11">
        <f>BIL[[#This Row],[AUM]]-D1035</f>
        <v>-20658.349999904633</v>
      </c>
      <c r="G1036" s="11">
        <f>BIL[[#This Row],[∆ AUM]]-BIL[[#This Row],[effetto mercato]]</f>
        <v>162935.38833472534</v>
      </c>
    </row>
    <row r="1037" spans="1:7">
      <c r="A1037" s="4">
        <v>43511</v>
      </c>
      <c r="B1037">
        <v>0.4824</v>
      </c>
      <c r="C1037" s="6">
        <f>BIL[[#This Row],[Variaz]]/100</f>
        <v>4.8240000000000002E-3</v>
      </c>
      <c r="D1037" s="10">
        <f>AUM[[#This Row],[ Etica Bilanciato]]</f>
        <v>1092105216.76</v>
      </c>
      <c r="E1037" s="10">
        <f>D1036*BIL[[#This Row],[Variazione percentuale]]</f>
        <v>5240469.5377660803</v>
      </c>
      <c r="F1037" s="11">
        <f>BIL[[#This Row],[AUM]]-D1036</f>
        <v>5772393.8399999142</v>
      </c>
      <c r="G1037" s="11">
        <f>BIL[[#This Row],[∆ AUM]]-BIL[[#This Row],[effetto mercato]]</f>
        <v>531924.30223383382</v>
      </c>
    </row>
    <row r="1038" spans="1:7">
      <c r="A1038" s="4">
        <v>43514</v>
      </c>
      <c r="B1038">
        <v>0.14319999999999999</v>
      </c>
      <c r="C1038" s="6">
        <f>BIL[[#This Row],[Variaz]]/100</f>
        <v>1.4319999999999999E-3</v>
      </c>
      <c r="D1038" s="10">
        <f>AUM[[#This Row],[ Etica Bilanciato]]</f>
        <v>1094528771.1900001</v>
      </c>
      <c r="E1038" s="10">
        <f>D1037*BIL[[#This Row],[Variazione percentuale]]</f>
        <v>1563894.6704003199</v>
      </c>
      <c r="F1038" s="11">
        <f>BIL[[#This Row],[AUM]]-D1037</f>
        <v>2423554.4300000668</v>
      </c>
      <c r="G1038" s="11">
        <f>BIL[[#This Row],[∆ AUM]]-BIL[[#This Row],[effetto mercato]]</f>
        <v>859659.7595997469</v>
      </c>
    </row>
    <row r="1039" spans="1:7">
      <c r="A1039" s="4">
        <v>43515</v>
      </c>
      <c r="B1039">
        <v>-5.8900000000000001E-2</v>
      </c>
      <c r="C1039" s="6">
        <f>BIL[[#This Row],[Variaz]]/100</f>
        <v>-5.8900000000000001E-4</v>
      </c>
      <c r="D1039" s="10">
        <f>AUM[[#This Row],[ Etica Bilanciato]]</f>
        <v>1095141501.6700001</v>
      </c>
      <c r="E1039" s="10">
        <f>D1038*BIL[[#This Row],[Variazione percentuale]]</f>
        <v>-644677.44623091002</v>
      </c>
      <c r="F1039" s="11">
        <f>BIL[[#This Row],[AUM]]-D1038</f>
        <v>612730.48000001907</v>
      </c>
      <c r="G1039" s="11">
        <f>BIL[[#This Row],[∆ AUM]]-BIL[[#This Row],[effetto mercato]]</f>
        <v>1257407.9262309291</v>
      </c>
    </row>
    <row r="1040" spans="1:7">
      <c r="A1040" s="4">
        <v>43516</v>
      </c>
      <c r="B1040">
        <v>0.13469999999999999</v>
      </c>
      <c r="C1040" s="6">
        <f>BIL[[#This Row],[Variaz]]/100</f>
        <v>1.3469999999999999E-3</v>
      </c>
      <c r="D1040" s="10">
        <f>AUM[[#This Row],[ Etica Bilanciato]]</f>
        <v>1097275977.8199999</v>
      </c>
      <c r="E1040" s="10">
        <f>D1039*BIL[[#This Row],[Variazione percentuale]]</f>
        <v>1475155.6027494899</v>
      </c>
      <c r="F1040" s="11">
        <f>BIL[[#This Row],[AUM]]-D1039</f>
        <v>2134476.1499998569</v>
      </c>
      <c r="G1040" s="11">
        <f>BIL[[#This Row],[∆ AUM]]-BIL[[#This Row],[effetto mercato]]</f>
        <v>659320.547250367</v>
      </c>
    </row>
    <row r="1041" spans="1:7">
      <c r="A1041" s="4">
        <v>43517</v>
      </c>
      <c r="B1041">
        <v>-0.17649999999999999</v>
      </c>
      <c r="C1041" s="6">
        <f>BIL[[#This Row],[Variaz]]/100</f>
        <v>-1.7649999999999999E-3</v>
      </c>
      <c r="D1041" s="10">
        <f>AUM[[#This Row],[ Etica Bilanciato]]</f>
        <v>1096207245.01</v>
      </c>
      <c r="E1041" s="10">
        <f>D1040*BIL[[#This Row],[Variazione percentuale]]</f>
        <v>-1936692.1008522997</v>
      </c>
      <c r="F1041" s="11">
        <f>BIL[[#This Row],[AUM]]-D1040</f>
        <v>-1068732.8099999428</v>
      </c>
      <c r="G1041" s="11">
        <f>BIL[[#This Row],[∆ AUM]]-BIL[[#This Row],[effetto mercato]]</f>
        <v>867959.29085235693</v>
      </c>
    </row>
    <row r="1042" spans="1:7">
      <c r="A1042" s="4">
        <v>43518</v>
      </c>
      <c r="B1042">
        <v>0.2863</v>
      </c>
      <c r="C1042" s="6">
        <f>BIL[[#This Row],[Variaz]]/100</f>
        <v>2.8630000000000001E-3</v>
      </c>
      <c r="D1042" s="10">
        <f>AUM[[#This Row],[ Etica Bilanciato]]</f>
        <v>1100035783.8</v>
      </c>
      <c r="E1042" s="10">
        <f>D1041*BIL[[#This Row],[Variazione percentuale]]</f>
        <v>3138441.3424636303</v>
      </c>
      <c r="F1042" s="11">
        <f>BIL[[#This Row],[AUM]]-D1041</f>
        <v>3828538.7899999619</v>
      </c>
      <c r="G1042" s="11">
        <f>BIL[[#This Row],[∆ AUM]]-BIL[[#This Row],[effetto mercato]]</f>
        <v>690097.4475363316</v>
      </c>
    </row>
    <row r="1043" spans="1:7">
      <c r="A1043" s="4">
        <v>43521</v>
      </c>
      <c r="B1043">
        <v>0.1091</v>
      </c>
      <c r="C1043" s="6">
        <f>BIL[[#This Row],[Variaz]]/100</f>
        <v>1.091E-3</v>
      </c>
      <c r="D1043" s="10">
        <f>AUM[[#This Row],[ Etica Bilanciato]]</f>
        <v>1101756243.97</v>
      </c>
      <c r="E1043" s="10">
        <f>D1042*BIL[[#This Row],[Variazione percentuale]]</f>
        <v>1200139.0401257998</v>
      </c>
      <c r="F1043" s="11">
        <f>BIL[[#This Row],[AUM]]-D1042</f>
        <v>1720460.1700000763</v>
      </c>
      <c r="G1043" s="11">
        <f>BIL[[#This Row],[∆ AUM]]-BIL[[#This Row],[effetto mercato]]</f>
        <v>520321.12987427646</v>
      </c>
    </row>
    <row r="1044" spans="1:7">
      <c r="A1044" s="4">
        <v>43522</v>
      </c>
      <c r="B1044">
        <v>0</v>
      </c>
      <c r="C1044" s="6">
        <f>BIL[[#This Row],[Variaz]]/100</f>
        <v>0</v>
      </c>
      <c r="D1044" s="10">
        <f>AUM[[#This Row],[ Etica Bilanciato]]</f>
        <v>1102163000.8700001</v>
      </c>
      <c r="E1044" s="10">
        <f>D1043*BIL[[#This Row],[Variazione percentuale]]</f>
        <v>0</v>
      </c>
      <c r="F1044" s="11">
        <f>BIL[[#This Row],[AUM]]-D1043</f>
        <v>406756.90000009537</v>
      </c>
      <c r="G1044" s="11">
        <f>BIL[[#This Row],[∆ AUM]]-BIL[[#This Row],[effetto mercato]]</f>
        <v>406756.90000009537</v>
      </c>
    </row>
    <row r="1045" spans="1:7">
      <c r="A1045" s="4">
        <v>43523</v>
      </c>
      <c r="B1045">
        <v>-0.31869999999999998</v>
      </c>
      <c r="C1045" s="6">
        <f>BIL[[#This Row],[Variaz]]/100</f>
        <v>-3.1869999999999997E-3</v>
      </c>
      <c r="D1045" s="10">
        <f>AUM[[#This Row],[ Etica Bilanciato]]</f>
        <v>1099683656.8</v>
      </c>
      <c r="E1045" s="10">
        <f>D1044*BIL[[#This Row],[Variazione percentuale]]</f>
        <v>-3512593.4837726899</v>
      </c>
      <c r="F1045" s="11">
        <f>BIL[[#This Row],[AUM]]-D1044</f>
        <v>-2479344.0700001717</v>
      </c>
      <c r="G1045" s="11">
        <f>BIL[[#This Row],[∆ AUM]]-BIL[[#This Row],[effetto mercato]]</f>
        <v>1033249.4137725183</v>
      </c>
    </row>
    <row r="1046" spans="1:7">
      <c r="A1046" s="4">
        <v>43524</v>
      </c>
      <c r="B1046">
        <v>-0.19350000000000001</v>
      </c>
      <c r="C1046" s="6">
        <f>BIL[[#This Row],[Variaz]]/100</f>
        <v>-1.9350000000000001E-3</v>
      </c>
      <c r="D1046" s="10">
        <f>AUM[[#This Row],[ Etica Bilanciato]]</f>
        <v>1098480356.27</v>
      </c>
      <c r="E1046" s="10">
        <f>D1045*BIL[[#This Row],[Variazione percentuale]]</f>
        <v>-2127887.8759079999</v>
      </c>
      <c r="F1046" s="11">
        <f>BIL[[#This Row],[AUM]]-D1045</f>
        <v>-1203300.5299999714</v>
      </c>
      <c r="G1046" s="11">
        <f>BIL[[#This Row],[∆ AUM]]-BIL[[#This Row],[effetto mercato]]</f>
        <v>924587.34590802854</v>
      </c>
    </row>
    <row r="1047" spans="1:7">
      <c r="A1047" s="4">
        <v>43525</v>
      </c>
      <c r="B1047">
        <v>0.30349999999999999</v>
      </c>
      <c r="C1047" s="6">
        <f>BIL[[#This Row],[Variaz]]/100</f>
        <v>3.0349999999999999E-3</v>
      </c>
      <c r="D1047" s="10">
        <f>AUM[[#This Row],[ Etica Bilanciato]]</f>
        <v>1102019449.4200001</v>
      </c>
      <c r="E1047" s="10">
        <f>D1046*BIL[[#This Row],[Variazione percentuale]]</f>
        <v>3333887.8812794499</v>
      </c>
      <c r="F1047" s="11">
        <f>BIL[[#This Row],[AUM]]-D1046</f>
        <v>3539093.1500000954</v>
      </c>
      <c r="G1047" s="11">
        <f>BIL[[#This Row],[∆ AUM]]-BIL[[#This Row],[effetto mercato]]</f>
        <v>205205.26872064546</v>
      </c>
    </row>
    <row r="1048" spans="1:7">
      <c r="A1048" s="4">
        <v>43528</v>
      </c>
      <c r="B1048">
        <v>0.1177</v>
      </c>
      <c r="C1048" s="6">
        <f>BIL[[#This Row],[Variaz]]/100</f>
        <v>1.1770000000000001E-3</v>
      </c>
      <c r="D1048" s="10">
        <f>AUM[[#This Row],[ Etica Bilanciato]]</f>
        <v>1104255961.24</v>
      </c>
      <c r="E1048" s="10">
        <f>D1047*BIL[[#This Row],[Variazione percentuale]]</f>
        <v>1297076.8919673401</v>
      </c>
      <c r="F1048" s="11">
        <f>BIL[[#This Row],[AUM]]-D1047</f>
        <v>2236511.8199999332</v>
      </c>
      <c r="G1048" s="11">
        <f>BIL[[#This Row],[∆ AUM]]-BIL[[#This Row],[effetto mercato]]</f>
        <v>939434.9280325931</v>
      </c>
    </row>
    <row r="1049" spans="1:7">
      <c r="A1049" s="4">
        <v>43529</v>
      </c>
      <c r="B1049">
        <v>-0.1343</v>
      </c>
      <c r="C1049" s="6">
        <f>BIL[[#This Row],[Variaz]]/100</f>
        <v>-1.343E-3</v>
      </c>
      <c r="D1049" s="10">
        <f>AUM[[#This Row],[ Etica Bilanciato]]</f>
        <v>1105016933.3399999</v>
      </c>
      <c r="E1049" s="10">
        <f>D1048*BIL[[#This Row],[Variazione percentuale]]</f>
        <v>-1483015.75594532</v>
      </c>
      <c r="F1049" s="11">
        <f>BIL[[#This Row],[AUM]]-D1048</f>
        <v>760972.09999990463</v>
      </c>
      <c r="G1049" s="11">
        <f>BIL[[#This Row],[∆ AUM]]-BIL[[#This Row],[effetto mercato]]</f>
        <v>2243987.8559452249</v>
      </c>
    </row>
    <row r="1050" spans="1:7">
      <c r="A1050" s="4">
        <v>43530</v>
      </c>
      <c r="B1050">
        <v>-0.1933</v>
      </c>
      <c r="C1050" s="6">
        <f>BIL[[#This Row],[Variaz]]/100</f>
        <v>-1.933E-3</v>
      </c>
      <c r="D1050" s="10">
        <f>AUM[[#This Row],[ Etica Bilanciato]]</f>
        <v>1104402487.72</v>
      </c>
      <c r="E1050" s="10">
        <f>D1049*BIL[[#This Row],[Variazione percentuale]]</f>
        <v>-2135997.7321462198</v>
      </c>
      <c r="F1050" s="11">
        <f>BIL[[#This Row],[AUM]]-D1049</f>
        <v>-614445.61999988556</v>
      </c>
      <c r="G1050" s="11">
        <f>BIL[[#This Row],[∆ AUM]]-BIL[[#This Row],[effetto mercato]]</f>
        <v>1521552.1121463343</v>
      </c>
    </row>
    <row r="1051" spans="1:7">
      <c r="A1051" s="4">
        <v>43531</v>
      </c>
      <c r="B1051">
        <v>0.15160000000000001</v>
      </c>
      <c r="C1051" s="6">
        <f>BIL[[#This Row],[Variaz]]/100</f>
        <v>1.5160000000000002E-3</v>
      </c>
      <c r="D1051" s="10">
        <f>AUM[[#This Row],[ Etica Bilanciato]]</f>
        <v>1107752851.6900001</v>
      </c>
      <c r="E1051" s="10">
        <f>D1050*BIL[[#This Row],[Variazione percentuale]]</f>
        <v>1674274.1713835204</v>
      </c>
      <c r="F1051" s="11">
        <f>BIL[[#This Row],[AUM]]-D1050</f>
        <v>3350363.9700000286</v>
      </c>
      <c r="G1051" s="11">
        <f>BIL[[#This Row],[∆ AUM]]-BIL[[#This Row],[effetto mercato]]</f>
        <v>1676089.7986165083</v>
      </c>
    </row>
    <row r="1052" spans="1:7">
      <c r="A1052" s="4">
        <v>43532</v>
      </c>
      <c r="B1052">
        <v>-0.49609999999999999</v>
      </c>
      <c r="C1052" s="6">
        <f>BIL[[#This Row],[Variaz]]/100</f>
        <v>-4.9610000000000001E-3</v>
      </c>
      <c r="D1052" s="10">
        <f>AUM[[#This Row],[ Etica Bilanciato]]</f>
        <v>1102980447.79</v>
      </c>
      <c r="E1052" s="10">
        <f>D1051*BIL[[#This Row],[Variazione percentuale]]</f>
        <v>-5495561.8972340906</v>
      </c>
      <c r="F1052" s="11">
        <f>BIL[[#This Row],[AUM]]-D1051</f>
        <v>-4772403.9000000954</v>
      </c>
      <c r="G1052" s="11">
        <f>BIL[[#This Row],[∆ AUM]]-BIL[[#This Row],[effetto mercato]]</f>
        <v>723157.99723399524</v>
      </c>
    </row>
    <row r="1053" spans="1:7">
      <c r="A1053" s="4">
        <v>43535</v>
      </c>
      <c r="B1053">
        <v>0.7268</v>
      </c>
      <c r="C1053" s="6">
        <f>BIL[[#This Row],[Variaz]]/100</f>
        <v>7.2680000000000002E-3</v>
      </c>
      <c r="D1053" s="10">
        <f>AUM[[#This Row],[ Etica Bilanciato]]</f>
        <v>1111900771.72</v>
      </c>
      <c r="E1053" s="10">
        <f>D1052*BIL[[#This Row],[Variazione percentuale]]</f>
        <v>8016461.8945377199</v>
      </c>
      <c r="F1053" s="11">
        <f>BIL[[#This Row],[AUM]]-D1052</f>
        <v>8920323.9300000668</v>
      </c>
      <c r="G1053" s="11">
        <f>BIL[[#This Row],[∆ AUM]]-BIL[[#This Row],[effetto mercato]]</f>
        <v>903862.03546234686</v>
      </c>
    </row>
    <row r="1054" spans="1:7">
      <c r="A1054" s="4">
        <v>43536</v>
      </c>
      <c r="B1054">
        <v>0.151</v>
      </c>
      <c r="C1054" s="6">
        <f>BIL[[#This Row],[Variaz]]/100</f>
        <v>1.5100000000000001E-3</v>
      </c>
      <c r="D1054" s="10">
        <f>AUM[[#This Row],[ Etica Bilanciato]]</f>
        <v>1114441677.3599999</v>
      </c>
      <c r="E1054" s="10">
        <f>D1053*BIL[[#This Row],[Variazione percentuale]]</f>
        <v>1678970.1652972002</v>
      </c>
      <c r="F1054" s="11">
        <f>BIL[[#This Row],[AUM]]-D1053</f>
        <v>2540905.6399998665</v>
      </c>
      <c r="G1054" s="11">
        <f>BIL[[#This Row],[∆ AUM]]-BIL[[#This Row],[effetto mercato]]</f>
        <v>861935.47470266628</v>
      </c>
    </row>
    <row r="1055" spans="1:7">
      <c r="A1055" s="4">
        <v>43537</v>
      </c>
      <c r="B1055">
        <v>-8.3999999999999995E-3</v>
      </c>
      <c r="C1055" s="6">
        <f>BIL[[#This Row],[Variaz]]/100</f>
        <v>-8.3999999999999995E-5</v>
      </c>
      <c r="D1055" s="10">
        <f>AUM[[#This Row],[ Etica Bilanciato]]</f>
        <v>1114892172.8499999</v>
      </c>
      <c r="E1055" s="10">
        <f>D1054*BIL[[#This Row],[Variazione percentuale]]</f>
        <v>-93613.10089823998</v>
      </c>
      <c r="F1055" s="11">
        <f>BIL[[#This Row],[AUM]]-D1054</f>
        <v>450495.49000000954</v>
      </c>
      <c r="G1055" s="11">
        <f>BIL[[#This Row],[∆ AUM]]-BIL[[#This Row],[effetto mercato]]</f>
        <v>544108.59089824953</v>
      </c>
    </row>
    <row r="1056" spans="1:7">
      <c r="A1056" s="4">
        <v>43538</v>
      </c>
      <c r="B1056">
        <v>7.5399999999999995E-2</v>
      </c>
      <c r="C1056" s="6">
        <f>BIL[[#This Row],[Variaz]]/100</f>
        <v>7.539999999999999E-4</v>
      </c>
      <c r="D1056" s="10">
        <f>AUM[[#This Row],[ Etica Bilanciato]]</f>
        <v>1116235652.99</v>
      </c>
      <c r="E1056" s="10">
        <f>D1055*BIL[[#This Row],[Variazione percentuale]]</f>
        <v>840628.6983288998</v>
      </c>
      <c r="F1056" s="11">
        <f>BIL[[#This Row],[AUM]]-D1055</f>
        <v>1343480.1400001049</v>
      </c>
      <c r="G1056" s="11">
        <f>BIL[[#This Row],[∆ AUM]]-BIL[[#This Row],[effetto mercato]]</f>
        <v>502851.4416712051</v>
      </c>
    </row>
    <row r="1057" spans="1:7">
      <c r="A1057" s="4">
        <v>43539</v>
      </c>
      <c r="B1057">
        <v>0.37669999999999998</v>
      </c>
      <c r="C1057" s="6">
        <f>BIL[[#This Row],[Variaz]]/100</f>
        <v>3.7669999999999999E-3</v>
      </c>
      <c r="D1057" s="10">
        <f>AUM[[#This Row],[ Etica Bilanciato]]</f>
        <v>1120876337.8499999</v>
      </c>
      <c r="E1057" s="10">
        <f>D1056*BIL[[#This Row],[Variazione percentuale]]</f>
        <v>4204859.7048133304</v>
      </c>
      <c r="F1057" s="11">
        <f>BIL[[#This Row],[AUM]]-D1056</f>
        <v>4640684.8599998951</v>
      </c>
      <c r="G1057" s="11">
        <f>BIL[[#This Row],[∆ AUM]]-BIL[[#This Row],[effetto mercato]]</f>
        <v>435825.15518656466</v>
      </c>
    </row>
    <row r="1058" spans="1:7">
      <c r="A1058" s="4">
        <v>43542</v>
      </c>
      <c r="B1058">
        <v>0.1084</v>
      </c>
      <c r="C1058" s="6">
        <f>BIL[[#This Row],[Variaz]]/100</f>
        <v>1.0839999999999999E-3</v>
      </c>
      <c r="D1058" s="10">
        <f>AUM[[#This Row],[ Etica Bilanciato]]</f>
        <v>1123454422.45</v>
      </c>
      <c r="E1058" s="10">
        <f>D1057*BIL[[#This Row],[Variazione percentuale]]</f>
        <v>1215029.9502293998</v>
      </c>
      <c r="F1058" s="11">
        <f>BIL[[#This Row],[AUM]]-D1057</f>
        <v>2578084.6000001431</v>
      </c>
      <c r="G1058" s="11">
        <f>BIL[[#This Row],[∆ AUM]]-BIL[[#This Row],[effetto mercato]]</f>
        <v>1363054.6497707432</v>
      </c>
    </row>
    <row r="1059" spans="1:7">
      <c r="A1059" s="4">
        <v>43543</v>
      </c>
      <c r="B1059">
        <v>0.10829999999999999</v>
      </c>
      <c r="C1059" s="6">
        <f>BIL[[#This Row],[Variaz]]/100</f>
        <v>1.083E-3</v>
      </c>
      <c r="D1059" s="10">
        <f>AUM[[#This Row],[ Etica Bilanciato]]</f>
        <v>1125954973.3499999</v>
      </c>
      <c r="E1059" s="10">
        <f>D1058*BIL[[#This Row],[Variazione percentuale]]</f>
        <v>1216701.1395133501</v>
      </c>
      <c r="F1059" s="11">
        <f>BIL[[#This Row],[AUM]]-D1058</f>
        <v>2500550.8999998569</v>
      </c>
      <c r="G1059" s="11">
        <f>BIL[[#This Row],[∆ AUM]]-BIL[[#This Row],[effetto mercato]]</f>
        <v>1283849.7604865069</v>
      </c>
    </row>
    <row r="1060" spans="1:7">
      <c r="A1060" s="4">
        <v>43544</v>
      </c>
      <c r="B1060">
        <v>-0.20810000000000001</v>
      </c>
      <c r="C1060" s="6">
        <f>BIL[[#This Row],[Variaz]]/100</f>
        <v>-2.081E-3</v>
      </c>
      <c r="D1060" s="10">
        <f>AUM[[#This Row],[ Etica Bilanciato]]</f>
        <v>1124918470.3499999</v>
      </c>
      <c r="E1060" s="10">
        <f>D1059*BIL[[#This Row],[Variazione percentuale]]</f>
        <v>-2343112.2995413495</v>
      </c>
      <c r="F1060" s="11">
        <f>BIL[[#This Row],[AUM]]-D1059</f>
        <v>-1036503</v>
      </c>
      <c r="G1060" s="11">
        <f>BIL[[#This Row],[∆ AUM]]-BIL[[#This Row],[effetto mercato]]</f>
        <v>1306609.2995413495</v>
      </c>
    </row>
    <row r="1061" spans="1:7">
      <c r="A1061" s="4">
        <v>43545</v>
      </c>
      <c r="B1061">
        <v>0.10009999999999999</v>
      </c>
      <c r="C1061" s="6">
        <f>BIL[[#This Row],[Variaz]]/100</f>
        <v>1.0009999999999999E-3</v>
      </c>
      <c r="D1061" s="10">
        <f>AUM[[#This Row],[ Etica Bilanciato]]</f>
        <v>1126448645.9100001</v>
      </c>
      <c r="E1061" s="10">
        <f>D1060*BIL[[#This Row],[Variazione percentuale]]</f>
        <v>1126043.3888203499</v>
      </c>
      <c r="F1061" s="11">
        <f>BIL[[#This Row],[AUM]]-D1060</f>
        <v>1530175.5600001812</v>
      </c>
      <c r="G1061" s="11">
        <f>BIL[[#This Row],[∆ AUM]]-BIL[[#This Row],[effetto mercato]]</f>
        <v>404132.17117983126</v>
      </c>
    </row>
    <row r="1062" spans="1:7">
      <c r="A1062" s="4">
        <v>43546</v>
      </c>
      <c r="B1062">
        <v>-0.40820000000000001</v>
      </c>
      <c r="C1062" s="6">
        <f>BIL[[#This Row],[Variaz]]/100</f>
        <v>-4.0819999999999997E-3</v>
      </c>
      <c r="D1062" s="10">
        <f>AUM[[#This Row],[ Etica Bilanciato]]</f>
        <v>1123002205.6700001</v>
      </c>
      <c r="E1062" s="10">
        <f>D1061*BIL[[#This Row],[Variazione percentuale]]</f>
        <v>-4598163.3726046197</v>
      </c>
      <c r="F1062" s="11">
        <f>BIL[[#This Row],[AUM]]-D1061</f>
        <v>-3446440.2400000095</v>
      </c>
      <c r="G1062" s="11">
        <f>BIL[[#This Row],[∆ AUM]]-BIL[[#This Row],[effetto mercato]]</f>
        <v>1151723.1326046102</v>
      </c>
    </row>
    <row r="1063" spans="1:7">
      <c r="A1063" s="4">
        <v>43549</v>
      </c>
      <c r="B1063">
        <v>-0.63580000000000003</v>
      </c>
      <c r="C1063" s="6">
        <f>BIL[[#This Row],[Variaz]]/100</f>
        <v>-6.3579999999999999E-3</v>
      </c>
      <c r="D1063" s="10">
        <f>AUM[[#This Row],[ Etica Bilanciato]]</f>
        <v>1116511179.4799998</v>
      </c>
      <c r="E1063" s="10">
        <f>D1062*BIL[[#This Row],[Variazione percentuale]]</f>
        <v>-7140048.0236498602</v>
      </c>
      <c r="F1063" s="11">
        <f>BIL[[#This Row],[AUM]]-D1062</f>
        <v>-6491026.1900002956</v>
      </c>
      <c r="G1063" s="11">
        <f>BIL[[#This Row],[∆ AUM]]-BIL[[#This Row],[effetto mercato]]</f>
        <v>649021.83364956453</v>
      </c>
    </row>
    <row r="1064" spans="1:7">
      <c r="A1064" s="4">
        <v>43550</v>
      </c>
      <c r="B1064">
        <v>0.70720000000000005</v>
      </c>
      <c r="C1064" s="6">
        <f>BIL[[#This Row],[Variaz]]/100</f>
        <v>7.0720000000000002E-3</v>
      </c>
      <c r="D1064" s="10">
        <f>AUM[[#This Row],[ Etica Bilanciato]]</f>
        <v>1125202683.29</v>
      </c>
      <c r="E1064" s="10">
        <f>D1063*BIL[[#This Row],[Variazione percentuale]]</f>
        <v>7895967.0612825584</v>
      </c>
      <c r="F1064" s="11">
        <f>BIL[[#This Row],[AUM]]-D1063</f>
        <v>8691503.8100001812</v>
      </c>
      <c r="G1064" s="11">
        <f>BIL[[#This Row],[∆ AUM]]-BIL[[#This Row],[effetto mercato]]</f>
        <v>795536.74871762283</v>
      </c>
    </row>
    <row r="1065" spans="1:7">
      <c r="A1065" s="4">
        <v>43551</v>
      </c>
      <c r="B1065">
        <v>8.3599999999999994E-2</v>
      </c>
      <c r="C1065" s="6">
        <f>BIL[[#This Row],[Variaz]]/100</f>
        <v>8.3599999999999994E-4</v>
      </c>
      <c r="D1065" s="10">
        <f>AUM[[#This Row],[ Etica Bilanciato]]</f>
        <v>1126224501.0799999</v>
      </c>
      <c r="E1065" s="10">
        <f>D1064*BIL[[#This Row],[Variazione percentuale]]</f>
        <v>940669.44323043991</v>
      </c>
      <c r="F1065" s="11">
        <f>BIL[[#This Row],[AUM]]-D1064</f>
        <v>1021817.7899999619</v>
      </c>
      <c r="G1065" s="11">
        <f>BIL[[#This Row],[∆ AUM]]-BIL[[#This Row],[effetto mercato]]</f>
        <v>81148.346769521944</v>
      </c>
    </row>
    <row r="1066" spans="1:7">
      <c r="A1066" s="4">
        <v>43552</v>
      </c>
      <c r="B1066">
        <v>-0.1086</v>
      </c>
      <c r="C1066" s="6">
        <f>BIL[[#This Row],[Variaz]]/100</f>
        <v>-1.0859999999999999E-3</v>
      </c>
      <c r="D1066" s="10">
        <f>AUM[[#This Row],[ Etica Bilanciato]]</f>
        <v>1126147267.52</v>
      </c>
      <c r="E1066" s="10">
        <f>D1065*BIL[[#This Row],[Variazione percentuale]]</f>
        <v>-1223079.8081728797</v>
      </c>
      <c r="F1066" s="11">
        <f>BIL[[#This Row],[AUM]]-D1065</f>
        <v>-77233.55999994278</v>
      </c>
      <c r="G1066" s="11">
        <f>BIL[[#This Row],[∆ AUM]]-BIL[[#This Row],[effetto mercato]]</f>
        <v>1145846.248172937</v>
      </c>
    </row>
    <row r="1067" spans="1:7">
      <c r="A1067" s="4">
        <v>43553</v>
      </c>
      <c r="B1067">
        <v>0.41810000000000003</v>
      </c>
      <c r="C1067" s="6">
        <f>BIL[[#This Row],[Variaz]]/100</f>
        <v>4.1810000000000007E-3</v>
      </c>
      <c r="D1067" s="10">
        <f>AUM[[#This Row],[ Etica Bilanciato]]</f>
        <v>1131660964.6099999</v>
      </c>
      <c r="E1067" s="10">
        <f>D1066*BIL[[#This Row],[Variazione percentuale]]</f>
        <v>4708421.725501121</v>
      </c>
      <c r="F1067" s="11">
        <f>BIL[[#This Row],[AUM]]-D1066</f>
        <v>5513697.0899999142</v>
      </c>
      <c r="G1067" s="11">
        <f>BIL[[#This Row],[∆ AUM]]-BIL[[#This Row],[effetto mercato]]</f>
        <v>805275.36449879315</v>
      </c>
    </row>
    <row r="1068" spans="1:7">
      <c r="A1068" s="4">
        <v>43556</v>
      </c>
      <c r="B1068">
        <v>0.61619999999999997</v>
      </c>
      <c r="C1068" s="6">
        <f>BIL[[#This Row],[Variaz]]/100</f>
        <v>6.1619999999999999E-3</v>
      </c>
      <c r="D1068" s="10">
        <f>AUM[[#This Row],[ Etica Bilanciato]]</f>
        <v>1139581182.6900001</v>
      </c>
      <c r="E1068" s="10">
        <f>D1067*BIL[[#This Row],[Variazione percentuale]]</f>
        <v>6973294.8639268195</v>
      </c>
      <c r="F1068" s="11">
        <f>BIL[[#This Row],[AUM]]-D1067</f>
        <v>7920218.0800001621</v>
      </c>
      <c r="G1068" s="11">
        <f>BIL[[#This Row],[∆ AUM]]-BIL[[#This Row],[effetto mercato]]</f>
        <v>946923.2160733426</v>
      </c>
    </row>
    <row r="1069" spans="1:7">
      <c r="A1069" s="4">
        <v>43557</v>
      </c>
      <c r="B1069">
        <v>0.24</v>
      </c>
      <c r="C1069" s="6">
        <f>BIL[[#This Row],[Variaz]]/100</f>
        <v>2.3999999999999998E-3</v>
      </c>
      <c r="D1069" s="10">
        <f>AUM[[#This Row],[ Etica Bilanciato]]</f>
        <v>1143669794.1500001</v>
      </c>
      <c r="E1069" s="10">
        <f>D1068*BIL[[#This Row],[Variazione percentuale]]</f>
        <v>2734994.8384559997</v>
      </c>
      <c r="F1069" s="11">
        <f>BIL[[#This Row],[AUM]]-D1068</f>
        <v>4088611.4600000381</v>
      </c>
      <c r="G1069" s="11">
        <f>BIL[[#This Row],[∆ AUM]]-BIL[[#This Row],[effetto mercato]]</f>
        <v>1353616.6215440384</v>
      </c>
    </row>
    <row r="1070" spans="1:7">
      <c r="A1070" s="4">
        <v>43558</v>
      </c>
      <c r="B1070">
        <v>0.19819999999999999</v>
      </c>
      <c r="C1070" s="6">
        <f>BIL[[#This Row],[Variaz]]/100</f>
        <v>1.9819999999999998E-3</v>
      </c>
      <c r="D1070" s="10">
        <f>AUM[[#This Row],[ Etica Bilanciato]]</f>
        <v>1147735014.8600001</v>
      </c>
      <c r="E1070" s="10">
        <f>D1069*BIL[[#This Row],[Variazione percentuale]]</f>
        <v>2266753.5320052998</v>
      </c>
      <c r="F1070" s="11">
        <f>BIL[[#This Row],[AUM]]-D1069</f>
        <v>4065220.7100000381</v>
      </c>
      <c r="G1070" s="11">
        <f>BIL[[#This Row],[∆ AUM]]-BIL[[#This Row],[effetto mercato]]</f>
        <v>1798467.1779947383</v>
      </c>
    </row>
    <row r="1071" spans="1:7">
      <c r="A1071" s="4">
        <v>43559</v>
      </c>
      <c r="B1071">
        <v>4.1200000000000001E-2</v>
      </c>
      <c r="C1071" s="6">
        <f>BIL[[#This Row],[Variaz]]/100</f>
        <v>4.1199999999999999E-4</v>
      </c>
      <c r="D1071" s="10">
        <f>AUM[[#This Row],[ Etica Bilanciato]]</f>
        <v>1149589599.24</v>
      </c>
      <c r="E1071" s="10">
        <f>D1070*BIL[[#This Row],[Variazione percentuale]]</f>
        <v>472866.82612232002</v>
      </c>
      <c r="F1071" s="11">
        <f>BIL[[#This Row],[AUM]]-D1070</f>
        <v>1854584.379999876</v>
      </c>
      <c r="G1071" s="11">
        <f>BIL[[#This Row],[∆ AUM]]-BIL[[#This Row],[effetto mercato]]</f>
        <v>1381717.553877556</v>
      </c>
    </row>
    <row r="1072" spans="1:7">
      <c r="A1072" s="4">
        <v>43560</v>
      </c>
      <c r="B1072">
        <v>0.1235</v>
      </c>
      <c r="C1072" s="6">
        <f>BIL[[#This Row],[Variaz]]/100</f>
        <v>1.235E-3</v>
      </c>
      <c r="D1072" s="10">
        <f>AUM[[#This Row],[ Etica Bilanciato]]</f>
        <v>1152763607.8800001</v>
      </c>
      <c r="E1072" s="10">
        <f>D1071*BIL[[#This Row],[Variazione percentuale]]</f>
        <v>1419743.1550614</v>
      </c>
      <c r="F1072" s="11">
        <f>BIL[[#This Row],[AUM]]-D1071</f>
        <v>3174008.6400001049</v>
      </c>
      <c r="G1072" s="11">
        <f>BIL[[#This Row],[∆ AUM]]-BIL[[#This Row],[effetto mercato]]</f>
        <v>1754265.4849387049</v>
      </c>
    </row>
    <row r="1073" spans="1:7">
      <c r="A1073" s="4">
        <v>43563</v>
      </c>
      <c r="B1073">
        <v>-0.13980000000000001</v>
      </c>
      <c r="C1073" s="6">
        <f>BIL[[#This Row],[Variaz]]/100</f>
        <v>-1.3980000000000002E-3</v>
      </c>
      <c r="D1073" s="10">
        <f>AUM[[#This Row],[ Etica Bilanciato]]</f>
        <v>1151843736.6000001</v>
      </c>
      <c r="E1073" s="10">
        <f>D1072*BIL[[#This Row],[Variazione percentuale]]</f>
        <v>-1611563.5238162403</v>
      </c>
      <c r="F1073" s="11">
        <f>BIL[[#This Row],[AUM]]-D1072</f>
        <v>-919871.27999997139</v>
      </c>
      <c r="G1073" s="11">
        <f>BIL[[#This Row],[∆ AUM]]-BIL[[#This Row],[effetto mercato]]</f>
        <v>691692.24381626886</v>
      </c>
    </row>
    <row r="1074" spans="1:7">
      <c r="A1074" s="4">
        <v>43564</v>
      </c>
      <c r="B1074">
        <v>-0.33779999999999999</v>
      </c>
      <c r="C1074" s="6">
        <f>BIL[[#This Row],[Variaz]]/100</f>
        <v>-3.3779999999999999E-3</v>
      </c>
      <c r="D1074" s="10">
        <f>AUM[[#This Row],[ Etica Bilanciato]]</f>
        <v>1148239451.26</v>
      </c>
      <c r="E1074" s="10">
        <f>D1073*BIL[[#This Row],[Variazione percentuale]]</f>
        <v>-3890928.1422348004</v>
      </c>
      <c r="F1074" s="11">
        <f>BIL[[#This Row],[AUM]]-D1073</f>
        <v>-3604285.3400001526</v>
      </c>
      <c r="G1074" s="11">
        <f>BIL[[#This Row],[∆ AUM]]-BIL[[#This Row],[effetto mercato]]</f>
        <v>286642.8022346478</v>
      </c>
    </row>
    <row r="1075" spans="1:7">
      <c r="A1075" s="4">
        <v>43565</v>
      </c>
      <c r="B1075">
        <v>0.248</v>
      </c>
      <c r="C1075" s="6">
        <f>BIL[[#This Row],[Variaz]]/100</f>
        <v>2.48E-3</v>
      </c>
      <c r="D1075" s="10">
        <f>AUM[[#This Row],[ Etica Bilanciato]]</f>
        <v>1151369986.6799998</v>
      </c>
      <c r="E1075" s="10">
        <f>D1074*BIL[[#This Row],[Variazione percentuale]]</f>
        <v>2847633.8391248002</v>
      </c>
      <c r="F1075" s="11">
        <f>BIL[[#This Row],[AUM]]-D1074</f>
        <v>3130535.4199998379</v>
      </c>
      <c r="G1075" s="11">
        <f>BIL[[#This Row],[∆ AUM]]-BIL[[#This Row],[effetto mercato]]</f>
        <v>282901.5808750377</v>
      </c>
    </row>
    <row r="1076" spans="1:7">
      <c r="A1076" s="4">
        <v>43566</v>
      </c>
      <c r="B1076">
        <v>-0.18959999999999999</v>
      </c>
      <c r="C1076" s="6">
        <f>BIL[[#This Row],[Variaz]]/100</f>
        <v>-1.8959999999999999E-3</v>
      </c>
      <c r="D1076" s="10">
        <f>AUM[[#This Row],[ Etica Bilanciato]]</f>
        <v>1150041391.7</v>
      </c>
      <c r="E1076" s="10">
        <f>D1075*BIL[[#This Row],[Variazione percentuale]]</f>
        <v>-2182997.4947452797</v>
      </c>
      <c r="F1076" s="11">
        <f>BIL[[#This Row],[AUM]]-D1075</f>
        <v>-1328594.9799997807</v>
      </c>
      <c r="G1076" s="11">
        <f>BIL[[#This Row],[∆ AUM]]-BIL[[#This Row],[effetto mercato]]</f>
        <v>854402.51474549901</v>
      </c>
    </row>
    <row r="1077" spans="1:7">
      <c r="A1077" s="4">
        <v>43567</v>
      </c>
      <c r="B1077">
        <v>8.3000000000000001E-3</v>
      </c>
      <c r="C1077" s="6">
        <f>BIL[[#This Row],[Variaz]]/100</f>
        <v>8.2999999999999998E-5</v>
      </c>
      <c r="D1077" s="10">
        <f>AUM[[#This Row],[ Etica Bilanciato]]</f>
        <v>1151014780.8099999</v>
      </c>
      <c r="E1077" s="10">
        <f>D1076*BIL[[#This Row],[Variazione percentuale]]</f>
        <v>95453.435511100004</v>
      </c>
      <c r="F1077" s="11">
        <f>BIL[[#This Row],[AUM]]-D1076</f>
        <v>973389.1099998951</v>
      </c>
      <c r="G1077" s="11">
        <f>BIL[[#This Row],[∆ AUM]]-BIL[[#This Row],[effetto mercato]]</f>
        <v>877935.67448879511</v>
      </c>
    </row>
    <row r="1078" spans="1:7">
      <c r="A1078" s="4">
        <v>43570</v>
      </c>
      <c r="B1078">
        <v>0.223</v>
      </c>
      <c r="C1078" s="6">
        <f>BIL[[#This Row],[Variaz]]/100</f>
        <v>2.2300000000000002E-3</v>
      </c>
      <c r="D1078" s="10">
        <f>AUM[[#This Row],[ Etica Bilanciato]]</f>
        <v>1154211910.3800001</v>
      </c>
      <c r="E1078" s="10">
        <f>D1077*BIL[[#This Row],[Variazione percentuale]]</f>
        <v>2566762.9612063002</v>
      </c>
      <c r="F1078" s="11">
        <f>BIL[[#This Row],[AUM]]-D1077</f>
        <v>3197129.5700001717</v>
      </c>
      <c r="G1078" s="11">
        <f>BIL[[#This Row],[∆ AUM]]-BIL[[#This Row],[effetto mercato]]</f>
        <v>630366.60879387148</v>
      </c>
    </row>
    <row r="1079" spans="1:7">
      <c r="A1079" s="4">
        <v>43571</v>
      </c>
      <c r="B1079">
        <v>0.1978</v>
      </c>
      <c r="C1079" s="6">
        <f>BIL[[#This Row],[Variaz]]/100</f>
        <v>1.9780000000000002E-3</v>
      </c>
      <c r="D1079" s="10">
        <f>AUM[[#This Row],[ Etica Bilanciato]]</f>
        <v>1157137673.8799999</v>
      </c>
      <c r="E1079" s="10">
        <f>D1078*BIL[[#This Row],[Variazione percentuale]]</f>
        <v>2283031.1587316403</v>
      </c>
      <c r="F1079" s="11">
        <f>BIL[[#This Row],[AUM]]-D1078</f>
        <v>2925763.4999997616</v>
      </c>
      <c r="G1079" s="11">
        <f>BIL[[#This Row],[∆ AUM]]-BIL[[#This Row],[effetto mercato]]</f>
        <v>642732.34126812126</v>
      </c>
    </row>
    <row r="1080" spans="1:7">
      <c r="A1080" s="4">
        <v>43572</v>
      </c>
      <c r="B1080">
        <v>1.6500000000000001E-2</v>
      </c>
      <c r="C1080" s="6">
        <f>BIL[[#This Row],[Variaz]]/100</f>
        <v>1.65E-4</v>
      </c>
      <c r="D1080" s="10">
        <f>AUM[[#This Row],[ Etica Bilanciato]]</f>
        <v>1158838454.5999999</v>
      </c>
      <c r="E1080" s="10">
        <f>D1079*BIL[[#This Row],[Variazione percentuale]]</f>
        <v>190927.71619019998</v>
      </c>
      <c r="F1080" s="11">
        <f>BIL[[#This Row],[AUM]]-D1079</f>
        <v>1700780.7200000286</v>
      </c>
      <c r="G1080" s="11">
        <f>BIL[[#This Row],[∆ AUM]]-BIL[[#This Row],[effetto mercato]]</f>
        <v>1509853.0038098285</v>
      </c>
    </row>
    <row r="1081" spans="1:7">
      <c r="A1081" s="4">
        <v>43573</v>
      </c>
      <c r="B1081">
        <v>0.26319999999999999</v>
      </c>
      <c r="C1081" s="6">
        <f>BIL[[#This Row],[Variaz]]/100</f>
        <v>2.6319999999999998E-3</v>
      </c>
      <c r="D1081" s="10">
        <f>AUM[[#This Row],[ Etica Bilanciato]]</f>
        <v>1165375913.6900001</v>
      </c>
      <c r="E1081" s="10">
        <f>D1080*BIL[[#This Row],[Variazione percentuale]]</f>
        <v>3050062.8125071996</v>
      </c>
      <c r="F1081" s="11">
        <f>BIL[[#This Row],[AUM]]-D1080</f>
        <v>6537459.0900001526</v>
      </c>
      <c r="G1081" s="11">
        <f>BIL[[#This Row],[∆ AUM]]-BIL[[#This Row],[effetto mercato]]</f>
        <v>3487396.277492953</v>
      </c>
    </row>
    <row r="1082" spans="1:7">
      <c r="A1082" s="4">
        <v>43578</v>
      </c>
      <c r="B1082">
        <v>0.2215</v>
      </c>
      <c r="C1082" s="6">
        <f>BIL[[#This Row],[Variaz]]/100</f>
        <v>2.215E-3</v>
      </c>
      <c r="D1082" s="10">
        <f>AUM[[#This Row],[ Etica Bilanciato]]</f>
        <v>1168928440.0800002</v>
      </c>
      <c r="E1082" s="10">
        <f>D1081*BIL[[#This Row],[Variazione percentuale]]</f>
        <v>2581307.6488233502</v>
      </c>
      <c r="F1082" s="11">
        <f>BIL[[#This Row],[AUM]]-D1081</f>
        <v>3552526.3900001049</v>
      </c>
      <c r="G1082" s="11">
        <f>BIL[[#This Row],[∆ AUM]]-BIL[[#This Row],[effetto mercato]]</f>
        <v>971218.7411767547</v>
      </c>
    </row>
    <row r="1083" spans="1:7">
      <c r="A1083" s="4">
        <v>43579</v>
      </c>
      <c r="B1083">
        <v>-0.14729999999999999</v>
      </c>
      <c r="C1083" s="6">
        <f>BIL[[#This Row],[Variaz]]/100</f>
        <v>-1.4729999999999999E-3</v>
      </c>
      <c r="D1083" s="10">
        <f>AUM[[#This Row],[ Etica Bilanciato]]</f>
        <v>1167704372.6700001</v>
      </c>
      <c r="E1083" s="10">
        <f>D1082*BIL[[#This Row],[Variazione percentuale]]</f>
        <v>-1721831.5922378402</v>
      </c>
      <c r="F1083" s="11">
        <f>BIL[[#This Row],[AUM]]-D1082</f>
        <v>-1224067.4100000858</v>
      </c>
      <c r="G1083" s="11">
        <f>BIL[[#This Row],[∆ AUM]]-BIL[[#This Row],[effetto mercato]]</f>
        <v>497764.18223775434</v>
      </c>
    </row>
    <row r="1084" spans="1:7">
      <c r="A1084" s="4">
        <v>43581</v>
      </c>
      <c r="B1084">
        <v>0.22950000000000001</v>
      </c>
      <c r="C1084" s="6">
        <f>BIL[[#This Row],[Variaz]]/100</f>
        <v>2.2950000000000002E-3</v>
      </c>
      <c r="D1084" s="10">
        <f>AUM[[#This Row],[ Etica Bilanciato]]</f>
        <v>1170823647.9300001</v>
      </c>
      <c r="E1084" s="10">
        <f>D1083*BIL[[#This Row],[Variazione percentuale]]</f>
        <v>2679881.5352776502</v>
      </c>
      <c r="F1084" s="11">
        <f>BIL[[#This Row],[AUM]]-D1083</f>
        <v>3119275.2599999905</v>
      </c>
      <c r="G1084" s="11">
        <f>BIL[[#This Row],[∆ AUM]]-BIL[[#This Row],[effetto mercato]]</f>
        <v>439393.72472234024</v>
      </c>
    </row>
    <row r="1085" spans="1:7">
      <c r="A1085" s="4">
        <v>43584</v>
      </c>
      <c r="B1085">
        <v>1.6400000000000001E-2</v>
      </c>
      <c r="C1085" s="6">
        <f>BIL[[#This Row],[Variaz]]/100</f>
        <v>1.64E-4</v>
      </c>
      <c r="D1085" s="10">
        <f>AUM[[#This Row],[ Etica Bilanciato]]</f>
        <v>1171588426.0899999</v>
      </c>
      <c r="E1085" s="10">
        <f>D1084*BIL[[#This Row],[Variazione percentuale]]</f>
        <v>192015.07826052001</v>
      </c>
      <c r="F1085" s="11">
        <f>BIL[[#This Row],[AUM]]-D1084</f>
        <v>764778.15999984741</v>
      </c>
      <c r="G1085" s="11">
        <f>BIL[[#This Row],[∆ AUM]]-BIL[[#This Row],[effetto mercato]]</f>
        <v>572763.0817393274</v>
      </c>
    </row>
    <row r="1086" spans="1:7">
      <c r="A1086" s="4">
        <v>43585</v>
      </c>
      <c r="B1086">
        <v>-9.8100000000000007E-2</v>
      </c>
      <c r="C1086" s="6">
        <f>BIL[[#This Row],[Variaz]]/100</f>
        <v>-9.810000000000001E-4</v>
      </c>
      <c r="D1086" s="10">
        <f>AUM[[#This Row],[ Etica Bilanciato]]</f>
        <v>1171073495.27</v>
      </c>
      <c r="E1086" s="10">
        <f>D1085*BIL[[#This Row],[Variazione percentuale]]</f>
        <v>-1149328.2459942901</v>
      </c>
      <c r="F1086" s="11">
        <f>BIL[[#This Row],[AUM]]-D1085</f>
        <v>-514930.81999993324</v>
      </c>
      <c r="G1086" s="11">
        <f>BIL[[#This Row],[∆ AUM]]-BIL[[#This Row],[effetto mercato]]</f>
        <v>634397.42599435686</v>
      </c>
    </row>
    <row r="1087" spans="1:7">
      <c r="A1087" s="4">
        <v>43587</v>
      </c>
      <c r="B1087">
        <v>-0.36830000000000002</v>
      </c>
      <c r="C1087" s="6">
        <f>BIL[[#This Row],[Variaz]]/100</f>
        <v>-3.6830000000000001E-3</v>
      </c>
      <c r="D1087" s="10">
        <f>AUM[[#This Row],[ Etica Bilanciato]]</f>
        <v>1166823324.6099999</v>
      </c>
      <c r="E1087" s="10">
        <f>D1086*BIL[[#This Row],[Variazione percentuale]]</f>
        <v>-4313063.6830794103</v>
      </c>
      <c r="F1087" s="11">
        <f>BIL[[#This Row],[AUM]]-D1086</f>
        <v>-4250170.6600000858</v>
      </c>
      <c r="G1087" s="11">
        <f>BIL[[#This Row],[∆ AUM]]-BIL[[#This Row],[effetto mercato]]</f>
        <v>62893.023079324514</v>
      </c>
    </row>
    <row r="1088" spans="1:7">
      <c r="A1088" s="4">
        <v>43588</v>
      </c>
      <c r="B1088">
        <v>0.1643</v>
      </c>
      <c r="C1088" s="6">
        <f>BIL[[#This Row],[Variaz]]/100</f>
        <v>1.6429999999999999E-3</v>
      </c>
      <c r="D1088" s="10">
        <f>AUM[[#This Row],[ Etica Bilanciato]]</f>
        <v>1169335458.1699998</v>
      </c>
      <c r="E1088" s="10">
        <f>D1087*BIL[[#This Row],[Variazione percentuale]]</f>
        <v>1917090.7223342299</v>
      </c>
      <c r="F1088" s="11">
        <f>BIL[[#This Row],[AUM]]-D1087</f>
        <v>2512133.5599999428</v>
      </c>
      <c r="G1088" s="11">
        <f>BIL[[#This Row],[∆ AUM]]-BIL[[#This Row],[effetto mercato]]</f>
        <v>595042.83766571293</v>
      </c>
    </row>
    <row r="1089" spans="1:7">
      <c r="A1089" s="4">
        <v>43591</v>
      </c>
      <c r="B1089">
        <v>-0.34449999999999997</v>
      </c>
      <c r="C1089" s="6">
        <f>BIL[[#This Row],[Variaz]]/100</f>
        <v>-3.4449999999999997E-3</v>
      </c>
      <c r="D1089" s="10">
        <f>AUM[[#This Row],[ Etica Bilanciato]]</f>
        <v>1167294898.22</v>
      </c>
      <c r="E1089" s="10">
        <f>D1088*BIL[[#This Row],[Variazione percentuale]]</f>
        <v>-4028360.653395649</v>
      </c>
      <c r="F1089" s="11">
        <f>BIL[[#This Row],[AUM]]-D1088</f>
        <v>-2040559.9499998093</v>
      </c>
      <c r="G1089" s="11">
        <f>BIL[[#This Row],[∆ AUM]]-BIL[[#This Row],[effetto mercato]]</f>
        <v>1987800.7033958398</v>
      </c>
    </row>
    <row r="1090" spans="1:7">
      <c r="A1090" s="4">
        <v>43592</v>
      </c>
      <c r="B1090">
        <v>-0.51849999999999996</v>
      </c>
      <c r="C1090" s="6">
        <f>BIL[[#This Row],[Variaz]]/100</f>
        <v>-5.1849999999999995E-3</v>
      </c>
      <c r="D1090" s="10">
        <f>AUM[[#This Row],[ Etica Bilanciato]]</f>
        <v>1162285244.1400001</v>
      </c>
      <c r="E1090" s="10">
        <f>D1089*BIL[[#This Row],[Variazione percentuale]]</f>
        <v>-6052424.0472706994</v>
      </c>
      <c r="F1090" s="11">
        <f>BIL[[#This Row],[AUM]]-D1089</f>
        <v>-5009654.0799999237</v>
      </c>
      <c r="G1090" s="11">
        <f>BIL[[#This Row],[∆ AUM]]-BIL[[#This Row],[effetto mercato]]</f>
        <v>1042769.9672707757</v>
      </c>
    </row>
    <row r="1091" spans="1:7">
      <c r="A1091" s="4">
        <v>43593</v>
      </c>
      <c r="B1091">
        <v>-0.4385</v>
      </c>
      <c r="C1091" s="6">
        <f>BIL[[#This Row],[Variaz]]/100</f>
        <v>-4.385E-3</v>
      </c>
      <c r="D1091" s="10">
        <f>AUM[[#This Row],[ Etica Bilanciato]]</f>
        <v>1157206523.3599999</v>
      </c>
      <c r="E1091" s="10">
        <f>D1090*BIL[[#This Row],[Variazione percentuale]]</f>
        <v>-5096620.7955539003</v>
      </c>
      <c r="F1091" s="11">
        <f>BIL[[#This Row],[AUM]]-D1090</f>
        <v>-5078720.7800002098</v>
      </c>
      <c r="G1091" s="11">
        <f>BIL[[#This Row],[∆ AUM]]-BIL[[#This Row],[effetto mercato]]</f>
        <v>17900.015553690493</v>
      </c>
    </row>
    <row r="1092" spans="1:7">
      <c r="A1092" s="4">
        <v>43594</v>
      </c>
      <c r="B1092">
        <v>-0.58160000000000001</v>
      </c>
      <c r="C1092" s="6">
        <f>BIL[[#This Row],[Variaz]]/100</f>
        <v>-5.816E-3</v>
      </c>
      <c r="D1092" s="10">
        <f>AUM[[#This Row],[ Etica Bilanciato]]</f>
        <v>1150746713.8299999</v>
      </c>
      <c r="E1092" s="10">
        <f>D1091*BIL[[#This Row],[Variazione percentuale]]</f>
        <v>-6730313.1398617597</v>
      </c>
      <c r="F1092" s="11">
        <f>BIL[[#This Row],[AUM]]-D1091</f>
        <v>-6459809.5299999714</v>
      </c>
      <c r="G1092" s="11">
        <f>BIL[[#This Row],[∆ AUM]]-BIL[[#This Row],[effetto mercato]]</f>
        <v>270503.60986178834</v>
      </c>
    </row>
    <row r="1093" spans="1:7">
      <c r="A1093" s="4">
        <v>43595</v>
      </c>
      <c r="B1093">
        <v>0.15040000000000001</v>
      </c>
      <c r="C1093" s="6">
        <f>BIL[[#This Row],[Variaz]]/100</f>
        <v>1.5040000000000001E-3</v>
      </c>
      <c r="D1093" s="10">
        <f>AUM[[#This Row],[ Etica Bilanciato]]</f>
        <v>1152207107.3200002</v>
      </c>
      <c r="E1093" s="10">
        <f>D1092*BIL[[#This Row],[Variazione percentuale]]</f>
        <v>1730723.0576003201</v>
      </c>
      <c r="F1093" s="11">
        <f>BIL[[#This Row],[AUM]]-D1092</f>
        <v>1460393.490000248</v>
      </c>
      <c r="G1093" s="11">
        <f>BIL[[#This Row],[∆ AUM]]-BIL[[#This Row],[effetto mercato]]</f>
        <v>-270329.56760007213</v>
      </c>
    </row>
    <row r="1094" spans="1:7">
      <c r="A1094" s="4">
        <v>43598</v>
      </c>
      <c r="B1094">
        <v>-0.8679</v>
      </c>
      <c r="C1094" s="6">
        <f>BIL[[#This Row],[Variaz]]/100</f>
        <v>-8.6789999999999992E-3</v>
      </c>
      <c r="D1094" s="10">
        <f>AUM[[#This Row],[ Etica Bilanciato]]</f>
        <v>1142562582.0799999</v>
      </c>
      <c r="E1094" s="10">
        <f>D1093*BIL[[#This Row],[Variazione percentuale]]</f>
        <v>-10000005.484430281</v>
      </c>
      <c r="F1094" s="11">
        <f>BIL[[#This Row],[AUM]]-D1093</f>
        <v>-9644525.240000248</v>
      </c>
      <c r="G1094" s="11">
        <f>BIL[[#This Row],[∆ AUM]]-BIL[[#This Row],[effetto mercato]]</f>
        <v>355480.24443003349</v>
      </c>
    </row>
    <row r="1095" spans="1:7">
      <c r="A1095" s="4">
        <v>43599</v>
      </c>
      <c r="B1095">
        <v>0.4546</v>
      </c>
      <c r="C1095" s="6">
        <f>BIL[[#This Row],[Variaz]]/100</f>
        <v>4.5459999999999997E-3</v>
      </c>
      <c r="D1095" s="10">
        <f>AUM[[#This Row],[ Etica Bilanciato]]</f>
        <v>1148115248.4499998</v>
      </c>
      <c r="E1095" s="10">
        <f>D1094*BIL[[#This Row],[Variazione percentuale]]</f>
        <v>5194089.4981356794</v>
      </c>
      <c r="F1095" s="11">
        <f>BIL[[#This Row],[AUM]]-D1094</f>
        <v>5552666.3699998856</v>
      </c>
      <c r="G1095" s="11">
        <f>BIL[[#This Row],[∆ AUM]]-BIL[[#This Row],[effetto mercato]]</f>
        <v>358576.87186420616</v>
      </c>
    </row>
    <row r="1096" spans="1:7">
      <c r="A1096" s="4">
        <v>43600</v>
      </c>
      <c r="B1096">
        <v>0.37709999999999999</v>
      </c>
      <c r="C1096" s="6">
        <f>BIL[[#This Row],[Variaz]]/100</f>
        <v>3.771E-3</v>
      </c>
      <c r="D1096" s="10">
        <f>AUM[[#This Row],[ Etica Bilanciato]]</f>
        <v>1152242677.8199999</v>
      </c>
      <c r="E1096" s="10">
        <f>D1095*BIL[[#This Row],[Variazione percentuale]]</f>
        <v>4329542.6019049492</v>
      </c>
      <c r="F1096" s="11">
        <f>BIL[[#This Row],[AUM]]-D1095</f>
        <v>4127429.370000124</v>
      </c>
      <c r="G1096" s="11">
        <f>BIL[[#This Row],[∆ AUM]]-BIL[[#This Row],[effetto mercato]]</f>
        <v>-202113.2319048252</v>
      </c>
    </row>
    <row r="1097" spans="1:7">
      <c r="A1097" s="4">
        <v>43601</v>
      </c>
      <c r="B1097">
        <v>0.52600000000000002</v>
      </c>
      <c r="C1097" s="6">
        <f>BIL[[#This Row],[Variaz]]/100</f>
        <v>5.2599999999999999E-3</v>
      </c>
      <c r="D1097" s="10">
        <f>AUM[[#This Row],[ Etica Bilanciato]]</f>
        <v>1158447730.6499999</v>
      </c>
      <c r="E1097" s="10">
        <f>D1096*BIL[[#This Row],[Variazione percentuale]]</f>
        <v>6060796.4853331996</v>
      </c>
      <c r="F1097" s="11">
        <f>BIL[[#This Row],[AUM]]-D1096</f>
        <v>6205052.8299999237</v>
      </c>
      <c r="G1097" s="11">
        <f>BIL[[#This Row],[∆ AUM]]-BIL[[#This Row],[effetto mercato]]</f>
        <v>144256.34466672409</v>
      </c>
    </row>
    <row r="1098" spans="1:7">
      <c r="A1098" s="4">
        <v>43602</v>
      </c>
      <c r="B1098">
        <v>-4.1500000000000002E-2</v>
      </c>
      <c r="C1098" s="6">
        <f>BIL[[#This Row],[Variaz]]/100</f>
        <v>-4.15E-4</v>
      </c>
      <c r="D1098" s="10">
        <f>AUM[[#This Row],[ Etica Bilanciato]]</f>
        <v>1158472024.2799997</v>
      </c>
      <c r="E1098" s="10">
        <f>D1097*BIL[[#This Row],[Variazione percentuale]]</f>
        <v>-480755.80821974995</v>
      </c>
      <c r="F1098" s="11">
        <f>BIL[[#This Row],[AUM]]-D1097</f>
        <v>24293.629999876022</v>
      </c>
      <c r="G1098" s="11">
        <f>BIL[[#This Row],[∆ AUM]]-BIL[[#This Row],[effetto mercato]]</f>
        <v>505049.43821962597</v>
      </c>
    </row>
    <row r="1099" spans="1:7">
      <c r="A1099" s="4">
        <v>43605</v>
      </c>
      <c r="B1099">
        <v>-0.40710000000000002</v>
      </c>
      <c r="C1099" s="6">
        <f>BIL[[#This Row],[Variaz]]/100</f>
        <v>-4.071E-3</v>
      </c>
      <c r="D1099" s="10">
        <f>AUM[[#This Row],[ Etica Bilanciato]]</f>
        <v>1154163516.2600002</v>
      </c>
      <c r="E1099" s="10">
        <f>D1098*BIL[[#This Row],[Variazione percentuale]]</f>
        <v>-4716139.6108438792</v>
      </c>
      <c r="F1099" s="11">
        <f>BIL[[#This Row],[AUM]]-D1098</f>
        <v>-4308508.0199995041</v>
      </c>
      <c r="G1099" s="11">
        <f>BIL[[#This Row],[∆ AUM]]-BIL[[#This Row],[effetto mercato]]</f>
        <v>407631.59084437508</v>
      </c>
    </row>
    <row r="1100" spans="1:7">
      <c r="A1100" s="4">
        <v>43606</v>
      </c>
      <c r="B1100">
        <v>0.20860000000000001</v>
      </c>
      <c r="C1100" s="6">
        <f>BIL[[#This Row],[Variaz]]/100</f>
        <v>2.0860000000000002E-3</v>
      </c>
      <c r="D1100" s="10">
        <f>AUM[[#This Row],[ Etica Bilanciato]]</f>
        <v>1156948475.1400001</v>
      </c>
      <c r="E1100" s="10">
        <f>D1099*BIL[[#This Row],[Variazione percentuale]]</f>
        <v>2407585.0949183605</v>
      </c>
      <c r="F1100" s="11">
        <f>BIL[[#This Row],[AUM]]-D1099</f>
        <v>2784958.879999876</v>
      </c>
      <c r="G1100" s="11">
        <f>BIL[[#This Row],[∆ AUM]]-BIL[[#This Row],[effetto mercato]]</f>
        <v>377373.78508151555</v>
      </c>
    </row>
    <row r="1101" spans="1:7">
      <c r="A1101" s="4">
        <v>43607</v>
      </c>
      <c r="B1101">
        <v>-5.8299999999999998E-2</v>
      </c>
      <c r="C1101" s="6">
        <f>BIL[[#This Row],[Variaz]]/100</f>
        <v>-5.8299999999999997E-4</v>
      </c>
      <c r="D1101" s="10">
        <f>AUM[[#This Row],[ Etica Bilanciato]]</f>
        <v>1156694498.95</v>
      </c>
      <c r="E1101" s="10">
        <f>D1100*BIL[[#This Row],[Variazione percentuale]]</f>
        <v>-674500.96100661997</v>
      </c>
      <c r="F1101" s="11">
        <f>BIL[[#This Row],[AUM]]-D1100</f>
        <v>-253976.19000005722</v>
      </c>
      <c r="G1101" s="11">
        <f>BIL[[#This Row],[∆ AUM]]-BIL[[#This Row],[effetto mercato]]</f>
        <v>420524.77100656275</v>
      </c>
    </row>
    <row r="1102" spans="1:7">
      <c r="A1102" s="4">
        <v>43608</v>
      </c>
      <c r="B1102">
        <v>-0.67469999999999997</v>
      </c>
      <c r="C1102" s="6">
        <f>BIL[[#This Row],[Variaz]]/100</f>
        <v>-6.7469999999999995E-3</v>
      </c>
      <c r="D1102" s="10">
        <f>AUM[[#This Row],[ Etica Bilanciato]]</f>
        <v>1148761915.03</v>
      </c>
      <c r="E1102" s="10">
        <f>D1101*BIL[[#This Row],[Variazione percentuale]]</f>
        <v>-7804217.7844156502</v>
      </c>
      <c r="F1102" s="11">
        <f>BIL[[#This Row],[AUM]]-D1101</f>
        <v>-7932583.9200000763</v>
      </c>
      <c r="G1102" s="11">
        <f>BIL[[#This Row],[∆ AUM]]-BIL[[#This Row],[effetto mercato]]</f>
        <v>-128366.13558442611</v>
      </c>
    </row>
    <row r="1103" spans="1:7">
      <c r="A1103" s="4">
        <v>43609</v>
      </c>
      <c r="B1103">
        <v>3.3500000000000002E-2</v>
      </c>
      <c r="C1103" s="6">
        <f>BIL[[#This Row],[Variaz]]/100</f>
        <v>3.3500000000000001E-4</v>
      </c>
      <c r="D1103" s="10">
        <f>AUM[[#This Row],[ Etica Bilanciato]]</f>
        <v>1149853528.53</v>
      </c>
      <c r="E1103" s="10">
        <f>D1102*BIL[[#This Row],[Variazione percentuale]]</f>
        <v>384835.24153504998</v>
      </c>
      <c r="F1103" s="11">
        <f>BIL[[#This Row],[AUM]]-D1102</f>
        <v>1091613.5</v>
      </c>
      <c r="G1103" s="11">
        <f>BIL[[#This Row],[∆ AUM]]-BIL[[#This Row],[effetto mercato]]</f>
        <v>706778.25846495002</v>
      </c>
    </row>
    <row r="1104" spans="1:7">
      <c r="A1104" s="4">
        <v>43612</v>
      </c>
      <c r="B1104">
        <v>6.7100000000000007E-2</v>
      </c>
      <c r="C1104" s="6">
        <f>BIL[[#This Row],[Variaz]]/100</f>
        <v>6.7100000000000005E-4</v>
      </c>
      <c r="D1104" s="10">
        <f>AUM[[#This Row],[ Etica Bilanciato]]</f>
        <v>1150663889.26</v>
      </c>
      <c r="E1104" s="10">
        <f>D1103*BIL[[#This Row],[Variazione percentuale]]</f>
        <v>771551.71764362999</v>
      </c>
      <c r="F1104" s="11">
        <f>BIL[[#This Row],[AUM]]-D1103</f>
        <v>810360.73000001907</v>
      </c>
      <c r="G1104" s="11">
        <f>BIL[[#This Row],[∆ AUM]]-BIL[[#This Row],[effetto mercato]]</f>
        <v>38809.012356389081</v>
      </c>
    </row>
    <row r="1105" spans="1:7">
      <c r="A1105" s="4">
        <v>43613</v>
      </c>
      <c r="B1105">
        <v>-0.15079999999999999</v>
      </c>
      <c r="C1105" s="6">
        <f>BIL[[#This Row],[Variaz]]/100</f>
        <v>-1.5079999999999998E-3</v>
      </c>
      <c r="D1105" s="10">
        <f>AUM[[#This Row],[ Etica Bilanciato]]</f>
        <v>1148684058.51</v>
      </c>
      <c r="E1105" s="10">
        <f>D1104*BIL[[#This Row],[Variazione percentuale]]</f>
        <v>-1735201.1450040797</v>
      </c>
      <c r="F1105" s="11">
        <f>BIL[[#This Row],[AUM]]-D1104</f>
        <v>-1979830.75</v>
      </c>
      <c r="G1105" s="11">
        <f>BIL[[#This Row],[∆ AUM]]-BIL[[#This Row],[effetto mercato]]</f>
        <v>-244629.60499592032</v>
      </c>
    </row>
    <row r="1106" spans="1:7">
      <c r="A1106" s="4">
        <v>43614</v>
      </c>
      <c r="B1106">
        <v>-0.5202</v>
      </c>
      <c r="C1106" s="6">
        <f>BIL[[#This Row],[Variaz]]/100</f>
        <v>-5.202E-3</v>
      </c>
      <c r="D1106" s="10">
        <f>AUM[[#This Row],[ Etica Bilanciato]]</f>
        <v>1143352358.6700001</v>
      </c>
      <c r="E1106" s="10">
        <f>D1105*BIL[[#This Row],[Variazione percentuale]]</f>
        <v>-5975454.4723690199</v>
      </c>
      <c r="F1106" s="11">
        <f>BIL[[#This Row],[AUM]]-D1105</f>
        <v>-5331699.8399999142</v>
      </c>
      <c r="G1106" s="11">
        <f>BIL[[#This Row],[∆ AUM]]-BIL[[#This Row],[effetto mercato]]</f>
        <v>643754.6323691057</v>
      </c>
    </row>
    <row r="1107" spans="1:7">
      <c r="A1107" s="4">
        <v>43615</v>
      </c>
      <c r="B1107">
        <v>0.1265</v>
      </c>
      <c r="C1107" s="6">
        <f>BIL[[#This Row],[Variaz]]/100</f>
        <v>1.2650000000000001E-3</v>
      </c>
      <c r="D1107" s="10">
        <f>AUM[[#This Row],[ Etica Bilanciato]]</f>
        <v>1145298507.9000001</v>
      </c>
      <c r="E1107" s="10">
        <f>D1106*BIL[[#This Row],[Variazione percentuale]]</f>
        <v>1446340.7337175501</v>
      </c>
      <c r="F1107" s="11">
        <f>BIL[[#This Row],[AUM]]-D1106</f>
        <v>1946149.2300000191</v>
      </c>
      <c r="G1107" s="11">
        <f>BIL[[#This Row],[∆ AUM]]-BIL[[#This Row],[effetto mercato]]</f>
        <v>499808.49628246902</v>
      </c>
    </row>
    <row r="1108" spans="1:7">
      <c r="A1108" s="4">
        <v>43616</v>
      </c>
      <c r="B1108">
        <v>-0.59809999999999997</v>
      </c>
      <c r="C1108" s="6">
        <f>BIL[[#This Row],[Variaz]]/100</f>
        <v>-5.9809999999999993E-3</v>
      </c>
      <c r="D1108" s="10">
        <f>AUM[[#This Row],[ Etica Bilanciato]]</f>
        <v>1138733574.3799999</v>
      </c>
      <c r="E1108" s="10">
        <f>D1107*BIL[[#This Row],[Variazione percentuale]]</f>
        <v>-6850030.3757499</v>
      </c>
      <c r="F1108" s="11">
        <f>BIL[[#This Row],[AUM]]-D1107</f>
        <v>-6564933.5200002193</v>
      </c>
      <c r="G1108" s="11">
        <f>BIL[[#This Row],[∆ AUM]]-BIL[[#This Row],[effetto mercato]]</f>
        <v>285096.85574968066</v>
      </c>
    </row>
    <row r="1109" spans="1:7">
      <c r="A1109" s="4">
        <v>43619</v>
      </c>
      <c r="B1109">
        <v>8.4699999999999998E-2</v>
      </c>
      <c r="C1109" s="6">
        <f>BIL[[#This Row],[Variaz]]/100</f>
        <v>8.4699999999999999E-4</v>
      </c>
      <c r="D1109" s="10">
        <f>AUM[[#This Row],[ Etica Bilanciato]]</f>
        <v>1139992762.1500001</v>
      </c>
      <c r="E1109" s="10">
        <f>D1108*BIL[[#This Row],[Variazione percentuale]]</f>
        <v>964507.33749985986</v>
      </c>
      <c r="F1109" s="11">
        <f>BIL[[#This Row],[AUM]]-D1108</f>
        <v>1259187.7700002193</v>
      </c>
      <c r="G1109" s="11">
        <f>BIL[[#This Row],[∆ AUM]]-BIL[[#This Row],[effetto mercato]]</f>
        <v>294680.43250035949</v>
      </c>
    </row>
    <row r="1110" spans="1:7">
      <c r="A1110" s="4">
        <v>43620</v>
      </c>
      <c r="B1110">
        <v>0.64349999999999996</v>
      </c>
      <c r="C1110" s="6">
        <f>BIL[[#This Row],[Variaz]]/100</f>
        <v>6.4349999999999997E-3</v>
      </c>
      <c r="D1110" s="10">
        <f>AUM[[#This Row],[ Etica Bilanciato]]</f>
        <v>1147652818.1599998</v>
      </c>
      <c r="E1110" s="10">
        <f>D1109*BIL[[#This Row],[Variazione percentuale]]</f>
        <v>7335853.4244352505</v>
      </c>
      <c r="F1110" s="11">
        <f>BIL[[#This Row],[AUM]]-D1109</f>
        <v>7660056.009999752</v>
      </c>
      <c r="G1110" s="11">
        <f>BIL[[#This Row],[∆ AUM]]-BIL[[#This Row],[effetto mercato]]</f>
        <v>324202.58556450158</v>
      </c>
    </row>
    <row r="1111" spans="1:7">
      <c r="A1111" s="4">
        <v>43621</v>
      </c>
      <c r="B1111">
        <v>0.53</v>
      </c>
      <c r="C1111" s="6">
        <f>BIL[[#This Row],[Variaz]]/100</f>
        <v>5.3E-3</v>
      </c>
      <c r="D1111" s="10">
        <f>AUM[[#This Row],[ Etica Bilanciato]]</f>
        <v>1155540779.6200001</v>
      </c>
      <c r="E1111" s="10">
        <f>D1110*BIL[[#This Row],[Variazione percentuale]]</f>
        <v>6082559.9362479988</v>
      </c>
      <c r="F1111" s="11">
        <f>BIL[[#This Row],[AUM]]-D1110</f>
        <v>7887961.4600002766</v>
      </c>
      <c r="G1111" s="11">
        <f>BIL[[#This Row],[∆ AUM]]-BIL[[#This Row],[effetto mercato]]</f>
        <v>1805401.5237522777</v>
      </c>
    </row>
    <row r="1112" spans="1:7">
      <c r="A1112" s="4">
        <v>43622</v>
      </c>
      <c r="B1112">
        <v>-3.3500000000000002E-2</v>
      </c>
      <c r="C1112" s="6">
        <f>BIL[[#This Row],[Variaz]]/100</f>
        <v>-3.3500000000000001E-4</v>
      </c>
      <c r="D1112" s="10">
        <f>AUM[[#This Row],[ Etica Bilanciato]]</f>
        <v>1156917987.8300002</v>
      </c>
      <c r="E1112" s="10">
        <f>D1111*BIL[[#This Row],[Variazione percentuale]]</f>
        <v>-387106.16117270006</v>
      </c>
      <c r="F1112" s="11">
        <f>BIL[[#This Row],[AUM]]-D1111</f>
        <v>1377208.2100000381</v>
      </c>
      <c r="G1112" s="11">
        <f>BIL[[#This Row],[∆ AUM]]-BIL[[#This Row],[effetto mercato]]</f>
        <v>1764314.3711727383</v>
      </c>
    </row>
    <row r="1113" spans="1:7">
      <c r="A1113" s="4">
        <v>43623</v>
      </c>
      <c r="B1113">
        <v>0.44369999999999998</v>
      </c>
      <c r="C1113" s="6">
        <f>BIL[[#This Row],[Variaz]]/100</f>
        <v>4.437E-3</v>
      </c>
      <c r="D1113" s="10">
        <f>AUM[[#This Row],[ Etica Bilanciato]]</f>
        <v>1163256959.1900001</v>
      </c>
      <c r="E1113" s="10">
        <f>D1112*BIL[[#This Row],[Variazione percentuale]]</f>
        <v>5133245.1120017106</v>
      </c>
      <c r="F1113" s="11">
        <f>BIL[[#This Row],[AUM]]-D1112</f>
        <v>6338971.3599998951</v>
      </c>
      <c r="G1113" s="11">
        <f>BIL[[#This Row],[∆ AUM]]-BIL[[#This Row],[effetto mercato]]</f>
        <v>1205726.2479981845</v>
      </c>
    </row>
    <row r="1114" spans="1:7">
      <c r="A1114" s="4">
        <v>43626</v>
      </c>
      <c r="B1114">
        <v>0.27500000000000002</v>
      </c>
      <c r="C1114" s="6">
        <f>BIL[[#This Row],[Variaz]]/100</f>
        <v>2.7500000000000003E-3</v>
      </c>
      <c r="D1114" s="10">
        <f>AUM[[#This Row],[ Etica Bilanciato]]</f>
        <v>1166755435.5399997</v>
      </c>
      <c r="E1114" s="10">
        <f>D1113*BIL[[#This Row],[Variazione percentuale]]</f>
        <v>3198956.6377725005</v>
      </c>
      <c r="F1114" s="11">
        <f>BIL[[#This Row],[AUM]]-D1113</f>
        <v>3498476.3499996662</v>
      </c>
      <c r="G1114" s="11">
        <f>BIL[[#This Row],[∆ AUM]]-BIL[[#This Row],[effetto mercato]]</f>
        <v>299519.7122271657</v>
      </c>
    </row>
    <row r="1115" spans="1:7">
      <c r="A1115" s="4">
        <v>43627</v>
      </c>
      <c r="B1115">
        <v>0.28260000000000002</v>
      </c>
      <c r="C1115" s="6">
        <f>BIL[[#This Row],[Variaz]]/100</f>
        <v>2.8260000000000004E-3</v>
      </c>
      <c r="D1115" s="10">
        <f>AUM[[#This Row],[ Etica Bilanciato]]</f>
        <v>1170523589.1600001</v>
      </c>
      <c r="E1115" s="10">
        <f>D1114*BIL[[#This Row],[Variazione percentuale]]</f>
        <v>3297250.8608360398</v>
      </c>
      <c r="F1115" s="11">
        <f>BIL[[#This Row],[AUM]]-D1114</f>
        <v>3768153.6200003624</v>
      </c>
      <c r="G1115" s="11">
        <f>BIL[[#This Row],[∆ AUM]]-BIL[[#This Row],[effetto mercato]]</f>
        <v>470902.75916432263</v>
      </c>
    </row>
    <row r="1116" spans="1:7">
      <c r="A1116" s="4">
        <v>43628</v>
      </c>
      <c r="B1116">
        <v>-0.26519999999999999</v>
      </c>
      <c r="C1116" s="6">
        <f>BIL[[#This Row],[Variaz]]/100</f>
        <v>-2.6519999999999998E-3</v>
      </c>
      <c r="D1116" s="10">
        <f>AUM[[#This Row],[ Etica Bilanciato]]</f>
        <v>1167857344.96</v>
      </c>
      <c r="E1116" s="10">
        <f>D1115*BIL[[#This Row],[Variazione percentuale]]</f>
        <v>-3104228.5584523198</v>
      </c>
      <c r="F1116" s="11">
        <f>BIL[[#This Row],[AUM]]-D1115</f>
        <v>-2666244.2000000477</v>
      </c>
      <c r="G1116" s="11">
        <f>BIL[[#This Row],[∆ AUM]]-BIL[[#This Row],[effetto mercato]]</f>
        <v>437984.35845227214</v>
      </c>
    </row>
    <row r="1117" spans="1:7">
      <c r="A1117" s="4">
        <v>43629</v>
      </c>
      <c r="B1117">
        <v>0.24929999999999999</v>
      </c>
      <c r="C1117" s="6">
        <f>BIL[[#This Row],[Variaz]]/100</f>
        <v>2.493E-3</v>
      </c>
      <c r="D1117" s="10">
        <f>AUM[[#This Row],[ Etica Bilanciato]]</f>
        <v>1171190094.0600002</v>
      </c>
      <c r="E1117" s="10">
        <f>D1116*BIL[[#This Row],[Variazione percentuale]]</f>
        <v>2911468.36098528</v>
      </c>
      <c r="F1117" s="11">
        <f>BIL[[#This Row],[AUM]]-D1116</f>
        <v>3332749.1000001431</v>
      </c>
      <c r="G1117" s="11">
        <f>BIL[[#This Row],[∆ AUM]]-BIL[[#This Row],[effetto mercato]]</f>
        <v>421280.73901486304</v>
      </c>
    </row>
    <row r="1118" spans="1:7">
      <c r="A1118" s="4">
        <v>43630</v>
      </c>
      <c r="B1118">
        <v>-5.8000000000000003E-2</v>
      </c>
      <c r="C1118" s="6">
        <f>BIL[[#This Row],[Variaz]]/100</f>
        <v>-5.8E-4</v>
      </c>
      <c r="D1118" s="10">
        <f>AUM[[#This Row],[ Etica Bilanciato]]</f>
        <v>1170987712.1100001</v>
      </c>
      <c r="E1118" s="10">
        <f>D1117*BIL[[#This Row],[Variazione percentuale]]</f>
        <v>-679290.25455480011</v>
      </c>
      <c r="F1118" s="11">
        <f>BIL[[#This Row],[AUM]]-D1117</f>
        <v>-202381.95000004768</v>
      </c>
      <c r="G1118" s="11">
        <f>BIL[[#This Row],[∆ AUM]]-BIL[[#This Row],[effetto mercato]]</f>
        <v>476908.30455475242</v>
      </c>
    </row>
    <row r="1119" spans="1:7">
      <c r="A1119" s="4">
        <v>43633</v>
      </c>
      <c r="B1119">
        <v>-0.1908</v>
      </c>
      <c r="C1119" s="6">
        <f>BIL[[#This Row],[Variaz]]/100</f>
        <v>-1.908E-3</v>
      </c>
      <c r="D1119" s="10">
        <f>AUM[[#This Row],[ Etica Bilanciato]]</f>
        <v>1169293421.3700001</v>
      </c>
      <c r="E1119" s="10">
        <f>D1118*BIL[[#This Row],[Variazione percentuale]]</f>
        <v>-2234244.5547058801</v>
      </c>
      <c r="F1119" s="11">
        <f>BIL[[#This Row],[AUM]]-D1118</f>
        <v>-1694290.7400000095</v>
      </c>
      <c r="G1119" s="11">
        <f>BIL[[#This Row],[∆ AUM]]-BIL[[#This Row],[effetto mercato]]</f>
        <v>539953.81470587058</v>
      </c>
    </row>
    <row r="1120" spans="1:7">
      <c r="A1120" s="4">
        <v>43634</v>
      </c>
      <c r="B1120">
        <v>0.83940000000000003</v>
      </c>
      <c r="C1120" s="6">
        <f>BIL[[#This Row],[Variaz]]/100</f>
        <v>8.3940000000000004E-3</v>
      </c>
      <c r="D1120" s="10">
        <f>AUM[[#This Row],[ Etica Bilanciato]]</f>
        <v>1179932815.72</v>
      </c>
      <c r="E1120" s="10">
        <f>D1119*BIL[[#This Row],[Variazione percentuale]]</f>
        <v>9815048.9789797813</v>
      </c>
      <c r="F1120" s="11">
        <f>BIL[[#This Row],[AUM]]-D1119</f>
        <v>10639394.349999905</v>
      </c>
      <c r="G1120" s="11">
        <f>BIL[[#This Row],[∆ AUM]]-BIL[[#This Row],[effetto mercato]]</f>
        <v>824345.37102012336</v>
      </c>
    </row>
    <row r="1121" spans="1:7">
      <c r="A1121" s="4">
        <v>43635</v>
      </c>
      <c r="B1121">
        <v>0.2225</v>
      </c>
      <c r="C1121" s="6">
        <f>BIL[[#This Row],[Variaz]]/100</f>
        <v>2.225E-3</v>
      </c>
      <c r="D1121" s="10">
        <f>AUM[[#This Row],[ Etica Bilanciato]]</f>
        <v>1183888082.4200001</v>
      </c>
      <c r="E1121" s="10">
        <f>D1120*BIL[[#This Row],[Variazione percentuale]]</f>
        <v>2625350.5149770002</v>
      </c>
      <c r="F1121" s="11">
        <f>BIL[[#This Row],[AUM]]-D1120</f>
        <v>3955266.7000000477</v>
      </c>
      <c r="G1121" s="11">
        <f>BIL[[#This Row],[∆ AUM]]-BIL[[#This Row],[effetto mercato]]</f>
        <v>1329916.1850230475</v>
      </c>
    </row>
    <row r="1122" spans="1:7">
      <c r="A1122" s="4">
        <v>43636</v>
      </c>
      <c r="B1122">
        <v>0.27139999999999997</v>
      </c>
      <c r="C1122" s="6">
        <f>BIL[[#This Row],[Variaz]]/100</f>
        <v>2.7139999999999998E-3</v>
      </c>
      <c r="D1122" s="10">
        <f>AUM[[#This Row],[ Etica Bilanciato]]</f>
        <v>1187910177.1300001</v>
      </c>
      <c r="E1122" s="10">
        <f>D1121*BIL[[#This Row],[Variazione percentuale]]</f>
        <v>3213072.2556878799</v>
      </c>
      <c r="F1122" s="11">
        <f>BIL[[#This Row],[AUM]]-D1121</f>
        <v>4022094.7100000381</v>
      </c>
      <c r="G1122" s="11">
        <f>BIL[[#This Row],[∆ AUM]]-BIL[[#This Row],[effetto mercato]]</f>
        <v>809022.45431215828</v>
      </c>
    </row>
    <row r="1123" spans="1:7">
      <c r="A1123" s="4">
        <v>43637</v>
      </c>
      <c r="B1123">
        <v>-0.36080000000000001</v>
      </c>
      <c r="C1123" s="6">
        <f>BIL[[#This Row],[Variaz]]/100</f>
        <v>-3.6080000000000001E-3</v>
      </c>
      <c r="D1123" s="10">
        <f>AUM[[#This Row],[ Etica Bilanciato]]</f>
        <v>1184718082.3599999</v>
      </c>
      <c r="E1123" s="10">
        <f>D1122*BIL[[#This Row],[Variazione percentuale]]</f>
        <v>-4285979.9190850407</v>
      </c>
      <c r="F1123" s="11">
        <f>BIL[[#This Row],[AUM]]-D1122</f>
        <v>-3192094.7700002193</v>
      </c>
      <c r="G1123" s="11">
        <f>BIL[[#This Row],[∆ AUM]]-BIL[[#This Row],[effetto mercato]]</f>
        <v>1093885.1490848213</v>
      </c>
    </row>
    <row r="1124" spans="1:7">
      <c r="A1124" s="4">
        <v>43640</v>
      </c>
      <c r="B1124">
        <v>-0.38679999999999998</v>
      </c>
      <c r="C1124" s="6">
        <f>BIL[[#This Row],[Variaz]]/100</f>
        <v>-3.8679999999999999E-3</v>
      </c>
      <c r="D1124" s="10">
        <f>AUM[[#This Row],[ Etica Bilanciato]]</f>
        <v>1180798217.8800001</v>
      </c>
      <c r="E1124" s="10">
        <f>D1123*BIL[[#This Row],[Variazione percentuale]]</f>
        <v>-4582489.5425684797</v>
      </c>
      <c r="F1124" s="11">
        <f>BIL[[#This Row],[AUM]]-D1123</f>
        <v>-3919864.4799997807</v>
      </c>
      <c r="G1124" s="11">
        <f>BIL[[#This Row],[∆ AUM]]-BIL[[#This Row],[effetto mercato]]</f>
        <v>662625.06256869901</v>
      </c>
    </row>
    <row r="1125" spans="1:7">
      <c r="A1125" s="4">
        <v>43641</v>
      </c>
      <c r="B1125">
        <v>-0.28920000000000001</v>
      </c>
      <c r="C1125" s="6">
        <f>BIL[[#This Row],[Variaz]]/100</f>
        <v>-2.892E-3</v>
      </c>
      <c r="D1125" s="10">
        <f>AUM[[#This Row],[ Etica Bilanciato]]</f>
        <v>1178496266.9200001</v>
      </c>
      <c r="E1125" s="10">
        <f>D1124*BIL[[#This Row],[Variazione percentuale]]</f>
        <v>-3414868.4461089605</v>
      </c>
      <c r="F1125" s="11">
        <f>BIL[[#This Row],[AUM]]-D1124</f>
        <v>-2301950.9600000381</v>
      </c>
      <c r="G1125" s="11">
        <f>BIL[[#This Row],[∆ AUM]]-BIL[[#This Row],[effetto mercato]]</f>
        <v>1112917.4861089224</v>
      </c>
    </row>
    <row r="1126" spans="1:7">
      <c r="A1126" s="4">
        <v>43642</v>
      </c>
      <c r="B1126">
        <v>-5.8000000000000003E-2</v>
      </c>
      <c r="C1126" s="6">
        <f>BIL[[#This Row],[Variaz]]/100</f>
        <v>-5.8E-4</v>
      </c>
      <c r="D1126" s="10">
        <f>AUM[[#This Row],[ Etica Bilanciato]]</f>
        <v>1178498859.5599999</v>
      </c>
      <c r="E1126" s="10">
        <f>D1125*BIL[[#This Row],[Variazione percentuale]]</f>
        <v>-683527.83481360006</v>
      </c>
      <c r="F1126" s="11">
        <f>BIL[[#This Row],[AUM]]-D1125</f>
        <v>2592.6399998664856</v>
      </c>
      <c r="G1126" s="11">
        <f>BIL[[#This Row],[∆ AUM]]-BIL[[#This Row],[effetto mercato]]</f>
        <v>686120.47481346654</v>
      </c>
    </row>
    <row r="1127" spans="1:7">
      <c r="A1127" s="4">
        <v>43643</v>
      </c>
      <c r="B1127">
        <v>0.28189999999999998</v>
      </c>
      <c r="C1127" s="6">
        <f>BIL[[#This Row],[Variaz]]/100</f>
        <v>2.8189999999999999E-3</v>
      </c>
      <c r="D1127" s="10">
        <f>AUM[[#This Row],[ Etica Bilanciato]]</f>
        <v>1182263469.1399999</v>
      </c>
      <c r="E1127" s="10">
        <f>D1126*BIL[[#This Row],[Variazione percentuale]]</f>
        <v>3322188.2850996396</v>
      </c>
      <c r="F1127" s="11">
        <f>BIL[[#This Row],[AUM]]-D1126</f>
        <v>3764609.5799999237</v>
      </c>
      <c r="G1127" s="11">
        <f>BIL[[#This Row],[∆ AUM]]-BIL[[#This Row],[effetto mercato]]</f>
        <v>442421.29490028415</v>
      </c>
    </row>
    <row r="1128" spans="1:7">
      <c r="A1128" s="4">
        <v>43647</v>
      </c>
      <c r="B1128">
        <v>0.9839</v>
      </c>
      <c r="C1128" s="6">
        <f>BIL[[#This Row],[Variaz]]/100</f>
        <v>9.8390000000000005E-3</v>
      </c>
      <c r="D1128" s="10">
        <f>AUM[[#This Row],[ Etica Bilanciato]]</f>
        <v>1195144199.8099999</v>
      </c>
      <c r="E1128" s="10">
        <f>D1127*BIL[[#This Row],[Variazione percentuale]]</f>
        <v>11632290.27286846</v>
      </c>
      <c r="F1128" s="11">
        <f>BIL[[#This Row],[AUM]]-D1127</f>
        <v>12880730.670000076</v>
      </c>
      <c r="G1128" s="11">
        <f>BIL[[#This Row],[∆ AUM]]-BIL[[#This Row],[effetto mercato]]</f>
        <v>1248440.3971316162</v>
      </c>
    </row>
    <row r="1129" spans="1:7">
      <c r="A1129" s="4">
        <v>43648</v>
      </c>
      <c r="B1129">
        <v>0.2702</v>
      </c>
      <c r="C1129" s="6">
        <f>BIL[[#This Row],[Variaz]]/100</f>
        <v>2.702E-3</v>
      </c>
      <c r="D1129" s="10">
        <f>AUM[[#This Row],[ Etica Bilanciato]]</f>
        <v>1199181823.8299999</v>
      </c>
      <c r="E1129" s="10">
        <f>D1128*BIL[[#This Row],[Variazione percentuale]]</f>
        <v>3229279.6278866199</v>
      </c>
      <c r="F1129" s="11">
        <f>BIL[[#This Row],[AUM]]-D1128</f>
        <v>4037624.0199999809</v>
      </c>
      <c r="G1129" s="11">
        <f>BIL[[#This Row],[∆ AUM]]-BIL[[#This Row],[effetto mercato]]</f>
        <v>808344.39211336104</v>
      </c>
    </row>
    <row r="1130" spans="1:7">
      <c r="A1130" s="4">
        <v>43649</v>
      </c>
      <c r="B1130">
        <v>0.50619999999999998</v>
      </c>
      <c r="C1130" s="6">
        <f>BIL[[#This Row],[Variaz]]/100</f>
        <v>5.0619999999999997E-3</v>
      </c>
      <c r="D1130" s="10">
        <f>AUM[[#This Row],[ Etica Bilanciato]]</f>
        <v>1207505465.2</v>
      </c>
      <c r="E1130" s="10">
        <f>D1129*BIL[[#This Row],[Variazione percentuale]]</f>
        <v>6070258.3922274588</v>
      </c>
      <c r="F1130" s="11">
        <f>BIL[[#This Row],[AUM]]-D1129</f>
        <v>8323641.370000124</v>
      </c>
      <c r="G1130" s="11">
        <f>BIL[[#This Row],[∆ AUM]]-BIL[[#This Row],[effetto mercato]]</f>
        <v>2253382.9777726652</v>
      </c>
    </row>
    <row r="1131" spans="1:7">
      <c r="A1131" s="4">
        <v>43650</v>
      </c>
      <c r="B1131">
        <v>0.13</v>
      </c>
      <c r="C1131" s="6">
        <f>BIL[[#This Row],[Variaz]]/100</f>
        <v>1.2999999999999999E-3</v>
      </c>
      <c r="D1131" s="10">
        <f>AUM[[#This Row],[ Etica Bilanciato]]</f>
        <v>1210715563.28</v>
      </c>
      <c r="E1131" s="10">
        <f>D1130*BIL[[#This Row],[Variazione percentuale]]</f>
        <v>1569757.10476</v>
      </c>
      <c r="F1131" s="11">
        <f>BIL[[#This Row],[AUM]]-D1130</f>
        <v>3210098.0799999237</v>
      </c>
      <c r="G1131" s="11">
        <f>BIL[[#This Row],[∆ AUM]]-BIL[[#This Row],[effetto mercato]]</f>
        <v>1640340.9752399237</v>
      </c>
    </row>
    <row r="1132" spans="1:7">
      <c r="A1132" s="4">
        <v>43651</v>
      </c>
      <c r="B1132">
        <v>-4.87E-2</v>
      </c>
      <c r="C1132" s="6">
        <f>BIL[[#This Row],[Variaz]]/100</f>
        <v>-4.8700000000000002E-4</v>
      </c>
      <c r="D1132" s="10">
        <f>AUM[[#This Row],[ Etica Bilanciato]]</f>
        <v>1211880645.3799999</v>
      </c>
      <c r="E1132" s="10">
        <f>D1131*BIL[[#This Row],[Variazione percentuale]]</f>
        <v>-589618.47931735998</v>
      </c>
      <c r="F1132" s="11">
        <f>BIL[[#This Row],[AUM]]-D1131</f>
        <v>1165082.0999999046</v>
      </c>
      <c r="G1132" s="11">
        <f>BIL[[#This Row],[∆ AUM]]-BIL[[#This Row],[effetto mercato]]</f>
        <v>1754700.5793172647</v>
      </c>
    </row>
    <row r="1133" spans="1:7">
      <c r="A1133" s="4">
        <v>43654</v>
      </c>
      <c r="B1133">
        <v>-0.35720000000000002</v>
      </c>
      <c r="C1133" s="6">
        <f>BIL[[#This Row],[Variaz]]/100</f>
        <v>-3.5720000000000001E-3</v>
      </c>
      <c r="D1133" s="10">
        <f>AUM[[#This Row],[ Etica Bilanciato]]</f>
        <v>1208860550.48</v>
      </c>
      <c r="E1133" s="10">
        <f>D1132*BIL[[#This Row],[Variazione percentuale]]</f>
        <v>-4328837.6652973592</v>
      </c>
      <c r="F1133" s="11">
        <f>BIL[[#This Row],[AUM]]-D1132</f>
        <v>-3020094.8999998569</v>
      </c>
      <c r="G1133" s="11">
        <f>BIL[[#This Row],[∆ AUM]]-BIL[[#This Row],[effetto mercato]]</f>
        <v>1308742.7652975023</v>
      </c>
    </row>
    <row r="1134" spans="1:7">
      <c r="A1134" s="4">
        <v>43655</v>
      </c>
      <c r="B1134">
        <v>-0.16289999999999999</v>
      </c>
      <c r="C1134" s="6">
        <f>BIL[[#This Row],[Variaz]]/100</f>
        <v>-1.6289999999999998E-3</v>
      </c>
      <c r="D1134" s="10">
        <f>AUM[[#This Row],[ Etica Bilanciato]]</f>
        <v>1207195182.9299998</v>
      </c>
      <c r="E1134" s="10">
        <f>D1133*BIL[[#This Row],[Variazione percentuale]]</f>
        <v>-1969233.8367319198</v>
      </c>
      <c r="F1134" s="11">
        <f>BIL[[#This Row],[AUM]]-D1133</f>
        <v>-1665367.5500001907</v>
      </c>
      <c r="G1134" s="11">
        <f>BIL[[#This Row],[∆ AUM]]-BIL[[#This Row],[effetto mercato]]</f>
        <v>303866.28673172905</v>
      </c>
    </row>
    <row r="1135" spans="1:7">
      <c r="A1135" s="4">
        <v>43656</v>
      </c>
      <c r="B1135">
        <v>-0.17949999999999999</v>
      </c>
      <c r="C1135" s="6">
        <f>BIL[[#This Row],[Variaz]]/100</f>
        <v>-1.7949999999999999E-3</v>
      </c>
      <c r="D1135" s="10">
        <f>AUM[[#This Row],[ Etica Bilanciato]]</f>
        <v>1205375420.45</v>
      </c>
      <c r="E1135" s="10">
        <f>D1134*BIL[[#This Row],[Variazione percentuale]]</f>
        <v>-2166915.3533593495</v>
      </c>
      <c r="F1135" s="11">
        <f>BIL[[#This Row],[AUM]]-D1134</f>
        <v>-1819762.4799997807</v>
      </c>
      <c r="G1135" s="11">
        <f>BIL[[#This Row],[∆ AUM]]-BIL[[#This Row],[effetto mercato]]</f>
        <v>347152.87335956888</v>
      </c>
    </row>
    <row r="1136" spans="1:7">
      <c r="A1136" s="4">
        <v>43657</v>
      </c>
      <c r="B1136">
        <v>4.9000000000000002E-2</v>
      </c>
      <c r="C1136" s="6">
        <f>BIL[[#This Row],[Variaz]]/100</f>
        <v>4.8999999999999998E-4</v>
      </c>
      <c r="D1136" s="10">
        <f>AUM[[#This Row],[ Etica Bilanciato]]</f>
        <v>1206686118.8</v>
      </c>
      <c r="E1136" s="10">
        <f>D1135*BIL[[#This Row],[Variazione percentuale]]</f>
        <v>590633.95602050005</v>
      </c>
      <c r="F1136" s="11">
        <f>BIL[[#This Row],[AUM]]-D1135</f>
        <v>1310698.3499999046</v>
      </c>
      <c r="G1136" s="11">
        <f>BIL[[#This Row],[∆ AUM]]-BIL[[#This Row],[effetto mercato]]</f>
        <v>720064.39397940459</v>
      </c>
    </row>
    <row r="1137" spans="1:7">
      <c r="A1137" s="4">
        <v>43658</v>
      </c>
      <c r="B1137">
        <v>0.26150000000000001</v>
      </c>
      <c r="C1137" s="6">
        <f>BIL[[#This Row],[Variaz]]/100</f>
        <v>2.6150000000000001E-3</v>
      </c>
      <c r="D1137" s="10">
        <f>AUM[[#This Row],[ Etica Bilanciato]]</f>
        <v>1209721343.9300001</v>
      </c>
      <c r="E1137" s="10">
        <f>D1136*BIL[[#This Row],[Variazione percentuale]]</f>
        <v>3155484.2006620001</v>
      </c>
      <c r="F1137" s="11">
        <f>BIL[[#This Row],[AUM]]-D1136</f>
        <v>3035225.1300001144</v>
      </c>
      <c r="G1137" s="11">
        <f>BIL[[#This Row],[∆ AUM]]-BIL[[#This Row],[effetto mercato]]</f>
        <v>-120259.07066188566</v>
      </c>
    </row>
    <row r="1138" spans="1:7">
      <c r="A1138" s="4">
        <v>43661</v>
      </c>
      <c r="B1138">
        <v>9.7799999999999998E-2</v>
      </c>
      <c r="C1138" s="6">
        <f>BIL[[#This Row],[Variaz]]/100</f>
        <v>9.7799999999999992E-4</v>
      </c>
      <c r="D1138" s="10">
        <f>AUM[[#This Row],[ Etica Bilanciato]]</f>
        <v>1211686898.3600001</v>
      </c>
      <c r="E1138" s="10">
        <f>D1137*BIL[[#This Row],[Variazione percentuale]]</f>
        <v>1183107.4743635401</v>
      </c>
      <c r="F1138" s="11">
        <f>BIL[[#This Row],[AUM]]-D1137</f>
        <v>1965554.4300000668</v>
      </c>
      <c r="G1138" s="11">
        <f>BIL[[#This Row],[∆ AUM]]-BIL[[#This Row],[effetto mercato]]</f>
        <v>782446.95563652669</v>
      </c>
    </row>
    <row r="1139" spans="1:7">
      <c r="A1139" s="4">
        <v>43662</v>
      </c>
      <c r="B1139">
        <v>6.5100000000000005E-2</v>
      </c>
      <c r="C1139" s="6">
        <f>BIL[[#This Row],[Variaz]]/100</f>
        <v>6.510000000000001E-4</v>
      </c>
      <c r="D1139" s="10">
        <f>AUM[[#This Row],[ Etica Bilanciato]]</f>
        <v>1212804678.6799998</v>
      </c>
      <c r="E1139" s="10">
        <f>D1138*BIL[[#This Row],[Variazione percentuale]]</f>
        <v>788808.17083236016</v>
      </c>
      <c r="F1139" s="11">
        <f>BIL[[#This Row],[AUM]]-D1138</f>
        <v>1117780.3199996948</v>
      </c>
      <c r="G1139" s="11">
        <f>BIL[[#This Row],[∆ AUM]]-BIL[[#This Row],[effetto mercato]]</f>
        <v>328972.14916733466</v>
      </c>
    </row>
    <row r="1140" spans="1:7">
      <c r="A1140" s="4">
        <v>43663</v>
      </c>
      <c r="B1140">
        <v>-0.48820000000000002</v>
      </c>
      <c r="C1140" s="6">
        <f>BIL[[#This Row],[Variaz]]/100</f>
        <v>-4.8820000000000001E-3</v>
      </c>
      <c r="D1140" s="10">
        <f>AUM[[#This Row],[ Etica Bilanciato]]</f>
        <v>1207496577.3599999</v>
      </c>
      <c r="E1140" s="10">
        <f>D1139*BIL[[#This Row],[Variazione percentuale]]</f>
        <v>-5920912.441315759</v>
      </c>
      <c r="F1140" s="11">
        <f>BIL[[#This Row],[AUM]]-D1139</f>
        <v>-5308101.3199999332</v>
      </c>
      <c r="G1140" s="11">
        <f>BIL[[#This Row],[∆ AUM]]-BIL[[#This Row],[effetto mercato]]</f>
        <v>612811.12131582573</v>
      </c>
    </row>
    <row r="1141" spans="1:7">
      <c r="A1141" s="4">
        <v>43664</v>
      </c>
      <c r="B1141">
        <v>-8.9899999999999994E-2</v>
      </c>
      <c r="C1141" s="6">
        <f>BIL[[#This Row],[Variaz]]/100</f>
        <v>-8.9899999999999995E-4</v>
      </c>
      <c r="D1141" s="10">
        <f>AUM[[#This Row],[ Etica Bilanciato]]</f>
        <v>1207370567.98</v>
      </c>
      <c r="E1141" s="10">
        <f>D1140*BIL[[#This Row],[Variazione percentuale]]</f>
        <v>-1085539.4230466399</v>
      </c>
      <c r="F1141" s="11">
        <f>BIL[[#This Row],[AUM]]-D1140</f>
        <v>-126009.37999987602</v>
      </c>
      <c r="G1141" s="11">
        <f>BIL[[#This Row],[∆ AUM]]-BIL[[#This Row],[effetto mercato]]</f>
        <v>959530.04304676387</v>
      </c>
    </row>
    <row r="1142" spans="1:7">
      <c r="A1142" s="4">
        <v>43665</v>
      </c>
      <c r="B1142">
        <v>0.1391</v>
      </c>
      <c r="C1142" s="6">
        <f>BIL[[#This Row],[Variaz]]/100</f>
        <v>1.3910000000000001E-3</v>
      </c>
      <c r="D1142" s="10">
        <f>AUM[[#This Row],[ Etica Bilanciato]]</f>
        <v>1210376514.4000001</v>
      </c>
      <c r="E1142" s="10">
        <f>D1141*BIL[[#This Row],[Variazione percentuale]]</f>
        <v>1679452.4600601802</v>
      </c>
      <c r="F1142" s="11">
        <f>BIL[[#This Row],[AUM]]-D1141</f>
        <v>3005946.4200000763</v>
      </c>
      <c r="G1142" s="11">
        <f>BIL[[#This Row],[∆ AUM]]-BIL[[#This Row],[effetto mercato]]</f>
        <v>1326493.9599398961</v>
      </c>
    </row>
    <row r="1143" spans="1:7">
      <c r="A1143" s="4">
        <v>43668</v>
      </c>
      <c r="B1143">
        <v>-8.2000000000000007E-3</v>
      </c>
      <c r="C1143" s="6">
        <f>BIL[[#This Row],[Variaz]]/100</f>
        <v>-8.2000000000000001E-5</v>
      </c>
      <c r="D1143" s="10">
        <f>AUM[[#This Row],[ Etica Bilanciato]]</f>
        <v>1210671741.49</v>
      </c>
      <c r="E1143" s="10">
        <f>D1142*BIL[[#This Row],[Variazione percentuale]]</f>
        <v>-99250.874180800005</v>
      </c>
      <c r="F1143" s="11">
        <f>BIL[[#This Row],[AUM]]-D1142</f>
        <v>295227.08999991417</v>
      </c>
      <c r="G1143" s="11">
        <f>BIL[[#This Row],[∆ AUM]]-BIL[[#This Row],[effetto mercato]]</f>
        <v>394477.96418071416</v>
      </c>
    </row>
    <row r="1144" spans="1:7">
      <c r="A1144" s="4">
        <v>43669</v>
      </c>
      <c r="B1144">
        <v>0.78459999999999996</v>
      </c>
      <c r="C1144" s="6">
        <f>BIL[[#This Row],[Variaz]]/100</f>
        <v>7.8459999999999988E-3</v>
      </c>
      <c r="D1144" s="10">
        <f>AUM[[#This Row],[ Etica Bilanciato]]</f>
        <v>1220554077.3099999</v>
      </c>
      <c r="E1144" s="10">
        <f>D1143*BIL[[#This Row],[Variazione percentuale]]</f>
        <v>9498930.4837305378</v>
      </c>
      <c r="F1144" s="11">
        <f>BIL[[#This Row],[AUM]]-D1143</f>
        <v>9882335.8199999332</v>
      </c>
      <c r="G1144" s="11">
        <f>BIL[[#This Row],[∆ AUM]]-BIL[[#This Row],[effetto mercato]]</f>
        <v>383405.33626939543</v>
      </c>
    </row>
    <row r="1145" spans="1:7">
      <c r="A1145" s="4">
        <v>43670</v>
      </c>
      <c r="B1145">
        <v>0.38919999999999999</v>
      </c>
      <c r="C1145" s="6">
        <f>BIL[[#This Row],[Variaz]]/100</f>
        <v>3.8920000000000001E-3</v>
      </c>
      <c r="D1145" s="10">
        <f>AUM[[#This Row],[ Etica Bilanciato]]</f>
        <v>1225724776.4100001</v>
      </c>
      <c r="E1145" s="10">
        <f>D1144*BIL[[#This Row],[Variazione percentuale]]</f>
        <v>4750396.4688905198</v>
      </c>
      <c r="F1145" s="11">
        <f>BIL[[#This Row],[AUM]]-D1144</f>
        <v>5170699.1000001431</v>
      </c>
      <c r="G1145" s="11">
        <f>BIL[[#This Row],[∆ AUM]]-BIL[[#This Row],[effetto mercato]]</f>
        <v>420302.63110962324</v>
      </c>
    </row>
    <row r="1146" spans="1:7">
      <c r="A1146" s="4">
        <v>43671</v>
      </c>
      <c r="B1146">
        <v>-0.2989</v>
      </c>
      <c r="C1146" s="6">
        <f>BIL[[#This Row],[Variaz]]/100</f>
        <v>-2.9889999999999999E-3</v>
      </c>
      <c r="D1146" s="10">
        <f>AUM[[#This Row],[ Etica Bilanciato]]</f>
        <v>1222377863.8599999</v>
      </c>
      <c r="E1146" s="10">
        <f>D1145*BIL[[#This Row],[Variazione percentuale]]</f>
        <v>-3663691.3566894899</v>
      </c>
      <c r="F1146" s="11">
        <f>BIL[[#This Row],[AUM]]-D1145</f>
        <v>-3346912.5500001907</v>
      </c>
      <c r="G1146" s="11">
        <f>BIL[[#This Row],[∆ AUM]]-BIL[[#This Row],[effetto mercato]]</f>
        <v>316778.80668929918</v>
      </c>
    </row>
    <row r="1147" spans="1:7">
      <c r="A1147" s="4">
        <v>43672</v>
      </c>
      <c r="B1147">
        <v>7.2900000000000006E-2</v>
      </c>
      <c r="C1147" s="6">
        <f>BIL[[#This Row],[Variaz]]/100</f>
        <v>7.2900000000000005E-4</v>
      </c>
      <c r="D1147" s="10">
        <f>AUM[[#This Row],[ Etica Bilanciato]]</f>
        <v>1223945160.2900002</v>
      </c>
      <c r="E1147" s="10">
        <f>D1146*BIL[[#This Row],[Variazione percentuale]]</f>
        <v>891113.46275394002</v>
      </c>
      <c r="F1147" s="11">
        <f>BIL[[#This Row],[AUM]]-D1146</f>
        <v>1567296.4300003052</v>
      </c>
      <c r="G1147" s="11">
        <f>BIL[[#This Row],[∆ AUM]]-BIL[[#This Row],[effetto mercato]]</f>
        <v>676182.96724636515</v>
      </c>
    </row>
    <row r="1148" spans="1:7">
      <c r="A1148" s="4">
        <v>43675</v>
      </c>
      <c r="B1148">
        <v>-8.1000000000000003E-2</v>
      </c>
      <c r="C1148" s="6">
        <f>BIL[[#This Row],[Variaz]]/100</f>
        <v>-8.1000000000000006E-4</v>
      </c>
      <c r="D1148" s="10">
        <f>AUM[[#This Row],[ Etica Bilanciato]]</f>
        <v>1223192518.2600002</v>
      </c>
      <c r="E1148" s="10">
        <f>D1147*BIL[[#This Row],[Variazione percentuale]]</f>
        <v>-991395.57983490021</v>
      </c>
      <c r="F1148" s="11">
        <f>BIL[[#This Row],[AUM]]-D1147</f>
        <v>-752642.02999997139</v>
      </c>
      <c r="G1148" s="11">
        <f>BIL[[#This Row],[∆ AUM]]-BIL[[#This Row],[effetto mercato]]</f>
        <v>238753.54983492882</v>
      </c>
    </row>
    <row r="1149" spans="1:7">
      <c r="A1149" s="4">
        <v>43676</v>
      </c>
      <c r="B1149">
        <v>-0.34839999999999999</v>
      </c>
      <c r="C1149" s="6">
        <f>BIL[[#This Row],[Variaz]]/100</f>
        <v>-3.4839999999999997E-3</v>
      </c>
      <c r="D1149" s="10">
        <f>AUM[[#This Row],[ Etica Bilanciato]]</f>
        <v>1219270924.5599999</v>
      </c>
      <c r="E1149" s="10">
        <f>D1148*BIL[[#This Row],[Variazione percentuale]]</f>
        <v>-4261602.7336178403</v>
      </c>
      <c r="F1149" s="11">
        <f>BIL[[#This Row],[AUM]]-D1148</f>
        <v>-3921593.7000002861</v>
      </c>
      <c r="G1149" s="11">
        <f>BIL[[#This Row],[∆ AUM]]-BIL[[#This Row],[effetto mercato]]</f>
        <v>340009.03361755423</v>
      </c>
    </row>
    <row r="1150" spans="1:7">
      <c r="A1150" s="4">
        <v>43677</v>
      </c>
      <c r="B1150">
        <v>-0.187</v>
      </c>
      <c r="C1150" s="6">
        <f>BIL[[#This Row],[Variaz]]/100</f>
        <v>-1.8699999999999999E-3</v>
      </c>
      <c r="D1150" s="10">
        <f>AUM[[#This Row],[ Etica Bilanciato]]</f>
        <v>1217574007.9400001</v>
      </c>
      <c r="E1150" s="10">
        <f>D1149*BIL[[#This Row],[Variazione percentuale]]</f>
        <v>-2280036.6289271996</v>
      </c>
      <c r="F1150" s="11">
        <f>BIL[[#This Row],[AUM]]-D1149</f>
        <v>-1696916.6199998856</v>
      </c>
      <c r="G1150" s="11">
        <f>BIL[[#This Row],[∆ AUM]]-BIL[[#This Row],[effetto mercato]]</f>
        <v>583120.00892731408</v>
      </c>
    </row>
    <row r="1151" spans="1:7">
      <c r="A1151" s="4">
        <v>43678</v>
      </c>
      <c r="B1151">
        <v>0.16289999999999999</v>
      </c>
      <c r="C1151" s="6">
        <f>BIL[[#This Row],[Variaz]]/100</f>
        <v>1.6289999999999998E-3</v>
      </c>
      <c r="D1151" s="10">
        <f>AUM[[#This Row],[ Etica Bilanciato]]</f>
        <v>1220179886.73</v>
      </c>
      <c r="E1151" s="10">
        <f>D1150*BIL[[#This Row],[Variazione percentuale]]</f>
        <v>1983428.0589342599</v>
      </c>
      <c r="F1151" s="11">
        <f>BIL[[#This Row],[AUM]]-D1150</f>
        <v>2605878.7899999619</v>
      </c>
      <c r="G1151" s="11">
        <f>BIL[[#This Row],[∆ AUM]]-BIL[[#This Row],[effetto mercato]]</f>
        <v>622450.73106570193</v>
      </c>
    </row>
    <row r="1152" spans="1:7">
      <c r="A1152" s="4">
        <v>43679</v>
      </c>
      <c r="B1152">
        <v>-1.1304000000000001</v>
      </c>
      <c r="C1152" s="6">
        <f>BIL[[#This Row],[Variaz]]/100</f>
        <v>-1.1304000000000002E-2</v>
      </c>
      <c r="D1152" s="10">
        <f>AUM[[#This Row],[ Etica Bilanciato]]</f>
        <v>1206766877.6000001</v>
      </c>
      <c r="E1152" s="10">
        <f>D1151*BIL[[#This Row],[Variazione percentuale]]</f>
        <v>-13792913.439595923</v>
      </c>
      <c r="F1152" s="11">
        <f>BIL[[#This Row],[AUM]]-D1151</f>
        <v>-13413009.129999876</v>
      </c>
      <c r="G1152" s="11">
        <f>BIL[[#This Row],[∆ AUM]]-BIL[[#This Row],[effetto mercato]]</f>
        <v>379904.30959604681</v>
      </c>
    </row>
    <row r="1153" spans="1:7">
      <c r="A1153" s="4">
        <v>43682</v>
      </c>
      <c r="B1153">
        <v>-1.6944999999999999</v>
      </c>
      <c r="C1153" s="6">
        <f>BIL[[#This Row],[Variaz]]/100</f>
        <v>-1.6944999999999998E-2</v>
      </c>
      <c r="D1153" s="10">
        <f>AUM[[#This Row],[ Etica Bilanciato]]</f>
        <v>1194412789.98</v>
      </c>
      <c r="E1153" s="10">
        <f>D1152*BIL[[#This Row],[Variazione percentuale]]</f>
        <v>-20448664.740931999</v>
      </c>
      <c r="F1153" s="11">
        <f>BIL[[#This Row],[AUM]]-D1152</f>
        <v>-12354087.620000124</v>
      </c>
      <c r="G1153" s="11">
        <f>BIL[[#This Row],[∆ AUM]]-BIL[[#This Row],[effetto mercato]]</f>
        <v>8094577.120931875</v>
      </c>
    </row>
    <row r="1154" spans="1:7">
      <c r="A1154" s="4">
        <v>43683</v>
      </c>
      <c r="B1154">
        <v>1.67E-2</v>
      </c>
      <c r="C1154" s="6">
        <f>BIL[[#This Row],[Variaz]]/100</f>
        <v>1.6699999999999999E-4</v>
      </c>
      <c r="D1154" s="10">
        <f>AUM[[#This Row],[ Etica Bilanciato]]</f>
        <v>1195956261.1800001</v>
      </c>
      <c r="E1154" s="10">
        <f>D1153*BIL[[#This Row],[Variazione percentuale]]</f>
        <v>199466.93592665999</v>
      </c>
      <c r="F1154" s="11">
        <f>BIL[[#This Row],[AUM]]-D1153</f>
        <v>1543471.2000000477</v>
      </c>
      <c r="G1154" s="11">
        <f>BIL[[#This Row],[∆ AUM]]-BIL[[#This Row],[effetto mercato]]</f>
        <v>1344004.2640733877</v>
      </c>
    </row>
    <row r="1155" spans="1:7">
      <c r="A1155" s="4">
        <v>43684</v>
      </c>
      <c r="B1155">
        <v>0.1673</v>
      </c>
      <c r="C1155" s="6">
        <f>BIL[[#This Row],[Variaz]]/100</f>
        <v>1.673E-3</v>
      </c>
      <c r="D1155" s="10">
        <f>AUM[[#This Row],[ Etica Bilanciato]]</f>
        <v>1199331476.25</v>
      </c>
      <c r="E1155" s="10">
        <f>D1154*BIL[[#This Row],[Variazione percentuale]]</f>
        <v>2000834.8249541402</v>
      </c>
      <c r="F1155" s="11">
        <f>BIL[[#This Row],[AUM]]-D1154</f>
        <v>3375215.0699999332</v>
      </c>
      <c r="G1155" s="11">
        <f>BIL[[#This Row],[∆ AUM]]-BIL[[#This Row],[effetto mercato]]</f>
        <v>1374380.245045793</v>
      </c>
    </row>
    <row r="1156" spans="1:7">
      <c r="A1156" s="4">
        <v>43685</v>
      </c>
      <c r="B1156">
        <v>0.81850000000000001</v>
      </c>
      <c r="C1156" s="6">
        <f>BIL[[#This Row],[Variaz]]/100</f>
        <v>8.1849999999999996E-3</v>
      </c>
      <c r="D1156" s="10">
        <f>AUM[[#This Row],[ Etica Bilanciato]]</f>
        <v>1209718871.8100002</v>
      </c>
      <c r="E1156" s="10">
        <f>D1155*BIL[[#This Row],[Variazione percentuale]]</f>
        <v>9816528.1331062503</v>
      </c>
      <c r="F1156" s="11">
        <f>BIL[[#This Row],[AUM]]-D1155</f>
        <v>10387395.560000181</v>
      </c>
      <c r="G1156" s="11">
        <f>BIL[[#This Row],[∆ AUM]]-BIL[[#This Row],[effetto mercato]]</f>
        <v>570867.42689393088</v>
      </c>
    </row>
    <row r="1157" spans="1:7">
      <c r="A1157" s="4">
        <v>43686</v>
      </c>
      <c r="B1157">
        <v>-0.34789999999999999</v>
      </c>
      <c r="C1157" s="6">
        <f>BIL[[#This Row],[Variaz]]/100</f>
        <v>-3.4789999999999999E-3</v>
      </c>
      <c r="D1157" s="10">
        <f>AUM[[#This Row],[ Etica Bilanciato]]</f>
        <v>1206117121.6099999</v>
      </c>
      <c r="E1157" s="10">
        <f>D1156*BIL[[#This Row],[Variazione percentuale]]</f>
        <v>-4208611.9550269907</v>
      </c>
      <c r="F1157" s="11">
        <f>BIL[[#This Row],[AUM]]-D1156</f>
        <v>-3601750.2000002861</v>
      </c>
      <c r="G1157" s="11">
        <f>BIL[[#This Row],[∆ AUM]]-BIL[[#This Row],[effetto mercato]]</f>
        <v>606861.75502670463</v>
      </c>
    </row>
    <row r="1158" spans="1:7">
      <c r="A1158" s="4">
        <v>43689</v>
      </c>
      <c r="B1158">
        <v>-0.30759999999999998</v>
      </c>
      <c r="C1158" s="6">
        <f>BIL[[#This Row],[Variaz]]/100</f>
        <v>-3.0759999999999997E-3</v>
      </c>
      <c r="D1158" s="10">
        <f>AUM[[#This Row],[ Etica Bilanciato]]</f>
        <v>1202596832.01</v>
      </c>
      <c r="E1158" s="10">
        <f>D1157*BIL[[#This Row],[Variazione percentuale]]</f>
        <v>-3710016.2660723594</v>
      </c>
      <c r="F1158" s="11">
        <f>BIL[[#This Row],[AUM]]-D1157</f>
        <v>-3520289.5999999046</v>
      </c>
      <c r="G1158" s="11">
        <f>BIL[[#This Row],[∆ AUM]]-BIL[[#This Row],[effetto mercato]]</f>
        <v>189726.66607245477</v>
      </c>
    </row>
    <row r="1159" spans="1:7">
      <c r="A1159" s="4">
        <v>43690</v>
      </c>
      <c r="B1159">
        <v>0.43359999999999999</v>
      </c>
      <c r="C1159" s="6">
        <f>BIL[[#This Row],[Variaz]]/100</f>
        <v>4.3359999999999996E-3</v>
      </c>
      <c r="D1159" s="10">
        <f>AUM[[#This Row],[ Etica Bilanciato]]</f>
        <v>1207386066.1999998</v>
      </c>
      <c r="E1159" s="10">
        <f>D1158*BIL[[#This Row],[Variazione percentuale]]</f>
        <v>5214459.863595359</v>
      </c>
      <c r="F1159" s="11">
        <f>BIL[[#This Row],[AUM]]-D1158</f>
        <v>4789234.1899998188</v>
      </c>
      <c r="G1159" s="11">
        <f>BIL[[#This Row],[∆ AUM]]-BIL[[#This Row],[effetto mercato]]</f>
        <v>-425225.67359554023</v>
      </c>
    </row>
    <row r="1160" spans="1:7">
      <c r="A1160" s="4">
        <v>43691</v>
      </c>
      <c r="B1160">
        <v>-0.74729999999999996</v>
      </c>
      <c r="C1160" s="6">
        <f>BIL[[#This Row],[Variaz]]/100</f>
        <v>-7.4729999999999996E-3</v>
      </c>
      <c r="D1160" s="10">
        <f>AUM[[#This Row],[ Etica Bilanciato]]</f>
        <v>1198320828.3500001</v>
      </c>
      <c r="E1160" s="10">
        <f>D1159*BIL[[#This Row],[Variazione percentuale]]</f>
        <v>-9022796.0727125984</v>
      </c>
      <c r="F1160" s="11">
        <f>BIL[[#This Row],[AUM]]-D1159</f>
        <v>-9065237.8499996662</v>
      </c>
      <c r="G1160" s="11">
        <f>BIL[[#This Row],[∆ AUM]]-BIL[[#This Row],[effetto mercato]]</f>
        <v>-42441.777287067845</v>
      </c>
    </row>
    <row r="1161" spans="1:7">
      <c r="A1161" s="4">
        <v>43693</v>
      </c>
      <c r="B1161">
        <v>0.41830000000000001</v>
      </c>
      <c r="C1161" s="6">
        <f>BIL[[#This Row],[Variaz]]/100</f>
        <v>4.1830000000000001E-3</v>
      </c>
      <c r="D1161" s="10">
        <f>AUM[[#This Row],[ Etica Bilanciato]]</f>
        <v>1203899302.6199999</v>
      </c>
      <c r="E1161" s="10">
        <f>D1160*BIL[[#This Row],[Variazione percentuale]]</f>
        <v>5012576.0249880506</v>
      </c>
      <c r="F1161" s="11">
        <f>BIL[[#This Row],[AUM]]-D1160</f>
        <v>5578474.2699997425</v>
      </c>
      <c r="G1161" s="11">
        <f>BIL[[#This Row],[∆ AUM]]-BIL[[#This Row],[effetto mercato]]</f>
        <v>565898.24501169194</v>
      </c>
    </row>
    <row r="1162" spans="1:7">
      <c r="A1162" s="4">
        <v>43696</v>
      </c>
      <c r="B1162">
        <v>0.60809999999999997</v>
      </c>
      <c r="C1162" s="6">
        <f>BIL[[#This Row],[Variaz]]/100</f>
        <v>6.0809999999999996E-3</v>
      </c>
      <c r="D1162" s="10">
        <f>AUM[[#This Row],[ Etica Bilanciato]]</f>
        <v>1211940990.6700001</v>
      </c>
      <c r="E1162" s="10">
        <f>D1161*BIL[[#This Row],[Variazione percentuale]]</f>
        <v>7320911.6592322187</v>
      </c>
      <c r="F1162" s="11">
        <f>BIL[[#This Row],[AUM]]-D1161</f>
        <v>8041688.0500001907</v>
      </c>
      <c r="G1162" s="11">
        <f>BIL[[#This Row],[∆ AUM]]-BIL[[#This Row],[effetto mercato]]</f>
        <v>720776.39076797199</v>
      </c>
    </row>
    <row r="1163" spans="1:7">
      <c r="A1163" s="4">
        <v>43697</v>
      </c>
      <c r="B1163">
        <v>-0.19040000000000001</v>
      </c>
      <c r="C1163" s="6">
        <f>BIL[[#This Row],[Variaz]]/100</f>
        <v>-1.9040000000000001E-3</v>
      </c>
      <c r="D1163" s="10">
        <f>AUM[[#This Row],[ Etica Bilanciato]]</f>
        <v>1210415941.9400001</v>
      </c>
      <c r="E1163" s="10">
        <f>D1162*BIL[[#This Row],[Variazione percentuale]]</f>
        <v>-2307535.6462356802</v>
      </c>
      <c r="F1163" s="11">
        <f>BIL[[#This Row],[AUM]]-D1162</f>
        <v>-1525048.7300000191</v>
      </c>
      <c r="G1163" s="11">
        <f>BIL[[#This Row],[∆ AUM]]-BIL[[#This Row],[effetto mercato]]</f>
        <v>782486.91623566113</v>
      </c>
    </row>
    <row r="1164" spans="1:7">
      <c r="A1164" s="4">
        <v>43698</v>
      </c>
      <c r="B1164">
        <v>0.4148</v>
      </c>
      <c r="C1164" s="6">
        <f>BIL[[#This Row],[Variaz]]/100</f>
        <v>4.1479999999999998E-3</v>
      </c>
      <c r="D1164" s="10">
        <f>AUM[[#This Row],[ Etica Bilanciato]]</f>
        <v>1215820296.7</v>
      </c>
      <c r="E1164" s="10">
        <f>D1163*BIL[[#This Row],[Variazione percentuale]]</f>
        <v>5020805.3271671198</v>
      </c>
      <c r="F1164" s="11">
        <f>BIL[[#This Row],[AUM]]-D1163</f>
        <v>5404354.7599999905</v>
      </c>
      <c r="G1164" s="11">
        <f>BIL[[#This Row],[∆ AUM]]-BIL[[#This Row],[effetto mercato]]</f>
        <v>383549.43283287063</v>
      </c>
    </row>
    <row r="1165" spans="1:7">
      <c r="A1165" s="4">
        <v>43699</v>
      </c>
      <c r="B1165">
        <v>8.3000000000000001E-3</v>
      </c>
      <c r="C1165" s="6">
        <f>BIL[[#This Row],[Variaz]]/100</f>
        <v>8.2999999999999998E-5</v>
      </c>
      <c r="D1165" s="10">
        <f>AUM[[#This Row],[ Etica Bilanciato]]</f>
        <v>1216287041.28</v>
      </c>
      <c r="E1165" s="10">
        <f>D1164*BIL[[#This Row],[Variazione percentuale]]</f>
        <v>100913.0846261</v>
      </c>
      <c r="F1165" s="11">
        <f>BIL[[#This Row],[AUM]]-D1164</f>
        <v>466744.57999992371</v>
      </c>
      <c r="G1165" s="11">
        <f>BIL[[#This Row],[∆ AUM]]-BIL[[#This Row],[effetto mercato]]</f>
        <v>365831.49537382368</v>
      </c>
    </row>
    <row r="1166" spans="1:7">
      <c r="A1166" s="4">
        <v>43700</v>
      </c>
      <c r="B1166">
        <v>-0.76</v>
      </c>
      <c r="C1166" s="6">
        <f>BIL[[#This Row],[Variaz]]/100</f>
        <v>-7.6E-3</v>
      </c>
      <c r="D1166" s="10">
        <f>AUM[[#This Row],[ Etica Bilanciato]]</f>
        <v>1207658540.7100003</v>
      </c>
      <c r="E1166" s="10">
        <f>D1165*BIL[[#This Row],[Variazione percentuale]]</f>
        <v>-9243781.5137280002</v>
      </c>
      <c r="F1166" s="11">
        <f>BIL[[#This Row],[AUM]]-D1165</f>
        <v>-8628500.5699996948</v>
      </c>
      <c r="G1166" s="11">
        <f>BIL[[#This Row],[∆ AUM]]-BIL[[#This Row],[effetto mercato]]</f>
        <v>615280.9437283054</v>
      </c>
    </row>
    <row r="1167" spans="1:7">
      <c r="A1167" s="4">
        <v>43703</v>
      </c>
      <c r="B1167">
        <v>-3.3300000000000003E-2</v>
      </c>
      <c r="C1167" s="6">
        <f>BIL[[#This Row],[Variaz]]/100</f>
        <v>-3.3300000000000002E-4</v>
      </c>
      <c r="D1167" s="10">
        <f>AUM[[#This Row],[ Etica Bilanciato]]</f>
        <v>1207289738.5699999</v>
      </c>
      <c r="E1167" s="10">
        <f>D1166*BIL[[#This Row],[Variazione percentuale]]</f>
        <v>-402150.29405643011</v>
      </c>
      <c r="F1167" s="11">
        <f>BIL[[#This Row],[AUM]]-D1166</f>
        <v>-368802.14000034332</v>
      </c>
      <c r="G1167" s="11">
        <f>BIL[[#This Row],[∆ AUM]]-BIL[[#This Row],[effetto mercato]]</f>
        <v>33348.154056086787</v>
      </c>
    </row>
    <row r="1168" spans="1:7">
      <c r="A1168" s="4">
        <v>43704</v>
      </c>
      <c r="B1168">
        <v>0.26650000000000001</v>
      </c>
      <c r="C1168" s="6">
        <f>BIL[[#This Row],[Variaz]]/100</f>
        <v>2.6650000000000003E-3</v>
      </c>
      <c r="D1168" s="10">
        <f>AUM[[#This Row],[ Etica Bilanciato]]</f>
        <v>1210796565.29</v>
      </c>
      <c r="E1168" s="10">
        <f>D1167*BIL[[#This Row],[Variazione percentuale]]</f>
        <v>3217427.1532890503</v>
      </c>
      <c r="F1168" s="11">
        <f>BIL[[#This Row],[AUM]]-D1167</f>
        <v>3506826.7200000286</v>
      </c>
      <c r="G1168" s="11">
        <f>BIL[[#This Row],[∆ AUM]]-BIL[[#This Row],[effetto mercato]]</f>
        <v>289399.56671097828</v>
      </c>
    </row>
    <row r="1169" spans="1:7">
      <c r="A1169" s="4">
        <v>43705</v>
      </c>
      <c r="B1169">
        <v>0.14949999999999999</v>
      </c>
      <c r="C1169" s="6">
        <f>BIL[[#This Row],[Variaz]]/100</f>
        <v>1.495E-3</v>
      </c>
      <c r="D1169" s="10">
        <f>AUM[[#This Row],[ Etica Bilanciato]]</f>
        <v>1213004859.72</v>
      </c>
      <c r="E1169" s="10">
        <f>D1168*BIL[[#This Row],[Variazione percentuale]]</f>
        <v>1810140.8651085501</v>
      </c>
      <c r="F1169" s="11">
        <f>BIL[[#This Row],[AUM]]-D1168</f>
        <v>2208294.4300000668</v>
      </c>
      <c r="G1169" s="11">
        <f>BIL[[#This Row],[∆ AUM]]-BIL[[#This Row],[effetto mercato]]</f>
        <v>398153.5648915167</v>
      </c>
    </row>
    <row r="1170" spans="1:7">
      <c r="A1170" s="4">
        <v>43706</v>
      </c>
      <c r="B1170">
        <v>0.58879999999999999</v>
      </c>
      <c r="C1170" s="6">
        <f>BIL[[#This Row],[Variaz]]/100</f>
        <v>5.888E-3</v>
      </c>
      <c r="D1170" s="10">
        <f>AUM[[#This Row],[ Etica Bilanciato]]</f>
        <v>1220520840.8900001</v>
      </c>
      <c r="E1170" s="10">
        <f>D1169*BIL[[#This Row],[Variazione percentuale]]</f>
        <v>7142172.6140313605</v>
      </c>
      <c r="F1170" s="11">
        <f>BIL[[#This Row],[AUM]]-D1169</f>
        <v>7515981.1700000763</v>
      </c>
      <c r="G1170" s="11">
        <f>BIL[[#This Row],[∆ AUM]]-BIL[[#This Row],[effetto mercato]]</f>
        <v>373808.55596871581</v>
      </c>
    </row>
    <row r="1171" spans="1:7">
      <c r="A1171" s="4">
        <v>43707</v>
      </c>
      <c r="B1171">
        <v>0.45340000000000003</v>
      </c>
      <c r="C1171" s="6">
        <f>BIL[[#This Row],[Variaz]]/100</f>
        <v>4.5339999999999998E-3</v>
      </c>
      <c r="D1171" s="10">
        <f>AUM[[#This Row],[ Etica Bilanciato]]</f>
        <v>1226213532.3999999</v>
      </c>
      <c r="E1171" s="10">
        <f>D1170*BIL[[#This Row],[Variazione percentuale]]</f>
        <v>5533841.49259526</v>
      </c>
      <c r="F1171" s="11">
        <f>BIL[[#This Row],[AUM]]-D1170</f>
        <v>5692691.509999752</v>
      </c>
      <c r="G1171" s="11">
        <f>BIL[[#This Row],[∆ AUM]]-BIL[[#This Row],[effetto mercato]]</f>
        <v>158850.01740449201</v>
      </c>
    </row>
    <row r="1172" spans="1:7">
      <c r="A1172" s="4">
        <v>43710</v>
      </c>
      <c r="B1172">
        <v>0.17230000000000001</v>
      </c>
      <c r="C1172" s="6">
        <f>BIL[[#This Row],[Variaz]]/100</f>
        <v>1.7230000000000001E-3</v>
      </c>
      <c r="D1172" s="10">
        <f>AUM[[#This Row],[ Etica Bilanciato]]</f>
        <v>1228613442.99</v>
      </c>
      <c r="E1172" s="10">
        <f>D1171*BIL[[#This Row],[Variazione percentuale]]</f>
        <v>2112765.9163251999</v>
      </c>
      <c r="F1172" s="11">
        <f>BIL[[#This Row],[AUM]]-D1171</f>
        <v>2399910.5900001526</v>
      </c>
      <c r="G1172" s="11">
        <f>BIL[[#This Row],[∆ AUM]]-BIL[[#This Row],[effetto mercato]]</f>
        <v>287144.6736749527</v>
      </c>
    </row>
    <row r="1173" spans="1:7">
      <c r="A1173" s="4">
        <v>43711</v>
      </c>
      <c r="B1173">
        <v>-0.13930000000000001</v>
      </c>
      <c r="C1173" s="6">
        <f>BIL[[#This Row],[Variaz]]/100</f>
        <v>-1.3930000000000001E-3</v>
      </c>
      <c r="D1173" s="10">
        <f>AUM[[#This Row],[ Etica Bilanciato]]</f>
        <v>1227446603.6299999</v>
      </c>
      <c r="E1173" s="10">
        <f>D1172*BIL[[#This Row],[Variazione percentuale]]</f>
        <v>-1711458.5260850701</v>
      </c>
      <c r="F1173" s="11">
        <f>BIL[[#This Row],[AUM]]-D1172</f>
        <v>-1166839.3600001335</v>
      </c>
      <c r="G1173" s="11">
        <f>BIL[[#This Row],[∆ AUM]]-BIL[[#This Row],[effetto mercato]]</f>
        <v>544619.16608493659</v>
      </c>
    </row>
    <row r="1174" spans="1:7">
      <c r="A1174" s="4">
        <v>43712</v>
      </c>
      <c r="B1174">
        <v>0.24610000000000001</v>
      </c>
      <c r="C1174" s="6">
        <f>BIL[[#This Row],[Variaz]]/100</f>
        <v>2.4610000000000001E-3</v>
      </c>
      <c r="D1174" s="10">
        <f>AUM[[#This Row],[ Etica Bilanciato]]</f>
        <v>1232560396.99</v>
      </c>
      <c r="E1174" s="10">
        <f>D1173*BIL[[#This Row],[Variazione percentuale]]</f>
        <v>3020746.0915334299</v>
      </c>
      <c r="F1174" s="11">
        <f>BIL[[#This Row],[AUM]]-D1173</f>
        <v>5113793.3600001335</v>
      </c>
      <c r="G1174" s="11">
        <f>BIL[[#This Row],[∆ AUM]]-BIL[[#This Row],[effetto mercato]]</f>
        <v>2093047.2684667036</v>
      </c>
    </row>
    <row r="1175" spans="1:7">
      <c r="A1175" s="4">
        <v>43713</v>
      </c>
      <c r="B1175">
        <v>0.58919999999999995</v>
      </c>
      <c r="C1175" s="6">
        <f>BIL[[#This Row],[Variaz]]/100</f>
        <v>5.8919999999999997E-3</v>
      </c>
      <c r="D1175" s="10">
        <f>AUM[[#This Row],[ Etica Bilanciato]]</f>
        <v>1241633785.9200001</v>
      </c>
      <c r="E1175" s="10">
        <f>D1174*BIL[[#This Row],[Variazione percentuale]]</f>
        <v>7262245.8590650801</v>
      </c>
      <c r="F1175" s="11">
        <f>BIL[[#This Row],[AUM]]-D1174</f>
        <v>9073388.9300000668</v>
      </c>
      <c r="G1175" s="11">
        <f>BIL[[#This Row],[∆ AUM]]-BIL[[#This Row],[effetto mercato]]</f>
        <v>1811143.0709349867</v>
      </c>
    </row>
    <row r="1176" spans="1:7">
      <c r="A1176" s="4">
        <v>43714</v>
      </c>
      <c r="B1176">
        <v>0.29289999999999999</v>
      </c>
      <c r="C1176" s="6">
        <f>BIL[[#This Row],[Variaz]]/100</f>
        <v>2.9289999999999997E-3</v>
      </c>
      <c r="D1176" s="10">
        <f>AUM[[#This Row],[ Etica Bilanciato]]</f>
        <v>1246168057.1599998</v>
      </c>
      <c r="E1176" s="10">
        <f>D1175*BIL[[#This Row],[Variazione percentuale]]</f>
        <v>3636745.35895968</v>
      </c>
      <c r="F1176" s="11">
        <f>BIL[[#This Row],[AUM]]-D1175</f>
        <v>4534271.2399997711</v>
      </c>
      <c r="G1176" s="11">
        <f>BIL[[#This Row],[∆ AUM]]-BIL[[#This Row],[effetto mercato]]</f>
        <v>897525.88104009116</v>
      </c>
    </row>
    <row r="1177" spans="1:7">
      <c r="A1177" s="4">
        <v>43717</v>
      </c>
      <c r="B1177">
        <v>0.1298</v>
      </c>
      <c r="C1177" s="6">
        <f>BIL[[#This Row],[Variaz]]/100</f>
        <v>1.2979999999999999E-3</v>
      </c>
      <c r="D1177" s="10">
        <f>AUM[[#This Row],[ Etica Bilanciato]]</f>
        <v>1248324429.7600002</v>
      </c>
      <c r="E1177" s="10">
        <f>D1176*BIL[[#This Row],[Variazione percentuale]]</f>
        <v>1617526.1381936797</v>
      </c>
      <c r="F1177" s="11">
        <f>BIL[[#This Row],[AUM]]-D1176</f>
        <v>2156372.6000003815</v>
      </c>
      <c r="G1177" s="11">
        <f>BIL[[#This Row],[∆ AUM]]-BIL[[#This Row],[effetto mercato]]</f>
        <v>538846.46180670173</v>
      </c>
    </row>
    <row r="1178" spans="1:7">
      <c r="A1178" s="4">
        <v>43718</v>
      </c>
      <c r="B1178">
        <v>0.40510000000000002</v>
      </c>
      <c r="C1178" s="6">
        <f>BIL[[#This Row],[Variaz]]/100</f>
        <v>4.0509999999999999E-3</v>
      </c>
      <c r="D1178" s="10">
        <f>AUM[[#This Row],[ Etica Bilanciato]]</f>
        <v>1253650368.1700003</v>
      </c>
      <c r="E1178" s="10">
        <f>D1177*BIL[[#This Row],[Variazione percentuale]]</f>
        <v>5056962.2649577605</v>
      </c>
      <c r="F1178" s="11">
        <f>BIL[[#This Row],[AUM]]-D1177</f>
        <v>5325938.4100000858</v>
      </c>
      <c r="G1178" s="11">
        <f>BIL[[#This Row],[∆ AUM]]-BIL[[#This Row],[effetto mercato]]</f>
        <v>268976.14504232537</v>
      </c>
    </row>
    <row r="1179" spans="1:7">
      <c r="A1179" s="4">
        <v>43719</v>
      </c>
      <c r="B1179">
        <v>0.85529999999999995</v>
      </c>
      <c r="C1179" s="6">
        <f>BIL[[#This Row],[Variaz]]/100</f>
        <v>8.5529999999999998E-3</v>
      </c>
      <c r="D1179" s="10">
        <f>AUM[[#This Row],[ Etica Bilanciato]]</f>
        <v>1264990668.3600001</v>
      </c>
      <c r="E1179" s="10">
        <f>D1178*BIL[[#This Row],[Variazione percentuale]]</f>
        <v>10722471.598958012</v>
      </c>
      <c r="F1179" s="11">
        <f>BIL[[#This Row],[AUM]]-D1178</f>
        <v>11340300.189999819</v>
      </c>
      <c r="G1179" s="11">
        <f>BIL[[#This Row],[∆ AUM]]-BIL[[#This Row],[effetto mercato]]</f>
        <v>617828.59104180709</v>
      </c>
    </row>
    <row r="1180" spans="1:7">
      <c r="A1180" s="4">
        <v>43720</v>
      </c>
      <c r="B1180">
        <v>-2.4E-2</v>
      </c>
      <c r="C1180" s="6">
        <f>BIL[[#This Row],[Variaz]]/100</f>
        <v>-2.4000000000000001E-4</v>
      </c>
      <c r="D1180" s="10">
        <f>AUM[[#This Row],[ Etica Bilanciato]]</f>
        <v>1265447417.05</v>
      </c>
      <c r="E1180" s="10">
        <f>D1179*BIL[[#This Row],[Variazione percentuale]]</f>
        <v>-303597.76040640002</v>
      </c>
      <c r="F1180" s="11">
        <f>BIL[[#This Row],[AUM]]-D1179</f>
        <v>456748.6899998188</v>
      </c>
      <c r="G1180" s="11">
        <f>BIL[[#This Row],[∆ AUM]]-BIL[[#This Row],[effetto mercato]]</f>
        <v>760346.45040621888</v>
      </c>
    </row>
    <row r="1181" spans="1:7">
      <c r="A1181" s="4">
        <v>43721</v>
      </c>
      <c r="B1181">
        <v>0.104</v>
      </c>
      <c r="C1181" s="6">
        <f>BIL[[#This Row],[Variaz]]/100</f>
        <v>1.0399999999999999E-3</v>
      </c>
      <c r="D1181" s="10">
        <f>AUM[[#This Row],[ Etica Bilanciato]]</f>
        <v>1267663060.9200001</v>
      </c>
      <c r="E1181" s="10">
        <f>D1180*BIL[[#This Row],[Variazione percentuale]]</f>
        <v>1316065.3137319998</v>
      </c>
      <c r="F1181" s="11">
        <f>BIL[[#This Row],[AUM]]-D1180</f>
        <v>2215643.870000124</v>
      </c>
      <c r="G1181" s="11">
        <f>BIL[[#This Row],[∆ AUM]]-BIL[[#This Row],[effetto mercato]]</f>
        <v>899578.55626812414</v>
      </c>
    </row>
    <row r="1182" spans="1:7">
      <c r="A1182" s="4">
        <v>43724</v>
      </c>
      <c r="B1182">
        <v>-2.4E-2</v>
      </c>
      <c r="C1182" s="6">
        <f>BIL[[#This Row],[Variaz]]/100</f>
        <v>-2.4000000000000001E-4</v>
      </c>
      <c r="D1182" s="10">
        <f>AUM[[#This Row],[ Etica Bilanciato]]</f>
        <v>1268036097.7700002</v>
      </c>
      <c r="E1182" s="10">
        <f>D1181*BIL[[#This Row],[Variazione percentuale]]</f>
        <v>-304239.13462080003</v>
      </c>
      <c r="F1182" s="11">
        <f>BIL[[#This Row],[AUM]]-D1181</f>
        <v>373036.85000014305</v>
      </c>
      <c r="G1182" s="11">
        <f>BIL[[#This Row],[∆ AUM]]-BIL[[#This Row],[effetto mercato]]</f>
        <v>677275.98462094308</v>
      </c>
    </row>
    <row r="1183" spans="1:7">
      <c r="A1183" s="4">
        <v>43725</v>
      </c>
      <c r="B1183">
        <v>-0.39179999999999998</v>
      </c>
      <c r="C1183" s="6">
        <f>BIL[[#This Row],[Variaz]]/100</f>
        <v>-3.9179999999999996E-3</v>
      </c>
      <c r="D1183" s="10">
        <f>AUM[[#This Row],[ Etica Bilanciato]]</f>
        <v>1263529622.1300001</v>
      </c>
      <c r="E1183" s="10">
        <f>D1182*BIL[[#This Row],[Variazione percentuale]]</f>
        <v>-4968165.4310628604</v>
      </c>
      <c r="F1183" s="11">
        <f>BIL[[#This Row],[AUM]]-D1182</f>
        <v>-4506475.6400001049</v>
      </c>
      <c r="G1183" s="11">
        <f>BIL[[#This Row],[∆ AUM]]-BIL[[#This Row],[effetto mercato]]</f>
        <v>461689.79106275551</v>
      </c>
    </row>
    <row r="1184" spans="1:7">
      <c r="A1184" s="4">
        <v>43726</v>
      </c>
      <c r="B1184">
        <v>-8.0299999999999996E-2</v>
      </c>
      <c r="C1184" s="6">
        <f>BIL[[#This Row],[Variaz]]/100</f>
        <v>-8.03E-4</v>
      </c>
      <c r="D1184" s="10">
        <f>AUM[[#This Row],[ Etica Bilanciato]]</f>
        <v>1263754664.5</v>
      </c>
      <c r="E1184" s="10">
        <f>D1183*BIL[[#This Row],[Variazione percentuale]]</f>
        <v>-1014614.2865703901</v>
      </c>
      <c r="F1184" s="11">
        <f>BIL[[#This Row],[AUM]]-D1183</f>
        <v>225042.36999988556</v>
      </c>
      <c r="G1184" s="11">
        <f>BIL[[#This Row],[∆ AUM]]-BIL[[#This Row],[effetto mercato]]</f>
        <v>1239656.6565702758</v>
      </c>
    </row>
    <row r="1185" spans="1:7">
      <c r="A1185" s="4">
        <v>43727</v>
      </c>
      <c r="B1185">
        <v>0.2651</v>
      </c>
      <c r="C1185" s="6">
        <f>BIL[[#This Row],[Variaz]]/100</f>
        <v>2.6510000000000001E-3</v>
      </c>
      <c r="D1185" s="10">
        <f>AUM[[#This Row],[ Etica Bilanciato]]</f>
        <v>1267262919.47</v>
      </c>
      <c r="E1185" s="10">
        <f>D1184*BIL[[#This Row],[Variazione percentuale]]</f>
        <v>3350213.6155895004</v>
      </c>
      <c r="F1185" s="11">
        <f>BIL[[#This Row],[AUM]]-D1184</f>
        <v>3508254.9700000286</v>
      </c>
      <c r="G1185" s="11">
        <f>BIL[[#This Row],[∆ AUM]]-BIL[[#This Row],[effetto mercato]]</f>
        <v>158041.35441052821</v>
      </c>
    </row>
    <row r="1186" spans="1:7">
      <c r="A1186" s="4">
        <v>43728</v>
      </c>
      <c r="B1186">
        <v>5.6099999999999997E-2</v>
      </c>
      <c r="C1186" s="6">
        <f>BIL[[#This Row],[Variaz]]/100</f>
        <v>5.6099999999999998E-4</v>
      </c>
      <c r="D1186" s="10">
        <f>AUM[[#This Row],[ Etica Bilanciato]]</f>
        <v>1268415479.6500001</v>
      </c>
      <c r="E1186" s="10">
        <f>D1185*BIL[[#This Row],[Variazione percentuale]]</f>
        <v>710934.49782267003</v>
      </c>
      <c r="F1186" s="11">
        <f>BIL[[#This Row],[AUM]]-D1185</f>
        <v>1152560.1800000668</v>
      </c>
      <c r="G1186" s="11">
        <f>BIL[[#This Row],[∆ AUM]]-BIL[[#This Row],[effetto mercato]]</f>
        <v>441625.68217739672</v>
      </c>
    </row>
    <row r="1187" spans="1:7">
      <c r="A1187" s="4">
        <v>43731</v>
      </c>
      <c r="B1187">
        <v>-0.19220000000000001</v>
      </c>
      <c r="C1187" s="6">
        <f>BIL[[#This Row],[Variaz]]/100</f>
        <v>-1.9220000000000001E-3</v>
      </c>
      <c r="D1187" s="10">
        <f>AUM[[#This Row],[ Etica Bilanciato]]</f>
        <v>1266581433.47</v>
      </c>
      <c r="E1187" s="10">
        <f>D1186*BIL[[#This Row],[Variazione percentuale]]</f>
        <v>-2437894.5518873003</v>
      </c>
      <c r="F1187" s="11">
        <f>BIL[[#This Row],[AUM]]-D1186</f>
        <v>-1834046.1800000668</v>
      </c>
      <c r="G1187" s="11">
        <f>BIL[[#This Row],[∆ AUM]]-BIL[[#This Row],[effetto mercato]]</f>
        <v>603848.37188723357</v>
      </c>
    </row>
    <row r="1188" spans="1:7">
      <c r="A1188" s="4">
        <v>43732</v>
      </c>
      <c r="B1188">
        <v>-9.6299999999999997E-2</v>
      </c>
      <c r="C1188" s="6">
        <f>BIL[[#This Row],[Variaz]]/100</f>
        <v>-9.6299999999999999E-4</v>
      </c>
      <c r="D1188" s="10">
        <f>AUM[[#This Row],[ Etica Bilanciato]]</f>
        <v>1266212427.21</v>
      </c>
      <c r="E1188" s="10">
        <f>D1187*BIL[[#This Row],[Variazione percentuale]]</f>
        <v>-1219717.92043161</v>
      </c>
      <c r="F1188" s="11">
        <f>BIL[[#This Row],[AUM]]-D1187</f>
        <v>-369006.25999999046</v>
      </c>
      <c r="G1188" s="11">
        <f>BIL[[#This Row],[∆ AUM]]-BIL[[#This Row],[effetto mercato]]</f>
        <v>850711.6604316195</v>
      </c>
    </row>
    <row r="1189" spans="1:7">
      <c r="A1189" s="4">
        <v>43733</v>
      </c>
      <c r="B1189">
        <v>-8.0000000000000002E-3</v>
      </c>
      <c r="C1189" s="6">
        <f>BIL[[#This Row],[Variaz]]/100</f>
        <v>-8.0000000000000007E-5</v>
      </c>
      <c r="D1189" s="10">
        <f>AUM[[#This Row],[ Etica Bilanciato]]</f>
        <v>1266199296.1600001</v>
      </c>
      <c r="E1189" s="10">
        <f>D1188*BIL[[#This Row],[Variazione percentuale]]</f>
        <v>-101296.99417680001</v>
      </c>
      <c r="F1189" s="11">
        <f>BIL[[#This Row],[AUM]]-D1188</f>
        <v>-13131.049999952316</v>
      </c>
      <c r="G1189" s="11">
        <f>BIL[[#This Row],[∆ AUM]]-BIL[[#This Row],[effetto mercato]]</f>
        <v>88165.944176847697</v>
      </c>
    </row>
    <row r="1190" spans="1:7">
      <c r="A1190" s="4">
        <v>43734</v>
      </c>
      <c r="B1190">
        <v>0.24099999999999999</v>
      </c>
      <c r="C1190" s="6">
        <f>BIL[[#This Row],[Variaz]]/100</f>
        <v>2.4099999999999998E-3</v>
      </c>
      <c r="D1190" s="10">
        <f>AUM[[#This Row],[ Etica Bilanciato]]</f>
        <v>1269754710.8599999</v>
      </c>
      <c r="E1190" s="10">
        <f>D1189*BIL[[#This Row],[Variazione percentuale]]</f>
        <v>3051540.3037455999</v>
      </c>
      <c r="F1190" s="11">
        <f>BIL[[#This Row],[AUM]]-D1189</f>
        <v>3555414.6999998093</v>
      </c>
      <c r="G1190" s="11">
        <f>BIL[[#This Row],[∆ AUM]]-BIL[[#This Row],[effetto mercato]]</f>
        <v>503874.39625420934</v>
      </c>
    </row>
    <row r="1191" spans="1:7">
      <c r="A1191" s="4">
        <v>43735</v>
      </c>
      <c r="B1191">
        <v>-2.4E-2</v>
      </c>
      <c r="C1191" s="6">
        <f>BIL[[#This Row],[Variaz]]/100</f>
        <v>-2.4000000000000001E-4</v>
      </c>
      <c r="D1191" s="10">
        <f>AUM[[#This Row],[ Etica Bilanciato]]</f>
        <v>1270279377.8299999</v>
      </c>
      <c r="E1191" s="10">
        <f>D1190*BIL[[#This Row],[Variazione percentuale]]</f>
        <v>-304741.13060639997</v>
      </c>
      <c r="F1191" s="11">
        <f>BIL[[#This Row],[AUM]]-D1190</f>
        <v>524666.97000002861</v>
      </c>
      <c r="G1191" s="11">
        <f>BIL[[#This Row],[∆ AUM]]-BIL[[#This Row],[effetto mercato]]</f>
        <v>829408.10060642858</v>
      </c>
    </row>
    <row r="1192" spans="1:7">
      <c r="A1192" s="4">
        <v>43738</v>
      </c>
      <c r="B1192">
        <v>0.33660000000000001</v>
      </c>
      <c r="C1192" s="6">
        <f>BIL[[#This Row],[Variaz]]/100</f>
        <v>3.3660000000000001E-3</v>
      </c>
      <c r="D1192" s="10">
        <f>AUM[[#This Row],[ Etica Bilanciato]]</f>
        <v>1274433542.3399999</v>
      </c>
      <c r="E1192" s="10">
        <f>D1191*BIL[[#This Row],[Variazione percentuale]]</f>
        <v>4275760.3857757794</v>
      </c>
      <c r="F1192" s="11">
        <f>BIL[[#This Row],[AUM]]-D1191</f>
        <v>4154164.5099999905</v>
      </c>
      <c r="G1192" s="11">
        <f>BIL[[#This Row],[∆ AUM]]-BIL[[#This Row],[effetto mercato]]</f>
        <v>-121595.87577578891</v>
      </c>
    </row>
    <row r="1193" spans="1:7">
      <c r="A1193" s="4">
        <v>43739</v>
      </c>
      <c r="B1193">
        <v>-0.63900000000000001</v>
      </c>
      <c r="C1193" s="6">
        <f>BIL[[#This Row],[Variaz]]/100</f>
        <v>-6.3899999999999998E-3</v>
      </c>
      <c r="D1193" s="10">
        <f>AUM[[#This Row],[ Etica Bilanciato]]</f>
        <v>1267050284.23</v>
      </c>
      <c r="E1193" s="10">
        <f>D1192*BIL[[#This Row],[Variazione percentuale]]</f>
        <v>-8143630.3355525993</v>
      </c>
      <c r="F1193" s="11">
        <f>BIL[[#This Row],[AUM]]-D1192</f>
        <v>-7383258.1099998951</v>
      </c>
      <c r="G1193" s="11">
        <f>BIL[[#This Row],[∆ AUM]]-BIL[[#This Row],[effetto mercato]]</f>
        <v>760372.22555270419</v>
      </c>
    </row>
    <row r="1194" spans="1:7">
      <c r="A1194" s="4">
        <v>43740</v>
      </c>
      <c r="B1194">
        <v>-1.4792000000000001</v>
      </c>
      <c r="C1194" s="6">
        <f>BIL[[#This Row],[Variaz]]/100</f>
        <v>-1.4792000000000001E-2</v>
      </c>
      <c r="D1194" s="10">
        <f>AUM[[#This Row],[ Etica Bilanciato]]</f>
        <v>1248731303.8500001</v>
      </c>
      <c r="E1194" s="10">
        <f>D1193*BIL[[#This Row],[Variazione percentuale]]</f>
        <v>-18742207.804330163</v>
      </c>
      <c r="F1194" s="11">
        <f>BIL[[#This Row],[AUM]]-D1193</f>
        <v>-18318980.379999876</v>
      </c>
      <c r="G1194" s="11">
        <f>BIL[[#This Row],[∆ AUM]]-BIL[[#This Row],[effetto mercato]]</f>
        <v>423227.42433028668</v>
      </c>
    </row>
    <row r="1195" spans="1:7">
      <c r="A1195" s="4">
        <v>43741</v>
      </c>
      <c r="B1195">
        <v>-0.13059999999999999</v>
      </c>
      <c r="C1195" s="6">
        <f>BIL[[#This Row],[Variaz]]/100</f>
        <v>-1.3059999999999999E-3</v>
      </c>
      <c r="D1195" s="10">
        <f>AUM[[#This Row],[ Etica Bilanciato]]</f>
        <v>1249310377.5300002</v>
      </c>
      <c r="E1195" s="10">
        <f>D1194*BIL[[#This Row],[Variazione percentuale]]</f>
        <v>-1630843.0828281001</v>
      </c>
      <c r="F1195" s="11">
        <f>BIL[[#This Row],[AUM]]-D1194</f>
        <v>579073.68000006676</v>
      </c>
      <c r="G1195" s="11">
        <f>BIL[[#This Row],[∆ AUM]]-BIL[[#This Row],[effetto mercato]]</f>
        <v>2209916.7628281666</v>
      </c>
    </row>
    <row r="1196" spans="1:7">
      <c r="A1196" s="4">
        <v>43742</v>
      </c>
      <c r="B1196">
        <v>0.52290000000000003</v>
      </c>
      <c r="C1196" s="6">
        <f>BIL[[#This Row],[Variaz]]/100</f>
        <v>5.2290000000000001E-3</v>
      </c>
      <c r="D1196" s="10">
        <f>AUM[[#This Row],[ Etica Bilanciato]]</f>
        <v>1257586574.02</v>
      </c>
      <c r="E1196" s="10">
        <f>D1195*BIL[[#This Row],[Variazione percentuale]]</f>
        <v>6532643.9641043711</v>
      </c>
      <c r="F1196" s="11">
        <f>BIL[[#This Row],[AUM]]-D1195</f>
        <v>8276196.4899997711</v>
      </c>
      <c r="G1196" s="11">
        <f>BIL[[#This Row],[∆ AUM]]-BIL[[#This Row],[effetto mercato]]</f>
        <v>1743552.5258954</v>
      </c>
    </row>
    <row r="1197" spans="1:7">
      <c r="A1197" s="4">
        <v>43745</v>
      </c>
      <c r="B1197">
        <v>-8.0999999999999996E-3</v>
      </c>
      <c r="C1197" s="6">
        <f>BIL[[#This Row],[Variaz]]/100</f>
        <v>-8.099999999999999E-5</v>
      </c>
      <c r="D1197" s="10">
        <f>AUM[[#This Row],[ Etica Bilanciato]]</f>
        <v>1259042948.4100001</v>
      </c>
      <c r="E1197" s="10">
        <f>D1196*BIL[[#This Row],[Variazione percentuale]]</f>
        <v>-101864.51249561999</v>
      </c>
      <c r="F1197" s="11">
        <f>BIL[[#This Row],[AUM]]-D1196</f>
        <v>1456374.3900001049</v>
      </c>
      <c r="G1197" s="11">
        <f>BIL[[#This Row],[∆ AUM]]-BIL[[#This Row],[effetto mercato]]</f>
        <v>1558238.9024957248</v>
      </c>
    </row>
    <row r="1198" spans="1:7">
      <c r="A1198" s="4">
        <v>43746</v>
      </c>
      <c r="B1198">
        <v>-0.57709999999999995</v>
      </c>
      <c r="C1198" s="6">
        <f>BIL[[#This Row],[Variaz]]/100</f>
        <v>-5.7709999999999992E-3</v>
      </c>
      <c r="D1198" s="10">
        <f>AUM[[#This Row],[ Etica Bilanciato]]</f>
        <v>1252325699.46</v>
      </c>
      <c r="E1198" s="10">
        <f>D1197*BIL[[#This Row],[Variazione percentuale]]</f>
        <v>-7265936.8552741092</v>
      </c>
      <c r="F1198" s="11">
        <f>BIL[[#This Row],[AUM]]-D1197</f>
        <v>-6717248.9500000477</v>
      </c>
      <c r="G1198" s="11">
        <f>BIL[[#This Row],[∆ AUM]]-BIL[[#This Row],[effetto mercato]]</f>
        <v>548687.90527406149</v>
      </c>
    </row>
    <row r="1199" spans="1:7">
      <c r="A1199" s="4">
        <v>43747</v>
      </c>
      <c r="B1199">
        <v>0.1799</v>
      </c>
      <c r="C1199" s="6">
        <f>BIL[[#This Row],[Variaz]]/100</f>
        <v>1.799E-3</v>
      </c>
      <c r="D1199" s="10">
        <f>AUM[[#This Row],[ Etica Bilanciato]]</f>
        <v>1255332395.7900002</v>
      </c>
      <c r="E1199" s="10">
        <f>D1198*BIL[[#This Row],[Variazione percentuale]]</f>
        <v>2252933.9333285401</v>
      </c>
      <c r="F1199" s="11">
        <f>BIL[[#This Row],[AUM]]-D1198</f>
        <v>3006696.3300001621</v>
      </c>
      <c r="G1199" s="11">
        <f>BIL[[#This Row],[∆ AUM]]-BIL[[#This Row],[effetto mercato]]</f>
        <v>753762.39667162206</v>
      </c>
    </row>
    <row r="1200" spans="1:7">
      <c r="A1200" s="4">
        <v>43748</v>
      </c>
      <c r="B1200">
        <v>0.17949999999999999</v>
      </c>
      <c r="C1200" s="6">
        <f>BIL[[#This Row],[Variaz]]/100</f>
        <v>1.7949999999999999E-3</v>
      </c>
      <c r="D1200" s="10">
        <f>AUM[[#This Row],[ Etica Bilanciato]]</f>
        <v>1258161874.5899999</v>
      </c>
      <c r="E1200" s="10">
        <f>D1199*BIL[[#This Row],[Variazione percentuale]]</f>
        <v>2253321.6504430501</v>
      </c>
      <c r="F1200" s="11">
        <f>BIL[[#This Row],[AUM]]-D1199</f>
        <v>2829478.7999997139</v>
      </c>
      <c r="G1200" s="11">
        <f>BIL[[#This Row],[∆ AUM]]-BIL[[#This Row],[effetto mercato]]</f>
        <v>576157.14955666382</v>
      </c>
    </row>
    <row r="1201" spans="1:7">
      <c r="A1201" s="4">
        <v>43749</v>
      </c>
      <c r="B1201">
        <v>0.74129999999999996</v>
      </c>
      <c r="C1201" s="6">
        <f>BIL[[#This Row],[Variaz]]/100</f>
        <v>7.4129999999999995E-3</v>
      </c>
      <c r="D1201" s="10">
        <f>AUM[[#This Row],[ Etica Bilanciato]]</f>
        <v>1268016216.1899998</v>
      </c>
      <c r="E1201" s="10">
        <f>D1200*BIL[[#This Row],[Variazione percentuale]]</f>
        <v>9326753.9763356689</v>
      </c>
      <c r="F1201" s="11">
        <f>BIL[[#This Row],[AUM]]-D1200</f>
        <v>9854341.5999999046</v>
      </c>
      <c r="G1201" s="11">
        <f>BIL[[#This Row],[∆ AUM]]-BIL[[#This Row],[effetto mercato]]</f>
        <v>527587.6236642357</v>
      </c>
    </row>
    <row r="1202" spans="1:7">
      <c r="A1202" s="4">
        <v>43752</v>
      </c>
      <c r="B1202">
        <v>-0.19409999999999999</v>
      </c>
      <c r="C1202" s="6">
        <f>BIL[[#This Row],[Variaz]]/100</f>
        <v>-1.941E-3</v>
      </c>
      <c r="D1202" s="10">
        <f>AUM[[#This Row],[ Etica Bilanciato]]</f>
        <v>1266113302.9300001</v>
      </c>
      <c r="E1202" s="10">
        <f>D1201*BIL[[#This Row],[Variazione percentuale]]</f>
        <v>-2461219.4756247895</v>
      </c>
      <c r="F1202" s="11">
        <f>BIL[[#This Row],[AUM]]-D1201</f>
        <v>-1902913.259999752</v>
      </c>
      <c r="G1202" s="11">
        <f>BIL[[#This Row],[∆ AUM]]-BIL[[#This Row],[effetto mercato]]</f>
        <v>558306.21562503744</v>
      </c>
    </row>
    <row r="1203" spans="1:7">
      <c r="A1203" s="4">
        <v>43753</v>
      </c>
      <c r="B1203">
        <v>0.62390000000000001</v>
      </c>
      <c r="C1203" s="6">
        <f>BIL[[#This Row],[Variaz]]/100</f>
        <v>6.2389999999999998E-3</v>
      </c>
      <c r="D1203" s="10">
        <f>AUM[[#This Row],[ Etica Bilanciato]]</f>
        <v>1274697466.6199999</v>
      </c>
      <c r="E1203" s="10">
        <f>D1202*BIL[[#This Row],[Variazione percentuale]]</f>
        <v>7899280.8969802698</v>
      </c>
      <c r="F1203" s="11">
        <f>BIL[[#This Row],[AUM]]-D1202</f>
        <v>8584163.6899998188</v>
      </c>
      <c r="G1203" s="11">
        <f>BIL[[#This Row],[∆ AUM]]-BIL[[#This Row],[effetto mercato]]</f>
        <v>684882.79301954899</v>
      </c>
    </row>
    <row r="1204" spans="1:7">
      <c r="A1204" s="4">
        <v>43754</v>
      </c>
      <c r="B1204">
        <v>-1.61E-2</v>
      </c>
      <c r="C1204" s="6">
        <f>BIL[[#This Row],[Variaz]]/100</f>
        <v>-1.6100000000000001E-4</v>
      </c>
      <c r="D1204" s="10">
        <f>AUM[[#This Row],[ Etica Bilanciato]]</f>
        <v>1275592447.46</v>
      </c>
      <c r="E1204" s="10">
        <f>D1203*BIL[[#This Row],[Variazione percentuale]]</f>
        <v>-205226.29212582001</v>
      </c>
      <c r="F1204" s="11">
        <f>BIL[[#This Row],[AUM]]-D1203</f>
        <v>894980.84000015259</v>
      </c>
      <c r="G1204" s="11">
        <f>BIL[[#This Row],[∆ AUM]]-BIL[[#This Row],[effetto mercato]]</f>
        <v>1100207.1321259725</v>
      </c>
    </row>
    <row r="1205" spans="1:7">
      <c r="A1205" s="4">
        <v>43755</v>
      </c>
      <c r="B1205">
        <v>8.0999999999999996E-3</v>
      </c>
      <c r="C1205" s="6">
        <f>BIL[[#This Row],[Variaz]]/100</f>
        <v>8.099999999999999E-5</v>
      </c>
      <c r="D1205" s="10">
        <f>AUM[[#This Row],[ Etica Bilanciato]]</f>
        <v>1276963578.1500001</v>
      </c>
      <c r="E1205" s="10">
        <f>D1204*BIL[[#This Row],[Variazione percentuale]]</f>
        <v>103322.98824425999</v>
      </c>
      <c r="F1205" s="11">
        <f>BIL[[#This Row],[AUM]]-D1204</f>
        <v>1371130.6900000572</v>
      </c>
      <c r="G1205" s="11">
        <f>BIL[[#This Row],[∆ AUM]]-BIL[[#This Row],[effetto mercato]]</f>
        <v>1267807.7017557973</v>
      </c>
    </row>
    <row r="1206" spans="1:7">
      <c r="A1206" s="4">
        <v>43756</v>
      </c>
      <c r="B1206">
        <v>-0.24959999999999999</v>
      </c>
      <c r="C1206" s="6">
        <f>BIL[[#This Row],[Variaz]]/100</f>
        <v>-2.496E-3</v>
      </c>
      <c r="D1206" s="10">
        <f>AUM[[#This Row],[ Etica Bilanciato]]</f>
        <v>1274627637.0999999</v>
      </c>
      <c r="E1206" s="10">
        <f>D1205*BIL[[#This Row],[Variazione percentuale]]</f>
        <v>-3187301.0910624</v>
      </c>
      <c r="F1206" s="11">
        <f>BIL[[#This Row],[AUM]]-D1205</f>
        <v>-2335941.0500001907</v>
      </c>
      <c r="G1206" s="11">
        <f>BIL[[#This Row],[∆ AUM]]-BIL[[#This Row],[effetto mercato]]</f>
        <v>851360.04106220929</v>
      </c>
    </row>
    <row r="1207" spans="1:7">
      <c r="A1207" s="4">
        <v>43759</v>
      </c>
      <c r="B1207">
        <v>0.26640000000000003</v>
      </c>
      <c r="C1207" s="6">
        <f>BIL[[#This Row],[Variaz]]/100</f>
        <v>2.6640000000000001E-3</v>
      </c>
      <c r="D1207" s="10">
        <f>AUM[[#This Row],[ Etica Bilanciato]]</f>
        <v>1278896256.6100001</v>
      </c>
      <c r="E1207" s="10">
        <f>D1206*BIL[[#This Row],[Variazione percentuale]]</f>
        <v>3395608.0252343998</v>
      </c>
      <c r="F1207" s="11">
        <f>BIL[[#This Row],[AUM]]-D1206</f>
        <v>4268619.5100002289</v>
      </c>
      <c r="G1207" s="11">
        <f>BIL[[#This Row],[∆ AUM]]-BIL[[#This Row],[effetto mercato]]</f>
        <v>873011.48476582905</v>
      </c>
    </row>
    <row r="1208" spans="1:7">
      <c r="A1208" s="4">
        <v>43760</v>
      </c>
      <c r="B1208">
        <v>0.1852</v>
      </c>
      <c r="C1208" s="6">
        <f>BIL[[#This Row],[Variaz]]/100</f>
        <v>1.8520000000000001E-3</v>
      </c>
      <c r="D1208" s="10">
        <f>AUM[[#This Row],[ Etica Bilanciato]]</f>
        <v>1281799734.0999999</v>
      </c>
      <c r="E1208" s="10">
        <f>D1207*BIL[[#This Row],[Variazione percentuale]]</f>
        <v>2368515.8672417202</v>
      </c>
      <c r="F1208" s="11">
        <f>BIL[[#This Row],[AUM]]-D1207</f>
        <v>2903477.4899997711</v>
      </c>
      <c r="G1208" s="11">
        <f>BIL[[#This Row],[∆ AUM]]-BIL[[#This Row],[effetto mercato]]</f>
        <v>534961.62275805091</v>
      </c>
    </row>
    <row r="1209" spans="1:7">
      <c r="A1209" s="4">
        <v>43761</v>
      </c>
      <c r="B1209">
        <v>0.28129999999999999</v>
      </c>
      <c r="C1209" s="6">
        <f>BIL[[#This Row],[Variaz]]/100</f>
        <v>2.813E-3</v>
      </c>
      <c r="D1209" s="10">
        <f>AUM[[#This Row],[ Etica Bilanciato]]</f>
        <v>1286544439.77</v>
      </c>
      <c r="E1209" s="10">
        <f>D1208*BIL[[#This Row],[Variazione percentuale]]</f>
        <v>3605702.6520232996</v>
      </c>
      <c r="F1209" s="11">
        <f>BIL[[#This Row],[AUM]]-D1208</f>
        <v>4744705.6700000763</v>
      </c>
      <c r="G1209" s="11">
        <f>BIL[[#This Row],[∆ AUM]]-BIL[[#This Row],[effetto mercato]]</f>
        <v>1139003.0179767767</v>
      </c>
    </row>
    <row r="1210" spans="1:7">
      <c r="A1210" s="4">
        <v>43762</v>
      </c>
      <c r="B1210">
        <v>0.1603</v>
      </c>
      <c r="C1210" s="6">
        <f>BIL[[#This Row],[Variaz]]/100</f>
        <v>1.603E-3</v>
      </c>
      <c r="D1210" s="10">
        <f>AUM[[#This Row],[ Etica Bilanciato]]</f>
        <v>1289671706.9400001</v>
      </c>
      <c r="E1210" s="10">
        <f>D1209*BIL[[#This Row],[Variazione percentuale]]</f>
        <v>2062330.73695131</v>
      </c>
      <c r="F1210" s="11">
        <f>BIL[[#This Row],[AUM]]-D1209</f>
        <v>3127267.1700000763</v>
      </c>
      <c r="G1210" s="11">
        <f>BIL[[#This Row],[∆ AUM]]-BIL[[#This Row],[effetto mercato]]</f>
        <v>1064936.4330487663</v>
      </c>
    </row>
    <row r="1211" spans="1:7">
      <c r="A1211" s="4">
        <v>43763</v>
      </c>
      <c r="B1211">
        <v>0.3201</v>
      </c>
      <c r="C1211" s="6">
        <f>BIL[[#This Row],[Variaz]]/100</f>
        <v>3.2009999999999999E-3</v>
      </c>
      <c r="D1211" s="10">
        <f>AUM[[#This Row],[ Etica Bilanciato]]</f>
        <v>1294611608.3500001</v>
      </c>
      <c r="E1211" s="10">
        <f>D1210*BIL[[#This Row],[Variazione percentuale]]</f>
        <v>4128239.1339149401</v>
      </c>
      <c r="F1211" s="11">
        <f>BIL[[#This Row],[AUM]]-D1210</f>
        <v>4939901.4100000858</v>
      </c>
      <c r="G1211" s="11">
        <f>BIL[[#This Row],[∆ AUM]]-BIL[[#This Row],[effetto mercato]]</f>
        <v>811662.27608514577</v>
      </c>
    </row>
    <row r="1212" spans="1:7">
      <c r="A1212" s="4">
        <v>43766</v>
      </c>
      <c r="B1212">
        <v>0.28710000000000002</v>
      </c>
      <c r="C1212" s="6">
        <f>BIL[[#This Row],[Variaz]]/100</f>
        <v>2.8710000000000003E-3</v>
      </c>
      <c r="D1212" s="10">
        <f>AUM[[#This Row],[ Etica Bilanciato]]</f>
        <v>1299037534.8099999</v>
      </c>
      <c r="E1212" s="10">
        <f>D1211*BIL[[#This Row],[Variazione percentuale]]</f>
        <v>3716829.9275728506</v>
      </c>
      <c r="F1212" s="11">
        <f>BIL[[#This Row],[AUM]]-D1211</f>
        <v>4425926.4599997997</v>
      </c>
      <c r="G1212" s="11">
        <f>BIL[[#This Row],[∆ AUM]]-BIL[[#This Row],[effetto mercato]]</f>
        <v>709096.53242694912</v>
      </c>
    </row>
    <row r="1213" spans="1:7">
      <c r="A1213" s="4">
        <v>43767</v>
      </c>
      <c r="B1213">
        <v>0.15909999999999999</v>
      </c>
      <c r="C1213" s="6">
        <f>BIL[[#This Row],[Variaz]]/100</f>
        <v>1.591E-3</v>
      </c>
      <c r="D1213" s="10">
        <f>AUM[[#This Row],[ Etica Bilanciato]]</f>
        <v>1302165593.23</v>
      </c>
      <c r="E1213" s="10">
        <f>D1212*BIL[[#This Row],[Variazione percentuale]]</f>
        <v>2066768.7178827098</v>
      </c>
      <c r="F1213" s="11">
        <f>BIL[[#This Row],[AUM]]-D1212</f>
        <v>3128058.4200000763</v>
      </c>
      <c r="G1213" s="11">
        <f>BIL[[#This Row],[∆ AUM]]-BIL[[#This Row],[effetto mercato]]</f>
        <v>1061289.7021173665</v>
      </c>
    </row>
    <row r="1214" spans="1:7">
      <c r="A1214" s="4">
        <v>43768</v>
      </c>
      <c r="B1214">
        <v>-0.1429</v>
      </c>
      <c r="C1214" s="6">
        <f>BIL[[#This Row],[Variaz]]/100</f>
        <v>-1.4289999999999999E-3</v>
      </c>
      <c r="D1214" s="10">
        <f>AUM[[#This Row],[ Etica Bilanciato]]</f>
        <v>1301497009.47</v>
      </c>
      <c r="E1214" s="10">
        <f>D1213*BIL[[#This Row],[Variazione percentuale]]</f>
        <v>-1860794.63272567</v>
      </c>
      <c r="F1214" s="11">
        <f>BIL[[#This Row],[AUM]]-D1213</f>
        <v>-668583.75999999046</v>
      </c>
      <c r="G1214" s="11">
        <f>BIL[[#This Row],[∆ AUM]]-BIL[[#This Row],[effetto mercato]]</f>
        <v>1192210.8727256795</v>
      </c>
    </row>
    <row r="1215" spans="1:7">
      <c r="A1215" s="4">
        <v>43769</v>
      </c>
      <c r="B1215">
        <v>-0.27039999999999997</v>
      </c>
      <c r="C1215" s="6">
        <f>BIL[[#This Row],[Variaz]]/100</f>
        <v>-2.7039999999999998E-3</v>
      </c>
      <c r="D1215" s="10">
        <f>AUM[[#This Row],[ Etica Bilanciato]]</f>
        <v>1298758546.0200002</v>
      </c>
      <c r="E1215" s="10">
        <f>D1214*BIL[[#This Row],[Variazione percentuale]]</f>
        <v>-3519247.9136068798</v>
      </c>
      <c r="F1215" s="11">
        <f>BIL[[#This Row],[AUM]]-D1214</f>
        <v>-2738463.4499998093</v>
      </c>
      <c r="G1215" s="11">
        <f>BIL[[#This Row],[∆ AUM]]-BIL[[#This Row],[effetto mercato]]</f>
        <v>780784.4636070705</v>
      </c>
    </row>
    <row r="1216" spans="1:7">
      <c r="A1216" s="4">
        <v>43773</v>
      </c>
      <c r="B1216">
        <v>0.98870000000000002</v>
      </c>
      <c r="C1216" s="6">
        <f>BIL[[#This Row],[Variaz]]/100</f>
        <v>9.887E-3</v>
      </c>
      <c r="D1216" s="10">
        <f>AUM[[#This Row],[ Etica Bilanciato]]</f>
        <v>1312736228.8</v>
      </c>
      <c r="E1216" s="10">
        <f>D1215*BIL[[#This Row],[Variazione percentuale]]</f>
        <v>12840825.744499743</v>
      </c>
      <c r="F1216" s="11">
        <f>BIL[[#This Row],[AUM]]-D1215</f>
        <v>13977682.779999733</v>
      </c>
      <c r="G1216" s="11">
        <f>BIL[[#This Row],[∆ AUM]]-BIL[[#This Row],[effetto mercato]]</f>
        <v>1136857.03549999</v>
      </c>
    </row>
    <row r="1217" spans="1:7">
      <c r="A1217" s="4">
        <v>43774</v>
      </c>
      <c r="B1217">
        <v>0.47370000000000001</v>
      </c>
      <c r="C1217" s="6">
        <f>BIL[[#This Row],[Variaz]]/100</f>
        <v>4.7369999999999999E-3</v>
      </c>
      <c r="D1217" s="10">
        <f>AUM[[#This Row],[ Etica Bilanciato]]</f>
        <v>1319494926.6199999</v>
      </c>
      <c r="E1217" s="10">
        <f>D1216*BIL[[#This Row],[Variazione percentuale]]</f>
        <v>6218431.5158255994</v>
      </c>
      <c r="F1217" s="11">
        <f>BIL[[#This Row],[AUM]]-D1216</f>
        <v>6758697.8199999332</v>
      </c>
      <c r="G1217" s="11">
        <f>BIL[[#This Row],[∆ AUM]]-BIL[[#This Row],[effetto mercato]]</f>
        <v>540266.30417433381</v>
      </c>
    </row>
    <row r="1218" spans="1:7">
      <c r="A1218" s="4">
        <v>43775</v>
      </c>
      <c r="B1218">
        <v>0.1336</v>
      </c>
      <c r="C1218" s="6">
        <f>BIL[[#This Row],[Variaz]]/100</f>
        <v>1.3359999999999999E-3</v>
      </c>
      <c r="D1218" s="10">
        <f>AUM[[#This Row],[ Etica Bilanciato]]</f>
        <v>1322905586.4199998</v>
      </c>
      <c r="E1218" s="10">
        <f>D1217*BIL[[#This Row],[Variazione percentuale]]</f>
        <v>1762845.2219643197</v>
      </c>
      <c r="F1218" s="11">
        <f>BIL[[#This Row],[AUM]]-D1217</f>
        <v>3410659.7999999523</v>
      </c>
      <c r="G1218" s="11">
        <f>BIL[[#This Row],[∆ AUM]]-BIL[[#This Row],[effetto mercato]]</f>
        <v>1647814.5780356326</v>
      </c>
    </row>
    <row r="1219" spans="1:7">
      <c r="A1219" s="4">
        <v>43776</v>
      </c>
      <c r="B1219">
        <v>0.14910000000000001</v>
      </c>
      <c r="C1219" s="6">
        <f>BIL[[#This Row],[Variaz]]/100</f>
        <v>1.4910000000000001E-3</v>
      </c>
      <c r="D1219" s="10">
        <f>AUM[[#This Row],[ Etica Bilanciato]]</f>
        <v>1327051979.3200002</v>
      </c>
      <c r="E1219" s="10">
        <f>D1218*BIL[[#This Row],[Variazione percentuale]]</f>
        <v>1972452.22935222</v>
      </c>
      <c r="F1219" s="11">
        <f>BIL[[#This Row],[AUM]]-D1218</f>
        <v>4146392.9000003338</v>
      </c>
      <c r="G1219" s="11">
        <f>BIL[[#This Row],[∆ AUM]]-BIL[[#This Row],[effetto mercato]]</f>
        <v>2173940.6706481138</v>
      </c>
    </row>
    <row r="1220" spans="1:7">
      <c r="A1220" s="4">
        <v>43777</v>
      </c>
      <c r="B1220">
        <v>0.30559999999999998</v>
      </c>
      <c r="C1220" s="6">
        <f>BIL[[#This Row],[Variaz]]/100</f>
        <v>3.0559999999999997E-3</v>
      </c>
      <c r="D1220" s="10">
        <f>AUM[[#This Row],[ Etica Bilanciato]]</f>
        <v>1332383784.9000001</v>
      </c>
      <c r="E1220" s="10">
        <f>D1219*BIL[[#This Row],[Variazione percentuale]]</f>
        <v>4055470.8488019202</v>
      </c>
      <c r="F1220" s="11">
        <f>BIL[[#This Row],[AUM]]-D1219</f>
        <v>5331805.5799999237</v>
      </c>
      <c r="G1220" s="11">
        <f>BIL[[#This Row],[∆ AUM]]-BIL[[#This Row],[effetto mercato]]</f>
        <v>1276334.7311980035</v>
      </c>
    </row>
    <row r="1221" spans="1:7">
      <c r="A1221" s="4">
        <v>43780</v>
      </c>
      <c r="B1221">
        <v>-0.2656</v>
      </c>
      <c r="C1221" s="6">
        <f>BIL[[#This Row],[Variaz]]/100</f>
        <v>-2.6559999999999999E-3</v>
      </c>
      <c r="D1221" s="10">
        <f>AUM[[#This Row],[ Etica Bilanciato]]</f>
        <v>1326817074.1200001</v>
      </c>
      <c r="E1221" s="10">
        <f>D1220*BIL[[#This Row],[Variazione percentuale]]</f>
        <v>-3538811.3326944001</v>
      </c>
      <c r="F1221" s="11">
        <f>BIL[[#This Row],[AUM]]-D1220</f>
        <v>-5566710.7799999714</v>
      </c>
      <c r="G1221" s="11">
        <f>BIL[[#This Row],[∆ AUM]]-BIL[[#This Row],[effetto mercato]]</f>
        <v>-2027899.4473055713</v>
      </c>
    </row>
    <row r="1222" spans="1:7">
      <c r="A1222" s="4">
        <v>43781</v>
      </c>
      <c r="B1222">
        <v>0.31330000000000002</v>
      </c>
      <c r="C1222" s="6">
        <f>BIL[[#This Row],[Variaz]]/100</f>
        <v>3.1330000000000004E-3</v>
      </c>
      <c r="D1222" s="10">
        <f>AUM[[#This Row],[ Etica Bilanciato]]</f>
        <v>1331316145.7600002</v>
      </c>
      <c r="E1222" s="10">
        <f>D1221*BIL[[#This Row],[Variazione percentuale]]</f>
        <v>4156917.8932179608</v>
      </c>
      <c r="F1222" s="11">
        <f>BIL[[#This Row],[AUM]]-D1221</f>
        <v>4499071.6400001049</v>
      </c>
      <c r="G1222" s="11">
        <f>BIL[[#This Row],[∆ AUM]]-BIL[[#This Row],[effetto mercato]]</f>
        <v>342153.74678214407</v>
      </c>
    </row>
    <row r="1223" spans="1:7">
      <c r="A1223" s="4">
        <v>43782</v>
      </c>
      <c r="B1223">
        <v>-0.18740000000000001</v>
      </c>
      <c r="C1223" s="6">
        <f>BIL[[#This Row],[Variaz]]/100</f>
        <v>-1.874E-3</v>
      </c>
      <c r="D1223" s="10">
        <f>AUM[[#This Row],[ Etica Bilanciato]]</f>
        <v>1329375740.54</v>
      </c>
      <c r="E1223" s="10">
        <f>D1222*BIL[[#This Row],[Variazione percentuale]]</f>
        <v>-2494886.4571542405</v>
      </c>
      <c r="F1223" s="11">
        <f>BIL[[#This Row],[AUM]]-D1222</f>
        <v>-1940405.220000267</v>
      </c>
      <c r="G1223" s="11">
        <f>BIL[[#This Row],[∆ AUM]]-BIL[[#This Row],[effetto mercato]]</f>
        <v>554481.23715397343</v>
      </c>
    </row>
    <row r="1224" spans="1:7">
      <c r="A1224" s="4">
        <v>43783</v>
      </c>
      <c r="B1224">
        <v>-0.23469999999999999</v>
      </c>
      <c r="C1224" s="6">
        <f>BIL[[#This Row],[Variaz]]/100</f>
        <v>-2.3470000000000001E-3</v>
      </c>
      <c r="D1224" s="10">
        <f>AUM[[#This Row],[ Etica Bilanciato]]</f>
        <v>1325896445.5800002</v>
      </c>
      <c r="E1224" s="10">
        <f>D1223*BIL[[#This Row],[Variazione percentuale]]</f>
        <v>-3120044.86304738</v>
      </c>
      <c r="F1224" s="11">
        <f>BIL[[#This Row],[AUM]]-D1223</f>
        <v>-3479294.9599997997</v>
      </c>
      <c r="G1224" s="11">
        <f>BIL[[#This Row],[∆ AUM]]-BIL[[#This Row],[effetto mercato]]</f>
        <v>-359250.09695241973</v>
      </c>
    </row>
    <row r="1225" spans="1:7">
      <c r="A1225" s="4">
        <v>43784</v>
      </c>
      <c r="B1225">
        <v>0.34499999999999997</v>
      </c>
      <c r="C1225" s="6">
        <f>BIL[[#This Row],[Variaz]]/100</f>
        <v>3.4499999999999999E-3</v>
      </c>
      <c r="D1225" s="10">
        <f>AUM[[#This Row],[ Etica Bilanciato]]</f>
        <v>1330982850.4200003</v>
      </c>
      <c r="E1225" s="10">
        <f>D1224*BIL[[#This Row],[Variazione percentuale]]</f>
        <v>4574342.7372510005</v>
      </c>
      <c r="F1225" s="11">
        <f>BIL[[#This Row],[AUM]]-D1224</f>
        <v>5086404.8400001526</v>
      </c>
      <c r="G1225" s="11">
        <f>BIL[[#This Row],[∆ AUM]]-BIL[[#This Row],[effetto mercato]]</f>
        <v>512062.10274915211</v>
      </c>
    </row>
    <row r="1226" spans="1:7">
      <c r="A1226" s="4">
        <v>43787</v>
      </c>
      <c r="B1226">
        <v>-0.1094</v>
      </c>
      <c r="C1226" s="6">
        <f>BIL[[#This Row],[Variaz]]/100</f>
        <v>-1.0939999999999999E-3</v>
      </c>
      <c r="D1226" s="10">
        <f>AUM[[#This Row],[ Etica Bilanciato]]</f>
        <v>1330475808.5200002</v>
      </c>
      <c r="E1226" s="10">
        <f>D1225*BIL[[#This Row],[Variazione percentuale]]</f>
        <v>-1456095.2383594802</v>
      </c>
      <c r="F1226" s="11">
        <f>BIL[[#This Row],[AUM]]-D1225</f>
        <v>-507041.90000009537</v>
      </c>
      <c r="G1226" s="11">
        <f>BIL[[#This Row],[∆ AUM]]-BIL[[#This Row],[effetto mercato]]</f>
        <v>949053.3383593848</v>
      </c>
    </row>
    <row r="1227" spans="1:7">
      <c r="A1227" s="4">
        <v>43788</v>
      </c>
      <c r="B1227">
        <v>-0.1956</v>
      </c>
      <c r="C1227" s="6">
        <f>BIL[[#This Row],[Variaz]]/100</f>
        <v>-1.9559999999999998E-3</v>
      </c>
      <c r="D1227" s="10">
        <f>AUM[[#This Row],[ Etica Bilanciato]]</f>
        <v>1329241361.5699999</v>
      </c>
      <c r="E1227" s="10">
        <f>D1226*BIL[[#This Row],[Variazione percentuale]]</f>
        <v>-2602410.6814651201</v>
      </c>
      <c r="F1227" s="11">
        <f>BIL[[#This Row],[AUM]]-D1226</f>
        <v>-1234446.9500002861</v>
      </c>
      <c r="G1227" s="11">
        <f>BIL[[#This Row],[∆ AUM]]-BIL[[#This Row],[effetto mercato]]</f>
        <v>1367963.731464834</v>
      </c>
    </row>
    <row r="1228" spans="1:7">
      <c r="A1228" s="4">
        <v>43789</v>
      </c>
      <c r="B1228">
        <v>-0.2273</v>
      </c>
      <c r="C1228" s="6">
        <f>BIL[[#This Row],[Variaz]]/100</f>
        <v>-2.2729999999999998E-3</v>
      </c>
      <c r="D1228" s="10">
        <f>AUM[[#This Row],[ Etica Bilanciato]]</f>
        <v>1326543194.98</v>
      </c>
      <c r="E1228" s="10">
        <f>D1227*BIL[[#This Row],[Variazione percentuale]]</f>
        <v>-3021365.6148486095</v>
      </c>
      <c r="F1228" s="11">
        <f>BIL[[#This Row],[AUM]]-D1227</f>
        <v>-2698166.5899999142</v>
      </c>
      <c r="G1228" s="11">
        <f>BIL[[#This Row],[∆ AUM]]-BIL[[#This Row],[effetto mercato]]</f>
        <v>323199.02484869538</v>
      </c>
    </row>
    <row r="1229" spans="1:7">
      <c r="A1229" s="4">
        <v>43790</v>
      </c>
      <c r="B1229">
        <v>-0.31419999999999998</v>
      </c>
      <c r="C1229" s="6">
        <f>BIL[[#This Row],[Variaz]]/100</f>
        <v>-3.1419999999999998E-3</v>
      </c>
      <c r="D1229" s="10">
        <f>AUM[[#This Row],[ Etica Bilanciato]]</f>
        <v>1322984298.3499999</v>
      </c>
      <c r="E1229" s="10">
        <f>D1228*BIL[[#This Row],[Variazione percentuale]]</f>
        <v>-4167998.7186271599</v>
      </c>
      <c r="F1229" s="11">
        <f>BIL[[#This Row],[AUM]]-D1228</f>
        <v>-3558896.6300001144</v>
      </c>
      <c r="G1229" s="11">
        <f>BIL[[#This Row],[∆ AUM]]-BIL[[#This Row],[effetto mercato]]</f>
        <v>609102.08862704551</v>
      </c>
    </row>
    <row r="1230" spans="1:7">
      <c r="A1230" s="4">
        <v>43791</v>
      </c>
      <c r="B1230">
        <v>0.36249999999999999</v>
      </c>
      <c r="C1230" s="6">
        <f>BIL[[#This Row],[Variaz]]/100</f>
        <v>3.6249999999999998E-3</v>
      </c>
      <c r="D1230" s="10">
        <f>AUM[[#This Row],[ Etica Bilanciato]]</f>
        <v>1327733380.2900002</v>
      </c>
      <c r="E1230" s="10">
        <f>D1229*BIL[[#This Row],[Variazione percentuale]]</f>
        <v>4795818.0815187497</v>
      </c>
      <c r="F1230" s="11">
        <f>BIL[[#This Row],[AUM]]-D1229</f>
        <v>4749081.9400002956</v>
      </c>
      <c r="G1230" s="11">
        <f>BIL[[#This Row],[∆ AUM]]-BIL[[#This Row],[effetto mercato]]</f>
        <v>-46736.141518454067</v>
      </c>
    </row>
    <row r="1231" spans="1:7">
      <c r="A1231" s="4">
        <v>43794</v>
      </c>
      <c r="B1231">
        <v>0.73029999999999995</v>
      </c>
      <c r="C1231" s="6">
        <f>BIL[[#This Row],[Variaz]]/100</f>
        <v>7.3029999999999996E-3</v>
      </c>
      <c r="D1231" s="10">
        <f>AUM[[#This Row],[ Etica Bilanciato]]</f>
        <v>1337503532.98</v>
      </c>
      <c r="E1231" s="10">
        <f>D1230*BIL[[#This Row],[Variazione percentuale]]</f>
        <v>9696436.8762578703</v>
      </c>
      <c r="F1231" s="11">
        <f>BIL[[#This Row],[AUM]]-D1230</f>
        <v>9770152.6899998188</v>
      </c>
      <c r="G1231" s="11">
        <f>BIL[[#This Row],[∆ AUM]]-BIL[[#This Row],[effetto mercato]]</f>
        <v>73715.813741948456</v>
      </c>
    </row>
    <row r="1232" spans="1:7">
      <c r="A1232" s="4">
        <v>43795</v>
      </c>
      <c r="B1232">
        <v>0.3196</v>
      </c>
      <c r="C1232" s="6">
        <f>BIL[[#This Row],[Variaz]]/100</f>
        <v>3.1960000000000001E-3</v>
      </c>
      <c r="D1232" s="10">
        <f>AUM[[#This Row],[ Etica Bilanciato]]</f>
        <v>1341977949.1599998</v>
      </c>
      <c r="E1232" s="10">
        <f>D1231*BIL[[#This Row],[Variazione percentuale]]</f>
        <v>4274661.2914040806</v>
      </c>
      <c r="F1232" s="11">
        <f>BIL[[#This Row],[AUM]]-D1231</f>
        <v>4474416.1799998283</v>
      </c>
      <c r="G1232" s="11">
        <f>BIL[[#This Row],[∆ AUM]]-BIL[[#This Row],[effetto mercato]]</f>
        <v>199754.88859574776</v>
      </c>
    </row>
    <row r="1233" spans="1:7">
      <c r="A1233" s="4">
        <v>43796</v>
      </c>
      <c r="B1233">
        <v>0.2487</v>
      </c>
      <c r="C1233" s="6">
        <f>BIL[[#This Row],[Variaz]]/100</f>
        <v>2.4870000000000001E-3</v>
      </c>
      <c r="D1233" s="10">
        <f>AUM[[#This Row],[ Etica Bilanciato]]</f>
        <v>1345685154.8899999</v>
      </c>
      <c r="E1233" s="10">
        <f>D1232*BIL[[#This Row],[Variazione percentuale]]</f>
        <v>3337499.1595609197</v>
      </c>
      <c r="F1233" s="11">
        <f>BIL[[#This Row],[AUM]]-D1232</f>
        <v>3707205.7300000191</v>
      </c>
      <c r="G1233" s="11">
        <f>BIL[[#This Row],[∆ AUM]]-BIL[[#This Row],[effetto mercato]]</f>
        <v>369706.57043909933</v>
      </c>
    </row>
    <row r="1234" spans="1:7">
      <c r="A1234" s="4">
        <v>43797</v>
      </c>
      <c r="B1234">
        <v>-7.7499999999999999E-2</v>
      </c>
      <c r="C1234" s="6">
        <f>BIL[[#This Row],[Variaz]]/100</f>
        <v>-7.7499999999999997E-4</v>
      </c>
      <c r="D1234" s="10">
        <f>AUM[[#This Row],[ Etica Bilanciato]]</f>
        <v>1344207224.6099999</v>
      </c>
      <c r="E1234" s="10">
        <f>D1233*BIL[[#This Row],[Variazione percentuale]]</f>
        <v>-1042905.9950397499</v>
      </c>
      <c r="F1234" s="11">
        <f>BIL[[#This Row],[AUM]]-D1233</f>
        <v>-1477930.2799999714</v>
      </c>
      <c r="G1234" s="11">
        <f>BIL[[#This Row],[∆ AUM]]-BIL[[#This Row],[effetto mercato]]</f>
        <v>-435024.2849602215</v>
      </c>
    </row>
    <row r="1235" spans="1:7">
      <c r="A1235" s="4">
        <v>43798</v>
      </c>
      <c r="B1235">
        <v>-0.4577</v>
      </c>
      <c r="C1235" s="6">
        <f>BIL[[#This Row],[Variaz]]/100</f>
        <v>-4.5770000000000003E-3</v>
      </c>
      <c r="D1235" s="10">
        <f>AUM[[#This Row],[ Etica Bilanciato]]</f>
        <v>1338847315.8</v>
      </c>
      <c r="E1235" s="10">
        <f>D1234*BIL[[#This Row],[Variazione percentuale]]</f>
        <v>-6152436.4670399697</v>
      </c>
      <c r="F1235" s="11">
        <f>BIL[[#This Row],[AUM]]-D1234</f>
        <v>-5359908.8099999428</v>
      </c>
      <c r="G1235" s="11">
        <f>BIL[[#This Row],[∆ AUM]]-BIL[[#This Row],[effetto mercato]]</f>
        <v>792527.65704002697</v>
      </c>
    </row>
    <row r="1236" spans="1:7">
      <c r="A1236" s="4">
        <v>43801</v>
      </c>
      <c r="B1236">
        <v>-0.82609999999999995</v>
      </c>
      <c r="C1236" s="6">
        <f>BIL[[#This Row],[Variaz]]/100</f>
        <v>-8.2609999999999992E-3</v>
      </c>
      <c r="D1236" s="10">
        <f>AUM[[#This Row],[ Etica Bilanciato]]</f>
        <v>1328380963.0099998</v>
      </c>
      <c r="E1236" s="10">
        <f>D1235*BIL[[#This Row],[Variazione percentuale]]</f>
        <v>-11060217.675823798</v>
      </c>
      <c r="F1236" s="11">
        <f>BIL[[#This Row],[AUM]]-D1235</f>
        <v>-10466352.7900002</v>
      </c>
      <c r="G1236" s="11">
        <f>BIL[[#This Row],[∆ AUM]]-BIL[[#This Row],[effetto mercato]]</f>
        <v>593864.88582359813</v>
      </c>
    </row>
    <row r="1237" spans="1:7">
      <c r="A1237" s="4">
        <v>43802</v>
      </c>
      <c r="B1237">
        <v>-0.28289999999999998</v>
      </c>
      <c r="C1237" s="6">
        <f>BIL[[#This Row],[Variaz]]/100</f>
        <v>-2.8289999999999999E-3</v>
      </c>
      <c r="D1237" s="10">
        <f>AUM[[#This Row],[ Etica Bilanciato]]</f>
        <v>1325445896.6700001</v>
      </c>
      <c r="E1237" s="10">
        <f>D1236*BIL[[#This Row],[Variazione percentuale]]</f>
        <v>-3757989.7443552893</v>
      </c>
      <c r="F1237" s="11">
        <f>BIL[[#This Row],[AUM]]-D1236</f>
        <v>-2935066.3399996758</v>
      </c>
      <c r="G1237" s="11">
        <f>BIL[[#This Row],[∆ AUM]]-BIL[[#This Row],[effetto mercato]]</f>
        <v>822923.40435561351</v>
      </c>
    </row>
    <row r="1238" spans="1:7">
      <c r="A1238" s="4">
        <v>43803</v>
      </c>
      <c r="B1238">
        <v>0.37040000000000001</v>
      </c>
      <c r="C1238" s="6">
        <f>BIL[[#This Row],[Variaz]]/100</f>
        <v>3.7040000000000003E-3</v>
      </c>
      <c r="D1238" s="10">
        <f>AUM[[#This Row],[ Etica Bilanciato]]</f>
        <v>1332517879.8399999</v>
      </c>
      <c r="E1238" s="10">
        <f>D1237*BIL[[#This Row],[Variazione percentuale]]</f>
        <v>4909451.601265681</v>
      </c>
      <c r="F1238" s="11">
        <f>BIL[[#This Row],[AUM]]-D1237</f>
        <v>7071983.1699998379</v>
      </c>
      <c r="G1238" s="11">
        <f>BIL[[#This Row],[∆ AUM]]-BIL[[#This Row],[effetto mercato]]</f>
        <v>2162531.5687341569</v>
      </c>
    </row>
    <row r="1239" spans="1:7">
      <c r="A1239" s="4">
        <v>43804</v>
      </c>
      <c r="B1239">
        <v>6.2799999999999995E-2</v>
      </c>
      <c r="C1239" s="6">
        <f>BIL[[#This Row],[Variaz]]/100</f>
        <v>6.2799999999999998E-4</v>
      </c>
      <c r="D1239" s="10">
        <f>AUM[[#This Row],[ Etica Bilanciato]]</f>
        <v>1335162270.55</v>
      </c>
      <c r="E1239" s="10">
        <f>D1238*BIL[[#This Row],[Variazione percentuale]]</f>
        <v>836821.22853951994</v>
      </c>
      <c r="F1239" s="11">
        <f>BIL[[#This Row],[AUM]]-D1238</f>
        <v>2644390.7100000381</v>
      </c>
      <c r="G1239" s="11">
        <f>BIL[[#This Row],[∆ AUM]]-BIL[[#This Row],[effetto mercato]]</f>
        <v>1807569.4814605182</v>
      </c>
    </row>
    <row r="1240" spans="1:7">
      <c r="A1240" s="4">
        <v>43805</v>
      </c>
      <c r="B1240">
        <v>0.71399999999999997</v>
      </c>
      <c r="C1240" s="6">
        <f>BIL[[#This Row],[Variaz]]/100</f>
        <v>7.1399999999999996E-3</v>
      </c>
      <c r="D1240" s="10">
        <f>AUM[[#This Row],[ Etica Bilanciato]]</f>
        <v>1345880895.8099999</v>
      </c>
      <c r="E1240" s="10">
        <f>D1239*BIL[[#This Row],[Variazione percentuale]]</f>
        <v>9533058.6117269993</v>
      </c>
      <c r="F1240" s="11">
        <f>BIL[[#This Row],[AUM]]-D1239</f>
        <v>10718625.25999999</v>
      </c>
      <c r="G1240" s="11">
        <f>BIL[[#This Row],[∆ AUM]]-BIL[[#This Row],[effetto mercato]]</f>
        <v>1185566.6482729912</v>
      </c>
    </row>
    <row r="1241" spans="1:7">
      <c r="A1241" s="4">
        <v>43808</v>
      </c>
      <c r="B1241">
        <v>-0.1169</v>
      </c>
      <c r="C1241" s="6">
        <f>BIL[[#This Row],[Variaz]]/100</f>
        <v>-1.1690000000000001E-3</v>
      </c>
      <c r="D1241" s="10">
        <f>AUM[[#This Row],[ Etica Bilanciato]]</f>
        <v>1344375500.9299998</v>
      </c>
      <c r="E1241" s="10">
        <f>D1240*BIL[[#This Row],[Variazione percentuale]]</f>
        <v>-1573334.76720189</v>
      </c>
      <c r="F1241" s="11">
        <f>BIL[[#This Row],[AUM]]-D1240</f>
        <v>-1505394.8800001144</v>
      </c>
      <c r="G1241" s="11">
        <f>BIL[[#This Row],[∆ AUM]]-BIL[[#This Row],[effetto mercato]]</f>
        <v>67939.887201775564</v>
      </c>
    </row>
    <row r="1242" spans="1:7">
      <c r="A1242" s="4">
        <v>43809</v>
      </c>
      <c r="B1242">
        <v>-7.0199999999999999E-2</v>
      </c>
      <c r="C1242" s="6">
        <f>BIL[[#This Row],[Variaz]]/100</f>
        <v>-7.0199999999999993E-4</v>
      </c>
      <c r="D1242" s="10">
        <f>AUM[[#This Row],[ Etica Bilanciato]]</f>
        <v>1343938528.8000002</v>
      </c>
      <c r="E1242" s="10">
        <f>D1241*BIL[[#This Row],[Variazione percentuale]]</f>
        <v>-943751.60165285983</v>
      </c>
      <c r="F1242" s="11">
        <f>BIL[[#This Row],[AUM]]-D1241</f>
        <v>-436972.1299996376</v>
      </c>
      <c r="G1242" s="11">
        <f>BIL[[#This Row],[∆ AUM]]-BIL[[#This Row],[effetto mercato]]</f>
        <v>506779.47165322222</v>
      </c>
    </row>
    <row r="1243" spans="1:7">
      <c r="A1243" s="4">
        <v>43810</v>
      </c>
      <c r="B1243">
        <v>0.16389999999999999</v>
      </c>
      <c r="C1243" s="6">
        <f>BIL[[#This Row],[Variaz]]/100</f>
        <v>1.6389999999999998E-3</v>
      </c>
      <c r="D1243" s="10">
        <f>AUM[[#This Row],[ Etica Bilanciato]]</f>
        <v>1346470305.25</v>
      </c>
      <c r="E1243" s="10">
        <f>D1242*BIL[[#This Row],[Variazione percentuale]]</f>
        <v>2202715.2487031999</v>
      </c>
      <c r="F1243" s="11">
        <f>BIL[[#This Row],[AUM]]-D1242</f>
        <v>2531776.4499998093</v>
      </c>
      <c r="G1243" s="11">
        <f>BIL[[#This Row],[∆ AUM]]-BIL[[#This Row],[effetto mercato]]</f>
        <v>329061.20129660936</v>
      </c>
    </row>
    <row r="1244" spans="1:7">
      <c r="A1244" s="4">
        <v>43811</v>
      </c>
      <c r="B1244">
        <v>0.3039</v>
      </c>
      <c r="C1244" s="6">
        <f>BIL[[#This Row],[Variaz]]/100</f>
        <v>3.039E-3</v>
      </c>
      <c r="D1244" s="10">
        <f>AUM[[#This Row],[ Etica Bilanciato]]</f>
        <v>1350895374.1300001</v>
      </c>
      <c r="E1244" s="10">
        <f>D1243*BIL[[#This Row],[Variazione percentuale]]</f>
        <v>4091923.2576547503</v>
      </c>
      <c r="F1244" s="11">
        <f>BIL[[#This Row],[AUM]]-D1243</f>
        <v>4425068.8800001144</v>
      </c>
      <c r="G1244" s="11">
        <f>BIL[[#This Row],[∆ AUM]]-BIL[[#This Row],[effetto mercato]]</f>
        <v>333145.62234536419</v>
      </c>
    </row>
    <row r="1245" spans="1:7">
      <c r="A1245" s="4">
        <v>43812</v>
      </c>
      <c r="B1245">
        <v>0.54379999999999995</v>
      </c>
      <c r="C1245" s="6">
        <f>BIL[[#This Row],[Variaz]]/100</f>
        <v>5.4379999999999993E-3</v>
      </c>
      <c r="D1245" s="10">
        <f>AUM[[#This Row],[ Etica Bilanciato]]</f>
        <v>1358630061.8900001</v>
      </c>
      <c r="E1245" s="10">
        <f>D1244*BIL[[#This Row],[Variazione percentuale]]</f>
        <v>7346169.0445189392</v>
      </c>
      <c r="F1245" s="11">
        <f>BIL[[#This Row],[AUM]]-D1244</f>
        <v>7734687.7599999905</v>
      </c>
      <c r="G1245" s="11">
        <f>BIL[[#This Row],[∆ AUM]]-BIL[[#This Row],[effetto mercato]]</f>
        <v>388518.71548105124</v>
      </c>
    </row>
    <row r="1246" spans="1:7">
      <c r="A1246" s="4">
        <v>43815</v>
      </c>
      <c r="B1246">
        <v>0.40179999999999999</v>
      </c>
      <c r="C1246" s="6">
        <f>BIL[[#This Row],[Variaz]]/100</f>
        <v>4.0179999999999999E-3</v>
      </c>
      <c r="D1246" s="10">
        <f>AUM[[#This Row],[ Etica Bilanciato]]</f>
        <v>1363824958.3900001</v>
      </c>
      <c r="E1246" s="10">
        <f>D1245*BIL[[#This Row],[Variazione percentuale]]</f>
        <v>5458975.58867402</v>
      </c>
      <c r="F1246" s="11">
        <f>BIL[[#This Row],[AUM]]-D1245</f>
        <v>5194896.5</v>
      </c>
      <c r="G1246" s="11">
        <f>BIL[[#This Row],[∆ AUM]]-BIL[[#This Row],[effetto mercato]]</f>
        <v>-264079.08867402002</v>
      </c>
    </row>
    <row r="1247" spans="1:7">
      <c r="A1247" s="4">
        <v>43816</v>
      </c>
      <c r="B1247">
        <v>-0.13850000000000001</v>
      </c>
      <c r="C1247" s="6">
        <f>BIL[[#This Row],[Variaz]]/100</f>
        <v>-1.3850000000000002E-3</v>
      </c>
      <c r="D1247" s="10">
        <f>AUM[[#This Row],[ Etica Bilanciato]]</f>
        <v>1362227069.77</v>
      </c>
      <c r="E1247" s="10">
        <f>D1246*BIL[[#This Row],[Variazione percentuale]]</f>
        <v>-1888897.5673701505</v>
      </c>
      <c r="F1247" s="11">
        <f>BIL[[#This Row],[AUM]]-D1246</f>
        <v>-1597888.620000124</v>
      </c>
      <c r="G1247" s="11">
        <f>BIL[[#This Row],[∆ AUM]]-BIL[[#This Row],[effetto mercato]]</f>
        <v>291008.94737002649</v>
      </c>
    </row>
    <row r="1248" spans="1:7">
      <c r="A1248" s="4">
        <v>43817</v>
      </c>
      <c r="B1248">
        <v>3.85E-2</v>
      </c>
      <c r="C1248" s="6">
        <f>BIL[[#This Row],[Variaz]]/100</f>
        <v>3.8499999999999998E-4</v>
      </c>
      <c r="D1248" s="10">
        <f>AUM[[#This Row],[ Etica Bilanciato]]</f>
        <v>1363454628.3699999</v>
      </c>
      <c r="E1248" s="10">
        <f>D1247*BIL[[#This Row],[Variazione percentuale]]</f>
        <v>524457.42186144996</v>
      </c>
      <c r="F1248" s="11">
        <f>BIL[[#This Row],[AUM]]-D1247</f>
        <v>1227558.5999999046</v>
      </c>
      <c r="G1248" s="11">
        <f>BIL[[#This Row],[∆ AUM]]-BIL[[#This Row],[effetto mercato]]</f>
        <v>703101.17813845468</v>
      </c>
    </row>
    <row r="1249" spans="1:7">
      <c r="A1249" s="4">
        <v>43818</v>
      </c>
      <c r="B1249">
        <v>0.25419999999999998</v>
      </c>
      <c r="C1249" s="6">
        <f>BIL[[#This Row],[Variaz]]/100</f>
        <v>2.542E-3</v>
      </c>
      <c r="D1249" s="10">
        <f>AUM[[#This Row],[ Etica Bilanciato]]</f>
        <v>1367259150.0700002</v>
      </c>
      <c r="E1249" s="10">
        <f>D1248*BIL[[#This Row],[Variazione percentuale]]</f>
        <v>3465901.6653165398</v>
      </c>
      <c r="F1249" s="11">
        <f>BIL[[#This Row],[AUM]]-D1248</f>
        <v>3804521.7000002861</v>
      </c>
      <c r="G1249" s="11">
        <f>BIL[[#This Row],[∆ AUM]]-BIL[[#This Row],[effetto mercato]]</f>
        <v>338620.03468374629</v>
      </c>
    </row>
    <row r="1250" spans="1:7">
      <c r="A1250" s="4">
        <v>43819</v>
      </c>
      <c r="B1250">
        <v>0.4073</v>
      </c>
      <c r="C1250" s="6">
        <f>BIL[[#This Row],[Variaz]]/100</f>
        <v>4.0730000000000002E-3</v>
      </c>
      <c r="D1250" s="10">
        <f>AUM[[#This Row],[ Etica Bilanciato]]</f>
        <v>1372235640.8</v>
      </c>
      <c r="E1250" s="10">
        <f>D1249*BIL[[#This Row],[Variazione percentuale]]</f>
        <v>5568846.5182351107</v>
      </c>
      <c r="F1250" s="11">
        <f>BIL[[#This Row],[AUM]]-D1249</f>
        <v>4976490.7299997807</v>
      </c>
      <c r="G1250" s="11">
        <f>BIL[[#This Row],[∆ AUM]]-BIL[[#This Row],[effetto mercato]]</f>
        <v>-592355.78823533002</v>
      </c>
    </row>
    <row r="1251" spans="1:7">
      <c r="A1251" s="4">
        <v>43822</v>
      </c>
      <c r="B1251">
        <v>-4.5900000000000003E-2</v>
      </c>
      <c r="C1251" s="6">
        <f>BIL[[#This Row],[Variaz]]/100</f>
        <v>-4.5900000000000004E-4</v>
      </c>
      <c r="D1251" s="10">
        <f>AUM[[#This Row],[ Etica Bilanciato]]</f>
        <v>1371594762.1200001</v>
      </c>
      <c r="E1251" s="10">
        <f>D1250*BIL[[#This Row],[Variazione percentuale]]</f>
        <v>-629856.15912720002</v>
      </c>
      <c r="F1251" s="11">
        <f>BIL[[#This Row],[AUM]]-D1250</f>
        <v>-640878.67999982834</v>
      </c>
      <c r="G1251" s="11">
        <f>BIL[[#This Row],[∆ AUM]]-BIL[[#This Row],[effetto mercato]]</f>
        <v>-11022.520872628316</v>
      </c>
    </row>
    <row r="1252" spans="1:7">
      <c r="A1252" s="4">
        <v>43826</v>
      </c>
      <c r="B1252">
        <v>-2.3E-2</v>
      </c>
      <c r="C1252" s="6">
        <f>BIL[[#This Row],[Variaz]]/100</f>
        <v>-2.3000000000000001E-4</v>
      </c>
      <c r="D1252" s="10">
        <f>AUM[[#This Row],[ Etica Bilanciato]]</f>
        <v>1371550850.71</v>
      </c>
      <c r="E1252" s="10">
        <f>D1251*BIL[[#This Row],[Variazione percentuale]]</f>
        <v>-315466.79528760002</v>
      </c>
      <c r="F1252" s="11">
        <f>BIL[[#This Row],[AUM]]-D1251</f>
        <v>-43911.410000085831</v>
      </c>
      <c r="G1252" s="11">
        <f>BIL[[#This Row],[∆ AUM]]-BIL[[#This Row],[effetto mercato]]</f>
        <v>271555.38528751419</v>
      </c>
    </row>
    <row r="1253" spans="1:7">
      <c r="A1253" s="4">
        <v>43829</v>
      </c>
      <c r="B1253">
        <v>-0.71220000000000006</v>
      </c>
      <c r="C1253" s="6">
        <f>BIL[[#This Row],[Variaz]]/100</f>
        <v>-7.1220000000000007E-3</v>
      </c>
      <c r="D1253" s="10">
        <f>AUM[[#This Row],[ Etica Bilanciato]]</f>
        <v>1362125864.5</v>
      </c>
      <c r="E1253" s="10">
        <f>D1252*BIL[[#This Row],[Variazione percentuale]]</f>
        <v>-9768185.1587566212</v>
      </c>
      <c r="F1253" s="11">
        <f>BIL[[#This Row],[AUM]]-D1252</f>
        <v>-9424986.2100000381</v>
      </c>
      <c r="G1253" s="11">
        <f>BIL[[#This Row],[∆ AUM]]-BIL[[#This Row],[effetto mercato]]</f>
        <v>343198.94875658303</v>
      </c>
    </row>
    <row r="1254" spans="1:7">
      <c r="A1254" s="4">
        <v>43832</v>
      </c>
      <c r="B1254">
        <v>0.60160000000000002</v>
      </c>
      <c r="C1254" s="6">
        <f>BIL[[#This Row],[Variaz]]/100</f>
        <v>6.0160000000000005E-3</v>
      </c>
      <c r="D1254" s="10">
        <f>AUM[[#This Row],[ Etica Bilanciato]]</f>
        <v>1371291855.3800001</v>
      </c>
      <c r="E1254" s="10">
        <f>D1253*BIL[[#This Row],[Variazione percentuale]]</f>
        <v>8194549.2008320009</v>
      </c>
      <c r="F1254" s="11">
        <f>BIL[[#This Row],[AUM]]-D1253</f>
        <v>9165990.8800001144</v>
      </c>
      <c r="G1254" s="11">
        <f>BIL[[#This Row],[∆ AUM]]-BIL[[#This Row],[effetto mercato]]</f>
        <v>971441.67916811351</v>
      </c>
    </row>
    <row r="1255" spans="1:7">
      <c r="A1255" s="4">
        <v>43833</v>
      </c>
      <c r="B1255">
        <v>-0.2147</v>
      </c>
      <c r="C1255" s="6">
        <f>BIL[[#This Row],[Variaz]]/100</f>
        <v>-2.147E-3</v>
      </c>
      <c r="D1255" s="10">
        <f>AUM[[#This Row],[ Etica Bilanciato]]</f>
        <v>1368741667.4200001</v>
      </c>
      <c r="E1255" s="10">
        <f>D1254*BIL[[#This Row],[Variazione percentuale]]</f>
        <v>-2944163.6135008605</v>
      </c>
      <c r="F1255" s="11">
        <f>BIL[[#This Row],[AUM]]-D1254</f>
        <v>-2550187.9600000381</v>
      </c>
      <c r="G1255" s="11">
        <f>BIL[[#This Row],[∆ AUM]]-BIL[[#This Row],[effetto mercato]]</f>
        <v>393975.65350082237</v>
      </c>
    </row>
    <row r="1256" spans="1:7">
      <c r="A1256" s="4">
        <v>43837</v>
      </c>
      <c r="B1256">
        <v>0.1153</v>
      </c>
      <c r="C1256" s="6">
        <f>BIL[[#This Row],[Variaz]]/100</f>
        <v>1.1529999999999999E-3</v>
      </c>
      <c r="D1256" s="10">
        <f>AUM[[#This Row],[ Etica Bilanciato]]</f>
        <v>1372925209.74</v>
      </c>
      <c r="E1256" s="10">
        <f>D1255*BIL[[#This Row],[Variazione percentuale]]</f>
        <v>1578159.1425352599</v>
      </c>
      <c r="F1256" s="11">
        <f>BIL[[#This Row],[AUM]]-D1255</f>
        <v>4183542.3199999332</v>
      </c>
      <c r="G1256" s="11">
        <f>BIL[[#This Row],[∆ AUM]]-BIL[[#This Row],[effetto mercato]]</f>
        <v>2605383.1774646733</v>
      </c>
    </row>
    <row r="1257" spans="1:7">
      <c r="A1257" s="4">
        <v>43838</v>
      </c>
      <c r="B1257">
        <v>5.3699999999999998E-2</v>
      </c>
      <c r="C1257" s="6">
        <f>BIL[[#This Row],[Variaz]]/100</f>
        <v>5.3699999999999993E-4</v>
      </c>
      <c r="D1257" s="10">
        <f>AUM[[#This Row],[ Etica Bilanciato]]</f>
        <v>1376815351.8400002</v>
      </c>
      <c r="E1257" s="10">
        <f>D1256*BIL[[#This Row],[Variazione percentuale]]</f>
        <v>737260.83763037995</v>
      </c>
      <c r="F1257" s="11">
        <f>BIL[[#This Row],[AUM]]-D1256</f>
        <v>3890142.1000001431</v>
      </c>
      <c r="G1257" s="11">
        <f>BIL[[#This Row],[∆ AUM]]-BIL[[#This Row],[effetto mercato]]</f>
        <v>3152881.2623697631</v>
      </c>
    </row>
    <row r="1258" spans="1:7">
      <c r="A1258" s="4">
        <v>43839</v>
      </c>
      <c r="B1258">
        <v>0.26079999999999998</v>
      </c>
      <c r="C1258" s="6">
        <f>BIL[[#This Row],[Variaz]]/100</f>
        <v>2.6079999999999996E-3</v>
      </c>
      <c r="D1258" s="10">
        <f>AUM[[#This Row],[ Etica Bilanciato]]</f>
        <v>1381073345.7400002</v>
      </c>
      <c r="E1258" s="10">
        <f>D1257*BIL[[#This Row],[Variazione percentuale]]</f>
        <v>3590734.4375987197</v>
      </c>
      <c r="F1258" s="11">
        <f>BIL[[#This Row],[AUM]]-D1257</f>
        <v>4257993.9000000954</v>
      </c>
      <c r="G1258" s="11">
        <f>BIL[[#This Row],[∆ AUM]]-BIL[[#This Row],[effetto mercato]]</f>
        <v>667259.46240137564</v>
      </c>
    </row>
    <row r="1259" spans="1:7">
      <c r="A1259" s="4">
        <v>43840</v>
      </c>
      <c r="B1259">
        <v>-0.13009999999999999</v>
      </c>
      <c r="C1259" s="6">
        <f>BIL[[#This Row],[Variaz]]/100</f>
        <v>-1.3009999999999999E-3</v>
      </c>
      <c r="D1259" s="10">
        <f>AUM[[#This Row],[ Etica Bilanciato]]</f>
        <v>1377597531.9299998</v>
      </c>
      <c r="E1259" s="10">
        <f>D1258*BIL[[#This Row],[Variazione percentuale]]</f>
        <v>-1796776.42280774</v>
      </c>
      <c r="F1259" s="11">
        <f>BIL[[#This Row],[AUM]]-D1258</f>
        <v>-3475813.8100004196</v>
      </c>
      <c r="G1259" s="11">
        <f>BIL[[#This Row],[∆ AUM]]-BIL[[#This Row],[effetto mercato]]</f>
        <v>-1679037.3871926796</v>
      </c>
    </row>
    <row r="1260" spans="1:7">
      <c r="A1260" s="4">
        <v>43843</v>
      </c>
      <c r="B1260">
        <v>9.9599999999999994E-2</v>
      </c>
      <c r="C1260" s="6">
        <f>BIL[[#This Row],[Variaz]]/100</f>
        <v>9.9599999999999992E-4</v>
      </c>
      <c r="D1260" s="10">
        <f>AUM[[#This Row],[ Etica Bilanciato]]</f>
        <v>1379598773.8700001</v>
      </c>
      <c r="E1260" s="10">
        <f>D1259*BIL[[#This Row],[Variazione percentuale]]</f>
        <v>1372087.1418022797</v>
      </c>
      <c r="F1260" s="11">
        <f>BIL[[#This Row],[AUM]]-D1259</f>
        <v>2001241.9400002956</v>
      </c>
      <c r="G1260" s="11">
        <f>BIL[[#This Row],[∆ AUM]]-BIL[[#This Row],[effetto mercato]]</f>
        <v>629154.79819801589</v>
      </c>
    </row>
    <row r="1261" spans="1:7">
      <c r="A1261" s="4">
        <v>43844</v>
      </c>
      <c r="B1261">
        <v>0.16070000000000001</v>
      </c>
      <c r="C1261" s="6">
        <f>BIL[[#This Row],[Variaz]]/100</f>
        <v>1.6070000000000001E-3</v>
      </c>
      <c r="D1261" s="10">
        <f>AUM[[#This Row],[ Etica Bilanciato]]</f>
        <v>1385790886.98</v>
      </c>
      <c r="E1261" s="10">
        <f>D1260*BIL[[#This Row],[Variazione percentuale]]</f>
        <v>2217015.2296090904</v>
      </c>
      <c r="F1261" s="11">
        <f>BIL[[#This Row],[AUM]]-D1260</f>
        <v>6192113.1099998951</v>
      </c>
      <c r="G1261" s="11">
        <f>BIL[[#This Row],[∆ AUM]]-BIL[[#This Row],[effetto mercato]]</f>
        <v>3975097.8803908047</v>
      </c>
    </row>
    <row r="1262" spans="1:7">
      <c r="A1262" s="4">
        <v>43845</v>
      </c>
      <c r="B1262">
        <v>-0.1452</v>
      </c>
      <c r="C1262" s="6">
        <f>BIL[[#This Row],[Variaz]]/100</f>
        <v>-1.4519999999999999E-3</v>
      </c>
      <c r="D1262" s="10">
        <f>AUM[[#This Row],[ Etica Bilanciato]]</f>
        <v>1385376610.1700001</v>
      </c>
      <c r="E1262" s="10">
        <f>D1261*BIL[[#This Row],[Variazione percentuale]]</f>
        <v>-2012168.3678949599</v>
      </c>
      <c r="F1262" s="11">
        <f>BIL[[#This Row],[AUM]]-D1261</f>
        <v>-414276.80999994278</v>
      </c>
      <c r="G1262" s="11">
        <f>BIL[[#This Row],[∆ AUM]]-BIL[[#This Row],[effetto mercato]]</f>
        <v>1597891.5578950171</v>
      </c>
    </row>
    <row r="1263" spans="1:7">
      <c r="A1263" s="4">
        <v>43846</v>
      </c>
      <c r="B1263">
        <v>0.2984</v>
      </c>
      <c r="C1263" s="6">
        <f>BIL[[#This Row],[Variaz]]/100</f>
        <v>2.9840000000000001E-3</v>
      </c>
      <c r="D1263" s="10">
        <f>AUM[[#This Row],[ Etica Bilanciato]]</f>
        <v>1391132822.45</v>
      </c>
      <c r="E1263" s="10">
        <f>D1262*BIL[[#This Row],[Variazione percentuale]]</f>
        <v>4133963.8047472802</v>
      </c>
      <c r="F1263" s="11">
        <f>BIL[[#This Row],[AUM]]-D1262</f>
        <v>5756212.2799999714</v>
      </c>
      <c r="G1263" s="11">
        <f>BIL[[#This Row],[∆ AUM]]-BIL[[#This Row],[effetto mercato]]</f>
        <v>1622248.4752526912</v>
      </c>
    </row>
    <row r="1264" spans="1:7">
      <c r="A1264" s="4">
        <v>43847</v>
      </c>
      <c r="B1264">
        <v>0.51880000000000004</v>
      </c>
      <c r="C1264" s="6">
        <f>BIL[[#This Row],[Variaz]]/100</f>
        <v>5.1880000000000008E-3</v>
      </c>
      <c r="D1264" s="10">
        <f>AUM[[#This Row],[ Etica Bilanciato]]</f>
        <v>1400193611.8399999</v>
      </c>
      <c r="E1264" s="10">
        <f>D1263*BIL[[#This Row],[Variazione percentuale]]</f>
        <v>7217197.0828706017</v>
      </c>
      <c r="F1264" s="11">
        <f>BIL[[#This Row],[AUM]]-D1263</f>
        <v>9060789.3899998665</v>
      </c>
      <c r="G1264" s="11">
        <f>BIL[[#This Row],[∆ AUM]]-BIL[[#This Row],[effetto mercato]]</f>
        <v>1843592.3071292648</v>
      </c>
    </row>
    <row r="1265" spans="1:7">
      <c r="A1265" s="4">
        <v>43850</v>
      </c>
      <c r="B1265">
        <v>0.15179999999999999</v>
      </c>
      <c r="C1265" s="6">
        <f>BIL[[#This Row],[Variaz]]/100</f>
        <v>1.5179999999999998E-3</v>
      </c>
      <c r="D1265" s="10">
        <f>AUM[[#This Row],[ Etica Bilanciato]]</f>
        <v>1403222791.6500001</v>
      </c>
      <c r="E1265" s="10">
        <f>D1264*BIL[[#This Row],[Variazione percentuale]]</f>
        <v>2125493.9027731195</v>
      </c>
      <c r="F1265" s="11">
        <f>BIL[[#This Row],[AUM]]-D1264</f>
        <v>3029179.8100001812</v>
      </c>
      <c r="G1265" s="11">
        <f>BIL[[#This Row],[∆ AUM]]-BIL[[#This Row],[effetto mercato]]</f>
        <v>903685.90722706169</v>
      </c>
    </row>
    <row r="1266" spans="1:7">
      <c r="A1266" s="4">
        <v>43851</v>
      </c>
      <c r="B1266">
        <v>-0.19700000000000001</v>
      </c>
      <c r="C1266" s="6">
        <f>BIL[[#This Row],[Variaz]]/100</f>
        <v>-1.97E-3</v>
      </c>
      <c r="D1266" s="10">
        <f>AUM[[#This Row],[ Etica Bilanciato]]</f>
        <v>1402083471.5900002</v>
      </c>
      <c r="E1266" s="10">
        <f>D1265*BIL[[#This Row],[Variazione percentuale]]</f>
        <v>-2764348.8995505003</v>
      </c>
      <c r="F1266" s="11">
        <f>BIL[[#This Row],[AUM]]-D1265</f>
        <v>-1139320.0599999428</v>
      </c>
      <c r="G1266" s="11">
        <f>BIL[[#This Row],[∆ AUM]]-BIL[[#This Row],[effetto mercato]]</f>
        <v>1625028.8395505575</v>
      </c>
    </row>
    <row r="1267" spans="1:7">
      <c r="A1267" s="4">
        <v>43852</v>
      </c>
      <c r="B1267">
        <v>1.52E-2</v>
      </c>
      <c r="C1267" s="6">
        <f>BIL[[#This Row],[Variaz]]/100</f>
        <v>1.5200000000000001E-4</v>
      </c>
      <c r="D1267" s="10">
        <f>AUM[[#This Row],[ Etica Bilanciato]]</f>
        <v>1404384765.6800001</v>
      </c>
      <c r="E1267" s="10">
        <f>D1266*BIL[[#This Row],[Variazione percentuale]]</f>
        <v>213116.68768168002</v>
      </c>
      <c r="F1267" s="11">
        <f>BIL[[#This Row],[AUM]]-D1266</f>
        <v>2301294.0899999142</v>
      </c>
      <c r="G1267" s="11">
        <f>BIL[[#This Row],[∆ AUM]]-BIL[[#This Row],[effetto mercato]]</f>
        <v>2088177.4023182341</v>
      </c>
    </row>
    <row r="1268" spans="1:7">
      <c r="A1268" s="4">
        <v>43853</v>
      </c>
      <c r="B1268">
        <v>-2.2800000000000001E-2</v>
      </c>
      <c r="C1268" s="6">
        <f>BIL[[#This Row],[Variaz]]/100</f>
        <v>-2.2800000000000001E-4</v>
      </c>
      <c r="D1268" s="10">
        <f>AUM[[#This Row],[ Etica Bilanciato]]</f>
        <v>1405335855.2</v>
      </c>
      <c r="E1268" s="10">
        <f>D1267*BIL[[#This Row],[Variazione percentuale]]</f>
        <v>-320199.72657504003</v>
      </c>
      <c r="F1268" s="11">
        <f>BIL[[#This Row],[AUM]]-D1267</f>
        <v>951089.51999998093</v>
      </c>
      <c r="G1268" s="11">
        <f>BIL[[#This Row],[∆ AUM]]-BIL[[#This Row],[effetto mercato]]</f>
        <v>1271289.246575021</v>
      </c>
    </row>
    <row r="1269" spans="1:7">
      <c r="A1269" s="4">
        <v>43854</v>
      </c>
      <c r="B1269">
        <v>5.3199999999999997E-2</v>
      </c>
      <c r="C1269" s="6">
        <f>BIL[[#This Row],[Variaz]]/100</f>
        <v>5.3199999999999992E-4</v>
      </c>
      <c r="D1269" s="10">
        <f>AUM[[#This Row],[ Etica Bilanciato]]</f>
        <v>1407558688.5599999</v>
      </c>
      <c r="E1269" s="10">
        <f>D1268*BIL[[#This Row],[Variazione percentuale]]</f>
        <v>747638.67496639991</v>
      </c>
      <c r="F1269" s="11">
        <f>BIL[[#This Row],[AUM]]-D1268</f>
        <v>2222833.3599998951</v>
      </c>
      <c r="G1269" s="11">
        <f>BIL[[#This Row],[∆ AUM]]-BIL[[#This Row],[effetto mercato]]</f>
        <v>1475194.6850334951</v>
      </c>
    </row>
    <row r="1270" spans="1:7">
      <c r="A1270" s="4">
        <v>43857</v>
      </c>
      <c r="B1270">
        <v>-0.85760000000000003</v>
      </c>
      <c r="C1270" s="6">
        <f>BIL[[#This Row],[Variaz]]/100</f>
        <v>-8.5760000000000003E-3</v>
      </c>
      <c r="D1270" s="10">
        <f>AUM[[#This Row],[ Etica Bilanciato]]</f>
        <v>1396120622.9299998</v>
      </c>
      <c r="E1270" s="10">
        <f>D1269*BIL[[#This Row],[Variazione percentuale]]</f>
        <v>-12071223.313090559</v>
      </c>
      <c r="F1270" s="11">
        <f>BIL[[#This Row],[AUM]]-D1269</f>
        <v>-11438065.630000114</v>
      </c>
      <c r="G1270" s="11">
        <f>BIL[[#This Row],[∆ AUM]]-BIL[[#This Row],[effetto mercato]]</f>
        <v>633157.68309044465</v>
      </c>
    </row>
    <row r="1271" spans="1:7">
      <c r="A1271" s="4">
        <v>43858</v>
      </c>
      <c r="B1271">
        <v>0.41339999999999999</v>
      </c>
      <c r="C1271" s="6">
        <f>BIL[[#This Row],[Variaz]]/100</f>
        <v>4.1339999999999997E-3</v>
      </c>
      <c r="D1271" s="10">
        <f>AUM[[#This Row],[ Etica Bilanciato]]</f>
        <v>1402813564.1399999</v>
      </c>
      <c r="E1271" s="10">
        <f>D1270*BIL[[#This Row],[Variazione percentuale]]</f>
        <v>5771562.6551926192</v>
      </c>
      <c r="F1271" s="11">
        <f>BIL[[#This Row],[AUM]]-D1270</f>
        <v>6692941.2100000381</v>
      </c>
      <c r="G1271" s="11">
        <f>BIL[[#This Row],[∆ AUM]]-BIL[[#This Row],[effetto mercato]]</f>
        <v>921378.55480741896</v>
      </c>
    </row>
    <row r="1272" spans="1:7">
      <c r="A1272" s="4">
        <v>43859</v>
      </c>
      <c r="B1272">
        <v>7.6200000000000004E-2</v>
      </c>
      <c r="C1272" s="6">
        <f>BIL[[#This Row],[Variaz]]/100</f>
        <v>7.6200000000000009E-4</v>
      </c>
      <c r="D1272" s="10">
        <f>AUM[[#This Row],[ Etica Bilanciato]]</f>
        <v>1404739464.5900002</v>
      </c>
      <c r="E1272" s="10">
        <f>D1271*BIL[[#This Row],[Variazione percentuale]]</f>
        <v>1068943.9358746801</v>
      </c>
      <c r="F1272" s="11">
        <f>BIL[[#This Row],[AUM]]-D1271</f>
        <v>1925900.4500002861</v>
      </c>
      <c r="G1272" s="11">
        <f>BIL[[#This Row],[∆ AUM]]-BIL[[#This Row],[effetto mercato]]</f>
        <v>856956.51412560605</v>
      </c>
    </row>
    <row r="1273" spans="1:7">
      <c r="A1273" s="4">
        <v>43860</v>
      </c>
      <c r="B1273">
        <v>-0.54090000000000005</v>
      </c>
      <c r="C1273" s="6">
        <f>BIL[[#This Row],[Variaz]]/100</f>
        <v>-5.4090000000000006E-3</v>
      </c>
      <c r="D1273" s="10">
        <f>AUM[[#This Row],[ Etica Bilanciato]]</f>
        <v>1398126525.5699999</v>
      </c>
      <c r="E1273" s="10">
        <f>D1272*BIL[[#This Row],[Variazione percentuale]]</f>
        <v>-7598235.7639673119</v>
      </c>
      <c r="F1273" s="11">
        <f>BIL[[#This Row],[AUM]]-D1272</f>
        <v>-6612939.0200002193</v>
      </c>
      <c r="G1273" s="11">
        <f>BIL[[#This Row],[∆ AUM]]-BIL[[#This Row],[effetto mercato]]</f>
        <v>985296.7439670926</v>
      </c>
    </row>
    <row r="1274" spans="1:7">
      <c r="A1274" s="4">
        <v>43861</v>
      </c>
      <c r="B1274">
        <v>-0.95740000000000003</v>
      </c>
      <c r="C1274" s="6">
        <f>BIL[[#This Row],[Variaz]]/100</f>
        <v>-9.5740000000000009E-3</v>
      </c>
      <c r="D1274" s="10">
        <f>AUM[[#This Row],[ Etica Bilanciato]]</f>
        <v>1385476731.8899999</v>
      </c>
      <c r="E1274" s="10">
        <f>D1273*BIL[[#This Row],[Variazione percentuale]]</f>
        <v>-13385663.355807181</v>
      </c>
      <c r="F1274" s="11">
        <f>BIL[[#This Row],[AUM]]-D1273</f>
        <v>-12649793.680000067</v>
      </c>
      <c r="G1274" s="11">
        <f>BIL[[#This Row],[∆ AUM]]-BIL[[#This Row],[effetto mercato]]</f>
        <v>735869.67580711469</v>
      </c>
    </row>
    <row r="1275" spans="1:7">
      <c r="A1275" s="4">
        <v>43864</v>
      </c>
      <c r="B1275">
        <v>0.28610000000000002</v>
      </c>
      <c r="C1275" s="6">
        <f>BIL[[#This Row],[Variaz]]/100</f>
        <v>2.8610000000000003E-3</v>
      </c>
      <c r="D1275" s="10">
        <f>AUM[[#This Row],[ Etica Bilanciato]]</f>
        <v>1389380583.1400001</v>
      </c>
      <c r="E1275" s="10">
        <f>D1274*BIL[[#This Row],[Variazione percentuale]]</f>
        <v>3963848.92993729</v>
      </c>
      <c r="F1275" s="11">
        <f>BIL[[#This Row],[AUM]]-D1274</f>
        <v>3903851.2500002384</v>
      </c>
      <c r="G1275" s="11">
        <f>BIL[[#This Row],[∆ AUM]]-BIL[[#This Row],[effetto mercato]]</f>
        <v>-59997.679937051609</v>
      </c>
    </row>
    <row r="1276" spans="1:7">
      <c r="A1276" s="4">
        <v>43865</v>
      </c>
      <c r="B1276">
        <v>1.0102</v>
      </c>
      <c r="C1276" s="6">
        <f>BIL[[#This Row],[Variaz]]/100</f>
        <v>1.0102E-2</v>
      </c>
      <c r="D1276" s="10">
        <f>AUM[[#This Row],[ Etica Bilanciato]]</f>
        <v>1402274587.1899998</v>
      </c>
      <c r="E1276" s="10">
        <f>D1275*BIL[[#This Row],[Variazione percentuale]]</f>
        <v>14035522.650880281</v>
      </c>
      <c r="F1276" s="11">
        <f>BIL[[#This Row],[AUM]]-D1275</f>
        <v>12894004.049999714</v>
      </c>
      <c r="G1276" s="11">
        <f>BIL[[#This Row],[∆ AUM]]-BIL[[#This Row],[effetto mercato]]</f>
        <v>-1141518.600880567</v>
      </c>
    </row>
    <row r="1277" spans="1:7">
      <c r="A1277" s="4">
        <v>43866</v>
      </c>
      <c r="B1277">
        <v>1.0153000000000001</v>
      </c>
      <c r="C1277" s="6">
        <f>BIL[[#This Row],[Variaz]]/100</f>
        <v>1.0153000000000001E-2</v>
      </c>
      <c r="D1277" s="10">
        <f>AUM[[#This Row],[ Etica Bilanciato]]</f>
        <v>1417990855.1599998</v>
      </c>
      <c r="E1277" s="10">
        <f>D1276*BIL[[#This Row],[Variazione percentuale]]</f>
        <v>14237293.883740069</v>
      </c>
      <c r="F1277" s="11">
        <f>BIL[[#This Row],[AUM]]-D1276</f>
        <v>15716267.970000029</v>
      </c>
      <c r="G1277" s="11">
        <f>BIL[[#This Row],[∆ AUM]]-BIL[[#This Row],[effetto mercato]]</f>
        <v>1478974.0862599593</v>
      </c>
    </row>
    <row r="1278" spans="1:7">
      <c r="A1278" s="4">
        <v>43867</v>
      </c>
      <c r="B1278">
        <v>0.35520000000000002</v>
      </c>
      <c r="C1278" s="6">
        <f>BIL[[#This Row],[Variaz]]/100</f>
        <v>3.552E-3</v>
      </c>
      <c r="D1278" s="10">
        <f>AUM[[#This Row],[ Etica Bilanciato]]</f>
        <v>1425811172.6600001</v>
      </c>
      <c r="E1278" s="10">
        <f>D1277*BIL[[#This Row],[Variazione percentuale]]</f>
        <v>5036703.5175283197</v>
      </c>
      <c r="F1278" s="11">
        <f>BIL[[#This Row],[AUM]]-D1277</f>
        <v>7820317.5000002384</v>
      </c>
      <c r="G1278" s="11">
        <f>BIL[[#This Row],[∆ AUM]]-BIL[[#This Row],[effetto mercato]]</f>
        <v>2783613.9824719187</v>
      </c>
    </row>
    <row r="1279" spans="1:7">
      <c r="A1279" s="4">
        <v>43868</v>
      </c>
      <c r="B1279">
        <v>-0.3916</v>
      </c>
      <c r="C1279" s="6">
        <f>BIL[[#This Row],[Variaz]]/100</f>
        <v>-3.9160000000000002E-3</v>
      </c>
      <c r="D1279" s="10">
        <f>AUM[[#This Row],[ Etica Bilanciato]]</f>
        <v>1422738884.3600001</v>
      </c>
      <c r="E1279" s="10">
        <f>D1278*BIL[[#This Row],[Variazione percentuale]]</f>
        <v>-5583476.5521365609</v>
      </c>
      <c r="F1279" s="11">
        <f>BIL[[#This Row],[AUM]]-D1278</f>
        <v>-3072288.2999999523</v>
      </c>
      <c r="G1279" s="11">
        <f>BIL[[#This Row],[∆ AUM]]-BIL[[#This Row],[effetto mercato]]</f>
        <v>2511188.2521366086</v>
      </c>
    </row>
    <row r="1280" spans="1:7">
      <c r="A1280" s="4">
        <v>43871</v>
      </c>
      <c r="B1280">
        <v>0.3251</v>
      </c>
      <c r="C1280" s="6">
        <f>BIL[[#This Row],[Variaz]]/100</f>
        <v>3.251E-3</v>
      </c>
      <c r="D1280" s="10">
        <f>AUM[[#This Row],[ Etica Bilanciato]]</f>
        <v>1428418664.6400001</v>
      </c>
      <c r="E1280" s="10">
        <f>D1279*BIL[[#This Row],[Variazione percentuale]]</f>
        <v>4625324.1130543603</v>
      </c>
      <c r="F1280" s="11">
        <f>BIL[[#This Row],[AUM]]-D1279</f>
        <v>5679780.2799999714</v>
      </c>
      <c r="G1280" s="11">
        <f>BIL[[#This Row],[∆ AUM]]-BIL[[#This Row],[effetto mercato]]</f>
        <v>1054456.1669456111</v>
      </c>
    </row>
    <row r="1281" spans="1:7">
      <c r="A1281" s="4">
        <v>43872</v>
      </c>
      <c r="B1281">
        <v>0.39939999999999998</v>
      </c>
      <c r="C1281" s="6">
        <f>BIL[[#This Row],[Variaz]]/100</f>
        <v>3.9940000000000002E-3</v>
      </c>
      <c r="D1281" s="10">
        <f>AUM[[#This Row],[ Etica Bilanciato]]</f>
        <v>1435164792.26</v>
      </c>
      <c r="E1281" s="10">
        <f>D1280*BIL[[#This Row],[Variazione percentuale]]</f>
        <v>5705104.1465721605</v>
      </c>
      <c r="F1281" s="11">
        <f>BIL[[#This Row],[AUM]]-D1280</f>
        <v>6746127.6199998856</v>
      </c>
      <c r="G1281" s="11">
        <f>BIL[[#This Row],[∆ AUM]]-BIL[[#This Row],[effetto mercato]]</f>
        <v>1041023.473427725</v>
      </c>
    </row>
    <row r="1282" spans="1:7">
      <c r="A1282" s="4">
        <v>43873</v>
      </c>
      <c r="B1282">
        <v>0.38279999999999997</v>
      </c>
      <c r="C1282" s="6">
        <f>BIL[[#This Row],[Variaz]]/100</f>
        <v>3.8279999999999998E-3</v>
      </c>
      <c r="D1282" s="10">
        <f>AUM[[#This Row],[ Etica Bilanciato]]</f>
        <v>1441616067.6800001</v>
      </c>
      <c r="E1282" s="10">
        <f>D1281*BIL[[#This Row],[Variazione percentuale]]</f>
        <v>5493810.8247712795</v>
      </c>
      <c r="F1282" s="11">
        <f>BIL[[#This Row],[AUM]]-D1281</f>
        <v>6451275.4200000763</v>
      </c>
      <c r="G1282" s="11">
        <f>BIL[[#This Row],[∆ AUM]]-BIL[[#This Row],[effetto mercato]]</f>
        <v>957464.59522879682</v>
      </c>
    </row>
    <row r="1283" spans="1:7">
      <c r="A1283" s="4">
        <v>43874</v>
      </c>
      <c r="B1283">
        <v>-2.24E-2</v>
      </c>
      <c r="C1283" s="6">
        <f>BIL[[#This Row],[Variaz]]/100</f>
        <v>-2.24E-4</v>
      </c>
      <c r="D1283" s="10">
        <f>AUM[[#This Row],[ Etica Bilanciato]]</f>
        <v>1442226630.4100001</v>
      </c>
      <c r="E1283" s="10">
        <f>D1282*BIL[[#This Row],[Variazione percentuale]]</f>
        <v>-322921.99916032003</v>
      </c>
      <c r="F1283" s="11">
        <f>BIL[[#This Row],[AUM]]-D1282</f>
        <v>610562.73000001907</v>
      </c>
      <c r="G1283" s="11">
        <f>BIL[[#This Row],[∆ AUM]]-BIL[[#This Row],[effetto mercato]]</f>
        <v>933484.72916033911</v>
      </c>
    </row>
    <row r="1284" spans="1:7">
      <c r="A1284" s="4">
        <v>43875</v>
      </c>
      <c r="B1284">
        <v>8.2299999999999998E-2</v>
      </c>
      <c r="C1284" s="6">
        <f>BIL[[#This Row],[Variaz]]/100</f>
        <v>8.2299999999999995E-4</v>
      </c>
      <c r="D1284" s="10">
        <f>AUM[[#This Row],[ Etica Bilanciato]]</f>
        <v>1444211021.7799997</v>
      </c>
      <c r="E1284" s="10">
        <f>D1283*BIL[[#This Row],[Variazione percentuale]]</f>
        <v>1186952.5168274301</v>
      </c>
      <c r="F1284" s="11">
        <f>BIL[[#This Row],[AUM]]-D1283</f>
        <v>1984391.3699996471</v>
      </c>
      <c r="G1284" s="11">
        <f>BIL[[#This Row],[∆ AUM]]-BIL[[#This Row],[effetto mercato]]</f>
        <v>797438.85317221703</v>
      </c>
    </row>
    <row r="1285" spans="1:7">
      <c r="A1285" s="4">
        <v>43878</v>
      </c>
      <c r="B1285">
        <v>5.2299999999999999E-2</v>
      </c>
      <c r="C1285" s="6">
        <f>BIL[[#This Row],[Variaz]]/100</f>
        <v>5.2300000000000003E-4</v>
      </c>
      <c r="D1285" s="10">
        <f>AUM[[#This Row],[ Etica Bilanciato]]</f>
        <v>1446171158.3099999</v>
      </c>
      <c r="E1285" s="10">
        <f>D1284*BIL[[#This Row],[Variazione percentuale]]</f>
        <v>755322.36439093994</v>
      </c>
      <c r="F1285" s="11">
        <f>BIL[[#This Row],[AUM]]-D1284</f>
        <v>1960136.5300002098</v>
      </c>
      <c r="G1285" s="11">
        <f>BIL[[#This Row],[∆ AUM]]-BIL[[#This Row],[effetto mercato]]</f>
        <v>1204814.1656092699</v>
      </c>
    </row>
    <row r="1286" spans="1:7">
      <c r="A1286" s="4">
        <v>43879</v>
      </c>
      <c r="B1286">
        <v>-0.30620000000000003</v>
      </c>
      <c r="C1286" s="6">
        <f>BIL[[#This Row],[Variaz]]/100</f>
        <v>-3.0620000000000005E-3</v>
      </c>
      <c r="D1286" s="10">
        <f>AUM[[#This Row],[ Etica Bilanciato]]</f>
        <v>1442525559.8500001</v>
      </c>
      <c r="E1286" s="10">
        <f>D1285*BIL[[#This Row],[Variazione percentuale]]</f>
        <v>-4428176.0867452202</v>
      </c>
      <c r="F1286" s="11">
        <f>BIL[[#This Row],[AUM]]-D1285</f>
        <v>-3645598.4599997997</v>
      </c>
      <c r="G1286" s="11">
        <f>BIL[[#This Row],[∆ AUM]]-BIL[[#This Row],[effetto mercato]]</f>
        <v>782577.62674542051</v>
      </c>
    </row>
    <row r="1287" spans="1:7">
      <c r="A1287" s="4">
        <v>43880</v>
      </c>
      <c r="B1287">
        <v>0.40460000000000002</v>
      </c>
      <c r="C1287" s="6">
        <f>BIL[[#This Row],[Variaz]]/100</f>
        <v>4.0460000000000001E-3</v>
      </c>
      <c r="D1287" s="10">
        <f>AUM[[#This Row],[ Etica Bilanciato]]</f>
        <v>1449480913.1700001</v>
      </c>
      <c r="E1287" s="10">
        <f>D1286*BIL[[#This Row],[Variazione percentuale]]</f>
        <v>5836458.4151531011</v>
      </c>
      <c r="F1287" s="11">
        <f>BIL[[#This Row],[AUM]]-D1286</f>
        <v>6955353.3199999332</v>
      </c>
      <c r="G1287" s="11">
        <f>BIL[[#This Row],[∆ AUM]]-BIL[[#This Row],[effetto mercato]]</f>
        <v>1118894.9048468322</v>
      </c>
    </row>
    <row r="1288" spans="1:7">
      <c r="A1288" s="4">
        <v>43881</v>
      </c>
      <c r="B1288">
        <v>-5.9700000000000003E-2</v>
      </c>
      <c r="C1288" s="6">
        <f>BIL[[#This Row],[Variaz]]/100</f>
        <v>-5.9699999999999998E-4</v>
      </c>
      <c r="D1288" s="10">
        <f>AUM[[#This Row],[ Etica Bilanciato]]</f>
        <v>1449825271.2500002</v>
      </c>
      <c r="E1288" s="10">
        <f>D1287*BIL[[#This Row],[Variazione percentuale]]</f>
        <v>-865340.10516249004</v>
      </c>
      <c r="F1288" s="11">
        <f>BIL[[#This Row],[AUM]]-D1287</f>
        <v>344358.08000016212</v>
      </c>
      <c r="G1288" s="11">
        <f>BIL[[#This Row],[∆ AUM]]-BIL[[#This Row],[effetto mercato]]</f>
        <v>1209698.1851626523</v>
      </c>
    </row>
    <row r="1289" spans="1:7">
      <c r="A1289" s="4">
        <v>43882</v>
      </c>
      <c r="B1289">
        <v>-0.7167</v>
      </c>
      <c r="C1289" s="6">
        <f>BIL[[#This Row],[Variaz]]/100</f>
        <v>-7.1669999999999998E-3</v>
      </c>
      <c r="D1289" s="10">
        <f>AUM[[#This Row],[ Etica Bilanciato]]</f>
        <v>1440639097.1300001</v>
      </c>
      <c r="E1289" s="10">
        <f>D1288*BIL[[#This Row],[Variazione percentuale]]</f>
        <v>-10390897.719048752</v>
      </c>
      <c r="F1289" s="11">
        <f>BIL[[#This Row],[AUM]]-D1288</f>
        <v>-9186174.120000124</v>
      </c>
      <c r="G1289" s="11">
        <f>BIL[[#This Row],[∆ AUM]]-BIL[[#This Row],[effetto mercato]]</f>
        <v>1204723.5990486275</v>
      </c>
    </row>
    <row r="1290" spans="1:7">
      <c r="A1290" s="4">
        <v>43885</v>
      </c>
      <c r="B1290">
        <v>-1.7822</v>
      </c>
      <c r="C1290" s="6">
        <f>BIL[[#This Row],[Variaz]]/100</f>
        <v>-1.7822000000000001E-2</v>
      </c>
      <c r="D1290" s="10">
        <f>AUM[[#This Row],[ Etica Bilanciato]]</f>
        <v>1416244081.7900002</v>
      </c>
      <c r="E1290" s="10">
        <f>D1289*BIL[[#This Row],[Variazione percentuale]]</f>
        <v>-25675069.989050865</v>
      </c>
      <c r="F1290" s="11">
        <f>BIL[[#This Row],[AUM]]-D1289</f>
        <v>-24395015.339999914</v>
      </c>
      <c r="G1290" s="11">
        <f>BIL[[#This Row],[∆ AUM]]-BIL[[#This Row],[effetto mercato]]</f>
        <v>1280054.649050951</v>
      </c>
    </row>
    <row r="1291" spans="1:7">
      <c r="A1291" s="4">
        <v>43886</v>
      </c>
      <c r="B1291">
        <v>-1.4394</v>
      </c>
      <c r="C1291" s="6">
        <f>BIL[[#This Row],[Variaz]]/100</f>
        <v>-1.4394000000000001E-2</v>
      </c>
      <c r="D1291" s="10">
        <f>AUM[[#This Row],[ Etica Bilanciato]]</f>
        <v>1396490720.9599998</v>
      </c>
      <c r="E1291" s="10">
        <f>D1290*BIL[[#This Row],[Variazione percentuale]]</f>
        <v>-20385417.313285265</v>
      </c>
      <c r="F1291" s="11">
        <f>BIL[[#This Row],[AUM]]-D1290</f>
        <v>-19753360.830000401</v>
      </c>
      <c r="G1291" s="11">
        <f>BIL[[#This Row],[∆ AUM]]-BIL[[#This Row],[effetto mercato]]</f>
        <v>632056.48328486457</v>
      </c>
    </row>
    <row r="1292" spans="1:7">
      <c r="A1292" s="4">
        <v>43887</v>
      </c>
      <c r="B1292">
        <v>-0.28739999999999999</v>
      </c>
      <c r="C1292" s="6">
        <f>BIL[[#This Row],[Variaz]]/100</f>
        <v>-2.8739999999999998E-3</v>
      </c>
      <c r="D1292" s="10">
        <f>AUM[[#This Row],[ Etica Bilanciato]]</f>
        <v>1388891097.8700001</v>
      </c>
      <c r="E1292" s="10">
        <f>D1291*BIL[[#This Row],[Variazione percentuale]]</f>
        <v>-4013514.3320390391</v>
      </c>
      <c r="F1292" s="11">
        <f>BIL[[#This Row],[AUM]]-D1291</f>
        <v>-7599623.0899996758</v>
      </c>
      <c r="G1292" s="11">
        <f>BIL[[#This Row],[∆ AUM]]-BIL[[#This Row],[effetto mercato]]</f>
        <v>-3586108.7579606366</v>
      </c>
    </row>
    <row r="1293" spans="1:7">
      <c r="A1293" s="4">
        <v>43888</v>
      </c>
      <c r="B1293">
        <v>-2.7501000000000002</v>
      </c>
      <c r="C1293" s="6">
        <f>BIL[[#This Row],[Variaz]]/100</f>
        <v>-2.7501000000000001E-2</v>
      </c>
      <c r="D1293" s="10">
        <f>AUM[[#This Row],[ Etica Bilanciato]]</f>
        <v>1348972070.1199999</v>
      </c>
      <c r="E1293" s="10">
        <f>D1292*BIL[[#This Row],[Variazione percentuale]]</f>
        <v>-38195894.082522877</v>
      </c>
      <c r="F1293" s="11">
        <f>BIL[[#This Row],[AUM]]-D1292</f>
        <v>-39919027.750000238</v>
      </c>
      <c r="G1293" s="11">
        <f>BIL[[#This Row],[∆ AUM]]-BIL[[#This Row],[effetto mercato]]</f>
        <v>-1723133.6674773619</v>
      </c>
    </row>
    <row r="1294" spans="1:7">
      <c r="A1294" s="4">
        <v>43889</v>
      </c>
      <c r="B1294">
        <v>-1.1375</v>
      </c>
      <c r="C1294" s="6">
        <f>BIL[[#This Row],[Variaz]]/100</f>
        <v>-1.1375E-2</v>
      </c>
      <c r="D1294" s="10">
        <f>AUM[[#This Row],[ Etica Bilanciato]]</f>
        <v>1329118578.77</v>
      </c>
      <c r="E1294" s="10">
        <f>D1293*BIL[[#This Row],[Variazione percentuale]]</f>
        <v>-15344557.297614999</v>
      </c>
      <c r="F1294" s="11">
        <f>BIL[[#This Row],[AUM]]-D1293</f>
        <v>-19853491.349999905</v>
      </c>
      <c r="G1294" s="11">
        <f>BIL[[#This Row],[∆ AUM]]-BIL[[#This Row],[effetto mercato]]</f>
        <v>-4508934.0523849055</v>
      </c>
    </row>
    <row r="1295" spans="1:7">
      <c r="A1295" s="4">
        <v>43892</v>
      </c>
      <c r="B1295">
        <v>0.48620000000000002</v>
      </c>
      <c r="C1295" s="6">
        <f>BIL[[#This Row],[Variaz]]/100</f>
        <v>4.862E-3</v>
      </c>
      <c r="D1295" s="10">
        <f>AUM[[#This Row],[ Etica Bilanciato]]</f>
        <v>1334874817.6600001</v>
      </c>
      <c r="E1295" s="10">
        <f>D1294*BIL[[#This Row],[Variazione percentuale]]</f>
        <v>6462174.5299797403</v>
      </c>
      <c r="F1295" s="11">
        <f>BIL[[#This Row],[AUM]]-D1294</f>
        <v>5756238.8900001049</v>
      </c>
      <c r="G1295" s="11">
        <f>BIL[[#This Row],[∆ AUM]]-BIL[[#This Row],[effetto mercato]]</f>
        <v>-705935.63997963537</v>
      </c>
    </row>
    <row r="1296" spans="1:7">
      <c r="A1296" s="4">
        <v>43893</v>
      </c>
      <c r="B1296">
        <v>-0.3871</v>
      </c>
      <c r="C1296" s="6">
        <f>BIL[[#This Row],[Variaz]]/100</f>
        <v>-3.8709999999999999E-3</v>
      </c>
      <c r="D1296" s="10">
        <f>AUM[[#This Row],[ Etica Bilanciato]]</f>
        <v>1326014860.6200001</v>
      </c>
      <c r="E1296" s="10">
        <f>D1295*BIL[[#This Row],[Variazione percentuale]]</f>
        <v>-5167300.4191618599</v>
      </c>
      <c r="F1296" s="11">
        <f>BIL[[#This Row],[AUM]]-D1295</f>
        <v>-8859957.0399999619</v>
      </c>
      <c r="G1296" s="11">
        <f>BIL[[#This Row],[∆ AUM]]-BIL[[#This Row],[effetto mercato]]</f>
        <v>-3692656.620838102</v>
      </c>
    </row>
    <row r="1297" spans="1:7">
      <c r="A1297" s="4">
        <v>43894</v>
      </c>
      <c r="B1297">
        <v>1.7727999999999999</v>
      </c>
      <c r="C1297" s="6">
        <f>BIL[[#This Row],[Variaz]]/100</f>
        <v>1.7728000000000001E-2</v>
      </c>
      <c r="D1297" s="10">
        <f>AUM[[#This Row],[ Etica Bilanciato]]</f>
        <v>1345658267.9100001</v>
      </c>
      <c r="E1297" s="10">
        <f>D1296*BIL[[#This Row],[Variazione percentuale]]</f>
        <v>23507591.449071363</v>
      </c>
      <c r="F1297" s="11">
        <f>BIL[[#This Row],[AUM]]-D1296</f>
        <v>19643407.289999962</v>
      </c>
      <c r="G1297" s="11">
        <f>BIL[[#This Row],[∆ AUM]]-BIL[[#This Row],[effetto mercato]]</f>
        <v>-3864184.1590714008</v>
      </c>
    </row>
    <row r="1298" spans="1:7">
      <c r="A1298" s="4">
        <v>43895</v>
      </c>
      <c r="B1298">
        <v>-1.5589999999999999</v>
      </c>
      <c r="C1298" s="6">
        <f>BIL[[#This Row],[Variaz]]/100</f>
        <v>-1.559E-2</v>
      </c>
      <c r="D1298" s="10">
        <f>AUM[[#This Row],[ Etica Bilanciato]]</f>
        <v>1325465741.1099999</v>
      </c>
      <c r="E1298" s="10">
        <f>D1297*BIL[[#This Row],[Variazione percentuale]]</f>
        <v>-20978812.3967169</v>
      </c>
      <c r="F1298" s="11">
        <f>BIL[[#This Row],[AUM]]-D1297</f>
        <v>-20192526.800000191</v>
      </c>
      <c r="G1298" s="11">
        <f>BIL[[#This Row],[∆ AUM]]-BIL[[#This Row],[effetto mercato]]</f>
        <v>786285.59671670943</v>
      </c>
    </row>
    <row r="1299" spans="1:7">
      <c r="A1299" s="4">
        <v>43896</v>
      </c>
      <c r="B1299">
        <v>-1.8504</v>
      </c>
      <c r="C1299" s="6">
        <f>BIL[[#This Row],[Variaz]]/100</f>
        <v>-1.8504E-2</v>
      </c>
      <c r="D1299" s="10">
        <f>AUM[[#This Row],[ Etica Bilanciato]]</f>
        <v>1300700784.8099999</v>
      </c>
      <c r="E1299" s="10">
        <f>D1298*BIL[[#This Row],[Variazione percentuale]]</f>
        <v>-24526418.073499437</v>
      </c>
      <c r="F1299" s="11">
        <f>BIL[[#This Row],[AUM]]-D1298</f>
        <v>-24764956.299999952</v>
      </c>
      <c r="G1299" s="11">
        <f>BIL[[#This Row],[∆ AUM]]-BIL[[#This Row],[effetto mercato]]</f>
        <v>-238538.22650051489</v>
      </c>
    </row>
    <row r="1300" spans="1:7">
      <c r="A1300" s="4">
        <v>43899</v>
      </c>
      <c r="B1300">
        <v>-4.6843000000000004</v>
      </c>
      <c r="C1300" s="6">
        <f>BIL[[#This Row],[Variaz]]/100</f>
        <v>-4.6843000000000003E-2</v>
      </c>
      <c r="D1300" s="10">
        <f>AUM[[#This Row],[ Etica Bilanciato]]</f>
        <v>1237026798.6099999</v>
      </c>
      <c r="E1300" s="10">
        <f>D1299*BIL[[#This Row],[Variazione percentuale]]</f>
        <v>-60928726.862854831</v>
      </c>
      <c r="F1300" s="11">
        <f>BIL[[#This Row],[AUM]]-D1299</f>
        <v>-63673986.200000048</v>
      </c>
      <c r="G1300" s="11">
        <f>BIL[[#This Row],[∆ AUM]]-BIL[[#This Row],[effetto mercato]]</f>
        <v>-2745259.3371452168</v>
      </c>
    </row>
    <row r="1301" spans="1:7">
      <c r="A1301" s="4">
        <v>43900</v>
      </c>
      <c r="B1301">
        <v>1.0105</v>
      </c>
      <c r="C1301" s="6">
        <f>BIL[[#This Row],[Variaz]]/100</f>
        <v>1.0104999999999999E-2</v>
      </c>
      <c r="D1301" s="10">
        <f>AUM[[#This Row],[ Etica Bilanciato]]</f>
        <v>1247007743.2</v>
      </c>
      <c r="E1301" s="10">
        <f>D1300*BIL[[#This Row],[Variazione percentuale]]</f>
        <v>12500155.799954047</v>
      </c>
      <c r="F1301" s="11">
        <f>BIL[[#This Row],[AUM]]-D1300</f>
        <v>9980944.5900001526</v>
      </c>
      <c r="G1301" s="11">
        <f>BIL[[#This Row],[∆ AUM]]-BIL[[#This Row],[effetto mercato]]</f>
        <v>-2519211.2099538948</v>
      </c>
    </row>
    <row r="1302" spans="1:7">
      <c r="A1302" s="4">
        <v>43901</v>
      </c>
      <c r="B1302">
        <v>-1.4023000000000001</v>
      </c>
      <c r="C1302" s="6">
        <f>BIL[[#This Row],[Variaz]]/100</f>
        <v>-1.4023000000000001E-2</v>
      </c>
      <c r="D1302" s="10">
        <f>AUM[[#This Row],[ Etica Bilanciato]]</f>
        <v>1219090238.5000002</v>
      </c>
      <c r="E1302" s="10">
        <f>D1301*BIL[[#This Row],[Variazione percentuale]]</f>
        <v>-17486789.582893603</v>
      </c>
      <c r="F1302" s="11">
        <f>BIL[[#This Row],[AUM]]-D1301</f>
        <v>-27917504.699999809</v>
      </c>
      <c r="G1302" s="11">
        <f>BIL[[#This Row],[∆ AUM]]-BIL[[#This Row],[effetto mercato]]</f>
        <v>-10430715.117106207</v>
      </c>
    </row>
    <row r="1303" spans="1:7">
      <c r="A1303" s="4">
        <v>43902</v>
      </c>
      <c r="B1303">
        <v>-6.0532000000000004</v>
      </c>
      <c r="C1303" s="6">
        <f>BIL[[#This Row],[Variaz]]/100</f>
        <v>-6.0532000000000002E-2</v>
      </c>
      <c r="D1303" s="10">
        <f>AUM[[#This Row],[ Etica Bilanciato]]</f>
        <v>1142720379.48</v>
      </c>
      <c r="E1303" s="10">
        <f>D1302*BIL[[#This Row],[Variazione percentuale]]</f>
        <v>-73793970.316882014</v>
      </c>
      <c r="F1303" s="11">
        <f>BIL[[#This Row],[AUM]]-D1302</f>
        <v>-76369859.020000219</v>
      </c>
      <c r="G1303" s="11">
        <f>BIL[[#This Row],[∆ AUM]]-BIL[[#This Row],[effetto mercato]]</f>
        <v>-2575888.7031182051</v>
      </c>
    </row>
    <row r="1304" spans="1:7">
      <c r="A1304" s="4">
        <v>43903</v>
      </c>
      <c r="B1304">
        <v>2.3170000000000002</v>
      </c>
      <c r="C1304" s="6">
        <f>BIL[[#This Row],[Variaz]]/100</f>
        <v>2.3170000000000003E-2</v>
      </c>
      <c r="D1304" s="10">
        <f>AUM[[#This Row],[ Etica Bilanciato]]</f>
        <v>1167750682.23</v>
      </c>
      <c r="E1304" s="10">
        <f>D1303*BIL[[#This Row],[Variazione percentuale]]</f>
        <v>26476831.192551605</v>
      </c>
      <c r="F1304" s="11">
        <f>BIL[[#This Row],[AUM]]-D1303</f>
        <v>25030302.75</v>
      </c>
      <c r="G1304" s="11">
        <f>BIL[[#This Row],[∆ AUM]]-BIL[[#This Row],[effetto mercato]]</f>
        <v>-1446528.4425516054</v>
      </c>
    </row>
    <row r="1305" spans="1:7">
      <c r="A1305" s="4">
        <v>43906</v>
      </c>
      <c r="B1305">
        <v>-5.4042000000000003</v>
      </c>
      <c r="C1305" s="6">
        <f>BIL[[#This Row],[Variaz]]/100</f>
        <v>-5.4042000000000007E-2</v>
      </c>
      <c r="D1305" s="10">
        <f>AUM[[#This Row],[ Etica Bilanciato]]</f>
        <v>1099760834.6300001</v>
      </c>
      <c r="E1305" s="10">
        <f>D1304*BIL[[#This Row],[Variazione percentuale]]</f>
        <v>-63107582.369073667</v>
      </c>
      <c r="F1305" s="11">
        <f>BIL[[#This Row],[AUM]]-D1304</f>
        <v>-67989847.599999905</v>
      </c>
      <c r="G1305" s="11">
        <f>BIL[[#This Row],[∆ AUM]]-BIL[[#This Row],[effetto mercato]]</f>
        <v>-4882265.230926238</v>
      </c>
    </row>
    <row r="1306" spans="1:7">
      <c r="A1306" s="4">
        <v>43907</v>
      </c>
      <c r="B1306">
        <v>2.9661</v>
      </c>
      <c r="C1306" s="6">
        <f>BIL[[#This Row],[Variaz]]/100</f>
        <v>2.9661E-2</v>
      </c>
      <c r="D1306" s="10">
        <f>AUM[[#This Row],[ Etica Bilanciato]]</f>
        <v>1130877674.3</v>
      </c>
      <c r="E1306" s="10">
        <f>D1305*BIL[[#This Row],[Variazione percentuale]]</f>
        <v>32620006.115960434</v>
      </c>
      <c r="F1306" s="11">
        <f>BIL[[#This Row],[AUM]]-D1305</f>
        <v>31116839.669999838</v>
      </c>
      <c r="G1306" s="11">
        <f>BIL[[#This Row],[∆ AUM]]-BIL[[#This Row],[effetto mercato]]</f>
        <v>-1503166.4459605962</v>
      </c>
    </row>
    <row r="1307" spans="1:7">
      <c r="A1307" s="4">
        <v>43908</v>
      </c>
      <c r="B1307">
        <v>-1.8895999999999999</v>
      </c>
      <c r="C1307" s="6">
        <f>BIL[[#This Row],[Variaz]]/100</f>
        <v>-1.8896E-2</v>
      </c>
      <c r="D1307" s="10">
        <f>AUM[[#This Row],[ Etica Bilanciato]]</f>
        <v>1107486721.9099998</v>
      </c>
      <c r="E1307" s="10">
        <f>D1306*BIL[[#This Row],[Variazione percentuale]]</f>
        <v>-21369064.5335728</v>
      </c>
      <c r="F1307" s="11">
        <f>BIL[[#This Row],[AUM]]-D1306</f>
        <v>-23390952.390000105</v>
      </c>
      <c r="G1307" s="11">
        <f>BIL[[#This Row],[∆ AUM]]-BIL[[#This Row],[effetto mercato]]</f>
        <v>-2021887.8564273044</v>
      </c>
    </row>
    <row r="1308" spans="1:7">
      <c r="A1308" s="4">
        <v>43909</v>
      </c>
      <c r="B1308">
        <v>1.0668</v>
      </c>
      <c r="C1308" s="6">
        <f>BIL[[#This Row],[Variaz]]/100</f>
        <v>1.0668E-2</v>
      </c>
      <c r="D1308" s="10">
        <f>AUM[[#This Row],[ Etica Bilanciato]]</f>
        <v>1117022373.6099999</v>
      </c>
      <c r="E1308" s="10">
        <f>D1307*BIL[[#This Row],[Variazione percentuale]]</f>
        <v>11814668.349335879</v>
      </c>
      <c r="F1308" s="11">
        <f>BIL[[#This Row],[AUM]]-D1307</f>
        <v>9535651.7000000477</v>
      </c>
      <c r="G1308" s="11">
        <f>BIL[[#This Row],[∆ AUM]]-BIL[[#This Row],[effetto mercato]]</f>
        <v>-2279016.6493358314</v>
      </c>
    </row>
    <row r="1309" spans="1:7">
      <c r="A1309" s="4">
        <v>43910</v>
      </c>
      <c r="B1309">
        <v>-0.94350000000000001</v>
      </c>
      <c r="C1309" s="6">
        <f>BIL[[#This Row],[Variaz]]/100</f>
        <v>-9.4350000000000007E-3</v>
      </c>
      <c r="D1309" s="10">
        <f>AUM[[#This Row],[ Etica Bilanciato]]</f>
        <v>1104876697.9000001</v>
      </c>
      <c r="E1309" s="10">
        <f>D1308*BIL[[#This Row],[Variazione percentuale]]</f>
        <v>-10539106.09501035</v>
      </c>
      <c r="F1309" s="11">
        <f>BIL[[#This Row],[AUM]]-D1308</f>
        <v>-12145675.7099998</v>
      </c>
      <c r="G1309" s="11">
        <f>BIL[[#This Row],[∆ AUM]]-BIL[[#This Row],[effetto mercato]]</f>
        <v>-1606569.6149894502</v>
      </c>
    </row>
    <row r="1310" spans="1:7">
      <c r="A1310" s="4">
        <v>43913</v>
      </c>
      <c r="B1310">
        <v>-2.0087000000000002</v>
      </c>
      <c r="C1310" s="6">
        <f>BIL[[#This Row],[Variaz]]/100</f>
        <v>-2.0087000000000001E-2</v>
      </c>
      <c r="D1310" s="10">
        <f>AUM[[#This Row],[ Etica Bilanciato]]</f>
        <v>1081294251.7</v>
      </c>
      <c r="E1310" s="10">
        <f>D1309*BIL[[#This Row],[Variazione percentuale]]</f>
        <v>-22193658.230717301</v>
      </c>
      <c r="F1310" s="11">
        <f>BIL[[#This Row],[AUM]]-D1309</f>
        <v>-23582446.200000048</v>
      </c>
      <c r="G1310" s="11">
        <f>BIL[[#This Row],[∆ AUM]]-BIL[[#This Row],[effetto mercato]]</f>
        <v>-1388787.9692827463</v>
      </c>
    </row>
    <row r="1311" spans="1:7">
      <c r="A1311" s="4">
        <v>43914</v>
      </c>
      <c r="B1311">
        <v>4.1670999999999996</v>
      </c>
      <c r="C1311" s="6">
        <f>BIL[[#This Row],[Variaz]]/100</f>
        <v>4.1670999999999993E-2</v>
      </c>
      <c r="D1311" s="10">
        <f>AUM[[#This Row],[ Etica Bilanciato]]</f>
        <v>1126330754.9500003</v>
      </c>
      <c r="E1311" s="10">
        <f>D1310*BIL[[#This Row],[Variazione percentuale]]</f>
        <v>45058612.762590691</v>
      </c>
      <c r="F1311" s="11">
        <f>BIL[[#This Row],[AUM]]-D1310</f>
        <v>45036503.250000238</v>
      </c>
      <c r="G1311" s="11">
        <f>BIL[[#This Row],[∆ AUM]]-BIL[[#This Row],[effetto mercato]]</f>
        <v>-22109.512590453029</v>
      </c>
    </row>
    <row r="1312" spans="1:7">
      <c r="A1312" s="4">
        <v>43915</v>
      </c>
      <c r="B1312">
        <v>1.5059</v>
      </c>
      <c r="C1312" s="6">
        <f>BIL[[#This Row],[Variaz]]/100</f>
        <v>1.5058999999999999E-2</v>
      </c>
      <c r="D1312" s="10">
        <f>AUM[[#This Row],[ Etica Bilanciato]]</f>
        <v>1142057717.1399999</v>
      </c>
      <c r="E1312" s="10">
        <f>D1311*BIL[[#This Row],[Variazione percentuale]]</f>
        <v>16961414.838792052</v>
      </c>
      <c r="F1312" s="11">
        <f>BIL[[#This Row],[AUM]]-D1311</f>
        <v>15726962.18999958</v>
      </c>
      <c r="G1312" s="11">
        <f>BIL[[#This Row],[∆ AUM]]-BIL[[#This Row],[effetto mercato]]</f>
        <v>-1234452.6487924717</v>
      </c>
    </row>
    <row r="1313" spans="1:7">
      <c r="A1313" s="4">
        <v>43916</v>
      </c>
      <c r="B1313">
        <v>2.0752000000000002</v>
      </c>
      <c r="C1313" s="6">
        <f>BIL[[#This Row],[Variaz]]/100</f>
        <v>2.0752000000000003E-2</v>
      </c>
      <c r="D1313" s="10">
        <f>AUM[[#This Row],[ Etica Bilanciato]]</f>
        <v>1165194617.5500002</v>
      </c>
      <c r="E1313" s="10">
        <f>D1312*BIL[[#This Row],[Variazione percentuale]]</f>
        <v>23699981.74608928</v>
      </c>
      <c r="F1313" s="11">
        <f>BIL[[#This Row],[AUM]]-D1312</f>
        <v>23136900.410000324</v>
      </c>
      <c r="G1313" s="11">
        <f>BIL[[#This Row],[∆ AUM]]-BIL[[#This Row],[effetto mercato]]</f>
        <v>-563081.3360889554</v>
      </c>
    </row>
    <row r="1314" spans="1:7">
      <c r="A1314" s="4">
        <v>43917</v>
      </c>
      <c r="B1314">
        <v>-1.3732</v>
      </c>
      <c r="C1314" s="6">
        <f>BIL[[#This Row],[Variaz]]/100</f>
        <v>-1.3731999999999999E-2</v>
      </c>
      <c r="D1314" s="10">
        <f>AUM[[#This Row],[ Etica Bilanciato]]</f>
        <v>1149205579.55</v>
      </c>
      <c r="E1314" s="10">
        <f>D1313*BIL[[#This Row],[Variazione percentuale]]</f>
        <v>-16000452.488196602</v>
      </c>
      <c r="F1314" s="11">
        <f>BIL[[#This Row],[AUM]]-D1313</f>
        <v>-15989038.000000238</v>
      </c>
      <c r="G1314" s="11">
        <f>BIL[[#This Row],[∆ AUM]]-BIL[[#This Row],[effetto mercato]]</f>
        <v>11414.488196363673</v>
      </c>
    </row>
    <row r="1315" spans="1:7">
      <c r="A1315" s="4">
        <v>43920</v>
      </c>
      <c r="B1315">
        <v>1.0668</v>
      </c>
      <c r="C1315" s="6">
        <f>BIL[[#This Row],[Variaz]]/100</f>
        <v>1.0668E-2</v>
      </c>
      <c r="D1315" s="10">
        <f>AUM[[#This Row],[ Etica Bilanciato]]</f>
        <v>1162160078.4700003</v>
      </c>
      <c r="E1315" s="10">
        <f>D1314*BIL[[#This Row],[Variazione percentuale]]</f>
        <v>12259725.122639399</v>
      </c>
      <c r="F1315" s="11">
        <f>BIL[[#This Row],[AUM]]-D1314</f>
        <v>12954498.920000315</v>
      </c>
      <c r="G1315" s="11">
        <f>BIL[[#This Row],[∆ AUM]]-BIL[[#This Row],[effetto mercato]]</f>
        <v>694773.79736091569</v>
      </c>
    </row>
    <row r="1316" spans="1:7">
      <c r="A1316" s="4">
        <v>43921</v>
      </c>
      <c r="B1316">
        <v>7.1599999999999997E-2</v>
      </c>
      <c r="C1316" s="6">
        <f>BIL[[#This Row],[Variaz]]/100</f>
        <v>7.1599999999999995E-4</v>
      </c>
      <c r="D1316" s="10">
        <f>AUM[[#This Row],[ Etica Bilanciato]]</f>
        <v>1163028475.2700002</v>
      </c>
      <c r="E1316" s="10">
        <f>D1315*BIL[[#This Row],[Variazione percentuale]]</f>
        <v>832106.61618452019</v>
      </c>
      <c r="F1316" s="11">
        <f>BIL[[#This Row],[AUM]]-D1315</f>
        <v>868396.79999995232</v>
      </c>
      <c r="G1316" s="11">
        <f>BIL[[#This Row],[∆ AUM]]-BIL[[#This Row],[effetto mercato]]</f>
        <v>36290.18381543213</v>
      </c>
    </row>
    <row r="1317" spans="1:7">
      <c r="A1317" s="4">
        <v>43922</v>
      </c>
      <c r="B1317">
        <v>-1.9755</v>
      </c>
      <c r="C1317" s="6">
        <f>BIL[[#This Row],[Variaz]]/100</f>
        <v>-1.9755000000000002E-2</v>
      </c>
      <c r="D1317" s="10">
        <f>AUM[[#This Row],[ Etica Bilanciato]]</f>
        <v>1140060943.9399998</v>
      </c>
      <c r="E1317" s="10">
        <f>D1316*BIL[[#This Row],[Variazione percentuale]]</f>
        <v>-22975627.528958857</v>
      </c>
      <c r="F1317" s="11">
        <f>BIL[[#This Row],[AUM]]-D1316</f>
        <v>-22967531.330000401</v>
      </c>
      <c r="G1317" s="11">
        <f>BIL[[#This Row],[∆ AUM]]-BIL[[#This Row],[effetto mercato]]</f>
        <v>8096.1989584565163</v>
      </c>
    </row>
    <row r="1318" spans="1:7">
      <c r="A1318" s="4">
        <v>43923</v>
      </c>
      <c r="B1318">
        <v>0.91190000000000004</v>
      </c>
      <c r="C1318" s="6">
        <f>BIL[[#This Row],[Variaz]]/100</f>
        <v>9.1190000000000004E-3</v>
      </c>
      <c r="D1318" s="10">
        <f>AUM[[#This Row],[ Etica Bilanciato]]</f>
        <v>1150682252.3199999</v>
      </c>
      <c r="E1318" s="10">
        <f>D1317*BIL[[#This Row],[Variazione percentuale]]</f>
        <v>10396215.74778886</v>
      </c>
      <c r="F1318" s="11">
        <f>BIL[[#This Row],[AUM]]-D1317</f>
        <v>10621308.380000114</v>
      </c>
      <c r="G1318" s="11">
        <f>BIL[[#This Row],[∆ AUM]]-BIL[[#This Row],[effetto mercato]]</f>
        <v>225092.63221125491</v>
      </c>
    </row>
    <row r="1319" spans="1:7">
      <c r="A1319" s="4">
        <v>43924</v>
      </c>
      <c r="B1319">
        <v>-0.55120000000000002</v>
      </c>
      <c r="C1319" s="6">
        <f>BIL[[#This Row],[Variaz]]/100</f>
        <v>-5.5120000000000004E-3</v>
      </c>
      <c r="D1319" s="10">
        <f>AUM[[#This Row],[ Etica Bilanciato]]</f>
        <v>1146517386.29</v>
      </c>
      <c r="E1319" s="10">
        <f>D1318*BIL[[#This Row],[Variazione percentuale]]</f>
        <v>-6342560.5747878402</v>
      </c>
      <c r="F1319" s="11">
        <f>BIL[[#This Row],[AUM]]-D1318</f>
        <v>-4164866.0299999714</v>
      </c>
      <c r="G1319" s="11">
        <f>BIL[[#This Row],[∆ AUM]]-BIL[[#This Row],[effetto mercato]]</f>
        <v>2177694.5447878689</v>
      </c>
    </row>
    <row r="1320" spans="1:7">
      <c r="A1320" s="4">
        <v>43927</v>
      </c>
      <c r="B1320">
        <v>3.1621999999999999</v>
      </c>
      <c r="C1320" s="6">
        <f>BIL[[#This Row],[Variaz]]/100</f>
        <v>3.1621999999999997E-2</v>
      </c>
      <c r="D1320" s="10">
        <f>AUM[[#This Row],[ Etica Bilanciato]]</f>
        <v>1183690039.4100001</v>
      </c>
      <c r="E1320" s="10">
        <f>D1319*BIL[[#This Row],[Variazione percentuale]]</f>
        <v>36255172.789262377</v>
      </c>
      <c r="F1320" s="11">
        <f>BIL[[#This Row],[AUM]]-D1319</f>
        <v>37172653.120000124</v>
      </c>
      <c r="G1320" s="11">
        <f>BIL[[#This Row],[∆ AUM]]-BIL[[#This Row],[effetto mercato]]</f>
        <v>917480.33073774725</v>
      </c>
    </row>
    <row r="1321" spans="1:7">
      <c r="A1321" s="4">
        <v>43928</v>
      </c>
      <c r="B1321">
        <v>-0.1585</v>
      </c>
      <c r="C1321" s="6">
        <f>BIL[[#This Row],[Variaz]]/100</f>
        <v>-1.585E-3</v>
      </c>
      <c r="D1321" s="10">
        <f>AUM[[#This Row],[ Etica Bilanciato]]</f>
        <v>1183120974.9299998</v>
      </c>
      <c r="E1321" s="10">
        <f>D1320*BIL[[#This Row],[Variazione percentuale]]</f>
        <v>-1876148.7124648502</v>
      </c>
      <c r="F1321" s="11">
        <f>BIL[[#This Row],[AUM]]-D1320</f>
        <v>-569064.48000025749</v>
      </c>
      <c r="G1321" s="11">
        <f>BIL[[#This Row],[∆ AUM]]-BIL[[#This Row],[effetto mercato]]</f>
        <v>1307084.2324645927</v>
      </c>
    </row>
    <row r="1322" spans="1:7">
      <c r="A1322" s="4">
        <v>43929</v>
      </c>
      <c r="B1322">
        <v>1.2085999999999999</v>
      </c>
      <c r="C1322" s="6">
        <f>BIL[[#This Row],[Variaz]]/100</f>
        <v>1.2086E-2</v>
      </c>
      <c r="D1322" s="10">
        <f>AUM[[#This Row],[ Etica Bilanciato]]</f>
        <v>1197550876.74</v>
      </c>
      <c r="E1322" s="10">
        <f>D1321*BIL[[#This Row],[Variazione percentuale]]</f>
        <v>14299200.103003977</v>
      </c>
      <c r="F1322" s="11">
        <f>BIL[[#This Row],[AUM]]-D1321</f>
        <v>14429901.810000181</v>
      </c>
      <c r="G1322" s="11">
        <f>BIL[[#This Row],[∆ AUM]]-BIL[[#This Row],[effetto mercato]]</f>
        <v>130701.70699620433</v>
      </c>
    </row>
    <row r="1323" spans="1:7">
      <c r="A1323" s="4">
        <v>43930</v>
      </c>
      <c r="B1323">
        <v>0.81940000000000002</v>
      </c>
      <c r="C1323" s="6">
        <f>BIL[[#This Row],[Variaz]]/100</f>
        <v>8.1939999999999999E-3</v>
      </c>
      <c r="D1323" s="10">
        <f>AUM[[#This Row],[ Etica Bilanciato]]</f>
        <v>1208030208.77</v>
      </c>
      <c r="E1323" s="10">
        <f>D1322*BIL[[#This Row],[Variazione percentuale]]</f>
        <v>9812731.8840075601</v>
      </c>
      <c r="F1323" s="11">
        <f>BIL[[#This Row],[AUM]]-D1322</f>
        <v>10479332.029999971</v>
      </c>
      <c r="G1323" s="11">
        <f>BIL[[#This Row],[∆ AUM]]-BIL[[#This Row],[effetto mercato]]</f>
        <v>666600.1459924113</v>
      </c>
    </row>
    <row r="1324" spans="1:7">
      <c r="A1324" s="4">
        <v>43935</v>
      </c>
      <c r="B1324">
        <v>0.60519999999999996</v>
      </c>
      <c r="C1324" s="6">
        <f>BIL[[#This Row],[Variaz]]/100</f>
        <v>6.0519999999999992E-3</v>
      </c>
      <c r="D1324" s="10">
        <f>AUM[[#This Row],[ Etica Bilanciato]]</f>
        <v>1215653376.5300002</v>
      </c>
      <c r="E1324" s="10">
        <f>D1323*BIL[[#This Row],[Variazione percentuale]]</f>
        <v>7310998.8234760389</v>
      </c>
      <c r="F1324" s="11">
        <f>BIL[[#This Row],[AUM]]-D1323</f>
        <v>7623167.7600002289</v>
      </c>
      <c r="G1324" s="11">
        <f>BIL[[#This Row],[∆ AUM]]-BIL[[#This Row],[effetto mercato]]</f>
        <v>312168.93652419001</v>
      </c>
    </row>
    <row r="1325" spans="1:7">
      <c r="A1325" s="4">
        <v>43936</v>
      </c>
      <c r="B1325">
        <v>-1.3835999999999999</v>
      </c>
      <c r="C1325" s="6">
        <f>BIL[[#This Row],[Variaz]]/100</f>
        <v>-1.3835999999999999E-2</v>
      </c>
      <c r="D1325" s="10">
        <f>AUM[[#This Row],[ Etica Bilanciato]]</f>
        <v>1199663706.0599999</v>
      </c>
      <c r="E1325" s="10">
        <f>D1324*BIL[[#This Row],[Variazione percentuale]]</f>
        <v>-16819780.117669083</v>
      </c>
      <c r="F1325" s="11">
        <f>BIL[[#This Row],[AUM]]-D1324</f>
        <v>-15989670.470000267</v>
      </c>
      <c r="G1325" s="11">
        <f>BIL[[#This Row],[∆ AUM]]-BIL[[#This Row],[effetto mercato]]</f>
        <v>830109.64766881615</v>
      </c>
    </row>
    <row r="1326" spans="1:7">
      <c r="A1326" s="4">
        <v>43937</v>
      </c>
      <c r="B1326">
        <v>0.49669999999999997</v>
      </c>
      <c r="C1326" s="6">
        <f>BIL[[#This Row],[Variaz]]/100</f>
        <v>4.9670000000000001E-3</v>
      </c>
      <c r="D1326" s="10">
        <f>AUM[[#This Row],[ Etica Bilanciato]]</f>
        <v>1206821333.6999998</v>
      </c>
      <c r="E1326" s="10">
        <f>D1325*BIL[[#This Row],[Variazione percentuale]]</f>
        <v>5958729.62800002</v>
      </c>
      <c r="F1326" s="11">
        <f>BIL[[#This Row],[AUM]]-D1325</f>
        <v>7157627.6399998665</v>
      </c>
      <c r="G1326" s="11">
        <f>BIL[[#This Row],[∆ AUM]]-BIL[[#This Row],[effetto mercato]]</f>
        <v>1198898.0119998464</v>
      </c>
    </row>
    <row r="1327" spans="1:7">
      <c r="A1327" s="4">
        <v>43938</v>
      </c>
      <c r="B1327">
        <v>1.5002</v>
      </c>
      <c r="C1327" s="6">
        <f>BIL[[#This Row],[Variaz]]/100</f>
        <v>1.5002E-2</v>
      </c>
      <c r="D1327" s="10">
        <f>AUM[[#This Row],[ Etica Bilanciato]]</f>
        <v>1226334414.1700001</v>
      </c>
      <c r="E1327" s="10">
        <f>D1326*BIL[[#This Row],[Variazione percentuale]]</f>
        <v>18104733.648167398</v>
      </c>
      <c r="F1327" s="11">
        <f>BIL[[#This Row],[AUM]]-D1326</f>
        <v>19513080.470000267</v>
      </c>
      <c r="G1327" s="11">
        <f>BIL[[#This Row],[∆ AUM]]-BIL[[#This Row],[effetto mercato]]</f>
        <v>1408346.8218328692</v>
      </c>
    </row>
    <row r="1328" spans="1:7">
      <c r="A1328" s="4">
        <v>43941</v>
      </c>
      <c r="B1328">
        <v>-0.58089999999999997</v>
      </c>
      <c r="C1328" s="6">
        <f>BIL[[#This Row],[Variaz]]/100</f>
        <v>-5.8089999999999999E-3</v>
      </c>
      <c r="D1328" s="10">
        <f>AUM[[#This Row],[ Etica Bilanciato]]</f>
        <v>1219610077.99</v>
      </c>
      <c r="E1328" s="10">
        <f>D1327*BIL[[#This Row],[Variazione percentuale]]</f>
        <v>-7123776.6119135302</v>
      </c>
      <c r="F1328" s="11">
        <f>BIL[[#This Row],[AUM]]-D1327</f>
        <v>-6724336.1800000668</v>
      </c>
      <c r="G1328" s="11">
        <f>BIL[[#This Row],[∆ AUM]]-BIL[[#This Row],[effetto mercato]]</f>
        <v>399440.4319134634</v>
      </c>
    </row>
    <row r="1329" spans="1:7">
      <c r="A1329" s="4">
        <v>43942</v>
      </c>
      <c r="B1329">
        <v>-2.0451999999999999</v>
      </c>
      <c r="C1329" s="6">
        <f>BIL[[#This Row],[Variaz]]/100</f>
        <v>-2.0451999999999998E-2</v>
      </c>
      <c r="D1329" s="10">
        <f>AUM[[#This Row],[ Etica Bilanciato]]</f>
        <v>1195253718.6900001</v>
      </c>
      <c r="E1329" s="10">
        <f>D1328*BIL[[#This Row],[Variazione percentuale]]</f>
        <v>-24943465.315051477</v>
      </c>
      <c r="F1329" s="11">
        <f>BIL[[#This Row],[AUM]]-D1328</f>
        <v>-24356359.299999952</v>
      </c>
      <c r="G1329" s="11">
        <f>BIL[[#This Row],[∆ AUM]]-BIL[[#This Row],[effetto mercato]]</f>
        <v>587106.01505152509</v>
      </c>
    </row>
    <row r="1330" spans="1:7">
      <c r="A1330" s="4">
        <v>43943</v>
      </c>
      <c r="B1330">
        <v>0.68430000000000002</v>
      </c>
      <c r="C1330" s="6">
        <f>BIL[[#This Row],[Variaz]]/100</f>
        <v>6.8430000000000001E-3</v>
      </c>
      <c r="D1330" s="10">
        <f>AUM[[#This Row],[ Etica Bilanciato]]</f>
        <v>1204455403.7699997</v>
      </c>
      <c r="E1330" s="10">
        <f>D1329*BIL[[#This Row],[Variazione percentuale]]</f>
        <v>8179121.1969956709</v>
      </c>
      <c r="F1330" s="11">
        <f>BIL[[#This Row],[AUM]]-D1329</f>
        <v>9201685.0799996853</v>
      </c>
      <c r="G1330" s="11">
        <f>BIL[[#This Row],[∆ AUM]]-BIL[[#This Row],[effetto mercato]]</f>
        <v>1022563.8830040144</v>
      </c>
    </row>
    <row r="1331" spans="1:7">
      <c r="A1331" s="4">
        <v>43944</v>
      </c>
      <c r="B1331">
        <v>0.4269</v>
      </c>
      <c r="C1331" s="6">
        <f>BIL[[#This Row],[Variaz]]/100</f>
        <v>4.2690000000000002E-3</v>
      </c>
      <c r="D1331" s="10">
        <f>AUM[[#This Row],[ Etica Bilanciato]]</f>
        <v>1209831419.01</v>
      </c>
      <c r="E1331" s="10">
        <f>D1330*BIL[[#This Row],[Variazione percentuale]]</f>
        <v>5141820.1186941294</v>
      </c>
      <c r="F1331" s="11">
        <f>BIL[[#This Row],[AUM]]-D1330</f>
        <v>5376015.240000248</v>
      </c>
      <c r="G1331" s="11">
        <f>BIL[[#This Row],[∆ AUM]]-BIL[[#This Row],[effetto mercato]]</f>
        <v>234195.12130611856</v>
      </c>
    </row>
    <row r="1332" spans="1:7">
      <c r="A1332" s="4">
        <v>43945</v>
      </c>
      <c r="B1332">
        <v>0.73750000000000004</v>
      </c>
      <c r="C1332" s="6">
        <f>BIL[[#This Row],[Variaz]]/100</f>
        <v>7.3750000000000005E-3</v>
      </c>
      <c r="D1332" s="10">
        <f>AUM[[#This Row],[ Etica Bilanciato]]</f>
        <v>1218806664.6300001</v>
      </c>
      <c r="E1332" s="10">
        <f>D1331*BIL[[#This Row],[Variazione percentuale]]</f>
        <v>8922506.7151987497</v>
      </c>
      <c r="F1332" s="11">
        <f>BIL[[#This Row],[AUM]]-D1331</f>
        <v>8975245.620000124</v>
      </c>
      <c r="G1332" s="11">
        <f>BIL[[#This Row],[∆ AUM]]-BIL[[#This Row],[effetto mercato]]</f>
        <v>52738.904801374301</v>
      </c>
    </row>
    <row r="1333" spans="1:7">
      <c r="A1333" s="4">
        <v>43948</v>
      </c>
      <c r="B1333">
        <v>1.1540999999999999</v>
      </c>
      <c r="C1333" s="6">
        <f>BIL[[#This Row],[Variaz]]/100</f>
        <v>1.1540999999999999E-2</v>
      </c>
      <c r="D1333" s="10">
        <f>AUM[[#This Row],[ Etica Bilanciato]]</f>
        <v>1233372560.8000002</v>
      </c>
      <c r="E1333" s="10">
        <f>D1332*BIL[[#This Row],[Variazione percentuale]]</f>
        <v>14066247.71649483</v>
      </c>
      <c r="F1333" s="11">
        <f>BIL[[#This Row],[AUM]]-D1332</f>
        <v>14565896.170000076</v>
      </c>
      <c r="G1333" s="11">
        <f>BIL[[#This Row],[∆ AUM]]-BIL[[#This Row],[effetto mercato]]</f>
        <v>499648.45350524597</v>
      </c>
    </row>
    <row r="1334" spans="1:7">
      <c r="A1334" s="4">
        <v>43949</v>
      </c>
      <c r="B1334">
        <v>0.46829999999999999</v>
      </c>
      <c r="C1334" s="6">
        <f>BIL[[#This Row],[Variaz]]/100</f>
        <v>4.6829999999999997E-3</v>
      </c>
      <c r="D1334" s="10">
        <f>AUM[[#This Row],[ Etica Bilanciato]]</f>
        <v>1239532633.74</v>
      </c>
      <c r="E1334" s="10">
        <f>D1333*BIL[[#This Row],[Variazione percentuale]]</f>
        <v>5775883.7022264004</v>
      </c>
      <c r="F1334" s="11">
        <f>BIL[[#This Row],[AUM]]-D1333</f>
        <v>6160072.9399998188</v>
      </c>
      <c r="G1334" s="11">
        <f>BIL[[#This Row],[∆ AUM]]-BIL[[#This Row],[effetto mercato]]</f>
        <v>384189.23777341843</v>
      </c>
    </row>
    <row r="1335" spans="1:7">
      <c r="A1335" s="4">
        <v>43950</v>
      </c>
      <c r="B1335">
        <v>0.71189999999999998</v>
      </c>
      <c r="C1335" s="6">
        <f>BIL[[#This Row],[Variaz]]/100</f>
        <v>7.1189999999999995E-3</v>
      </c>
      <c r="D1335" s="10">
        <f>AUM[[#This Row],[ Etica Bilanciato]]</f>
        <v>1249235915.97</v>
      </c>
      <c r="E1335" s="10">
        <f>D1334*BIL[[#This Row],[Variazione percentuale]]</f>
        <v>8824232.8195950594</v>
      </c>
      <c r="F1335" s="11">
        <f>BIL[[#This Row],[AUM]]-D1334</f>
        <v>9703282.2300000191</v>
      </c>
      <c r="G1335" s="11">
        <f>BIL[[#This Row],[∆ AUM]]-BIL[[#This Row],[effetto mercato]]</f>
        <v>879049.41040495969</v>
      </c>
    </row>
    <row r="1336" spans="1:7">
      <c r="A1336" s="4">
        <v>43951</v>
      </c>
      <c r="B1336">
        <v>-1.1359999999999999</v>
      </c>
      <c r="C1336" s="6">
        <f>BIL[[#This Row],[Variaz]]/100</f>
        <v>-1.1359999999999999E-2</v>
      </c>
      <c r="D1336" s="10">
        <f>AUM[[#This Row],[ Etica Bilanciato]]</f>
        <v>1235669111.76</v>
      </c>
      <c r="E1336" s="10">
        <f>D1335*BIL[[#This Row],[Variazione percentuale]]</f>
        <v>-14191320.005419198</v>
      </c>
      <c r="F1336" s="11">
        <f>BIL[[#This Row],[AUM]]-D1335</f>
        <v>-13566804.210000038</v>
      </c>
      <c r="G1336" s="11">
        <f>BIL[[#This Row],[∆ AUM]]-BIL[[#This Row],[effetto mercato]]</f>
        <v>624515.79541916028</v>
      </c>
    </row>
    <row r="1337" spans="1:7">
      <c r="A1337" s="4">
        <v>43955</v>
      </c>
      <c r="B1337">
        <v>-1.5406</v>
      </c>
      <c r="C1337" s="6">
        <f>BIL[[#This Row],[Variaz]]/100</f>
        <v>-1.5406E-2</v>
      </c>
      <c r="D1337" s="10">
        <f>AUM[[#This Row],[ Etica Bilanciato]]</f>
        <v>1216874137.1499999</v>
      </c>
      <c r="E1337" s="10">
        <f>D1336*BIL[[#This Row],[Variazione percentuale]]</f>
        <v>-19036718.33577456</v>
      </c>
      <c r="F1337" s="11">
        <f>BIL[[#This Row],[AUM]]-D1336</f>
        <v>-18794974.610000134</v>
      </c>
      <c r="G1337" s="11">
        <f>BIL[[#This Row],[∆ AUM]]-BIL[[#This Row],[effetto mercato]]</f>
        <v>241743.72577442601</v>
      </c>
    </row>
    <row r="1338" spans="1:7">
      <c r="A1338" s="4">
        <v>43956</v>
      </c>
      <c r="B1338">
        <v>0.73480000000000001</v>
      </c>
      <c r="C1338" s="6">
        <f>BIL[[#This Row],[Variaz]]/100</f>
        <v>7.3480000000000004E-3</v>
      </c>
      <c r="D1338" s="10">
        <f>AUM[[#This Row],[ Etica Bilanciato]]</f>
        <v>1226204829.29</v>
      </c>
      <c r="E1338" s="10">
        <f>D1337*BIL[[#This Row],[Variazione percentuale]]</f>
        <v>8941591.1597782001</v>
      </c>
      <c r="F1338" s="11">
        <f>BIL[[#This Row],[AUM]]-D1337</f>
        <v>9330692.1400001049</v>
      </c>
      <c r="G1338" s="11">
        <f>BIL[[#This Row],[∆ AUM]]-BIL[[#This Row],[effetto mercato]]</f>
        <v>389100.98022190481</v>
      </c>
    </row>
    <row r="1339" spans="1:7">
      <c r="A1339" s="4">
        <v>43957</v>
      </c>
      <c r="B1339">
        <v>-0.3518</v>
      </c>
      <c r="C1339" s="6">
        <f>BIL[[#This Row],[Variaz]]/100</f>
        <v>-3.5179999999999999E-3</v>
      </c>
      <c r="D1339" s="10">
        <f>AUM[[#This Row],[ Etica Bilanciato]]</f>
        <v>1224501292.6100001</v>
      </c>
      <c r="E1339" s="10">
        <f>D1338*BIL[[#This Row],[Variazione percentuale]]</f>
        <v>-4313788.5894422196</v>
      </c>
      <c r="F1339" s="11">
        <f>BIL[[#This Row],[AUM]]-D1338</f>
        <v>-1703536.6799998283</v>
      </c>
      <c r="G1339" s="11">
        <f>BIL[[#This Row],[∆ AUM]]-BIL[[#This Row],[effetto mercato]]</f>
        <v>2610251.9094423912</v>
      </c>
    </row>
    <row r="1340" spans="1:7">
      <c r="A1340" s="4">
        <v>43958</v>
      </c>
      <c r="B1340">
        <v>0.68030000000000002</v>
      </c>
      <c r="C1340" s="6">
        <f>BIL[[#This Row],[Variaz]]/100</f>
        <v>6.803E-3</v>
      </c>
      <c r="D1340" s="10">
        <f>AUM[[#This Row],[ Etica Bilanciato]]</f>
        <v>1234810532.3200002</v>
      </c>
      <c r="E1340" s="10">
        <f>D1339*BIL[[#This Row],[Variazione percentuale]]</f>
        <v>8330282.2936258307</v>
      </c>
      <c r="F1340" s="11">
        <f>BIL[[#This Row],[AUM]]-D1339</f>
        <v>10309239.710000038</v>
      </c>
      <c r="G1340" s="11">
        <f>BIL[[#This Row],[∆ AUM]]-BIL[[#This Row],[effetto mercato]]</f>
        <v>1978957.4163742075</v>
      </c>
    </row>
    <row r="1341" spans="1:7">
      <c r="A1341" s="4">
        <v>43959</v>
      </c>
      <c r="B1341">
        <v>0.5988</v>
      </c>
      <c r="C1341" s="6">
        <f>BIL[[#This Row],[Variaz]]/100</f>
        <v>5.9880000000000003E-3</v>
      </c>
      <c r="D1341" s="10">
        <f>AUM[[#This Row],[ Etica Bilanciato]]</f>
        <v>1242978306.8500001</v>
      </c>
      <c r="E1341" s="10">
        <f>D1340*BIL[[#This Row],[Variazione percentuale]]</f>
        <v>7394045.4675321616</v>
      </c>
      <c r="F1341" s="11">
        <f>BIL[[#This Row],[AUM]]-D1340</f>
        <v>8167774.5299999714</v>
      </c>
      <c r="G1341" s="11">
        <f>BIL[[#This Row],[∆ AUM]]-BIL[[#This Row],[effetto mercato]]</f>
        <v>773729.06246780977</v>
      </c>
    </row>
    <row r="1342" spans="1:7">
      <c r="A1342" s="4">
        <v>43962</v>
      </c>
      <c r="B1342">
        <v>0.18709999999999999</v>
      </c>
      <c r="C1342" s="6">
        <f>BIL[[#This Row],[Variaz]]/100</f>
        <v>1.8709999999999998E-3</v>
      </c>
      <c r="D1342" s="10">
        <f>AUM[[#This Row],[ Etica Bilanciato]]</f>
        <v>1245824537.8599999</v>
      </c>
      <c r="E1342" s="10">
        <f>D1341*BIL[[#This Row],[Variazione percentuale]]</f>
        <v>2325612.4121163501</v>
      </c>
      <c r="F1342" s="11">
        <f>BIL[[#This Row],[AUM]]-D1341</f>
        <v>2846231.009999752</v>
      </c>
      <c r="G1342" s="11">
        <f>BIL[[#This Row],[∆ AUM]]-BIL[[#This Row],[effetto mercato]]</f>
        <v>520618.5978834019</v>
      </c>
    </row>
    <row r="1343" spans="1:7">
      <c r="A1343" s="4">
        <v>43963</v>
      </c>
      <c r="B1343">
        <v>-0.61950000000000005</v>
      </c>
      <c r="C1343" s="6">
        <f>BIL[[#This Row],[Variaz]]/100</f>
        <v>-6.1950000000000009E-3</v>
      </c>
      <c r="D1343" s="10">
        <f>AUM[[#This Row],[ Etica Bilanciato]]</f>
        <v>1238587600.0699999</v>
      </c>
      <c r="E1343" s="10">
        <f>D1342*BIL[[#This Row],[Variazione percentuale]]</f>
        <v>-7717883.0120427003</v>
      </c>
      <c r="F1343" s="11">
        <f>BIL[[#This Row],[AUM]]-D1342</f>
        <v>-7236937.7899999619</v>
      </c>
      <c r="G1343" s="11">
        <f>BIL[[#This Row],[∆ AUM]]-BIL[[#This Row],[effetto mercato]]</f>
        <v>480945.22204273846</v>
      </c>
    </row>
    <row r="1344" spans="1:7">
      <c r="A1344" s="4">
        <v>43964</v>
      </c>
      <c r="B1344">
        <v>-0.9052</v>
      </c>
      <c r="C1344" s="6">
        <f>BIL[[#This Row],[Variaz]]/100</f>
        <v>-9.0519999999999993E-3</v>
      </c>
      <c r="D1344" s="10">
        <f>AUM[[#This Row],[ Etica Bilanciato]]</f>
        <v>1227796853.04</v>
      </c>
      <c r="E1344" s="10">
        <f>D1343*BIL[[#This Row],[Variazione percentuale]]</f>
        <v>-11211694.955833638</v>
      </c>
      <c r="F1344" s="11">
        <f>BIL[[#This Row],[AUM]]-D1343</f>
        <v>-10790747.029999971</v>
      </c>
      <c r="G1344" s="11">
        <f>BIL[[#This Row],[∆ AUM]]-BIL[[#This Row],[effetto mercato]]</f>
        <v>420947.9258336667</v>
      </c>
    </row>
    <row r="1345" spans="1:7">
      <c r="A1345" s="4">
        <v>43965</v>
      </c>
      <c r="B1345">
        <v>-0.20680000000000001</v>
      </c>
      <c r="C1345" s="6">
        <f>BIL[[#This Row],[Variaz]]/100</f>
        <v>-2.068E-3</v>
      </c>
      <c r="D1345" s="10">
        <f>AUM[[#This Row],[ Etica Bilanciato]]</f>
        <v>1225663333.48</v>
      </c>
      <c r="E1345" s="10">
        <f>D1344*BIL[[#This Row],[Variazione percentuale]]</f>
        <v>-2539083.8920867201</v>
      </c>
      <c r="F1345" s="11">
        <f>BIL[[#This Row],[AUM]]-D1344</f>
        <v>-2133519.5599999428</v>
      </c>
      <c r="G1345" s="11">
        <f>BIL[[#This Row],[∆ AUM]]-BIL[[#This Row],[effetto mercato]]</f>
        <v>405564.33208677731</v>
      </c>
    </row>
    <row r="1346" spans="1:7">
      <c r="A1346" s="4">
        <v>43966</v>
      </c>
      <c r="B1346">
        <v>0.1641</v>
      </c>
      <c r="C1346" s="6">
        <f>BIL[[#This Row],[Variaz]]/100</f>
        <v>1.6409999999999999E-3</v>
      </c>
      <c r="D1346" s="10">
        <f>AUM[[#This Row],[ Etica Bilanciato]]</f>
        <v>1227979825.49</v>
      </c>
      <c r="E1346" s="10">
        <f>D1345*BIL[[#This Row],[Variazione percentuale]]</f>
        <v>2011313.5302406799</v>
      </c>
      <c r="F1346" s="11">
        <f>BIL[[#This Row],[AUM]]-D1345</f>
        <v>2316492.0099999905</v>
      </c>
      <c r="G1346" s="11">
        <f>BIL[[#This Row],[∆ AUM]]-BIL[[#This Row],[effetto mercato]]</f>
        <v>305178.47975931061</v>
      </c>
    </row>
    <row r="1347" spans="1:7">
      <c r="A1347" s="4">
        <v>43969</v>
      </c>
      <c r="B1347">
        <v>1.6898</v>
      </c>
      <c r="C1347" s="6">
        <f>BIL[[#This Row],[Variaz]]/100</f>
        <v>1.6898E-2</v>
      </c>
      <c r="D1347" s="10">
        <f>AUM[[#This Row],[ Etica Bilanciato]]</f>
        <v>1248839870.1600001</v>
      </c>
      <c r="E1347" s="10">
        <f>D1346*BIL[[#This Row],[Variazione percentuale]]</f>
        <v>20750403.091130018</v>
      </c>
      <c r="F1347" s="11">
        <f>BIL[[#This Row],[AUM]]-D1346</f>
        <v>20860044.670000076</v>
      </c>
      <c r="G1347" s="11">
        <f>BIL[[#This Row],[∆ AUM]]-BIL[[#This Row],[effetto mercato]]</f>
        <v>109641.57887005806</v>
      </c>
    </row>
    <row r="1348" spans="1:7">
      <c r="A1348" s="4">
        <v>43970</v>
      </c>
      <c r="B1348">
        <v>-0.77149999999999996</v>
      </c>
      <c r="C1348" s="6">
        <f>BIL[[#This Row],[Variaz]]/100</f>
        <v>-7.7149999999999996E-3</v>
      </c>
      <c r="D1348" s="10">
        <f>AUM[[#This Row],[ Etica Bilanciato]]</f>
        <v>1240782228.21</v>
      </c>
      <c r="E1348" s="10">
        <f>D1347*BIL[[#This Row],[Variazione percentuale]]</f>
        <v>-9634799.598284401</v>
      </c>
      <c r="F1348" s="11">
        <f>BIL[[#This Row],[AUM]]-D1347</f>
        <v>-8057641.9500000477</v>
      </c>
      <c r="G1348" s="11">
        <f>BIL[[#This Row],[∆ AUM]]-BIL[[#This Row],[effetto mercato]]</f>
        <v>1577157.6482843533</v>
      </c>
    </row>
    <row r="1349" spans="1:7">
      <c r="A1349" s="4">
        <v>43971</v>
      </c>
      <c r="B1349">
        <v>0.46989999999999998</v>
      </c>
      <c r="C1349" s="6">
        <f>BIL[[#This Row],[Variaz]]/100</f>
        <v>4.6990000000000001E-3</v>
      </c>
      <c r="D1349" s="10">
        <f>AUM[[#This Row],[ Etica Bilanciato]]</f>
        <v>1246961775.4099998</v>
      </c>
      <c r="E1349" s="10">
        <f>D1348*BIL[[#This Row],[Variazione percentuale]]</f>
        <v>5830435.6903587906</v>
      </c>
      <c r="F1349" s="11">
        <f>BIL[[#This Row],[AUM]]-D1348</f>
        <v>6179547.1999998093</v>
      </c>
      <c r="G1349" s="11">
        <f>BIL[[#This Row],[∆ AUM]]-BIL[[#This Row],[effetto mercato]]</f>
        <v>349111.5096410187</v>
      </c>
    </row>
    <row r="1350" spans="1:7">
      <c r="A1350" s="4">
        <v>43972</v>
      </c>
      <c r="B1350">
        <v>-5.0999999999999997E-2</v>
      </c>
      <c r="C1350" s="6">
        <f>BIL[[#This Row],[Variaz]]/100</f>
        <v>-5.0999999999999993E-4</v>
      </c>
      <c r="D1350" s="10">
        <f>AUM[[#This Row],[ Etica Bilanciato]]</f>
        <v>1246624234.1699998</v>
      </c>
      <c r="E1350" s="10">
        <f>D1349*BIL[[#This Row],[Variazione percentuale]]</f>
        <v>-635950.50545909978</v>
      </c>
      <c r="F1350" s="11">
        <f>BIL[[#This Row],[AUM]]-D1349</f>
        <v>-337541.24000000954</v>
      </c>
      <c r="G1350" s="11">
        <f>BIL[[#This Row],[∆ AUM]]-BIL[[#This Row],[effetto mercato]]</f>
        <v>298409.26545909024</v>
      </c>
    </row>
    <row r="1351" spans="1:7">
      <c r="A1351" s="4">
        <v>43973</v>
      </c>
      <c r="B1351">
        <v>0.26379999999999998</v>
      </c>
      <c r="C1351" s="6">
        <f>BIL[[#This Row],[Variaz]]/100</f>
        <v>2.6379999999999997E-3</v>
      </c>
      <c r="D1351" s="10">
        <f>AUM[[#This Row],[ Etica Bilanciato]]</f>
        <v>1250180199.8900001</v>
      </c>
      <c r="E1351" s="10">
        <f>D1350*BIL[[#This Row],[Variazione percentuale]]</f>
        <v>3288594.729740459</v>
      </c>
      <c r="F1351" s="11">
        <f>BIL[[#This Row],[AUM]]-D1350</f>
        <v>3555965.720000267</v>
      </c>
      <c r="G1351" s="11">
        <f>BIL[[#This Row],[∆ AUM]]-BIL[[#This Row],[effetto mercato]]</f>
        <v>267370.99025980802</v>
      </c>
    </row>
    <row r="1352" spans="1:7">
      <c r="A1352" s="4">
        <v>43976</v>
      </c>
      <c r="B1352">
        <v>0.50919999999999999</v>
      </c>
      <c r="C1352" s="6">
        <f>BIL[[#This Row],[Variaz]]/100</f>
        <v>5.0920000000000002E-3</v>
      </c>
      <c r="D1352" s="10">
        <f>AUM[[#This Row],[ Etica Bilanciato]]</f>
        <v>1257012466.21</v>
      </c>
      <c r="E1352" s="10">
        <f>D1351*BIL[[#This Row],[Variazione percentuale]]</f>
        <v>6365917.5778398812</v>
      </c>
      <c r="F1352" s="11">
        <f>BIL[[#This Row],[AUM]]-D1351</f>
        <v>6832266.3199999332</v>
      </c>
      <c r="G1352" s="11">
        <f>BIL[[#This Row],[∆ AUM]]-BIL[[#This Row],[effetto mercato]]</f>
        <v>466348.74216005206</v>
      </c>
    </row>
    <row r="1353" spans="1:7">
      <c r="A1353" s="4">
        <v>43977</v>
      </c>
      <c r="B1353">
        <v>0.69230000000000003</v>
      </c>
      <c r="C1353" s="6">
        <f>BIL[[#This Row],[Variaz]]/100</f>
        <v>6.9230000000000003E-3</v>
      </c>
      <c r="D1353" s="10">
        <f>AUM[[#This Row],[ Etica Bilanciato]]</f>
        <v>1266177658.8999999</v>
      </c>
      <c r="E1353" s="10">
        <f>D1352*BIL[[#This Row],[Variazione percentuale]]</f>
        <v>8702297.3035718314</v>
      </c>
      <c r="F1353" s="11">
        <f>BIL[[#This Row],[AUM]]-D1352</f>
        <v>9165192.6899998188</v>
      </c>
      <c r="G1353" s="11">
        <f>BIL[[#This Row],[∆ AUM]]-BIL[[#This Row],[effetto mercato]]</f>
        <v>462895.38642798737</v>
      </c>
    </row>
    <row r="1354" spans="1:7">
      <c r="A1354" s="4">
        <v>43978</v>
      </c>
      <c r="B1354">
        <v>0.88039999999999996</v>
      </c>
      <c r="C1354" s="6">
        <f>BIL[[#This Row],[Variaz]]/100</f>
        <v>8.8039999999999993E-3</v>
      </c>
      <c r="D1354" s="10">
        <f>AUM[[#This Row],[ Etica Bilanciato]]</f>
        <v>1278008765.8099999</v>
      </c>
      <c r="E1354" s="10">
        <f>D1353*BIL[[#This Row],[Variazione percentuale]]</f>
        <v>11147428.108955598</v>
      </c>
      <c r="F1354" s="11">
        <f>BIL[[#This Row],[AUM]]-D1353</f>
        <v>11831106.910000086</v>
      </c>
      <c r="G1354" s="11">
        <f>BIL[[#This Row],[∆ AUM]]-BIL[[#This Row],[effetto mercato]]</f>
        <v>683678.80104448833</v>
      </c>
    </row>
    <row r="1355" spans="1:7">
      <c r="A1355" s="4">
        <v>43979</v>
      </c>
      <c r="B1355">
        <v>0.3574</v>
      </c>
      <c r="C1355" s="6">
        <f>BIL[[#This Row],[Variaz]]/100</f>
        <v>3.5739999999999999E-3</v>
      </c>
      <c r="D1355" s="10">
        <f>AUM[[#This Row],[ Etica Bilanciato]]</f>
        <v>1277427238.7800002</v>
      </c>
      <c r="E1355" s="10">
        <f>D1354*BIL[[#This Row],[Variazione percentuale]]</f>
        <v>4567603.3290049396</v>
      </c>
      <c r="F1355" s="11">
        <f>BIL[[#This Row],[AUM]]-D1354</f>
        <v>-581527.02999973297</v>
      </c>
      <c r="G1355" s="11">
        <f>BIL[[#This Row],[∆ AUM]]-BIL[[#This Row],[effetto mercato]]</f>
        <v>-5149130.3590046726</v>
      </c>
    </row>
    <row r="1356" spans="1:7">
      <c r="A1356" s="4">
        <v>43980</v>
      </c>
      <c r="B1356">
        <v>-0.3644</v>
      </c>
      <c r="C1356" s="6">
        <f>BIL[[#This Row],[Variaz]]/100</f>
        <v>-3.6440000000000001E-3</v>
      </c>
      <c r="D1356" s="10">
        <f>AUM[[#This Row],[ Etica Bilanciato]]</f>
        <v>1273507940.9400001</v>
      </c>
      <c r="E1356" s="10">
        <f>D1355*BIL[[#This Row],[Variazione percentuale]]</f>
        <v>-4654944.8581143208</v>
      </c>
      <c r="F1356" s="11">
        <f>BIL[[#This Row],[AUM]]-D1355</f>
        <v>-3919297.8400001526</v>
      </c>
      <c r="G1356" s="11">
        <f>BIL[[#This Row],[∆ AUM]]-BIL[[#This Row],[effetto mercato]]</f>
        <v>735647.0181141682</v>
      </c>
    </row>
    <row r="1357" spans="1:7">
      <c r="A1357" s="4">
        <v>43983</v>
      </c>
      <c r="B1357">
        <v>0.34079999999999999</v>
      </c>
      <c r="C1357" s="6">
        <f>BIL[[#This Row],[Variaz]]/100</f>
        <v>3.408E-3</v>
      </c>
      <c r="D1357" s="10">
        <f>AUM[[#This Row],[ Etica Bilanciato]]</f>
        <v>1279081010.3899999</v>
      </c>
      <c r="E1357" s="10">
        <f>D1356*BIL[[#This Row],[Variazione percentuale]]</f>
        <v>4340115.0627235202</v>
      </c>
      <c r="F1357" s="11">
        <f>BIL[[#This Row],[AUM]]-D1356</f>
        <v>5573069.4499998093</v>
      </c>
      <c r="G1357" s="11">
        <f>BIL[[#This Row],[∆ AUM]]-BIL[[#This Row],[effetto mercato]]</f>
        <v>1232954.3872762891</v>
      </c>
    </row>
    <row r="1358" spans="1:7">
      <c r="A1358" s="4">
        <v>43985</v>
      </c>
      <c r="B1358">
        <v>1.3421000000000001</v>
      </c>
      <c r="C1358" s="6">
        <f>BIL[[#This Row],[Variaz]]/100</f>
        <v>1.3421000000000001E-2</v>
      </c>
      <c r="D1358" s="10">
        <f>AUM[[#This Row],[ Etica Bilanciato]]</f>
        <v>1296976468.0200002</v>
      </c>
      <c r="E1358" s="10">
        <f>D1357*BIL[[#This Row],[Variazione percentuale]]</f>
        <v>17166546.240444191</v>
      </c>
      <c r="F1358" s="11">
        <f>BIL[[#This Row],[AUM]]-D1357</f>
        <v>17895457.630000353</v>
      </c>
      <c r="G1358" s="11">
        <f>BIL[[#This Row],[∆ AUM]]-BIL[[#This Row],[effetto mercato]]</f>
        <v>728911.38955616206</v>
      </c>
    </row>
    <row r="1359" spans="1:7">
      <c r="A1359" s="4">
        <v>43986</v>
      </c>
      <c r="B1359">
        <v>-0.51500000000000001</v>
      </c>
      <c r="C1359" s="6">
        <f>BIL[[#This Row],[Variaz]]/100</f>
        <v>-5.1500000000000001E-3</v>
      </c>
      <c r="D1359" s="10">
        <f>AUM[[#This Row],[ Etica Bilanciato]]</f>
        <v>1292667254.4100001</v>
      </c>
      <c r="E1359" s="10">
        <f>D1358*BIL[[#This Row],[Variazione percentuale]]</f>
        <v>-6679428.8103030017</v>
      </c>
      <c r="F1359" s="11">
        <f>BIL[[#This Row],[AUM]]-D1358</f>
        <v>-4309213.6100001335</v>
      </c>
      <c r="G1359" s="11">
        <f>BIL[[#This Row],[∆ AUM]]-BIL[[#This Row],[effetto mercato]]</f>
        <v>2370215.2003028682</v>
      </c>
    </row>
    <row r="1360" spans="1:7">
      <c r="A1360" s="4">
        <v>43987</v>
      </c>
      <c r="B1360">
        <v>1.3475999999999999</v>
      </c>
      <c r="C1360" s="6">
        <f>BIL[[#This Row],[Variaz]]/100</f>
        <v>1.3475999999999998E-2</v>
      </c>
      <c r="D1360" s="10">
        <f>AUM[[#This Row],[ Etica Bilanciato]]</f>
        <v>1311971141.46</v>
      </c>
      <c r="E1360" s="10">
        <f>D1359*BIL[[#This Row],[Variazione percentuale]]</f>
        <v>17419983.920429159</v>
      </c>
      <c r="F1360" s="11">
        <f>BIL[[#This Row],[AUM]]-D1359</f>
        <v>19303887.049999952</v>
      </c>
      <c r="G1360" s="11">
        <f>BIL[[#This Row],[∆ AUM]]-BIL[[#This Row],[effetto mercato]]</f>
        <v>1883903.1295707934</v>
      </c>
    </row>
    <row r="1361" spans="1:7">
      <c r="A1361" s="4">
        <v>43990</v>
      </c>
      <c r="B1361">
        <v>0.68100000000000005</v>
      </c>
      <c r="C1361" s="6">
        <f>BIL[[#This Row],[Variaz]]/100</f>
        <v>6.8100000000000001E-3</v>
      </c>
      <c r="D1361" s="10">
        <f>AUM[[#This Row],[ Etica Bilanciato]]</f>
        <v>1322690640.04</v>
      </c>
      <c r="E1361" s="10">
        <f>D1360*BIL[[#This Row],[Variazione percentuale]]</f>
        <v>8934523.4733426012</v>
      </c>
      <c r="F1361" s="11">
        <f>BIL[[#This Row],[AUM]]-D1360</f>
        <v>10719498.579999924</v>
      </c>
      <c r="G1361" s="11">
        <f>BIL[[#This Row],[∆ AUM]]-BIL[[#This Row],[effetto mercato]]</f>
        <v>1784975.1066573225</v>
      </c>
    </row>
    <row r="1362" spans="1:7">
      <c r="A1362" s="4">
        <v>43991</v>
      </c>
      <c r="B1362">
        <v>-1.1677</v>
      </c>
      <c r="C1362" s="6">
        <f>BIL[[#This Row],[Variaz]]/100</f>
        <v>-1.1677E-2</v>
      </c>
      <c r="D1362" s="10">
        <f>AUM[[#This Row],[ Etica Bilanciato]]</f>
        <v>1307866058.8599999</v>
      </c>
      <c r="E1362" s="10">
        <f>D1361*BIL[[#This Row],[Variazione percentuale]]</f>
        <v>-15445058.603747079</v>
      </c>
      <c r="F1362" s="11">
        <f>BIL[[#This Row],[AUM]]-D1361</f>
        <v>-14824581.180000067</v>
      </c>
      <c r="G1362" s="11">
        <f>BIL[[#This Row],[∆ AUM]]-BIL[[#This Row],[effetto mercato]]</f>
        <v>620477.42374701239</v>
      </c>
    </row>
    <row r="1363" spans="1:7">
      <c r="A1363" s="4">
        <v>43992</v>
      </c>
      <c r="B1363">
        <v>-0.57850000000000001</v>
      </c>
      <c r="C1363" s="6">
        <f>BIL[[#This Row],[Variaz]]/100</f>
        <v>-5.7850000000000002E-3</v>
      </c>
      <c r="D1363" s="10">
        <f>AUM[[#This Row],[ Etica Bilanciato]]</f>
        <v>1301054015.7100003</v>
      </c>
      <c r="E1363" s="10">
        <f>D1362*BIL[[#This Row],[Variazione percentuale]]</f>
        <v>-7566005.1505050994</v>
      </c>
      <c r="F1363" s="11">
        <f>BIL[[#This Row],[AUM]]-D1362</f>
        <v>-6812043.1499996185</v>
      </c>
      <c r="G1363" s="11">
        <f>BIL[[#This Row],[∆ AUM]]-BIL[[#This Row],[effetto mercato]]</f>
        <v>753962.00050548092</v>
      </c>
    </row>
    <row r="1364" spans="1:7">
      <c r="A1364" s="4">
        <v>43993</v>
      </c>
      <c r="B1364">
        <v>-3.1634000000000002</v>
      </c>
      <c r="C1364" s="6">
        <f>BIL[[#This Row],[Variaz]]/100</f>
        <v>-3.1634000000000002E-2</v>
      </c>
      <c r="D1364" s="10">
        <f>AUM[[#This Row],[ Etica Bilanciato]]</f>
        <v>1260022844.1300001</v>
      </c>
      <c r="E1364" s="10">
        <f>D1363*BIL[[#This Row],[Variazione percentuale]]</f>
        <v>-41157542.732970148</v>
      </c>
      <c r="F1364" s="11">
        <f>BIL[[#This Row],[AUM]]-D1363</f>
        <v>-41031171.580000162</v>
      </c>
      <c r="G1364" s="11">
        <f>BIL[[#This Row],[∆ AUM]]-BIL[[#This Row],[effetto mercato]]</f>
        <v>126371.1529699862</v>
      </c>
    </row>
    <row r="1365" spans="1:7">
      <c r="A1365" s="4">
        <v>43994</v>
      </c>
      <c r="B1365">
        <v>0.97330000000000005</v>
      </c>
      <c r="C1365" s="6">
        <f>BIL[[#This Row],[Variaz]]/100</f>
        <v>9.7330000000000003E-3</v>
      </c>
      <c r="D1365" s="10">
        <f>AUM[[#This Row],[ Etica Bilanciato]]</f>
        <v>1272755181.5900002</v>
      </c>
      <c r="E1365" s="10">
        <f>D1364*BIL[[#This Row],[Variazione percentuale]]</f>
        <v>12263802.341917291</v>
      </c>
      <c r="F1365" s="11">
        <f>BIL[[#This Row],[AUM]]-D1364</f>
        <v>12732337.460000038</v>
      </c>
      <c r="G1365" s="11">
        <f>BIL[[#This Row],[∆ AUM]]-BIL[[#This Row],[effetto mercato]]</f>
        <v>468535.11808274686</v>
      </c>
    </row>
    <row r="1366" spans="1:7">
      <c r="A1366" s="4">
        <v>43997</v>
      </c>
      <c r="B1366">
        <v>8.3999999999999995E-3</v>
      </c>
      <c r="C1366" s="6">
        <f>BIL[[#This Row],[Variaz]]/100</f>
        <v>8.3999999999999995E-5</v>
      </c>
      <c r="D1366" s="10">
        <f>AUM[[#This Row],[ Etica Bilanciato]]</f>
        <v>1272949031.6500001</v>
      </c>
      <c r="E1366" s="10">
        <f>D1365*BIL[[#This Row],[Variazione percentuale]]</f>
        <v>106911.43525356</v>
      </c>
      <c r="F1366" s="11">
        <f>BIL[[#This Row],[AUM]]-D1365</f>
        <v>193850.05999994278</v>
      </c>
      <c r="G1366" s="11">
        <f>BIL[[#This Row],[∆ AUM]]-BIL[[#This Row],[effetto mercato]]</f>
        <v>86938.624746382775</v>
      </c>
    </row>
    <row r="1367" spans="1:7">
      <c r="A1367" s="4">
        <v>43998</v>
      </c>
      <c r="B1367">
        <v>1.9443999999999999</v>
      </c>
      <c r="C1367" s="6">
        <f>BIL[[#This Row],[Variaz]]/100</f>
        <v>1.9443999999999999E-2</v>
      </c>
      <c r="D1367" s="10">
        <f>AUM[[#This Row],[ Etica Bilanciato]]</f>
        <v>1298146948.5700002</v>
      </c>
      <c r="E1367" s="10">
        <f>D1366*BIL[[#This Row],[Variazione percentuale]]</f>
        <v>24751220.9714026</v>
      </c>
      <c r="F1367" s="11">
        <f>BIL[[#This Row],[AUM]]-D1366</f>
        <v>25197916.920000076</v>
      </c>
      <c r="G1367" s="11">
        <f>BIL[[#This Row],[∆ AUM]]-BIL[[#This Row],[effetto mercato]]</f>
        <v>446695.94859747589</v>
      </c>
    </row>
    <row r="1368" spans="1:7">
      <c r="A1368" s="4">
        <v>43999</v>
      </c>
      <c r="B1368">
        <v>9.8699999999999996E-2</v>
      </c>
      <c r="C1368" s="6">
        <f>BIL[[#This Row],[Variaz]]/100</f>
        <v>9.8700000000000003E-4</v>
      </c>
      <c r="D1368" s="10">
        <f>AUM[[#This Row],[ Etica Bilanciato]]</f>
        <v>1300627023.5899999</v>
      </c>
      <c r="E1368" s="10">
        <f>D1367*BIL[[#This Row],[Variazione percentuale]]</f>
        <v>1281271.0382385901</v>
      </c>
      <c r="F1368" s="11">
        <f>BIL[[#This Row],[AUM]]-D1367</f>
        <v>2480075.0199997425</v>
      </c>
      <c r="G1368" s="11">
        <f>BIL[[#This Row],[∆ AUM]]-BIL[[#This Row],[effetto mercato]]</f>
        <v>1198803.9817611524</v>
      </c>
    </row>
    <row r="1369" spans="1:7">
      <c r="A1369" s="4">
        <v>44000</v>
      </c>
      <c r="B1369">
        <v>-0.32850000000000001</v>
      </c>
      <c r="C1369" s="6">
        <f>BIL[[#This Row],[Variaz]]/100</f>
        <v>-3.2850000000000002E-3</v>
      </c>
      <c r="D1369" s="10">
        <f>AUM[[#This Row],[ Etica Bilanciato]]</f>
        <v>1296639836.3</v>
      </c>
      <c r="E1369" s="10">
        <f>D1368*BIL[[#This Row],[Variazione percentuale]]</f>
        <v>-4272559.7724931501</v>
      </c>
      <c r="F1369" s="11">
        <f>BIL[[#This Row],[AUM]]-D1368</f>
        <v>-3987187.2899999619</v>
      </c>
      <c r="G1369" s="11">
        <f>BIL[[#This Row],[∆ AUM]]-BIL[[#This Row],[effetto mercato]]</f>
        <v>285372.48249318823</v>
      </c>
    </row>
    <row r="1370" spans="1:7">
      <c r="A1370" s="4">
        <v>44001</v>
      </c>
      <c r="B1370">
        <v>-8.2000000000000007E-3</v>
      </c>
      <c r="C1370" s="6">
        <f>BIL[[#This Row],[Variaz]]/100</f>
        <v>-8.2000000000000001E-5</v>
      </c>
      <c r="D1370" s="10">
        <f>AUM[[#This Row],[ Etica Bilanciato]]</f>
        <v>1297101209.96</v>
      </c>
      <c r="E1370" s="10">
        <f>D1369*BIL[[#This Row],[Variazione percentuale]]</f>
        <v>-106324.4665766</v>
      </c>
      <c r="F1370" s="11">
        <f>BIL[[#This Row],[AUM]]-D1369</f>
        <v>461373.66000008583</v>
      </c>
      <c r="G1370" s="11">
        <f>BIL[[#This Row],[∆ AUM]]-BIL[[#This Row],[effetto mercato]]</f>
        <v>567698.12657668581</v>
      </c>
    </row>
    <row r="1371" spans="1:7">
      <c r="A1371" s="4">
        <v>44004</v>
      </c>
      <c r="B1371">
        <v>-0.20599999999999999</v>
      </c>
      <c r="C1371" s="6">
        <f>BIL[[#This Row],[Variaz]]/100</f>
        <v>-2.0599999999999998E-3</v>
      </c>
      <c r="D1371" s="10">
        <f>AUM[[#This Row],[ Etica Bilanciato]]</f>
        <v>1294627380.6500001</v>
      </c>
      <c r="E1371" s="10">
        <f>D1370*BIL[[#This Row],[Variazione percentuale]]</f>
        <v>-2672028.4925175998</v>
      </c>
      <c r="F1371" s="11">
        <f>BIL[[#This Row],[AUM]]-D1370</f>
        <v>-2473829.3099999428</v>
      </c>
      <c r="G1371" s="11">
        <f>BIL[[#This Row],[∆ AUM]]-BIL[[#This Row],[effetto mercato]]</f>
        <v>198199.18251765706</v>
      </c>
    </row>
    <row r="1372" spans="1:7">
      <c r="A1372" s="4">
        <v>44005</v>
      </c>
      <c r="B1372">
        <v>8.2600000000000007E-2</v>
      </c>
      <c r="C1372" s="6">
        <f>BIL[[#This Row],[Variaz]]/100</f>
        <v>8.2600000000000002E-4</v>
      </c>
      <c r="D1372" s="10">
        <f>AUM[[#This Row],[ Etica Bilanciato]]</f>
        <v>1295664506.23</v>
      </c>
      <c r="E1372" s="10">
        <f>D1371*BIL[[#This Row],[Variazione percentuale]]</f>
        <v>1069362.2164169</v>
      </c>
      <c r="F1372" s="11">
        <f>BIL[[#This Row],[AUM]]-D1371</f>
        <v>1037125.5799999237</v>
      </c>
      <c r="G1372" s="11">
        <f>BIL[[#This Row],[∆ AUM]]-BIL[[#This Row],[effetto mercato]]</f>
        <v>-32236.63641697634</v>
      </c>
    </row>
    <row r="1373" spans="1:7">
      <c r="A1373" s="4">
        <v>44006</v>
      </c>
      <c r="B1373">
        <v>-1.1880999999999999</v>
      </c>
      <c r="C1373" s="6">
        <f>BIL[[#This Row],[Variaz]]/100</f>
        <v>-1.1880999999999999E-2</v>
      </c>
      <c r="D1373" s="10">
        <f>AUM[[#This Row],[ Etica Bilanciato]]</f>
        <v>1280307388.0600002</v>
      </c>
      <c r="E1373" s="10">
        <f>D1372*BIL[[#This Row],[Variazione percentuale]]</f>
        <v>-15393789.998518629</v>
      </c>
      <c r="F1373" s="11">
        <f>BIL[[#This Row],[AUM]]-D1372</f>
        <v>-15357118.169999838</v>
      </c>
      <c r="G1373" s="11">
        <f>BIL[[#This Row],[∆ AUM]]-BIL[[#This Row],[effetto mercato]]</f>
        <v>36671.828518791124</v>
      </c>
    </row>
    <row r="1374" spans="1:7">
      <c r="A1374" s="4">
        <v>44007</v>
      </c>
      <c r="B1374">
        <v>0.3841</v>
      </c>
      <c r="C1374" s="6">
        <f>BIL[[#This Row],[Variaz]]/100</f>
        <v>3.8409999999999998E-3</v>
      </c>
      <c r="D1374" s="10">
        <f>AUM[[#This Row],[ Etica Bilanciato]]</f>
        <v>1285755926.78</v>
      </c>
      <c r="E1374" s="10">
        <f>D1373*BIL[[#This Row],[Variazione percentuale]]</f>
        <v>4917660.6775384601</v>
      </c>
      <c r="F1374" s="11">
        <f>BIL[[#This Row],[AUM]]-D1373</f>
        <v>5448538.7199997902</v>
      </c>
      <c r="G1374" s="11">
        <f>BIL[[#This Row],[∆ AUM]]-BIL[[#This Row],[effetto mercato]]</f>
        <v>530878.04246133007</v>
      </c>
    </row>
    <row r="1375" spans="1:7">
      <c r="A1375" s="4">
        <v>44008</v>
      </c>
      <c r="B1375">
        <v>-0.32440000000000002</v>
      </c>
      <c r="C1375" s="6">
        <f>BIL[[#This Row],[Variaz]]/100</f>
        <v>-3.2440000000000004E-3</v>
      </c>
      <c r="D1375" s="10">
        <f>AUM[[#This Row],[ Etica Bilanciato]]</f>
        <v>1281615547.2199998</v>
      </c>
      <c r="E1375" s="10">
        <f>D1374*BIL[[#This Row],[Variazione percentuale]]</f>
        <v>-4170992.2264743205</v>
      </c>
      <c r="F1375" s="11">
        <f>BIL[[#This Row],[AUM]]-D1374</f>
        <v>-4140379.5600001812</v>
      </c>
      <c r="G1375" s="11">
        <f>BIL[[#This Row],[∆ AUM]]-BIL[[#This Row],[effetto mercato]]</f>
        <v>30612.666474139318</v>
      </c>
    </row>
    <row r="1376" spans="1:7">
      <c r="A1376" s="4">
        <v>44011</v>
      </c>
      <c r="B1376">
        <v>0.28370000000000001</v>
      </c>
      <c r="C1376" s="6">
        <f>BIL[[#This Row],[Variaz]]/100</f>
        <v>2.8370000000000001E-3</v>
      </c>
      <c r="D1376" s="10">
        <f>AUM[[#This Row],[ Etica Bilanciato]]</f>
        <v>1285602594.1100001</v>
      </c>
      <c r="E1376" s="10">
        <f>D1375*BIL[[#This Row],[Variazione percentuale]]</f>
        <v>3635943.3074631398</v>
      </c>
      <c r="F1376" s="11">
        <f>BIL[[#This Row],[AUM]]-D1375</f>
        <v>3987046.8900003433</v>
      </c>
      <c r="G1376" s="11">
        <f>BIL[[#This Row],[∆ AUM]]-BIL[[#This Row],[effetto mercato]]</f>
        <v>351103.58253720356</v>
      </c>
    </row>
    <row r="1377" spans="1:7">
      <c r="A1377" s="4">
        <v>44012</v>
      </c>
      <c r="B1377">
        <v>0.74890000000000001</v>
      </c>
      <c r="C1377" s="6">
        <f>BIL[[#This Row],[Variaz]]/100</f>
        <v>7.489E-3</v>
      </c>
      <c r="D1377" s="10">
        <f>AUM[[#This Row],[ Etica Bilanciato]]</f>
        <v>1295159059.5999999</v>
      </c>
      <c r="E1377" s="10">
        <f>D1376*BIL[[#This Row],[Variazione percentuale]]</f>
        <v>9627877.8272897918</v>
      </c>
      <c r="F1377" s="11">
        <f>BIL[[#This Row],[AUM]]-D1376</f>
        <v>9556465.4899997711</v>
      </c>
      <c r="G1377" s="11">
        <f>BIL[[#This Row],[∆ AUM]]-BIL[[#This Row],[effetto mercato]]</f>
        <v>-71412.33729002066</v>
      </c>
    </row>
    <row r="1378" spans="1:7">
      <c r="A1378" s="4">
        <v>44013</v>
      </c>
      <c r="B1378">
        <v>-0.30559999999999998</v>
      </c>
      <c r="C1378" s="6">
        <f>BIL[[#This Row],[Variaz]]/100</f>
        <v>-3.0559999999999997E-3</v>
      </c>
      <c r="D1378" s="10">
        <f>AUM[[#This Row],[ Etica Bilanciato]]</f>
        <v>1291351256.47</v>
      </c>
      <c r="E1378" s="10">
        <f>D1377*BIL[[#This Row],[Variazione percentuale]]</f>
        <v>-3958006.0861375993</v>
      </c>
      <c r="F1378" s="11">
        <f>BIL[[#This Row],[AUM]]-D1377</f>
        <v>-3807803.129999876</v>
      </c>
      <c r="G1378" s="11">
        <f>BIL[[#This Row],[∆ AUM]]-BIL[[#This Row],[effetto mercato]]</f>
        <v>150202.95613772329</v>
      </c>
    </row>
    <row r="1379" spans="1:7">
      <c r="A1379" s="4">
        <v>44014</v>
      </c>
      <c r="B1379">
        <v>0.7208</v>
      </c>
      <c r="C1379" s="6">
        <f>BIL[[#This Row],[Variaz]]/100</f>
        <v>7.208E-3</v>
      </c>
      <c r="D1379" s="10">
        <f>AUM[[#This Row],[ Etica Bilanciato]]</f>
        <v>1300750389.98</v>
      </c>
      <c r="E1379" s="10">
        <f>D1378*BIL[[#This Row],[Variazione percentuale]]</f>
        <v>9308059.8566357605</v>
      </c>
      <c r="F1379" s="11">
        <f>BIL[[#This Row],[AUM]]-D1378</f>
        <v>9399133.5099999905</v>
      </c>
      <c r="G1379" s="11">
        <f>BIL[[#This Row],[∆ AUM]]-BIL[[#This Row],[effetto mercato]]</f>
        <v>91073.653364229947</v>
      </c>
    </row>
    <row r="1380" spans="1:7">
      <c r="A1380" s="4">
        <v>44015</v>
      </c>
      <c r="B1380">
        <v>-0.2303</v>
      </c>
      <c r="C1380" s="6">
        <f>BIL[[#This Row],[Variaz]]/100</f>
        <v>-2.3029999999999999E-3</v>
      </c>
      <c r="D1380" s="10">
        <f>AUM[[#This Row],[ Etica Bilanciato]]</f>
        <v>1300090915.9300001</v>
      </c>
      <c r="E1380" s="10">
        <f>D1379*BIL[[#This Row],[Variazione percentuale]]</f>
        <v>-2995628.14812394</v>
      </c>
      <c r="F1380" s="11">
        <f>BIL[[#This Row],[AUM]]-D1379</f>
        <v>-659474.04999995232</v>
      </c>
      <c r="G1380" s="11">
        <f>BIL[[#This Row],[∆ AUM]]-BIL[[#This Row],[effetto mercato]]</f>
        <v>2336154.0981239877</v>
      </c>
    </row>
    <row r="1381" spans="1:7">
      <c r="A1381" s="4">
        <v>44018</v>
      </c>
      <c r="B1381">
        <v>0.56889999999999996</v>
      </c>
      <c r="C1381" s="6">
        <f>BIL[[#This Row],[Variaz]]/100</f>
        <v>5.6889999999999996E-3</v>
      </c>
      <c r="D1381" s="10">
        <f>AUM[[#This Row],[ Etica Bilanciato]]</f>
        <v>1308969886.3099999</v>
      </c>
      <c r="E1381" s="10">
        <f>D1380*BIL[[#This Row],[Variazione percentuale]]</f>
        <v>7396217.2207257701</v>
      </c>
      <c r="F1381" s="11">
        <f>BIL[[#This Row],[AUM]]-D1380</f>
        <v>8878970.379999876</v>
      </c>
      <c r="G1381" s="11">
        <f>BIL[[#This Row],[∆ AUM]]-BIL[[#This Row],[effetto mercato]]</f>
        <v>1482753.1592741059</v>
      </c>
    </row>
    <row r="1382" spans="1:7">
      <c r="A1382" s="4">
        <v>44019</v>
      </c>
      <c r="B1382">
        <v>-0.44269999999999998</v>
      </c>
      <c r="C1382" s="6">
        <f>BIL[[#This Row],[Variaz]]/100</f>
        <v>-4.4269999999999995E-3</v>
      </c>
      <c r="D1382" s="10">
        <f>AUM[[#This Row],[ Etica Bilanciato]]</f>
        <v>1304338272.8099999</v>
      </c>
      <c r="E1382" s="10">
        <f>D1381*BIL[[#This Row],[Variazione percentuale]]</f>
        <v>-5794809.6866943687</v>
      </c>
      <c r="F1382" s="11">
        <f>BIL[[#This Row],[AUM]]-D1381</f>
        <v>-4631613.5</v>
      </c>
      <c r="G1382" s="11">
        <f>BIL[[#This Row],[∆ AUM]]-BIL[[#This Row],[effetto mercato]]</f>
        <v>1163196.1866943687</v>
      </c>
    </row>
    <row r="1383" spans="1:7">
      <c r="A1383" s="4">
        <v>44020</v>
      </c>
      <c r="B1383">
        <v>-0.41170000000000001</v>
      </c>
      <c r="C1383" s="6">
        <f>BIL[[#This Row],[Variaz]]/100</f>
        <v>-4.117E-3</v>
      </c>
      <c r="D1383" s="10">
        <f>AUM[[#This Row],[ Etica Bilanciato]]</f>
        <v>1298760555.4099998</v>
      </c>
      <c r="E1383" s="10">
        <f>D1382*BIL[[#This Row],[Variazione percentuale]]</f>
        <v>-5369960.6691587698</v>
      </c>
      <c r="F1383" s="11">
        <f>BIL[[#This Row],[AUM]]-D1382</f>
        <v>-5577717.4000000954</v>
      </c>
      <c r="G1383" s="11">
        <f>BIL[[#This Row],[∆ AUM]]-BIL[[#This Row],[effetto mercato]]</f>
        <v>-207756.7308413256</v>
      </c>
    </row>
    <row r="1384" spans="1:7">
      <c r="A1384" s="4">
        <v>44021</v>
      </c>
      <c r="B1384">
        <v>-0.27289999999999998</v>
      </c>
      <c r="C1384" s="6">
        <f>BIL[[#This Row],[Variaz]]/100</f>
        <v>-2.7289999999999997E-3</v>
      </c>
      <c r="D1384" s="10">
        <f>AUM[[#This Row],[ Etica Bilanciato]]</f>
        <v>1295371088.8200002</v>
      </c>
      <c r="E1384" s="10">
        <f>D1383*BIL[[#This Row],[Variazione percentuale]]</f>
        <v>-3544317.5557138892</v>
      </c>
      <c r="F1384" s="11">
        <f>BIL[[#This Row],[AUM]]-D1383</f>
        <v>-3389466.5899996758</v>
      </c>
      <c r="G1384" s="11">
        <f>BIL[[#This Row],[∆ AUM]]-BIL[[#This Row],[effetto mercato]]</f>
        <v>154850.96571421344</v>
      </c>
    </row>
    <row r="1385" spans="1:7">
      <c r="A1385" s="4">
        <v>44022</v>
      </c>
      <c r="B1385">
        <v>0.26529999999999998</v>
      </c>
      <c r="C1385" s="6">
        <f>BIL[[#This Row],[Variaz]]/100</f>
        <v>2.653E-3</v>
      </c>
      <c r="D1385" s="10">
        <f>AUM[[#This Row],[ Etica Bilanciato]]</f>
        <v>1299148117.3999999</v>
      </c>
      <c r="E1385" s="10">
        <f>D1384*BIL[[#This Row],[Variazione percentuale]]</f>
        <v>3436619.4986394607</v>
      </c>
      <c r="F1385" s="11">
        <f>BIL[[#This Row],[AUM]]-D1384</f>
        <v>3777028.5799996853</v>
      </c>
      <c r="G1385" s="11">
        <f>BIL[[#This Row],[∆ AUM]]-BIL[[#This Row],[effetto mercato]]</f>
        <v>340409.08136022463</v>
      </c>
    </row>
    <row r="1386" spans="1:7">
      <c r="A1386" s="4">
        <v>44025</v>
      </c>
      <c r="B1386">
        <v>2.4799999999999999E-2</v>
      </c>
      <c r="C1386" s="6">
        <f>BIL[[#This Row],[Variaz]]/100</f>
        <v>2.4800000000000001E-4</v>
      </c>
      <c r="D1386" s="10">
        <f>AUM[[#This Row],[ Etica Bilanciato]]</f>
        <v>1299684245.7099998</v>
      </c>
      <c r="E1386" s="10">
        <f>D1385*BIL[[#This Row],[Variazione percentuale]]</f>
        <v>322188.73311519995</v>
      </c>
      <c r="F1386" s="11">
        <f>BIL[[#This Row],[AUM]]-D1385</f>
        <v>536128.30999994278</v>
      </c>
      <c r="G1386" s="11">
        <f>BIL[[#This Row],[∆ AUM]]-BIL[[#This Row],[effetto mercato]]</f>
        <v>213939.57688474283</v>
      </c>
    </row>
    <row r="1387" spans="1:7">
      <c r="A1387" s="4">
        <v>44026</v>
      </c>
      <c r="B1387">
        <v>0.48780000000000001</v>
      </c>
      <c r="C1387" s="6">
        <f>BIL[[#This Row],[Variaz]]/100</f>
        <v>4.8780000000000004E-3</v>
      </c>
      <c r="D1387" s="10">
        <f>AUM[[#This Row],[ Etica Bilanciato]]</f>
        <v>1306322429.9799998</v>
      </c>
      <c r="E1387" s="10">
        <f>D1386*BIL[[#This Row],[Variazione percentuale]]</f>
        <v>6339859.7505733799</v>
      </c>
      <c r="F1387" s="11">
        <f>BIL[[#This Row],[AUM]]-D1386</f>
        <v>6638184.2699999809</v>
      </c>
      <c r="G1387" s="11">
        <f>BIL[[#This Row],[∆ AUM]]-BIL[[#This Row],[effetto mercato]]</f>
        <v>298324.51942660101</v>
      </c>
    </row>
    <row r="1388" spans="1:7">
      <c r="A1388" s="4">
        <v>44027</v>
      </c>
      <c r="B1388">
        <v>0.89680000000000004</v>
      </c>
      <c r="C1388" s="6">
        <f>BIL[[#This Row],[Variaz]]/100</f>
        <v>8.9680000000000003E-3</v>
      </c>
      <c r="D1388" s="10">
        <f>AUM[[#This Row],[ Etica Bilanciato]]</f>
        <v>1318049767.7</v>
      </c>
      <c r="E1388" s="10">
        <f>D1387*BIL[[#This Row],[Variazione percentuale]]</f>
        <v>11715099.552060638</v>
      </c>
      <c r="F1388" s="11">
        <f>BIL[[#This Row],[AUM]]-D1387</f>
        <v>11727337.720000267</v>
      </c>
      <c r="G1388" s="11">
        <f>BIL[[#This Row],[∆ AUM]]-BIL[[#This Row],[effetto mercato]]</f>
        <v>12238.167939629406</v>
      </c>
    </row>
    <row r="1389" spans="1:7">
      <c r="A1389" s="4">
        <v>44028</v>
      </c>
      <c r="B1389">
        <v>-6.5199999999999994E-2</v>
      </c>
      <c r="C1389" s="6">
        <f>BIL[[#This Row],[Variaz]]/100</f>
        <v>-6.5199999999999991E-4</v>
      </c>
      <c r="D1389" s="10">
        <f>AUM[[#This Row],[ Etica Bilanciato]]</f>
        <v>1317280174.1199999</v>
      </c>
      <c r="E1389" s="10">
        <f>D1388*BIL[[#This Row],[Variazione percentuale]]</f>
        <v>-859368.4485403999</v>
      </c>
      <c r="F1389" s="11">
        <f>BIL[[#This Row],[AUM]]-D1388</f>
        <v>-769593.58000016212</v>
      </c>
      <c r="G1389" s="11">
        <f>BIL[[#This Row],[∆ AUM]]-BIL[[#This Row],[effetto mercato]]</f>
        <v>89774.868540237774</v>
      </c>
    </row>
    <row r="1390" spans="1:7">
      <c r="A1390" s="4">
        <v>44029</v>
      </c>
      <c r="B1390">
        <v>0.44879999999999998</v>
      </c>
      <c r="C1390" s="6">
        <f>BIL[[#This Row],[Variaz]]/100</f>
        <v>4.4879999999999998E-3</v>
      </c>
      <c r="D1390" s="10">
        <f>AUM[[#This Row],[ Etica Bilanciato]]</f>
        <v>1324312640.3800001</v>
      </c>
      <c r="E1390" s="10">
        <f>D1389*BIL[[#This Row],[Variazione percentuale]]</f>
        <v>5911953.421450559</v>
      </c>
      <c r="F1390" s="11">
        <f>BIL[[#This Row],[AUM]]-D1389</f>
        <v>7032466.2600002289</v>
      </c>
      <c r="G1390" s="11">
        <f>BIL[[#This Row],[∆ AUM]]-BIL[[#This Row],[effetto mercato]]</f>
        <v>1120512.8385496698</v>
      </c>
    </row>
    <row r="1391" spans="1:7">
      <c r="A1391" s="4">
        <v>44032</v>
      </c>
      <c r="B1391">
        <v>4.87E-2</v>
      </c>
      <c r="C1391" s="6">
        <f>BIL[[#This Row],[Variaz]]/100</f>
        <v>4.8700000000000002E-4</v>
      </c>
      <c r="D1391" s="10">
        <f>AUM[[#This Row],[ Etica Bilanciato]]</f>
        <v>1325042534.24</v>
      </c>
      <c r="E1391" s="10">
        <f>D1390*BIL[[#This Row],[Variazione percentuale]]</f>
        <v>644940.25586506003</v>
      </c>
      <c r="F1391" s="11">
        <f>BIL[[#This Row],[AUM]]-D1390</f>
        <v>729893.8599998951</v>
      </c>
      <c r="G1391" s="11">
        <f>BIL[[#This Row],[∆ AUM]]-BIL[[#This Row],[effetto mercato]]</f>
        <v>84953.60413483507</v>
      </c>
    </row>
    <row r="1392" spans="1:7">
      <c r="A1392" s="4">
        <v>44033</v>
      </c>
      <c r="B1392">
        <v>-4.87E-2</v>
      </c>
      <c r="C1392" s="6">
        <f>BIL[[#This Row],[Variaz]]/100</f>
        <v>-4.8700000000000002E-4</v>
      </c>
      <c r="D1392" s="10">
        <f>AUM[[#This Row],[ Etica Bilanciato]]</f>
        <v>1324467728.21</v>
      </c>
      <c r="E1392" s="10">
        <f>D1391*BIL[[#This Row],[Variazione percentuale]]</f>
        <v>-645295.71417488006</v>
      </c>
      <c r="F1392" s="11">
        <f>BIL[[#This Row],[AUM]]-D1391</f>
        <v>-574806.02999997139</v>
      </c>
      <c r="G1392" s="11">
        <f>BIL[[#This Row],[∆ AUM]]-BIL[[#This Row],[effetto mercato]]</f>
        <v>70489.684174908674</v>
      </c>
    </row>
    <row r="1393" spans="1:7">
      <c r="A1393" s="4">
        <v>44034</v>
      </c>
      <c r="B1393">
        <v>-0.2112</v>
      </c>
      <c r="C1393" s="6">
        <f>BIL[[#This Row],[Variaz]]/100</f>
        <v>-2.1120000000000002E-3</v>
      </c>
      <c r="D1393" s="10">
        <f>AUM[[#This Row],[ Etica Bilanciato]]</f>
        <v>1322396560.04</v>
      </c>
      <c r="E1393" s="10">
        <f>D1392*BIL[[#This Row],[Variazione percentuale]]</f>
        <v>-2797275.8419795204</v>
      </c>
      <c r="F1393" s="11">
        <f>BIL[[#This Row],[AUM]]-D1392</f>
        <v>-2071168.1700000763</v>
      </c>
      <c r="G1393" s="11">
        <f>BIL[[#This Row],[∆ AUM]]-BIL[[#This Row],[effetto mercato]]</f>
        <v>726107.6719794441</v>
      </c>
    </row>
    <row r="1394" spans="1:7">
      <c r="A1394" s="4">
        <v>44035</v>
      </c>
      <c r="B1394">
        <v>-7.3300000000000004E-2</v>
      </c>
      <c r="C1394" s="6">
        <f>BIL[[#This Row],[Variaz]]/100</f>
        <v>-7.3300000000000004E-4</v>
      </c>
      <c r="D1394" s="10">
        <f>AUM[[#This Row],[ Etica Bilanciato]]</f>
        <v>1321615655.8599999</v>
      </c>
      <c r="E1394" s="10">
        <f>D1393*BIL[[#This Row],[Variazione percentuale]]</f>
        <v>-969316.67850932002</v>
      </c>
      <c r="F1394" s="11">
        <f>BIL[[#This Row],[AUM]]-D1393</f>
        <v>-780904.18000006676</v>
      </c>
      <c r="G1394" s="11">
        <f>BIL[[#This Row],[∆ AUM]]-BIL[[#This Row],[effetto mercato]]</f>
        <v>188412.49850925326</v>
      </c>
    </row>
    <row r="1395" spans="1:7">
      <c r="A1395" s="4">
        <v>44036</v>
      </c>
      <c r="B1395">
        <v>-0.57020000000000004</v>
      </c>
      <c r="C1395" s="6">
        <f>BIL[[#This Row],[Variaz]]/100</f>
        <v>-5.7020000000000005E-3</v>
      </c>
      <c r="D1395" s="10">
        <f>AUM[[#This Row],[ Etica Bilanciato]]</f>
        <v>1314077881.4400001</v>
      </c>
      <c r="E1395" s="10">
        <f>D1394*BIL[[#This Row],[Variazione percentuale]]</f>
        <v>-7535852.4697137196</v>
      </c>
      <c r="F1395" s="11">
        <f>BIL[[#This Row],[AUM]]-D1394</f>
        <v>-7537774.4199998379</v>
      </c>
      <c r="G1395" s="11">
        <f>BIL[[#This Row],[∆ AUM]]-BIL[[#This Row],[effetto mercato]]</f>
        <v>-1921.9502861183137</v>
      </c>
    </row>
    <row r="1396" spans="1:7">
      <c r="A1396" s="4">
        <v>44039</v>
      </c>
      <c r="B1396">
        <v>-0.254</v>
      </c>
      <c r="C1396" s="6">
        <f>BIL[[#This Row],[Variaz]]/100</f>
        <v>-2.5400000000000002E-3</v>
      </c>
      <c r="D1396" s="10">
        <f>AUM[[#This Row],[ Etica Bilanciato]]</f>
        <v>1310910547.5799999</v>
      </c>
      <c r="E1396" s="10">
        <f>D1395*BIL[[#This Row],[Variazione percentuale]]</f>
        <v>-3337757.8188576004</v>
      </c>
      <c r="F1396" s="11">
        <f>BIL[[#This Row],[AUM]]-D1395</f>
        <v>-3167333.8600001335</v>
      </c>
      <c r="G1396" s="11">
        <f>BIL[[#This Row],[∆ AUM]]-BIL[[#This Row],[effetto mercato]]</f>
        <v>170423.95885746693</v>
      </c>
    </row>
    <row r="1397" spans="1:7">
      <c r="A1397" s="4">
        <v>44040</v>
      </c>
      <c r="B1397">
        <v>-5.7500000000000002E-2</v>
      </c>
      <c r="C1397" s="6">
        <f>BIL[[#This Row],[Variaz]]/100</f>
        <v>-5.7499999999999999E-4</v>
      </c>
      <c r="D1397" s="10">
        <f>AUM[[#This Row],[ Etica Bilanciato]]</f>
        <v>1310182108.1699998</v>
      </c>
      <c r="E1397" s="10">
        <f>D1396*BIL[[#This Row],[Variazione percentuale]]</f>
        <v>-753773.56485849991</v>
      </c>
      <c r="F1397" s="11">
        <f>BIL[[#This Row],[AUM]]-D1396</f>
        <v>-728439.41000008583</v>
      </c>
      <c r="G1397" s="11">
        <f>BIL[[#This Row],[∆ AUM]]-BIL[[#This Row],[effetto mercato]]</f>
        <v>25334.154858414084</v>
      </c>
    </row>
    <row r="1398" spans="1:7">
      <c r="A1398" s="4">
        <v>44041</v>
      </c>
      <c r="B1398">
        <v>0.2465</v>
      </c>
      <c r="C1398" s="6">
        <f>BIL[[#This Row],[Variaz]]/100</f>
        <v>2.4650000000000002E-3</v>
      </c>
      <c r="D1398" s="10">
        <f>AUM[[#This Row],[ Etica Bilanciato]]</f>
        <v>1313810432.77</v>
      </c>
      <c r="E1398" s="10">
        <f>D1397*BIL[[#This Row],[Variazione percentuale]]</f>
        <v>3229598.89663905</v>
      </c>
      <c r="F1398" s="11">
        <f>BIL[[#This Row],[AUM]]-D1397</f>
        <v>3628324.6000001431</v>
      </c>
      <c r="G1398" s="11">
        <f>BIL[[#This Row],[∆ AUM]]-BIL[[#This Row],[effetto mercato]]</f>
        <v>398725.70336109307</v>
      </c>
    </row>
    <row r="1399" spans="1:7">
      <c r="A1399" s="4">
        <v>44042</v>
      </c>
      <c r="B1399">
        <v>-0.52470000000000006</v>
      </c>
      <c r="C1399" s="6">
        <f>BIL[[#This Row],[Variaz]]/100</f>
        <v>-5.2470000000000008E-3</v>
      </c>
      <c r="D1399" s="10">
        <f>AUM[[#This Row],[ Etica Bilanciato]]</f>
        <v>1307170271.3300002</v>
      </c>
      <c r="E1399" s="10">
        <f>D1398*BIL[[#This Row],[Variazione percentuale]]</f>
        <v>-6893563.3407441908</v>
      </c>
      <c r="F1399" s="11">
        <f>BIL[[#This Row],[AUM]]-D1398</f>
        <v>-6640161.4399998188</v>
      </c>
      <c r="G1399" s="11">
        <f>BIL[[#This Row],[∆ AUM]]-BIL[[#This Row],[effetto mercato]]</f>
        <v>253401.90074437205</v>
      </c>
    </row>
    <row r="1400" spans="1:7">
      <c r="A1400" s="4">
        <v>44043</v>
      </c>
      <c r="B1400">
        <v>-0.56869999999999998</v>
      </c>
      <c r="C1400" s="6">
        <f>BIL[[#This Row],[Variaz]]/100</f>
        <v>-5.6870000000000002E-3</v>
      </c>
      <c r="D1400" s="10">
        <f>AUM[[#This Row],[ Etica Bilanciato]]</f>
        <v>1299851176.4299998</v>
      </c>
      <c r="E1400" s="10">
        <f>D1399*BIL[[#This Row],[Variazione percentuale]]</f>
        <v>-7433877.3330537109</v>
      </c>
      <c r="F1400" s="11">
        <f>BIL[[#This Row],[AUM]]-D1399</f>
        <v>-7319094.9000003338</v>
      </c>
      <c r="G1400" s="11">
        <f>BIL[[#This Row],[∆ AUM]]-BIL[[#This Row],[effetto mercato]]</f>
        <v>114782.43305337708</v>
      </c>
    </row>
    <row r="1401" spans="1:7">
      <c r="A1401" s="4">
        <v>44046</v>
      </c>
      <c r="B1401">
        <v>0.98629999999999995</v>
      </c>
      <c r="C1401" s="6">
        <f>BIL[[#This Row],[Variaz]]/100</f>
        <v>9.8630000000000002E-3</v>
      </c>
      <c r="D1401" s="10">
        <f>AUM[[#This Row],[ Etica Bilanciato]]</f>
        <v>1312753241.3600001</v>
      </c>
      <c r="E1401" s="10">
        <f>D1400*BIL[[#This Row],[Variazione percentuale]]</f>
        <v>12820432.153129088</v>
      </c>
      <c r="F1401" s="11">
        <f>BIL[[#This Row],[AUM]]-D1400</f>
        <v>12902064.930000305</v>
      </c>
      <c r="G1401" s="11">
        <f>BIL[[#This Row],[∆ AUM]]-BIL[[#This Row],[effetto mercato]]</f>
        <v>81632.776871217415</v>
      </c>
    </row>
    <row r="1402" spans="1:7">
      <c r="A1402" s="4">
        <v>44047</v>
      </c>
      <c r="B1402">
        <v>0.3775</v>
      </c>
      <c r="C1402" s="6">
        <f>BIL[[#This Row],[Variaz]]/100</f>
        <v>3.7750000000000001E-3</v>
      </c>
      <c r="D1402" s="10">
        <f>AUM[[#This Row],[ Etica Bilanciato]]</f>
        <v>1317597466.97</v>
      </c>
      <c r="E1402" s="10">
        <f>D1401*BIL[[#This Row],[Variazione percentuale]]</f>
        <v>4955643.4861340011</v>
      </c>
      <c r="F1402" s="11">
        <f>BIL[[#This Row],[AUM]]-D1401</f>
        <v>4844225.6099998951</v>
      </c>
      <c r="G1402" s="11">
        <f>BIL[[#This Row],[∆ AUM]]-BIL[[#This Row],[effetto mercato]]</f>
        <v>-111417.87613410596</v>
      </c>
    </row>
    <row r="1403" spans="1:7">
      <c r="A1403" s="4">
        <v>44048</v>
      </c>
      <c r="B1403">
        <v>-0.17169999999999999</v>
      </c>
      <c r="C1403" s="6">
        <f>BIL[[#This Row],[Variaz]]/100</f>
        <v>-1.717E-3</v>
      </c>
      <c r="D1403" s="10">
        <f>AUM[[#This Row],[ Etica Bilanciato]]</f>
        <v>1317664153.1300001</v>
      </c>
      <c r="E1403" s="10">
        <f>D1402*BIL[[#This Row],[Variazione percentuale]]</f>
        <v>-2262314.8507874901</v>
      </c>
      <c r="F1403" s="11">
        <f>BIL[[#This Row],[AUM]]-D1402</f>
        <v>66686.160000085831</v>
      </c>
      <c r="G1403" s="11">
        <f>BIL[[#This Row],[∆ AUM]]-BIL[[#This Row],[effetto mercato]]</f>
        <v>2329001.010787576</v>
      </c>
    </row>
    <row r="1404" spans="1:7">
      <c r="A1404" s="4">
        <v>44049</v>
      </c>
      <c r="B1404">
        <v>9.8299999999999998E-2</v>
      </c>
      <c r="C1404" s="6">
        <f>BIL[[#This Row],[Variaz]]/100</f>
        <v>9.8299999999999993E-4</v>
      </c>
      <c r="D1404" s="10">
        <f>AUM[[#This Row],[ Etica Bilanciato]]</f>
        <v>1320657006.0600002</v>
      </c>
      <c r="E1404" s="10">
        <f>D1403*BIL[[#This Row],[Variazione percentuale]]</f>
        <v>1295263.86252679</v>
      </c>
      <c r="F1404" s="11">
        <f>BIL[[#This Row],[AUM]]-D1403</f>
        <v>2992852.9300000668</v>
      </c>
      <c r="G1404" s="11">
        <f>BIL[[#This Row],[∆ AUM]]-BIL[[#This Row],[effetto mercato]]</f>
        <v>1697589.0674732768</v>
      </c>
    </row>
    <row r="1405" spans="1:7">
      <c r="A1405" s="4">
        <v>44050</v>
      </c>
      <c r="B1405">
        <v>0.46639999999999998</v>
      </c>
      <c r="C1405" s="6">
        <f>BIL[[#This Row],[Variaz]]/100</f>
        <v>4.6639999999999997E-3</v>
      </c>
      <c r="D1405" s="10">
        <f>AUM[[#This Row],[ Etica Bilanciato]]</f>
        <v>1327699103.01</v>
      </c>
      <c r="E1405" s="10">
        <f>D1404*BIL[[#This Row],[Variazione percentuale]]</f>
        <v>6159544.2762638405</v>
      </c>
      <c r="F1405" s="11">
        <f>BIL[[#This Row],[AUM]]-D1404</f>
        <v>7042096.9499998093</v>
      </c>
      <c r="G1405" s="11">
        <f>BIL[[#This Row],[∆ AUM]]-BIL[[#This Row],[effetto mercato]]</f>
        <v>882552.67373596877</v>
      </c>
    </row>
    <row r="1406" spans="1:7">
      <c r="A1406" s="4">
        <v>44053</v>
      </c>
      <c r="B1406">
        <v>0.49680000000000002</v>
      </c>
      <c r="C1406" s="6">
        <f>BIL[[#This Row],[Variaz]]/100</f>
        <v>4.9680000000000002E-3</v>
      </c>
      <c r="D1406" s="10">
        <f>AUM[[#This Row],[ Etica Bilanciato]]</f>
        <v>1334813032.8499999</v>
      </c>
      <c r="E1406" s="10">
        <f>D1405*BIL[[#This Row],[Variazione percentuale]]</f>
        <v>6596009.1437536804</v>
      </c>
      <c r="F1406" s="11">
        <f>BIL[[#This Row],[AUM]]-D1405</f>
        <v>7113929.8399999142</v>
      </c>
      <c r="G1406" s="11">
        <f>BIL[[#This Row],[∆ AUM]]-BIL[[#This Row],[effetto mercato]]</f>
        <v>517920.69624623377</v>
      </c>
    </row>
    <row r="1407" spans="1:7">
      <c r="A1407" s="4">
        <v>44054</v>
      </c>
      <c r="B1407">
        <v>0.44569999999999999</v>
      </c>
      <c r="C1407" s="6">
        <f>BIL[[#This Row],[Variaz]]/100</f>
        <v>4.457E-3</v>
      </c>
      <c r="D1407" s="10">
        <f>AUM[[#This Row],[ Etica Bilanciato]]</f>
        <v>1340985173.9599998</v>
      </c>
      <c r="E1407" s="10">
        <f>D1406*BIL[[#This Row],[Variazione percentuale]]</f>
        <v>5949261.6874124492</v>
      </c>
      <c r="F1407" s="11">
        <f>BIL[[#This Row],[AUM]]-D1406</f>
        <v>6172141.1099998951</v>
      </c>
      <c r="G1407" s="11">
        <f>BIL[[#This Row],[∆ AUM]]-BIL[[#This Row],[effetto mercato]]</f>
        <v>222879.42258744594</v>
      </c>
    </row>
    <row r="1408" spans="1:7">
      <c r="A1408" s="4">
        <v>44055</v>
      </c>
      <c r="B1408">
        <v>0.58089999999999997</v>
      </c>
      <c r="C1408" s="6">
        <f>BIL[[#This Row],[Variaz]]/100</f>
        <v>5.8089999999999999E-3</v>
      </c>
      <c r="D1408" s="10">
        <f>AUM[[#This Row],[ Etica Bilanciato]]</f>
        <v>1349056005.4400001</v>
      </c>
      <c r="E1408" s="10">
        <f>D1407*BIL[[#This Row],[Variazione percentuale]]</f>
        <v>7789782.8755336385</v>
      </c>
      <c r="F1408" s="11">
        <f>BIL[[#This Row],[AUM]]-D1407</f>
        <v>8070831.4800002575</v>
      </c>
      <c r="G1408" s="11">
        <f>BIL[[#This Row],[∆ AUM]]-BIL[[#This Row],[effetto mercato]]</f>
        <v>281048.60446661897</v>
      </c>
    </row>
    <row r="1409" spans="1:7">
      <c r="A1409" s="4">
        <v>44056</v>
      </c>
      <c r="B1409">
        <v>-0.48130000000000001</v>
      </c>
      <c r="C1409" s="6">
        <f>BIL[[#This Row],[Variaz]]/100</f>
        <v>-4.8130000000000004E-3</v>
      </c>
      <c r="D1409" s="10">
        <f>AUM[[#This Row],[ Etica Bilanciato]]</f>
        <v>1343496573.9899998</v>
      </c>
      <c r="E1409" s="10">
        <f>D1408*BIL[[#This Row],[Variazione percentuale]]</f>
        <v>-6493006.5541827213</v>
      </c>
      <c r="F1409" s="11">
        <f>BIL[[#This Row],[AUM]]-D1408</f>
        <v>-5559431.4500002861</v>
      </c>
      <c r="G1409" s="11">
        <f>BIL[[#This Row],[∆ AUM]]-BIL[[#This Row],[effetto mercato]]</f>
        <v>933575.1041824352</v>
      </c>
    </row>
    <row r="1410" spans="1:7">
      <c r="A1410" s="4">
        <v>44057</v>
      </c>
      <c r="B1410">
        <v>-0.17730000000000001</v>
      </c>
      <c r="C1410" s="6">
        <f>BIL[[#This Row],[Variaz]]/100</f>
        <v>-1.7730000000000001E-3</v>
      </c>
      <c r="D1410" s="10">
        <f>AUM[[#This Row],[ Etica Bilanciato]]</f>
        <v>1341284742.3499999</v>
      </c>
      <c r="E1410" s="10">
        <f>D1409*BIL[[#This Row],[Variazione percentuale]]</f>
        <v>-2382019.4256842695</v>
      </c>
      <c r="F1410" s="11">
        <f>BIL[[#This Row],[AUM]]-D1409</f>
        <v>-2211831.6399998665</v>
      </c>
      <c r="G1410" s="11">
        <f>BIL[[#This Row],[∆ AUM]]-BIL[[#This Row],[effetto mercato]]</f>
        <v>170187.78568440303</v>
      </c>
    </row>
    <row r="1411" spans="1:7">
      <c r="A1411" s="4">
        <v>44060</v>
      </c>
      <c r="B1411">
        <v>0.1857</v>
      </c>
      <c r="C1411" s="6">
        <f>BIL[[#This Row],[Variaz]]/100</f>
        <v>1.8570000000000001E-3</v>
      </c>
      <c r="D1411" s="10">
        <f>AUM[[#This Row],[ Etica Bilanciato]]</f>
        <v>1344130607.4200001</v>
      </c>
      <c r="E1411" s="10">
        <f>D1410*BIL[[#This Row],[Variazione percentuale]]</f>
        <v>2490765.76654395</v>
      </c>
      <c r="F1411" s="11">
        <f>BIL[[#This Row],[AUM]]-D1410</f>
        <v>2845865.0700001717</v>
      </c>
      <c r="G1411" s="11">
        <f>BIL[[#This Row],[∆ AUM]]-BIL[[#This Row],[effetto mercato]]</f>
        <v>355099.30345622171</v>
      </c>
    </row>
    <row r="1412" spans="1:7">
      <c r="A1412" s="4">
        <v>44061</v>
      </c>
      <c r="B1412">
        <v>-0.45140000000000002</v>
      </c>
      <c r="C1412" s="6">
        <f>BIL[[#This Row],[Variaz]]/100</f>
        <v>-4.5140000000000007E-3</v>
      </c>
      <c r="D1412" s="10">
        <f>AUM[[#This Row],[ Etica Bilanciato]]</f>
        <v>1338504441.3699999</v>
      </c>
      <c r="E1412" s="10">
        <f>D1411*BIL[[#This Row],[Variazione percentuale]]</f>
        <v>-6067405.5618938813</v>
      </c>
      <c r="F1412" s="11">
        <f>BIL[[#This Row],[AUM]]-D1411</f>
        <v>-5626166.0500001907</v>
      </c>
      <c r="G1412" s="11">
        <f>BIL[[#This Row],[∆ AUM]]-BIL[[#This Row],[effetto mercato]]</f>
        <v>441239.51189369056</v>
      </c>
    </row>
    <row r="1413" spans="1:7">
      <c r="A1413" s="4">
        <v>44062</v>
      </c>
      <c r="B1413">
        <v>1.6199999999999999E-2</v>
      </c>
      <c r="C1413" s="6">
        <f>BIL[[#This Row],[Variaz]]/100</f>
        <v>1.6199999999999998E-4</v>
      </c>
      <c r="D1413" s="10">
        <f>AUM[[#This Row],[ Etica Bilanciato]]</f>
        <v>1339642310.6799998</v>
      </c>
      <c r="E1413" s="10">
        <f>D1412*BIL[[#This Row],[Variazione percentuale]]</f>
        <v>216837.71950193995</v>
      </c>
      <c r="F1413" s="11">
        <f>BIL[[#This Row],[AUM]]-D1412</f>
        <v>1137869.3099999428</v>
      </c>
      <c r="G1413" s="11">
        <f>BIL[[#This Row],[∆ AUM]]-BIL[[#This Row],[effetto mercato]]</f>
        <v>921031.59049800283</v>
      </c>
    </row>
    <row r="1414" spans="1:7">
      <c r="A1414" s="4">
        <v>44063</v>
      </c>
      <c r="B1414">
        <v>-0.1943</v>
      </c>
      <c r="C1414" s="6">
        <f>BIL[[#This Row],[Variaz]]/100</f>
        <v>-1.9430000000000001E-3</v>
      </c>
      <c r="D1414" s="10">
        <f>AUM[[#This Row],[ Etica Bilanciato]]</f>
        <v>1336877635.4299998</v>
      </c>
      <c r="E1414" s="10">
        <f>D1413*BIL[[#This Row],[Variazione percentuale]]</f>
        <v>-2602925.00965124</v>
      </c>
      <c r="F1414" s="11">
        <f>BIL[[#This Row],[AUM]]-D1413</f>
        <v>-2764675.25</v>
      </c>
      <c r="G1414" s="11">
        <f>BIL[[#This Row],[∆ AUM]]-BIL[[#This Row],[effetto mercato]]</f>
        <v>-161750.24034876004</v>
      </c>
    </row>
    <row r="1415" spans="1:7">
      <c r="A1415" s="4">
        <v>44064</v>
      </c>
      <c r="B1415">
        <v>0.26769999999999999</v>
      </c>
      <c r="C1415" s="6">
        <f>BIL[[#This Row],[Variaz]]/100</f>
        <v>2.6770000000000001E-3</v>
      </c>
      <c r="D1415" s="10">
        <f>AUM[[#This Row],[ Etica Bilanciato]]</f>
        <v>1340337511.9100001</v>
      </c>
      <c r="E1415" s="10">
        <f>D1414*BIL[[#This Row],[Variazione percentuale]]</f>
        <v>3578821.4300461095</v>
      </c>
      <c r="F1415" s="11">
        <f>BIL[[#This Row],[AUM]]-D1414</f>
        <v>3459876.4800002575</v>
      </c>
      <c r="G1415" s="11">
        <f>BIL[[#This Row],[∆ AUM]]-BIL[[#This Row],[effetto mercato]]</f>
        <v>-118944.95004585199</v>
      </c>
    </row>
    <row r="1416" spans="1:7">
      <c r="A1416" s="4">
        <v>44067</v>
      </c>
      <c r="B1416">
        <v>0.60670000000000002</v>
      </c>
      <c r="C1416" s="6">
        <f>BIL[[#This Row],[Variaz]]/100</f>
        <v>6.0670000000000003E-3</v>
      </c>
      <c r="D1416" s="10">
        <f>AUM[[#This Row],[ Etica Bilanciato]]</f>
        <v>1348784216.0800002</v>
      </c>
      <c r="E1416" s="10">
        <f>D1415*BIL[[#This Row],[Variazione percentuale]]</f>
        <v>8131827.6847579712</v>
      </c>
      <c r="F1416" s="11">
        <f>BIL[[#This Row],[AUM]]-D1415</f>
        <v>8446704.1700000763</v>
      </c>
      <c r="G1416" s="11">
        <f>BIL[[#This Row],[∆ AUM]]-BIL[[#This Row],[effetto mercato]]</f>
        <v>314876.48524210509</v>
      </c>
    </row>
    <row r="1417" spans="1:7">
      <c r="A1417" s="4">
        <v>44068</v>
      </c>
      <c r="B1417">
        <v>3.2199999999999999E-2</v>
      </c>
      <c r="C1417" s="6">
        <f>BIL[[#This Row],[Variaz]]/100</f>
        <v>3.2200000000000002E-4</v>
      </c>
      <c r="D1417" s="10">
        <f>AUM[[#This Row],[ Etica Bilanciato]]</f>
        <v>1349174618.0999999</v>
      </c>
      <c r="E1417" s="10">
        <f>D1416*BIL[[#This Row],[Variazione percentuale]]</f>
        <v>434308.5175777601</v>
      </c>
      <c r="F1417" s="11">
        <f>BIL[[#This Row],[AUM]]-D1416</f>
        <v>390402.01999974251</v>
      </c>
      <c r="G1417" s="11">
        <f>BIL[[#This Row],[∆ AUM]]-BIL[[#This Row],[effetto mercato]]</f>
        <v>-43906.497578017588</v>
      </c>
    </row>
    <row r="1418" spans="1:7">
      <c r="A1418" s="4">
        <v>44069</v>
      </c>
      <c r="B1418">
        <v>0.42599999999999999</v>
      </c>
      <c r="C1418" s="6">
        <f>BIL[[#This Row],[Variaz]]/100</f>
        <v>4.2599999999999999E-3</v>
      </c>
      <c r="D1418" s="10">
        <f>AUM[[#This Row],[ Etica Bilanciato]]</f>
        <v>1354909353.78</v>
      </c>
      <c r="E1418" s="10">
        <f>D1417*BIL[[#This Row],[Variazione percentuale]]</f>
        <v>5747483.8731059991</v>
      </c>
      <c r="F1418" s="11">
        <f>BIL[[#This Row],[AUM]]-D1417</f>
        <v>5734735.6800000668</v>
      </c>
      <c r="G1418" s="11">
        <f>BIL[[#This Row],[∆ AUM]]-BIL[[#This Row],[effetto mercato]]</f>
        <v>-12748.193105932325</v>
      </c>
    </row>
    <row r="1419" spans="1:7">
      <c r="A1419" s="4">
        <v>44070</v>
      </c>
      <c r="B1419">
        <v>-0.1361</v>
      </c>
      <c r="C1419" s="6">
        <f>BIL[[#This Row],[Variaz]]/100</f>
        <v>-1.361E-3</v>
      </c>
      <c r="D1419" s="10">
        <f>AUM[[#This Row],[ Etica Bilanciato]]</f>
        <v>1353077061.5599999</v>
      </c>
      <c r="E1419" s="10">
        <f>D1418*BIL[[#This Row],[Variazione percentuale]]</f>
        <v>-1844031.6304945799</v>
      </c>
      <c r="F1419" s="11">
        <f>BIL[[#This Row],[AUM]]-D1418</f>
        <v>-1832292.2200000286</v>
      </c>
      <c r="G1419" s="11">
        <f>BIL[[#This Row],[∆ AUM]]-BIL[[#This Row],[effetto mercato]]</f>
        <v>11739.410494551295</v>
      </c>
    </row>
    <row r="1420" spans="1:7">
      <c r="A1420" s="4">
        <v>44071</v>
      </c>
      <c r="B1420">
        <v>-0.30459999999999998</v>
      </c>
      <c r="C1420" s="6">
        <f>BIL[[#This Row],[Variaz]]/100</f>
        <v>-3.0459999999999997E-3</v>
      </c>
      <c r="D1420" s="10">
        <f>AUM[[#This Row],[ Etica Bilanciato]]</f>
        <v>1348712345.5999999</v>
      </c>
      <c r="E1420" s="10">
        <f>D1419*BIL[[#This Row],[Variazione percentuale]]</f>
        <v>-4121472.7295117592</v>
      </c>
      <c r="F1420" s="11">
        <f>BIL[[#This Row],[AUM]]-D1419</f>
        <v>-4364715.9600000381</v>
      </c>
      <c r="G1420" s="11">
        <f>BIL[[#This Row],[∆ AUM]]-BIL[[#This Row],[effetto mercato]]</f>
        <v>-243243.2304882789</v>
      </c>
    </row>
    <row r="1421" spans="1:7">
      <c r="A1421" s="4">
        <v>44074</v>
      </c>
      <c r="B1421">
        <v>-0.36980000000000002</v>
      </c>
      <c r="C1421" s="6">
        <f>BIL[[#This Row],[Variaz]]/100</f>
        <v>-3.6980000000000003E-3</v>
      </c>
      <c r="D1421" s="10">
        <f>AUM[[#This Row],[ Etica Bilanciato]]</f>
        <v>1343964025.1100001</v>
      </c>
      <c r="E1421" s="10">
        <f>D1420*BIL[[#This Row],[Variazione percentuale]]</f>
        <v>-4987538.2540287999</v>
      </c>
      <c r="F1421" s="11">
        <f>BIL[[#This Row],[AUM]]-D1420</f>
        <v>-4748320.4899997711</v>
      </c>
      <c r="G1421" s="11">
        <f>BIL[[#This Row],[∆ AUM]]-BIL[[#This Row],[effetto mercato]]</f>
        <v>239217.76402902883</v>
      </c>
    </row>
    <row r="1422" spans="1:7">
      <c r="A1422" s="4">
        <v>44075</v>
      </c>
      <c r="B1422">
        <v>-8.0999999999999996E-3</v>
      </c>
      <c r="C1422" s="6">
        <f>BIL[[#This Row],[Variaz]]/100</f>
        <v>-8.099999999999999E-5</v>
      </c>
      <c r="D1422" s="10">
        <f>AUM[[#This Row],[ Etica Bilanciato]]</f>
        <v>1343635559.7099998</v>
      </c>
      <c r="E1422" s="10">
        <f>D1421*BIL[[#This Row],[Variazione percentuale]]</f>
        <v>-108861.08603391</v>
      </c>
      <c r="F1422" s="11">
        <f>BIL[[#This Row],[AUM]]-D1421</f>
        <v>-328465.40000033379</v>
      </c>
      <c r="G1422" s="11">
        <f>BIL[[#This Row],[∆ AUM]]-BIL[[#This Row],[effetto mercato]]</f>
        <v>-219604.3139664238</v>
      </c>
    </row>
    <row r="1423" spans="1:7">
      <c r="A1423" s="4">
        <v>44076</v>
      </c>
      <c r="B1423">
        <v>1.4525999999999999</v>
      </c>
      <c r="C1423" s="6">
        <f>BIL[[#This Row],[Variaz]]/100</f>
        <v>1.4525999999999999E-2</v>
      </c>
      <c r="D1423" s="10">
        <f>AUM[[#This Row],[ Etica Bilanciato]]</f>
        <v>1363112108.3900001</v>
      </c>
      <c r="E1423" s="10">
        <f>D1422*BIL[[#This Row],[Variazione percentuale]]</f>
        <v>19517650.140347455</v>
      </c>
      <c r="F1423" s="11">
        <f>BIL[[#This Row],[AUM]]-D1422</f>
        <v>19476548.680000305</v>
      </c>
      <c r="G1423" s="11">
        <f>BIL[[#This Row],[∆ AUM]]-BIL[[#This Row],[effetto mercato]]</f>
        <v>-41101.460347149521</v>
      </c>
    </row>
    <row r="1424" spans="1:7">
      <c r="A1424" s="4">
        <v>44077</v>
      </c>
      <c r="B1424">
        <v>-1.3204</v>
      </c>
      <c r="C1424" s="6">
        <f>BIL[[#This Row],[Variaz]]/100</f>
        <v>-1.3204E-2</v>
      </c>
      <c r="D1424" s="10">
        <f>AUM[[#This Row],[ Etica Bilanciato]]</f>
        <v>1346431360.8300002</v>
      </c>
      <c r="E1424" s="10">
        <f>D1423*BIL[[#This Row],[Variazione percentuale]]</f>
        <v>-17998532.279181562</v>
      </c>
      <c r="F1424" s="11">
        <f>BIL[[#This Row],[AUM]]-D1423</f>
        <v>-16680747.559999943</v>
      </c>
      <c r="G1424" s="11">
        <f>BIL[[#This Row],[∆ AUM]]-BIL[[#This Row],[effetto mercato]]</f>
        <v>1317784.7191816196</v>
      </c>
    </row>
    <row r="1425" spans="1:7">
      <c r="A1425" s="4">
        <v>44078</v>
      </c>
      <c r="B1425">
        <v>-0.20960000000000001</v>
      </c>
      <c r="C1425" s="6">
        <f>BIL[[#This Row],[Variaz]]/100</f>
        <v>-2.0960000000000002E-3</v>
      </c>
      <c r="D1425" s="10">
        <f>AUM[[#This Row],[ Etica Bilanciato]]</f>
        <v>1344571916.5099998</v>
      </c>
      <c r="E1425" s="10">
        <f>D1424*BIL[[#This Row],[Variazione percentuale]]</f>
        <v>-2822120.1322996807</v>
      </c>
      <c r="F1425" s="11">
        <f>BIL[[#This Row],[AUM]]-D1424</f>
        <v>-1859444.3200004101</v>
      </c>
      <c r="G1425" s="11">
        <f>BIL[[#This Row],[∆ AUM]]-BIL[[#This Row],[effetto mercato]]</f>
        <v>962675.81229927065</v>
      </c>
    </row>
    <row r="1426" spans="1:7">
      <c r="A1426" s="4">
        <v>44081</v>
      </c>
      <c r="B1426">
        <v>0.105</v>
      </c>
      <c r="C1426" s="6">
        <f>BIL[[#This Row],[Variaz]]/100</f>
        <v>1.0499999999999999E-3</v>
      </c>
      <c r="D1426" s="10">
        <f>AUM[[#This Row],[ Etica Bilanciato]]</f>
        <v>1347130370.48</v>
      </c>
      <c r="E1426" s="10">
        <f>D1425*BIL[[#This Row],[Variazione percentuale]]</f>
        <v>1411800.5123354997</v>
      </c>
      <c r="F1426" s="11">
        <f>BIL[[#This Row],[AUM]]-D1425</f>
        <v>2558453.970000267</v>
      </c>
      <c r="G1426" s="11">
        <f>BIL[[#This Row],[∆ AUM]]-BIL[[#This Row],[effetto mercato]]</f>
        <v>1146653.4576647673</v>
      </c>
    </row>
    <row r="1427" spans="1:7">
      <c r="A1427" s="4">
        <v>44082</v>
      </c>
      <c r="B1427">
        <v>-0.72619999999999996</v>
      </c>
      <c r="C1427" s="6">
        <f>BIL[[#This Row],[Variaz]]/100</f>
        <v>-7.2619999999999994E-3</v>
      </c>
      <c r="D1427" s="10">
        <f>AUM[[#This Row],[ Etica Bilanciato]]</f>
        <v>1337429900.7199998</v>
      </c>
      <c r="E1427" s="10">
        <f>D1426*BIL[[#This Row],[Variazione percentuale]]</f>
        <v>-9782860.7504257597</v>
      </c>
      <c r="F1427" s="11">
        <f>BIL[[#This Row],[AUM]]-D1426</f>
        <v>-9700469.7600002289</v>
      </c>
      <c r="G1427" s="11">
        <f>BIL[[#This Row],[∆ AUM]]-BIL[[#This Row],[effetto mercato]]</f>
        <v>82390.990425530821</v>
      </c>
    </row>
    <row r="1428" spans="1:7">
      <c r="A1428" s="4">
        <v>44083</v>
      </c>
      <c r="B1428">
        <v>0.84530000000000005</v>
      </c>
      <c r="C1428" s="6">
        <f>BIL[[#This Row],[Variaz]]/100</f>
        <v>8.4530000000000004E-3</v>
      </c>
      <c r="D1428" s="10">
        <f>AUM[[#This Row],[ Etica Bilanciato]]</f>
        <v>1348819382.6400001</v>
      </c>
      <c r="E1428" s="10">
        <f>D1427*BIL[[#This Row],[Variazione percentuale]]</f>
        <v>11305294.950786158</v>
      </c>
      <c r="F1428" s="11">
        <f>BIL[[#This Row],[AUM]]-D1427</f>
        <v>11389481.920000315</v>
      </c>
      <c r="G1428" s="11">
        <f>BIL[[#This Row],[∆ AUM]]-BIL[[#This Row],[effetto mercato]]</f>
        <v>84186.96921415627</v>
      </c>
    </row>
    <row r="1429" spans="1:7">
      <c r="A1429" s="4">
        <v>44084</v>
      </c>
      <c r="B1429">
        <v>-0.68510000000000004</v>
      </c>
      <c r="C1429" s="6">
        <f>BIL[[#This Row],[Variaz]]/100</f>
        <v>-6.8510000000000003E-3</v>
      </c>
      <c r="D1429" s="10">
        <f>AUM[[#This Row],[ Etica Bilanciato]]</f>
        <v>1339629953.26</v>
      </c>
      <c r="E1429" s="10">
        <f>D1428*BIL[[#This Row],[Variazione percentuale]]</f>
        <v>-9240761.5904666409</v>
      </c>
      <c r="F1429" s="11">
        <f>BIL[[#This Row],[AUM]]-D1428</f>
        <v>-9189429.3800001144</v>
      </c>
      <c r="G1429" s="11">
        <f>BIL[[#This Row],[∆ AUM]]-BIL[[#This Row],[effetto mercato]]</f>
        <v>51332.210466526449</v>
      </c>
    </row>
    <row r="1430" spans="1:7">
      <c r="A1430" s="4">
        <v>44085</v>
      </c>
      <c r="B1430">
        <v>0.41389999999999999</v>
      </c>
      <c r="C1430" s="6">
        <f>BIL[[#This Row],[Variaz]]/100</f>
        <v>4.1390000000000003E-3</v>
      </c>
      <c r="D1430" s="10">
        <f>AUM[[#This Row],[ Etica Bilanciato]]</f>
        <v>1344855746.4099998</v>
      </c>
      <c r="E1430" s="10">
        <f>D1429*BIL[[#This Row],[Variazione percentuale]]</f>
        <v>5544728.37654314</v>
      </c>
      <c r="F1430" s="11">
        <f>BIL[[#This Row],[AUM]]-D1429</f>
        <v>5225793.1499998569</v>
      </c>
      <c r="G1430" s="11">
        <f>BIL[[#This Row],[∆ AUM]]-BIL[[#This Row],[effetto mercato]]</f>
        <v>-318935.22654328309</v>
      </c>
    </row>
    <row r="1431" spans="1:7">
      <c r="A1431" s="4">
        <v>44088</v>
      </c>
      <c r="B1431">
        <v>0.42030000000000001</v>
      </c>
      <c r="C1431" s="6">
        <f>BIL[[#This Row],[Variaz]]/100</f>
        <v>4.2030000000000001E-3</v>
      </c>
      <c r="D1431" s="10">
        <f>AUM[[#This Row],[ Etica Bilanciato]]</f>
        <v>1351362847.1599998</v>
      </c>
      <c r="E1431" s="10">
        <f>D1430*BIL[[#This Row],[Variazione percentuale]]</f>
        <v>5652428.7021612292</v>
      </c>
      <c r="F1431" s="11">
        <f>BIL[[#This Row],[AUM]]-D1430</f>
        <v>6507100.75</v>
      </c>
      <c r="G1431" s="11">
        <f>BIL[[#This Row],[∆ AUM]]-BIL[[#This Row],[effetto mercato]]</f>
        <v>854672.04783877078</v>
      </c>
    </row>
    <row r="1432" spans="1:7">
      <c r="A1432" s="4">
        <v>44089</v>
      </c>
      <c r="B1432">
        <v>0.43459999999999999</v>
      </c>
      <c r="C1432" s="6">
        <f>BIL[[#This Row],[Variaz]]/100</f>
        <v>4.346E-3</v>
      </c>
      <c r="D1432" s="10">
        <f>AUM[[#This Row],[ Etica Bilanciato]]</f>
        <v>1356876848.3999999</v>
      </c>
      <c r="E1432" s="10">
        <f>D1431*BIL[[#This Row],[Variazione percentuale]]</f>
        <v>5873022.9337573592</v>
      </c>
      <c r="F1432" s="11">
        <f>BIL[[#This Row],[AUM]]-D1431</f>
        <v>5514001.2400000095</v>
      </c>
      <c r="G1432" s="11">
        <f>BIL[[#This Row],[∆ AUM]]-BIL[[#This Row],[effetto mercato]]</f>
        <v>-359021.69375734963</v>
      </c>
    </row>
    <row r="1433" spans="1:7">
      <c r="A1433" s="4">
        <v>44090</v>
      </c>
      <c r="B1433">
        <v>0.13619999999999999</v>
      </c>
      <c r="C1433" s="6">
        <f>BIL[[#This Row],[Variaz]]/100</f>
        <v>1.3619999999999999E-3</v>
      </c>
      <c r="D1433" s="10">
        <f>AUM[[#This Row],[ Etica Bilanciato]]</f>
        <v>1358761798.9400001</v>
      </c>
      <c r="E1433" s="10">
        <f>D1432*BIL[[#This Row],[Variazione percentuale]]</f>
        <v>1848066.2675207998</v>
      </c>
      <c r="F1433" s="11">
        <f>BIL[[#This Row],[AUM]]-D1432</f>
        <v>1884950.5400002003</v>
      </c>
      <c r="G1433" s="11">
        <f>BIL[[#This Row],[∆ AUM]]-BIL[[#This Row],[effetto mercato]]</f>
        <v>36884.272479400504</v>
      </c>
    </row>
    <row r="1434" spans="1:7">
      <c r="A1434" s="4">
        <v>44091</v>
      </c>
      <c r="B1434">
        <v>-0.19209999999999999</v>
      </c>
      <c r="C1434" s="6">
        <f>BIL[[#This Row],[Variaz]]/100</f>
        <v>-1.921E-3</v>
      </c>
      <c r="D1434" s="10">
        <f>AUM[[#This Row],[ Etica Bilanciato]]</f>
        <v>1357014393.1400001</v>
      </c>
      <c r="E1434" s="10">
        <f>D1433*BIL[[#This Row],[Variazione percentuale]]</f>
        <v>-2610181.41576374</v>
      </c>
      <c r="F1434" s="11">
        <f>BIL[[#This Row],[AUM]]-D1433</f>
        <v>-1747405.7999999523</v>
      </c>
      <c r="G1434" s="11">
        <f>BIL[[#This Row],[∆ AUM]]-BIL[[#This Row],[effetto mercato]]</f>
        <v>862775.61576378765</v>
      </c>
    </row>
    <row r="1435" spans="1:7">
      <c r="A1435" s="4">
        <v>44092</v>
      </c>
      <c r="B1435">
        <v>-0.64139999999999997</v>
      </c>
      <c r="C1435" s="6">
        <f>BIL[[#This Row],[Variaz]]/100</f>
        <v>-6.4139999999999996E-3</v>
      </c>
      <c r="D1435" s="10">
        <f>AUM[[#This Row],[ Etica Bilanciato]]</f>
        <v>1348347249.2</v>
      </c>
      <c r="E1435" s="10">
        <f>D1434*BIL[[#This Row],[Variazione percentuale]]</f>
        <v>-8703890.3175999597</v>
      </c>
      <c r="F1435" s="11">
        <f>BIL[[#This Row],[AUM]]-D1434</f>
        <v>-8667143.9400000572</v>
      </c>
      <c r="G1435" s="11">
        <f>BIL[[#This Row],[∆ AUM]]-BIL[[#This Row],[effetto mercato]]</f>
        <v>36746.377599902451</v>
      </c>
    </row>
    <row r="1436" spans="1:7">
      <c r="A1436" s="4">
        <v>44095</v>
      </c>
      <c r="B1436">
        <v>-0.68589999999999995</v>
      </c>
      <c r="C1436" s="6">
        <f>BIL[[#This Row],[Variaz]]/100</f>
        <v>-6.8589999999999996E-3</v>
      </c>
      <c r="D1436" s="10">
        <f>AUM[[#This Row],[ Etica Bilanciato]]</f>
        <v>1339304205.6100001</v>
      </c>
      <c r="E1436" s="10">
        <f>D1435*BIL[[#This Row],[Variazione percentuale]]</f>
        <v>-9248313.7822628003</v>
      </c>
      <c r="F1436" s="11">
        <f>BIL[[#This Row],[AUM]]-D1435</f>
        <v>-9043043.5899999142</v>
      </c>
      <c r="G1436" s="11">
        <f>BIL[[#This Row],[∆ AUM]]-BIL[[#This Row],[effetto mercato]]</f>
        <v>205270.19226288609</v>
      </c>
    </row>
    <row r="1437" spans="1:7">
      <c r="A1437" s="4">
        <v>44096</v>
      </c>
      <c r="B1437">
        <v>0.38190000000000002</v>
      </c>
      <c r="C1437" s="6">
        <f>BIL[[#This Row],[Variaz]]/100</f>
        <v>3.8190000000000003E-3</v>
      </c>
      <c r="D1437" s="10">
        <f>AUM[[#This Row],[ Etica Bilanciato]]</f>
        <v>1344631831.27</v>
      </c>
      <c r="E1437" s="10">
        <f>D1436*BIL[[#This Row],[Variazione percentuale]]</f>
        <v>5114802.7612245912</v>
      </c>
      <c r="F1437" s="11">
        <f>BIL[[#This Row],[AUM]]-D1436</f>
        <v>5327625.6599998474</v>
      </c>
      <c r="G1437" s="11">
        <f>BIL[[#This Row],[∆ AUM]]-BIL[[#This Row],[effetto mercato]]</f>
        <v>212822.89877525624</v>
      </c>
    </row>
    <row r="1438" spans="1:7">
      <c r="A1438" s="4">
        <v>44097</v>
      </c>
      <c r="B1438">
        <v>-0.46139999999999998</v>
      </c>
      <c r="C1438" s="6">
        <f>BIL[[#This Row],[Variaz]]/100</f>
        <v>-4.614E-3</v>
      </c>
      <c r="D1438" s="10">
        <f>AUM[[#This Row],[ Etica Bilanciato]]</f>
        <v>1338252827.8199999</v>
      </c>
      <c r="E1438" s="10">
        <f>D1437*BIL[[#This Row],[Variazione percentuale]]</f>
        <v>-6204131.2694797795</v>
      </c>
      <c r="F1438" s="11">
        <f>BIL[[#This Row],[AUM]]-D1437</f>
        <v>-6379003.4500000477</v>
      </c>
      <c r="G1438" s="11">
        <f>BIL[[#This Row],[∆ AUM]]-BIL[[#This Row],[effetto mercato]]</f>
        <v>-174872.18052026816</v>
      </c>
    </row>
    <row r="1439" spans="1:7">
      <c r="A1439" s="4">
        <v>44098</v>
      </c>
      <c r="B1439">
        <v>-0.13009999999999999</v>
      </c>
      <c r="C1439" s="6">
        <f>BIL[[#This Row],[Variaz]]/100</f>
        <v>-1.3009999999999999E-3</v>
      </c>
      <c r="D1439" s="10">
        <f>AUM[[#This Row],[ Etica Bilanciato]]</f>
        <v>1335948649.7099998</v>
      </c>
      <c r="E1439" s="10">
        <f>D1438*BIL[[#This Row],[Variazione percentuale]]</f>
        <v>-1741066.9289938197</v>
      </c>
      <c r="F1439" s="11">
        <f>BIL[[#This Row],[AUM]]-D1438</f>
        <v>-2304178.1100001335</v>
      </c>
      <c r="G1439" s="11">
        <f>BIL[[#This Row],[∆ AUM]]-BIL[[#This Row],[effetto mercato]]</f>
        <v>-563111.18100631377</v>
      </c>
    </row>
    <row r="1440" spans="1:7">
      <c r="A1440" s="4">
        <v>44099</v>
      </c>
      <c r="B1440">
        <v>0.56179999999999997</v>
      </c>
      <c r="C1440" s="6">
        <f>BIL[[#This Row],[Variaz]]/100</f>
        <v>5.6179999999999997E-3</v>
      </c>
      <c r="D1440" s="10">
        <f>AUM[[#This Row],[ Etica Bilanciato]]</f>
        <v>1343475722.6599998</v>
      </c>
      <c r="E1440" s="10">
        <f>D1439*BIL[[#This Row],[Variazione percentuale]]</f>
        <v>7505359.5140707782</v>
      </c>
      <c r="F1440" s="11">
        <f>BIL[[#This Row],[AUM]]-D1439</f>
        <v>7527072.9500000477</v>
      </c>
      <c r="G1440" s="11">
        <f>BIL[[#This Row],[∆ AUM]]-BIL[[#This Row],[effetto mercato]]</f>
        <v>21713.43592926953</v>
      </c>
    </row>
    <row r="1441" spans="1:7">
      <c r="A1441" s="4">
        <v>44102</v>
      </c>
      <c r="B1441">
        <v>1.0283</v>
      </c>
      <c r="C1441" s="6">
        <f>BIL[[#This Row],[Variaz]]/100</f>
        <v>1.0283E-2</v>
      </c>
      <c r="D1441" s="10">
        <f>AUM[[#This Row],[ Etica Bilanciato]]</f>
        <v>1356898907.02</v>
      </c>
      <c r="E1441" s="10">
        <f>D1440*BIL[[#This Row],[Variazione percentuale]]</f>
        <v>13814960.856112778</v>
      </c>
      <c r="F1441" s="11">
        <f>BIL[[#This Row],[AUM]]-D1440</f>
        <v>13423184.360000134</v>
      </c>
      <c r="G1441" s="11">
        <f>BIL[[#This Row],[∆ AUM]]-BIL[[#This Row],[effetto mercato]]</f>
        <v>-391776.49611264467</v>
      </c>
    </row>
    <row r="1442" spans="1:7">
      <c r="A1442" s="4">
        <v>44103</v>
      </c>
      <c r="B1442">
        <v>-0.34460000000000002</v>
      </c>
      <c r="C1442" s="6">
        <f>BIL[[#This Row],[Variaz]]/100</f>
        <v>-3.4460000000000003E-3</v>
      </c>
      <c r="D1442" s="10">
        <f>AUM[[#This Row],[ Etica Bilanciato]]</f>
        <v>1352193780.0699999</v>
      </c>
      <c r="E1442" s="10">
        <f>D1441*BIL[[#This Row],[Variazione percentuale]]</f>
        <v>-4675873.6335909199</v>
      </c>
      <c r="F1442" s="11">
        <f>BIL[[#This Row],[AUM]]-D1441</f>
        <v>-4705126.9500000477</v>
      </c>
      <c r="G1442" s="11">
        <f>BIL[[#This Row],[∆ AUM]]-BIL[[#This Row],[effetto mercato]]</f>
        <v>-29253.316409127787</v>
      </c>
    </row>
    <row r="1443" spans="1:7">
      <c r="A1443" s="4">
        <v>44104</v>
      </c>
      <c r="B1443">
        <v>5.6300000000000003E-2</v>
      </c>
      <c r="C1443" s="6">
        <f>BIL[[#This Row],[Variaz]]/100</f>
        <v>5.6300000000000002E-4</v>
      </c>
      <c r="D1443" s="10">
        <f>AUM[[#This Row],[ Etica Bilanciato]]</f>
        <v>1353380317.76</v>
      </c>
      <c r="E1443" s="10">
        <f>D1442*BIL[[#This Row],[Variazione percentuale]]</f>
        <v>761285.09817940998</v>
      </c>
      <c r="F1443" s="11">
        <f>BIL[[#This Row],[AUM]]-D1442</f>
        <v>1186537.6900000572</v>
      </c>
      <c r="G1443" s="11">
        <f>BIL[[#This Row],[∆ AUM]]-BIL[[#This Row],[effetto mercato]]</f>
        <v>425252.59182064724</v>
      </c>
    </row>
    <row r="1444" spans="1:7">
      <c r="A1444" s="4">
        <v>44105</v>
      </c>
      <c r="B1444">
        <v>0.28129999999999999</v>
      </c>
      <c r="C1444" s="6">
        <f>BIL[[#This Row],[Variaz]]/100</f>
        <v>2.813E-3</v>
      </c>
      <c r="D1444" s="10">
        <f>AUM[[#This Row],[ Etica Bilanciato]]</f>
        <v>1357257439.4799998</v>
      </c>
      <c r="E1444" s="10">
        <f>D1443*BIL[[#This Row],[Variazione percentuale]]</f>
        <v>3807058.8338588797</v>
      </c>
      <c r="F1444" s="11">
        <f>BIL[[#This Row],[AUM]]-D1443</f>
        <v>3877121.7199997902</v>
      </c>
      <c r="G1444" s="11">
        <f>BIL[[#This Row],[∆ AUM]]-BIL[[#This Row],[effetto mercato]]</f>
        <v>70062.886140910443</v>
      </c>
    </row>
    <row r="1445" spans="1:7">
      <c r="A1445" s="4">
        <v>44106</v>
      </c>
      <c r="B1445">
        <v>-4.0099999999999997E-2</v>
      </c>
      <c r="C1445" s="6">
        <f>BIL[[#This Row],[Variaz]]/100</f>
        <v>-4.0099999999999999E-4</v>
      </c>
      <c r="D1445" s="10">
        <f>AUM[[#This Row],[ Etica Bilanciato]]</f>
        <v>1356999865.78</v>
      </c>
      <c r="E1445" s="10">
        <f>D1444*BIL[[#This Row],[Variazione percentuale]]</f>
        <v>-544260.23323147988</v>
      </c>
      <c r="F1445" s="11">
        <f>BIL[[#This Row],[AUM]]-D1444</f>
        <v>-257573.69999980927</v>
      </c>
      <c r="G1445" s="11">
        <f>BIL[[#This Row],[∆ AUM]]-BIL[[#This Row],[effetto mercato]]</f>
        <v>286686.53323167062</v>
      </c>
    </row>
    <row r="1446" spans="1:7">
      <c r="A1446" s="4">
        <v>44109</v>
      </c>
      <c r="B1446">
        <v>0.76180000000000003</v>
      </c>
      <c r="C1446" s="6">
        <f>BIL[[#This Row],[Variaz]]/100</f>
        <v>7.6180000000000006E-3</v>
      </c>
      <c r="D1446" s="10">
        <f>AUM[[#This Row],[ Etica Bilanciato]]</f>
        <v>1369240030.8700001</v>
      </c>
      <c r="E1446" s="10">
        <f>D1445*BIL[[#This Row],[Variazione percentuale]]</f>
        <v>10337624.977512041</v>
      </c>
      <c r="F1446" s="11">
        <f>BIL[[#This Row],[AUM]]-D1445</f>
        <v>12240165.090000153</v>
      </c>
      <c r="G1446" s="11">
        <f>BIL[[#This Row],[∆ AUM]]-BIL[[#This Row],[effetto mercato]]</f>
        <v>1902540.1124881115</v>
      </c>
    </row>
    <row r="1447" spans="1:7">
      <c r="A1447" s="4">
        <v>44110</v>
      </c>
      <c r="B1447">
        <v>-0.21490000000000001</v>
      </c>
      <c r="C1447" s="6">
        <f>BIL[[#This Row],[Variaz]]/100</f>
        <v>-2.1489999999999999E-3</v>
      </c>
      <c r="D1447" s="10">
        <f>AUM[[#This Row],[ Etica Bilanciato]]</f>
        <v>1367677237.47</v>
      </c>
      <c r="E1447" s="10">
        <f>D1446*BIL[[#This Row],[Variazione percentuale]]</f>
        <v>-2942496.8263396299</v>
      </c>
      <c r="F1447" s="11">
        <f>BIL[[#This Row],[AUM]]-D1446</f>
        <v>-1562793.4000000954</v>
      </c>
      <c r="G1447" s="11">
        <f>BIL[[#This Row],[∆ AUM]]-BIL[[#This Row],[effetto mercato]]</f>
        <v>1379703.4263395346</v>
      </c>
    </row>
    <row r="1448" spans="1:7">
      <c r="A1448" s="4">
        <v>44111</v>
      </c>
      <c r="B1448">
        <v>0.94110000000000005</v>
      </c>
      <c r="C1448" s="6">
        <f>BIL[[#This Row],[Variaz]]/100</f>
        <v>9.411000000000001E-3</v>
      </c>
      <c r="D1448" s="10">
        <f>AUM[[#This Row],[ Etica Bilanciato]]</f>
        <v>1381913296.5599999</v>
      </c>
      <c r="E1448" s="10">
        <f>D1447*BIL[[#This Row],[Variazione percentuale]]</f>
        <v>12871210.481830172</v>
      </c>
      <c r="F1448" s="11">
        <f>BIL[[#This Row],[AUM]]-D1447</f>
        <v>14236059.089999914</v>
      </c>
      <c r="G1448" s="11">
        <f>BIL[[#This Row],[∆ AUM]]-BIL[[#This Row],[effetto mercato]]</f>
        <v>1364848.6081697419</v>
      </c>
    </row>
    <row r="1449" spans="1:7">
      <c r="A1449" s="4">
        <v>44112</v>
      </c>
      <c r="B1449">
        <v>0.54520000000000002</v>
      </c>
      <c r="C1449" s="6">
        <f>BIL[[#This Row],[Variaz]]/100</f>
        <v>5.4520000000000002E-3</v>
      </c>
      <c r="D1449" s="10">
        <f>AUM[[#This Row],[ Etica Bilanciato]]</f>
        <v>1389623057.4000001</v>
      </c>
      <c r="E1449" s="10">
        <f>D1448*BIL[[#This Row],[Variazione percentuale]]</f>
        <v>7534191.2928451197</v>
      </c>
      <c r="F1449" s="11">
        <f>BIL[[#This Row],[AUM]]-D1448</f>
        <v>7709760.8400001526</v>
      </c>
      <c r="G1449" s="11">
        <f>BIL[[#This Row],[∆ AUM]]-BIL[[#This Row],[effetto mercato]]</f>
        <v>175569.54715503287</v>
      </c>
    </row>
    <row r="1450" spans="1:7">
      <c r="A1450" s="4">
        <v>44113</v>
      </c>
      <c r="B1450">
        <v>0</v>
      </c>
      <c r="C1450" s="6">
        <f>BIL[[#This Row],[Variaz]]/100</f>
        <v>0</v>
      </c>
      <c r="D1450" s="10">
        <f>AUM[[#This Row],[ Etica Bilanciato]]</f>
        <v>1388989524.48</v>
      </c>
      <c r="E1450" s="10">
        <f>D1449*BIL[[#This Row],[Variazione percentuale]]</f>
        <v>0</v>
      </c>
      <c r="F1450" s="11">
        <f>BIL[[#This Row],[AUM]]-D1449</f>
        <v>-633532.92000007629</v>
      </c>
      <c r="G1450" s="11">
        <f>BIL[[#This Row],[∆ AUM]]-BIL[[#This Row],[effetto mercato]]</f>
        <v>-633532.92000007629</v>
      </c>
    </row>
    <row r="1451" spans="1:7">
      <c r="A1451" s="4">
        <v>44116</v>
      </c>
      <c r="B1451">
        <v>0.47149999999999997</v>
      </c>
      <c r="C1451" s="6">
        <f>BIL[[#This Row],[Variaz]]/100</f>
        <v>4.7149999999999996E-3</v>
      </c>
      <c r="D1451" s="10">
        <f>AUM[[#This Row],[ Etica Bilanciato]]</f>
        <v>1395387404.8900001</v>
      </c>
      <c r="E1451" s="10">
        <f>D1450*BIL[[#This Row],[Variazione percentuale]]</f>
        <v>6549085.6079231994</v>
      </c>
      <c r="F1451" s="11">
        <f>BIL[[#This Row],[AUM]]-D1450</f>
        <v>6397880.4100000858</v>
      </c>
      <c r="G1451" s="11">
        <f>BIL[[#This Row],[∆ AUM]]-BIL[[#This Row],[effetto mercato]]</f>
        <v>-151205.19792311359</v>
      </c>
    </row>
    <row r="1452" spans="1:7">
      <c r="A1452" s="4">
        <v>44117</v>
      </c>
      <c r="B1452">
        <v>4.6899999999999997E-2</v>
      </c>
      <c r="C1452" s="6">
        <f>BIL[[#This Row],[Variaz]]/100</f>
        <v>4.6899999999999996E-4</v>
      </c>
      <c r="D1452" s="10">
        <f>AUM[[#This Row],[ Etica Bilanciato]]</f>
        <v>1395438414.4199998</v>
      </c>
      <c r="E1452" s="10">
        <f>D1451*BIL[[#This Row],[Variazione percentuale]]</f>
        <v>654436.69289340999</v>
      </c>
      <c r="F1452" s="11">
        <f>BIL[[#This Row],[AUM]]-D1451</f>
        <v>51009.529999732971</v>
      </c>
      <c r="G1452" s="11">
        <f>BIL[[#This Row],[∆ AUM]]-BIL[[#This Row],[effetto mercato]]</f>
        <v>-603427.16289367701</v>
      </c>
    </row>
    <row r="1453" spans="1:7">
      <c r="A1453" s="4">
        <v>44118</v>
      </c>
      <c r="B1453">
        <v>-0.13289999999999999</v>
      </c>
      <c r="C1453" s="6">
        <f>BIL[[#This Row],[Variaz]]/100</f>
        <v>-1.3289999999999999E-3</v>
      </c>
      <c r="D1453" s="10">
        <f>AUM[[#This Row],[ Etica Bilanciato]]</f>
        <v>1393388198.3800001</v>
      </c>
      <c r="E1453" s="10">
        <f>D1452*BIL[[#This Row],[Variazione percentuale]]</f>
        <v>-1854537.6527641795</v>
      </c>
      <c r="F1453" s="11">
        <f>BIL[[#This Row],[AUM]]-D1452</f>
        <v>-2050216.0399997234</v>
      </c>
      <c r="G1453" s="11">
        <f>BIL[[#This Row],[∆ AUM]]-BIL[[#This Row],[effetto mercato]]</f>
        <v>-195678.38723554392</v>
      </c>
    </row>
    <row r="1454" spans="1:7">
      <c r="A1454" s="4">
        <v>44119</v>
      </c>
      <c r="B1454">
        <v>-0.16439999999999999</v>
      </c>
      <c r="C1454" s="6">
        <f>BIL[[#This Row],[Variaz]]/100</f>
        <v>-1.6439999999999998E-3</v>
      </c>
      <c r="D1454" s="10">
        <f>AUM[[#This Row],[ Etica Bilanciato]]</f>
        <v>1390527538.5700002</v>
      </c>
      <c r="E1454" s="10">
        <f>D1453*BIL[[#This Row],[Variazione percentuale]]</f>
        <v>-2290730.1981367199</v>
      </c>
      <c r="F1454" s="11">
        <f>BIL[[#This Row],[AUM]]-D1453</f>
        <v>-2860659.8099999428</v>
      </c>
      <c r="G1454" s="11">
        <f>BIL[[#This Row],[∆ AUM]]-BIL[[#This Row],[effetto mercato]]</f>
        <v>-569929.6118632229</v>
      </c>
    </row>
    <row r="1455" spans="1:7">
      <c r="A1455" s="4">
        <v>44120</v>
      </c>
      <c r="B1455">
        <v>0.22739999999999999</v>
      </c>
      <c r="C1455" s="6">
        <f>BIL[[#This Row],[Variaz]]/100</f>
        <v>2.274E-3</v>
      </c>
      <c r="D1455" s="10">
        <f>AUM[[#This Row],[ Etica Bilanciato]]</f>
        <v>1393790705.6500001</v>
      </c>
      <c r="E1455" s="10">
        <f>D1454*BIL[[#This Row],[Variazione percentuale]]</f>
        <v>3162059.6227081805</v>
      </c>
      <c r="F1455" s="11">
        <f>BIL[[#This Row],[AUM]]-D1454</f>
        <v>3263167.0799999237</v>
      </c>
      <c r="G1455" s="11">
        <f>BIL[[#This Row],[∆ AUM]]-BIL[[#This Row],[effetto mercato]]</f>
        <v>101107.45729174325</v>
      </c>
    </row>
    <row r="1456" spans="1:7">
      <c r="A1456" s="4">
        <v>44123</v>
      </c>
      <c r="B1456">
        <v>-0.65710000000000002</v>
      </c>
      <c r="C1456" s="6">
        <f>BIL[[#This Row],[Variaz]]/100</f>
        <v>-6.5710000000000005E-3</v>
      </c>
      <c r="D1456" s="10">
        <f>AUM[[#This Row],[ Etica Bilanciato]]</f>
        <v>1384798438.8799999</v>
      </c>
      <c r="E1456" s="10">
        <f>D1455*BIL[[#This Row],[Variazione percentuale]]</f>
        <v>-9158598.7268261518</v>
      </c>
      <c r="F1456" s="11">
        <f>BIL[[#This Row],[AUM]]-D1455</f>
        <v>-8992266.7700002193</v>
      </c>
      <c r="G1456" s="11">
        <f>BIL[[#This Row],[∆ AUM]]-BIL[[#This Row],[effetto mercato]]</f>
        <v>166331.95682593249</v>
      </c>
    </row>
    <row r="1457" spans="1:7">
      <c r="A1457" s="4">
        <v>44124</v>
      </c>
      <c r="B1457">
        <v>-0.27560000000000001</v>
      </c>
      <c r="C1457" s="6">
        <f>BIL[[#This Row],[Variaz]]/100</f>
        <v>-2.7560000000000002E-3</v>
      </c>
      <c r="D1457" s="10">
        <f>AUM[[#This Row],[ Etica Bilanciato]]</f>
        <v>1380153099.78</v>
      </c>
      <c r="E1457" s="10">
        <f>D1456*BIL[[#This Row],[Variazione percentuale]]</f>
        <v>-3816504.4975532801</v>
      </c>
      <c r="F1457" s="11">
        <f>BIL[[#This Row],[AUM]]-D1456</f>
        <v>-4645339.0999999046</v>
      </c>
      <c r="G1457" s="11">
        <f>BIL[[#This Row],[∆ AUM]]-BIL[[#This Row],[effetto mercato]]</f>
        <v>-828834.60244662454</v>
      </c>
    </row>
    <row r="1458" spans="1:7">
      <c r="A1458" s="4">
        <v>44125</v>
      </c>
      <c r="B1458">
        <v>-0.4975</v>
      </c>
      <c r="C1458" s="6">
        <f>BIL[[#This Row],[Variaz]]/100</f>
        <v>-4.9750000000000003E-3</v>
      </c>
      <c r="D1458" s="10">
        <f>AUM[[#This Row],[ Etica Bilanciato]]</f>
        <v>1372095642</v>
      </c>
      <c r="E1458" s="10">
        <f>D1457*BIL[[#This Row],[Variazione percentuale]]</f>
        <v>-6866261.6714054998</v>
      </c>
      <c r="F1458" s="11">
        <f>BIL[[#This Row],[AUM]]-D1457</f>
        <v>-8057457.7799999714</v>
      </c>
      <c r="G1458" s="11">
        <f>BIL[[#This Row],[∆ AUM]]-BIL[[#This Row],[effetto mercato]]</f>
        <v>-1191196.1085944716</v>
      </c>
    </row>
    <row r="1459" spans="1:7">
      <c r="A1459" s="4">
        <v>44126</v>
      </c>
      <c r="B1459">
        <v>0.15079999999999999</v>
      </c>
      <c r="C1459" s="6">
        <f>BIL[[#This Row],[Variaz]]/100</f>
        <v>1.5079999999999998E-3</v>
      </c>
      <c r="D1459" s="10">
        <f>AUM[[#This Row],[ Etica Bilanciato]]</f>
        <v>1374115723.2499998</v>
      </c>
      <c r="E1459" s="10">
        <f>D1458*BIL[[#This Row],[Variazione percentuale]]</f>
        <v>2069120.2281359998</v>
      </c>
      <c r="F1459" s="11">
        <f>BIL[[#This Row],[AUM]]-D1458</f>
        <v>2020081.2499997616</v>
      </c>
      <c r="G1459" s="11">
        <f>BIL[[#This Row],[∆ AUM]]-BIL[[#This Row],[effetto mercato]]</f>
        <v>-49038.978136238176</v>
      </c>
    </row>
    <row r="1460" spans="1:7">
      <c r="A1460" s="4">
        <v>44127</v>
      </c>
      <c r="B1460">
        <v>0.30109999999999998</v>
      </c>
      <c r="C1460" s="6">
        <f>BIL[[#This Row],[Variaz]]/100</f>
        <v>3.0109999999999998E-3</v>
      </c>
      <c r="D1460" s="10">
        <f>AUM[[#This Row],[ Etica Bilanciato]]</f>
        <v>1377932800.6399999</v>
      </c>
      <c r="E1460" s="10">
        <f>D1459*BIL[[#This Row],[Variazione percentuale]]</f>
        <v>4137462.4427057491</v>
      </c>
      <c r="F1460" s="11">
        <f>BIL[[#This Row],[AUM]]-D1459</f>
        <v>3817077.3900001049</v>
      </c>
      <c r="G1460" s="11">
        <f>BIL[[#This Row],[∆ AUM]]-BIL[[#This Row],[effetto mercato]]</f>
        <v>-320385.05270564416</v>
      </c>
    </row>
    <row r="1461" spans="1:7">
      <c r="A1461" s="4">
        <v>44130</v>
      </c>
      <c r="B1461">
        <v>-1.0427999999999999</v>
      </c>
      <c r="C1461" s="6">
        <f>BIL[[#This Row],[Variaz]]/100</f>
        <v>-1.0428E-2</v>
      </c>
      <c r="D1461" s="10">
        <f>AUM[[#This Row],[ Etica Bilanciato]]</f>
        <v>1363116288.2900002</v>
      </c>
      <c r="E1461" s="10">
        <f>D1460*BIL[[#This Row],[Variazione percentuale]]</f>
        <v>-14369083.245073918</v>
      </c>
      <c r="F1461" s="11">
        <f>BIL[[#This Row],[AUM]]-D1460</f>
        <v>-14816512.349999666</v>
      </c>
      <c r="G1461" s="11">
        <f>BIL[[#This Row],[∆ AUM]]-BIL[[#This Row],[effetto mercato]]</f>
        <v>-447429.10492574796</v>
      </c>
    </row>
    <row r="1462" spans="1:7">
      <c r="A1462" s="4">
        <v>44131</v>
      </c>
      <c r="B1462">
        <v>-0.73450000000000004</v>
      </c>
      <c r="C1462" s="6">
        <f>BIL[[#This Row],[Variaz]]/100</f>
        <v>-7.3450000000000008E-3</v>
      </c>
      <c r="D1462" s="10">
        <f>AUM[[#This Row],[ Etica Bilanciato]]</f>
        <v>1351616672.2</v>
      </c>
      <c r="E1462" s="10">
        <f>D1461*BIL[[#This Row],[Variazione percentuale]]</f>
        <v>-10012089.137490053</v>
      </c>
      <c r="F1462" s="11">
        <f>BIL[[#This Row],[AUM]]-D1461</f>
        <v>-11499616.090000153</v>
      </c>
      <c r="G1462" s="11">
        <f>BIL[[#This Row],[∆ AUM]]-BIL[[#This Row],[effetto mercato]]</f>
        <v>-1487526.9525100999</v>
      </c>
    </row>
    <row r="1463" spans="1:7">
      <c r="A1463" s="4">
        <v>44132</v>
      </c>
      <c r="B1463">
        <v>-1.6326000000000001</v>
      </c>
      <c r="C1463" s="6">
        <f>BIL[[#This Row],[Variaz]]/100</f>
        <v>-1.6326E-2</v>
      </c>
      <c r="D1463" s="10">
        <f>AUM[[#This Row],[ Etica Bilanciato]]</f>
        <v>1329268467.49</v>
      </c>
      <c r="E1463" s="10">
        <f>D1462*BIL[[#This Row],[Variazione percentuale]]</f>
        <v>-22066493.790337201</v>
      </c>
      <c r="F1463" s="11">
        <f>BIL[[#This Row],[AUM]]-D1462</f>
        <v>-22348204.710000038</v>
      </c>
      <c r="G1463" s="11">
        <f>BIL[[#This Row],[∆ AUM]]-BIL[[#This Row],[effetto mercato]]</f>
        <v>-281710.91966283694</v>
      </c>
    </row>
    <row r="1464" spans="1:7">
      <c r="A1464" s="4">
        <v>44133</v>
      </c>
      <c r="B1464">
        <v>0.67859999999999998</v>
      </c>
      <c r="C1464" s="6">
        <f>BIL[[#This Row],[Variaz]]/100</f>
        <v>6.7859999999999995E-3</v>
      </c>
      <c r="D1464" s="10">
        <f>AUM[[#This Row],[ Etica Bilanciato]]</f>
        <v>1337116266.26</v>
      </c>
      <c r="E1464" s="10">
        <f>D1463*BIL[[#This Row],[Variazione percentuale]]</f>
        <v>9020415.8203871399</v>
      </c>
      <c r="F1464" s="11">
        <f>BIL[[#This Row],[AUM]]-D1463</f>
        <v>7847798.7699999809</v>
      </c>
      <c r="G1464" s="11">
        <f>BIL[[#This Row],[∆ AUM]]-BIL[[#This Row],[effetto mercato]]</f>
        <v>-1172617.050387159</v>
      </c>
    </row>
    <row r="1465" spans="1:7">
      <c r="A1465" s="4">
        <v>44134</v>
      </c>
      <c r="B1465">
        <v>-0.32479999999999998</v>
      </c>
      <c r="C1465" s="6">
        <f>BIL[[#This Row],[Variaz]]/100</f>
        <v>-3.2479999999999996E-3</v>
      </c>
      <c r="D1465" s="10">
        <f>AUM[[#This Row],[ Etica Bilanciato]]</f>
        <v>1331047602.5800002</v>
      </c>
      <c r="E1465" s="10">
        <f>D1464*BIL[[#This Row],[Variazione percentuale]]</f>
        <v>-4342953.6328124795</v>
      </c>
      <c r="F1465" s="11">
        <f>BIL[[#This Row],[AUM]]-D1464</f>
        <v>-6068663.6799998283</v>
      </c>
      <c r="G1465" s="11">
        <f>BIL[[#This Row],[∆ AUM]]-BIL[[#This Row],[effetto mercato]]</f>
        <v>-1725710.0471873488</v>
      </c>
    </row>
    <row r="1466" spans="1:7">
      <c r="A1466" s="4">
        <v>44137</v>
      </c>
      <c r="B1466">
        <v>1.0509999999999999</v>
      </c>
      <c r="C1466" s="6">
        <f>BIL[[#This Row],[Variaz]]/100</f>
        <v>1.0509999999999999E-2</v>
      </c>
      <c r="D1466" s="10">
        <f>AUM[[#This Row],[ Etica Bilanciato]]</f>
        <v>1343104565.5800002</v>
      </c>
      <c r="E1466" s="10">
        <f>D1465*BIL[[#This Row],[Variazione percentuale]]</f>
        <v>13989310.3031158</v>
      </c>
      <c r="F1466" s="11">
        <f>BIL[[#This Row],[AUM]]-D1465</f>
        <v>12056963</v>
      </c>
      <c r="G1466" s="11">
        <f>BIL[[#This Row],[∆ AUM]]-BIL[[#This Row],[effetto mercato]]</f>
        <v>-1932347.3031158</v>
      </c>
    </row>
    <row r="1467" spans="1:7">
      <c r="A1467" s="4">
        <v>44138</v>
      </c>
      <c r="B1467">
        <v>0.71760000000000002</v>
      </c>
      <c r="C1467" s="6">
        <f>BIL[[#This Row],[Variaz]]/100</f>
        <v>7.1760000000000001E-3</v>
      </c>
      <c r="D1467" s="10">
        <f>AUM[[#This Row],[ Etica Bilanciato]]</f>
        <v>1351749116.96</v>
      </c>
      <c r="E1467" s="10">
        <f>D1466*BIL[[#This Row],[Variazione percentuale]]</f>
        <v>9638118.3626020811</v>
      </c>
      <c r="F1467" s="11">
        <f>BIL[[#This Row],[AUM]]-D1466</f>
        <v>8644551.379999876</v>
      </c>
      <c r="G1467" s="11">
        <f>BIL[[#This Row],[∆ AUM]]-BIL[[#This Row],[effetto mercato]]</f>
        <v>-993566.98260220513</v>
      </c>
    </row>
    <row r="1468" spans="1:7">
      <c r="A1468" s="4">
        <v>44139</v>
      </c>
      <c r="B1468">
        <v>1.1047</v>
      </c>
      <c r="C1468" s="6">
        <f>BIL[[#This Row],[Variaz]]/100</f>
        <v>1.1047E-2</v>
      </c>
      <c r="D1468" s="10">
        <f>AUM[[#This Row],[ Etica Bilanciato]]</f>
        <v>1368129333.04</v>
      </c>
      <c r="E1468" s="10">
        <f>D1467*BIL[[#This Row],[Variazione percentuale]]</f>
        <v>14932772.495057119</v>
      </c>
      <c r="F1468" s="11">
        <f>BIL[[#This Row],[AUM]]-D1467</f>
        <v>16380216.079999924</v>
      </c>
      <c r="G1468" s="11">
        <f>BIL[[#This Row],[∆ AUM]]-BIL[[#This Row],[effetto mercato]]</f>
        <v>1447443.5849428046</v>
      </c>
    </row>
    <row r="1469" spans="1:7">
      <c r="A1469" s="4">
        <v>44140</v>
      </c>
      <c r="B1469">
        <v>0.70469999999999999</v>
      </c>
      <c r="C1469" s="6">
        <f>BIL[[#This Row],[Variaz]]/100</f>
        <v>7.0470000000000003E-3</v>
      </c>
      <c r="D1469" s="10">
        <f>AUM[[#This Row],[ Etica Bilanciato]]</f>
        <v>1379438113.4199998</v>
      </c>
      <c r="E1469" s="10">
        <f>D1468*BIL[[#This Row],[Variazione percentuale]]</f>
        <v>9641207.4099328797</v>
      </c>
      <c r="F1469" s="11">
        <f>BIL[[#This Row],[AUM]]-D1468</f>
        <v>11308780.379999876</v>
      </c>
      <c r="G1469" s="11">
        <f>BIL[[#This Row],[∆ AUM]]-BIL[[#This Row],[effetto mercato]]</f>
        <v>1667572.9700669963</v>
      </c>
    </row>
    <row r="1470" spans="1:7">
      <c r="A1470" s="4">
        <v>44141</v>
      </c>
      <c r="B1470">
        <v>-7.9000000000000008E-3</v>
      </c>
      <c r="C1470" s="6">
        <f>BIL[[#This Row],[Variaz]]/100</f>
        <v>-7.9000000000000009E-5</v>
      </c>
      <c r="D1470" s="10">
        <f>AUM[[#This Row],[ Etica Bilanciato]]</f>
        <v>1379387349.8899999</v>
      </c>
      <c r="E1470" s="10">
        <f>D1469*BIL[[#This Row],[Variazione percentuale]]</f>
        <v>-108975.61096018</v>
      </c>
      <c r="F1470" s="11">
        <f>BIL[[#This Row],[AUM]]-D1469</f>
        <v>-50763.52999997139</v>
      </c>
      <c r="G1470" s="11">
        <f>BIL[[#This Row],[∆ AUM]]-BIL[[#This Row],[effetto mercato]]</f>
        <v>58212.080960208608</v>
      </c>
    </row>
    <row r="1471" spans="1:7">
      <c r="A1471" s="4">
        <v>44144</v>
      </c>
      <c r="B1471">
        <v>1.0222</v>
      </c>
      <c r="C1471" s="6">
        <f>BIL[[#This Row],[Variaz]]/100</f>
        <v>1.0222E-2</v>
      </c>
      <c r="D1471" s="10">
        <f>AUM[[#This Row],[ Etica Bilanciato]]</f>
        <v>1393377483.28</v>
      </c>
      <c r="E1471" s="10">
        <f>D1470*BIL[[#This Row],[Variazione percentuale]]</f>
        <v>14100097.490575578</v>
      </c>
      <c r="F1471" s="11">
        <f>BIL[[#This Row],[AUM]]-D1470</f>
        <v>13990133.390000105</v>
      </c>
      <c r="G1471" s="11">
        <f>BIL[[#This Row],[∆ AUM]]-BIL[[#This Row],[effetto mercato]]</f>
        <v>-109964.10057547316</v>
      </c>
    </row>
    <row r="1472" spans="1:7">
      <c r="A1472" s="4">
        <v>44145</v>
      </c>
      <c r="B1472">
        <v>0.69269999999999998</v>
      </c>
      <c r="C1472" s="6">
        <f>BIL[[#This Row],[Variaz]]/100</f>
        <v>6.927E-3</v>
      </c>
      <c r="D1472" s="10">
        <f>AUM[[#This Row],[ Etica Bilanciato]]</f>
        <v>1403054073.3099999</v>
      </c>
      <c r="E1472" s="10">
        <f>D1471*BIL[[#This Row],[Variazione percentuale]]</f>
        <v>9651925.8266805597</v>
      </c>
      <c r="F1472" s="11">
        <f>BIL[[#This Row],[AUM]]-D1471</f>
        <v>9676590.0299999714</v>
      </c>
      <c r="G1472" s="11">
        <f>BIL[[#This Row],[∆ AUM]]-BIL[[#This Row],[effetto mercato]]</f>
        <v>24664.203319411725</v>
      </c>
    </row>
    <row r="1473" spans="1:7">
      <c r="A1473" s="4">
        <v>44146</v>
      </c>
      <c r="B1473">
        <v>0.92759999999999998</v>
      </c>
      <c r="C1473" s="6">
        <f>BIL[[#This Row],[Variaz]]/100</f>
        <v>9.2759999999999995E-3</v>
      </c>
      <c r="D1473" s="10">
        <f>AUM[[#This Row],[ Etica Bilanciato]]</f>
        <v>1416202895.78</v>
      </c>
      <c r="E1473" s="10">
        <f>D1472*BIL[[#This Row],[Variazione percentuale]]</f>
        <v>13014729.584023559</v>
      </c>
      <c r="F1473" s="11">
        <f>BIL[[#This Row],[AUM]]-D1472</f>
        <v>13148822.470000029</v>
      </c>
      <c r="G1473" s="11">
        <f>BIL[[#This Row],[∆ AUM]]-BIL[[#This Row],[effetto mercato]]</f>
        <v>134092.88597646914</v>
      </c>
    </row>
    <row r="1474" spans="1:7">
      <c r="A1474" s="4">
        <v>44147</v>
      </c>
      <c r="B1474">
        <v>-0.628</v>
      </c>
      <c r="C1474" s="6">
        <f>BIL[[#This Row],[Variaz]]/100</f>
        <v>-6.28E-3</v>
      </c>
      <c r="D1474" s="10">
        <f>AUM[[#This Row],[ Etica Bilanciato]]</f>
        <v>1407989280.6500001</v>
      </c>
      <c r="E1474" s="10">
        <f>D1473*BIL[[#This Row],[Variazione percentuale]]</f>
        <v>-8893754.1854983997</v>
      </c>
      <c r="F1474" s="11">
        <f>BIL[[#This Row],[AUM]]-D1473</f>
        <v>-8213615.129999876</v>
      </c>
      <c r="G1474" s="11">
        <f>BIL[[#This Row],[∆ AUM]]-BIL[[#This Row],[effetto mercato]]</f>
        <v>680139.05549852364</v>
      </c>
    </row>
    <row r="1475" spans="1:7">
      <c r="A1475" s="4">
        <v>44148</v>
      </c>
      <c r="B1475">
        <v>0.55489999999999995</v>
      </c>
      <c r="C1475" s="6">
        <f>BIL[[#This Row],[Variaz]]/100</f>
        <v>5.5489999999999992E-3</v>
      </c>
      <c r="D1475" s="10">
        <f>AUM[[#This Row],[ Etica Bilanciato]]</f>
        <v>1415751976.8499999</v>
      </c>
      <c r="E1475" s="10">
        <f>D1474*BIL[[#This Row],[Variazione percentuale]]</f>
        <v>7812932.5183268497</v>
      </c>
      <c r="F1475" s="11">
        <f>BIL[[#This Row],[AUM]]-D1474</f>
        <v>7762696.1999998093</v>
      </c>
      <c r="G1475" s="11">
        <f>BIL[[#This Row],[∆ AUM]]-BIL[[#This Row],[effetto mercato]]</f>
        <v>-50236.318327040412</v>
      </c>
    </row>
    <row r="1476" spans="1:7">
      <c r="A1476" s="4">
        <v>44151</v>
      </c>
      <c r="B1476">
        <v>1.2033</v>
      </c>
      <c r="C1476" s="6">
        <f>BIL[[#This Row],[Variaz]]/100</f>
        <v>1.2033E-2</v>
      </c>
      <c r="D1476" s="10">
        <f>AUM[[#This Row],[ Etica Bilanciato]]</f>
        <v>1432707303.5999999</v>
      </c>
      <c r="E1476" s="10">
        <f>D1475*BIL[[#This Row],[Variazione percentuale]]</f>
        <v>17035743.537436049</v>
      </c>
      <c r="F1476" s="11">
        <f>BIL[[#This Row],[AUM]]-D1475</f>
        <v>16955326.75</v>
      </c>
      <c r="G1476" s="11">
        <f>BIL[[#This Row],[∆ AUM]]-BIL[[#This Row],[effetto mercato]]</f>
        <v>-80416.787436049432</v>
      </c>
    </row>
    <row r="1477" spans="1:7">
      <c r="A1477" s="4">
        <v>44152</v>
      </c>
      <c r="B1477">
        <v>-0.3105</v>
      </c>
      <c r="C1477" s="6">
        <f>BIL[[#This Row],[Variaz]]/100</f>
        <v>-3.1050000000000001E-3</v>
      </c>
      <c r="D1477" s="10">
        <f>AUM[[#This Row],[ Etica Bilanciato]]</f>
        <v>1427735288.97</v>
      </c>
      <c r="E1477" s="10">
        <f>D1476*BIL[[#This Row],[Variazione percentuale]]</f>
        <v>-4448556.1776780002</v>
      </c>
      <c r="F1477" s="11">
        <f>BIL[[#This Row],[AUM]]-D1476</f>
        <v>-4972014.629999876</v>
      </c>
      <c r="G1477" s="11">
        <f>BIL[[#This Row],[∆ AUM]]-BIL[[#This Row],[effetto mercato]]</f>
        <v>-523458.45232187584</v>
      </c>
    </row>
    <row r="1478" spans="1:7">
      <c r="A1478" s="4">
        <v>44153</v>
      </c>
      <c r="B1478">
        <v>-0.37990000000000002</v>
      </c>
      <c r="C1478" s="6">
        <f>BIL[[#This Row],[Variaz]]/100</f>
        <v>-3.7990000000000003E-3</v>
      </c>
      <c r="D1478" s="10">
        <f>AUM[[#This Row],[ Etica Bilanciato]]</f>
        <v>1424098109.02</v>
      </c>
      <c r="E1478" s="10">
        <f>D1477*BIL[[#This Row],[Variazione percentuale]]</f>
        <v>-5423966.3627970302</v>
      </c>
      <c r="F1478" s="11">
        <f>BIL[[#This Row],[AUM]]-D1477</f>
        <v>-3637179.9500000477</v>
      </c>
      <c r="G1478" s="11">
        <f>BIL[[#This Row],[∆ AUM]]-BIL[[#This Row],[effetto mercato]]</f>
        <v>1786786.4127969826</v>
      </c>
    </row>
    <row r="1479" spans="1:7">
      <c r="A1479" s="4">
        <v>44154</v>
      </c>
      <c r="B1479">
        <v>0.12959999999999999</v>
      </c>
      <c r="C1479" s="6">
        <f>BIL[[#This Row],[Variaz]]/100</f>
        <v>1.2959999999999998E-3</v>
      </c>
      <c r="D1479" s="10">
        <f>AUM[[#This Row],[ Etica Bilanciato]]</f>
        <v>1426423138.1200001</v>
      </c>
      <c r="E1479" s="10">
        <f>D1478*BIL[[#This Row],[Variazione percentuale]]</f>
        <v>1845631.1492899198</v>
      </c>
      <c r="F1479" s="11">
        <f>BIL[[#This Row],[AUM]]-D1478</f>
        <v>2325029.1000001431</v>
      </c>
      <c r="G1479" s="11">
        <f>BIL[[#This Row],[∆ AUM]]-BIL[[#This Row],[effetto mercato]]</f>
        <v>479397.95071022329</v>
      </c>
    </row>
    <row r="1480" spans="1:7">
      <c r="A1480" s="4">
        <v>44155</v>
      </c>
      <c r="B1480">
        <v>-0.2056</v>
      </c>
      <c r="C1480" s="6">
        <f>BIL[[#This Row],[Variaz]]/100</f>
        <v>-2.0560000000000001E-3</v>
      </c>
      <c r="D1480" s="10">
        <f>AUM[[#This Row],[ Etica Bilanciato]]</f>
        <v>1423702291.0699999</v>
      </c>
      <c r="E1480" s="10">
        <f>D1479*BIL[[#This Row],[Variazione percentuale]]</f>
        <v>-2932725.9719747202</v>
      </c>
      <c r="F1480" s="11">
        <f>BIL[[#This Row],[AUM]]-D1479</f>
        <v>-2720847.0500001907</v>
      </c>
      <c r="G1480" s="11">
        <f>BIL[[#This Row],[∆ AUM]]-BIL[[#This Row],[effetto mercato]]</f>
        <v>211878.92197452951</v>
      </c>
    </row>
    <row r="1481" spans="1:7">
      <c r="A1481" s="4">
        <v>44158</v>
      </c>
      <c r="B1481">
        <v>0.35870000000000002</v>
      </c>
      <c r="C1481" s="6">
        <f>BIL[[#This Row],[Variaz]]/100</f>
        <v>3.5870000000000003E-3</v>
      </c>
      <c r="D1481" s="10">
        <f>AUM[[#This Row],[ Etica Bilanciato]]</f>
        <v>1428944527.1800001</v>
      </c>
      <c r="E1481" s="10">
        <f>D1480*BIL[[#This Row],[Variazione percentuale]]</f>
        <v>5106820.1180680906</v>
      </c>
      <c r="F1481" s="11">
        <f>BIL[[#This Row],[AUM]]-D1480</f>
        <v>5242236.1100001335</v>
      </c>
      <c r="G1481" s="11">
        <f>BIL[[#This Row],[∆ AUM]]-BIL[[#This Row],[effetto mercato]]</f>
        <v>135415.99193204287</v>
      </c>
    </row>
    <row r="1482" spans="1:7">
      <c r="A1482" s="4">
        <v>44159</v>
      </c>
      <c r="B1482">
        <v>0.66920000000000002</v>
      </c>
      <c r="C1482" s="6">
        <f>BIL[[#This Row],[Variaz]]/100</f>
        <v>6.692E-3</v>
      </c>
      <c r="D1482" s="10">
        <f>AUM[[#This Row],[ Etica Bilanciato]]</f>
        <v>1439325004.0699999</v>
      </c>
      <c r="E1482" s="10">
        <f>D1481*BIL[[#This Row],[Variazione percentuale]]</f>
        <v>9562496.7758885603</v>
      </c>
      <c r="F1482" s="11">
        <f>BIL[[#This Row],[AUM]]-D1481</f>
        <v>10380476.889999866</v>
      </c>
      <c r="G1482" s="11">
        <f>BIL[[#This Row],[∆ AUM]]-BIL[[#This Row],[effetto mercato]]</f>
        <v>817980.11411130615</v>
      </c>
    </row>
    <row r="1483" spans="1:7">
      <c r="A1483" s="4">
        <v>44160</v>
      </c>
      <c r="B1483">
        <v>-0.18890000000000001</v>
      </c>
      <c r="C1483" s="6">
        <f>BIL[[#This Row],[Variaz]]/100</f>
        <v>-1.8890000000000001E-3</v>
      </c>
      <c r="D1483" s="10">
        <f>AUM[[#This Row],[ Etica Bilanciato]]</f>
        <v>1436768236.3900001</v>
      </c>
      <c r="E1483" s="10">
        <f>D1482*BIL[[#This Row],[Variazione percentuale]]</f>
        <v>-2718884.9326882302</v>
      </c>
      <c r="F1483" s="11">
        <f>BIL[[#This Row],[AUM]]-D1482</f>
        <v>-2556767.6799998283</v>
      </c>
      <c r="G1483" s="11">
        <f>BIL[[#This Row],[∆ AUM]]-BIL[[#This Row],[effetto mercato]]</f>
        <v>162117.25268840184</v>
      </c>
    </row>
    <row r="1484" spans="1:7">
      <c r="A1484" s="4">
        <v>44161</v>
      </c>
      <c r="B1484">
        <v>-7.6E-3</v>
      </c>
      <c r="C1484" s="6">
        <f>BIL[[#This Row],[Variaz]]/100</f>
        <v>-7.6000000000000004E-5</v>
      </c>
      <c r="D1484" s="10">
        <f>AUM[[#This Row],[ Etica Bilanciato]]</f>
        <v>1436993353.8199999</v>
      </c>
      <c r="E1484" s="10">
        <f>D1483*BIL[[#This Row],[Variazione percentuale]]</f>
        <v>-109194.38596564002</v>
      </c>
      <c r="F1484" s="11">
        <f>BIL[[#This Row],[AUM]]-D1483</f>
        <v>225117.42999982834</v>
      </c>
      <c r="G1484" s="11">
        <f>BIL[[#This Row],[∆ AUM]]-BIL[[#This Row],[effetto mercato]]</f>
        <v>334311.81596546835</v>
      </c>
    </row>
    <row r="1485" spans="1:7">
      <c r="A1485" s="4">
        <v>44162</v>
      </c>
      <c r="B1485">
        <v>0.106</v>
      </c>
      <c r="C1485" s="6">
        <f>BIL[[#This Row],[Variaz]]/100</f>
        <v>1.06E-3</v>
      </c>
      <c r="D1485" s="10">
        <f>AUM[[#This Row],[ Etica Bilanciato]]</f>
        <v>1438488246.29</v>
      </c>
      <c r="E1485" s="10">
        <f>D1484*BIL[[#This Row],[Variazione percentuale]]</f>
        <v>1523212.9550492</v>
      </c>
      <c r="F1485" s="11">
        <f>BIL[[#This Row],[AUM]]-D1484</f>
        <v>1494892.4700000286</v>
      </c>
      <c r="G1485" s="11">
        <f>BIL[[#This Row],[∆ AUM]]-BIL[[#This Row],[effetto mercato]]</f>
        <v>-28320.485049171373</v>
      </c>
    </row>
    <row r="1486" spans="1:7">
      <c r="A1486" s="4">
        <v>44165</v>
      </c>
      <c r="B1486">
        <v>-0.6502</v>
      </c>
      <c r="C1486" s="6">
        <f>BIL[[#This Row],[Variaz]]/100</f>
        <v>-6.502E-3</v>
      </c>
      <c r="D1486" s="10">
        <f>AUM[[#This Row],[ Etica Bilanciato]]</f>
        <v>1429345627.0799999</v>
      </c>
      <c r="E1486" s="10">
        <f>D1485*BIL[[#This Row],[Variazione percentuale]]</f>
        <v>-9353050.5773775801</v>
      </c>
      <c r="F1486" s="11">
        <f>BIL[[#This Row],[AUM]]-D1485</f>
        <v>-9142619.2100000381</v>
      </c>
      <c r="G1486" s="11">
        <f>BIL[[#This Row],[∆ AUM]]-BIL[[#This Row],[effetto mercato]]</f>
        <v>210431.36737754196</v>
      </c>
    </row>
    <row r="1487" spans="1:7">
      <c r="A1487" s="4">
        <v>44166</v>
      </c>
      <c r="B1487">
        <v>-1.52E-2</v>
      </c>
      <c r="C1487" s="6">
        <f>BIL[[#This Row],[Variaz]]/100</f>
        <v>-1.5200000000000001E-4</v>
      </c>
      <c r="D1487" s="10">
        <f>AUM[[#This Row],[ Etica Bilanciato]]</f>
        <v>1430100930.3399999</v>
      </c>
      <c r="E1487" s="10">
        <f>D1486*BIL[[#This Row],[Variazione percentuale]]</f>
        <v>-217260.53531616001</v>
      </c>
      <c r="F1487" s="11">
        <f>BIL[[#This Row],[AUM]]-D1486</f>
        <v>755303.25999999046</v>
      </c>
      <c r="G1487" s="11">
        <f>BIL[[#This Row],[∆ AUM]]-BIL[[#This Row],[effetto mercato]]</f>
        <v>972563.79531615041</v>
      </c>
    </row>
    <row r="1488" spans="1:7">
      <c r="A1488" s="4">
        <v>44167</v>
      </c>
      <c r="B1488">
        <v>-0.23599999999999999</v>
      </c>
      <c r="C1488" s="6">
        <f>BIL[[#This Row],[Variaz]]/100</f>
        <v>-2.3599999999999997E-3</v>
      </c>
      <c r="D1488" s="10">
        <f>AUM[[#This Row],[ Etica Bilanciato]]</f>
        <v>1426564303.46</v>
      </c>
      <c r="E1488" s="10">
        <f>D1487*BIL[[#This Row],[Variazione percentuale]]</f>
        <v>-3375038.1956023993</v>
      </c>
      <c r="F1488" s="11">
        <f>BIL[[#This Row],[AUM]]-D1487</f>
        <v>-3536626.879999876</v>
      </c>
      <c r="G1488" s="11">
        <f>BIL[[#This Row],[∆ AUM]]-BIL[[#This Row],[effetto mercato]]</f>
        <v>-161588.68439747673</v>
      </c>
    </row>
    <row r="1489" spans="1:7">
      <c r="A1489" s="4">
        <v>44168</v>
      </c>
      <c r="B1489">
        <v>-6.8699999999999997E-2</v>
      </c>
      <c r="C1489" s="6">
        <f>BIL[[#This Row],[Variaz]]/100</f>
        <v>-6.87E-4</v>
      </c>
      <c r="D1489" s="10">
        <f>AUM[[#This Row],[ Etica Bilanciato]]</f>
        <v>1427898459.51</v>
      </c>
      <c r="E1489" s="10">
        <f>D1488*BIL[[#This Row],[Variazione percentuale]]</f>
        <v>-980049.67647702002</v>
      </c>
      <c r="F1489" s="11">
        <f>BIL[[#This Row],[AUM]]-D1488</f>
        <v>1334156.0499999523</v>
      </c>
      <c r="G1489" s="11">
        <f>BIL[[#This Row],[∆ AUM]]-BIL[[#This Row],[effetto mercato]]</f>
        <v>2314205.7264769725</v>
      </c>
    </row>
    <row r="1490" spans="1:7">
      <c r="A1490" s="4">
        <v>44169</v>
      </c>
      <c r="B1490">
        <v>0.878</v>
      </c>
      <c r="C1490" s="6">
        <f>BIL[[#This Row],[Variaz]]/100</f>
        <v>8.7799999999999996E-3</v>
      </c>
      <c r="D1490" s="10">
        <f>AUM[[#This Row],[ Etica Bilanciato]]</f>
        <v>1442396681.3599999</v>
      </c>
      <c r="E1490" s="10">
        <f>D1489*BIL[[#This Row],[Variazione percentuale]]</f>
        <v>12536948.474497799</v>
      </c>
      <c r="F1490" s="11">
        <f>BIL[[#This Row],[AUM]]-D1489</f>
        <v>14498221.849999905</v>
      </c>
      <c r="G1490" s="11">
        <f>BIL[[#This Row],[∆ AUM]]-BIL[[#This Row],[effetto mercato]]</f>
        <v>1961273.3755021058</v>
      </c>
    </row>
    <row r="1491" spans="1:7">
      <c r="A1491" s="4">
        <v>44172</v>
      </c>
      <c r="B1491">
        <v>-0.18160000000000001</v>
      </c>
      <c r="C1491" s="6">
        <f>BIL[[#This Row],[Variaz]]/100</f>
        <v>-1.8160000000000001E-3</v>
      </c>
      <c r="D1491" s="10">
        <f>AUM[[#This Row],[ Etica Bilanciato]]</f>
        <v>1441175324.28</v>
      </c>
      <c r="E1491" s="10">
        <f>D1490*BIL[[#This Row],[Variazione percentuale]]</f>
        <v>-2619392.3733497602</v>
      </c>
      <c r="F1491" s="11">
        <f>BIL[[#This Row],[AUM]]-D1490</f>
        <v>-1221357.0799999237</v>
      </c>
      <c r="G1491" s="11">
        <f>BIL[[#This Row],[∆ AUM]]-BIL[[#This Row],[effetto mercato]]</f>
        <v>1398035.2933498365</v>
      </c>
    </row>
    <row r="1492" spans="1:7">
      <c r="A1492" s="4">
        <v>44174</v>
      </c>
      <c r="B1492">
        <v>0.56110000000000004</v>
      </c>
      <c r="C1492" s="6">
        <f>BIL[[#This Row],[Variaz]]/100</f>
        <v>5.6110000000000005E-3</v>
      </c>
      <c r="D1492" s="10">
        <f>AUM[[#This Row],[ Etica Bilanciato]]</f>
        <v>1449146592.3599999</v>
      </c>
      <c r="E1492" s="10">
        <f>D1491*BIL[[#This Row],[Variazione percentuale]]</f>
        <v>8086434.7445350802</v>
      </c>
      <c r="F1492" s="11">
        <f>BIL[[#This Row],[AUM]]-D1491</f>
        <v>7971268.0799999237</v>
      </c>
      <c r="G1492" s="11">
        <f>BIL[[#This Row],[∆ AUM]]-BIL[[#This Row],[effetto mercato]]</f>
        <v>-115166.66453515645</v>
      </c>
    </row>
    <row r="1493" spans="1:7">
      <c r="A1493" s="4">
        <v>44175</v>
      </c>
      <c r="B1493">
        <v>-0.50519999999999998</v>
      </c>
      <c r="C1493" s="6">
        <f>BIL[[#This Row],[Variaz]]/100</f>
        <v>-5.0520000000000001E-3</v>
      </c>
      <c r="D1493" s="10">
        <f>AUM[[#This Row],[ Etica Bilanciato]]</f>
        <v>1442300102.8700001</v>
      </c>
      <c r="E1493" s="10">
        <f>D1492*BIL[[#This Row],[Variazione percentuale]]</f>
        <v>-7321088.5846027192</v>
      </c>
      <c r="F1493" s="11">
        <f>BIL[[#This Row],[AUM]]-D1492</f>
        <v>-6846489.4899997711</v>
      </c>
      <c r="G1493" s="11">
        <f>BIL[[#This Row],[∆ AUM]]-BIL[[#This Row],[effetto mercato]]</f>
        <v>474599.09460294805</v>
      </c>
    </row>
    <row r="1494" spans="1:7">
      <c r="A1494" s="4">
        <v>44176</v>
      </c>
      <c r="B1494">
        <v>-0.37890000000000001</v>
      </c>
      <c r="C1494" s="6">
        <f>BIL[[#This Row],[Variaz]]/100</f>
        <v>-3.7890000000000003E-3</v>
      </c>
      <c r="D1494" s="10">
        <f>AUM[[#This Row],[ Etica Bilanciato]]</f>
        <v>1437573828.5899999</v>
      </c>
      <c r="E1494" s="10">
        <f>D1493*BIL[[#This Row],[Variazione percentuale]]</f>
        <v>-5464875.0897744307</v>
      </c>
      <c r="F1494" s="11">
        <f>BIL[[#This Row],[AUM]]-D1493</f>
        <v>-4726274.2800002098</v>
      </c>
      <c r="G1494" s="11">
        <f>BIL[[#This Row],[∆ AUM]]-BIL[[#This Row],[effetto mercato]]</f>
        <v>738600.80977422092</v>
      </c>
    </row>
    <row r="1495" spans="1:7">
      <c r="A1495" s="4">
        <v>44179</v>
      </c>
      <c r="B1495">
        <v>0.34229999999999999</v>
      </c>
      <c r="C1495" s="6">
        <f>BIL[[#This Row],[Variaz]]/100</f>
        <v>3.4229999999999998E-3</v>
      </c>
      <c r="D1495" s="10">
        <f>AUM[[#This Row],[ Etica Bilanciato]]</f>
        <v>1443182226.4399998</v>
      </c>
      <c r="E1495" s="10">
        <f>D1494*BIL[[#This Row],[Variazione percentuale]]</f>
        <v>4920815.2152635697</v>
      </c>
      <c r="F1495" s="11">
        <f>BIL[[#This Row],[AUM]]-D1494</f>
        <v>5608397.8499999046</v>
      </c>
      <c r="G1495" s="11">
        <f>BIL[[#This Row],[∆ AUM]]-BIL[[#This Row],[effetto mercato]]</f>
        <v>687582.63473633491</v>
      </c>
    </row>
    <row r="1496" spans="1:7">
      <c r="A1496" s="4">
        <v>44180</v>
      </c>
      <c r="B1496">
        <v>0.46239999999999998</v>
      </c>
      <c r="C1496" s="6">
        <f>BIL[[#This Row],[Variaz]]/100</f>
        <v>4.6239999999999996E-3</v>
      </c>
      <c r="D1496" s="10">
        <f>AUM[[#This Row],[ Etica Bilanciato]]</f>
        <v>1450324957.1499999</v>
      </c>
      <c r="E1496" s="10">
        <f>D1495*BIL[[#This Row],[Variazione percentuale]]</f>
        <v>6673274.615058559</v>
      </c>
      <c r="F1496" s="11">
        <f>BIL[[#This Row],[AUM]]-D1495</f>
        <v>7142730.7100000381</v>
      </c>
      <c r="G1496" s="11">
        <f>BIL[[#This Row],[∆ AUM]]-BIL[[#This Row],[effetto mercato]]</f>
        <v>469456.09494147915</v>
      </c>
    </row>
    <row r="1497" spans="1:7">
      <c r="A1497" s="4">
        <v>44181</v>
      </c>
      <c r="B1497">
        <v>3.7699999999999997E-2</v>
      </c>
      <c r="C1497" s="6">
        <f>BIL[[#This Row],[Variaz]]/100</f>
        <v>3.7699999999999995E-4</v>
      </c>
      <c r="D1497" s="10">
        <f>AUM[[#This Row],[ Etica Bilanciato]]</f>
        <v>1451169776.5700002</v>
      </c>
      <c r="E1497" s="10">
        <f>D1496*BIL[[#This Row],[Variazione percentuale]]</f>
        <v>546772.50884554989</v>
      </c>
      <c r="F1497" s="11">
        <f>BIL[[#This Row],[AUM]]-D1496</f>
        <v>844819.42000031471</v>
      </c>
      <c r="G1497" s="11">
        <f>BIL[[#This Row],[∆ AUM]]-BIL[[#This Row],[effetto mercato]]</f>
        <v>298046.91115476482</v>
      </c>
    </row>
    <row r="1498" spans="1:7">
      <c r="A1498" s="4">
        <v>44182</v>
      </c>
      <c r="B1498">
        <v>0.1961</v>
      </c>
      <c r="C1498" s="6">
        <f>BIL[[#This Row],[Variaz]]/100</f>
        <v>1.9610000000000001E-3</v>
      </c>
      <c r="D1498" s="10">
        <f>AUM[[#This Row],[ Etica Bilanciato]]</f>
        <v>1456002614.5800002</v>
      </c>
      <c r="E1498" s="10">
        <f>D1497*BIL[[#This Row],[Variazione percentuale]]</f>
        <v>2845743.9318537703</v>
      </c>
      <c r="F1498" s="11">
        <f>BIL[[#This Row],[AUM]]-D1497</f>
        <v>4832838.0099999905</v>
      </c>
      <c r="G1498" s="11">
        <f>BIL[[#This Row],[∆ AUM]]-BIL[[#This Row],[effetto mercato]]</f>
        <v>1987094.0781462202</v>
      </c>
    </row>
    <row r="1499" spans="1:7">
      <c r="A1499" s="4">
        <v>44183</v>
      </c>
      <c r="B1499">
        <v>-0.15060000000000001</v>
      </c>
      <c r="C1499" s="6">
        <f>BIL[[#This Row],[Variaz]]/100</f>
        <v>-1.5060000000000002E-3</v>
      </c>
      <c r="D1499" s="10">
        <f>AUM[[#This Row],[ Etica Bilanciato]]</f>
        <v>1454264794.3099999</v>
      </c>
      <c r="E1499" s="10">
        <f>D1498*BIL[[#This Row],[Variazione percentuale]]</f>
        <v>-2192739.9375574803</v>
      </c>
      <c r="F1499" s="11">
        <f>BIL[[#This Row],[AUM]]-D1498</f>
        <v>-1737820.2700002193</v>
      </c>
      <c r="G1499" s="11">
        <f>BIL[[#This Row],[∆ AUM]]-BIL[[#This Row],[effetto mercato]]</f>
        <v>454919.66755726095</v>
      </c>
    </row>
    <row r="1500" spans="1:7">
      <c r="A1500" s="4">
        <v>44186</v>
      </c>
      <c r="B1500">
        <v>-0.76910000000000001</v>
      </c>
      <c r="C1500" s="6">
        <f>BIL[[#This Row],[Variaz]]/100</f>
        <v>-7.6909999999999999E-3</v>
      </c>
      <c r="D1500" s="10">
        <f>AUM[[#This Row],[ Etica Bilanciato]]</f>
        <v>1443283143.03</v>
      </c>
      <c r="E1500" s="10">
        <f>D1499*BIL[[#This Row],[Variazione percentuale]]</f>
        <v>-11184750.53303821</v>
      </c>
      <c r="F1500" s="11">
        <f>BIL[[#This Row],[AUM]]-D1499</f>
        <v>-10981651.279999971</v>
      </c>
      <c r="G1500" s="11">
        <f>BIL[[#This Row],[∆ AUM]]-BIL[[#This Row],[effetto mercato]]</f>
        <v>203099.25303823873</v>
      </c>
    </row>
    <row r="1501" spans="1:7">
      <c r="A1501" s="4">
        <v>44187</v>
      </c>
      <c r="B1501">
        <v>6.08E-2</v>
      </c>
      <c r="C1501" s="6">
        <f>BIL[[#This Row],[Variaz]]/100</f>
        <v>6.0800000000000003E-4</v>
      </c>
      <c r="D1501" s="10">
        <f>AUM[[#This Row],[ Etica Bilanciato]]</f>
        <v>1444033401.6800001</v>
      </c>
      <c r="E1501" s="10">
        <f>D1500*BIL[[#This Row],[Variazione percentuale]]</f>
        <v>877516.15096224006</v>
      </c>
      <c r="F1501" s="11">
        <f>BIL[[#This Row],[AUM]]-D1500</f>
        <v>750258.65000009537</v>
      </c>
      <c r="G1501" s="11">
        <f>BIL[[#This Row],[∆ AUM]]-BIL[[#This Row],[effetto mercato]]</f>
        <v>-127257.5009621447</v>
      </c>
    </row>
    <row r="1502" spans="1:7">
      <c r="A1502" s="4">
        <v>44188</v>
      </c>
      <c r="B1502">
        <v>0.3417</v>
      </c>
      <c r="C1502" s="6">
        <f>BIL[[#This Row],[Variaz]]/100</f>
        <v>3.4169999999999999E-3</v>
      </c>
      <c r="D1502" s="10">
        <f>AUM[[#This Row],[ Etica Bilanciato]]</f>
        <v>1449444909.7</v>
      </c>
      <c r="E1502" s="10">
        <f>D1501*BIL[[#This Row],[Variazione percentuale]]</f>
        <v>4934262.1335405605</v>
      </c>
      <c r="F1502" s="11">
        <f>BIL[[#This Row],[AUM]]-D1501</f>
        <v>5411508.0199999809</v>
      </c>
      <c r="G1502" s="11">
        <f>BIL[[#This Row],[∆ AUM]]-BIL[[#This Row],[effetto mercato]]</f>
        <v>477245.88645942044</v>
      </c>
    </row>
    <row r="1503" spans="1:7">
      <c r="A1503" s="4">
        <v>44193</v>
      </c>
      <c r="B1503">
        <v>0.37080000000000002</v>
      </c>
      <c r="C1503" s="6">
        <f>BIL[[#This Row],[Variaz]]/100</f>
        <v>3.7080000000000004E-3</v>
      </c>
      <c r="D1503" s="10">
        <f>AUM[[#This Row],[ Etica Bilanciato]]</f>
        <v>1455691141.47</v>
      </c>
      <c r="E1503" s="10">
        <f>D1502*BIL[[#This Row],[Variazione percentuale]]</f>
        <v>5374541.7251676004</v>
      </c>
      <c r="F1503" s="11">
        <f>BIL[[#This Row],[AUM]]-D1502</f>
        <v>6246231.7699999809</v>
      </c>
      <c r="G1503" s="11">
        <f>BIL[[#This Row],[∆ AUM]]-BIL[[#This Row],[effetto mercato]]</f>
        <v>871690.04483238049</v>
      </c>
    </row>
    <row r="1504" spans="1:7">
      <c r="A1504" s="4">
        <v>44194</v>
      </c>
      <c r="B1504">
        <v>0.1206</v>
      </c>
      <c r="C1504" s="6">
        <f>BIL[[#This Row],[Variaz]]/100</f>
        <v>1.206E-3</v>
      </c>
      <c r="D1504" s="10">
        <f>AUM[[#This Row],[ Etica Bilanciato]]</f>
        <v>1457705558.0900002</v>
      </c>
      <c r="E1504" s="10">
        <f>D1503*BIL[[#This Row],[Variazione percentuale]]</f>
        <v>1755563.5166128201</v>
      </c>
      <c r="F1504" s="11">
        <f>BIL[[#This Row],[AUM]]-D1503</f>
        <v>2014416.620000124</v>
      </c>
      <c r="G1504" s="11">
        <f>BIL[[#This Row],[∆ AUM]]-BIL[[#This Row],[effetto mercato]]</f>
        <v>258853.10338730388</v>
      </c>
    </row>
    <row r="1505" spans="1:7">
      <c r="A1505" s="4">
        <v>44195</v>
      </c>
      <c r="B1505">
        <v>-0.2109</v>
      </c>
      <c r="C1505" s="6">
        <f>BIL[[#This Row],[Variaz]]/100</f>
        <v>-2.1090000000000002E-3</v>
      </c>
      <c r="D1505" s="10">
        <f>AUM[[#This Row],[ Etica Bilanciato]]</f>
        <v>1455678825.8400002</v>
      </c>
      <c r="E1505" s="10">
        <f>D1504*BIL[[#This Row],[Variazione percentuale]]</f>
        <v>-3074301.0220118104</v>
      </c>
      <c r="F1505" s="11">
        <f>BIL[[#This Row],[AUM]]-D1504</f>
        <v>-2026732.25</v>
      </c>
      <c r="G1505" s="11">
        <f>BIL[[#This Row],[∆ AUM]]-BIL[[#This Row],[effetto mercato]]</f>
        <v>1047568.7720118104</v>
      </c>
    </row>
    <row r="1506" spans="1:7">
      <c r="A1506" s="4">
        <v>44196</v>
      </c>
      <c r="B1506">
        <v>0.38490000000000002</v>
      </c>
      <c r="C1506" s="6">
        <f>BIL[[#This Row],[Variaz]]/100</f>
        <v>3.849E-3</v>
      </c>
      <c r="D1506" s="10">
        <f>AUM[[#This Row],[ Etica Bilanciato]]</f>
        <v>1461275905.24</v>
      </c>
      <c r="E1506" s="10">
        <f>D1505*BIL[[#This Row],[Variazione percentuale]]</f>
        <v>5602907.8006581608</v>
      </c>
      <c r="F1506" s="11">
        <f>BIL[[#This Row],[AUM]]-D1505</f>
        <v>5597079.3999998569</v>
      </c>
      <c r="G1506" s="11">
        <f>BIL[[#This Row],[∆ AUM]]-BIL[[#This Row],[effetto mercato]]</f>
        <v>-5828.4006583038718</v>
      </c>
    </row>
    <row r="1507" spans="1:7">
      <c r="A1507" s="4">
        <v>44200</v>
      </c>
      <c r="B1507">
        <v>-0.32329999999999998</v>
      </c>
      <c r="C1507" s="6">
        <f>BIL[[#This Row],[Variaz]]/100</f>
        <v>-3.2329999999999998E-3</v>
      </c>
      <c r="D1507" s="10">
        <f>AUM[[#This Row],[ Etica Bilanciato]]</f>
        <v>1457054532.4500003</v>
      </c>
      <c r="E1507" s="10">
        <f>D1506*BIL[[#This Row],[Variazione percentuale]]</f>
        <v>-4724305.0016409196</v>
      </c>
      <c r="F1507" s="11">
        <f>BIL[[#This Row],[AUM]]-D1506</f>
        <v>-4221372.7899997234</v>
      </c>
      <c r="G1507" s="11">
        <f>BIL[[#This Row],[∆ AUM]]-BIL[[#This Row],[effetto mercato]]</f>
        <v>502932.21164119616</v>
      </c>
    </row>
    <row r="1508" spans="1:7">
      <c r="A1508" s="4">
        <v>44201</v>
      </c>
      <c r="B1508">
        <v>0.2112</v>
      </c>
      <c r="C1508" s="6">
        <f>BIL[[#This Row],[Variaz]]/100</f>
        <v>2.1120000000000002E-3</v>
      </c>
      <c r="D1508" s="10">
        <f>AUM[[#This Row],[ Etica Bilanciato]]</f>
        <v>1460381366.6799998</v>
      </c>
      <c r="E1508" s="10">
        <f>D1507*BIL[[#This Row],[Variazione percentuale]]</f>
        <v>3077299.1725344011</v>
      </c>
      <c r="F1508" s="11">
        <f>BIL[[#This Row],[AUM]]-D1507</f>
        <v>3326834.2299995422</v>
      </c>
      <c r="G1508" s="11">
        <f>BIL[[#This Row],[∆ AUM]]-BIL[[#This Row],[effetto mercato]]</f>
        <v>249535.05746514117</v>
      </c>
    </row>
    <row r="1509" spans="1:7">
      <c r="A1509" s="4">
        <v>44203</v>
      </c>
      <c r="B1509">
        <v>1.7837000000000001</v>
      </c>
      <c r="C1509" s="6">
        <f>BIL[[#This Row],[Variaz]]/100</f>
        <v>1.7837000000000002E-2</v>
      </c>
      <c r="D1509" s="10">
        <f>AUM[[#This Row],[ Etica Bilanciato]]</f>
        <v>1489823618.55</v>
      </c>
      <c r="E1509" s="10">
        <f>D1508*BIL[[#This Row],[Variazione percentuale]]</f>
        <v>26048822.437471159</v>
      </c>
      <c r="F1509" s="11">
        <f>BIL[[#This Row],[AUM]]-D1508</f>
        <v>29442251.870000124</v>
      </c>
      <c r="G1509" s="11">
        <f>BIL[[#This Row],[∆ AUM]]-BIL[[#This Row],[effetto mercato]]</f>
        <v>3393429.4325289652</v>
      </c>
    </row>
    <row r="1510" spans="1:7">
      <c r="A1510" s="4">
        <v>44204</v>
      </c>
      <c r="B1510">
        <v>0.37709999999999999</v>
      </c>
      <c r="C1510" s="6">
        <f>BIL[[#This Row],[Variaz]]/100</f>
        <v>3.771E-3</v>
      </c>
      <c r="D1510" s="10">
        <f>AUM[[#This Row],[ Etica Bilanciato]]</f>
        <v>1498529329.1499999</v>
      </c>
      <c r="E1510" s="10">
        <f>D1509*BIL[[#This Row],[Variazione percentuale]]</f>
        <v>5618124.8655520501</v>
      </c>
      <c r="F1510" s="11">
        <f>BIL[[#This Row],[AUM]]-D1509</f>
        <v>8705710.5999999046</v>
      </c>
      <c r="G1510" s="11">
        <f>BIL[[#This Row],[∆ AUM]]-BIL[[#This Row],[effetto mercato]]</f>
        <v>3087585.7344478546</v>
      </c>
    </row>
    <row r="1511" spans="1:7">
      <c r="A1511" s="4">
        <v>44207</v>
      </c>
      <c r="B1511">
        <v>5.16E-2</v>
      </c>
      <c r="C1511" s="6">
        <f>BIL[[#This Row],[Variaz]]/100</f>
        <v>5.1599999999999997E-4</v>
      </c>
      <c r="D1511" s="10">
        <f>AUM[[#This Row],[ Etica Bilanciato]]</f>
        <v>1500567572.0599999</v>
      </c>
      <c r="E1511" s="10">
        <f>D1510*BIL[[#This Row],[Variazione percentuale]]</f>
        <v>773241.13384139992</v>
      </c>
      <c r="F1511" s="11">
        <f>BIL[[#This Row],[AUM]]-D1510</f>
        <v>2038242.9100000858</v>
      </c>
      <c r="G1511" s="11">
        <f>BIL[[#This Row],[∆ AUM]]-BIL[[#This Row],[effetto mercato]]</f>
        <v>1265001.7761586858</v>
      </c>
    </row>
    <row r="1512" spans="1:7">
      <c r="A1512" s="4">
        <v>44208</v>
      </c>
      <c r="B1512">
        <v>-7.4000000000000003E-3</v>
      </c>
      <c r="C1512" s="6">
        <f>BIL[[#This Row],[Variaz]]/100</f>
        <v>-7.400000000000001E-5</v>
      </c>
      <c r="D1512" s="10">
        <f>AUM[[#This Row],[ Etica Bilanciato]]</f>
        <v>1500862233.5599999</v>
      </c>
      <c r="E1512" s="10">
        <f>D1511*BIL[[#This Row],[Variazione percentuale]]</f>
        <v>-111042.00033244002</v>
      </c>
      <c r="F1512" s="11">
        <f>BIL[[#This Row],[AUM]]-D1511</f>
        <v>294661.5</v>
      </c>
      <c r="G1512" s="11">
        <f>BIL[[#This Row],[∆ AUM]]-BIL[[#This Row],[effetto mercato]]</f>
        <v>405703.50033244002</v>
      </c>
    </row>
    <row r="1513" spans="1:7">
      <c r="A1513" s="4">
        <v>44209</v>
      </c>
      <c r="B1513">
        <v>0.1694</v>
      </c>
      <c r="C1513" s="6">
        <f>BIL[[#This Row],[Variaz]]/100</f>
        <v>1.694E-3</v>
      </c>
      <c r="D1513" s="10">
        <f>AUM[[#This Row],[ Etica Bilanciato]]</f>
        <v>1504247880.0599999</v>
      </c>
      <c r="E1513" s="10">
        <f>D1512*BIL[[#This Row],[Variazione percentuale]]</f>
        <v>2542460.6236506398</v>
      </c>
      <c r="F1513" s="11">
        <f>BIL[[#This Row],[AUM]]-D1512</f>
        <v>3385646.5</v>
      </c>
      <c r="G1513" s="11">
        <f>BIL[[#This Row],[∆ AUM]]-BIL[[#This Row],[effetto mercato]]</f>
        <v>843185.87634936022</v>
      </c>
    </row>
    <row r="1514" spans="1:7">
      <c r="A1514" s="4">
        <v>44210</v>
      </c>
      <c r="B1514">
        <v>0.31609999999999999</v>
      </c>
      <c r="C1514" s="6">
        <f>BIL[[#This Row],[Variaz]]/100</f>
        <v>3.1609999999999997E-3</v>
      </c>
      <c r="D1514" s="10">
        <f>AUM[[#This Row],[ Etica Bilanciato]]</f>
        <v>1509540584.21</v>
      </c>
      <c r="E1514" s="10">
        <f>D1513*BIL[[#This Row],[Variazione percentuale]]</f>
        <v>4754927.5488696592</v>
      </c>
      <c r="F1514" s="11">
        <f>BIL[[#This Row],[AUM]]-D1513</f>
        <v>5292704.1500000954</v>
      </c>
      <c r="G1514" s="11">
        <f>BIL[[#This Row],[∆ AUM]]-BIL[[#This Row],[effetto mercato]]</f>
        <v>537776.60113043617</v>
      </c>
    </row>
    <row r="1515" spans="1:7">
      <c r="A1515" s="4">
        <v>44211</v>
      </c>
      <c r="B1515">
        <v>-0.52759999999999996</v>
      </c>
      <c r="C1515" s="6">
        <f>BIL[[#This Row],[Variaz]]/100</f>
        <v>-5.2759999999999994E-3</v>
      </c>
      <c r="D1515" s="10">
        <f>AUM[[#This Row],[ Etica Bilanciato]]</f>
        <v>1502370067.5500002</v>
      </c>
      <c r="E1515" s="10">
        <f>D1514*BIL[[#This Row],[Variazione percentuale]]</f>
        <v>-7964336.1222919589</v>
      </c>
      <c r="F1515" s="11">
        <f>BIL[[#This Row],[AUM]]-D1514</f>
        <v>-7170516.6599998474</v>
      </c>
      <c r="G1515" s="11">
        <f>BIL[[#This Row],[∆ AUM]]-BIL[[#This Row],[effetto mercato]]</f>
        <v>793819.46229211148</v>
      </c>
    </row>
    <row r="1516" spans="1:7">
      <c r="A1516" s="4">
        <v>44214</v>
      </c>
      <c r="B1516">
        <v>-4.4200000000000003E-2</v>
      </c>
      <c r="C1516" s="6">
        <f>BIL[[#This Row],[Variaz]]/100</f>
        <v>-4.4200000000000001E-4</v>
      </c>
      <c r="D1516" s="10">
        <f>AUM[[#This Row],[ Etica Bilanciato]]</f>
        <v>1501172202.6199999</v>
      </c>
      <c r="E1516" s="10">
        <f>D1515*BIL[[#This Row],[Variazione percentuale]]</f>
        <v>-664047.56985710014</v>
      </c>
      <c r="F1516" s="11">
        <f>BIL[[#This Row],[AUM]]-D1515</f>
        <v>-1197864.9300003052</v>
      </c>
      <c r="G1516" s="11">
        <f>BIL[[#This Row],[∆ AUM]]-BIL[[#This Row],[effetto mercato]]</f>
        <v>-533817.36014320503</v>
      </c>
    </row>
    <row r="1517" spans="1:7">
      <c r="A1517" s="4">
        <v>44215</v>
      </c>
      <c r="B1517">
        <v>-0.16950000000000001</v>
      </c>
      <c r="C1517" s="6">
        <f>BIL[[#This Row],[Variaz]]/100</f>
        <v>-1.6950000000000001E-3</v>
      </c>
      <c r="D1517" s="10">
        <f>AUM[[#This Row],[ Etica Bilanciato]]</f>
        <v>1500541649.01</v>
      </c>
      <c r="E1517" s="10">
        <f>D1516*BIL[[#This Row],[Variazione percentuale]]</f>
        <v>-2544486.8834409001</v>
      </c>
      <c r="F1517" s="11">
        <f>BIL[[#This Row],[AUM]]-D1516</f>
        <v>-630553.6099998951</v>
      </c>
      <c r="G1517" s="11">
        <f>BIL[[#This Row],[∆ AUM]]-BIL[[#This Row],[effetto mercato]]</f>
        <v>1913933.273441005</v>
      </c>
    </row>
    <row r="1518" spans="1:7">
      <c r="A1518" s="4">
        <v>44216</v>
      </c>
      <c r="B1518">
        <v>0.61270000000000002</v>
      </c>
      <c r="C1518" s="6">
        <f>BIL[[#This Row],[Variaz]]/100</f>
        <v>6.1270000000000005E-3</v>
      </c>
      <c r="D1518" s="10">
        <f>AUM[[#This Row],[ Etica Bilanciato]]</f>
        <v>1510463961.4999998</v>
      </c>
      <c r="E1518" s="10">
        <f>D1517*BIL[[#This Row],[Variazione percentuale]]</f>
        <v>9193818.6834842712</v>
      </c>
      <c r="F1518" s="11">
        <f>BIL[[#This Row],[AUM]]-D1517</f>
        <v>9922312.4899997711</v>
      </c>
      <c r="G1518" s="11">
        <f>BIL[[#This Row],[∆ AUM]]-BIL[[#This Row],[effetto mercato]]</f>
        <v>728493.80651549995</v>
      </c>
    </row>
    <row r="1519" spans="1:7">
      <c r="A1519" s="4">
        <v>44217</v>
      </c>
      <c r="B1519">
        <v>-3.6700000000000003E-2</v>
      </c>
      <c r="C1519" s="6">
        <f>BIL[[#This Row],[Variaz]]/100</f>
        <v>-3.6700000000000003E-4</v>
      </c>
      <c r="D1519" s="10">
        <f>AUM[[#This Row],[ Etica Bilanciato]]</f>
        <v>1510607756.1799998</v>
      </c>
      <c r="E1519" s="10">
        <f>D1518*BIL[[#This Row],[Variazione percentuale]]</f>
        <v>-554340.27387049992</v>
      </c>
      <c r="F1519" s="11">
        <f>BIL[[#This Row],[AUM]]-D1518</f>
        <v>143794.68000006676</v>
      </c>
      <c r="G1519" s="11">
        <f>BIL[[#This Row],[∆ AUM]]-BIL[[#This Row],[effetto mercato]]</f>
        <v>698134.95387056668</v>
      </c>
    </row>
    <row r="1520" spans="1:7">
      <c r="A1520" s="4">
        <v>44218</v>
      </c>
      <c r="B1520">
        <v>-0.52110000000000001</v>
      </c>
      <c r="C1520" s="6">
        <f>BIL[[#This Row],[Variaz]]/100</f>
        <v>-5.2110000000000004E-3</v>
      </c>
      <c r="D1520" s="10">
        <f>AUM[[#This Row],[ Etica Bilanciato]]</f>
        <v>1503647299.23</v>
      </c>
      <c r="E1520" s="10">
        <f>D1519*BIL[[#This Row],[Variazione percentuale]]</f>
        <v>-7871777.0174539797</v>
      </c>
      <c r="F1520" s="11">
        <f>BIL[[#This Row],[AUM]]-D1519</f>
        <v>-6960456.9499998093</v>
      </c>
      <c r="G1520" s="11">
        <f>BIL[[#This Row],[∆ AUM]]-BIL[[#This Row],[effetto mercato]]</f>
        <v>911320.06745417044</v>
      </c>
    </row>
    <row r="1521" spans="1:7">
      <c r="A1521" s="4">
        <v>44221</v>
      </c>
      <c r="B1521">
        <v>0.1328</v>
      </c>
      <c r="C1521" s="6">
        <f>BIL[[#This Row],[Variaz]]/100</f>
        <v>1.328E-3</v>
      </c>
      <c r="D1521" s="10">
        <f>AUM[[#This Row],[ Etica Bilanciato]]</f>
        <v>1507139766.9300001</v>
      </c>
      <c r="E1521" s="10">
        <f>D1520*BIL[[#This Row],[Variazione percentuale]]</f>
        <v>1996843.61337744</v>
      </c>
      <c r="F1521" s="11">
        <f>BIL[[#This Row],[AUM]]-D1520</f>
        <v>3492467.7000000477</v>
      </c>
      <c r="G1521" s="11">
        <f>BIL[[#This Row],[∆ AUM]]-BIL[[#This Row],[effetto mercato]]</f>
        <v>1495624.0866226077</v>
      </c>
    </row>
    <row r="1522" spans="1:7">
      <c r="A1522" s="4">
        <v>44222</v>
      </c>
      <c r="B1522">
        <v>-0.1032</v>
      </c>
      <c r="C1522" s="6">
        <f>BIL[[#This Row],[Variaz]]/100</f>
        <v>-1.0319999999999999E-3</v>
      </c>
      <c r="D1522" s="10">
        <f>AUM[[#This Row],[ Etica Bilanciato]]</f>
        <v>1505362213.73</v>
      </c>
      <c r="E1522" s="10">
        <f>D1521*BIL[[#This Row],[Variazione percentuale]]</f>
        <v>-1555368.2394717599</v>
      </c>
      <c r="F1522" s="11">
        <f>BIL[[#This Row],[AUM]]-D1521</f>
        <v>-1777553.2000000477</v>
      </c>
      <c r="G1522" s="11">
        <f>BIL[[#This Row],[∆ AUM]]-BIL[[#This Row],[effetto mercato]]</f>
        <v>-222184.9605282878</v>
      </c>
    </row>
    <row r="1523" spans="1:7">
      <c r="A1523" s="4">
        <v>44223</v>
      </c>
      <c r="B1523">
        <v>-0.70069999999999999</v>
      </c>
      <c r="C1523" s="6">
        <f>BIL[[#This Row],[Variaz]]/100</f>
        <v>-7.0070000000000002E-3</v>
      </c>
      <c r="D1523" s="10">
        <f>AUM[[#This Row],[ Etica Bilanciato]]</f>
        <v>1495502480.4099998</v>
      </c>
      <c r="E1523" s="10">
        <f>D1522*BIL[[#This Row],[Variazione percentuale]]</f>
        <v>-10548073.03160611</v>
      </c>
      <c r="F1523" s="11">
        <f>BIL[[#This Row],[AUM]]-D1522</f>
        <v>-9859733.3200001717</v>
      </c>
      <c r="G1523" s="11">
        <f>BIL[[#This Row],[∆ AUM]]-BIL[[#This Row],[effetto mercato]]</f>
        <v>688339.71160593815</v>
      </c>
    </row>
    <row r="1524" spans="1:7">
      <c r="A1524" s="4">
        <v>44224</v>
      </c>
      <c r="B1524">
        <v>4.4600000000000001E-2</v>
      </c>
      <c r="C1524" s="6">
        <f>BIL[[#This Row],[Variaz]]/100</f>
        <v>4.46E-4</v>
      </c>
      <c r="D1524" s="10">
        <f>AUM[[#This Row],[ Etica Bilanciato]]</f>
        <v>1496633335.0999999</v>
      </c>
      <c r="E1524" s="10">
        <f>D1523*BIL[[#This Row],[Variazione percentuale]]</f>
        <v>666994.10626285989</v>
      </c>
      <c r="F1524" s="11">
        <f>BIL[[#This Row],[AUM]]-D1523</f>
        <v>1130854.6900000572</v>
      </c>
      <c r="G1524" s="11">
        <f>BIL[[#This Row],[∆ AUM]]-BIL[[#This Row],[effetto mercato]]</f>
        <v>463860.58373719733</v>
      </c>
    </row>
    <row r="1525" spans="1:7">
      <c r="A1525" s="4">
        <v>44225</v>
      </c>
      <c r="B1525">
        <v>-1.0246999999999999</v>
      </c>
      <c r="C1525" s="6">
        <f>BIL[[#This Row],[Variaz]]/100</f>
        <v>-1.0246999999999999E-2</v>
      </c>
      <c r="D1525" s="10">
        <f>AUM[[#This Row],[ Etica Bilanciato]]</f>
        <v>1482050739.21</v>
      </c>
      <c r="E1525" s="10">
        <f>D1524*BIL[[#This Row],[Variazione percentuale]]</f>
        <v>-15336001.784769697</v>
      </c>
      <c r="F1525" s="11">
        <f>BIL[[#This Row],[AUM]]-D1524</f>
        <v>-14582595.889999866</v>
      </c>
      <c r="G1525" s="11">
        <f>BIL[[#This Row],[∆ AUM]]-BIL[[#This Row],[effetto mercato]]</f>
        <v>753405.89476983063</v>
      </c>
    </row>
    <row r="1526" spans="1:7">
      <c r="A1526" s="4">
        <v>44228</v>
      </c>
      <c r="B1526">
        <v>0.84019999999999995</v>
      </c>
      <c r="C1526" s="6">
        <f>BIL[[#This Row],[Variaz]]/100</f>
        <v>8.4019999999999997E-3</v>
      </c>
      <c r="D1526" s="10">
        <f>AUM[[#This Row],[ Etica Bilanciato]]</f>
        <v>1494886909.98</v>
      </c>
      <c r="E1526" s="10">
        <f>D1525*BIL[[#This Row],[Variazione percentuale]]</f>
        <v>12452190.310842419</v>
      </c>
      <c r="F1526" s="11">
        <f>BIL[[#This Row],[AUM]]-D1525</f>
        <v>12836170.769999981</v>
      </c>
      <c r="G1526" s="11">
        <f>BIL[[#This Row],[∆ AUM]]-BIL[[#This Row],[effetto mercato]]</f>
        <v>383980.45915756188</v>
      </c>
    </row>
    <row r="1527" spans="1:7">
      <c r="A1527" s="4">
        <v>44229</v>
      </c>
      <c r="B1527">
        <v>0.98199999999999998</v>
      </c>
      <c r="C1527" s="6">
        <f>BIL[[#This Row],[Variaz]]/100</f>
        <v>9.8200000000000006E-3</v>
      </c>
      <c r="D1527" s="10">
        <f>AUM[[#This Row],[ Etica Bilanciato]]</f>
        <v>1510311363.8900001</v>
      </c>
      <c r="E1527" s="10">
        <f>D1526*BIL[[#This Row],[Variazione percentuale]]</f>
        <v>14679789.456003601</v>
      </c>
      <c r="F1527" s="11">
        <f>BIL[[#This Row],[AUM]]-D1526</f>
        <v>15424453.910000086</v>
      </c>
      <c r="G1527" s="11">
        <f>BIL[[#This Row],[∆ AUM]]-BIL[[#This Row],[effetto mercato]]</f>
        <v>744664.4539964851</v>
      </c>
    </row>
    <row r="1528" spans="1:7">
      <c r="A1528" s="4">
        <v>44230</v>
      </c>
      <c r="B1528">
        <v>0.36840000000000001</v>
      </c>
      <c r="C1528" s="6">
        <f>BIL[[#This Row],[Variaz]]/100</f>
        <v>3.6840000000000002E-3</v>
      </c>
      <c r="D1528" s="10">
        <f>AUM[[#This Row],[ Etica Bilanciato]]</f>
        <v>1518754021.4499998</v>
      </c>
      <c r="E1528" s="10">
        <f>D1527*BIL[[#This Row],[Variazione percentuale]]</f>
        <v>5563987.0645707604</v>
      </c>
      <c r="F1528" s="11">
        <f>BIL[[#This Row],[AUM]]-D1527</f>
        <v>8442657.5599997044</v>
      </c>
      <c r="G1528" s="11">
        <f>BIL[[#This Row],[∆ AUM]]-BIL[[#This Row],[effetto mercato]]</f>
        <v>2878670.495428944</v>
      </c>
    </row>
    <row r="1529" spans="1:7">
      <c r="A1529" s="4">
        <v>44231</v>
      </c>
      <c r="B1529">
        <v>0.39639999999999997</v>
      </c>
      <c r="C1529" s="6">
        <f>BIL[[#This Row],[Variaz]]/100</f>
        <v>3.9639999999999996E-3</v>
      </c>
      <c r="D1529" s="10">
        <f>AUM[[#This Row],[ Etica Bilanciato]]</f>
        <v>1527045320.5200002</v>
      </c>
      <c r="E1529" s="10">
        <f>D1528*BIL[[#This Row],[Variazione percentuale]]</f>
        <v>6020340.9410277987</v>
      </c>
      <c r="F1529" s="11">
        <f>BIL[[#This Row],[AUM]]-D1528</f>
        <v>8291299.0700004101</v>
      </c>
      <c r="G1529" s="11">
        <f>BIL[[#This Row],[∆ AUM]]-BIL[[#This Row],[effetto mercato]]</f>
        <v>2270958.1289726114</v>
      </c>
    </row>
    <row r="1530" spans="1:7">
      <c r="A1530" s="4">
        <v>44232</v>
      </c>
      <c r="B1530">
        <v>7.3000000000000001E-3</v>
      </c>
      <c r="C1530" s="6">
        <f>BIL[[#This Row],[Variaz]]/100</f>
        <v>7.2999999999999999E-5</v>
      </c>
      <c r="D1530" s="10">
        <f>AUM[[#This Row],[ Etica Bilanciato]]</f>
        <v>1529558288.3899999</v>
      </c>
      <c r="E1530" s="10">
        <f>D1529*BIL[[#This Row],[Variazione percentuale]]</f>
        <v>111474.30839796002</v>
      </c>
      <c r="F1530" s="11">
        <f>BIL[[#This Row],[AUM]]-D1529</f>
        <v>2512967.8699996471</v>
      </c>
      <c r="G1530" s="11">
        <f>BIL[[#This Row],[∆ AUM]]-BIL[[#This Row],[effetto mercato]]</f>
        <v>2401493.5616016872</v>
      </c>
    </row>
    <row r="1531" spans="1:7">
      <c r="A1531" s="4">
        <v>44235</v>
      </c>
      <c r="B1531">
        <v>0.39479999999999998</v>
      </c>
      <c r="C1531" s="6">
        <f>BIL[[#This Row],[Variaz]]/100</f>
        <v>3.9480000000000001E-3</v>
      </c>
      <c r="D1531" s="10">
        <f>AUM[[#This Row],[ Etica Bilanciato]]</f>
        <v>1536911937.8199999</v>
      </c>
      <c r="E1531" s="10">
        <f>D1530*BIL[[#This Row],[Variazione percentuale]]</f>
        <v>6038696.1225637197</v>
      </c>
      <c r="F1531" s="11">
        <f>BIL[[#This Row],[AUM]]-D1530</f>
        <v>7353649.4300000668</v>
      </c>
      <c r="G1531" s="11">
        <f>BIL[[#This Row],[∆ AUM]]-BIL[[#This Row],[effetto mercato]]</f>
        <v>1314953.307436347</v>
      </c>
    </row>
    <row r="1532" spans="1:7">
      <c r="A1532" s="4">
        <v>44236</v>
      </c>
      <c r="B1532">
        <v>-0.31309999999999999</v>
      </c>
      <c r="C1532" s="6">
        <f>BIL[[#This Row],[Variaz]]/100</f>
        <v>-3.1310000000000001E-3</v>
      </c>
      <c r="D1532" s="10">
        <f>AUM[[#This Row],[ Etica Bilanciato]]</f>
        <v>1533510280.8899999</v>
      </c>
      <c r="E1532" s="10">
        <f>D1531*BIL[[#This Row],[Variazione percentuale]]</f>
        <v>-4812071.2773144199</v>
      </c>
      <c r="F1532" s="11">
        <f>BIL[[#This Row],[AUM]]-D1531</f>
        <v>-3401656.9300000668</v>
      </c>
      <c r="G1532" s="11">
        <f>BIL[[#This Row],[∆ AUM]]-BIL[[#This Row],[effetto mercato]]</f>
        <v>1410414.3473143531</v>
      </c>
    </row>
    <row r="1533" spans="1:7">
      <c r="A1533" s="4">
        <v>44237</v>
      </c>
      <c r="B1533">
        <v>-7.2999999999999995E-2</v>
      </c>
      <c r="C1533" s="6">
        <f>BIL[[#This Row],[Variaz]]/100</f>
        <v>-7.2999999999999996E-4</v>
      </c>
      <c r="D1533" s="10">
        <f>AUM[[#This Row],[ Etica Bilanciato]]</f>
        <v>1533556278.79</v>
      </c>
      <c r="E1533" s="10">
        <f>D1532*BIL[[#This Row],[Variazione percentuale]]</f>
        <v>-1119462.5050496999</v>
      </c>
      <c r="F1533" s="11">
        <f>BIL[[#This Row],[AUM]]-D1532</f>
        <v>45997.900000095367</v>
      </c>
      <c r="G1533" s="11">
        <f>BIL[[#This Row],[∆ AUM]]-BIL[[#This Row],[effetto mercato]]</f>
        <v>1165460.4050497953</v>
      </c>
    </row>
    <row r="1534" spans="1:7">
      <c r="A1534" s="4">
        <v>44238</v>
      </c>
      <c r="B1534">
        <v>0.25580000000000003</v>
      </c>
      <c r="C1534" s="6">
        <f>BIL[[#This Row],[Variaz]]/100</f>
        <v>2.5580000000000004E-3</v>
      </c>
      <c r="D1534" s="10">
        <f>AUM[[#This Row],[ Etica Bilanciato]]</f>
        <v>1539012546.8400002</v>
      </c>
      <c r="E1534" s="10">
        <f>D1533*BIL[[#This Row],[Variazione percentuale]]</f>
        <v>3922836.9611448203</v>
      </c>
      <c r="F1534" s="11">
        <f>BIL[[#This Row],[AUM]]-D1533</f>
        <v>5456268.0500001907</v>
      </c>
      <c r="G1534" s="11">
        <f>BIL[[#This Row],[∆ AUM]]-BIL[[#This Row],[effetto mercato]]</f>
        <v>1533431.0888553704</v>
      </c>
    </row>
    <row r="1535" spans="1:7">
      <c r="A1535" s="4">
        <v>44239</v>
      </c>
      <c r="B1535">
        <v>0.23330000000000001</v>
      </c>
      <c r="C1535" s="6">
        <f>BIL[[#This Row],[Variaz]]/100</f>
        <v>2.333E-3</v>
      </c>
      <c r="D1535" s="10">
        <f>AUM[[#This Row],[ Etica Bilanciato]]</f>
        <v>1543623058.01</v>
      </c>
      <c r="E1535" s="10">
        <f>D1534*BIL[[#This Row],[Variazione percentuale]]</f>
        <v>3590516.2717777202</v>
      </c>
      <c r="F1535" s="11">
        <f>BIL[[#This Row],[AUM]]-D1534</f>
        <v>4610511.1699998379</v>
      </c>
      <c r="G1535" s="11">
        <f>BIL[[#This Row],[∆ AUM]]-BIL[[#This Row],[effetto mercato]]</f>
        <v>1019994.8982221177</v>
      </c>
    </row>
    <row r="1536" spans="1:7">
      <c r="A1536" s="4">
        <v>44242</v>
      </c>
      <c r="B1536">
        <v>0.14549999999999999</v>
      </c>
      <c r="C1536" s="6">
        <f>BIL[[#This Row],[Variaz]]/100</f>
        <v>1.4549999999999999E-3</v>
      </c>
      <c r="D1536" s="10">
        <f>AUM[[#This Row],[ Etica Bilanciato]]</f>
        <v>1546948728.7800002</v>
      </c>
      <c r="E1536" s="10">
        <f>D1535*BIL[[#This Row],[Variazione percentuale]]</f>
        <v>2245971.5494045499</v>
      </c>
      <c r="F1536" s="11">
        <f>BIL[[#This Row],[AUM]]-D1535</f>
        <v>3325670.7700002193</v>
      </c>
      <c r="G1536" s="11">
        <f>BIL[[#This Row],[∆ AUM]]-BIL[[#This Row],[effetto mercato]]</f>
        <v>1079699.2205956695</v>
      </c>
    </row>
    <row r="1537" spans="1:7">
      <c r="A1537" s="4">
        <v>44243</v>
      </c>
      <c r="B1537">
        <v>-0.2034</v>
      </c>
      <c r="C1537" s="6">
        <f>BIL[[#This Row],[Variaz]]/100</f>
        <v>-2.0339999999999998E-3</v>
      </c>
      <c r="D1537" s="10">
        <f>AUM[[#This Row],[ Etica Bilanciato]]</f>
        <v>1544830548.5799999</v>
      </c>
      <c r="E1537" s="10">
        <f>D1536*BIL[[#This Row],[Variazione percentuale]]</f>
        <v>-3146493.7143385201</v>
      </c>
      <c r="F1537" s="11">
        <f>BIL[[#This Row],[AUM]]-D1536</f>
        <v>-2118180.2000002861</v>
      </c>
      <c r="G1537" s="11">
        <f>BIL[[#This Row],[∆ AUM]]-BIL[[#This Row],[effetto mercato]]</f>
        <v>1028313.514338234</v>
      </c>
    </row>
    <row r="1538" spans="1:7">
      <c r="A1538" s="4">
        <v>44244</v>
      </c>
      <c r="B1538">
        <v>4.3700000000000003E-2</v>
      </c>
      <c r="C1538" s="6">
        <f>BIL[[#This Row],[Variaz]]/100</f>
        <v>4.3700000000000005E-4</v>
      </c>
      <c r="D1538" s="10">
        <f>AUM[[#This Row],[ Etica Bilanciato]]</f>
        <v>1548059060.3800001</v>
      </c>
      <c r="E1538" s="10">
        <f>D1537*BIL[[#This Row],[Variazione percentuale]]</f>
        <v>675090.94972946006</v>
      </c>
      <c r="F1538" s="11">
        <f>BIL[[#This Row],[AUM]]-D1537</f>
        <v>3228511.8000001907</v>
      </c>
      <c r="G1538" s="11">
        <f>BIL[[#This Row],[∆ AUM]]-BIL[[#This Row],[effetto mercato]]</f>
        <v>2553420.8502707304</v>
      </c>
    </row>
    <row r="1539" spans="1:7">
      <c r="A1539" s="4">
        <v>44245</v>
      </c>
      <c r="B1539">
        <v>-0.68389999999999995</v>
      </c>
      <c r="C1539" s="6">
        <f>BIL[[#This Row],[Variaz]]/100</f>
        <v>-6.8389999999999996E-3</v>
      </c>
      <c r="D1539" s="10">
        <f>AUM[[#This Row],[ Etica Bilanciato]]</f>
        <v>1538289077.4100001</v>
      </c>
      <c r="E1539" s="10">
        <f>D1538*BIL[[#This Row],[Variazione percentuale]]</f>
        <v>-10587175.91393882</v>
      </c>
      <c r="F1539" s="11">
        <f>BIL[[#This Row],[AUM]]-D1538</f>
        <v>-9769982.9700000286</v>
      </c>
      <c r="G1539" s="11">
        <f>BIL[[#This Row],[∆ AUM]]-BIL[[#This Row],[effetto mercato]]</f>
        <v>817192.94393879175</v>
      </c>
    </row>
    <row r="1540" spans="1:7">
      <c r="A1540" s="4">
        <v>44246</v>
      </c>
      <c r="B1540">
        <v>0.14649999999999999</v>
      </c>
      <c r="C1540" s="6">
        <f>BIL[[#This Row],[Variaz]]/100</f>
        <v>1.4649999999999999E-3</v>
      </c>
      <c r="D1540" s="10">
        <f>AUM[[#This Row],[ Etica Bilanciato]]</f>
        <v>1541206119.6400001</v>
      </c>
      <c r="E1540" s="10">
        <f>D1539*BIL[[#This Row],[Variazione percentuale]]</f>
        <v>2253593.4984056503</v>
      </c>
      <c r="F1540" s="11">
        <f>BIL[[#This Row],[AUM]]-D1539</f>
        <v>2917042.2300000191</v>
      </c>
      <c r="G1540" s="11">
        <f>BIL[[#This Row],[∆ AUM]]-BIL[[#This Row],[effetto mercato]]</f>
        <v>663448.73159436882</v>
      </c>
    </row>
    <row r="1541" spans="1:7">
      <c r="A1541" s="4">
        <v>44249</v>
      </c>
      <c r="B1541">
        <v>-6.5799999999999997E-2</v>
      </c>
      <c r="C1541" s="6">
        <f>BIL[[#This Row],[Variaz]]/100</f>
        <v>-6.5799999999999995E-4</v>
      </c>
      <c r="D1541" s="10">
        <f>AUM[[#This Row],[ Etica Bilanciato]]</f>
        <v>1541384203.1899998</v>
      </c>
      <c r="E1541" s="10">
        <f>D1540*BIL[[#This Row],[Variazione percentuale]]</f>
        <v>-1014113.62672312</v>
      </c>
      <c r="F1541" s="11">
        <f>BIL[[#This Row],[AUM]]-D1540</f>
        <v>178083.5499997139</v>
      </c>
      <c r="G1541" s="11">
        <f>BIL[[#This Row],[∆ AUM]]-BIL[[#This Row],[effetto mercato]]</f>
        <v>1192197.1767228339</v>
      </c>
    </row>
    <row r="1542" spans="1:7">
      <c r="A1542" s="4">
        <v>44250</v>
      </c>
      <c r="B1542">
        <v>-0.37330000000000002</v>
      </c>
      <c r="C1542" s="6">
        <f>BIL[[#This Row],[Variaz]]/100</f>
        <v>-3.7330000000000002E-3</v>
      </c>
      <c r="D1542" s="10">
        <f>AUM[[#This Row],[ Etica Bilanciato]]</f>
        <v>1536178765.3200002</v>
      </c>
      <c r="E1542" s="10">
        <f>D1541*BIL[[#This Row],[Variazione percentuale]]</f>
        <v>-5753987.2305082697</v>
      </c>
      <c r="F1542" s="11">
        <f>BIL[[#This Row],[AUM]]-D1541</f>
        <v>-5205437.8699996471</v>
      </c>
      <c r="G1542" s="11">
        <f>BIL[[#This Row],[∆ AUM]]-BIL[[#This Row],[effetto mercato]]</f>
        <v>548549.3605086226</v>
      </c>
    </row>
    <row r="1543" spans="1:7">
      <c r="A1543" s="4">
        <v>44251</v>
      </c>
      <c r="B1543">
        <v>0.38200000000000001</v>
      </c>
      <c r="C1543" s="6">
        <f>BIL[[#This Row],[Variaz]]/100</f>
        <v>3.82E-3</v>
      </c>
      <c r="D1543" s="10">
        <f>AUM[[#This Row],[ Etica Bilanciato]]</f>
        <v>1543375364.3700001</v>
      </c>
      <c r="E1543" s="10">
        <f>D1542*BIL[[#This Row],[Variazione percentuale]]</f>
        <v>5868202.8835224006</v>
      </c>
      <c r="F1543" s="11">
        <f>BIL[[#This Row],[AUM]]-D1542</f>
        <v>7196599.0499999523</v>
      </c>
      <c r="G1543" s="11">
        <f>BIL[[#This Row],[∆ AUM]]-BIL[[#This Row],[effetto mercato]]</f>
        <v>1328396.1664775517</v>
      </c>
    </row>
    <row r="1544" spans="1:7">
      <c r="A1544" s="4">
        <v>44252</v>
      </c>
      <c r="B1544">
        <v>-1.0979000000000001</v>
      </c>
      <c r="C1544" s="6">
        <f>BIL[[#This Row],[Variaz]]/100</f>
        <v>-1.0979000000000001E-2</v>
      </c>
      <c r="D1544" s="10">
        <f>AUM[[#This Row],[ Etica Bilanciato]]</f>
        <v>1526646484.22</v>
      </c>
      <c r="E1544" s="10">
        <f>D1543*BIL[[#This Row],[Variazione percentuale]]</f>
        <v>-16944718.125418235</v>
      </c>
      <c r="F1544" s="11">
        <f>BIL[[#This Row],[AUM]]-D1543</f>
        <v>-16728880.150000095</v>
      </c>
      <c r="G1544" s="11">
        <f>BIL[[#This Row],[∆ AUM]]-BIL[[#This Row],[effetto mercato]]</f>
        <v>215837.97541813925</v>
      </c>
    </row>
    <row r="1545" spans="1:7">
      <c r="A1545" s="4">
        <v>44253</v>
      </c>
      <c r="B1545">
        <v>-0.45879999999999999</v>
      </c>
      <c r="C1545" s="6">
        <f>BIL[[#This Row],[Variaz]]/100</f>
        <v>-4.5880000000000001E-3</v>
      </c>
      <c r="D1545" s="10">
        <f>AUM[[#This Row],[ Etica Bilanciato]]</f>
        <v>1518657224.3999999</v>
      </c>
      <c r="E1545" s="10">
        <f>D1544*BIL[[#This Row],[Variazione percentuale]]</f>
        <v>-7004254.0696013598</v>
      </c>
      <c r="F1545" s="11">
        <f>BIL[[#This Row],[AUM]]-D1544</f>
        <v>-7989259.8200001717</v>
      </c>
      <c r="G1545" s="11">
        <f>BIL[[#This Row],[∆ AUM]]-BIL[[#This Row],[effetto mercato]]</f>
        <v>-985005.75039881188</v>
      </c>
    </row>
    <row r="1546" spans="1:7">
      <c r="A1546" s="4">
        <v>44256</v>
      </c>
      <c r="B1546">
        <v>1.6876</v>
      </c>
      <c r="C1546" s="6">
        <f>BIL[[#This Row],[Variaz]]/100</f>
        <v>1.6875999999999999E-2</v>
      </c>
      <c r="D1546" s="10">
        <f>AUM[[#This Row],[ Etica Bilanciato]]</f>
        <v>1545239222.6399999</v>
      </c>
      <c r="E1546" s="10">
        <f>D1545*BIL[[#This Row],[Variazione percentuale]]</f>
        <v>25628859.318974394</v>
      </c>
      <c r="F1546" s="11">
        <f>BIL[[#This Row],[AUM]]-D1545</f>
        <v>26581998.24000001</v>
      </c>
      <c r="G1546" s="11">
        <f>BIL[[#This Row],[∆ AUM]]-BIL[[#This Row],[effetto mercato]]</f>
        <v>953138.92102561519</v>
      </c>
    </row>
    <row r="1547" spans="1:7">
      <c r="A1547" s="4">
        <v>44257</v>
      </c>
      <c r="B1547">
        <v>-0.32900000000000001</v>
      </c>
      <c r="C1547" s="6">
        <f>BIL[[#This Row],[Variaz]]/100</f>
        <v>-3.29E-3</v>
      </c>
      <c r="D1547" s="10">
        <f>AUM[[#This Row],[ Etica Bilanciato]]</f>
        <v>1541357206.6999998</v>
      </c>
      <c r="E1547" s="10">
        <f>D1546*BIL[[#This Row],[Variazione percentuale]]</f>
        <v>-5083837.0424855994</v>
      </c>
      <c r="F1547" s="11">
        <f>BIL[[#This Row],[AUM]]-D1546</f>
        <v>-3882015.9400000572</v>
      </c>
      <c r="G1547" s="11">
        <f>BIL[[#This Row],[∆ AUM]]-BIL[[#This Row],[effetto mercato]]</f>
        <v>1201821.1024855422</v>
      </c>
    </row>
    <row r="1548" spans="1:7">
      <c r="A1548" s="4">
        <v>44258</v>
      </c>
      <c r="B1548">
        <v>-0.4254</v>
      </c>
      <c r="C1548" s="6">
        <f>BIL[[#This Row],[Variaz]]/100</f>
        <v>-4.254E-3</v>
      </c>
      <c r="D1548" s="10">
        <f>AUM[[#This Row],[ Etica Bilanciato]]</f>
        <v>1538380731.52</v>
      </c>
      <c r="E1548" s="10">
        <f>D1547*BIL[[#This Row],[Variazione percentuale]]</f>
        <v>-6556933.5573017988</v>
      </c>
      <c r="F1548" s="11">
        <f>BIL[[#This Row],[AUM]]-D1547</f>
        <v>-2976475.1799998283</v>
      </c>
      <c r="G1548" s="11">
        <f>BIL[[#This Row],[∆ AUM]]-BIL[[#This Row],[effetto mercato]]</f>
        <v>3580458.3773019705</v>
      </c>
    </row>
    <row r="1549" spans="1:7">
      <c r="A1549" s="4">
        <v>44259</v>
      </c>
      <c r="B1549">
        <v>-0.60409999999999997</v>
      </c>
      <c r="C1549" s="6">
        <f>BIL[[#This Row],[Variaz]]/100</f>
        <v>-6.0409999999999995E-3</v>
      </c>
      <c r="D1549" s="10">
        <f>AUM[[#This Row],[ Etica Bilanciato]]</f>
        <v>1531953755.7299998</v>
      </c>
      <c r="E1549" s="10">
        <f>D1548*BIL[[#This Row],[Variazione percentuale]]</f>
        <v>-9293357.9991123192</v>
      </c>
      <c r="F1549" s="11">
        <f>BIL[[#This Row],[AUM]]-D1548</f>
        <v>-6426975.7900002003</v>
      </c>
      <c r="G1549" s="11">
        <f>BIL[[#This Row],[∆ AUM]]-BIL[[#This Row],[effetto mercato]]</f>
        <v>2866382.2091121189</v>
      </c>
    </row>
    <row r="1550" spans="1:7">
      <c r="A1550" s="4">
        <v>44260</v>
      </c>
      <c r="B1550">
        <v>0.97089999999999999</v>
      </c>
      <c r="C1550" s="6">
        <f>BIL[[#This Row],[Variaz]]/100</f>
        <v>9.7090000000000006E-3</v>
      </c>
      <c r="D1550" s="10">
        <f>AUM[[#This Row],[ Etica Bilanciato]]</f>
        <v>1548729701.9300001</v>
      </c>
      <c r="E1550" s="10">
        <f>D1549*BIL[[#This Row],[Variazione percentuale]]</f>
        <v>14873739.014382569</v>
      </c>
      <c r="F1550" s="11">
        <f>BIL[[#This Row],[AUM]]-D1549</f>
        <v>16775946.200000286</v>
      </c>
      <c r="G1550" s="11">
        <f>BIL[[#This Row],[∆ AUM]]-BIL[[#This Row],[effetto mercato]]</f>
        <v>1902207.185617717</v>
      </c>
    </row>
    <row r="1551" spans="1:7">
      <c r="A1551" s="4">
        <v>44263</v>
      </c>
      <c r="B1551">
        <v>0.60919999999999996</v>
      </c>
      <c r="C1551" s="6">
        <f>BIL[[#This Row],[Variaz]]/100</f>
        <v>6.0919999999999993E-3</v>
      </c>
      <c r="D1551" s="10">
        <f>AUM[[#This Row],[ Etica Bilanciato]]</f>
        <v>1559284673.9200001</v>
      </c>
      <c r="E1551" s="10">
        <f>D1550*BIL[[#This Row],[Variazione percentuale]]</f>
        <v>9434861.3441575598</v>
      </c>
      <c r="F1551" s="11">
        <f>BIL[[#This Row],[AUM]]-D1550</f>
        <v>10554971.99000001</v>
      </c>
      <c r="G1551" s="11">
        <f>BIL[[#This Row],[∆ AUM]]-BIL[[#This Row],[effetto mercato]]</f>
        <v>1120110.6458424497</v>
      </c>
    </row>
    <row r="1552" spans="1:7">
      <c r="A1552" s="4">
        <v>44264</v>
      </c>
      <c r="B1552">
        <v>0.62739999999999996</v>
      </c>
      <c r="C1552" s="6">
        <f>BIL[[#This Row],[Variaz]]/100</f>
        <v>6.2739999999999992E-3</v>
      </c>
      <c r="D1552" s="10">
        <f>AUM[[#This Row],[ Etica Bilanciato]]</f>
        <v>1569770489.7500002</v>
      </c>
      <c r="E1552" s="10">
        <f>D1551*BIL[[#This Row],[Variazione percentuale]]</f>
        <v>9782952.0441740789</v>
      </c>
      <c r="F1552" s="11">
        <f>BIL[[#This Row],[AUM]]-D1551</f>
        <v>10485815.830000162</v>
      </c>
      <c r="G1552" s="11">
        <f>BIL[[#This Row],[∆ AUM]]-BIL[[#This Row],[effetto mercato]]</f>
        <v>702863.78582608327</v>
      </c>
    </row>
    <row r="1553" spans="1:7">
      <c r="A1553" s="4">
        <v>44265</v>
      </c>
      <c r="B1553">
        <v>0.31900000000000001</v>
      </c>
      <c r="C1553" s="6">
        <f>BIL[[#This Row],[Variaz]]/100</f>
        <v>3.1900000000000001E-3</v>
      </c>
      <c r="D1553" s="10">
        <f>AUM[[#This Row],[ Etica Bilanciato]]</f>
        <v>1576065339.75</v>
      </c>
      <c r="E1553" s="10">
        <f>D1552*BIL[[#This Row],[Variazione percentuale]]</f>
        <v>5007567.8623025008</v>
      </c>
      <c r="F1553" s="11">
        <f>BIL[[#This Row],[AUM]]-D1552</f>
        <v>6294849.9999997616</v>
      </c>
      <c r="G1553" s="11">
        <f>BIL[[#This Row],[∆ AUM]]-BIL[[#This Row],[effetto mercato]]</f>
        <v>1287282.1376972608</v>
      </c>
    </row>
    <row r="1554" spans="1:7">
      <c r="A1554" s="4">
        <v>44266</v>
      </c>
      <c r="B1554">
        <v>0.31080000000000002</v>
      </c>
      <c r="C1554" s="6">
        <f>BIL[[#This Row],[Variaz]]/100</f>
        <v>3.1080000000000001E-3</v>
      </c>
      <c r="D1554" s="10">
        <f>AUM[[#This Row],[ Etica Bilanciato]]</f>
        <v>1581999525.1500001</v>
      </c>
      <c r="E1554" s="10">
        <f>D1553*BIL[[#This Row],[Variazione percentuale]]</f>
        <v>4898411.0759429997</v>
      </c>
      <c r="F1554" s="11">
        <f>BIL[[#This Row],[AUM]]-D1553</f>
        <v>5934185.4000000954</v>
      </c>
      <c r="G1554" s="11">
        <f>BIL[[#This Row],[∆ AUM]]-BIL[[#This Row],[effetto mercato]]</f>
        <v>1035774.3240570957</v>
      </c>
    </row>
    <row r="1555" spans="1:7">
      <c r="A1555" s="4">
        <v>44267</v>
      </c>
      <c r="B1555">
        <v>0.2089</v>
      </c>
      <c r="C1555" s="6">
        <f>BIL[[#This Row],[Variaz]]/100</f>
        <v>2.0890000000000001E-3</v>
      </c>
      <c r="D1555" s="10">
        <f>AUM[[#This Row],[ Etica Bilanciato]]</f>
        <v>1586773839.5699999</v>
      </c>
      <c r="E1555" s="10">
        <f>D1554*BIL[[#This Row],[Variazione percentuale]]</f>
        <v>3304797.0080383504</v>
      </c>
      <c r="F1555" s="11">
        <f>BIL[[#This Row],[AUM]]-D1554</f>
        <v>4774314.4199998379</v>
      </c>
      <c r="G1555" s="11">
        <f>BIL[[#This Row],[∆ AUM]]-BIL[[#This Row],[effetto mercato]]</f>
        <v>1469517.4119614875</v>
      </c>
    </row>
    <row r="1556" spans="1:7">
      <c r="A1556" s="4">
        <v>44270</v>
      </c>
      <c r="B1556">
        <v>0.63990000000000002</v>
      </c>
      <c r="C1556" s="6">
        <f>BIL[[#This Row],[Variaz]]/100</f>
        <v>6.3990000000000002E-3</v>
      </c>
      <c r="D1556" s="10">
        <f>AUM[[#This Row],[ Etica Bilanciato]]</f>
        <v>1598458923</v>
      </c>
      <c r="E1556" s="10">
        <f>D1555*BIL[[#This Row],[Variazione percentuale]]</f>
        <v>10153765.79940843</v>
      </c>
      <c r="F1556" s="11">
        <f>BIL[[#This Row],[AUM]]-D1555</f>
        <v>11685083.430000067</v>
      </c>
      <c r="G1556" s="11">
        <f>BIL[[#This Row],[∆ AUM]]-BIL[[#This Row],[effetto mercato]]</f>
        <v>1531317.6305916365</v>
      </c>
    </row>
    <row r="1557" spans="1:7">
      <c r="A1557" s="4">
        <v>44271</v>
      </c>
      <c r="B1557">
        <v>0.15</v>
      </c>
      <c r="C1557" s="6">
        <f>BIL[[#This Row],[Variaz]]/100</f>
        <v>1.5E-3</v>
      </c>
      <c r="D1557" s="10">
        <f>AUM[[#This Row],[ Etica Bilanciato]]</f>
        <v>1601708041.73</v>
      </c>
      <c r="E1557" s="10">
        <f>D1556*BIL[[#This Row],[Variazione percentuale]]</f>
        <v>2397688.3845000002</v>
      </c>
      <c r="F1557" s="11">
        <f>BIL[[#This Row],[AUM]]-D1556</f>
        <v>3249118.7300000191</v>
      </c>
      <c r="G1557" s="11">
        <f>BIL[[#This Row],[∆ AUM]]-BIL[[#This Row],[effetto mercato]]</f>
        <v>851430.34550001891</v>
      </c>
    </row>
    <row r="1558" spans="1:7">
      <c r="A1558" s="4">
        <v>44272</v>
      </c>
      <c r="B1558">
        <v>-0.22109999999999999</v>
      </c>
      <c r="C1558" s="6">
        <f>BIL[[#This Row],[Variaz]]/100</f>
        <v>-2.2109999999999999E-3</v>
      </c>
      <c r="D1558" s="10">
        <f>AUM[[#This Row],[ Etica Bilanciato]]</f>
        <v>1600734811.6399999</v>
      </c>
      <c r="E1558" s="10">
        <f>D1557*BIL[[#This Row],[Variazione percentuale]]</f>
        <v>-3541376.4802650297</v>
      </c>
      <c r="F1558" s="11">
        <f>BIL[[#This Row],[AUM]]-D1557</f>
        <v>-973230.09000015259</v>
      </c>
      <c r="G1558" s="11">
        <f>BIL[[#This Row],[∆ AUM]]-BIL[[#This Row],[effetto mercato]]</f>
        <v>2568146.3902648771</v>
      </c>
    </row>
    <row r="1559" spans="1:7">
      <c r="A1559" s="4">
        <v>44273</v>
      </c>
      <c r="B1559">
        <v>-0.2288</v>
      </c>
      <c r="C1559" s="6">
        <f>BIL[[#This Row],[Variaz]]/100</f>
        <v>-2.2880000000000001E-3</v>
      </c>
      <c r="D1559" s="10">
        <f>AUM[[#This Row],[ Etica Bilanciato]]</f>
        <v>1598221396.1900001</v>
      </c>
      <c r="E1559" s="10">
        <f>D1558*BIL[[#This Row],[Variazione percentuale]]</f>
        <v>-3662481.24903232</v>
      </c>
      <c r="F1559" s="11">
        <f>BIL[[#This Row],[AUM]]-D1558</f>
        <v>-2513415.4499998093</v>
      </c>
      <c r="G1559" s="11">
        <f>BIL[[#This Row],[∆ AUM]]-BIL[[#This Row],[effetto mercato]]</f>
        <v>1149065.7990325107</v>
      </c>
    </row>
    <row r="1560" spans="1:7">
      <c r="A1560" s="4">
        <v>44274</v>
      </c>
      <c r="B1560">
        <v>-8.5999999999999993E-2</v>
      </c>
      <c r="C1560" s="6">
        <f>BIL[[#This Row],[Variaz]]/100</f>
        <v>-8.5999999999999998E-4</v>
      </c>
      <c r="D1560" s="10">
        <f>AUM[[#This Row],[ Etica Bilanciato]]</f>
        <v>1597710802.76</v>
      </c>
      <c r="E1560" s="10">
        <f>D1559*BIL[[#This Row],[Variazione percentuale]]</f>
        <v>-1374470.4007234001</v>
      </c>
      <c r="F1560" s="11">
        <f>BIL[[#This Row],[AUM]]-D1559</f>
        <v>-510593.43000006676</v>
      </c>
      <c r="G1560" s="11">
        <f>BIL[[#This Row],[∆ AUM]]-BIL[[#This Row],[effetto mercato]]</f>
        <v>863876.9707233333</v>
      </c>
    </row>
    <row r="1561" spans="1:7">
      <c r="A1561" s="4">
        <v>44277</v>
      </c>
      <c r="B1561">
        <v>5.0200000000000002E-2</v>
      </c>
      <c r="C1561" s="6">
        <f>BIL[[#This Row],[Variaz]]/100</f>
        <v>5.0200000000000006E-4</v>
      </c>
      <c r="D1561" s="10">
        <f>AUM[[#This Row],[ Etica Bilanciato]]</f>
        <v>1599552475.3999999</v>
      </c>
      <c r="E1561" s="10">
        <f>D1560*BIL[[#This Row],[Variazione percentuale]]</f>
        <v>802050.82298552012</v>
      </c>
      <c r="F1561" s="11">
        <f>BIL[[#This Row],[AUM]]-D1560</f>
        <v>1841672.6399998665</v>
      </c>
      <c r="G1561" s="11">
        <f>BIL[[#This Row],[∆ AUM]]-BIL[[#This Row],[effetto mercato]]</f>
        <v>1039621.8170143464</v>
      </c>
    </row>
    <row r="1562" spans="1:7">
      <c r="A1562" s="4">
        <v>44278</v>
      </c>
      <c r="B1562">
        <v>-0.36559999999999998</v>
      </c>
      <c r="C1562" s="6">
        <f>BIL[[#This Row],[Variaz]]/100</f>
        <v>-3.656E-3</v>
      </c>
      <c r="D1562" s="10">
        <f>AUM[[#This Row],[ Etica Bilanciato]]</f>
        <v>1595793068</v>
      </c>
      <c r="E1562" s="10">
        <f>D1561*BIL[[#This Row],[Variazione percentuale]]</f>
        <v>-5847963.8500623992</v>
      </c>
      <c r="F1562" s="11">
        <f>BIL[[#This Row],[AUM]]-D1561</f>
        <v>-3759407.3999998569</v>
      </c>
      <c r="G1562" s="11">
        <f>BIL[[#This Row],[∆ AUM]]-BIL[[#This Row],[effetto mercato]]</f>
        <v>2088556.4500625422</v>
      </c>
    </row>
    <row r="1563" spans="1:7">
      <c r="A1563" s="4">
        <v>44279</v>
      </c>
      <c r="B1563">
        <v>-0.1079</v>
      </c>
      <c r="C1563" s="6">
        <f>BIL[[#This Row],[Variaz]]/100</f>
        <v>-1.0789999999999999E-3</v>
      </c>
      <c r="D1563" s="10">
        <f>AUM[[#This Row],[ Etica Bilanciato]]</f>
        <v>1595317538.6600001</v>
      </c>
      <c r="E1563" s="10">
        <f>D1562*BIL[[#This Row],[Variazione percentuale]]</f>
        <v>-1721860.7203719998</v>
      </c>
      <c r="F1563" s="11">
        <f>BIL[[#This Row],[AUM]]-D1562</f>
        <v>-475529.33999991417</v>
      </c>
      <c r="G1563" s="11">
        <f>BIL[[#This Row],[∆ AUM]]-BIL[[#This Row],[effetto mercato]]</f>
        <v>1246331.3803720856</v>
      </c>
    </row>
    <row r="1564" spans="1:7">
      <c r="A1564" s="4">
        <v>44280</v>
      </c>
      <c r="B1564">
        <v>0.83540000000000003</v>
      </c>
      <c r="C1564" s="6">
        <f>BIL[[#This Row],[Variaz]]/100</f>
        <v>8.3540000000000003E-3</v>
      </c>
      <c r="D1564" s="10">
        <f>AUM[[#This Row],[ Etica Bilanciato]]</f>
        <v>1609901354.0599999</v>
      </c>
      <c r="E1564" s="10">
        <f>D1563*BIL[[#This Row],[Variazione percentuale]]</f>
        <v>13327282.717965642</v>
      </c>
      <c r="F1564" s="11">
        <f>BIL[[#This Row],[AUM]]-D1563</f>
        <v>14583815.399999857</v>
      </c>
      <c r="G1564" s="11">
        <f>BIL[[#This Row],[∆ AUM]]-BIL[[#This Row],[effetto mercato]]</f>
        <v>1256532.682034215</v>
      </c>
    </row>
    <row r="1565" spans="1:7">
      <c r="A1565" s="4">
        <v>44281</v>
      </c>
      <c r="B1565">
        <v>0.82850000000000001</v>
      </c>
      <c r="C1565" s="6">
        <f>BIL[[#This Row],[Variaz]]/100</f>
        <v>8.2850000000000007E-3</v>
      </c>
      <c r="D1565" s="10">
        <f>AUM[[#This Row],[ Etica Bilanciato]]</f>
        <v>1624177906.0500002</v>
      </c>
      <c r="E1565" s="10">
        <f>D1564*BIL[[#This Row],[Variazione percentuale]]</f>
        <v>13338032.718387101</v>
      </c>
      <c r="F1565" s="11">
        <f>BIL[[#This Row],[AUM]]-D1564</f>
        <v>14276551.990000248</v>
      </c>
      <c r="G1565" s="11">
        <f>BIL[[#This Row],[∆ AUM]]-BIL[[#This Row],[effetto mercato]]</f>
        <v>938519.27161314711</v>
      </c>
    </row>
    <row r="1566" spans="1:7">
      <c r="A1566" s="4">
        <v>44284</v>
      </c>
      <c r="B1566">
        <v>2.1299999999999999E-2</v>
      </c>
      <c r="C1566" s="6">
        <f>BIL[[#This Row],[Variaz]]/100</f>
        <v>2.13E-4</v>
      </c>
      <c r="D1566" s="10">
        <f>AUM[[#This Row],[ Etica Bilanciato]]</f>
        <v>1625988265.1199999</v>
      </c>
      <c r="E1566" s="10">
        <f>D1565*BIL[[#This Row],[Variazione percentuale]]</f>
        <v>345949.89398865006</v>
      </c>
      <c r="F1566" s="11">
        <f>BIL[[#This Row],[AUM]]-D1565</f>
        <v>1810359.0699996948</v>
      </c>
      <c r="G1566" s="11">
        <f>BIL[[#This Row],[∆ AUM]]-BIL[[#This Row],[effetto mercato]]</f>
        <v>1464409.1760110448</v>
      </c>
    </row>
    <row r="1567" spans="1:7">
      <c r="A1567" s="4">
        <v>44285</v>
      </c>
      <c r="B1567">
        <v>0.1275</v>
      </c>
      <c r="C1567" s="6">
        <f>BIL[[#This Row],[Variaz]]/100</f>
        <v>1.2750000000000001E-3</v>
      </c>
      <c r="D1567" s="10">
        <f>AUM[[#This Row],[ Etica Bilanciato]]</f>
        <v>1628897923.4599998</v>
      </c>
      <c r="E1567" s="10">
        <f>D1566*BIL[[#This Row],[Variazione percentuale]]</f>
        <v>2073135.0380279999</v>
      </c>
      <c r="F1567" s="11">
        <f>BIL[[#This Row],[AUM]]-D1566</f>
        <v>2909658.3399999142</v>
      </c>
      <c r="G1567" s="11">
        <f>BIL[[#This Row],[∆ AUM]]-BIL[[#This Row],[effetto mercato]]</f>
        <v>836523.30197191425</v>
      </c>
    </row>
    <row r="1568" spans="1:7">
      <c r="A1568" s="4">
        <v>44286</v>
      </c>
      <c r="B1568">
        <v>-0.25459999999999999</v>
      </c>
      <c r="C1568" s="6">
        <f>BIL[[#This Row],[Variaz]]/100</f>
        <v>-2.5460000000000001E-3</v>
      </c>
      <c r="D1568" s="10">
        <f>AUM[[#This Row],[ Etica Bilanciato]]</f>
        <v>1626172279.1099999</v>
      </c>
      <c r="E1568" s="10">
        <f>D1567*BIL[[#This Row],[Variazione percentuale]]</f>
        <v>-4147174.1131291594</v>
      </c>
      <c r="F1568" s="11">
        <f>BIL[[#This Row],[AUM]]-D1567</f>
        <v>-2725644.3499999046</v>
      </c>
      <c r="G1568" s="11">
        <f>BIL[[#This Row],[∆ AUM]]-BIL[[#This Row],[effetto mercato]]</f>
        <v>1421529.7631292548</v>
      </c>
    </row>
    <row r="1569" spans="1:7">
      <c r="A1569" s="4">
        <v>44287</v>
      </c>
      <c r="B1569">
        <v>0.43969999999999998</v>
      </c>
      <c r="C1569" s="6">
        <f>BIL[[#This Row],[Variaz]]/100</f>
        <v>4.3969999999999999E-3</v>
      </c>
      <c r="D1569" s="10">
        <f>AUM[[#This Row],[ Etica Bilanciato]]</f>
        <v>1634563373.9300001</v>
      </c>
      <c r="E1569" s="10">
        <f>D1568*BIL[[#This Row],[Variazione percentuale]]</f>
        <v>7150279.5112466691</v>
      </c>
      <c r="F1569" s="11">
        <f>BIL[[#This Row],[AUM]]-D1568</f>
        <v>8391094.8200001717</v>
      </c>
      <c r="G1569" s="11">
        <f>BIL[[#This Row],[∆ AUM]]-BIL[[#This Row],[effetto mercato]]</f>
        <v>1240815.3087535026</v>
      </c>
    </row>
    <row r="1570" spans="1:7">
      <c r="A1570" s="4">
        <v>44292</v>
      </c>
      <c r="B1570">
        <v>0.14829999999999999</v>
      </c>
      <c r="C1570" s="6">
        <f>BIL[[#This Row],[Variaz]]/100</f>
        <v>1.4829999999999999E-3</v>
      </c>
      <c r="D1570" s="10">
        <f>AUM[[#This Row],[ Etica Bilanciato]]</f>
        <v>1637957578.28</v>
      </c>
      <c r="E1570" s="10">
        <f>D1569*BIL[[#This Row],[Variazione percentuale]]</f>
        <v>2424057.4835381899</v>
      </c>
      <c r="F1570" s="11">
        <f>BIL[[#This Row],[AUM]]-D1569</f>
        <v>3394204.3499999046</v>
      </c>
      <c r="G1570" s="11">
        <f>BIL[[#This Row],[∆ AUM]]-BIL[[#This Row],[effetto mercato]]</f>
        <v>970146.86646171473</v>
      </c>
    </row>
    <row r="1571" spans="1:7">
      <c r="A1571" s="4">
        <v>44293</v>
      </c>
      <c r="B1571">
        <v>-0.14099999999999999</v>
      </c>
      <c r="C1571" s="6">
        <f>BIL[[#This Row],[Variaz]]/100</f>
        <v>-1.4099999999999998E-3</v>
      </c>
      <c r="D1571" s="10">
        <f>AUM[[#This Row],[ Etica Bilanciato]]</f>
        <v>1640415345.24</v>
      </c>
      <c r="E1571" s="10">
        <f>D1570*BIL[[#This Row],[Variazione percentuale]]</f>
        <v>-2309520.1853747997</v>
      </c>
      <c r="F1571" s="11">
        <f>BIL[[#This Row],[AUM]]-D1570</f>
        <v>2457766.9600000381</v>
      </c>
      <c r="G1571" s="11">
        <f>BIL[[#This Row],[∆ AUM]]-BIL[[#This Row],[effetto mercato]]</f>
        <v>4767287.1453748383</v>
      </c>
    </row>
    <row r="1572" spans="1:7">
      <c r="A1572" s="4">
        <v>44294</v>
      </c>
      <c r="B1572">
        <v>7.7700000000000005E-2</v>
      </c>
      <c r="C1572" s="6">
        <f>BIL[[#This Row],[Variaz]]/100</f>
        <v>7.7700000000000002E-4</v>
      </c>
      <c r="D1572" s="10">
        <f>AUM[[#This Row],[ Etica Bilanciato]]</f>
        <v>1646139295.7300003</v>
      </c>
      <c r="E1572" s="10">
        <f>D1571*BIL[[#This Row],[Variazione percentuale]]</f>
        <v>1274602.7232514801</v>
      </c>
      <c r="F1572" s="11">
        <f>BIL[[#This Row],[AUM]]-D1571</f>
        <v>5723950.490000248</v>
      </c>
      <c r="G1572" s="11">
        <f>BIL[[#This Row],[∆ AUM]]-BIL[[#This Row],[effetto mercato]]</f>
        <v>4449347.7667487673</v>
      </c>
    </row>
    <row r="1573" spans="1:7">
      <c r="A1573" s="4">
        <v>44295</v>
      </c>
      <c r="B1573">
        <v>4.9399999999999999E-2</v>
      </c>
      <c r="C1573" s="6">
        <f>BIL[[#This Row],[Variaz]]/100</f>
        <v>4.9399999999999997E-4</v>
      </c>
      <c r="D1573" s="10">
        <f>AUM[[#This Row],[ Etica Bilanciato]]</f>
        <v>1649042031.3199997</v>
      </c>
      <c r="E1573" s="10">
        <f>D1572*BIL[[#This Row],[Variazione percentuale]]</f>
        <v>813192.81209062005</v>
      </c>
      <c r="F1573" s="11">
        <f>BIL[[#This Row],[AUM]]-D1572</f>
        <v>2902735.5899994373</v>
      </c>
      <c r="G1573" s="11">
        <f>BIL[[#This Row],[∆ AUM]]-BIL[[#This Row],[effetto mercato]]</f>
        <v>2089542.7779088174</v>
      </c>
    </row>
    <row r="1574" spans="1:7">
      <c r="A1574" s="4">
        <v>44298</v>
      </c>
      <c r="B1574">
        <v>-0.20449999999999999</v>
      </c>
      <c r="C1574" s="6">
        <f>BIL[[#This Row],[Variaz]]/100</f>
        <v>-2.0449999999999999E-3</v>
      </c>
      <c r="D1574" s="10">
        <f>AUM[[#This Row],[ Etica Bilanciato]]</f>
        <v>1648873125.3599999</v>
      </c>
      <c r="E1574" s="10">
        <f>D1573*BIL[[#This Row],[Variazione percentuale]]</f>
        <v>-3372290.9540493991</v>
      </c>
      <c r="F1574" s="11">
        <f>BIL[[#This Row],[AUM]]-D1573</f>
        <v>-168905.95999979973</v>
      </c>
      <c r="G1574" s="11">
        <f>BIL[[#This Row],[∆ AUM]]-BIL[[#This Row],[effetto mercato]]</f>
        <v>3203384.9940495994</v>
      </c>
    </row>
    <row r="1575" spans="1:7">
      <c r="A1575" s="4">
        <v>44299</v>
      </c>
      <c r="B1575">
        <v>-6.3600000000000004E-2</v>
      </c>
      <c r="C1575" s="6">
        <f>BIL[[#This Row],[Variaz]]/100</f>
        <v>-6.3600000000000006E-4</v>
      </c>
      <c r="D1575" s="10">
        <f>AUM[[#This Row],[ Etica Bilanciato]]</f>
        <v>1649141554.5899999</v>
      </c>
      <c r="E1575" s="10">
        <f>D1574*BIL[[#This Row],[Variazione percentuale]]</f>
        <v>-1048683.3077289599</v>
      </c>
      <c r="F1575" s="11">
        <f>BIL[[#This Row],[AUM]]-D1574</f>
        <v>268429.23000001907</v>
      </c>
      <c r="G1575" s="11">
        <f>BIL[[#This Row],[∆ AUM]]-BIL[[#This Row],[effetto mercato]]</f>
        <v>1317112.537728979</v>
      </c>
    </row>
    <row r="1576" spans="1:7">
      <c r="A1576" s="4">
        <v>44300</v>
      </c>
      <c r="B1576">
        <v>-0.26860000000000001</v>
      </c>
      <c r="C1576" s="6">
        <f>BIL[[#This Row],[Variaz]]/100</f>
        <v>-2.686E-3</v>
      </c>
      <c r="D1576" s="10">
        <f>AUM[[#This Row],[ Etica Bilanciato]]</f>
        <v>1647000150.1500001</v>
      </c>
      <c r="E1576" s="10">
        <f>D1575*BIL[[#This Row],[Variazione percentuale]]</f>
        <v>-4429594.2156287394</v>
      </c>
      <c r="F1576" s="11">
        <f>BIL[[#This Row],[AUM]]-D1575</f>
        <v>-2141404.4399998188</v>
      </c>
      <c r="G1576" s="11">
        <f>BIL[[#This Row],[∆ AUM]]-BIL[[#This Row],[effetto mercato]]</f>
        <v>2288189.7756289206</v>
      </c>
    </row>
    <row r="1577" spans="1:7">
      <c r="A1577" s="4">
        <v>44301</v>
      </c>
      <c r="B1577">
        <v>0.54579999999999995</v>
      </c>
      <c r="C1577" s="6">
        <f>BIL[[#This Row],[Variaz]]/100</f>
        <v>5.4579999999999993E-3</v>
      </c>
      <c r="D1577" s="10">
        <f>AUM[[#This Row],[ Etica Bilanciato]]</f>
        <v>1657440914.6199999</v>
      </c>
      <c r="E1577" s="10">
        <f>D1576*BIL[[#This Row],[Variazione percentuale]]</f>
        <v>8989326.8195187002</v>
      </c>
      <c r="F1577" s="11">
        <f>BIL[[#This Row],[AUM]]-D1576</f>
        <v>10440764.46999979</v>
      </c>
      <c r="G1577" s="11">
        <f>BIL[[#This Row],[∆ AUM]]-BIL[[#This Row],[effetto mercato]]</f>
        <v>1451437.6504810899</v>
      </c>
    </row>
    <row r="1578" spans="1:7">
      <c r="A1578" s="4">
        <v>44302</v>
      </c>
      <c r="B1578">
        <v>0.25380000000000003</v>
      </c>
      <c r="C1578" s="6">
        <f>BIL[[#This Row],[Variaz]]/100</f>
        <v>2.5380000000000003E-3</v>
      </c>
      <c r="D1578" s="10">
        <f>AUM[[#This Row],[ Etica Bilanciato]]</f>
        <v>1663042956.0400002</v>
      </c>
      <c r="E1578" s="10">
        <f>D1577*BIL[[#This Row],[Variazione percentuale]]</f>
        <v>4206585.0413055606</v>
      </c>
      <c r="F1578" s="11">
        <f>BIL[[#This Row],[AUM]]-D1577</f>
        <v>5602041.4200003147</v>
      </c>
      <c r="G1578" s="11">
        <f>BIL[[#This Row],[∆ AUM]]-BIL[[#This Row],[effetto mercato]]</f>
        <v>1395456.3786947541</v>
      </c>
    </row>
    <row r="1579" spans="1:7">
      <c r="A1579" s="4">
        <v>44305</v>
      </c>
      <c r="B1579">
        <v>-0.22500000000000001</v>
      </c>
      <c r="C1579" s="6">
        <f>BIL[[#This Row],[Variaz]]/100</f>
        <v>-2.2500000000000003E-3</v>
      </c>
      <c r="D1579" s="10">
        <f>AUM[[#This Row],[ Etica Bilanciato]]</f>
        <v>1662910954.26</v>
      </c>
      <c r="E1579" s="10">
        <f>D1578*BIL[[#This Row],[Variazione percentuale]]</f>
        <v>-3741846.6510900008</v>
      </c>
      <c r="F1579" s="11">
        <f>BIL[[#This Row],[AUM]]-D1578</f>
        <v>-132001.78000020981</v>
      </c>
      <c r="G1579" s="11">
        <f>BIL[[#This Row],[∆ AUM]]-BIL[[#This Row],[effetto mercato]]</f>
        <v>3609844.8710897909</v>
      </c>
    </row>
    <row r="1580" spans="1:7">
      <c r="A1580" s="4">
        <v>44306</v>
      </c>
      <c r="B1580">
        <v>-0.8387</v>
      </c>
      <c r="C1580" s="6">
        <f>BIL[[#This Row],[Variaz]]/100</f>
        <v>-8.3870000000000004E-3</v>
      </c>
      <c r="D1580" s="10">
        <f>AUM[[#This Row],[ Etica Bilanciato]]</f>
        <v>1650692166.3</v>
      </c>
      <c r="E1580" s="10">
        <f>D1579*BIL[[#This Row],[Variazione percentuale]]</f>
        <v>-13946834.17337862</v>
      </c>
      <c r="F1580" s="11">
        <f>BIL[[#This Row],[AUM]]-D1579</f>
        <v>-12218787.960000038</v>
      </c>
      <c r="G1580" s="11">
        <f>BIL[[#This Row],[∆ AUM]]-BIL[[#This Row],[effetto mercato]]</f>
        <v>1728046.2133785821</v>
      </c>
    </row>
    <row r="1581" spans="1:7">
      <c r="A1581" s="4">
        <v>44307</v>
      </c>
      <c r="B1581">
        <v>0.36249999999999999</v>
      </c>
      <c r="C1581" s="6">
        <f>BIL[[#This Row],[Variaz]]/100</f>
        <v>3.6249999999999998E-3</v>
      </c>
      <c r="D1581" s="10">
        <f>AUM[[#This Row],[ Etica Bilanciato]]</f>
        <v>1659045895.46</v>
      </c>
      <c r="E1581" s="10">
        <f>D1580*BIL[[#This Row],[Variazione percentuale]]</f>
        <v>5983759.1028374992</v>
      </c>
      <c r="F1581" s="11">
        <f>BIL[[#This Row],[AUM]]-D1580</f>
        <v>8353729.1600000858</v>
      </c>
      <c r="G1581" s="11">
        <f>BIL[[#This Row],[∆ AUM]]-BIL[[#This Row],[effetto mercato]]</f>
        <v>2369970.0571625866</v>
      </c>
    </row>
    <row r="1582" spans="1:7">
      <c r="A1582" s="4">
        <v>44308</v>
      </c>
      <c r="B1582">
        <v>0.1346</v>
      </c>
      <c r="C1582" s="6">
        <f>BIL[[#This Row],[Variaz]]/100</f>
        <v>1.346E-3</v>
      </c>
      <c r="D1582" s="10">
        <f>AUM[[#This Row],[ Etica Bilanciato]]</f>
        <v>1663489617.6300001</v>
      </c>
      <c r="E1582" s="10">
        <f>D1581*BIL[[#This Row],[Variazione percentuale]]</f>
        <v>2233075.7752891602</v>
      </c>
      <c r="F1582" s="11">
        <f>BIL[[#This Row],[AUM]]-D1581</f>
        <v>4443722.1700000763</v>
      </c>
      <c r="G1582" s="11">
        <f>BIL[[#This Row],[∆ AUM]]-BIL[[#This Row],[effetto mercato]]</f>
        <v>2210646.3947109161</v>
      </c>
    </row>
    <row r="1583" spans="1:7">
      <c r="A1583" s="4">
        <v>44309</v>
      </c>
      <c r="B1583">
        <v>8.4900000000000003E-2</v>
      </c>
      <c r="C1583" s="6">
        <f>BIL[[#This Row],[Variaz]]/100</f>
        <v>8.4900000000000004E-4</v>
      </c>
      <c r="D1583" s="10">
        <f>AUM[[#This Row],[ Etica Bilanciato]]</f>
        <v>1667467629.1799998</v>
      </c>
      <c r="E1583" s="10">
        <f>D1582*BIL[[#This Row],[Variazione percentuale]]</f>
        <v>1412302.6853678701</v>
      </c>
      <c r="F1583" s="11">
        <f>BIL[[#This Row],[AUM]]-D1582</f>
        <v>3978011.5499997139</v>
      </c>
      <c r="G1583" s="11">
        <f>BIL[[#This Row],[∆ AUM]]-BIL[[#This Row],[effetto mercato]]</f>
        <v>2565708.8646318438</v>
      </c>
    </row>
    <row r="1584" spans="1:7">
      <c r="A1584" s="4">
        <v>44312</v>
      </c>
      <c r="B1584">
        <v>-1.41E-2</v>
      </c>
      <c r="C1584" s="6">
        <f>BIL[[#This Row],[Variaz]]/100</f>
        <v>-1.4099999999999998E-4</v>
      </c>
      <c r="D1584" s="10">
        <f>AUM[[#This Row],[ Etica Bilanciato]]</f>
        <v>1669693629.6800001</v>
      </c>
      <c r="E1584" s="10">
        <f>D1583*BIL[[#This Row],[Variazione percentuale]]</f>
        <v>-235112.93571437994</v>
      </c>
      <c r="F1584" s="11">
        <f>BIL[[#This Row],[AUM]]-D1583</f>
        <v>2226000.5000002384</v>
      </c>
      <c r="G1584" s="11">
        <f>BIL[[#This Row],[∆ AUM]]-BIL[[#This Row],[effetto mercato]]</f>
        <v>2461113.4357146183</v>
      </c>
    </row>
    <row r="1585" spans="1:7">
      <c r="A1585" s="4">
        <v>44313</v>
      </c>
      <c r="B1585">
        <v>-2.12E-2</v>
      </c>
      <c r="C1585" s="6">
        <f>BIL[[#This Row],[Variaz]]/100</f>
        <v>-2.12E-4</v>
      </c>
      <c r="D1585" s="10">
        <f>AUM[[#This Row],[ Etica Bilanciato]]</f>
        <v>1670790751.01</v>
      </c>
      <c r="E1585" s="10">
        <f>D1584*BIL[[#This Row],[Variazione percentuale]]</f>
        <v>-353975.04949216003</v>
      </c>
      <c r="F1585" s="11">
        <f>BIL[[#This Row],[AUM]]-D1584</f>
        <v>1097121.3299999237</v>
      </c>
      <c r="G1585" s="11">
        <f>BIL[[#This Row],[∆ AUM]]-BIL[[#This Row],[effetto mercato]]</f>
        <v>1451096.3794920838</v>
      </c>
    </row>
    <row r="1586" spans="1:7">
      <c r="A1586" s="4">
        <v>44314</v>
      </c>
      <c r="B1586">
        <v>-9.1899999999999996E-2</v>
      </c>
      <c r="C1586" s="6">
        <f>BIL[[#This Row],[Variaz]]/100</f>
        <v>-9.19E-4</v>
      </c>
      <c r="D1586" s="10">
        <f>AUM[[#This Row],[ Etica Bilanciato]]</f>
        <v>1670706636.3299999</v>
      </c>
      <c r="E1586" s="10">
        <f>D1585*BIL[[#This Row],[Variazione percentuale]]</f>
        <v>-1535456.7001781899</v>
      </c>
      <c r="F1586" s="11">
        <f>BIL[[#This Row],[AUM]]-D1585</f>
        <v>-84114.680000066757</v>
      </c>
      <c r="G1586" s="11">
        <f>BIL[[#This Row],[∆ AUM]]-BIL[[#This Row],[effetto mercato]]</f>
        <v>1451342.0201781231</v>
      </c>
    </row>
    <row r="1587" spans="1:7">
      <c r="A1587" s="4">
        <v>44315</v>
      </c>
      <c r="B1587">
        <v>-0.21929999999999999</v>
      </c>
      <c r="C1587" s="6">
        <f>BIL[[#This Row],[Variaz]]/100</f>
        <v>-2.1930000000000001E-3</v>
      </c>
      <c r="D1587" s="10">
        <f>AUM[[#This Row],[ Etica Bilanciato]]</f>
        <v>1669005726.2400002</v>
      </c>
      <c r="E1587" s="10">
        <f>D1586*BIL[[#This Row],[Variazione percentuale]]</f>
        <v>-3663859.6534716901</v>
      </c>
      <c r="F1587" s="11">
        <f>BIL[[#This Row],[AUM]]-D1586</f>
        <v>-1700910.0899996758</v>
      </c>
      <c r="G1587" s="11">
        <f>BIL[[#This Row],[∆ AUM]]-BIL[[#This Row],[effetto mercato]]</f>
        <v>1962949.5634720144</v>
      </c>
    </row>
    <row r="1588" spans="1:7">
      <c r="A1588" s="4">
        <v>44316</v>
      </c>
      <c r="B1588">
        <v>7.1000000000000004E-3</v>
      </c>
      <c r="C1588" s="6">
        <f>BIL[[#This Row],[Variaz]]/100</f>
        <v>7.1000000000000005E-5</v>
      </c>
      <c r="D1588" s="10">
        <f>AUM[[#This Row],[ Etica Bilanciato]]</f>
        <v>1671183152.3699999</v>
      </c>
      <c r="E1588" s="10">
        <f>D1587*BIL[[#This Row],[Variazione percentuale]]</f>
        <v>118499.40656304003</v>
      </c>
      <c r="F1588" s="11">
        <f>BIL[[#This Row],[AUM]]-D1587</f>
        <v>2177426.1299996376</v>
      </c>
      <c r="G1588" s="11">
        <f>BIL[[#This Row],[∆ AUM]]-BIL[[#This Row],[effetto mercato]]</f>
        <v>2058926.7234365975</v>
      </c>
    </row>
    <row r="1589" spans="1:7">
      <c r="A1589" s="4">
        <v>44319</v>
      </c>
      <c r="B1589">
        <v>0.2482</v>
      </c>
      <c r="C1589" s="6">
        <f>BIL[[#This Row],[Variaz]]/100</f>
        <v>2.4819999999999998E-3</v>
      </c>
      <c r="D1589" s="10">
        <f>AUM[[#This Row],[ Etica Bilanciato]]</f>
        <v>1677093267.71</v>
      </c>
      <c r="E1589" s="10">
        <f>D1588*BIL[[#This Row],[Variazione percentuale]]</f>
        <v>4147876.5841823393</v>
      </c>
      <c r="F1589" s="11">
        <f>BIL[[#This Row],[AUM]]-D1588</f>
        <v>5910115.3400001526</v>
      </c>
      <c r="G1589" s="11">
        <f>BIL[[#This Row],[∆ AUM]]-BIL[[#This Row],[effetto mercato]]</f>
        <v>1762238.7558178133</v>
      </c>
    </row>
    <row r="1590" spans="1:7">
      <c r="A1590" s="4">
        <v>44320</v>
      </c>
      <c r="B1590">
        <v>-0.13439999999999999</v>
      </c>
      <c r="C1590" s="6">
        <f>BIL[[#This Row],[Variaz]]/100</f>
        <v>-1.3439999999999999E-3</v>
      </c>
      <c r="D1590" s="10">
        <f>AUM[[#This Row],[ Etica Bilanciato]]</f>
        <v>1676041222.9299998</v>
      </c>
      <c r="E1590" s="10">
        <f>D1589*BIL[[#This Row],[Variazione percentuale]]</f>
        <v>-2254013.3518022401</v>
      </c>
      <c r="F1590" s="11">
        <f>BIL[[#This Row],[AUM]]-D1589</f>
        <v>-1052044.7800002098</v>
      </c>
      <c r="G1590" s="11">
        <f>BIL[[#This Row],[∆ AUM]]-BIL[[#This Row],[effetto mercato]]</f>
        <v>1201968.5718020303</v>
      </c>
    </row>
    <row r="1591" spans="1:7">
      <c r="A1591" s="4">
        <v>44321</v>
      </c>
      <c r="B1591">
        <v>0.5383</v>
      </c>
      <c r="C1591" s="6">
        <f>BIL[[#This Row],[Variaz]]/100</f>
        <v>5.3829999999999998E-3</v>
      </c>
      <c r="D1591" s="10">
        <f>AUM[[#This Row],[ Etica Bilanciato]]</f>
        <v>1688283710.8999999</v>
      </c>
      <c r="E1591" s="10">
        <f>D1590*BIL[[#This Row],[Variazione percentuale]]</f>
        <v>9022129.9030321892</v>
      </c>
      <c r="F1591" s="11">
        <f>BIL[[#This Row],[AUM]]-D1590</f>
        <v>12242487.970000029</v>
      </c>
      <c r="G1591" s="11">
        <f>BIL[[#This Row],[∆ AUM]]-BIL[[#This Row],[effetto mercato]]</f>
        <v>3220358.0669678394</v>
      </c>
    </row>
    <row r="1592" spans="1:7">
      <c r="A1592" s="4">
        <v>44322</v>
      </c>
      <c r="B1592">
        <v>0</v>
      </c>
      <c r="C1592" s="6">
        <f>BIL[[#This Row],[Variaz]]/100</f>
        <v>0</v>
      </c>
      <c r="D1592" s="10">
        <f>AUM[[#This Row],[ Etica Bilanciato]]</f>
        <v>1692417832.1500001</v>
      </c>
      <c r="E1592" s="10">
        <f>D1591*BIL[[#This Row],[Variazione percentuale]]</f>
        <v>0</v>
      </c>
      <c r="F1592" s="11">
        <f>BIL[[#This Row],[AUM]]-D1591</f>
        <v>4134121.2500002384</v>
      </c>
      <c r="G1592" s="11">
        <f>BIL[[#This Row],[∆ AUM]]-BIL[[#This Row],[effetto mercato]]</f>
        <v>4134121.2500002384</v>
      </c>
    </row>
    <row r="1593" spans="1:7">
      <c r="A1593" s="4">
        <v>44323</v>
      </c>
      <c r="B1593">
        <v>0.26769999999999999</v>
      </c>
      <c r="C1593" s="6">
        <f>BIL[[#This Row],[Variaz]]/100</f>
        <v>2.6770000000000001E-3</v>
      </c>
      <c r="D1593" s="10">
        <f>AUM[[#This Row],[ Etica Bilanciato]]</f>
        <v>1699816791.8899999</v>
      </c>
      <c r="E1593" s="10">
        <f>D1592*BIL[[#This Row],[Variazione percentuale]]</f>
        <v>4530602.5366655504</v>
      </c>
      <c r="F1593" s="11">
        <f>BIL[[#This Row],[AUM]]-D1592</f>
        <v>7398959.7399997711</v>
      </c>
      <c r="G1593" s="11">
        <f>BIL[[#This Row],[∆ AUM]]-BIL[[#This Row],[effetto mercato]]</f>
        <v>2868357.2033342207</v>
      </c>
    </row>
    <row r="1594" spans="1:7">
      <c r="A1594" s="4">
        <v>44326</v>
      </c>
      <c r="B1594">
        <v>-2.1100000000000001E-2</v>
      </c>
      <c r="C1594" s="6">
        <f>BIL[[#This Row],[Variaz]]/100</f>
        <v>-2.1100000000000001E-4</v>
      </c>
      <c r="D1594" s="10">
        <f>AUM[[#This Row],[ Etica Bilanciato]]</f>
        <v>1701248554.1900001</v>
      </c>
      <c r="E1594" s="10">
        <f>D1593*BIL[[#This Row],[Variazione percentuale]]</f>
        <v>-358661.34308878996</v>
      </c>
      <c r="F1594" s="11">
        <f>BIL[[#This Row],[AUM]]-D1593</f>
        <v>1431762.3000001907</v>
      </c>
      <c r="G1594" s="11">
        <f>BIL[[#This Row],[∆ AUM]]-BIL[[#This Row],[effetto mercato]]</f>
        <v>1790423.6430889806</v>
      </c>
    </row>
    <row r="1595" spans="1:7">
      <c r="A1595" s="4">
        <v>44327</v>
      </c>
      <c r="B1595">
        <v>-1.1314</v>
      </c>
      <c r="C1595" s="6">
        <f>BIL[[#This Row],[Variaz]]/100</f>
        <v>-1.1313999999999999E-2</v>
      </c>
      <c r="D1595" s="10">
        <f>AUM[[#This Row],[ Etica Bilanciato]]</f>
        <v>1683538262.54</v>
      </c>
      <c r="E1595" s="10">
        <f>D1594*BIL[[#This Row],[Variazione percentuale]]</f>
        <v>-19247926.142105661</v>
      </c>
      <c r="F1595" s="11">
        <f>BIL[[#This Row],[AUM]]-D1594</f>
        <v>-17710291.650000095</v>
      </c>
      <c r="G1595" s="11">
        <f>BIL[[#This Row],[∆ AUM]]-BIL[[#This Row],[effetto mercato]]</f>
        <v>1537634.492105566</v>
      </c>
    </row>
    <row r="1596" spans="1:7">
      <c r="A1596" s="4">
        <v>44328</v>
      </c>
      <c r="B1596">
        <v>-0.76049999999999995</v>
      </c>
      <c r="C1596" s="6">
        <f>BIL[[#This Row],[Variaz]]/100</f>
        <v>-7.6049999999999998E-3</v>
      </c>
      <c r="D1596" s="10">
        <f>AUM[[#This Row],[ Etica Bilanciato]]</f>
        <v>1672888336.8500001</v>
      </c>
      <c r="E1596" s="10">
        <f>D1595*BIL[[#This Row],[Variazione percentuale]]</f>
        <v>-12803308.486616699</v>
      </c>
      <c r="F1596" s="11">
        <f>BIL[[#This Row],[AUM]]-D1595</f>
        <v>-10649925.689999819</v>
      </c>
      <c r="G1596" s="11">
        <f>BIL[[#This Row],[∆ AUM]]-BIL[[#This Row],[effetto mercato]]</f>
        <v>2153382.7966168802</v>
      </c>
    </row>
    <row r="1597" spans="1:7">
      <c r="A1597" s="4">
        <v>44329</v>
      </c>
      <c r="B1597">
        <v>0.25779999999999997</v>
      </c>
      <c r="C1597" s="6">
        <f>BIL[[#This Row],[Variaz]]/100</f>
        <v>2.5779999999999996E-3</v>
      </c>
      <c r="D1597" s="10">
        <f>AUM[[#This Row],[ Etica Bilanciato]]</f>
        <v>1678585003.23</v>
      </c>
      <c r="E1597" s="10">
        <f>D1596*BIL[[#This Row],[Variazione percentuale]]</f>
        <v>4312706.1323992992</v>
      </c>
      <c r="F1597" s="11">
        <f>BIL[[#This Row],[AUM]]-D1596</f>
        <v>5696666.379999876</v>
      </c>
      <c r="G1597" s="11">
        <f>BIL[[#This Row],[∆ AUM]]-BIL[[#This Row],[effetto mercato]]</f>
        <v>1383960.2476005768</v>
      </c>
    </row>
    <row r="1598" spans="1:7">
      <c r="A1598" s="4">
        <v>44330</v>
      </c>
      <c r="B1598">
        <v>0.63580000000000003</v>
      </c>
      <c r="C1598" s="6">
        <f>BIL[[#This Row],[Variaz]]/100</f>
        <v>6.3579999999999999E-3</v>
      </c>
      <c r="D1598" s="10">
        <f>AUM[[#This Row],[ Etica Bilanciato]]</f>
        <v>1690975470.0600002</v>
      </c>
      <c r="E1598" s="10">
        <f>D1597*BIL[[#This Row],[Variazione percentuale]]</f>
        <v>10672443.45053634</v>
      </c>
      <c r="F1598" s="11">
        <f>BIL[[#This Row],[AUM]]-D1597</f>
        <v>12390466.830000162</v>
      </c>
      <c r="G1598" s="11">
        <f>BIL[[#This Row],[∆ AUM]]-BIL[[#This Row],[effetto mercato]]</f>
        <v>1718023.3794638216</v>
      </c>
    </row>
    <row r="1599" spans="1:7">
      <c r="A1599" s="4">
        <v>44333</v>
      </c>
      <c r="B1599">
        <v>-7.0999999999999994E-2</v>
      </c>
      <c r="C1599" s="6">
        <f>BIL[[#This Row],[Variaz]]/100</f>
        <v>-7.0999999999999991E-4</v>
      </c>
      <c r="D1599" s="10">
        <f>AUM[[#This Row],[ Etica Bilanciato]]</f>
        <v>1691084694.4400001</v>
      </c>
      <c r="E1599" s="10">
        <f>D1598*BIL[[#This Row],[Variazione percentuale]]</f>
        <v>-1200592.5837425999</v>
      </c>
      <c r="F1599" s="11">
        <f>BIL[[#This Row],[AUM]]-D1598</f>
        <v>109224.37999987602</v>
      </c>
      <c r="G1599" s="11">
        <f>BIL[[#This Row],[∆ AUM]]-BIL[[#This Row],[effetto mercato]]</f>
        <v>1309816.963742476</v>
      </c>
    </row>
    <row r="1600" spans="1:7">
      <c r="A1600" s="4">
        <v>44334</v>
      </c>
      <c r="B1600">
        <v>-0.33389999999999997</v>
      </c>
      <c r="C1600" s="6">
        <f>BIL[[#This Row],[Variaz]]/100</f>
        <v>-3.339E-3</v>
      </c>
      <c r="D1600" s="10">
        <f>AUM[[#This Row],[ Etica Bilanciato]]</f>
        <v>1686068765.48</v>
      </c>
      <c r="E1600" s="10">
        <f>D1599*BIL[[#This Row],[Variazione percentuale]]</f>
        <v>-5646531.7947351597</v>
      </c>
      <c r="F1600" s="11">
        <f>BIL[[#This Row],[AUM]]-D1599</f>
        <v>-5015928.9600000381</v>
      </c>
      <c r="G1600" s="11">
        <f>BIL[[#This Row],[∆ AUM]]-BIL[[#This Row],[effetto mercato]]</f>
        <v>630602.83473512158</v>
      </c>
    </row>
    <row r="1601" spans="1:7">
      <c r="A1601" s="4">
        <v>44335</v>
      </c>
      <c r="B1601">
        <v>-0.55600000000000005</v>
      </c>
      <c r="C1601" s="6">
        <f>BIL[[#This Row],[Variaz]]/100</f>
        <v>-5.5600000000000007E-3</v>
      </c>
      <c r="D1601" s="10">
        <f>AUM[[#This Row],[ Etica Bilanciato]]</f>
        <v>1681546619.0800002</v>
      </c>
      <c r="E1601" s="10">
        <f>D1600*BIL[[#This Row],[Variazione percentuale]]</f>
        <v>-9374542.3360688016</v>
      </c>
      <c r="F1601" s="11">
        <f>BIL[[#This Row],[AUM]]-D1600</f>
        <v>-4522146.3999998569</v>
      </c>
      <c r="G1601" s="11">
        <f>BIL[[#This Row],[∆ AUM]]-BIL[[#This Row],[effetto mercato]]</f>
        <v>4852395.9360689446</v>
      </c>
    </row>
    <row r="1602" spans="1:7">
      <c r="A1602" s="4">
        <v>44336</v>
      </c>
      <c r="B1602">
        <v>0.56620000000000004</v>
      </c>
      <c r="C1602" s="6">
        <f>BIL[[#This Row],[Variaz]]/100</f>
        <v>5.6620000000000004E-3</v>
      </c>
      <c r="D1602" s="10">
        <f>AUM[[#This Row],[ Etica Bilanciato]]</f>
        <v>1693099481.4199998</v>
      </c>
      <c r="E1602" s="10">
        <f>D1601*BIL[[#This Row],[Variazione percentuale]]</f>
        <v>9520916.957230961</v>
      </c>
      <c r="F1602" s="11">
        <f>BIL[[#This Row],[AUM]]-D1601</f>
        <v>11552862.339999676</v>
      </c>
      <c r="G1602" s="11">
        <f>BIL[[#This Row],[∆ AUM]]-BIL[[#This Row],[effetto mercato]]</f>
        <v>2031945.3827687148</v>
      </c>
    </row>
    <row r="1603" spans="1:7">
      <c r="A1603" s="4">
        <v>44337</v>
      </c>
      <c r="B1603">
        <v>0.33500000000000002</v>
      </c>
      <c r="C1603" s="6">
        <f>BIL[[#This Row],[Variaz]]/100</f>
        <v>3.3500000000000001E-3</v>
      </c>
      <c r="D1603" s="10">
        <f>AUM[[#This Row],[ Etica Bilanciato]]</f>
        <v>1700218496.8499999</v>
      </c>
      <c r="E1603" s="10">
        <f>D1602*BIL[[#This Row],[Variazione percentuale]]</f>
        <v>5671883.2627569996</v>
      </c>
      <c r="F1603" s="11">
        <f>BIL[[#This Row],[AUM]]-D1602</f>
        <v>7119015.4300000668</v>
      </c>
      <c r="G1603" s="11">
        <f>BIL[[#This Row],[∆ AUM]]-BIL[[#This Row],[effetto mercato]]</f>
        <v>1447132.1672430672</v>
      </c>
    </row>
    <row r="1604" spans="1:7">
      <c r="A1604" s="4">
        <v>44340</v>
      </c>
      <c r="B1604">
        <v>0.27700000000000002</v>
      </c>
      <c r="C1604" s="6">
        <f>BIL[[#This Row],[Variaz]]/100</f>
        <v>2.7700000000000003E-3</v>
      </c>
      <c r="D1604" s="10">
        <f>AUM[[#This Row],[ Etica Bilanciato]]</f>
        <v>1706240725.2099998</v>
      </c>
      <c r="E1604" s="10">
        <f>D1603*BIL[[#This Row],[Variazione percentuale]]</f>
        <v>4709605.2362745004</v>
      </c>
      <c r="F1604" s="11">
        <f>BIL[[#This Row],[AUM]]-D1603</f>
        <v>6022228.3599998951</v>
      </c>
      <c r="G1604" s="11">
        <f>BIL[[#This Row],[∆ AUM]]-BIL[[#This Row],[effetto mercato]]</f>
        <v>1312623.1237253947</v>
      </c>
    </row>
    <row r="1605" spans="1:7">
      <c r="A1605" s="4">
        <v>44341</v>
      </c>
      <c r="B1605">
        <v>-3.5400000000000001E-2</v>
      </c>
      <c r="C1605" s="6">
        <f>BIL[[#This Row],[Variaz]]/100</f>
        <v>-3.5399999999999999E-4</v>
      </c>
      <c r="D1605" s="10">
        <f>AUM[[#This Row],[ Etica Bilanciato]]</f>
        <v>1706950563.6499999</v>
      </c>
      <c r="E1605" s="10">
        <f>D1604*BIL[[#This Row],[Variazione percentuale]]</f>
        <v>-604009.21672433987</v>
      </c>
      <c r="F1605" s="11">
        <f>BIL[[#This Row],[AUM]]-D1604</f>
        <v>709838.44000005722</v>
      </c>
      <c r="G1605" s="11">
        <f>BIL[[#This Row],[∆ AUM]]-BIL[[#This Row],[effetto mercato]]</f>
        <v>1313847.6567243971</v>
      </c>
    </row>
    <row r="1606" spans="1:7">
      <c r="A1606" s="4">
        <v>44342</v>
      </c>
      <c r="B1606">
        <v>0.31180000000000002</v>
      </c>
      <c r="C1606" s="6">
        <f>BIL[[#This Row],[Variaz]]/100</f>
        <v>3.1180000000000001E-3</v>
      </c>
      <c r="D1606" s="10">
        <f>AUM[[#This Row],[ Etica Bilanciato]]</f>
        <v>1714373229.8200002</v>
      </c>
      <c r="E1606" s="10">
        <f>D1605*BIL[[#This Row],[Variazione percentuale]]</f>
        <v>5322271.8574607</v>
      </c>
      <c r="F1606" s="11">
        <f>BIL[[#This Row],[AUM]]-D1605</f>
        <v>7422666.1700003147</v>
      </c>
      <c r="G1606" s="11">
        <f>BIL[[#This Row],[∆ AUM]]-BIL[[#This Row],[effetto mercato]]</f>
        <v>2100394.3125396147</v>
      </c>
    </row>
    <row r="1607" spans="1:7">
      <c r="A1607" s="4">
        <v>44343</v>
      </c>
      <c r="B1607">
        <v>0.106</v>
      </c>
      <c r="C1607" s="6">
        <f>BIL[[#This Row],[Variaz]]/100</f>
        <v>1.06E-3</v>
      </c>
      <c r="D1607" s="10">
        <f>AUM[[#This Row],[ Etica Bilanciato]]</f>
        <v>1718915480.27</v>
      </c>
      <c r="E1607" s="10">
        <f>D1606*BIL[[#This Row],[Variazione percentuale]]</f>
        <v>1817235.6236092001</v>
      </c>
      <c r="F1607" s="11">
        <f>BIL[[#This Row],[AUM]]-D1606</f>
        <v>4542250.4499998093</v>
      </c>
      <c r="G1607" s="11">
        <f>BIL[[#This Row],[∆ AUM]]-BIL[[#This Row],[effetto mercato]]</f>
        <v>2725014.8263906091</v>
      </c>
    </row>
    <row r="1608" spans="1:7">
      <c r="A1608" s="4">
        <v>44344</v>
      </c>
      <c r="B1608">
        <v>0.3881</v>
      </c>
      <c r="C1608" s="6">
        <f>BIL[[#This Row],[Variaz]]/100</f>
        <v>3.8809999999999999E-3</v>
      </c>
      <c r="D1608" s="10">
        <f>AUM[[#This Row],[ Etica Bilanciato]]</f>
        <v>1726730625.4400001</v>
      </c>
      <c r="E1608" s="10">
        <f>D1607*BIL[[#This Row],[Variazione percentuale]]</f>
        <v>6671110.9789278693</v>
      </c>
      <c r="F1608" s="11">
        <f>BIL[[#This Row],[AUM]]-D1607</f>
        <v>7815145.1700000763</v>
      </c>
      <c r="G1608" s="11">
        <f>BIL[[#This Row],[∆ AUM]]-BIL[[#This Row],[effetto mercato]]</f>
        <v>1144034.1910722069</v>
      </c>
    </row>
    <row r="1609" spans="1:7">
      <c r="A1609" s="4">
        <v>44347</v>
      </c>
      <c r="B1609">
        <v>-0.25309999999999999</v>
      </c>
      <c r="C1609" s="6">
        <f>BIL[[#This Row],[Variaz]]/100</f>
        <v>-2.5309999999999998E-3</v>
      </c>
      <c r="D1609" s="10">
        <f>AUM[[#This Row],[ Etica Bilanciato]]</f>
        <v>1723879297.6399999</v>
      </c>
      <c r="E1609" s="10">
        <f>D1608*BIL[[#This Row],[Variazione percentuale]]</f>
        <v>-4370355.2129886402</v>
      </c>
      <c r="F1609" s="11">
        <f>BIL[[#This Row],[AUM]]-D1608</f>
        <v>-2851327.8000001907</v>
      </c>
      <c r="G1609" s="11">
        <f>BIL[[#This Row],[∆ AUM]]-BIL[[#This Row],[effetto mercato]]</f>
        <v>1519027.4129884494</v>
      </c>
    </row>
    <row r="1610" spans="1:7">
      <c r="A1610" s="4">
        <v>44348</v>
      </c>
      <c r="B1610">
        <v>0.2185</v>
      </c>
      <c r="C1610" s="6">
        <f>BIL[[#This Row],[Variaz]]/100</f>
        <v>2.1849999999999999E-3</v>
      </c>
      <c r="D1610" s="10">
        <f>AUM[[#This Row],[ Etica Bilanciato]]</f>
        <v>1729539999.9000001</v>
      </c>
      <c r="E1610" s="10">
        <f>D1609*BIL[[#This Row],[Variazione percentuale]]</f>
        <v>3766676.2653433997</v>
      </c>
      <c r="F1610" s="11">
        <f>BIL[[#This Row],[AUM]]-D1609</f>
        <v>5660702.2600002289</v>
      </c>
      <c r="G1610" s="11">
        <f>BIL[[#This Row],[∆ AUM]]-BIL[[#This Row],[effetto mercato]]</f>
        <v>1894025.9946568292</v>
      </c>
    </row>
    <row r="1611" spans="1:7">
      <c r="A1611" s="4">
        <v>44350</v>
      </c>
      <c r="B1611">
        <v>0.49930000000000002</v>
      </c>
      <c r="C1611" s="6">
        <f>BIL[[#This Row],[Variaz]]/100</f>
        <v>4.993E-3</v>
      </c>
      <c r="D1611" s="10">
        <f>AUM[[#This Row],[ Etica Bilanciato]]</f>
        <v>1739834182.3100002</v>
      </c>
      <c r="E1611" s="10">
        <f>D1610*BIL[[#This Row],[Variazione percentuale]]</f>
        <v>8635593.2195007</v>
      </c>
      <c r="F1611" s="11">
        <f>BIL[[#This Row],[AUM]]-D1610</f>
        <v>10294182.410000086</v>
      </c>
      <c r="G1611" s="11">
        <f>BIL[[#This Row],[∆ AUM]]-BIL[[#This Row],[effetto mercato]]</f>
        <v>1658589.1904993858</v>
      </c>
    </row>
    <row r="1612" spans="1:7">
      <c r="A1612" s="4">
        <v>44351</v>
      </c>
      <c r="B1612">
        <v>0.3498</v>
      </c>
      <c r="C1612" s="6">
        <f>BIL[[#This Row],[Variaz]]/100</f>
        <v>3.4979999999999998E-3</v>
      </c>
      <c r="D1612" s="10">
        <f>AUM[[#This Row],[ Etica Bilanciato]]</f>
        <v>1748330622.75</v>
      </c>
      <c r="E1612" s="10">
        <f>D1611*BIL[[#This Row],[Variazione percentuale]]</f>
        <v>6085939.9697203804</v>
      </c>
      <c r="F1612" s="11">
        <f>BIL[[#This Row],[AUM]]-D1611</f>
        <v>8496440.4399998188</v>
      </c>
      <c r="G1612" s="11">
        <f>BIL[[#This Row],[∆ AUM]]-BIL[[#This Row],[effetto mercato]]</f>
        <v>2410500.4702794384</v>
      </c>
    </row>
    <row r="1613" spans="1:7">
      <c r="A1613" s="4">
        <v>44354</v>
      </c>
      <c r="B1613">
        <v>0.15340000000000001</v>
      </c>
      <c r="C1613" s="6">
        <f>BIL[[#This Row],[Variaz]]/100</f>
        <v>1.534E-3</v>
      </c>
      <c r="D1613" s="10">
        <f>AUM[[#This Row],[ Etica Bilanciato]]</f>
        <v>1754586809.5300002</v>
      </c>
      <c r="E1613" s="10">
        <f>D1612*BIL[[#This Row],[Variazione percentuale]]</f>
        <v>2681939.1752984999</v>
      </c>
      <c r="F1613" s="11">
        <f>BIL[[#This Row],[AUM]]-D1612</f>
        <v>6256186.7800002098</v>
      </c>
      <c r="G1613" s="11">
        <f>BIL[[#This Row],[∆ AUM]]-BIL[[#This Row],[effetto mercato]]</f>
        <v>3574247.6047017099</v>
      </c>
    </row>
    <row r="1614" spans="1:7">
      <c r="A1614" s="4">
        <v>44355</v>
      </c>
      <c r="B1614">
        <v>0.13919999999999999</v>
      </c>
      <c r="C1614" s="6">
        <f>BIL[[#This Row],[Variaz]]/100</f>
        <v>1.392E-3</v>
      </c>
      <c r="D1614" s="10">
        <f>AUM[[#This Row],[ Etica Bilanciato]]</f>
        <v>1760291217.4199998</v>
      </c>
      <c r="E1614" s="10">
        <f>D1613*BIL[[#This Row],[Variazione percentuale]]</f>
        <v>2442384.8388657602</v>
      </c>
      <c r="F1614" s="11">
        <f>BIL[[#This Row],[AUM]]-D1613</f>
        <v>5704407.8899996281</v>
      </c>
      <c r="G1614" s="11">
        <f>BIL[[#This Row],[∆ AUM]]-BIL[[#This Row],[effetto mercato]]</f>
        <v>3262023.0511338678</v>
      </c>
    </row>
    <row r="1615" spans="1:7">
      <c r="A1615" s="4">
        <v>44356</v>
      </c>
      <c r="B1615">
        <v>-9.0399999999999994E-2</v>
      </c>
      <c r="C1615" s="6">
        <f>BIL[[#This Row],[Variaz]]/100</f>
        <v>-9.0399999999999996E-4</v>
      </c>
      <c r="D1615" s="10">
        <f>AUM[[#This Row],[ Etica Bilanciato]]</f>
        <v>1761004593.73</v>
      </c>
      <c r="E1615" s="10">
        <f>D1614*BIL[[#This Row],[Variazione percentuale]]</f>
        <v>-1591303.2605476798</v>
      </c>
      <c r="F1615" s="11">
        <f>BIL[[#This Row],[AUM]]-D1614</f>
        <v>713376.3100001812</v>
      </c>
      <c r="G1615" s="11">
        <f>BIL[[#This Row],[∆ AUM]]-BIL[[#This Row],[effetto mercato]]</f>
        <v>2304679.570547861</v>
      </c>
    </row>
    <row r="1616" spans="1:7">
      <c r="A1616" s="4">
        <v>44357</v>
      </c>
      <c r="B1616">
        <v>0.1183</v>
      </c>
      <c r="C1616" s="6">
        <f>BIL[[#This Row],[Variaz]]/100</f>
        <v>1.183E-3</v>
      </c>
      <c r="D1616" s="10">
        <f>AUM[[#This Row],[ Etica Bilanciato]]</f>
        <v>1765522120.0199997</v>
      </c>
      <c r="E1616" s="10">
        <f>D1615*BIL[[#This Row],[Variazione percentuale]]</f>
        <v>2083268.43438259</v>
      </c>
      <c r="F1616" s="11">
        <f>BIL[[#This Row],[AUM]]-D1615</f>
        <v>4517526.2899997234</v>
      </c>
      <c r="G1616" s="11">
        <f>BIL[[#This Row],[∆ AUM]]-BIL[[#This Row],[effetto mercato]]</f>
        <v>2434257.8556171334</v>
      </c>
    </row>
    <row r="1617" spans="1:7">
      <c r="A1617" s="4">
        <v>44358</v>
      </c>
      <c r="B1617">
        <v>0.48649999999999999</v>
      </c>
      <c r="C1617" s="6">
        <f>BIL[[#This Row],[Variaz]]/100</f>
        <v>4.8649999999999995E-3</v>
      </c>
      <c r="D1617" s="10">
        <f>AUM[[#This Row],[ Etica Bilanciato]]</f>
        <v>1775664577.4300001</v>
      </c>
      <c r="E1617" s="10">
        <f>D1616*BIL[[#This Row],[Variazione percentuale]]</f>
        <v>8589265.1138972975</v>
      </c>
      <c r="F1617" s="11">
        <f>BIL[[#This Row],[AUM]]-D1616</f>
        <v>10142457.410000324</v>
      </c>
      <c r="G1617" s="11">
        <f>BIL[[#This Row],[∆ AUM]]-BIL[[#This Row],[effetto mercato]]</f>
        <v>1553192.2961030267</v>
      </c>
    </row>
    <row r="1618" spans="1:7">
      <c r="A1618" s="4">
        <v>44361</v>
      </c>
      <c r="B1618">
        <v>-0.1522</v>
      </c>
      <c r="C1618" s="6">
        <f>BIL[[#This Row],[Variaz]]/100</f>
        <v>-1.5219999999999999E-3</v>
      </c>
      <c r="D1618" s="10">
        <f>AUM[[#This Row],[ Etica Bilanciato]]</f>
        <v>1774466345</v>
      </c>
      <c r="E1618" s="10">
        <f>D1617*BIL[[#This Row],[Variazione percentuale]]</f>
        <v>-2702561.48684846</v>
      </c>
      <c r="F1618" s="11">
        <f>BIL[[#This Row],[AUM]]-D1617</f>
        <v>-1198232.4300000668</v>
      </c>
      <c r="G1618" s="11">
        <f>BIL[[#This Row],[∆ AUM]]-BIL[[#This Row],[effetto mercato]]</f>
        <v>1504329.0568483933</v>
      </c>
    </row>
    <row r="1619" spans="1:7">
      <c r="A1619" s="4">
        <v>44362</v>
      </c>
      <c r="B1619">
        <v>-7.6200000000000004E-2</v>
      </c>
      <c r="C1619" s="6">
        <f>BIL[[#This Row],[Variaz]]/100</f>
        <v>-7.6200000000000009E-4</v>
      </c>
      <c r="D1619" s="10">
        <f>AUM[[#This Row],[ Etica Bilanciato]]</f>
        <v>1774431934.3900001</v>
      </c>
      <c r="E1619" s="10">
        <f>D1618*BIL[[#This Row],[Variazione percentuale]]</f>
        <v>-1352143.3548900001</v>
      </c>
      <c r="F1619" s="11">
        <f>BIL[[#This Row],[AUM]]-D1618</f>
        <v>-34410.609999895096</v>
      </c>
      <c r="G1619" s="11">
        <f>BIL[[#This Row],[∆ AUM]]-BIL[[#This Row],[effetto mercato]]</f>
        <v>1317732.744890105</v>
      </c>
    </row>
    <row r="1620" spans="1:7">
      <c r="A1620" s="4">
        <v>44363</v>
      </c>
      <c r="B1620">
        <v>-0.1802</v>
      </c>
      <c r="C1620" s="6">
        <f>BIL[[#This Row],[Variaz]]/100</f>
        <v>-1.802E-3</v>
      </c>
      <c r="D1620" s="10">
        <f>AUM[[#This Row],[ Etica Bilanciato]]</f>
        <v>1772467926.9600003</v>
      </c>
      <c r="E1620" s="10">
        <f>D1619*BIL[[#This Row],[Variazione percentuale]]</f>
        <v>-3197526.34577078</v>
      </c>
      <c r="F1620" s="11">
        <f>BIL[[#This Row],[AUM]]-D1619</f>
        <v>-1964007.4299998283</v>
      </c>
      <c r="G1620" s="11">
        <f>BIL[[#This Row],[∆ AUM]]-BIL[[#This Row],[effetto mercato]]</f>
        <v>1233518.9157709517</v>
      </c>
    </row>
    <row r="1621" spans="1:7">
      <c r="A1621" s="4">
        <v>44364</v>
      </c>
      <c r="B1621">
        <v>0.22919999999999999</v>
      </c>
      <c r="C1621" s="6">
        <f>BIL[[#This Row],[Variaz]]/100</f>
        <v>2.2919999999999998E-3</v>
      </c>
      <c r="D1621" s="10">
        <f>AUM[[#This Row],[ Etica Bilanciato]]</f>
        <v>1780420448.01</v>
      </c>
      <c r="E1621" s="10">
        <f>D1620*BIL[[#This Row],[Variazione percentuale]]</f>
        <v>4062496.4885923201</v>
      </c>
      <c r="F1621" s="11">
        <f>BIL[[#This Row],[AUM]]-D1620</f>
        <v>7952521.0499997139</v>
      </c>
      <c r="G1621" s="11">
        <f>BIL[[#This Row],[∆ AUM]]-BIL[[#This Row],[effetto mercato]]</f>
        <v>3890024.5614073938</v>
      </c>
    </row>
    <row r="1622" spans="1:7">
      <c r="A1622" s="4">
        <v>44365</v>
      </c>
      <c r="B1622">
        <v>-0.57509999999999994</v>
      </c>
      <c r="C1622" s="6">
        <f>BIL[[#This Row],[Variaz]]/100</f>
        <v>-5.7509999999999992E-3</v>
      </c>
      <c r="D1622" s="10">
        <f>AUM[[#This Row],[ Etica Bilanciato]]</f>
        <v>1771201604.49</v>
      </c>
      <c r="E1622" s="10">
        <f>D1621*BIL[[#This Row],[Variazione percentuale]]</f>
        <v>-10239197.996505508</v>
      </c>
      <c r="F1622" s="11">
        <f>BIL[[#This Row],[AUM]]-D1621</f>
        <v>-9218843.5199999809</v>
      </c>
      <c r="G1622" s="11">
        <f>BIL[[#This Row],[∆ AUM]]-BIL[[#This Row],[effetto mercato]]</f>
        <v>1020354.4765055273</v>
      </c>
    </row>
    <row r="1623" spans="1:7">
      <c r="A1623" s="4">
        <v>44368</v>
      </c>
      <c r="B1623">
        <v>0.12540000000000001</v>
      </c>
      <c r="C1623" s="6">
        <f>BIL[[#This Row],[Variaz]]/100</f>
        <v>1.2540000000000001E-3</v>
      </c>
      <c r="D1623" s="10">
        <f>AUM[[#This Row],[ Etica Bilanciato]]</f>
        <v>1774658881.4100001</v>
      </c>
      <c r="E1623" s="10">
        <f>D1622*BIL[[#This Row],[Variazione percentuale]]</f>
        <v>2221086.8120304602</v>
      </c>
      <c r="F1623" s="11">
        <f>BIL[[#This Row],[AUM]]-D1622</f>
        <v>3457276.9200000763</v>
      </c>
      <c r="G1623" s="11">
        <f>BIL[[#This Row],[∆ AUM]]-BIL[[#This Row],[effetto mercato]]</f>
        <v>1236190.1079696161</v>
      </c>
    </row>
    <row r="1624" spans="1:7">
      <c r="A1624" s="4">
        <v>44369</v>
      </c>
      <c r="B1624">
        <v>0.3967</v>
      </c>
      <c r="C1624" s="6">
        <f>BIL[[#This Row],[Variaz]]/100</f>
        <v>3.967E-3</v>
      </c>
      <c r="D1624" s="10">
        <f>AUM[[#This Row],[ Etica Bilanciato]]</f>
        <v>1782948290.22</v>
      </c>
      <c r="E1624" s="10">
        <f>D1623*BIL[[#This Row],[Variazione percentuale]]</f>
        <v>7040071.7825534707</v>
      </c>
      <c r="F1624" s="11">
        <f>BIL[[#This Row],[AUM]]-D1623</f>
        <v>8289408.8099999428</v>
      </c>
      <c r="G1624" s="11">
        <f>BIL[[#This Row],[∆ AUM]]-BIL[[#This Row],[effetto mercato]]</f>
        <v>1249337.0274464721</v>
      </c>
    </row>
    <row r="1625" spans="1:7">
      <c r="A1625" s="4">
        <v>44370</v>
      </c>
      <c r="B1625">
        <v>-0.43680000000000002</v>
      </c>
      <c r="C1625" s="6">
        <f>BIL[[#This Row],[Variaz]]/100</f>
        <v>-4.3680000000000004E-3</v>
      </c>
      <c r="D1625" s="10">
        <f>AUM[[#This Row],[ Etica Bilanciato]]</f>
        <v>1776256147.22</v>
      </c>
      <c r="E1625" s="10">
        <f>D1624*BIL[[#This Row],[Variazione percentuale]]</f>
        <v>-7787918.1316809608</v>
      </c>
      <c r="F1625" s="11">
        <f>BIL[[#This Row],[AUM]]-D1624</f>
        <v>-6692143</v>
      </c>
      <c r="G1625" s="11">
        <f>BIL[[#This Row],[∆ AUM]]-BIL[[#This Row],[effetto mercato]]</f>
        <v>1095775.1316809608</v>
      </c>
    </row>
    <row r="1626" spans="1:7">
      <c r="A1626" s="4">
        <v>44371</v>
      </c>
      <c r="B1626">
        <v>0.36909999999999998</v>
      </c>
      <c r="C1626" s="6">
        <f>BIL[[#This Row],[Variaz]]/100</f>
        <v>3.6909999999999998E-3</v>
      </c>
      <c r="D1626" s="10">
        <f>AUM[[#This Row],[ Etica Bilanciato]]</f>
        <v>1784205671.3299999</v>
      </c>
      <c r="E1626" s="10">
        <f>D1625*BIL[[#This Row],[Variazione percentuale]]</f>
        <v>6556161.4393890202</v>
      </c>
      <c r="F1626" s="11">
        <f>BIL[[#This Row],[AUM]]-D1625</f>
        <v>7949524.1099998951</v>
      </c>
      <c r="G1626" s="11">
        <f>BIL[[#This Row],[∆ AUM]]-BIL[[#This Row],[effetto mercato]]</f>
        <v>1393362.6706108749</v>
      </c>
    </row>
    <row r="1627" spans="1:7">
      <c r="A1627" s="4">
        <v>44372</v>
      </c>
      <c r="B1627">
        <v>6.9400000000000003E-2</v>
      </c>
      <c r="C1627" s="6">
        <f>BIL[[#This Row],[Variaz]]/100</f>
        <v>6.9400000000000006E-4</v>
      </c>
      <c r="D1627" s="10">
        <f>AUM[[#This Row],[ Etica Bilanciato]]</f>
        <v>1786615830.4699998</v>
      </c>
      <c r="E1627" s="10">
        <f>D1626*BIL[[#This Row],[Variazione percentuale]]</f>
        <v>1238238.73590302</v>
      </c>
      <c r="F1627" s="11">
        <f>BIL[[#This Row],[AUM]]-D1626</f>
        <v>2410159.1399998665</v>
      </c>
      <c r="G1627" s="11">
        <f>BIL[[#This Row],[∆ AUM]]-BIL[[#This Row],[effetto mercato]]</f>
        <v>1171920.4040968465</v>
      </c>
    </row>
    <row r="1628" spans="1:7">
      <c r="A1628" s="4">
        <v>44375</v>
      </c>
      <c r="B1628">
        <v>0.13869999999999999</v>
      </c>
      <c r="C1628" s="6">
        <f>BIL[[#This Row],[Variaz]]/100</f>
        <v>1.387E-3</v>
      </c>
      <c r="D1628" s="10">
        <f>AUM[[#This Row],[ Etica Bilanciato]]</f>
        <v>1790184624.4300001</v>
      </c>
      <c r="E1628" s="10">
        <f>D1627*BIL[[#This Row],[Variazione percentuale]]</f>
        <v>2478036.1568618896</v>
      </c>
      <c r="F1628" s="11">
        <f>BIL[[#This Row],[AUM]]-D1627</f>
        <v>3568793.9600002766</v>
      </c>
      <c r="G1628" s="11">
        <f>BIL[[#This Row],[∆ AUM]]-BIL[[#This Row],[effetto mercato]]</f>
        <v>1090757.8031383869</v>
      </c>
    </row>
    <row r="1629" spans="1:7">
      <c r="A1629" s="4">
        <v>44376</v>
      </c>
      <c r="B1629">
        <v>7.6200000000000004E-2</v>
      </c>
      <c r="C1629" s="6">
        <f>BIL[[#This Row],[Variaz]]/100</f>
        <v>7.6200000000000009E-4</v>
      </c>
      <c r="D1629" s="10">
        <f>AUM[[#This Row],[ Etica Bilanciato]]</f>
        <v>1793052731.6900001</v>
      </c>
      <c r="E1629" s="10">
        <f>D1628*BIL[[#This Row],[Variazione percentuale]]</f>
        <v>1364120.6838156602</v>
      </c>
      <c r="F1629" s="11">
        <f>BIL[[#This Row],[AUM]]-D1628</f>
        <v>2868107.2599999905</v>
      </c>
      <c r="G1629" s="11">
        <f>BIL[[#This Row],[∆ AUM]]-BIL[[#This Row],[effetto mercato]]</f>
        <v>1503986.5761843303</v>
      </c>
    </row>
    <row r="1630" spans="1:7">
      <c r="A1630" s="4">
        <v>44377</v>
      </c>
      <c r="B1630">
        <v>0.22140000000000001</v>
      </c>
      <c r="C1630" s="6">
        <f>BIL[[#This Row],[Variaz]]/100</f>
        <v>2.2140000000000003E-3</v>
      </c>
      <c r="D1630" s="10">
        <f>AUM[[#This Row],[ Etica Bilanciato]]</f>
        <v>1799987563.3500001</v>
      </c>
      <c r="E1630" s="10">
        <f>D1629*BIL[[#This Row],[Variazione percentuale]]</f>
        <v>3969818.7479616604</v>
      </c>
      <c r="F1630" s="11">
        <f>BIL[[#This Row],[AUM]]-D1629</f>
        <v>6934831.6600000858</v>
      </c>
      <c r="G1630" s="11">
        <f>BIL[[#This Row],[∆ AUM]]-BIL[[#This Row],[effetto mercato]]</f>
        <v>2965012.9120384254</v>
      </c>
    </row>
    <row r="1631" spans="1:7">
      <c r="A1631" s="4">
        <v>44378</v>
      </c>
      <c r="B1631">
        <v>0.17949999999999999</v>
      </c>
      <c r="C1631" s="6">
        <f>BIL[[#This Row],[Variaz]]/100</f>
        <v>1.7949999999999999E-3</v>
      </c>
      <c r="D1631" s="10">
        <f>AUM[[#This Row],[ Etica Bilanciato]]</f>
        <v>1805282246.77</v>
      </c>
      <c r="E1631" s="10">
        <f>D1630*BIL[[#This Row],[Variazione percentuale]]</f>
        <v>3230977.67621325</v>
      </c>
      <c r="F1631" s="11">
        <f>BIL[[#This Row],[AUM]]-D1630</f>
        <v>5294683.4199998379</v>
      </c>
      <c r="G1631" s="11">
        <f>BIL[[#This Row],[∆ AUM]]-BIL[[#This Row],[effetto mercato]]</f>
        <v>2063705.7437865878</v>
      </c>
    </row>
    <row r="1632" spans="1:7">
      <c r="A1632" s="4">
        <v>44379</v>
      </c>
      <c r="B1632">
        <v>0.4617</v>
      </c>
      <c r="C1632" s="6">
        <f>BIL[[#This Row],[Variaz]]/100</f>
        <v>4.6169999999999996E-3</v>
      </c>
      <c r="D1632" s="10">
        <f>AUM[[#This Row],[ Etica Bilanciato]]</f>
        <v>1814823406.8800001</v>
      </c>
      <c r="E1632" s="10">
        <f>D1631*BIL[[#This Row],[Variazione percentuale]]</f>
        <v>8334988.1333370889</v>
      </c>
      <c r="F1632" s="11">
        <f>BIL[[#This Row],[AUM]]-D1631</f>
        <v>9541160.1100001335</v>
      </c>
      <c r="G1632" s="11">
        <f>BIL[[#This Row],[∆ AUM]]-BIL[[#This Row],[effetto mercato]]</f>
        <v>1206171.9766630447</v>
      </c>
    </row>
    <row r="1633" spans="1:7">
      <c r="A1633" s="4">
        <v>44382</v>
      </c>
      <c r="B1633">
        <v>-8.9200000000000002E-2</v>
      </c>
      <c r="C1633" s="6">
        <f>BIL[[#This Row],[Variaz]]/100</f>
        <v>-8.92E-4</v>
      </c>
      <c r="D1633" s="10">
        <f>AUM[[#This Row],[ Etica Bilanciato]]</f>
        <v>1816777320.0400002</v>
      </c>
      <c r="E1633" s="10">
        <f>D1632*BIL[[#This Row],[Variazione percentuale]]</f>
        <v>-1618822.47893696</v>
      </c>
      <c r="F1633" s="11">
        <f>BIL[[#This Row],[AUM]]-D1632</f>
        <v>1953913.1600000858</v>
      </c>
      <c r="G1633" s="11">
        <f>BIL[[#This Row],[∆ AUM]]-BIL[[#This Row],[effetto mercato]]</f>
        <v>3572735.6389370458</v>
      </c>
    </row>
    <row r="1634" spans="1:7">
      <c r="A1634" s="4">
        <v>44383</v>
      </c>
      <c r="B1634">
        <v>5.4899999999999997E-2</v>
      </c>
      <c r="C1634" s="6">
        <f>BIL[[#This Row],[Variaz]]/100</f>
        <v>5.4900000000000001E-4</v>
      </c>
      <c r="D1634" s="10">
        <f>AUM[[#This Row],[ Etica Bilanciato]]</f>
        <v>1821201763.6800001</v>
      </c>
      <c r="E1634" s="10">
        <f>D1633*BIL[[#This Row],[Variazione percentuale]]</f>
        <v>997410.74870196008</v>
      </c>
      <c r="F1634" s="11">
        <f>BIL[[#This Row],[AUM]]-D1633</f>
        <v>4424443.6399998665</v>
      </c>
      <c r="G1634" s="11">
        <f>BIL[[#This Row],[∆ AUM]]-BIL[[#This Row],[effetto mercato]]</f>
        <v>3427032.8912979066</v>
      </c>
    </row>
    <row r="1635" spans="1:7">
      <c r="A1635" s="4">
        <v>44384</v>
      </c>
      <c r="B1635">
        <v>0.28129999999999999</v>
      </c>
      <c r="C1635" s="6">
        <f>BIL[[#This Row],[Variaz]]/100</f>
        <v>2.813E-3</v>
      </c>
      <c r="D1635" s="10">
        <f>AUM[[#This Row],[ Etica Bilanciato]]</f>
        <v>1829321797.49</v>
      </c>
      <c r="E1635" s="10">
        <f>D1634*BIL[[#This Row],[Variazione percentuale]]</f>
        <v>5123040.5612318404</v>
      </c>
      <c r="F1635" s="11">
        <f>BIL[[#This Row],[AUM]]-D1634</f>
        <v>8120033.8099999428</v>
      </c>
      <c r="G1635" s="11">
        <f>BIL[[#This Row],[∆ AUM]]-BIL[[#This Row],[effetto mercato]]</f>
        <v>2996993.2487681024</v>
      </c>
    </row>
    <row r="1636" spans="1:7">
      <c r="A1636" s="4">
        <v>44385</v>
      </c>
      <c r="B1636">
        <v>-0.91679999999999995</v>
      </c>
      <c r="C1636" s="6">
        <f>BIL[[#This Row],[Variaz]]/100</f>
        <v>-9.1679999999999991E-3</v>
      </c>
      <c r="D1636" s="10">
        <f>AUM[[#This Row],[ Etica Bilanciato]]</f>
        <v>1814682314.9799998</v>
      </c>
      <c r="E1636" s="10">
        <f>D1635*BIL[[#This Row],[Variazione percentuale]]</f>
        <v>-16771222.239388319</v>
      </c>
      <c r="F1636" s="11">
        <f>BIL[[#This Row],[AUM]]-D1635</f>
        <v>-14639482.510000229</v>
      </c>
      <c r="G1636" s="11">
        <f>BIL[[#This Row],[∆ AUM]]-BIL[[#This Row],[effetto mercato]]</f>
        <v>2131739.7293880899</v>
      </c>
    </row>
    <row r="1637" spans="1:7">
      <c r="A1637" s="4">
        <v>44386</v>
      </c>
      <c r="B1637">
        <v>0.435</v>
      </c>
      <c r="C1637" s="6">
        <f>BIL[[#This Row],[Variaz]]/100</f>
        <v>4.3499999999999997E-3</v>
      </c>
      <c r="D1637" s="10">
        <f>AUM[[#This Row],[ Etica Bilanciato]]</f>
        <v>1824237193.6700001</v>
      </c>
      <c r="E1637" s="10">
        <f>D1636*BIL[[#This Row],[Variazione percentuale]]</f>
        <v>7893868.0701629985</v>
      </c>
      <c r="F1637" s="11">
        <f>BIL[[#This Row],[AUM]]-D1636</f>
        <v>9554878.6900002956</v>
      </c>
      <c r="G1637" s="11">
        <f>BIL[[#This Row],[∆ AUM]]-BIL[[#This Row],[effetto mercato]]</f>
        <v>1661010.6198372971</v>
      </c>
    </row>
    <row r="1638" spans="1:7">
      <c r="A1638" s="4">
        <v>44389</v>
      </c>
      <c r="B1638">
        <v>0.29559999999999997</v>
      </c>
      <c r="C1638" s="6">
        <f>BIL[[#This Row],[Variaz]]/100</f>
        <v>2.9559999999999999E-3</v>
      </c>
      <c r="D1638" s="10">
        <f>AUM[[#This Row],[ Etica Bilanciato]]</f>
        <v>1831430981.1700001</v>
      </c>
      <c r="E1638" s="10">
        <f>D1637*BIL[[#This Row],[Variazione percentuale]]</f>
        <v>5392445.14448852</v>
      </c>
      <c r="F1638" s="11">
        <f>BIL[[#This Row],[AUM]]-D1637</f>
        <v>7193787.5</v>
      </c>
      <c r="G1638" s="11">
        <f>BIL[[#This Row],[∆ AUM]]-BIL[[#This Row],[effetto mercato]]</f>
        <v>1801342.35551148</v>
      </c>
    </row>
    <row r="1639" spans="1:7">
      <c r="A1639" s="4">
        <v>44390</v>
      </c>
      <c r="B1639">
        <v>5.4800000000000001E-2</v>
      </c>
      <c r="C1639" s="6">
        <f>BIL[[#This Row],[Variaz]]/100</f>
        <v>5.4799999999999998E-4</v>
      </c>
      <c r="D1639" s="10">
        <f>AUM[[#This Row],[ Etica Bilanciato]]</f>
        <v>1834431654.1899998</v>
      </c>
      <c r="E1639" s="10">
        <f>D1638*BIL[[#This Row],[Variazione percentuale]]</f>
        <v>1003624.17768116</v>
      </c>
      <c r="F1639" s="11">
        <f>BIL[[#This Row],[AUM]]-D1638</f>
        <v>3000673.0199997425</v>
      </c>
      <c r="G1639" s="11">
        <f>BIL[[#This Row],[∆ AUM]]-BIL[[#This Row],[effetto mercato]]</f>
        <v>1997048.8423185823</v>
      </c>
    </row>
    <row r="1640" spans="1:7">
      <c r="A1640" s="4">
        <v>44391</v>
      </c>
      <c r="B1640">
        <v>-3.4299999999999997E-2</v>
      </c>
      <c r="C1640" s="6">
        <f>BIL[[#This Row],[Variaz]]/100</f>
        <v>-3.4299999999999999E-4</v>
      </c>
      <c r="D1640" s="10">
        <f>AUM[[#This Row],[ Etica Bilanciato]]</f>
        <v>1835953101.1400001</v>
      </c>
      <c r="E1640" s="10">
        <f>D1639*BIL[[#This Row],[Variazione percentuale]]</f>
        <v>-629210.05738716992</v>
      </c>
      <c r="F1640" s="11">
        <f>BIL[[#This Row],[AUM]]-D1639</f>
        <v>1521446.9500002861</v>
      </c>
      <c r="G1640" s="11">
        <f>BIL[[#This Row],[∆ AUM]]-BIL[[#This Row],[effetto mercato]]</f>
        <v>2150657.007387456</v>
      </c>
    </row>
    <row r="1641" spans="1:7">
      <c r="A1641" s="4">
        <v>44392</v>
      </c>
      <c r="B1641">
        <v>-0.4592</v>
      </c>
      <c r="C1641" s="6">
        <f>BIL[[#This Row],[Variaz]]/100</f>
        <v>-4.5919999999999997E-3</v>
      </c>
      <c r="D1641" s="10">
        <f>AUM[[#This Row],[ Etica Bilanciato]]</f>
        <v>1829071458.74</v>
      </c>
      <c r="E1641" s="10">
        <f>D1640*BIL[[#This Row],[Variazione percentuale]]</f>
        <v>-8430696.6404348798</v>
      </c>
      <c r="F1641" s="11">
        <f>BIL[[#This Row],[AUM]]-D1640</f>
        <v>-6881642.4000000954</v>
      </c>
      <c r="G1641" s="11">
        <f>BIL[[#This Row],[∆ AUM]]-BIL[[#This Row],[effetto mercato]]</f>
        <v>1549054.2404347844</v>
      </c>
    </row>
    <row r="1642" spans="1:7">
      <c r="A1642" s="4">
        <v>44393</v>
      </c>
      <c r="B1642">
        <v>-0.24790000000000001</v>
      </c>
      <c r="C1642" s="6">
        <f>BIL[[#This Row],[Variaz]]/100</f>
        <v>-2.4790000000000003E-3</v>
      </c>
      <c r="D1642" s="10">
        <f>AUM[[#This Row],[ Etica Bilanciato]]</f>
        <v>1826218822.1900001</v>
      </c>
      <c r="E1642" s="10">
        <f>D1641*BIL[[#This Row],[Variazione percentuale]]</f>
        <v>-4534268.1462164605</v>
      </c>
      <c r="F1642" s="11">
        <f>BIL[[#This Row],[AUM]]-D1641</f>
        <v>-2852636.5499999523</v>
      </c>
      <c r="G1642" s="11">
        <f>BIL[[#This Row],[∆ AUM]]-BIL[[#This Row],[effetto mercato]]</f>
        <v>1681631.5962165082</v>
      </c>
    </row>
    <row r="1643" spans="1:7">
      <c r="A1643" s="4">
        <v>44396</v>
      </c>
      <c r="B1643">
        <v>-0.9042</v>
      </c>
      <c r="C1643" s="6">
        <f>BIL[[#This Row],[Variaz]]/100</f>
        <v>-9.0419999999999997E-3</v>
      </c>
      <c r="D1643" s="10">
        <f>AUM[[#This Row],[ Etica Bilanciato]]</f>
        <v>1812508437.9100001</v>
      </c>
      <c r="E1643" s="10">
        <f>D1642*BIL[[#This Row],[Variazione percentuale]]</f>
        <v>-16512670.59024198</v>
      </c>
      <c r="F1643" s="11">
        <f>BIL[[#This Row],[AUM]]-D1642</f>
        <v>-13710384.279999971</v>
      </c>
      <c r="G1643" s="11">
        <f>BIL[[#This Row],[∆ AUM]]-BIL[[#This Row],[effetto mercato]]</f>
        <v>2802286.3102420084</v>
      </c>
    </row>
    <row r="1644" spans="1:7">
      <c r="A1644" s="4">
        <v>44397</v>
      </c>
      <c r="B1644">
        <v>0.61990000000000001</v>
      </c>
      <c r="C1644" s="6">
        <f>BIL[[#This Row],[Variaz]]/100</f>
        <v>6.1989999999999996E-3</v>
      </c>
      <c r="D1644" s="10">
        <f>AUM[[#This Row],[ Etica Bilanciato]]</f>
        <v>1824984621.71</v>
      </c>
      <c r="E1644" s="10">
        <f>D1643*BIL[[#This Row],[Variazione percentuale]]</f>
        <v>11235739.806604089</v>
      </c>
      <c r="F1644" s="11">
        <f>BIL[[#This Row],[AUM]]-D1643</f>
        <v>12476183.799999952</v>
      </c>
      <c r="G1644" s="11">
        <f>BIL[[#This Row],[∆ AUM]]-BIL[[#This Row],[effetto mercato]]</f>
        <v>1240443.9933958631</v>
      </c>
    </row>
    <row r="1645" spans="1:7">
      <c r="A1645" s="4">
        <v>44398</v>
      </c>
      <c r="B1645">
        <v>0.42230000000000001</v>
      </c>
      <c r="C1645" s="6">
        <f>BIL[[#This Row],[Variaz]]/100</f>
        <v>4.2230000000000002E-3</v>
      </c>
      <c r="D1645" s="10">
        <f>AUM[[#This Row],[ Etica Bilanciato]]</f>
        <v>1833256301.27</v>
      </c>
      <c r="E1645" s="10">
        <f>D1644*BIL[[#This Row],[Variazione percentuale]]</f>
        <v>7706910.0574813308</v>
      </c>
      <c r="F1645" s="11">
        <f>BIL[[#This Row],[AUM]]-D1644</f>
        <v>8271679.5599999428</v>
      </c>
      <c r="G1645" s="11">
        <f>BIL[[#This Row],[∆ AUM]]-BIL[[#This Row],[effetto mercato]]</f>
        <v>564769.50251861196</v>
      </c>
    </row>
    <row r="1646" spans="1:7">
      <c r="A1646" s="4">
        <v>44399</v>
      </c>
      <c r="B1646">
        <v>0.17230000000000001</v>
      </c>
      <c r="C1646" s="6">
        <f>BIL[[#This Row],[Variaz]]/100</f>
        <v>1.7230000000000001E-3</v>
      </c>
      <c r="D1646" s="10">
        <f>AUM[[#This Row],[ Etica Bilanciato]]</f>
        <v>1837332659.7599998</v>
      </c>
      <c r="E1646" s="10">
        <f>D1645*BIL[[#This Row],[Variazione percentuale]]</f>
        <v>3158700.6070882101</v>
      </c>
      <c r="F1646" s="11">
        <f>BIL[[#This Row],[AUM]]-D1645</f>
        <v>4076358.4899997711</v>
      </c>
      <c r="G1646" s="11">
        <f>BIL[[#This Row],[∆ AUM]]-BIL[[#This Row],[effetto mercato]]</f>
        <v>917657.88291156106</v>
      </c>
    </row>
    <row r="1647" spans="1:7">
      <c r="A1647" s="4">
        <v>44400</v>
      </c>
      <c r="B1647">
        <v>0.4748</v>
      </c>
      <c r="C1647" s="6">
        <f>BIL[[#This Row],[Variaz]]/100</f>
        <v>4.7479999999999996E-3</v>
      </c>
      <c r="D1647" s="10">
        <f>AUM[[#This Row],[ Etica Bilanciato]]</f>
        <v>1846965167.1900001</v>
      </c>
      <c r="E1647" s="10">
        <f>D1646*BIL[[#This Row],[Variazione percentuale]]</f>
        <v>8723655.4685404785</v>
      </c>
      <c r="F1647" s="11">
        <f>BIL[[#This Row],[AUM]]-D1646</f>
        <v>9632507.4300003052</v>
      </c>
      <c r="G1647" s="11">
        <f>BIL[[#This Row],[∆ AUM]]-BIL[[#This Row],[effetto mercato]]</f>
        <v>908851.96145982668</v>
      </c>
    </row>
    <row r="1648" spans="1:7">
      <c r="A1648" s="4">
        <v>44403</v>
      </c>
      <c r="B1648">
        <v>-1.37E-2</v>
      </c>
      <c r="C1648" s="6">
        <f>BIL[[#This Row],[Variaz]]/100</f>
        <v>-1.37E-4</v>
      </c>
      <c r="D1648" s="10">
        <f>AUM[[#This Row],[ Etica Bilanciato]]</f>
        <v>1847976601.9299998</v>
      </c>
      <c r="E1648" s="10">
        <f>D1647*BIL[[#This Row],[Variazione percentuale]]</f>
        <v>-253034.22790503001</v>
      </c>
      <c r="F1648" s="11">
        <f>BIL[[#This Row],[AUM]]-D1647</f>
        <v>1011434.7399997711</v>
      </c>
      <c r="G1648" s="11">
        <f>BIL[[#This Row],[∆ AUM]]-BIL[[#This Row],[effetto mercato]]</f>
        <v>1264468.967904801</v>
      </c>
    </row>
    <row r="1649" spans="1:7">
      <c r="A1649" s="4">
        <v>44404</v>
      </c>
      <c r="B1649">
        <v>-0.31509999999999999</v>
      </c>
      <c r="C1649" s="6">
        <f>BIL[[#This Row],[Variaz]]/100</f>
        <v>-3.1509999999999997E-3</v>
      </c>
      <c r="D1649" s="10">
        <f>AUM[[#This Row],[ Etica Bilanciato]]</f>
        <v>1843128420.8299999</v>
      </c>
      <c r="E1649" s="10">
        <f>D1648*BIL[[#This Row],[Variazione percentuale]]</f>
        <v>-5822974.2726814291</v>
      </c>
      <c r="F1649" s="11">
        <f>BIL[[#This Row],[AUM]]-D1648</f>
        <v>-4848181.0999999046</v>
      </c>
      <c r="G1649" s="11">
        <f>BIL[[#This Row],[∆ AUM]]-BIL[[#This Row],[effetto mercato]]</f>
        <v>974793.17268152442</v>
      </c>
    </row>
    <row r="1650" spans="1:7">
      <c r="A1650" s="4">
        <v>44405</v>
      </c>
      <c r="B1650">
        <v>0.1787</v>
      </c>
      <c r="C1650" s="6">
        <f>BIL[[#This Row],[Variaz]]/100</f>
        <v>1.787E-3</v>
      </c>
      <c r="D1650" s="10">
        <f>AUM[[#This Row],[ Etica Bilanciato]]</f>
        <v>1847535932.1600001</v>
      </c>
      <c r="E1650" s="10">
        <f>D1649*BIL[[#This Row],[Variazione percentuale]]</f>
        <v>3293670.4880232099</v>
      </c>
      <c r="F1650" s="11">
        <f>BIL[[#This Row],[AUM]]-D1649</f>
        <v>4407511.3300001621</v>
      </c>
      <c r="G1650" s="11">
        <f>BIL[[#This Row],[∆ AUM]]-BIL[[#This Row],[effetto mercato]]</f>
        <v>1113840.8419769523</v>
      </c>
    </row>
    <row r="1651" spans="1:7">
      <c r="A1651" s="4">
        <v>44406</v>
      </c>
      <c r="B1651">
        <v>0.1303</v>
      </c>
      <c r="C1651" s="6">
        <f>BIL[[#This Row],[Variaz]]/100</f>
        <v>1.3029999999999999E-3</v>
      </c>
      <c r="D1651" s="10">
        <f>AUM[[#This Row],[ Etica Bilanciato]]</f>
        <v>1851381201.3000002</v>
      </c>
      <c r="E1651" s="10">
        <f>D1650*BIL[[#This Row],[Variazione percentuale]]</f>
        <v>2407339.3196044797</v>
      </c>
      <c r="F1651" s="11">
        <f>BIL[[#This Row],[AUM]]-D1650</f>
        <v>3845269.1400001049</v>
      </c>
      <c r="G1651" s="11">
        <f>BIL[[#This Row],[∆ AUM]]-BIL[[#This Row],[effetto mercato]]</f>
        <v>1437929.8203956252</v>
      </c>
    </row>
    <row r="1652" spans="1:7">
      <c r="A1652" s="4">
        <v>44407</v>
      </c>
      <c r="B1652">
        <v>-7.5399999999999995E-2</v>
      </c>
      <c r="C1652" s="6">
        <f>BIL[[#This Row],[Variaz]]/100</f>
        <v>-7.539999999999999E-4</v>
      </c>
      <c r="D1652" s="10">
        <f>AUM[[#This Row],[ Etica Bilanciato]]</f>
        <v>1850831137.05</v>
      </c>
      <c r="E1652" s="10">
        <f>D1651*BIL[[#This Row],[Variazione percentuale]]</f>
        <v>-1395941.4257801999</v>
      </c>
      <c r="F1652" s="11">
        <f>BIL[[#This Row],[AUM]]-D1651</f>
        <v>-550064.25000023842</v>
      </c>
      <c r="G1652" s="11">
        <f>BIL[[#This Row],[∆ AUM]]-BIL[[#This Row],[effetto mercato]]</f>
        <v>845877.17577996152</v>
      </c>
    </row>
    <row r="1653" spans="1:7">
      <c r="A1653" s="4">
        <v>44410</v>
      </c>
      <c r="B1653">
        <v>0.18509999999999999</v>
      </c>
      <c r="C1653" s="6">
        <f>BIL[[#This Row],[Variaz]]/100</f>
        <v>1.8509999999999998E-3</v>
      </c>
      <c r="D1653" s="10">
        <f>AUM[[#This Row],[ Etica Bilanciato]]</f>
        <v>1855774841.26</v>
      </c>
      <c r="E1653" s="10">
        <f>D1652*BIL[[#This Row],[Variazione percentuale]]</f>
        <v>3425888.4346795497</v>
      </c>
      <c r="F1653" s="11">
        <f>BIL[[#This Row],[AUM]]-D1652</f>
        <v>4943704.2100000381</v>
      </c>
      <c r="G1653" s="11">
        <f>BIL[[#This Row],[∆ AUM]]-BIL[[#This Row],[effetto mercato]]</f>
        <v>1517815.7753204885</v>
      </c>
    </row>
    <row r="1654" spans="1:7">
      <c r="A1654" s="4">
        <v>44411</v>
      </c>
      <c r="B1654">
        <v>0.35580000000000001</v>
      </c>
      <c r="C1654" s="6">
        <f>BIL[[#This Row],[Variaz]]/100</f>
        <v>3.558E-3</v>
      </c>
      <c r="D1654" s="10">
        <f>AUM[[#This Row],[ Etica Bilanciato]]</f>
        <v>1863382582.23</v>
      </c>
      <c r="E1654" s="10">
        <f>D1653*BIL[[#This Row],[Variazione percentuale]]</f>
        <v>6602846.8852030803</v>
      </c>
      <c r="F1654" s="11">
        <f>BIL[[#This Row],[AUM]]-D1653</f>
        <v>7607740.9700000286</v>
      </c>
      <c r="G1654" s="11">
        <f>BIL[[#This Row],[∆ AUM]]-BIL[[#This Row],[effetto mercato]]</f>
        <v>1004894.0847969484</v>
      </c>
    </row>
    <row r="1655" spans="1:7">
      <c r="A1655" s="4">
        <v>44412</v>
      </c>
      <c r="B1655">
        <v>-9.5500000000000002E-2</v>
      </c>
      <c r="C1655" s="6">
        <f>BIL[[#This Row],[Variaz]]/100</f>
        <v>-9.5500000000000001E-4</v>
      </c>
      <c r="D1655" s="10">
        <f>AUM[[#This Row],[ Etica Bilanciato]]</f>
        <v>1864937574.76</v>
      </c>
      <c r="E1655" s="10">
        <f>D1654*BIL[[#This Row],[Variazione percentuale]]</f>
        <v>-1779530.36602965</v>
      </c>
      <c r="F1655" s="11">
        <f>BIL[[#This Row],[AUM]]-D1654</f>
        <v>1554992.5299999714</v>
      </c>
      <c r="G1655" s="11">
        <f>BIL[[#This Row],[∆ AUM]]-BIL[[#This Row],[effetto mercato]]</f>
        <v>3334522.8960296214</v>
      </c>
    </row>
    <row r="1656" spans="1:7">
      <c r="A1656" s="4">
        <v>44413</v>
      </c>
      <c r="B1656">
        <v>0.2389</v>
      </c>
      <c r="C1656" s="6">
        <f>BIL[[#This Row],[Variaz]]/100</f>
        <v>2.3890000000000001E-3</v>
      </c>
      <c r="D1656" s="10">
        <f>AUM[[#This Row],[ Etica Bilanciato]]</f>
        <v>1873716590.1199999</v>
      </c>
      <c r="E1656" s="10">
        <f>D1655*BIL[[#This Row],[Variazione percentuale]]</f>
        <v>4455335.8661016403</v>
      </c>
      <c r="F1656" s="11">
        <f>BIL[[#This Row],[AUM]]-D1655</f>
        <v>8779015.3599998951</v>
      </c>
      <c r="G1656" s="11">
        <f>BIL[[#This Row],[∆ AUM]]-BIL[[#This Row],[effetto mercato]]</f>
        <v>4323679.4938982548</v>
      </c>
    </row>
    <row r="1657" spans="1:7">
      <c r="A1657" s="4">
        <v>44414</v>
      </c>
      <c r="B1657">
        <v>0.27229999999999999</v>
      </c>
      <c r="C1657" s="6">
        <f>BIL[[#This Row],[Variaz]]/100</f>
        <v>2.7229999999999997E-3</v>
      </c>
      <c r="D1657" s="10">
        <f>AUM[[#This Row],[ Etica Bilanciato]]</f>
        <v>1881376537.21</v>
      </c>
      <c r="E1657" s="10">
        <f>D1656*BIL[[#This Row],[Variazione percentuale]]</f>
        <v>5102130.2748967595</v>
      </c>
      <c r="F1657" s="11">
        <f>BIL[[#This Row],[AUM]]-D1656</f>
        <v>7659947.0900001526</v>
      </c>
      <c r="G1657" s="11">
        <f>BIL[[#This Row],[∆ AUM]]-BIL[[#This Row],[effetto mercato]]</f>
        <v>2557816.815103393</v>
      </c>
    </row>
    <row r="1658" spans="1:7">
      <c r="A1658" s="4">
        <v>44417</v>
      </c>
      <c r="B1658">
        <v>4.7500000000000001E-2</v>
      </c>
      <c r="C1658" s="6">
        <f>BIL[[#This Row],[Variaz]]/100</f>
        <v>4.75E-4</v>
      </c>
      <c r="D1658" s="10">
        <f>AUM[[#This Row],[ Etica Bilanciato]]</f>
        <v>1884385699.8499999</v>
      </c>
      <c r="E1658" s="10">
        <f>D1657*BIL[[#This Row],[Variazione percentuale]]</f>
        <v>893653.85517474997</v>
      </c>
      <c r="F1658" s="11">
        <f>BIL[[#This Row],[AUM]]-D1657</f>
        <v>3009162.6399998665</v>
      </c>
      <c r="G1658" s="11">
        <f>BIL[[#This Row],[∆ AUM]]-BIL[[#This Row],[effetto mercato]]</f>
        <v>2115508.7848251164</v>
      </c>
    </row>
    <row r="1659" spans="1:7">
      <c r="A1659" s="4">
        <v>44418</v>
      </c>
      <c r="B1659">
        <v>0.2104</v>
      </c>
      <c r="C1659" s="6">
        <f>BIL[[#This Row],[Variaz]]/100</f>
        <v>2.104E-3</v>
      </c>
      <c r="D1659" s="10">
        <f>AUM[[#This Row],[ Etica Bilanciato]]</f>
        <v>1890606131.6100001</v>
      </c>
      <c r="E1659" s="10">
        <f>D1658*BIL[[#This Row],[Variazione percentuale]]</f>
        <v>3964747.5124843996</v>
      </c>
      <c r="F1659" s="11">
        <f>BIL[[#This Row],[AUM]]-D1658</f>
        <v>6220431.7600002289</v>
      </c>
      <c r="G1659" s="11">
        <f>BIL[[#This Row],[∆ AUM]]-BIL[[#This Row],[effetto mercato]]</f>
        <v>2255684.2475158293</v>
      </c>
    </row>
    <row r="1660" spans="1:7">
      <c r="A1660" s="4">
        <v>44419</v>
      </c>
      <c r="B1660">
        <v>0.3115</v>
      </c>
      <c r="C1660" s="6">
        <f>BIL[[#This Row],[Variaz]]/100</f>
        <v>3.1150000000000001E-3</v>
      </c>
      <c r="D1660" s="10">
        <f>AUM[[#This Row],[ Etica Bilanciato]]</f>
        <v>1897622182.0899999</v>
      </c>
      <c r="E1660" s="10">
        <f>D1659*BIL[[#This Row],[Variazione percentuale]]</f>
        <v>5889238.0999651505</v>
      </c>
      <c r="F1660" s="11">
        <f>BIL[[#This Row],[AUM]]-D1659</f>
        <v>7016050.4799997807</v>
      </c>
      <c r="G1660" s="11">
        <f>BIL[[#This Row],[∆ AUM]]-BIL[[#This Row],[effetto mercato]]</f>
        <v>1126812.3800346302</v>
      </c>
    </row>
    <row r="1661" spans="1:7">
      <c r="A1661" s="4">
        <v>44420</v>
      </c>
      <c r="B1661">
        <v>0.1283</v>
      </c>
      <c r="C1661" s="6">
        <f>BIL[[#This Row],[Variaz]]/100</f>
        <v>1.2830000000000001E-3</v>
      </c>
      <c r="D1661" s="10">
        <f>AUM[[#This Row],[ Etica Bilanciato]]</f>
        <v>1901797481.8600001</v>
      </c>
      <c r="E1661" s="10">
        <f>D1660*BIL[[#This Row],[Variazione percentuale]]</f>
        <v>2434649.2596214702</v>
      </c>
      <c r="F1661" s="11">
        <f>BIL[[#This Row],[AUM]]-D1660</f>
        <v>4175299.7700002193</v>
      </c>
      <c r="G1661" s="11">
        <f>BIL[[#This Row],[∆ AUM]]-BIL[[#This Row],[effetto mercato]]</f>
        <v>1740650.5103787491</v>
      </c>
    </row>
    <row r="1662" spans="1:7">
      <c r="A1662" s="4">
        <v>44421</v>
      </c>
      <c r="B1662">
        <v>6.7000000000000002E-3</v>
      </c>
      <c r="C1662" s="6">
        <f>BIL[[#This Row],[Variaz]]/100</f>
        <v>6.7000000000000002E-5</v>
      </c>
      <c r="D1662" s="10">
        <f>AUM[[#This Row],[ Etica Bilanciato]]</f>
        <v>1903511549.8500001</v>
      </c>
      <c r="E1662" s="10">
        <f>D1661*BIL[[#This Row],[Variazione percentuale]]</f>
        <v>127420.43128462002</v>
      </c>
      <c r="F1662" s="11">
        <f>BIL[[#This Row],[AUM]]-D1661</f>
        <v>1714067.9900000095</v>
      </c>
      <c r="G1662" s="11">
        <f>BIL[[#This Row],[∆ AUM]]-BIL[[#This Row],[effetto mercato]]</f>
        <v>1586647.5587153896</v>
      </c>
    </row>
    <row r="1663" spans="1:7">
      <c r="A1663" s="4">
        <v>44424</v>
      </c>
      <c r="B1663">
        <v>-0.1079</v>
      </c>
      <c r="C1663" s="6">
        <f>BIL[[#This Row],[Variaz]]/100</f>
        <v>-1.0789999999999999E-3</v>
      </c>
      <c r="D1663" s="10">
        <f>AUM[[#This Row],[ Etica Bilanciato]]</f>
        <v>1902529164.0899999</v>
      </c>
      <c r="E1663" s="10">
        <f>D1662*BIL[[#This Row],[Variazione percentuale]]</f>
        <v>-2053888.9622881499</v>
      </c>
      <c r="F1663" s="11">
        <f>BIL[[#This Row],[AUM]]-D1662</f>
        <v>-982385.76000022888</v>
      </c>
      <c r="G1663" s="11">
        <f>BIL[[#This Row],[∆ AUM]]-BIL[[#This Row],[effetto mercato]]</f>
        <v>1071503.202287921</v>
      </c>
    </row>
    <row r="1664" spans="1:7">
      <c r="A1664" s="4">
        <v>44425</v>
      </c>
      <c r="B1664">
        <v>-0.17549999999999999</v>
      </c>
      <c r="C1664" s="6">
        <f>BIL[[#This Row],[Variaz]]/100</f>
        <v>-1.7549999999999998E-3</v>
      </c>
      <c r="D1664" s="10">
        <f>AUM[[#This Row],[ Etica Bilanciato]]</f>
        <v>1900168324.04</v>
      </c>
      <c r="E1664" s="10">
        <f>D1663*BIL[[#This Row],[Variazione percentuale]]</f>
        <v>-3338938.6829779497</v>
      </c>
      <c r="F1664" s="11">
        <f>BIL[[#This Row],[AUM]]-D1663</f>
        <v>-2360840.0499999523</v>
      </c>
      <c r="G1664" s="11">
        <f>BIL[[#This Row],[∆ AUM]]-BIL[[#This Row],[effetto mercato]]</f>
        <v>978098.63297799742</v>
      </c>
    </row>
    <row r="1665" spans="1:7">
      <c r="A1665" s="4">
        <v>44426</v>
      </c>
      <c r="B1665">
        <v>-0.1623</v>
      </c>
      <c r="C1665" s="6">
        <f>BIL[[#This Row],[Variaz]]/100</f>
        <v>-1.6230000000000001E-3</v>
      </c>
      <c r="D1665" s="10">
        <f>AUM[[#This Row],[ Etica Bilanciato]]</f>
        <v>1899798359.9000001</v>
      </c>
      <c r="E1665" s="10">
        <f>D1664*BIL[[#This Row],[Variazione percentuale]]</f>
        <v>-3083973.1899169199</v>
      </c>
      <c r="F1665" s="11">
        <f>BIL[[#This Row],[AUM]]-D1664</f>
        <v>-369964.13999986649</v>
      </c>
      <c r="G1665" s="11">
        <f>BIL[[#This Row],[∆ AUM]]-BIL[[#This Row],[effetto mercato]]</f>
        <v>2714009.0499170534</v>
      </c>
    </row>
    <row r="1666" spans="1:7">
      <c r="A1666" s="4">
        <v>44427</v>
      </c>
      <c r="B1666">
        <v>-0.14219999999999999</v>
      </c>
      <c r="C1666" s="6">
        <f>BIL[[#This Row],[Variaz]]/100</f>
        <v>-1.4219999999999999E-3</v>
      </c>
      <c r="D1666" s="10">
        <f>AUM[[#This Row],[ Etica Bilanciato]]</f>
        <v>1897777709.29</v>
      </c>
      <c r="E1666" s="10">
        <f>D1665*BIL[[#This Row],[Variazione percentuale]]</f>
        <v>-2701513.2677778001</v>
      </c>
      <c r="F1666" s="11">
        <f>BIL[[#This Row],[AUM]]-D1665</f>
        <v>-2020650.6100001335</v>
      </c>
      <c r="G1666" s="11">
        <f>BIL[[#This Row],[∆ AUM]]-BIL[[#This Row],[effetto mercato]]</f>
        <v>680862.65777766658</v>
      </c>
    </row>
    <row r="1667" spans="1:7">
      <c r="A1667" s="4">
        <v>44428</v>
      </c>
      <c r="B1667">
        <v>0.21029999999999999</v>
      </c>
      <c r="C1667" s="6">
        <f>BIL[[#This Row],[Variaz]]/100</f>
        <v>2.1029999999999998E-3</v>
      </c>
      <c r="D1667" s="10">
        <f>AUM[[#This Row],[ Etica Bilanciato]]</f>
        <v>1902797744.3199999</v>
      </c>
      <c r="E1667" s="10">
        <f>D1666*BIL[[#This Row],[Variazione percentuale]]</f>
        <v>3991026.5226368695</v>
      </c>
      <c r="F1667" s="11">
        <f>BIL[[#This Row],[AUM]]-D1666</f>
        <v>5020035.0299999714</v>
      </c>
      <c r="G1667" s="11">
        <f>BIL[[#This Row],[∆ AUM]]-BIL[[#This Row],[effetto mercato]]</f>
        <v>1029008.5073631019</v>
      </c>
    </row>
    <row r="1668" spans="1:7">
      <c r="A1668" s="4">
        <v>44431</v>
      </c>
      <c r="B1668">
        <v>0.21659999999999999</v>
      </c>
      <c r="C1668" s="6">
        <f>BIL[[#This Row],[Variaz]]/100</f>
        <v>2.166E-3</v>
      </c>
      <c r="D1668" s="10">
        <f>AUM[[#This Row],[ Etica Bilanciato]]</f>
        <v>1907624551.45</v>
      </c>
      <c r="E1668" s="10">
        <f>D1667*BIL[[#This Row],[Variazione percentuale]]</f>
        <v>4121459.9141971199</v>
      </c>
      <c r="F1668" s="11">
        <f>BIL[[#This Row],[AUM]]-D1667</f>
        <v>4826807.1300001144</v>
      </c>
      <c r="G1668" s="11">
        <f>BIL[[#This Row],[∆ AUM]]-BIL[[#This Row],[effetto mercato]]</f>
        <v>705347.21580299456</v>
      </c>
    </row>
    <row r="1669" spans="1:7">
      <c r="A1669" s="4">
        <v>44432</v>
      </c>
      <c r="B1669">
        <v>-6.7999999999999996E-3</v>
      </c>
      <c r="C1669" s="6">
        <f>BIL[[#This Row],[Variaz]]/100</f>
        <v>-6.7999999999999999E-5</v>
      </c>
      <c r="D1669" s="10">
        <f>AUM[[#This Row],[ Etica Bilanciato]]</f>
        <v>1908276855.54</v>
      </c>
      <c r="E1669" s="10">
        <f>D1668*BIL[[#This Row],[Variazione percentuale]]</f>
        <v>-129718.4694986</v>
      </c>
      <c r="F1669" s="11">
        <f>BIL[[#This Row],[AUM]]-D1668</f>
        <v>652304.08999991417</v>
      </c>
      <c r="G1669" s="11">
        <f>BIL[[#This Row],[∆ AUM]]-BIL[[#This Row],[effetto mercato]]</f>
        <v>782022.55949851417</v>
      </c>
    </row>
    <row r="1670" spans="1:7">
      <c r="A1670" s="4">
        <v>44433</v>
      </c>
      <c r="B1670">
        <v>-1.35E-2</v>
      </c>
      <c r="C1670" s="6">
        <f>BIL[[#This Row],[Variaz]]/100</f>
        <v>-1.35E-4</v>
      </c>
      <c r="D1670" s="10">
        <f>AUM[[#This Row],[ Etica Bilanciato]]</f>
        <v>1908191361.9399998</v>
      </c>
      <c r="E1670" s="10">
        <f>D1669*BIL[[#This Row],[Variazione percentuale]]</f>
        <v>-257617.37549790001</v>
      </c>
      <c r="F1670" s="11">
        <f>BIL[[#This Row],[AUM]]-D1669</f>
        <v>-85493.600000143051</v>
      </c>
      <c r="G1670" s="11">
        <f>BIL[[#This Row],[∆ AUM]]-BIL[[#This Row],[effetto mercato]]</f>
        <v>172123.77549775696</v>
      </c>
    </row>
    <row r="1671" spans="1:7">
      <c r="A1671" s="4">
        <v>44434</v>
      </c>
      <c r="B1671">
        <v>-0.37830000000000003</v>
      </c>
      <c r="C1671" s="6">
        <f>BIL[[#This Row],[Variaz]]/100</f>
        <v>-3.7830000000000003E-3</v>
      </c>
      <c r="D1671" s="10">
        <f>AUM[[#This Row],[ Etica Bilanciato]]</f>
        <v>1902004909.9200001</v>
      </c>
      <c r="E1671" s="10">
        <f>D1670*BIL[[#This Row],[Variazione percentuale]]</f>
        <v>-7218687.9222190203</v>
      </c>
      <c r="F1671" s="11">
        <f>BIL[[#This Row],[AUM]]-D1670</f>
        <v>-6186452.0199997425</v>
      </c>
      <c r="G1671" s="11">
        <f>BIL[[#This Row],[∆ AUM]]-BIL[[#This Row],[effetto mercato]]</f>
        <v>1032235.9022192778</v>
      </c>
    </row>
    <row r="1672" spans="1:7">
      <c r="A1672" s="4">
        <v>44435</v>
      </c>
      <c r="B1672">
        <v>0.1221</v>
      </c>
      <c r="C1672" s="6">
        <f>BIL[[#This Row],[Variaz]]/100</f>
        <v>1.2210000000000001E-3</v>
      </c>
      <c r="D1672" s="10">
        <f>AUM[[#This Row],[ Etica Bilanciato]]</f>
        <v>1905690943.04</v>
      </c>
      <c r="E1672" s="10">
        <f>D1671*BIL[[#This Row],[Variazione percentuale]]</f>
        <v>2322347.9950123201</v>
      </c>
      <c r="F1672" s="11">
        <f>BIL[[#This Row],[AUM]]-D1671</f>
        <v>3686033.1199998856</v>
      </c>
      <c r="G1672" s="11">
        <f>BIL[[#This Row],[∆ AUM]]-BIL[[#This Row],[effetto mercato]]</f>
        <v>1363685.1249875654</v>
      </c>
    </row>
    <row r="1673" spans="1:7">
      <c r="A1673" s="4">
        <v>44438</v>
      </c>
      <c r="B1673">
        <v>0.14219999999999999</v>
      </c>
      <c r="C1673" s="6">
        <f>BIL[[#This Row],[Variaz]]/100</f>
        <v>1.4219999999999999E-3</v>
      </c>
      <c r="D1673" s="10">
        <f>AUM[[#This Row],[ Etica Bilanciato]]</f>
        <v>1909108579.0200002</v>
      </c>
      <c r="E1673" s="10">
        <f>D1672*BIL[[#This Row],[Variazione percentuale]]</f>
        <v>2709892.5210028798</v>
      </c>
      <c r="F1673" s="11">
        <f>BIL[[#This Row],[AUM]]-D1672</f>
        <v>3417635.9800002575</v>
      </c>
      <c r="G1673" s="11">
        <f>BIL[[#This Row],[∆ AUM]]-BIL[[#This Row],[effetto mercato]]</f>
        <v>707743.45899737766</v>
      </c>
    </row>
    <row r="1674" spans="1:7">
      <c r="A1674" s="4">
        <v>44439</v>
      </c>
      <c r="B1674">
        <v>-0.20960000000000001</v>
      </c>
      <c r="C1674" s="6">
        <f>BIL[[#This Row],[Variaz]]/100</f>
        <v>-2.0960000000000002E-3</v>
      </c>
      <c r="D1674" s="10">
        <f>AUM[[#This Row],[ Etica Bilanciato]]</f>
        <v>1905979760.1700001</v>
      </c>
      <c r="E1674" s="10">
        <f>D1673*BIL[[#This Row],[Variazione percentuale]]</f>
        <v>-4001491.5816259207</v>
      </c>
      <c r="F1674" s="11">
        <f>BIL[[#This Row],[AUM]]-D1673</f>
        <v>-3128818.8500001431</v>
      </c>
      <c r="G1674" s="11">
        <f>BIL[[#This Row],[∆ AUM]]-BIL[[#This Row],[effetto mercato]]</f>
        <v>872672.73162577767</v>
      </c>
    </row>
    <row r="1675" spans="1:7">
      <c r="A1675" s="4">
        <v>44440</v>
      </c>
      <c r="B1675">
        <v>-4.07E-2</v>
      </c>
      <c r="C1675" s="6">
        <f>BIL[[#This Row],[Variaz]]/100</f>
        <v>-4.0700000000000003E-4</v>
      </c>
      <c r="D1675" s="10">
        <f>AUM[[#This Row],[ Etica Bilanciato]]</f>
        <v>1906395977.72</v>
      </c>
      <c r="E1675" s="10">
        <f>D1674*BIL[[#This Row],[Variazione percentuale]]</f>
        <v>-775733.76238919003</v>
      </c>
      <c r="F1675" s="11">
        <f>BIL[[#This Row],[AUM]]-D1674</f>
        <v>416217.54999995232</v>
      </c>
      <c r="G1675" s="11">
        <f>BIL[[#This Row],[∆ AUM]]-BIL[[#This Row],[effetto mercato]]</f>
        <v>1191951.3123891423</v>
      </c>
    </row>
    <row r="1676" spans="1:7">
      <c r="A1676" s="4">
        <v>44441</v>
      </c>
      <c r="B1676">
        <v>0.1153</v>
      </c>
      <c r="C1676" s="6">
        <f>BIL[[#This Row],[Variaz]]/100</f>
        <v>1.1529999999999999E-3</v>
      </c>
      <c r="D1676" s="10">
        <f>AUM[[#This Row],[ Etica Bilanciato]]</f>
        <v>1909697090.1700001</v>
      </c>
      <c r="E1676" s="10">
        <f>D1675*BIL[[#This Row],[Variazione percentuale]]</f>
        <v>2198074.5623111599</v>
      </c>
      <c r="F1676" s="11">
        <f>BIL[[#This Row],[AUM]]-D1675</f>
        <v>3301112.4500000477</v>
      </c>
      <c r="G1676" s="11">
        <f>BIL[[#This Row],[∆ AUM]]-BIL[[#This Row],[effetto mercato]]</f>
        <v>1103037.8876888878</v>
      </c>
    </row>
    <row r="1677" spans="1:7">
      <c r="A1677" s="4">
        <v>44442</v>
      </c>
      <c r="B1677">
        <v>-3.39E-2</v>
      </c>
      <c r="C1677" s="6">
        <f>BIL[[#This Row],[Variaz]]/100</f>
        <v>-3.39E-4</v>
      </c>
      <c r="D1677" s="10">
        <f>AUM[[#This Row],[ Etica Bilanciato]]</f>
        <v>1912128775.5800002</v>
      </c>
      <c r="E1677" s="10">
        <f>D1676*BIL[[#This Row],[Variazione percentuale]]</f>
        <v>-647387.31356763002</v>
      </c>
      <c r="F1677" s="11">
        <f>BIL[[#This Row],[AUM]]-D1676</f>
        <v>2431685.4100000858</v>
      </c>
      <c r="G1677" s="11">
        <f>BIL[[#This Row],[∆ AUM]]-BIL[[#This Row],[effetto mercato]]</f>
        <v>3079072.7235677158</v>
      </c>
    </row>
    <row r="1678" spans="1:7">
      <c r="A1678" s="4">
        <v>44445</v>
      </c>
      <c r="B1678">
        <v>0.18970000000000001</v>
      </c>
      <c r="C1678" s="6">
        <f>BIL[[#This Row],[Variaz]]/100</f>
        <v>1.897E-3</v>
      </c>
      <c r="D1678" s="10">
        <f>AUM[[#This Row],[ Etica Bilanciato]]</f>
        <v>1919447540.26</v>
      </c>
      <c r="E1678" s="10">
        <f>D1677*BIL[[#This Row],[Variazione percentuale]]</f>
        <v>3627308.2872752603</v>
      </c>
      <c r="F1678" s="11">
        <f>BIL[[#This Row],[AUM]]-D1677</f>
        <v>7318764.6799998283</v>
      </c>
      <c r="G1678" s="11">
        <f>BIL[[#This Row],[∆ AUM]]-BIL[[#This Row],[effetto mercato]]</f>
        <v>3691456.392724568</v>
      </c>
    </row>
    <row r="1679" spans="1:7">
      <c r="A1679" s="4">
        <v>44446</v>
      </c>
      <c r="B1679">
        <v>-0.29749999999999999</v>
      </c>
      <c r="C1679" s="6">
        <f>BIL[[#This Row],[Variaz]]/100</f>
        <v>-2.9749999999999998E-3</v>
      </c>
      <c r="D1679" s="10">
        <f>AUM[[#This Row],[ Etica Bilanciato]]</f>
        <v>1916147800.25</v>
      </c>
      <c r="E1679" s="10">
        <f>D1678*BIL[[#This Row],[Variazione percentuale]]</f>
        <v>-5710356.4322734997</v>
      </c>
      <c r="F1679" s="11">
        <f>BIL[[#This Row],[AUM]]-D1678</f>
        <v>-3299740.0099999905</v>
      </c>
      <c r="G1679" s="11">
        <f>BIL[[#This Row],[∆ AUM]]-BIL[[#This Row],[effetto mercato]]</f>
        <v>2410616.4222735092</v>
      </c>
    </row>
    <row r="1680" spans="1:7">
      <c r="A1680" s="4">
        <v>44447</v>
      </c>
      <c r="B1680">
        <v>3.39E-2</v>
      </c>
      <c r="C1680" s="6">
        <f>BIL[[#This Row],[Variaz]]/100</f>
        <v>3.39E-4</v>
      </c>
      <c r="D1680" s="10">
        <f>AUM[[#This Row],[ Etica Bilanciato]]</f>
        <v>1918323231.6999998</v>
      </c>
      <c r="E1680" s="10">
        <f>D1679*BIL[[#This Row],[Variazione percentuale]]</f>
        <v>649574.10428474995</v>
      </c>
      <c r="F1680" s="11">
        <f>BIL[[#This Row],[AUM]]-D1679</f>
        <v>2175431.4499998093</v>
      </c>
      <c r="G1680" s="11">
        <f>BIL[[#This Row],[∆ AUM]]-BIL[[#This Row],[effetto mercato]]</f>
        <v>1525857.3457150594</v>
      </c>
    </row>
    <row r="1681" spans="1:7">
      <c r="A1681" s="4">
        <v>44448</v>
      </c>
      <c r="B1681">
        <v>-0.26440000000000002</v>
      </c>
      <c r="C1681" s="6">
        <f>BIL[[#This Row],[Variaz]]/100</f>
        <v>-2.6440000000000001E-3</v>
      </c>
      <c r="D1681" s="10">
        <f>AUM[[#This Row],[ Etica Bilanciato]]</f>
        <v>1915114849.55</v>
      </c>
      <c r="E1681" s="10">
        <f>D1680*BIL[[#This Row],[Variazione percentuale]]</f>
        <v>-5072046.6246147994</v>
      </c>
      <c r="F1681" s="11">
        <f>BIL[[#This Row],[AUM]]-D1680</f>
        <v>-3208382.1499998569</v>
      </c>
      <c r="G1681" s="11">
        <f>BIL[[#This Row],[∆ AUM]]-BIL[[#This Row],[effetto mercato]]</f>
        <v>1863664.4746149424</v>
      </c>
    </row>
    <row r="1682" spans="1:7">
      <c r="A1682" s="4">
        <v>44449</v>
      </c>
      <c r="B1682">
        <v>-0.2515</v>
      </c>
      <c r="C1682" s="6">
        <f>BIL[[#This Row],[Variaz]]/100</f>
        <v>-2.5149999999999999E-3</v>
      </c>
      <c r="D1682" s="10">
        <f>AUM[[#This Row],[ Etica Bilanciato]]</f>
        <v>1911527669.3399999</v>
      </c>
      <c r="E1682" s="10">
        <f>D1681*BIL[[#This Row],[Variazione percentuale]]</f>
        <v>-4816513.84661825</v>
      </c>
      <c r="F1682" s="11">
        <f>BIL[[#This Row],[AUM]]-D1681</f>
        <v>-3587180.2100000381</v>
      </c>
      <c r="G1682" s="11">
        <f>BIL[[#This Row],[∆ AUM]]-BIL[[#This Row],[effetto mercato]]</f>
        <v>1229333.6366182119</v>
      </c>
    </row>
    <row r="1683" spans="1:7">
      <c r="A1683" s="4">
        <v>44452</v>
      </c>
      <c r="B1683">
        <v>0.1158</v>
      </c>
      <c r="C1683" s="6">
        <f>BIL[[#This Row],[Variaz]]/100</f>
        <v>1.158E-3</v>
      </c>
      <c r="D1683" s="10">
        <f>AUM[[#This Row],[ Etica Bilanciato]]</f>
        <v>1915446910.5899999</v>
      </c>
      <c r="E1683" s="10">
        <f>D1682*BIL[[#This Row],[Variazione percentuale]]</f>
        <v>2213549.0410957197</v>
      </c>
      <c r="F1683" s="11">
        <f>BIL[[#This Row],[AUM]]-D1682</f>
        <v>3919241.25</v>
      </c>
      <c r="G1683" s="11">
        <f>BIL[[#This Row],[∆ AUM]]-BIL[[#This Row],[effetto mercato]]</f>
        <v>1705692.2089042803</v>
      </c>
    </row>
    <row r="1684" spans="1:7">
      <c r="A1684" s="4">
        <v>44453</v>
      </c>
      <c r="B1684">
        <v>-6.13E-2</v>
      </c>
      <c r="C1684" s="6">
        <f>BIL[[#This Row],[Variaz]]/100</f>
        <v>-6.1300000000000005E-4</v>
      </c>
      <c r="D1684" s="10">
        <f>AUM[[#This Row],[ Etica Bilanciato]]</f>
        <v>1915586099.72</v>
      </c>
      <c r="E1684" s="10">
        <f>D1683*BIL[[#This Row],[Variazione percentuale]]</f>
        <v>-1174168.9561916701</v>
      </c>
      <c r="F1684" s="11">
        <f>BIL[[#This Row],[AUM]]-D1683</f>
        <v>139189.13000011444</v>
      </c>
      <c r="G1684" s="11">
        <f>BIL[[#This Row],[∆ AUM]]-BIL[[#This Row],[effetto mercato]]</f>
        <v>1313358.0861917846</v>
      </c>
    </row>
    <row r="1685" spans="1:7">
      <c r="A1685" s="4">
        <v>44454</v>
      </c>
      <c r="B1685">
        <v>-4.0899999999999999E-2</v>
      </c>
      <c r="C1685" s="6">
        <f>BIL[[#This Row],[Variaz]]/100</f>
        <v>-4.0899999999999997E-4</v>
      </c>
      <c r="D1685" s="10">
        <f>AUM[[#This Row],[ Etica Bilanciato]]</f>
        <v>1915982304.8</v>
      </c>
      <c r="E1685" s="10">
        <f>D1684*BIL[[#This Row],[Variazione percentuale]]</f>
        <v>-783474.71478547994</v>
      </c>
      <c r="F1685" s="11">
        <f>BIL[[#This Row],[AUM]]-D1684</f>
        <v>396205.07999992371</v>
      </c>
      <c r="G1685" s="11">
        <f>BIL[[#This Row],[∆ AUM]]-BIL[[#This Row],[effetto mercato]]</f>
        <v>1179679.7947854036</v>
      </c>
    </row>
    <row r="1686" spans="1:7">
      <c r="A1686" s="4">
        <v>44455</v>
      </c>
      <c r="B1686">
        <v>0.2044</v>
      </c>
      <c r="C1686" s="6">
        <f>BIL[[#This Row],[Variaz]]/100</f>
        <v>2.0439999999999998E-3</v>
      </c>
      <c r="D1686" s="10">
        <f>AUM[[#This Row],[ Etica Bilanciato]]</f>
        <v>1921408488.26</v>
      </c>
      <c r="E1686" s="10">
        <f>D1685*BIL[[#This Row],[Variazione percentuale]]</f>
        <v>3916267.8310111994</v>
      </c>
      <c r="F1686" s="11">
        <f>BIL[[#This Row],[AUM]]-D1685</f>
        <v>5426183.4600000381</v>
      </c>
      <c r="G1686" s="11">
        <f>BIL[[#This Row],[∆ AUM]]-BIL[[#This Row],[effetto mercato]]</f>
        <v>1509915.6289888388</v>
      </c>
    </row>
    <row r="1687" spans="1:7">
      <c r="A1687" s="4">
        <v>44456</v>
      </c>
      <c r="B1687">
        <v>-0.34</v>
      </c>
      <c r="C1687" s="6">
        <f>BIL[[#This Row],[Variaz]]/100</f>
        <v>-3.4000000000000002E-3</v>
      </c>
      <c r="D1687" s="10">
        <f>AUM[[#This Row],[ Etica Bilanciato]]</f>
        <v>1917504996.2</v>
      </c>
      <c r="E1687" s="10">
        <f>D1686*BIL[[#This Row],[Variazione percentuale]]</f>
        <v>-6532788.860084</v>
      </c>
      <c r="F1687" s="11">
        <f>BIL[[#This Row],[AUM]]-D1686</f>
        <v>-3903492.0599999428</v>
      </c>
      <c r="G1687" s="11">
        <f>BIL[[#This Row],[∆ AUM]]-BIL[[#This Row],[effetto mercato]]</f>
        <v>2629296.8000840573</v>
      </c>
    </row>
    <row r="1688" spans="1:7">
      <c r="A1688" s="4">
        <v>44459</v>
      </c>
      <c r="B1688">
        <v>-0.56630000000000003</v>
      </c>
      <c r="C1688" s="6">
        <f>BIL[[#This Row],[Variaz]]/100</f>
        <v>-5.6630000000000005E-3</v>
      </c>
      <c r="D1688" s="10">
        <f>AUM[[#This Row],[ Etica Bilanciato]]</f>
        <v>1908327963.1900001</v>
      </c>
      <c r="E1688" s="10">
        <f>D1687*BIL[[#This Row],[Variazione percentuale]]</f>
        <v>-10858830.793480601</v>
      </c>
      <c r="F1688" s="11">
        <f>BIL[[#This Row],[AUM]]-D1687</f>
        <v>-9177033.0099999905</v>
      </c>
      <c r="G1688" s="11">
        <f>BIL[[#This Row],[∆ AUM]]-BIL[[#This Row],[effetto mercato]]</f>
        <v>1681797.7834806107</v>
      </c>
    </row>
    <row r="1689" spans="1:7">
      <c r="A1689" s="4">
        <v>44460</v>
      </c>
      <c r="B1689">
        <v>-6.1800000000000001E-2</v>
      </c>
      <c r="C1689" s="6">
        <f>BIL[[#This Row],[Variaz]]/100</f>
        <v>-6.1800000000000006E-4</v>
      </c>
      <c r="D1689" s="10">
        <f>AUM[[#This Row],[ Etica Bilanciato]]</f>
        <v>1908251293.2700002</v>
      </c>
      <c r="E1689" s="10">
        <f>D1688*BIL[[#This Row],[Variazione percentuale]]</f>
        <v>-1179346.6812514202</v>
      </c>
      <c r="F1689" s="11">
        <f>BIL[[#This Row],[AUM]]-D1688</f>
        <v>-76669.919999837875</v>
      </c>
      <c r="G1689" s="11">
        <f>BIL[[#This Row],[∆ AUM]]-BIL[[#This Row],[effetto mercato]]</f>
        <v>1102676.7612515823</v>
      </c>
    </row>
    <row r="1690" spans="1:7">
      <c r="A1690" s="4">
        <v>44461</v>
      </c>
      <c r="B1690">
        <v>0.32269999999999999</v>
      </c>
      <c r="C1690" s="6">
        <f>BIL[[#This Row],[Variaz]]/100</f>
        <v>3.2269999999999998E-3</v>
      </c>
      <c r="D1690" s="10">
        <f>AUM[[#This Row],[ Etica Bilanciato]]</f>
        <v>1915958844.1099999</v>
      </c>
      <c r="E1690" s="10">
        <f>D1689*BIL[[#This Row],[Variazione percentuale]]</f>
        <v>6157926.9233822906</v>
      </c>
      <c r="F1690" s="11">
        <f>BIL[[#This Row],[AUM]]-D1689</f>
        <v>7707550.8399996758</v>
      </c>
      <c r="G1690" s="11">
        <f>BIL[[#This Row],[∆ AUM]]-BIL[[#This Row],[effetto mercato]]</f>
        <v>1549623.9166173851</v>
      </c>
    </row>
    <row r="1691" spans="1:7">
      <c r="A1691" s="4">
        <v>44462</v>
      </c>
      <c r="B1691">
        <v>0.40379999999999999</v>
      </c>
      <c r="C1691" s="6">
        <f>BIL[[#This Row],[Variaz]]/100</f>
        <v>4.0379999999999999E-3</v>
      </c>
      <c r="D1691" s="10">
        <f>AUM[[#This Row],[ Etica Bilanciato]]</f>
        <v>1925097214.96</v>
      </c>
      <c r="E1691" s="10">
        <f>D1690*BIL[[#This Row],[Variazione percentuale]]</f>
        <v>7736641.8125161799</v>
      </c>
      <c r="F1691" s="11">
        <f>BIL[[#This Row],[AUM]]-D1690</f>
        <v>9138370.8500001431</v>
      </c>
      <c r="G1691" s="11">
        <f>BIL[[#This Row],[∆ AUM]]-BIL[[#This Row],[effetto mercato]]</f>
        <v>1401729.0374839632</v>
      </c>
    </row>
    <row r="1692" spans="1:7">
      <c r="A1692" s="4">
        <v>44463</v>
      </c>
      <c r="B1692">
        <v>8.1799999999999998E-2</v>
      </c>
      <c r="C1692" s="6">
        <f>BIL[[#This Row],[Variaz]]/100</f>
        <v>8.1799999999999993E-4</v>
      </c>
      <c r="D1692" s="10">
        <f>AUM[[#This Row],[ Etica Bilanciato]]</f>
        <v>1927683402.8700001</v>
      </c>
      <c r="E1692" s="10">
        <f>D1691*BIL[[#This Row],[Variazione percentuale]]</f>
        <v>1574729.5218372799</v>
      </c>
      <c r="F1692" s="11">
        <f>BIL[[#This Row],[AUM]]-D1691</f>
        <v>2586187.9100000858</v>
      </c>
      <c r="G1692" s="11">
        <f>BIL[[#This Row],[∆ AUM]]-BIL[[#This Row],[effetto mercato]]</f>
        <v>1011458.3881628059</v>
      </c>
    </row>
    <row r="1693" spans="1:7">
      <c r="A1693" s="4">
        <v>44466</v>
      </c>
      <c r="B1693">
        <v>-4.7699999999999999E-2</v>
      </c>
      <c r="C1693" s="6">
        <f>BIL[[#This Row],[Variaz]]/100</f>
        <v>-4.7699999999999999E-4</v>
      </c>
      <c r="D1693" s="10">
        <f>AUM[[#This Row],[ Etica Bilanciato]]</f>
        <v>1928433578.9000001</v>
      </c>
      <c r="E1693" s="10">
        <f>D1692*BIL[[#This Row],[Variazione percentuale]]</f>
        <v>-919504.98316899</v>
      </c>
      <c r="F1693" s="11">
        <f>BIL[[#This Row],[AUM]]-D1692</f>
        <v>750176.02999997139</v>
      </c>
      <c r="G1693" s="11">
        <f>BIL[[#This Row],[∆ AUM]]-BIL[[#This Row],[effetto mercato]]</f>
        <v>1669681.0131689613</v>
      </c>
    </row>
    <row r="1694" spans="1:7">
      <c r="A1694" s="4">
        <v>44467</v>
      </c>
      <c r="B1694">
        <v>-0.91990000000000005</v>
      </c>
      <c r="C1694" s="6">
        <f>BIL[[#This Row],[Variaz]]/100</f>
        <v>-9.1990000000000006E-3</v>
      </c>
      <c r="D1694" s="10">
        <f>AUM[[#This Row],[ Etica Bilanciato]]</f>
        <v>1911946494.74</v>
      </c>
      <c r="E1694" s="10">
        <f>D1693*BIL[[#This Row],[Variazione percentuale]]</f>
        <v>-17739660.492301103</v>
      </c>
      <c r="F1694" s="11">
        <f>BIL[[#This Row],[AUM]]-D1693</f>
        <v>-16487084.160000086</v>
      </c>
      <c r="G1694" s="11">
        <f>BIL[[#This Row],[∆ AUM]]-BIL[[#This Row],[effetto mercato]]</f>
        <v>1252576.3323010169</v>
      </c>
    </row>
    <row r="1695" spans="1:7">
      <c r="A1695" s="4">
        <v>44468</v>
      </c>
      <c r="B1695">
        <v>0.1719</v>
      </c>
      <c r="C1695" s="6">
        <f>BIL[[#This Row],[Variaz]]/100</f>
        <v>1.719E-3</v>
      </c>
      <c r="D1695" s="10">
        <f>AUM[[#This Row],[ Etica Bilanciato]]</f>
        <v>1916561672.9199998</v>
      </c>
      <c r="E1695" s="10">
        <f>D1694*BIL[[#This Row],[Variazione percentuale]]</f>
        <v>3286636.02445806</v>
      </c>
      <c r="F1695" s="11">
        <f>BIL[[#This Row],[AUM]]-D1694</f>
        <v>4615178.1799998283</v>
      </c>
      <c r="G1695" s="11">
        <f>BIL[[#This Row],[∆ AUM]]-BIL[[#This Row],[effetto mercato]]</f>
        <v>1328542.1555417683</v>
      </c>
    </row>
    <row r="1696" spans="1:7">
      <c r="A1696" s="4">
        <v>44469</v>
      </c>
      <c r="B1696">
        <v>-0.53549999999999998</v>
      </c>
      <c r="C1696" s="6">
        <f>BIL[[#This Row],[Variaz]]/100</f>
        <v>-5.3549999999999995E-3</v>
      </c>
      <c r="D1696" s="10">
        <f>AUM[[#This Row],[ Etica Bilanciato]]</f>
        <v>1907798138.3299999</v>
      </c>
      <c r="E1696" s="10">
        <f>D1695*BIL[[#This Row],[Variazione percentuale]]</f>
        <v>-10263187.758486599</v>
      </c>
      <c r="F1696" s="11">
        <f>BIL[[#This Row],[AUM]]-D1695</f>
        <v>-8763534.5899999142</v>
      </c>
      <c r="G1696" s="11">
        <f>BIL[[#This Row],[∆ AUM]]-BIL[[#This Row],[effetto mercato]]</f>
        <v>1499653.1684866846</v>
      </c>
    </row>
    <row r="1697" spans="1:7">
      <c r="A1697" s="4">
        <v>44470</v>
      </c>
      <c r="B1697">
        <v>0.1104</v>
      </c>
      <c r="C1697" s="6">
        <f>BIL[[#This Row],[Variaz]]/100</f>
        <v>1.1039999999999999E-3</v>
      </c>
      <c r="D1697" s="10">
        <f>AUM[[#This Row],[ Etica Bilanciato]]</f>
        <v>1910756613.45</v>
      </c>
      <c r="E1697" s="10">
        <f>D1696*BIL[[#This Row],[Variazione percentuale]]</f>
        <v>2106209.1447163196</v>
      </c>
      <c r="F1697" s="11">
        <f>BIL[[#This Row],[AUM]]-D1696</f>
        <v>2958475.120000124</v>
      </c>
      <c r="G1697" s="11">
        <f>BIL[[#This Row],[∆ AUM]]-BIL[[#This Row],[effetto mercato]]</f>
        <v>852265.97528380435</v>
      </c>
    </row>
    <row r="1698" spans="1:7">
      <c r="A1698" s="4">
        <v>44473</v>
      </c>
      <c r="B1698">
        <v>-0.51019999999999999</v>
      </c>
      <c r="C1698" s="6">
        <f>BIL[[#This Row],[Variaz]]/100</f>
        <v>-5.1019999999999998E-3</v>
      </c>
      <c r="D1698" s="10">
        <f>AUM[[#This Row],[ Etica Bilanciato]]</f>
        <v>1902573216.3199999</v>
      </c>
      <c r="E1698" s="10">
        <f>D1697*BIL[[#This Row],[Variazione percentuale]]</f>
        <v>-9748680.2418219</v>
      </c>
      <c r="F1698" s="11">
        <f>BIL[[#This Row],[AUM]]-D1697</f>
        <v>-8183397.1300001144</v>
      </c>
      <c r="G1698" s="11">
        <f>BIL[[#This Row],[∆ AUM]]-BIL[[#This Row],[effetto mercato]]</f>
        <v>1565283.1118217856</v>
      </c>
    </row>
    <row r="1699" spans="1:7">
      <c r="A1699" s="4">
        <v>44474</v>
      </c>
      <c r="B1699">
        <v>0.32569999999999999</v>
      </c>
      <c r="C1699" s="6">
        <f>BIL[[#This Row],[Variaz]]/100</f>
        <v>3.2569999999999999E-3</v>
      </c>
      <c r="D1699" s="10">
        <f>AUM[[#This Row],[ Etica Bilanciato]]</f>
        <v>1914687356.47</v>
      </c>
      <c r="E1699" s="10">
        <f>D1698*BIL[[#This Row],[Variazione percentuale]]</f>
        <v>6196680.9655542392</v>
      </c>
      <c r="F1699" s="11">
        <f>BIL[[#This Row],[AUM]]-D1698</f>
        <v>12114140.150000095</v>
      </c>
      <c r="G1699" s="11">
        <f>BIL[[#This Row],[∆ AUM]]-BIL[[#This Row],[effetto mercato]]</f>
        <v>5917459.1844458561</v>
      </c>
    </row>
    <row r="1700" spans="1:7">
      <c r="A1700" s="4">
        <v>44475</v>
      </c>
      <c r="B1700">
        <v>6.8999999999999999E-3</v>
      </c>
      <c r="C1700" s="6">
        <f>BIL[[#This Row],[Variaz]]/100</f>
        <v>6.8999999999999997E-5</v>
      </c>
      <c r="D1700" s="10">
        <f>AUM[[#This Row],[ Etica Bilanciato]]</f>
        <v>1918385153.77</v>
      </c>
      <c r="E1700" s="10">
        <f>D1699*BIL[[#This Row],[Variazione percentuale]]</f>
        <v>132113.42759643</v>
      </c>
      <c r="F1700" s="11">
        <f>BIL[[#This Row],[AUM]]-D1699</f>
        <v>3697797.2999999523</v>
      </c>
      <c r="G1700" s="11">
        <f>BIL[[#This Row],[∆ AUM]]-BIL[[#This Row],[effetto mercato]]</f>
        <v>3565683.8724035225</v>
      </c>
    </row>
    <row r="1701" spans="1:7">
      <c r="A1701" s="4">
        <v>44476</v>
      </c>
      <c r="B1701">
        <v>0.44900000000000001</v>
      </c>
      <c r="C1701" s="6">
        <f>BIL[[#This Row],[Variaz]]/100</f>
        <v>4.4900000000000001E-3</v>
      </c>
      <c r="D1701" s="10">
        <f>AUM[[#This Row],[ Etica Bilanciato]]</f>
        <v>1931754425.8400002</v>
      </c>
      <c r="E1701" s="10">
        <f>D1700*BIL[[#This Row],[Variazione percentuale]]</f>
        <v>8613549.3404273</v>
      </c>
      <c r="F1701" s="11">
        <f>BIL[[#This Row],[AUM]]-D1700</f>
        <v>13369272.070000172</v>
      </c>
      <c r="G1701" s="11">
        <f>BIL[[#This Row],[∆ AUM]]-BIL[[#This Row],[effetto mercato]]</f>
        <v>4755722.7295728717</v>
      </c>
    </row>
    <row r="1702" spans="1:7">
      <c r="A1702" s="4">
        <v>44477</v>
      </c>
      <c r="B1702">
        <v>-0.27500000000000002</v>
      </c>
      <c r="C1702" s="6">
        <f>BIL[[#This Row],[Variaz]]/100</f>
        <v>-2.7500000000000003E-3</v>
      </c>
      <c r="D1702" s="10">
        <f>AUM[[#This Row],[ Etica Bilanciato]]</f>
        <v>1928383469.4199998</v>
      </c>
      <c r="E1702" s="10">
        <f>D1701*BIL[[#This Row],[Variazione percentuale]]</f>
        <v>-5312324.6710600005</v>
      </c>
      <c r="F1702" s="11">
        <f>BIL[[#This Row],[AUM]]-D1701</f>
        <v>-3370956.4200003147</v>
      </c>
      <c r="G1702" s="11">
        <f>BIL[[#This Row],[∆ AUM]]-BIL[[#This Row],[effetto mercato]]</f>
        <v>1941368.2510596858</v>
      </c>
    </row>
    <row r="1703" spans="1:7">
      <c r="A1703" s="4">
        <v>44480</v>
      </c>
      <c r="B1703">
        <v>-0.22059999999999999</v>
      </c>
      <c r="C1703" s="6">
        <f>BIL[[#This Row],[Variaz]]/100</f>
        <v>-2.2060000000000001E-3</v>
      </c>
      <c r="D1703" s="10">
        <f>AUM[[#This Row],[ Etica Bilanciato]]</f>
        <v>1924992479.75</v>
      </c>
      <c r="E1703" s="10">
        <f>D1702*BIL[[#This Row],[Variazione percentuale]]</f>
        <v>-4254013.9335405193</v>
      </c>
      <c r="F1703" s="11">
        <f>BIL[[#This Row],[AUM]]-D1702</f>
        <v>-3390989.6699998379</v>
      </c>
      <c r="G1703" s="11">
        <f>BIL[[#This Row],[∆ AUM]]-BIL[[#This Row],[effetto mercato]]</f>
        <v>863024.26354068145</v>
      </c>
    </row>
    <row r="1704" spans="1:7">
      <c r="A1704" s="4">
        <v>44481</v>
      </c>
      <c r="B1704">
        <v>-8.9800000000000005E-2</v>
      </c>
      <c r="C1704" s="6">
        <f>BIL[[#This Row],[Variaz]]/100</f>
        <v>-8.9800000000000004E-4</v>
      </c>
      <c r="D1704" s="10">
        <f>AUM[[#This Row],[ Etica Bilanciato]]</f>
        <v>1924183475.73</v>
      </c>
      <c r="E1704" s="10">
        <f>D1703*BIL[[#This Row],[Variazione percentuale]]</f>
        <v>-1728643.2468155001</v>
      </c>
      <c r="F1704" s="11">
        <f>BIL[[#This Row],[AUM]]-D1703</f>
        <v>-809004.01999998093</v>
      </c>
      <c r="G1704" s="11">
        <f>BIL[[#This Row],[∆ AUM]]-BIL[[#This Row],[effetto mercato]]</f>
        <v>919639.22681551916</v>
      </c>
    </row>
    <row r="1705" spans="1:7">
      <c r="A1705" s="4">
        <v>44482</v>
      </c>
      <c r="B1705">
        <v>0.31819999999999998</v>
      </c>
      <c r="C1705" s="6">
        <f>BIL[[#This Row],[Variaz]]/100</f>
        <v>3.1819999999999999E-3</v>
      </c>
      <c r="D1705" s="10">
        <f>AUM[[#This Row],[ Etica Bilanciato]]</f>
        <v>1932065881.0799999</v>
      </c>
      <c r="E1705" s="10">
        <f>D1704*BIL[[#This Row],[Variazione percentuale]]</f>
        <v>6122751.81977286</v>
      </c>
      <c r="F1705" s="11">
        <f>BIL[[#This Row],[AUM]]-D1704</f>
        <v>7882405.3499999046</v>
      </c>
      <c r="G1705" s="11">
        <f>BIL[[#This Row],[∆ AUM]]-BIL[[#This Row],[effetto mercato]]</f>
        <v>1759653.5302270446</v>
      </c>
    </row>
    <row r="1706" spans="1:7">
      <c r="A1706" s="4">
        <v>44483</v>
      </c>
      <c r="B1706">
        <v>0.93079999999999996</v>
      </c>
      <c r="C1706" s="6">
        <f>BIL[[#This Row],[Variaz]]/100</f>
        <v>9.3080000000000003E-3</v>
      </c>
      <c r="D1706" s="10">
        <f>AUM[[#This Row],[ Etica Bilanciato]]</f>
        <v>1951226493.27</v>
      </c>
      <c r="E1706" s="10">
        <f>D1705*BIL[[#This Row],[Variazione percentuale]]</f>
        <v>17983669.221092641</v>
      </c>
      <c r="F1706" s="11">
        <f>BIL[[#This Row],[AUM]]-D1705</f>
        <v>19160612.190000057</v>
      </c>
      <c r="G1706" s="11">
        <f>BIL[[#This Row],[∆ AUM]]-BIL[[#This Row],[effetto mercato]]</f>
        <v>1176942.9689074159</v>
      </c>
    </row>
    <row r="1707" spans="1:7">
      <c r="A1707" s="4">
        <v>44484</v>
      </c>
      <c r="B1707">
        <v>0.21859999999999999</v>
      </c>
      <c r="C1707" s="6">
        <f>BIL[[#This Row],[Variaz]]/100</f>
        <v>2.186E-3</v>
      </c>
      <c r="D1707" s="10">
        <f>AUM[[#This Row],[ Etica Bilanciato]]</f>
        <v>1956532458.52</v>
      </c>
      <c r="E1707" s="10">
        <f>D1706*BIL[[#This Row],[Variazione percentuale]]</f>
        <v>4265381.1142882202</v>
      </c>
      <c r="F1707" s="11">
        <f>BIL[[#This Row],[AUM]]-D1706</f>
        <v>5305965.25</v>
      </c>
      <c r="G1707" s="11">
        <f>BIL[[#This Row],[∆ AUM]]-BIL[[#This Row],[effetto mercato]]</f>
        <v>1040584.1357117798</v>
      </c>
    </row>
    <row r="1708" spans="1:7">
      <c r="A1708" s="4">
        <v>44487</v>
      </c>
      <c r="B1708">
        <v>-7.4999999999999997E-2</v>
      </c>
      <c r="C1708" s="6">
        <f>BIL[[#This Row],[Variaz]]/100</f>
        <v>-7.5000000000000002E-4</v>
      </c>
      <c r="D1708" s="10">
        <f>AUM[[#This Row],[ Etica Bilanciato]]</f>
        <v>1956655356.6199999</v>
      </c>
      <c r="E1708" s="10">
        <f>D1707*BIL[[#This Row],[Variazione percentuale]]</f>
        <v>-1467399.3438899999</v>
      </c>
      <c r="F1708" s="11">
        <f>BIL[[#This Row],[AUM]]-D1707</f>
        <v>122898.09999990463</v>
      </c>
      <c r="G1708" s="11">
        <f>BIL[[#This Row],[∆ AUM]]-BIL[[#This Row],[effetto mercato]]</f>
        <v>1590297.4438899045</v>
      </c>
    </row>
    <row r="1709" spans="1:7">
      <c r="A1709" s="4">
        <v>44488</v>
      </c>
      <c r="B1709">
        <v>-1.3599999999999999E-2</v>
      </c>
      <c r="C1709" s="6">
        <f>BIL[[#This Row],[Variaz]]/100</f>
        <v>-1.36E-4</v>
      </c>
      <c r="D1709" s="10">
        <f>AUM[[#This Row],[ Etica Bilanciato]]</f>
        <v>1959222835.5899999</v>
      </c>
      <c r="E1709" s="10">
        <f>D1708*BIL[[#This Row],[Variazione percentuale]]</f>
        <v>-266105.12850031996</v>
      </c>
      <c r="F1709" s="11">
        <f>BIL[[#This Row],[AUM]]-D1708</f>
        <v>2567478.9700000286</v>
      </c>
      <c r="G1709" s="11">
        <f>BIL[[#This Row],[∆ AUM]]-BIL[[#This Row],[effetto mercato]]</f>
        <v>2833584.0985003486</v>
      </c>
    </row>
    <row r="1710" spans="1:7">
      <c r="A1710" s="4">
        <v>44489</v>
      </c>
      <c r="B1710">
        <v>0.307</v>
      </c>
      <c r="C1710" s="6">
        <f>BIL[[#This Row],[Variaz]]/100</f>
        <v>3.0699999999999998E-3</v>
      </c>
      <c r="D1710" s="10">
        <f>AUM[[#This Row],[ Etica Bilanciato]]</f>
        <v>1966499534.45</v>
      </c>
      <c r="E1710" s="10">
        <f>D1709*BIL[[#This Row],[Variazione percentuale]]</f>
        <v>6014814.1052612998</v>
      </c>
      <c r="F1710" s="11">
        <f>BIL[[#This Row],[AUM]]-D1709</f>
        <v>7276698.8600001335</v>
      </c>
      <c r="G1710" s="11">
        <f>BIL[[#This Row],[∆ AUM]]-BIL[[#This Row],[effetto mercato]]</f>
        <v>1261884.7547388338</v>
      </c>
    </row>
    <row r="1711" spans="1:7">
      <c r="A1711" s="4">
        <v>44490</v>
      </c>
      <c r="B1711">
        <v>6.8000000000000005E-2</v>
      </c>
      <c r="C1711" s="6">
        <f>BIL[[#This Row],[Variaz]]/100</f>
        <v>6.8000000000000005E-4</v>
      </c>
      <c r="D1711" s="10">
        <f>AUM[[#This Row],[ Etica Bilanciato]]</f>
        <v>1969228256.7500002</v>
      </c>
      <c r="E1711" s="10">
        <f>D1710*BIL[[#This Row],[Variazione percentuale]]</f>
        <v>1337219.6834260002</v>
      </c>
      <c r="F1711" s="11">
        <f>BIL[[#This Row],[AUM]]-D1710</f>
        <v>2728722.3000001907</v>
      </c>
      <c r="G1711" s="11">
        <f>BIL[[#This Row],[∆ AUM]]-BIL[[#This Row],[effetto mercato]]</f>
        <v>1391502.6165741906</v>
      </c>
    </row>
    <row r="1712" spans="1:7">
      <c r="A1712" s="4">
        <v>44491</v>
      </c>
      <c r="B1712">
        <v>0.16309999999999999</v>
      </c>
      <c r="C1712" s="6">
        <f>BIL[[#This Row],[Variaz]]/100</f>
        <v>1.6309999999999999E-3</v>
      </c>
      <c r="D1712" s="10">
        <f>AUM[[#This Row],[ Etica Bilanciato]]</f>
        <v>1974213799.46</v>
      </c>
      <c r="E1712" s="10">
        <f>D1711*BIL[[#This Row],[Variazione percentuale]]</f>
        <v>3211811.2867592503</v>
      </c>
      <c r="F1712" s="11">
        <f>BIL[[#This Row],[AUM]]-D1711</f>
        <v>4985542.7099997997</v>
      </c>
      <c r="G1712" s="11">
        <f>BIL[[#This Row],[∆ AUM]]-BIL[[#This Row],[effetto mercato]]</f>
        <v>1773731.4232405494</v>
      </c>
    </row>
    <row r="1713" spans="1:7">
      <c r="A1713" s="4">
        <v>44494</v>
      </c>
      <c r="B1713">
        <v>0.1832</v>
      </c>
      <c r="C1713" s="6">
        <f>BIL[[#This Row],[Variaz]]/100</f>
        <v>1.8320000000000001E-3</v>
      </c>
      <c r="D1713" s="10">
        <f>AUM[[#This Row],[ Etica Bilanciato]]</f>
        <v>1979223110.29</v>
      </c>
      <c r="E1713" s="10">
        <f>D1712*BIL[[#This Row],[Variazione percentuale]]</f>
        <v>3616759.6806107201</v>
      </c>
      <c r="F1713" s="11">
        <f>BIL[[#This Row],[AUM]]-D1712</f>
        <v>5009310.8299999237</v>
      </c>
      <c r="G1713" s="11">
        <f>BIL[[#This Row],[∆ AUM]]-BIL[[#This Row],[effetto mercato]]</f>
        <v>1392551.1493892036</v>
      </c>
    </row>
    <row r="1714" spans="1:7">
      <c r="A1714" s="4">
        <v>44495</v>
      </c>
      <c r="B1714">
        <v>0.30480000000000002</v>
      </c>
      <c r="C1714" s="6">
        <f>BIL[[#This Row],[Variaz]]/100</f>
        <v>3.0480000000000004E-3</v>
      </c>
      <c r="D1714" s="10">
        <f>AUM[[#This Row],[ Etica Bilanciato]]</f>
        <v>1986528246.8699999</v>
      </c>
      <c r="E1714" s="10">
        <f>D1713*BIL[[#This Row],[Variazione percentuale]]</f>
        <v>6032672.0401639203</v>
      </c>
      <c r="F1714" s="11">
        <f>BIL[[#This Row],[AUM]]-D1713</f>
        <v>7305136.5799999237</v>
      </c>
      <c r="G1714" s="11">
        <f>BIL[[#This Row],[∆ AUM]]-BIL[[#This Row],[effetto mercato]]</f>
        <v>1272464.5398360034</v>
      </c>
    </row>
    <row r="1715" spans="1:7">
      <c r="A1715" s="4">
        <v>44496</v>
      </c>
      <c r="B1715">
        <v>-0.29709999999999998</v>
      </c>
      <c r="C1715" s="6">
        <f>BIL[[#This Row],[Variaz]]/100</f>
        <v>-2.9709999999999997E-3</v>
      </c>
      <c r="D1715" s="10">
        <f>AUM[[#This Row],[ Etica Bilanciato]]</f>
        <v>1982010344.1600001</v>
      </c>
      <c r="E1715" s="10">
        <f>D1714*BIL[[#This Row],[Variazione percentuale]]</f>
        <v>-5901975.4214507686</v>
      </c>
      <c r="F1715" s="11">
        <f>BIL[[#This Row],[AUM]]-D1714</f>
        <v>-4517902.7099997997</v>
      </c>
      <c r="G1715" s="11">
        <f>BIL[[#This Row],[∆ AUM]]-BIL[[#This Row],[effetto mercato]]</f>
        <v>1384072.7114509689</v>
      </c>
    </row>
    <row r="1716" spans="1:7">
      <c r="A1716" s="4">
        <v>44497</v>
      </c>
      <c r="B1716">
        <v>-5.4199999999999998E-2</v>
      </c>
      <c r="C1716" s="6">
        <f>BIL[[#This Row],[Variaz]]/100</f>
        <v>-5.4199999999999995E-4</v>
      </c>
      <c r="D1716" s="10">
        <f>AUM[[#This Row],[ Etica Bilanciato]]</f>
        <v>1982224495.46</v>
      </c>
      <c r="E1716" s="10">
        <f>D1715*BIL[[#This Row],[Variazione percentuale]]</f>
        <v>-1074249.6065347199</v>
      </c>
      <c r="F1716" s="11">
        <f>BIL[[#This Row],[AUM]]-D1715</f>
        <v>214151.29999995232</v>
      </c>
      <c r="G1716" s="11">
        <f>BIL[[#This Row],[∆ AUM]]-BIL[[#This Row],[effetto mercato]]</f>
        <v>1288400.9065346722</v>
      </c>
    </row>
    <row r="1717" spans="1:7">
      <c r="A1717" s="4">
        <v>44498</v>
      </c>
      <c r="B1717">
        <v>0.33200000000000002</v>
      </c>
      <c r="C1717" s="6">
        <f>BIL[[#This Row],[Variaz]]/100</f>
        <v>3.32E-3</v>
      </c>
      <c r="D1717" s="10">
        <f>AUM[[#This Row],[ Etica Bilanciato]]</f>
        <v>1989532902.5</v>
      </c>
      <c r="E1717" s="10">
        <f>D1716*BIL[[#This Row],[Variazione percentuale]]</f>
        <v>6580985.3249272006</v>
      </c>
      <c r="F1717" s="11">
        <f>BIL[[#This Row],[AUM]]-D1716</f>
        <v>7308407.0399999619</v>
      </c>
      <c r="G1717" s="11">
        <f>BIL[[#This Row],[∆ AUM]]-BIL[[#This Row],[effetto mercato]]</f>
        <v>727421.71507276129</v>
      </c>
    </row>
    <row r="1718" spans="1:7">
      <c r="A1718" s="4">
        <v>44502</v>
      </c>
      <c r="B1718">
        <v>0.88480000000000003</v>
      </c>
      <c r="C1718" s="6">
        <f>BIL[[#This Row],[Variaz]]/100</f>
        <v>8.848E-3</v>
      </c>
      <c r="D1718" s="10">
        <f>AUM[[#This Row],[ Etica Bilanciato]]</f>
        <v>2009022057.8099999</v>
      </c>
      <c r="E1718" s="10">
        <f>D1717*BIL[[#This Row],[Variazione percentuale]]</f>
        <v>17603387.121320002</v>
      </c>
      <c r="F1718" s="11">
        <f>BIL[[#This Row],[AUM]]-D1717</f>
        <v>19489155.309999943</v>
      </c>
      <c r="G1718" s="11">
        <f>BIL[[#This Row],[∆ AUM]]-BIL[[#This Row],[effetto mercato]]</f>
        <v>1885768.188679941</v>
      </c>
    </row>
    <row r="1719" spans="1:7">
      <c r="A1719" s="4">
        <v>44503</v>
      </c>
      <c r="B1719">
        <v>0.32800000000000001</v>
      </c>
      <c r="C1719" s="6">
        <f>BIL[[#This Row],[Variaz]]/100</f>
        <v>3.2799999999999999E-3</v>
      </c>
      <c r="D1719" s="10">
        <f>AUM[[#This Row],[ Etica Bilanciato]]</f>
        <v>2016873659.8700001</v>
      </c>
      <c r="E1719" s="10">
        <f>D1718*BIL[[#This Row],[Variazione percentuale]]</f>
        <v>6589592.3496167995</v>
      </c>
      <c r="F1719" s="11">
        <f>BIL[[#This Row],[AUM]]-D1718</f>
        <v>7851602.0600001812</v>
      </c>
      <c r="G1719" s="11">
        <f>BIL[[#This Row],[∆ AUM]]-BIL[[#This Row],[effetto mercato]]</f>
        <v>1262009.7103833817</v>
      </c>
    </row>
    <row r="1720" spans="1:7">
      <c r="A1720" s="4">
        <v>44504</v>
      </c>
      <c r="B1720">
        <v>0.82740000000000002</v>
      </c>
      <c r="C1720" s="6">
        <f>BIL[[#This Row],[Variaz]]/100</f>
        <v>8.2740000000000001E-3</v>
      </c>
      <c r="D1720" s="10">
        <f>AUM[[#This Row],[ Etica Bilanciato]]</f>
        <v>2037534564.7599998</v>
      </c>
      <c r="E1720" s="10">
        <f>D1719*BIL[[#This Row],[Variazione percentuale]]</f>
        <v>16687612.661764381</v>
      </c>
      <c r="F1720" s="11">
        <f>BIL[[#This Row],[AUM]]-D1719</f>
        <v>20660904.889999628</v>
      </c>
      <c r="G1720" s="11">
        <f>BIL[[#This Row],[∆ AUM]]-BIL[[#This Row],[effetto mercato]]</f>
        <v>3973292.2282352466</v>
      </c>
    </row>
    <row r="1721" spans="1:7">
      <c r="A1721" s="4">
        <v>44505</v>
      </c>
      <c r="B1721">
        <v>-2.6499999999999999E-2</v>
      </c>
      <c r="C1721" s="6">
        <f>BIL[[#This Row],[Variaz]]/100</f>
        <v>-2.6499999999999999E-4</v>
      </c>
      <c r="D1721" s="10">
        <f>AUM[[#This Row],[ Etica Bilanciato]]</f>
        <v>2040747993.4200001</v>
      </c>
      <c r="E1721" s="10">
        <f>D1720*BIL[[#This Row],[Variazione percentuale]]</f>
        <v>-539946.6596613999</v>
      </c>
      <c r="F1721" s="11">
        <f>BIL[[#This Row],[AUM]]-D1720</f>
        <v>3213428.6600003242</v>
      </c>
      <c r="G1721" s="11">
        <f>BIL[[#This Row],[∆ AUM]]-BIL[[#This Row],[effetto mercato]]</f>
        <v>3753375.3196617244</v>
      </c>
    </row>
    <row r="1722" spans="1:7">
      <c r="A1722" s="4">
        <v>44508</v>
      </c>
      <c r="B1722">
        <v>5.2999999999999999E-2</v>
      </c>
      <c r="C1722" s="6">
        <f>BIL[[#This Row],[Variaz]]/100</f>
        <v>5.2999999999999998E-4</v>
      </c>
      <c r="D1722" s="10">
        <f>AUM[[#This Row],[ Etica Bilanciato]]</f>
        <v>2044044496.71</v>
      </c>
      <c r="E1722" s="10">
        <f>D1721*BIL[[#This Row],[Variazione percentuale]]</f>
        <v>1081596.4365125999</v>
      </c>
      <c r="F1722" s="11">
        <f>BIL[[#This Row],[AUM]]-D1721</f>
        <v>3296503.2899999619</v>
      </c>
      <c r="G1722" s="11">
        <f>BIL[[#This Row],[∆ AUM]]-BIL[[#This Row],[effetto mercato]]</f>
        <v>2214906.8534873622</v>
      </c>
    </row>
    <row r="1723" spans="1:7">
      <c r="A1723" s="4">
        <v>44509</v>
      </c>
      <c r="B1723">
        <v>8.5999999999999993E-2</v>
      </c>
      <c r="C1723" s="6">
        <f>BIL[[#This Row],[Variaz]]/100</f>
        <v>8.5999999999999998E-4</v>
      </c>
      <c r="D1723" s="10">
        <f>AUM[[#This Row],[ Etica Bilanciato]]</f>
        <v>2047427430.79</v>
      </c>
      <c r="E1723" s="10">
        <f>D1722*BIL[[#This Row],[Variazione percentuale]]</f>
        <v>1757878.2671705999</v>
      </c>
      <c r="F1723" s="11">
        <f>BIL[[#This Row],[AUM]]-D1722</f>
        <v>3382934.0799999237</v>
      </c>
      <c r="G1723" s="11">
        <f>BIL[[#This Row],[∆ AUM]]-BIL[[#This Row],[effetto mercato]]</f>
        <v>1625055.8128293238</v>
      </c>
    </row>
    <row r="1724" spans="1:7">
      <c r="A1724" s="4">
        <v>44510</v>
      </c>
      <c r="B1724">
        <v>-0.32390000000000002</v>
      </c>
      <c r="C1724" s="6">
        <f>BIL[[#This Row],[Variaz]]/100</f>
        <v>-3.2390000000000001E-3</v>
      </c>
      <c r="D1724" s="10">
        <f>AUM[[#This Row],[ Etica Bilanciato]]</f>
        <v>2042983624.45</v>
      </c>
      <c r="E1724" s="10">
        <f>D1723*BIL[[#This Row],[Variazione percentuale]]</f>
        <v>-6631617.4483288098</v>
      </c>
      <c r="F1724" s="11">
        <f>BIL[[#This Row],[AUM]]-D1723</f>
        <v>-4443806.3399999142</v>
      </c>
      <c r="G1724" s="11">
        <f>BIL[[#This Row],[∆ AUM]]-BIL[[#This Row],[effetto mercato]]</f>
        <v>2187811.1083288956</v>
      </c>
    </row>
    <row r="1725" spans="1:7">
      <c r="A1725" s="4">
        <v>44511</v>
      </c>
      <c r="B1725">
        <v>0.27860000000000001</v>
      </c>
      <c r="C1725" s="6">
        <f>BIL[[#This Row],[Variaz]]/100</f>
        <v>2.7860000000000003E-3</v>
      </c>
      <c r="D1725" s="10">
        <f>AUM[[#This Row],[ Etica Bilanciato]]</f>
        <v>2050523394.21</v>
      </c>
      <c r="E1725" s="10">
        <f>D1724*BIL[[#This Row],[Variazione percentuale]]</f>
        <v>5691752.3777177008</v>
      </c>
      <c r="F1725" s="11">
        <f>BIL[[#This Row],[AUM]]-D1724</f>
        <v>7539769.7599999905</v>
      </c>
      <c r="G1725" s="11">
        <f>BIL[[#This Row],[∆ AUM]]-BIL[[#This Row],[effetto mercato]]</f>
        <v>1848017.3822822897</v>
      </c>
    </row>
    <row r="1726" spans="1:7">
      <c r="A1726" s="4">
        <v>44512</v>
      </c>
      <c r="B1726">
        <v>0.58199999999999996</v>
      </c>
      <c r="C1726" s="6">
        <f>BIL[[#This Row],[Variaz]]/100</f>
        <v>5.8199999999999997E-3</v>
      </c>
      <c r="D1726" s="10">
        <f>AUM[[#This Row],[ Etica Bilanciato]]</f>
        <v>2065446089.3599999</v>
      </c>
      <c r="E1726" s="10">
        <f>D1725*BIL[[#This Row],[Variazione percentuale]]</f>
        <v>11934046.1543022</v>
      </c>
      <c r="F1726" s="11">
        <f>BIL[[#This Row],[AUM]]-D1725</f>
        <v>14922695.149999857</v>
      </c>
      <c r="G1726" s="11">
        <f>BIL[[#This Row],[∆ AUM]]-BIL[[#This Row],[effetto mercato]]</f>
        <v>2988648.9956976566</v>
      </c>
    </row>
    <row r="1727" spans="1:7">
      <c r="A1727" s="4">
        <v>44515</v>
      </c>
      <c r="B1727">
        <v>1.32E-2</v>
      </c>
      <c r="C1727" s="6">
        <f>BIL[[#This Row],[Variaz]]/100</f>
        <v>1.3200000000000001E-4</v>
      </c>
      <c r="D1727" s="10">
        <f>AUM[[#This Row],[ Etica Bilanciato]]</f>
        <v>2066439192.72</v>
      </c>
      <c r="E1727" s="10">
        <f>D1726*BIL[[#This Row],[Variazione percentuale]]</f>
        <v>272638.88379552</v>
      </c>
      <c r="F1727" s="11">
        <f>BIL[[#This Row],[AUM]]-D1726</f>
        <v>993103.36000013351</v>
      </c>
      <c r="G1727" s="11">
        <f>BIL[[#This Row],[∆ AUM]]-BIL[[#This Row],[effetto mercato]]</f>
        <v>720464.47620461346</v>
      </c>
    </row>
    <row r="1728" spans="1:7">
      <c r="A1728" s="4">
        <v>44516</v>
      </c>
      <c r="B1728">
        <v>0.55230000000000001</v>
      </c>
      <c r="C1728" s="6">
        <f>BIL[[#This Row],[Variaz]]/100</f>
        <v>5.5230000000000001E-3</v>
      </c>
      <c r="D1728" s="10">
        <f>AUM[[#This Row],[ Etica Bilanciato]]</f>
        <v>2079741006.47</v>
      </c>
      <c r="E1728" s="10">
        <f>D1727*BIL[[#This Row],[Variazione percentuale]]</f>
        <v>11412943.66139256</v>
      </c>
      <c r="F1728" s="11">
        <f>BIL[[#This Row],[AUM]]-D1727</f>
        <v>13301813.75</v>
      </c>
      <c r="G1728" s="11">
        <f>BIL[[#This Row],[∆ AUM]]-BIL[[#This Row],[effetto mercato]]</f>
        <v>1888870.0886074398</v>
      </c>
    </row>
    <row r="1729" spans="1:7">
      <c r="A1729" s="4">
        <v>44517</v>
      </c>
      <c r="B1729">
        <v>-1.9599999999999999E-2</v>
      </c>
      <c r="C1729" s="6">
        <f>BIL[[#This Row],[Variaz]]/100</f>
        <v>-1.9599999999999999E-4</v>
      </c>
      <c r="D1729" s="10">
        <f>AUM[[#This Row],[ Etica Bilanciato]]</f>
        <v>2082426458.4300001</v>
      </c>
      <c r="E1729" s="10">
        <f>D1728*BIL[[#This Row],[Variazione percentuale]]</f>
        <v>-407629.23726811999</v>
      </c>
      <c r="F1729" s="11">
        <f>BIL[[#This Row],[AUM]]-D1728</f>
        <v>2685451.9600000381</v>
      </c>
      <c r="G1729" s="11">
        <f>BIL[[#This Row],[∆ AUM]]-BIL[[#This Row],[effetto mercato]]</f>
        <v>3093081.1972681582</v>
      </c>
    </row>
    <row r="1730" spans="1:7">
      <c r="A1730" s="4">
        <v>44518</v>
      </c>
      <c r="B1730">
        <v>1.3100000000000001E-2</v>
      </c>
      <c r="C1730" s="6">
        <f>BIL[[#This Row],[Variaz]]/100</f>
        <v>1.3100000000000001E-4</v>
      </c>
      <c r="D1730" s="10">
        <f>AUM[[#This Row],[ Etica Bilanciato]]</f>
        <v>2085006809.9699998</v>
      </c>
      <c r="E1730" s="10">
        <f>D1729*BIL[[#This Row],[Variazione percentuale]]</f>
        <v>272797.86605433002</v>
      </c>
      <c r="F1730" s="11">
        <f>BIL[[#This Row],[AUM]]-D1729</f>
        <v>2580351.5399997234</v>
      </c>
      <c r="G1730" s="11">
        <f>BIL[[#This Row],[∆ AUM]]-BIL[[#This Row],[effetto mercato]]</f>
        <v>2307553.6739453934</v>
      </c>
    </row>
    <row r="1731" spans="1:7">
      <c r="A1731" s="4">
        <v>44519</v>
      </c>
      <c r="B1731">
        <v>0.34660000000000002</v>
      </c>
      <c r="C1731" s="6">
        <f>BIL[[#This Row],[Variaz]]/100</f>
        <v>3.4660000000000003E-3</v>
      </c>
      <c r="D1731" s="10">
        <f>AUM[[#This Row],[ Etica Bilanciato]]</f>
        <v>2092458197.6000001</v>
      </c>
      <c r="E1731" s="10">
        <f>D1730*BIL[[#This Row],[Variazione percentuale]]</f>
        <v>7226633.6033560196</v>
      </c>
      <c r="F1731" s="11">
        <f>BIL[[#This Row],[AUM]]-D1730</f>
        <v>7451387.6300003529</v>
      </c>
      <c r="G1731" s="11">
        <f>BIL[[#This Row],[∆ AUM]]-BIL[[#This Row],[effetto mercato]]</f>
        <v>224754.02664433327</v>
      </c>
    </row>
    <row r="1732" spans="1:7">
      <c r="A1732" s="4">
        <v>44522</v>
      </c>
      <c r="B1732">
        <v>0.1108</v>
      </c>
      <c r="C1732" s="6">
        <f>BIL[[#This Row],[Variaz]]/100</f>
        <v>1.108E-3</v>
      </c>
      <c r="D1732" s="10">
        <f>AUM[[#This Row],[ Etica Bilanciato]]</f>
        <v>2095877157.0700002</v>
      </c>
      <c r="E1732" s="10">
        <f>D1731*BIL[[#This Row],[Variazione percentuale]]</f>
        <v>2318443.6829408002</v>
      </c>
      <c r="F1732" s="11">
        <f>BIL[[#This Row],[AUM]]-D1731</f>
        <v>3418959.4700000286</v>
      </c>
      <c r="G1732" s="11">
        <f>BIL[[#This Row],[∆ AUM]]-BIL[[#This Row],[effetto mercato]]</f>
        <v>1100515.7870592284</v>
      </c>
    </row>
    <row r="1733" spans="1:7">
      <c r="A1733" s="4">
        <v>44523</v>
      </c>
      <c r="B1733">
        <v>-0.57279999999999998</v>
      </c>
      <c r="C1733" s="6">
        <f>BIL[[#This Row],[Variaz]]/100</f>
        <v>-5.7279999999999996E-3</v>
      </c>
      <c r="D1733" s="10">
        <f>AUM[[#This Row],[ Etica Bilanciato]]</f>
        <v>2084982337.79</v>
      </c>
      <c r="E1733" s="10">
        <f>D1732*BIL[[#This Row],[Variazione percentuale]]</f>
        <v>-12005184.355696959</v>
      </c>
      <c r="F1733" s="11">
        <f>BIL[[#This Row],[AUM]]-D1732</f>
        <v>-10894819.28000021</v>
      </c>
      <c r="G1733" s="11">
        <f>BIL[[#This Row],[∆ AUM]]-BIL[[#This Row],[effetto mercato]]</f>
        <v>1110365.0756967496</v>
      </c>
    </row>
    <row r="1734" spans="1:7">
      <c r="A1734" s="4">
        <v>44524</v>
      </c>
      <c r="B1734">
        <v>0.35349999999999998</v>
      </c>
      <c r="C1734" s="6">
        <f>BIL[[#This Row],[Variaz]]/100</f>
        <v>3.5349999999999999E-3</v>
      </c>
      <c r="D1734" s="10">
        <f>AUM[[#This Row],[ Etica Bilanciato]]</f>
        <v>2094054241.9300001</v>
      </c>
      <c r="E1734" s="10">
        <f>D1733*BIL[[#This Row],[Variazione percentuale]]</f>
        <v>7370412.5640876498</v>
      </c>
      <c r="F1734" s="11">
        <f>BIL[[#This Row],[AUM]]-D1733</f>
        <v>9071904.1400001049</v>
      </c>
      <c r="G1734" s="11">
        <f>BIL[[#This Row],[∆ AUM]]-BIL[[#This Row],[effetto mercato]]</f>
        <v>1701491.5759124551</v>
      </c>
    </row>
    <row r="1735" spans="1:7">
      <c r="A1735" s="4">
        <v>44525</v>
      </c>
      <c r="B1735">
        <v>3.9100000000000003E-2</v>
      </c>
      <c r="C1735" s="6">
        <f>BIL[[#This Row],[Variaz]]/100</f>
        <v>3.9100000000000002E-4</v>
      </c>
      <c r="D1735" s="10">
        <f>AUM[[#This Row],[ Etica Bilanciato]]</f>
        <v>2095308721.52</v>
      </c>
      <c r="E1735" s="10">
        <f>D1734*BIL[[#This Row],[Variazione percentuale]]</f>
        <v>818775.20859463001</v>
      </c>
      <c r="F1735" s="11">
        <f>BIL[[#This Row],[AUM]]-D1734</f>
        <v>1254479.5899999142</v>
      </c>
      <c r="G1735" s="11">
        <f>BIL[[#This Row],[∆ AUM]]-BIL[[#This Row],[effetto mercato]]</f>
        <v>435704.38140528416</v>
      </c>
    </row>
    <row r="1736" spans="1:7">
      <c r="A1736" s="4">
        <v>44526</v>
      </c>
      <c r="B1736">
        <v>-1.5128999999999999</v>
      </c>
      <c r="C1736" s="6">
        <f>BIL[[#This Row],[Variaz]]/100</f>
        <v>-1.5128999999999998E-2</v>
      </c>
      <c r="D1736" s="10">
        <f>AUM[[#This Row],[ Etica Bilanciato]]</f>
        <v>2064871072.8599999</v>
      </c>
      <c r="E1736" s="10">
        <f>D1735*BIL[[#This Row],[Variazione percentuale]]</f>
        <v>-31699925.647876076</v>
      </c>
      <c r="F1736" s="11">
        <f>BIL[[#This Row],[AUM]]-D1735</f>
        <v>-30437648.660000086</v>
      </c>
      <c r="G1736" s="11">
        <f>BIL[[#This Row],[∆ AUM]]-BIL[[#This Row],[effetto mercato]]</f>
        <v>1262276.9878759906</v>
      </c>
    </row>
    <row r="1737" spans="1:7">
      <c r="A1737" s="4">
        <v>44529</v>
      </c>
      <c r="B1737">
        <v>0.46350000000000002</v>
      </c>
      <c r="C1737" s="6">
        <f>BIL[[#This Row],[Variaz]]/100</f>
        <v>4.6350000000000002E-3</v>
      </c>
      <c r="D1737" s="10">
        <f>AUM[[#This Row],[ Etica Bilanciato]]</f>
        <v>2075504160.02</v>
      </c>
      <c r="E1737" s="10">
        <f>D1736*BIL[[#This Row],[Variazione percentuale]]</f>
        <v>9570677.4227060992</v>
      </c>
      <c r="F1737" s="11">
        <f>BIL[[#This Row],[AUM]]-D1736</f>
        <v>10633087.160000086</v>
      </c>
      <c r="G1737" s="11">
        <f>BIL[[#This Row],[∆ AUM]]-BIL[[#This Row],[effetto mercato]]</f>
        <v>1062409.7372939866</v>
      </c>
    </row>
    <row r="1738" spans="1:7">
      <c r="A1738" s="4">
        <v>44530</v>
      </c>
      <c r="B1738">
        <v>-0.97540000000000004</v>
      </c>
      <c r="C1738" s="6">
        <f>BIL[[#This Row],[Variaz]]/100</f>
        <v>-9.7540000000000005E-3</v>
      </c>
      <c r="D1738" s="10">
        <f>AUM[[#This Row],[ Etica Bilanciato]]</f>
        <v>2055891025.2</v>
      </c>
      <c r="E1738" s="10">
        <f>D1737*BIL[[#This Row],[Variazione percentuale]]</f>
        <v>-20244467.576835081</v>
      </c>
      <c r="F1738" s="11">
        <f>BIL[[#This Row],[AUM]]-D1737</f>
        <v>-19613134.819999933</v>
      </c>
      <c r="G1738" s="11">
        <f>BIL[[#This Row],[∆ AUM]]-BIL[[#This Row],[effetto mercato]]</f>
        <v>631332.75683514774</v>
      </c>
    </row>
    <row r="1739" spans="1:7">
      <c r="A1739" s="4">
        <v>44531</v>
      </c>
      <c r="B1739">
        <v>-0.50580000000000003</v>
      </c>
      <c r="C1739" s="6">
        <f>BIL[[#This Row],[Variaz]]/100</f>
        <v>-5.058E-3</v>
      </c>
      <c r="D1739" s="10">
        <f>AUM[[#This Row],[ Etica Bilanciato]]</f>
        <v>2046157650.4299998</v>
      </c>
      <c r="E1739" s="10">
        <f>D1738*BIL[[#This Row],[Variazione percentuale]]</f>
        <v>-10398696.8054616</v>
      </c>
      <c r="F1739" s="11">
        <f>BIL[[#This Row],[AUM]]-D1738</f>
        <v>-9733374.7700002193</v>
      </c>
      <c r="G1739" s="11">
        <f>BIL[[#This Row],[∆ AUM]]-BIL[[#This Row],[effetto mercato]]</f>
        <v>665322.03546138108</v>
      </c>
    </row>
    <row r="1740" spans="1:7">
      <c r="A1740" s="4">
        <v>44532</v>
      </c>
      <c r="B1740">
        <v>0.495</v>
      </c>
      <c r="C1740" s="6">
        <f>BIL[[#This Row],[Variaz]]/100</f>
        <v>4.9499999999999995E-3</v>
      </c>
      <c r="D1740" s="10">
        <f>AUM[[#This Row],[ Etica Bilanciato]]</f>
        <v>2057431044.22</v>
      </c>
      <c r="E1740" s="10">
        <f>D1739*BIL[[#This Row],[Variazione percentuale]]</f>
        <v>10128480.369628498</v>
      </c>
      <c r="F1740" s="11">
        <f>BIL[[#This Row],[AUM]]-D1739</f>
        <v>11273393.7900002</v>
      </c>
      <c r="G1740" s="11">
        <f>BIL[[#This Row],[∆ AUM]]-BIL[[#This Row],[effetto mercato]]</f>
        <v>1144913.4203717019</v>
      </c>
    </row>
    <row r="1741" spans="1:7">
      <c r="A1741" s="4">
        <v>44533</v>
      </c>
      <c r="B1741">
        <v>-6.7000000000000002E-3</v>
      </c>
      <c r="C1741" s="6">
        <f>BIL[[#This Row],[Variaz]]/100</f>
        <v>-6.7000000000000002E-5</v>
      </c>
      <c r="D1741" s="10">
        <f>AUM[[#This Row],[ Etica Bilanciato]]</f>
        <v>2060828331.8800001</v>
      </c>
      <c r="E1741" s="10">
        <f>D1740*BIL[[#This Row],[Variazione percentuale]]</f>
        <v>-137847.87996274</v>
      </c>
      <c r="F1741" s="11">
        <f>BIL[[#This Row],[AUM]]-D1740</f>
        <v>3397287.6600000858</v>
      </c>
      <c r="G1741" s="11">
        <f>BIL[[#This Row],[∆ AUM]]-BIL[[#This Row],[effetto mercato]]</f>
        <v>3535135.5399628258</v>
      </c>
    </row>
    <row r="1742" spans="1:7">
      <c r="A1742" s="4">
        <v>44536</v>
      </c>
      <c r="B1742">
        <v>0.44600000000000001</v>
      </c>
      <c r="C1742" s="6">
        <f>BIL[[#This Row],[Variaz]]/100</f>
        <v>4.4600000000000004E-3</v>
      </c>
      <c r="D1742" s="10">
        <f>AUM[[#This Row],[ Etica Bilanciato]]</f>
        <v>2073599731.3400002</v>
      </c>
      <c r="E1742" s="10">
        <f>D1741*BIL[[#This Row],[Variazione percentuale]]</f>
        <v>9191294.3601848017</v>
      </c>
      <c r="F1742" s="11">
        <f>BIL[[#This Row],[AUM]]-D1741</f>
        <v>12771399.460000038</v>
      </c>
      <c r="G1742" s="11">
        <f>BIL[[#This Row],[∆ AUM]]-BIL[[#This Row],[effetto mercato]]</f>
        <v>3580105.0998152364</v>
      </c>
    </row>
    <row r="1743" spans="1:7">
      <c r="A1743" s="4">
        <v>44537</v>
      </c>
      <c r="B1743">
        <v>1.3122</v>
      </c>
      <c r="C1743" s="6">
        <f>BIL[[#This Row],[Variaz]]/100</f>
        <v>1.3122E-2</v>
      </c>
      <c r="D1743" s="10">
        <f>AUM[[#This Row],[ Etica Bilanciato]]</f>
        <v>2103467715.7600002</v>
      </c>
      <c r="E1743" s="10">
        <f>D1742*BIL[[#This Row],[Variazione percentuale]]</f>
        <v>27209775.674643483</v>
      </c>
      <c r="F1743" s="11">
        <f>BIL[[#This Row],[AUM]]-D1742</f>
        <v>29867984.420000076</v>
      </c>
      <c r="G1743" s="11">
        <f>BIL[[#This Row],[∆ AUM]]-BIL[[#This Row],[effetto mercato]]</f>
        <v>2658208.7453565933</v>
      </c>
    </row>
    <row r="1744" spans="1:7">
      <c r="A1744" s="4">
        <v>44539</v>
      </c>
      <c r="B1744">
        <v>-0.6149</v>
      </c>
      <c r="C1744" s="6">
        <f>BIL[[#This Row],[Variaz]]/100</f>
        <v>-6.149E-3</v>
      </c>
      <c r="D1744" s="10">
        <f>AUM[[#This Row],[ Etica Bilanciato]]</f>
        <v>2092297281.6700001</v>
      </c>
      <c r="E1744" s="10">
        <f>D1743*BIL[[#This Row],[Variazione percentuale]]</f>
        <v>-12934222.984208241</v>
      </c>
      <c r="F1744" s="11">
        <f>BIL[[#This Row],[AUM]]-D1743</f>
        <v>-11170434.090000153</v>
      </c>
      <c r="G1744" s="11">
        <f>BIL[[#This Row],[∆ AUM]]-BIL[[#This Row],[effetto mercato]]</f>
        <v>1763788.8942080885</v>
      </c>
    </row>
    <row r="1745" spans="1:7">
      <c r="A1745" s="4">
        <v>44540</v>
      </c>
      <c r="B1745">
        <v>0.13819999999999999</v>
      </c>
      <c r="C1745" s="6">
        <f>BIL[[#This Row],[Variaz]]/100</f>
        <v>1.382E-3</v>
      </c>
      <c r="D1745" s="10">
        <f>AUM[[#This Row],[ Etica Bilanciato]]</f>
        <v>2096614562.5699999</v>
      </c>
      <c r="E1745" s="10">
        <f>D1744*BIL[[#This Row],[Variazione percentuale]]</f>
        <v>2891554.84326794</v>
      </c>
      <c r="F1745" s="11">
        <f>BIL[[#This Row],[AUM]]-D1744</f>
        <v>4317280.8999998569</v>
      </c>
      <c r="G1745" s="11">
        <f>BIL[[#This Row],[∆ AUM]]-BIL[[#This Row],[effetto mercato]]</f>
        <v>1425726.056731917</v>
      </c>
    </row>
    <row r="1746" spans="1:7">
      <c r="A1746" s="4">
        <v>44543</v>
      </c>
      <c r="B1746">
        <v>-0.1249</v>
      </c>
      <c r="C1746" s="6">
        <f>BIL[[#This Row],[Variaz]]/100</f>
        <v>-1.2489999999999999E-3</v>
      </c>
      <c r="D1746" s="10">
        <f>AUM[[#This Row],[ Etica Bilanciato]]</f>
        <v>2095747548.3</v>
      </c>
      <c r="E1746" s="10">
        <f>D1745*BIL[[#This Row],[Variazione percentuale]]</f>
        <v>-2618671.5886499295</v>
      </c>
      <c r="F1746" s="11">
        <f>BIL[[#This Row],[AUM]]-D1745</f>
        <v>-867014.26999998093</v>
      </c>
      <c r="G1746" s="11">
        <f>BIL[[#This Row],[∆ AUM]]-BIL[[#This Row],[effetto mercato]]</f>
        <v>1751657.3186499486</v>
      </c>
    </row>
    <row r="1747" spans="1:7">
      <c r="A1747" s="4">
        <v>44544</v>
      </c>
      <c r="B1747">
        <v>-0.4607</v>
      </c>
      <c r="C1747" s="6">
        <f>BIL[[#This Row],[Variaz]]/100</f>
        <v>-4.607E-3</v>
      </c>
      <c r="D1747" s="10">
        <f>AUM[[#This Row],[ Etica Bilanciato]]</f>
        <v>2087498973.6399999</v>
      </c>
      <c r="E1747" s="10">
        <f>D1746*BIL[[#This Row],[Variazione percentuale]]</f>
        <v>-9655108.9550180994</v>
      </c>
      <c r="F1747" s="11">
        <f>BIL[[#This Row],[AUM]]-D1746</f>
        <v>-8248574.6600000858</v>
      </c>
      <c r="G1747" s="11">
        <f>BIL[[#This Row],[∆ AUM]]-BIL[[#This Row],[effetto mercato]]</f>
        <v>1406534.2950180136</v>
      </c>
    </row>
    <row r="1748" spans="1:7">
      <c r="A1748" s="4">
        <v>44545</v>
      </c>
      <c r="B1748">
        <v>0.66120000000000001</v>
      </c>
      <c r="C1748" s="6">
        <f>BIL[[#This Row],[Variaz]]/100</f>
        <v>6.6119999999999998E-3</v>
      </c>
      <c r="D1748" s="10">
        <f>AUM[[#This Row],[ Etica Bilanciato]]</f>
        <v>2102557619.0799999</v>
      </c>
      <c r="E1748" s="10">
        <f>D1747*BIL[[#This Row],[Variazione percentuale]]</f>
        <v>13802543.213707678</v>
      </c>
      <c r="F1748" s="11">
        <f>BIL[[#This Row],[AUM]]-D1747</f>
        <v>15058645.440000057</v>
      </c>
      <c r="G1748" s="11">
        <f>BIL[[#This Row],[∆ AUM]]-BIL[[#This Row],[effetto mercato]]</f>
        <v>1256102.2262923792</v>
      </c>
    </row>
    <row r="1749" spans="1:7">
      <c r="A1749" s="4">
        <v>44546</v>
      </c>
      <c r="B1749">
        <v>-0.2233</v>
      </c>
      <c r="C1749" s="6">
        <f>BIL[[#This Row],[Variaz]]/100</f>
        <v>-2.2330000000000002E-3</v>
      </c>
      <c r="D1749" s="10">
        <f>AUM[[#This Row],[ Etica Bilanciato]]</f>
        <v>2099224386.6900001</v>
      </c>
      <c r="E1749" s="10">
        <f>D1748*BIL[[#This Row],[Variazione percentuale]]</f>
        <v>-4695011.1634056401</v>
      </c>
      <c r="F1749" s="11">
        <f>BIL[[#This Row],[AUM]]-D1748</f>
        <v>-3333232.3899998665</v>
      </c>
      <c r="G1749" s="11">
        <f>BIL[[#This Row],[∆ AUM]]-BIL[[#This Row],[effetto mercato]]</f>
        <v>1361778.7734057736</v>
      </c>
    </row>
    <row r="1750" spans="1:7">
      <c r="A1750" s="4">
        <v>44547</v>
      </c>
      <c r="B1750">
        <v>-0.40160000000000001</v>
      </c>
      <c r="C1750" s="6">
        <f>BIL[[#This Row],[Variaz]]/100</f>
        <v>-4.0160000000000005E-3</v>
      </c>
      <c r="D1750" s="10">
        <f>AUM[[#This Row],[ Etica Bilanciato]]</f>
        <v>2094084798</v>
      </c>
      <c r="E1750" s="10">
        <f>D1749*BIL[[#This Row],[Variazione percentuale]]</f>
        <v>-8430485.1369470414</v>
      </c>
      <c r="F1750" s="11">
        <f>BIL[[#This Row],[AUM]]-D1749</f>
        <v>-5139588.6900000572</v>
      </c>
      <c r="G1750" s="11">
        <f>BIL[[#This Row],[∆ AUM]]-BIL[[#This Row],[effetto mercato]]</f>
        <v>3290896.4469469842</v>
      </c>
    </row>
    <row r="1751" spans="1:7">
      <c r="A1751" s="4">
        <v>44550</v>
      </c>
      <c r="B1751">
        <v>-0.99139999999999995</v>
      </c>
      <c r="C1751" s="6">
        <f>BIL[[#This Row],[Variaz]]/100</f>
        <v>-9.9139999999999992E-3</v>
      </c>
      <c r="D1751" s="10">
        <f>AUM[[#This Row],[ Etica Bilanciato]]</f>
        <v>2075010541.3099997</v>
      </c>
      <c r="E1751" s="10">
        <f>D1750*BIL[[#This Row],[Variazione percentuale]]</f>
        <v>-20760756.687371999</v>
      </c>
      <c r="F1751" s="11">
        <f>BIL[[#This Row],[AUM]]-D1750</f>
        <v>-19074256.690000296</v>
      </c>
      <c r="G1751" s="11">
        <f>BIL[[#This Row],[∆ AUM]]-BIL[[#This Row],[effetto mercato]]</f>
        <v>1686499.9973717034</v>
      </c>
    </row>
    <row r="1752" spans="1:7">
      <c r="A1752" s="4">
        <v>44551</v>
      </c>
      <c r="B1752">
        <v>0.88119999999999998</v>
      </c>
      <c r="C1752" s="6">
        <f>BIL[[#This Row],[Variaz]]/100</f>
        <v>8.8120000000000004E-3</v>
      </c>
      <c r="D1752" s="10">
        <f>AUM[[#This Row],[ Etica Bilanciato]]</f>
        <v>2093882518.5500002</v>
      </c>
      <c r="E1752" s="10">
        <f>D1751*BIL[[#This Row],[Variazione percentuale]]</f>
        <v>18284992.89002372</v>
      </c>
      <c r="F1752" s="11">
        <f>BIL[[#This Row],[AUM]]-D1751</f>
        <v>18871977.240000486</v>
      </c>
      <c r="G1752" s="11">
        <f>BIL[[#This Row],[∆ AUM]]-BIL[[#This Row],[effetto mercato]]</f>
        <v>586984.34997676685</v>
      </c>
    </row>
    <row r="1753" spans="1:7">
      <c r="A1753" s="4">
        <v>44552</v>
      </c>
      <c r="B1753">
        <v>8.5999999999999993E-2</v>
      </c>
      <c r="C1753" s="6">
        <f>BIL[[#This Row],[Variaz]]/100</f>
        <v>8.5999999999999998E-4</v>
      </c>
      <c r="D1753" s="10">
        <f>AUM[[#This Row],[ Etica Bilanciato]]</f>
        <v>2095754093.1300001</v>
      </c>
      <c r="E1753" s="10">
        <f>D1752*BIL[[#This Row],[Variazione percentuale]]</f>
        <v>1800738.9659530001</v>
      </c>
      <c r="F1753" s="11">
        <f>BIL[[#This Row],[AUM]]-D1752</f>
        <v>1871574.5799999237</v>
      </c>
      <c r="G1753" s="11">
        <f>BIL[[#This Row],[∆ AUM]]-BIL[[#This Row],[effetto mercato]]</f>
        <v>70835.614046923583</v>
      </c>
    </row>
    <row r="1754" spans="1:7">
      <c r="A1754" s="4">
        <v>44553</v>
      </c>
      <c r="B1754">
        <v>0.46279999999999999</v>
      </c>
      <c r="C1754" s="6">
        <f>BIL[[#This Row],[Variaz]]/100</f>
        <v>4.6280000000000002E-3</v>
      </c>
      <c r="D1754" s="10">
        <f>AUM[[#This Row],[ Etica Bilanciato]]</f>
        <v>2106194767.2500002</v>
      </c>
      <c r="E1754" s="10">
        <f>D1753*BIL[[#This Row],[Variazione percentuale]]</f>
        <v>9699149.9430056401</v>
      </c>
      <c r="F1754" s="11">
        <f>BIL[[#This Row],[AUM]]-D1753</f>
        <v>10440674.120000124</v>
      </c>
      <c r="G1754" s="11">
        <f>BIL[[#This Row],[∆ AUM]]-BIL[[#This Row],[effetto mercato]]</f>
        <v>741524.17699448392</v>
      </c>
    </row>
    <row r="1755" spans="1:7">
      <c r="A1755" s="4">
        <v>44557</v>
      </c>
      <c r="B1755">
        <v>0.42780000000000001</v>
      </c>
      <c r="C1755" s="6">
        <f>BIL[[#This Row],[Variaz]]/100</f>
        <v>4.2780000000000006E-3</v>
      </c>
      <c r="D1755" s="10">
        <f>AUM[[#This Row],[ Etica Bilanciato]]</f>
        <v>2115577507.1199999</v>
      </c>
      <c r="E1755" s="10">
        <f>D1754*BIL[[#This Row],[Variazione percentuale]]</f>
        <v>9010301.2142955028</v>
      </c>
      <c r="F1755" s="11">
        <f>BIL[[#This Row],[AUM]]-D1754</f>
        <v>9382739.8699996471</v>
      </c>
      <c r="G1755" s="11">
        <f>BIL[[#This Row],[∆ AUM]]-BIL[[#This Row],[effetto mercato]]</f>
        <v>372438.65570414439</v>
      </c>
    </row>
    <row r="1756" spans="1:7">
      <c r="A1756" s="4">
        <v>44558</v>
      </c>
      <c r="B1756">
        <v>0.308</v>
      </c>
      <c r="C1756" s="6">
        <f>BIL[[#This Row],[Variaz]]/100</f>
        <v>3.0799999999999998E-3</v>
      </c>
      <c r="D1756" s="10">
        <f>AUM[[#This Row],[ Etica Bilanciato]]</f>
        <v>2123361144.5900002</v>
      </c>
      <c r="E1756" s="10">
        <f>D1755*BIL[[#This Row],[Variazione percentuale]]</f>
        <v>6515978.7219295995</v>
      </c>
      <c r="F1756" s="11">
        <f>BIL[[#This Row],[AUM]]-D1755</f>
        <v>7783637.470000267</v>
      </c>
      <c r="G1756" s="11">
        <f>BIL[[#This Row],[∆ AUM]]-BIL[[#This Row],[effetto mercato]]</f>
        <v>1267658.7480706675</v>
      </c>
    </row>
    <row r="1757" spans="1:7">
      <c r="A1757" s="4">
        <v>44559</v>
      </c>
      <c r="B1757">
        <v>-0.18290000000000001</v>
      </c>
      <c r="C1757" s="6">
        <f>BIL[[#This Row],[Variaz]]/100</f>
        <v>-1.8290000000000001E-3</v>
      </c>
      <c r="D1757" s="10">
        <f>AUM[[#This Row],[ Etica Bilanciato]]</f>
        <v>2119978128.8599999</v>
      </c>
      <c r="E1757" s="10">
        <f>D1756*BIL[[#This Row],[Variazione percentuale]]</f>
        <v>-3883627.5334551106</v>
      </c>
      <c r="F1757" s="11">
        <f>BIL[[#This Row],[AUM]]-D1756</f>
        <v>-3383015.7300002575</v>
      </c>
      <c r="G1757" s="11">
        <f>BIL[[#This Row],[∆ AUM]]-BIL[[#This Row],[effetto mercato]]</f>
        <v>500611.80345485313</v>
      </c>
    </row>
    <row r="1758" spans="1:7">
      <c r="A1758" s="4">
        <v>44560</v>
      </c>
      <c r="B1758">
        <v>-9.8199999999999996E-2</v>
      </c>
      <c r="C1758" s="6">
        <f>BIL[[#This Row],[Variaz]]/100</f>
        <v>-9.8200000000000002E-4</v>
      </c>
      <c r="D1758" s="10">
        <f>AUM[[#This Row],[ Etica Bilanciato]]</f>
        <v>2118279483.1400001</v>
      </c>
      <c r="E1758" s="10">
        <f>D1757*BIL[[#This Row],[Variazione percentuale]]</f>
        <v>-2081818.5225405199</v>
      </c>
      <c r="F1758" s="11">
        <f>BIL[[#This Row],[AUM]]-D1757</f>
        <v>-1698645.7199997902</v>
      </c>
      <c r="G1758" s="11">
        <f>BIL[[#This Row],[∆ AUM]]-BIL[[#This Row],[effetto mercato]]</f>
        <v>383172.80254072975</v>
      </c>
    </row>
    <row r="1759" spans="1:7">
      <c r="A1759" s="4">
        <v>44561</v>
      </c>
      <c r="B1759">
        <v>-0.1769</v>
      </c>
      <c r="C1759" s="6">
        <f>BIL[[#This Row],[Variaz]]/100</f>
        <v>-1.769E-3</v>
      </c>
      <c r="D1759" s="10">
        <f>AUM[[#This Row],[ Etica Bilanciato]]</f>
        <v>2114779738.8900001</v>
      </c>
      <c r="E1759" s="10">
        <f>D1758*BIL[[#This Row],[Variazione percentuale]]</f>
        <v>-3747236.4056746601</v>
      </c>
      <c r="F1759" s="11">
        <f>BIL[[#This Row],[AUM]]-D1758</f>
        <v>-3499744.25</v>
      </c>
      <c r="G1759" s="11">
        <f>BIL[[#This Row],[∆ AUM]]-BIL[[#This Row],[effetto mercato]]</f>
        <v>247492.15567466011</v>
      </c>
    </row>
    <row r="1760" spans="1:7">
      <c r="A1760" s="4">
        <v>44564</v>
      </c>
      <c r="B1760">
        <v>0.26250000000000001</v>
      </c>
      <c r="C1760" s="6">
        <f>BIL[[#This Row],[Variaz]]/100</f>
        <v>2.6250000000000002E-3</v>
      </c>
      <c r="D1760" s="10">
        <f>AUM[[#This Row],[ Etica Bilanciato]]</f>
        <v>2121090194.5600002</v>
      </c>
      <c r="E1760" s="10">
        <f>D1759*BIL[[#This Row],[Variazione percentuale]]</f>
        <v>5551296.814586251</v>
      </c>
      <c r="F1760" s="11">
        <f>BIL[[#This Row],[AUM]]-D1759</f>
        <v>6310455.6700000763</v>
      </c>
      <c r="G1760" s="11">
        <f>BIL[[#This Row],[∆ AUM]]-BIL[[#This Row],[effetto mercato]]</f>
        <v>759158.85541382525</v>
      </c>
    </row>
    <row r="1761" spans="1:7">
      <c r="A1761" s="4">
        <v>44565</v>
      </c>
      <c r="B1761">
        <v>0.27489999999999998</v>
      </c>
      <c r="C1761" s="6">
        <f>BIL[[#This Row],[Variaz]]/100</f>
        <v>2.7489999999999997E-3</v>
      </c>
      <c r="D1761" s="10">
        <f>AUM[[#This Row],[ Etica Bilanciato]]</f>
        <v>2127051861.77</v>
      </c>
      <c r="E1761" s="10">
        <f>D1760*BIL[[#This Row],[Variazione percentuale]]</f>
        <v>5830876.9448454399</v>
      </c>
      <c r="F1761" s="11">
        <f>BIL[[#This Row],[AUM]]-D1760</f>
        <v>5961667.2099997997</v>
      </c>
      <c r="G1761" s="11">
        <f>BIL[[#This Row],[∆ AUM]]-BIL[[#This Row],[effetto mercato]]</f>
        <v>130790.26515435986</v>
      </c>
    </row>
    <row r="1762" spans="1:7">
      <c r="A1762" s="4">
        <v>44566</v>
      </c>
      <c r="B1762">
        <v>-0.55489999999999995</v>
      </c>
      <c r="C1762" s="6">
        <f>BIL[[#This Row],[Variaz]]/100</f>
        <v>-5.5489999999999992E-3</v>
      </c>
      <c r="D1762" s="10">
        <f>AUM[[#This Row],[ Etica Bilanciato]]</f>
        <v>2119054797.6199999</v>
      </c>
      <c r="E1762" s="10">
        <f>D1761*BIL[[#This Row],[Variazione percentuale]]</f>
        <v>-11803010.780961728</v>
      </c>
      <c r="F1762" s="11">
        <f>BIL[[#This Row],[AUM]]-D1761</f>
        <v>-7997064.1500000954</v>
      </c>
      <c r="G1762" s="11">
        <f>BIL[[#This Row],[∆ AUM]]-BIL[[#This Row],[effetto mercato]]</f>
        <v>3805946.6309616324</v>
      </c>
    </row>
    <row r="1763" spans="1:7">
      <c r="A1763" s="4">
        <v>44568</v>
      </c>
      <c r="B1763">
        <v>-0.97809999999999997</v>
      </c>
      <c r="C1763" s="6">
        <f>BIL[[#This Row],[Variaz]]/100</f>
        <v>-9.7809999999999998E-3</v>
      </c>
      <c r="D1763" s="10">
        <f>AUM[[#This Row],[ Etica Bilanciato]]</f>
        <v>2103833870.6799998</v>
      </c>
      <c r="E1763" s="10">
        <f>D1762*BIL[[#This Row],[Variazione percentuale]]</f>
        <v>-20726474.975521218</v>
      </c>
      <c r="F1763" s="11">
        <f>BIL[[#This Row],[AUM]]-D1762</f>
        <v>-15220926.940000057</v>
      </c>
      <c r="G1763" s="11">
        <f>BIL[[#This Row],[∆ AUM]]-BIL[[#This Row],[effetto mercato]]</f>
        <v>5505548.0355211608</v>
      </c>
    </row>
    <row r="1764" spans="1:7">
      <c r="A1764" s="4">
        <v>44571</v>
      </c>
      <c r="B1764">
        <v>-0.18559999999999999</v>
      </c>
      <c r="C1764" s="6">
        <f>BIL[[#This Row],[Variaz]]/100</f>
        <v>-1.8559999999999998E-3</v>
      </c>
      <c r="D1764" s="10">
        <f>AUM[[#This Row],[ Etica Bilanciato]]</f>
        <v>2102666582.73</v>
      </c>
      <c r="E1764" s="10">
        <f>D1763*BIL[[#This Row],[Variazione percentuale]]</f>
        <v>-3904715.6639820794</v>
      </c>
      <c r="F1764" s="11">
        <f>BIL[[#This Row],[AUM]]-D1763</f>
        <v>-1167287.9499998093</v>
      </c>
      <c r="G1764" s="11">
        <f>BIL[[#This Row],[∆ AUM]]-BIL[[#This Row],[effetto mercato]]</f>
        <v>2737427.7139822701</v>
      </c>
    </row>
    <row r="1765" spans="1:7">
      <c r="A1765" s="4">
        <v>44572</v>
      </c>
      <c r="B1765">
        <v>0.21920000000000001</v>
      </c>
      <c r="C1765" s="6">
        <f>BIL[[#This Row],[Variaz]]/100</f>
        <v>2.1919999999999999E-3</v>
      </c>
      <c r="D1765" s="10">
        <f>AUM[[#This Row],[ Etica Bilanciato]]</f>
        <v>2110097160.3399999</v>
      </c>
      <c r="E1765" s="10">
        <f>D1764*BIL[[#This Row],[Variazione percentuale]]</f>
        <v>4609045.1493441602</v>
      </c>
      <c r="F1765" s="11">
        <f>BIL[[#This Row],[AUM]]-D1764</f>
        <v>7430577.6099998951</v>
      </c>
      <c r="G1765" s="11">
        <f>BIL[[#This Row],[∆ AUM]]-BIL[[#This Row],[effetto mercato]]</f>
        <v>2821532.4606557349</v>
      </c>
    </row>
    <row r="1766" spans="1:7">
      <c r="A1766" s="4">
        <v>44573</v>
      </c>
      <c r="B1766">
        <v>-1.3299999999999999E-2</v>
      </c>
      <c r="C1766" s="6">
        <f>BIL[[#This Row],[Variaz]]/100</f>
        <v>-1.3299999999999998E-4</v>
      </c>
      <c r="D1766" s="10">
        <f>AUM[[#This Row],[ Etica Bilanciato]]</f>
        <v>2111808972.0100002</v>
      </c>
      <c r="E1766" s="10">
        <f>D1765*BIL[[#This Row],[Variazione percentuale]]</f>
        <v>-280642.92232521996</v>
      </c>
      <c r="F1766" s="11">
        <f>BIL[[#This Row],[AUM]]-D1765</f>
        <v>1711811.6700003147</v>
      </c>
      <c r="G1766" s="11">
        <f>BIL[[#This Row],[∆ AUM]]-BIL[[#This Row],[effetto mercato]]</f>
        <v>1992454.5923255347</v>
      </c>
    </row>
    <row r="1767" spans="1:7">
      <c r="A1767" s="4">
        <v>44574</v>
      </c>
      <c r="B1767">
        <v>-0.46389999999999998</v>
      </c>
      <c r="C1767" s="6">
        <f>BIL[[#This Row],[Variaz]]/100</f>
        <v>-4.6389999999999999E-3</v>
      </c>
      <c r="D1767" s="10">
        <f>AUM[[#This Row],[ Etica Bilanciato]]</f>
        <v>2104771397.45</v>
      </c>
      <c r="E1767" s="10">
        <f>D1766*BIL[[#This Row],[Variazione percentuale]]</f>
        <v>-9796681.8211543914</v>
      </c>
      <c r="F1767" s="11">
        <f>BIL[[#This Row],[AUM]]-D1766</f>
        <v>-7037574.5600001812</v>
      </c>
      <c r="G1767" s="11">
        <f>BIL[[#This Row],[∆ AUM]]-BIL[[#This Row],[effetto mercato]]</f>
        <v>2759107.2611542102</v>
      </c>
    </row>
    <row r="1768" spans="1:7">
      <c r="A1768" s="4">
        <v>44575</v>
      </c>
      <c r="B1768">
        <v>-0.27300000000000002</v>
      </c>
      <c r="C1768" s="6">
        <f>BIL[[#This Row],[Variaz]]/100</f>
        <v>-2.7300000000000002E-3</v>
      </c>
      <c r="D1768" s="10">
        <f>AUM[[#This Row],[ Etica Bilanciato]]</f>
        <v>2101952333.6599998</v>
      </c>
      <c r="E1768" s="10">
        <f>D1767*BIL[[#This Row],[Variazione percentuale]]</f>
        <v>-5746025.9150385009</v>
      </c>
      <c r="F1768" s="11">
        <f>BIL[[#This Row],[AUM]]-D1767</f>
        <v>-2819063.7900002003</v>
      </c>
      <c r="G1768" s="11">
        <f>BIL[[#This Row],[∆ AUM]]-BIL[[#This Row],[effetto mercato]]</f>
        <v>2926962.1250383006</v>
      </c>
    </row>
    <row r="1769" spans="1:7">
      <c r="A1769" s="4">
        <v>44578</v>
      </c>
      <c r="B1769">
        <v>0.20030000000000001</v>
      </c>
      <c r="C1769" s="6">
        <f>BIL[[#This Row],[Variaz]]/100</f>
        <v>2.003E-3</v>
      </c>
      <c r="D1769" s="10">
        <f>AUM[[#This Row],[ Etica Bilanciato]]</f>
        <v>2109713002.9300001</v>
      </c>
      <c r="E1769" s="10">
        <f>D1768*BIL[[#This Row],[Variazione percentuale]]</f>
        <v>4210210.5243209796</v>
      </c>
      <c r="F1769" s="11">
        <f>BIL[[#This Row],[AUM]]-D1768</f>
        <v>7760669.2700002193</v>
      </c>
      <c r="G1769" s="11">
        <f>BIL[[#This Row],[∆ AUM]]-BIL[[#This Row],[effetto mercato]]</f>
        <v>3550458.7456792397</v>
      </c>
    </row>
    <row r="1770" spans="1:7">
      <c r="A1770" s="4">
        <v>44579</v>
      </c>
      <c r="B1770">
        <v>-0.60640000000000005</v>
      </c>
      <c r="C1770" s="6">
        <f>BIL[[#This Row],[Variaz]]/100</f>
        <v>-6.0640000000000008E-3</v>
      </c>
      <c r="D1770" s="10">
        <f>AUM[[#This Row],[ Etica Bilanciato]]</f>
        <v>2099307760.9699998</v>
      </c>
      <c r="E1770" s="10">
        <f>D1769*BIL[[#This Row],[Variazione percentuale]]</f>
        <v>-12793299.649767522</v>
      </c>
      <c r="F1770" s="11">
        <f>BIL[[#This Row],[AUM]]-D1769</f>
        <v>-10405241.960000277</v>
      </c>
      <c r="G1770" s="11">
        <f>BIL[[#This Row],[∆ AUM]]-BIL[[#This Row],[effetto mercato]]</f>
        <v>2388057.6897672452</v>
      </c>
    </row>
    <row r="1771" spans="1:7">
      <c r="A1771" s="4">
        <v>44580</v>
      </c>
      <c r="B1771">
        <v>-0.56989999999999996</v>
      </c>
      <c r="C1771" s="6">
        <f>BIL[[#This Row],[Variaz]]/100</f>
        <v>-5.6989999999999992E-3</v>
      </c>
      <c r="D1771" s="10">
        <f>AUM[[#This Row],[ Etica Bilanciato]]</f>
        <v>2090173718.8299999</v>
      </c>
      <c r="E1771" s="10">
        <f>D1770*BIL[[#This Row],[Variazione percentuale]]</f>
        <v>-11963954.929768028</v>
      </c>
      <c r="F1771" s="11">
        <f>BIL[[#This Row],[AUM]]-D1770</f>
        <v>-9134042.1399998665</v>
      </c>
      <c r="G1771" s="11">
        <f>BIL[[#This Row],[∆ AUM]]-BIL[[#This Row],[effetto mercato]]</f>
        <v>2829912.7897681613</v>
      </c>
    </row>
    <row r="1772" spans="1:7">
      <c r="A1772" s="4">
        <v>44581</v>
      </c>
      <c r="B1772">
        <v>-0.4113</v>
      </c>
      <c r="C1772" s="6">
        <f>BIL[[#This Row],[Variaz]]/100</f>
        <v>-4.1130000000000003E-3</v>
      </c>
      <c r="D1772" s="10">
        <f>AUM[[#This Row],[ Etica Bilanciato]]</f>
        <v>2084772414.5599999</v>
      </c>
      <c r="E1772" s="10">
        <f>D1771*BIL[[#This Row],[Variazione percentuale]]</f>
        <v>-8596884.5055477899</v>
      </c>
      <c r="F1772" s="11">
        <f>BIL[[#This Row],[AUM]]-D1771</f>
        <v>-5401304.2699999809</v>
      </c>
      <c r="G1772" s="11">
        <f>BIL[[#This Row],[∆ AUM]]-BIL[[#This Row],[effetto mercato]]</f>
        <v>3195580.2355478089</v>
      </c>
    </row>
    <row r="1773" spans="1:7">
      <c r="A1773" s="4">
        <v>44582</v>
      </c>
      <c r="B1773">
        <v>-0.60929999999999995</v>
      </c>
      <c r="C1773" s="6">
        <f>BIL[[#This Row],[Variaz]]/100</f>
        <v>-6.0929999999999995E-3</v>
      </c>
      <c r="D1773" s="10">
        <f>AUM[[#This Row],[ Etica Bilanciato]]</f>
        <v>2074390266.2399998</v>
      </c>
      <c r="E1773" s="10">
        <f>D1772*BIL[[#This Row],[Variazione percentuale]]</f>
        <v>-12702518.321914079</v>
      </c>
      <c r="F1773" s="11">
        <f>BIL[[#This Row],[AUM]]-D1772</f>
        <v>-10382148.320000172</v>
      </c>
      <c r="G1773" s="11">
        <f>BIL[[#This Row],[∆ AUM]]-BIL[[#This Row],[effetto mercato]]</f>
        <v>2320370.001913907</v>
      </c>
    </row>
    <row r="1774" spans="1:7">
      <c r="A1774" s="4">
        <v>44585</v>
      </c>
      <c r="B1774">
        <v>6.7999999999999996E-3</v>
      </c>
      <c r="C1774" s="6">
        <f>BIL[[#This Row],[Variaz]]/100</f>
        <v>6.7999999999999999E-5</v>
      </c>
      <c r="D1774" s="10">
        <f>AUM[[#This Row],[ Etica Bilanciato]]</f>
        <v>2077116961.1400001</v>
      </c>
      <c r="E1774" s="10">
        <f>D1773*BIL[[#This Row],[Variazione percentuale]]</f>
        <v>141058.53810431997</v>
      </c>
      <c r="F1774" s="11">
        <f>BIL[[#This Row],[AUM]]-D1773</f>
        <v>2726694.9000003338</v>
      </c>
      <c r="G1774" s="11">
        <f>BIL[[#This Row],[∆ AUM]]-BIL[[#This Row],[effetto mercato]]</f>
        <v>2585636.3618960138</v>
      </c>
    </row>
    <row r="1775" spans="1:7">
      <c r="A1775" s="4">
        <v>44586</v>
      </c>
      <c r="B1775">
        <v>-0.65390000000000004</v>
      </c>
      <c r="C1775" s="6">
        <f>BIL[[#This Row],[Variaz]]/100</f>
        <v>-6.5390000000000005E-3</v>
      </c>
      <c r="D1775" s="10">
        <f>AUM[[#This Row],[ Etica Bilanciato]]</f>
        <v>2066615814.54</v>
      </c>
      <c r="E1775" s="10">
        <f>D1774*BIL[[#This Row],[Variazione percentuale]]</f>
        <v>-13582267.808894461</v>
      </c>
      <c r="F1775" s="11">
        <f>BIL[[#This Row],[AUM]]-D1774</f>
        <v>-10501146.600000143</v>
      </c>
      <c r="G1775" s="11">
        <f>BIL[[#This Row],[∆ AUM]]-BIL[[#This Row],[effetto mercato]]</f>
        <v>3081121.208894318</v>
      </c>
    </row>
    <row r="1776" spans="1:7">
      <c r="A1776" s="4">
        <v>44587</v>
      </c>
      <c r="B1776">
        <v>-0.33600000000000002</v>
      </c>
      <c r="C1776" s="6">
        <f>BIL[[#This Row],[Variaz]]/100</f>
        <v>-3.3600000000000001E-3</v>
      </c>
      <c r="D1776" s="10">
        <f>AUM[[#This Row],[ Etica Bilanciato]]</f>
        <v>2060803440.6200001</v>
      </c>
      <c r="E1776" s="10">
        <f>D1775*BIL[[#This Row],[Variazione percentuale]]</f>
        <v>-6943829.1368543999</v>
      </c>
      <c r="F1776" s="11">
        <f>BIL[[#This Row],[AUM]]-D1775</f>
        <v>-5812373.9199998379</v>
      </c>
      <c r="G1776" s="11">
        <f>BIL[[#This Row],[∆ AUM]]-BIL[[#This Row],[effetto mercato]]</f>
        <v>1131455.2168545621</v>
      </c>
    </row>
    <row r="1777" spans="1:7">
      <c r="A1777" s="4">
        <v>44588</v>
      </c>
      <c r="B1777">
        <v>6.88E-2</v>
      </c>
      <c r="C1777" s="6">
        <f>BIL[[#This Row],[Variaz]]/100</f>
        <v>6.8800000000000003E-4</v>
      </c>
      <c r="D1777" s="10">
        <f>AUM[[#This Row],[ Etica Bilanciato]]</f>
        <v>2064228925.8800001</v>
      </c>
      <c r="E1777" s="10">
        <f>D1776*BIL[[#This Row],[Variazione percentuale]]</f>
        <v>1417832.7671465601</v>
      </c>
      <c r="F1777" s="11">
        <f>BIL[[#This Row],[AUM]]-D1776</f>
        <v>3425485.2599999905</v>
      </c>
      <c r="G1777" s="11">
        <f>BIL[[#This Row],[∆ AUM]]-BIL[[#This Row],[effetto mercato]]</f>
        <v>2007652.4928534303</v>
      </c>
    </row>
    <row r="1778" spans="1:7">
      <c r="A1778" s="4">
        <v>44589</v>
      </c>
      <c r="B1778">
        <v>0.58440000000000003</v>
      </c>
      <c r="C1778" s="6">
        <f>BIL[[#This Row],[Variaz]]/100</f>
        <v>5.8440000000000002E-3</v>
      </c>
      <c r="D1778" s="10">
        <f>AUM[[#This Row],[ Etica Bilanciato]]</f>
        <v>2077809267.0899999</v>
      </c>
      <c r="E1778" s="10">
        <f>D1777*BIL[[#This Row],[Variazione percentuale]]</f>
        <v>12063353.84284272</v>
      </c>
      <c r="F1778" s="11">
        <f>BIL[[#This Row],[AUM]]-D1777</f>
        <v>13580341.2099998</v>
      </c>
      <c r="G1778" s="11">
        <f>BIL[[#This Row],[∆ AUM]]-BIL[[#This Row],[effetto mercato]]</f>
        <v>1516987.3671570793</v>
      </c>
    </row>
    <row r="1779" spans="1:7">
      <c r="A1779" s="4">
        <v>44592</v>
      </c>
      <c r="B1779">
        <v>0.58779999999999999</v>
      </c>
      <c r="C1779" s="6">
        <f>BIL[[#This Row],[Variaz]]/100</f>
        <v>5.8779999999999995E-3</v>
      </c>
      <c r="D1779" s="10">
        <f>AUM[[#This Row],[ Etica Bilanciato]]</f>
        <v>2092140524.6100001</v>
      </c>
      <c r="E1779" s="10">
        <f>D1778*BIL[[#This Row],[Variazione percentuale]]</f>
        <v>12213362.871955018</v>
      </c>
      <c r="F1779" s="11">
        <f>BIL[[#This Row],[AUM]]-D1778</f>
        <v>14331257.520000219</v>
      </c>
      <c r="G1779" s="11">
        <f>BIL[[#This Row],[∆ AUM]]-BIL[[#This Row],[effetto mercato]]</f>
        <v>2117894.6480452009</v>
      </c>
    </row>
    <row r="1780" spans="1:7">
      <c r="A1780" s="4">
        <v>44593</v>
      </c>
      <c r="B1780">
        <v>0.27179999999999999</v>
      </c>
      <c r="C1780" s="6">
        <f>BIL[[#This Row],[Variaz]]/100</f>
        <v>2.7179999999999999E-3</v>
      </c>
      <c r="D1780" s="10">
        <f>AUM[[#This Row],[ Etica Bilanciato]]</f>
        <v>2099844585.9000001</v>
      </c>
      <c r="E1780" s="10">
        <f>D1779*BIL[[#This Row],[Variazione percentuale]]</f>
        <v>5686437.9458899805</v>
      </c>
      <c r="F1780" s="11">
        <f>BIL[[#This Row],[AUM]]-D1779</f>
        <v>7704061.2899999619</v>
      </c>
      <c r="G1780" s="11">
        <f>BIL[[#This Row],[∆ AUM]]-BIL[[#This Row],[effetto mercato]]</f>
        <v>2017623.3441099813</v>
      </c>
    </row>
    <row r="1781" spans="1:7">
      <c r="A1781" s="4">
        <v>44594</v>
      </c>
      <c r="B1781">
        <v>0.4405</v>
      </c>
      <c r="C1781" s="6">
        <f>BIL[[#This Row],[Variaz]]/100</f>
        <v>4.4050000000000001E-3</v>
      </c>
      <c r="D1781" s="10">
        <f>AUM[[#This Row],[ Etica Bilanciato]]</f>
        <v>2111151608.1800001</v>
      </c>
      <c r="E1781" s="10">
        <f>D1780*BIL[[#This Row],[Variazione percentuale]]</f>
        <v>9249815.400889501</v>
      </c>
      <c r="F1781" s="11">
        <f>BIL[[#This Row],[AUM]]-D1780</f>
        <v>11307022.279999971</v>
      </c>
      <c r="G1781" s="11">
        <f>BIL[[#This Row],[∆ AUM]]-BIL[[#This Row],[effetto mercato]]</f>
        <v>2057206.8791104704</v>
      </c>
    </row>
    <row r="1782" spans="1:7">
      <c r="A1782" s="4">
        <v>44595</v>
      </c>
      <c r="B1782">
        <v>-1.8081</v>
      </c>
      <c r="C1782" s="6">
        <f>BIL[[#This Row],[Variaz]]/100</f>
        <v>-1.8081E-2</v>
      </c>
      <c r="D1782" s="10">
        <f>AUM[[#This Row],[ Etica Bilanciato]]</f>
        <v>2077414122.3399999</v>
      </c>
      <c r="E1782" s="10">
        <f>D1781*BIL[[#This Row],[Variazione percentuale]]</f>
        <v>-38171732.227502584</v>
      </c>
      <c r="F1782" s="11">
        <f>BIL[[#This Row],[AUM]]-D1781</f>
        <v>-33737485.840000153</v>
      </c>
      <c r="G1782" s="11">
        <f>BIL[[#This Row],[∆ AUM]]-BIL[[#This Row],[effetto mercato]]</f>
        <v>4434246.3875024319</v>
      </c>
    </row>
    <row r="1783" spans="1:7">
      <c r="A1783" s="4">
        <v>44596</v>
      </c>
      <c r="B1783">
        <v>-0.77639999999999998</v>
      </c>
      <c r="C1783" s="6">
        <f>BIL[[#This Row],[Variaz]]/100</f>
        <v>-7.7640000000000001E-3</v>
      </c>
      <c r="D1783" s="10">
        <f>AUM[[#This Row],[ Etica Bilanciato]]</f>
        <v>2066486839.25</v>
      </c>
      <c r="E1783" s="10">
        <f>D1782*BIL[[#This Row],[Variazione percentuale]]</f>
        <v>-16129043.24584776</v>
      </c>
      <c r="F1783" s="11">
        <f>BIL[[#This Row],[AUM]]-D1782</f>
        <v>-10927283.089999914</v>
      </c>
      <c r="G1783" s="11">
        <f>BIL[[#This Row],[∆ AUM]]-BIL[[#This Row],[effetto mercato]]</f>
        <v>5201760.1558478456</v>
      </c>
    </row>
    <row r="1784" spans="1:7">
      <c r="A1784" s="4">
        <v>44599</v>
      </c>
      <c r="B1784">
        <v>-0.18</v>
      </c>
      <c r="C1784" s="6">
        <f>BIL[[#This Row],[Variaz]]/100</f>
        <v>-1.8E-3</v>
      </c>
      <c r="D1784" s="10">
        <f>AUM[[#This Row],[ Etica Bilanciato]]</f>
        <v>2067113249.78</v>
      </c>
      <c r="E1784" s="10">
        <f>D1783*BIL[[#This Row],[Variazione percentuale]]</f>
        <v>-3719676.3106499999</v>
      </c>
      <c r="F1784" s="11">
        <f>BIL[[#This Row],[AUM]]-D1783</f>
        <v>626410.52999997139</v>
      </c>
      <c r="G1784" s="11">
        <f>BIL[[#This Row],[∆ AUM]]-BIL[[#This Row],[effetto mercato]]</f>
        <v>4346086.8406499717</v>
      </c>
    </row>
    <row r="1785" spans="1:7">
      <c r="A1785" s="4">
        <v>44600</v>
      </c>
      <c r="B1785">
        <v>0.45090000000000002</v>
      </c>
      <c r="C1785" s="6">
        <f>BIL[[#This Row],[Variaz]]/100</f>
        <v>4.509E-3</v>
      </c>
      <c r="D1785" s="10">
        <f>AUM[[#This Row],[ Etica Bilanciato]]</f>
        <v>2079033029.1199999</v>
      </c>
      <c r="E1785" s="10">
        <f>D1784*BIL[[#This Row],[Variazione percentuale]]</f>
        <v>9320613.6432580203</v>
      </c>
      <c r="F1785" s="11">
        <f>BIL[[#This Row],[AUM]]-D1784</f>
        <v>11919779.339999914</v>
      </c>
      <c r="G1785" s="11">
        <f>BIL[[#This Row],[∆ AUM]]-BIL[[#This Row],[effetto mercato]]</f>
        <v>2599165.6967418939</v>
      </c>
    </row>
    <row r="1786" spans="1:7">
      <c r="A1786" s="4">
        <v>44601</v>
      </c>
      <c r="B1786">
        <v>1.2085999999999999</v>
      </c>
      <c r="C1786" s="6">
        <f>BIL[[#This Row],[Variaz]]/100</f>
        <v>1.2086E-2</v>
      </c>
      <c r="D1786" s="10">
        <f>AUM[[#This Row],[ Etica Bilanciato]]</f>
        <v>2106302269.8499999</v>
      </c>
      <c r="E1786" s="10">
        <f>D1785*BIL[[#This Row],[Variazione percentuale]]</f>
        <v>25127193.189944319</v>
      </c>
      <c r="F1786" s="11">
        <f>BIL[[#This Row],[AUM]]-D1785</f>
        <v>27269240.730000019</v>
      </c>
      <c r="G1786" s="11">
        <f>BIL[[#This Row],[∆ AUM]]-BIL[[#This Row],[effetto mercato]]</f>
        <v>2142047.5400556996</v>
      </c>
    </row>
    <row r="1787" spans="1:7">
      <c r="A1787" s="4">
        <v>44602</v>
      </c>
      <c r="B1787">
        <v>-1.1395</v>
      </c>
      <c r="C1787" s="6">
        <f>BIL[[#This Row],[Variaz]]/100</f>
        <v>-1.1394999999999999E-2</v>
      </c>
      <c r="D1787" s="10">
        <f>AUM[[#This Row],[ Etica Bilanciato]]</f>
        <v>2084125703.6200001</v>
      </c>
      <c r="E1787" s="10">
        <f>D1786*BIL[[#This Row],[Variazione percentuale]]</f>
        <v>-24001314.364940748</v>
      </c>
      <c r="F1787" s="11">
        <f>BIL[[#This Row],[AUM]]-D1786</f>
        <v>-22176566.229999781</v>
      </c>
      <c r="G1787" s="11">
        <f>BIL[[#This Row],[∆ AUM]]-BIL[[#This Row],[effetto mercato]]</f>
        <v>1824748.134940967</v>
      </c>
    </row>
    <row r="1788" spans="1:7">
      <c r="A1788" s="4">
        <v>44603</v>
      </c>
      <c r="B1788">
        <v>-0.80069999999999997</v>
      </c>
      <c r="C1788" s="6">
        <f>BIL[[#This Row],[Variaz]]/100</f>
        <v>-8.0070000000000002E-3</v>
      </c>
      <c r="D1788" s="10">
        <f>AUM[[#This Row],[ Etica Bilanciato]]</f>
        <v>2068804700.02</v>
      </c>
      <c r="E1788" s="10">
        <f>D1787*BIL[[#This Row],[Variazione percentuale]]</f>
        <v>-16687594.508885341</v>
      </c>
      <c r="F1788" s="11">
        <f>BIL[[#This Row],[AUM]]-D1787</f>
        <v>-15321003.600000143</v>
      </c>
      <c r="G1788" s="11">
        <f>BIL[[#This Row],[∆ AUM]]-BIL[[#This Row],[effetto mercato]]</f>
        <v>1366590.9088851977</v>
      </c>
    </row>
    <row r="1789" spans="1:7">
      <c r="A1789" s="4">
        <v>44606</v>
      </c>
      <c r="B1789">
        <v>-0.1739</v>
      </c>
      <c r="C1789" s="6">
        <f>BIL[[#This Row],[Variaz]]/100</f>
        <v>-1.7390000000000001E-3</v>
      </c>
      <c r="D1789" s="10">
        <f>AUM[[#This Row],[ Etica Bilanciato]]</f>
        <v>2068479949.6900001</v>
      </c>
      <c r="E1789" s="10">
        <f>D1788*BIL[[#This Row],[Variazione percentuale]]</f>
        <v>-3597651.3733347803</v>
      </c>
      <c r="F1789" s="11">
        <f>BIL[[#This Row],[AUM]]-D1788</f>
        <v>-324750.32999992371</v>
      </c>
      <c r="G1789" s="11">
        <f>BIL[[#This Row],[∆ AUM]]-BIL[[#This Row],[effetto mercato]]</f>
        <v>3272901.0433348566</v>
      </c>
    </row>
    <row r="1790" spans="1:7">
      <c r="A1790" s="4">
        <v>44607</v>
      </c>
      <c r="B1790">
        <v>0.66220000000000001</v>
      </c>
      <c r="C1790" s="6">
        <f>BIL[[#This Row],[Variaz]]/100</f>
        <v>6.6220000000000003E-3</v>
      </c>
      <c r="D1790" s="10">
        <f>AUM[[#This Row],[ Etica Bilanciato]]</f>
        <v>2083528068.76</v>
      </c>
      <c r="E1790" s="10">
        <f>D1789*BIL[[#This Row],[Variazione percentuale]]</f>
        <v>13697474.226847181</v>
      </c>
      <c r="F1790" s="11">
        <f>BIL[[#This Row],[AUM]]-D1789</f>
        <v>15048119.069999933</v>
      </c>
      <c r="G1790" s="11">
        <f>BIL[[#This Row],[∆ AUM]]-BIL[[#This Row],[effetto mercato]]</f>
        <v>1350644.8431527521</v>
      </c>
    </row>
    <row r="1791" spans="1:7">
      <c r="A1791" s="4">
        <v>44608</v>
      </c>
      <c r="B1791">
        <v>0.22850000000000001</v>
      </c>
      <c r="C1791" s="6">
        <f>BIL[[#This Row],[Variaz]]/100</f>
        <v>2.2850000000000001E-3</v>
      </c>
      <c r="D1791" s="10">
        <f>AUM[[#This Row],[ Etica Bilanciato]]</f>
        <v>2088806248.3299999</v>
      </c>
      <c r="E1791" s="10">
        <f>D1790*BIL[[#This Row],[Variazione percentuale]]</f>
        <v>4760861.6371165998</v>
      </c>
      <c r="F1791" s="11">
        <f>BIL[[#This Row],[AUM]]-D1790</f>
        <v>5278179.5699999332</v>
      </c>
      <c r="G1791" s="11">
        <f>BIL[[#This Row],[∆ AUM]]-BIL[[#This Row],[effetto mercato]]</f>
        <v>517317.93288333341</v>
      </c>
    </row>
    <row r="1792" spans="1:7">
      <c r="A1792" s="4">
        <v>44609</v>
      </c>
      <c r="B1792">
        <v>-0.753</v>
      </c>
      <c r="C1792" s="6">
        <f>BIL[[#This Row],[Variaz]]/100</f>
        <v>-7.5300000000000002E-3</v>
      </c>
      <c r="D1792" s="10">
        <f>AUM[[#This Row],[ Etica Bilanciato]]</f>
        <v>2075932156.7</v>
      </c>
      <c r="E1792" s="10">
        <f>D1791*BIL[[#This Row],[Variazione percentuale]]</f>
        <v>-15728711.049924901</v>
      </c>
      <c r="F1792" s="11">
        <f>BIL[[#This Row],[AUM]]-D1791</f>
        <v>-12874091.629999876</v>
      </c>
      <c r="G1792" s="11">
        <f>BIL[[#This Row],[∆ AUM]]-BIL[[#This Row],[effetto mercato]]</f>
        <v>2854619.4199250247</v>
      </c>
    </row>
    <row r="1793" spans="1:7">
      <c r="A1793" s="4">
        <v>44610</v>
      </c>
      <c r="B1793">
        <v>-0.18790000000000001</v>
      </c>
      <c r="C1793" s="6">
        <f>BIL[[#This Row],[Variaz]]/100</f>
        <v>-1.879E-3</v>
      </c>
      <c r="D1793" s="10">
        <f>AUM[[#This Row],[ Etica Bilanciato]]</f>
        <v>2074512097.9199998</v>
      </c>
      <c r="E1793" s="10">
        <f>D1792*BIL[[#This Row],[Variazione percentuale]]</f>
        <v>-3900676.5224393001</v>
      </c>
      <c r="F1793" s="11">
        <f>BIL[[#This Row],[AUM]]-D1792</f>
        <v>-1420058.7800002098</v>
      </c>
      <c r="G1793" s="11">
        <f>BIL[[#This Row],[∆ AUM]]-BIL[[#This Row],[effetto mercato]]</f>
        <v>2480617.7424390903</v>
      </c>
    </row>
    <row r="1794" spans="1:7">
      <c r="A1794" s="4">
        <v>44613</v>
      </c>
      <c r="B1794">
        <v>-0.30690000000000001</v>
      </c>
      <c r="C1794" s="6">
        <f>BIL[[#This Row],[Variaz]]/100</f>
        <v>-3.0690000000000001E-3</v>
      </c>
      <c r="D1794" s="10">
        <f>AUM[[#This Row],[ Etica Bilanciato]]</f>
        <v>2070441594.3600001</v>
      </c>
      <c r="E1794" s="10">
        <f>D1793*BIL[[#This Row],[Variazione percentuale]]</f>
        <v>-6366677.6285164794</v>
      </c>
      <c r="F1794" s="11">
        <f>BIL[[#This Row],[AUM]]-D1793</f>
        <v>-4070503.5599997044</v>
      </c>
      <c r="G1794" s="11">
        <f>BIL[[#This Row],[∆ AUM]]-BIL[[#This Row],[effetto mercato]]</f>
        <v>2296174.068516775</v>
      </c>
    </row>
    <row r="1795" spans="1:7">
      <c r="A1795" s="4">
        <v>44614</v>
      </c>
      <c r="B1795">
        <v>-0.62960000000000005</v>
      </c>
      <c r="C1795" s="6">
        <f>BIL[[#This Row],[Variaz]]/100</f>
        <v>-6.2960000000000004E-3</v>
      </c>
      <c r="D1795" s="10">
        <f>AUM[[#This Row],[ Etica Bilanciato]]</f>
        <v>2058754660.4300001</v>
      </c>
      <c r="E1795" s="10">
        <f>D1794*BIL[[#This Row],[Variazione percentuale]]</f>
        <v>-13035500.278090561</v>
      </c>
      <c r="F1795" s="11">
        <f>BIL[[#This Row],[AUM]]-D1794</f>
        <v>-11686933.930000067</v>
      </c>
      <c r="G1795" s="11">
        <f>BIL[[#This Row],[∆ AUM]]-BIL[[#This Row],[effetto mercato]]</f>
        <v>1348566.3480904941</v>
      </c>
    </row>
    <row r="1796" spans="1:7">
      <c r="A1796" s="4">
        <v>44615</v>
      </c>
      <c r="B1796">
        <v>-0.61250000000000004</v>
      </c>
      <c r="C1796" s="6">
        <f>BIL[[#This Row],[Variaz]]/100</f>
        <v>-6.1250000000000002E-3</v>
      </c>
      <c r="D1796" s="10">
        <f>AUM[[#This Row],[ Etica Bilanciato]]</f>
        <v>2047519384.76</v>
      </c>
      <c r="E1796" s="10">
        <f>D1795*BIL[[#This Row],[Variazione percentuale]]</f>
        <v>-12609872.295133751</v>
      </c>
      <c r="F1796" s="11">
        <f>BIL[[#This Row],[AUM]]-D1795</f>
        <v>-11235275.670000076</v>
      </c>
      <c r="G1796" s="11">
        <f>BIL[[#This Row],[∆ AUM]]-BIL[[#This Row],[effetto mercato]]</f>
        <v>1374596.6251336746</v>
      </c>
    </row>
    <row r="1797" spans="1:7">
      <c r="A1797" s="4">
        <v>44616</v>
      </c>
      <c r="B1797">
        <v>0.94910000000000005</v>
      </c>
      <c r="C1797" s="6">
        <f>BIL[[#This Row],[Variaz]]/100</f>
        <v>9.4910000000000012E-3</v>
      </c>
      <c r="D1797" s="10">
        <f>AUM[[#This Row],[ Etica Bilanciato]]</f>
        <v>2067490106.72</v>
      </c>
      <c r="E1797" s="10">
        <f>D1796*BIL[[#This Row],[Variazione percentuale]]</f>
        <v>19433006.480757162</v>
      </c>
      <c r="F1797" s="11">
        <f>BIL[[#This Row],[AUM]]-D1796</f>
        <v>19970721.960000038</v>
      </c>
      <c r="G1797" s="11">
        <f>BIL[[#This Row],[∆ AUM]]-BIL[[#This Row],[effetto mercato]]</f>
        <v>537715.47924287617</v>
      </c>
    </row>
    <row r="1798" spans="1:7">
      <c r="A1798" s="4">
        <v>44617</v>
      </c>
      <c r="B1798">
        <v>0.73670000000000002</v>
      </c>
      <c r="C1798" s="6">
        <f>BIL[[#This Row],[Variaz]]/100</f>
        <v>7.3670000000000003E-3</v>
      </c>
      <c r="D1798" s="10">
        <f>AUM[[#This Row],[ Etica Bilanciato]]</f>
        <v>2083292113.1500001</v>
      </c>
      <c r="E1798" s="10">
        <f>D1797*BIL[[#This Row],[Variazione percentuale]]</f>
        <v>15231199.61620624</v>
      </c>
      <c r="F1798" s="11">
        <f>BIL[[#This Row],[AUM]]-D1797</f>
        <v>15802006.430000067</v>
      </c>
      <c r="G1798" s="11">
        <f>BIL[[#This Row],[∆ AUM]]-BIL[[#This Row],[effetto mercato]]</f>
        <v>570806.81379382685</v>
      </c>
    </row>
    <row r="1799" spans="1:7">
      <c r="A1799" s="4">
        <v>44620</v>
      </c>
      <c r="B1799">
        <v>0.25069999999999998</v>
      </c>
      <c r="C1799" s="6">
        <f>BIL[[#This Row],[Variaz]]/100</f>
        <v>2.5069999999999997E-3</v>
      </c>
      <c r="D1799" s="10">
        <f>AUM[[#This Row],[ Etica Bilanciato]]</f>
        <v>2069389649.3600001</v>
      </c>
      <c r="E1799" s="10">
        <f>D1798*BIL[[#This Row],[Variazione percentuale]]</f>
        <v>5222813.3276670491</v>
      </c>
      <c r="F1799" s="11">
        <f>BIL[[#This Row],[AUM]]-D1798</f>
        <v>-13902463.789999962</v>
      </c>
      <c r="G1799" s="11">
        <f>BIL[[#This Row],[∆ AUM]]-BIL[[#This Row],[effetto mercato]]</f>
        <v>-19125277.117667012</v>
      </c>
    </row>
    <row r="1800" spans="1:7">
      <c r="A1800" s="4">
        <v>44621</v>
      </c>
      <c r="B1800">
        <v>-3.4700000000000002E-2</v>
      </c>
      <c r="C1800" s="6">
        <f>BIL[[#This Row],[Variaz]]/100</f>
        <v>-3.4700000000000003E-4</v>
      </c>
      <c r="D1800" s="10">
        <f>AUM[[#This Row],[ Etica Bilanciato]]</f>
        <v>2068044325.46</v>
      </c>
      <c r="E1800" s="10">
        <f>D1799*BIL[[#This Row],[Variazione percentuale]]</f>
        <v>-718078.20832792006</v>
      </c>
      <c r="F1800" s="11">
        <f>BIL[[#This Row],[AUM]]-D1799</f>
        <v>-1345323.9000000954</v>
      </c>
      <c r="G1800" s="11">
        <f>BIL[[#This Row],[∆ AUM]]-BIL[[#This Row],[effetto mercato]]</f>
        <v>-627245.69167217531</v>
      </c>
    </row>
    <row r="1801" spans="1:7">
      <c r="A1801" s="4">
        <v>44622</v>
      </c>
      <c r="B1801">
        <v>0.73670000000000002</v>
      </c>
      <c r="C1801" s="6">
        <f>BIL[[#This Row],[Variaz]]/100</f>
        <v>7.3670000000000003E-3</v>
      </c>
      <c r="D1801" s="10">
        <f>AUM[[#This Row],[ Etica Bilanciato]]</f>
        <v>2083006112.23</v>
      </c>
      <c r="E1801" s="10">
        <f>D1800*BIL[[#This Row],[Variazione percentuale]]</f>
        <v>15235282.545663821</v>
      </c>
      <c r="F1801" s="11">
        <f>BIL[[#This Row],[AUM]]-D1800</f>
        <v>14961786.769999981</v>
      </c>
      <c r="G1801" s="11">
        <f>BIL[[#This Row],[∆ AUM]]-BIL[[#This Row],[effetto mercato]]</f>
        <v>-273495.77566383965</v>
      </c>
    </row>
    <row r="1802" spans="1:7">
      <c r="A1802" s="4">
        <v>44623</v>
      </c>
      <c r="B1802">
        <v>-0.34499999999999997</v>
      </c>
      <c r="C1802" s="6">
        <f>BIL[[#This Row],[Variaz]]/100</f>
        <v>-3.4499999999999999E-3</v>
      </c>
      <c r="D1802" s="10">
        <f>AUM[[#This Row],[ Etica Bilanciato]]</f>
        <v>2078934527.6100001</v>
      </c>
      <c r="E1802" s="10">
        <f>D1801*BIL[[#This Row],[Variazione percentuale]]</f>
        <v>-7186371.0871935003</v>
      </c>
      <c r="F1802" s="11">
        <f>BIL[[#This Row],[AUM]]-D1801</f>
        <v>-4071584.6199998856</v>
      </c>
      <c r="G1802" s="11">
        <f>BIL[[#This Row],[∆ AUM]]-BIL[[#This Row],[effetto mercato]]</f>
        <v>3114786.4671936147</v>
      </c>
    </row>
    <row r="1803" spans="1:7">
      <c r="A1803" s="4">
        <v>44624</v>
      </c>
      <c r="B1803">
        <v>-0.2354</v>
      </c>
      <c r="C1803" s="6">
        <f>BIL[[#This Row],[Variaz]]/100</f>
        <v>-2.3540000000000002E-3</v>
      </c>
      <c r="D1803" s="10">
        <f>AUM[[#This Row],[ Etica Bilanciato]]</f>
        <v>2076865606.03</v>
      </c>
      <c r="E1803" s="10">
        <f>D1802*BIL[[#This Row],[Variazione percentuale]]</f>
        <v>-4893811.8779939404</v>
      </c>
      <c r="F1803" s="11">
        <f>BIL[[#This Row],[AUM]]-D1802</f>
        <v>-2068921.5800001621</v>
      </c>
      <c r="G1803" s="11">
        <f>BIL[[#This Row],[∆ AUM]]-BIL[[#This Row],[effetto mercato]]</f>
        <v>2824890.2979937783</v>
      </c>
    </row>
    <row r="1804" spans="1:7">
      <c r="A1804" s="4">
        <v>44627</v>
      </c>
      <c r="B1804">
        <v>-1.6586000000000001</v>
      </c>
      <c r="C1804" s="6">
        <f>BIL[[#This Row],[Variaz]]/100</f>
        <v>-1.6586E-2</v>
      </c>
      <c r="D1804" s="10">
        <f>AUM[[#This Row],[ Etica Bilanciato]]</f>
        <v>2045256137.02</v>
      </c>
      <c r="E1804" s="10">
        <f>D1803*BIL[[#This Row],[Variazione percentuale]]</f>
        <v>-34446892.941613577</v>
      </c>
      <c r="F1804" s="11">
        <f>BIL[[#This Row],[AUM]]-D1803</f>
        <v>-31609469.00999999</v>
      </c>
      <c r="G1804" s="11">
        <f>BIL[[#This Row],[∆ AUM]]-BIL[[#This Row],[effetto mercato]]</f>
        <v>2837423.9316135868</v>
      </c>
    </row>
    <row r="1805" spans="1:7">
      <c r="A1805" s="4">
        <v>44628</v>
      </c>
      <c r="B1805">
        <v>-0.9738</v>
      </c>
      <c r="C1805" s="6">
        <f>BIL[[#This Row],[Variaz]]/100</f>
        <v>-9.7380000000000001E-3</v>
      </c>
      <c r="D1805" s="10">
        <f>AUM[[#This Row],[ Etica Bilanciato]]</f>
        <v>2024856777.23</v>
      </c>
      <c r="E1805" s="10">
        <f>D1804*BIL[[#This Row],[Variazione percentuale]]</f>
        <v>-19916704.26230076</v>
      </c>
      <c r="F1805" s="11">
        <f>BIL[[#This Row],[AUM]]-D1804</f>
        <v>-20399359.789999962</v>
      </c>
      <c r="G1805" s="11">
        <f>BIL[[#This Row],[∆ AUM]]-BIL[[#This Row],[effetto mercato]]</f>
        <v>-482655.5276992023</v>
      </c>
    </row>
    <row r="1806" spans="1:7">
      <c r="A1806" s="4">
        <v>44629</v>
      </c>
      <c r="B1806">
        <v>0.47739999999999999</v>
      </c>
      <c r="C1806" s="6">
        <f>BIL[[#This Row],[Variaz]]/100</f>
        <v>4.7739999999999996E-3</v>
      </c>
      <c r="D1806" s="10">
        <f>AUM[[#This Row],[ Etica Bilanciato]]</f>
        <v>2030187806.3900001</v>
      </c>
      <c r="E1806" s="10">
        <f>D1805*BIL[[#This Row],[Variazione percentuale]]</f>
        <v>9666666.2544960193</v>
      </c>
      <c r="F1806" s="11">
        <f>BIL[[#This Row],[AUM]]-D1805</f>
        <v>5331029.1600000858</v>
      </c>
      <c r="G1806" s="11">
        <f>BIL[[#This Row],[∆ AUM]]-BIL[[#This Row],[effetto mercato]]</f>
        <v>-4335637.0944959335</v>
      </c>
    </row>
    <row r="1807" spans="1:7">
      <c r="A1807" s="4">
        <v>44630</v>
      </c>
      <c r="B1807">
        <v>-0.27660000000000001</v>
      </c>
      <c r="C1807" s="6">
        <f>BIL[[#This Row],[Variaz]]/100</f>
        <v>-2.7660000000000002E-3</v>
      </c>
      <c r="D1807" s="10">
        <f>AUM[[#This Row],[ Etica Bilanciato]]</f>
        <v>2025376776.1300001</v>
      </c>
      <c r="E1807" s="10">
        <f>D1806*BIL[[#This Row],[Variazione percentuale]]</f>
        <v>-5615499.4724747408</v>
      </c>
      <c r="F1807" s="11">
        <f>BIL[[#This Row],[AUM]]-D1806</f>
        <v>-4811030.2599999905</v>
      </c>
      <c r="G1807" s="11">
        <f>BIL[[#This Row],[∆ AUM]]-BIL[[#This Row],[effetto mercato]]</f>
        <v>804469.21247475035</v>
      </c>
    </row>
    <row r="1808" spans="1:7">
      <c r="A1808" s="4">
        <v>44631</v>
      </c>
      <c r="B1808">
        <v>-0.1991</v>
      </c>
      <c r="C1808" s="6">
        <f>BIL[[#This Row],[Variaz]]/100</f>
        <v>-1.9910000000000001E-3</v>
      </c>
      <c r="D1808" s="10">
        <f>AUM[[#This Row],[ Etica Bilanciato]]</f>
        <v>2022062460.04</v>
      </c>
      <c r="E1808" s="10">
        <f>D1807*BIL[[#This Row],[Variazione percentuale]]</f>
        <v>-4032525.1612748303</v>
      </c>
      <c r="F1808" s="11">
        <f>BIL[[#This Row],[AUM]]-D1807</f>
        <v>-3314316.0900001526</v>
      </c>
      <c r="G1808" s="11">
        <f>BIL[[#This Row],[∆ AUM]]-BIL[[#This Row],[effetto mercato]]</f>
        <v>718209.07127467776</v>
      </c>
    </row>
    <row r="1809" spans="1:7">
      <c r="A1809" s="4">
        <v>44634</v>
      </c>
      <c r="B1809">
        <v>-0.35630000000000001</v>
      </c>
      <c r="C1809" s="6">
        <f>BIL[[#This Row],[Variaz]]/100</f>
        <v>-3.5630000000000002E-3</v>
      </c>
      <c r="D1809" s="10">
        <f>AUM[[#This Row],[ Etica Bilanciato]]</f>
        <v>2016341172.27</v>
      </c>
      <c r="E1809" s="10">
        <f>D1808*BIL[[#This Row],[Variazione percentuale]]</f>
        <v>-7204608.5451225201</v>
      </c>
      <c r="F1809" s="11">
        <f>BIL[[#This Row],[AUM]]-D1808</f>
        <v>-5721287.7699999809</v>
      </c>
      <c r="G1809" s="11">
        <f>BIL[[#This Row],[∆ AUM]]-BIL[[#This Row],[effetto mercato]]</f>
        <v>1483320.7751225391</v>
      </c>
    </row>
    <row r="1810" spans="1:7">
      <c r="A1810" s="4">
        <v>44635</v>
      </c>
      <c r="B1810">
        <v>0.92969999999999997</v>
      </c>
      <c r="C1810" s="6">
        <f>BIL[[#This Row],[Variaz]]/100</f>
        <v>9.2969999999999997E-3</v>
      </c>
      <c r="D1810" s="10">
        <f>AUM[[#This Row],[ Etica Bilanciato]]</f>
        <v>2035264113.5899999</v>
      </c>
      <c r="E1810" s="10">
        <f>D1809*BIL[[#This Row],[Variazione percentuale]]</f>
        <v>18745923.87859419</v>
      </c>
      <c r="F1810" s="11">
        <f>BIL[[#This Row],[AUM]]-D1809</f>
        <v>18922941.319999933</v>
      </c>
      <c r="G1810" s="11">
        <f>BIL[[#This Row],[∆ AUM]]-BIL[[#This Row],[effetto mercato]]</f>
        <v>177017.44140574336</v>
      </c>
    </row>
    <row r="1811" spans="1:7">
      <c r="A1811" s="4">
        <v>44636</v>
      </c>
      <c r="B1811">
        <v>1.1478999999999999</v>
      </c>
      <c r="C1811" s="6">
        <f>BIL[[#This Row],[Variaz]]/100</f>
        <v>1.1479E-2</v>
      </c>
      <c r="D1811" s="10">
        <f>AUM[[#This Row],[ Etica Bilanciato]]</f>
        <v>2059632734.78</v>
      </c>
      <c r="E1811" s="10">
        <f>D1810*BIL[[#This Row],[Variazione percentuale]]</f>
        <v>23362796.759899609</v>
      </c>
      <c r="F1811" s="11">
        <f>BIL[[#This Row],[AUM]]-D1810</f>
        <v>24368621.190000057</v>
      </c>
      <c r="G1811" s="11">
        <f>BIL[[#This Row],[∆ AUM]]-BIL[[#This Row],[effetto mercato]]</f>
        <v>1005824.4301004484</v>
      </c>
    </row>
    <row r="1812" spans="1:7">
      <c r="A1812" s="4">
        <v>44637</v>
      </c>
      <c r="B1812">
        <v>0.39929999999999999</v>
      </c>
      <c r="C1812" s="6">
        <f>BIL[[#This Row],[Variaz]]/100</f>
        <v>3.993E-3</v>
      </c>
      <c r="D1812" s="10">
        <f>AUM[[#This Row],[ Etica Bilanciato]]</f>
        <v>2069860932.5</v>
      </c>
      <c r="E1812" s="10">
        <f>D1811*BIL[[#This Row],[Variazione percentuale]]</f>
        <v>8224113.5099765398</v>
      </c>
      <c r="F1812" s="11">
        <f>BIL[[#This Row],[AUM]]-D1811</f>
        <v>10228197.720000029</v>
      </c>
      <c r="G1812" s="11">
        <f>BIL[[#This Row],[∆ AUM]]-BIL[[#This Row],[effetto mercato]]</f>
        <v>2004084.2100234888</v>
      </c>
    </row>
    <row r="1813" spans="1:7">
      <c r="A1813" s="4">
        <v>44638</v>
      </c>
      <c r="B1813">
        <v>0.91400000000000003</v>
      </c>
      <c r="C1813" s="6">
        <f>BIL[[#This Row],[Variaz]]/100</f>
        <v>9.1400000000000006E-3</v>
      </c>
      <c r="D1813" s="10">
        <f>AUM[[#This Row],[ Etica Bilanciato]]</f>
        <v>2089626185.3199999</v>
      </c>
      <c r="E1813" s="10">
        <f>D1812*BIL[[#This Row],[Variazione percentuale]]</f>
        <v>18918528.923050001</v>
      </c>
      <c r="F1813" s="11">
        <f>BIL[[#This Row],[AUM]]-D1812</f>
        <v>19765252.819999933</v>
      </c>
      <c r="G1813" s="11">
        <f>BIL[[#This Row],[∆ AUM]]-BIL[[#This Row],[effetto mercato]]</f>
        <v>846723.89694993198</v>
      </c>
    </row>
    <row r="1814" spans="1:7">
      <c r="A1814" s="4">
        <v>44641</v>
      </c>
      <c r="B1814">
        <v>-0.45629999999999998</v>
      </c>
      <c r="C1814" s="6">
        <f>BIL[[#This Row],[Variaz]]/100</f>
        <v>-4.5630000000000002E-3</v>
      </c>
      <c r="D1814" s="10">
        <f>AUM[[#This Row],[ Etica Bilanciato]]</f>
        <v>2081742454.53</v>
      </c>
      <c r="E1814" s="10">
        <f>D1813*BIL[[#This Row],[Variazione percentuale]]</f>
        <v>-9534964.2836151607</v>
      </c>
      <c r="F1814" s="11">
        <f>BIL[[#This Row],[AUM]]-D1813</f>
        <v>-7883730.7899999619</v>
      </c>
      <c r="G1814" s="11">
        <f>BIL[[#This Row],[∆ AUM]]-BIL[[#This Row],[effetto mercato]]</f>
        <v>1651233.4936151989</v>
      </c>
    </row>
    <row r="1815" spans="1:7">
      <c r="A1815" s="4">
        <v>44642</v>
      </c>
      <c r="B1815">
        <v>0.44450000000000001</v>
      </c>
      <c r="C1815" s="6">
        <f>BIL[[#This Row],[Variaz]]/100</f>
        <v>4.4450000000000002E-3</v>
      </c>
      <c r="D1815" s="10">
        <f>AUM[[#This Row],[ Etica Bilanciato]]</f>
        <v>2092038185.4000001</v>
      </c>
      <c r="E1815" s="10">
        <f>D1814*BIL[[#This Row],[Variazione percentuale]]</f>
        <v>9253345.2103858497</v>
      </c>
      <c r="F1815" s="11">
        <f>BIL[[#This Row],[AUM]]-D1814</f>
        <v>10295730.870000124</v>
      </c>
      <c r="G1815" s="11">
        <f>BIL[[#This Row],[∆ AUM]]-BIL[[#This Row],[effetto mercato]]</f>
        <v>1042385.6596142743</v>
      </c>
    </row>
    <row r="1816" spans="1:7">
      <c r="A1816" s="4">
        <v>44643</v>
      </c>
      <c r="B1816">
        <v>-0.36649999999999999</v>
      </c>
      <c r="C1816" s="6">
        <f>BIL[[#This Row],[Variaz]]/100</f>
        <v>-3.6649999999999999E-3</v>
      </c>
      <c r="D1816" s="10">
        <f>AUM[[#This Row],[ Etica Bilanciato]]</f>
        <v>2085998196.6099999</v>
      </c>
      <c r="E1816" s="10">
        <f>D1815*BIL[[#This Row],[Variazione percentuale]]</f>
        <v>-7667319.9494909998</v>
      </c>
      <c r="F1816" s="11">
        <f>BIL[[#This Row],[AUM]]-D1815</f>
        <v>-6039988.7900002003</v>
      </c>
      <c r="G1816" s="11">
        <f>BIL[[#This Row],[∆ AUM]]-BIL[[#This Row],[effetto mercato]]</f>
        <v>1627331.1594907995</v>
      </c>
    </row>
    <row r="1817" spans="1:7">
      <c r="A1817" s="4">
        <v>44644</v>
      </c>
      <c r="B1817">
        <v>0.47199999999999998</v>
      </c>
      <c r="C1817" s="6">
        <f>BIL[[#This Row],[Variaz]]/100</f>
        <v>4.7199999999999994E-3</v>
      </c>
      <c r="D1817" s="10">
        <f>AUM[[#This Row],[ Etica Bilanciato]]</f>
        <v>2097431460.24</v>
      </c>
      <c r="E1817" s="10">
        <f>D1816*BIL[[#This Row],[Variazione percentuale]]</f>
        <v>9845911.487999199</v>
      </c>
      <c r="F1817" s="11">
        <f>BIL[[#This Row],[AUM]]-D1816</f>
        <v>11433263.630000114</v>
      </c>
      <c r="G1817" s="11">
        <f>BIL[[#This Row],[∆ AUM]]-BIL[[#This Row],[effetto mercato]]</f>
        <v>1587352.1420009155</v>
      </c>
    </row>
    <row r="1818" spans="1:7">
      <c r="A1818" s="4">
        <v>44645</v>
      </c>
      <c r="B1818">
        <v>0.152</v>
      </c>
      <c r="C1818" s="6">
        <f>BIL[[#This Row],[Variaz]]/100</f>
        <v>1.5199999999999999E-3</v>
      </c>
      <c r="D1818" s="10">
        <f>AUM[[#This Row],[ Etica Bilanciato]]</f>
        <v>2101935636.0500002</v>
      </c>
      <c r="E1818" s="10">
        <f>D1817*BIL[[#This Row],[Variazione percentuale]]</f>
        <v>3188095.8195647998</v>
      </c>
      <c r="F1818" s="11">
        <f>BIL[[#This Row],[AUM]]-D1817</f>
        <v>4504175.8100001812</v>
      </c>
      <c r="G1818" s="11">
        <f>BIL[[#This Row],[∆ AUM]]-BIL[[#This Row],[effetto mercato]]</f>
        <v>1316079.9904353814</v>
      </c>
    </row>
    <row r="1819" spans="1:7">
      <c r="A1819" s="4">
        <v>44648</v>
      </c>
      <c r="B1819">
        <v>0.28970000000000001</v>
      </c>
      <c r="C1819" s="6">
        <f>BIL[[#This Row],[Variaz]]/100</f>
        <v>2.8970000000000003E-3</v>
      </c>
      <c r="D1819" s="10">
        <f>AUM[[#This Row],[ Etica Bilanciato]]</f>
        <v>2109282863.7</v>
      </c>
      <c r="E1819" s="10">
        <f>D1818*BIL[[#This Row],[Variazione percentuale]]</f>
        <v>6089307.537636851</v>
      </c>
      <c r="F1819" s="11">
        <f>BIL[[#This Row],[AUM]]-D1818</f>
        <v>7347227.6499998569</v>
      </c>
      <c r="G1819" s="11">
        <f>BIL[[#This Row],[∆ AUM]]-BIL[[#This Row],[effetto mercato]]</f>
        <v>1257920.112363006</v>
      </c>
    </row>
    <row r="1820" spans="1:7">
      <c r="A1820" s="4">
        <v>44649</v>
      </c>
      <c r="B1820">
        <v>0.23380000000000001</v>
      </c>
      <c r="C1820" s="6">
        <f>BIL[[#This Row],[Variaz]]/100</f>
        <v>2.3380000000000002E-3</v>
      </c>
      <c r="D1820" s="10">
        <f>AUM[[#This Row],[ Etica Bilanciato]]</f>
        <v>2115669567.1800001</v>
      </c>
      <c r="E1820" s="10">
        <f>D1819*BIL[[#This Row],[Variazione percentuale]]</f>
        <v>4931503.3353306009</v>
      </c>
      <c r="F1820" s="11">
        <f>BIL[[#This Row],[AUM]]-D1819</f>
        <v>6386703.4800000191</v>
      </c>
      <c r="G1820" s="11">
        <f>BIL[[#This Row],[∆ AUM]]-BIL[[#This Row],[effetto mercato]]</f>
        <v>1455200.1446694182</v>
      </c>
    </row>
    <row r="1821" spans="1:7">
      <c r="A1821" s="4">
        <v>44650</v>
      </c>
      <c r="B1821">
        <v>-0.75480000000000003</v>
      </c>
      <c r="C1821" s="6">
        <f>BIL[[#This Row],[Variaz]]/100</f>
        <v>-7.548E-3</v>
      </c>
      <c r="D1821" s="10">
        <f>AUM[[#This Row],[ Etica Bilanciato]]</f>
        <v>2101115763.8199999</v>
      </c>
      <c r="E1821" s="10">
        <f>D1820*BIL[[#This Row],[Variazione percentuale]]</f>
        <v>-15969073.893074641</v>
      </c>
      <c r="F1821" s="11">
        <f>BIL[[#This Row],[AUM]]-D1820</f>
        <v>-14553803.360000134</v>
      </c>
      <c r="G1821" s="11">
        <f>BIL[[#This Row],[∆ AUM]]-BIL[[#This Row],[effetto mercato]]</f>
        <v>1415270.5330745075</v>
      </c>
    </row>
    <row r="1822" spans="1:7">
      <c r="A1822" s="4">
        <v>44651</v>
      </c>
      <c r="B1822">
        <v>-0.38719999999999999</v>
      </c>
      <c r="C1822" s="6">
        <f>BIL[[#This Row],[Variaz]]/100</f>
        <v>-3.872E-3</v>
      </c>
      <c r="D1822" s="10">
        <f>AUM[[#This Row],[ Etica Bilanciato]]</f>
        <v>2094236140.1700001</v>
      </c>
      <c r="E1822" s="10">
        <f>D1821*BIL[[#This Row],[Variazione percentuale]]</f>
        <v>-8135520.2375110397</v>
      </c>
      <c r="F1822" s="11">
        <f>BIL[[#This Row],[AUM]]-D1821</f>
        <v>-6879623.6499998569</v>
      </c>
      <c r="G1822" s="11">
        <f>BIL[[#This Row],[∆ AUM]]-BIL[[#This Row],[effetto mercato]]</f>
        <v>1255896.5875111828</v>
      </c>
    </row>
    <row r="1823" spans="1:7">
      <c r="A1823" s="4">
        <v>44652</v>
      </c>
      <c r="B1823">
        <v>0.2152</v>
      </c>
      <c r="C1823" s="6">
        <f>BIL[[#This Row],[Variaz]]/100</f>
        <v>2.1519999999999998E-3</v>
      </c>
      <c r="D1823" s="10">
        <f>AUM[[#This Row],[ Etica Bilanciato]]</f>
        <v>2100216751.1199999</v>
      </c>
      <c r="E1823" s="10">
        <f>D1822*BIL[[#This Row],[Variazione percentuale]]</f>
        <v>4506796.17364584</v>
      </c>
      <c r="F1823" s="11">
        <f>BIL[[#This Row],[AUM]]-D1822</f>
        <v>5980610.9499998093</v>
      </c>
      <c r="G1823" s="11">
        <f>BIL[[#This Row],[∆ AUM]]-BIL[[#This Row],[effetto mercato]]</f>
        <v>1473814.7763539692</v>
      </c>
    </row>
    <row r="1824" spans="1:7">
      <c r="A1824" s="4">
        <v>44655</v>
      </c>
      <c r="B1824">
        <v>0.61639999999999995</v>
      </c>
      <c r="C1824" s="6">
        <f>BIL[[#This Row],[Variaz]]/100</f>
        <v>6.1639999999999993E-3</v>
      </c>
      <c r="D1824" s="10">
        <f>AUM[[#This Row],[ Etica Bilanciato]]</f>
        <v>2115146197.23</v>
      </c>
      <c r="E1824" s="10">
        <f>D1823*BIL[[#This Row],[Variazione percentuale]]</f>
        <v>12945736.053903678</v>
      </c>
      <c r="F1824" s="11">
        <f>BIL[[#This Row],[AUM]]-D1823</f>
        <v>14929446.110000134</v>
      </c>
      <c r="G1824" s="11">
        <f>BIL[[#This Row],[∆ AUM]]-BIL[[#This Row],[effetto mercato]]</f>
        <v>1983710.0560964551</v>
      </c>
    </row>
    <row r="1825" spans="1:7">
      <c r="A1825" s="4">
        <v>44656</v>
      </c>
      <c r="B1825">
        <v>-0.57130000000000003</v>
      </c>
      <c r="C1825" s="6">
        <f>BIL[[#This Row],[Variaz]]/100</f>
        <v>-5.7130000000000002E-3</v>
      </c>
      <c r="D1825" s="10">
        <f>AUM[[#This Row],[ Etica Bilanciato]]</f>
        <v>2107090754.46</v>
      </c>
      <c r="E1825" s="10">
        <f>D1824*BIL[[#This Row],[Variazione percentuale]]</f>
        <v>-12083830.22477499</v>
      </c>
      <c r="F1825" s="11">
        <f>BIL[[#This Row],[AUM]]-D1824</f>
        <v>-8055442.7699999809</v>
      </c>
      <c r="G1825" s="11">
        <f>BIL[[#This Row],[∆ AUM]]-BIL[[#This Row],[effetto mercato]]</f>
        <v>4028387.4547750093</v>
      </c>
    </row>
    <row r="1826" spans="1:7">
      <c r="A1826" s="4">
        <v>44657</v>
      </c>
      <c r="B1826">
        <v>-0.69920000000000004</v>
      </c>
      <c r="C1826" s="6">
        <f>BIL[[#This Row],[Variaz]]/100</f>
        <v>-6.9920000000000008E-3</v>
      </c>
      <c r="D1826" s="10">
        <f>AUM[[#This Row],[ Etica Bilanciato]]</f>
        <v>2096560647.5</v>
      </c>
      <c r="E1826" s="10">
        <f>D1825*BIL[[#This Row],[Variazione percentuale]]</f>
        <v>-14732778.555184321</v>
      </c>
      <c r="F1826" s="11">
        <f>BIL[[#This Row],[AUM]]-D1825</f>
        <v>-10530106.960000038</v>
      </c>
      <c r="G1826" s="11">
        <f>BIL[[#This Row],[∆ AUM]]-BIL[[#This Row],[effetto mercato]]</f>
        <v>4202671.5951842833</v>
      </c>
    </row>
    <row r="1827" spans="1:7">
      <c r="A1827" s="4">
        <v>44658</v>
      </c>
      <c r="B1827">
        <v>-7.0000000000000001E-3</v>
      </c>
      <c r="C1827" s="6">
        <f>BIL[[#This Row],[Variaz]]/100</f>
        <v>-7.0000000000000007E-5</v>
      </c>
      <c r="D1827" s="10">
        <f>AUM[[#This Row],[ Etica Bilanciato]]</f>
        <v>2100420396.8199999</v>
      </c>
      <c r="E1827" s="10">
        <f>D1826*BIL[[#This Row],[Variazione percentuale]]</f>
        <v>-146759.24532500003</v>
      </c>
      <c r="F1827" s="11">
        <f>BIL[[#This Row],[AUM]]-D1826</f>
        <v>3859749.3199999332</v>
      </c>
      <c r="G1827" s="11">
        <f>BIL[[#This Row],[∆ AUM]]-BIL[[#This Row],[effetto mercato]]</f>
        <v>4006508.5653249333</v>
      </c>
    </row>
    <row r="1828" spans="1:7">
      <c r="A1828" s="4">
        <v>44659</v>
      </c>
      <c r="B1828">
        <v>0.1046</v>
      </c>
      <c r="C1828" s="6">
        <f>BIL[[#This Row],[Variaz]]/100</f>
        <v>1.0460000000000001E-3</v>
      </c>
      <c r="D1828" s="10">
        <f>AUM[[#This Row],[ Etica Bilanciato]]</f>
        <v>2105010780.26</v>
      </c>
      <c r="E1828" s="10">
        <f>D1827*BIL[[#This Row],[Variazione percentuale]]</f>
        <v>2197039.7350737201</v>
      </c>
      <c r="F1828" s="11">
        <f>BIL[[#This Row],[AUM]]-D1827</f>
        <v>4590383.4400000572</v>
      </c>
      <c r="G1828" s="11">
        <f>BIL[[#This Row],[∆ AUM]]-BIL[[#This Row],[effetto mercato]]</f>
        <v>2393343.7049263371</v>
      </c>
    </row>
    <row r="1829" spans="1:7">
      <c r="A1829" s="4">
        <v>44662</v>
      </c>
      <c r="B1829">
        <v>-0.82179999999999997</v>
      </c>
      <c r="C1829" s="6">
        <f>BIL[[#This Row],[Variaz]]/100</f>
        <v>-8.2179999999999996E-3</v>
      </c>
      <c r="D1829" s="10">
        <f>AUM[[#This Row],[ Etica Bilanciato]]</f>
        <v>2089554587.98</v>
      </c>
      <c r="E1829" s="10">
        <f>D1828*BIL[[#This Row],[Variazione percentuale]]</f>
        <v>-17298978.59217668</v>
      </c>
      <c r="F1829" s="11">
        <f>BIL[[#This Row],[AUM]]-D1828</f>
        <v>-15456192.279999971</v>
      </c>
      <c r="G1829" s="11">
        <f>BIL[[#This Row],[∆ AUM]]-BIL[[#This Row],[effetto mercato]]</f>
        <v>1842786.3121767081</v>
      </c>
    </row>
    <row r="1830" spans="1:7">
      <c r="A1830" s="4">
        <v>44663</v>
      </c>
      <c r="B1830">
        <v>-0.1615</v>
      </c>
      <c r="C1830" s="6">
        <f>BIL[[#This Row],[Variaz]]/100</f>
        <v>-1.6150000000000001E-3</v>
      </c>
      <c r="D1830" s="10">
        <f>AUM[[#This Row],[ Etica Bilanciato]]</f>
        <v>2087494895.6800001</v>
      </c>
      <c r="E1830" s="10">
        <f>D1829*BIL[[#This Row],[Variazione percentuale]]</f>
        <v>-3374630.6595877004</v>
      </c>
      <c r="F1830" s="11">
        <f>BIL[[#This Row],[AUM]]-D1829</f>
        <v>-2059692.2999999523</v>
      </c>
      <c r="G1830" s="11">
        <f>BIL[[#This Row],[∆ AUM]]-BIL[[#This Row],[effetto mercato]]</f>
        <v>1314938.3595877481</v>
      </c>
    </row>
    <row r="1831" spans="1:7">
      <c r="A1831" s="4">
        <v>44664</v>
      </c>
      <c r="B1831">
        <v>0.68230000000000002</v>
      </c>
      <c r="C1831" s="6">
        <f>BIL[[#This Row],[Variaz]]/100</f>
        <v>6.8230000000000001E-3</v>
      </c>
      <c r="D1831" s="10">
        <f>AUM[[#This Row],[ Etica Bilanciato]]</f>
        <v>2103482130.72</v>
      </c>
      <c r="E1831" s="10">
        <f>D1830*BIL[[#This Row],[Variazione percentuale]]</f>
        <v>14242977.673224641</v>
      </c>
      <c r="F1831" s="11">
        <f>BIL[[#This Row],[AUM]]-D1830</f>
        <v>15987235.039999962</v>
      </c>
      <c r="G1831" s="11">
        <f>BIL[[#This Row],[∆ AUM]]-BIL[[#This Row],[effetto mercato]]</f>
        <v>1744257.3667753208</v>
      </c>
    </row>
    <row r="1832" spans="1:7">
      <c r="A1832" s="4">
        <v>44665</v>
      </c>
      <c r="B1832">
        <v>-0.1956</v>
      </c>
      <c r="C1832" s="6">
        <f>BIL[[#This Row],[Variaz]]/100</f>
        <v>-1.9559999999999998E-3</v>
      </c>
      <c r="D1832" s="10">
        <f>AUM[[#This Row],[ Etica Bilanciato]]</f>
        <v>2101180094.5699999</v>
      </c>
      <c r="E1832" s="10">
        <f>D1831*BIL[[#This Row],[Variazione percentuale]]</f>
        <v>-4114411.0476883198</v>
      </c>
      <c r="F1832" s="11">
        <f>BIL[[#This Row],[AUM]]-D1831</f>
        <v>-2302036.1500000954</v>
      </c>
      <c r="G1832" s="11">
        <f>BIL[[#This Row],[∆ AUM]]-BIL[[#This Row],[effetto mercato]]</f>
        <v>1812374.8976882244</v>
      </c>
    </row>
    <row r="1833" spans="1:7">
      <c r="A1833" s="4">
        <v>44670</v>
      </c>
      <c r="B1833">
        <v>9.8000000000000004E-2</v>
      </c>
      <c r="C1833" s="6">
        <f>BIL[[#This Row],[Variaz]]/100</f>
        <v>9.7999999999999997E-4</v>
      </c>
      <c r="D1833" s="10">
        <f>AUM[[#This Row],[ Etica Bilanciato]]</f>
        <v>2104614742.79</v>
      </c>
      <c r="E1833" s="10">
        <f>D1832*BIL[[#This Row],[Variazione percentuale]]</f>
        <v>2059156.4926785999</v>
      </c>
      <c r="F1833" s="11">
        <f>BIL[[#This Row],[AUM]]-D1832</f>
        <v>3434648.2200000286</v>
      </c>
      <c r="G1833" s="11">
        <f>BIL[[#This Row],[∆ AUM]]-BIL[[#This Row],[effetto mercato]]</f>
        <v>1375491.7273214287</v>
      </c>
    </row>
    <row r="1834" spans="1:7">
      <c r="A1834" s="4">
        <v>44671</v>
      </c>
      <c r="B1834">
        <v>0.29370000000000002</v>
      </c>
      <c r="C1834" s="6">
        <f>BIL[[#This Row],[Variaz]]/100</f>
        <v>2.9370000000000004E-3</v>
      </c>
      <c r="D1834" s="10">
        <f>AUM[[#This Row],[ Etica Bilanciato]]</f>
        <v>2115004579.7</v>
      </c>
      <c r="E1834" s="10">
        <f>D1833*BIL[[#This Row],[Variazione percentuale]]</f>
        <v>6181253.499574231</v>
      </c>
      <c r="F1834" s="11">
        <f>BIL[[#This Row],[AUM]]-D1833</f>
        <v>10389836.910000086</v>
      </c>
      <c r="G1834" s="11">
        <f>BIL[[#This Row],[∆ AUM]]-BIL[[#This Row],[effetto mercato]]</f>
        <v>4208583.4104258548</v>
      </c>
    </row>
    <row r="1835" spans="1:7">
      <c r="A1835" s="4">
        <v>44672</v>
      </c>
      <c r="B1835">
        <v>-0.48110000000000003</v>
      </c>
      <c r="C1835" s="6">
        <f>BIL[[#This Row],[Variaz]]/100</f>
        <v>-4.8110000000000002E-3</v>
      </c>
      <c r="D1835" s="10">
        <f>AUM[[#This Row],[ Etica Bilanciato]]</f>
        <v>2106681385.0900002</v>
      </c>
      <c r="E1835" s="10">
        <f>D1834*BIL[[#This Row],[Variazione percentuale]]</f>
        <v>-10175287.0329367</v>
      </c>
      <c r="F1835" s="11">
        <f>BIL[[#This Row],[AUM]]-D1834</f>
        <v>-8323194.6099998951</v>
      </c>
      <c r="G1835" s="11">
        <f>BIL[[#This Row],[∆ AUM]]-BIL[[#This Row],[effetto mercato]]</f>
        <v>1852092.4229368046</v>
      </c>
    </row>
    <row r="1836" spans="1:7">
      <c r="A1836" s="4">
        <v>44673</v>
      </c>
      <c r="B1836">
        <v>-1.1840999999999999</v>
      </c>
      <c r="C1836" s="6">
        <f>BIL[[#This Row],[Variaz]]/100</f>
        <v>-1.1840999999999999E-2</v>
      </c>
      <c r="D1836" s="10">
        <f>AUM[[#This Row],[ Etica Bilanciato]]</f>
        <v>2083446495.4899998</v>
      </c>
      <c r="E1836" s="10">
        <f>D1835*BIL[[#This Row],[Variazione percentuale]]</f>
        <v>-24945214.28085069</v>
      </c>
      <c r="F1836" s="11">
        <f>BIL[[#This Row],[AUM]]-D1835</f>
        <v>-23234889.600000381</v>
      </c>
      <c r="G1836" s="11">
        <f>BIL[[#This Row],[∆ AUM]]-BIL[[#This Row],[effetto mercato]]</f>
        <v>1710324.6808503084</v>
      </c>
    </row>
    <row r="1837" spans="1:7">
      <c r="A1837" s="4">
        <v>44677</v>
      </c>
      <c r="B1837">
        <v>-0.22689999999999999</v>
      </c>
      <c r="C1837" s="6">
        <f>BIL[[#This Row],[Variaz]]/100</f>
        <v>-2.2689999999999997E-3</v>
      </c>
      <c r="D1837" s="10">
        <f>AUM[[#This Row],[ Etica Bilanciato]]</f>
        <v>2080429081.01</v>
      </c>
      <c r="E1837" s="10">
        <f>D1836*BIL[[#This Row],[Variazione percentuale]]</f>
        <v>-4727340.0982668092</v>
      </c>
      <c r="F1837" s="11">
        <f>BIL[[#This Row],[AUM]]-D1836</f>
        <v>-3017414.4799997807</v>
      </c>
      <c r="G1837" s="11">
        <f>BIL[[#This Row],[∆ AUM]]-BIL[[#This Row],[effetto mercato]]</f>
        <v>1709925.6182670286</v>
      </c>
    </row>
    <row r="1838" spans="1:7">
      <c r="A1838" s="4">
        <v>44678</v>
      </c>
      <c r="B1838">
        <v>0.47610000000000002</v>
      </c>
      <c r="C1838" s="6">
        <f>BIL[[#This Row],[Variaz]]/100</f>
        <v>4.7610000000000005E-3</v>
      </c>
      <c r="D1838" s="10">
        <f>AUM[[#This Row],[ Etica Bilanciato]]</f>
        <v>2091304654.05</v>
      </c>
      <c r="E1838" s="10">
        <f>D1837*BIL[[#This Row],[Variazione percentuale]]</f>
        <v>9904922.8546886109</v>
      </c>
      <c r="F1838" s="11">
        <f>BIL[[#This Row],[AUM]]-D1837</f>
        <v>10875573.039999962</v>
      </c>
      <c r="G1838" s="11">
        <f>BIL[[#This Row],[∆ AUM]]-BIL[[#This Row],[effetto mercato]]</f>
        <v>970650.18531135097</v>
      </c>
    </row>
    <row r="1839" spans="1:7">
      <c r="A1839" s="4">
        <v>44679</v>
      </c>
      <c r="B1839">
        <v>0.74970000000000003</v>
      </c>
      <c r="C1839" s="6">
        <f>BIL[[#This Row],[Variaz]]/100</f>
        <v>7.4970000000000002E-3</v>
      </c>
      <c r="D1839" s="10">
        <f>AUM[[#This Row],[ Etica Bilanciato]]</f>
        <v>2108352282.1699998</v>
      </c>
      <c r="E1839" s="10">
        <f>D1838*BIL[[#This Row],[Variazione percentuale]]</f>
        <v>15678510.99141285</v>
      </c>
      <c r="F1839" s="11">
        <f>BIL[[#This Row],[AUM]]-D1838</f>
        <v>17047628.119999886</v>
      </c>
      <c r="G1839" s="11">
        <f>BIL[[#This Row],[∆ AUM]]-BIL[[#This Row],[effetto mercato]]</f>
        <v>1369117.1285870355</v>
      </c>
    </row>
    <row r="1840" spans="1:7">
      <c r="A1840" s="4">
        <v>44680</v>
      </c>
      <c r="B1840">
        <v>-1.3268</v>
      </c>
      <c r="C1840" s="6">
        <f>BIL[[#This Row],[Variaz]]/100</f>
        <v>-1.3268E-2</v>
      </c>
      <c r="D1840" s="10">
        <f>AUM[[#This Row],[ Etica Bilanciato]]</f>
        <v>2081171813.9300001</v>
      </c>
      <c r="E1840" s="10">
        <f>D1839*BIL[[#This Row],[Variazione percentuale]]</f>
        <v>-27973618.079831559</v>
      </c>
      <c r="F1840" s="11">
        <f>BIL[[#This Row],[AUM]]-D1839</f>
        <v>-27180468.239999771</v>
      </c>
      <c r="G1840" s="11">
        <f>BIL[[#This Row],[∆ AUM]]-BIL[[#This Row],[effetto mercato]]</f>
        <v>793149.83983178809</v>
      </c>
    </row>
    <row r="1841" spans="1:7">
      <c r="A1841" s="4">
        <v>44683</v>
      </c>
      <c r="B1841">
        <v>2.8500000000000001E-2</v>
      </c>
      <c r="C1841" s="6">
        <f>BIL[[#This Row],[Variaz]]/100</f>
        <v>2.8499999999999999E-4</v>
      </c>
      <c r="D1841" s="10">
        <f>AUM[[#This Row],[ Etica Bilanciato]]</f>
        <v>2083230547.3899999</v>
      </c>
      <c r="E1841" s="10">
        <f>D1840*BIL[[#This Row],[Variazione percentuale]]</f>
        <v>593133.96697005001</v>
      </c>
      <c r="F1841" s="11">
        <f>BIL[[#This Row],[AUM]]-D1840</f>
        <v>2058733.4599997997</v>
      </c>
      <c r="G1841" s="11">
        <f>BIL[[#This Row],[∆ AUM]]-BIL[[#This Row],[effetto mercato]]</f>
        <v>1465599.4930297497</v>
      </c>
    </row>
    <row r="1842" spans="1:7">
      <c r="A1842" s="4">
        <v>44684</v>
      </c>
      <c r="B1842">
        <v>0.25600000000000001</v>
      </c>
      <c r="C1842" s="6">
        <f>BIL[[#This Row],[Variaz]]/100</f>
        <v>2.5600000000000002E-3</v>
      </c>
      <c r="D1842" s="10">
        <f>AUM[[#This Row],[ Etica Bilanciato]]</f>
        <v>2089379279.97</v>
      </c>
      <c r="E1842" s="10">
        <f>D1841*BIL[[#This Row],[Variazione percentuale]]</f>
        <v>5333070.2013184</v>
      </c>
      <c r="F1842" s="11">
        <f>BIL[[#This Row],[AUM]]-D1841</f>
        <v>6148732.5800001621</v>
      </c>
      <c r="G1842" s="11">
        <f>BIL[[#This Row],[∆ AUM]]-BIL[[#This Row],[effetto mercato]]</f>
        <v>815662.37868176214</v>
      </c>
    </row>
    <row r="1843" spans="1:7">
      <c r="A1843" s="4">
        <v>44685</v>
      </c>
      <c r="B1843">
        <v>0.77329999999999999</v>
      </c>
      <c r="C1843" s="6">
        <f>BIL[[#This Row],[Variaz]]/100</f>
        <v>7.7330000000000003E-3</v>
      </c>
      <c r="D1843" s="10">
        <f>AUM[[#This Row],[ Etica Bilanciato]]</f>
        <v>2108444706.9000001</v>
      </c>
      <c r="E1843" s="10">
        <f>D1842*BIL[[#This Row],[Variazione percentuale]]</f>
        <v>16157169.97200801</v>
      </c>
      <c r="F1843" s="11">
        <f>BIL[[#This Row],[AUM]]-D1842</f>
        <v>19065426.930000067</v>
      </c>
      <c r="G1843" s="11">
        <f>BIL[[#This Row],[∆ AUM]]-BIL[[#This Row],[effetto mercato]]</f>
        <v>2908256.9579920564</v>
      </c>
    </row>
    <row r="1844" spans="1:7">
      <c r="A1844" s="4">
        <v>44686</v>
      </c>
      <c r="B1844">
        <v>-1.3797999999999999</v>
      </c>
      <c r="C1844" s="6">
        <f>BIL[[#This Row],[Variaz]]/100</f>
        <v>-1.3798E-2</v>
      </c>
      <c r="D1844" s="10">
        <f>AUM[[#This Row],[ Etica Bilanciato]]</f>
        <v>2084228114.4100001</v>
      </c>
      <c r="E1844" s="10">
        <f>D1843*BIL[[#This Row],[Variazione percentuale]]</f>
        <v>-29092320.065806199</v>
      </c>
      <c r="F1844" s="11">
        <f>BIL[[#This Row],[AUM]]-D1843</f>
        <v>-24216592.49000001</v>
      </c>
      <c r="G1844" s="11">
        <f>BIL[[#This Row],[∆ AUM]]-BIL[[#This Row],[effetto mercato]]</f>
        <v>4875727.5758061893</v>
      </c>
    </row>
    <row r="1845" spans="1:7">
      <c r="A1845" s="4">
        <v>44687</v>
      </c>
      <c r="B1845">
        <v>-0.99219999999999997</v>
      </c>
      <c r="C1845" s="6">
        <f>BIL[[#This Row],[Variaz]]/100</f>
        <v>-9.9220000000000003E-3</v>
      </c>
      <c r="D1845" s="10">
        <f>AUM[[#This Row],[ Etica Bilanciato]]</f>
        <v>2065790216.79</v>
      </c>
      <c r="E1845" s="10">
        <f>D1844*BIL[[#This Row],[Variazione percentuale]]</f>
        <v>-20679711.35117602</v>
      </c>
      <c r="F1845" s="11">
        <f>BIL[[#This Row],[AUM]]-D1844</f>
        <v>-18437897.620000124</v>
      </c>
      <c r="G1845" s="11">
        <f>BIL[[#This Row],[∆ AUM]]-BIL[[#This Row],[effetto mercato]]</f>
        <v>2241813.7311758958</v>
      </c>
    </row>
    <row r="1846" spans="1:7">
      <c r="A1846" s="4">
        <v>44690</v>
      </c>
      <c r="B1846">
        <v>-1.2906</v>
      </c>
      <c r="C1846" s="6">
        <f>BIL[[#This Row],[Variaz]]/100</f>
        <v>-1.2905999999999999E-2</v>
      </c>
      <c r="D1846" s="10">
        <f>AUM[[#This Row],[ Etica Bilanciato]]</f>
        <v>2040125197.1199999</v>
      </c>
      <c r="E1846" s="10">
        <f>D1845*BIL[[#This Row],[Variazione percentuale]]</f>
        <v>-26661088.537891738</v>
      </c>
      <c r="F1846" s="11">
        <f>BIL[[#This Row],[AUM]]-D1845</f>
        <v>-25665019.670000076</v>
      </c>
      <c r="G1846" s="11">
        <f>BIL[[#This Row],[∆ AUM]]-BIL[[#This Row],[effetto mercato]]</f>
        <v>996068.86789166182</v>
      </c>
    </row>
    <row r="1847" spans="1:7">
      <c r="A1847" s="4">
        <v>44691</v>
      </c>
      <c r="B1847">
        <v>0.37980000000000003</v>
      </c>
      <c r="C1847" s="6">
        <f>BIL[[#This Row],[Variaz]]/100</f>
        <v>3.7980000000000002E-3</v>
      </c>
      <c r="D1847" s="10">
        <f>AUM[[#This Row],[ Etica Bilanciato]]</f>
        <v>2049219291.74</v>
      </c>
      <c r="E1847" s="10">
        <f>D1846*BIL[[#This Row],[Variazione percentuale]]</f>
        <v>7748395.4986617602</v>
      </c>
      <c r="F1847" s="11">
        <f>BIL[[#This Row],[AUM]]-D1846</f>
        <v>9094094.620000124</v>
      </c>
      <c r="G1847" s="11">
        <f>BIL[[#This Row],[∆ AUM]]-BIL[[#This Row],[effetto mercato]]</f>
        <v>1345699.1213383637</v>
      </c>
    </row>
    <row r="1848" spans="1:7">
      <c r="A1848" s="4">
        <v>44692</v>
      </c>
      <c r="B1848">
        <v>-0.38569999999999999</v>
      </c>
      <c r="C1848" s="6">
        <f>BIL[[#This Row],[Variaz]]/100</f>
        <v>-3.8569999999999998E-3</v>
      </c>
      <c r="D1848" s="10">
        <f>AUM[[#This Row],[ Etica Bilanciato]]</f>
        <v>2041918136.5700002</v>
      </c>
      <c r="E1848" s="10">
        <f>D1847*BIL[[#This Row],[Variazione percentuale]]</f>
        <v>-7903838.8082411792</v>
      </c>
      <c r="F1848" s="11">
        <f>BIL[[#This Row],[AUM]]-D1847</f>
        <v>-7301155.1699998379</v>
      </c>
      <c r="G1848" s="11">
        <f>BIL[[#This Row],[∆ AUM]]-BIL[[#This Row],[effetto mercato]]</f>
        <v>602683.63824134134</v>
      </c>
    </row>
    <row r="1849" spans="1:7">
      <c r="A1849" s="4">
        <v>44693</v>
      </c>
      <c r="B1849">
        <v>1.2856000000000001</v>
      </c>
      <c r="C1849" s="6">
        <f>BIL[[#This Row],[Variaz]]/100</f>
        <v>1.2856000000000001E-2</v>
      </c>
      <c r="D1849" s="10">
        <f>AUM[[#This Row],[ Etica Bilanciato]]</f>
        <v>2069247494.0999999</v>
      </c>
      <c r="E1849" s="10">
        <f>D1848*BIL[[#This Row],[Variazione percentuale]]</f>
        <v>26250899.563743923</v>
      </c>
      <c r="F1849" s="11">
        <f>BIL[[#This Row],[AUM]]-D1848</f>
        <v>27329357.529999733</v>
      </c>
      <c r="G1849" s="11">
        <f>BIL[[#This Row],[∆ AUM]]-BIL[[#This Row],[effetto mercato]]</f>
        <v>1078457.9662558101</v>
      </c>
    </row>
    <row r="1850" spans="1:7">
      <c r="A1850" s="4">
        <v>44694</v>
      </c>
      <c r="B1850">
        <v>1.0962000000000001</v>
      </c>
      <c r="C1850" s="6">
        <f>BIL[[#This Row],[Variaz]]/100</f>
        <v>1.0962000000000001E-2</v>
      </c>
      <c r="D1850" s="10">
        <f>AUM[[#This Row],[ Etica Bilanciato]]</f>
        <v>2092849377.76</v>
      </c>
      <c r="E1850" s="10">
        <f>D1849*BIL[[#This Row],[Variazione percentuale]]</f>
        <v>22683091.030324202</v>
      </c>
      <c r="F1850" s="11">
        <f>BIL[[#This Row],[AUM]]-D1849</f>
        <v>23601883.660000086</v>
      </c>
      <c r="G1850" s="11">
        <f>BIL[[#This Row],[∆ AUM]]-BIL[[#This Row],[effetto mercato]]</f>
        <v>918792.6296758838</v>
      </c>
    </row>
    <row r="1851" spans="1:7">
      <c r="A1851" s="4">
        <v>44697</v>
      </c>
      <c r="B1851">
        <v>-0.1641</v>
      </c>
      <c r="C1851" s="6">
        <f>BIL[[#This Row],[Variaz]]/100</f>
        <v>-1.6409999999999999E-3</v>
      </c>
      <c r="D1851" s="10">
        <f>AUM[[#This Row],[ Etica Bilanciato]]</f>
        <v>2090598746.9400001</v>
      </c>
      <c r="E1851" s="10">
        <f>D1850*BIL[[#This Row],[Variazione percentuale]]</f>
        <v>-3434365.8289041598</v>
      </c>
      <c r="F1851" s="11">
        <f>BIL[[#This Row],[AUM]]-D1850</f>
        <v>-2250630.8199999332</v>
      </c>
      <c r="G1851" s="11">
        <f>BIL[[#This Row],[∆ AUM]]-BIL[[#This Row],[effetto mercato]]</f>
        <v>1183735.0089042266</v>
      </c>
    </row>
    <row r="1852" spans="1:7">
      <c r="A1852" s="4">
        <v>44698</v>
      </c>
      <c r="B1852">
        <v>9.2899999999999996E-2</v>
      </c>
      <c r="C1852" s="6">
        <f>BIL[[#This Row],[Variaz]]/100</f>
        <v>9.2899999999999992E-4</v>
      </c>
      <c r="D1852" s="10">
        <f>AUM[[#This Row],[ Etica Bilanciato]]</f>
        <v>2093386178.3299999</v>
      </c>
      <c r="E1852" s="10">
        <f>D1851*BIL[[#This Row],[Variazione percentuale]]</f>
        <v>1942166.2359072599</v>
      </c>
      <c r="F1852" s="11">
        <f>BIL[[#This Row],[AUM]]-D1851</f>
        <v>2787431.3899998665</v>
      </c>
      <c r="G1852" s="11">
        <f>BIL[[#This Row],[∆ AUM]]-BIL[[#This Row],[effetto mercato]]</f>
        <v>845265.15409260662</v>
      </c>
    </row>
    <row r="1853" spans="1:7">
      <c r="A1853" s="4">
        <v>44699</v>
      </c>
      <c r="B1853">
        <v>-1.5705</v>
      </c>
      <c r="C1853" s="6">
        <f>BIL[[#This Row],[Variaz]]/100</f>
        <v>-1.5705E-2</v>
      </c>
      <c r="D1853" s="10">
        <f>AUM[[#This Row],[ Etica Bilanciato]]</f>
        <v>2063341659.51</v>
      </c>
      <c r="E1853" s="10">
        <f>D1852*BIL[[#This Row],[Variazione percentuale]]</f>
        <v>-32876629.930672649</v>
      </c>
      <c r="F1853" s="11">
        <f>BIL[[#This Row],[AUM]]-D1852</f>
        <v>-30044518.819999933</v>
      </c>
      <c r="G1853" s="11">
        <f>BIL[[#This Row],[∆ AUM]]-BIL[[#This Row],[effetto mercato]]</f>
        <v>2832111.1106727161</v>
      </c>
    </row>
    <row r="1854" spans="1:7">
      <c r="A1854" s="4">
        <v>44700</v>
      </c>
      <c r="B1854">
        <v>-0.50770000000000004</v>
      </c>
      <c r="C1854" s="6">
        <f>BIL[[#This Row],[Variaz]]/100</f>
        <v>-5.0770000000000008E-3</v>
      </c>
      <c r="D1854" s="10">
        <f>AUM[[#This Row],[ Etica Bilanciato]]</f>
        <v>2053214903.54</v>
      </c>
      <c r="E1854" s="10">
        <f>D1853*BIL[[#This Row],[Variazione percentuale]]</f>
        <v>-10475585.605332272</v>
      </c>
      <c r="F1854" s="11">
        <f>BIL[[#This Row],[AUM]]-D1853</f>
        <v>-10126755.970000029</v>
      </c>
      <c r="G1854" s="11">
        <f>BIL[[#This Row],[∆ AUM]]-BIL[[#This Row],[effetto mercato]]</f>
        <v>348829.63533224352</v>
      </c>
    </row>
    <row r="1855" spans="1:7">
      <c r="A1855" s="4">
        <v>44701</v>
      </c>
      <c r="B1855">
        <v>-7.3000000000000001E-3</v>
      </c>
      <c r="C1855" s="6">
        <f>BIL[[#This Row],[Variaz]]/100</f>
        <v>-7.2999999999999999E-5</v>
      </c>
      <c r="D1855" s="10">
        <f>AUM[[#This Row],[ Etica Bilanciato]]</f>
        <v>2053585475.49</v>
      </c>
      <c r="E1855" s="10">
        <f>D1854*BIL[[#This Row],[Variazione percentuale]]</f>
        <v>-149884.68795841999</v>
      </c>
      <c r="F1855" s="11">
        <f>BIL[[#This Row],[AUM]]-D1854</f>
        <v>370571.95000004768</v>
      </c>
      <c r="G1855" s="11">
        <f>BIL[[#This Row],[∆ AUM]]-BIL[[#This Row],[effetto mercato]]</f>
        <v>520456.63795846771</v>
      </c>
    </row>
    <row r="1856" spans="1:7">
      <c r="A1856" s="4">
        <v>44704</v>
      </c>
      <c r="B1856">
        <v>9.4799999999999995E-2</v>
      </c>
      <c r="C1856" s="6">
        <f>BIL[[#This Row],[Variaz]]/100</f>
        <v>9.4799999999999995E-4</v>
      </c>
      <c r="D1856" s="10">
        <f>AUM[[#This Row],[ Etica Bilanciato]]</f>
        <v>2057023951.47</v>
      </c>
      <c r="E1856" s="10">
        <f>D1855*BIL[[#This Row],[Variazione percentuale]]</f>
        <v>1946799.0307645199</v>
      </c>
      <c r="F1856" s="11">
        <f>BIL[[#This Row],[AUM]]-D1855</f>
        <v>3438475.9800000191</v>
      </c>
      <c r="G1856" s="11">
        <f>BIL[[#This Row],[∆ AUM]]-BIL[[#This Row],[effetto mercato]]</f>
        <v>1491676.9492354991</v>
      </c>
    </row>
    <row r="1857" spans="1:7">
      <c r="A1857" s="4">
        <v>44705</v>
      </c>
      <c r="B1857">
        <v>-0.67010000000000003</v>
      </c>
      <c r="C1857" s="6">
        <f>BIL[[#This Row],[Variaz]]/100</f>
        <v>-6.7010000000000004E-3</v>
      </c>
      <c r="D1857" s="10">
        <f>AUM[[#This Row],[ Etica Bilanciato]]</f>
        <v>2044101221.55</v>
      </c>
      <c r="E1857" s="10">
        <f>D1856*BIL[[#This Row],[Variazione percentuale]]</f>
        <v>-13784117.498800471</v>
      </c>
      <c r="F1857" s="11">
        <f>BIL[[#This Row],[AUM]]-D1856</f>
        <v>-12922729.920000076</v>
      </c>
      <c r="G1857" s="11">
        <f>BIL[[#This Row],[∆ AUM]]-BIL[[#This Row],[effetto mercato]]</f>
        <v>861387.57880039513</v>
      </c>
    </row>
    <row r="1858" spans="1:7">
      <c r="A1858" s="4">
        <v>44706</v>
      </c>
      <c r="B1858">
        <v>0.68189999999999995</v>
      </c>
      <c r="C1858" s="6">
        <f>BIL[[#This Row],[Variaz]]/100</f>
        <v>6.8189999999999995E-3</v>
      </c>
      <c r="D1858" s="10">
        <f>AUM[[#This Row],[ Etica Bilanciato]]</f>
        <v>2058922297.2299998</v>
      </c>
      <c r="E1858" s="10">
        <f>D1857*BIL[[#This Row],[Variazione percentuale]]</f>
        <v>13938726.229749449</v>
      </c>
      <c r="F1858" s="11">
        <f>BIL[[#This Row],[AUM]]-D1857</f>
        <v>14821075.679999828</v>
      </c>
      <c r="G1858" s="11">
        <f>BIL[[#This Row],[∆ AUM]]-BIL[[#This Row],[effetto mercato]]</f>
        <v>882349.45025037974</v>
      </c>
    </row>
    <row r="1859" spans="1:7">
      <c r="A1859" s="4">
        <v>44707</v>
      </c>
      <c r="B1859">
        <v>0.72099999999999997</v>
      </c>
      <c r="C1859" s="6">
        <f>BIL[[#This Row],[Variaz]]/100</f>
        <v>7.2099999999999994E-3</v>
      </c>
      <c r="D1859" s="10">
        <f>AUM[[#This Row],[ Etica Bilanciato]]</f>
        <v>2074233488.8</v>
      </c>
      <c r="E1859" s="10">
        <f>D1858*BIL[[#This Row],[Variazione percentuale]]</f>
        <v>14844829.763028298</v>
      </c>
      <c r="F1859" s="11">
        <f>BIL[[#This Row],[AUM]]-D1858</f>
        <v>15311191.570000172</v>
      </c>
      <c r="G1859" s="11">
        <f>BIL[[#This Row],[∆ AUM]]-BIL[[#This Row],[effetto mercato]]</f>
        <v>466361.80697187409</v>
      </c>
    </row>
    <row r="1860" spans="1:7">
      <c r="A1860" s="4">
        <v>44708</v>
      </c>
      <c r="B1860">
        <v>1.2870999999999999</v>
      </c>
      <c r="C1860" s="6">
        <f>BIL[[#This Row],[Variaz]]/100</f>
        <v>1.2870999999999999E-2</v>
      </c>
      <c r="D1860" s="10">
        <f>AUM[[#This Row],[ Etica Bilanciato]]</f>
        <v>2101877124.5</v>
      </c>
      <c r="E1860" s="10">
        <f>D1859*BIL[[#This Row],[Variazione percentuale]]</f>
        <v>26697459.234344795</v>
      </c>
      <c r="F1860" s="11">
        <f>BIL[[#This Row],[AUM]]-D1859</f>
        <v>27643635.700000048</v>
      </c>
      <c r="G1860" s="11">
        <f>BIL[[#This Row],[∆ AUM]]-BIL[[#This Row],[effetto mercato]]</f>
        <v>946176.46565525234</v>
      </c>
    </row>
    <row r="1861" spans="1:7">
      <c r="A1861" s="4">
        <v>44711</v>
      </c>
      <c r="B1861">
        <v>-0.2213</v>
      </c>
      <c r="C1861" s="6">
        <f>BIL[[#This Row],[Variaz]]/100</f>
        <v>-2.2130000000000001E-3</v>
      </c>
      <c r="D1861" s="10">
        <f>AUM[[#This Row],[ Etica Bilanciato]]</f>
        <v>2098089528.53</v>
      </c>
      <c r="E1861" s="10">
        <f>D1860*BIL[[#This Row],[Variazione percentuale]]</f>
        <v>-4651454.0765185002</v>
      </c>
      <c r="F1861" s="11">
        <f>BIL[[#This Row],[AUM]]-D1860</f>
        <v>-3787595.9700000286</v>
      </c>
      <c r="G1861" s="11">
        <f>BIL[[#This Row],[∆ AUM]]-BIL[[#This Row],[effetto mercato]]</f>
        <v>863858.10651847161</v>
      </c>
    </row>
    <row r="1862" spans="1:7">
      <c r="A1862" s="4">
        <v>44712</v>
      </c>
      <c r="B1862">
        <v>-0.53659999999999997</v>
      </c>
      <c r="C1862" s="6">
        <f>BIL[[#This Row],[Variaz]]/100</f>
        <v>-5.3659999999999992E-3</v>
      </c>
      <c r="D1862" s="10">
        <f>AUM[[#This Row],[ Etica Bilanciato]]</f>
        <v>2086941525.71</v>
      </c>
      <c r="E1862" s="10">
        <f>D1861*BIL[[#This Row],[Variazione percentuale]]</f>
        <v>-11258348.410091978</v>
      </c>
      <c r="F1862" s="11">
        <f>BIL[[#This Row],[AUM]]-D1861</f>
        <v>-11148002.819999933</v>
      </c>
      <c r="G1862" s="11">
        <f>BIL[[#This Row],[∆ AUM]]-BIL[[#This Row],[effetto mercato]]</f>
        <v>110345.59009204432</v>
      </c>
    </row>
    <row r="1863" spans="1:7">
      <c r="A1863" s="4">
        <v>44713</v>
      </c>
      <c r="B1863">
        <v>-0.41720000000000002</v>
      </c>
      <c r="C1863" s="6">
        <f>BIL[[#This Row],[Variaz]]/100</f>
        <v>-4.1720000000000004E-3</v>
      </c>
      <c r="D1863" s="10">
        <f>AUM[[#This Row],[ Etica Bilanciato]]</f>
        <v>2079382050.98</v>
      </c>
      <c r="E1863" s="10">
        <f>D1862*BIL[[#This Row],[Variazione percentuale]]</f>
        <v>-8706720.0452621207</v>
      </c>
      <c r="F1863" s="11">
        <f>BIL[[#This Row],[AUM]]-D1862</f>
        <v>-7559474.7300000191</v>
      </c>
      <c r="G1863" s="11">
        <f>BIL[[#This Row],[∆ AUM]]-BIL[[#This Row],[effetto mercato]]</f>
        <v>1147245.3152621016</v>
      </c>
    </row>
    <row r="1864" spans="1:7">
      <c r="A1864" s="4">
        <v>44715</v>
      </c>
      <c r="B1864">
        <v>-0.1084</v>
      </c>
      <c r="C1864" s="6">
        <f>BIL[[#This Row],[Variaz]]/100</f>
        <v>-1.0839999999999999E-3</v>
      </c>
      <c r="D1864" s="10">
        <f>AUM[[#This Row],[ Etica Bilanciato]]</f>
        <v>2077607316.6900001</v>
      </c>
      <c r="E1864" s="10">
        <f>D1863*BIL[[#This Row],[Variazione percentuale]]</f>
        <v>-2254050.1432623197</v>
      </c>
      <c r="F1864" s="11">
        <f>BIL[[#This Row],[AUM]]-D1863</f>
        <v>-1774734.2899999619</v>
      </c>
      <c r="G1864" s="11">
        <f>BIL[[#This Row],[∆ AUM]]-BIL[[#This Row],[effetto mercato]]</f>
        <v>479315.85326235788</v>
      </c>
    </row>
    <row r="1865" spans="1:7">
      <c r="A1865" s="4">
        <v>44718</v>
      </c>
      <c r="B1865">
        <v>2.1700000000000001E-2</v>
      </c>
      <c r="C1865" s="6">
        <f>BIL[[#This Row],[Variaz]]/100</f>
        <v>2.1700000000000002E-4</v>
      </c>
      <c r="D1865" s="10">
        <f>AUM[[#This Row],[ Etica Bilanciato]]</f>
        <v>2080749884.53</v>
      </c>
      <c r="E1865" s="10">
        <f>D1864*BIL[[#This Row],[Variazione percentuale]]</f>
        <v>450840.78772173007</v>
      </c>
      <c r="F1865" s="11">
        <f>BIL[[#This Row],[AUM]]-D1864</f>
        <v>3142567.8399999142</v>
      </c>
      <c r="G1865" s="11">
        <f>BIL[[#This Row],[∆ AUM]]-BIL[[#This Row],[effetto mercato]]</f>
        <v>2691727.0522781843</v>
      </c>
    </row>
    <row r="1866" spans="1:7">
      <c r="A1866" s="4">
        <v>44719</v>
      </c>
      <c r="B1866">
        <v>0.44819999999999999</v>
      </c>
      <c r="C1866" s="6">
        <f>BIL[[#This Row],[Variaz]]/100</f>
        <v>4.4819999999999999E-3</v>
      </c>
      <c r="D1866" s="10">
        <f>AUM[[#This Row],[ Etica Bilanciato]]</f>
        <v>2093966401.04</v>
      </c>
      <c r="E1866" s="10">
        <f>D1865*BIL[[#This Row],[Variazione percentuale]]</f>
        <v>9325920.9824634604</v>
      </c>
      <c r="F1866" s="11">
        <f>BIL[[#This Row],[AUM]]-D1865</f>
        <v>13216516.50999999</v>
      </c>
      <c r="G1866" s="11">
        <f>BIL[[#This Row],[∆ AUM]]-BIL[[#This Row],[effetto mercato]]</f>
        <v>3890595.52753653</v>
      </c>
    </row>
    <row r="1867" spans="1:7">
      <c r="A1867" s="4">
        <v>44720</v>
      </c>
      <c r="B1867">
        <v>-0.86370000000000002</v>
      </c>
      <c r="C1867" s="6">
        <f>BIL[[#This Row],[Variaz]]/100</f>
        <v>-8.6370000000000006E-3</v>
      </c>
      <c r="D1867" s="10">
        <f>AUM[[#This Row],[ Etica Bilanciato]]</f>
        <v>2078362722.76</v>
      </c>
      <c r="E1867" s="10">
        <f>D1866*BIL[[#This Row],[Variazione percentuale]]</f>
        <v>-18085587.805782482</v>
      </c>
      <c r="F1867" s="11">
        <f>BIL[[#This Row],[AUM]]-D1866</f>
        <v>-15603678.279999971</v>
      </c>
      <c r="G1867" s="11">
        <f>BIL[[#This Row],[∆ AUM]]-BIL[[#This Row],[effetto mercato]]</f>
        <v>2481909.5257825106</v>
      </c>
    </row>
    <row r="1868" spans="1:7">
      <c r="A1868" s="4">
        <v>44721</v>
      </c>
      <c r="B1868">
        <v>-0.92930000000000001</v>
      </c>
      <c r="C1868" s="6">
        <f>BIL[[#This Row],[Variaz]]/100</f>
        <v>-9.2930000000000009E-3</v>
      </c>
      <c r="D1868" s="10">
        <f>AUM[[#This Row],[ Etica Bilanciato]]</f>
        <v>2060388826.1199999</v>
      </c>
      <c r="E1868" s="10">
        <f>D1867*BIL[[#This Row],[Variazione percentuale]]</f>
        <v>-19314224.78260868</v>
      </c>
      <c r="F1868" s="11">
        <f>BIL[[#This Row],[AUM]]-D1867</f>
        <v>-17973896.640000105</v>
      </c>
      <c r="G1868" s="11">
        <f>BIL[[#This Row],[∆ AUM]]-BIL[[#This Row],[effetto mercato]]</f>
        <v>1340328.1426085755</v>
      </c>
    </row>
    <row r="1869" spans="1:7">
      <c r="A1869" s="4">
        <v>44722</v>
      </c>
      <c r="B1869">
        <v>-1.2604</v>
      </c>
      <c r="C1869" s="6">
        <f>BIL[[#This Row],[Variaz]]/100</f>
        <v>-1.2603999999999999E-2</v>
      </c>
      <c r="D1869" s="10">
        <f>AUM[[#This Row],[ Etica Bilanciato]]</f>
        <v>2035031577.3400002</v>
      </c>
      <c r="E1869" s="10">
        <f>D1868*BIL[[#This Row],[Variazione percentuale]]</f>
        <v>-25969140.764416475</v>
      </c>
      <c r="F1869" s="11">
        <f>BIL[[#This Row],[AUM]]-D1868</f>
        <v>-25357248.779999733</v>
      </c>
      <c r="G1869" s="11">
        <f>BIL[[#This Row],[∆ AUM]]-BIL[[#This Row],[effetto mercato]]</f>
        <v>611891.98441674188</v>
      </c>
    </row>
    <row r="1870" spans="1:7">
      <c r="A1870" s="4">
        <v>44725</v>
      </c>
      <c r="B1870">
        <v>-2.0409999999999999</v>
      </c>
      <c r="C1870" s="6">
        <f>BIL[[#This Row],[Variaz]]/100</f>
        <v>-2.0409999999999998E-2</v>
      </c>
      <c r="D1870" s="10">
        <f>AUM[[#This Row],[ Etica Bilanciato]]</f>
        <v>1994053759.45</v>
      </c>
      <c r="E1870" s="10">
        <f>D1869*BIL[[#This Row],[Variazione percentuale]]</f>
        <v>-41534994.493509397</v>
      </c>
      <c r="F1870" s="11">
        <f>BIL[[#This Row],[AUM]]-D1869</f>
        <v>-40977817.890000105</v>
      </c>
      <c r="G1870" s="11">
        <f>BIL[[#This Row],[∆ AUM]]-BIL[[#This Row],[effetto mercato]]</f>
        <v>557176.60350929201</v>
      </c>
    </row>
    <row r="1871" spans="1:7">
      <c r="A1871" s="4">
        <v>44726</v>
      </c>
      <c r="B1871">
        <v>-0.99250000000000005</v>
      </c>
      <c r="C1871" s="6">
        <f>BIL[[#This Row],[Variaz]]/100</f>
        <v>-9.9249999999999998E-3</v>
      </c>
      <c r="D1871" s="10">
        <f>AUM[[#This Row],[ Etica Bilanciato]]</f>
        <v>1975221805.78</v>
      </c>
      <c r="E1871" s="10">
        <f>D1870*BIL[[#This Row],[Variazione percentuale]]</f>
        <v>-19790983.56254125</v>
      </c>
      <c r="F1871" s="11">
        <f>BIL[[#This Row],[AUM]]-D1870</f>
        <v>-18831953.670000076</v>
      </c>
      <c r="G1871" s="11">
        <f>BIL[[#This Row],[∆ AUM]]-BIL[[#This Row],[effetto mercato]]</f>
        <v>959029.89254117385</v>
      </c>
    </row>
    <row r="1872" spans="1:7">
      <c r="A1872" s="4">
        <v>44727</v>
      </c>
      <c r="B1872">
        <v>1.0712999999999999</v>
      </c>
      <c r="C1872" s="6">
        <f>BIL[[#This Row],[Variaz]]/100</f>
        <v>1.0712999999999999E-2</v>
      </c>
      <c r="D1872" s="10">
        <f>AUM[[#This Row],[ Etica Bilanciato]]</f>
        <v>1996462501.8900001</v>
      </c>
      <c r="E1872" s="10">
        <f>D1871*BIL[[#This Row],[Variazione percentuale]]</f>
        <v>21160551.205321137</v>
      </c>
      <c r="F1872" s="11">
        <f>BIL[[#This Row],[AUM]]-D1871</f>
        <v>21240696.110000134</v>
      </c>
      <c r="G1872" s="11">
        <f>BIL[[#This Row],[∆ AUM]]-BIL[[#This Row],[effetto mercato]]</f>
        <v>80144.904678996652</v>
      </c>
    </row>
    <row r="1873" spans="1:7">
      <c r="A1873" s="4">
        <v>44728</v>
      </c>
      <c r="B1873">
        <v>-1.7641</v>
      </c>
      <c r="C1873" s="6">
        <f>BIL[[#This Row],[Variaz]]/100</f>
        <v>-1.7641E-2</v>
      </c>
      <c r="D1873" s="10">
        <f>AUM[[#This Row],[ Etica Bilanciato]]</f>
        <v>1960565135.8199999</v>
      </c>
      <c r="E1873" s="10">
        <f>D1872*BIL[[#This Row],[Variazione percentuale]]</f>
        <v>-35219594.995841496</v>
      </c>
      <c r="F1873" s="11">
        <f>BIL[[#This Row],[AUM]]-D1872</f>
        <v>-35897366.070000172</v>
      </c>
      <c r="G1873" s="11">
        <f>BIL[[#This Row],[∆ AUM]]-BIL[[#This Row],[effetto mercato]]</f>
        <v>-677771.07415867597</v>
      </c>
    </row>
    <row r="1874" spans="1:7">
      <c r="A1874" s="4">
        <v>44729</v>
      </c>
      <c r="B1874">
        <v>0.4239</v>
      </c>
      <c r="C1874" s="6">
        <f>BIL[[#This Row],[Variaz]]/100</f>
        <v>4.2389999999999997E-3</v>
      </c>
      <c r="D1874" s="10">
        <f>AUM[[#This Row],[ Etica Bilanciato]]</f>
        <v>1969321369.25</v>
      </c>
      <c r="E1874" s="10">
        <f>D1873*BIL[[#This Row],[Variazione percentuale]]</f>
        <v>8310835.6107409792</v>
      </c>
      <c r="F1874" s="11">
        <f>BIL[[#This Row],[AUM]]-D1873</f>
        <v>8756233.4300000668</v>
      </c>
      <c r="G1874" s="11">
        <f>BIL[[#This Row],[∆ AUM]]-BIL[[#This Row],[effetto mercato]]</f>
        <v>445397.81925908756</v>
      </c>
    </row>
    <row r="1875" spans="1:7">
      <c r="A1875" s="4">
        <v>44732</v>
      </c>
      <c r="B1875">
        <v>-0.61399999999999999</v>
      </c>
      <c r="C1875" s="6">
        <f>BIL[[#This Row],[Variaz]]/100</f>
        <v>-6.1399999999999996E-3</v>
      </c>
      <c r="D1875" s="10">
        <f>AUM[[#This Row],[ Etica Bilanciato]]</f>
        <v>1957492146.4200001</v>
      </c>
      <c r="E1875" s="10">
        <f>D1874*BIL[[#This Row],[Variazione percentuale]]</f>
        <v>-12091633.207194999</v>
      </c>
      <c r="F1875" s="11">
        <f>BIL[[#This Row],[AUM]]-D1874</f>
        <v>-11829222.829999924</v>
      </c>
      <c r="G1875" s="11">
        <f>BIL[[#This Row],[∆ AUM]]-BIL[[#This Row],[effetto mercato]]</f>
        <v>262410.37719507515</v>
      </c>
    </row>
    <row r="1876" spans="1:7">
      <c r="A1876" s="4">
        <v>44733</v>
      </c>
      <c r="B1876">
        <v>0.62549999999999994</v>
      </c>
      <c r="C1876" s="6">
        <f>BIL[[#This Row],[Variaz]]/100</f>
        <v>6.2549999999999993E-3</v>
      </c>
      <c r="D1876" s="10">
        <f>AUM[[#This Row],[ Etica Bilanciato]]</f>
        <v>1969315177.8999999</v>
      </c>
      <c r="E1876" s="10">
        <f>D1875*BIL[[#This Row],[Variazione percentuale]]</f>
        <v>12244113.3758571</v>
      </c>
      <c r="F1876" s="11">
        <f>BIL[[#This Row],[AUM]]-D1875</f>
        <v>11823031.479999781</v>
      </c>
      <c r="G1876" s="11">
        <f>BIL[[#This Row],[∆ AUM]]-BIL[[#This Row],[effetto mercato]]</f>
        <v>-421081.89585731924</v>
      </c>
    </row>
    <row r="1877" spans="1:7">
      <c r="A1877" s="4">
        <v>44734</v>
      </c>
      <c r="B1877">
        <v>0.1381</v>
      </c>
      <c r="C1877" s="6">
        <f>BIL[[#This Row],[Variaz]]/100</f>
        <v>1.3810000000000001E-3</v>
      </c>
      <c r="D1877" s="10">
        <f>AUM[[#This Row],[ Etica Bilanciato]]</f>
        <v>1972329816.0599999</v>
      </c>
      <c r="E1877" s="10">
        <f>D1876*BIL[[#This Row],[Variazione percentuale]]</f>
        <v>2719624.2606798997</v>
      </c>
      <c r="F1877" s="11">
        <f>BIL[[#This Row],[AUM]]-D1876</f>
        <v>3014638.1600000858</v>
      </c>
      <c r="G1877" s="11">
        <f>BIL[[#This Row],[∆ AUM]]-BIL[[#This Row],[effetto mercato]]</f>
        <v>295013.89932018612</v>
      </c>
    </row>
    <row r="1878" spans="1:7">
      <c r="A1878" s="4">
        <v>44735</v>
      </c>
      <c r="B1878">
        <v>1.0805</v>
      </c>
      <c r="C1878" s="6">
        <f>BIL[[#This Row],[Variaz]]/100</f>
        <v>1.0805E-2</v>
      </c>
      <c r="D1878" s="10">
        <f>AUM[[#This Row],[ Etica Bilanciato]]</f>
        <v>1992402715.02</v>
      </c>
      <c r="E1878" s="10">
        <f>D1877*BIL[[#This Row],[Variazione percentuale]]</f>
        <v>21311023.662528299</v>
      </c>
      <c r="F1878" s="11">
        <f>BIL[[#This Row],[AUM]]-D1877</f>
        <v>20072898.960000038</v>
      </c>
      <c r="G1878" s="11">
        <f>BIL[[#This Row],[∆ AUM]]-BIL[[#This Row],[effetto mercato]]</f>
        <v>-1238124.7025282606</v>
      </c>
    </row>
    <row r="1879" spans="1:7">
      <c r="A1879" s="4">
        <v>44736</v>
      </c>
      <c r="B1879">
        <v>1.395</v>
      </c>
      <c r="C1879" s="6">
        <f>BIL[[#This Row],[Variaz]]/100</f>
        <v>1.3950000000000001E-2</v>
      </c>
      <c r="D1879" s="10">
        <f>AUM[[#This Row],[ Etica Bilanciato]]</f>
        <v>2019120870.3300002</v>
      </c>
      <c r="E1879" s="10">
        <f>D1878*BIL[[#This Row],[Variazione percentuale]]</f>
        <v>27794017.874529</v>
      </c>
      <c r="F1879" s="11">
        <f>BIL[[#This Row],[AUM]]-D1878</f>
        <v>26718155.310000181</v>
      </c>
      <c r="G1879" s="11">
        <f>BIL[[#This Row],[∆ AUM]]-BIL[[#This Row],[effetto mercato]]</f>
        <v>-1075862.5645288192</v>
      </c>
    </row>
    <row r="1880" spans="1:7">
      <c r="A1880" s="4">
        <v>44739</v>
      </c>
      <c r="B1880">
        <v>-0.48599999999999999</v>
      </c>
      <c r="C1880" s="6">
        <f>BIL[[#This Row],[Variaz]]/100</f>
        <v>-4.8599999999999997E-3</v>
      </c>
      <c r="D1880" s="10">
        <f>AUM[[#This Row],[ Etica Bilanciato]]</f>
        <v>2008897601.3</v>
      </c>
      <c r="E1880" s="10">
        <f>D1879*BIL[[#This Row],[Variazione percentuale]]</f>
        <v>-9812927.4298037998</v>
      </c>
      <c r="F1880" s="11">
        <f>BIL[[#This Row],[AUM]]-D1879</f>
        <v>-10223269.03000021</v>
      </c>
      <c r="G1880" s="11">
        <f>BIL[[#This Row],[∆ AUM]]-BIL[[#This Row],[effetto mercato]]</f>
        <v>-410341.60019640997</v>
      </c>
    </row>
    <row r="1881" spans="1:7">
      <c r="A1881" s="4">
        <v>44740</v>
      </c>
      <c r="B1881">
        <v>-0.66869999999999996</v>
      </c>
      <c r="C1881" s="6">
        <f>BIL[[#This Row],[Variaz]]/100</f>
        <v>-6.6869999999999994E-3</v>
      </c>
      <c r="D1881" s="10">
        <f>AUM[[#This Row],[ Etica Bilanciato]]</f>
        <v>1994948854.22</v>
      </c>
      <c r="E1881" s="10">
        <f>D1880*BIL[[#This Row],[Variazione percentuale]]</f>
        <v>-13433498.259893099</v>
      </c>
      <c r="F1881" s="11">
        <f>BIL[[#This Row],[AUM]]-D1880</f>
        <v>-13948747.079999924</v>
      </c>
      <c r="G1881" s="11">
        <f>BIL[[#This Row],[∆ AUM]]-BIL[[#This Row],[effetto mercato]]</f>
        <v>-515248.82010682486</v>
      </c>
    </row>
    <row r="1882" spans="1:7">
      <c r="A1882" s="4">
        <v>44741</v>
      </c>
      <c r="B1882">
        <v>8.3199999999999996E-2</v>
      </c>
      <c r="C1882" s="6">
        <f>BIL[[#This Row],[Variaz]]/100</f>
        <v>8.3199999999999995E-4</v>
      </c>
      <c r="D1882" s="10">
        <f>AUM[[#This Row],[ Etica Bilanciato]]</f>
        <v>1996834957.3399997</v>
      </c>
      <c r="E1882" s="10">
        <f>D1881*BIL[[#This Row],[Variazione percentuale]]</f>
        <v>1659797.4467110399</v>
      </c>
      <c r="F1882" s="11">
        <f>BIL[[#This Row],[AUM]]-D1881</f>
        <v>1886103.1199996471</v>
      </c>
      <c r="G1882" s="11">
        <f>BIL[[#This Row],[∆ AUM]]-BIL[[#This Row],[effetto mercato]]</f>
        <v>226305.67328860727</v>
      </c>
    </row>
    <row r="1883" spans="1:7">
      <c r="A1883" s="4">
        <v>44742</v>
      </c>
      <c r="B1883">
        <v>-8.3099999999999993E-2</v>
      </c>
      <c r="C1883" s="6">
        <f>BIL[[#This Row],[Variaz]]/100</f>
        <v>-8.3099999999999992E-4</v>
      </c>
      <c r="D1883" s="10">
        <f>AUM[[#This Row],[ Etica Bilanciato]]</f>
        <v>1995314302.8699999</v>
      </c>
      <c r="E1883" s="10">
        <f>D1882*BIL[[#This Row],[Variazione percentuale]]</f>
        <v>-1659369.8495495396</v>
      </c>
      <c r="F1883" s="11">
        <f>BIL[[#This Row],[AUM]]-D1882</f>
        <v>-1520654.4699997902</v>
      </c>
      <c r="G1883" s="11">
        <f>BIL[[#This Row],[∆ AUM]]-BIL[[#This Row],[effetto mercato]]</f>
        <v>138715.37954974943</v>
      </c>
    </row>
    <row r="1884" spans="1:7">
      <c r="A1884" s="4">
        <v>44743</v>
      </c>
      <c r="B1884">
        <v>0.66569999999999996</v>
      </c>
      <c r="C1884" s="6">
        <f>BIL[[#This Row],[Variaz]]/100</f>
        <v>6.6569999999999997E-3</v>
      </c>
      <c r="D1884" s="10">
        <f>AUM[[#This Row],[ Etica Bilanciato]]</f>
        <v>2008904237.5799999</v>
      </c>
      <c r="E1884" s="10">
        <f>D1883*BIL[[#This Row],[Variazione percentuale]]</f>
        <v>13282807.314205589</v>
      </c>
      <c r="F1884" s="11">
        <f>BIL[[#This Row],[AUM]]-D1883</f>
        <v>13589934.710000038</v>
      </c>
      <c r="G1884" s="11">
        <f>BIL[[#This Row],[∆ AUM]]-BIL[[#This Row],[effetto mercato]]</f>
        <v>307127.39579444937</v>
      </c>
    </row>
    <row r="1885" spans="1:7">
      <c r="A1885" s="4">
        <v>44746</v>
      </c>
      <c r="B1885">
        <v>-0.36070000000000002</v>
      </c>
      <c r="C1885" s="6">
        <f>BIL[[#This Row],[Variaz]]/100</f>
        <v>-3.6070000000000004E-3</v>
      </c>
      <c r="D1885" s="10">
        <f>AUM[[#This Row],[ Etica Bilanciato]]</f>
        <v>2001801852.97</v>
      </c>
      <c r="E1885" s="10">
        <f>D1884*BIL[[#This Row],[Variazione percentuale]]</f>
        <v>-7246117.5849510608</v>
      </c>
      <c r="F1885" s="11">
        <f>BIL[[#This Row],[AUM]]-D1884</f>
        <v>-7102384.6099998951</v>
      </c>
      <c r="G1885" s="11">
        <f>BIL[[#This Row],[∆ AUM]]-BIL[[#This Row],[effetto mercato]]</f>
        <v>143732.97495116573</v>
      </c>
    </row>
    <row r="1886" spans="1:7">
      <c r="A1886" s="4">
        <v>44747</v>
      </c>
      <c r="B1886">
        <v>1.0632999999999999</v>
      </c>
      <c r="C1886" s="6">
        <f>BIL[[#This Row],[Variaz]]/100</f>
        <v>1.0632999999999998E-2</v>
      </c>
      <c r="D1886" s="10">
        <f>AUM[[#This Row],[ Etica Bilanciato]]</f>
        <v>2025565830.1699998</v>
      </c>
      <c r="E1886" s="10">
        <f>D1885*BIL[[#This Row],[Variazione percentuale]]</f>
        <v>21285159.102630008</v>
      </c>
      <c r="F1886" s="11">
        <f>BIL[[#This Row],[AUM]]-D1885</f>
        <v>23763977.199999809</v>
      </c>
      <c r="G1886" s="11">
        <f>BIL[[#This Row],[∆ AUM]]-BIL[[#This Row],[effetto mercato]]</f>
        <v>2478818.0973698013</v>
      </c>
    </row>
    <row r="1887" spans="1:7">
      <c r="A1887" s="4">
        <v>44748</v>
      </c>
      <c r="B1887">
        <v>0.49249999999999999</v>
      </c>
      <c r="C1887" s="6">
        <f>BIL[[#This Row],[Variaz]]/100</f>
        <v>4.9249999999999997E-3</v>
      </c>
      <c r="D1887" s="10">
        <f>AUM[[#This Row],[ Etica Bilanciato]]</f>
        <v>2039558316.3099999</v>
      </c>
      <c r="E1887" s="10">
        <f>D1886*BIL[[#This Row],[Variazione percentuale]]</f>
        <v>9975911.7135872487</v>
      </c>
      <c r="F1887" s="11">
        <f>BIL[[#This Row],[AUM]]-D1886</f>
        <v>13992486.140000105</v>
      </c>
      <c r="G1887" s="11">
        <f>BIL[[#This Row],[∆ AUM]]-BIL[[#This Row],[effetto mercato]]</f>
        <v>4016574.4264128562</v>
      </c>
    </row>
    <row r="1888" spans="1:7">
      <c r="A1888" s="4">
        <v>44749</v>
      </c>
      <c r="B1888">
        <v>0.78710000000000002</v>
      </c>
      <c r="C1888" s="6">
        <f>BIL[[#This Row],[Variaz]]/100</f>
        <v>7.8709999999999995E-3</v>
      </c>
      <c r="D1888" s="10">
        <f>AUM[[#This Row],[ Etica Bilanciato]]</f>
        <v>2057714276.5</v>
      </c>
      <c r="E1888" s="10">
        <f>D1887*BIL[[#This Row],[Variazione percentuale]]</f>
        <v>16053363.507676009</v>
      </c>
      <c r="F1888" s="11">
        <f>BIL[[#This Row],[AUM]]-D1887</f>
        <v>18155960.190000057</v>
      </c>
      <c r="G1888" s="11">
        <f>BIL[[#This Row],[∆ AUM]]-BIL[[#This Row],[effetto mercato]]</f>
        <v>2102596.6823240481</v>
      </c>
    </row>
    <row r="1889" spans="1:7">
      <c r="A1889" s="4">
        <v>44750</v>
      </c>
      <c r="B1889">
        <v>-1.47E-2</v>
      </c>
      <c r="C1889" s="6">
        <f>BIL[[#This Row],[Variaz]]/100</f>
        <v>-1.47E-4</v>
      </c>
      <c r="D1889" s="10">
        <f>AUM[[#This Row],[ Etica Bilanciato]]</f>
        <v>2057794674.6199999</v>
      </c>
      <c r="E1889" s="10">
        <f>D1888*BIL[[#This Row],[Variazione percentuale]]</f>
        <v>-302483.99864549999</v>
      </c>
      <c r="F1889" s="11">
        <f>BIL[[#This Row],[AUM]]-D1888</f>
        <v>80398.119999885559</v>
      </c>
      <c r="G1889" s="11">
        <f>BIL[[#This Row],[∆ AUM]]-BIL[[#This Row],[effetto mercato]]</f>
        <v>382882.11864538555</v>
      </c>
    </row>
    <row r="1890" spans="1:7">
      <c r="A1890" s="4">
        <v>44753</v>
      </c>
      <c r="B1890">
        <v>0.19159999999999999</v>
      </c>
      <c r="C1890" s="6">
        <f>BIL[[#This Row],[Variaz]]/100</f>
        <v>1.916E-3</v>
      </c>
      <c r="D1890" s="10">
        <f>AUM[[#This Row],[ Etica Bilanciato]]</f>
        <v>2062248447.1899998</v>
      </c>
      <c r="E1890" s="10">
        <f>D1889*BIL[[#This Row],[Variazione percentuale]]</f>
        <v>3942734.5965719195</v>
      </c>
      <c r="F1890" s="11">
        <f>BIL[[#This Row],[AUM]]-D1889</f>
        <v>4453772.5699999332</v>
      </c>
      <c r="G1890" s="11">
        <f>BIL[[#This Row],[∆ AUM]]-BIL[[#This Row],[effetto mercato]]</f>
        <v>511037.97342801373</v>
      </c>
    </row>
    <row r="1891" spans="1:7">
      <c r="A1891" s="4">
        <v>44754</v>
      </c>
      <c r="B1891">
        <v>0.1618</v>
      </c>
      <c r="C1891" s="6">
        <f>BIL[[#This Row],[Variaz]]/100</f>
        <v>1.6180000000000001E-3</v>
      </c>
      <c r="D1891" s="10">
        <f>AUM[[#This Row],[ Etica Bilanciato]]</f>
        <v>2065684933.54</v>
      </c>
      <c r="E1891" s="10">
        <f>D1890*BIL[[#This Row],[Variazione percentuale]]</f>
        <v>3336717.98755342</v>
      </c>
      <c r="F1891" s="11">
        <f>BIL[[#This Row],[AUM]]-D1890</f>
        <v>3436486.3500001431</v>
      </c>
      <c r="G1891" s="11">
        <f>BIL[[#This Row],[∆ AUM]]-BIL[[#This Row],[effetto mercato]]</f>
        <v>99768.36244672304</v>
      </c>
    </row>
    <row r="1892" spans="1:7">
      <c r="A1892" s="4">
        <v>44755</v>
      </c>
      <c r="B1892">
        <v>-0.40379999999999999</v>
      </c>
      <c r="C1892" s="6">
        <f>BIL[[#This Row],[Variaz]]/100</f>
        <v>-4.0379999999999999E-3</v>
      </c>
      <c r="D1892" s="10">
        <f>AUM[[#This Row],[ Etica Bilanciato]]</f>
        <v>2058113930.6000001</v>
      </c>
      <c r="E1892" s="10">
        <f>D1891*BIL[[#This Row],[Variazione percentuale]]</f>
        <v>-8341235.7616345193</v>
      </c>
      <c r="F1892" s="11">
        <f>BIL[[#This Row],[AUM]]-D1891</f>
        <v>-7571002.9399998188</v>
      </c>
      <c r="G1892" s="11">
        <f>BIL[[#This Row],[∆ AUM]]-BIL[[#This Row],[effetto mercato]]</f>
        <v>770232.82163470052</v>
      </c>
    </row>
    <row r="1893" spans="1:7">
      <c r="A1893" s="4">
        <v>44756</v>
      </c>
      <c r="B1893">
        <v>-6.6400000000000001E-2</v>
      </c>
      <c r="C1893" s="6">
        <f>BIL[[#This Row],[Variaz]]/100</f>
        <v>-6.6399999999999999E-4</v>
      </c>
      <c r="D1893" s="10">
        <f>AUM[[#This Row],[ Etica Bilanciato]]</f>
        <v>2056924593.46</v>
      </c>
      <c r="E1893" s="10">
        <f>D1892*BIL[[#This Row],[Variazione percentuale]]</f>
        <v>-1366587.6499184</v>
      </c>
      <c r="F1893" s="11">
        <f>BIL[[#This Row],[AUM]]-D1892</f>
        <v>-1189337.1400001049</v>
      </c>
      <c r="G1893" s="11">
        <f>BIL[[#This Row],[∆ AUM]]-BIL[[#This Row],[effetto mercato]]</f>
        <v>177250.50991829508</v>
      </c>
    </row>
    <row r="1894" spans="1:7">
      <c r="A1894" s="4">
        <v>44757</v>
      </c>
      <c r="B1894">
        <v>0.53849999999999998</v>
      </c>
      <c r="C1894" s="6">
        <f>BIL[[#This Row],[Variaz]]/100</f>
        <v>5.385E-3</v>
      </c>
      <c r="D1894" s="10">
        <f>AUM[[#This Row],[ Etica Bilanciato]]</f>
        <v>2067930270.8299999</v>
      </c>
      <c r="E1894" s="10">
        <f>D1893*BIL[[#This Row],[Variazione percentuale]]</f>
        <v>11076538.935782101</v>
      </c>
      <c r="F1894" s="11">
        <f>BIL[[#This Row],[AUM]]-D1893</f>
        <v>11005677.369999886</v>
      </c>
      <c r="G1894" s="11">
        <f>BIL[[#This Row],[∆ AUM]]-BIL[[#This Row],[effetto mercato]]</f>
        <v>-70861.565782215446</v>
      </c>
    </row>
    <row r="1895" spans="1:7">
      <c r="A1895" s="4">
        <v>44760</v>
      </c>
      <c r="B1895">
        <v>-0.7631</v>
      </c>
      <c r="C1895" s="6">
        <f>BIL[[#This Row],[Variaz]]/100</f>
        <v>-7.6309999999999998E-3</v>
      </c>
      <c r="D1895" s="10">
        <f>AUM[[#This Row],[ Etica Bilanciato]]</f>
        <v>2052376056.1499999</v>
      </c>
      <c r="E1895" s="10">
        <f>D1894*BIL[[#This Row],[Variazione percentuale]]</f>
        <v>-15780375.896703729</v>
      </c>
      <c r="F1895" s="11">
        <f>BIL[[#This Row],[AUM]]-D1894</f>
        <v>-15554214.680000067</v>
      </c>
      <c r="G1895" s="11">
        <f>BIL[[#This Row],[∆ AUM]]-BIL[[#This Row],[effetto mercato]]</f>
        <v>226161.21670366265</v>
      </c>
    </row>
    <row r="1896" spans="1:7">
      <c r="A1896" s="4">
        <v>44761</v>
      </c>
      <c r="B1896">
        <v>0.94650000000000001</v>
      </c>
      <c r="C1896" s="6">
        <f>BIL[[#This Row],[Variaz]]/100</f>
        <v>9.4649999999999995E-3</v>
      </c>
      <c r="D1896" s="10">
        <f>AUM[[#This Row],[ Etica Bilanciato]]</f>
        <v>2073548936.6700001</v>
      </c>
      <c r="E1896" s="10">
        <f>D1895*BIL[[#This Row],[Variazione percentuale]]</f>
        <v>19425739.371459749</v>
      </c>
      <c r="F1896" s="11">
        <f>BIL[[#This Row],[AUM]]-D1895</f>
        <v>21172880.520000219</v>
      </c>
      <c r="G1896" s="11">
        <f>BIL[[#This Row],[∆ AUM]]-BIL[[#This Row],[effetto mercato]]</f>
        <v>1747141.1485404707</v>
      </c>
    </row>
    <row r="1897" spans="1:7">
      <c r="A1897" s="4">
        <v>44762</v>
      </c>
      <c r="B1897">
        <v>0.65920000000000001</v>
      </c>
      <c r="C1897" s="6">
        <f>BIL[[#This Row],[Variaz]]/100</f>
        <v>6.5919999999999998E-3</v>
      </c>
      <c r="D1897" s="10">
        <f>AUM[[#This Row],[ Etica Bilanciato]]</f>
        <v>2087707158.29</v>
      </c>
      <c r="E1897" s="10">
        <f>D1896*BIL[[#This Row],[Variazione percentuale]]</f>
        <v>13668834.590528641</v>
      </c>
      <c r="F1897" s="11">
        <f>BIL[[#This Row],[AUM]]-D1896</f>
        <v>14158221.619999886</v>
      </c>
      <c r="G1897" s="11">
        <f>BIL[[#This Row],[∆ AUM]]-BIL[[#This Row],[effetto mercato]]</f>
        <v>489387.02947124466</v>
      </c>
    </row>
    <row r="1898" spans="1:7">
      <c r="A1898" s="4">
        <v>44763</v>
      </c>
      <c r="B1898">
        <v>0.71309999999999996</v>
      </c>
      <c r="C1898" s="6">
        <f>BIL[[#This Row],[Variaz]]/100</f>
        <v>7.1309999999999993E-3</v>
      </c>
      <c r="D1898" s="10">
        <f>AUM[[#This Row],[ Etica Bilanciato]]</f>
        <v>2102663705.47</v>
      </c>
      <c r="E1898" s="10">
        <f>D1897*BIL[[#This Row],[Variazione percentuale]]</f>
        <v>14887439.745765988</v>
      </c>
      <c r="F1898" s="11">
        <f>BIL[[#This Row],[AUM]]-D1897</f>
        <v>14956547.180000067</v>
      </c>
      <c r="G1898" s="11">
        <f>BIL[[#This Row],[∆ AUM]]-BIL[[#This Row],[effetto mercato]]</f>
        <v>69107.434234078974</v>
      </c>
    </row>
    <row r="1899" spans="1:7">
      <c r="A1899" s="4">
        <v>44764</v>
      </c>
      <c r="B1899">
        <v>0.18060000000000001</v>
      </c>
      <c r="C1899" s="6">
        <f>BIL[[#This Row],[Variaz]]/100</f>
        <v>1.8060000000000001E-3</v>
      </c>
      <c r="D1899" s="10">
        <f>AUM[[#This Row],[ Etica Bilanciato]]</f>
        <v>2107001930.04</v>
      </c>
      <c r="E1899" s="10">
        <f>D1898*BIL[[#This Row],[Variazione percentuale]]</f>
        <v>3797410.6520788204</v>
      </c>
      <c r="F1899" s="11">
        <f>BIL[[#This Row],[AUM]]-D1898</f>
        <v>4338224.5699999332</v>
      </c>
      <c r="G1899" s="11">
        <f>BIL[[#This Row],[∆ AUM]]-BIL[[#This Row],[effetto mercato]]</f>
        <v>540813.91792111285</v>
      </c>
    </row>
    <row r="1900" spans="1:7">
      <c r="A1900" s="4">
        <v>44767</v>
      </c>
      <c r="B1900">
        <v>-5.0500000000000003E-2</v>
      </c>
      <c r="C1900" s="6">
        <f>BIL[[#This Row],[Variaz]]/100</f>
        <v>-5.0500000000000002E-4</v>
      </c>
      <c r="D1900" s="10">
        <f>AUM[[#This Row],[ Etica Bilanciato]]</f>
        <v>2106089757.1000001</v>
      </c>
      <c r="E1900" s="10">
        <f>D1899*BIL[[#This Row],[Variazione percentuale]]</f>
        <v>-1064035.9746702001</v>
      </c>
      <c r="F1900" s="11">
        <f>BIL[[#This Row],[AUM]]-D1899</f>
        <v>-912172.9399998188</v>
      </c>
      <c r="G1900" s="11">
        <f>BIL[[#This Row],[∆ AUM]]-BIL[[#This Row],[effetto mercato]]</f>
        <v>151863.03467038134</v>
      </c>
    </row>
    <row r="1901" spans="1:7">
      <c r="A1901" s="4">
        <v>44768</v>
      </c>
      <c r="B1901">
        <v>0.1948</v>
      </c>
      <c r="C1901" s="6">
        <f>BIL[[#This Row],[Variaz]]/100</f>
        <v>1.9480000000000001E-3</v>
      </c>
      <c r="D1901" s="10">
        <f>AUM[[#This Row],[ Etica Bilanciato]]</f>
        <v>2110766325.98</v>
      </c>
      <c r="E1901" s="10">
        <f>D1900*BIL[[#This Row],[Variazione percentuale]]</f>
        <v>4102662.8468308006</v>
      </c>
      <c r="F1901" s="11">
        <f>BIL[[#This Row],[AUM]]-D1900</f>
        <v>4676568.879999876</v>
      </c>
      <c r="G1901" s="11">
        <f>BIL[[#This Row],[∆ AUM]]-BIL[[#This Row],[effetto mercato]]</f>
        <v>573906.03316907538</v>
      </c>
    </row>
    <row r="1902" spans="1:7">
      <c r="A1902" s="4">
        <v>44769</v>
      </c>
      <c r="B1902">
        <v>0.7994</v>
      </c>
      <c r="C1902" s="6">
        <f>BIL[[#This Row],[Variaz]]/100</f>
        <v>7.9939999999999994E-3</v>
      </c>
      <c r="D1902" s="10">
        <f>AUM[[#This Row],[ Etica Bilanciato]]</f>
        <v>2128158449.8300002</v>
      </c>
      <c r="E1902" s="10">
        <f>D1901*BIL[[#This Row],[Variazione percentuale]]</f>
        <v>16873466.009884119</v>
      </c>
      <c r="F1902" s="11">
        <f>BIL[[#This Row],[AUM]]-D1901</f>
        <v>17392123.850000143</v>
      </c>
      <c r="G1902" s="11">
        <f>BIL[[#This Row],[∆ AUM]]-BIL[[#This Row],[effetto mercato]]</f>
        <v>518657.84011602402</v>
      </c>
    </row>
    <row r="1903" spans="1:7">
      <c r="A1903" s="4">
        <v>44770</v>
      </c>
      <c r="B1903">
        <v>0.75739999999999996</v>
      </c>
      <c r="C1903" s="6">
        <f>BIL[[#This Row],[Variaz]]/100</f>
        <v>7.574E-3</v>
      </c>
      <c r="D1903" s="10">
        <f>AUM[[#This Row],[ Etica Bilanciato]]</f>
        <v>2144797215.3699999</v>
      </c>
      <c r="E1903" s="10">
        <f>D1902*BIL[[#This Row],[Variazione percentuale]]</f>
        <v>16118672.099012421</v>
      </c>
      <c r="F1903" s="11">
        <f>BIL[[#This Row],[AUM]]-D1902</f>
        <v>16638765.539999723</v>
      </c>
      <c r="G1903" s="11">
        <f>BIL[[#This Row],[∆ AUM]]-BIL[[#This Row],[effetto mercato]]</f>
        <v>520093.44098730199</v>
      </c>
    </row>
    <row r="1904" spans="1:7">
      <c r="A1904" s="4">
        <v>44771</v>
      </c>
      <c r="B1904">
        <v>0.26240000000000002</v>
      </c>
      <c r="C1904" s="6">
        <f>BIL[[#This Row],[Variaz]]/100</f>
        <v>2.624E-3</v>
      </c>
      <c r="D1904" s="10">
        <f>AUM[[#This Row],[ Etica Bilanciato]]</f>
        <v>2150719962.9000001</v>
      </c>
      <c r="E1904" s="10">
        <f>D1903*BIL[[#This Row],[Variazione percentuale]]</f>
        <v>5627947.8931308798</v>
      </c>
      <c r="F1904" s="11">
        <f>BIL[[#This Row],[AUM]]-D1903</f>
        <v>5922747.5300002098</v>
      </c>
      <c r="G1904" s="11">
        <f>BIL[[#This Row],[∆ AUM]]-BIL[[#This Row],[effetto mercato]]</f>
        <v>294799.63686932996</v>
      </c>
    </row>
    <row r="1905" spans="1:7">
      <c r="A1905" s="4">
        <v>44774</v>
      </c>
      <c r="B1905">
        <v>7.1000000000000004E-3</v>
      </c>
      <c r="C1905" s="6">
        <f>BIL[[#This Row],[Variaz]]/100</f>
        <v>7.1000000000000005E-5</v>
      </c>
      <c r="D1905" s="10">
        <f>AUM[[#This Row],[ Etica Bilanciato]]</f>
        <v>2151086031.4499998</v>
      </c>
      <c r="E1905" s="10">
        <f>D1904*BIL[[#This Row],[Variazione percentuale]]</f>
        <v>152701.11736590002</v>
      </c>
      <c r="F1905" s="11">
        <f>BIL[[#This Row],[AUM]]-D1904</f>
        <v>366068.5499997139</v>
      </c>
      <c r="G1905" s="11">
        <f>BIL[[#This Row],[∆ AUM]]-BIL[[#This Row],[effetto mercato]]</f>
        <v>213367.43263381388</v>
      </c>
    </row>
    <row r="1906" spans="1:7">
      <c r="A1906" s="4">
        <v>44775</v>
      </c>
      <c r="B1906">
        <v>-0.17680000000000001</v>
      </c>
      <c r="C1906" s="6">
        <f>BIL[[#This Row],[Variaz]]/100</f>
        <v>-1.768E-3</v>
      </c>
      <c r="D1906" s="10">
        <f>AUM[[#This Row],[ Etica Bilanciato]]</f>
        <v>2147951359.23</v>
      </c>
      <c r="E1906" s="10">
        <f>D1905*BIL[[#This Row],[Variazione percentuale]]</f>
        <v>-3803120.1036035996</v>
      </c>
      <c r="F1906" s="11">
        <f>BIL[[#This Row],[AUM]]-D1905</f>
        <v>-3134672.2199997902</v>
      </c>
      <c r="G1906" s="11">
        <f>BIL[[#This Row],[∆ AUM]]-BIL[[#This Row],[effetto mercato]]</f>
        <v>668447.8836038094</v>
      </c>
    </row>
    <row r="1907" spans="1:7">
      <c r="A1907" s="4">
        <v>44776</v>
      </c>
      <c r="B1907">
        <v>0.88560000000000005</v>
      </c>
      <c r="C1907" s="6">
        <f>BIL[[#This Row],[Variaz]]/100</f>
        <v>8.856000000000001E-3</v>
      </c>
      <c r="D1907" s="10">
        <f>AUM[[#This Row],[ Etica Bilanciato]]</f>
        <v>2169786933.6800003</v>
      </c>
      <c r="E1907" s="10">
        <f>D1906*BIL[[#This Row],[Variazione percentuale]]</f>
        <v>19022257.237340882</v>
      </c>
      <c r="F1907" s="11">
        <f>BIL[[#This Row],[AUM]]-D1906</f>
        <v>21835574.450000286</v>
      </c>
      <c r="G1907" s="11">
        <f>BIL[[#This Row],[∆ AUM]]-BIL[[#This Row],[effetto mercato]]</f>
        <v>2813317.2126594037</v>
      </c>
    </row>
    <row r="1908" spans="1:7">
      <c r="A1908" s="4">
        <v>44777</v>
      </c>
      <c r="B1908">
        <v>7.0000000000000001E-3</v>
      </c>
      <c r="C1908" s="6">
        <f>BIL[[#This Row],[Variaz]]/100</f>
        <v>7.0000000000000007E-5</v>
      </c>
      <c r="D1908" s="10">
        <f>AUM[[#This Row],[ Etica Bilanciato]]</f>
        <v>2173851965.0999999</v>
      </c>
      <c r="E1908" s="10">
        <f>D1907*BIL[[#This Row],[Variazione percentuale]]</f>
        <v>151885.08535760004</v>
      </c>
      <c r="F1908" s="11">
        <f>BIL[[#This Row],[AUM]]-D1907</f>
        <v>4065031.4199995995</v>
      </c>
      <c r="G1908" s="11">
        <f>BIL[[#This Row],[∆ AUM]]-BIL[[#This Row],[effetto mercato]]</f>
        <v>3913146.3346419996</v>
      </c>
    </row>
    <row r="1909" spans="1:7">
      <c r="A1909" s="4">
        <v>44778</v>
      </c>
      <c r="B1909">
        <v>-0.44940000000000002</v>
      </c>
      <c r="C1909" s="6">
        <f>BIL[[#This Row],[Variaz]]/100</f>
        <v>-4.4940000000000006E-3</v>
      </c>
      <c r="D1909" s="10">
        <f>AUM[[#This Row],[ Etica Bilanciato]]</f>
        <v>2166666138.1799998</v>
      </c>
      <c r="E1909" s="10">
        <f>D1908*BIL[[#This Row],[Variazione percentuale]]</f>
        <v>-9769290.7311594002</v>
      </c>
      <c r="F1909" s="11">
        <f>BIL[[#This Row],[AUM]]-D1908</f>
        <v>-7185826.9200000763</v>
      </c>
      <c r="G1909" s="11">
        <f>BIL[[#This Row],[∆ AUM]]-BIL[[#This Row],[effetto mercato]]</f>
        <v>2583463.8111593239</v>
      </c>
    </row>
    <row r="1910" spans="1:7">
      <c r="A1910" s="4">
        <v>44781</v>
      </c>
      <c r="B1910">
        <v>2.8199999999999999E-2</v>
      </c>
      <c r="C1910" s="6">
        <f>BIL[[#This Row],[Variaz]]/100</f>
        <v>2.8199999999999997E-4</v>
      </c>
      <c r="D1910" s="10">
        <f>AUM[[#This Row],[ Etica Bilanciato]]</f>
        <v>2168154233.8400002</v>
      </c>
      <c r="E1910" s="10">
        <f>D1909*BIL[[#This Row],[Variazione percentuale]]</f>
        <v>610999.85096675984</v>
      </c>
      <c r="F1910" s="11">
        <f>BIL[[#This Row],[AUM]]-D1909</f>
        <v>1488095.6600003242</v>
      </c>
      <c r="G1910" s="11">
        <f>BIL[[#This Row],[∆ AUM]]-BIL[[#This Row],[effetto mercato]]</f>
        <v>877095.80903356441</v>
      </c>
    </row>
    <row r="1911" spans="1:7">
      <c r="A1911" s="4">
        <v>44782</v>
      </c>
      <c r="B1911">
        <v>-0.72629999999999995</v>
      </c>
      <c r="C1911" s="6">
        <f>BIL[[#This Row],[Variaz]]/100</f>
        <v>-7.2629999999999995E-3</v>
      </c>
      <c r="D1911" s="10">
        <f>AUM[[#This Row],[ Etica Bilanciato]]</f>
        <v>2153832934.4499998</v>
      </c>
      <c r="E1911" s="10">
        <f>D1910*BIL[[#This Row],[Variazione percentuale]]</f>
        <v>-15747304.200379919</v>
      </c>
      <c r="F1911" s="11">
        <f>BIL[[#This Row],[AUM]]-D1910</f>
        <v>-14321299.390000343</v>
      </c>
      <c r="G1911" s="11">
        <f>BIL[[#This Row],[∆ AUM]]-BIL[[#This Row],[effetto mercato]]</f>
        <v>1426004.8103795759</v>
      </c>
    </row>
    <row r="1912" spans="1:7">
      <c r="A1912" s="4">
        <v>44783</v>
      </c>
      <c r="B1912">
        <v>0.57540000000000002</v>
      </c>
      <c r="C1912" s="6">
        <f>BIL[[#This Row],[Variaz]]/100</f>
        <v>5.7540000000000004E-3</v>
      </c>
      <c r="D1912" s="10">
        <f>AUM[[#This Row],[ Etica Bilanciato]]</f>
        <v>2167217416.2799997</v>
      </c>
      <c r="E1912" s="10">
        <f>D1911*BIL[[#This Row],[Variazione percentuale]]</f>
        <v>12393154.704825301</v>
      </c>
      <c r="F1912" s="11">
        <f>BIL[[#This Row],[AUM]]-D1911</f>
        <v>13384481.829999924</v>
      </c>
      <c r="G1912" s="11">
        <f>BIL[[#This Row],[∆ AUM]]-BIL[[#This Row],[effetto mercato]]</f>
        <v>991327.12517462298</v>
      </c>
    </row>
    <row r="1913" spans="1:7">
      <c r="A1913" s="4">
        <v>44784</v>
      </c>
      <c r="B1913">
        <v>-8.48E-2</v>
      </c>
      <c r="C1913" s="6">
        <f>BIL[[#This Row],[Variaz]]/100</f>
        <v>-8.4800000000000001E-4</v>
      </c>
      <c r="D1913" s="10">
        <f>AUM[[#This Row],[ Etica Bilanciato]]</f>
        <v>2165808517.4699998</v>
      </c>
      <c r="E1913" s="10">
        <f>D1912*BIL[[#This Row],[Variazione percentuale]]</f>
        <v>-1837800.3690054398</v>
      </c>
      <c r="F1913" s="11">
        <f>BIL[[#This Row],[AUM]]-D1912</f>
        <v>-1408898.8099999428</v>
      </c>
      <c r="G1913" s="11">
        <f>BIL[[#This Row],[∆ AUM]]-BIL[[#This Row],[effetto mercato]]</f>
        <v>428901.55900549702</v>
      </c>
    </row>
    <row r="1914" spans="1:7">
      <c r="A1914" s="4">
        <v>44785</v>
      </c>
      <c r="B1914">
        <v>1.1593</v>
      </c>
      <c r="C1914" s="6">
        <f>BIL[[#This Row],[Variaz]]/100</f>
        <v>1.1592999999999999E-2</v>
      </c>
      <c r="D1914" s="10">
        <f>AUM[[#This Row],[ Etica Bilanciato]]</f>
        <v>2192001267.0100002</v>
      </c>
      <c r="E1914" s="10">
        <f>D1913*BIL[[#This Row],[Variazione percentuale]]</f>
        <v>25108218.143029705</v>
      </c>
      <c r="F1914" s="11">
        <f>BIL[[#This Row],[AUM]]-D1913</f>
        <v>26192749.540000439</v>
      </c>
      <c r="G1914" s="11">
        <f>BIL[[#This Row],[∆ AUM]]-BIL[[#This Row],[effetto mercato]]</f>
        <v>1084531.396970734</v>
      </c>
    </row>
    <row r="1915" spans="1:7">
      <c r="A1915" s="4">
        <v>44789</v>
      </c>
      <c r="B1915">
        <v>0.68479999999999996</v>
      </c>
      <c r="C1915" s="6">
        <f>BIL[[#This Row],[Variaz]]/100</f>
        <v>6.8479999999999999E-3</v>
      </c>
      <c r="D1915" s="10">
        <f>AUM[[#This Row],[ Etica Bilanciato]]</f>
        <v>2208446812.2199998</v>
      </c>
      <c r="E1915" s="10">
        <f>D1914*BIL[[#This Row],[Variazione percentuale]]</f>
        <v>15010824.676484481</v>
      </c>
      <c r="F1915" s="11">
        <f>BIL[[#This Row],[AUM]]-D1914</f>
        <v>16445545.209999561</v>
      </c>
      <c r="G1915" s="11">
        <f>BIL[[#This Row],[∆ AUM]]-BIL[[#This Row],[effetto mercato]]</f>
        <v>1434720.5335150808</v>
      </c>
    </row>
    <row r="1916" spans="1:7">
      <c r="A1916" s="4">
        <v>44790</v>
      </c>
      <c r="B1916">
        <v>-0.74260000000000004</v>
      </c>
      <c r="C1916" s="6">
        <f>BIL[[#This Row],[Variaz]]/100</f>
        <v>-7.4260000000000003E-3</v>
      </c>
      <c r="D1916" s="10">
        <f>AUM[[#This Row],[ Etica Bilanciato]]</f>
        <v>2192767514.52</v>
      </c>
      <c r="E1916" s="10">
        <f>D1915*BIL[[#This Row],[Variazione percentuale]]</f>
        <v>-16399926.027545718</v>
      </c>
      <c r="F1916" s="11">
        <f>BIL[[#This Row],[AUM]]-D1915</f>
        <v>-15679297.699999809</v>
      </c>
      <c r="G1916" s="11">
        <f>BIL[[#This Row],[∆ AUM]]-BIL[[#This Row],[effetto mercato]]</f>
        <v>720628.32754590921</v>
      </c>
    </row>
    <row r="1917" spans="1:7">
      <c r="A1917" s="4">
        <v>44791</v>
      </c>
      <c r="B1917">
        <v>0.25169999999999998</v>
      </c>
      <c r="C1917" s="6">
        <f>BIL[[#This Row],[Variaz]]/100</f>
        <v>2.5169999999999997E-3</v>
      </c>
      <c r="D1917" s="10">
        <f>AUM[[#This Row],[ Etica Bilanciato]]</f>
        <v>2200753705.5300002</v>
      </c>
      <c r="E1917" s="10">
        <f>D1916*BIL[[#This Row],[Variazione percentuale]]</f>
        <v>5519195.8340468397</v>
      </c>
      <c r="F1917" s="11">
        <f>BIL[[#This Row],[AUM]]-D1916</f>
        <v>7986191.0100002289</v>
      </c>
      <c r="G1917" s="11">
        <f>BIL[[#This Row],[∆ AUM]]-BIL[[#This Row],[effetto mercato]]</f>
        <v>2466995.1759533891</v>
      </c>
    </row>
    <row r="1918" spans="1:7">
      <c r="A1918" s="4">
        <v>44792</v>
      </c>
      <c r="B1918">
        <v>-0.5998</v>
      </c>
      <c r="C1918" s="6">
        <f>BIL[[#This Row],[Variaz]]/100</f>
        <v>-5.9979999999999999E-3</v>
      </c>
      <c r="D1918" s="10">
        <f>AUM[[#This Row],[ Etica Bilanciato]]</f>
        <v>2187899464.8699999</v>
      </c>
      <c r="E1918" s="10">
        <f>D1917*BIL[[#This Row],[Variazione percentuale]]</f>
        <v>-13200120.725768941</v>
      </c>
      <c r="F1918" s="11">
        <f>BIL[[#This Row],[AUM]]-D1917</f>
        <v>-12854240.660000324</v>
      </c>
      <c r="G1918" s="11">
        <f>BIL[[#This Row],[∆ AUM]]-BIL[[#This Row],[effetto mercato]]</f>
        <v>345880.06576861627</v>
      </c>
    </row>
    <row r="1919" spans="1:7">
      <c r="A1919" s="4">
        <v>44795</v>
      </c>
      <c r="B1919">
        <v>-0.96830000000000005</v>
      </c>
      <c r="C1919" s="6">
        <f>BIL[[#This Row],[Variaz]]/100</f>
        <v>-9.6830000000000006E-3</v>
      </c>
      <c r="D1919" s="10">
        <f>AUM[[#This Row],[ Etica Bilanciato]]</f>
        <v>2167194030.4400001</v>
      </c>
      <c r="E1919" s="10">
        <f>D1918*BIL[[#This Row],[Variazione percentuale]]</f>
        <v>-21185430.51833621</v>
      </c>
      <c r="F1919" s="11">
        <f>BIL[[#This Row],[AUM]]-D1918</f>
        <v>-20705434.429999828</v>
      </c>
      <c r="G1919" s="11">
        <f>BIL[[#This Row],[∆ AUM]]-BIL[[#This Row],[effetto mercato]]</f>
        <v>479996.08833638206</v>
      </c>
    </row>
    <row r="1920" spans="1:7">
      <c r="A1920" s="4">
        <v>44796</v>
      </c>
      <c r="B1920">
        <v>-0.43219999999999997</v>
      </c>
      <c r="C1920" s="6">
        <f>BIL[[#This Row],[Variaz]]/100</f>
        <v>-4.3219999999999995E-3</v>
      </c>
      <c r="D1920" s="10">
        <f>AUM[[#This Row],[ Etica Bilanciato]]</f>
        <v>2158404950.6300001</v>
      </c>
      <c r="E1920" s="10">
        <f>D1919*BIL[[#This Row],[Variazione percentuale]]</f>
        <v>-9366612.5995616782</v>
      </c>
      <c r="F1920" s="11">
        <f>BIL[[#This Row],[AUM]]-D1919</f>
        <v>-8789079.8099999428</v>
      </c>
      <c r="G1920" s="11">
        <f>BIL[[#This Row],[∆ AUM]]-BIL[[#This Row],[effetto mercato]]</f>
        <v>577532.78956173547</v>
      </c>
    </row>
    <row r="1921" spans="1:7">
      <c r="A1921" s="4">
        <v>44797</v>
      </c>
      <c r="B1921">
        <v>-3.56E-2</v>
      </c>
      <c r="C1921" s="6">
        <f>BIL[[#This Row],[Variaz]]/100</f>
        <v>-3.5599999999999998E-4</v>
      </c>
      <c r="D1921" s="10">
        <f>AUM[[#This Row],[ Etica Bilanciato]]</f>
        <v>2158232328.4599996</v>
      </c>
      <c r="E1921" s="10">
        <f>D1920*BIL[[#This Row],[Variazione percentuale]]</f>
        <v>-768392.16242427996</v>
      </c>
      <c r="F1921" s="11">
        <f>BIL[[#This Row],[AUM]]-D1920</f>
        <v>-172622.17000055313</v>
      </c>
      <c r="G1921" s="11">
        <f>BIL[[#This Row],[∆ AUM]]-BIL[[#This Row],[effetto mercato]]</f>
        <v>595769.99242372683</v>
      </c>
    </row>
    <row r="1922" spans="1:7">
      <c r="A1922" s="4">
        <v>44798</v>
      </c>
      <c r="B1922">
        <v>0.84</v>
      </c>
      <c r="C1922" s="6">
        <f>BIL[[#This Row],[Variaz]]/100</f>
        <v>8.3999999999999995E-3</v>
      </c>
      <c r="D1922" s="10">
        <f>AUM[[#This Row],[ Etica Bilanciato]]</f>
        <v>2176481987.6500001</v>
      </c>
      <c r="E1922" s="10">
        <f>D1921*BIL[[#This Row],[Variazione percentuale]]</f>
        <v>18129151.559063993</v>
      </c>
      <c r="F1922" s="11">
        <f>BIL[[#This Row],[AUM]]-D1921</f>
        <v>18249659.190000534</v>
      </c>
      <c r="G1922" s="11">
        <f>BIL[[#This Row],[∆ AUM]]-BIL[[#This Row],[effetto mercato]]</f>
        <v>120507.63093654066</v>
      </c>
    </row>
    <row r="1923" spans="1:7">
      <c r="A1923" s="4">
        <v>44799</v>
      </c>
      <c r="B1923">
        <v>-1.913</v>
      </c>
      <c r="C1923" s="6">
        <f>BIL[[#This Row],[Variaz]]/100</f>
        <v>-1.9130000000000001E-2</v>
      </c>
      <c r="D1923" s="10">
        <f>AUM[[#This Row],[ Etica Bilanciato]]</f>
        <v>2135719483.98</v>
      </c>
      <c r="E1923" s="10">
        <f>D1922*BIL[[#This Row],[Variazione percentuale]]</f>
        <v>-41636100.423744507</v>
      </c>
      <c r="F1923" s="11">
        <f>BIL[[#This Row],[AUM]]-D1922</f>
        <v>-40762503.670000076</v>
      </c>
      <c r="G1923" s="11">
        <f>BIL[[#This Row],[∆ AUM]]-BIL[[#This Row],[effetto mercato]]</f>
        <v>873596.75374443084</v>
      </c>
    </row>
    <row r="1924" spans="1:7">
      <c r="A1924" s="4">
        <v>44802</v>
      </c>
      <c r="B1924">
        <v>-0.74850000000000005</v>
      </c>
      <c r="C1924" s="6">
        <f>BIL[[#This Row],[Variaz]]/100</f>
        <v>-7.4850000000000003E-3</v>
      </c>
      <c r="D1924" s="10">
        <f>AUM[[#This Row],[ Etica Bilanciato]]</f>
        <v>2119987206.4300001</v>
      </c>
      <c r="E1924" s="10">
        <f>D1923*BIL[[#This Row],[Variazione percentuale]]</f>
        <v>-15985860.337590301</v>
      </c>
      <c r="F1924" s="11">
        <f>BIL[[#This Row],[AUM]]-D1923</f>
        <v>-15732277.549999952</v>
      </c>
      <c r="G1924" s="11">
        <f>BIL[[#This Row],[∆ AUM]]-BIL[[#This Row],[effetto mercato]]</f>
        <v>253582.78759034909</v>
      </c>
    </row>
    <row r="1925" spans="1:7">
      <c r="A1925" s="4">
        <v>44803</v>
      </c>
      <c r="B1925">
        <v>-0.3553</v>
      </c>
      <c r="C1925" s="6">
        <f>BIL[[#This Row],[Variaz]]/100</f>
        <v>-3.5530000000000002E-3</v>
      </c>
      <c r="D1925" s="10">
        <f>AUM[[#This Row],[ Etica Bilanciato]]</f>
        <v>2111815606.4300001</v>
      </c>
      <c r="E1925" s="10">
        <f>D1924*BIL[[#This Row],[Variazione percentuale]]</f>
        <v>-7532314.5444457904</v>
      </c>
      <c r="F1925" s="11">
        <f>BIL[[#This Row],[AUM]]-D1924</f>
        <v>-8171600</v>
      </c>
      <c r="G1925" s="11">
        <f>BIL[[#This Row],[∆ AUM]]-BIL[[#This Row],[effetto mercato]]</f>
        <v>-639285.45555420965</v>
      </c>
    </row>
    <row r="1926" spans="1:7">
      <c r="A1926" s="4">
        <v>44804</v>
      </c>
      <c r="B1926">
        <v>-0.77859999999999996</v>
      </c>
      <c r="C1926" s="6">
        <f>BIL[[#This Row],[Variaz]]/100</f>
        <v>-7.7859999999999995E-3</v>
      </c>
      <c r="D1926" s="10">
        <f>AUM[[#This Row],[ Etica Bilanciato]]</f>
        <v>2095994881.46</v>
      </c>
      <c r="E1926" s="10">
        <f>D1925*BIL[[#This Row],[Variazione percentuale]]</f>
        <v>-16442596.31166398</v>
      </c>
      <c r="F1926" s="11">
        <f>BIL[[#This Row],[AUM]]-D1925</f>
        <v>-15820724.970000029</v>
      </c>
      <c r="G1926" s="11">
        <f>BIL[[#This Row],[∆ AUM]]-BIL[[#This Row],[effetto mercato]]</f>
        <v>621871.34166395105</v>
      </c>
    </row>
    <row r="1927" spans="1:7">
      <c r="A1927" s="4">
        <v>44805</v>
      </c>
      <c r="B1927">
        <v>0.11</v>
      </c>
      <c r="C1927" s="6">
        <f>BIL[[#This Row],[Variaz]]/100</f>
        <v>1.1000000000000001E-3</v>
      </c>
      <c r="D1927" s="10">
        <f>AUM[[#This Row],[ Etica Bilanciato]]</f>
        <v>2098667552.3699999</v>
      </c>
      <c r="E1927" s="10">
        <f>D1926*BIL[[#This Row],[Variazione percentuale]]</f>
        <v>2305594.3696060004</v>
      </c>
      <c r="F1927" s="11">
        <f>BIL[[#This Row],[AUM]]-D1926</f>
        <v>2672670.9099998474</v>
      </c>
      <c r="G1927" s="11">
        <f>BIL[[#This Row],[∆ AUM]]-BIL[[#This Row],[effetto mercato]]</f>
        <v>367076.54039384704</v>
      </c>
    </row>
    <row r="1928" spans="1:7">
      <c r="A1928" s="4">
        <v>44806</v>
      </c>
      <c r="B1928">
        <v>-0.48349999999999999</v>
      </c>
      <c r="C1928" s="6">
        <f>BIL[[#This Row],[Variaz]]/100</f>
        <v>-4.8349999999999999E-3</v>
      </c>
      <c r="D1928" s="10">
        <f>AUM[[#This Row],[ Etica Bilanciato]]</f>
        <v>2088951291.49</v>
      </c>
      <c r="E1928" s="10">
        <f>D1927*BIL[[#This Row],[Variazione percentuale]]</f>
        <v>-10147057.615708949</v>
      </c>
      <c r="F1928" s="11">
        <f>BIL[[#This Row],[AUM]]-D1927</f>
        <v>-9716260.879999876</v>
      </c>
      <c r="G1928" s="11">
        <f>BIL[[#This Row],[∆ AUM]]-BIL[[#This Row],[effetto mercato]]</f>
        <v>430796.73570907302</v>
      </c>
    </row>
    <row r="1929" spans="1:7">
      <c r="A1929" s="4">
        <v>44809</v>
      </c>
      <c r="B1929">
        <v>0.1472</v>
      </c>
      <c r="C1929" s="6">
        <f>BIL[[#This Row],[Variaz]]/100</f>
        <v>1.472E-3</v>
      </c>
      <c r="D1929" s="10">
        <f>AUM[[#This Row],[ Etica Bilanciato]]</f>
        <v>2094147166.9999998</v>
      </c>
      <c r="E1929" s="10">
        <f>D1928*BIL[[#This Row],[Variazione percentuale]]</f>
        <v>3074936.3010732802</v>
      </c>
      <c r="F1929" s="11">
        <f>BIL[[#This Row],[AUM]]-D1928</f>
        <v>5195875.509999752</v>
      </c>
      <c r="G1929" s="11">
        <f>BIL[[#This Row],[∆ AUM]]-BIL[[#This Row],[effetto mercato]]</f>
        <v>2120939.2089264719</v>
      </c>
    </row>
    <row r="1930" spans="1:7">
      <c r="A1930" s="4">
        <v>44810</v>
      </c>
      <c r="B1930">
        <v>-0.27929999999999999</v>
      </c>
      <c r="C1930" s="6">
        <f>BIL[[#This Row],[Variaz]]/100</f>
        <v>-2.7929999999999999E-3</v>
      </c>
      <c r="D1930" s="10">
        <f>AUM[[#This Row],[ Etica Bilanciato]]</f>
        <v>2091582283.4399998</v>
      </c>
      <c r="E1930" s="10">
        <f>D1929*BIL[[#This Row],[Variazione percentuale]]</f>
        <v>-5848953.0374309989</v>
      </c>
      <c r="F1930" s="11">
        <f>BIL[[#This Row],[AUM]]-D1929</f>
        <v>-2564883.5599999428</v>
      </c>
      <c r="G1930" s="11">
        <f>BIL[[#This Row],[∆ AUM]]-BIL[[#This Row],[effetto mercato]]</f>
        <v>3284069.4774310561</v>
      </c>
    </row>
    <row r="1931" spans="1:7">
      <c r="A1931" s="4">
        <v>44811</v>
      </c>
      <c r="B1931">
        <v>0.7077</v>
      </c>
      <c r="C1931" s="6">
        <f>BIL[[#This Row],[Variaz]]/100</f>
        <v>7.077E-3</v>
      </c>
      <c r="D1931" s="10">
        <f>AUM[[#This Row],[ Etica Bilanciato]]</f>
        <v>2109039289.1200001</v>
      </c>
      <c r="E1931" s="10">
        <f>D1930*BIL[[#This Row],[Variazione percentuale]]</f>
        <v>14802127.819904879</v>
      </c>
      <c r="F1931" s="11">
        <f>BIL[[#This Row],[AUM]]-D1930</f>
        <v>17457005.680000305</v>
      </c>
      <c r="G1931" s="11">
        <f>BIL[[#This Row],[∆ AUM]]-BIL[[#This Row],[effetto mercato]]</f>
        <v>2654877.8600954264</v>
      </c>
    </row>
    <row r="1932" spans="1:7">
      <c r="A1932" s="4">
        <v>44812</v>
      </c>
      <c r="B1932">
        <v>0.40260000000000001</v>
      </c>
      <c r="C1932" s="6">
        <f>BIL[[#This Row],[Variaz]]/100</f>
        <v>4.0260000000000001E-3</v>
      </c>
      <c r="D1932" s="10">
        <f>AUM[[#This Row],[ Etica Bilanciato]]</f>
        <v>2118039142.3399999</v>
      </c>
      <c r="E1932" s="10">
        <f>D1931*BIL[[#This Row],[Variazione percentuale]]</f>
        <v>8490992.1779971197</v>
      </c>
      <c r="F1932" s="11">
        <f>BIL[[#This Row],[AUM]]-D1931</f>
        <v>8999853.2199997902</v>
      </c>
      <c r="G1932" s="11">
        <f>BIL[[#This Row],[∆ AUM]]-BIL[[#This Row],[effetto mercato]]</f>
        <v>508861.04200267047</v>
      </c>
    </row>
    <row r="1933" spans="1:7">
      <c r="A1933" s="4">
        <v>44813</v>
      </c>
      <c r="B1933">
        <v>0.37180000000000002</v>
      </c>
      <c r="C1933" s="6">
        <f>BIL[[#This Row],[Variaz]]/100</f>
        <v>3.7180000000000004E-3</v>
      </c>
      <c r="D1933" s="10">
        <f>AUM[[#This Row],[ Etica Bilanciato]]</f>
        <v>2117040432.9000001</v>
      </c>
      <c r="E1933" s="10">
        <f>D1932*BIL[[#This Row],[Variazione percentuale]]</f>
        <v>7874869.5312201204</v>
      </c>
      <c r="F1933" s="11">
        <f>BIL[[#This Row],[AUM]]-D1932</f>
        <v>-998709.4399998188</v>
      </c>
      <c r="G1933" s="11">
        <f>BIL[[#This Row],[∆ AUM]]-BIL[[#This Row],[effetto mercato]]</f>
        <v>-8873578.9712199382</v>
      </c>
    </row>
    <row r="1934" spans="1:7">
      <c r="A1934" s="4">
        <v>44816</v>
      </c>
      <c r="B1934">
        <v>0.33410000000000001</v>
      </c>
      <c r="C1934" s="6">
        <f>BIL[[#This Row],[Variaz]]/100</f>
        <v>3.3410000000000002E-3</v>
      </c>
      <c r="D1934" s="10">
        <f>AUM[[#This Row],[ Etica Bilanciato]]</f>
        <v>2124378772.1099999</v>
      </c>
      <c r="E1934" s="10">
        <f>D1933*BIL[[#This Row],[Variazione percentuale]]</f>
        <v>7073032.0863189008</v>
      </c>
      <c r="F1934" s="11">
        <f>BIL[[#This Row],[AUM]]-D1933</f>
        <v>7338339.2099997997</v>
      </c>
      <c r="G1934" s="11">
        <f>BIL[[#This Row],[∆ AUM]]-BIL[[#This Row],[effetto mercato]]</f>
        <v>265307.12368089892</v>
      </c>
    </row>
    <row r="1935" spans="1:7">
      <c r="A1935" s="4">
        <v>44817</v>
      </c>
      <c r="B1935">
        <v>-1.3827</v>
      </c>
      <c r="C1935" s="6">
        <f>BIL[[#This Row],[Variaz]]/100</f>
        <v>-1.3827000000000001E-2</v>
      </c>
      <c r="D1935" s="10">
        <f>AUM[[#This Row],[ Etica Bilanciato]]</f>
        <v>2095259036.3900001</v>
      </c>
      <c r="E1935" s="10">
        <f>D1934*BIL[[#This Row],[Variazione percentuale]]</f>
        <v>-29373785.281964969</v>
      </c>
      <c r="F1935" s="11">
        <f>BIL[[#This Row],[AUM]]-D1934</f>
        <v>-29119735.71999979</v>
      </c>
      <c r="G1935" s="11">
        <f>BIL[[#This Row],[∆ AUM]]-BIL[[#This Row],[effetto mercato]]</f>
        <v>254049.5619651787</v>
      </c>
    </row>
    <row r="1936" spans="1:7">
      <c r="A1936" s="4">
        <v>44818</v>
      </c>
      <c r="B1936">
        <v>-0.1101</v>
      </c>
      <c r="C1936" s="6">
        <f>BIL[[#This Row],[Variaz]]/100</f>
        <v>-1.101E-3</v>
      </c>
      <c r="D1936" s="10">
        <f>AUM[[#This Row],[ Etica Bilanciato]]</f>
        <v>2094150005.3199999</v>
      </c>
      <c r="E1936" s="10">
        <f>D1935*BIL[[#This Row],[Variazione percentuale]]</f>
        <v>-2306880.19906539</v>
      </c>
      <c r="F1936" s="11">
        <f>BIL[[#This Row],[AUM]]-D1935</f>
        <v>-1109031.0700001717</v>
      </c>
      <c r="G1936" s="11">
        <f>BIL[[#This Row],[∆ AUM]]-BIL[[#This Row],[effetto mercato]]</f>
        <v>1197849.1290652184</v>
      </c>
    </row>
    <row r="1937" spans="1:7">
      <c r="A1937" s="4">
        <v>44819</v>
      </c>
      <c r="B1937">
        <v>-0.70550000000000002</v>
      </c>
      <c r="C1937" s="6">
        <f>BIL[[#This Row],[Variaz]]/100</f>
        <v>-7.0550000000000005E-3</v>
      </c>
      <c r="D1937" s="10">
        <f>AUM[[#This Row],[ Etica Bilanciato]]</f>
        <v>2079089451.9599998</v>
      </c>
      <c r="E1937" s="10">
        <f>D1936*BIL[[#This Row],[Variazione percentuale]]</f>
        <v>-14774228.287532602</v>
      </c>
      <c r="F1937" s="11">
        <f>BIL[[#This Row],[AUM]]-D1936</f>
        <v>-15060553.360000134</v>
      </c>
      <c r="G1937" s="11">
        <f>BIL[[#This Row],[∆ AUM]]-BIL[[#This Row],[effetto mercato]]</f>
        <v>-286325.07246753201</v>
      </c>
    </row>
    <row r="1938" spans="1:7">
      <c r="A1938" s="4">
        <v>44820</v>
      </c>
      <c r="B1938">
        <v>-0.55510000000000004</v>
      </c>
      <c r="C1938" s="6">
        <f>BIL[[#This Row],[Variaz]]/100</f>
        <v>-5.5510000000000004E-3</v>
      </c>
      <c r="D1938" s="10">
        <f>AUM[[#This Row],[ Etica Bilanciato]]</f>
        <v>2067862811.4099998</v>
      </c>
      <c r="E1938" s="10">
        <f>D1937*BIL[[#This Row],[Variazione percentuale]]</f>
        <v>-11541025.54782996</v>
      </c>
      <c r="F1938" s="11">
        <f>BIL[[#This Row],[AUM]]-D1937</f>
        <v>-11226640.549999952</v>
      </c>
      <c r="G1938" s="11">
        <f>BIL[[#This Row],[∆ AUM]]-BIL[[#This Row],[effetto mercato]]</f>
        <v>314384.99783000723</v>
      </c>
    </row>
    <row r="1939" spans="1:7">
      <c r="A1939" s="4">
        <v>44823</v>
      </c>
      <c r="B1939">
        <v>0.2009</v>
      </c>
      <c r="C1939" s="6">
        <f>BIL[[#This Row],[Variaz]]/100</f>
        <v>2.0089999999999999E-3</v>
      </c>
      <c r="D1939" s="10">
        <f>AUM[[#This Row],[ Etica Bilanciato]]</f>
        <v>2074057136.29</v>
      </c>
      <c r="E1939" s="10">
        <f>D1938*BIL[[#This Row],[Variazione percentuale]]</f>
        <v>4154336.3881226894</v>
      </c>
      <c r="F1939" s="11">
        <f>BIL[[#This Row],[AUM]]-D1938</f>
        <v>6194324.8800001144</v>
      </c>
      <c r="G1939" s="11">
        <f>BIL[[#This Row],[∆ AUM]]-BIL[[#This Row],[effetto mercato]]</f>
        <v>2039988.491877425</v>
      </c>
    </row>
    <row r="1940" spans="1:7">
      <c r="A1940" s="4">
        <v>44824</v>
      </c>
      <c r="B1940">
        <v>-0.96550000000000002</v>
      </c>
      <c r="C1940" s="6">
        <f>BIL[[#This Row],[Variaz]]/100</f>
        <v>-9.6550000000000004E-3</v>
      </c>
      <c r="D1940" s="10">
        <f>AUM[[#This Row],[ Etica Bilanciato]]</f>
        <v>2054242591.9900002</v>
      </c>
      <c r="E1940" s="10">
        <f>D1939*BIL[[#This Row],[Variazione percentuale]]</f>
        <v>-20025021.650879949</v>
      </c>
      <c r="F1940" s="11">
        <f>BIL[[#This Row],[AUM]]-D1939</f>
        <v>-19814544.299999714</v>
      </c>
      <c r="G1940" s="11">
        <f>BIL[[#This Row],[∆ AUM]]-BIL[[#This Row],[effetto mercato]]</f>
        <v>210477.35088023543</v>
      </c>
    </row>
    <row r="1941" spans="1:7">
      <c r="A1941" s="4">
        <v>44825</v>
      </c>
      <c r="B1941">
        <v>0.13500000000000001</v>
      </c>
      <c r="C1941" s="6">
        <f>BIL[[#This Row],[Variaz]]/100</f>
        <v>1.3500000000000001E-3</v>
      </c>
      <c r="D1941" s="10">
        <f>AUM[[#This Row],[ Etica Bilanciato]]</f>
        <v>2057573497.2499998</v>
      </c>
      <c r="E1941" s="10">
        <f>D1940*BIL[[#This Row],[Variazione percentuale]]</f>
        <v>2773227.4991865004</v>
      </c>
      <c r="F1941" s="11">
        <f>BIL[[#This Row],[AUM]]-D1940</f>
        <v>3330905.2599995136</v>
      </c>
      <c r="G1941" s="11">
        <f>BIL[[#This Row],[∆ AUM]]-BIL[[#This Row],[effetto mercato]]</f>
        <v>557677.76081301318</v>
      </c>
    </row>
    <row r="1942" spans="1:7">
      <c r="A1942" s="4">
        <v>44826</v>
      </c>
      <c r="B1942">
        <v>-0.60670000000000002</v>
      </c>
      <c r="C1942" s="6">
        <f>BIL[[#This Row],[Variaz]]/100</f>
        <v>-6.0670000000000003E-3</v>
      </c>
      <c r="D1942" s="10">
        <f>AUM[[#This Row],[ Etica Bilanciato]]</f>
        <v>2045780732.8299999</v>
      </c>
      <c r="E1942" s="10">
        <f>D1941*BIL[[#This Row],[Variazione percentuale]]</f>
        <v>-12483298.407815749</v>
      </c>
      <c r="F1942" s="11">
        <f>BIL[[#This Row],[AUM]]-D1941</f>
        <v>-11792764.419999838</v>
      </c>
      <c r="G1942" s="11">
        <f>BIL[[#This Row],[∆ AUM]]-BIL[[#This Row],[effetto mercato]]</f>
        <v>690533.98781591095</v>
      </c>
    </row>
    <row r="1943" spans="1:7">
      <c r="A1943" s="4">
        <v>44827</v>
      </c>
      <c r="B1943">
        <v>-0.42199999999999999</v>
      </c>
      <c r="C1943" s="6">
        <f>BIL[[#This Row],[Variaz]]/100</f>
        <v>-4.2199999999999998E-3</v>
      </c>
      <c r="D1943" s="10">
        <f>AUM[[#This Row],[ Etica Bilanciato]]</f>
        <v>2037688372.8699999</v>
      </c>
      <c r="E1943" s="10">
        <f>D1942*BIL[[#This Row],[Variazione percentuale]]</f>
        <v>-8633194.6925425995</v>
      </c>
      <c r="F1943" s="11">
        <f>BIL[[#This Row],[AUM]]-D1942</f>
        <v>-8092359.9600000381</v>
      </c>
      <c r="G1943" s="11">
        <f>BIL[[#This Row],[∆ AUM]]-BIL[[#This Row],[effetto mercato]]</f>
        <v>540834.73254256137</v>
      </c>
    </row>
    <row r="1944" spans="1:7">
      <c r="A1944" s="4">
        <v>44830</v>
      </c>
      <c r="B1944">
        <v>-0.86270000000000002</v>
      </c>
      <c r="C1944" s="6">
        <f>BIL[[#This Row],[Variaz]]/100</f>
        <v>-8.627000000000001E-3</v>
      </c>
      <c r="D1944" s="10">
        <f>AUM[[#This Row],[ Etica Bilanciato]]</f>
        <v>2020182461.3899999</v>
      </c>
      <c r="E1944" s="10">
        <f>D1943*BIL[[#This Row],[Variazione percentuale]]</f>
        <v>-17579137.592749491</v>
      </c>
      <c r="F1944" s="11">
        <f>BIL[[#This Row],[AUM]]-D1943</f>
        <v>-17505911.480000019</v>
      </c>
      <c r="G1944" s="11">
        <f>BIL[[#This Row],[∆ AUM]]-BIL[[#This Row],[effetto mercato]]</f>
        <v>73226.11274947226</v>
      </c>
    </row>
    <row r="1945" spans="1:7">
      <c r="A1945" s="4">
        <v>44831</v>
      </c>
      <c r="B1945">
        <v>-0.1908</v>
      </c>
      <c r="C1945" s="6">
        <f>BIL[[#This Row],[Variaz]]/100</f>
        <v>-1.908E-3</v>
      </c>
      <c r="D1945" s="10">
        <f>AUM[[#This Row],[ Etica Bilanciato]]</f>
        <v>2016662439.78</v>
      </c>
      <c r="E1945" s="10">
        <f>D1944*BIL[[#This Row],[Variazione percentuale]]</f>
        <v>-3854508.1363321198</v>
      </c>
      <c r="F1945" s="11">
        <f>BIL[[#This Row],[AUM]]-D1944</f>
        <v>-3520021.6099998951</v>
      </c>
      <c r="G1945" s="11">
        <f>BIL[[#This Row],[∆ AUM]]-BIL[[#This Row],[effetto mercato]]</f>
        <v>334486.52633222472</v>
      </c>
    </row>
    <row r="1946" spans="1:7">
      <c r="A1946" s="4">
        <v>44832</v>
      </c>
      <c r="B1946">
        <v>1.2619</v>
      </c>
      <c r="C1946" s="6">
        <f>BIL[[#This Row],[Variaz]]/100</f>
        <v>1.2619E-2</v>
      </c>
      <c r="D1946" s="10">
        <f>AUM[[#This Row],[ Etica Bilanciato]]</f>
        <v>2042481011.0700002</v>
      </c>
      <c r="E1946" s="10">
        <f>D1945*BIL[[#This Row],[Variazione percentuale]]</f>
        <v>25448263.32758382</v>
      </c>
      <c r="F1946" s="11">
        <f>BIL[[#This Row],[AUM]]-D1945</f>
        <v>25818571.2900002</v>
      </c>
      <c r="G1946" s="11">
        <f>BIL[[#This Row],[∆ AUM]]-BIL[[#This Row],[effetto mercato]]</f>
        <v>370307.96241638064</v>
      </c>
    </row>
    <row r="1947" spans="1:7">
      <c r="A1947" s="4">
        <v>44833</v>
      </c>
      <c r="B1947">
        <v>-1.7295</v>
      </c>
      <c r="C1947" s="6">
        <f>BIL[[#This Row],[Variaz]]/100</f>
        <v>-1.7295000000000001E-2</v>
      </c>
      <c r="D1947" s="10">
        <f>AUM[[#This Row],[ Etica Bilanciato]]</f>
        <v>2006883300.6800001</v>
      </c>
      <c r="E1947" s="10">
        <f>D1946*BIL[[#This Row],[Variazione percentuale]]</f>
        <v>-35324709.086455658</v>
      </c>
      <c r="F1947" s="11">
        <f>BIL[[#This Row],[AUM]]-D1946</f>
        <v>-35597710.390000105</v>
      </c>
      <c r="G1947" s="11">
        <f>BIL[[#This Row],[∆ AUM]]-BIL[[#This Row],[effetto mercato]]</f>
        <v>-273001.30354444683</v>
      </c>
    </row>
    <row r="1948" spans="1:7">
      <c r="A1948" s="4">
        <v>44834</v>
      </c>
      <c r="B1948">
        <v>-0.39190000000000003</v>
      </c>
      <c r="C1948" s="6">
        <f>BIL[[#This Row],[Variaz]]/100</f>
        <v>-3.9190000000000006E-3</v>
      </c>
      <c r="D1948" s="10">
        <f>AUM[[#This Row],[ Etica Bilanciato]]</f>
        <v>1998727826.8600001</v>
      </c>
      <c r="E1948" s="10">
        <f>D1947*BIL[[#This Row],[Variazione percentuale]]</f>
        <v>-7864975.6553649213</v>
      </c>
      <c r="F1948" s="11">
        <f>BIL[[#This Row],[AUM]]-D1947</f>
        <v>-8155473.8199999332</v>
      </c>
      <c r="G1948" s="11">
        <f>BIL[[#This Row],[∆ AUM]]-BIL[[#This Row],[effetto mercato]]</f>
        <v>-290498.16463501193</v>
      </c>
    </row>
    <row r="1949" spans="1:7">
      <c r="A1949" s="4">
        <v>44837</v>
      </c>
      <c r="B1949">
        <v>1.5740000000000001</v>
      </c>
      <c r="C1949" s="6">
        <f>BIL[[#This Row],[Variaz]]/100</f>
        <v>1.5740000000000001E-2</v>
      </c>
      <c r="D1949" s="10">
        <f>AUM[[#This Row],[ Etica Bilanciato]]</f>
        <v>2029245328.8400002</v>
      </c>
      <c r="E1949" s="10">
        <f>D1948*BIL[[#This Row],[Variazione percentuale]]</f>
        <v>31459975.994776402</v>
      </c>
      <c r="F1949" s="11">
        <f>BIL[[#This Row],[AUM]]-D1948</f>
        <v>30517501.980000019</v>
      </c>
      <c r="G1949" s="11">
        <f>BIL[[#This Row],[∆ AUM]]-BIL[[#This Row],[effetto mercato]]</f>
        <v>-942474.0147763826</v>
      </c>
    </row>
    <row r="1950" spans="1:7">
      <c r="A1950" s="4">
        <v>44838</v>
      </c>
      <c r="B1950">
        <v>1.2912999999999999</v>
      </c>
      <c r="C1950" s="6">
        <f>BIL[[#This Row],[Variaz]]/100</f>
        <v>1.2912999999999999E-2</v>
      </c>
      <c r="D1950" s="10">
        <f>AUM[[#This Row],[ Etica Bilanciato]]</f>
        <v>2055005676.1800001</v>
      </c>
      <c r="E1950" s="10">
        <f>D1949*BIL[[#This Row],[Variazione percentuale]]</f>
        <v>26203644.931310922</v>
      </c>
      <c r="F1950" s="11">
        <f>BIL[[#This Row],[AUM]]-D1949</f>
        <v>25760347.339999914</v>
      </c>
      <c r="G1950" s="11">
        <f>BIL[[#This Row],[∆ AUM]]-BIL[[#This Row],[effetto mercato]]</f>
        <v>-443297.59131100774</v>
      </c>
    </row>
    <row r="1951" spans="1:7">
      <c r="A1951" s="4">
        <v>44839</v>
      </c>
      <c r="B1951">
        <v>-0.12</v>
      </c>
      <c r="C1951" s="6">
        <f>BIL[[#This Row],[Variaz]]/100</f>
        <v>-1.1999999999999999E-3</v>
      </c>
      <c r="D1951" s="10">
        <f>AUM[[#This Row],[ Etica Bilanciato]]</f>
        <v>2053775218.1800001</v>
      </c>
      <c r="E1951" s="10">
        <f>D1950*BIL[[#This Row],[Variazione percentuale]]</f>
        <v>-2466006.8114159997</v>
      </c>
      <c r="F1951" s="11">
        <f>BIL[[#This Row],[AUM]]-D1950</f>
        <v>-1230458</v>
      </c>
      <c r="G1951" s="11">
        <f>BIL[[#This Row],[∆ AUM]]-BIL[[#This Row],[effetto mercato]]</f>
        <v>1235548.8114159997</v>
      </c>
    </row>
    <row r="1952" spans="1:7">
      <c r="A1952" s="4">
        <v>44840</v>
      </c>
      <c r="B1952">
        <v>-0.42799999999999999</v>
      </c>
      <c r="C1952" s="6">
        <f>BIL[[#This Row],[Variaz]]/100</f>
        <v>-4.28E-3</v>
      </c>
      <c r="D1952" s="10">
        <f>AUM[[#This Row],[ Etica Bilanciato]]</f>
        <v>2049281789.02</v>
      </c>
      <c r="E1952" s="10">
        <f>D1951*BIL[[#This Row],[Variazione percentuale]]</f>
        <v>-8790157.9338103998</v>
      </c>
      <c r="F1952" s="11">
        <f>BIL[[#This Row],[AUM]]-D1951</f>
        <v>-4493429.1600000858</v>
      </c>
      <c r="G1952" s="11">
        <f>BIL[[#This Row],[∆ AUM]]-BIL[[#This Row],[effetto mercato]]</f>
        <v>4296728.773810314</v>
      </c>
    </row>
    <row r="1953" spans="1:7">
      <c r="A1953" s="4">
        <v>44841</v>
      </c>
      <c r="B1953">
        <v>-1.3874</v>
      </c>
      <c r="C1953" s="6">
        <f>BIL[[#This Row],[Variaz]]/100</f>
        <v>-1.3873999999999999E-2</v>
      </c>
      <c r="D1953" s="10">
        <f>AUM[[#This Row],[ Etica Bilanciato]]</f>
        <v>2020975260.45</v>
      </c>
      <c r="E1953" s="10">
        <f>D1952*BIL[[#This Row],[Variazione percentuale]]</f>
        <v>-28431735.540863477</v>
      </c>
      <c r="F1953" s="11">
        <f>BIL[[#This Row],[AUM]]-D1952</f>
        <v>-28306528.569999933</v>
      </c>
      <c r="G1953" s="11">
        <f>BIL[[#This Row],[∆ AUM]]-BIL[[#This Row],[effetto mercato]]</f>
        <v>125206.97086354345</v>
      </c>
    </row>
    <row r="1954" spans="1:7">
      <c r="A1954" s="4">
        <v>44844</v>
      </c>
      <c r="B1954">
        <v>-0.22170000000000001</v>
      </c>
      <c r="C1954" s="6">
        <f>BIL[[#This Row],[Variaz]]/100</f>
        <v>-2.2170000000000002E-3</v>
      </c>
      <c r="D1954" s="10">
        <f>AUM[[#This Row],[ Etica Bilanciato]]</f>
        <v>2016993262.27</v>
      </c>
      <c r="E1954" s="10">
        <f>D1953*BIL[[#This Row],[Variazione percentuale]]</f>
        <v>-4480502.1524176504</v>
      </c>
      <c r="F1954" s="11">
        <f>BIL[[#This Row],[AUM]]-D1953</f>
        <v>-3981998.1800000668</v>
      </c>
      <c r="G1954" s="11">
        <f>BIL[[#This Row],[∆ AUM]]-BIL[[#This Row],[effetto mercato]]</f>
        <v>498503.97241758369</v>
      </c>
    </row>
    <row r="1955" spans="1:7">
      <c r="A1955" s="4">
        <v>44845</v>
      </c>
      <c r="B1955">
        <v>-0.45979999999999999</v>
      </c>
      <c r="C1955" s="6">
        <f>BIL[[#This Row],[Variaz]]/100</f>
        <v>-4.5979999999999997E-3</v>
      </c>
      <c r="D1955" s="10">
        <f>AUM[[#This Row],[ Etica Bilanciato]]</f>
        <v>2008000527.5900002</v>
      </c>
      <c r="E1955" s="10">
        <f>D1954*BIL[[#This Row],[Variazione percentuale]]</f>
        <v>-9274135.0199174583</v>
      </c>
      <c r="F1955" s="11">
        <f>BIL[[#This Row],[AUM]]-D1954</f>
        <v>-8992734.6799998283</v>
      </c>
      <c r="G1955" s="11">
        <f>BIL[[#This Row],[∆ AUM]]-BIL[[#This Row],[effetto mercato]]</f>
        <v>281400.33991762996</v>
      </c>
    </row>
    <row r="1956" spans="1:7">
      <c r="A1956" s="4">
        <v>44846</v>
      </c>
      <c r="B1956">
        <v>-0.41570000000000001</v>
      </c>
      <c r="C1956" s="6">
        <f>BIL[[#This Row],[Variaz]]/100</f>
        <v>-4.1570000000000001E-3</v>
      </c>
      <c r="D1956" s="10">
        <f>AUM[[#This Row],[ Etica Bilanciato]]</f>
        <v>2000117036.3800001</v>
      </c>
      <c r="E1956" s="10">
        <f>D1955*BIL[[#This Row],[Variazione percentuale]]</f>
        <v>-8347258.1931916308</v>
      </c>
      <c r="F1956" s="11">
        <f>BIL[[#This Row],[AUM]]-D1955</f>
        <v>-7883491.2100000381</v>
      </c>
      <c r="G1956" s="11">
        <f>BIL[[#This Row],[∆ AUM]]-BIL[[#This Row],[effetto mercato]]</f>
        <v>463766.98319159262</v>
      </c>
    </row>
    <row r="1957" spans="1:7">
      <c r="A1957" s="4">
        <v>44847</v>
      </c>
      <c r="B1957">
        <v>0.80400000000000005</v>
      </c>
      <c r="C1957" s="6">
        <f>BIL[[#This Row],[Variaz]]/100</f>
        <v>8.0400000000000003E-3</v>
      </c>
      <c r="D1957" s="10">
        <f>AUM[[#This Row],[ Etica Bilanciato]]</f>
        <v>2016016450.72</v>
      </c>
      <c r="E1957" s="10">
        <f>D1956*BIL[[#This Row],[Variazione percentuale]]</f>
        <v>16080940.972495202</v>
      </c>
      <c r="F1957" s="11">
        <f>BIL[[#This Row],[AUM]]-D1956</f>
        <v>15899414.339999914</v>
      </c>
      <c r="G1957" s="11">
        <f>BIL[[#This Row],[∆ AUM]]-BIL[[#This Row],[effetto mercato]]</f>
        <v>-181526.63249528781</v>
      </c>
    </row>
    <row r="1958" spans="1:7">
      <c r="A1958" s="4">
        <v>44848</v>
      </c>
      <c r="B1958">
        <v>-0.90500000000000003</v>
      </c>
      <c r="C1958" s="6">
        <f>BIL[[#This Row],[Variaz]]/100</f>
        <v>-9.0500000000000008E-3</v>
      </c>
      <c r="D1958" s="10">
        <f>AUM[[#This Row],[ Etica Bilanciato]]</f>
        <v>1997651223.74</v>
      </c>
      <c r="E1958" s="10">
        <f>D1957*BIL[[#This Row],[Variazione percentuale]]</f>
        <v>-18244948.879016001</v>
      </c>
      <c r="F1958" s="11">
        <f>BIL[[#This Row],[AUM]]-D1957</f>
        <v>-18365226.980000019</v>
      </c>
      <c r="G1958" s="11">
        <f>BIL[[#This Row],[∆ AUM]]-BIL[[#This Row],[effetto mercato]]</f>
        <v>-120278.1009840183</v>
      </c>
    </row>
    <row r="1959" spans="1:7">
      <c r="A1959" s="4">
        <v>44851</v>
      </c>
      <c r="B1959">
        <v>0.92869999999999997</v>
      </c>
      <c r="C1959" s="6">
        <f>BIL[[#This Row],[Variaz]]/100</f>
        <v>9.2870000000000001E-3</v>
      </c>
      <c r="D1959" s="10">
        <f>AUM[[#This Row],[ Etica Bilanciato]]</f>
        <v>2016600229.2300003</v>
      </c>
      <c r="E1959" s="10">
        <f>D1958*BIL[[#This Row],[Variazione percentuale]]</f>
        <v>18552186.91487338</v>
      </c>
      <c r="F1959" s="11">
        <f>BIL[[#This Row],[AUM]]-D1958</f>
        <v>18949005.490000248</v>
      </c>
      <c r="G1959" s="11">
        <f>BIL[[#This Row],[∆ AUM]]-BIL[[#This Row],[effetto mercato]]</f>
        <v>396818.57512686774</v>
      </c>
    </row>
    <row r="1960" spans="1:7">
      <c r="A1960" s="4">
        <v>44852</v>
      </c>
      <c r="B1960">
        <v>0.32969999999999999</v>
      </c>
      <c r="C1960" s="6">
        <f>BIL[[#This Row],[Variaz]]/100</f>
        <v>3.297E-3</v>
      </c>
      <c r="D1960" s="10">
        <f>AUM[[#This Row],[ Etica Bilanciato]]</f>
        <v>2023446084.9200001</v>
      </c>
      <c r="E1960" s="10">
        <f>D1959*BIL[[#This Row],[Variazione percentuale]]</f>
        <v>6648730.9557713112</v>
      </c>
      <c r="F1960" s="11">
        <f>BIL[[#This Row],[AUM]]-D1959</f>
        <v>6845855.6899998188</v>
      </c>
      <c r="G1960" s="11">
        <f>BIL[[#This Row],[∆ AUM]]-BIL[[#This Row],[effetto mercato]]</f>
        <v>197124.73422850762</v>
      </c>
    </row>
    <row r="1961" spans="1:7">
      <c r="A1961" s="4">
        <v>44853</v>
      </c>
      <c r="B1961">
        <v>-0.44330000000000003</v>
      </c>
      <c r="C1961" s="6">
        <f>BIL[[#This Row],[Variaz]]/100</f>
        <v>-4.4330000000000003E-3</v>
      </c>
      <c r="D1961" s="10">
        <f>AUM[[#This Row],[ Etica Bilanciato]]</f>
        <v>2016000386.8400002</v>
      </c>
      <c r="E1961" s="10">
        <f>D1960*BIL[[#This Row],[Variazione percentuale]]</f>
        <v>-8969936.4944503605</v>
      </c>
      <c r="F1961" s="11">
        <f>BIL[[#This Row],[AUM]]-D1960</f>
        <v>-7445698.0799999237</v>
      </c>
      <c r="G1961" s="11">
        <f>BIL[[#This Row],[∆ AUM]]-BIL[[#This Row],[effetto mercato]]</f>
        <v>1524238.4144504368</v>
      </c>
    </row>
    <row r="1962" spans="1:7">
      <c r="A1962" s="4">
        <v>44854</v>
      </c>
      <c r="B1962">
        <v>-0.64490000000000003</v>
      </c>
      <c r="C1962" s="6">
        <f>BIL[[#This Row],[Variaz]]/100</f>
        <v>-6.4489999999999999E-3</v>
      </c>
      <c r="D1962" s="10">
        <f>AUM[[#This Row],[ Etica Bilanciato]]</f>
        <v>2003148275.1200001</v>
      </c>
      <c r="E1962" s="10">
        <f>D1961*BIL[[#This Row],[Variazione percentuale]]</f>
        <v>-13001186.49473116</v>
      </c>
      <c r="F1962" s="11">
        <f>BIL[[#This Row],[AUM]]-D1961</f>
        <v>-12852111.720000029</v>
      </c>
      <c r="G1962" s="11">
        <f>BIL[[#This Row],[∆ AUM]]-BIL[[#This Row],[effetto mercato]]</f>
        <v>149074.77473113127</v>
      </c>
    </row>
    <row r="1963" spans="1:7">
      <c r="A1963" s="4">
        <v>44855</v>
      </c>
      <c r="B1963">
        <v>0.68</v>
      </c>
      <c r="C1963" s="6">
        <f>BIL[[#This Row],[Variaz]]/100</f>
        <v>6.8000000000000005E-3</v>
      </c>
      <c r="D1963" s="10">
        <f>AUM[[#This Row],[ Etica Bilanciato]]</f>
        <v>2015979504.23</v>
      </c>
      <c r="E1963" s="10">
        <f>D1962*BIL[[#This Row],[Variazione percentuale]]</f>
        <v>13621408.270816002</v>
      </c>
      <c r="F1963" s="11">
        <f>BIL[[#This Row],[AUM]]-D1962</f>
        <v>12831229.109999895</v>
      </c>
      <c r="G1963" s="11">
        <f>BIL[[#This Row],[∆ AUM]]-BIL[[#This Row],[effetto mercato]]</f>
        <v>-790179.16081610695</v>
      </c>
    </row>
    <row r="1964" spans="1:7">
      <c r="A1964" s="4">
        <v>44858</v>
      </c>
      <c r="B1964">
        <v>0.56789999999999996</v>
      </c>
      <c r="C1964" s="6">
        <f>BIL[[#This Row],[Variaz]]/100</f>
        <v>5.679E-3</v>
      </c>
      <c r="D1964" s="10">
        <f>AUM[[#This Row],[ Etica Bilanciato]]</f>
        <v>2027545308</v>
      </c>
      <c r="E1964" s="10">
        <f>D1963*BIL[[#This Row],[Variazione percentuale]]</f>
        <v>11448747.60452217</v>
      </c>
      <c r="F1964" s="11">
        <f>BIL[[#This Row],[AUM]]-D1963</f>
        <v>11565803.769999981</v>
      </c>
      <c r="G1964" s="11">
        <f>BIL[[#This Row],[∆ AUM]]-BIL[[#This Row],[effetto mercato]]</f>
        <v>117056.16547781043</v>
      </c>
    </row>
    <row r="1965" spans="1:7">
      <c r="A1965" s="4">
        <v>44859</v>
      </c>
      <c r="B1965">
        <v>1.3048999999999999</v>
      </c>
      <c r="C1965" s="6">
        <f>BIL[[#This Row],[Variaz]]/100</f>
        <v>1.3049E-2</v>
      </c>
      <c r="D1965" s="10">
        <f>AUM[[#This Row],[ Etica Bilanciato]]</f>
        <v>2054521273.6000001</v>
      </c>
      <c r="E1965" s="10">
        <f>D1964*BIL[[#This Row],[Variazione percentuale]]</f>
        <v>26457438.724091999</v>
      </c>
      <c r="F1965" s="11">
        <f>BIL[[#This Row],[AUM]]-D1964</f>
        <v>26975965.600000143</v>
      </c>
      <c r="G1965" s="11">
        <f>BIL[[#This Row],[∆ AUM]]-BIL[[#This Row],[effetto mercato]]</f>
        <v>518526.87590814382</v>
      </c>
    </row>
    <row r="1966" spans="1:7">
      <c r="A1966" s="4">
        <v>44860</v>
      </c>
      <c r="B1966">
        <v>-9.7900000000000001E-2</v>
      </c>
      <c r="C1966" s="6">
        <f>BIL[[#This Row],[Variaz]]/100</f>
        <v>-9.7900000000000005E-4</v>
      </c>
      <c r="D1966" s="10">
        <f>AUM[[#This Row],[ Etica Bilanciato]]</f>
        <v>2052108907.54</v>
      </c>
      <c r="E1966" s="10">
        <f>D1965*BIL[[#This Row],[Variazione percentuale]]</f>
        <v>-2011376.3268544003</v>
      </c>
      <c r="F1966" s="11">
        <f>BIL[[#This Row],[AUM]]-D1965</f>
        <v>-2412366.0600001812</v>
      </c>
      <c r="G1966" s="11">
        <f>BIL[[#This Row],[∆ AUM]]-BIL[[#This Row],[effetto mercato]]</f>
        <v>-400989.73314578086</v>
      </c>
    </row>
    <row r="1967" spans="1:7">
      <c r="A1967" s="4">
        <v>44861</v>
      </c>
      <c r="B1967">
        <v>0.47499999999999998</v>
      </c>
      <c r="C1967" s="6">
        <f>BIL[[#This Row],[Variaz]]/100</f>
        <v>4.7499999999999999E-3</v>
      </c>
      <c r="D1967" s="10">
        <f>AUM[[#This Row],[ Etica Bilanciato]]</f>
        <v>2062511563.1399999</v>
      </c>
      <c r="E1967" s="10">
        <f>D1966*BIL[[#This Row],[Variazione percentuale]]</f>
        <v>9747517.310814999</v>
      </c>
      <c r="F1967" s="11">
        <f>BIL[[#This Row],[AUM]]-D1966</f>
        <v>10402655.599999905</v>
      </c>
      <c r="G1967" s="11">
        <f>BIL[[#This Row],[∆ AUM]]-BIL[[#This Row],[effetto mercato]]</f>
        <v>655138.28918490559</v>
      </c>
    </row>
    <row r="1968" spans="1:7">
      <c r="A1968" s="4">
        <v>44862</v>
      </c>
      <c r="B1968">
        <v>0.78049999999999997</v>
      </c>
      <c r="C1968" s="6">
        <f>BIL[[#This Row],[Variaz]]/100</f>
        <v>7.8049999999999994E-3</v>
      </c>
      <c r="D1968" s="10">
        <f>AUM[[#This Row],[ Etica Bilanciato]]</f>
        <v>2078306091.79</v>
      </c>
      <c r="E1968" s="10">
        <f>D1967*BIL[[#This Row],[Variazione percentuale]]</f>
        <v>16097902.750307698</v>
      </c>
      <c r="F1968" s="11">
        <f>BIL[[#This Row],[AUM]]-D1967</f>
        <v>15794528.650000095</v>
      </c>
      <c r="G1968" s="11">
        <f>BIL[[#This Row],[∆ AUM]]-BIL[[#This Row],[effetto mercato]]</f>
        <v>-303374.10030760244</v>
      </c>
    </row>
    <row r="1969" spans="1:7">
      <c r="A1969" s="4">
        <v>44865</v>
      </c>
      <c r="B1969">
        <v>-2.23E-2</v>
      </c>
      <c r="C1969" s="6">
        <f>BIL[[#This Row],[Variaz]]/100</f>
        <v>-2.23E-4</v>
      </c>
      <c r="D1969" s="10">
        <f>AUM[[#This Row],[ Etica Bilanciato]]</f>
        <v>2078421790.2</v>
      </c>
      <c r="E1969" s="10">
        <f>D1968*BIL[[#This Row],[Variazione percentuale]]</f>
        <v>-463462.25846917002</v>
      </c>
      <c r="F1969" s="11">
        <f>BIL[[#This Row],[AUM]]-D1968</f>
        <v>115698.41000008583</v>
      </c>
      <c r="G1969" s="11">
        <f>BIL[[#This Row],[∆ AUM]]-BIL[[#This Row],[effetto mercato]]</f>
        <v>579160.66846925579</v>
      </c>
    </row>
    <row r="1970" spans="1:7">
      <c r="A1970" s="4">
        <v>44867</v>
      </c>
      <c r="B1970">
        <v>-0.99809999999999999</v>
      </c>
      <c r="C1970" s="6">
        <f>BIL[[#This Row],[Variaz]]/100</f>
        <v>-9.9810000000000003E-3</v>
      </c>
      <c r="D1970" s="10">
        <f>AUM[[#This Row],[ Etica Bilanciato]]</f>
        <v>2057874392.0799999</v>
      </c>
      <c r="E1970" s="10">
        <f>D1969*BIL[[#This Row],[Variazione percentuale]]</f>
        <v>-20744727.887986202</v>
      </c>
      <c r="F1970" s="11">
        <f>BIL[[#This Row],[AUM]]-D1969</f>
        <v>-20547398.120000124</v>
      </c>
      <c r="G1970" s="11">
        <f>BIL[[#This Row],[∆ AUM]]-BIL[[#This Row],[effetto mercato]]</f>
        <v>197329.76798607782</v>
      </c>
    </row>
    <row r="1971" spans="1:7">
      <c r="A1971" s="4">
        <v>44868</v>
      </c>
      <c r="B1971">
        <v>-0.35360000000000003</v>
      </c>
      <c r="C1971" s="6">
        <f>BIL[[#This Row],[Variaz]]/100</f>
        <v>-3.5360000000000001E-3</v>
      </c>
      <c r="D1971" s="10">
        <f>AUM[[#This Row],[ Etica Bilanciato]]</f>
        <v>2050728405.25</v>
      </c>
      <c r="E1971" s="10">
        <f>D1970*BIL[[#This Row],[Variazione percentuale]]</f>
        <v>-7276643.8503948795</v>
      </c>
      <c r="F1971" s="11">
        <f>BIL[[#This Row],[AUM]]-D1970</f>
        <v>-7145986.8299999237</v>
      </c>
      <c r="G1971" s="11">
        <f>BIL[[#This Row],[∆ AUM]]-BIL[[#This Row],[effetto mercato]]</f>
        <v>130657.02039495576</v>
      </c>
    </row>
    <row r="1972" spans="1:7">
      <c r="A1972" s="4">
        <v>44869</v>
      </c>
      <c r="B1972">
        <v>8.3099999999999993E-2</v>
      </c>
      <c r="C1972" s="6">
        <f>BIL[[#This Row],[Variaz]]/100</f>
        <v>8.3099999999999992E-4</v>
      </c>
      <c r="D1972" s="10">
        <f>AUM[[#This Row],[ Etica Bilanciato]]</f>
        <v>2053692302.26</v>
      </c>
      <c r="E1972" s="10">
        <f>D1971*BIL[[#This Row],[Variazione percentuale]]</f>
        <v>1704155.3047627499</v>
      </c>
      <c r="F1972" s="11">
        <f>BIL[[#This Row],[AUM]]-D1971</f>
        <v>2963897.0099999905</v>
      </c>
      <c r="G1972" s="11">
        <f>BIL[[#This Row],[∆ AUM]]-BIL[[#This Row],[effetto mercato]]</f>
        <v>1259741.7052372405</v>
      </c>
    </row>
    <row r="1973" spans="1:7">
      <c r="A1973" s="4">
        <v>44872</v>
      </c>
      <c r="B1973">
        <v>8.3000000000000004E-2</v>
      </c>
      <c r="C1973" s="6">
        <f>BIL[[#This Row],[Variaz]]/100</f>
        <v>8.3000000000000001E-4</v>
      </c>
      <c r="D1973" s="10">
        <f>AUM[[#This Row],[ Etica Bilanciato]]</f>
        <v>2059523514.1600001</v>
      </c>
      <c r="E1973" s="10">
        <f>D1972*BIL[[#This Row],[Variazione percentuale]]</f>
        <v>1704564.6108758</v>
      </c>
      <c r="F1973" s="11">
        <f>BIL[[#This Row],[AUM]]-D1972</f>
        <v>5831211.9000000954</v>
      </c>
      <c r="G1973" s="11">
        <f>BIL[[#This Row],[∆ AUM]]-BIL[[#This Row],[effetto mercato]]</f>
        <v>4126647.2891242951</v>
      </c>
    </row>
    <row r="1974" spans="1:7">
      <c r="A1974" s="4">
        <v>44873</v>
      </c>
      <c r="B1974">
        <v>0.46729999999999999</v>
      </c>
      <c r="C1974" s="6">
        <f>BIL[[#This Row],[Variaz]]/100</f>
        <v>4.6730000000000001E-3</v>
      </c>
      <c r="D1974" s="10">
        <f>AUM[[#This Row],[ Etica Bilanciato]]</f>
        <v>2070411176.27</v>
      </c>
      <c r="E1974" s="10">
        <f>D1973*BIL[[#This Row],[Variazione percentuale]]</f>
        <v>9624153.3816696797</v>
      </c>
      <c r="F1974" s="11">
        <f>BIL[[#This Row],[AUM]]-D1973</f>
        <v>10887662.109999895</v>
      </c>
      <c r="G1974" s="11">
        <f>BIL[[#This Row],[∆ AUM]]-BIL[[#This Row],[effetto mercato]]</f>
        <v>1263508.7283302154</v>
      </c>
    </row>
    <row r="1975" spans="1:7">
      <c r="A1975" s="4">
        <v>44874</v>
      </c>
      <c r="B1975">
        <v>-0.2026</v>
      </c>
      <c r="C1975" s="6">
        <f>BIL[[#This Row],[Variaz]]/100</f>
        <v>-2.026E-3</v>
      </c>
      <c r="D1975" s="10">
        <f>AUM[[#This Row],[ Etica Bilanciato]]</f>
        <v>2066671846.1899998</v>
      </c>
      <c r="E1975" s="10">
        <f>D1974*BIL[[#This Row],[Variazione percentuale]]</f>
        <v>-4194653.0431230199</v>
      </c>
      <c r="F1975" s="11">
        <f>BIL[[#This Row],[AUM]]-D1974</f>
        <v>-3739330.0800001621</v>
      </c>
      <c r="G1975" s="11">
        <f>BIL[[#This Row],[∆ AUM]]-BIL[[#This Row],[effetto mercato]]</f>
        <v>455322.96312285773</v>
      </c>
    </row>
    <row r="1976" spans="1:7">
      <c r="A1976" s="4">
        <v>44875</v>
      </c>
      <c r="B1976">
        <v>2.3079000000000001</v>
      </c>
      <c r="C1976" s="6">
        <f>BIL[[#This Row],[Variaz]]/100</f>
        <v>2.3079000000000002E-2</v>
      </c>
      <c r="D1976" s="10">
        <f>AUM[[#This Row],[ Etica Bilanciato]]</f>
        <v>2115084045.6799998</v>
      </c>
      <c r="E1976" s="10">
        <f>D1975*BIL[[#This Row],[Variazione percentuale]]</f>
        <v>47696719.538219012</v>
      </c>
      <c r="F1976" s="11">
        <f>BIL[[#This Row],[AUM]]-D1975</f>
        <v>48412199.49000001</v>
      </c>
      <c r="G1976" s="11">
        <f>BIL[[#This Row],[∆ AUM]]-BIL[[#This Row],[effetto mercato]]</f>
        <v>715479.95178099722</v>
      </c>
    </row>
    <row r="1977" spans="1:7">
      <c r="A1977" s="4">
        <v>44876</v>
      </c>
      <c r="B1977">
        <v>-0.10290000000000001</v>
      </c>
      <c r="C1977" s="6">
        <f>BIL[[#This Row],[Variaz]]/100</f>
        <v>-1.029E-3</v>
      </c>
      <c r="D1977" s="10">
        <f>AUM[[#This Row],[ Etica Bilanciato]]</f>
        <v>2113259798.1099999</v>
      </c>
      <c r="E1977" s="10">
        <f>D1976*BIL[[#This Row],[Variazione percentuale]]</f>
        <v>-2176421.48300472</v>
      </c>
      <c r="F1977" s="11">
        <f>BIL[[#This Row],[AUM]]-D1976</f>
        <v>-1824247.5699999332</v>
      </c>
      <c r="G1977" s="11">
        <f>BIL[[#This Row],[∆ AUM]]-BIL[[#This Row],[effetto mercato]]</f>
        <v>352173.91300478671</v>
      </c>
    </row>
    <row r="1978" spans="1:7">
      <c r="A1978" s="4">
        <v>44879</v>
      </c>
      <c r="B1978">
        <v>-0.52229999999999999</v>
      </c>
      <c r="C1978" s="6">
        <f>BIL[[#This Row],[Variaz]]/100</f>
        <v>-5.2230000000000002E-3</v>
      </c>
      <c r="D1978" s="10">
        <f>AUM[[#This Row],[ Etica Bilanciato]]</f>
        <v>2102946074.74</v>
      </c>
      <c r="E1978" s="10">
        <f>D1977*BIL[[#This Row],[Variazione percentuale]]</f>
        <v>-11037555.92552853</v>
      </c>
      <c r="F1978" s="11">
        <f>BIL[[#This Row],[AUM]]-D1977</f>
        <v>-10313723.369999886</v>
      </c>
      <c r="G1978" s="11">
        <f>BIL[[#This Row],[∆ AUM]]-BIL[[#This Row],[effetto mercato]]</f>
        <v>723832.55552864447</v>
      </c>
    </row>
    <row r="1979" spans="1:7">
      <c r="A1979" s="4">
        <v>44880</v>
      </c>
      <c r="B1979">
        <v>0.43630000000000002</v>
      </c>
      <c r="C1979" s="6">
        <f>BIL[[#This Row],[Variaz]]/100</f>
        <v>4.3630000000000006E-3</v>
      </c>
      <c r="D1979" s="10">
        <f>AUM[[#This Row],[ Etica Bilanciato]]</f>
        <v>2113226935.8399999</v>
      </c>
      <c r="E1979" s="10">
        <f>D1978*BIL[[#This Row],[Variazione percentuale]]</f>
        <v>9175153.7240906209</v>
      </c>
      <c r="F1979" s="11">
        <f>BIL[[#This Row],[AUM]]-D1978</f>
        <v>10280861.099999905</v>
      </c>
      <c r="G1979" s="11">
        <f>BIL[[#This Row],[∆ AUM]]-BIL[[#This Row],[effetto mercato]]</f>
        <v>1105707.3759092838</v>
      </c>
    </row>
    <row r="1980" spans="1:7">
      <c r="A1980" s="4">
        <v>44881</v>
      </c>
      <c r="B1980">
        <v>-0.5595</v>
      </c>
      <c r="C1980" s="6">
        <f>BIL[[#This Row],[Variaz]]/100</f>
        <v>-5.5950000000000001E-3</v>
      </c>
      <c r="D1980" s="10">
        <f>AUM[[#This Row],[ Etica Bilanciato]]</f>
        <v>2101707656.1599998</v>
      </c>
      <c r="E1980" s="10">
        <f>D1979*BIL[[#This Row],[Variazione percentuale]]</f>
        <v>-11823504.706024799</v>
      </c>
      <c r="F1980" s="11">
        <f>BIL[[#This Row],[AUM]]-D1979</f>
        <v>-11519279.680000067</v>
      </c>
      <c r="G1980" s="11">
        <f>BIL[[#This Row],[∆ AUM]]-BIL[[#This Row],[effetto mercato]]</f>
        <v>304225.02602473274</v>
      </c>
    </row>
    <row r="1981" spans="1:7">
      <c r="A1981" s="4">
        <v>44882</v>
      </c>
      <c r="B1981">
        <v>4.4400000000000002E-2</v>
      </c>
      <c r="C1981" s="6">
        <f>BIL[[#This Row],[Variaz]]/100</f>
        <v>4.44E-4</v>
      </c>
      <c r="D1981" s="10">
        <f>AUM[[#This Row],[ Etica Bilanciato]]</f>
        <v>2104666971.9400001</v>
      </c>
      <c r="E1981" s="10">
        <f>D1980*BIL[[#This Row],[Variazione percentuale]]</f>
        <v>933158.19933503994</v>
      </c>
      <c r="F1981" s="11">
        <f>BIL[[#This Row],[AUM]]-D1980</f>
        <v>2959315.7800002098</v>
      </c>
      <c r="G1981" s="11">
        <f>BIL[[#This Row],[∆ AUM]]-BIL[[#This Row],[effetto mercato]]</f>
        <v>2026157.5806651697</v>
      </c>
    </row>
    <row r="1982" spans="1:7">
      <c r="A1982" s="4">
        <v>44883</v>
      </c>
      <c r="B1982">
        <v>0.28860000000000002</v>
      </c>
      <c r="C1982" s="6">
        <f>BIL[[#This Row],[Variaz]]/100</f>
        <v>2.8860000000000001E-3</v>
      </c>
      <c r="D1982" s="10">
        <f>AUM[[#This Row],[ Etica Bilanciato]]</f>
        <v>2111798147.51</v>
      </c>
      <c r="E1982" s="10">
        <f>D1981*BIL[[#This Row],[Variazione percentuale]]</f>
        <v>6074068.8810188407</v>
      </c>
      <c r="F1982" s="11">
        <f>BIL[[#This Row],[AUM]]-D1981</f>
        <v>7131175.5699999332</v>
      </c>
      <c r="G1982" s="11">
        <f>BIL[[#This Row],[∆ AUM]]-BIL[[#This Row],[effetto mercato]]</f>
        <v>1057106.6889810925</v>
      </c>
    </row>
    <row r="1983" spans="1:7">
      <c r="A1983" s="4">
        <v>44886</v>
      </c>
      <c r="B1983">
        <v>0.32469999999999999</v>
      </c>
      <c r="C1983" s="6">
        <f>BIL[[#This Row],[Variaz]]/100</f>
        <v>3.2469999999999999E-3</v>
      </c>
      <c r="D1983" s="10">
        <f>AUM[[#This Row],[ Etica Bilanciato]]</f>
        <v>2118846932.76</v>
      </c>
      <c r="E1983" s="10">
        <f>D1982*BIL[[#This Row],[Variazione percentuale]]</f>
        <v>6857008.5849649701</v>
      </c>
      <c r="F1983" s="11">
        <f>BIL[[#This Row],[AUM]]-D1982</f>
        <v>7048785.25</v>
      </c>
      <c r="G1983" s="11">
        <f>BIL[[#This Row],[∆ AUM]]-BIL[[#This Row],[effetto mercato]]</f>
        <v>191776.66503502987</v>
      </c>
    </row>
    <row r="1984" spans="1:7">
      <c r="A1984" s="4">
        <v>44887</v>
      </c>
      <c r="B1984">
        <v>0.5958</v>
      </c>
      <c r="C1984" s="6">
        <f>BIL[[#This Row],[Variaz]]/100</f>
        <v>5.9579999999999998E-3</v>
      </c>
      <c r="D1984" s="10">
        <f>AUM[[#This Row],[ Etica Bilanciato]]</f>
        <v>2132344457.1399999</v>
      </c>
      <c r="E1984" s="10">
        <f>D1983*BIL[[#This Row],[Variazione percentuale]]</f>
        <v>12624090.02538408</v>
      </c>
      <c r="F1984" s="11">
        <f>BIL[[#This Row],[AUM]]-D1983</f>
        <v>13497524.379999876</v>
      </c>
      <c r="G1984" s="11">
        <f>BIL[[#This Row],[∆ AUM]]-BIL[[#This Row],[effetto mercato]]</f>
        <v>873434.35461579636</v>
      </c>
    </row>
    <row r="1985" spans="1:7">
      <c r="A1985" s="4">
        <v>44888</v>
      </c>
      <c r="B1985">
        <v>5.1200000000000002E-2</v>
      </c>
      <c r="C1985" s="6">
        <f>BIL[[#This Row],[Variaz]]/100</f>
        <v>5.1199999999999998E-4</v>
      </c>
      <c r="D1985" s="10">
        <f>AUM[[#This Row],[ Etica Bilanciato]]</f>
        <v>2134450626.02</v>
      </c>
      <c r="E1985" s="10">
        <f>D1984*BIL[[#This Row],[Variazione percentuale]]</f>
        <v>1091760.3620556798</v>
      </c>
      <c r="F1985" s="11">
        <f>BIL[[#This Row],[AUM]]-D1984</f>
        <v>2106168.8800001144</v>
      </c>
      <c r="G1985" s="11">
        <f>BIL[[#This Row],[∆ AUM]]-BIL[[#This Row],[effetto mercato]]</f>
        <v>1014408.5179444347</v>
      </c>
    </row>
    <row r="1986" spans="1:7">
      <c r="A1986" s="4">
        <v>44889</v>
      </c>
      <c r="B1986">
        <v>0.29959999999999998</v>
      </c>
      <c r="C1986" s="6">
        <f>BIL[[#This Row],[Variaz]]/100</f>
        <v>2.996E-3</v>
      </c>
      <c r="D1986" s="10">
        <f>AUM[[#This Row],[ Etica Bilanciato]]</f>
        <v>2141217699.24</v>
      </c>
      <c r="E1986" s="10">
        <f>D1985*BIL[[#This Row],[Variazione percentuale]]</f>
        <v>6394814.0755559197</v>
      </c>
      <c r="F1986" s="11">
        <f>BIL[[#This Row],[AUM]]-D1985</f>
        <v>6767073.2200000286</v>
      </c>
      <c r="G1986" s="11">
        <f>BIL[[#This Row],[∆ AUM]]-BIL[[#This Row],[effetto mercato]]</f>
        <v>372259.14444410894</v>
      </c>
    </row>
    <row r="1987" spans="1:7">
      <c r="A1987" s="4">
        <v>44890</v>
      </c>
      <c r="B1987">
        <v>-0.30599999999999999</v>
      </c>
      <c r="C1987" s="6">
        <f>BIL[[#This Row],[Variaz]]/100</f>
        <v>-3.0599999999999998E-3</v>
      </c>
      <c r="D1987" s="10">
        <f>AUM[[#This Row],[ Etica Bilanciato]]</f>
        <v>2134768724.51</v>
      </c>
      <c r="E1987" s="10">
        <f>D1986*BIL[[#This Row],[Variazione percentuale]]</f>
        <v>-6552126.1596743995</v>
      </c>
      <c r="F1987" s="11">
        <f>BIL[[#This Row],[AUM]]-D1986</f>
        <v>-6448974.7300000191</v>
      </c>
      <c r="G1987" s="11">
        <f>BIL[[#This Row],[∆ AUM]]-BIL[[#This Row],[effetto mercato]]</f>
        <v>103151.42967438046</v>
      </c>
    </row>
    <row r="1988" spans="1:7">
      <c r="A1988" s="4">
        <v>44893</v>
      </c>
      <c r="B1988">
        <v>-0.84050000000000002</v>
      </c>
      <c r="C1988" s="6">
        <f>BIL[[#This Row],[Variaz]]/100</f>
        <v>-8.405000000000001E-3</v>
      </c>
      <c r="D1988" s="10">
        <f>AUM[[#This Row],[ Etica Bilanciato]]</f>
        <v>2117604804.3</v>
      </c>
      <c r="E1988" s="10">
        <f>D1987*BIL[[#This Row],[Variazione percentuale]]</f>
        <v>-17942731.129506551</v>
      </c>
      <c r="F1988" s="11">
        <f>BIL[[#This Row],[AUM]]-D1987</f>
        <v>-17163920.210000038</v>
      </c>
      <c r="G1988" s="11">
        <f>BIL[[#This Row],[∆ AUM]]-BIL[[#This Row],[effetto mercato]]</f>
        <v>778810.91950651258</v>
      </c>
    </row>
    <row r="1989" spans="1:7">
      <c r="A1989" s="4">
        <v>44894</v>
      </c>
      <c r="B1989">
        <v>0.14000000000000001</v>
      </c>
      <c r="C1989" s="6">
        <f>BIL[[#This Row],[Variaz]]/100</f>
        <v>1.4000000000000002E-3</v>
      </c>
      <c r="D1989" s="10">
        <f>AUM[[#This Row],[ Etica Bilanciato]]</f>
        <v>2121180626.8400002</v>
      </c>
      <c r="E1989" s="10">
        <f>D1988*BIL[[#This Row],[Variazione percentuale]]</f>
        <v>2964646.7260200004</v>
      </c>
      <c r="F1989" s="11">
        <f>BIL[[#This Row],[AUM]]-D1988</f>
        <v>3575822.5400002003</v>
      </c>
      <c r="G1989" s="11">
        <f>BIL[[#This Row],[∆ AUM]]-BIL[[#This Row],[effetto mercato]]</f>
        <v>611175.81398019986</v>
      </c>
    </row>
    <row r="1990" spans="1:7">
      <c r="A1990" s="4">
        <v>44895</v>
      </c>
      <c r="B1990">
        <v>1.4352</v>
      </c>
      <c r="C1990" s="6">
        <f>BIL[[#This Row],[Variaz]]/100</f>
        <v>1.4352E-2</v>
      </c>
      <c r="D1990" s="10">
        <f>AUM[[#This Row],[ Etica Bilanciato]]</f>
        <v>2152644793.25</v>
      </c>
      <c r="E1990" s="10">
        <f>D1989*BIL[[#This Row],[Variazione percentuale]]</f>
        <v>30443184.356407683</v>
      </c>
      <c r="F1990" s="11">
        <f>BIL[[#This Row],[AUM]]-D1989</f>
        <v>31464166.409999847</v>
      </c>
      <c r="G1990" s="11">
        <f>BIL[[#This Row],[∆ AUM]]-BIL[[#This Row],[effetto mercato]]</f>
        <v>1020982.0535921641</v>
      </c>
    </row>
    <row r="1991" spans="1:7">
      <c r="A1991" s="4">
        <v>44896</v>
      </c>
      <c r="B1991">
        <v>-0.11609999999999999</v>
      </c>
      <c r="C1991" s="6">
        <f>BIL[[#This Row],[Variaz]]/100</f>
        <v>-1.1609999999999999E-3</v>
      </c>
      <c r="D1991" s="10">
        <f>AUM[[#This Row],[ Etica Bilanciato]]</f>
        <v>2150587951.1799998</v>
      </c>
      <c r="E1991" s="10">
        <f>D1990*BIL[[#This Row],[Variazione percentuale]]</f>
        <v>-2499220.60496325</v>
      </c>
      <c r="F1991" s="11">
        <f>BIL[[#This Row],[AUM]]-D1990</f>
        <v>-2056842.0700001717</v>
      </c>
      <c r="G1991" s="11">
        <f>BIL[[#This Row],[∆ AUM]]-BIL[[#This Row],[effetto mercato]]</f>
        <v>442378.53496307833</v>
      </c>
    </row>
    <row r="1992" spans="1:7">
      <c r="A1992" s="4">
        <v>44897</v>
      </c>
      <c r="B1992">
        <v>-0.247</v>
      </c>
      <c r="C1992" s="6">
        <f>BIL[[#This Row],[Variaz]]/100</f>
        <v>-2.47E-3</v>
      </c>
      <c r="D1992" s="10">
        <f>AUM[[#This Row],[ Etica Bilanciato]]</f>
        <v>2145957379.9000001</v>
      </c>
      <c r="E1992" s="10">
        <f>D1991*BIL[[#This Row],[Variazione percentuale]]</f>
        <v>-5311952.2394145997</v>
      </c>
      <c r="F1992" s="11">
        <f>BIL[[#This Row],[AUM]]-D1991</f>
        <v>-4630571.279999733</v>
      </c>
      <c r="G1992" s="11">
        <f>BIL[[#This Row],[∆ AUM]]-BIL[[#This Row],[effetto mercato]]</f>
        <v>681380.95941486675</v>
      </c>
    </row>
    <row r="1993" spans="1:7">
      <c r="A1993" s="4">
        <v>44900</v>
      </c>
      <c r="B1993">
        <v>-1.0851</v>
      </c>
      <c r="C1993" s="6">
        <f>BIL[[#This Row],[Variaz]]/100</f>
        <v>-1.0851E-2</v>
      </c>
      <c r="D1993" s="10">
        <f>AUM[[#This Row],[ Etica Bilanciato]]</f>
        <v>2124943745.6199999</v>
      </c>
      <c r="E1993" s="10">
        <f>D1992*BIL[[#This Row],[Variazione percentuale]]</f>
        <v>-23285783.529294901</v>
      </c>
      <c r="F1993" s="11">
        <f>BIL[[#This Row],[AUM]]-D1992</f>
        <v>-21013634.28000021</v>
      </c>
      <c r="G1993" s="11">
        <f>BIL[[#This Row],[∆ AUM]]-BIL[[#This Row],[effetto mercato]]</f>
        <v>2272149.2492946908</v>
      </c>
    </row>
    <row r="1994" spans="1:7">
      <c r="A1994" s="4">
        <v>44901</v>
      </c>
      <c r="B1994">
        <v>-0.3755</v>
      </c>
      <c r="C1994" s="6">
        <f>BIL[[#This Row],[Variaz]]/100</f>
        <v>-3.7550000000000001E-3</v>
      </c>
      <c r="D1994" s="10">
        <f>AUM[[#This Row],[ Etica Bilanciato]]</f>
        <v>2120758423.6200001</v>
      </c>
      <c r="E1994" s="10">
        <f>D1993*BIL[[#This Row],[Variazione percentuale]]</f>
        <v>-7979163.7648030994</v>
      </c>
      <c r="F1994" s="11">
        <f>BIL[[#This Row],[AUM]]-D1993</f>
        <v>-4185321.9999997616</v>
      </c>
      <c r="G1994" s="11">
        <f>BIL[[#This Row],[∆ AUM]]-BIL[[#This Row],[effetto mercato]]</f>
        <v>3793841.7648033379</v>
      </c>
    </row>
    <row r="1995" spans="1:7">
      <c r="A1995" s="4">
        <v>44902</v>
      </c>
      <c r="B1995">
        <v>7.4000000000000003E-3</v>
      </c>
      <c r="C1995" s="6">
        <f>BIL[[#This Row],[Variaz]]/100</f>
        <v>7.400000000000001E-5</v>
      </c>
      <c r="D1995" s="10">
        <f>AUM[[#This Row],[ Etica Bilanciato]]</f>
        <v>2123358367.8600001</v>
      </c>
      <c r="E1995" s="10">
        <f>D1994*BIL[[#This Row],[Variazione percentuale]]</f>
        <v>156936.12334788003</v>
      </c>
      <c r="F1995" s="11">
        <f>BIL[[#This Row],[AUM]]-D1994</f>
        <v>2599944.2400000095</v>
      </c>
      <c r="G1995" s="11">
        <f>BIL[[#This Row],[∆ AUM]]-BIL[[#This Row],[effetto mercato]]</f>
        <v>2443008.1166521297</v>
      </c>
    </row>
    <row r="1996" spans="1:7">
      <c r="A1996" s="4">
        <v>44904</v>
      </c>
      <c r="B1996">
        <v>-0.25119999999999998</v>
      </c>
      <c r="C1996" s="6">
        <f>BIL[[#This Row],[Variaz]]/100</f>
        <v>-2.5119999999999999E-3</v>
      </c>
      <c r="D1996" s="10">
        <f>AUM[[#This Row],[ Etica Bilanciato]]</f>
        <v>2119004052.96</v>
      </c>
      <c r="E1996" s="10">
        <f>D1995*BIL[[#This Row],[Variazione percentuale]]</f>
        <v>-5333876.2200643206</v>
      </c>
      <c r="F1996" s="11">
        <f>BIL[[#This Row],[AUM]]-D1995</f>
        <v>-4354314.9000000954</v>
      </c>
      <c r="G1996" s="11">
        <f>BIL[[#This Row],[∆ AUM]]-BIL[[#This Row],[effetto mercato]]</f>
        <v>979561.32006422523</v>
      </c>
    </row>
    <row r="1997" spans="1:7">
      <c r="A1997" s="4">
        <v>44907</v>
      </c>
      <c r="B1997">
        <v>0.56299999999999994</v>
      </c>
      <c r="C1997" s="6">
        <f>BIL[[#This Row],[Variaz]]/100</f>
        <v>5.6299999999999996E-3</v>
      </c>
      <c r="D1997" s="10">
        <f>AUM[[#This Row],[ Etica Bilanciato]]</f>
        <v>2131465051.02</v>
      </c>
      <c r="E1997" s="10">
        <f>D1996*BIL[[#This Row],[Variazione percentuale]]</f>
        <v>11929992.818164799</v>
      </c>
      <c r="F1997" s="11">
        <f>BIL[[#This Row],[AUM]]-D1996</f>
        <v>12460998.059999943</v>
      </c>
      <c r="G1997" s="11">
        <f>BIL[[#This Row],[∆ AUM]]-BIL[[#This Row],[effetto mercato]]</f>
        <v>531005.24183514342</v>
      </c>
    </row>
    <row r="1998" spans="1:7">
      <c r="A1998" s="4">
        <v>44908</v>
      </c>
      <c r="B1998">
        <v>0.1547</v>
      </c>
      <c r="C1998" s="6">
        <f>BIL[[#This Row],[Variaz]]/100</f>
        <v>1.547E-3</v>
      </c>
      <c r="D1998" s="10">
        <f>AUM[[#This Row],[ Etica Bilanciato]]</f>
        <v>2135284103.49</v>
      </c>
      <c r="E1998" s="10">
        <f>D1997*BIL[[#This Row],[Variazione percentuale]]</f>
        <v>3297376.4339279397</v>
      </c>
      <c r="F1998" s="11">
        <f>BIL[[#This Row],[AUM]]-D1997</f>
        <v>3819052.4700000286</v>
      </c>
      <c r="G1998" s="11">
        <f>BIL[[#This Row],[∆ AUM]]-BIL[[#This Row],[effetto mercato]]</f>
        <v>521676.03607208887</v>
      </c>
    </row>
    <row r="1999" spans="1:7">
      <c r="A1999" s="4">
        <v>44909</v>
      </c>
      <c r="B1999">
        <v>-0.27210000000000001</v>
      </c>
      <c r="C1999" s="6">
        <f>BIL[[#This Row],[Variaz]]/100</f>
        <v>-2.7209999999999999E-3</v>
      </c>
      <c r="D1999" s="10">
        <f>AUM[[#This Row],[ Etica Bilanciato]]</f>
        <v>2129663489.9100001</v>
      </c>
      <c r="E1999" s="10">
        <f>D1998*BIL[[#This Row],[Variazione percentuale]]</f>
        <v>-5810108.0455962894</v>
      </c>
      <c r="F1999" s="11">
        <f>BIL[[#This Row],[AUM]]-D1998</f>
        <v>-5620613.5799999237</v>
      </c>
      <c r="G1999" s="11">
        <f>BIL[[#This Row],[∆ AUM]]-BIL[[#This Row],[effetto mercato]]</f>
        <v>189494.46559636574</v>
      </c>
    </row>
    <row r="2000" spans="1:7">
      <c r="A2000" s="4">
        <v>44910</v>
      </c>
      <c r="B2000">
        <v>-1.8879999999999999</v>
      </c>
      <c r="C2000" s="6">
        <f>BIL[[#This Row],[Variaz]]/100</f>
        <v>-1.8879999999999997E-2</v>
      </c>
      <c r="D2000" s="10">
        <f>AUM[[#This Row],[ Etica Bilanciato]]</f>
        <v>2089407859.28</v>
      </c>
      <c r="E2000" s="10">
        <f>D1999*BIL[[#This Row],[Variazione percentuale]]</f>
        <v>-40208046.689500794</v>
      </c>
      <c r="F2000" s="11">
        <f>BIL[[#This Row],[AUM]]-D1999</f>
        <v>-40255630.630000114</v>
      </c>
      <c r="G2000" s="11">
        <f>BIL[[#This Row],[∆ AUM]]-BIL[[#This Row],[effetto mercato]]</f>
        <v>-47583.940499320626</v>
      </c>
    </row>
    <row r="2001" spans="1:7">
      <c r="A2001" s="4">
        <v>44911</v>
      </c>
      <c r="B2001">
        <v>-0.77429999999999999</v>
      </c>
      <c r="C2001" s="6">
        <f>BIL[[#This Row],[Variaz]]/100</f>
        <v>-7.7429999999999999E-3</v>
      </c>
      <c r="D2001" s="10">
        <f>AUM[[#This Row],[ Etica Bilanciato]]</f>
        <v>2073860481.7</v>
      </c>
      <c r="E2001" s="10">
        <f>D2000*BIL[[#This Row],[Variazione percentuale]]</f>
        <v>-16178285.054405039</v>
      </c>
      <c r="F2001" s="11">
        <f>BIL[[#This Row],[AUM]]-D2000</f>
        <v>-15547377.579999924</v>
      </c>
      <c r="G2001" s="11">
        <f>BIL[[#This Row],[∆ AUM]]-BIL[[#This Row],[effetto mercato]]</f>
        <v>630907.47440511547</v>
      </c>
    </row>
    <row r="2002" spans="1:7">
      <c r="A2002" s="4">
        <v>44914</v>
      </c>
      <c r="B2002">
        <v>-0.40150000000000002</v>
      </c>
      <c r="C2002" s="6">
        <f>BIL[[#This Row],[Variaz]]/100</f>
        <v>-4.0150000000000003E-3</v>
      </c>
      <c r="D2002" s="10">
        <f>AUM[[#This Row],[ Etica Bilanciato]]</f>
        <v>2067380600.9100001</v>
      </c>
      <c r="E2002" s="10">
        <f>D2001*BIL[[#This Row],[Variazione percentuale]]</f>
        <v>-8326549.8340255013</v>
      </c>
      <c r="F2002" s="11">
        <f>BIL[[#This Row],[AUM]]-D2001</f>
        <v>-6479880.7899999619</v>
      </c>
      <c r="G2002" s="11">
        <f>BIL[[#This Row],[∆ AUM]]-BIL[[#This Row],[effetto mercato]]</f>
        <v>1846669.0440255394</v>
      </c>
    </row>
    <row r="2003" spans="1:7">
      <c r="A2003" s="4">
        <v>44915</v>
      </c>
      <c r="B2003">
        <v>-0.61609999999999998</v>
      </c>
      <c r="C2003" s="6">
        <f>BIL[[#This Row],[Variaz]]/100</f>
        <v>-6.1609999999999998E-3</v>
      </c>
      <c r="D2003" s="10">
        <f>AUM[[#This Row],[ Etica Bilanciato]]</f>
        <v>2054693591.3900001</v>
      </c>
      <c r="E2003" s="10">
        <f>D2002*BIL[[#This Row],[Variazione percentuale]]</f>
        <v>-12737131.882206511</v>
      </c>
      <c r="F2003" s="11">
        <f>BIL[[#This Row],[AUM]]-D2002</f>
        <v>-12687009.519999981</v>
      </c>
      <c r="G2003" s="11">
        <f>BIL[[#This Row],[∆ AUM]]-BIL[[#This Row],[effetto mercato]]</f>
        <v>50122.362206529826</v>
      </c>
    </row>
    <row r="2004" spans="1:7">
      <c r="A2004" s="4">
        <v>44916</v>
      </c>
      <c r="B2004">
        <v>0.64290000000000003</v>
      </c>
      <c r="C2004" s="6">
        <f>BIL[[#This Row],[Variaz]]/100</f>
        <v>6.4290000000000007E-3</v>
      </c>
      <c r="D2004" s="10">
        <f>AUM[[#This Row],[ Etica Bilanciato]]</f>
        <v>2067804321.9100001</v>
      </c>
      <c r="E2004" s="10">
        <f>D2003*BIL[[#This Row],[Variazione percentuale]]</f>
        <v>13209625.099046312</v>
      </c>
      <c r="F2004" s="11">
        <f>BIL[[#This Row],[AUM]]-D2003</f>
        <v>13110730.519999981</v>
      </c>
      <c r="G2004" s="11">
        <f>BIL[[#This Row],[∆ AUM]]-BIL[[#This Row],[effetto mercato]]</f>
        <v>-98894.579046331346</v>
      </c>
    </row>
    <row r="2005" spans="1:7">
      <c r="A2005" s="4">
        <v>44917</v>
      </c>
      <c r="B2005">
        <v>-0.53990000000000005</v>
      </c>
      <c r="C2005" s="6">
        <f>BIL[[#This Row],[Variaz]]/100</f>
        <v>-5.3990000000000002E-3</v>
      </c>
      <c r="D2005" s="10">
        <f>AUM[[#This Row],[ Etica Bilanciato]]</f>
        <v>2056717925.52</v>
      </c>
      <c r="E2005" s="10">
        <f>D2004*BIL[[#This Row],[Variazione percentuale]]</f>
        <v>-11164075.533992091</v>
      </c>
      <c r="F2005" s="11">
        <f>BIL[[#This Row],[AUM]]-D2004</f>
        <v>-11086396.390000105</v>
      </c>
      <c r="G2005" s="11">
        <f>BIL[[#This Row],[∆ AUM]]-BIL[[#This Row],[effetto mercato]]</f>
        <v>77679.14399198629</v>
      </c>
    </row>
    <row r="2006" spans="1:7">
      <c r="A2006" s="4">
        <v>44918</v>
      </c>
      <c r="B2006">
        <v>-7.6499999999999999E-2</v>
      </c>
      <c r="C2006" s="6">
        <f>BIL[[#This Row],[Variaz]]/100</f>
        <v>-7.6499999999999995E-4</v>
      </c>
      <c r="D2006" s="10">
        <f>AUM[[#This Row],[ Etica Bilanciato]]</f>
        <v>2055081802.4399998</v>
      </c>
      <c r="E2006" s="10">
        <f>D2005*BIL[[#This Row],[Variazione percentuale]]</f>
        <v>-1573389.2130227999</v>
      </c>
      <c r="F2006" s="11">
        <f>BIL[[#This Row],[AUM]]-D2005</f>
        <v>-1636123.0800001621</v>
      </c>
      <c r="G2006" s="11">
        <f>BIL[[#This Row],[∆ AUM]]-BIL[[#This Row],[effetto mercato]]</f>
        <v>-62733.866977362195</v>
      </c>
    </row>
    <row r="2007" spans="1:7">
      <c r="A2007" s="4">
        <v>44922</v>
      </c>
      <c r="B2007">
        <v>-0.48209999999999997</v>
      </c>
      <c r="C2007" s="6">
        <f>BIL[[#This Row],[Variaz]]/100</f>
        <v>-4.8209999999999998E-3</v>
      </c>
      <c r="D2007" s="10">
        <f>AUM[[#This Row],[ Etica Bilanciato]]</f>
        <v>2044619459.2400002</v>
      </c>
      <c r="E2007" s="10">
        <f>D2006*BIL[[#This Row],[Variazione percentuale]]</f>
        <v>-9907549.3695632387</v>
      </c>
      <c r="F2007" s="11">
        <f>BIL[[#This Row],[AUM]]-D2006</f>
        <v>-10462343.199999571</v>
      </c>
      <c r="G2007" s="11">
        <f>BIL[[#This Row],[∆ AUM]]-BIL[[#This Row],[effetto mercato]]</f>
        <v>-554793.83043633215</v>
      </c>
    </row>
    <row r="2008" spans="1:7">
      <c r="A2008" s="4">
        <v>44923</v>
      </c>
      <c r="B2008">
        <v>-0.32290000000000002</v>
      </c>
      <c r="C2008" s="6">
        <f>BIL[[#This Row],[Variaz]]/100</f>
        <v>-3.2290000000000001E-3</v>
      </c>
      <c r="D2008" s="10">
        <f>AUM[[#This Row],[ Etica Bilanciato]]</f>
        <v>2037711813.28</v>
      </c>
      <c r="E2008" s="10">
        <f>D2007*BIL[[#This Row],[Variazione percentuale]]</f>
        <v>-6602076.2338859607</v>
      </c>
      <c r="F2008" s="11">
        <f>BIL[[#This Row],[AUM]]-D2007</f>
        <v>-6907645.9600002766</v>
      </c>
      <c r="G2008" s="11">
        <f>BIL[[#This Row],[∆ AUM]]-BIL[[#This Row],[effetto mercato]]</f>
        <v>-305569.72611431591</v>
      </c>
    </row>
    <row r="2009" spans="1:7">
      <c r="A2009" s="4">
        <v>44924</v>
      </c>
      <c r="B2009">
        <v>0.75590000000000002</v>
      </c>
      <c r="C2009" s="6">
        <f>BIL[[#This Row],[Variaz]]/100</f>
        <v>7.5589999999999997E-3</v>
      </c>
      <c r="D2009" s="10">
        <f>AUM[[#This Row],[ Etica Bilanciato]]</f>
        <v>2053564159.75</v>
      </c>
      <c r="E2009" s="10">
        <f>D2008*BIL[[#This Row],[Variazione percentuale]]</f>
        <v>15403063.596583519</v>
      </c>
      <c r="F2009" s="11">
        <f>BIL[[#This Row],[AUM]]-D2008</f>
        <v>15852346.470000029</v>
      </c>
      <c r="G2009" s="11">
        <f>BIL[[#This Row],[∆ AUM]]-BIL[[#This Row],[effetto mercato]]</f>
        <v>449282.87341650948</v>
      </c>
    </row>
    <row r="2010" spans="1:7">
      <c r="A2010" s="4">
        <v>44925</v>
      </c>
      <c r="B2010">
        <v>-0.61250000000000004</v>
      </c>
      <c r="C2010" s="6">
        <f>BIL[[#This Row],[Variaz]]/100</f>
        <v>-6.1250000000000002E-3</v>
      </c>
      <c r="D2010" s="10">
        <f>AUM[[#This Row],[ Etica Bilanciato]]</f>
        <v>2041229981.7099998</v>
      </c>
      <c r="E2010" s="10">
        <f>D2009*BIL[[#This Row],[Variazione percentuale]]</f>
        <v>-12578080.47846875</v>
      </c>
      <c r="F2010" s="11">
        <f>BIL[[#This Row],[AUM]]-D2009</f>
        <v>-12334178.0400002</v>
      </c>
      <c r="G2010" s="11">
        <f>BIL[[#This Row],[∆ AUM]]-BIL[[#This Row],[effetto mercato]]</f>
        <v>243902.4384685494</v>
      </c>
    </row>
    <row r="2011" spans="1:7">
      <c r="A2011" s="4">
        <v>44928</v>
      </c>
      <c r="B2011">
        <v>0.37740000000000001</v>
      </c>
      <c r="C2011" s="6">
        <f>BIL[[#This Row],[Variaz]]/100</f>
        <v>3.774E-3</v>
      </c>
      <c r="D2011" s="10">
        <f>AUM[[#This Row],[ Etica Bilanciato]]</f>
        <v>2049055903.3899999</v>
      </c>
      <c r="E2011" s="10">
        <f>D2010*BIL[[#This Row],[Variazione percentuale]]</f>
        <v>7703601.9509735396</v>
      </c>
      <c r="F2011" s="11">
        <f>BIL[[#This Row],[AUM]]-D2010</f>
        <v>7825921.6800000668</v>
      </c>
      <c r="G2011" s="11">
        <f>BIL[[#This Row],[∆ AUM]]-BIL[[#This Row],[effetto mercato]]</f>
        <v>122319.72902652714</v>
      </c>
    </row>
    <row r="2012" spans="1:7">
      <c r="A2012" s="4">
        <v>44929</v>
      </c>
      <c r="B2012">
        <v>0.81340000000000001</v>
      </c>
      <c r="C2012" s="6">
        <f>BIL[[#This Row],[Variaz]]/100</f>
        <v>8.1340000000000006E-3</v>
      </c>
      <c r="D2012" s="10">
        <f>AUM[[#This Row],[ Etica Bilanciato]]</f>
        <v>2065889510.6800001</v>
      </c>
      <c r="E2012" s="10">
        <f>D2011*BIL[[#This Row],[Variazione percentuale]]</f>
        <v>16667020.71817426</v>
      </c>
      <c r="F2012" s="11">
        <f>BIL[[#This Row],[AUM]]-D2011</f>
        <v>16833607.2900002</v>
      </c>
      <c r="G2012" s="11">
        <f>BIL[[#This Row],[∆ AUM]]-BIL[[#This Row],[effetto mercato]]</f>
        <v>166586.57182594016</v>
      </c>
    </row>
    <row r="2013" spans="1:7">
      <c r="A2013" s="4">
        <v>44930</v>
      </c>
      <c r="B2013">
        <v>0.8145</v>
      </c>
      <c r="C2013" s="6">
        <f>BIL[[#This Row],[Variaz]]/100</f>
        <v>8.1449999999999995E-3</v>
      </c>
      <c r="D2013" s="10">
        <f>AUM[[#This Row],[ Etica Bilanciato]]</f>
        <v>2084790402.1200001</v>
      </c>
      <c r="E2013" s="10">
        <f>D2012*BIL[[#This Row],[Variazione percentuale]]</f>
        <v>16826670.064488601</v>
      </c>
      <c r="F2013" s="11">
        <f>BIL[[#This Row],[AUM]]-D2012</f>
        <v>18900891.440000057</v>
      </c>
      <c r="G2013" s="11">
        <f>BIL[[#This Row],[∆ AUM]]-BIL[[#This Row],[effetto mercato]]</f>
        <v>2074221.3755114563</v>
      </c>
    </row>
    <row r="2014" spans="1:7">
      <c r="A2014" s="4">
        <v>44931</v>
      </c>
      <c r="B2014">
        <v>-0.28689999999999999</v>
      </c>
      <c r="C2014" s="6">
        <f>BIL[[#This Row],[Variaz]]/100</f>
        <v>-2.869E-3</v>
      </c>
      <c r="D2014" s="10">
        <f>AUM[[#This Row],[ Etica Bilanciato]]</f>
        <v>2083207657.1800001</v>
      </c>
      <c r="E2014" s="10">
        <f>D2013*BIL[[#This Row],[Variazione percentuale]]</f>
        <v>-5981263.6636822801</v>
      </c>
      <c r="F2014" s="11">
        <f>BIL[[#This Row],[AUM]]-D2013</f>
        <v>-1582744.9400000572</v>
      </c>
      <c r="G2014" s="11">
        <f>BIL[[#This Row],[∆ AUM]]-BIL[[#This Row],[effetto mercato]]</f>
        <v>4398518.7236822229</v>
      </c>
    </row>
    <row r="2015" spans="1:7">
      <c r="A2015" s="4">
        <v>44935</v>
      </c>
      <c r="B2015">
        <v>0.46949999999999997</v>
      </c>
      <c r="C2015" s="6">
        <f>BIL[[#This Row],[Variaz]]/100</f>
        <v>4.6949999999999995E-3</v>
      </c>
      <c r="D2015" s="10">
        <f>AUM[[#This Row],[ Etica Bilanciato]]</f>
        <v>2094437507.47</v>
      </c>
      <c r="E2015" s="10">
        <f>D2014*BIL[[#This Row],[Variazione percentuale]]</f>
        <v>9780659.9504600987</v>
      </c>
      <c r="F2015" s="11">
        <f>BIL[[#This Row],[AUM]]-D2014</f>
        <v>11229850.289999962</v>
      </c>
      <c r="G2015" s="11">
        <f>BIL[[#This Row],[∆ AUM]]-BIL[[#This Row],[effetto mercato]]</f>
        <v>1449190.3395398632</v>
      </c>
    </row>
    <row r="2016" spans="1:7">
      <c r="A2016" s="4">
        <v>44936</v>
      </c>
      <c r="B2016">
        <v>0.21099999999999999</v>
      </c>
      <c r="C2016" s="6">
        <f>BIL[[#This Row],[Variaz]]/100</f>
        <v>2.1099999999999999E-3</v>
      </c>
      <c r="D2016" s="10">
        <f>AUM[[#This Row],[ Etica Bilanciato]]</f>
        <v>2099759487.73</v>
      </c>
      <c r="E2016" s="10">
        <f>D2015*BIL[[#This Row],[Variazione percentuale]]</f>
        <v>4419263.1407616995</v>
      </c>
      <c r="F2016" s="11">
        <f>BIL[[#This Row],[AUM]]-D2015</f>
        <v>5321980.2599999905</v>
      </c>
      <c r="G2016" s="11">
        <f>BIL[[#This Row],[∆ AUM]]-BIL[[#This Row],[effetto mercato]]</f>
        <v>902717.11923829094</v>
      </c>
    </row>
    <row r="2017" spans="1:7">
      <c r="A2017" s="4">
        <v>44937</v>
      </c>
      <c r="B2017">
        <v>0.71450000000000002</v>
      </c>
      <c r="C2017" s="6">
        <f>BIL[[#This Row],[Variaz]]/100</f>
        <v>7.1450000000000003E-3</v>
      </c>
      <c r="D2017" s="10">
        <f>AUM[[#This Row],[ Etica Bilanciato]]</f>
        <v>2115949946.4999998</v>
      </c>
      <c r="E2017" s="10">
        <f>D2016*BIL[[#This Row],[Variazione percentuale]]</f>
        <v>15002781.53983085</v>
      </c>
      <c r="F2017" s="11">
        <f>BIL[[#This Row],[AUM]]-D2016</f>
        <v>16190458.769999743</v>
      </c>
      <c r="G2017" s="11">
        <f>BIL[[#This Row],[∆ AUM]]-BIL[[#This Row],[effetto mercato]]</f>
        <v>1187677.2301688921</v>
      </c>
    </row>
    <row r="2018" spans="1:7">
      <c r="A2018" s="4">
        <v>44938</v>
      </c>
      <c r="B2018">
        <v>2.9899999999999999E-2</v>
      </c>
      <c r="C2018" s="6">
        <f>BIL[[#This Row],[Variaz]]/100</f>
        <v>2.99E-4</v>
      </c>
      <c r="D2018" s="10">
        <f>AUM[[#This Row],[ Etica Bilanciato]]</f>
        <v>2117796434.1700001</v>
      </c>
      <c r="E2018" s="10">
        <f>D2017*BIL[[#This Row],[Variazione percentuale]]</f>
        <v>632669.0340034999</v>
      </c>
      <c r="F2018" s="11">
        <f>BIL[[#This Row],[AUM]]-D2017</f>
        <v>1846487.6700003147</v>
      </c>
      <c r="G2018" s="11">
        <f>BIL[[#This Row],[∆ AUM]]-BIL[[#This Row],[effetto mercato]]</f>
        <v>1213818.6359968148</v>
      </c>
    </row>
    <row r="2019" spans="1:7">
      <c r="A2019" s="4">
        <v>44939</v>
      </c>
      <c r="B2019">
        <v>4.48E-2</v>
      </c>
      <c r="C2019" s="6">
        <f>BIL[[#This Row],[Variaz]]/100</f>
        <v>4.4799999999999999E-4</v>
      </c>
      <c r="D2019" s="10">
        <f>AUM[[#This Row],[ Etica Bilanciato]]</f>
        <v>2119202377.3700001</v>
      </c>
      <c r="E2019" s="10">
        <f>D2018*BIL[[#This Row],[Variazione percentuale]]</f>
        <v>948772.80250816001</v>
      </c>
      <c r="F2019" s="11">
        <f>BIL[[#This Row],[AUM]]-D2018</f>
        <v>1405943.2000000477</v>
      </c>
      <c r="G2019" s="11">
        <f>BIL[[#This Row],[∆ AUM]]-BIL[[#This Row],[effetto mercato]]</f>
        <v>457170.39749188768</v>
      </c>
    </row>
    <row r="2020" spans="1:7">
      <c r="A2020" s="4">
        <v>44942</v>
      </c>
      <c r="B2020">
        <v>-1.49E-2</v>
      </c>
      <c r="C2020" s="6">
        <f>BIL[[#This Row],[Variaz]]/100</f>
        <v>-1.4899999999999999E-4</v>
      </c>
      <c r="D2020" s="10">
        <f>AUM[[#This Row],[ Etica Bilanciato]]</f>
        <v>2119434695.6599998</v>
      </c>
      <c r="E2020" s="10">
        <f>D2019*BIL[[#This Row],[Variazione percentuale]]</f>
        <v>-315761.15422813001</v>
      </c>
      <c r="F2020" s="11">
        <f>BIL[[#This Row],[AUM]]-D2019</f>
        <v>232318.28999972343</v>
      </c>
      <c r="G2020" s="11">
        <f>BIL[[#This Row],[∆ AUM]]-BIL[[#This Row],[effetto mercato]]</f>
        <v>548079.44422785344</v>
      </c>
    </row>
    <row r="2021" spans="1:7">
      <c r="A2021" s="4">
        <v>44943</v>
      </c>
      <c r="B2021">
        <v>0.41049999999999998</v>
      </c>
      <c r="C2021" s="6">
        <f>BIL[[#This Row],[Variaz]]/100</f>
        <v>4.1050000000000001E-3</v>
      </c>
      <c r="D2021" s="10">
        <f>AUM[[#This Row],[ Etica Bilanciato]]</f>
        <v>2128552533.8799999</v>
      </c>
      <c r="E2021" s="10">
        <f>D2020*BIL[[#This Row],[Variazione percentuale]]</f>
        <v>8700279.4256842993</v>
      </c>
      <c r="F2021" s="11">
        <f>BIL[[#This Row],[AUM]]-D2020</f>
        <v>9117838.2200000286</v>
      </c>
      <c r="G2021" s="11">
        <f>BIL[[#This Row],[∆ AUM]]-BIL[[#This Row],[effetto mercato]]</f>
        <v>417558.79431572929</v>
      </c>
    </row>
    <row r="2022" spans="1:7">
      <c r="A2022" s="4">
        <v>44944</v>
      </c>
      <c r="B2022">
        <v>-0.2676</v>
      </c>
      <c r="C2022" s="6">
        <f>BIL[[#This Row],[Variaz]]/100</f>
        <v>-2.676E-3</v>
      </c>
      <c r="D2022" s="10">
        <f>AUM[[#This Row],[ Etica Bilanciato]]</f>
        <v>2124455353.0000002</v>
      </c>
      <c r="E2022" s="10">
        <f>D2021*BIL[[#This Row],[Variazione percentuale]]</f>
        <v>-5696006.5806628801</v>
      </c>
      <c r="F2022" s="11">
        <f>BIL[[#This Row],[AUM]]-D2021</f>
        <v>-4097180.8799996376</v>
      </c>
      <c r="G2022" s="11">
        <f>BIL[[#This Row],[∆ AUM]]-BIL[[#This Row],[effetto mercato]]</f>
        <v>1598825.7006632425</v>
      </c>
    </row>
    <row r="2023" spans="1:7">
      <c r="A2023" s="4">
        <v>44945</v>
      </c>
      <c r="B2023">
        <v>-0.71550000000000002</v>
      </c>
      <c r="C2023" s="6">
        <f>BIL[[#This Row],[Variaz]]/100</f>
        <v>-7.1549999999999999E-3</v>
      </c>
      <c r="D2023" s="10">
        <f>AUM[[#This Row],[ Etica Bilanciato]]</f>
        <v>2109157939.6099999</v>
      </c>
      <c r="E2023" s="10">
        <f>D2022*BIL[[#This Row],[Variazione percentuale]]</f>
        <v>-15200478.050715001</v>
      </c>
      <c r="F2023" s="11">
        <f>BIL[[#This Row],[AUM]]-D2022</f>
        <v>-15297413.390000343</v>
      </c>
      <c r="G2023" s="11">
        <f>BIL[[#This Row],[∆ AUM]]-BIL[[#This Row],[effetto mercato]]</f>
        <v>-96935.339285342023</v>
      </c>
    </row>
    <row r="2024" spans="1:7">
      <c r="A2024" s="4">
        <v>44946</v>
      </c>
      <c r="B2024">
        <v>0.1351</v>
      </c>
      <c r="C2024" s="6">
        <f>BIL[[#This Row],[Variaz]]/100</f>
        <v>1.351E-3</v>
      </c>
      <c r="D2024" s="10">
        <f>AUM[[#This Row],[ Etica Bilanciato]]</f>
        <v>2112257333.4099998</v>
      </c>
      <c r="E2024" s="10">
        <f>D2023*BIL[[#This Row],[Variazione percentuale]]</f>
        <v>2849472.3764131097</v>
      </c>
      <c r="F2024" s="11">
        <f>BIL[[#This Row],[AUM]]-D2023</f>
        <v>3099393.7999999523</v>
      </c>
      <c r="G2024" s="11">
        <f>BIL[[#This Row],[∆ AUM]]-BIL[[#This Row],[effetto mercato]]</f>
        <v>249921.4235868426</v>
      </c>
    </row>
    <row r="2025" spans="1:7">
      <c r="A2025" s="4">
        <v>44949</v>
      </c>
      <c r="B2025">
        <v>0.42730000000000001</v>
      </c>
      <c r="C2025" s="6">
        <f>BIL[[#This Row],[Variaz]]/100</f>
        <v>4.2729999999999999E-3</v>
      </c>
      <c r="D2025" s="10">
        <f>AUM[[#This Row],[ Etica Bilanciato]]</f>
        <v>2121596697.4799998</v>
      </c>
      <c r="E2025" s="10">
        <f>D2024*BIL[[#This Row],[Variazione percentuale]]</f>
        <v>9025675.5856609289</v>
      </c>
      <c r="F2025" s="11">
        <f>BIL[[#This Row],[AUM]]-D2024</f>
        <v>9339364.0699999332</v>
      </c>
      <c r="G2025" s="11">
        <f>BIL[[#This Row],[∆ AUM]]-BIL[[#This Row],[effetto mercato]]</f>
        <v>313688.48433900438</v>
      </c>
    </row>
    <row r="2026" spans="1:7">
      <c r="A2026" s="4">
        <v>44950</v>
      </c>
      <c r="B2026">
        <v>0.1045</v>
      </c>
      <c r="C2026" s="6">
        <f>BIL[[#This Row],[Variaz]]/100</f>
        <v>1.0449999999999999E-3</v>
      </c>
      <c r="D2026" s="10">
        <f>AUM[[#This Row],[ Etica Bilanciato]]</f>
        <v>2122759516.1800001</v>
      </c>
      <c r="E2026" s="10">
        <f>D2025*BIL[[#This Row],[Variazione percentuale]]</f>
        <v>2217068.5488665998</v>
      </c>
      <c r="F2026" s="11">
        <f>BIL[[#This Row],[AUM]]-D2025</f>
        <v>1162818.7000002861</v>
      </c>
      <c r="G2026" s="11">
        <f>BIL[[#This Row],[∆ AUM]]-BIL[[#This Row],[effetto mercato]]</f>
        <v>-1054249.8488663137</v>
      </c>
    </row>
    <row r="2027" spans="1:7">
      <c r="A2027" s="4">
        <v>44951</v>
      </c>
      <c r="B2027">
        <v>-0.10440000000000001</v>
      </c>
      <c r="C2027" s="6">
        <f>BIL[[#This Row],[Variaz]]/100</f>
        <v>-1.044E-3</v>
      </c>
      <c r="D2027" s="10">
        <f>AUM[[#This Row],[ Etica Bilanciato]]</f>
        <v>2121378726.6900001</v>
      </c>
      <c r="E2027" s="10">
        <f>D2026*BIL[[#This Row],[Variazione percentuale]]</f>
        <v>-2216160.9348919201</v>
      </c>
      <c r="F2027" s="11">
        <f>BIL[[#This Row],[AUM]]-D2026</f>
        <v>-1380789.4900000095</v>
      </c>
      <c r="G2027" s="11">
        <f>BIL[[#This Row],[∆ AUM]]-BIL[[#This Row],[effetto mercato]]</f>
        <v>835371.44489191053</v>
      </c>
    </row>
    <row r="2028" spans="1:7">
      <c r="A2028" s="4">
        <v>44952</v>
      </c>
      <c r="B2028">
        <v>0.32840000000000003</v>
      </c>
      <c r="C2028" s="6">
        <f>BIL[[#This Row],[Variaz]]/100</f>
        <v>3.2840000000000005E-3</v>
      </c>
      <c r="D2028" s="10">
        <f>AUM[[#This Row],[ Etica Bilanciato]]</f>
        <v>2128821045.1300004</v>
      </c>
      <c r="E2028" s="10">
        <f>D2027*BIL[[#This Row],[Variazione percentuale]]</f>
        <v>6966607.7384499609</v>
      </c>
      <c r="F2028" s="11">
        <f>BIL[[#This Row],[AUM]]-D2027</f>
        <v>7442318.4400002956</v>
      </c>
      <c r="G2028" s="11">
        <f>BIL[[#This Row],[∆ AUM]]-BIL[[#This Row],[effetto mercato]]</f>
        <v>475710.70155033469</v>
      </c>
    </row>
    <row r="2029" spans="1:7">
      <c r="A2029" s="4">
        <v>44953</v>
      </c>
      <c r="B2029">
        <v>0.1414</v>
      </c>
      <c r="C2029" s="6">
        <f>BIL[[#This Row],[Variaz]]/100</f>
        <v>1.4139999999999999E-3</v>
      </c>
      <c r="D2029" s="10">
        <f>AUM[[#This Row],[ Etica Bilanciato]]</f>
        <v>2132223218.25</v>
      </c>
      <c r="E2029" s="10">
        <f>D2028*BIL[[#This Row],[Variazione percentuale]]</f>
        <v>3010152.9578138203</v>
      </c>
      <c r="F2029" s="11">
        <f>BIL[[#This Row],[AUM]]-D2028</f>
        <v>3402173.1199996471</v>
      </c>
      <c r="G2029" s="11">
        <f>BIL[[#This Row],[∆ AUM]]-BIL[[#This Row],[effetto mercato]]</f>
        <v>392020.1621858268</v>
      </c>
    </row>
    <row r="2030" spans="1:7">
      <c r="A2030" s="4">
        <v>44956</v>
      </c>
      <c r="B2030">
        <v>-0.76519999999999999</v>
      </c>
      <c r="C2030" s="6">
        <f>BIL[[#This Row],[Variaz]]/100</f>
        <v>-7.6519999999999999E-3</v>
      </c>
      <c r="D2030" s="10">
        <f>AUM[[#This Row],[ Etica Bilanciato]]</f>
        <v>2116012978.4200001</v>
      </c>
      <c r="E2030" s="10">
        <f>D2029*BIL[[#This Row],[Variazione percentuale]]</f>
        <v>-16315772.066049</v>
      </c>
      <c r="F2030" s="11">
        <f>BIL[[#This Row],[AUM]]-D2029</f>
        <v>-16210239.829999924</v>
      </c>
      <c r="G2030" s="11">
        <f>BIL[[#This Row],[∆ AUM]]-BIL[[#This Row],[effetto mercato]]</f>
        <v>105532.23604907654</v>
      </c>
    </row>
    <row r="2031" spans="1:7">
      <c r="A2031" s="4">
        <v>44957</v>
      </c>
      <c r="B2031">
        <v>0.62139999999999995</v>
      </c>
      <c r="C2031" s="6">
        <f>BIL[[#This Row],[Variaz]]/100</f>
        <v>6.2139999999999999E-3</v>
      </c>
      <c r="D2031" s="10">
        <f>AUM[[#This Row],[ Etica Bilanciato]]</f>
        <v>2129483249.1099999</v>
      </c>
      <c r="E2031" s="10">
        <f>D2030*BIL[[#This Row],[Variazione percentuale]]</f>
        <v>13148904.64790188</v>
      </c>
      <c r="F2031" s="11">
        <f>BIL[[#This Row],[AUM]]-D2030</f>
        <v>13470270.689999819</v>
      </c>
      <c r="G2031" s="11">
        <f>BIL[[#This Row],[∆ AUM]]-BIL[[#This Row],[effetto mercato]]</f>
        <v>321366.04209793918</v>
      </c>
    </row>
    <row r="2032" spans="1:7">
      <c r="A2032" s="4">
        <v>44958</v>
      </c>
      <c r="B2032">
        <v>0.36459999999999998</v>
      </c>
      <c r="C2032" s="6">
        <f>BIL[[#This Row],[Variaz]]/100</f>
        <v>3.6459999999999999E-3</v>
      </c>
      <c r="D2032" s="10">
        <f>AUM[[#This Row],[ Etica Bilanciato]]</f>
        <v>2138040251.5500002</v>
      </c>
      <c r="E2032" s="10">
        <f>D2031*BIL[[#This Row],[Variazione percentuale]]</f>
        <v>7764095.9262550594</v>
      </c>
      <c r="F2032" s="11">
        <f>BIL[[#This Row],[AUM]]-D2031</f>
        <v>8557002.4400002956</v>
      </c>
      <c r="G2032" s="11">
        <f>BIL[[#This Row],[∆ AUM]]-BIL[[#This Row],[effetto mercato]]</f>
        <v>792906.51374523621</v>
      </c>
    </row>
    <row r="2033" spans="1:7">
      <c r="A2033" s="4">
        <v>44959</v>
      </c>
      <c r="B2033">
        <v>1.1861999999999999</v>
      </c>
      <c r="C2033" s="6">
        <f>BIL[[#This Row],[Variaz]]/100</f>
        <v>1.1861999999999999E-2</v>
      </c>
      <c r="D2033" s="10">
        <f>AUM[[#This Row],[ Etica Bilanciato]]</f>
        <v>2163431621.5</v>
      </c>
      <c r="E2033" s="10">
        <f>D2032*BIL[[#This Row],[Variazione percentuale]]</f>
        <v>25361433.463886101</v>
      </c>
      <c r="F2033" s="11">
        <f>BIL[[#This Row],[AUM]]-D2032</f>
        <v>25391369.949999809</v>
      </c>
      <c r="G2033" s="11">
        <f>BIL[[#This Row],[∆ AUM]]-BIL[[#This Row],[effetto mercato]]</f>
        <v>29936.486113708466</v>
      </c>
    </row>
    <row r="2034" spans="1:7">
      <c r="A2034" s="4">
        <v>44960</v>
      </c>
      <c r="B2034">
        <v>-0.48359999999999997</v>
      </c>
      <c r="C2034" s="6">
        <f>BIL[[#This Row],[Variaz]]/100</f>
        <v>-4.836E-3</v>
      </c>
      <c r="D2034" s="10">
        <f>AUM[[#This Row],[ Etica Bilanciato]]</f>
        <v>2155362403.7799997</v>
      </c>
      <c r="E2034" s="10">
        <f>D2033*BIL[[#This Row],[Variazione percentuale]]</f>
        <v>-10462355.321574001</v>
      </c>
      <c r="F2034" s="11">
        <f>BIL[[#This Row],[AUM]]-D2033</f>
        <v>-8069217.720000267</v>
      </c>
      <c r="G2034" s="11">
        <f>BIL[[#This Row],[∆ AUM]]-BIL[[#This Row],[effetto mercato]]</f>
        <v>2393137.6015737336</v>
      </c>
    </row>
    <row r="2035" spans="1:7">
      <c r="A2035" s="4">
        <v>44963</v>
      </c>
      <c r="B2035">
        <v>-0.22090000000000001</v>
      </c>
      <c r="C2035" s="6">
        <f>BIL[[#This Row],[Variaz]]/100</f>
        <v>-2.209E-3</v>
      </c>
      <c r="D2035" s="10">
        <f>AUM[[#This Row],[ Etica Bilanciato]]</f>
        <v>2154159619.9199996</v>
      </c>
      <c r="E2035" s="10">
        <f>D2034*BIL[[#This Row],[Variazione percentuale]]</f>
        <v>-4761195.5499500195</v>
      </c>
      <c r="F2035" s="11">
        <f>BIL[[#This Row],[AUM]]-D2034</f>
        <v>-1202783.8600001335</v>
      </c>
      <c r="G2035" s="11">
        <f>BIL[[#This Row],[∆ AUM]]-BIL[[#This Row],[effetto mercato]]</f>
        <v>3558411.6899498859</v>
      </c>
    </row>
    <row r="2036" spans="1:7">
      <c r="A2036" s="4">
        <v>44964</v>
      </c>
      <c r="B2036">
        <v>0.54600000000000004</v>
      </c>
      <c r="C2036" s="6">
        <f>BIL[[#This Row],[Variaz]]/100</f>
        <v>5.4600000000000004E-3</v>
      </c>
      <c r="D2036" s="10">
        <f>AUM[[#This Row],[ Etica Bilanciato]]</f>
        <v>2167868946.6400003</v>
      </c>
      <c r="E2036" s="10">
        <f>D2035*BIL[[#This Row],[Variazione percentuale]]</f>
        <v>11761711.524763199</v>
      </c>
      <c r="F2036" s="11">
        <f>BIL[[#This Row],[AUM]]-D2035</f>
        <v>13709326.720000744</v>
      </c>
      <c r="G2036" s="11">
        <f>BIL[[#This Row],[∆ AUM]]-BIL[[#This Row],[effetto mercato]]</f>
        <v>1947615.1952375453</v>
      </c>
    </row>
    <row r="2037" spans="1:7">
      <c r="A2037" s="4">
        <v>44965</v>
      </c>
      <c r="B2037">
        <v>-0.55769999999999997</v>
      </c>
      <c r="C2037" s="6">
        <f>BIL[[#This Row],[Variaz]]/100</f>
        <v>-5.5769999999999995E-3</v>
      </c>
      <c r="D2037" s="10">
        <f>AUM[[#This Row],[ Etica Bilanciato]]</f>
        <v>2156805286.2400002</v>
      </c>
      <c r="E2037" s="10">
        <f>D2036*BIL[[#This Row],[Variazione percentuale]]</f>
        <v>-12090205.115411282</v>
      </c>
      <c r="F2037" s="11">
        <f>BIL[[#This Row],[AUM]]-D2036</f>
        <v>-11063660.400000095</v>
      </c>
      <c r="G2037" s="11">
        <f>BIL[[#This Row],[∆ AUM]]-BIL[[#This Row],[effetto mercato]]</f>
        <v>1026544.7154111862</v>
      </c>
    </row>
    <row r="2038" spans="1:7">
      <c r="A2038" s="4">
        <v>44966</v>
      </c>
      <c r="B2038">
        <v>-0.3468</v>
      </c>
      <c r="C2038" s="6">
        <f>BIL[[#This Row],[Variaz]]/100</f>
        <v>-3.4680000000000002E-3</v>
      </c>
      <c r="D2038" s="10">
        <f>AUM[[#This Row],[ Etica Bilanciato]]</f>
        <v>2151394954.2400002</v>
      </c>
      <c r="E2038" s="10">
        <f>D2037*BIL[[#This Row],[Variazione percentuale]]</f>
        <v>-7479800.7326803217</v>
      </c>
      <c r="F2038" s="11">
        <f>BIL[[#This Row],[AUM]]-D2037</f>
        <v>-5410332</v>
      </c>
      <c r="G2038" s="11">
        <f>BIL[[#This Row],[∆ AUM]]-BIL[[#This Row],[effetto mercato]]</f>
        <v>2069468.7326803217</v>
      </c>
    </row>
    <row r="2039" spans="1:7">
      <c r="A2039" s="4">
        <v>44967</v>
      </c>
      <c r="B2039">
        <v>-2.2200000000000001E-2</v>
      </c>
      <c r="C2039" s="6">
        <f>BIL[[#This Row],[Variaz]]/100</f>
        <v>-2.22E-4</v>
      </c>
      <c r="D2039" s="10">
        <f>AUM[[#This Row],[ Etica Bilanciato]]</f>
        <v>2151558323.6900001</v>
      </c>
      <c r="E2039" s="10">
        <f>D2038*BIL[[#This Row],[Variazione percentuale]]</f>
        <v>-477609.67984128004</v>
      </c>
      <c r="F2039" s="11">
        <f>BIL[[#This Row],[AUM]]-D2038</f>
        <v>163369.44999980927</v>
      </c>
      <c r="G2039" s="11">
        <f>BIL[[#This Row],[∆ AUM]]-BIL[[#This Row],[effetto mercato]]</f>
        <v>640979.12984108925</v>
      </c>
    </row>
    <row r="2040" spans="1:7">
      <c r="A2040" s="4">
        <v>44970</v>
      </c>
      <c r="B2040">
        <v>0.12590000000000001</v>
      </c>
      <c r="C2040" s="6">
        <f>BIL[[#This Row],[Variaz]]/100</f>
        <v>1.2590000000000001E-3</v>
      </c>
      <c r="D2040" s="10">
        <f>AUM[[#This Row],[ Etica Bilanciato]]</f>
        <v>2155327447.8800001</v>
      </c>
      <c r="E2040" s="10">
        <f>D2039*BIL[[#This Row],[Variazione percentuale]]</f>
        <v>2708811.9295257102</v>
      </c>
      <c r="F2040" s="11">
        <f>BIL[[#This Row],[AUM]]-D2039</f>
        <v>3769124.1900000572</v>
      </c>
      <c r="G2040" s="11">
        <f>BIL[[#This Row],[∆ AUM]]-BIL[[#This Row],[effetto mercato]]</f>
        <v>1060312.260474347</v>
      </c>
    </row>
    <row r="2041" spans="1:7">
      <c r="A2041" s="4">
        <v>44971</v>
      </c>
      <c r="B2041">
        <v>-0.111</v>
      </c>
      <c r="C2041" s="6">
        <f>BIL[[#This Row],[Variaz]]/100</f>
        <v>-1.1100000000000001E-3</v>
      </c>
      <c r="D2041" s="10">
        <f>AUM[[#This Row],[ Etica Bilanciato]]</f>
        <v>2153911124.1500001</v>
      </c>
      <c r="E2041" s="10">
        <f>D2040*BIL[[#This Row],[Variazione percentuale]]</f>
        <v>-2392413.4671468004</v>
      </c>
      <c r="F2041" s="11">
        <f>BIL[[#This Row],[AUM]]-D2040</f>
        <v>-1416323.7300000191</v>
      </c>
      <c r="G2041" s="11">
        <f>BIL[[#This Row],[∆ AUM]]-BIL[[#This Row],[effetto mercato]]</f>
        <v>976089.73714678129</v>
      </c>
    </row>
    <row r="2042" spans="1:7">
      <c r="A2042" s="4">
        <v>44972</v>
      </c>
      <c r="B2042">
        <v>3.6999999999999998E-2</v>
      </c>
      <c r="C2042" s="6">
        <f>BIL[[#This Row],[Variaz]]/100</f>
        <v>3.6999999999999999E-4</v>
      </c>
      <c r="D2042" s="10">
        <f>AUM[[#This Row],[ Etica Bilanciato]]</f>
        <v>2154932040.1300001</v>
      </c>
      <c r="E2042" s="10">
        <f>D2041*BIL[[#This Row],[Variazione percentuale]]</f>
        <v>796947.11593550001</v>
      </c>
      <c r="F2042" s="11">
        <f>BIL[[#This Row],[AUM]]-D2041</f>
        <v>1020915.9800000191</v>
      </c>
      <c r="G2042" s="11">
        <f>BIL[[#This Row],[∆ AUM]]-BIL[[#This Row],[effetto mercato]]</f>
        <v>223968.86406451906</v>
      </c>
    </row>
    <row r="2043" spans="1:7">
      <c r="A2043" s="4">
        <v>44973</v>
      </c>
      <c r="B2043">
        <v>-0.43680000000000002</v>
      </c>
      <c r="C2043" s="6">
        <f>BIL[[#This Row],[Variaz]]/100</f>
        <v>-4.3680000000000004E-3</v>
      </c>
      <c r="D2043" s="10">
        <f>AUM[[#This Row],[ Etica Bilanciato]]</f>
        <v>2146454790.03</v>
      </c>
      <c r="E2043" s="10">
        <f>D2042*BIL[[#This Row],[Variazione percentuale]]</f>
        <v>-9412743.1512878407</v>
      </c>
      <c r="F2043" s="11">
        <f>BIL[[#This Row],[AUM]]-D2042</f>
        <v>-8477250.1000001431</v>
      </c>
      <c r="G2043" s="11">
        <f>BIL[[#This Row],[∆ AUM]]-BIL[[#This Row],[effetto mercato]]</f>
        <v>935493.05128769763</v>
      </c>
    </row>
    <row r="2044" spans="1:7">
      <c r="A2044" s="4">
        <v>44974</v>
      </c>
      <c r="B2044">
        <v>-9.6699999999999994E-2</v>
      </c>
      <c r="C2044" s="6">
        <f>BIL[[#This Row],[Variaz]]/100</f>
        <v>-9.6699999999999998E-4</v>
      </c>
      <c r="D2044" s="10">
        <f>AUM[[#This Row],[ Etica Bilanciato]]</f>
        <v>2146248378.27</v>
      </c>
      <c r="E2044" s="10">
        <f>D2043*BIL[[#This Row],[Variazione percentuale]]</f>
        <v>-2075621.7819590098</v>
      </c>
      <c r="F2044" s="11">
        <f>BIL[[#This Row],[AUM]]-D2043</f>
        <v>-206411.75999999046</v>
      </c>
      <c r="G2044" s="11">
        <f>BIL[[#This Row],[∆ AUM]]-BIL[[#This Row],[effetto mercato]]</f>
        <v>1869210.0219590194</v>
      </c>
    </row>
    <row r="2045" spans="1:7">
      <c r="A2045" s="4">
        <v>44977</v>
      </c>
      <c r="B2045">
        <v>-9.6799999999999997E-2</v>
      </c>
      <c r="C2045" s="6">
        <f>BIL[[#This Row],[Variaz]]/100</f>
        <v>-9.68E-4</v>
      </c>
      <c r="D2045" s="10">
        <f>AUM[[#This Row],[ Etica Bilanciato]]</f>
        <v>2144609019.3399999</v>
      </c>
      <c r="E2045" s="10">
        <f>D2044*BIL[[#This Row],[Variazione percentuale]]</f>
        <v>-2077568.43016536</v>
      </c>
      <c r="F2045" s="11">
        <f>BIL[[#This Row],[AUM]]-D2044</f>
        <v>-1639358.9300000668</v>
      </c>
      <c r="G2045" s="11">
        <f>BIL[[#This Row],[∆ AUM]]-BIL[[#This Row],[effetto mercato]]</f>
        <v>438209.50016529323</v>
      </c>
    </row>
    <row r="2046" spans="1:7">
      <c r="A2046" s="4">
        <v>44978</v>
      </c>
      <c r="B2046">
        <v>-1.0057</v>
      </c>
      <c r="C2046" s="6">
        <f>BIL[[#This Row],[Variaz]]/100</f>
        <v>-1.0057E-2</v>
      </c>
      <c r="D2046" s="10">
        <f>AUM[[#This Row],[ Etica Bilanciato]]</f>
        <v>2123258860.25</v>
      </c>
      <c r="E2046" s="10">
        <f>D2045*BIL[[#This Row],[Variazione percentuale]]</f>
        <v>-21568332.907502379</v>
      </c>
      <c r="F2046" s="11">
        <f>BIL[[#This Row],[AUM]]-D2045</f>
        <v>-21350159.089999914</v>
      </c>
      <c r="G2046" s="11">
        <f>BIL[[#This Row],[∆ AUM]]-BIL[[#This Row],[effetto mercato]]</f>
        <v>218173.8175024651</v>
      </c>
    </row>
    <row r="2047" spans="1:7">
      <c r="A2047" s="4">
        <v>44979</v>
      </c>
      <c r="B2047">
        <v>9.7799999999999998E-2</v>
      </c>
      <c r="C2047" s="6">
        <f>BIL[[#This Row],[Variaz]]/100</f>
        <v>9.7799999999999992E-4</v>
      </c>
      <c r="D2047" s="10">
        <f>AUM[[#This Row],[ Etica Bilanciato]]</f>
        <v>2126392907.1000001</v>
      </c>
      <c r="E2047" s="10">
        <f>D2046*BIL[[#This Row],[Variazione percentuale]]</f>
        <v>2076547.1653244998</v>
      </c>
      <c r="F2047" s="11">
        <f>BIL[[#This Row],[AUM]]-D2046</f>
        <v>3134046.8500001431</v>
      </c>
      <c r="G2047" s="11">
        <f>BIL[[#This Row],[∆ AUM]]-BIL[[#This Row],[effetto mercato]]</f>
        <v>1057499.6846756432</v>
      </c>
    </row>
    <row r="2048" spans="1:7">
      <c r="A2048" s="4">
        <v>44980</v>
      </c>
      <c r="B2048">
        <v>0.43609999999999999</v>
      </c>
      <c r="C2048" s="6">
        <f>BIL[[#This Row],[Variaz]]/100</f>
        <v>4.3610000000000003E-3</v>
      </c>
      <c r="D2048" s="10">
        <f>AUM[[#This Row],[ Etica Bilanciato]]</f>
        <v>2136273256.23</v>
      </c>
      <c r="E2048" s="10">
        <f>D2047*BIL[[#This Row],[Variazione percentuale]]</f>
        <v>9273199.4678631015</v>
      </c>
      <c r="F2048" s="11">
        <f>BIL[[#This Row],[AUM]]-D2047</f>
        <v>9880349.129999876</v>
      </c>
      <c r="G2048" s="11">
        <f>BIL[[#This Row],[∆ AUM]]-BIL[[#This Row],[effetto mercato]]</f>
        <v>607149.66213677451</v>
      </c>
    </row>
    <row r="2049" spans="1:7">
      <c r="A2049" s="4">
        <v>44981</v>
      </c>
      <c r="B2049">
        <v>-0.46410000000000001</v>
      </c>
      <c r="C2049" s="6">
        <f>BIL[[#This Row],[Variaz]]/100</f>
        <v>-4.6410000000000002E-3</v>
      </c>
      <c r="D2049" s="10">
        <f>AUM[[#This Row],[ Etica Bilanciato]]</f>
        <v>2126760333.5</v>
      </c>
      <c r="E2049" s="10">
        <f>D2048*BIL[[#This Row],[Variazione percentuale]]</f>
        <v>-9914444.1821634304</v>
      </c>
      <c r="F2049" s="11">
        <f>BIL[[#This Row],[AUM]]-D2048</f>
        <v>-9512922.7300000191</v>
      </c>
      <c r="G2049" s="11">
        <f>BIL[[#This Row],[∆ AUM]]-BIL[[#This Row],[effetto mercato]]</f>
        <v>401521.4521634113</v>
      </c>
    </row>
    <row r="2050" spans="1:7">
      <c r="A2050" s="4">
        <v>44984</v>
      </c>
      <c r="B2050">
        <v>-0.188</v>
      </c>
      <c r="C2050" s="6">
        <f>BIL[[#This Row],[Variaz]]/100</f>
        <v>-1.8799999999999999E-3</v>
      </c>
      <c r="D2050" s="10">
        <f>AUM[[#This Row],[ Etica Bilanciato]]</f>
        <v>2123318029.8800001</v>
      </c>
      <c r="E2050" s="10">
        <f>D2049*BIL[[#This Row],[Variazione percentuale]]</f>
        <v>-3998309.42698</v>
      </c>
      <c r="F2050" s="11">
        <f>BIL[[#This Row],[AUM]]-D2049</f>
        <v>-3442303.6199998856</v>
      </c>
      <c r="G2050" s="11">
        <f>BIL[[#This Row],[∆ AUM]]-BIL[[#This Row],[effetto mercato]]</f>
        <v>556005.80698011443</v>
      </c>
    </row>
    <row r="2051" spans="1:7">
      <c r="A2051" s="4">
        <v>44985</v>
      </c>
      <c r="B2051">
        <v>-0.2712</v>
      </c>
      <c r="C2051" s="6">
        <f>BIL[[#This Row],[Variaz]]/100</f>
        <v>-2.712E-3</v>
      </c>
      <c r="D2051" s="10">
        <f>AUM[[#This Row],[ Etica Bilanciato]]</f>
        <v>2117854361.0999999</v>
      </c>
      <c r="E2051" s="10">
        <f>D2050*BIL[[#This Row],[Variazione percentuale]]</f>
        <v>-5758438.49703456</v>
      </c>
      <c r="F2051" s="11">
        <f>BIL[[#This Row],[AUM]]-D2050</f>
        <v>-5463668.7800002098</v>
      </c>
      <c r="G2051" s="11">
        <f>BIL[[#This Row],[∆ AUM]]-BIL[[#This Row],[effetto mercato]]</f>
        <v>294769.71703435015</v>
      </c>
    </row>
    <row r="2052" spans="1:7">
      <c r="A2052" s="4">
        <v>44986</v>
      </c>
      <c r="B2052">
        <v>-0.74039999999999995</v>
      </c>
      <c r="C2052" s="6">
        <f>BIL[[#This Row],[Variaz]]/100</f>
        <v>-7.4039999999999991E-3</v>
      </c>
      <c r="D2052" s="10">
        <f>AUM[[#This Row],[ Etica Bilanciato]]</f>
        <v>2102888114.4799998</v>
      </c>
      <c r="E2052" s="10">
        <f>D2051*BIL[[#This Row],[Variazione percentuale]]</f>
        <v>-15680593.689584397</v>
      </c>
      <c r="F2052" s="11">
        <f>BIL[[#This Row],[AUM]]-D2051</f>
        <v>-14966246.620000124</v>
      </c>
      <c r="G2052" s="11">
        <f>BIL[[#This Row],[∆ AUM]]-BIL[[#This Row],[effetto mercato]]</f>
        <v>714347.0695842728</v>
      </c>
    </row>
    <row r="2053" spans="1:7">
      <c r="A2053" s="4">
        <v>44987</v>
      </c>
      <c r="B2053">
        <v>0.47949999999999998</v>
      </c>
      <c r="C2053" s="6">
        <f>BIL[[#This Row],[Variaz]]/100</f>
        <v>4.7949999999999998E-3</v>
      </c>
      <c r="D2053" s="10">
        <f>AUM[[#This Row],[ Etica Bilanciato]]</f>
        <v>2113584231.1199999</v>
      </c>
      <c r="E2053" s="10">
        <f>D2052*BIL[[#This Row],[Variazione percentuale]]</f>
        <v>10083348.508931598</v>
      </c>
      <c r="F2053" s="11">
        <f>BIL[[#This Row],[AUM]]-D2052</f>
        <v>10696116.640000105</v>
      </c>
      <c r="G2053" s="11">
        <f>BIL[[#This Row],[∆ AUM]]-BIL[[#This Row],[effetto mercato]]</f>
        <v>612768.13106850721</v>
      </c>
    </row>
    <row r="2054" spans="1:7">
      <c r="A2054" s="4">
        <v>44988</v>
      </c>
      <c r="B2054">
        <v>0.90139999999999998</v>
      </c>
      <c r="C2054" s="6">
        <f>BIL[[#This Row],[Variaz]]/100</f>
        <v>9.0139999999999994E-3</v>
      </c>
      <c r="D2054" s="10">
        <f>AUM[[#This Row],[ Etica Bilanciato]]</f>
        <v>2134626059.3100002</v>
      </c>
      <c r="E2054" s="10">
        <f>D2053*BIL[[#This Row],[Variazione percentuale]]</f>
        <v>19051848.259315677</v>
      </c>
      <c r="F2054" s="11">
        <f>BIL[[#This Row],[AUM]]-D2053</f>
        <v>21041828.190000296</v>
      </c>
      <c r="G2054" s="11">
        <f>BIL[[#This Row],[∆ AUM]]-BIL[[#This Row],[effetto mercato]]</f>
        <v>1989979.9306846187</v>
      </c>
    </row>
    <row r="2055" spans="1:7">
      <c r="A2055" s="4">
        <v>44991</v>
      </c>
      <c r="B2055">
        <v>-0.47299999999999998</v>
      </c>
      <c r="C2055" s="6">
        <f>BIL[[#This Row],[Variaz]]/100</f>
        <v>-4.7299999999999998E-3</v>
      </c>
      <c r="D2055" s="10">
        <f>AUM[[#This Row],[ Etica Bilanciato]]</f>
        <v>2128043444.3199999</v>
      </c>
      <c r="E2055" s="10">
        <f>D2054*BIL[[#This Row],[Variazione percentuale]]</f>
        <v>-10096781.2605363</v>
      </c>
      <c r="F2055" s="11">
        <f>BIL[[#This Row],[AUM]]-D2054</f>
        <v>-6582614.990000248</v>
      </c>
      <c r="G2055" s="11">
        <f>BIL[[#This Row],[∆ AUM]]-BIL[[#This Row],[effetto mercato]]</f>
        <v>3514166.2705360521</v>
      </c>
    </row>
    <row r="2056" spans="1:7">
      <c r="A2056" s="4">
        <v>44992</v>
      </c>
      <c r="B2056">
        <v>-0.21879999999999999</v>
      </c>
      <c r="C2056" s="6">
        <f>BIL[[#This Row],[Variaz]]/100</f>
        <v>-2.1879999999999998E-3</v>
      </c>
      <c r="D2056" s="10">
        <f>AUM[[#This Row],[ Etica Bilanciato]]</f>
        <v>2124641642.7800002</v>
      </c>
      <c r="E2056" s="10">
        <f>D2055*BIL[[#This Row],[Variazione percentuale]]</f>
        <v>-4656159.0561721595</v>
      </c>
      <c r="F2056" s="11">
        <f>BIL[[#This Row],[AUM]]-D2055</f>
        <v>-3401801.5399997234</v>
      </c>
      <c r="G2056" s="11">
        <f>BIL[[#This Row],[∆ AUM]]-BIL[[#This Row],[effetto mercato]]</f>
        <v>1254357.5161724361</v>
      </c>
    </row>
    <row r="2057" spans="1:7">
      <c r="A2057" s="4">
        <v>44993</v>
      </c>
      <c r="B2057">
        <v>0.4536</v>
      </c>
      <c r="C2057" s="6">
        <f>BIL[[#This Row],[Variaz]]/100</f>
        <v>4.5360000000000001E-3</v>
      </c>
      <c r="D2057" s="10">
        <f>AUM[[#This Row],[ Etica Bilanciato]]</f>
        <v>2135107029.26</v>
      </c>
      <c r="E2057" s="10">
        <f>D2056*BIL[[#This Row],[Variazione percentuale]]</f>
        <v>9637374.4916500803</v>
      </c>
      <c r="F2057" s="11">
        <f>BIL[[#This Row],[AUM]]-D2056</f>
        <v>10465386.479999781</v>
      </c>
      <c r="G2057" s="11">
        <f>BIL[[#This Row],[∆ AUM]]-BIL[[#This Row],[effetto mercato]]</f>
        <v>828011.98834970035</v>
      </c>
    </row>
    <row r="2058" spans="1:7">
      <c r="A2058" s="4">
        <v>44994</v>
      </c>
      <c r="B2058">
        <v>-0.54179999999999995</v>
      </c>
      <c r="C2058" s="6">
        <f>BIL[[#This Row],[Variaz]]/100</f>
        <v>-5.4179999999999992E-3</v>
      </c>
      <c r="D2058" s="10">
        <f>AUM[[#This Row],[ Etica Bilanciato]]</f>
        <v>2124243801.0600002</v>
      </c>
      <c r="E2058" s="10">
        <f>D2057*BIL[[#This Row],[Variazione percentuale]]</f>
        <v>-11568009.884530678</v>
      </c>
      <c r="F2058" s="11">
        <f>BIL[[#This Row],[AUM]]-D2057</f>
        <v>-10863228.199999809</v>
      </c>
      <c r="G2058" s="11">
        <f>BIL[[#This Row],[∆ AUM]]-BIL[[#This Row],[effetto mercato]]</f>
        <v>704781.68453086913</v>
      </c>
    </row>
    <row r="2059" spans="1:7">
      <c r="A2059" s="4">
        <v>44995</v>
      </c>
      <c r="B2059">
        <v>-1.1047</v>
      </c>
      <c r="C2059" s="6">
        <f>BIL[[#This Row],[Variaz]]/100</f>
        <v>-1.1047E-2</v>
      </c>
      <c r="D2059" s="10">
        <f>AUM[[#This Row],[ Etica Bilanciato]]</f>
        <v>2102119083.8599999</v>
      </c>
      <c r="E2059" s="10">
        <f>D2058*BIL[[#This Row],[Variazione percentuale]]</f>
        <v>-23466521.270309821</v>
      </c>
      <c r="F2059" s="11">
        <f>BIL[[#This Row],[AUM]]-D2058</f>
        <v>-22124717.200000286</v>
      </c>
      <c r="G2059" s="11">
        <f>BIL[[#This Row],[∆ AUM]]-BIL[[#This Row],[effetto mercato]]</f>
        <v>1341804.0703095347</v>
      </c>
    </row>
    <row r="2060" spans="1:7">
      <c r="A2060" s="4">
        <v>44998</v>
      </c>
      <c r="B2060">
        <v>-0.16830000000000001</v>
      </c>
      <c r="C2060" s="6">
        <f>BIL[[#This Row],[Variaz]]/100</f>
        <v>-1.683E-3</v>
      </c>
      <c r="D2060" s="10">
        <f>AUM[[#This Row],[ Etica Bilanciato]]</f>
        <v>2098789118.6500001</v>
      </c>
      <c r="E2060" s="10">
        <f>D2059*BIL[[#This Row],[Variazione percentuale]]</f>
        <v>-3537866.4181363797</v>
      </c>
      <c r="F2060" s="11">
        <f>BIL[[#This Row],[AUM]]-D2059</f>
        <v>-3329965.2099997997</v>
      </c>
      <c r="G2060" s="11">
        <f>BIL[[#This Row],[∆ AUM]]-BIL[[#This Row],[effetto mercato]]</f>
        <v>207901.20813657995</v>
      </c>
    </row>
    <row r="2061" spans="1:7">
      <c r="A2061" s="4">
        <v>44999</v>
      </c>
      <c r="B2061">
        <v>0.1686</v>
      </c>
      <c r="C2061" s="6">
        <f>BIL[[#This Row],[Variaz]]/100</f>
        <v>1.686E-3</v>
      </c>
      <c r="D2061" s="10">
        <f>AUM[[#This Row],[ Etica Bilanciato]]</f>
        <v>2103128712.1899998</v>
      </c>
      <c r="E2061" s="10">
        <f>D2060*BIL[[#This Row],[Variazione percentuale]]</f>
        <v>3538558.4540439001</v>
      </c>
      <c r="F2061" s="11">
        <f>BIL[[#This Row],[AUM]]-D2060</f>
        <v>4339593.5399997234</v>
      </c>
      <c r="G2061" s="11">
        <f>BIL[[#This Row],[∆ AUM]]-BIL[[#This Row],[effetto mercato]]</f>
        <v>801035.08595582331</v>
      </c>
    </row>
    <row r="2062" spans="1:7">
      <c r="A2062" s="4">
        <v>45000</v>
      </c>
      <c r="B2062">
        <v>0.91810000000000003</v>
      </c>
      <c r="C2062" s="6">
        <f>BIL[[#This Row],[Variaz]]/100</f>
        <v>9.1809999999999999E-3</v>
      </c>
      <c r="D2062" s="10">
        <f>AUM[[#This Row],[ Etica Bilanciato]]</f>
        <v>2122417178.0800002</v>
      </c>
      <c r="E2062" s="10">
        <f>D2061*BIL[[#This Row],[Variazione percentuale]]</f>
        <v>19308824.706616387</v>
      </c>
      <c r="F2062" s="11">
        <f>BIL[[#This Row],[AUM]]-D2061</f>
        <v>19288465.890000343</v>
      </c>
      <c r="G2062" s="11">
        <f>BIL[[#This Row],[∆ AUM]]-BIL[[#This Row],[effetto mercato]]</f>
        <v>-20358.816616043448</v>
      </c>
    </row>
    <row r="2063" spans="1:7">
      <c r="A2063" s="4">
        <v>45001</v>
      </c>
      <c r="B2063">
        <v>-3.0300000000000001E-2</v>
      </c>
      <c r="C2063" s="6">
        <f>BIL[[#This Row],[Variaz]]/100</f>
        <v>-3.0299999999999999E-4</v>
      </c>
      <c r="D2063" s="10">
        <f>AUM[[#This Row],[ Etica Bilanciato]]</f>
        <v>2121639653.0799999</v>
      </c>
      <c r="E2063" s="10">
        <f>D2062*BIL[[#This Row],[Variazione percentuale]]</f>
        <v>-643092.40495823999</v>
      </c>
      <c r="F2063" s="11">
        <f>BIL[[#This Row],[AUM]]-D2062</f>
        <v>-777525.00000023842</v>
      </c>
      <c r="G2063" s="11">
        <f>BIL[[#This Row],[∆ AUM]]-BIL[[#This Row],[effetto mercato]]</f>
        <v>-134432.59504199843</v>
      </c>
    </row>
    <row r="2064" spans="1:7">
      <c r="A2064" s="4">
        <v>45002</v>
      </c>
      <c r="B2064">
        <v>-0.1744</v>
      </c>
      <c r="C2064" s="6">
        <f>BIL[[#This Row],[Variaz]]/100</f>
        <v>-1.7439999999999999E-3</v>
      </c>
      <c r="D2064" s="10">
        <f>AUM[[#This Row],[ Etica Bilanciato]]</f>
        <v>2119379468.53</v>
      </c>
      <c r="E2064" s="10">
        <f>D2063*BIL[[#This Row],[Variazione percentuale]]</f>
        <v>-3700139.5549715199</v>
      </c>
      <c r="F2064" s="11">
        <f>BIL[[#This Row],[AUM]]-D2063</f>
        <v>-2260184.5499999523</v>
      </c>
      <c r="G2064" s="11">
        <f>BIL[[#This Row],[∆ AUM]]-BIL[[#This Row],[effetto mercato]]</f>
        <v>1439955.0049715675</v>
      </c>
    </row>
    <row r="2065" spans="1:7">
      <c r="A2065" s="4">
        <v>45005</v>
      </c>
      <c r="B2065">
        <v>6.08E-2</v>
      </c>
      <c r="C2065" s="6">
        <f>BIL[[#This Row],[Variaz]]/100</f>
        <v>6.0800000000000003E-4</v>
      </c>
      <c r="D2065" s="10">
        <f>AUM[[#This Row],[ Etica Bilanciato]]</f>
        <v>2120549420.5799999</v>
      </c>
      <c r="E2065" s="10">
        <f>D2064*BIL[[#This Row],[Variazione percentuale]]</f>
        <v>1288582.7168662401</v>
      </c>
      <c r="F2065" s="11">
        <f>BIL[[#This Row],[AUM]]-D2064</f>
        <v>1169952.0499999523</v>
      </c>
      <c r="G2065" s="11">
        <f>BIL[[#This Row],[∆ AUM]]-BIL[[#This Row],[effetto mercato]]</f>
        <v>-118630.66686628782</v>
      </c>
    </row>
    <row r="2066" spans="1:7">
      <c r="A2066" s="4">
        <v>45006</v>
      </c>
      <c r="B2066">
        <v>-2.2800000000000001E-2</v>
      </c>
      <c r="C2066" s="6">
        <f>BIL[[#This Row],[Variaz]]/100</f>
        <v>-2.2800000000000001E-4</v>
      </c>
      <c r="D2066" s="10">
        <f>AUM[[#This Row],[ Etica Bilanciato]]</f>
        <v>2120121610.47</v>
      </c>
      <c r="E2066" s="10">
        <f>D2065*BIL[[#This Row],[Variazione percentuale]]</f>
        <v>-483485.26789224002</v>
      </c>
      <c r="F2066" s="11">
        <f>BIL[[#This Row],[AUM]]-D2065</f>
        <v>-427810.1099998951</v>
      </c>
      <c r="G2066" s="11">
        <f>BIL[[#This Row],[∆ AUM]]-BIL[[#This Row],[effetto mercato]]</f>
        <v>55675.157892344927</v>
      </c>
    </row>
    <row r="2067" spans="1:7">
      <c r="A2067" s="4">
        <v>45007</v>
      </c>
      <c r="B2067">
        <v>-0.5544</v>
      </c>
      <c r="C2067" s="6">
        <f>BIL[[#This Row],[Variaz]]/100</f>
        <v>-5.5440000000000003E-3</v>
      </c>
      <c r="D2067" s="10">
        <f>AUM[[#This Row],[ Etica Bilanciato]]</f>
        <v>2108422768.04</v>
      </c>
      <c r="E2067" s="10">
        <f>D2066*BIL[[#This Row],[Variazione percentuale]]</f>
        <v>-11753954.208445681</v>
      </c>
      <c r="F2067" s="11">
        <f>BIL[[#This Row],[AUM]]-D2066</f>
        <v>-11698842.430000067</v>
      </c>
      <c r="G2067" s="11">
        <f>BIL[[#This Row],[∆ AUM]]-BIL[[#This Row],[effetto mercato]]</f>
        <v>55111.778445614502</v>
      </c>
    </row>
    <row r="2068" spans="1:7">
      <c r="A2068" s="4">
        <v>45008</v>
      </c>
      <c r="B2068">
        <v>0.1222</v>
      </c>
      <c r="C2068" s="6">
        <f>BIL[[#This Row],[Variaz]]/100</f>
        <v>1.222E-3</v>
      </c>
      <c r="D2068" s="10">
        <f>AUM[[#This Row],[ Etica Bilanciato]]</f>
        <v>2110633747.6800001</v>
      </c>
      <c r="E2068" s="10">
        <f>D2067*BIL[[#This Row],[Variazione percentuale]]</f>
        <v>2576492.62254488</v>
      </c>
      <c r="F2068" s="11">
        <f>BIL[[#This Row],[AUM]]-D2067</f>
        <v>2210979.6400001049</v>
      </c>
      <c r="G2068" s="11">
        <f>BIL[[#This Row],[∆ AUM]]-BIL[[#This Row],[effetto mercato]]</f>
        <v>-365512.98254477512</v>
      </c>
    </row>
    <row r="2069" spans="1:7">
      <c r="A2069" s="4">
        <v>45009</v>
      </c>
      <c r="B2069">
        <v>0.77029999999999998</v>
      </c>
      <c r="C2069" s="6">
        <f>BIL[[#This Row],[Variaz]]/100</f>
        <v>7.7029999999999998E-3</v>
      </c>
      <c r="D2069" s="10">
        <f>AUM[[#This Row],[ Etica Bilanciato]]</f>
        <v>2126786333.5600002</v>
      </c>
      <c r="E2069" s="10">
        <f>D2068*BIL[[#This Row],[Variazione percentuale]]</f>
        <v>16258211.75837904</v>
      </c>
      <c r="F2069" s="11">
        <f>BIL[[#This Row],[AUM]]-D2068</f>
        <v>16152585.880000114</v>
      </c>
      <c r="G2069" s="11">
        <f>BIL[[#This Row],[∆ AUM]]-BIL[[#This Row],[effetto mercato]]</f>
        <v>-105625.87837892585</v>
      </c>
    </row>
    <row r="2070" spans="1:7">
      <c r="A2070" s="4">
        <v>45012</v>
      </c>
      <c r="B2070">
        <v>-7.6E-3</v>
      </c>
      <c r="C2070" s="6">
        <f>BIL[[#This Row],[Variaz]]/100</f>
        <v>-7.6000000000000004E-5</v>
      </c>
      <c r="D2070" s="10">
        <f>AUM[[#This Row],[ Etica Bilanciato]]</f>
        <v>2126509204.3400002</v>
      </c>
      <c r="E2070" s="10">
        <f>D2069*BIL[[#This Row],[Variazione percentuale]]</f>
        <v>-161635.76135056003</v>
      </c>
      <c r="F2070" s="11">
        <f>BIL[[#This Row],[AUM]]-D2069</f>
        <v>-277129.22000002861</v>
      </c>
      <c r="G2070" s="11">
        <f>BIL[[#This Row],[∆ AUM]]-BIL[[#This Row],[effetto mercato]]</f>
        <v>-115493.45864946858</v>
      </c>
    </row>
    <row r="2071" spans="1:7">
      <c r="A2071" s="4">
        <v>45013</v>
      </c>
      <c r="B2071">
        <v>-0.30280000000000001</v>
      </c>
      <c r="C2071" s="6">
        <f>BIL[[#This Row],[Variaz]]/100</f>
        <v>-3.0280000000000003E-3</v>
      </c>
      <c r="D2071" s="10">
        <f>AUM[[#This Row],[ Etica Bilanciato]]</f>
        <v>2119342532.21</v>
      </c>
      <c r="E2071" s="10">
        <f>D2070*BIL[[#This Row],[Variazione percentuale]]</f>
        <v>-6439069.870741521</v>
      </c>
      <c r="F2071" s="11">
        <f>BIL[[#This Row],[AUM]]-D2070</f>
        <v>-7166672.1300001144</v>
      </c>
      <c r="G2071" s="11">
        <f>BIL[[#This Row],[∆ AUM]]-BIL[[#This Row],[effetto mercato]]</f>
        <v>-727602.25925859343</v>
      </c>
    </row>
    <row r="2072" spans="1:7">
      <c r="A2072" s="4">
        <v>45014</v>
      </c>
      <c r="B2072">
        <v>0.5998</v>
      </c>
      <c r="C2072" s="6">
        <f>BIL[[#This Row],[Variaz]]/100</f>
        <v>5.9979999999999999E-3</v>
      </c>
      <c r="D2072" s="10">
        <f>AUM[[#This Row],[ Etica Bilanciato]]</f>
        <v>2132089084.21</v>
      </c>
      <c r="E2072" s="10">
        <f>D2071*BIL[[#This Row],[Variazione percentuale]]</f>
        <v>12711816.508195579</v>
      </c>
      <c r="F2072" s="11">
        <f>BIL[[#This Row],[AUM]]-D2071</f>
        <v>12746552</v>
      </c>
      <c r="G2072" s="11">
        <f>BIL[[#This Row],[∆ AUM]]-BIL[[#This Row],[effetto mercato]]</f>
        <v>34735.491804420948</v>
      </c>
    </row>
    <row r="2073" spans="1:7">
      <c r="A2073" s="4">
        <v>45015</v>
      </c>
      <c r="B2073">
        <v>-3.7699999999999997E-2</v>
      </c>
      <c r="C2073" s="6">
        <f>BIL[[#This Row],[Variaz]]/100</f>
        <v>-3.7699999999999995E-4</v>
      </c>
      <c r="D2073" s="10">
        <f>AUM[[#This Row],[ Etica Bilanciato]]</f>
        <v>2131268438.52</v>
      </c>
      <c r="E2073" s="10">
        <f>D2072*BIL[[#This Row],[Variazione percentuale]]</f>
        <v>-803797.58474716987</v>
      </c>
      <c r="F2073" s="11">
        <f>BIL[[#This Row],[AUM]]-D2072</f>
        <v>-820645.69000005722</v>
      </c>
      <c r="G2073" s="11">
        <f>BIL[[#This Row],[∆ AUM]]-BIL[[#This Row],[effetto mercato]]</f>
        <v>-16848.105252887355</v>
      </c>
    </row>
    <row r="2074" spans="1:7">
      <c r="A2074" s="4">
        <v>45016</v>
      </c>
      <c r="B2074">
        <v>1.125</v>
      </c>
      <c r="C2074" s="6">
        <f>BIL[[#This Row],[Variaz]]/100</f>
        <v>1.125E-2</v>
      </c>
      <c r="D2074" s="10">
        <f>AUM[[#This Row],[ Etica Bilanciato]]</f>
        <v>2155186744.5599999</v>
      </c>
      <c r="E2074" s="10">
        <f>D2073*BIL[[#This Row],[Variazione percentuale]]</f>
        <v>23976769.933350001</v>
      </c>
      <c r="F2074" s="11">
        <f>BIL[[#This Row],[AUM]]-D2073</f>
        <v>23918306.039999962</v>
      </c>
      <c r="G2074" s="11">
        <f>BIL[[#This Row],[∆ AUM]]-BIL[[#This Row],[effetto mercato]]</f>
        <v>-58463.893350038677</v>
      </c>
    </row>
    <row r="2075" spans="1:7">
      <c r="A2075" s="4">
        <v>45019</v>
      </c>
      <c r="B2075">
        <v>3.73E-2</v>
      </c>
      <c r="C2075" s="6">
        <f>BIL[[#This Row],[Variaz]]/100</f>
        <v>3.7300000000000001E-4</v>
      </c>
      <c r="D2075" s="10">
        <f>AUM[[#This Row],[ Etica Bilanciato]]</f>
        <v>2156313001.9099998</v>
      </c>
      <c r="E2075" s="10">
        <f>D2074*BIL[[#This Row],[Variazione percentuale]]</f>
        <v>803884.65572088002</v>
      </c>
      <c r="F2075" s="11">
        <f>BIL[[#This Row],[AUM]]-D2074</f>
        <v>1126257.3499999046</v>
      </c>
      <c r="G2075" s="11">
        <f>BIL[[#This Row],[∆ AUM]]-BIL[[#This Row],[effetto mercato]]</f>
        <v>322372.69427902461</v>
      </c>
    </row>
    <row r="2076" spans="1:7">
      <c r="A2076" s="4">
        <v>45020</v>
      </c>
      <c r="B2076">
        <v>-0.60450000000000004</v>
      </c>
      <c r="C2076" s="6">
        <f>BIL[[#This Row],[Variaz]]/100</f>
        <v>-6.045E-3</v>
      </c>
      <c r="D2076" s="10">
        <f>AUM[[#This Row],[ Etica Bilanciato]]</f>
        <v>2142995850</v>
      </c>
      <c r="E2076" s="10">
        <f>D2075*BIL[[#This Row],[Variazione percentuale]]</f>
        <v>-13034912.09654595</v>
      </c>
      <c r="F2076" s="11">
        <f>BIL[[#This Row],[AUM]]-D2075</f>
        <v>-13317151.909999847</v>
      </c>
      <c r="G2076" s="11">
        <f>BIL[[#This Row],[∆ AUM]]-BIL[[#This Row],[effetto mercato]]</f>
        <v>-282239.81345389783</v>
      </c>
    </row>
    <row r="2077" spans="1:7">
      <c r="A2077" s="4">
        <v>45021</v>
      </c>
      <c r="B2077">
        <v>0.18770000000000001</v>
      </c>
      <c r="C2077" s="6">
        <f>BIL[[#This Row],[Variaz]]/100</f>
        <v>1.877E-3</v>
      </c>
      <c r="D2077" s="10">
        <f>AUM[[#This Row],[ Etica Bilanciato]]</f>
        <v>2149503386.4699998</v>
      </c>
      <c r="E2077" s="10">
        <f>D2076*BIL[[#This Row],[Variazione percentuale]]</f>
        <v>4022403.2104500001</v>
      </c>
      <c r="F2077" s="11">
        <f>BIL[[#This Row],[AUM]]-D2076</f>
        <v>6507536.4699997902</v>
      </c>
      <c r="G2077" s="11">
        <f>BIL[[#This Row],[∆ AUM]]-BIL[[#This Row],[effetto mercato]]</f>
        <v>2485133.2595497901</v>
      </c>
    </row>
    <row r="2078" spans="1:7">
      <c r="A2078" s="4">
        <v>45022</v>
      </c>
      <c r="B2078">
        <v>-0.1799</v>
      </c>
      <c r="C2078" s="6">
        <f>BIL[[#This Row],[Variaz]]/100</f>
        <v>-1.799E-3</v>
      </c>
      <c r="D2078" s="10">
        <f>AUM[[#This Row],[ Etica Bilanciato]]</f>
        <v>2149473622.3400002</v>
      </c>
      <c r="E2078" s="10">
        <f>D2077*BIL[[#This Row],[Variazione percentuale]]</f>
        <v>-3866956.5922595295</v>
      </c>
      <c r="F2078" s="11">
        <f>BIL[[#This Row],[AUM]]-D2077</f>
        <v>-29764.129999637604</v>
      </c>
      <c r="G2078" s="11">
        <f>BIL[[#This Row],[∆ AUM]]-BIL[[#This Row],[effetto mercato]]</f>
        <v>3837192.4622598919</v>
      </c>
    </row>
    <row r="2079" spans="1:7">
      <c r="A2079" s="4">
        <v>45027</v>
      </c>
      <c r="B2079">
        <v>0.1201</v>
      </c>
      <c r="C2079" s="6">
        <f>BIL[[#This Row],[Variaz]]/100</f>
        <v>1.201E-3</v>
      </c>
      <c r="D2079" s="10">
        <f>AUM[[#This Row],[ Etica Bilanciato]]</f>
        <v>2151687002.7599998</v>
      </c>
      <c r="E2079" s="10">
        <f>D2078*BIL[[#This Row],[Variazione percentuale]]</f>
        <v>2581517.8204303402</v>
      </c>
      <c r="F2079" s="11">
        <f>BIL[[#This Row],[AUM]]-D2078</f>
        <v>2213380.4199995995</v>
      </c>
      <c r="G2079" s="11">
        <f>BIL[[#This Row],[∆ AUM]]-BIL[[#This Row],[effetto mercato]]</f>
        <v>-368137.40043074079</v>
      </c>
    </row>
    <row r="2080" spans="1:7">
      <c r="A2080" s="4">
        <v>45028</v>
      </c>
      <c r="B2080">
        <v>-0.49490000000000001</v>
      </c>
      <c r="C2080" s="6">
        <f>BIL[[#This Row],[Variaz]]/100</f>
        <v>-4.9490000000000003E-3</v>
      </c>
      <c r="D2080" s="10">
        <f>AUM[[#This Row],[ Etica Bilanciato]]</f>
        <v>2141323795.21</v>
      </c>
      <c r="E2080" s="10">
        <f>D2079*BIL[[#This Row],[Variazione percentuale]]</f>
        <v>-10648698.97665924</v>
      </c>
      <c r="F2080" s="11">
        <f>BIL[[#This Row],[AUM]]-D2079</f>
        <v>-10363207.549999714</v>
      </c>
      <c r="G2080" s="11">
        <f>BIL[[#This Row],[∆ AUM]]-BIL[[#This Row],[effetto mercato]]</f>
        <v>285491.4266595263</v>
      </c>
    </row>
    <row r="2081" spans="1:7">
      <c r="A2081" s="4">
        <v>45029</v>
      </c>
      <c r="B2081">
        <v>0.18090000000000001</v>
      </c>
      <c r="C2081" s="6">
        <f>BIL[[#This Row],[Variaz]]/100</f>
        <v>1.8090000000000001E-3</v>
      </c>
      <c r="D2081" s="10">
        <f>AUM[[#This Row],[ Etica Bilanciato]]</f>
        <v>2145653182.1299999</v>
      </c>
      <c r="E2081" s="10">
        <f>D2080*BIL[[#This Row],[Variazione percentuale]]</f>
        <v>3873654.7455348903</v>
      </c>
      <c r="F2081" s="11">
        <f>BIL[[#This Row],[AUM]]-D2080</f>
        <v>4329386.9199998379</v>
      </c>
      <c r="G2081" s="11">
        <f>BIL[[#This Row],[∆ AUM]]-BIL[[#This Row],[effetto mercato]]</f>
        <v>455732.17446494754</v>
      </c>
    </row>
    <row r="2082" spans="1:7">
      <c r="A2082" s="4">
        <v>45030</v>
      </c>
      <c r="B2082">
        <v>-8.2799999999999999E-2</v>
      </c>
      <c r="C2082" s="6">
        <f>BIL[[#This Row],[Variaz]]/100</f>
        <v>-8.2799999999999996E-4</v>
      </c>
      <c r="D2082" s="10">
        <f>AUM[[#This Row],[ Etica Bilanciato]]</f>
        <v>2143696852.0899999</v>
      </c>
      <c r="E2082" s="10">
        <f>D2081*BIL[[#This Row],[Variazione percentuale]]</f>
        <v>-1776600.8348036399</v>
      </c>
      <c r="F2082" s="11">
        <f>BIL[[#This Row],[AUM]]-D2081</f>
        <v>-1956330.0399999619</v>
      </c>
      <c r="G2082" s="11">
        <f>BIL[[#This Row],[∆ AUM]]-BIL[[#This Row],[effetto mercato]]</f>
        <v>-179729.20519632194</v>
      </c>
    </row>
    <row r="2083" spans="1:7">
      <c r="A2083" s="4">
        <v>45033</v>
      </c>
      <c r="B2083">
        <v>0.56469999999999998</v>
      </c>
      <c r="C2083" s="6">
        <f>BIL[[#This Row],[Variaz]]/100</f>
        <v>5.6470000000000001E-3</v>
      </c>
      <c r="D2083" s="10">
        <f>AUM[[#This Row],[ Etica Bilanciato]]</f>
        <v>2156138315.3699999</v>
      </c>
      <c r="E2083" s="10">
        <f>D2082*BIL[[#This Row],[Variazione percentuale]]</f>
        <v>12105456.123752229</v>
      </c>
      <c r="F2083" s="11">
        <f>BIL[[#This Row],[AUM]]-D2082</f>
        <v>12441463.279999971</v>
      </c>
      <c r="G2083" s="11">
        <f>BIL[[#This Row],[∆ AUM]]-BIL[[#This Row],[effetto mercato]]</f>
        <v>336007.15624774247</v>
      </c>
    </row>
    <row r="2084" spans="1:7">
      <c r="A2084" s="4">
        <v>45034</v>
      </c>
      <c r="B2084">
        <v>-8.9800000000000005E-2</v>
      </c>
      <c r="C2084" s="6">
        <f>BIL[[#This Row],[Variaz]]/100</f>
        <v>-8.9800000000000004E-4</v>
      </c>
      <c r="D2084" s="10">
        <f>AUM[[#This Row],[ Etica Bilanciato]]</f>
        <v>2154094822.8400002</v>
      </c>
      <c r="E2084" s="10">
        <f>D2083*BIL[[#This Row],[Variazione percentuale]]</f>
        <v>-1936212.2072022599</v>
      </c>
      <c r="F2084" s="11">
        <f>BIL[[#This Row],[AUM]]-D2083</f>
        <v>-2043492.529999733</v>
      </c>
      <c r="G2084" s="11">
        <f>BIL[[#This Row],[∆ AUM]]-BIL[[#This Row],[effetto mercato]]</f>
        <v>-107280.32279747305</v>
      </c>
    </row>
    <row r="2085" spans="1:7">
      <c r="A2085" s="4">
        <v>45035</v>
      </c>
      <c r="B2085">
        <v>-0.31469999999999998</v>
      </c>
      <c r="C2085" s="6">
        <f>BIL[[#This Row],[Variaz]]/100</f>
        <v>-3.1469999999999996E-3</v>
      </c>
      <c r="D2085" s="10">
        <f>AUM[[#This Row],[ Etica Bilanciato]]</f>
        <v>2147930396.1599998</v>
      </c>
      <c r="E2085" s="10">
        <f>D2084*BIL[[#This Row],[Variazione percentuale]]</f>
        <v>-6778936.4074774794</v>
      </c>
      <c r="F2085" s="11">
        <f>BIL[[#This Row],[AUM]]-D2084</f>
        <v>-6164426.6800003052</v>
      </c>
      <c r="G2085" s="11">
        <f>BIL[[#This Row],[∆ AUM]]-BIL[[#This Row],[effetto mercato]]</f>
        <v>614509.72747717425</v>
      </c>
    </row>
    <row r="2086" spans="1:7">
      <c r="A2086" s="4">
        <v>45036</v>
      </c>
      <c r="B2086">
        <v>-0.21049999999999999</v>
      </c>
      <c r="C2086" s="6">
        <f>BIL[[#This Row],[Variaz]]/100</f>
        <v>-2.1050000000000001E-3</v>
      </c>
      <c r="D2086" s="10">
        <f>AUM[[#This Row],[ Etica Bilanciato]]</f>
        <v>2143944568.4300001</v>
      </c>
      <c r="E2086" s="10">
        <f>D2085*BIL[[#This Row],[Variazione percentuale]]</f>
        <v>-4521393.4839167995</v>
      </c>
      <c r="F2086" s="11">
        <f>BIL[[#This Row],[AUM]]-D2085</f>
        <v>-3985827.7299997807</v>
      </c>
      <c r="G2086" s="11">
        <f>BIL[[#This Row],[∆ AUM]]-BIL[[#This Row],[effetto mercato]]</f>
        <v>535565.75391701888</v>
      </c>
    </row>
    <row r="2087" spans="1:7">
      <c r="A2087" s="4">
        <v>45037</v>
      </c>
      <c r="B2087">
        <v>2.2599999999999999E-2</v>
      </c>
      <c r="C2087" s="6">
        <f>BIL[[#This Row],[Variaz]]/100</f>
        <v>2.2599999999999999E-4</v>
      </c>
      <c r="D2087" s="10">
        <f>AUM[[#This Row],[ Etica Bilanciato]]</f>
        <v>2144485049.5999999</v>
      </c>
      <c r="E2087" s="10">
        <f>D2086*BIL[[#This Row],[Variazione percentuale]]</f>
        <v>484531.47246517998</v>
      </c>
      <c r="F2087" s="11">
        <f>BIL[[#This Row],[AUM]]-D2086</f>
        <v>540481.16999983788</v>
      </c>
      <c r="G2087" s="11">
        <f>BIL[[#This Row],[∆ AUM]]-BIL[[#This Row],[effetto mercato]]</f>
        <v>55949.697534657898</v>
      </c>
    </row>
    <row r="2088" spans="1:7">
      <c r="A2088" s="4">
        <v>45040</v>
      </c>
      <c r="B2088">
        <v>-0.27110000000000001</v>
      </c>
      <c r="C2088" s="6">
        <f>BIL[[#This Row],[Variaz]]/100</f>
        <v>-2.7109999999999999E-3</v>
      </c>
      <c r="D2088" s="10">
        <f>AUM[[#This Row],[ Etica Bilanciato]]</f>
        <v>2138937335.77</v>
      </c>
      <c r="E2088" s="10">
        <f>D2087*BIL[[#This Row],[Variazione percentuale]]</f>
        <v>-5813698.9694655994</v>
      </c>
      <c r="F2088" s="11">
        <f>BIL[[#This Row],[AUM]]-D2087</f>
        <v>-5547713.8299999237</v>
      </c>
      <c r="G2088" s="11">
        <f>BIL[[#This Row],[∆ AUM]]-BIL[[#This Row],[effetto mercato]]</f>
        <v>265985.13946567569</v>
      </c>
    </row>
    <row r="2089" spans="1:7">
      <c r="A2089" s="4">
        <v>45042</v>
      </c>
      <c r="B2089">
        <v>-0.91379999999999995</v>
      </c>
      <c r="C2089" s="6">
        <f>BIL[[#This Row],[Variaz]]/100</f>
        <v>-9.1380000000000003E-3</v>
      </c>
      <c r="D2089" s="10">
        <f>AUM[[#This Row],[ Etica Bilanciato]]</f>
        <v>2119340331.9899998</v>
      </c>
      <c r="E2089" s="10">
        <f>D2088*BIL[[#This Row],[Variazione percentuale]]</f>
        <v>-19545609.374266259</v>
      </c>
      <c r="F2089" s="11">
        <f>BIL[[#This Row],[AUM]]-D2088</f>
        <v>-19597003.78000021</v>
      </c>
      <c r="G2089" s="11">
        <f>BIL[[#This Row],[∆ AUM]]-BIL[[#This Row],[effetto mercato]]</f>
        <v>-51394.405733950436</v>
      </c>
    </row>
    <row r="2090" spans="1:7">
      <c r="A2090" s="4">
        <v>45043</v>
      </c>
      <c r="B2090">
        <v>0.59450000000000003</v>
      </c>
      <c r="C2090" s="6">
        <f>BIL[[#This Row],[Variaz]]/100</f>
        <v>5.9450000000000006E-3</v>
      </c>
      <c r="D2090" s="10">
        <f>AUM[[#This Row],[ Etica Bilanciato]]</f>
        <v>2131764327.0899999</v>
      </c>
      <c r="E2090" s="10">
        <f>D2089*BIL[[#This Row],[Variazione percentuale]]</f>
        <v>12599478.273680549</v>
      </c>
      <c r="F2090" s="11">
        <f>BIL[[#This Row],[AUM]]-D2089</f>
        <v>12423995.100000143</v>
      </c>
      <c r="G2090" s="11">
        <f>BIL[[#This Row],[∆ AUM]]-BIL[[#This Row],[effetto mercato]]</f>
        <v>-175483.17368040606</v>
      </c>
    </row>
    <row r="2091" spans="1:7">
      <c r="A2091" s="4">
        <v>45044</v>
      </c>
      <c r="B2091">
        <v>0.69699999999999995</v>
      </c>
      <c r="C2091" s="6">
        <f>BIL[[#This Row],[Variaz]]/100</f>
        <v>6.9699999999999996E-3</v>
      </c>
      <c r="D2091" s="10">
        <f>AUM[[#This Row],[ Etica Bilanciato]]</f>
        <v>2147065305.6399999</v>
      </c>
      <c r="E2091" s="10">
        <f>D2090*BIL[[#This Row],[Variazione percentuale]]</f>
        <v>14858397.359817298</v>
      </c>
      <c r="F2091" s="11">
        <f>BIL[[#This Row],[AUM]]-D2090</f>
        <v>15300978.549999952</v>
      </c>
      <c r="G2091" s="11">
        <f>BIL[[#This Row],[∆ AUM]]-BIL[[#This Row],[effetto mercato]]</f>
        <v>442581.19018265419</v>
      </c>
    </row>
    <row r="2092" spans="1:7">
      <c r="A2092" s="4">
        <v>45048</v>
      </c>
      <c r="B2092">
        <v>0.1053</v>
      </c>
      <c r="C2092" s="6">
        <f>BIL[[#This Row],[Variaz]]/100</f>
        <v>1.0530000000000001E-3</v>
      </c>
      <c r="D2092" s="10">
        <f>AUM[[#This Row],[ Etica Bilanciato]]</f>
        <v>2149384389.98</v>
      </c>
      <c r="E2092" s="10">
        <f>D2091*BIL[[#This Row],[Variazione percentuale]]</f>
        <v>2260859.7668389203</v>
      </c>
      <c r="F2092" s="11">
        <f>BIL[[#This Row],[AUM]]-D2091</f>
        <v>2319084.3400001526</v>
      </c>
      <c r="G2092" s="11">
        <f>BIL[[#This Row],[∆ AUM]]-BIL[[#This Row],[effetto mercato]]</f>
        <v>58224.573161232285</v>
      </c>
    </row>
    <row r="2093" spans="1:7">
      <c r="A2093" s="4">
        <v>45049</v>
      </c>
      <c r="B2093">
        <v>-0.50360000000000005</v>
      </c>
      <c r="C2093" s="6">
        <f>BIL[[#This Row],[Variaz]]/100</f>
        <v>-5.0360000000000005E-3</v>
      </c>
      <c r="D2093" s="10">
        <f>AUM[[#This Row],[ Etica Bilanciato]]</f>
        <v>2138424695.02</v>
      </c>
      <c r="E2093" s="10">
        <f>D2092*BIL[[#This Row],[Variazione percentuale]]</f>
        <v>-10824299.787939282</v>
      </c>
      <c r="F2093" s="11">
        <f>BIL[[#This Row],[AUM]]-D2092</f>
        <v>-10959694.960000038</v>
      </c>
      <c r="G2093" s="11">
        <f>BIL[[#This Row],[∆ AUM]]-BIL[[#This Row],[effetto mercato]]</f>
        <v>-135395.17206075601</v>
      </c>
    </row>
    <row r="2094" spans="1:7">
      <c r="A2094" s="4">
        <v>45050</v>
      </c>
      <c r="B2094">
        <v>0.14349999999999999</v>
      </c>
      <c r="C2094" s="6">
        <f>BIL[[#This Row],[Variaz]]/100</f>
        <v>1.4349999999999999E-3</v>
      </c>
      <c r="D2094" s="10">
        <f>AUM[[#This Row],[ Etica Bilanciato]]</f>
        <v>2143260091.4299998</v>
      </c>
      <c r="E2094" s="10">
        <f>D2093*BIL[[#This Row],[Variazione percentuale]]</f>
        <v>3068639.4373536995</v>
      </c>
      <c r="F2094" s="11">
        <f>BIL[[#This Row],[AUM]]-D2093</f>
        <v>4835396.4099998474</v>
      </c>
      <c r="G2094" s="11">
        <f>BIL[[#This Row],[∆ AUM]]-BIL[[#This Row],[effetto mercato]]</f>
        <v>1766756.9726461479</v>
      </c>
    </row>
    <row r="2095" spans="1:7">
      <c r="A2095" s="4">
        <v>45051</v>
      </c>
      <c r="B2095">
        <v>0.4375</v>
      </c>
      <c r="C2095" s="6">
        <f>BIL[[#This Row],[Variaz]]/100</f>
        <v>4.3750000000000004E-3</v>
      </c>
      <c r="D2095" s="10">
        <f>AUM[[#This Row],[ Etica Bilanciato]]</f>
        <v>2156910110.5300002</v>
      </c>
      <c r="E2095" s="10">
        <f>D2094*BIL[[#This Row],[Variazione percentuale]]</f>
        <v>9376762.9000062495</v>
      </c>
      <c r="F2095" s="11">
        <f>BIL[[#This Row],[AUM]]-D2094</f>
        <v>13650019.100000381</v>
      </c>
      <c r="G2095" s="11">
        <f>BIL[[#This Row],[∆ AUM]]-BIL[[#This Row],[effetto mercato]]</f>
        <v>4273256.1999941319</v>
      </c>
    </row>
    <row r="2096" spans="1:7">
      <c r="A2096" s="4">
        <v>45054</v>
      </c>
      <c r="B2096">
        <v>-0.1202</v>
      </c>
      <c r="C2096" s="6">
        <f>BIL[[#This Row],[Variaz]]/100</f>
        <v>-1.2019999999999999E-3</v>
      </c>
      <c r="D2096" s="10">
        <f>AUM[[#This Row],[ Etica Bilanciato]]</f>
        <v>2154320404.73</v>
      </c>
      <c r="E2096" s="10">
        <f>D2095*BIL[[#This Row],[Variazione percentuale]]</f>
        <v>-2592605.9528570604</v>
      </c>
      <c r="F2096" s="11">
        <f>BIL[[#This Row],[AUM]]-D2095</f>
        <v>-2589705.8000001907</v>
      </c>
      <c r="G2096" s="11">
        <f>BIL[[#This Row],[∆ AUM]]-BIL[[#This Row],[effetto mercato]]</f>
        <v>2900.1528568696231</v>
      </c>
    </row>
    <row r="2097" spans="1:7">
      <c r="A2097" s="4">
        <v>45055</v>
      </c>
      <c r="B2097">
        <v>-0.1353</v>
      </c>
      <c r="C2097" s="6">
        <f>BIL[[#This Row],[Variaz]]/100</f>
        <v>-1.353E-3</v>
      </c>
      <c r="D2097" s="10">
        <f>AUM[[#This Row],[ Etica Bilanciato]]</f>
        <v>2151383685.8400002</v>
      </c>
      <c r="E2097" s="10">
        <f>D2096*BIL[[#This Row],[Variazione percentuale]]</f>
        <v>-2914795.50759969</v>
      </c>
      <c r="F2097" s="11">
        <f>BIL[[#This Row],[AUM]]-D2096</f>
        <v>-2936718.8899998665</v>
      </c>
      <c r="G2097" s="11">
        <f>BIL[[#This Row],[∆ AUM]]-BIL[[#This Row],[effetto mercato]]</f>
        <v>-21923.382400176488</v>
      </c>
    </row>
    <row r="2098" spans="1:7">
      <c r="A2098" s="4">
        <v>45056</v>
      </c>
      <c r="B2098">
        <v>0.1807</v>
      </c>
      <c r="C2098" s="6">
        <f>BIL[[#This Row],[Variaz]]/100</f>
        <v>1.807E-3</v>
      </c>
      <c r="D2098" s="10">
        <f>AUM[[#This Row],[ Etica Bilanciato]]</f>
        <v>2155488549.54</v>
      </c>
      <c r="E2098" s="10">
        <f>D2097*BIL[[#This Row],[Variazione percentuale]]</f>
        <v>3887550.3203128804</v>
      </c>
      <c r="F2098" s="11">
        <f>BIL[[#This Row],[AUM]]-D2097</f>
        <v>4104863.6999998093</v>
      </c>
      <c r="G2098" s="11">
        <f>BIL[[#This Row],[∆ AUM]]-BIL[[#This Row],[effetto mercato]]</f>
        <v>217313.37968692882</v>
      </c>
    </row>
    <row r="2099" spans="1:7">
      <c r="A2099" s="4">
        <v>45057</v>
      </c>
      <c r="B2099">
        <v>9.7699999999999995E-2</v>
      </c>
      <c r="C2099" s="6">
        <f>BIL[[#This Row],[Variaz]]/100</f>
        <v>9.77E-4</v>
      </c>
      <c r="D2099" s="10">
        <f>AUM[[#This Row],[ Etica Bilanciato]]</f>
        <v>2150863213.1100001</v>
      </c>
      <c r="E2099" s="10">
        <f>D2098*BIL[[#This Row],[Variazione percentuale]]</f>
        <v>2105912.31290058</v>
      </c>
      <c r="F2099" s="11">
        <f>BIL[[#This Row],[AUM]]-D2098</f>
        <v>-4625336.4299998283</v>
      </c>
      <c r="G2099" s="11">
        <f>BIL[[#This Row],[∆ AUM]]-BIL[[#This Row],[effetto mercato]]</f>
        <v>-6731248.7429004088</v>
      </c>
    </row>
    <row r="2100" spans="1:7">
      <c r="A2100" s="4">
        <v>45058</v>
      </c>
      <c r="B2100">
        <v>0.13519999999999999</v>
      </c>
      <c r="C2100" s="6">
        <f>BIL[[#This Row],[Variaz]]/100</f>
        <v>1.3519999999999999E-3</v>
      </c>
      <c r="D2100" s="10">
        <f>AUM[[#This Row],[ Etica Bilanciato]]</f>
        <v>2154132372.9299998</v>
      </c>
      <c r="E2100" s="10">
        <f>D2099*BIL[[#This Row],[Variazione percentuale]]</f>
        <v>2907967.0641247202</v>
      </c>
      <c r="F2100" s="11">
        <f>BIL[[#This Row],[AUM]]-D2099</f>
        <v>3269159.8199996948</v>
      </c>
      <c r="G2100" s="11">
        <f>BIL[[#This Row],[∆ AUM]]-BIL[[#This Row],[effetto mercato]]</f>
        <v>361192.75587497465</v>
      </c>
    </row>
    <row r="2101" spans="1:7">
      <c r="A2101" s="4">
        <v>45061</v>
      </c>
      <c r="B2101">
        <v>0.32990000000000003</v>
      </c>
      <c r="C2101" s="6">
        <f>BIL[[#This Row],[Variaz]]/100</f>
        <v>3.2990000000000003E-3</v>
      </c>
      <c r="D2101" s="10">
        <f>AUM[[#This Row],[ Etica Bilanciato]]</f>
        <v>2160888170.0499997</v>
      </c>
      <c r="E2101" s="10">
        <f>D2100*BIL[[#This Row],[Variazione percentuale]]</f>
        <v>7106482.6982960701</v>
      </c>
      <c r="F2101" s="11">
        <f>BIL[[#This Row],[AUM]]-D2100</f>
        <v>6755797.1199998856</v>
      </c>
      <c r="G2101" s="11">
        <f>BIL[[#This Row],[∆ AUM]]-BIL[[#This Row],[effetto mercato]]</f>
        <v>-350685.57829618454</v>
      </c>
    </row>
    <row r="2102" spans="1:7">
      <c r="A2102" s="4">
        <v>45062</v>
      </c>
      <c r="B2102">
        <v>-0.53059999999999996</v>
      </c>
      <c r="C2102" s="6">
        <f>BIL[[#This Row],[Variaz]]/100</f>
        <v>-5.306E-3</v>
      </c>
      <c r="D2102" s="10">
        <f>AUM[[#This Row],[ Etica Bilanciato]]</f>
        <v>2149283175.1600003</v>
      </c>
      <c r="E2102" s="10">
        <f>D2101*BIL[[#This Row],[Variazione percentuale]]</f>
        <v>-11465672.630285298</v>
      </c>
      <c r="F2102" s="11">
        <f>BIL[[#This Row],[AUM]]-D2101</f>
        <v>-11604994.88999939</v>
      </c>
      <c r="G2102" s="11">
        <f>BIL[[#This Row],[∆ AUM]]-BIL[[#This Row],[effetto mercato]]</f>
        <v>-139322.2597140912</v>
      </c>
    </row>
    <row r="2103" spans="1:7">
      <c r="A2103" s="4">
        <v>45063</v>
      </c>
      <c r="B2103">
        <v>0.52600000000000002</v>
      </c>
      <c r="C2103" s="6">
        <f>BIL[[#This Row],[Variaz]]/100</f>
        <v>5.2599999999999999E-3</v>
      </c>
      <c r="D2103" s="10">
        <f>AUM[[#This Row],[ Etica Bilanciato]]</f>
        <v>2161322226.2799997</v>
      </c>
      <c r="E2103" s="10">
        <f>D2102*BIL[[#This Row],[Variazione percentuale]]</f>
        <v>11305229.501341602</v>
      </c>
      <c r="F2103" s="11">
        <f>BIL[[#This Row],[AUM]]-D2102</f>
        <v>12039051.119999409</v>
      </c>
      <c r="G2103" s="11">
        <f>BIL[[#This Row],[∆ AUM]]-BIL[[#This Row],[effetto mercato]]</f>
        <v>733821.61865780689</v>
      </c>
    </row>
    <row r="2104" spans="1:7">
      <c r="A2104" s="4">
        <v>45064</v>
      </c>
      <c r="B2104">
        <v>0.29149999999999998</v>
      </c>
      <c r="C2104" s="6">
        <f>BIL[[#This Row],[Variaz]]/100</f>
        <v>2.9149999999999996E-3</v>
      </c>
      <c r="D2104" s="10">
        <f>AUM[[#This Row],[ Etica Bilanciato]]</f>
        <v>2167399911.29</v>
      </c>
      <c r="E2104" s="10">
        <f>D2103*BIL[[#This Row],[Variazione percentuale]]</f>
        <v>6300254.2896061987</v>
      </c>
      <c r="F2104" s="11">
        <f>BIL[[#This Row],[AUM]]-D2103</f>
        <v>6077685.0100002289</v>
      </c>
      <c r="G2104" s="11">
        <f>BIL[[#This Row],[∆ AUM]]-BIL[[#This Row],[effetto mercato]]</f>
        <v>-222569.27960596979</v>
      </c>
    </row>
    <row r="2105" spans="1:7">
      <c r="A2105" s="4">
        <v>45065</v>
      </c>
      <c r="B2105">
        <v>0.16400000000000001</v>
      </c>
      <c r="C2105" s="6">
        <f>BIL[[#This Row],[Variaz]]/100</f>
        <v>1.64E-3</v>
      </c>
      <c r="D2105" s="10">
        <f>AUM[[#This Row],[ Etica Bilanciato]]</f>
        <v>2170798154.4899998</v>
      </c>
      <c r="E2105" s="10">
        <f>D2104*BIL[[#This Row],[Variazione percentuale]]</f>
        <v>3554535.8545156</v>
      </c>
      <c r="F2105" s="11">
        <f>BIL[[#This Row],[AUM]]-D2104</f>
        <v>3398243.1999998093</v>
      </c>
      <c r="G2105" s="11">
        <f>BIL[[#This Row],[∆ AUM]]-BIL[[#This Row],[effetto mercato]]</f>
        <v>-156292.65451579075</v>
      </c>
    </row>
    <row r="2106" spans="1:7">
      <c r="A2106" s="4">
        <v>45068</v>
      </c>
      <c r="B2106">
        <v>-9.6699999999999994E-2</v>
      </c>
      <c r="C2106" s="6">
        <f>BIL[[#This Row],[Variaz]]/100</f>
        <v>-9.6699999999999998E-4</v>
      </c>
      <c r="D2106" s="10">
        <f>AUM[[#This Row],[ Etica Bilanciato]]</f>
        <v>2168200603.7600002</v>
      </c>
      <c r="E2106" s="10">
        <f>D2105*BIL[[#This Row],[Variazione percentuale]]</f>
        <v>-2099161.8153918297</v>
      </c>
      <c r="F2106" s="11">
        <f>BIL[[#This Row],[AUM]]-D2105</f>
        <v>-2597550.7299995422</v>
      </c>
      <c r="G2106" s="11">
        <f>BIL[[#This Row],[∆ AUM]]-BIL[[#This Row],[effetto mercato]]</f>
        <v>-498388.91460771253</v>
      </c>
    </row>
    <row r="2107" spans="1:7">
      <c r="A2107" s="4">
        <v>45069</v>
      </c>
      <c r="B2107">
        <v>-0.37240000000000001</v>
      </c>
      <c r="C2107" s="6">
        <f>BIL[[#This Row],[Variaz]]/100</f>
        <v>-3.7239999999999999E-3</v>
      </c>
      <c r="D2107" s="10">
        <f>AUM[[#This Row],[ Etica Bilanciato]]</f>
        <v>2159926239.3299999</v>
      </c>
      <c r="E2107" s="10">
        <f>D2106*BIL[[#This Row],[Variazione percentuale]]</f>
        <v>-8074379.0484022405</v>
      </c>
      <c r="F2107" s="11">
        <f>BIL[[#This Row],[AUM]]-D2106</f>
        <v>-8274364.4300003052</v>
      </c>
      <c r="G2107" s="11">
        <f>BIL[[#This Row],[∆ AUM]]-BIL[[#This Row],[effetto mercato]]</f>
        <v>-199985.38159806468</v>
      </c>
    </row>
    <row r="2108" spans="1:7">
      <c r="A2108" s="4">
        <v>45070</v>
      </c>
      <c r="B2108">
        <v>-0.73260000000000003</v>
      </c>
      <c r="C2108" s="6">
        <f>BIL[[#This Row],[Variaz]]/100</f>
        <v>-7.326E-3</v>
      </c>
      <c r="D2108" s="10">
        <f>AUM[[#This Row],[ Etica Bilanciato]]</f>
        <v>2144054968.28</v>
      </c>
      <c r="E2108" s="10">
        <f>D2107*BIL[[#This Row],[Variazione percentuale]]</f>
        <v>-15823619.629331579</v>
      </c>
      <c r="F2108" s="11">
        <f>BIL[[#This Row],[AUM]]-D2107</f>
        <v>-15871271.049999952</v>
      </c>
      <c r="G2108" s="11">
        <f>BIL[[#This Row],[∆ AUM]]-BIL[[#This Row],[effetto mercato]]</f>
        <v>-47651.420668372884</v>
      </c>
    </row>
    <row r="2109" spans="1:7">
      <c r="A2109" s="4">
        <v>45071</v>
      </c>
      <c r="B2109">
        <v>0.2109</v>
      </c>
      <c r="C2109" s="6">
        <f>BIL[[#This Row],[Variaz]]/100</f>
        <v>2.1090000000000002E-3</v>
      </c>
      <c r="D2109" s="10">
        <f>AUM[[#This Row],[ Etica Bilanciato]]</f>
        <v>2148687322.0099998</v>
      </c>
      <c r="E2109" s="10">
        <f>D2108*BIL[[#This Row],[Variazione percentuale]]</f>
        <v>4521811.9281025203</v>
      </c>
      <c r="F2109" s="11">
        <f>BIL[[#This Row],[AUM]]-D2108</f>
        <v>4632353.7299997807</v>
      </c>
      <c r="G2109" s="11">
        <f>BIL[[#This Row],[∆ AUM]]-BIL[[#This Row],[effetto mercato]]</f>
        <v>110541.80189726036</v>
      </c>
    </row>
    <row r="2110" spans="1:7">
      <c r="A2110" s="4">
        <v>45072</v>
      </c>
      <c r="B2110">
        <v>0.62370000000000003</v>
      </c>
      <c r="C2110" s="6">
        <f>BIL[[#This Row],[Variaz]]/100</f>
        <v>6.2370000000000004E-3</v>
      </c>
      <c r="D2110" s="10">
        <f>AUM[[#This Row],[ Etica Bilanciato]]</f>
        <v>2161967877.1199999</v>
      </c>
      <c r="E2110" s="10">
        <f>D2109*BIL[[#This Row],[Variazione percentuale]]</f>
        <v>13401362.827376369</v>
      </c>
      <c r="F2110" s="11">
        <f>BIL[[#This Row],[AUM]]-D2109</f>
        <v>13280555.110000134</v>
      </c>
      <c r="G2110" s="11">
        <f>BIL[[#This Row],[∆ AUM]]-BIL[[#This Row],[effetto mercato]]</f>
        <v>-120807.71737623587</v>
      </c>
    </row>
    <row r="2111" spans="1:7">
      <c r="A2111" s="4">
        <v>45075</v>
      </c>
      <c r="B2111">
        <v>0.2465</v>
      </c>
      <c r="C2111" s="6">
        <f>BIL[[#This Row],[Variaz]]/100</f>
        <v>2.4650000000000002E-3</v>
      </c>
      <c r="D2111" s="10">
        <f>AUM[[#This Row],[ Etica Bilanciato]]</f>
        <v>2166963809.9499998</v>
      </c>
      <c r="E2111" s="10">
        <f>D2110*BIL[[#This Row],[Variazione percentuale]]</f>
        <v>5329250.8171007996</v>
      </c>
      <c r="F2111" s="11">
        <f>BIL[[#This Row],[AUM]]-D2110</f>
        <v>4995932.8299999237</v>
      </c>
      <c r="G2111" s="11">
        <f>BIL[[#This Row],[∆ AUM]]-BIL[[#This Row],[effetto mercato]]</f>
        <v>-333317.98710087594</v>
      </c>
    </row>
    <row r="2112" spans="1:7">
      <c r="A2112" s="4">
        <v>45076</v>
      </c>
      <c r="B2112">
        <v>4.4699999999999997E-2</v>
      </c>
      <c r="C2112" s="6">
        <f>BIL[[#This Row],[Variaz]]/100</f>
        <v>4.4699999999999997E-4</v>
      </c>
      <c r="D2112" s="10">
        <f>AUM[[#This Row],[ Etica Bilanciato]]</f>
        <v>2167700971.3900003</v>
      </c>
      <c r="E2112" s="10">
        <f>D2111*BIL[[#This Row],[Variazione percentuale]]</f>
        <v>968632.82304764981</v>
      </c>
      <c r="F2112" s="11">
        <f>BIL[[#This Row],[AUM]]-D2111</f>
        <v>737161.44000053406</v>
      </c>
      <c r="G2112" s="11">
        <f>BIL[[#This Row],[∆ AUM]]-BIL[[#This Row],[effetto mercato]]</f>
        <v>-231471.38304711576</v>
      </c>
    </row>
    <row r="2113" spans="1:7">
      <c r="A2113" s="4">
        <v>45077</v>
      </c>
      <c r="B2113">
        <v>4.4699999999999997E-2</v>
      </c>
      <c r="C2113" s="6">
        <f>BIL[[#This Row],[Variaz]]/100</f>
        <v>4.4699999999999997E-4</v>
      </c>
      <c r="D2113" s="10">
        <f>AUM[[#This Row],[ Etica Bilanciato]]</f>
        <v>2168651249.3600001</v>
      </c>
      <c r="E2113" s="10">
        <f>D2112*BIL[[#This Row],[Variazione percentuale]]</f>
        <v>968962.33421133005</v>
      </c>
      <c r="F2113" s="11">
        <f>BIL[[#This Row],[AUM]]-D2112</f>
        <v>950277.96999979019</v>
      </c>
      <c r="G2113" s="11">
        <f>BIL[[#This Row],[∆ AUM]]-BIL[[#This Row],[effetto mercato]]</f>
        <v>-18684.364211539854</v>
      </c>
    </row>
    <row r="2114" spans="1:7">
      <c r="A2114" s="4">
        <v>45078</v>
      </c>
      <c r="B2114">
        <v>0.2828</v>
      </c>
      <c r="C2114" s="6">
        <f>BIL[[#This Row],[Variaz]]/100</f>
        <v>2.8279999999999998E-3</v>
      </c>
      <c r="D2114" s="10">
        <f>AUM[[#This Row],[ Etica Bilanciato]]</f>
        <v>2175262597.3299999</v>
      </c>
      <c r="E2114" s="10">
        <f>D2113*BIL[[#This Row],[Variazione percentuale]]</f>
        <v>6132945.7331900802</v>
      </c>
      <c r="F2114" s="11">
        <f>BIL[[#This Row],[AUM]]-D2113</f>
        <v>6611347.9699997902</v>
      </c>
      <c r="G2114" s="11">
        <f>BIL[[#This Row],[∆ AUM]]-BIL[[#This Row],[effetto mercato]]</f>
        <v>478402.23680971004</v>
      </c>
    </row>
    <row r="2115" spans="1:7">
      <c r="A2115" s="4">
        <v>45082</v>
      </c>
      <c r="B2115">
        <v>0.66059999999999997</v>
      </c>
      <c r="C2115" s="6">
        <f>BIL[[#This Row],[Variaz]]/100</f>
        <v>6.6059999999999999E-3</v>
      </c>
      <c r="D2115" s="10">
        <f>AUM[[#This Row],[ Etica Bilanciato]]</f>
        <v>2189230944.77</v>
      </c>
      <c r="E2115" s="10">
        <f>D2114*BIL[[#This Row],[Variazione percentuale]]</f>
        <v>14369784.71796198</v>
      </c>
      <c r="F2115" s="11">
        <f>BIL[[#This Row],[AUM]]-D2114</f>
        <v>13968347.440000057</v>
      </c>
      <c r="G2115" s="11">
        <f>BIL[[#This Row],[∆ AUM]]-BIL[[#This Row],[effetto mercato]]</f>
        <v>-401437.27796192281</v>
      </c>
    </row>
    <row r="2116" spans="1:7">
      <c r="A2116" s="4">
        <v>45083</v>
      </c>
      <c r="B2116">
        <v>0.30969999999999998</v>
      </c>
      <c r="C2116" s="6">
        <f>BIL[[#This Row],[Variaz]]/100</f>
        <v>3.0969999999999999E-3</v>
      </c>
      <c r="D2116" s="10">
        <f>AUM[[#This Row],[ Etica Bilanciato]]</f>
        <v>2197309837.3299999</v>
      </c>
      <c r="E2116" s="10">
        <f>D2115*BIL[[#This Row],[Variazione percentuale]]</f>
        <v>6780048.2359526902</v>
      </c>
      <c r="F2116" s="11">
        <f>BIL[[#This Row],[AUM]]-D2115</f>
        <v>8078892.5599999428</v>
      </c>
      <c r="G2116" s="11">
        <f>BIL[[#This Row],[∆ AUM]]-BIL[[#This Row],[effetto mercato]]</f>
        <v>1298844.3240472525</v>
      </c>
    </row>
    <row r="2117" spans="1:7">
      <c r="A2117" s="4">
        <v>45084</v>
      </c>
      <c r="B2117">
        <v>-0.37490000000000001</v>
      </c>
      <c r="C2117" s="6">
        <f>BIL[[#This Row],[Variaz]]/100</f>
        <v>-3.7490000000000002E-3</v>
      </c>
      <c r="D2117" s="10">
        <f>AUM[[#This Row],[ Etica Bilanciato]]</f>
        <v>2192924870.96</v>
      </c>
      <c r="E2117" s="10">
        <f>D2116*BIL[[#This Row],[Variazione percentuale]]</f>
        <v>-8237714.5801501703</v>
      </c>
      <c r="F2117" s="11">
        <f>BIL[[#This Row],[AUM]]-D2116</f>
        <v>-4384966.3699998856</v>
      </c>
      <c r="G2117" s="11">
        <f>BIL[[#This Row],[∆ AUM]]-BIL[[#This Row],[effetto mercato]]</f>
        <v>3852748.2101502847</v>
      </c>
    </row>
    <row r="2118" spans="1:7">
      <c r="A2118" s="4">
        <v>45085</v>
      </c>
      <c r="B2118">
        <v>2.2100000000000002E-2</v>
      </c>
      <c r="C2118" s="6">
        <f>BIL[[#This Row],[Variaz]]/100</f>
        <v>2.2100000000000001E-4</v>
      </c>
      <c r="D2118" s="10">
        <f>AUM[[#This Row],[ Etica Bilanciato]]</f>
        <v>2194022554.8800001</v>
      </c>
      <c r="E2118" s="10">
        <f>D2117*BIL[[#This Row],[Variazione percentuale]]</f>
        <v>484636.39648216002</v>
      </c>
      <c r="F2118" s="11">
        <f>BIL[[#This Row],[AUM]]-D2117</f>
        <v>1097683.9200000763</v>
      </c>
      <c r="G2118" s="11">
        <f>BIL[[#This Row],[∆ AUM]]-BIL[[#This Row],[effetto mercato]]</f>
        <v>613047.52351791621</v>
      </c>
    </row>
    <row r="2119" spans="1:7">
      <c r="A2119" s="4">
        <v>45086</v>
      </c>
      <c r="B2119">
        <v>0.27289999999999998</v>
      </c>
      <c r="C2119" s="6">
        <f>BIL[[#This Row],[Variaz]]/100</f>
        <v>2.7289999999999997E-3</v>
      </c>
      <c r="D2119" s="10">
        <f>AUM[[#This Row],[ Etica Bilanciato]]</f>
        <v>2199641036.8000002</v>
      </c>
      <c r="E2119" s="10">
        <f>D2118*BIL[[#This Row],[Variazione percentuale]]</f>
        <v>5987487.5522675198</v>
      </c>
      <c r="F2119" s="11">
        <f>BIL[[#This Row],[AUM]]-D2118</f>
        <v>5618481.9200000763</v>
      </c>
      <c r="G2119" s="11">
        <f>BIL[[#This Row],[∆ AUM]]-BIL[[#This Row],[effetto mercato]]</f>
        <v>-369005.63226744346</v>
      </c>
    </row>
    <row r="2120" spans="1:7">
      <c r="A2120" s="4">
        <v>45089</v>
      </c>
      <c r="B2120">
        <v>0.57379999999999998</v>
      </c>
      <c r="C2120" s="6">
        <f>BIL[[#This Row],[Variaz]]/100</f>
        <v>5.738E-3</v>
      </c>
      <c r="D2120" s="10">
        <f>AUM[[#This Row],[ Etica Bilanciato]]</f>
        <v>2211767343</v>
      </c>
      <c r="E2120" s="10">
        <f>D2119*BIL[[#This Row],[Variazione percentuale]]</f>
        <v>12621540.269158401</v>
      </c>
      <c r="F2120" s="11">
        <f>BIL[[#This Row],[AUM]]-D2119</f>
        <v>12126306.199999809</v>
      </c>
      <c r="G2120" s="11">
        <f>BIL[[#This Row],[∆ AUM]]-BIL[[#This Row],[effetto mercato]]</f>
        <v>-495234.06915859133</v>
      </c>
    </row>
    <row r="2121" spans="1:7">
      <c r="A2121" s="4">
        <v>45090</v>
      </c>
      <c r="B2121">
        <v>0.29260000000000003</v>
      </c>
      <c r="C2121" s="6">
        <f>BIL[[#This Row],[Variaz]]/100</f>
        <v>2.9260000000000002E-3</v>
      </c>
      <c r="D2121" s="10">
        <f>AUM[[#This Row],[ Etica Bilanciato]]</f>
        <v>2217775177.3199997</v>
      </c>
      <c r="E2121" s="10">
        <f>D2120*BIL[[#This Row],[Variazione percentuale]]</f>
        <v>6471631.2456180006</v>
      </c>
      <c r="F2121" s="11">
        <f>BIL[[#This Row],[AUM]]-D2120</f>
        <v>6007834.3199996948</v>
      </c>
      <c r="G2121" s="11">
        <f>BIL[[#This Row],[∆ AUM]]-BIL[[#This Row],[effetto mercato]]</f>
        <v>-463796.9256183058</v>
      </c>
    </row>
    <row r="2122" spans="1:7">
      <c r="A2122" s="4">
        <v>45091</v>
      </c>
      <c r="B2122">
        <v>-0.17499999999999999</v>
      </c>
      <c r="C2122" s="6">
        <f>BIL[[#This Row],[Variaz]]/100</f>
        <v>-1.7499999999999998E-3</v>
      </c>
      <c r="D2122" s="10">
        <f>AUM[[#This Row],[ Etica Bilanciato]]</f>
        <v>2213973450.9400001</v>
      </c>
      <c r="E2122" s="10">
        <f>D2121*BIL[[#This Row],[Variazione percentuale]]</f>
        <v>-3881106.5603099992</v>
      </c>
      <c r="F2122" s="11">
        <f>BIL[[#This Row],[AUM]]-D2121</f>
        <v>-3801726.3799996376</v>
      </c>
      <c r="G2122" s="11">
        <f>BIL[[#This Row],[∆ AUM]]-BIL[[#This Row],[effetto mercato]]</f>
        <v>79380.180310361553</v>
      </c>
    </row>
    <row r="2123" spans="1:7">
      <c r="A2123" s="4">
        <v>45092</v>
      </c>
      <c r="B2123">
        <v>2.1899999999999999E-2</v>
      </c>
      <c r="C2123" s="6">
        <f>BIL[[#This Row],[Variaz]]/100</f>
        <v>2.1899999999999998E-4</v>
      </c>
      <c r="D2123" s="10">
        <f>AUM[[#This Row],[ Etica Bilanciato]]</f>
        <v>2214180903.5400004</v>
      </c>
      <c r="E2123" s="10">
        <f>D2122*BIL[[#This Row],[Variazione percentuale]]</f>
        <v>484860.18575586</v>
      </c>
      <c r="F2123" s="11">
        <f>BIL[[#This Row],[AUM]]-D2122</f>
        <v>207452.60000038147</v>
      </c>
      <c r="G2123" s="11">
        <f>BIL[[#This Row],[∆ AUM]]-BIL[[#This Row],[effetto mercato]]</f>
        <v>-277407.58575547853</v>
      </c>
    </row>
    <row r="2124" spans="1:7">
      <c r="A2124" s="4">
        <v>45093</v>
      </c>
      <c r="B2124">
        <v>8.0399999999999999E-2</v>
      </c>
      <c r="C2124" s="6">
        <f>BIL[[#This Row],[Variaz]]/100</f>
        <v>8.0400000000000003E-4</v>
      </c>
      <c r="D2124" s="10">
        <f>AUM[[#This Row],[ Etica Bilanciato]]</f>
        <v>2215494959.73</v>
      </c>
      <c r="E2124" s="10">
        <f>D2123*BIL[[#This Row],[Variazione percentuale]]</f>
        <v>1780201.4464461603</v>
      </c>
      <c r="F2124" s="11">
        <f>BIL[[#This Row],[AUM]]-D2123</f>
        <v>1314056.1899995804</v>
      </c>
      <c r="G2124" s="11">
        <f>BIL[[#This Row],[∆ AUM]]-BIL[[#This Row],[effetto mercato]]</f>
        <v>-466145.25644657994</v>
      </c>
    </row>
    <row r="2125" spans="1:7">
      <c r="A2125" s="4">
        <v>45096</v>
      </c>
      <c r="B2125">
        <v>-0.39410000000000001</v>
      </c>
      <c r="C2125" s="6">
        <f>BIL[[#This Row],[Variaz]]/100</f>
        <v>-3.9410000000000001E-3</v>
      </c>
      <c r="D2125" s="10">
        <f>AUM[[#This Row],[ Etica Bilanciato]]</f>
        <v>2207766233.0100002</v>
      </c>
      <c r="E2125" s="10">
        <f>D2124*BIL[[#This Row],[Variazione percentuale]]</f>
        <v>-8731265.6362959296</v>
      </c>
      <c r="F2125" s="11">
        <f>BIL[[#This Row],[AUM]]-D2124</f>
        <v>-7728726.7199997902</v>
      </c>
      <c r="G2125" s="11">
        <f>BIL[[#This Row],[∆ AUM]]-BIL[[#This Row],[effetto mercato]]</f>
        <v>1002538.9162961394</v>
      </c>
    </row>
    <row r="2126" spans="1:7">
      <c r="A2126" s="4">
        <v>45097</v>
      </c>
      <c r="B2126">
        <v>-9.5299999999999996E-2</v>
      </c>
      <c r="C2126" s="6">
        <f>BIL[[#This Row],[Variaz]]/100</f>
        <v>-9.5299999999999996E-4</v>
      </c>
      <c r="D2126" s="10">
        <f>AUM[[#This Row],[ Etica Bilanciato]]</f>
        <v>2206194469.2400002</v>
      </c>
      <c r="E2126" s="10">
        <f>D2125*BIL[[#This Row],[Variazione percentuale]]</f>
        <v>-2104001.2200585301</v>
      </c>
      <c r="F2126" s="11">
        <f>BIL[[#This Row],[AUM]]-D2125</f>
        <v>-1571763.7699999809</v>
      </c>
      <c r="G2126" s="11">
        <f>BIL[[#This Row],[∆ AUM]]-BIL[[#This Row],[effetto mercato]]</f>
        <v>532237.45005854918</v>
      </c>
    </row>
    <row r="2127" spans="1:7">
      <c r="A2127" s="4">
        <v>45098</v>
      </c>
      <c r="B2127">
        <v>-0.66010000000000002</v>
      </c>
      <c r="C2127" s="6">
        <f>BIL[[#This Row],[Variaz]]/100</f>
        <v>-6.6010000000000001E-3</v>
      </c>
      <c r="D2127" s="10">
        <f>AUM[[#This Row],[ Etica Bilanciato]]</f>
        <v>2192029335.3700004</v>
      </c>
      <c r="E2127" s="10">
        <f>D2126*BIL[[#This Row],[Variazione percentuale]]</f>
        <v>-14563089.691453243</v>
      </c>
      <c r="F2127" s="11">
        <f>BIL[[#This Row],[AUM]]-D2126</f>
        <v>-14165133.869999886</v>
      </c>
      <c r="G2127" s="11">
        <f>BIL[[#This Row],[∆ AUM]]-BIL[[#This Row],[effetto mercato]]</f>
        <v>397955.82145335712</v>
      </c>
    </row>
    <row r="2128" spans="1:7">
      <c r="A2128" s="4">
        <v>45099</v>
      </c>
      <c r="B2128">
        <v>-0.29530000000000001</v>
      </c>
      <c r="C2128" s="6">
        <f>BIL[[#This Row],[Variaz]]/100</f>
        <v>-2.9529999999999999E-3</v>
      </c>
      <c r="D2128" s="10">
        <f>AUM[[#This Row],[ Etica Bilanciato]]</f>
        <v>2185566488.04</v>
      </c>
      <c r="E2128" s="10">
        <f>D2127*BIL[[#This Row],[Variazione percentuale]]</f>
        <v>-6473062.6273476109</v>
      </c>
      <c r="F2128" s="11">
        <f>BIL[[#This Row],[AUM]]-D2127</f>
        <v>-6462847.3300004005</v>
      </c>
      <c r="G2128" s="11">
        <f>BIL[[#This Row],[∆ AUM]]-BIL[[#This Row],[effetto mercato]]</f>
        <v>10215.297347210348</v>
      </c>
    </row>
    <row r="2129" spans="1:7">
      <c r="A2129" s="4">
        <v>45100</v>
      </c>
      <c r="B2129">
        <v>9.6299999999999997E-2</v>
      </c>
      <c r="C2129" s="6">
        <f>BIL[[#This Row],[Variaz]]/100</f>
        <v>9.6299999999999999E-4</v>
      </c>
      <c r="D2129" s="10">
        <f>AUM[[#This Row],[ Etica Bilanciato]]</f>
        <v>2187750625.6700001</v>
      </c>
      <c r="E2129" s="10">
        <f>D2128*BIL[[#This Row],[Variazione percentuale]]</f>
        <v>2104700.5279825199</v>
      </c>
      <c r="F2129" s="11">
        <f>BIL[[#This Row],[AUM]]-D2128</f>
        <v>2184137.6300001144</v>
      </c>
      <c r="G2129" s="11">
        <f>BIL[[#This Row],[∆ AUM]]-BIL[[#This Row],[effetto mercato]]</f>
        <v>79437.102017594501</v>
      </c>
    </row>
    <row r="2130" spans="1:7">
      <c r="A2130" s="4">
        <v>45103</v>
      </c>
      <c r="B2130">
        <v>-5.1799999999999999E-2</v>
      </c>
      <c r="C2130" s="6">
        <f>BIL[[#This Row],[Variaz]]/100</f>
        <v>-5.1800000000000001E-4</v>
      </c>
      <c r="D2130" s="10">
        <f>AUM[[#This Row],[ Etica Bilanciato]]</f>
        <v>2186639671.5599999</v>
      </c>
      <c r="E2130" s="10">
        <f>D2129*BIL[[#This Row],[Variazione percentuale]]</f>
        <v>-1133254.8240970601</v>
      </c>
      <c r="F2130" s="11">
        <f>BIL[[#This Row],[AUM]]-D2129</f>
        <v>-1110954.1100001335</v>
      </c>
      <c r="G2130" s="11">
        <f>BIL[[#This Row],[∆ AUM]]-BIL[[#This Row],[effetto mercato]]</f>
        <v>22300.714096926618</v>
      </c>
    </row>
    <row r="2131" spans="1:7">
      <c r="A2131" s="4">
        <v>45104</v>
      </c>
      <c r="B2131">
        <v>7.3999999999999996E-2</v>
      </c>
      <c r="C2131" s="6">
        <f>BIL[[#This Row],[Variaz]]/100</f>
        <v>7.3999999999999999E-4</v>
      </c>
      <c r="D2131" s="10">
        <f>AUM[[#This Row],[ Etica Bilanciato]]</f>
        <v>2187915582.0299997</v>
      </c>
      <c r="E2131" s="10">
        <f>D2130*BIL[[#This Row],[Variazione percentuale]]</f>
        <v>1618113.3569544</v>
      </c>
      <c r="F2131" s="11">
        <f>BIL[[#This Row],[AUM]]-D2130</f>
        <v>1275910.4699997902</v>
      </c>
      <c r="G2131" s="11">
        <f>BIL[[#This Row],[∆ AUM]]-BIL[[#This Row],[effetto mercato]]</f>
        <v>-342202.88695460977</v>
      </c>
    </row>
    <row r="2132" spans="1:7">
      <c r="A2132" s="4">
        <v>45105</v>
      </c>
      <c r="B2132">
        <v>0.34760000000000002</v>
      </c>
      <c r="C2132" s="6">
        <f>BIL[[#This Row],[Variaz]]/100</f>
        <v>3.4760000000000004E-3</v>
      </c>
      <c r="D2132" s="10">
        <f>AUM[[#This Row],[ Etica Bilanciato]]</f>
        <v>2195685781.0499997</v>
      </c>
      <c r="E2132" s="10">
        <f>D2131*BIL[[#This Row],[Variazione percentuale]]</f>
        <v>7605194.5631362796</v>
      </c>
      <c r="F2132" s="11">
        <f>BIL[[#This Row],[AUM]]-D2131</f>
        <v>7770199.0199999809</v>
      </c>
      <c r="G2132" s="11">
        <f>BIL[[#This Row],[∆ AUM]]-BIL[[#This Row],[effetto mercato]]</f>
        <v>165004.45686370134</v>
      </c>
    </row>
    <row r="2133" spans="1:7">
      <c r="A2133" s="4">
        <v>45106</v>
      </c>
      <c r="B2133">
        <v>-3.6900000000000002E-2</v>
      </c>
      <c r="C2133" s="6">
        <f>BIL[[#This Row],[Variaz]]/100</f>
        <v>-3.6900000000000002E-4</v>
      </c>
      <c r="D2133" s="10">
        <f>AUM[[#This Row],[ Etica Bilanciato]]</f>
        <v>2194748792.1300001</v>
      </c>
      <c r="E2133" s="10">
        <f>D2132*BIL[[#This Row],[Variazione percentuale]]</f>
        <v>-810208.05320744996</v>
      </c>
      <c r="F2133" s="11">
        <f>BIL[[#This Row],[AUM]]-D2132</f>
        <v>-936988.91999959946</v>
      </c>
      <c r="G2133" s="11">
        <f>BIL[[#This Row],[∆ AUM]]-BIL[[#This Row],[effetto mercato]]</f>
        <v>-126780.86679214949</v>
      </c>
    </row>
    <row r="2134" spans="1:7">
      <c r="A2134" s="4">
        <v>45107</v>
      </c>
      <c r="B2134">
        <v>0.5161</v>
      </c>
      <c r="C2134" s="6">
        <f>BIL[[#This Row],[Variaz]]/100</f>
        <v>5.1609999999999998E-3</v>
      </c>
      <c r="D2134" s="10">
        <f>AUM[[#This Row],[ Etica Bilanciato]]</f>
        <v>2206206485.5099998</v>
      </c>
      <c r="E2134" s="10">
        <f>D2133*BIL[[#This Row],[Variazione percentuale]]</f>
        <v>11327098.516182929</v>
      </c>
      <c r="F2134" s="11">
        <f>BIL[[#This Row],[AUM]]-D2133</f>
        <v>11457693.379999638</v>
      </c>
      <c r="G2134" s="11">
        <f>BIL[[#This Row],[∆ AUM]]-BIL[[#This Row],[effetto mercato]]</f>
        <v>130594.86381670833</v>
      </c>
    </row>
    <row r="2135" spans="1:7">
      <c r="A2135" s="4">
        <v>45110</v>
      </c>
      <c r="B2135">
        <v>8.0699999999999994E-2</v>
      </c>
      <c r="C2135" s="6">
        <f>BIL[[#This Row],[Variaz]]/100</f>
        <v>8.0699999999999999E-4</v>
      </c>
      <c r="D2135" s="10">
        <f>AUM[[#This Row],[ Etica Bilanciato]]</f>
        <v>2207937195.4099998</v>
      </c>
      <c r="E2135" s="10">
        <f>D2134*BIL[[#This Row],[Variazione percentuale]]</f>
        <v>1780408.6338065697</v>
      </c>
      <c r="F2135" s="11">
        <f>BIL[[#This Row],[AUM]]-D2134</f>
        <v>1730709.9000000954</v>
      </c>
      <c r="G2135" s="11">
        <f>BIL[[#This Row],[∆ AUM]]-BIL[[#This Row],[effetto mercato]]</f>
        <v>-49698.733806474367</v>
      </c>
    </row>
    <row r="2136" spans="1:7">
      <c r="A2136" s="4">
        <v>45111</v>
      </c>
      <c r="B2136">
        <v>-2.93E-2</v>
      </c>
      <c r="C2136" s="6">
        <f>BIL[[#This Row],[Variaz]]/100</f>
        <v>-2.9300000000000002E-4</v>
      </c>
      <c r="D2136" s="10">
        <f>AUM[[#This Row],[ Etica Bilanciato]]</f>
        <v>2207836523.1599998</v>
      </c>
      <c r="E2136" s="10">
        <f>D2135*BIL[[#This Row],[Variazione percentuale]]</f>
        <v>-646925.59825513</v>
      </c>
      <c r="F2136" s="11">
        <f>BIL[[#This Row],[AUM]]-D2135</f>
        <v>-100672.25</v>
      </c>
      <c r="G2136" s="11">
        <f>BIL[[#This Row],[∆ AUM]]-BIL[[#This Row],[effetto mercato]]</f>
        <v>546253.34825513</v>
      </c>
    </row>
    <row r="2137" spans="1:7">
      <c r="A2137" s="4">
        <v>45112</v>
      </c>
      <c r="B2137">
        <v>-0.19800000000000001</v>
      </c>
      <c r="C2137" s="6">
        <f>BIL[[#This Row],[Variaz]]/100</f>
        <v>-1.98E-3</v>
      </c>
      <c r="D2137" s="10">
        <f>AUM[[#This Row],[ Etica Bilanciato]]</f>
        <v>2205125146.3299999</v>
      </c>
      <c r="E2137" s="10">
        <f>D2136*BIL[[#This Row],[Variazione percentuale]]</f>
        <v>-4371516.3158567995</v>
      </c>
      <c r="F2137" s="11">
        <f>BIL[[#This Row],[AUM]]-D2136</f>
        <v>-2711376.8299999237</v>
      </c>
      <c r="G2137" s="11">
        <f>BIL[[#This Row],[∆ AUM]]-BIL[[#This Row],[effetto mercato]]</f>
        <v>1660139.4858568758</v>
      </c>
    </row>
    <row r="2138" spans="1:7">
      <c r="A2138" s="4">
        <v>45113</v>
      </c>
      <c r="B2138">
        <v>-1.0651999999999999</v>
      </c>
      <c r="C2138" s="6">
        <f>BIL[[#This Row],[Variaz]]/100</f>
        <v>-1.0652E-2</v>
      </c>
      <c r="D2138" s="10">
        <f>AUM[[#This Row],[ Etica Bilanciato]]</f>
        <v>2185253530.0900002</v>
      </c>
      <c r="E2138" s="10">
        <f>D2137*BIL[[#This Row],[Variazione percentuale]]</f>
        <v>-23488993.058707159</v>
      </c>
      <c r="F2138" s="11">
        <f>BIL[[#This Row],[AUM]]-D2137</f>
        <v>-19871616.239999771</v>
      </c>
      <c r="G2138" s="11">
        <f>BIL[[#This Row],[∆ AUM]]-BIL[[#This Row],[effetto mercato]]</f>
        <v>3617376.8187073879</v>
      </c>
    </row>
    <row r="2139" spans="1:7">
      <c r="A2139" s="4">
        <v>45114</v>
      </c>
      <c r="B2139">
        <v>-0.32669999999999999</v>
      </c>
      <c r="C2139" s="6">
        <f>BIL[[#This Row],[Variaz]]/100</f>
        <v>-3.2669999999999999E-3</v>
      </c>
      <c r="D2139" s="10">
        <f>AUM[[#This Row],[ Etica Bilanciato]]</f>
        <v>2178392098.21</v>
      </c>
      <c r="E2139" s="10">
        <f>D2138*BIL[[#This Row],[Variazione percentuale]]</f>
        <v>-7139223.28280403</v>
      </c>
      <c r="F2139" s="11">
        <f>BIL[[#This Row],[AUM]]-D2138</f>
        <v>-6861431.8800001144</v>
      </c>
      <c r="G2139" s="11">
        <f>BIL[[#This Row],[∆ AUM]]-BIL[[#This Row],[effetto mercato]]</f>
        <v>277791.40280391555</v>
      </c>
    </row>
    <row r="2140" spans="1:7">
      <c r="A2140" s="4">
        <v>45117</v>
      </c>
      <c r="B2140">
        <v>0.27560000000000001</v>
      </c>
      <c r="C2140" s="6">
        <f>BIL[[#This Row],[Variaz]]/100</f>
        <v>2.7560000000000002E-3</v>
      </c>
      <c r="D2140" s="10">
        <f>AUM[[#This Row],[ Etica Bilanciato]]</f>
        <v>2184761521.3600001</v>
      </c>
      <c r="E2140" s="10">
        <f>D2139*BIL[[#This Row],[Variazione percentuale]]</f>
        <v>6003648.6226667603</v>
      </c>
      <c r="F2140" s="11">
        <f>BIL[[#This Row],[AUM]]-D2139</f>
        <v>6369423.1500000954</v>
      </c>
      <c r="G2140" s="11">
        <f>BIL[[#This Row],[∆ AUM]]-BIL[[#This Row],[effetto mercato]]</f>
        <v>365774.52733333502</v>
      </c>
    </row>
    <row r="2141" spans="1:7">
      <c r="A2141" s="4">
        <v>45118</v>
      </c>
      <c r="B2141">
        <v>0.39379999999999998</v>
      </c>
      <c r="C2141" s="6">
        <f>BIL[[#This Row],[Variaz]]/100</f>
        <v>3.9379999999999997E-3</v>
      </c>
      <c r="D2141" s="10">
        <f>AUM[[#This Row],[ Etica Bilanciato]]</f>
        <v>2193165204.3299999</v>
      </c>
      <c r="E2141" s="10">
        <f>D2140*BIL[[#This Row],[Variazione percentuale]]</f>
        <v>8603590.8711156789</v>
      </c>
      <c r="F2141" s="11">
        <f>BIL[[#This Row],[AUM]]-D2140</f>
        <v>8403682.9699997902</v>
      </c>
      <c r="G2141" s="11">
        <f>BIL[[#This Row],[∆ AUM]]-BIL[[#This Row],[effetto mercato]]</f>
        <v>-199907.90111588873</v>
      </c>
    </row>
    <row r="2142" spans="1:7">
      <c r="A2142" s="4">
        <v>45119</v>
      </c>
      <c r="B2142">
        <v>0.28120000000000001</v>
      </c>
      <c r="C2142" s="6">
        <f>BIL[[#This Row],[Variaz]]/100</f>
        <v>2.8120000000000003E-3</v>
      </c>
      <c r="D2142" s="10">
        <f>AUM[[#This Row],[ Etica Bilanciato]]</f>
        <v>2199767331.6799998</v>
      </c>
      <c r="E2142" s="10">
        <f>D2141*BIL[[#This Row],[Variazione percentuale]]</f>
        <v>6167180.5545759602</v>
      </c>
      <c r="F2142" s="11">
        <f>BIL[[#This Row],[AUM]]-D2141</f>
        <v>6602127.3499999046</v>
      </c>
      <c r="G2142" s="11">
        <f>BIL[[#This Row],[∆ AUM]]-BIL[[#This Row],[effetto mercato]]</f>
        <v>434946.79542394448</v>
      </c>
    </row>
    <row r="2143" spans="1:7">
      <c r="A2143" s="4">
        <v>45120</v>
      </c>
      <c r="B2143">
        <v>0.43540000000000001</v>
      </c>
      <c r="C2143" s="6">
        <f>BIL[[#This Row],[Variaz]]/100</f>
        <v>4.3540000000000002E-3</v>
      </c>
      <c r="D2143" s="10">
        <f>AUM[[#This Row],[ Etica Bilanciato]]</f>
        <v>2209218611.2099996</v>
      </c>
      <c r="E2143" s="10">
        <f>D2142*BIL[[#This Row],[Variazione percentuale]]</f>
        <v>9577786.9621347189</v>
      </c>
      <c r="F2143" s="11">
        <f>BIL[[#This Row],[AUM]]-D2142</f>
        <v>9451279.529999733</v>
      </c>
      <c r="G2143" s="11">
        <f>BIL[[#This Row],[∆ AUM]]-BIL[[#This Row],[effetto mercato]]</f>
        <v>-126507.43213498592</v>
      </c>
    </row>
    <row r="2144" spans="1:7">
      <c r="A2144" s="4">
        <v>45121</v>
      </c>
      <c r="B2144">
        <v>-0.49230000000000002</v>
      </c>
      <c r="C2144" s="6">
        <f>BIL[[#This Row],[Variaz]]/100</f>
        <v>-4.9230000000000003E-3</v>
      </c>
      <c r="D2144" s="10">
        <f>AUM[[#This Row],[ Etica Bilanciato]]</f>
        <v>2198280883</v>
      </c>
      <c r="E2144" s="10">
        <f>D2143*BIL[[#This Row],[Variazione percentuale]]</f>
        <v>-10875983.222986829</v>
      </c>
      <c r="F2144" s="11">
        <f>BIL[[#This Row],[AUM]]-D2143</f>
        <v>-10937728.209999561</v>
      </c>
      <c r="G2144" s="11">
        <f>BIL[[#This Row],[∆ AUM]]-BIL[[#This Row],[effetto mercato]]</f>
        <v>-61744.987012732774</v>
      </c>
    </row>
    <row r="2145" spans="1:7">
      <c r="A2145" s="4">
        <v>45124</v>
      </c>
      <c r="B2145">
        <v>0.14030000000000001</v>
      </c>
      <c r="C2145" s="6">
        <f>BIL[[#This Row],[Variaz]]/100</f>
        <v>1.4030000000000002E-3</v>
      </c>
      <c r="D2145" s="10">
        <f>AUM[[#This Row],[ Etica Bilanciato]]</f>
        <v>2200844370.48</v>
      </c>
      <c r="E2145" s="10">
        <f>D2144*BIL[[#This Row],[Variazione percentuale]]</f>
        <v>3084188.0788490004</v>
      </c>
      <c r="F2145" s="11">
        <f>BIL[[#This Row],[AUM]]-D2144</f>
        <v>2563487.4800000191</v>
      </c>
      <c r="G2145" s="11">
        <f>BIL[[#This Row],[∆ AUM]]-BIL[[#This Row],[effetto mercato]]</f>
        <v>-520700.59884898132</v>
      </c>
    </row>
    <row r="2146" spans="1:7">
      <c r="A2146" s="4">
        <v>45125</v>
      </c>
      <c r="B2146">
        <v>0.58989999999999998</v>
      </c>
      <c r="C2146" s="6">
        <f>BIL[[#This Row],[Variaz]]/100</f>
        <v>5.8989999999999997E-3</v>
      </c>
      <c r="D2146" s="10">
        <f>AUM[[#This Row],[ Etica Bilanciato]]</f>
        <v>2213817404.79</v>
      </c>
      <c r="E2146" s="10">
        <f>D2145*BIL[[#This Row],[Variazione percentuale]]</f>
        <v>12982780.94146152</v>
      </c>
      <c r="F2146" s="11">
        <f>BIL[[#This Row],[AUM]]-D2145</f>
        <v>12973034.309999943</v>
      </c>
      <c r="G2146" s="11">
        <f>BIL[[#This Row],[∆ AUM]]-BIL[[#This Row],[effetto mercato]]</f>
        <v>-9746.63146157749</v>
      </c>
    </row>
    <row r="2147" spans="1:7">
      <c r="A2147" s="4">
        <v>45126</v>
      </c>
      <c r="B2147">
        <v>0.22720000000000001</v>
      </c>
      <c r="C2147" s="6">
        <f>BIL[[#This Row],[Variaz]]/100</f>
        <v>2.2720000000000001E-3</v>
      </c>
      <c r="D2147" s="10">
        <f>AUM[[#This Row],[ Etica Bilanciato]]</f>
        <v>2221113157.79</v>
      </c>
      <c r="E2147" s="10">
        <f>D2146*BIL[[#This Row],[Variazione percentuale]]</f>
        <v>5029793.1436828803</v>
      </c>
      <c r="F2147" s="11">
        <f>BIL[[#This Row],[AUM]]-D2146</f>
        <v>7295753</v>
      </c>
      <c r="G2147" s="11">
        <f>BIL[[#This Row],[∆ AUM]]-BIL[[#This Row],[effetto mercato]]</f>
        <v>2265959.8563171197</v>
      </c>
    </row>
    <row r="2148" spans="1:7">
      <c r="A2148" s="4">
        <v>45127</v>
      </c>
      <c r="B2148">
        <v>-0.2487</v>
      </c>
      <c r="C2148" s="6">
        <f>BIL[[#This Row],[Variaz]]/100</f>
        <v>-2.4870000000000001E-3</v>
      </c>
      <c r="D2148" s="10">
        <f>AUM[[#This Row],[ Etica Bilanciato]]</f>
        <v>2215052280.27</v>
      </c>
      <c r="E2148" s="10">
        <f>D2147*BIL[[#This Row],[Variazione percentuale]]</f>
        <v>-5523908.4234237298</v>
      </c>
      <c r="F2148" s="11">
        <f>BIL[[#This Row],[AUM]]-D2147</f>
        <v>-6060877.5199999809</v>
      </c>
      <c r="G2148" s="11">
        <f>BIL[[#This Row],[∆ AUM]]-BIL[[#This Row],[effetto mercato]]</f>
        <v>-536969.09657625109</v>
      </c>
    </row>
    <row r="2149" spans="1:7">
      <c r="A2149" s="4">
        <v>45128</v>
      </c>
      <c r="B2149">
        <v>0.24929999999999999</v>
      </c>
      <c r="C2149" s="6">
        <f>BIL[[#This Row],[Variaz]]/100</f>
        <v>2.493E-3</v>
      </c>
      <c r="D2149" s="10">
        <f>AUM[[#This Row],[ Etica Bilanciato]]</f>
        <v>2220648707.8099999</v>
      </c>
      <c r="E2149" s="10">
        <f>D2148*BIL[[#This Row],[Variazione percentuale]]</f>
        <v>5522125.3347131098</v>
      </c>
      <c r="F2149" s="11">
        <f>BIL[[#This Row],[AUM]]-D2148</f>
        <v>5596427.5399999619</v>
      </c>
      <c r="G2149" s="11">
        <f>BIL[[#This Row],[∆ AUM]]-BIL[[#This Row],[effetto mercato]]</f>
        <v>74302.205286852084</v>
      </c>
    </row>
    <row r="2150" spans="1:7">
      <c r="A2150" s="4">
        <v>45131</v>
      </c>
      <c r="B2150">
        <v>0.43149999999999999</v>
      </c>
      <c r="C2150" s="6">
        <f>BIL[[#This Row],[Variaz]]/100</f>
        <v>4.3150000000000003E-3</v>
      </c>
      <c r="D2150" s="10">
        <f>AUM[[#This Row],[ Etica Bilanciato]]</f>
        <v>2230543742.4200001</v>
      </c>
      <c r="E2150" s="10">
        <f>D2149*BIL[[#This Row],[Variazione percentuale]]</f>
        <v>9582099.1742001511</v>
      </c>
      <c r="F2150" s="11">
        <f>BIL[[#This Row],[AUM]]-D2149</f>
        <v>9895034.6100001335</v>
      </c>
      <c r="G2150" s="11">
        <f>BIL[[#This Row],[∆ AUM]]-BIL[[#This Row],[effetto mercato]]</f>
        <v>312935.4357999824</v>
      </c>
    </row>
    <row r="2151" spans="1:7">
      <c r="A2151" s="4">
        <v>45132</v>
      </c>
      <c r="B2151">
        <v>0.49519999999999997</v>
      </c>
      <c r="C2151" s="6">
        <f>BIL[[#This Row],[Variaz]]/100</f>
        <v>4.9519999999999998E-3</v>
      </c>
      <c r="D2151" s="10">
        <f>AUM[[#This Row],[ Etica Bilanciato]]</f>
        <v>2243164307.5900002</v>
      </c>
      <c r="E2151" s="10">
        <f>D2150*BIL[[#This Row],[Variazione percentuale]]</f>
        <v>11045652.612463839</v>
      </c>
      <c r="F2151" s="11">
        <f>BIL[[#This Row],[AUM]]-D2150</f>
        <v>12620565.170000076</v>
      </c>
      <c r="G2151" s="11">
        <f>BIL[[#This Row],[∆ AUM]]-BIL[[#This Row],[effetto mercato]]</f>
        <v>1574912.5575362369</v>
      </c>
    </row>
    <row r="2152" spans="1:7">
      <c r="A2152" s="4">
        <v>45133</v>
      </c>
      <c r="B2152">
        <v>-0.18840000000000001</v>
      </c>
      <c r="C2152" s="6">
        <f>BIL[[#This Row],[Variaz]]/100</f>
        <v>-1.884E-3</v>
      </c>
      <c r="D2152" s="10">
        <f>AUM[[#This Row],[ Etica Bilanciato]]</f>
        <v>2239003825.3200002</v>
      </c>
      <c r="E2152" s="10">
        <f>D2151*BIL[[#This Row],[Variazione percentuale]]</f>
        <v>-4226121.5554995602</v>
      </c>
      <c r="F2152" s="11">
        <f>BIL[[#This Row],[AUM]]-D2151</f>
        <v>-4160482.2699999809</v>
      </c>
      <c r="G2152" s="11">
        <f>BIL[[#This Row],[∆ AUM]]-BIL[[#This Row],[effetto mercato]]</f>
        <v>65639.285499579273</v>
      </c>
    </row>
    <row r="2153" spans="1:7">
      <c r="A2153" s="4">
        <v>45134</v>
      </c>
      <c r="B2153">
        <v>0.34849999999999998</v>
      </c>
      <c r="C2153" s="6">
        <f>BIL[[#This Row],[Variaz]]/100</f>
        <v>3.4849999999999998E-3</v>
      </c>
      <c r="D2153" s="10">
        <f>AUM[[#This Row],[ Etica Bilanciato]]</f>
        <v>2247008997.25</v>
      </c>
      <c r="E2153" s="10">
        <f>D2152*BIL[[#This Row],[Variazione percentuale]]</f>
        <v>7802928.3312402004</v>
      </c>
      <c r="F2153" s="11">
        <f>BIL[[#This Row],[AUM]]-D2152</f>
        <v>8005171.9299998283</v>
      </c>
      <c r="G2153" s="11">
        <f>BIL[[#This Row],[∆ AUM]]-BIL[[#This Row],[effetto mercato]]</f>
        <v>202243.5987596279</v>
      </c>
    </row>
    <row r="2154" spans="1:7">
      <c r="A2154" s="4">
        <v>45135</v>
      </c>
      <c r="B2154">
        <v>-7.2300000000000003E-2</v>
      </c>
      <c r="C2154" s="6">
        <f>BIL[[#This Row],[Variaz]]/100</f>
        <v>-7.2300000000000001E-4</v>
      </c>
      <c r="D2154" s="10">
        <f>AUM[[#This Row],[ Etica Bilanciato]]</f>
        <v>2245929581.7200003</v>
      </c>
      <c r="E2154" s="10">
        <f>D2153*BIL[[#This Row],[Variazione percentuale]]</f>
        <v>-1624587.5050117499</v>
      </c>
      <c r="F2154" s="11">
        <f>BIL[[#This Row],[AUM]]-D2153</f>
        <v>-1079415.529999733</v>
      </c>
      <c r="G2154" s="11">
        <f>BIL[[#This Row],[∆ AUM]]-BIL[[#This Row],[effetto mercato]]</f>
        <v>545171.97501201695</v>
      </c>
    </row>
    <row r="2155" spans="1:7">
      <c r="A2155" s="4">
        <v>45138</v>
      </c>
      <c r="B2155">
        <v>0.18820000000000001</v>
      </c>
      <c r="C2155" s="6">
        <f>BIL[[#This Row],[Variaz]]/100</f>
        <v>1.882E-3</v>
      </c>
      <c r="D2155" s="10">
        <f>AUM[[#This Row],[ Etica Bilanciato]]</f>
        <v>2250458697.48</v>
      </c>
      <c r="E2155" s="10">
        <f>D2154*BIL[[#This Row],[Variazione percentuale]]</f>
        <v>4226839.4727970408</v>
      </c>
      <c r="F2155" s="11">
        <f>BIL[[#This Row],[AUM]]-D2154</f>
        <v>4529115.759999752</v>
      </c>
      <c r="G2155" s="11">
        <f>BIL[[#This Row],[∆ AUM]]-BIL[[#This Row],[effetto mercato]]</f>
        <v>302276.28720271122</v>
      </c>
    </row>
    <row r="2156" spans="1:7">
      <c r="A2156" s="4">
        <v>45139</v>
      </c>
      <c r="B2156">
        <v>-0.30349999999999999</v>
      </c>
      <c r="C2156" s="6">
        <f>BIL[[#This Row],[Variaz]]/100</f>
        <v>-3.0349999999999999E-3</v>
      </c>
      <c r="D2156" s="10">
        <f>AUM[[#This Row],[ Etica Bilanciato]]</f>
        <v>2243932448.2600002</v>
      </c>
      <c r="E2156" s="10">
        <f>D2155*BIL[[#This Row],[Variazione percentuale]]</f>
        <v>-6830142.1468518004</v>
      </c>
      <c r="F2156" s="11">
        <f>BIL[[#This Row],[AUM]]-D2155</f>
        <v>-6526249.2199997902</v>
      </c>
      <c r="G2156" s="11">
        <f>BIL[[#This Row],[∆ AUM]]-BIL[[#This Row],[effetto mercato]]</f>
        <v>303892.92685201019</v>
      </c>
    </row>
    <row r="2157" spans="1:7">
      <c r="A2157" s="4">
        <v>45140</v>
      </c>
      <c r="B2157">
        <v>-0.48559999999999998</v>
      </c>
      <c r="C2157" s="6">
        <f>BIL[[#This Row],[Variaz]]/100</f>
        <v>-4.8560000000000001E-3</v>
      </c>
      <c r="D2157" s="10">
        <f>AUM[[#This Row],[ Etica Bilanciato]]</f>
        <v>2233384838.5599999</v>
      </c>
      <c r="E2157" s="10">
        <f>D2156*BIL[[#This Row],[Variazione percentuale]]</f>
        <v>-10896535.968750561</v>
      </c>
      <c r="F2157" s="11">
        <f>BIL[[#This Row],[AUM]]-D2156</f>
        <v>-10547609.700000286</v>
      </c>
      <c r="G2157" s="11">
        <f>BIL[[#This Row],[∆ AUM]]-BIL[[#This Row],[effetto mercato]]</f>
        <v>348926.26875027455</v>
      </c>
    </row>
    <row r="2158" spans="1:7">
      <c r="A2158" s="4">
        <v>45141</v>
      </c>
      <c r="B2158">
        <v>-0.61180000000000001</v>
      </c>
      <c r="C2158" s="6">
        <f>BIL[[#This Row],[Variaz]]/100</f>
        <v>-6.1180000000000002E-3</v>
      </c>
      <c r="D2158" s="10">
        <f>AUM[[#This Row],[ Etica Bilanciato]]</f>
        <v>2221086214.6799998</v>
      </c>
      <c r="E2158" s="10">
        <f>D2157*BIL[[#This Row],[Variazione percentuale]]</f>
        <v>-13663848.44231008</v>
      </c>
      <c r="F2158" s="11">
        <f>BIL[[#This Row],[AUM]]-D2157</f>
        <v>-12298623.880000114</v>
      </c>
      <c r="G2158" s="11">
        <f>BIL[[#This Row],[∆ AUM]]-BIL[[#This Row],[effetto mercato]]</f>
        <v>1365224.5623099655</v>
      </c>
    </row>
    <row r="2159" spans="1:7">
      <c r="A2159" s="4">
        <v>45142</v>
      </c>
      <c r="B2159">
        <v>-0.32250000000000001</v>
      </c>
      <c r="C2159" s="6">
        <f>BIL[[#This Row],[Variaz]]/100</f>
        <v>-3.225E-3</v>
      </c>
      <c r="D2159" s="10">
        <f>AUM[[#This Row],[ Etica Bilanciato]]</f>
        <v>2217134479.77</v>
      </c>
      <c r="E2159" s="10">
        <f>D2158*BIL[[#This Row],[Variazione percentuale]]</f>
        <v>-7163003.042342999</v>
      </c>
      <c r="F2159" s="11">
        <f>BIL[[#This Row],[AUM]]-D2158</f>
        <v>-3951734.9099998474</v>
      </c>
      <c r="G2159" s="11">
        <f>BIL[[#This Row],[∆ AUM]]-BIL[[#This Row],[effetto mercato]]</f>
        <v>3211268.1323431516</v>
      </c>
    </row>
    <row r="2160" spans="1:7">
      <c r="A2160" s="4">
        <v>45145</v>
      </c>
      <c r="B2160">
        <v>0.24260000000000001</v>
      </c>
      <c r="C2160" s="6">
        <f>BIL[[#This Row],[Variaz]]/100</f>
        <v>2.4260000000000002E-3</v>
      </c>
      <c r="D2160" s="10">
        <f>AUM[[#This Row],[ Etica Bilanciato]]</f>
        <v>2223205469.4699998</v>
      </c>
      <c r="E2160" s="10">
        <f>D2159*BIL[[#This Row],[Variazione percentuale]]</f>
        <v>5378768.24792202</v>
      </c>
      <c r="F2160" s="11">
        <f>BIL[[#This Row],[AUM]]-D2159</f>
        <v>6070989.6999998093</v>
      </c>
      <c r="G2160" s="11">
        <f>BIL[[#This Row],[∆ AUM]]-BIL[[#This Row],[effetto mercato]]</f>
        <v>692221.45207778923</v>
      </c>
    </row>
    <row r="2161" spans="1:7">
      <c r="A2161" s="4">
        <v>45146</v>
      </c>
      <c r="B2161">
        <v>0.29339999999999999</v>
      </c>
      <c r="C2161" s="6">
        <f>BIL[[#This Row],[Variaz]]/100</f>
        <v>2.934E-3</v>
      </c>
      <c r="D2161" s="10">
        <f>AUM[[#This Row],[ Etica Bilanciato]]</f>
        <v>2231689950.8899999</v>
      </c>
      <c r="E2161" s="10">
        <f>D2160*BIL[[#This Row],[Variazione percentuale]]</f>
        <v>6522884.8474249793</v>
      </c>
      <c r="F2161" s="11">
        <f>BIL[[#This Row],[AUM]]-D2160</f>
        <v>8484481.4200000763</v>
      </c>
      <c r="G2161" s="11">
        <f>BIL[[#This Row],[∆ AUM]]-BIL[[#This Row],[effetto mercato]]</f>
        <v>1961596.572575097</v>
      </c>
    </row>
    <row r="2162" spans="1:7">
      <c r="A2162" s="4">
        <v>45147</v>
      </c>
      <c r="B2162">
        <v>-0.40949999999999998</v>
      </c>
      <c r="C2162" s="6">
        <f>BIL[[#This Row],[Variaz]]/100</f>
        <v>-4.0949999999999997E-3</v>
      </c>
      <c r="D2162" s="10">
        <f>AUM[[#This Row],[ Etica Bilanciato]]</f>
        <v>2223153349.9299998</v>
      </c>
      <c r="E2162" s="10">
        <f>D2161*BIL[[#This Row],[Variazione percentuale]]</f>
        <v>-9138770.3488945495</v>
      </c>
      <c r="F2162" s="11">
        <f>BIL[[#This Row],[AUM]]-D2161</f>
        <v>-8536600.9600000381</v>
      </c>
      <c r="G2162" s="11">
        <f>BIL[[#This Row],[∆ AUM]]-BIL[[#This Row],[effetto mercato]]</f>
        <v>602169.38889451139</v>
      </c>
    </row>
    <row r="2163" spans="1:7">
      <c r="A2163" s="4">
        <v>45148</v>
      </c>
      <c r="B2163">
        <v>-4.41E-2</v>
      </c>
      <c r="C2163" s="6">
        <f>BIL[[#This Row],[Variaz]]/100</f>
        <v>-4.4099999999999999E-4</v>
      </c>
      <c r="D2163" s="10">
        <f>AUM[[#This Row],[ Etica Bilanciato]]</f>
        <v>2222208195.3899999</v>
      </c>
      <c r="E2163" s="10">
        <f>D2162*BIL[[#This Row],[Variazione percentuale]]</f>
        <v>-980410.62731912988</v>
      </c>
      <c r="F2163" s="11">
        <f>BIL[[#This Row],[AUM]]-D2162</f>
        <v>-945154.53999996185</v>
      </c>
      <c r="G2163" s="11">
        <f>BIL[[#This Row],[∆ AUM]]-BIL[[#This Row],[effetto mercato]]</f>
        <v>35256.087319168029</v>
      </c>
    </row>
    <row r="2164" spans="1:7">
      <c r="A2164" s="4">
        <v>45149</v>
      </c>
      <c r="B2164">
        <v>-0.32319999999999999</v>
      </c>
      <c r="C2164" s="6">
        <f>BIL[[#This Row],[Variaz]]/100</f>
        <v>-3.2320000000000001E-3</v>
      </c>
      <c r="D2164" s="10">
        <f>AUM[[#This Row],[ Etica Bilanciato]]</f>
        <v>2215034046.3000002</v>
      </c>
      <c r="E2164" s="10">
        <f>D2163*BIL[[#This Row],[Variazione percentuale]]</f>
        <v>-7182176.8875004798</v>
      </c>
      <c r="F2164" s="11">
        <f>BIL[[#This Row],[AUM]]-D2163</f>
        <v>-7174149.0899996758</v>
      </c>
      <c r="G2164" s="11">
        <f>BIL[[#This Row],[∆ AUM]]-BIL[[#This Row],[effetto mercato]]</f>
        <v>8027.7975008040667</v>
      </c>
    </row>
    <row r="2165" spans="1:7">
      <c r="A2165" s="4">
        <v>45152</v>
      </c>
      <c r="B2165">
        <v>0.39800000000000002</v>
      </c>
      <c r="C2165" s="6">
        <f>BIL[[#This Row],[Variaz]]/100</f>
        <v>3.98E-3</v>
      </c>
      <c r="D2165" s="10">
        <f>AUM[[#This Row],[ Etica Bilanciato]]</f>
        <v>2223945206.9400001</v>
      </c>
      <c r="E2165" s="10">
        <f>D2164*BIL[[#This Row],[Variazione percentuale]]</f>
        <v>8815835.5042740013</v>
      </c>
      <c r="F2165" s="11">
        <f>BIL[[#This Row],[AUM]]-D2164</f>
        <v>8911160.6399998665</v>
      </c>
      <c r="G2165" s="11">
        <f>BIL[[#This Row],[∆ AUM]]-BIL[[#This Row],[effetto mercato]]</f>
        <v>95325.135725865141</v>
      </c>
    </row>
    <row r="2166" spans="1:7">
      <c r="A2166" s="4">
        <v>45154</v>
      </c>
      <c r="B2166">
        <v>-1.0718000000000001</v>
      </c>
      <c r="C2166" s="6">
        <f>BIL[[#This Row],[Variaz]]/100</f>
        <v>-1.0718E-2</v>
      </c>
      <c r="D2166" s="10">
        <f>AUM[[#This Row],[ Etica Bilanciato]]</f>
        <v>2200134816.75</v>
      </c>
      <c r="E2166" s="10">
        <f>D2165*BIL[[#This Row],[Variazione percentuale]]</f>
        <v>-23836244.72798292</v>
      </c>
      <c r="F2166" s="11">
        <f>BIL[[#This Row],[AUM]]-D2165</f>
        <v>-23810390.190000057</v>
      </c>
      <c r="G2166" s="11">
        <f>BIL[[#This Row],[∆ AUM]]-BIL[[#This Row],[effetto mercato]]</f>
        <v>25854.537982862443</v>
      </c>
    </row>
    <row r="2167" spans="1:7">
      <c r="A2167" s="4">
        <v>45155</v>
      </c>
      <c r="B2167">
        <v>-0.63819999999999999</v>
      </c>
      <c r="C2167" s="6">
        <f>BIL[[#This Row],[Variaz]]/100</f>
        <v>-6.3819999999999997E-3</v>
      </c>
      <c r="D2167" s="10">
        <f>AUM[[#This Row],[ Etica Bilanciato]]</f>
        <v>2186443280.4899998</v>
      </c>
      <c r="E2167" s="10">
        <f>D2166*BIL[[#This Row],[Variazione percentuale]]</f>
        <v>-14041260.4004985</v>
      </c>
      <c r="F2167" s="11">
        <f>BIL[[#This Row],[AUM]]-D2166</f>
        <v>-13691536.260000229</v>
      </c>
      <c r="G2167" s="11">
        <f>BIL[[#This Row],[∆ AUM]]-BIL[[#This Row],[effetto mercato]]</f>
        <v>349724.14049827121</v>
      </c>
    </row>
    <row r="2168" spans="1:7">
      <c r="A2168" s="4">
        <v>45156</v>
      </c>
      <c r="B2168">
        <v>0.17180000000000001</v>
      </c>
      <c r="C2168" s="6">
        <f>BIL[[#This Row],[Variaz]]/100</f>
        <v>1.7180000000000001E-3</v>
      </c>
      <c r="D2168" s="10">
        <f>AUM[[#This Row],[ Etica Bilanciato]]</f>
        <v>2191205402.1200004</v>
      </c>
      <c r="E2168" s="10">
        <f>D2167*BIL[[#This Row],[Variazione percentuale]]</f>
        <v>3756309.5558818197</v>
      </c>
      <c r="F2168" s="11">
        <f>BIL[[#This Row],[AUM]]-D2167</f>
        <v>4762121.6300005913</v>
      </c>
      <c r="G2168" s="11">
        <f>BIL[[#This Row],[∆ AUM]]-BIL[[#This Row],[effetto mercato]]</f>
        <v>1005812.0741187716</v>
      </c>
    </row>
    <row r="2169" spans="1:7">
      <c r="A2169" s="4">
        <v>45159</v>
      </c>
      <c r="B2169">
        <v>-8.2000000000000003E-2</v>
      </c>
      <c r="C2169" s="6">
        <f>BIL[[#This Row],[Variaz]]/100</f>
        <v>-8.1999999999999998E-4</v>
      </c>
      <c r="D2169" s="10">
        <f>AUM[[#This Row],[ Etica Bilanciato]]</f>
        <v>2190002482.3400002</v>
      </c>
      <c r="E2169" s="10">
        <f>D2168*BIL[[#This Row],[Variazione percentuale]]</f>
        <v>-1796788.4297384003</v>
      </c>
      <c r="F2169" s="11">
        <f>BIL[[#This Row],[AUM]]-D2168</f>
        <v>-1202919.7800002098</v>
      </c>
      <c r="G2169" s="11">
        <f>BIL[[#This Row],[∆ AUM]]-BIL[[#This Row],[effetto mercato]]</f>
        <v>593868.64973819046</v>
      </c>
    </row>
    <row r="2170" spans="1:7">
      <c r="A2170" s="4">
        <v>45160</v>
      </c>
      <c r="B2170">
        <v>0.44019999999999998</v>
      </c>
      <c r="C2170" s="6">
        <f>BIL[[#This Row],[Variaz]]/100</f>
        <v>4.4019999999999997E-3</v>
      </c>
      <c r="D2170" s="10">
        <f>AUM[[#This Row],[ Etica Bilanciato]]</f>
        <v>2199543845.3699999</v>
      </c>
      <c r="E2170" s="10">
        <f>D2169*BIL[[#This Row],[Variazione percentuale]]</f>
        <v>9640390.9272606801</v>
      </c>
      <c r="F2170" s="11">
        <f>BIL[[#This Row],[AUM]]-D2169</f>
        <v>9541363.029999733</v>
      </c>
      <c r="G2170" s="11">
        <f>BIL[[#This Row],[∆ AUM]]-BIL[[#This Row],[effetto mercato]]</f>
        <v>-99027.897260947153</v>
      </c>
    </row>
    <row r="2171" spans="1:7">
      <c r="A2171" s="4">
        <v>45161</v>
      </c>
      <c r="B2171">
        <v>1.0251999999999999</v>
      </c>
      <c r="C2171" s="6">
        <f>BIL[[#This Row],[Variaz]]/100</f>
        <v>1.0251999999999999E-2</v>
      </c>
      <c r="D2171" s="10">
        <f>AUM[[#This Row],[ Etica Bilanciato]]</f>
        <v>2222438443.0999999</v>
      </c>
      <c r="E2171" s="10">
        <f>D2170*BIL[[#This Row],[Variazione percentuale]]</f>
        <v>22549723.502733238</v>
      </c>
      <c r="F2171" s="11">
        <f>BIL[[#This Row],[AUM]]-D2170</f>
        <v>22894597.730000019</v>
      </c>
      <c r="G2171" s="11">
        <f>BIL[[#This Row],[∆ AUM]]-BIL[[#This Row],[effetto mercato]]</f>
        <v>344874.22726678103</v>
      </c>
    </row>
    <row r="2172" spans="1:7">
      <c r="A2172" s="4">
        <v>45162</v>
      </c>
      <c r="B2172">
        <v>-0.46329999999999999</v>
      </c>
      <c r="C2172" s="6">
        <f>BIL[[#This Row],[Variaz]]/100</f>
        <v>-4.633E-3</v>
      </c>
      <c r="D2172" s="10">
        <f>AUM[[#This Row],[ Etica Bilanciato]]</f>
        <v>2212041075.6799998</v>
      </c>
      <c r="E2172" s="10">
        <f>D2171*BIL[[#This Row],[Variazione percentuale]]</f>
        <v>-10296557.306882299</v>
      </c>
      <c r="F2172" s="11">
        <f>BIL[[#This Row],[AUM]]-D2171</f>
        <v>-10397367.420000076</v>
      </c>
      <c r="G2172" s="11">
        <f>BIL[[#This Row],[∆ AUM]]-BIL[[#This Row],[effetto mercato]]</f>
        <v>-100810.11311777681</v>
      </c>
    </row>
    <row r="2173" spans="1:7">
      <c r="A2173" s="4">
        <v>45163</v>
      </c>
      <c r="B2173">
        <v>0.35460000000000003</v>
      </c>
      <c r="C2173" s="6">
        <f>BIL[[#This Row],[Variaz]]/100</f>
        <v>3.5460000000000001E-3</v>
      </c>
      <c r="D2173" s="10">
        <f>AUM[[#This Row],[ Etica Bilanciato]]</f>
        <v>2219553650.77</v>
      </c>
      <c r="E2173" s="10">
        <f>D2172*BIL[[#This Row],[Variazione percentuale]]</f>
        <v>7843897.6543612797</v>
      </c>
      <c r="F2173" s="11">
        <f>BIL[[#This Row],[AUM]]-D2172</f>
        <v>7512575.0900001526</v>
      </c>
      <c r="G2173" s="11">
        <f>BIL[[#This Row],[∆ AUM]]-BIL[[#This Row],[effetto mercato]]</f>
        <v>-331322.56436112709</v>
      </c>
    </row>
    <row r="2174" spans="1:7">
      <c r="A2174" s="4">
        <v>45166</v>
      </c>
      <c r="B2174">
        <v>0.33860000000000001</v>
      </c>
      <c r="C2174" s="6">
        <f>BIL[[#This Row],[Variaz]]/100</f>
        <v>3.3860000000000001E-3</v>
      </c>
      <c r="D2174" s="10">
        <f>AUM[[#This Row],[ Etica Bilanciato]]</f>
        <v>2227412222.1399999</v>
      </c>
      <c r="E2174" s="10">
        <f>D2173*BIL[[#This Row],[Variazione percentuale]]</f>
        <v>7515408.66150722</v>
      </c>
      <c r="F2174" s="11">
        <f>BIL[[#This Row],[AUM]]-D2173</f>
        <v>7858571.3699998856</v>
      </c>
      <c r="G2174" s="11">
        <f>BIL[[#This Row],[∆ AUM]]-BIL[[#This Row],[effetto mercato]]</f>
        <v>343162.70849266555</v>
      </c>
    </row>
    <row r="2175" spans="1:7">
      <c r="A2175" s="4">
        <v>45167</v>
      </c>
      <c r="B2175">
        <v>0.74829999999999997</v>
      </c>
      <c r="C2175" s="6">
        <f>BIL[[#This Row],[Variaz]]/100</f>
        <v>7.4830000000000001E-3</v>
      </c>
      <c r="D2175" s="10">
        <f>AUM[[#This Row],[ Etica Bilanciato]]</f>
        <v>2244448997.79</v>
      </c>
      <c r="E2175" s="10">
        <f>D2174*BIL[[#This Row],[Variazione percentuale]]</f>
        <v>16667725.658273619</v>
      </c>
      <c r="F2175" s="11">
        <f>BIL[[#This Row],[AUM]]-D2174</f>
        <v>17036775.650000095</v>
      </c>
      <c r="G2175" s="11">
        <f>BIL[[#This Row],[∆ AUM]]-BIL[[#This Row],[effetto mercato]]</f>
        <v>369049.9917264767</v>
      </c>
    </row>
    <row r="2176" spans="1:7">
      <c r="A2176" s="4">
        <v>45168</v>
      </c>
      <c r="B2176">
        <v>-0.38600000000000001</v>
      </c>
      <c r="C2176" s="6">
        <f>BIL[[#This Row],[Variaz]]/100</f>
        <v>-3.8600000000000001E-3</v>
      </c>
      <c r="D2176" s="10">
        <f>AUM[[#This Row],[ Etica Bilanciato]]</f>
        <v>2235885687.9499998</v>
      </c>
      <c r="E2176" s="10">
        <f>D2175*BIL[[#This Row],[Variazione percentuale]]</f>
        <v>-8663573.1314694006</v>
      </c>
      <c r="F2176" s="11">
        <f>BIL[[#This Row],[AUM]]-D2175</f>
        <v>-8563309.8400001526</v>
      </c>
      <c r="G2176" s="11">
        <f>BIL[[#This Row],[∆ AUM]]-BIL[[#This Row],[effetto mercato]]</f>
        <v>100263.29146924801</v>
      </c>
    </row>
    <row r="2177" spans="1:7">
      <c r="A2177" s="4">
        <v>45169</v>
      </c>
      <c r="B2177">
        <v>0.62870000000000004</v>
      </c>
      <c r="C2177" s="6">
        <f>BIL[[#This Row],[Variaz]]/100</f>
        <v>6.2870000000000001E-3</v>
      </c>
      <c r="D2177" s="10">
        <f>AUM[[#This Row],[ Etica Bilanciato]]</f>
        <v>2249583953.23</v>
      </c>
      <c r="E2177" s="10">
        <f>D2176*BIL[[#This Row],[Variazione percentuale]]</f>
        <v>14057013.320141649</v>
      </c>
      <c r="F2177" s="11">
        <f>BIL[[#This Row],[AUM]]-D2176</f>
        <v>13698265.28000021</v>
      </c>
      <c r="G2177" s="11">
        <f>BIL[[#This Row],[∆ AUM]]-BIL[[#This Row],[effetto mercato]]</f>
        <v>-358748.04014143907</v>
      </c>
    </row>
    <row r="2178" spans="1:7">
      <c r="A2178" s="4">
        <v>45170</v>
      </c>
      <c r="B2178">
        <v>0.1671</v>
      </c>
      <c r="C2178" s="6">
        <f>BIL[[#This Row],[Variaz]]/100</f>
        <v>1.671E-3</v>
      </c>
      <c r="D2178" s="10">
        <f>AUM[[#This Row],[ Etica Bilanciato]]</f>
        <v>2253385402.5</v>
      </c>
      <c r="E2178" s="10">
        <f>D2177*BIL[[#This Row],[Variazione percentuale]]</f>
        <v>3759054.78584733</v>
      </c>
      <c r="F2178" s="11">
        <f>BIL[[#This Row],[AUM]]-D2177</f>
        <v>3801449.2699999809</v>
      </c>
      <c r="G2178" s="11">
        <f>BIL[[#This Row],[∆ AUM]]-BIL[[#This Row],[effetto mercato]]</f>
        <v>42394.484152650926</v>
      </c>
    </row>
    <row r="2179" spans="1:7">
      <c r="A2179" s="4">
        <v>45173</v>
      </c>
      <c r="B2179">
        <v>9.4299999999999995E-2</v>
      </c>
      <c r="C2179" s="6">
        <f>BIL[[#This Row],[Variaz]]/100</f>
        <v>9.4299999999999994E-4</v>
      </c>
      <c r="D2179" s="10">
        <f>AUM[[#This Row],[ Etica Bilanciato]]</f>
        <v>2255263084.3299999</v>
      </c>
      <c r="E2179" s="10">
        <f>D2178*BIL[[#This Row],[Variazione percentuale]]</f>
        <v>2124942.4345574998</v>
      </c>
      <c r="F2179" s="11">
        <f>BIL[[#This Row],[AUM]]-D2178</f>
        <v>1877681.8299999237</v>
      </c>
      <c r="G2179" s="11">
        <f>BIL[[#This Row],[∆ AUM]]-BIL[[#This Row],[effetto mercato]]</f>
        <v>-247260.60455757612</v>
      </c>
    </row>
    <row r="2180" spans="1:7">
      <c r="A2180" s="4">
        <v>45174</v>
      </c>
      <c r="B2180">
        <v>-0.2319</v>
      </c>
      <c r="C2180" s="6">
        <f>BIL[[#This Row],[Variaz]]/100</f>
        <v>-2.3189999999999999E-3</v>
      </c>
      <c r="D2180" s="10">
        <f>AUM[[#This Row],[ Etica Bilanciato]]</f>
        <v>2251390269.5499997</v>
      </c>
      <c r="E2180" s="10">
        <f>D2179*BIL[[#This Row],[Variazione percentuale]]</f>
        <v>-5229955.0925612692</v>
      </c>
      <c r="F2180" s="11">
        <f>BIL[[#This Row],[AUM]]-D2179</f>
        <v>-3872814.7800002098</v>
      </c>
      <c r="G2180" s="11">
        <f>BIL[[#This Row],[∆ AUM]]-BIL[[#This Row],[effetto mercato]]</f>
        <v>1357140.3125610594</v>
      </c>
    </row>
    <row r="2181" spans="1:7">
      <c r="A2181" s="4">
        <v>45175</v>
      </c>
      <c r="B2181">
        <v>-0.28320000000000001</v>
      </c>
      <c r="C2181" s="6">
        <f>BIL[[#This Row],[Variaz]]/100</f>
        <v>-2.8319999999999999E-3</v>
      </c>
      <c r="D2181" s="10">
        <f>AUM[[#This Row],[ Etica Bilanciato]]</f>
        <v>2248847222.2599998</v>
      </c>
      <c r="E2181" s="10">
        <f>D2180*BIL[[#This Row],[Variazione percentuale]]</f>
        <v>-6375937.2433655988</v>
      </c>
      <c r="F2181" s="11">
        <f>BIL[[#This Row],[AUM]]-D2180</f>
        <v>-2543047.2899999619</v>
      </c>
      <c r="G2181" s="11">
        <f>BIL[[#This Row],[∆ AUM]]-BIL[[#This Row],[effetto mercato]]</f>
        <v>3832889.953365637</v>
      </c>
    </row>
    <row r="2182" spans="1:7">
      <c r="A2182" s="4">
        <v>45176</v>
      </c>
      <c r="B2182">
        <v>-0.10920000000000001</v>
      </c>
      <c r="C2182" s="6">
        <f>BIL[[#This Row],[Variaz]]/100</f>
        <v>-1.0920000000000001E-3</v>
      </c>
      <c r="D2182" s="10">
        <f>AUM[[#This Row],[ Etica Bilanciato]]</f>
        <v>2247001576.0500002</v>
      </c>
      <c r="E2182" s="10">
        <f>D2181*BIL[[#This Row],[Variazione percentuale]]</f>
        <v>-2455741.1667079199</v>
      </c>
      <c r="F2182" s="11">
        <f>BIL[[#This Row],[AUM]]-D2181</f>
        <v>-1845646.2099995613</v>
      </c>
      <c r="G2182" s="11">
        <f>BIL[[#This Row],[∆ AUM]]-BIL[[#This Row],[effetto mercato]]</f>
        <v>610094.9567083586</v>
      </c>
    </row>
    <row r="2183" spans="1:7">
      <c r="A2183" s="4">
        <v>45177</v>
      </c>
      <c r="B2183">
        <v>-0.25519999999999998</v>
      </c>
      <c r="C2183" s="6">
        <f>BIL[[#This Row],[Variaz]]/100</f>
        <v>-2.552E-3</v>
      </c>
      <c r="D2183" s="10">
        <f>AUM[[#This Row],[ Etica Bilanciato]]</f>
        <v>2241117421.6000004</v>
      </c>
      <c r="E2183" s="10">
        <f>D2182*BIL[[#This Row],[Variazione percentuale]]</f>
        <v>-5734348.022079601</v>
      </c>
      <c r="F2183" s="11">
        <f>BIL[[#This Row],[AUM]]-D2182</f>
        <v>-5884154.4499998093</v>
      </c>
      <c r="G2183" s="11">
        <f>BIL[[#This Row],[∆ AUM]]-BIL[[#This Row],[effetto mercato]]</f>
        <v>-149806.42792020831</v>
      </c>
    </row>
    <row r="2184" spans="1:7">
      <c r="A2184" s="4">
        <v>45180</v>
      </c>
      <c r="B2184">
        <v>-5.1200000000000002E-2</v>
      </c>
      <c r="C2184" s="6">
        <f>BIL[[#This Row],[Variaz]]/100</f>
        <v>-5.1199999999999998E-4</v>
      </c>
      <c r="D2184" s="10">
        <f>AUM[[#This Row],[ Etica Bilanciato]]</f>
        <v>2239824950.5100002</v>
      </c>
      <c r="E2184" s="10">
        <f>D2183*BIL[[#This Row],[Variazione percentuale]]</f>
        <v>-1147452.1198592002</v>
      </c>
      <c r="F2184" s="11">
        <f>BIL[[#This Row],[AUM]]-D2183</f>
        <v>-1292471.0900001526</v>
      </c>
      <c r="G2184" s="11">
        <f>BIL[[#This Row],[∆ AUM]]-BIL[[#This Row],[effetto mercato]]</f>
        <v>-145018.97014095238</v>
      </c>
    </row>
    <row r="2185" spans="1:7">
      <c r="A2185" s="4">
        <v>45181</v>
      </c>
      <c r="B2185">
        <v>-0.18279999999999999</v>
      </c>
      <c r="C2185" s="6">
        <f>BIL[[#This Row],[Variaz]]/100</f>
        <v>-1.828E-3</v>
      </c>
      <c r="D2185" s="10">
        <f>AUM[[#This Row],[ Etica Bilanciato]]</f>
        <v>2235075274.9299998</v>
      </c>
      <c r="E2185" s="10">
        <f>D2184*BIL[[#This Row],[Variazione percentuale]]</f>
        <v>-4094400.0095322803</v>
      </c>
      <c r="F2185" s="11">
        <f>BIL[[#This Row],[AUM]]-D2184</f>
        <v>-4749675.5800004005</v>
      </c>
      <c r="G2185" s="11">
        <f>BIL[[#This Row],[∆ AUM]]-BIL[[#This Row],[effetto mercato]]</f>
        <v>-655275.57046812028</v>
      </c>
    </row>
    <row r="2186" spans="1:7">
      <c r="A2186" s="4">
        <v>45182</v>
      </c>
      <c r="B2186">
        <v>-0.27839999999999998</v>
      </c>
      <c r="C2186" s="6">
        <f>BIL[[#This Row],[Variaz]]/100</f>
        <v>-2.784E-3</v>
      </c>
      <c r="D2186" s="10">
        <f>AUM[[#This Row],[ Etica Bilanciato]]</f>
        <v>2228963703.52</v>
      </c>
      <c r="E2186" s="10">
        <f>D2185*BIL[[#This Row],[Variazione percentuale]]</f>
        <v>-6222449.5654051192</v>
      </c>
      <c r="F2186" s="11">
        <f>BIL[[#This Row],[AUM]]-D2185</f>
        <v>-6111571.4099998474</v>
      </c>
      <c r="G2186" s="11">
        <f>BIL[[#This Row],[∆ AUM]]-BIL[[#This Row],[effetto mercato]]</f>
        <v>110878.1554052718</v>
      </c>
    </row>
    <row r="2187" spans="1:7">
      <c r="A2187" s="4">
        <v>45183</v>
      </c>
      <c r="B2187">
        <v>1.1462000000000001</v>
      </c>
      <c r="C2187" s="6">
        <f>BIL[[#This Row],[Variaz]]/100</f>
        <v>1.1462000000000002E-2</v>
      </c>
      <c r="D2187" s="10">
        <f>AUM[[#This Row],[ Etica Bilanciato]]</f>
        <v>2254177495.6600003</v>
      </c>
      <c r="E2187" s="10">
        <f>D2186*BIL[[#This Row],[Variazione percentuale]]</f>
        <v>25548381.969746243</v>
      </c>
      <c r="F2187" s="11">
        <f>BIL[[#This Row],[AUM]]-D2186</f>
        <v>25213792.140000343</v>
      </c>
      <c r="G2187" s="11">
        <f>BIL[[#This Row],[∆ AUM]]-BIL[[#This Row],[effetto mercato]]</f>
        <v>-334589.82974589989</v>
      </c>
    </row>
    <row r="2188" spans="1:7">
      <c r="A2188" s="4">
        <v>45184</v>
      </c>
      <c r="B2188">
        <v>-0.63200000000000001</v>
      </c>
      <c r="C2188" s="6">
        <f>BIL[[#This Row],[Variaz]]/100</f>
        <v>-6.3200000000000001E-3</v>
      </c>
      <c r="D2188" s="10">
        <f>AUM[[#This Row],[ Etica Bilanciato]]</f>
        <v>2239808567.9000001</v>
      </c>
      <c r="E2188" s="10">
        <f>D2187*BIL[[#This Row],[Variazione percentuale]]</f>
        <v>-14246401.772571202</v>
      </c>
      <c r="F2188" s="11">
        <f>BIL[[#This Row],[AUM]]-D2187</f>
        <v>-14368927.760000229</v>
      </c>
      <c r="G2188" s="11">
        <f>BIL[[#This Row],[∆ AUM]]-BIL[[#This Row],[effetto mercato]]</f>
        <v>-122525.98742902651</v>
      </c>
    </row>
    <row r="2189" spans="1:7">
      <c r="A2189" s="4">
        <v>45187</v>
      </c>
      <c r="B2189">
        <v>-0.44590000000000002</v>
      </c>
      <c r="C2189" s="6">
        <f>BIL[[#This Row],[Variaz]]/100</f>
        <v>-4.4590000000000003E-3</v>
      </c>
      <c r="D2189" s="10">
        <f>AUM[[#This Row],[ Etica Bilanciato]]</f>
        <v>2230110835.77</v>
      </c>
      <c r="E2189" s="10">
        <f>D2188*BIL[[#This Row],[Variazione percentuale]]</f>
        <v>-9987306.4042661004</v>
      </c>
      <c r="F2189" s="11">
        <f>BIL[[#This Row],[AUM]]-D2188</f>
        <v>-9697732.1300001144</v>
      </c>
      <c r="G2189" s="11">
        <f>BIL[[#This Row],[∆ AUM]]-BIL[[#This Row],[effetto mercato]]</f>
        <v>289574.27426598594</v>
      </c>
    </row>
    <row r="2190" spans="1:7">
      <c r="A2190" s="4">
        <v>45188</v>
      </c>
      <c r="B2190">
        <v>-0.1762</v>
      </c>
      <c r="C2190" s="6">
        <f>BIL[[#This Row],[Variaz]]/100</f>
        <v>-1.7619999999999999E-3</v>
      </c>
      <c r="D2190" s="10">
        <f>AUM[[#This Row],[ Etica Bilanciato]]</f>
        <v>2227126765.4300003</v>
      </c>
      <c r="E2190" s="10">
        <f>D2189*BIL[[#This Row],[Variazione percentuale]]</f>
        <v>-3929455.2926267399</v>
      </c>
      <c r="F2190" s="11">
        <f>BIL[[#This Row],[AUM]]-D2189</f>
        <v>-2984070.3399996758</v>
      </c>
      <c r="G2190" s="11">
        <f>BIL[[#This Row],[∆ AUM]]-BIL[[#This Row],[effetto mercato]]</f>
        <v>945384.95262706419</v>
      </c>
    </row>
    <row r="2191" spans="1:7">
      <c r="A2191" s="4">
        <v>45189</v>
      </c>
      <c r="B2191">
        <v>-0.1986</v>
      </c>
      <c r="C2191" s="6">
        <f>BIL[[#This Row],[Variaz]]/100</f>
        <v>-1.9859999999999999E-3</v>
      </c>
      <c r="D2191" s="10">
        <f>AUM[[#This Row],[ Etica Bilanciato]]</f>
        <v>2221987461.21</v>
      </c>
      <c r="E2191" s="10">
        <f>D2190*BIL[[#This Row],[Variazione percentuale]]</f>
        <v>-4423073.7561439807</v>
      </c>
      <c r="F2191" s="11">
        <f>BIL[[#This Row],[AUM]]-D2190</f>
        <v>-5139304.220000267</v>
      </c>
      <c r="G2191" s="11">
        <f>BIL[[#This Row],[∆ AUM]]-BIL[[#This Row],[effetto mercato]]</f>
        <v>-716230.46385628637</v>
      </c>
    </row>
    <row r="2192" spans="1:7">
      <c r="A2192" s="4">
        <v>45190</v>
      </c>
      <c r="B2192">
        <v>-0.89190000000000003</v>
      </c>
      <c r="C2192" s="6">
        <f>BIL[[#This Row],[Variaz]]/100</f>
        <v>-8.9189999999999998E-3</v>
      </c>
      <c r="D2192" s="10">
        <f>AUM[[#This Row],[ Etica Bilanciato]]</f>
        <v>2201326878.23</v>
      </c>
      <c r="E2192" s="10">
        <f>D2191*BIL[[#This Row],[Variazione percentuale]]</f>
        <v>-19817906.166531991</v>
      </c>
      <c r="F2192" s="11">
        <f>BIL[[#This Row],[AUM]]-D2191</f>
        <v>-20660582.980000019</v>
      </c>
      <c r="G2192" s="11">
        <f>BIL[[#This Row],[∆ AUM]]-BIL[[#This Row],[effetto mercato]]</f>
        <v>-842676.81346802786</v>
      </c>
    </row>
    <row r="2193" spans="1:7">
      <c r="A2193" s="4">
        <v>45191</v>
      </c>
      <c r="B2193">
        <v>-0.19339999999999999</v>
      </c>
      <c r="C2193" s="6">
        <f>BIL[[#This Row],[Variaz]]/100</f>
        <v>-1.934E-3</v>
      </c>
      <c r="D2193" s="10">
        <f>AUM[[#This Row],[ Etica Bilanciato]]</f>
        <v>2197260956.1399999</v>
      </c>
      <c r="E2193" s="10">
        <f>D2192*BIL[[#This Row],[Variazione percentuale]]</f>
        <v>-4257366.1824968196</v>
      </c>
      <c r="F2193" s="11">
        <f>BIL[[#This Row],[AUM]]-D2192</f>
        <v>-4065922.0900001526</v>
      </c>
      <c r="G2193" s="11">
        <f>BIL[[#This Row],[∆ AUM]]-BIL[[#This Row],[effetto mercato]]</f>
        <v>191444.09249666706</v>
      </c>
    </row>
    <row r="2194" spans="1:7">
      <c r="A2194" s="4">
        <v>45194</v>
      </c>
      <c r="B2194">
        <v>9.69E-2</v>
      </c>
      <c r="C2194" s="6">
        <f>BIL[[#This Row],[Variaz]]/100</f>
        <v>9.6900000000000003E-4</v>
      </c>
      <c r="D2194" s="10">
        <f>AUM[[#This Row],[ Etica Bilanciato]]</f>
        <v>2199094373.3300004</v>
      </c>
      <c r="E2194" s="10">
        <f>D2193*BIL[[#This Row],[Variazione percentuale]]</f>
        <v>2129145.8664996601</v>
      </c>
      <c r="F2194" s="11">
        <f>BIL[[#This Row],[AUM]]-D2193</f>
        <v>1833417.1900005341</v>
      </c>
      <c r="G2194" s="11">
        <f>BIL[[#This Row],[∆ AUM]]-BIL[[#This Row],[effetto mercato]]</f>
        <v>-295728.67649912601</v>
      </c>
    </row>
    <row r="2195" spans="1:7">
      <c r="A2195" s="4">
        <v>45195</v>
      </c>
      <c r="B2195">
        <v>-0.79649999999999999</v>
      </c>
      <c r="C2195" s="6">
        <f>BIL[[#This Row],[Variaz]]/100</f>
        <v>-7.9649999999999999E-3</v>
      </c>
      <c r="D2195" s="10">
        <f>AUM[[#This Row],[ Etica Bilanciato]]</f>
        <v>2181432584.27</v>
      </c>
      <c r="E2195" s="10">
        <f>D2194*BIL[[#This Row],[Variazione percentuale]]</f>
        <v>-17515786.683573455</v>
      </c>
      <c r="F2195" s="11">
        <f>BIL[[#This Row],[AUM]]-D2194</f>
        <v>-17661789.06000042</v>
      </c>
      <c r="G2195" s="11">
        <f>BIL[[#This Row],[∆ AUM]]-BIL[[#This Row],[effetto mercato]]</f>
        <v>-146002.376426965</v>
      </c>
    </row>
    <row r="2196" spans="1:7">
      <c r="A2196" s="4">
        <v>45196</v>
      </c>
      <c r="B2196">
        <v>0.18759999999999999</v>
      </c>
      <c r="C2196" s="6">
        <f>BIL[[#This Row],[Variaz]]/100</f>
        <v>1.8759999999999998E-3</v>
      </c>
      <c r="D2196" s="10">
        <f>AUM[[#This Row],[ Etica Bilanciato]]</f>
        <v>2185495914.48</v>
      </c>
      <c r="E2196" s="10">
        <f>D2195*BIL[[#This Row],[Variazione percentuale]]</f>
        <v>4092367.5280905198</v>
      </c>
      <c r="F2196" s="11">
        <f>BIL[[#This Row],[AUM]]-D2195</f>
        <v>4063330.2100000381</v>
      </c>
      <c r="G2196" s="11">
        <f>BIL[[#This Row],[∆ AUM]]-BIL[[#This Row],[effetto mercato]]</f>
        <v>-29037.318090481684</v>
      </c>
    </row>
    <row r="2197" spans="1:7">
      <c r="A2197" s="4">
        <v>45197</v>
      </c>
      <c r="B2197">
        <v>-0.22470000000000001</v>
      </c>
      <c r="C2197" s="6">
        <f>BIL[[#This Row],[Variaz]]/100</f>
        <v>-2.2470000000000003E-3</v>
      </c>
      <c r="D2197" s="10">
        <f>AUM[[#This Row],[ Etica Bilanciato]]</f>
        <v>2180058762.5599999</v>
      </c>
      <c r="E2197" s="10">
        <f>D2196*BIL[[#This Row],[Variazione percentuale]]</f>
        <v>-4910809.3198365606</v>
      </c>
      <c r="F2197" s="11">
        <f>BIL[[#This Row],[AUM]]-D2196</f>
        <v>-5437151.9200000763</v>
      </c>
      <c r="G2197" s="11">
        <f>BIL[[#This Row],[∆ AUM]]-BIL[[#This Row],[effetto mercato]]</f>
        <v>-526342.60016351566</v>
      </c>
    </row>
    <row r="2198" spans="1:7">
      <c r="A2198" s="4">
        <v>45198</v>
      </c>
      <c r="B2198">
        <v>0.22520000000000001</v>
      </c>
      <c r="C2198" s="6">
        <f>BIL[[#This Row],[Variaz]]/100</f>
        <v>2.2520000000000001E-3</v>
      </c>
      <c r="D2198" s="10">
        <f>AUM[[#This Row],[ Etica Bilanciato]]</f>
        <v>2184784281.4299998</v>
      </c>
      <c r="E2198" s="10">
        <f>D2197*BIL[[#This Row],[Variazione percentuale]]</f>
        <v>4909492.3332851203</v>
      </c>
      <c r="F2198" s="11">
        <f>BIL[[#This Row],[AUM]]-D2197</f>
        <v>4725518.8699998856</v>
      </c>
      <c r="G2198" s="11">
        <f>BIL[[#This Row],[∆ AUM]]-BIL[[#This Row],[effetto mercato]]</f>
        <v>-183973.46328523476</v>
      </c>
    </row>
    <row r="2199" spans="1:7">
      <c r="A2199" s="4">
        <v>45201</v>
      </c>
      <c r="B2199">
        <v>-0.17979999999999999</v>
      </c>
      <c r="C2199" s="6">
        <f>BIL[[#This Row],[Variaz]]/100</f>
        <v>-1.7979999999999999E-3</v>
      </c>
      <c r="D2199" s="10">
        <f>AUM[[#This Row],[ Etica Bilanciato]]</f>
        <v>2181076620.9499998</v>
      </c>
      <c r="E2199" s="10">
        <f>D2198*BIL[[#This Row],[Variazione percentuale]]</f>
        <v>-3928242.1380111394</v>
      </c>
      <c r="F2199" s="11">
        <f>BIL[[#This Row],[AUM]]-D2198</f>
        <v>-3707660.4800000191</v>
      </c>
      <c r="G2199" s="11">
        <f>BIL[[#This Row],[∆ AUM]]-BIL[[#This Row],[effetto mercato]]</f>
        <v>220581.65801112028</v>
      </c>
    </row>
    <row r="2200" spans="1:7">
      <c r="A2200" s="4">
        <v>45202</v>
      </c>
      <c r="B2200">
        <v>-0.92290000000000005</v>
      </c>
      <c r="C2200" s="6">
        <f>BIL[[#This Row],[Variaz]]/100</f>
        <v>-9.2290000000000011E-3</v>
      </c>
      <c r="D2200" s="10">
        <f>AUM[[#This Row],[ Etica Bilanciato]]</f>
        <v>2160659906.79</v>
      </c>
      <c r="E2200" s="10">
        <f>D2199*BIL[[#This Row],[Variazione percentuale]]</f>
        <v>-20129156.13474755</v>
      </c>
      <c r="F2200" s="11">
        <f>BIL[[#This Row],[AUM]]-D2199</f>
        <v>-20416714.159999847</v>
      </c>
      <c r="G2200" s="11">
        <f>BIL[[#This Row],[∆ AUM]]-BIL[[#This Row],[effetto mercato]]</f>
        <v>-287558.02525229752</v>
      </c>
    </row>
    <row r="2201" spans="1:7">
      <c r="A2201" s="4">
        <v>45203</v>
      </c>
      <c r="B2201">
        <v>0.2651</v>
      </c>
      <c r="C2201" s="6">
        <f>BIL[[#This Row],[Variaz]]/100</f>
        <v>2.6510000000000001E-3</v>
      </c>
      <c r="D2201" s="10">
        <f>AUM[[#This Row],[ Etica Bilanciato]]</f>
        <v>2167694229.1999998</v>
      </c>
      <c r="E2201" s="10">
        <f>D2200*BIL[[#This Row],[Variazione percentuale]]</f>
        <v>5727909.4129002905</v>
      </c>
      <c r="F2201" s="11">
        <f>BIL[[#This Row],[AUM]]-D2200</f>
        <v>7034322.4099998474</v>
      </c>
      <c r="G2201" s="11">
        <f>BIL[[#This Row],[∆ AUM]]-BIL[[#This Row],[effetto mercato]]</f>
        <v>1306412.997099557</v>
      </c>
    </row>
    <row r="2202" spans="1:7">
      <c r="A2202" s="4">
        <v>45204</v>
      </c>
      <c r="B2202">
        <v>-0.15110000000000001</v>
      </c>
      <c r="C2202" s="6">
        <f>BIL[[#This Row],[Variaz]]/100</f>
        <v>-1.5110000000000002E-3</v>
      </c>
      <c r="D2202" s="10">
        <f>AUM[[#This Row],[ Etica Bilanciato]]</f>
        <v>2167787476.4300003</v>
      </c>
      <c r="E2202" s="10">
        <f>D2201*BIL[[#This Row],[Variazione percentuale]]</f>
        <v>-3275385.9803212001</v>
      </c>
      <c r="F2202" s="11">
        <f>BIL[[#This Row],[AUM]]-D2201</f>
        <v>93247.230000495911</v>
      </c>
      <c r="G2202" s="11">
        <f>BIL[[#This Row],[∆ AUM]]-BIL[[#This Row],[effetto mercato]]</f>
        <v>3368633.210321696</v>
      </c>
    </row>
    <row r="2203" spans="1:7">
      <c r="A2203" s="4">
        <v>45205</v>
      </c>
      <c r="B2203">
        <v>0.20430000000000001</v>
      </c>
      <c r="C2203" s="6">
        <f>BIL[[#This Row],[Variaz]]/100</f>
        <v>2.0430000000000001E-3</v>
      </c>
      <c r="D2203" s="10">
        <f>AUM[[#This Row],[ Etica Bilanciato]]</f>
        <v>2171694994.1900001</v>
      </c>
      <c r="E2203" s="10">
        <f>D2202*BIL[[#This Row],[Variazione percentuale]]</f>
        <v>4428789.8143464904</v>
      </c>
      <c r="F2203" s="11">
        <f>BIL[[#This Row],[AUM]]-D2202</f>
        <v>3907517.759999752</v>
      </c>
      <c r="G2203" s="11">
        <f>BIL[[#This Row],[∆ AUM]]-BIL[[#This Row],[effetto mercato]]</f>
        <v>-521272.05434673838</v>
      </c>
    </row>
    <row r="2204" spans="1:7">
      <c r="A2204" s="4">
        <v>45208</v>
      </c>
      <c r="B2204">
        <v>0.27929999999999999</v>
      </c>
      <c r="C2204" s="6">
        <f>BIL[[#This Row],[Variaz]]/100</f>
        <v>2.7929999999999999E-3</v>
      </c>
      <c r="D2204" s="10">
        <f>AUM[[#This Row],[ Etica Bilanciato]]</f>
        <v>2177735354.8299999</v>
      </c>
      <c r="E2204" s="10">
        <f>D2203*BIL[[#This Row],[Variazione percentuale]]</f>
        <v>6065544.1187726697</v>
      </c>
      <c r="F2204" s="11">
        <f>BIL[[#This Row],[AUM]]-D2203</f>
        <v>6040360.6399998665</v>
      </c>
      <c r="G2204" s="11">
        <f>BIL[[#This Row],[∆ AUM]]-BIL[[#This Row],[effetto mercato]]</f>
        <v>-25183.47877280321</v>
      </c>
    </row>
    <row r="2205" spans="1:7">
      <c r="A2205" s="4">
        <v>45209</v>
      </c>
      <c r="B2205">
        <v>0.60980000000000001</v>
      </c>
      <c r="C2205" s="6">
        <f>BIL[[#This Row],[Variaz]]/100</f>
        <v>6.0980000000000001E-3</v>
      </c>
      <c r="D2205" s="10">
        <f>AUM[[#This Row],[ Etica Bilanciato]]</f>
        <v>2191108156.1799998</v>
      </c>
      <c r="E2205" s="10">
        <f>D2204*BIL[[#This Row],[Variazione percentuale]]</f>
        <v>13279830.193753339</v>
      </c>
      <c r="F2205" s="11">
        <f>BIL[[#This Row],[AUM]]-D2204</f>
        <v>13372801.349999905</v>
      </c>
      <c r="G2205" s="11">
        <f>BIL[[#This Row],[∆ AUM]]-BIL[[#This Row],[effetto mercato]]</f>
        <v>92971.156246565282</v>
      </c>
    </row>
    <row r="2206" spans="1:7">
      <c r="A2206" s="4">
        <v>45210</v>
      </c>
      <c r="B2206">
        <v>0.13469999999999999</v>
      </c>
      <c r="C2206" s="6">
        <f>BIL[[#This Row],[Variaz]]/100</f>
        <v>1.3469999999999999E-3</v>
      </c>
      <c r="D2206" s="10">
        <f>AUM[[#This Row],[ Etica Bilanciato]]</f>
        <v>2193651951.3800001</v>
      </c>
      <c r="E2206" s="10">
        <f>D2205*BIL[[#This Row],[Variazione percentuale]]</f>
        <v>2951422.6863744594</v>
      </c>
      <c r="F2206" s="11">
        <f>BIL[[#This Row],[AUM]]-D2205</f>
        <v>2543795.2000002861</v>
      </c>
      <c r="G2206" s="11">
        <f>BIL[[#This Row],[∆ AUM]]-BIL[[#This Row],[effetto mercato]]</f>
        <v>-407627.48637417331</v>
      </c>
    </row>
    <row r="2207" spans="1:7">
      <c r="A2207" s="4">
        <v>45211</v>
      </c>
      <c r="B2207">
        <v>-0.20180000000000001</v>
      </c>
      <c r="C2207" s="6">
        <f>BIL[[#This Row],[Variaz]]/100</f>
        <v>-2.0180000000000003E-3</v>
      </c>
      <c r="D2207" s="10">
        <f>AUM[[#This Row],[ Etica Bilanciato]]</f>
        <v>2188893346.23</v>
      </c>
      <c r="E2207" s="10">
        <f>D2206*BIL[[#This Row],[Variazione percentuale]]</f>
        <v>-4426789.6378848404</v>
      </c>
      <c r="F2207" s="11">
        <f>BIL[[#This Row],[AUM]]-D2206</f>
        <v>-4758605.1500000954</v>
      </c>
      <c r="G2207" s="11">
        <f>BIL[[#This Row],[∆ AUM]]-BIL[[#This Row],[effetto mercato]]</f>
        <v>-331815.512115255</v>
      </c>
    </row>
    <row r="2208" spans="1:7">
      <c r="A2208" s="4">
        <v>45212</v>
      </c>
      <c r="B2208">
        <v>-0.2097</v>
      </c>
      <c r="C2208" s="6">
        <f>BIL[[#This Row],[Variaz]]/100</f>
        <v>-2.0969999999999999E-3</v>
      </c>
      <c r="D2208" s="10">
        <f>AUM[[#This Row],[ Etica Bilanciato]]</f>
        <v>2183395980.75</v>
      </c>
      <c r="E2208" s="10">
        <f>D2207*BIL[[#This Row],[Variazione percentuale]]</f>
        <v>-4590109.3470443096</v>
      </c>
      <c r="F2208" s="11">
        <f>BIL[[#This Row],[AUM]]-D2207</f>
        <v>-5497365.4800000191</v>
      </c>
      <c r="G2208" s="11">
        <f>BIL[[#This Row],[∆ AUM]]-BIL[[#This Row],[effetto mercato]]</f>
        <v>-907256.13295570947</v>
      </c>
    </row>
    <row r="2209" spans="1:7">
      <c r="A2209" s="4">
        <v>45215</v>
      </c>
      <c r="B2209">
        <v>4.4999999999999998E-2</v>
      </c>
      <c r="C2209" s="6">
        <f>BIL[[#This Row],[Variaz]]/100</f>
        <v>4.4999999999999999E-4</v>
      </c>
      <c r="D2209" s="10">
        <f>AUM[[#This Row],[ Etica Bilanciato]]</f>
        <v>2183641539.54</v>
      </c>
      <c r="E2209" s="10">
        <f>D2208*BIL[[#This Row],[Variazione percentuale]]</f>
        <v>982528.1913375</v>
      </c>
      <c r="F2209" s="11">
        <f>BIL[[#This Row],[AUM]]-D2208</f>
        <v>245558.78999996185</v>
      </c>
      <c r="G2209" s="11">
        <f>BIL[[#This Row],[∆ AUM]]-BIL[[#This Row],[effetto mercato]]</f>
        <v>-736969.40133753815</v>
      </c>
    </row>
    <row r="2210" spans="1:7">
      <c r="A2210" s="4">
        <v>45216</v>
      </c>
      <c r="B2210">
        <v>-0.29249999999999998</v>
      </c>
      <c r="C2210" s="6">
        <f>BIL[[#This Row],[Variaz]]/100</f>
        <v>-2.9249999999999996E-3</v>
      </c>
      <c r="D2210" s="10">
        <f>AUM[[#This Row],[ Etica Bilanciato]]</f>
        <v>2177051455.0799999</v>
      </c>
      <c r="E2210" s="10">
        <f>D2209*BIL[[#This Row],[Variazione percentuale]]</f>
        <v>-6387151.5031544995</v>
      </c>
      <c r="F2210" s="11">
        <f>BIL[[#This Row],[AUM]]-D2209</f>
        <v>-6590084.4600000381</v>
      </c>
      <c r="G2210" s="11">
        <f>BIL[[#This Row],[∆ AUM]]-BIL[[#This Row],[effetto mercato]]</f>
        <v>-202932.95684553869</v>
      </c>
    </row>
    <row r="2211" spans="1:7">
      <c r="A2211" s="4">
        <v>45217</v>
      </c>
      <c r="B2211">
        <v>-0.66949999999999998</v>
      </c>
      <c r="C2211" s="6">
        <f>BIL[[#This Row],[Variaz]]/100</f>
        <v>-6.6949999999999996E-3</v>
      </c>
      <c r="D2211" s="10">
        <f>AUM[[#This Row],[ Etica Bilanciato]]</f>
        <v>2163111509.3699999</v>
      </c>
      <c r="E2211" s="10">
        <f>D2210*BIL[[#This Row],[Variazione percentuale]]</f>
        <v>-14575359.491760598</v>
      </c>
      <c r="F2211" s="11">
        <f>BIL[[#This Row],[AUM]]-D2210</f>
        <v>-13939945.710000038</v>
      </c>
      <c r="G2211" s="11">
        <f>BIL[[#This Row],[∆ AUM]]-BIL[[#This Row],[effetto mercato]]</f>
        <v>635413.78176056035</v>
      </c>
    </row>
    <row r="2212" spans="1:7">
      <c r="A2212" s="4">
        <v>45218</v>
      </c>
      <c r="B2212">
        <v>-0.74209999999999998</v>
      </c>
      <c r="C2212" s="6">
        <f>BIL[[#This Row],[Variaz]]/100</f>
        <v>-7.4209999999999996E-3</v>
      </c>
      <c r="D2212" s="10">
        <f>AUM[[#This Row],[ Etica Bilanciato]]</f>
        <v>2146761308.8600001</v>
      </c>
      <c r="E2212" s="10">
        <f>D2211*BIL[[#This Row],[Variazione percentuale]]</f>
        <v>-16052450.511034768</v>
      </c>
      <c r="F2212" s="11">
        <f>BIL[[#This Row],[AUM]]-D2211</f>
        <v>-16350200.509999752</v>
      </c>
      <c r="G2212" s="11">
        <f>BIL[[#This Row],[∆ AUM]]-BIL[[#This Row],[effetto mercato]]</f>
        <v>-297749.99896498397</v>
      </c>
    </row>
    <row r="2213" spans="1:7">
      <c r="A2213" s="4">
        <v>45219</v>
      </c>
      <c r="B2213">
        <v>-0.64090000000000003</v>
      </c>
      <c r="C2213" s="6">
        <f>BIL[[#This Row],[Variaz]]/100</f>
        <v>-6.4090000000000006E-3</v>
      </c>
      <c r="D2213" s="10">
        <f>AUM[[#This Row],[ Etica Bilanciato]]</f>
        <v>2132183177.8</v>
      </c>
      <c r="E2213" s="10">
        <f>D2212*BIL[[#This Row],[Variazione percentuale]]</f>
        <v>-13758593.228483742</v>
      </c>
      <c r="F2213" s="11">
        <f>BIL[[#This Row],[AUM]]-D2212</f>
        <v>-14578131.060000181</v>
      </c>
      <c r="G2213" s="11">
        <f>BIL[[#This Row],[∆ AUM]]-BIL[[#This Row],[effetto mercato]]</f>
        <v>-819537.8315164391</v>
      </c>
    </row>
    <row r="2214" spans="1:7">
      <c r="A2214" s="4">
        <v>45222</v>
      </c>
      <c r="B2214">
        <v>-0.37630000000000002</v>
      </c>
      <c r="C2214" s="6">
        <f>BIL[[#This Row],[Variaz]]/100</f>
        <v>-3.7630000000000003E-3</v>
      </c>
      <c r="D2214" s="10">
        <f>AUM[[#This Row],[ Etica Bilanciato]]</f>
        <v>2123870866.6800001</v>
      </c>
      <c r="E2214" s="10">
        <f>D2213*BIL[[#This Row],[Variazione percentuale]]</f>
        <v>-8023405.2980614007</v>
      </c>
      <c r="F2214" s="11">
        <f>BIL[[#This Row],[AUM]]-D2213</f>
        <v>-8312311.1199998856</v>
      </c>
      <c r="G2214" s="11">
        <f>BIL[[#This Row],[∆ AUM]]-BIL[[#This Row],[effetto mercato]]</f>
        <v>-288905.82193848491</v>
      </c>
    </row>
    <row r="2215" spans="1:7">
      <c r="A2215" s="4">
        <v>45223</v>
      </c>
      <c r="B2215">
        <v>0.6552</v>
      </c>
      <c r="C2215" s="6">
        <f>BIL[[#This Row],[Variaz]]/100</f>
        <v>6.5519999999999997E-3</v>
      </c>
      <c r="D2215" s="10">
        <f>AUM[[#This Row],[ Etica Bilanciato]]</f>
        <v>2137161377.6999998</v>
      </c>
      <c r="E2215" s="10">
        <f>D2214*BIL[[#This Row],[Variazione percentuale]]</f>
        <v>13915601.918487359</v>
      </c>
      <c r="F2215" s="11">
        <f>BIL[[#This Row],[AUM]]-D2214</f>
        <v>13290511.019999743</v>
      </c>
      <c r="G2215" s="11">
        <f>BIL[[#This Row],[∆ AUM]]-BIL[[#This Row],[effetto mercato]]</f>
        <v>-625090.89848761633</v>
      </c>
    </row>
    <row r="2216" spans="1:7">
      <c r="A2216" s="4">
        <v>45224</v>
      </c>
      <c r="B2216">
        <v>-0.89590000000000003</v>
      </c>
      <c r="C2216" s="6">
        <f>BIL[[#This Row],[Variaz]]/100</f>
        <v>-8.9589999999999999E-3</v>
      </c>
      <c r="D2216" s="10">
        <f>AUM[[#This Row],[ Etica Bilanciato]]</f>
        <v>2117439469.3299999</v>
      </c>
      <c r="E2216" s="10">
        <f>D2215*BIL[[#This Row],[Variazione percentuale]]</f>
        <v>-19146828.782814298</v>
      </c>
      <c r="F2216" s="11">
        <f>BIL[[#This Row],[AUM]]-D2215</f>
        <v>-19721908.369999886</v>
      </c>
      <c r="G2216" s="11">
        <f>BIL[[#This Row],[∆ AUM]]-BIL[[#This Row],[effetto mercato]]</f>
        <v>-575079.58718558773</v>
      </c>
    </row>
    <row r="2217" spans="1:7">
      <c r="A2217" s="4">
        <v>45225</v>
      </c>
      <c r="B2217">
        <v>-0.1082</v>
      </c>
      <c r="C2217" s="6">
        <f>BIL[[#This Row],[Variaz]]/100</f>
        <v>-1.0820000000000001E-3</v>
      </c>
      <c r="D2217" s="10">
        <f>AUM[[#This Row],[ Etica Bilanciato]]</f>
        <v>2114339037.97</v>
      </c>
      <c r="E2217" s="10">
        <f>D2216*BIL[[#This Row],[Variazione percentuale]]</f>
        <v>-2291069.5058150599</v>
      </c>
      <c r="F2217" s="11">
        <f>BIL[[#This Row],[AUM]]-D2216</f>
        <v>-3100431.3599998951</v>
      </c>
      <c r="G2217" s="11">
        <f>BIL[[#This Row],[∆ AUM]]-BIL[[#This Row],[effetto mercato]]</f>
        <v>-809361.85418483522</v>
      </c>
    </row>
    <row r="2218" spans="1:7">
      <c r="A2218" s="4">
        <v>45226</v>
      </c>
      <c r="B2218">
        <v>-0.31709999999999999</v>
      </c>
      <c r="C2218" s="6">
        <f>BIL[[#This Row],[Variaz]]/100</f>
        <v>-3.1709999999999998E-3</v>
      </c>
      <c r="D2218" s="10">
        <f>AUM[[#This Row],[ Etica Bilanciato]]</f>
        <v>2107535808.45</v>
      </c>
      <c r="E2218" s="10">
        <f>D2217*BIL[[#This Row],[Variazione percentuale]]</f>
        <v>-6704569.0894028693</v>
      </c>
      <c r="F2218" s="11">
        <f>BIL[[#This Row],[AUM]]-D2217</f>
        <v>-6803229.5199999809</v>
      </c>
      <c r="G2218" s="11">
        <f>BIL[[#This Row],[∆ AUM]]-BIL[[#This Row],[effetto mercato]]</f>
        <v>-98660.430597111583</v>
      </c>
    </row>
    <row r="2219" spans="1:7">
      <c r="A2219" s="4">
        <v>45229</v>
      </c>
      <c r="B2219">
        <v>0.20180000000000001</v>
      </c>
      <c r="C2219" s="6">
        <f>BIL[[#This Row],[Variaz]]/100</f>
        <v>2.0180000000000003E-3</v>
      </c>
      <c r="D2219" s="10">
        <f>AUM[[#This Row],[ Etica Bilanciato]]</f>
        <v>2110994349.1499999</v>
      </c>
      <c r="E2219" s="10">
        <f>D2218*BIL[[#This Row],[Variazione percentuale]]</f>
        <v>4253007.2614521002</v>
      </c>
      <c r="F2219" s="11">
        <f>BIL[[#This Row],[AUM]]-D2218</f>
        <v>3458540.6999998093</v>
      </c>
      <c r="G2219" s="11">
        <f>BIL[[#This Row],[∆ AUM]]-BIL[[#This Row],[effetto mercato]]</f>
        <v>-794466.56145229097</v>
      </c>
    </row>
    <row r="2220" spans="1:7">
      <c r="A2220" s="4">
        <v>45230</v>
      </c>
      <c r="B2220">
        <v>0.57310000000000005</v>
      </c>
      <c r="C2220" s="6">
        <f>BIL[[#This Row],[Variaz]]/100</f>
        <v>5.7310000000000009E-3</v>
      </c>
      <c r="D2220" s="10">
        <f>AUM[[#This Row],[ Etica Bilanciato]]</f>
        <v>2122793755.04</v>
      </c>
      <c r="E2220" s="10">
        <f>D2219*BIL[[#This Row],[Variazione percentuale]]</f>
        <v>12098108.614978651</v>
      </c>
      <c r="F2220" s="11">
        <f>BIL[[#This Row],[AUM]]-D2219</f>
        <v>11799405.890000105</v>
      </c>
      <c r="G2220" s="11">
        <f>BIL[[#This Row],[∆ AUM]]-BIL[[#This Row],[effetto mercato]]</f>
        <v>-298702.72497854568</v>
      </c>
    </row>
    <row r="2221" spans="1:7">
      <c r="A2221" s="4">
        <v>45232</v>
      </c>
      <c r="B2221">
        <v>1.7248000000000001</v>
      </c>
      <c r="C2221" s="6">
        <f>BIL[[#This Row],[Variaz]]/100</f>
        <v>1.7247999999999999E-2</v>
      </c>
      <c r="D2221" s="10">
        <f>AUM[[#This Row],[ Etica Bilanciato]]</f>
        <v>2159295251.3299999</v>
      </c>
      <c r="E2221" s="10">
        <f>D2220*BIL[[#This Row],[Variazione percentuale]]</f>
        <v>36613946.686929919</v>
      </c>
      <c r="F2221" s="11">
        <f>BIL[[#This Row],[AUM]]-D2220</f>
        <v>36501496.289999962</v>
      </c>
      <c r="G2221" s="11">
        <f>BIL[[#This Row],[∆ AUM]]-BIL[[#This Row],[effetto mercato]]</f>
        <v>-112450.39692995697</v>
      </c>
    </row>
    <row r="2222" spans="1:7">
      <c r="A2222" s="4">
        <v>45233</v>
      </c>
      <c r="B2222">
        <v>0.58279999999999998</v>
      </c>
      <c r="C2222" s="6">
        <f>BIL[[#This Row],[Variaz]]/100</f>
        <v>5.8279999999999998E-3</v>
      </c>
      <c r="D2222" s="10">
        <f>AUM[[#This Row],[ Etica Bilanciato]]</f>
        <v>2171295585.6399999</v>
      </c>
      <c r="E2222" s="10">
        <f>D2221*BIL[[#This Row],[Variazione percentuale]]</f>
        <v>12584372.72475124</v>
      </c>
      <c r="F2222" s="11">
        <f>BIL[[#This Row],[AUM]]-D2221</f>
        <v>12000334.309999943</v>
      </c>
      <c r="G2222" s="11">
        <f>BIL[[#This Row],[∆ AUM]]-BIL[[#This Row],[effetto mercato]]</f>
        <v>-584038.41475129686</v>
      </c>
    </row>
    <row r="2223" spans="1:7">
      <c r="A2223" s="4">
        <v>45236</v>
      </c>
      <c r="B2223">
        <v>-0.3085</v>
      </c>
      <c r="C2223" s="6">
        <f>BIL[[#This Row],[Variaz]]/100</f>
        <v>-3.0850000000000001E-3</v>
      </c>
      <c r="D2223" s="10">
        <f>AUM[[#This Row],[ Etica Bilanciato]]</f>
        <v>2165674403.4000001</v>
      </c>
      <c r="E2223" s="10">
        <f>D2222*BIL[[#This Row],[Variazione percentuale]]</f>
        <v>-6698446.8816994</v>
      </c>
      <c r="F2223" s="11">
        <f>BIL[[#This Row],[AUM]]-D2222</f>
        <v>-5621182.2399997711</v>
      </c>
      <c r="G2223" s="11">
        <f>BIL[[#This Row],[∆ AUM]]-BIL[[#This Row],[effetto mercato]]</f>
        <v>1077264.6416996289</v>
      </c>
    </row>
    <row r="2224" spans="1:7">
      <c r="A2224" s="4">
        <v>45237</v>
      </c>
      <c r="B2224">
        <v>0.26419999999999999</v>
      </c>
      <c r="C2224" s="6">
        <f>BIL[[#This Row],[Variaz]]/100</f>
        <v>2.6419999999999998E-3</v>
      </c>
      <c r="D2224" s="10">
        <f>AUM[[#This Row],[ Etica Bilanciato]]</f>
        <v>2175271789.0999999</v>
      </c>
      <c r="E2224" s="10">
        <f>D2223*BIL[[#This Row],[Variazione percentuale]]</f>
        <v>5721711.7737828</v>
      </c>
      <c r="F2224" s="11">
        <f>BIL[[#This Row],[AUM]]-D2223</f>
        <v>9597385.6999998093</v>
      </c>
      <c r="G2224" s="11">
        <f>BIL[[#This Row],[∆ AUM]]-BIL[[#This Row],[effetto mercato]]</f>
        <v>3875673.9262170093</v>
      </c>
    </row>
    <row r="2225" spans="1:7">
      <c r="A2225" s="4">
        <v>45238</v>
      </c>
      <c r="B2225">
        <v>6.7799999999999999E-2</v>
      </c>
      <c r="C2225" s="6">
        <f>BIL[[#This Row],[Variaz]]/100</f>
        <v>6.78E-4</v>
      </c>
      <c r="D2225" s="10">
        <f>AUM[[#This Row],[ Etica Bilanciato]]</f>
        <v>2176360655.2600002</v>
      </c>
      <c r="E2225" s="10">
        <f>D2224*BIL[[#This Row],[Variazione percentuale]]</f>
        <v>1474834.2730097999</v>
      </c>
      <c r="F2225" s="11">
        <f>BIL[[#This Row],[AUM]]-D2224</f>
        <v>1088866.1600003242</v>
      </c>
      <c r="G2225" s="11">
        <f>BIL[[#This Row],[∆ AUM]]-BIL[[#This Row],[effetto mercato]]</f>
        <v>-385968.11300947564</v>
      </c>
    </row>
    <row r="2226" spans="1:7">
      <c r="A2226" s="4">
        <v>45239</v>
      </c>
      <c r="B2226">
        <v>-0.23319999999999999</v>
      </c>
      <c r="C2226" s="6">
        <f>BIL[[#This Row],[Variaz]]/100</f>
        <v>-2.3319999999999999E-3</v>
      </c>
      <c r="D2226" s="10">
        <f>AUM[[#This Row],[ Etica Bilanciato]]</f>
        <v>2170598248.98</v>
      </c>
      <c r="E2226" s="10">
        <f>D2225*BIL[[#This Row],[Variazione percentuale]]</f>
        <v>-5075273.0480663199</v>
      </c>
      <c r="F2226" s="11">
        <f>BIL[[#This Row],[AUM]]-D2225</f>
        <v>-5762406.2800002098</v>
      </c>
      <c r="G2226" s="11">
        <f>BIL[[#This Row],[∆ AUM]]-BIL[[#This Row],[effetto mercato]]</f>
        <v>-687133.23193388991</v>
      </c>
    </row>
    <row r="2227" spans="1:7">
      <c r="A2227" s="4">
        <v>45240</v>
      </c>
      <c r="B2227">
        <v>0.34689999999999999</v>
      </c>
      <c r="C2227" s="6">
        <f>BIL[[#This Row],[Variaz]]/100</f>
        <v>3.4689999999999999E-3</v>
      </c>
      <c r="D2227" s="10">
        <f>AUM[[#This Row],[ Etica Bilanciato]]</f>
        <v>2177115550.4400001</v>
      </c>
      <c r="E2227" s="10">
        <f>D2226*BIL[[#This Row],[Variazione percentuale]]</f>
        <v>7529805.32571162</v>
      </c>
      <c r="F2227" s="11">
        <f>BIL[[#This Row],[AUM]]-D2226</f>
        <v>6517301.4600000381</v>
      </c>
      <c r="G2227" s="11">
        <f>BIL[[#This Row],[∆ AUM]]-BIL[[#This Row],[effetto mercato]]</f>
        <v>-1012503.8657115819</v>
      </c>
    </row>
    <row r="2228" spans="1:7">
      <c r="A2228" s="4">
        <v>45243</v>
      </c>
      <c r="B2228">
        <v>-6.7599999999999993E-2</v>
      </c>
      <c r="C2228" s="6">
        <f>BIL[[#This Row],[Variaz]]/100</f>
        <v>-6.7599999999999995E-4</v>
      </c>
      <c r="D2228" s="10">
        <f>AUM[[#This Row],[ Etica Bilanciato]]</f>
        <v>2174630074.8000002</v>
      </c>
      <c r="E2228" s="10">
        <f>D2227*BIL[[#This Row],[Variazione percentuale]]</f>
        <v>-1471730.1120974398</v>
      </c>
      <c r="F2228" s="11">
        <f>BIL[[#This Row],[AUM]]-D2227</f>
        <v>-2485475.6399998665</v>
      </c>
      <c r="G2228" s="11">
        <f>BIL[[#This Row],[∆ AUM]]-BIL[[#This Row],[effetto mercato]]</f>
        <v>-1013745.5279024267</v>
      </c>
    </row>
    <row r="2229" spans="1:7">
      <c r="A2229" s="4">
        <v>45244</v>
      </c>
      <c r="B2229">
        <v>1.0604</v>
      </c>
      <c r="C2229" s="6">
        <f>BIL[[#This Row],[Variaz]]/100</f>
        <v>1.0604000000000001E-2</v>
      </c>
      <c r="D2229" s="10">
        <f>AUM[[#This Row],[ Etica Bilanciato]]</f>
        <v>2196018737.2800002</v>
      </c>
      <c r="E2229" s="10">
        <f>D2228*BIL[[#This Row],[Variazione percentuale]]</f>
        <v>23059777.313179202</v>
      </c>
      <c r="F2229" s="11">
        <f>BIL[[#This Row],[AUM]]-D2228</f>
        <v>21388662.480000019</v>
      </c>
      <c r="G2229" s="11">
        <f>BIL[[#This Row],[∆ AUM]]-BIL[[#This Row],[effetto mercato]]</f>
        <v>-1671114.8331791833</v>
      </c>
    </row>
    <row r="2230" spans="1:7">
      <c r="A2230" s="4">
        <v>45245</v>
      </c>
      <c r="B2230">
        <v>0.186</v>
      </c>
      <c r="C2230" s="6">
        <f>BIL[[#This Row],[Variaz]]/100</f>
        <v>1.8599999999999999E-3</v>
      </c>
      <c r="D2230" s="10">
        <f>AUM[[#This Row],[ Etica Bilanciato]]</f>
        <v>2199225301.1199999</v>
      </c>
      <c r="E2230" s="10">
        <f>D2229*BIL[[#This Row],[Variazione percentuale]]</f>
        <v>4084594.8513408001</v>
      </c>
      <c r="F2230" s="11">
        <f>BIL[[#This Row],[AUM]]-D2229</f>
        <v>3206563.8399996758</v>
      </c>
      <c r="G2230" s="11">
        <f>BIL[[#This Row],[∆ AUM]]-BIL[[#This Row],[effetto mercato]]</f>
        <v>-878031.01134112431</v>
      </c>
    </row>
    <row r="2231" spans="1:7">
      <c r="A2231" s="4">
        <v>45246</v>
      </c>
      <c r="B2231">
        <v>-7.4300000000000005E-2</v>
      </c>
      <c r="C2231" s="6">
        <f>BIL[[#This Row],[Variaz]]/100</f>
        <v>-7.4300000000000006E-4</v>
      </c>
      <c r="D2231" s="10">
        <f>AUM[[#This Row],[ Etica Bilanciato]]</f>
        <v>2196312966.6300001</v>
      </c>
      <c r="E2231" s="10">
        <f>D2230*BIL[[#This Row],[Variazione percentuale]]</f>
        <v>-1634024.39873216</v>
      </c>
      <c r="F2231" s="11">
        <f>BIL[[#This Row],[AUM]]-D2230</f>
        <v>-2912334.4899997711</v>
      </c>
      <c r="G2231" s="11">
        <f>BIL[[#This Row],[∆ AUM]]-BIL[[#This Row],[effetto mercato]]</f>
        <v>-1278310.0912676111</v>
      </c>
    </row>
    <row r="2232" spans="1:7">
      <c r="A2232" s="4">
        <v>45247</v>
      </c>
      <c r="B2232">
        <v>0.26019999999999999</v>
      </c>
      <c r="C2232" s="6">
        <f>BIL[[#This Row],[Variaz]]/100</f>
        <v>2.6019999999999997E-3</v>
      </c>
      <c r="D2232" s="10">
        <f>AUM[[#This Row],[ Etica Bilanciato]]</f>
        <v>2202963828.4700003</v>
      </c>
      <c r="E2232" s="10">
        <f>D2231*BIL[[#This Row],[Variazione percentuale]]</f>
        <v>5714806.3391712597</v>
      </c>
      <c r="F2232" s="11">
        <f>BIL[[#This Row],[AUM]]-D2231</f>
        <v>6650861.8400001526</v>
      </c>
      <c r="G2232" s="11">
        <f>BIL[[#This Row],[∆ AUM]]-BIL[[#This Row],[effetto mercato]]</f>
        <v>936055.50082889292</v>
      </c>
    </row>
    <row r="2233" spans="1:7">
      <c r="A2233" s="4">
        <v>45250</v>
      </c>
      <c r="B2233">
        <v>2.9700000000000001E-2</v>
      </c>
      <c r="C2233" s="6">
        <f>BIL[[#This Row],[Variaz]]/100</f>
        <v>2.9700000000000001E-4</v>
      </c>
      <c r="D2233" s="10">
        <f>AUM[[#This Row],[ Etica Bilanciato]]</f>
        <v>2203160514.8699999</v>
      </c>
      <c r="E2233" s="10">
        <f>D2232*BIL[[#This Row],[Variazione percentuale]]</f>
        <v>654280.25705559005</v>
      </c>
      <c r="F2233" s="11">
        <f>BIL[[#This Row],[AUM]]-D2232</f>
        <v>196686.39999961853</v>
      </c>
      <c r="G2233" s="11">
        <f>BIL[[#This Row],[∆ AUM]]-BIL[[#This Row],[effetto mercato]]</f>
        <v>-457593.85705597152</v>
      </c>
    </row>
    <row r="2234" spans="1:7">
      <c r="A2234" s="4">
        <v>45251</v>
      </c>
      <c r="B2234">
        <v>0</v>
      </c>
      <c r="C2234" s="6">
        <f>BIL[[#This Row],[Variaz]]/100</f>
        <v>0</v>
      </c>
      <c r="D2234" s="10">
        <f>AUM[[#This Row],[ Etica Bilanciato]]</f>
        <v>2202368662.1900001</v>
      </c>
      <c r="E2234" s="10">
        <f>D2233*BIL[[#This Row],[Variazione percentuale]]</f>
        <v>0</v>
      </c>
      <c r="F2234" s="11">
        <f>BIL[[#This Row],[AUM]]-D2233</f>
        <v>-791852.67999982834</v>
      </c>
      <c r="G2234" s="11">
        <f>BIL[[#This Row],[∆ AUM]]-BIL[[#This Row],[effetto mercato]]</f>
        <v>-791852.67999982834</v>
      </c>
    </row>
    <row r="2235" spans="1:7">
      <c r="A2235" s="4">
        <v>45252</v>
      </c>
      <c r="B2235">
        <v>0.378</v>
      </c>
      <c r="C2235" s="6">
        <f>BIL[[#This Row],[Variaz]]/100</f>
        <v>3.7799999999999999E-3</v>
      </c>
      <c r="D2235" s="10">
        <f>AUM[[#This Row],[ Etica Bilanciato]]</f>
        <v>2210209689.23</v>
      </c>
      <c r="E2235" s="10">
        <f>D2234*BIL[[#This Row],[Variazione percentuale]]</f>
        <v>8324953.5430782</v>
      </c>
      <c r="F2235" s="11">
        <f>BIL[[#This Row],[AUM]]-D2234</f>
        <v>7841027.0399999619</v>
      </c>
      <c r="G2235" s="11">
        <f>BIL[[#This Row],[∆ AUM]]-BIL[[#This Row],[effetto mercato]]</f>
        <v>-483926.50307823811</v>
      </c>
    </row>
    <row r="2236" spans="1:7">
      <c r="A2236" s="4">
        <v>45253</v>
      </c>
      <c r="B2236">
        <v>-0.2954</v>
      </c>
      <c r="C2236" s="6">
        <f>BIL[[#This Row],[Variaz]]/100</f>
        <v>-2.954E-3</v>
      </c>
      <c r="D2236" s="10">
        <f>AUM[[#This Row],[ Etica Bilanciato]]</f>
        <v>2203330538.3499999</v>
      </c>
      <c r="E2236" s="10">
        <f>D2235*BIL[[#This Row],[Variazione percentuale]]</f>
        <v>-6528959.4219854204</v>
      </c>
      <c r="F2236" s="11">
        <f>BIL[[#This Row],[AUM]]-D2235</f>
        <v>-6879150.8800001144</v>
      </c>
      <c r="G2236" s="11">
        <f>BIL[[#This Row],[∆ AUM]]-BIL[[#This Row],[effetto mercato]]</f>
        <v>-350191.45801469404</v>
      </c>
    </row>
    <row r="2237" spans="1:7">
      <c r="A2237" s="4">
        <v>45254</v>
      </c>
      <c r="B2237">
        <v>-1.4800000000000001E-2</v>
      </c>
      <c r="C2237" s="6">
        <f>BIL[[#This Row],[Variaz]]/100</f>
        <v>-1.4800000000000002E-4</v>
      </c>
      <c r="D2237" s="10">
        <f>AUM[[#This Row],[ Etica Bilanciato]]</f>
        <v>2202206669.1799998</v>
      </c>
      <c r="E2237" s="10">
        <f>D2236*BIL[[#This Row],[Variazione percentuale]]</f>
        <v>-326092.91967580002</v>
      </c>
      <c r="F2237" s="11">
        <f>BIL[[#This Row],[AUM]]-D2236</f>
        <v>-1123869.1700000763</v>
      </c>
      <c r="G2237" s="11">
        <f>BIL[[#This Row],[∆ AUM]]-BIL[[#This Row],[effetto mercato]]</f>
        <v>-797776.25032427628</v>
      </c>
    </row>
    <row r="2238" spans="1:7">
      <c r="A2238" s="4">
        <v>45257</v>
      </c>
      <c r="B2238">
        <v>0.17780000000000001</v>
      </c>
      <c r="C2238" s="6">
        <f>BIL[[#This Row],[Variaz]]/100</f>
        <v>1.7780000000000001E-3</v>
      </c>
      <c r="D2238" s="10">
        <f>AUM[[#This Row],[ Etica Bilanciato]]</f>
        <v>2205684586.8099999</v>
      </c>
      <c r="E2238" s="10">
        <f>D2237*BIL[[#This Row],[Variazione percentuale]]</f>
        <v>3915523.45780204</v>
      </c>
      <c r="F2238" s="11">
        <f>BIL[[#This Row],[AUM]]-D2237</f>
        <v>3477917.6300001144</v>
      </c>
      <c r="G2238" s="11">
        <f>BIL[[#This Row],[∆ AUM]]-BIL[[#This Row],[effetto mercato]]</f>
        <v>-437605.8278019256</v>
      </c>
    </row>
    <row r="2239" spans="1:7">
      <c r="A2239" s="4">
        <v>45258</v>
      </c>
      <c r="B2239">
        <v>-0.18479999999999999</v>
      </c>
      <c r="C2239" s="6">
        <f>BIL[[#This Row],[Variaz]]/100</f>
        <v>-1.8479999999999998E-3</v>
      </c>
      <c r="D2239" s="10">
        <f>AUM[[#This Row],[ Etica Bilanciato]]</f>
        <v>2201183376.4000001</v>
      </c>
      <c r="E2239" s="10">
        <f>D2238*BIL[[#This Row],[Variazione percentuale]]</f>
        <v>-4076105.1164248795</v>
      </c>
      <c r="F2239" s="11">
        <f>BIL[[#This Row],[AUM]]-D2238</f>
        <v>-4501210.4099998474</v>
      </c>
      <c r="G2239" s="11">
        <f>BIL[[#This Row],[∆ AUM]]-BIL[[#This Row],[effetto mercato]]</f>
        <v>-425105.29357496789</v>
      </c>
    </row>
    <row r="2240" spans="1:7">
      <c r="A2240" s="4">
        <v>45259</v>
      </c>
      <c r="B2240">
        <v>0.50370000000000004</v>
      </c>
      <c r="C2240" s="6">
        <f>BIL[[#This Row],[Variaz]]/100</f>
        <v>5.0370000000000007E-3</v>
      </c>
      <c r="D2240" s="10">
        <f>AUM[[#This Row],[ Etica Bilanciato]]</f>
        <v>2211797340.4000001</v>
      </c>
      <c r="E2240" s="10">
        <f>D2239*BIL[[#This Row],[Variazione percentuale]]</f>
        <v>11087360.666926801</v>
      </c>
      <c r="F2240" s="11">
        <f>BIL[[#This Row],[AUM]]-D2239</f>
        <v>10613964</v>
      </c>
      <c r="G2240" s="11">
        <f>BIL[[#This Row],[∆ AUM]]-BIL[[#This Row],[effetto mercato]]</f>
        <v>-473396.6669268012</v>
      </c>
    </row>
    <row r="2241" spans="1:7">
      <c r="A2241" s="4">
        <v>45260</v>
      </c>
      <c r="B2241">
        <v>0.46429999999999999</v>
      </c>
      <c r="C2241" s="6">
        <f>BIL[[#This Row],[Variaz]]/100</f>
        <v>4.6429999999999996E-3</v>
      </c>
      <c r="D2241" s="10">
        <f>AUM[[#This Row],[ Etica Bilanciato]]</f>
        <v>2221819819.4299998</v>
      </c>
      <c r="E2241" s="10">
        <f>D2240*BIL[[#This Row],[Variazione percentuale]]</f>
        <v>10269375.051477199</v>
      </c>
      <c r="F2241" s="11">
        <f>BIL[[#This Row],[AUM]]-D2240</f>
        <v>10022479.029999733</v>
      </c>
      <c r="G2241" s="11">
        <f>BIL[[#This Row],[∆ AUM]]-BIL[[#This Row],[effetto mercato]]</f>
        <v>-246896.02147746645</v>
      </c>
    </row>
    <row r="2242" spans="1:7">
      <c r="A2242" s="4">
        <v>45261</v>
      </c>
      <c r="B2242">
        <v>1.1224000000000001</v>
      </c>
      <c r="C2242" s="6">
        <f>BIL[[#This Row],[Variaz]]/100</f>
        <v>1.1224000000000001E-2</v>
      </c>
      <c r="D2242" s="10">
        <f>AUM[[#This Row],[ Etica Bilanciato]]</f>
        <v>2245870775.7400002</v>
      </c>
      <c r="E2242" s="10">
        <f>D2241*BIL[[#This Row],[Variazione percentuale]]</f>
        <v>24937705.653282322</v>
      </c>
      <c r="F2242" s="11">
        <f>BIL[[#This Row],[AUM]]-D2241</f>
        <v>24050956.31000042</v>
      </c>
      <c r="G2242" s="11">
        <f>BIL[[#This Row],[∆ AUM]]-BIL[[#This Row],[effetto mercato]]</f>
        <v>-886749.34328190237</v>
      </c>
    </row>
    <row r="2243" spans="1:7">
      <c r="A2243" s="4">
        <v>45264</v>
      </c>
      <c r="B2243">
        <v>-9.4299999999999995E-2</v>
      </c>
      <c r="C2243" s="6">
        <f>BIL[[#This Row],[Variaz]]/100</f>
        <v>-9.4299999999999994E-4</v>
      </c>
      <c r="D2243" s="10">
        <f>AUM[[#This Row],[ Etica Bilanciato]]</f>
        <v>2243241779.7199998</v>
      </c>
      <c r="E2243" s="10">
        <f>D2242*BIL[[#This Row],[Variazione percentuale]]</f>
        <v>-2117856.1415228201</v>
      </c>
      <c r="F2243" s="11">
        <f>BIL[[#This Row],[AUM]]-D2242</f>
        <v>-2628996.0200004578</v>
      </c>
      <c r="G2243" s="11">
        <f>BIL[[#This Row],[∆ AUM]]-BIL[[#This Row],[effetto mercato]]</f>
        <v>-511139.87847763766</v>
      </c>
    </row>
    <row r="2244" spans="1:7">
      <c r="A2244" s="4">
        <v>45265</v>
      </c>
      <c r="B2244">
        <v>0.1452</v>
      </c>
      <c r="C2244" s="6">
        <f>BIL[[#This Row],[Variaz]]/100</f>
        <v>1.4519999999999999E-3</v>
      </c>
      <c r="D2244" s="10">
        <f>AUM[[#This Row],[ Etica Bilanciato]]</f>
        <v>2248646706.7800002</v>
      </c>
      <c r="E2244" s="10">
        <f>D2243*BIL[[#This Row],[Variazione percentuale]]</f>
        <v>3257187.0641534394</v>
      </c>
      <c r="F2244" s="11">
        <f>BIL[[#This Row],[AUM]]-D2243</f>
        <v>5404927.0600004196</v>
      </c>
      <c r="G2244" s="11">
        <f>BIL[[#This Row],[∆ AUM]]-BIL[[#This Row],[effetto mercato]]</f>
        <v>2147739.9958469803</v>
      </c>
    </row>
    <row r="2245" spans="1:7">
      <c r="A2245" s="4">
        <v>45266</v>
      </c>
      <c r="B2245">
        <v>0.42059999999999997</v>
      </c>
      <c r="C2245" s="6">
        <f>BIL[[#This Row],[Variaz]]/100</f>
        <v>4.2059999999999997E-3</v>
      </c>
      <c r="D2245" s="10">
        <f>AUM[[#This Row],[ Etica Bilanciato]]</f>
        <v>2258654807.6399999</v>
      </c>
      <c r="E2245" s="10">
        <f>D2244*BIL[[#This Row],[Variazione percentuale]]</f>
        <v>9457808.0487166792</v>
      </c>
      <c r="F2245" s="11">
        <f>BIL[[#This Row],[AUM]]-D2244</f>
        <v>10008100.859999657</v>
      </c>
      <c r="G2245" s="11">
        <f>BIL[[#This Row],[∆ AUM]]-BIL[[#This Row],[effetto mercato]]</f>
        <v>550292.81128297746</v>
      </c>
    </row>
    <row r="2246" spans="1:7">
      <c r="A2246" s="4">
        <v>45267</v>
      </c>
      <c r="B2246">
        <v>0.3105</v>
      </c>
      <c r="C2246" s="6">
        <f>BIL[[#This Row],[Variaz]]/100</f>
        <v>3.1050000000000001E-3</v>
      </c>
      <c r="D2246" s="10">
        <f>AUM[[#This Row],[ Etica Bilanciato]]</f>
        <v>2265967070.8500004</v>
      </c>
      <c r="E2246" s="10">
        <f>D2245*BIL[[#This Row],[Variazione percentuale]]</f>
        <v>7013123.1777221998</v>
      </c>
      <c r="F2246" s="11">
        <f>BIL[[#This Row],[AUM]]-D2245</f>
        <v>7312263.210000515</v>
      </c>
      <c r="G2246" s="11">
        <f>BIL[[#This Row],[∆ AUM]]-BIL[[#This Row],[effetto mercato]]</f>
        <v>299140.03227831516</v>
      </c>
    </row>
    <row r="2247" spans="1:7">
      <c r="A2247" s="4">
        <v>45271</v>
      </c>
      <c r="B2247">
        <v>0.33829999999999999</v>
      </c>
      <c r="C2247" s="6">
        <f>BIL[[#This Row],[Variaz]]/100</f>
        <v>3.3829999999999997E-3</v>
      </c>
      <c r="D2247" s="10">
        <f>AUM[[#This Row],[ Etica Bilanciato]]</f>
        <v>2273177168.3999996</v>
      </c>
      <c r="E2247" s="10">
        <f>D2246*BIL[[#This Row],[Variazione percentuale]]</f>
        <v>7665766.6006855508</v>
      </c>
      <c r="F2247" s="11">
        <f>BIL[[#This Row],[AUM]]-D2246</f>
        <v>7210097.5499992371</v>
      </c>
      <c r="G2247" s="11">
        <f>BIL[[#This Row],[∆ AUM]]-BIL[[#This Row],[effetto mercato]]</f>
        <v>-455669.05068631377</v>
      </c>
    </row>
    <row r="2248" spans="1:7">
      <c r="A2248" s="4">
        <v>45272</v>
      </c>
      <c r="B2248">
        <v>0.1363</v>
      </c>
      <c r="C2248" s="6">
        <f>BIL[[#This Row],[Variaz]]/100</f>
        <v>1.3630000000000001E-3</v>
      </c>
      <c r="D2248" s="10">
        <f>AUM[[#This Row],[ Etica Bilanciato]]</f>
        <v>2275591097.6799998</v>
      </c>
      <c r="E2248" s="10">
        <f>D2247*BIL[[#This Row],[Variazione percentuale]]</f>
        <v>3098340.4805291998</v>
      </c>
      <c r="F2248" s="11">
        <f>BIL[[#This Row],[AUM]]-D2247</f>
        <v>2413929.2800002098</v>
      </c>
      <c r="G2248" s="11">
        <f>BIL[[#This Row],[∆ AUM]]-BIL[[#This Row],[effetto mercato]]</f>
        <v>-684411.20052899001</v>
      </c>
    </row>
    <row r="2249" spans="1:7">
      <c r="A2249" s="4">
        <v>45273</v>
      </c>
      <c r="B2249">
        <v>0.79520000000000002</v>
      </c>
      <c r="C2249" s="6">
        <f>BIL[[#This Row],[Variaz]]/100</f>
        <v>7.9520000000000007E-3</v>
      </c>
      <c r="D2249" s="10">
        <f>AUM[[#This Row],[ Etica Bilanciato]]</f>
        <v>2292720799.0099998</v>
      </c>
      <c r="E2249" s="10">
        <f>D2248*BIL[[#This Row],[Variazione percentuale]]</f>
        <v>18095500.408751361</v>
      </c>
      <c r="F2249" s="11">
        <f>BIL[[#This Row],[AUM]]-D2248</f>
        <v>17129701.329999924</v>
      </c>
      <c r="G2249" s="11">
        <f>BIL[[#This Row],[∆ AUM]]-BIL[[#This Row],[effetto mercato]]</f>
        <v>-965799.07875143737</v>
      </c>
    </row>
    <row r="2250" spans="1:7">
      <c r="A2250" s="4">
        <v>45274</v>
      </c>
      <c r="B2250">
        <v>0.16350000000000001</v>
      </c>
      <c r="C2250" s="6">
        <f>BIL[[#This Row],[Variaz]]/100</f>
        <v>1.6350000000000002E-3</v>
      </c>
      <c r="D2250" s="10">
        <f>AUM[[#This Row],[ Etica Bilanciato]]</f>
        <v>2295723142.1600003</v>
      </c>
      <c r="E2250" s="10">
        <f>D2249*BIL[[#This Row],[Variazione percentuale]]</f>
        <v>3748598.5063813501</v>
      </c>
      <c r="F2250" s="11">
        <f>BIL[[#This Row],[AUM]]-D2249</f>
        <v>3002343.1500005722</v>
      </c>
      <c r="G2250" s="11">
        <f>BIL[[#This Row],[∆ AUM]]-BIL[[#This Row],[effetto mercato]]</f>
        <v>-746255.3563807779</v>
      </c>
    </row>
    <row r="2251" spans="1:7">
      <c r="A2251" s="4">
        <v>45275</v>
      </c>
      <c r="B2251">
        <v>0.60319999999999996</v>
      </c>
      <c r="C2251" s="6">
        <f>BIL[[#This Row],[Variaz]]/100</f>
        <v>6.0319999999999992E-3</v>
      </c>
      <c r="D2251" s="10">
        <f>AUM[[#This Row],[ Etica Bilanciato]]</f>
        <v>2309822358.0999999</v>
      </c>
      <c r="E2251" s="10">
        <f>D2250*BIL[[#This Row],[Variazione percentuale]]</f>
        <v>13847801.993509119</v>
      </c>
      <c r="F2251" s="11">
        <f>BIL[[#This Row],[AUM]]-D2250</f>
        <v>14099215.93999958</v>
      </c>
      <c r="G2251" s="11">
        <f>BIL[[#This Row],[∆ AUM]]-BIL[[#This Row],[effetto mercato]]</f>
        <v>251413.94649046101</v>
      </c>
    </row>
    <row r="2252" spans="1:7">
      <c r="A2252" s="4">
        <v>45278</v>
      </c>
      <c r="B2252">
        <v>-0.16930000000000001</v>
      </c>
      <c r="C2252" s="6">
        <f>BIL[[#This Row],[Variaz]]/100</f>
        <v>-1.6930000000000001E-3</v>
      </c>
      <c r="D2252" s="10">
        <f>AUM[[#This Row],[ Etica Bilanciato]]</f>
        <v>2305829645.73</v>
      </c>
      <c r="E2252" s="10">
        <f>D2251*BIL[[#This Row],[Variazione percentuale]]</f>
        <v>-3910529.2522633001</v>
      </c>
      <c r="F2252" s="11">
        <f>BIL[[#This Row],[AUM]]-D2251</f>
        <v>-3992712.3699998856</v>
      </c>
      <c r="G2252" s="11">
        <f>BIL[[#This Row],[∆ AUM]]-BIL[[#This Row],[effetto mercato]]</f>
        <v>-82183.117736585438</v>
      </c>
    </row>
    <row r="2253" spans="1:7">
      <c r="A2253" s="4">
        <v>45279</v>
      </c>
      <c r="B2253">
        <v>0.25440000000000002</v>
      </c>
      <c r="C2253" s="6">
        <f>BIL[[#This Row],[Variaz]]/100</f>
        <v>2.5440000000000003E-3</v>
      </c>
      <c r="D2253" s="10">
        <f>AUM[[#This Row],[ Etica Bilanciato]]</f>
        <v>2311676914.8699999</v>
      </c>
      <c r="E2253" s="10">
        <f>D2252*BIL[[#This Row],[Variazione percentuale]]</f>
        <v>5866030.6187371202</v>
      </c>
      <c r="F2253" s="11">
        <f>BIL[[#This Row],[AUM]]-D2252</f>
        <v>5847269.1399998665</v>
      </c>
      <c r="G2253" s="11">
        <f>BIL[[#This Row],[∆ AUM]]-BIL[[#This Row],[effetto mercato]]</f>
        <v>-18761.478737253696</v>
      </c>
    </row>
    <row r="2254" spans="1:7">
      <c r="A2254" s="4">
        <v>45280</v>
      </c>
      <c r="B2254">
        <v>-0.22550000000000001</v>
      </c>
      <c r="C2254" s="6">
        <f>BIL[[#This Row],[Variaz]]/100</f>
        <v>-2.2550000000000001E-3</v>
      </c>
      <c r="D2254" s="10">
        <f>AUM[[#This Row],[ Etica Bilanciato]]</f>
        <v>2305448568.25</v>
      </c>
      <c r="E2254" s="10">
        <f>D2253*BIL[[#This Row],[Variazione percentuale]]</f>
        <v>-5212831.4430318503</v>
      </c>
      <c r="F2254" s="11">
        <f>BIL[[#This Row],[AUM]]-D2253</f>
        <v>-6228346.6199998856</v>
      </c>
      <c r="G2254" s="11">
        <f>BIL[[#This Row],[∆ AUM]]-BIL[[#This Row],[effetto mercato]]</f>
        <v>-1015515.1769680353</v>
      </c>
    </row>
    <row r="2255" spans="1:7">
      <c r="A2255" s="4">
        <v>45281</v>
      </c>
      <c r="B2255">
        <v>0.38140000000000002</v>
      </c>
      <c r="C2255" s="6">
        <f>BIL[[#This Row],[Variaz]]/100</f>
        <v>3.8140000000000001E-3</v>
      </c>
      <c r="D2255" s="10">
        <f>AUM[[#This Row],[ Etica Bilanciato]]</f>
        <v>2313318671.3299999</v>
      </c>
      <c r="E2255" s="10">
        <f>D2254*BIL[[#This Row],[Variazione percentuale]]</f>
        <v>8792980.8393054996</v>
      </c>
      <c r="F2255" s="11">
        <f>BIL[[#This Row],[AUM]]-D2254</f>
        <v>7870103.0799999237</v>
      </c>
      <c r="G2255" s="11">
        <f>BIL[[#This Row],[∆ AUM]]-BIL[[#This Row],[effetto mercato]]</f>
        <v>-922877.75930557586</v>
      </c>
    </row>
    <row r="2256" spans="1:7">
      <c r="A2256" s="4">
        <v>45282</v>
      </c>
      <c r="B2256">
        <v>0.1618</v>
      </c>
      <c r="C2256" s="6">
        <f>BIL[[#This Row],[Variaz]]/100</f>
        <v>1.6180000000000001E-3</v>
      </c>
      <c r="D2256" s="10">
        <f>AUM[[#This Row],[ Etica Bilanciato]]</f>
        <v>2315795609.0800004</v>
      </c>
      <c r="E2256" s="10">
        <f>D2255*BIL[[#This Row],[Variazione percentuale]]</f>
        <v>3742949.61021194</v>
      </c>
      <c r="F2256" s="11">
        <f>BIL[[#This Row],[AUM]]-D2255</f>
        <v>2476937.7500004768</v>
      </c>
      <c r="G2256" s="11">
        <f>BIL[[#This Row],[∆ AUM]]-BIL[[#This Row],[effetto mercato]]</f>
        <v>-1266011.8602114632</v>
      </c>
    </row>
    <row r="2257" spans="1:7">
      <c r="A2257" s="4">
        <v>45287</v>
      </c>
      <c r="B2257">
        <v>0.17560000000000001</v>
      </c>
      <c r="C2257" s="6">
        <f>BIL[[#This Row],[Variaz]]/100</f>
        <v>1.756E-3</v>
      </c>
      <c r="D2257" s="10">
        <f>AUM[[#This Row],[ Etica Bilanciato]]</f>
        <v>2318941611.9199996</v>
      </c>
      <c r="E2257" s="10">
        <f>D2256*BIL[[#This Row],[Variazione percentuale]]</f>
        <v>4066537.0895444807</v>
      </c>
      <c r="F2257" s="11">
        <f>BIL[[#This Row],[AUM]]-D2256</f>
        <v>3146002.8399991989</v>
      </c>
      <c r="G2257" s="11">
        <f>BIL[[#This Row],[∆ AUM]]-BIL[[#This Row],[effetto mercato]]</f>
        <v>-920534.24954528175</v>
      </c>
    </row>
    <row r="2258" spans="1:7">
      <c r="A2258" s="4">
        <v>45288</v>
      </c>
      <c r="B2258">
        <v>-6.3100000000000003E-2</v>
      </c>
      <c r="C2258" s="6">
        <f>BIL[[#This Row],[Variaz]]/100</f>
        <v>-6.3100000000000005E-4</v>
      </c>
      <c r="D2258" s="10">
        <f>AUM[[#This Row],[ Etica Bilanciato]]</f>
        <v>2317095321.5799999</v>
      </c>
      <c r="E2258" s="10">
        <f>D2257*BIL[[#This Row],[Variazione percentuale]]</f>
        <v>-1463252.1571215198</v>
      </c>
      <c r="F2258" s="11">
        <f>BIL[[#This Row],[AUM]]-D2257</f>
        <v>-1846290.3399996758</v>
      </c>
      <c r="G2258" s="11">
        <f>BIL[[#This Row],[∆ AUM]]-BIL[[#This Row],[effetto mercato]]</f>
        <v>-383038.18287815596</v>
      </c>
    </row>
    <row r="2259" spans="1:7">
      <c r="A2259" s="4">
        <v>45289</v>
      </c>
      <c r="B2259">
        <v>-5.6099999999999997E-2</v>
      </c>
      <c r="C2259" s="6">
        <f>BIL[[#This Row],[Variaz]]/100</f>
        <v>-5.6099999999999998E-4</v>
      </c>
      <c r="D2259" s="10">
        <f>AUM[[#This Row],[ Etica Bilanciato]]</f>
        <v>2315527987.6199999</v>
      </c>
      <c r="E2259" s="10">
        <f>D2258*BIL[[#This Row],[Variazione percentuale]]</f>
        <v>-1299890.4754063799</v>
      </c>
      <c r="F2259" s="11">
        <f>BIL[[#This Row],[AUM]]-D2258</f>
        <v>-1567333.9600000381</v>
      </c>
      <c r="G2259" s="11">
        <f>BIL[[#This Row],[∆ AUM]]-BIL[[#This Row],[effetto mercato]]</f>
        <v>-267443.48459365824</v>
      </c>
    </row>
    <row r="2260" spans="1:7">
      <c r="A2260" s="4">
        <v>45293</v>
      </c>
      <c r="B2260">
        <v>-0.1123</v>
      </c>
      <c r="C2260" s="6">
        <f>BIL[[#This Row],[Variaz]]/100</f>
        <v>-1.1229999999999999E-3</v>
      </c>
      <c r="D2260" s="10">
        <f>AUM[[#This Row],[ Etica Bilanciato]]</f>
        <v>2312161932.1399999</v>
      </c>
      <c r="E2260" s="10">
        <f>D2259*BIL[[#This Row],[Variazione percentuale]]</f>
        <v>-2600337.9300972596</v>
      </c>
      <c r="F2260" s="11">
        <f>BIL[[#This Row],[AUM]]-D2259</f>
        <v>-3366055.4800000191</v>
      </c>
      <c r="G2260" s="11">
        <f>BIL[[#This Row],[∆ AUM]]-BIL[[#This Row],[effetto mercato]]</f>
        <v>-765717.54990275949</v>
      </c>
    </row>
    <row r="2261" spans="1:7">
      <c r="A2261" s="4">
        <v>45294</v>
      </c>
      <c r="B2261">
        <v>-0.63970000000000005</v>
      </c>
      <c r="C2261" s="6">
        <f>BIL[[#This Row],[Variaz]]/100</f>
        <v>-6.3970000000000008E-3</v>
      </c>
      <c r="D2261" s="10">
        <f>AUM[[#This Row],[ Etica Bilanciato]]</f>
        <v>2297088073.2199998</v>
      </c>
      <c r="E2261" s="10">
        <f>D2260*BIL[[#This Row],[Variazione percentuale]]</f>
        <v>-14790899.87989958</v>
      </c>
      <c r="F2261" s="11">
        <f>BIL[[#This Row],[AUM]]-D2260</f>
        <v>-15073858.920000076</v>
      </c>
      <c r="G2261" s="11">
        <f>BIL[[#This Row],[∆ AUM]]-BIL[[#This Row],[effetto mercato]]</f>
        <v>-282959.04010049626</v>
      </c>
    </row>
    <row r="2262" spans="1:7">
      <c r="A2262" s="4">
        <v>45295</v>
      </c>
      <c r="B2262">
        <v>-0.47399999999999998</v>
      </c>
      <c r="C2262" s="6">
        <f>BIL[[#This Row],[Variaz]]/100</f>
        <v>-4.7399999999999994E-3</v>
      </c>
      <c r="D2262" s="10">
        <f>AUM[[#This Row],[ Etica Bilanciato]]</f>
        <v>2287741017.4000001</v>
      </c>
      <c r="E2262" s="10">
        <f>D2261*BIL[[#This Row],[Variazione percentuale]]</f>
        <v>-10888197.467062797</v>
      </c>
      <c r="F2262" s="11">
        <f>BIL[[#This Row],[AUM]]-D2261</f>
        <v>-9347055.8199996948</v>
      </c>
      <c r="G2262" s="11">
        <f>BIL[[#This Row],[∆ AUM]]-BIL[[#This Row],[effetto mercato]]</f>
        <v>1541141.6470631026</v>
      </c>
    </row>
    <row r="2263" spans="1:7">
      <c r="A2263" s="4">
        <v>45296</v>
      </c>
      <c r="B2263">
        <v>-0.16350000000000001</v>
      </c>
      <c r="C2263" s="6">
        <f>BIL[[#This Row],[Variaz]]/100</f>
        <v>-1.6350000000000002E-3</v>
      </c>
      <c r="D2263" s="10">
        <f>AUM[[#This Row],[ Etica Bilanciato]]</f>
        <v>2283565260.2599998</v>
      </c>
      <c r="E2263" s="10">
        <f>D2262*BIL[[#This Row],[Variazione percentuale]]</f>
        <v>-3740456.5634490005</v>
      </c>
      <c r="F2263" s="11">
        <f>BIL[[#This Row],[AUM]]-D2262</f>
        <v>-4175757.1400003433</v>
      </c>
      <c r="G2263" s="11">
        <f>BIL[[#This Row],[∆ AUM]]-BIL[[#This Row],[effetto mercato]]</f>
        <v>-435300.57655134285</v>
      </c>
    </row>
    <row r="2264" spans="1:7">
      <c r="A2264" s="4">
        <v>45299</v>
      </c>
      <c r="B2264">
        <v>0.75470000000000004</v>
      </c>
      <c r="C2264" s="6">
        <f>BIL[[#This Row],[Variaz]]/100</f>
        <v>7.5470000000000008E-3</v>
      </c>
      <c r="D2264" s="10">
        <f>AUM[[#This Row],[ Etica Bilanciato]]</f>
        <v>2299584128.4400001</v>
      </c>
      <c r="E2264" s="10">
        <f>D2263*BIL[[#This Row],[Variazione percentuale]]</f>
        <v>17234067.01918222</v>
      </c>
      <c r="F2264" s="11">
        <f>BIL[[#This Row],[AUM]]-D2263</f>
        <v>16018868.180000305</v>
      </c>
      <c r="G2264" s="11">
        <f>BIL[[#This Row],[∆ AUM]]-BIL[[#This Row],[effetto mercato]]</f>
        <v>-1215198.8391819149</v>
      </c>
    </row>
    <row r="2265" spans="1:7">
      <c r="A2265" s="4">
        <v>45300</v>
      </c>
      <c r="B2265">
        <v>0.2049</v>
      </c>
      <c r="C2265" s="6">
        <f>BIL[[#This Row],[Variaz]]/100</f>
        <v>2.049E-3</v>
      </c>
      <c r="D2265" s="10">
        <f>AUM[[#This Row],[ Etica Bilanciato]]</f>
        <v>2304484289.9200001</v>
      </c>
      <c r="E2265" s="10">
        <f>D2264*BIL[[#This Row],[Variazione percentuale]]</f>
        <v>4711847.8791735601</v>
      </c>
      <c r="F2265" s="11">
        <f>BIL[[#This Row],[AUM]]-D2264</f>
        <v>4900161.4800000191</v>
      </c>
      <c r="G2265" s="11">
        <f>BIL[[#This Row],[∆ AUM]]-BIL[[#This Row],[effetto mercato]]</f>
        <v>188313.60082645901</v>
      </c>
    </row>
    <row r="2266" spans="1:7">
      <c r="A2266" s="4">
        <v>45301</v>
      </c>
      <c r="B2266">
        <v>-7.0499999999999993E-2</v>
      </c>
      <c r="C2266" s="6">
        <f>BIL[[#This Row],[Variaz]]/100</f>
        <v>-7.049999999999999E-4</v>
      </c>
      <c r="D2266" s="10">
        <f>AUM[[#This Row],[ Etica Bilanciato]]</f>
        <v>2303464721.2999997</v>
      </c>
      <c r="E2266" s="10">
        <f>D2265*BIL[[#This Row],[Variazione percentuale]]</f>
        <v>-1624661.4243935999</v>
      </c>
      <c r="F2266" s="11">
        <f>BIL[[#This Row],[AUM]]-D2265</f>
        <v>-1019568.6200003624</v>
      </c>
      <c r="G2266" s="11">
        <f>BIL[[#This Row],[∆ AUM]]-BIL[[#This Row],[effetto mercato]]</f>
        <v>605092.80439323746</v>
      </c>
    </row>
    <row r="2267" spans="1:7">
      <c r="A2267" s="4">
        <v>45302</v>
      </c>
      <c r="B2267">
        <v>0.10589999999999999</v>
      </c>
      <c r="C2267" s="6">
        <f>BIL[[#This Row],[Variaz]]/100</f>
        <v>1.059E-3</v>
      </c>
      <c r="D2267" s="10">
        <f>AUM[[#This Row],[ Etica Bilanciato]]</f>
        <v>2305255938.9100003</v>
      </c>
      <c r="E2267" s="10">
        <f>D2266*BIL[[#This Row],[Variazione percentuale]]</f>
        <v>2439369.1398566999</v>
      </c>
      <c r="F2267" s="11">
        <f>BIL[[#This Row],[AUM]]-D2266</f>
        <v>1791217.6100006104</v>
      </c>
      <c r="G2267" s="11">
        <f>BIL[[#This Row],[∆ AUM]]-BIL[[#This Row],[effetto mercato]]</f>
        <v>-648151.5298560895</v>
      </c>
    </row>
    <row r="2268" spans="1:7">
      <c r="A2268" s="4">
        <v>45303</v>
      </c>
      <c r="B2268">
        <v>0.26790000000000003</v>
      </c>
      <c r="C2268" s="6">
        <f>BIL[[#This Row],[Variaz]]/100</f>
        <v>2.6790000000000004E-3</v>
      </c>
      <c r="D2268" s="10">
        <f>AUM[[#This Row],[ Etica Bilanciato]]</f>
        <v>2310748524.4899998</v>
      </c>
      <c r="E2268" s="10">
        <f>D2267*BIL[[#This Row],[Variazione percentuale]]</f>
        <v>6175780.6603398919</v>
      </c>
      <c r="F2268" s="11">
        <f>BIL[[#This Row],[AUM]]-D2267</f>
        <v>5492585.5799994469</v>
      </c>
      <c r="G2268" s="11">
        <f>BIL[[#This Row],[∆ AUM]]-BIL[[#This Row],[effetto mercato]]</f>
        <v>-683195.08034044504</v>
      </c>
    </row>
    <row r="2269" spans="1:7">
      <c r="A2269" s="4">
        <v>45306</v>
      </c>
      <c r="B2269">
        <v>-0.1336</v>
      </c>
      <c r="C2269" s="6">
        <f>BIL[[#This Row],[Variaz]]/100</f>
        <v>-1.3359999999999999E-3</v>
      </c>
      <c r="D2269" s="10">
        <f>AUM[[#This Row],[ Etica Bilanciato]]</f>
        <v>2306960287.04</v>
      </c>
      <c r="E2269" s="10">
        <f>D2268*BIL[[#This Row],[Variazione percentuale]]</f>
        <v>-3087160.0287186396</v>
      </c>
      <c r="F2269" s="11">
        <f>BIL[[#This Row],[AUM]]-D2268</f>
        <v>-3788237.4499998093</v>
      </c>
      <c r="G2269" s="11">
        <f>BIL[[#This Row],[∆ AUM]]-BIL[[#This Row],[effetto mercato]]</f>
        <v>-701077.42128116963</v>
      </c>
    </row>
    <row r="2270" spans="1:7">
      <c r="A2270" s="4">
        <v>45307</v>
      </c>
      <c r="B2270">
        <v>0</v>
      </c>
      <c r="C2270" s="6">
        <f>BIL[[#This Row],[Variaz]]/100</f>
        <v>0</v>
      </c>
      <c r="D2270" s="10">
        <f>AUM[[#This Row],[ Etica Bilanciato]]</f>
        <v>2306595881.6700001</v>
      </c>
      <c r="E2270" s="10">
        <f>D2269*BIL[[#This Row],[Variazione percentuale]]</f>
        <v>0</v>
      </c>
      <c r="F2270" s="11">
        <f>BIL[[#This Row],[AUM]]-D2269</f>
        <v>-364405.36999988556</v>
      </c>
      <c r="G2270" s="11">
        <f>BIL[[#This Row],[∆ AUM]]-BIL[[#This Row],[effetto mercato]]</f>
        <v>-364405.36999988556</v>
      </c>
    </row>
    <row r="2271" spans="1:7">
      <c r="A2271" s="4">
        <v>45308</v>
      </c>
      <c r="B2271">
        <v>-0.62660000000000005</v>
      </c>
      <c r="C2271" s="6">
        <f>BIL[[#This Row],[Variaz]]/100</f>
        <v>-6.2660000000000007E-3</v>
      </c>
      <c r="D2271" s="10">
        <f>AUM[[#This Row],[ Etica Bilanciato]]</f>
        <v>2291814112.8900003</v>
      </c>
      <c r="E2271" s="10">
        <f>D2270*BIL[[#This Row],[Variazione percentuale]]</f>
        <v>-14453129.794544222</v>
      </c>
      <c r="F2271" s="11">
        <f>BIL[[#This Row],[AUM]]-D2270</f>
        <v>-14781768.779999733</v>
      </c>
      <c r="G2271" s="11">
        <f>BIL[[#This Row],[∆ AUM]]-BIL[[#This Row],[effetto mercato]]</f>
        <v>-328638.98545551114</v>
      </c>
    </row>
    <row r="2272" spans="1:7">
      <c r="A2272" s="4">
        <v>45309</v>
      </c>
      <c r="B2272">
        <v>0.31169999999999998</v>
      </c>
      <c r="C2272" s="6">
        <f>BIL[[#This Row],[Variaz]]/100</f>
        <v>3.117E-3</v>
      </c>
      <c r="D2272" s="10">
        <f>AUM[[#This Row],[ Etica Bilanciato]]</f>
        <v>2298334447.2300005</v>
      </c>
      <c r="E2272" s="10">
        <f>D2271*BIL[[#This Row],[Variazione percentuale]]</f>
        <v>7143584.5898781307</v>
      </c>
      <c r="F2272" s="11">
        <f>BIL[[#This Row],[AUM]]-D2271</f>
        <v>6520334.3400001526</v>
      </c>
      <c r="G2272" s="11">
        <f>BIL[[#This Row],[∆ AUM]]-BIL[[#This Row],[effetto mercato]]</f>
        <v>-623250.24987797812</v>
      </c>
    </row>
    <row r="2273" spans="1:7">
      <c r="A2273" s="4">
        <v>45310</v>
      </c>
      <c r="B2273">
        <v>0.49440000000000001</v>
      </c>
      <c r="C2273" s="6">
        <f>BIL[[#This Row],[Variaz]]/100</f>
        <v>4.9440000000000005E-3</v>
      </c>
      <c r="D2273" s="10">
        <f>AUM[[#This Row],[ Etica Bilanciato]]</f>
        <v>2308586210.5499997</v>
      </c>
      <c r="E2273" s="10">
        <f>D2272*BIL[[#This Row],[Variazione percentuale]]</f>
        <v>11362965.507105123</v>
      </c>
      <c r="F2273" s="11">
        <f>BIL[[#This Row],[AUM]]-D2272</f>
        <v>10251763.319999218</v>
      </c>
      <c r="G2273" s="11">
        <f>BIL[[#This Row],[∆ AUM]]-BIL[[#This Row],[effetto mercato]]</f>
        <v>-1111202.1871059053</v>
      </c>
    </row>
    <row r="2274" spans="1:7">
      <c r="A2274" s="4">
        <v>45313</v>
      </c>
      <c r="B2274">
        <v>0.35139999999999999</v>
      </c>
      <c r="C2274" s="6">
        <f>BIL[[#This Row],[Variaz]]/100</f>
        <v>3.5139999999999998E-3</v>
      </c>
      <c r="D2274" s="10">
        <f>AUM[[#This Row],[ Etica Bilanciato]]</f>
        <v>2315056594.9000001</v>
      </c>
      <c r="E2274" s="10">
        <f>D2273*BIL[[#This Row],[Variazione percentuale]]</f>
        <v>8112371.9438726986</v>
      </c>
      <c r="F2274" s="11">
        <f>BIL[[#This Row],[AUM]]-D2273</f>
        <v>6470384.3500003815</v>
      </c>
      <c r="G2274" s="11">
        <f>BIL[[#This Row],[∆ AUM]]-BIL[[#This Row],[effetto mercato]]</f>
        <v>-1641987.5938723171</v>
      </c>
    </row>
    <row r="2275" spans="1:7">
      <c r="A2275" s="4">
        <v>45314</v>
      </c>
      <c r="B2275">
        <v>0.2031</v>
      </c>
      <c r="C2275" s="6">
        <f>BIL[[#This Row],[Variaz]]/100</f>
        <v>2.0309999999999998E-3</v>
      </c>
      <c r="D2275" s="10">
        <f>AUM[[#This Row],[ Etica Bilanciato]]</f>
        <v>2319194977.6100001</v>
      </c>
      <c r="E2275" s="10">
        <f>D2274*BIL[[#This Row],[Variazione percentuale]]</f>
        <v>4701879.9442419</v>
      </c>
      <c r="F2275" s="11">
        <f>BIL[[#This Row],[AUM]]-D2274</f>
        <v>4138382.7100000381</v>
      </c>
      <c r="G2275" s="11">
        <f>BIL[[#This Row],[∆ AUM]]-BIL[[#This Row],[effetto mercato]]</f>
        <v>-563497.23424186185</v>
      </c>
    </row>
    <row r="2276" spans="1:7">
      <c r="A2276" s="4">
        <v>45315</v>
      </c>
      <c r="B2276">
        <v>-0.24460000000000001</v>
      </c>
      <c r="C2276" s="6">
        <f>BIL[[#This Row],[Variaz]]/100</f>
        <v>-2.4460000000000003E-3</v>
      </c>
      <c r="D2276" s="10">
        <f>AUM[[#This Row],[ Etica Bilanciato]]</f>
        <v>2313293747.7400002</v>
      </c>
      <c r="E2276" s="10">
        <f>D2275*BIL[[#This Row],[Variazione percentuale]]</f>
        <v>-5672750.915234061</v>
      </c>
      <c r="F2276" s="11">
        <f>BIL[[#This Row],[AUM]]-D2275</f>
        <v>-5901229.8699998856</v>
      </c>
      <c r="G2276" s="11">
        <f>BIL[[#This Row],[∆ AUM]]-BIL[[#This Row],[effetto mercato]]</f>
        <v>-228478.9547658246</v>
      </c>
    </row>
    <row r="2277" spans="1:7">
      <c r="A2277" s="4">
        <v>45316</v>
      </c>
      <c r="B2277">
        <v>0.74970000000000003</v>
      </c>
      <c r="C2277" s="6">
        <f>BIL[[#This Row],[Variaz]]/100</f>
        <v>7.4970000000000002E-3</v>
      </c>
      <c r="D2277" s="10">
        <f>AUM[[#This Row],[ Etica Bilanciato]]</f>
        <v>2330636330.3800001</v>
      </c>
      <c r="E2277" s="10">
        <f>D2276*BIL[[#This Row],[Variazione percentuale]]</f>
        <v>17342763.226806782</v>
      </c>
      <c r="F2277" s="11">
        <f>BIL[[#This Row],[AUM]]-D2276</f>
        <v>17342582.639999866</v>
      </c>
      <c r="G2277" s="11">
        <f>BIL[[#This Row],[∆ AUM]]-BIL[[#This Row],[effetto mercato]]</f>
        <v>-180.58680691570044</v>
      </c>
    </row>
    <row r="2278" spans="1:7">
      <c r="A2278" s="4">
        <v>45317</v>
      </c>
      <c r="B2278">
        <v>-0.21560000000000001</v>
      </c>
      <c r="C2278" s="6">
        <f>BIL[[#This Row],[Variaz]]/100</f>
        <v>-2.1559999999999999E-3</v>
      </c>
      <c r="D2278" s="10">
        <f>AUM[[#This Row],[ Etica Bilanciato]]</f>
        <v>2324623545</v>
      </c>
      <c r="E2278" s="10">
        <f>D2277*BIL[[#This Row],[Variazione percentuale]]</f>
        <v>-5024851.9282992799</v>
      </c>
      <c r="F2278" s="11">
        <f>BIL[[#This Row],[AUM]]-D2277</f>
        <v>-6012785.3800001144</v>
      </c>
      <c r="G2278" s="11">
        <f>BIL[[#This Row],[∆ AUM]]-BIL[[#This Row],[effetto mercato]]</f>
        <v>-987933.45170083456</v>
      </c>
    </row>
    <row r="2279" spans="1:7">
      <c r="A2279" s="4">
        <v>45320</v>
      </c>
      <c r="B2279">
        <v>0.84330000000000005</v>
      </c>
      <c r="C2279" s="6">
        <f>BIL[[#This Row],[Variaz]]/100</f>
        <v>8.4330000000000013E-3</v>
      </c>
      <c r="D2279" s="10">
        <f>AUM[[#This Row],[ Etica Bilanciato]]</f>
        <v>2343569145.0099998</v>
      </c>
      <c r="E2279" s="10">
        <f>D2278*BIL[[#This Row],[Variazione percentuale]]</f>
        <v>19603550.354985002</v>
      </c>
      <c r="F2279" s="11">
        <f>BIL[[#This Row],[AUM]]-D2278</f>
        <v>18945600.009999752</v>
      </c>
      <c r="G2279" s="11">
        <f>BIL[[#This Row],[∆ AUM]]-BIL[[#This Row],[effetto mercato]]</f>
        <v>-657950.34498525038</v>
      </c>
    </row>
    <row r="2280" spans="1:7">
      <c r="A2280" s="4">
        <v>45321</v>
      </c>
      <c r="B2280">
        <v>-0.42159999999999997</v>
      </c>
      <c r="C2280" s="6">
        <f>BIL[[#This Row],[Variaz]]/100</f>
        <v>-4.2160000000000001E-3</v>
      </c>
      <c r="D2280" s="10">
        <f>AUM[[#This Row],[ Etica Bilanciato]]</f>
        <v>2333030055.5799999</v>
      </c>
      <c r="E2280" s="10">
        <f>D2279*BIL[[#This Row],[Variazione percentuale]]</f>
        <v>-9880487.5153621584</v>
      </c>
      <c r="F2280" s="11">
        <f>BIL[[#This Row],[AUM]]-D2279</f>
        <v>-10539089.429999828</v>
      </c>
      <c r="G2280" s="11">
        <f>BIL[[#This Row],[∆ AUM]]-BIL[[#This Row],[effetto mercato]]</f>
        <v>-658601.91463766992</v>
      </c>
    </row>
    <row r="2281" spans="1:7">
      <c r="A2281" s="4">
        <v>45322</v>
      </c>
      <c r="B2281">
        <v>-0.26369999999999999</v>
      </c>
      <c r="C2281" s="6">
        <f>BIL[[#This Row],[Variaz]]/100</f>
        <v>-2.637E-3</v>
      </c>
      <c r="D2281" s="10">
        <f>AUM[[#This Row],[ Etica Bilanciato]]</f>
        <v>2326886065.98</v>
      </c>
      <c r="E2281" s="10">
        <f>D2280*BIL[[#This Row],[Variazione percentuale]]</f>
        <v>-6152200.2565644598</v>
      </c>
      <c r="F2281" s="11">
        <f>BIL[[#This Row],[AUM]]-D2280</f>
        <v>-6143989.5999999046</v>
      </c>
      <c r="G2281" s="11">
        <f>BIL[[#This Row],[∆ AUM]]-BIL[[#This Row],[effetto mercato]]</f>
        <v>8210.6565645551309</v>
      </c>
    </row>
    <row r="2282" spans="1:7">
      <c r="A2282" s="4">
        <v>45323</v>
      </c>
      <c r="B2282">
        <v>0.51490000000000002</v>
      </c>
      <c r="C2282" s="6">
        <f>BIL[[#This Row],[Variaz]]/100</f>
        <v>5.1489999999999999E-3</v>
      </c>
      <c r="D2282" s="10">
        <f>AUM[[#This Row],[ Etica Bilanciato]]</f>
        <v>2338491710.9900002</v>
      </c>
      <c r="E2282" s="10">
        <f>D2281*BIL[[#This Row],[Variazione percentuale]]</f>
        <v>11981136.353731019</v>
      </c>
      <c r="F2282" s="11">
        <f>BIL[[#This Row],[AUM]]-D2281</f>
        <v>11605645.010000229</v>
      </c>
      <c r="G2282" s="11">
        <f>BIL[[#This Row],[∆ AUM]]-BIL[[#This Row],[effetto mercato]]</f>
        <v>-375491.34373079054</v>
      </c>
    </row>
    <row r="2283" spans="1:7">
      <c r="A2283" s="4">
        <v>45324</v>
      </c>
      <c r="B2283">
        <v>-0.15920000000000001</v>
      </c>
      <c r="C2283" s="6">
        <f>BIL[[#This Row],[Variaz]]/100</f>
        <v>-1.5920000000000001E-3</v>
      </c>
      <c r="D2283" s="10">
        <f>AUM[[#This Row],[ Etica Bilanciato]]</f>
        <v>2334439386.3799996</v>
      </c>
      <c r="E2283" s="10">
        <f>D2282*BIL[[#This Row],[Variazione percentuale]]</f>
        <v>-3722878.8038960807</v>
      </c>
      <c r="F2283" s="11">
        <f>BIL[[#This Row],[AUM]]-D2282</f>
        <v>-4052324.6100006104</v>
      </c>
      <c r="G2283" s="11">
        <f>BIL[[#This Row],[∆ AUM]]-BIL[[#This Row],[effetto mercato]]</f>
        <v>-329445.80610452965</v>
      </c>
    </row>
    <row r="2284" spans="1:7">
      <c r="A2284" s="4">
        <v>45327</v>
      </c>
      <c r="B2284">
        <v>6.93E-2</v>
      </c>
      <c r="C2284" s="6">
        <f>BIL[[#This Row],[Variaz]]/100</f>
        <v>6.9300000000000004E-4</v>
      </c>
      <c r="D2284" s="10">
        <f>AUM[[#This Row],[ Etica Bilanciato]]</f>
        <v>2337754550.3200002</v>
      </c>
      <c r="E2284" s="10">
        <f>D2283*BIL[[#This Row],[Variazione percentuale]]</f>
        <v>1617766.4947613399</v>
      </c>
      <c r="F2284" s="11">
        <f>BIL[[#This Row],[AUM]]-D2283</f>
        <v>3315163.9400005341</v>
      </c>
      <c r="G2284" s="11">
        <f>BIL[[#This Row],[∆ AUM]]-BIL[[#This Row],[effetto mercato]]</f>
        <v>1697397.4452391942</v>
      </c>
    </row>
    <row r="2285" spans="1:7">
      <c r="A2285" s="4">
        <v>45328</v>
      </c>
      <c r="B2285">
        <v>0.17319999999999999</v>
      </c>
      <c r="C2285" s="6">
        <f>BIL[[#This Row],[Variaz]]/100</f>
        <v>1.732E-3</v>
      </c>
      <c r="D2285" s="10">
        <f>AUM[[#This Row],[ Etica Bilanciato]]</f>
        <v>2342637702.4899998</v>
      </c>
      <c r="E2285" s="10">
        <f>D2284*BIL[[#This Row],[Variazione percentuale]]</f>
        <v>4048990.8811542406</v>
      </c>
      <c r="F2285" s="11">
        <f>BIL[[#This Row],[AUM]]-D2284</f>
        <v>4883152.1699995995</v>
      </c>
      <c r="G2285" s="11">
        <f>BIL[[#This Row],[∆ AUM]]-BIL[[#This Row],[effetto mercato]]</f>
        <v>834161.28884535888</v>
      </c>
    </row>
    <row r="2286" spans="1:7">
      <c r="A2286" s="4">
        <v>45329</v>
      </c>
      <c r="B2286">
        <v>6.2300000000000001E-2</v>
      </c>
      <c r="C2286" s="6">
        <f>BIL[[#This Row],[Variaz]]/100</f>
        <v>6.2299999999999996E-4</v>
      </c>
      <c r="D2286" s="10">
        <f>AUM[[#This Row],[ Etica Bilanciato]]</f>
        <v>2345311952.8299999</v>
      </c>
      <c r="E2286" s="10">
        <f>D2285*BIL[[#This Row],[Variazione percentuale]]</f>
        <v>1459463.2886512699</v>
      </c>
      <c r="F2286" s="11">
        <f>BIL[[#This Row],[AUM]]-D2285</f>
        <v>2674250.3400001526</v>
      </c>
      <c r="G2286" s="11">
        <f>BIL[[#This Row],[∆ AUM]]-BIL[[#This Row],[effetto mercato]]</f>
        <v>1214787.0513488827</v>
      </c>
    </row>
    <row r="2287" spans="1:7">
      <c r="A2287" s="4">
        <v>45330</v>
      </c>
      <c r="B2287">
        <v>-7.5999999999999998E-2</v>
      </c>
      <c r="C2287" s="6">
        <f>BIL[[#This Row],[Variaz]]/100</f>
        <v>-7.5999999999999993E-4</v>
      </c>
      <c r="D2287" s="10">
        <f>AUM[[#This Row],[ Etica Bilanciato]]</f>
        <v>2343408518.8499999</v>
      </c>
      <c r="E2287" s="10">
        <f>D2286*BIL[[#This Row],[Variazione percentuale]]</f>
        <v>-1782437.0841507998</v>
      </c>
      <c r="F2287" s="11">
        <f>BIL[[#This Row],[AUM]]-D2286</f>
        <v>-1903433.9800000191</v>
      </c>
      <c r="G2287" s="11">
        <f>BIL[[#This Row],[∆ AUM]]-BIL[[#This Row],[effetto mercato]]</f>
        <v>-120996.89584921929</v>
      </c>
    </row>
    <row r="2288" spans="1:7">
      <c r="A2288" s="4">
        <v>45331</v>
      </c>
      <c r="B2288">
        <v>1.38E-2</v>
      </c>
      <c r="C2288" s="6">
        <f>BIL[[#This Row],[Variaz]]/100</f>
        <v>1.3799999999999999E-4</v>
      </c>
      <c r="D2288" s="10">
        <f>AUM[[#This Row],[ Etica Bilanciato]]</f>
        <v>2343644922.4400001</v>
      </c>
      <c r="E2288" s="10">
        <f>D2287*BIL[[#This Row],[Variazione percentuale]]</f>
        <v>323390.37560129998</v>
      </c>
      <c r="F2288" s="11">
        <f>BIL[[#This Row],[AUM]]-D2287</f>
        <v>236403.59000015259</v>
      </c>
      <c r="G2288" s="11">
        <f>BIL[[#This Row],[∆ AUM]]-BIL[[#This Row],[effetto mercato]]</f>
        <v>-86986.785601147392</v>
      </c>
    </row>
    <row r="2289" spans="1:7">
      <c r="A2289" s="4">
        <v>45334</v>
      </c>
      <c r="B2289">
        <v>0.3251</v>
      </c>
      <c r="C2289" s="6">
        <f>BIL[[#This Row],[Variaz]]/100</f>
        <v>3.251E-3</v>
      </c>
      <c r="D2289" s="10">
        <f>AUM[[#This Row],[ Etica Bilanciato]]</f>
        <v>2350261131.4699998</v>
      </c>
      <c r="E2289" s="10">
        <f>D2288*BIL[[#This Row],[Variazione percentuale]]</f>
        <v>7619189.6428524405</v>
      </c>
      <c r="F2289" s="11">
        <f>BIL[[#This Row],[AUM]]-D2288</f>
        <v>6616209.029999733</v>
      </c>
      <c r="G2289" s="11">
        <f>BIL[[#This Row],[∆ AUM]]-BIL[[#This Row],[effetto mercato]]</f>
        <v>-1002980.6128527075</v>
      </c>
    </row>
    <row r="2290" spans="1:7">
      <c r="A2290" s="4">
        <v>45335</v>
      </c>
      <c r="B2290">
        <v>-0.66879999999999995</v>
      </c>
      <c r="C2290" s="6">
        <f>BIL[[#This Row],[Variaz]]/100</f>
        <v>-6.6879999999999995E-3</v>
      </c>
      <c r="D2290" s="10">
        <f>AUM[[#This Row],[ Etica Bilanciato]]</f>
        <v>2333111084.3699999</v>
      </c>
      <c r="E2290" s="10">
        <f>D2289*BIL[[#This Row],[Variazione percentuale]]</f>
        <v>-15718546.447271358</v>
      </c>
      <c r="F2290" s="11">
        <f>BIL[[#This Row],[AUM]]-D2289</f>
        <v>-17150047.099999905</v>
      </c>
      <c r="G2290" s="11">
        <f>BIL[[#This Row],[∆ AUM]]-BIL[[#This Row],[effetto mercato]]</f>
        <v>-1431500.6527285464</v>
      </c>
    </row>
    <row r="2291" spans="1:7">
      <c r="A2291" s="4">
        <v>45336</v>
      </c>
      <c r="B2291">
        <v>0.41649999999999998</v>
      </c>
      <c r="C2291" s="6">
        <f>BIL[[#This Row],[Variaz]]/100</f>
        <v>4.1649999999999994E-3</v>
      </c>
      <c r="D2291" s="10">
        <f>AUM[[#This Row],[ Etica Bilanciato]]</f>
        <v>2342655328.0300002</v>
      </c>
      <c r="E2291" s="10">
        <f>D2290*BIL[[#This Row],[Variazione percentuale]]</f>
        <v>9717407.6664010491</v>
      </c>
      <c r="F2291" s="11">
        <f>BIL[[#This Row],[AUM]]-D2290</f>
        <v>9544243.6600003242</v>
      </c>
      <c r="G2291" s="11">
        <f>BIL[[#This Row],[∆ AUM]]-BIL[[#This Row],[effetto mercato]]</f>
        <v>-173164.00640072487</v>
      </c>
    </row>
    <row r="2292" spans="1:7">
      <c r="A2292" s="4">
        <v>45337</v>
      </c>
      <c r="B2292">
        <v>6.8999999999999999E-3</v>
      </c>
      <c r="C2292" s="6">
        <f>BIL[[#This Row],[Variaz]]/100</f>
        <v>6.8999999999999997E-5</v>
      </c>
      <c r="D2292" s="10">
        <f>AUM[[#This Row],[ Etica Bilanciato]]</f>
        <v>2342773553.1300001</v>
      </c>
      <c r="E2292" s="10">
        <f>D2291*BIL[[#This Row],[Variazione percentuale]]</f>
        <v>161643.21763407</v>
      </c>
      <c r="F2292" s="11">
        <f>BIL[[#This Row],[AUM]]-D2291</f>
        <v>118225.09999990463</v>
      </c>
      <c r="G2292" s="11">
        <f>BIL[[#This Row],[∆ AUM]]-BIL[[#This Row],[effetto mercato]]</f>
        <v>-43418.117634165363</v>
      </c>
    </row>
    <row r="2293" spans="1:7">
      <c r="A2293" s="4">
        <v>45338</v>
      </c>
      <c r="B2293">
        <v>-0.24879999999999999</v>
      </c>
      <c r="C2293" s="6">
        <f>BIL[[#This Row],[Variaz]]/100</f>
        <v>-2.4879999999999998E-3</v>
      </c>
      <c r="D2293" s="10">
        <f>AUM[[#This Row],[ Etica Bilanciato]]</f>
        <v>2336546546.8899999</v>
      </c>
      <c r="E2293" s="10">
        <f>D2292*BIL[[#This Row],[Variazione percentuale]]</f>
        <v>-5828820.6001874395</v>
      </c>
      <c r="F2293" s="11">
        <f>BIL[[#This Row],[AUM]]-D2292</f>
        <v>-6227006.240000248</v>
      </c>
      <c r="G2293" s="11">
        <f>BIL[[#This Row],[∆ AUM]]-BIL[[#This Row],[effetto mercato]]</f>
        <v>-398185.63981280848</v>
      </c>
    </row>
    <row r="2294" spans="1:7">
      <c r="A2294" s="4">
        <v>45341</v>
      </c>
      <c r="B2294">
        <v>2.0799999999999999E-2</v>
      </c>
      <c r="C2294" s="6">
        <f>BIL[[#This Row],[Variaz]]/100</f>
        <v>2.0799999999999999E-4</v>
      </c>
      <c r="D2294" s="10">
        <f>AUM[[#This Row],[ Etica Bilanciato]]</f>
        <v>2337505123.29</v>
      </c>
      <c r="E2294" s="10">
        <f>D2293*BIL[[#This Row],[Variazione percentuale]]</f>
        <v>486001.68175311992</v>
      </c>
      <c r="F2294" s="11">
        <f>BIL[[#This Row],[AUM]]-D2293</f>
        <v>958576.40000009537</v>
      </c>
      <c r="G2294" s="11">
        <f>BIL[[#This Row],[∆ AUM]]-BIL[[#This Row],[effetto mercato]]</f>
        <v>472574.71824697545</v>
      </c>
    </row>
    <row r="2295" spans="1:7">
      <c r="A2295" s="4">
        <v>45342</v>
      </c>
      <c r="B2295">
        <v>-0.45029999999999998</v>
      </c>
      <c r="C2295" s="6">
        <f>BIL[[#This Row],[Variaz]]/100</f>
        <v>-4.5030000000000001E-3</v>
      </c>
      <c r="D2295" s="10">
        <f>AUM[[#This Row],[ Etica Bilanciato]]</f>
        <v>2326841534.0900002</v>
      </c>
      <c r="E2295" s="10">
        <f>D2294*BIL[[#This Row],[Variazione percentuale]]</f>
        <v>-10525785.570174869</v>
      </c>
      <c r="F2295" s="11">
        <f>BIL[[#This Row],[AUM]]-D2294</f>
        <v>-10663589.199999809</v>
      </c>
      <c r="G2295" s="11">
        <f>BIL[[#This Row],[∆ AUM]]-BIL[[#This Row],[effetto mercato]]</f>
        <v>-137803.62982494012</v>
      </c>
    </row>
    <row r="2296" spans="1:7">
      <c r="A2296" s="4">
        <v>45343</v>
      </c>
      <c r="B2296">
        <v>-0.1113</v>
      </c>
      <c r="C2296" s="6">
        <f>BIL[[#This Row],[Variaz]]/100</f>
        <v>-1.1130000000000001E-3</v>
      </c>
      <c r="D2296" s="10">
        <f>AUM[[#This Row],[ Etica Bilanciato]]</f>
        <v>2323994821.1999998</v>
      </c>
      <c r="E2296" s="10">
        <f>D2295*BIL[[#This Row],[Variazione percentuale]]</f>
        <v>-2589774.6274421704</v>
      </c>
      <c r="F2296" s="11">
        <f>BIL[[#This Row],[AUM]]-D2295</f>
        <v>-2846712.8900003433</v>
      </c>
      <c r="G2296" s="11">
        <f>BIL[[#This Row],[∆ AUM]]-BIL[[#This Row],[effetto mercato]]</f>
        <v>-256938.26255817292</v>
      </c>
    </row>
    <row r="2297" spans="1:7">
      <c r="A2297" s="4">
        <v>45344</v>
      </c>
      <c r="B2297">
        <v>0.99619999999999997</v>
      </c>
      <c r="C2297" s="6">
        <f>BIL[[#This Row],[Variaz]]/100</f>
        <v>9.9620000000000004E-3</v>
      </c>
      <c r="D2297" s="10">
        <f>AUM[[#This Row],[ Etica Bilanciato]]</f>
        <v>2347023020.6599998</v>
      </c>
      <c r="E2297" s="10">
        <f>D2296*BIL[[#This Row],[Variazione percentuale]]</f>
        <v>23151636.408794399</v>
      </c>
      <c r="F2297" s="11">
        <f>BIL[[#This Row],[AUM]]-D2296</f>
        <v>23028199.460000038</v>
      </c>
      <c r="G2297" s="11">
        <f>BIL[[#This Row],[∆ AUM]]-BIL[[#This Row],[effetto mercato]]</f>
        <v>-123436.9487943612</v>
      </c>
    </row>
    <row r="2298" spans="1:7">
      <c r="A2298" s="4">
        <v>45345</v>
      </c>
      <c r="B2298">
        <v>0.3518</v>
      </c>
      <c r="C2298" s="6">
        <f>BIL[[#This Row],[Variaz]]/100</f>
        <v>3.5179999999999999E-3</v>
      </c>
      <c r="D2298" s="10">
        <f>AUM[[#This Row],[ Etica Bilanciato]]</f>
        <v>2355743086.8000002</v>
      </c>
      <c r="E2298" s="10">
        <f>D2297*BIL[[#This Row],[Variazione percentuale]]</f>
        <v>8256826.9866818795</v>
      </c>
      <c r="F2298" s="11">
        <f>BIL[[#This Row],[AUM]]-D2297</f>
        <v>8720066.1400003433</v>
      </c>
      <c r="G2298" s="11">
        <f>BIL[[#This Row],[∆ AUM]]-BIL[[#This Row],[effetto mercato]]</f>
        <v>463239.15331846382</v>
      </c>
    </row>
    <row r="2299" spans="1:7">
      <c r="A2299" s="4">
        <v>45348</v>
      </c>
      <c r="B2299">
        <v>-0.42620000000000002</v>
      </c>
      <c r="C2299" s="6">
        <f>BIL[[#This Row],[Variaz]]/100</f>
        <v>-4.2620000000000002E-3</v>
      </c>
      <c r="D2299" s="10">
        <f>AUM[[#This Row],[ Etica Bilanciato]]</f>
        <v>2345180955.4899998</v>
      </c>
      <c r="E2299" s="10">
        <f>D2298*BIL[[#This Row],[Variazione percentuale]]</f>
        <v>-10040177.035941601</v>
      </c>
      <c r="F2299" s="11">
        <f>BIL[[#This Row],[AUM]]-D2298</f>
        <v>-10562131.31000042</v>
      </c>
      <c r="G2299" s="11">
        <f>BIL[[#This Row],[∆ AUM]]-BIL[[#This Row],[effetto mercato]]</f>
        <v>-521954.27405881882</v>
      </c>
    </row>
    <row r="2300" spans="1:7">
      <c r="A2300" s="4">
        <v>45349</v>
      </c>
      <c r="B2300">
        <v>0</v>
      </c>
      <c r="C2300" s="6">
        <f>BIL[[#This Row],[Variaz]]/100</f>
        <v>0</v>
      </c>
      <c r="D2300" s="10">
        <f>AUM[[#This Row],[ Etica Bilanciato]]</f>
        <v>2344850211.6500001</v>
      </c>
      <c r="E2300" s="10">
        <f>D2299*BIL[[#This Row],[Variazione percentuale]]</f>
        <v>0</v>
      </c>
      <c r="F2300" s="11">
        <f>BIL[[#This Row],[AUM]]-D2299</f>
        <v>-330743.83999967575</v>
      </c>
      <c r="G2300" s="11">
        <f>BIL[[#This Row],[∆ AUM]]-BIL[[#This Row],[effetto mercato]]</f>
        <v>-330743.83999967575</v>
      </c>
    </row>
    <row r="2301" spans="1:7">
      <c r="A2301" s="4">
        <v>45350</v>
      </c>
      <c r="B2301">
        <v>-0.1381</v>
      </c>
      <c r="C2301" s="6">
        <f>BIL[[#This Row],[Variaz]]/100</f>
        <v>-1.3810000000000001E-3</v>
      </c>
      <c r="D2301" s="10">
        <f>AUM[[#This Row],[ Etica Bilanciato]]</f>
        <v>2331438372.8000002</v>
      </c>
      <c r="E2301" s="10">
        <f>D2300*BIL[[#This Row],[Variazione percentuale]]</f>
        <v>-3238238.1422886504</v>
      </c>
      <c r="F2301" s="11">
        <f>BIL[[#This Row],[AUM]]-D2300</f>
        <v>-13411838.849999905</v>
      </c>
      <c r="G2301" s="11">
        <f>BIL[[#This Row],[∆ AUM]]-BIL[[#This Row],[effetto mercato]]</f>
        <v>-10173600.707711253</v>
      </c>
    </row>
    <row r="2302" spans="1:7">
      <c r="A2302" s="4">
        <v>45351</v>
      </c>
      <c r="B2302">
        <v>0.35949999999999999</v>
      </c>
      <c r="C2302" s="6">
        <f>BIL[[#This Row],[Variaz]]/100</f>
        <v>3.5949999999999997E-3</v>
      </c>
      <c r="D2302" s="10">
        <f>AUM[[#This Row],[ Etica Bilanciato]]</f>
        <v>2339209053.5900002</v>
      </c>
      <c r="E2302" s="10">
        <f>D2301*BIL[[#This Row],[Variazione percentuale]]</f>
        <v>8381520.950216</v>
      </c>
      <c r="F2302" s="11">
        <f>BIL[[#This Row],[AUM]]-D2301</f>
        <v>7770680.7899999619</v>
      </c>
      <c r="G2302" s="11">
        <f>BIL[[#This Row],[∆ AUM]]-BIL[[#This Row],[effetto mercato]]</f>
        <v>-610840.16021603812</v>
      </c>
    </row>
    <row r="2303" spans="1:7">
      <c r="A2303" s="4">
        <v>45352</v>
      </c>
      <c r="B2303">
        <v>0.55789999999999995</v>
      </c>
      <c r="C2303" s="6">
        <f>BIL[[#This Row],[Variaz]]/100</f>
        <v>5.5789999999999998E-3</v>
      </c>
      <c r="D2303" s="10">
        <f>AUM[[#This Row],[ Etica Bilanciato]]</f>
        <v>2352193581.5400004</v>
      </c>
      <c r="E2303" s="10">
        <f>D2302*BIL[[#This Row],[Variazione percentuale]]</f>
        <v>13050447.30997861</v>
      </c>
      <c r="F2303" s="11">
        <f>BIL[[#This Row],[AUM]]-D2302</f>
        <v>12984527.950000286</v>
      </c>
      <c r="G2303" s="11">
        <f>BIL[[#This Row],[∆ AUM]]-BIL[[#This Row],[effetto mercato]]</f>
        <v>-65919.359978323802</v>
      </c>
    </row>
    <row r="2304" spans="1:7">
      <c r="A2304" s="4">
        <v>45355</v>
      </c>
      <c r="B2304">
        <v>9.5899999999999999E-2</v>
      </c>
      <c r="C2304" s="6">
        <f>BIL[[#This Row],[Variaz]]/100</f>
        <v>9.59E-4</v>
      </c>
      <c r="D2304" s="10">
        <f>AUM[[#This Row],[ Etica Bilanciato]]</f>
        <v>2354577190.0999999</v>
      </c>
      <c r="E2304" s="10">
        <f>D2303*BIL[[#This Row],[Variazione percentuale]]</f>
        <v>2255753.6446968606</v>
      </c>
      <c r="F2304" s="11">
        <f>BIL[[#This Row],[AUM]]-D2303</f>
        <v>2383608.5599994659</v>
      </c>
      <c r="G2304" s="11">
        <f>BIL[[#This Row],[∆ AUM]]-BIL[[#This Row],[effetto mercato]]</f>
        <v>127854.91530260537</v>
      </c>
    </row>
    <row r="2305" spans="1:7">
      <c r="A2305" s="4">
        <v>45356</v>
      </c>
      <c r="B2305">
        <v>-0.3216</v>
      </c>
      <c r="C2305" s="6">
        <f>BIL[[#This Row],[Variaz]]/100</f>
        <v>-3.2160000000000001E-3</v>
      </c>
      <c r="D2305" s="10">
        <f>AUM[[#This Row],[ Etica Bilanciato]]</f>
        <v>2349637725.2799997</v>
      </c>
      <c r="E2305" s="10">
        <f>D2304*BIL[[#This Row],[Variazione percentuale]]</f>
        <v>-7572320.2433615997</v>
      </c>
      <c r="F2305" s="11">
        <f>BIL[[#This Row],[AUM]]-D2304</f>
        <v>-4939464.8200001717</v>
      </c>
      <c r="G2305" s="11">
        <f>BIL[[#This Row],[∆ AUM]]-BIL[[#This Row],[effetto mercato]]</f>
        <v>2632855.4233614281</v>
      </c>
    </row>
    <row r="2306" spans="1:7">
      <c r="A2306" s="4">
        <v>45357</v>
      </c>
      <c r="B2306">
        <v>0.42559999999999998</v>
      </c>
      <c r="C2306" s="6">
        <f>BIL[[#This Row],[Variaz]]/100</f>
        <v>4.2559999999999994E-3</v>
      </c>
      <c r="D2306" s="10">
        <f>AUM[[#This Row],[ Etica Bilanciato]]</f>
        <v>2361674778.3599997</v>
      </c>
      <c r="E2306" s="10">
        <f>D2305*BIL[[#This Row],[Variazione percentuale]]</f>
        <v>10000058.158791678</v>
      </c>
      <c r="F2306" s="11">
        <f>BIL[[#This Row],[AUM]]-D2305</f>
        <v>12037053.079999924</v>
      </c>
      <c r="G2306" s="11">
        <f>BIL[[#This Row],[∆ AUM]]-BIL[[#This Row],[effetto mercato]]</f>
        <v>2036994.9212082457</v>
      </c>
    </row>
    <row r="2307" spans="1:7">
      <c r="A2307" s="4">
        <v>45358</v>
      </c>
      <c r="B2307">
        <v>0.44440000000000002</v>
      </c>
      <c r="C2307" s="6">
        <f>BIL[[#This Row],[Variaz]]/100</f>
        <v>4.444E-3</v>
      </c>
      <c r="D2307" s="10">
        <f>AUM[[#This Row],[ Etica Bilanciato]]</f>
        <v>2373277257.73</v>
      </c>
      <c r="E2307" s="10">
        <f>D2306*BIL[[#This Row],[Variazione percentuale]]</f>
        <v>10495282.715031838</v>
      </c>
      <c r="F2307" s="11">
        <f>BIL[[#This Row],[AUM]]-D2306</f>
        <v>11602479.370000362</v>
      </c>
      <c r="G2307" s="11">
        <f>BIL[[#This Row],[∆ AUM]]-BIL[[#This Row],[effetto mercato]]</f>
        <v>1107196.6549685244</v>
      </c>
    </row>
    <row r="2308" spans="1:7">
      <c r="A2308" s="4">
        <v>45359</v>
      </c>
      <c r="B2308">
        <v>-0.33350000000000002</v>
      </c>
      <c r="C2308" s="6">
        <f>BIL[[#This Row],[Variaz]]/100</f>
        <v>-3.3350000000000003E-3</v>
      </c>
      <c r="D2308" s="10">
        <f>AUM[[#This Row],[ Etica Bilanciato]]</f>
        <v>2364950934.1100001</v>
      </c>
      <c r="E2308" s="10">
        <f>D2307*BIL[[#This Row],[Variazione percentuale]]</f>
        <v>-7914879.654529551</v>
      </c>
      <c r="F2308" s="11">
        <f>BIL[[#This Row],[AUM]]-D2307</f>
        <v>-8326323.6199998856</v>
      </c>
      <c r="G2308" s="11">
        <f>BIL[[#This Row],[∆ AUM]]-BIL[[#This Row],[effetto mercato]]</f>
        <v>-411443.96547033451</v>
      </c>
    </row>
    <row r="2309" spans="1:7">
      <c r="A2309" s="4">
        <v>45362</v>
      </c>
      <c r="B2309">
        <v>-0.1502</v>
      </c>
      <c r="C2309" s="6">
        <f>BIL[[#This Row],[Variaz]]/100</f>
        <v>-1.5020000000000001E-3</v>
      </c>
      <c r="D2309" s="10">
        <f>AUM[[#This Row],[ Etica Bilanciato]]</f>
        <v>2361433635.27</v>
      </c>
      <c r="E2309" s="10">
        <f>D2308*BIL[[#This Row],[Variazione percentuale]]</f>
        <v>-3552156.3030332206</v>
      </c>
      <c r="F2309" s="11">
        <f>BIL[[#This Row],[AUM]]-D2308</f>
        <v>-3517298.8400001526</v>
      </c>
      <c r="G2309" s="11">
        <f>BIL[[#This Row],[∆ AUM]]-BIL[[#This Row],[effetto mercato]]</f>
        <v>34857.463033067994</v>
      </c>
    </row>
    <row r="2310" spans="1:7">
      <c r="A2310" s="4">
        <v>45363</v>
      </c>
      <c r="B2310">
        <v>0.63600000000000001</v>
      </c>
      <c r="C2310" s="6">
        <f>BIL[[#This Row],[Variaz]]/100</f>
        <v>6.3600000000000002E-3</v>
      </c>
      <c r="D2310" s="10">
        <f>AUM[[#This Row],[ Etica Bilanciato]]</f>
        <v>2375719167.4200001</v>
      </c>
      <c r="E2310" s="10">
        <f>D2309*BIL[[#This Row],[Variazione percentuale]]</f>
        <v>15018717.920317201</v>
      </c>
      <c r="F2310" s="11">
        <f>BIL[[#This Row],[AUM]]-D2309</f>
        <v>14285532.150000095</v>
      </c>
      <c r="G2310" s="11">
        <f>BIL[[#This Row],[∆ AUM]]-BIL[[#This Row],[effetto mercato]]</f>
        <v>-733185.77031710558</v>
      </c>
    </row>
    <row r="2311" spans="1:7">
      <c r="A2311" s="4">
        <v>45364</v>
      </c>
      <c r="B2311">
        <v>-0.40100000000000002</v>
      </c>
      <c r="C2311" s="6">
        <f>BIL[[#This Row],[Variaz]]/100</f>
        <v>-4.0100000000000005E-3</v>
      </c>
      <c r="D2311" s="10">
        <f>AUM[[#This Row],[ Etica Bilanciato]]</f>
        <v>2365622257.7599998</v>
      </c>
      <c r="E2311" s="10">
        <f>D2310*BIL[[#This Row],[Variazione percentuale]]</f>
        <v>-9526633.861354202</v>
      </c>
      <c r="F2311" s="11">
        <f>BIL[[#This Row],[AUM]]-D2310</f>
        <v>-10096909.660000324</v>
      </c>
      <c r="G2311" s="11">
        <f>BIL[[#This Row],[∆ AUM]]-BIL[[#This Row],[effetto mercato]]</f>
        <v>-570275.79864612222</v>
      </c>
    </row>
    <row r="2312" spans="1:7">
      <c r="A2312" s="4">
        <v>45365</v>
      </c>
      <c r="B2312">
        <v>-0.23880000000000001</v>
      </c>
      <c r="C2312" s="6">
        <f>BIL[[#This Row],[Variaz]]/100</f>
        <v>-2.3879999999999999E-3</v>
      </c>
      <c r="D2312" s="10">
        <f>AUM[[#This Row],[ Etica Bilanciato]]</f>
        <v>2359980426.3800001</v>
      </c>
      <c r="E2312" s="10">
        <f>D2311*BIL[[#This Row],[Variazione percentuale]]</f>
        <v>-5649105.9515308794</v>
      </c>
      <c r="F2312" s="11">
        <f>BIL[[#This Row],[AUM]]-D2311</f>
        <v>-5641831.3799996376</v>
      </c>
      <c r="G2312" s="11">
        <f>BIL[[#This Row],[∆ AUM]]-BIL[[#This Row],[effetto mercato]]</f>
        <v>7274.5715312417597</v>
      </c>
    </row>
    <row r="2313" spans="1:7">
      <c r="A2313" s="4">
        <v>45366</v>
      </c>
      <c r="B2313">
        <v>-0.4788</v>
      </c>
      <c r="C2313" s="6">
        <f>BIL[[#This Row],[Variaz]]/100</f>
        <v>-4.7879999999999997E-3</v>
      </c>
      <c r="D2313" s="10">
        <f>AUM[[#This Row],[ Etica Bilanciato]]</f>
        <v>2348994577.1600003</v>
      </c>
      <c r="E2313" s="10">
        <f>D2312*BIL[[#This Row],[Variazione percentuale]]</f>
        <v>-11299586.28150744</v>
      </c>
      <c r="F2313" s="11">
        <f>BIL[[#This Row],[AUM]]-D2312</f>
        <v>-10985849.21999979</v>
      </c>
      <c r="G2313" s="11">
        <f>BIL[[#This Row],[∆ AUM]]-BIL[[#This Row],[effetto mercato]]</f>
        <v>313737.06150764972</v>
      </c>
    </row>
    <row r="2314" spans="1:7">
      <c r="A2314" s="4">
        <v>45369</v>
      </c>
      <c r="B2314">
        <v>0.1787</v>
      </c>
      <c r="C2314" s="6">
        <f>BIL[[#This Row],[Variaz]]/100</f>
        <v>1.787E-3</v>
      </c>
      <c r="D2314" s="10">
        <f>AUM[[#This Row],[ Etica Bilanciato]]</f>
        <v>2353262048.0799999</v>
      </c>
      <c r="E2314" s="10">
        <f>D2313*BIL[[#This Row],[Variazione percentuale]]</f>
        <v>4197653.3093849206</v>
      </c>
      <c r="F2314" s="11">
        <f>BIL[[#This Row],[AUM]]-D2313</f>
        <v>4267470.9199995995</v>
      </c>
      <c r="G2314" s="11">
        <f>BIL[[#This Row],[∆ AUM]]-BIL[[#This Row],[effetto mercato]]</f>
        <v>69817.610614678822</v>
      </c>
    </row>
    <row r="2315" spans="1:7">
      <c r="A2315" s="4">
        <v>45370</v>
      </c>
      <c r="B2315">
        <v>0.22639999999999999</v>
      </c>
      <c r="C2315" s="6">
        <f>BIL[[#This Row],[Variaz]]/100</f>
        <v>2.264E-3</v>
      </c>
      <c r="D2315" s="10">
        <f>AUM[[#This Row],[ Etica Bilanciato]]</f>
        <v>2359368222.5400004</v>
      </c>
      <c r="E2315" s="10">
        <f>D2314*BIL[[#This Row],[Variazione percentuale]]</f>
        <v>5327785.27685312</v>
      </c>
      <c r="F2315" s="11">
        <f>BIL[[#This Row],[AUM]]-D2314</f>
        <v>6106174.460000515</v>
      </c>
      <c r="G2315" s="11">
        <f>BIL[[#This Row],[∆ AUM]]-BIL[[#This Row],[effetto mercato]]</f>
        <v>778389.18314739503</v>
      </c>
    </row>
    <row r="2316" spans="1:7">
      <c r="A2316" s="4">
        <v>45371</v>
      </c>
      <c r="B2316">
        <v>0.33539999999999998</v>
      </c>
      <c r="C2316" s="6">
        <f>BIL[[#This Row],[Variaz]]/100</f>
        <v>3.3539999999999998E-3</v>
      </c>
      <c r="D2316" s="10">
        <f>AUM[[#This Row],[ Etica Bilanciato]]</f>
        <v>2367516976.73</v>
      </c>
      <c r="E2316" s="10">
        <f>D2315*BIL[[#This Row],[Variazione percentuale]]</f>
        <v>7913321.0183991613</v>
      </c>
      <c r="F2316" s="11">
        <f>BIL[[#This Row],[AUM]]-D2315</f>
        <v>8148754.1899995804</v>
      </c>
      <c r="G2316" s="11">
        <f>BIL[[#This Row],[∆ AUM]]-BIL[[#This Row],[effetto mercato]]</f>
        <v>235433.1716004191</v>
      </c>
    </row>
    <row r="2317" spans="1:7">
      <c r="A2317" s="4">
        <v>45372</v>
      </c>
      <c r="B2317">
        <v>0.51849999999999996</v>
      </c>
      <c r="C2317" s="6">
        <f>BIL[[#This Row],[Variaz]]/100</f>
        <v>5.1849999999999995E-3</v>
      </c>
      <c r="D2317" s="10">
        <f>AUM[[#This Row],[ Etica Bilanciato]]</f>
        <v>2379811570.4000001</v>
      </c>
      <c r="E2317" s="10">
        <f>D2316*BIL[[#This Row],[Variazione percentuale]]</f>
        <v>12275575.52434505</v>
      </c>
      <c r="F2317" s="11">
        <f>BIL[[#This Row],[AUM]]-D2316</f>
        <v>12294593.670000076</v>
      </c>
      <c r="G2317" s="11">
        <f>BIL[[#This Row],[∆ AUM]]-BIL[[#This Row],[effetto mercato]]</f>
        <v>19018.145655026659</v>
      </c>
    </row>
    <row r="2318" spans="1:7">
      <c r="A2318" s="4">
        <v>45373</v>
      </c>
      <c r="B2318">
        <v>0.25790000000000002</v>
      </c>
      <c r="C2318" s="6">
        <f>BIL[[#This Row],[Variaz]]/100</f>
        <v>2.5790000000000001E-3</v>
      </c>
      <c r="D2318" s="10">
        <f>AUM[[#This Row],[ Etica Bilanciato]]</f>
        <v>2385953988.8800001</v>
      </c>
      <c r="E2318" s="10">
        <f>D2317*BIL[[#This Row],[Variazione percentuale]]</f>
        <v>6137534.0400616005</v>
      </c>
      <c r="F2318" s="11">
        <f>BIL[[#This Row],[AUM]]-D2317</f>
        <v>6142418.4800000191</v>
      </c>
      <c r="G2318" s="11">
        <f>BIL[[#This Row],[∆ AUM]]-BIL[[#This Row],[effetto mercato]]</f>
        <v>4884.4399384185672</v>
      </c>
    </row>
    <row r="2319" spans="1:7">
      <c r="A2319" s="4">
        <v>45376</v>
      </c>
      <c r="B2319">
        <v>-0.52800000000000002</v>
      </c>
      <c r="C2319" s="6">
        <f>BIL[[#This Row],[Variaz]]/100</f>
        <v>-5.28E-3</v>
      </c>
      <c r="D2319" s="10">
        <f>AUM[[#This Row],[ Etica Bilanciato]]</f>
        <v>2372945290.8500004</v>
      </c>
      <c r="E2319" s="10">
        <f>D2318*BIL[[#This Row],[Variazione percentuale]]</f>
        <v>-12597837.061286401</v>
      </c>
      <c r="F2319" s="11">
        <f>BIL[[#This Row],[AUM]]-D2318</f>
        <v>-13008698.029999733</v>
      </c>
      <c r="G2319" s="11">
        <f>BIL[[#This Row],[∆ AUM]]-BIL[[#This Row],[effetto mercato]]</f>
        <v>-410860.96871333197</v>
      </c>
    </row>
    <row r="2320" spans="1:7">
      <c r="A2320" s="4">
        <v>45377</v>
      </c>
      <c r="B2320">
        <v>0</v>
      </c>
      <c r="C2320" s="6">
        <f>BIL[[#This Row],[Variaz]]/100</f>
        <v>0</v>
      </c>
      <c r="D2320" s="10">
        <f>AUM[[#This Row],[ Etica Bilanciato]]</f>
        <v>2372133673.0100002</v>
      </c>
      <c r="E2320" s="10">
        <f>D2319*BIL[[#This Row],[Variazione percentuale]]</f>
        <v>0</v>
      </c>
      <c r="F2320" s="11">
        <f>BIL[[#This Row],[AUM]]-D2319</f>
        <v>-811617.84000015259</v>
      </c>
      <c r="G2320" s="11">
        <f>BIL[[#This Row],[∆ AUM]]-BIL[[#This Row],[effetto mercato]]</f>
        <v>-811617.84000015259</v>
      </c>
    </row>
    <row r="2321" spans="1:7">
      <c r="A2321" s="4">
        <v>45378</v>
      </c>
      <c r="B2321">
        <v>0.63290000000000002</v>
      </c>
      <c r="C2321" s="6">
        <f>BIL[[#This Row],[Variaz]]/100</f>
        <v>6.3290000000000004E-3</v>
      </c>
      <c r="D2321" s="10">
        <f>AUM[[#This Row],[ Etica Bilanciato]]</f>
        <v>2384577316.6599998</v>
      </c>
      <c r="E2321" s="10">
        <f>D2320*BIL[[#This Row],[Variazione percentuale]]</f>
        <v>15013234.016480293</v>
      </c>
      <c r="F2321" s="11">
        <f>BIL[[#This Row],[AUM]]-D2320</f>
        <v>12443643.649999619</v>
      </c>
      <c r="G2321" s="11">
        <f>BIL[[#This Row],[∆ AUM]]-BIL[[#This Row],[effetto mercato]]</f>
        <v>-2569590.3664806746</v>
      </c>
    </row>
    <row r="2322" spans="1:7">
      <c r="A2322" s="4">
        <v>45379</v>
      </c>
      <c r="B2322">
        <v>7.4399999999999994E-2</v>
      </c>
      <c r="C2322" s="6">
        <f>BIL[[#This Row],[Variaz]]/100</f>
        <v>7.4399999999999998E-4</v>
      </c>
      <c r="D2322" s="10">
        <f>AUM[[#This Row],[ Etica Bilanciato]]</f>
        <v>2386386761.0699997</v>
      </c>
      <c r="E2322" s="10">
        <f>D2321*BIL[[#This Row],[Variazione percentuale]]</f>
        <v>1774125.5235950397</v>
      </c>
      <c r="F2322" s="11">
        <f>BIL[[#This Row],[AUM]]-D2321</f>
        <v>1809444.4099998474</v>
      </c>
      <c r="G2322" s="11">
        <f>BIL[[#This Row],[∆ AUM]]-BIL[[#This Row],[effetto mercato]]</f>
        <v>35318.886404807679</v>
      </c>
    </row>
    <row r="2323" spans="1:7">
      <c r="A2323" s="4">
        <v>45384</v>
      </c>
      <c r="B2323">
        <v>-0.91900000000000004</v>
      </c>
      <c r="C2323" s="6">
        <f>BIL[[#This Row],[Variaz]]/100</f>
        <v>-9.1900000000000003E-3</v>
      </c>
      <c r="D2323" s="10">
        <f>AUM[[#This Row],[ Etica Bilanciato]]</f>
        <v>2364037844.52</v>
      </c>
      <c r="E2323" s="10">
        <f>D2322*BIL[[#This Row],[Variazione percentuale]]</f>
        <v>-21930894.334233299</v>
      </c>
      <c r="F2323" s="11">
        <f>BIL[[#This Row],[AUM]]-D2322</f>
        <v>-22348916.549999714</v>
      </c>
      <c r="G2323" s="11">
        <f>BIL[[#This Row],[∆ AUM]]-BIL[[#This Row],[effetto mercato]]</f>
        <v>-418022.215766415</v>
      </c>
    </row>
    <row r="2324" spans="1:7">
      <c r="A2324" s="4">
        <v>45385</v>
      </c>
      <c r="B2324">
        <v>-0.37509999999999999</v>
      </c>
      <c r="C2324" s="6">
        <f>BIL[[#This Row],[Variaz]]/100</f>
        <v>-3.751E-3</v>
      </c>
      <c r="D2324" s="10">
        <f>AUM[[#This Row],[ Etica Bilanciato]]</f>
        <v>2354187406.3700004</v>
      </c>
      <c r="E2324" s="10">
        <f>D2323*BIL[[#This Row],[Variazione percentuale]]</f>
        <v>-8867505.9547945205</v>
      </c>
      <c r="F2324" s="11">
        <f>BIL[[#This Row],[AUM]]-D2323</f>
        <v>-9850438.1499996185</v>
      </c>
      <c r="G2324" s="11">
        <f>BIL[[#This Row],[∆ AUM]]-BIL[[#This Row],[effetto mercato]]</f>
        <v>-982932.19520509802</v>
      </c>
    </row>
    <row r="2325" spans="1:7">
      <c r="A2325" s="4">
        <v>45386</v>
      </c>
      <c r="B2325">
        <v>-0.48599999999999999</v>
      </c>
      <c r="C2325" s="6">
        <f>BIL[[#This Row],[Variaz]]/100</f>
        <v>-4.8599999999999997E-3</v>
      </c>
      <c r="D2325" s="10">
        <f>AUM[[#This Row],[ Etica Bilanciato]]</f>
        <v>2345571652.8000002</v>
      </c>
      <c r="E2325" s="10">
        <f>D2324*BIL[[#This Row],[Variazione percentuale]]</f>
        <v>-11441350.7949582</v>
      </c>
      <c r="F2325" s="11">
        <f>BIL[[#This Row],[AUM]]-D2324</f>
        <v>-8615753.5700001717</v>
      </c>
      <c r="G2325" s="11">
        <f>BIL[[#This Row],[∆ AUM]]-BIL[[#This Row],[effetto mercato]]</f>
        <v>2825597.2249580286</v>
      </c>
    </row>
    <row r="2326" spans="1:7">
      <c r="A2326" s="4">
        <v>45387</v>
      </c>
      <c r="B2326">
        <v>0.22700000000000001</v>
      </c>
      <c r="C2326" s="6">
        <f>BIL[[#This Row],[Variaz]]/100</f>
        <v>2.2699999999999999E-3</v>
      </c>
      <c r="D2326" s="10">
        <f>AUM[[#This Row],[ Etica Bilanciato]]</f>
        <v>2353220239.0999999</v>
      </c>
      <c r="E2326" s="10">
        <f>D2325*BIL[[#This Row],[Variazione percentuale]]</f>
        <v>5324447.6518560005</v>
      </c>
      <c r="F2326" s="11">
        <f>BIL[[#This Row],[AUM]]-D2325</f>
        <v>7648586.2999997139</v>
      </c>
      <c r="G2326" s="11">
        <f>BIL[[#This Row],[∆ AUM]]-BIL[[#This Row],[effetto mercato]]</f>
        <v>2324138.6481437134</v>
      </c>
    </row>
    <row r="2327" spans="1:7">
      <c r="A2327" s="4">
        <v>45390</v>
      </c>
      <c r="B2327">
        <v>-6.1800000000000001E-2</v>
      </c>
      <c r="C2327" s="6">
        <f>BIL[[#This Row],[Variaz]]/100</f>
        <v>-6.1800000000000006E-4</v>
      </c>
      <c r="D2327" s="10">
        <f>AUM[[#This Row],[ Etica Bilanciato]]</f>
        <v>2351974497.5</v>
      </c>
      <c r="E2327" s="10">
        <f>D2326*BIL[[#This Row],[Variazione percentuale]]</f>
        <v>-1454290.1077638001</v>
      </c>
      <c r="F2327" s="11">
        <f>BIL[[#This Row],[AUM]]-D2326</f>
        <v>-1245741.5999999046</v>
      </c>
      <c r="G2327" s="11">
        <f>BIL[[#This Row],[∆ AUM]]-BIL[[#This Row],[effetto mercato]]</f>
        <v>208548.50776389544</v>
      </c>
    </row>
    <row r="2328" spans="1:7">
      <c r="A2328" s="4">
        <v>45391</v>
      </c>
      <c r="B2328">
        <v>0.3846</v>
      </c>
      <c r="C2328" s="6">
        <f>BIL[[#This Row],[Variaz]]/100</f>
        <v>3.846E-3</v>
      </c>
      <c r="D2328" s="10">
        <f>AUM[[#This Row],[ Etica Bilanciato]]</f>
        <v>2360936580.3400002</v>
      </c>
      <c r="E2328" s="10">
        <f>D2327*BIL[[#This Row],[Variazione percentuale]]</f>
        <v>9045693.9173850007</v>
      </c>
      <c r="F2328" s="11">
        <f>BIL[[#This Row],[AUM]]-D2327</f>
        <v>8962082.8400001526</v>
      </c>
      <c r="G2328" s="11">
        <f>BIL[[#This Row],[∆ AUM]]-BIL[[#This Row],[effetto mercato]]</f>
        <v>-83611.077384848148</v>
      </c>
    </row>
    <row r="2329" spans="1:7">
      <c r="A2329" s="4">
        <v>45392</v>
      </c>
      <c r="B2329">
        <v>-0.32150000000000001</v>
      </c>
      <c r="C2329" s="6">
        <f>BIL[[#This Row],[Variaz]]/100</f>
        <v>-3.215E-3</v>
      </c>
      <c r="D2329" s="10">
        <f>AUM[[#This Row],[ Etica Bilanciato]]</f>
        <v>2353268134.8200006</v>
      </c>
      <c r="E2329" s="10">
        <f>D2328*BIL[[#This Row],[Variazione percentuale]]</f>
        <v>-7590411.1057931008</v>
      </c>
      <c r="F2329" s="11">
        <f>BIL[[#This Row],[AUM]]-D2328</f>
        <v>-7668445.5199995041</v>
      </c>
      <c r="G2329" s="11">
        <f>BIL[[#This Row],[∆ AUM]]-BIL[[#This Row],[effetto mercato]]</f>
        <v>-78034.414206403308</v>
      </c>
    </row>
    <row r="2330" spans="1:7">
      <c r="A2330" s="4">
        <v>45393</v>
      </c>
      <c r="B2330">
        <v>0.30199999999999999</v>
      </c>
      <c r="C2330" s="6">
        <f>BIL[[#This Row],[Variaz]]/100</f>
        <v>3.0200000000000001E-3</v>
      </c>
      <c r="D2330" s="10">
        <f>AUM[[#This Row],[ Etica Bilanciato]]</f>
        <v>2360037838.5800004</v>
      </c>
      <c r="E2330" s="10">
        <f>D2329*BIL[[#This Row],[Variazione percentuale]]</f>
        <v>7106869.7671564026</v>
      </c>
      <c r="F2330" s="11">
        <f>BIL[[#This Row],[AUM]]-D2329</f>
        <v>6769703.759999752</v>
      </c>
      <c r="G2330" s="11">
        <f>BIL[[#This Row],[∆ AUM]]-BIL[[#This Row],[effetto mercato]]</f>
        <v>-337166.00715665054</v>
      </c>
    </row>
    <row r="2331" spans="1:7">
      <c r="A2331" s="4">
        <v>45394</v>
      </c>
      <c r="B2331">
        <v>-6.1600000000000002E-2</v>
      </c>
      <c r="C2331" s="6">
        <f>BIL[[#This Row],[Variaz]]/100</f>
        <v>-6.1600000000000001E-4</v>
      </c>
      <c r="D2331" s="10">
        <f>AUM[[#This Row],[ Etica Bilanciato]]</f>
        <v>2358078402.6800003</v>
      </c>
      <c r="E2331" s="10">
        <f>D2330*BIL[[#This Row],[Variazione percentuale]]</f>
        <v>-1453783.3085652802</v>
      </c>
      <c r="F2331" s="11">
        <f>BIL[[#This Row],[AUM]]-D2330</f>
        <v>-1959435.9000000954</v>
      </c>
      <c r="G2331" s="11">
        <f>BIL[[#This Row],[∆ AUM]]-BIL[[#This Row],[effetto mercato]]</f>
        <v>-505652.5914348152</v>
      </c>
    </row>
    <row r="2332" spans="1:7">
      <c r="A2332" s="4">
        <v>45397</v>
      </c>
      <c r="B2332">
        <v>-0.91749999999999998</v>
      </c>
      <c r="C2332" s="6">
        <f>BIL[[#This Row],[Variaz]]/100</f>
        <v>-9.1749999999999991E-3</v>
      </c>
      <c r="D2332" s="10">
        <f>AUM[[#This Row],[ Etica Bilanciato]]</f>
        <v>2336190919.4299998</v>
      </c>
      <c r="E2332" s="10">
        <f>D2331*BIL[[#This Row],[Variazione percentuale]]</f>
        <v>-21635369.344589002</v>
      </c>
      <c r="F2332" s="11">
        <f>BIL[[#This Row],[AUM]]-D2331</f>
        <v>-21887483.250000477</v>
      </c>
      <c r="G2332" s="11">
        <f>BIL[[#This Row],[∆ AUM]]-BIL[[#This Row],[effetto mercato]]</f>
        <v>-252113.90541147441</v>
      </c>
    </row>
    <row r="2333" spans="1:7">
      <c r="A2333" s="4">
        <v>45398</v>
      </c>
      <c r="B2333">
        <v>-0.46989999999999998</v>
      </c>
      <c r="C2333" s="6">
        <f>BIL[[#This Row],[Variaz]]/100</f>
        <v>-4.6990000000000001E-3</v>
      </c>
      <c r="D2333" s="10">
        <f>AUM[[#This Row],[ Etica Bilanciato]]</f>
        <v>2325325800.2799997</v>
      </c>
      <c r="E2333" s="10">
        <f>D2332*BIL[[#This Row],[Variazione percentuale]]</f>
        <v>-10977761.130401568</v>
      </c>
      <c r="F2333" s="11">
        <f>BIL[[#This Row],[AUM]]-D2332</f>
        <v>-10865119.150000095</v>
      </c>
      <c r="G2333" s="11">
        <f>BIL[[#This Row],[∆ AUM]]-BIL[[#This Row],[effetto mercato]]</f>
        <v>112641.98040147312</v>
      </c>
    </row>
    <row r="2334" spans="1:7">
      <c r="A2334" s="4">
        <v>45399</v>
      </c>
      <c r="B2334">
        <v>-0.40960000000000002</v>
      </c>
      <c r="C2334" s="6">
        <f>BIL[[#This Row],[Variaz]]/100</f>
        <v>-4.0959999999999998E-3</v>
      </c>
      <c r="D2334" s="10">
        <f>AUM[[#This Row],[ Etica Bilanciato]]</f>
        <v>2316195247.9099998</v>
      </c>
      <c r="E2334" s="10">
        <f>D2333*BIL[[#This Row],[Variazione percentuale]]</f>
        <v>-9524534.4779468793</v>
      </c>
      <c r="F2334" s="11">
        <f>BIL[[#This Row],[AUM]]-D2333</f>
        <v>-9130552.3699998856</v>
      </c>
      <c r="G2334" s="11">
        <f>BIL[[#This Row],[∆ AUM]]-BIL[[#This Row],[effetto mercato]]</f>
        <v>393982.10794699378</v>
      </c>
    </row>
    <row r="2335" spans="1:7">
      <c r="A2335" s="4">
        <v>45400</v>
      </c>
      <c r="B2335">
        <v>-0.251</v>
      </c>
      <c r="C2335" s="6">
        <f>BIL[[#This Row],[Variaz]]/100</f>
        <v>-2.5100000000000001E-3</v>
      </c>
      <c r="D2335" s="10">
        <f>AUM[[#This Row],[ Etica Bilanciato]]</f>
        <v>2308533210.9000001</v>
      </c>
      <c r="E2335" s="10">
        <f>D2334*BIL[[#This Row],[Variazione percentuale]]</f>
        <v>-5813650.0722540999</v>
      </c>
      <c r="F2335" s="11">
        <f>BIL[[#This Row],[AUM]]-D2334</f>
        <v>-7662037.009999752</v>
      </c>
      <c r="G2335" s="11">
        <f>BIL[[#This Row],[∆ AUM]]-BIL[[#This Row],[effetto mercato]]</f>
        <v>-1848386.9377456522</v>
      </c>
    </row>
    <row r="2336" spans="1:7">
      <c r="A2336" s="4">
        <v>45401</v>
      </c>
      <c r="B2336">
        <v>-0.69889999999999997</v>
      </c>
      <c r="C2336" s="6">
        <f>BIL[[#This Row],[Variaz]]/100</f>
        <v>-6.9889999999999996E-3</v>
      </c>
      <c r="D2336" s="10">
        <f>AUM[[#This Row],[ Etica Bilanciato]]</f>
        <v>2291066216.6699996</v>
      </c>
      <c r="E2336" s="10">
        <f>D2335*BIL[[#This Row],[Variazione percentuale]]</f>
        <v>-16134338.610980099</v>
      </c>
      <c r="F2336" s="11">
        <f>BIL[[#This Row],[AUM]]-D2335</f>
        <v>-17466994.230000496</v>
      </c>
      <c r="G2336" s="11">
        <f>BIL[[#This Row],[∆ AUM]]-BIL[[#This Row],[effetto mercato]]</f>
        <v>-1332655.6190203968</v>
      </c>
    </row>
    <row r="2337" spans="1:7">
      <c r="A2337" s="4">
        <v>45404</v>
      </c>
      <c r="B2337">
        <v>0.87980000000000003</v>
      </c>
      <c r="C2337" s="6">
        <f>BIL[[#This Row],[Variaz]]/100</f>
        <v>8.7980000000000003E-3</v>
      </c>
      <c r="D2337" s="10">
        <f>AUM[[#This Row],[ Etica Bilanciato]]</f>
        <v>2311518413.6799998</v>
      </c>
      <c r="E2337" s="10">
        <f>D2336*BIL[[#This Row],[Variazione percentuale]]</f>
        <v>20156800.574262656</v>
      </c>
      <c r="F2337" s="11">
        <f>BIL[[#This Row],[AUM]]-D2336</f>
        <v>20452197.010000229</v>
      </c>
      <c r="G2337" s="11">
        <f>BIL[[#This Row],[∆ AUM]]-BIL[[#This Row],[effetto mercato]]</f>
        <v>295396.43573757261</v>
      </c>
    </row>
    <row r="2338" spans="1:7">
      <c r="A2338" s="4">
        <v>45405</v>
      </c>
      <c r="B2338">
        <v>0.37680000000000002</v>
      </c>
      <c r="C2338" s="6">
        <f>BIL[[#This Row],[Variaz]]/100</f>
        <v>3.7680000000000001E-3</v>
      </c>
      <c r="D2338" s="10">
        <f>AUM[[#This Row],[ Etica Bilanciato]]</f>
        <v>2319451413.9499998</v>
      </c>
      <c r="E2338" s="10">
        <f>D2337*BIL[[#This Row],[Variazione percentuale]]</f>
        <v>8709801.3827462401</v>
      </c>
      <c r="F2338" s="11">
        <f>BIL[[#This Row],[AUM]]-D2337</f>
        <v>7933000.2699999809</v>
      </c>
      <c r="G2338" s="11">
        <f>BIL[[#This Row],[∆ AUM]]-BIL[[#This Row],[effetto mercato]]</f>
        <v>-776801.1127462592</v>
      </c>
    </row>
    <row r="2339" spans="1:7">
      <c r="A2339" s="4">
        <v>45406</v>
      </c>
      <c r="B2339">
        <v>-0.25719999999999998</v>
      </c>
      <c r="C2339" s="6">
        <f>BIL[[#This Row],[Variaz]]/100</f>
        <v>-2.5719999999999996E-3</v>
      </c>
      <c r="D2339" s="10">
        <f>AUM[[#This Row],[ Etica Bilanciato]]</f>
        <v>2313017965.4200001</v>
      </c>
      <c r="E2339" s="10">
        <f>D2338*BIL[[#This Row],[Variazione percentuale]]</f>
        <v>-5965629.0366793983</v>
      </c>
      <c r="F2339" s="11">
        <f>BIL[[#This Row],[AUM]]-D2338</f>
        <v>-6433448.529999733</v>
      </c>
      <c r="G2339" s="11">
        <f>BIL[[#This Row],[∆ AUM]]-BIL[[#This Row],[effetto mercato]]</f>
        <v>-467819.4933203347</v>
      </c>
    </row>
    <row r="2340" spans="1:7">
      <c r="A2340" s="4">
        <v>45408</v>
      </c>
      <c r="B2340">
        <v>0.45300000000000001</v>
      </c>
      <c r="C2340" s="6">
        <f>BIL[[#This Row],[Variaz]]/100</f>
        <v>4.5300000000000002E-3</v>
      </c>
      <c r="D2340" s="10">
        <f>AUM[[#This Row],[ Etica Bilanciato]]</f>
        <v>2323579623.75</v>
      </c>
      <c r="E2340" s="10">
        <f>D2339*BIL[[#This Row],[Variazione percentuale]]</f>
        <v>10477971.3833526</v>
      </c>
      <c r="F2340" s="11">
        <f>BIL[[#This Row],[AUM]]-D2339</f>
        <v>10561658.329999924</v>
      </c>
      <c r="G2340" s="11">
        <f>BIL[[#This Row],[∆ AUM]]-BIL[[#This Row],[effetto mercato]]</f>
        <v>83686.946647323668</v>
      </c>
    </row>
    <row r="2341" spans="1:7">
      <c r="A2341" s="4">
        <v>45411</v>
      </c>
      <c r="B2341">
        <v>0.22889999999999999</v>
      </c>
      <c r="C2341" s="6">
        <f>BIL[[#This Row],[Variaz]]/100</f>
        <v>2.2889999999999998E-3</v>
      </c>
      <c r="D2341" s="10">
        <f>AUM[[#This Row],[ Etica Bilanciato]]</f>
        <v>2328661513.1500001</v>
      </c>
      <c r="E2341" s="10">
        <f>D2340*BIL[[#This Row],[Variazione percentuale]]</f>
        <v>5318673.7587637492</v>
      </c>
      <c r="F2341" s="11">
        <f>BIL[[#This Row],[AUM]]-D2340</f>
        <v>5081889.4000000954</v>
      </c>
      <c r="G2341" s="11">
        <f>BIL[[#This Row],[∆ AUM]]-BIL[[#This Row],[effetto mercato]]</f>
        <v>-236784.35876365378</v>
      </c>
    </row>
    <row r="2342" spans="1:7">
      <c r="A2342" s="4">
        <v>45412</v>
      </c>
      <c r="B2342">
        <v>-0.56059999999999999</v>
      </c>
      <c r="C2342" s="6">
        <f>BIL[[#This Row],[Variaz]]/100</f>
        <v>-5.6059999999999999E-3</v>
      </c>
      <c r="D2342" s="10">
        <f>AUM[[#This Row],[ Etica Bilanciato]]</f>
        <v>2315964403.7800002</v>
      </c>
      <c r="E2342" s="10">
        <f>D2341*BIL[[#This Row],[Variazione percentuale]]</f>
        <v>-13054476.442718901</v>
      </c>
      <c r="F2342" s="11">
        <f>BIL[[#This Row],[AUM]]-D2341</f>
        <v>-12697109.369999886</v>
      </c>
      <c r="G2342" s="11">
        <f>BIL[[#This Row],[∆ AUM]]-BIL[[#This Row],[effetto mercato]]</f>
        <v>357367.07271901518</v>
      </c>
    </row>
    <row r="2343" spans="1:7">
      <c r="A2343" s="4">
        <v>45414</v>
      </c>
      <c r="B2343">
        <v>0.25750000000000001</v>
      </c>
      <c r="C2343" s="6">
        <f>BIL[[#This Row],[Variaz]]/100</f>
        <v>2.575E-3</v>
      </c>
      <c r="D2343" s="10">
        <f>AUM[[#This Row],[ Etica Bilanciato]]</f>
        <v>2321196805.0100002</v>
      </c>
      <c r="E2343" s="10">
        <f>D2342*BIL[[#This Row],[Variazione percentuale]]</f>
        <v>5963608.339733501</v>
      </c>
      <c r="F2343" s="11">
        <f>BIL[[#This Row],[AUM]]-D2342</f>
        <v>5232401.2300000191</v>
      </c>
      <c r="G2343" s="11">
        <f>BIL[[#This Row],[∆ AUM]]-BIL[[#This Row],[effetto mercato]]</f>
        <v>-731207.10973348189</v>
      </c>
    </row>
    <row r="2344" spans="1:7">
      <c r="A2344" s="4">
        <v>45415</v>
      </c>
      <c r="B2344">
        <v>0.36099999999999999</v>
      </c>
      <c r="C2344" s="6">
        <f>BIL[[#This Row],[Variaz]]/100</f>
        <v>3.6099999999999999E-3</v>
      </c>
      <c r="D2344" s="10">
        <f>AUM[[#This Row],[ Etica Bilanciato]]</f>
        <v>2328586686.1399999</v>
      </c>
      <c r="E2344" s="10">
        <f>D2343*BIL[[#This Row],[Variazione percentuale]]</f>
        <v>8379520.4660861008</v>
      </c>
      <c r="F2344" s="11">
        <f>BIL[[#This Row],[AUM]]-D2343</f>
        <v>7389881.1299996376</v>
      </c>
      <c r="G2344" s="11">
        <f>BIL[[#This Row],[∆ AUM]]-BIL[[#This Row],[effetto mercato]]</f>
        <v>-989639.33608646318</v>
      </c>
    </row>
    <row r="2345" spans="1:7">
      <c r="A2345" s="4">
        <v>45418</v>
      </c>
      <c r="B2345">
        <v>0.33200000000000002</v>
      </c>
      <c r="C2345" s="6">
        <f>BIL[[#This Row],[Variaz]]/100</f>
        <v>3.32E-3</v>
      </c>
      <c r="D2345" s="10">
        <f>AUM[[#This Row],[ Etica Bilanciato]]</f>
        <v>2339077168.6800003</v>
      </c>
      <c r="E2345" s="10">
        <f>D2344*BIL[[#This Row],[Variazione percentuale]]</f>
        <v>7730907.7979847994</v>
      </c>
      <c r="F2345" s="11">
        <f>BIL[[#This Row],[AUM]]-D2344</f>
        <v>10490482.540000439</v>
      </c>
      <c r="G2345" s="11">
        <f>BIL[[#This Row],[∆ AUM]]-BIL[[#This Row],[effetto mercato]]</f>
        <v>2759574.7420156393</v>
      </c>
    </row>
    <row r="2346" spans="1:7">
      <c r="A2346" s="4">
        <v>45419</v>
      </c>
      <c r="B2346">
        <v>0.45500000000000002</v>
      </c>
      <c r="C2346" s="6">
        <f>BIL[[#This Row],[Variaz]]/100</f>
        <v>4.5500000000000002E-3</v>
      </c>
      <c r="D2346" s="10">
        <f>AUM[[#This Row],[ Etica Bilanciato]]</f>
        <v>2352191441.1199999</v>
      </c>
      <c r="E2346" s="10">
        <f>D2345*BIL[[#This Row],[Variazione percentuale]]</f>
        <v>10642801.117494002</v>
      </c>
      <c r="F2346" s="11">
        <f>BIL[[#This Row],[AUM]]-D2345</f>
        <v>13114272.43999958</v>
      </c>
      <c r="G2346" s="11">
        <f>BIL[[#This Row],[∆ AUM]]-BIL[[#This Row],[effetto mercato]]</f>
        <v>2471471.3225055784</v>
      </c>
    </row>
    <row r="2347" spans="1:7">
      <c r="A2347" s="4">
        <v>45420</v>
      </c>
      <c r="B2347">
        <v>-9.6100000000000005E-2</v>
      </c>
      <c r="C2347" s="6">
        <f>BIL[[#This Row],[Variaz]]/100</f>
        <v>-9.6100000000000005E-4</v>
      </c>
      <c r="D2347" s="10">
        <f>AUM[[#This Row],[ Etica Bilanciato]]</f>
        <v>2350146766.96</v>
      </c>
      <c r="E2347" s="10">
        <f>D2346*BIL[[#This Row],[Variazione percentuale]]</f>
        <v>-2260455.9749163198</v>
      </c>
      <c r="F2347" s="11">
        <f>BIL[[#This Row],[AUM]]-D2346</f>
        <v>-2044674.1599998474</v>
      </c>
      <c r="G2347" s="11">
        <f>BIL[[#This Row],[∆ AUM]]-BIL[[#This Row],[effetto mercato]]</f>
        <v>215781.81491647242</v>
      </c>
    </row>
    <row r="2348" spans="1:7">
      <c r="A2348" s="4">
        <v>45421</v>
      </c>
      <c r="B2348">
        <v>0</v>
      </c>
      <c r="C2348" s="6">
        <f>BIL[[#This Row],[Variaz]]/100</f>
        <v>0</v>
      </c>
      <c r="D2348" s="10">
        <f>AUM[[#This Row],[ Etica Bilanciato]]</f>
        <v>2349485640.6500001</v>
      </c>
      <c r="E2348" s="10">
        <f>D2347*BIL[[#This Row],[Variazione percentuale]]</f>
        <v>0</v>
      </c>
      <c r="F2348" s="11">
        <f>BIL[[#This Row],[AUM]]-D2347</f>
        <v>-661126.30999994278</v>
      </c>
      <c r="G2348" s="11">
        <f>BIL[[#This Row],[∆ AUM]]-BIL[[#This Row],[effetto mercato]]</f>
        <v>-661126.30999994278</v>
      </c>
    </row>
    <row r="2349" spans="1:7">
      <c r="A2349" s="4">
        <v>45422</v>
      </c>
      <c r="B2349">
        <v>0.32290000000000002</v>
      </c>
      <c r="C2349" s="6">
        <f>BIL[[#This Row],[Variaz]]/100</f>
        <v>3.2290000000000001E-3</v>
      </c>
      <c r="D2349" s="10">
        <f>AUM[[#This Row],[ Etica Bilanciato]]</f>
        <v>2356208435.9700003</v>
      </c>
      <c r="E2349" s="10">
        <f>D2348*BIL[[#This Row],[Variazione percentuale]]</f>
        <v>7586489.1336588506</v>
      </c>
      <c r="F2349" s="11">
        <f>BIL[[#This Row],[AUM]]-D2348</f>
        <v>6722795.3200001717</v>
      </c>
      <c r="G2349" s="11">
        <f>BIL[[#This Row],[∆ AUM]]-BIL[[#This Row],[effetto mercato]]</f>
        <v>-863693.8136586789</v>
      </c>
    </row>
    <row r="2350" spans="1:7">
      <c r="A2350" s="4">
        <v>45425</v>
      </c>
      <c r="B2350">
        <v>-0.12330000000000001</v>
      </c>
      <c r="C2350" s="6">
        <f>BIL[[#This Row],[Variaz]]/100</f>
        <v>-1.2330000000000002E-3</v>
      </c>
      <c r="D2350" s="10">
        <f>AUM[[#This Row],[ Etica Bilanciato]]</f>
        <v>2352489913.8199997</v>
      </c>
      <c r="E2350" s="10">
        <f>D2349*BIL[[#This Row],[Variazione percentuale]]</f>
        <v>-2905205.0015510106</v>
      </c>
      <c r="F2350" s="11">
        <f>BIL[[#This Row],[AUM]]-D2349</f>
        <v>-3718522.1500005722</v>
      </c>
      <c r="G2350" s="11">
        <f>BIL[[#This Row],[∆ AUM]]-BIL[[#This Row],[effetto mercato]]</f>
        <v>-813317.14844956156</v>
      </c>
    </row>
    <row r="2351" spans="1:7">
      <c r="A2351" s="4">
        <v>45426</v>
      </c>
      <c r="B2351">
        <v>0.15770000000000001</v>
      </c>
      <c r="C2351" s="6">
        <f>BIL[[#This Row],[Variaz]]/100</f>
        <v>1.5770000000000001E-3</v>
      </c>
      <c r="D2351" s="10">
        <f>AUM[[#This Row],[ Etica Bilanciato]]</f>
        <v>2356210846.0800004</v>
      </c>
      <c r="E2351" s="10">
        <f>D2350*BIL[[#This Row],[Variazione percentuale]]</f>
        <v>3709876.5940941395</v>
      </c>
      <c r="F2351" s="11">
        <f>BIL[[#This Row],[AUM]]-D2350</f>
        <v>3720932.2600007057</v>
      </c>
      <c r="G2351" s="11">
        <f>BIL[[#This Row],[∆ AUM]]-BIL[[#This Row],[effetto mercato]]</f>
        <v>11055.665906566195</v>
      </c>
    </row>
    <row r="2352" spans="1:7">
      <c r="A2352" s="4">
        <v>45427</v>
      </c>
      <c r="B2352">
        <v>0.93100000000000005</v>
      </c>
      <c r="C2352" s="6">
        <f>BIL[[#This Row],[Variaz]]/100</f>
        <v>9.3100000000000006E-3</v>
      </c>
      <c r="D2352" s="10">
        <f>AUM[[#This Row],[ Etica Bilanciato]]</f>
        <v>2377804916.3600001</v>
      </c>
      <c r="E2352" s="10">
        <f>D2351*BIL[[#This Row],[Variazione percentuale]]</f>
        <v>21936322.977004804</v>
      </c>
      <c r="F2352" s="11">
        <f>BIL[[#This Row],[AUM]]-D2351</f>
        <v>21594070.279999733</v>
      </c>
      <c r="G2352" s="11">
        <f>BIL[[#This Row],[∆ AUM]]-BIL[[#This Row],[effetto mercato]]</f>
        <v>-342252.69700507075</v>
      </c>
    </row>
    <row r="2353" spans="1:7">
      <c r="A2353" s="4">
        <v>45428</v>
      </c>
      <c r="B2353">
        <v>-0.18310000000000001</v>
      </c>
      <c r="C2353" s="6">
        <f>BIL[[#This Row],[Variaz]]/100</f>
        <v>-1.8310000000000002E-3</v>
      </c>
      <c r="D2353" s="10">
        <f>AUM[[#This Row],[ Etica Bilanciato]]</f>
        <v>2373045691.04</v>
      </c>
      <c r="E2353" s="10">
        <f>D2352*BIL[[#This Row],[Variazione percentuale]]</f>
        <v>-4353760.8018551609</v>
      </c>
      <c r="F2353" s="11">
        <f>BIL[[#This Row],[AUM]]-D2352</f>
        <v>-4759225.3200001717</v>
      </c>
      <c r="G2353" s="11">
        <f>BIL[[#This Row],[∆ AUM]]-BIL[[#This Row],[effetto mercato]]</f>
        <v>-405464.51814501081</v>
      </c>
    </row>
    <row r="2354" spans="1:7">
      <c r="A2354" s="4">
        <v>45429</v>
      </c>
      <c r="B2354">
        <v>-0.30580000000000002</v>
      </c>
      <c r="C2354" s="6">
        <f>BIL[[#This Row],[Variaz]]/100</f>
        <v>-3.058E-3</v>
      </c>
      <c r="D2354" s="10">
        <f>AUM[[#This Row],[ Etica Bilanciato]]</f>
        <v>2366897202.8600001</v>
      </c>
      <c r="E2354" s="10">
        <f>D2353*BIL[[#This Row],[Variazione percentuale]]</f>
        <v>-7256773.7232003193</v>
      </c>
      <c r="F2354" s="11">
        <f>BIL[[#This Row],[AUM]]-D2353</f>
        <v>-6148488.1799998283</v>
      </c>
      <c r="G2354" s="11">
        <f>BIL[[#This Row],[∆ AUM]]-BIL[[#This Row],[effetto mercato]]</f>
        <v>1108285.543200491</v>
      </c>
    </row>
    <row r="2355" spans="1:7">
      <c r="A2355" s="4">
        <v>45432</v>
      </c>
      <c r="B2355">
        <v>0.25900000000000001</v>
      </c>
      <c r="C2355" s="6">
        <f>BIL[[#This Row],[Variaz]]/100</f>
        <v>2.5900000000000003E-3</v>
      </c>
      <c r="D2355" s="10">
        <f>AUM[[#This Row],[ Etica Bilanciato]]</f>
        <v>2372290152.0600004</v>
      </c>
      <c r="E2355" s="10">
        <f>D2354*BIL[[#This Row],[Variazione percentuale]]</f>
        <v>6130263.7554074014</v>
      </c>
      <c r="F2355" s="11">
        <f>BIL[[#This Row],[AUM]]-D2354</f>
        <v>5392949.2000002861</v>
      </c>
      <c r="G2355" s="11">
        <f>BIL[[#This Row],[∆ AUM]]-BIL[[#This Row],[effetto mercato]]</f>
        <v>-737314.55540711526</v>
      </c>
    </row>
    <row r="2356" spans="1:7">
      <c r="A2356" s="4">
        <v>45433</v>
      </c>
      <c r="B2356">
        <v>-0.11559999999999999</v>
      </c>
      <c r="C2356" s="6">
        <f>BIL[[#This Row],[Variaz]]/100</f>
        <v>-1.1559999999999999E-3</v>
      </c>
      <c r="D2356" s="10">
        <f>AUM[[#This Row],[ Etica Bilanciato]]</f>
        <v>2369337866.9699998</v>
      </c>
      <c r="E2356" s="10">
        <f>D2355*BIL[[#This Row],[Variazione percentuale]]</f>
        <v>-2742367.4157813601</v>
      </c>
      <c r="F2356" s="11">
        <f>BIL[[#This Row],[AUM]]-D2355</f>
        <v>-2952285.0900006294</v>
      </c>
      <c r="G2356" s="11">
        <f>BIL[[#This Row],[∆ AUM]]-BIL[[#This Row],[effetto mercato]]</f>
        <v>-209917.67421926931</v>
      </c>
    </row>
    <row r="2357" spans="1:7">
      <c r="A2357" s="4">
        <v>45434</v>
      </c>
      <c r="B2357">
        <v>-3.4000000000000002E-2</v>
      </c>
      <c r="C2357" s="6">
        <f>BIL[[#This Row],[Variaz]]/100</f>
        <v>-3.4000000000000002E-4</v>
      </c>
      <c r="D2357" s="10">
        <f>AUM[[#This Row],[ Etica Bilanciato]]</f>
        <v>2368325457.2200003</v>
      </c>
      <c r="E2357" s="10">
        <f>D2356*BIL[[#This Row],[Variazione percentuale]]</f>
        <v>-805574.87476979999</v>
      </c>
      <c r="F2357" s="11">
        <f>BIL[[#This Row],[AUM]]-D2356</f>
        <v>-1012409.7499995232</v>
      </c>
      <c r="G2357" s="11">
        <f>BIL[[#This Row],[∆ AUM]]-BIL[[#This Row],[effetto mercato]]</f>
        <v>-206834.87522972317</v>
      </c>
    </row>
    <row r="2358" spans="1:7">
      <c r="A2358" s="4">
        <v>45435</v>
      </c>
      <c r="B2358">
        <v>-5.45E-2</v>
      </c>
      <c r="C2358" s="6">
        <f>BIL[[#This Row],[Variaz]]/100</f>
        <v>-5.4500000000000002E-4</v>
      </c>
      <c r="D2358" s="10">
        <f>AUM[[#This Row],[ Etica Bilanciato]]</f>
        <v>2366414339.79</v>
      </c>
      <c r="E2358" s="10">
        <f>D2357*BIL[[#This Row],[Variazione percentuale]]</f>
        <v>-1290737.3741849002</v>
      </c>
      <c r="F2358" s="11">
        <f>BIL[[#This Row],[AUM]]-D2357</f>
        <v>-1911117.4300003052</v>
      </c>
      <c r="G2358" s="11">
        <f>BIL[[#This Row],[∆ AUM]]-BIL[[#This Row],[effetto mercato]]</f>
        <v>-620380.05581540498</v>
      </c>
    </row>
    <row r="2359" spans="1:7">
      <c r="A2359" s="4">
        <v>45436</v>
      </c>
      <c r="B2359">
        <v>-6.7999999999999996E-3</v>
      </c>
      <c r="C2359" s="6">
        <f>BIL[[#This Row],[Variaz]]/100</f>
        <v>-6.7999999999999999E-5</v>
      </c>
      <c r="D2359" s="10">
        <f>AUM[[#This Row],[ Etica Bilanciato]]</f>
        <v>2366070649.8100004</v>
      </c>
      <c r="E2359" s="10">
        <f>D2358*BIL[[#This Row],[Variazione percentuale]]</f>
        <v>-160916.17510572</v>
      </c>
      <c r="F2359" s="11">
        <f>BIL[[#This Row],[AUM]]-D2358</f>
        <v>-343689.97999954224</v>
      </c>
      <c r="G2359" s="11">
        <f>BIL[[#This Row],[∆ AUM]]-BIL[[#This Row],[effetto mercato]]</f>
        <v>-182773.80489382223</v>
      </c>
    </row>
    <row r="2360" spans="1:7">
      <c r="A2360" s="4">
        <v>45439</v>
      </c>
      <c r="B2360">
        <v>0.2112</v>
      </c>
      <c r="C2360" s="6">
        <f>BIL[[#This Row],[Variaz]]/100</f>
        <v>2.1120000000000002E-3</v>
      </c>
      <c r="D2360" s="10">
        <f>AUM[[#This Row],[ Etica Bilanciato]]</f>
        <v>2370990192.6899996</v>
      </c>
      <c r="E2360" s="10">
        <f>D2359*BIL[[#This Row],[Variazione percentuale]]</f>
        <v>4997141.2123987209</v>
      </c>
      <c r="F2360" s="11">
        <f>BIL[[#This Row],[AUM]]-D2359</f>
        <v>4919542.8799991608</v>
      </c>
      <c r="G2360" s="11">
        <f>BIL[[#This Row],[∆ AUM]]-BIL[[#This Row],[effetto mercato]]</f>
        <v>-77598.332399560139</v>
      </c>
    </row>
    <row r="2361" spans="1:7">
      <c r="A2361" s="4">
        <v>45440</v>
      </c>
      <c r="B2361">
        <v>-0.13600000000000001</v>
      </c>
      <c r="C2361" s="6">
        <f>BIL[[#This Row],[Variaz]]/100</f>
        <v>-1.3600000000000001E-3</v>
      </c>
      <c r="D2361" s="10">
        <f>AUM[[#This Row],[ Etica Bilanciato]]</f>
        <v>2367150328.2799997</v>
      </c>
      <c r="E2361" s="10">
        <f>D2360*BIL[[#This Row],[Variazione percentuale]]</f>
        <v>-3224546.6620583995</v>
      </c>
      <c r="F2361" s="11">
        <f>BIL[[#This Row],[AUM]]-D2360</f>
        <v>-3839864.4099998474</v>
      </c>
      <c r="G2361" s="11">
        <f>BIL[[#This Row],[∆ AUM]]-BIL[[#This Row],[effetto mercato]]</f>
        <v>-615317.74794144789</v>
      </c>
    </row>
    <row r="2362" spans="1:7">
      <c r="A2362" s="4">
        <v>45441</v>
      </c>
      <c r="B2362">
        <v>-0.59899999999999998</v>
      </c>
      <c r="C2362" s="6">
        <f>BIL[[#This Row],[Variaz]]/100</f>
        <v>-5.9899999999999997E-3</v>
      </c>
      <c r="D2362" s="10">
        <f>AUM[[#This Row],[ Etica Bilanciato]]</f>
        <v>2353164831.8200002</v>
      </c>
      <c r="E2362" s="10">
        <f>D2361*BIL[[#This Row],[Variazione percentuale]]</f>
        <v>-14179230.466397198</v>
      </c>
      <c r="F2362" s="11">
        <f>BIL[[#This Row],[AUM]]-D2361</f>
        <v>-13985496.459999561</v>
      </c>
      <c r="G2362" s="11">
        <f>BIL[[#This Row],[∆ AUM]]-BIL[[#This Row],[effetto mercato]]</f>
        <v>193734.00639763661</v>
      </c>
    </row>
    <row r="2363" spans="1:7">
      <c r="A2363" s="4">
        <v>45442</v>
      </c>
      <c r="B2363">
        <v>-0.27389999999999998</v>
      </c>
      <c r="C2363" s="6">
        <f>BIL[[#This Row],[Variaz]]/100</f>
        <v>-2.7389999999999997E-3</v>
      </c>
      <c r="D2363" s="10">
        <f>AUM[[#This Row],[ Etica Bilanciato]]</f>
        <v>2346125392.9199996</v>
      </c>
      <c r="E2363" s="10">
        <f>D2362*BIL[[#This Row],[Variazione percentuale]]</f>
        <v>-6445318.4743549796</v>
      </c>
      <c r="F2363" s="11">
        <f>BIL[[#This Row],[AUM]]-D2362</f>
        <v>-7039438.9000005722</v>
      </c>
      <c r="G2363" s="11">
        <f>BIL[[#This Row],[∆ AUM]]-BIL[[#This Row],[effetto mercato]]</f>
        <v>-594120.42564559262</v>
      </c>
    </row>
    <row r="2364" spans="1:7">
      <c r="A2364" s="4">
        <v>45443</v>
      </c>
      <c r="B2364">
        <v>0.35709999999999997</v>
      </c>
      <c r="C2364" s="6">
        <f>BIL[[#This Row],[Variaz]]/100</f>
        <v>3.5709999999999995E-3</v>
      </c>
      <c r="D2364" s="10">
        <f>AUM[[#This Row],[ Etica Bilanciato]]</f>
        <v>2354264104.0699997</v>
      </c>
      <c r="E2364" s="10">
        <f>D2363*BIL[[#This Row],[Variazione percentuale]]</f>
        <v>8378013.7781173177</v>
      </c>
      <c r="F2364" s="11">
        <f>BIL[[#This Row],[AUM]]-D2363</f>
        <v>8138711.1500000954</v>
      </c>
      <c r="G2364" s="11">
        <f>BIL[[#This Row],[∆ AUM]]-BIL[[#This Row],[effetto mercato]]</f>
        <v>-239302.62811722234</v>
      </c>
    </row>
    <row r="2365" spans="1:7">
      <c r="A2365" s="4">
        <v>45446</v>
      </c>
      <c r="B2365">
        <v>0.58160000000000001</v>
      </c>
      <c r="C2365" s="6">
        <f>BIL[[#This Row],[Variaz]]/100</f>
        <v>5.816E-3</v>
      </c>
      <c r="D2365" s="10">
        <f>AUM[[#This Row],[ Etica Bilanciato]]</f>
        <v>2367856184.8399997</v>
      </c>
      <c r="E2365" s="10">
        <f>D2364*BIL[[#This Row],[Variazione percentuale]]</f>
        <v>13692400.029271118</v>
      </c>
      <c r="F2365" s="11">
        <f>BIL[[#This Row],[AUM]]-D2364</f>
        <v>13592080.769999981</v>
      </c>
      <c r="G2365" s="11">
        <f>BIL[[#This Row],[∆ AUM]]-BIL[[#This Row],[effetto mercato]]</f>
        <v>-100319.25927113742</v>
      </c>
    </row>
    <row r="2366" spans="1:7">
      <c r="A2366" s="4">
        <v>45447</v>
      </c>
      <c r="B2366">
        <v>0.2041</v>
      </c>
      <c r="C2366" s="6">
        <f>BIL[[#This Row],[Variaz]]/100</f>
        <v>2.0409999999999998E-3</v>
      </c>
      <c r="D2366" s="10">
        <f>AUM[[#This Row],[ Etica Bilanciato]]</f>
        <v>2372520059.5499997</v>
      </c>
      <c r="E2366" s="10">
        <f>D2365*BIL[[#This Row],[Variazione percentuale]]</f>
        <v>4832794.4732584385</v>
      </c>
      <c r="F2366" s="11">
        <f>BIL[[#This Row],[AUM]]-D2365</f>
        <v>4663874.7100000381</v>
      </c>
      <c r="G2366" s="11">
        <f>BIL[[#This Row],[∆ AUM]]-BIL[[#This Row],[effetto mercato]]</f>
        <v>-168919.76325840037</v>
      </c>
    </row>
    <row r="2367" spans="1:7">
      <c r="A2367" s="4">
        <v>45448</v>
      </c>
      <c r="B2367">
        <v>0.82830000000000004</v>
      </c>
      <c r="C2367" s="6">
        <f>BIL[[#This Row],[Variaz]]/100</f>
        <v>8.2830000000000004E-3</v>
      </c>
      <c r="D2367" s="10">
        <f>AUM[[#This Row],[ Etica Bilanciato]]</f>
        <v>2394853254.3600001</v>
      </c>
      <c r="E2367" s="10">
        <f>D2366*BIL[[#This Row],[Variazione percentuale]]</f>
        <v>19651583.65325265</v>
      </c>
      <c r="F2367" s="11">
        <f>BIL[[#This Row],[AUM]]-D2366</f>
        <v>22333194.81000042</v>
      </c>
      <c r="G2367" s="11">
        <f>BIL[[#This Row],[∆ AUM]]-BIL[[#This Row],[effetto mercato]]</f>
        <v>2681611.1567477696</v>
      </c>
    </row>
    <row r="2368" spans="1:7">
      <c r="A2368" s="4">
        <v>45449</v>
      </c>
      <c r="B2368">
        <v>-6.7299999999999999E-2</v>
      </c>
      <c r="C2368" s="6">
        <f>BIL[[#This Row],[Variaz]]/100</f>
        <v>-6.7299999999999999E-4</v>
      </c>
      <c r="D2368" s="10">
        <f>AUM[[#This Row],[ Etica Bilanciato]]</f>
        <v>2393980813.0999999</v>
      </c>
      <c r="E2368" s="10">
        <f>D2367*BIL[[#This Row],[Variazione percentuale]]</f>
        <v>-1611736.2401842801</v>
      </c>
      <c r="F2368" s="11">
        <f>BIL[[#This Row],[AUM]]-D2367</f>
        <v>-872441.26000022888</v>
      </c>
      <c r="G2368" s="11">
        <f>BIL[[#This Row],[∆ AUM]]-BIL[[#This Row],[effetto mercato]]</f>
        <v>739294.98018405121</v>
      </c>
    </row>
    <row r="2369" spans="1:7">
      <c r="A2369" s="4">
        <v>45450</v>
      </c>
      <c r="B2369">
        <v>4.0399999999999998E-2</v>
      </c>
      <c r="C2369" s="6">
        <f>BIL[[#This Row],[Variaz]]/100</f>
        <v>4.0400000000000001E-4</v>
      </c>
      <c r="D2369" s="10">
        <f>AUM[[#This Row],[ Etica Bilanciato]]</f>
        <v>2395863381.1100001</v>
      </c>
      <c r="E2369" s="10">
        <f>D2368*BIL[[#This Row],[Variazione percentuale]]</f>
        <v>967168.24849239993</v>
      </c>
      <c r="F2369" s="11">
        <f>BIL[[#This Row],[AUM]]-D2368</f>
        <v>1882568.0100002289</v>
      </c>
      <c r="G2369" s="11">
        <f>BIL[[#This Row],[∆ AUM]]-BIL[[#This Row],[effetto mercato]]</f>
        <v>915399.76150782895</v>
      </c>
    </row>
    <row r="2370" spans="1:7">
      <c r="A2370" s="4">
        <v>45453</v>
      </c>
      <c r="B2370">
        <v>0.17510000000000001</v>
      </c>
      <c r="C2370" s="6">
        <f>BIL[[#This Row],[Variaz]]/100</f>
        <v>1.751E-3</v>
      </c>
      <c r="D2370" s="10">
        <f>AUM[[#This Row],[ Etica Bilanciato]]</f>
        <v>2399026980.3199997</v>
      </c>
      <c r="E2370" s="10">
        <f>D2369*BIL[[#This Row],[Variazione percentuale]]</f>
        <v>4195156.7803236097</v>
      </c>
      <c r="F2370" s="11">
        <f>BIL[[#This Row],[AUM]]-D2369</f>
        <v>3163599.2099995613</v>
      </c>
      <c r="G2370" s="11">
        <f>BIL[[#This Row],[∆ AUM]]-BIL[[#This Row],[effetto mercato]]</f>
        <v>-1031557.5703240484</v>
      </c>
    </row>
    <row r="2371" spans="1:7">
      <c r="A2371" s="4">
        <v>45454</v>
      </c>
      <c r="B2371">
        <v>-0.24879999999999999</v>
      </c>
      <c r="C2371" s="6">
        <f>BIL[[#This Row],[Variaz]]/100</f>
        <v>-2.4879999999999998E-3</v>
      </c>
      <c r="D2371" s="10">
        <f>AUM[[#This Row],[ Etica Bilanciato]]</f>
        <v>2392615887.0700002</v>
      </c>
      <c r="E2371" s="10">
        <f>D2370*BIL[[#This Row],[Variazione percentuale]]</f>
        <v>-5968779.1270361589</v>
      </c>
      <c r="F2371" s="11">
        <f>BIL[[#This Row],[AUM]]-D2370</f>
        <v>-6411093.2499995232</v>
      </c>
      <c r="G2371" s="11">
        <f>BIL[[#This Row],[∆ AUM]]-BIL[[#This Row],[effetto mercato]]</f>
        <v>-442314.12296336424</v>
      </c>
    </row>
    <row r="2372" spans="1:7">
      <c r="A2372" s="4">
        <v>45455</v>
      </c>
      <c r="B2372">
        <v>0.37069999999999997</v>
      </c>
      <c r="C2372" s="6">
        <f>BIL[[#This Row],[Variaz]]/100</f>
        <v>3.7069999999999998E-3</v>
      </c>
      <c r="D2372" s="10">
        <f>AUM[[#This Row],[ Etica Bilanciato]]</f>
        <v>2401438888.4200001</v>
      </c>
      <c r="E2372" s="10">
        <f>D2371*BIL[[#This Row],[Variazione percentuale]]</f>
        <v>8869427.0933684893</v>
      </c>
      <c r="F2372" s="11">
        <f>BIL[[#This Row],[AUM]]-D2371</f>
        <v>8823001.3499999046</v>
      </c>
      <c r="G2372" s="11">
        <f>BIL[[#This Row],[∆ AUM]]-BIL[[#This Row],[effetto mercato]]</f>
        <v>-46425.743368584663</v>
      </c>
    </row>
    <row r="2373" spans="1:7">
      <c r="A2373" s="4">
        <v>45456</v>
      </c>
      <c r="B2373">
        <v>0.23499999999999999</v>
      </c>
      <c r="C2373" s="6">
        <f>BIL[[#This Row],[Variaz]]/100</f>
        <v>2.3499999999999997E-3</v>
      </c>
      <c r="D2373" s="10">
        <f>AUM[[#This Row],[ Etica Bilanciato]]</f>
        <v>2406757237.75</v>
      </c>
      <c r="E2373" s="10">
        <f>D2372*BIL[[#This Row],[Variazione percentuale]]</f>
        <v>5643381.3877869993</v>
      </c>
      <c r="F2373" s="11">
        <f>BIL[[#This Row],[AUM]]-D2372</f>
        <v>5318349.3299999237</v>
      </c>
      <c r="G2373" s="11">
        <f>BIL[[#This Row],[∆ AUM]]-BIL[[#This Row],[effetto mercato]]</f>
        <v>-325032.05778707564</v>
      </c>
    </row>
    <row r="2374" spans="1:7">
      <c r="A2374" s="4">
        <v>45457</v>
      </c>
      <c r="B2374">
        <v>0.62309999999999999</v>
      </c>
      <c r="C2374" s="6">
        <f>BIL[[#This Row],[Variaz]]/100</f>
        <v>6.2309999999999996E-3</v>
      </c>
      <c r="D2374" s="10">
        <f>AUM[[#This Row],[ Etica Bilanciato]]</f>
        <v>2421616515.9199996</v>
      </c>
      <c r="E2374" s="10">
        <f>D2373*BIL[[#This Row],[Variazione percentuale]]</f>
        <v>14996504.348420249</v>
      </c>
      <c r="F2374" s="11">
        <f>BIL[[#This Row],[AUM]]-D2373</f>
        <v>14859278.169999599</v>
      </c>
      <c r="G2374" s="11">
        <f>BIL[[#This Row],[∆ AUM]]-BIL[[#This Row],[effetto mercato]]</f>
        <v>-137226.17842064984</v>
      </c>
    </row>
    <row r="2375" spans="1:7">
      <c r="A2375" s="4">
        <v>45460</v>
      </c>
      <c r="B2375">
        <v>-6.6600000000000006E-2</v>
      </c>
      <c r="C2375" s="6">
        <f>BIL[[#This Row],[Variaz]]/100</f>
        <v>-6.6600000000000003E-4</v>
      </c>
      <c r="D2375" s="10">
        <f>AUM[[#This Row],[ Etica Bilanciato]]</f>
        <v>2419546013.1599998</v>
      </c>
      <c r="E2375" s="10">
        <f>D2374*BIL[[#This Row],[Variazione percentuale]]</f>
        <v>-1612796.5996027198</v>
      </c>
      <c r="F2375" s="11">
        <f>BIL[[#This Row],[AUM]]-D2374</f>
        <v>-2070502.759999752</v>
      </c>
      <c r="G2375" s="11">
        <f>BIL[[#This Row],[∆ AUM]]-BIL[[#This Row],[effetto mercato]]</f>
        <v>-457706.16039703228</v>
      </c>
    </row>
    <row r="2376" spans="1:7">
      <c r="A2376" s="4">
        <v>45461</v>
      </c>
      <c r="B2376">
        <v>0.56630000000000003</v>
      </c>
      <c r="C2376" s="6">
        <f>BIL[[#This Row],[Variaz]]/100</f>
        <v>5.6630000000000005E-3</v>
      </c>
      <c r="D2376" s="10">
        <f>AUM[[#This Row],[ Etica Bilanciato]]</f>
        <v>2432796118.0300002</v>
      </c>
      <c r="E2376" s="10">
        <f>D2375*BIL[[#This Row],[Variazione percentuale]]</f>
        <v>13701889.07252508</v>
      </c>
      <c r="F2376" s="11">
        <f>BIL[[#This Row],[AUM]]-D2375</f>
        <v>13250104.870000362</v>
      </c>
      <c r="G2376" s="11">
        <f>BIL[[#This Row],[∆ AUM]]-BIL[[#This Row],[effetto mercato]]</f>
        <v>-451784.2025247179</v>
      </c>
    </row>
    <row r="2377" spans="1:7">
      <c r="A2377" s="4">
        <v>45462</v>
      </c>
      <c r="B2377">
        <v>-0.19209999999999999</v>
      </c>
      <c r="C2377" s="6">
        <f>BIL[[#This Row],[Variaz]]/100</f>
        <v>-1.921E-3</v>
      </c>
      <c r="D2377" s="10">
        <f>AUM[[#This Row],[ Etica Bilanciato]]</f>
        <v>2428938346.54</v>
      </c>
      <c r="E2377" s="10">
        <f>D2376*BIL[[#This Row],[Variazione percentuale]]</f>
        <v>-4673401.3427356305</v>
      </c>
      <c r="F2377" s="11">
        <f>BIL[[#This Row],[AUM]]-D2376</f>
        <v>-3857771.490000248</v>
      </c>
      <c r="G2377" s="11">
        <f>BIL[[#This Row],[∆ AUM]]-BIL[[#This Row],[effetto mercato]]</f>
        <v>815629.8527353825</v>
      </c>
    </row>
    <row r="2378" spans="1:7">
      <c r="A2378" s="4">
        <v>45463</v>
      </c>
      <c r="B2378">
        <v>-9.9599999999999994E-2</v>
      </c>
      <c r="C2378" s="6">
        <f>BIL[[#This Row],[Variaz]]/100</f>
        <v>-9.9599999999999992E-4</v>
      </c>
      <c r="D2378" s="10">
        <f>AUM[[#This Row],[ Etica Bilanciato]]</f>
        <v>2427706800.5300002</v>
      </c>
      <c r="E2378" s="10">
        <f>D2377*BIL[[#This Row],[Variazione percentuale]]</f>
        <v>-2419222.5931538399</v>
      </c>
      <c r="F2378" s="11">
        <f>BIL[[#This Row],[AUM]]-D2377</f>
        <v>-1231546.009999752</v>
      </c>
      <c r="G2378" s="11">
        <f>BIL[[#This Row],[∆ AUM]]-BIL[[#This Row],[effetto mercato]]</f>
        <v>1187676.5831540879</v>
      </c>
    </row>
    <row r="2379" spans="1:7">
      <c r="A2379" s="4">
        <v>45464</v>
      </c>
      <c r="B2379">
        <v>-0.12620000000000001</v>
      </c>
      <c r="C2379" s="6">
        <f>BIL[[#This Row],[Variaz]]/100</f>
        <v>-1.2620000000000001E-3</v>
      </c>
      <c r="D2379" s="10">
        <f>AUM[[#This Row],[ Etica Bilanciato]]</f>
        <v>2424178932.9300003</v>
      </c>
      <c r="E2379" s="10">
        <f>D2378*BIL[[#This Row],[Variazione percentuale]]</f>
        <v>-3063765.9822688606</v>
      </c>
      <c r="F2379" s="11">
        <f>BIL[[#This Row],[AUM]]-D2378</f>
        <v>-3527867.5999999046</v>
      </c>
      <c r="G2379" s="11">
        <f>BIL[[#This Row],[∆ AUM]]-BIL[[#This Row],[effetto mercato]]</f>
        <v>-464101.61773104407</v>
      </c>
    </row>
    <row r="2380" spans="1:7">
      <c r="A2380" s="4">
        <v>45467</v>
      </c>
      <c r="B2380">
        <v>-0.54549999999999998</v>
      </c>
      <c r="C2380" s="6">
        <f>BIL[[#This Row],[Variaz]]/100</f>
        <v>-5.4549999999999998E-3</v>
      </c>
      <c r="D2380" s="10">
        <f>AUM[[#This Row],[ Etica Bilanciato]]</f>
        <v>2410912921.6900001</v>
      </c>
      <c r="E2380" s="10">
        <f>D2379*BIL[[#This Row],[Variazione percentuale]]</f>
        <v>-13223896.079133151</v>
      </c>
      <c r="F2380" s="11">
        <f>BIL[[#This Row],[AUM]]-D2379</f>
        <v>-13266011.240000248</v>
      </c>
      <c r="G2380" s="11">
        <f>BIL[[#This Row],[∆ AUM]]-BIL[[#This Row],[effetto mercato]]</f>
        <v>-42115.160867096856</v>
      </c>
    </row>
    <row r="2381" spans="1:7">
      <c r="A2381" s="4">
        <v>45468</v>
      </c>
      <c r="B2381">
        <v>0.41470000000000001</v>
      </c>
      <c r="C2381" s="6">
        <f>BIL[[#This Row],[Variaz]]/100</f>
        <v>4.1470000000000005E-3</v>
      </c>
      <c r="D2381" s="10">
        <f>AUM[[#This Row],[ Etica Bilanciato]]</f>
        <v>2420579533.1699996</v>
      </c>
      <c r="E2381" s="10">
        <f>D2380*BIL[[#This Row],[Variazione percentuale]]</f>
        <v>9998055.8862484321</v>
      </c>
      <c r="F2381" s="11">
        <f>BIL[[#This Row],[AUM]]-D2380</f>
        <v>9666611.4799995422</v>
      </c>
      <c r="G2381" s="11">
        <f>BIL[[#This Row],[∆ AUM]]-BIL[[#This Row],[effetto mercato]]</f>
        <v>-331444.40624888986</v>
      </c>
    </row>
    <row r="2382" spans="1:7">
      <c r="A2382" s="4">
        <v>45469</v>
      </c>
      <c r="B2382">
        <v>-0.27310000000000001</v>
      </c>
      <c r="C2382" s="6">
        <f>BIL[[#This Row],[Variaz]]/100</f>
        <v>-2.7309999999999999E-3</v>
      </c>
      <c r="D2382" s="10">
        <f>AUM[[#This Row],[ Etica Bilanciato]]</f>
        <v>2413664167.3599997</v>
      </c>
      <c r="E2382" s="10">
        <f>D2381*BIL[[#This Row],[Variazione percentuale]]</f>
        <v>-6610602.7050872687</v>
      </c>
      <c r="F2382" s="11">
        <f>BIL[[#This Row],[AUM]]-D2381</f>
        <v>-6915365.8099999428</v>
      </c>
      <c r="G2382" s="11">
        <f>BIL[[#This Row],[∆ AUM]]-BIL[[#This Row],[effetto mercato]]</f>
        <v>-304763.10491267405</v>
      </c>
    </row>
    <row r="2383" spans="1:7">
      <c r="A2383" s="4">
        <v>45470</v>
      </c>
      <c r="B2383">
        <v>-0.42080000000000001</v>
      </c>
      <c r="C2383" s="6">
        <f>BIL[[#This Row],[Variaz]]/100</f>
        <v>-4.2079999999999999E-3</v>
      </c>
      <c r="D2383" s="10">
        <f>AUM[[#This Row],[ Etica Bilanciato]]</f>
        <v>2403227885.8799996</v>
      </c>
      <c r="E2383" s="10">
        <f>D2382*BIL[[#This Row],[Variazione percentuale]]</f>
        <v>-10156698.816250879</v>
      </c>
      <c r="F2383" s="11">
        <f>BIL[[#This Row],[AUM]]-D2382</f>
        <v>-10436281.480000019</v>
      </c>
      <c r="G2383" s="11">
        <f>BIL[[#This Row],[∆ AUM]]-BIL[[#This Row],[effetto mercato]]</f>
        <v>-279582.66374913976</v>
      </c>
    </row>
    <row r="2384" spans="1:7">
      <c r="A2384" s="4">
        <v>45471</v>
      </c>
      <c r="B2384">
        <v>-0.18779999999999999</v>
      </c>
      <c r="C2384" s="6">
        <f>BIL[[#This Row],[Variaz]]/100</f>
        <v>-1.8779999999999999E-3</v>
      </c>
      <c r="D2384" s="10">
        <f>AUM[[#This Row],[ Etica Bilanciato]]</f>
        <v>2398645907.9200001</v>
      </c>
      <c r="E2384" s="10">
        <f>D2383*BIL[[#This Row],[Variazione percentuale]]</f>
        <v>-4513261.9696826395</v>
      </c>
      <c r="F2384" s="11">
        <f>BIL[[#This Row],[AUM]]-D2383</f>
        <v>-4581977.9599995613</v>
      </c>
      <c r="G2384" s="11">
        <f>BIL[[#This Row],[∆ AUM]]-BIL[[#This Row],[effetto mercato]]</f>
        <v>-68715.990316921845</v>
      </c>
    </row>
    <row r="2385" spans="1:7">
      <c r="A2385" s="4">
        <v>45474</v>
      </c>
      <c r="B2385">
        <v>-0.39650000000000002</v>
      </c>
      <c r="C2385" s="6">
        <f>BIL[[#This Row],[Variaz]]/100</f>
        <v>-3.9649999999999998E-3</v>
      </c>
      <c r="D2385" s="10">
        <f>AUM[[#This Row],[ Etica Bilanciato]]</f>
        <v>2389486897.29</v>
      </c>
      <c r="E2385" s="10">
        <f>D2384*BIL[[#This Row],[Variazione percentuale]]</f>
        <v>-9510631.0249028001</v>
      </c>
      <c r="F2385" s="11">
        <f>BIL[[#This Row],[AUM]]-D2384</f>
        <v>-9159010.6300001144</v>
      </c>
      <c r="G2385" s="11">
        <f>BIL[[#This Row],[∆ AUM]]-BIL[[#This Row],[effetto mercato]]</f>
        <v>351620.39490268566</v>
      </c>
    </row>
    <row r="2386" spans="1:7">
      <c r="A2386" s="4">
        <v>45475</v>
      </c>
      <c r="B2386">
        <v>9.4500000000000001E-2</v>
      </c>
      <c r="C2386" s="6">
        <f>BIL[[#This Row],[Variaz]]/100</f>
        <v>9.4499999999999998E-4</v>
      </c>
      <c r="D2386" s="10">
        <f>AUM[[#This Row],[ Etica Bilanciato]]</f>
        <v>2391775813.2800002</v>
      </c>
      <c r="E2386" s="10">
        <f>D2385*BIL[[#This Row],[Variazione percentuale]]</f>
        <v>2258065.1179390498</v>
      </c>
      <c r="F2386" s="11">
        <f>BIL[[#This Row],[AUM]]-D2385</f>
        <v>2288915.990000248</v>
      </c>
      <c r="G2386" s="11">
        <f>BIL[[#This Row],[∆ AUM]]-BIL[[#This Row],[effetto mercato]]</f>
        <v>30850.872061198112</v>
      </c>
    </row>
    <row r="2387" spans="1:7">
      <c r="A2387" s="4">
        <v>45476</v>
      </c>
      <c r="B2387">
        <v>0.43819999999999998</v>
      </c>
      <c r="C2387" s="6">
        <f>BIL[[#This Row],[Variaz]]/100</f>
        <v>4.3819999999999996E-3</v>
      </c>
      <c r="D2387" s="10">
        <f>AUM[[#This Row],[ Etica Bilanciato]]</f>
        <v>2405033494.5000005</v>
      </c>
      <c r="E2387" s="10">
        <f>D2386*BIL[[#This Row],[Variazione percentuale]]</f>
        <v>10480761.61379296</v>
      </c>
      <c r="F2387" s="11">
        <f>BIL[[#This Row],[AUM]]-D2386</f>
        <v>13257681.220000267</v>
      </c>
      <c r="G2387" s="11">
        <f>BIL[[#This Row],[∆ AUM]]-BIL[[#This Row],[effetto mercato]]</f>
        <v>2776919.6062073074</v>
      </c>
    </row>
    <row r="2388" spans="1:7">
      <c r="A2388" s="4">
        <v>45477</v>
      </c>
      <c r="B2388">
        <v>6.0400000000000002E-2</v>
      </c>
      <c r="C2388" s="6">
        <f>BIL[[#This Row],[Variaz]]/100</f>
        <v>6.0400000000000004E-4</v>
      </c>
      <c r="D2388" s="10">
        <f>AUM[[#This Row],[ Etica Bilanciato]]</f>
        <v>2406989393.8100004</v>
      </c>
      <c r="E2388" s="10">
        <f>D2387*BIL[[#This Row],[Variazione percentuale]]</f>
        <v>1452640.2306780005</v>
      </c>
      <c r="F2388" s="11">
        <f>BIL[[#This Row],[AUM]]-D2387</f>
        <v>1955899.3099999428</v>
      </c>
      <c r="G2388" s="11">
        <f>BIL[[#This Row],[∆ AUM]]-BIL[[#This Row],[effetto mercato]]</f>
        <v>503259.07932194229</v>
      </c>
    </row>
    <row r="2389" spans="1:7">
      <c r="A2389" s="4">
        <v>45478</v>
      </c>
      <c r="B2389">
        <v>0.1207</v>
      </c>
      <c r="C2389" s="6">
        <f>BIL[[#This Row],[Variaz]]/100</f>
        <v>1.207E-3</v>
      </c>
      <c r="D2389" s="10">
        <f>AUM[[#This Row],[ Etica Bilanciato]]</f>
        <v>2410978407.6999998</v>
      </c>
      <c r="E2389" s="10">
        <f>D2388*BIL[[#This Row],[Variazione percentuale]]</f>
        <v>2905236.1983286706</v>
      </c>
      <c r="F2389" s="11">
        <f>BIL[[#This Row],[AUM]]-D2388</f>
        <v>3989013.8899993896</v>
      </c>
      <c r="G2389" s="11">
        <f>BIL[[#This Row],[∆ AUM]]-BIL[[#This Row],[effetto mercato]]</f>
        <v>1083777.6916707191</v>
      </c>
    </row>
    <row r="2390" spans="1:7">
      <c r="A2390" s="4">
        <v>45481</v>
      </c>
      <c r="B2390">
        <v>0.1608</v>
      </c>
      <c r="C2390" s="6">
        <f>BIL[[#This Row],[Variaz]]/100</f>
        <v>1.6080000000000001E-3</v>
      </c>
      <c r="D2390" s="10">
        <f>AUM[[#This Row],[ Etica Bilanciato]]</f>
        <v>2414530378.7400002</v>
      </c>
      <c r="E2390" s="10">
        <f>D2389*BIL[[#This Row],[Variazione percentuale]]</f>
        <v>3876853.2795815999</v>
      </c>
      <c r="F2390" s="11">
        <f>BIL[[#This Row],[AUM]]-D2389</f>
        <v>3551971.0400004387</v>
      </c>
      <c r="G2390" s="11">
        <f>BIL[[#This Row],[∆ AUM]]-BIL[[#This Row],[effetto mercato]]</f>
        <v>-324882.23958116118</v>
      </c>
    </row>
    <row r="2391" spans="1:7">
      <c r="A2391" s="4">
        <v>45482</v>
      </c>
      <c r="B2391">
        <v>-8.0299999999999996E-2</v>
      </c>
      <c r="C2391" s="6">
        <f>BIL[[#This Row],[Variaz]]/100</f>
        <v>-8.03E-4</v>
      </c>
      <c r="D2391" s="10">
        <f>AUM[[#This Row],[ Etica Bilanciato]]</f>
        <v>2413171602.6900001</v>
      </c>
      <c r="E2391" s="10">
        <f>D2390*BIL[[#This Row],[Variazione percentuale]]</f>
        <v>-1938867.8941282202</v>
      </c>
      <c r="F2391" s="11">
        <f>BIL[[#This Row],[AUM]]-D2390</f>
        <v>-1358776.0500001907</v>
      </c>
      <c r="G2391" s="11">
        <f>BIL[[#This Row],[∆ AUM]]-BIL[[#This Row],[effetto mercato]]</f>
        <v>580091.84412802942</v>
      </c>
    </row>
    <row r="2392" spans="1:7">
      <c r="A2392" s="4">
        <v>45483</v>
      </c>
      <c r="B2392">
        <v>0.6694</v>
      </c>
      <c r="C2392" s="6">
        <f>BIL[[#This Row],[Variaz]]/100</f>
        <v>6.6940000000000003E-3</v>
      </c>
      <c r="D2392" s="10">
        <f>AUM[[#This Row],[ Etica Bilanciato]]</f>
        <v>2429459170.52</v>
      </c>
      <c r="E2392" s="10">
        <f>D2391*BIL[[#This Row],[Variazione percentuale]]</f>
        <v>16153770.708406862</v>
      </c>
      <c r="F2392" s="11">
        <f>BIL[[#This Row],[AUM]]-D2391</f>
        <v>16287567.829999924</v>
      </c>
      <c r="G2392" s="11">
        <f>BIL[[#This Row],[∆ AUM]]-BIL[[#This Row],[effetto mercato]]</f>
        <v>133797.12159306183</v>
      </c>
    </row>
    <row r="2393" spans="1:7">
      <c r="A2393" s="4">
        <v>45484</v>
      </c>
      <c r="B2393">
        <v>5.3199999999999997E-2</v>
      </c>
      <c r="C2393" s="6">
        <f>BIL[[#This Row],[Variaz]]/100</f>
        <v>5.3199999999999992E-4</v>
      </c>
      <c r="D2393" s="10">
        <f>AUM[[#This Row],[ Etica Bilanciato]]</f>
        <v>2430654467.2000003</v>
      </c>
      <c r="E2393" s="10">
        <f>D2392*BIL[[#This Row],[Variazione percentuale]]</f>
        <v>1292472.2787166398</v>
      </c>
      <c r="F2393" s="11">
        <f>BIL[[#This Row],[AUM]]-D2392</f>
        <v>1195296.6800003052</v>
      </c>
      <c r="G2393" s="11">
        <f>BIL[[#This Row],[∆ AUM]]-BIL[[#This Row],[effetto mercato]]</f>
        <v>-97175.598716334673</v>
      </c>
    </row>
    <row r="2394" spans="1:7">
      <c r="A2394" s="4">
        <v>45485</v>
      </c>
      <c r="B2394">
        <v>0.2858</v>
      </c>
      <c r="C2394" s="6">
        <f>BIL[[#This Row],[Variaz]]/100</f>
        <v>2.8579999999999999E-3</v>
      </c>
      <c r="D2394" s="10">
        <f>AUM[[#This Row],[ Etica Bilanciato]]</f>
        <v>2438025562.96</v>
      </c>
      <c r="E2394" s="10">
        <f>D2393*BIL[[#This Row],[Variazione percentuale]]</f>
        <v>6946810.4672576003</v>
      </c>
      <c r="F2394" s="11">
        <f>BIL[[#This Row],[AUM]]-D2393</f>
        <v>7371095.759999752</v>
      </c>
      <c r="G2394" s="11">
        <f>BIL[[#This Row],[∆ AUM]]-BIL[[#This Row],[effetto mercato]]</f>
        <v>424285.29274215177</v>
      </c>
    </row>
    <row r="2395" spans="1:7">
      <c r="A2395" s="4">
        <v>45488</v>
      </c>
      <c r="B2395">
        <v>-0.106</v>
      </c>
      <c r="C2395" s="6">
        <f>BIL[[#This Row],[Variaz]]/100</f>
        <v>-1.06E-3</v>
      </c>
      <c r="D2395" s="10">
        <f>AUM[[#This Row],[ Etica Bilanciato]]</f>
        <v>2435487117.0000005</v>
      </c>
      <c r="E2395" s="10">
        <f>D2394*BIL[[#This Row],[Variazione percentuale]]</f>
        <v>-2584307.0967375999</v>
      </c>
      <c r="F2395" s="11">
        <f>BIL[[#This Row],[AUM]]-D2394</f>
        <v>-2538445.9599995613</v>
      </c>
      <c r="G2395" s="11">
        <f>BIL[[#This Row],[∆ AUM]]-BIL[[#This Row],[effetto mercato]]</f>
        <v>45861.136738038622</v>
      </c>
    </row>
    <row r="2396" spans="1:7">
      <c r="A2396" s="4">
        <v>45489</v>
      </c>
      <c r="B2396">
        <v>0.4511</v>
      </c>
      <c r="C2396" s="6">
        <f>BIL[[#This Row],[Variaz]]/100</f>
        <v>4.5110000000000003E-3</v>
      </c>
      <c r="D2396" s="10">
        <f>AUM[[#This Row],[ Etica Bilanciato]]</f>
        <v>2446528946.9100003</v>
      </c>
      <c r="E2396" s="10">
        <f>D2395*BIL[[#This Row],[Variazione percentuale]]</f>
        <v>10986482.384787003</v>
      </c>
      <c r="F2396" s="11">
        <f>BIL[[#This Row],[AUM]]-D2395</f>
        <v>11041829.909999847</v>
      </c>
      <c r="G2396" s="11">
        <f>BIL[[#This Row],[∆ AUM]]-BIL[[#This Row],[effetto mercato]]</f>
        <v>55347.525212844834</v>
      </c>
    </row>
    <row r="2397" spans="1:7">
      <c r="A2397" s="4">
        <v>45490</v>
      </c>
      <c r="B2397">
        <v>-0.7661</v>
      </c>
      <c r="C2397" s="6">
        <f>BIL[[#This Row],[Variaz]]/100</f>
        <v>-7.6610000000000003E-3</v>
      </c>
      <c r="D2397" s="10">
        <f>AUM[[#This Row],[ Etica Bilanciato]]</f>
        <v>2428528663.9400001</v>
      </c>
      <c r="E2397" s="10">
        <f>D2396*BIL[[#This Row],[Variazione percentuale]]</f>
        <v>-18742858.262277514</v>
      </c>
      <c r="F2397" s="11">
        <f>BIL[[#This Row],[AUM]]-D2396</f>
        <v>-18000282.970000267</v>
      </c>
      <c r="G2397" s="11">
        <f>BIL[[#This Row],[∆ AUM]]-BIL[[#This Row],[effetto mercato]]</f>
        <v>742575.29227724671</v>
      </c>
    </row>
    <row r="2398" spans="1:7">
      <c r="A2398" s="4">
        <v>45491</v>
      </c>
      <c r="B2398">
        <v>-0.30620000000000003</v>
      </c>
      <c r="C2398" s="6">
        <f>BIL[[#This Row],[Variaz]]/100</f>
        <v>-3.0620000000000005E-3</v>
      </c>
      <c r="D2398" s="10">
        <f>AUM[[#This Row],[ Etica Bilanciato]]</f>
        <v>2420486504.6100001</v>
      </c>
      <c r="E2398" s="10">
        <f>D2397*BIL[[#This Row],[Variazione percentuale]]</f>
        <v>-7436154.7689842815</v>
      </c>
      <c r="F2398" s="11">
        <f>BIL[[#This Row],[AUM]]-D2397</f>
        <v>-8042159.3299999237</v>
      </c>
      <c r="G2398" s="11">
        <f>BIL[[#This Row],[∆ AUM]]-BIL[[#This Row],[effetto mercato]]</f>
        <v>-606004.56101564225</v>
      </c>
    </row>
    <row r="2399" spans="1:7">
      <c r="A2399" s="4">
        <v>45492</v>
      </c>
      <c r="B2399">
        <v>-0.66759999999999997</v>
      </c>
      <c r="C2399" s="6">
        <f>BIL[[#This Row],[Variaz]]/100</f>
        <v>-6.6759999999999996E-3</v>
      </c>
      <c r="D2399" s="10">
        <f>AUM[[#This Row],[ Etica Bilanciato]]</f>
        <v>2403856427.9900002</v>
      </c>
      <c r="E2399" s="10">
        <f>D2398*BIL[[#This Row],[Variazione percentuale]]</f>
        <v>-16159167.904776361</v>
      </c>
      <c r="F2399" s="11">
        <f>BIL[[#This Row],[AUM]]-D2398</f>
        <v>-16630076.619999886</v>
      </c>
      <c r="G2399" s="11">
        <f>BIL[[#This Row],[∆ AUM]]-BIL[[#This Row],[effetto mercato]]</f>
        <v>-470908.71522352472</v>
      </c>
    </row>
    <row r="2400" spans="1:7">
      <c r="A2400" s="4">
        <v>45495</v>
      </c>
      <c r="B2400">
        <v>0.70569999999999999</v>
      </c>
      <c r="C2400" s="6">
        <f>BIL[[#This Row],[Variaz]]/100</f>
        <v>7.0569999999999999E-3</v>
      </c>
      <c r="D2400" s="10">
        <f>AUM[[#This Row],[ Etica Bilanciato]]</f>
        <v>2419962885.1700001</v>
      </c>
      <c r="E2400" s="10">
        <f>D2399*BIL[[#This Row],[Variazione percentuale]]</f>
        <v>16964014.812325433</v>
      </c>
      <c r="F2400" s="11">
        <f>BIL[[#This Row],[AUM]]-D2399</f>
        <v>16106457.179999828</v>
      </c>
      <c r="G2400" s="11">
        <f>BIL[[#This Row],[∆ AUM]]-BIL[[#This Row],[effetto mercato]]</f>
        <v>-857557.63232560456</v>
      </c>
    </row>
    <row r="2401" spans="1:7">
      <c r="A2401" s="4">
        <v>45496</v>
      </c>
      <c r="B2401">
        <v>-0.02</v>
      </c>
      <c r="C2401" s="6">
        <f>BIL[[#This Row],[Variaz]]/100</f>
        <v>-2.0000000000000001E-4</v>
      </c>
      <c r="D2401" s="10">
        <f>AUM[[#This Row],[ Etica Bilanciato]]</f>
        <v>2419463675.8300004</v>
      </c>
      <c r="E2401" s="10">
        <f>D2400*BIL[[#This Row],[Variazione percentuale]]</f>
        <v>-483992.57703400002</v>
      </c>
      <c r="F2401" s="11">
        <f>BIL[[#This Row],[AUM]]-D2400</f>
        <v>-499209.33999967575</v>
      </c>
      <c r="G2401" s="11">
        <f>BIL[[#This Row],[∆ AUM]]-BIL[[#This Row],[effetto mercato]]</f>
        <v>-15216.762965675734</v>
      </c>
    </row>
    <row r="2402" spans="1:7">
      <c r="A2402" s="4">
        <v>45497</v>
      </c>
      <c r="B2402">
        <v>-1.0213000000000001</v>
      </c>
      <c r="C2402" s="6">
        <f>BIL[[#This Row],[Variaz]]/100</f>
        <v>-1.0213000000000002E-2</v>
      </c>
      <c r="D2402" s="10">
        <f>AUM[[#This Row],[ Etica Bilanciato]]</f>
        <v>2394725021.6599998</v>
      </c>
      <c r="E2402" s="10">
        <f>D2401*BIL[[#This Row],[Variazione percentuale]]</f>
        <v>-24709982.521251798</v>
      </c>
      <c r="F2402" s="11">
        <f>BIL[[#This Row],[AUM]]-D2401</f>
        <v>-24738654.170000553</v>
      </c>
      <c r="G2402" s="11">
        <f>BIL[[#This Row],[∆ AUM]]-BIL[[#This Row],[effetto mercato]]</f>
        <v>-28671.648748755455</v>
      </c>
    </row>
    <row r="2403" spans="1:7">
      <c r="A2403" s="4">
        <v>45498</v>
      </c>
      <c r="B2403">
        <v>-0.49230000000000002</v>
      </c>
      <c r="C2403" s="6">
        <f>BIL[[#This Row],[Variaz]]/100</f>
        <v>-4.9230000000000003E-3</v>
      </c>
      <c r="D2403" s="10">
        <f>AUM[[#This Row],[ Etica Bilanciato]]</f>
        <v>2382319741.71</v>
      </c>
      <c r="E2403" s="10">
        <f>D2402*BIL[[#This Row],[Variazione percentuale]]</f>
        <v>-11789231.281632179</v>
      </c>
      <c r="F2403" s="11">
        <f>BIL[[#This Row],[AUM]]-D2402</f>
        <v>-12405279.949999809</v>
      </c>
      <c r="G2403" s="11">
        <f>BIL[[#This Row],[∆ AUM]]-BIL[[#This Row],[effetto mercato]]</f>
        <v>-616048.66836762987</v>
      </c>
    </row>
    <row r="2404" spans="1:7">
      <c r="A2404" s="4">
        <v>45499</v>
      </c>
      <c r="B2404">
        <v>0.62350000000000005</v>
      </c>
      <c r="C2404" s="6">
        <f>BIL[[#This Row],[Variaz]]/100</f>
        <v>6.235000000000001E-3</v>
      </c>
      <c r="D2404" s="10">
        <f>AUM[[#This Row],[ Etica Bilanciato]]</f>
        <v>2397012370.2399998</v>
      </c>
      <c r="E2404" s="10">
        <f>D2403*BIL[[#This Row],[Variazione percentuale]]</f>
        <v>14853763.589561852</v>
      </c>
      <c r="F2404" s="11">
        <f>BIL[[#This Row],[AUM]]-D2403</f>
        <v>14692628.529999733</v>
      </c>
      <c r="G2404" s="11">
        <f>BIL[[#This Row],[∆ AUM]]-BIL[[#This Row],[effetto mercato]]</f>
        <v>-161135.05956211872</v>
      </c>
    </row>
    <row r="2405" spans="1:7">
      <c r="A2405" s="4">
        <v>45502</v>
      </c>
      <c r="B2405">
        <v>0.43780000000000002</v>
      </c>
      <c r="C2405" s="6">
        <f>BIL[[#This Row],[Variaz]]/100</f>
        <v>4.3779999999999999E-3</v>
      </c>
      <c r="D2405" s="10">
        <f>AUM[[#This Row],[ Etica Bilanciato]]</f>
        <v>2407157820.04</v>
      </c>
      <c r="E2405" s="10">
        <f>D2404*BIL[[#This Row],[Variazione percentuale]]</f>
        <v>10494120.156910719</v>
      </c>
      <c r="F2405" s="11">
        <f>BIL[[#This Row],[AUM]]-D2404</f>
        <v>10145449.800000191</v>
      </c>
      <c r="G2405" s="11">
        <f>BIL[[#This Row],[∆ AUM]]-BIL[[#This Row],[effetto mercato]]</f>
        <v>-348670.35691052862</v>
      </c>
    </row>
    <row r="2406" spans="1:7">
      <c r="A2406" s="4">
        <v>45503</v>
      </c>
      <c r="B2406">
        <v>-0.45600000000000002</v>
      </c>
      <c r="C2406" s="6">
        <f>BIL[[#This Row],[Variaz]]/100</f>
        <v>-4.5599999999999998E-3</v>
      </c>
      <c r="D2406" s="10">
        <f>AUM[[#This Row],[ Etica Bilanciato]]</f>
        <v>2395877966.3000002</v>
      </c>
      <c r="E2406" s="10">
        <f>D2405*BIL[[#This Row],[Variazione percentuale]]</f>
        <v>-10976639.659382399</v>
      </c>
      <c r="F2406" s="11">
        <f>BIL[[#This Row],[AUM]]-D2405</f>
        <v>-11279853.739999771</v>
      </c>
      <c r="G2406" s="11">
        <f>BIL[[#This Row],[∆ AUM]]-BIL[[#This Row],[effetto mercato]]</f>
        <v>-303214.08061737195</v>
      </c>
    </row>
    <row r="2407" spans="1:7">
      <c r="A2407" s="4">
        <v>45504</v>
      </c>
      <c r="B2407">
        <v>1.5562</v>
      </c>
      <c r="C2407" s="6">
        <f>BIL[[#This Row],[Variaz]]/100</f>
        <v>1.5561999999999999E-2</v>
      </c>
      <c r="D2407" s="10">
        <f>AUM[[#This Row],[ Etica Bilanciato]]</f>
        <v>2433235047.1000004</v>
      </c>
      <c r="E2407" s="10">
        <f>D2406*BIL[[#This Row],[Variazione percentuale]]</f>
        <v>37284652.911560602</v>
      </c>
      <c r="F2407" s="11">
        <f>BIL[[#This Row],[AUM]]-D2406</f>
        <v>37357080.800000191</v>
      </c>
      <c r="G2407" s="11">
        <f>BIL[[#This Row],[∆ AUM]]-BIL[[#This Row],[effetto mercato]]</f>
        <v>72427.888439588249</v>
      </c>
    </row>
    <row r="2408" spans="1:7">
      <c r="A2408" s="4">
        <v>45505</v>
      </c>
      <c r="B2408">
        <v>-0.76949999999999996</v>
      </c>
      <c r="C2408" s="6">
        <f>BIL[[#This Row],[Variaz]]/100</f>
        <v>-7.6949999999999996E-3</v>
      </c>
      <c r="D2408" s="10">
        <f>AUM[[#This Row],[ Etica Bilanciato]]</f>
        <v>2415054139.4400001</v>
      </c>
      <c r="E2408" s="10">
        <f>D2407*BIL[[#This Row],[Variazione percentuale]]</f>
        <v>-18723743.687434502</v>
      </c>
      <c r="F2408" s="11">
        <f>BIL[[#This Row],[AUM]]-D2407</f>
        <v>-18180907.660000324</v>
      </c>
      <c r="G2408" s="11">
        <f>BIL[[#This Row],[∆ AUM]]-BIL[[#This Row],[effetto mercato]]</f>
        <v>542836.0274341777</v>
      </c>
    </row>
    <row r="2409" spans="1:7">
      <c r="A2409" s="4">
        <v>45506</v>
      </c>
      <c r="B2409">
        <v>-1.7647999999999999</v>
      </c>
      <c r="C2409" s="6">
        <f>BIL[[#This Row],[Variaz]]/100</f>
        <v>-1.7648E-2</v>
      </c>
      <c r="D2409" s="10">
        <f>AUM[[#This Row],[ Etica Bilanciato]]</f>
        <v>2372402595.3600001</v>
      </c>
      <c r="E2409" s="10">
        <f>D2408*BIL[[#This Row],[Variazione percentuale]]</f>
        <v>-42620875.452837124</v>
      </c>
      <c r="F2409" s="11">
        <f>BIL[[#This Row],[AUM]]-D2408</f>
        <v>-42651544.079999924</v>
      </c>
      <c r="G2409" s="11">
        <f>BIL[[#This Row],[∆ AUM]]-BIL[[#This Row],[effetto mercato]]</f>
        <v>-30668.627162799239</v>
      </c>
    </row>
    <row r="2410" spans="1:7">
      <c r="A2410" s="4">
        <v>45509</v>
      </c>
      <c r="B2410">
        <v>-2.4089999999999998</v>
      </c>
      <c r="C2410" s="6">
        <f>BIL[[#This Row],[Variaz]]/100</f>
        <v>-2.4089999999999997E-2</v>
      </c>
      <c r="D2410" s="10">
        <f>AUM[[#This Row],[ Etica Bilanciato]]</f>
        <v>2317559623.8899999</v>
      </c>
      <c r="E2410" s="10">
        <f>D2409*BIL[[#This Row],[Variazione percentuale]]</f>
        <v>-57151178.522222392</v>
      </c>
      <c r="F2410" s="11">
        <f>BIL[[#This Row],[AUM]]-D2409</f>
        <v>-54842971.470000267</v>
      </c>
      <c r="G2410" s="11">
        <f>BIL[[#This Row],[∆ AUM]]-BIL[[#This Row],[effetto mercato]]</f>
        <v>2308207.0522221252</v>
      </c>
    </row>
    <row r="2411" spans="1:7">
      <c r="A2411" s="4">
        <v>45510</v>
      </c>
      <c r="B2411">
        <v>1.2342</v>
      </c>
      <c r="C2411" s="6">
        <f>BIL[[#This Row],[Variaz]]/100</f>
        <v>1.2341999999999999E-2</v>
      </c>
      <c r="D2411" s="10">
        <f>AUM[[#This Row],[ Etica Bilanciato]]</f>
        <v>2347589071.8999996</v>
      </c>
      <c r="E2411" s="10">
        <f>D2410*BIL[[#This Row],[Variazione percentuale]]</f>
        <v>28603320.878050376</v>
      </c>
      <c r="F2411" s="11">
        <f>BIL[[#This Row],[AUM]]-D2410</f>
        <v>30029448.009999752</v>
      </c>
      <c r="G2411" s="11">
        <f>BIL[[#This Row],[∆ AUM]]-BIL[[#This Row],[effetto mercato]]</f>
        <v>1426127.1319493763</v>
      </c>
    </row>
    <row r="2412" spans="1:7">
      <c r="A2412" s="4">
        <v>45511</v>
      </c>
      <c r="B2412">
        <v>-0.61990000000000001</v>
      </c>
      <c r="C2412" s="6">
        <f>BIL[[#This Row],[Variaz]]/100</f>
        <v>-6.1989999999999996E-3</v>
      </c>
      <c r="D2412" s="10">
        <f>AUM[[#This Row],[ Etica Bilanciato]]</f>
        <v>2334442785.4299998</v>
      </c>
      <c r="E2412" s="10">
        <f>D2411*BIL[[#This Row],[Variazione percentuale]]</f>
        <v>-14552704.656708097</v>
      </c>
      <c r="F2412" s="11">
        <f>BIL[[#This Row],[AUM]]-D2411</f>
        <v>-13146286.46999979</v>
      </c>
      <c r="G2412" s="11">
        <f>BIL[[#This Row],[∆ AUM]]-BIL[[#This Row],[effetto mercato]]</f>
        <v>1406418.1867083069</v>
      </c>
    </row>
    <row r="2413" spans="1:7">
      <c r="A2413" s="4">
        <v>45512</v>
      </c>
      <c r="B2413">
        <v>0.93569999999999998</v>
      </c>
      <c r="C2413" s="6">
        <f>BIL[[#This Row],[Variaz]]/100</f>
        <v>9.356999999999999E-3</v>
      </c>
      <c r="D2413" s="10">
        <f>AUM[[#This Row],[ Etica Bilanciato]]</f>
        <v>2355740998.0800004</v>
      </c>
      <c r="E2413" s="10">
        <f>D2412*BIL[[#This Row],[Variazione percentuale]]</f>
        <v>21843381.143268507</v>
      </c>
      <c r="F2413" s="11">
        <f>BIL[[#This Row],[AUM]]-D2412</f>
        <v>21298212.650000572</v>
      </c>
      <c r="G2413" s="11">
        <f>BIL[[#This Row],[∆ AUM]]-BIL[[#This Row],[effetto mercato]]</f>
        <v>-545168.49326793477</v>
      </c>
    </row>
    <row r="2414" spans="1:7">
      <c r="A2414" s="4">
        <v>45513</v>
      </c>
      <c r="B2414">
        <v>0.25409999999999999</v>
      </c>
      <c r="C2414" s="6">
        <f>BIL[[#This Row],[Variaz]]/100</f>
        <v>2.5409999999999999E-3</v>
      </c>
      <c r="D2414" s="10">
        <f>AUM[[#This Row],[ Etica Bilanciato]]</f>
        <v>2361743351.8600006</v>
      </c>
      <c r="E2414" s="10">
        <f>D2413*BIL[[#This Row],[Variazione percentuale]]</f>
        <v>5985937.8761212807</v>
      </c>
      <c r="F2414" s="11">
        <f>BIL[[#This Row],[AUM]]-D2413</f>
        <v>6002353.7800002098</v>
      </c>
      <c r="G2414" s="11">
        <f>BIL[[#This Row],[∆ AUM]]-BIL[[#This Row],[effetto mercato]]</f>
        <v>16415.903878929093</v>
      </c>
    </row>
    <row r="2415" spans="1:7">
      <c r="A2415" s="4">
        <v>45516</v>
      </c>
      <c r="B2415">
        <v>-8.8999999999999996E-2</v>
      </c>
      <c r="C2415" s="6">
        <f>BIL[[#This Row],[Variaz]]/100</f>
        <v>-8.8999999999999995E-4</v>
      </c>
      <c r="D2415" s="10">
        <f>AUM[[#This Row],[ Etica Bilanciato]]</f>
        <v>2359778228</v>
      </c>
      <c r="E2415" s="10">
        <f>D2414*BIL[[#This Row],[Variazione percentuale]]</f>
        <v>-2101951.5831554006</v>
      </c>
      <c r="F2415" s="11">
        <f>BIL[[#This Row],[AUM]]-D2414</f>
        <v>-1965123.8600006104</v>
      </c>
      <c r="G2415" s="11">
        <f>BIL[[#This Row],[∆ AUM]]-BIL[[#This Row],[effetto mercato]]</f>
        <v>136827.72315479023</v>
      </c>
    </row>
    <row r="2416" spans="1:7">
      <c r="A2416" s="4">
        <v>45517</v>
      </c>
      <c r="B2416">
        <v>1.1311</v>
      </c>
      <c r="C2416" s="6">
        <f>BIL[[#This Row],[Variaz]]/100</f>
        <v>1.1311E-2</v>
      </c>
      <c r="D2416" s="10">
        <f>AUM[[#This Row],[ Etica Bilanciato]]</f>
        <v>2386122433.48</v>
      </c>
      <c r="E2416" s="10">
        <f>D2415*BIL[[#This Row],[Variazione percentuale]]</f>
        <v>26691451.536908001</v>
      </c>
      <c r="F2416" s="11">
        <f>BIL[[#This Row],[AUM]]-D2415</f>
        <v>26344205.480000019</v>
      </c>
      <c r="G2416" s="11">
        <f>BIL[[#This Row],[∆ AUM]]-BIL[[#This Row],[effetto mercato]]</f>
        <v>-347246.05690798163</v>
      </c>
    </row>
    <row r="2417" spans="1:7">
      <c r="A2417" s="4">
        <v>45518</v>
      </c>
      <c r="B2417">
        <v>2.0299999999999999E-2</v>
      </c>
      <c r="C2417" s="6">
        <f>BIL[[#This Row],[Variaz]]/100</f>
        <v>2.0299999999999997E-4</v>
      </c>
      <c r="D2417" s="10">
        <f>AUM[[#This Row],[ Etica Bilanciato]]</f>
        <v>2386734659.25</v>
      </c>
      <c r="E2417" s="10">
        <f>D2416*BIL[[#This Row],[Variazione percentuale]]</f>
        <v>484382.85399643995</v>
      </c>
      <c r="F2417" s="11">
        <f>BIL[[#This Row],[AUM]]-D2416</f>
        <v>612225.76999998093</v>
      </c>
      <c r="G2417" s="11">
        <f>BIL[[#This Row],[∆ AUM]]-BIL[[#This Row],[effetto mercato]]</f>
        <v>127842.91600354097</v>
      </c>
    </row>
    <row r="2418" spans="1:7">
      <c r="A2418" s="4">
        <v>45520</v>
      </c>
      <c r="B2418">
        <v>1.2808999999999999</v>
      </c>
      <c r="C2418" s="6">
        <f>BIL[[#This Row],[Variaz]]/100</f>
        <v>1.2808999999999999E-2</v>
      </c>
      <c r="D2418" s="10">
        <f>AUM[[#This Row],[ Etica Bilanciato]]</f>
        <v>2417322149.5699997</v>
      </c>
      <c r="E2418" s="10">
        <f>D2417*BIL[[#This Row],[Variazione percentuale]]</f>
        <v>30571684.25033325</v>
      </c>
      <c r="F2418" s="11">
        <f>BIL[[#This Row],[AUM]]-D2417</f>
        <v>30587490.319999695</v>
      </c>
      <c r="G2418" s="11">
        <f>BIL[[#This Row],[∆ AUM]]-BIL[[#This Row],[effetto mercato]]</f>
        <v>15806.069666445255</v>
      </c>
    </row>
    <row r="2419" spans="1:7">
      <c r="A2419" s="4">
        <v>45523</v>
      </c>
      <c r="B2419">
        <v>0.2409</v>
      </c>
      <c r="C2419" s="6">
        <f>BIL[[#This Row],[Variaz]]/100</f>
        <v>2.4090000000000001E-3</v>
      </c>
      <c r="D2419" s="10">
        <f>AUM[[#This Row],[ Etica Bilanciato]]</f>
        <v>2423056002.1800003</v>
      </c>
      <c r="E2419" s="10">
        <f>D2418*BIL[[#This Row],[Variazione percentuale]]</f>
        <v>5823329.0583141297</v>
      </c>
      <c r="F2419" s="11">
        <f>BIL[[#This Row],[AUM]]-D2418</f>
        <v>5733852.6100006104</v>
      </c>
      <c r="G2419" s="11">
        <f>BIL[[#This Row],[∆ AUM]]-BIL[[#This Row],[effetto mercato]]</f>
        <v>-89476.448313519359</v>
      </c>
    </row>
    <row r="2420" spans="1:7">
      <c r="A2420" s="4">
        <v>45524</v>
      </c>
      <c r="B2420">
        <v>-0.1802</v>
      </c>
      <c r="C2420" s="6">
        <f>BIL[[#This Row],[Variaz]]/100</f>
        <v>-1.802E-3</v>
      </c>
      <c r="D2420" s="10">
        <f>AUM[[#This Row],[ Etica Bilanciato]]</f>
        <v>2419726599.6700001</v>
      </c>
      <c r="E2420" s="10">
        <f>D2419*BIL[[#This Row],[Variazione percentuale]]</f>
        <v>-4366346.915928361</v>
      </c>
      <c r="F2420" s="11">
        <f>BIL[[#This Row],[AUM]]-D2419</f>
        <v>-3329402.5100002289</v>
      </c>
      <c r="G2420" s="11">
        <f>BIL[[#This Row],[∆ AUM]]-BIL[[#This Row],[effetto mercato]]</f>
        <v>1036944.4059281321</v>
      </c>
    </row>
    <row r="2421" spans="1:7">
      <c r="A2421" s="4">
        <v>45525</v>
      </c>
      <c r="B2421">
        <v>0.31430000000000002</v>
      </c>
      <c r="C2421" s="6">
        <f>BIL[[#This Row],[Variaz]]/100</f>
        <v>3.1430000000000004E-3</v>
      </c>
      <c r="D2421" s="10">
        <f>AUM[[#This Row],[ Etica Bilanciato]]</f>
        <v>2427359855.04</v>
      </c>
      <c r="E2421" s="10">
        <f>D2420*BIL[[#This Row],[Variazione percentuale]]</f>
        <v>7605200.7027628114</v>
      </c>
      <c r="F2421" s="11">
        <f>BIL[[#This Row],[AUM]]-D2420</f>
        <v>7633255.3699998856</v>
      </c>
      <c r="G2421" s="11">
        <f>BIL[[#This Row],[∆ AUM]]-BIL[[#This Row],[effetto mercato]]</f>
        <v>28054.667237074114</v>
      </c>
    </row>
    <row r="2422" spans="1:7">
      <c r="A2422" s="4">
        <v>45526</v>
      </c>
      <c r="B2422">
        <v>-0.51329999999999998</v>
      </c>
      <c r="C2422" s="6">
        <f>BIL[[#This Row],[Variaz]]/100</f>
        <v>-5.1329999999999995E-3</v>
      </c>
      <c r="D2422" s="10">
        <f>AUM[[#This Row],[ Etica Bilanciato]]</f>
        <v>2414398632.3699999</v>
      </c>
      <c r="E2422" s="10">
        <f>D2421*BIL[[#This Row],[Variazione percentuale]]</f>
        <v>-12459638.135920318</v>
      </c>
      <c r="F2422" s="11">
        <f>BIL[[#This Row],[AUM]]-D2421</f>
        <v>-12961222.670000076</v>
      </c>
      <c r="G2422" s="11">
        <f>BIL[[#This Row],[∆ AUM]]-BIL[[#This Row],[effetto mercato]]</f>
        <v>-501584.53407975845</v>
      </c>
    </row>
    <row r="2423" spans="1:7">
      <c r="A2423" s="4">
        <v>45527</v>
      </c>
      <c r="B2423">
        <v>0.50260000000000005</v>
      </c>
      <c r="C2423" s="6">
        <f>BIL[[#This Row],[Variaz]]/100</f>
        <v>5.0260000000000001E-3</v>
      </c>
      <c r="D2423" s="10">
        <f>AUM[[#This Row],[ Etica Bilanciato]]</f>
        <v>2425640388.3799996</v>
      </c>
      <c r="E2423" s="10">
        <f>D2422*BIL[[#This Row],[Variazione percentuale]]</f>
        <v>12134767.52629162</v>
      </c>
      <c r="F2423" s="11">
        <f>BIL[[#This Row],[AUM]]-D2422</f>
        <v>11241756.009999752</v>
      </c>
      <c r="G2423" s="11">
        <f>BIL[[#This Row],[∆ AUM]]-BIL[[#This Row],[effetto mercato]]</f>
        <v>-893011.51629186794</v>
      </c>
    </row>
    <row r="2424" spans="1:7">
      <c r="A2424" s="4">
        <v>45530</v>
      </c>
      <c r="B2424">
        <v>-0.20669999999999999</v>
      </c>
      <c r="C2424" s="6">
        <f>BIL[[#This Row],[Variaz]]/100</f>
        <v>-2.0669999999999998E-3</v>
      </c>
      <c r="D2424" s="10">
        <f>AUM[[#This Row],[ Etica Bilanciato]]</f>
        <v>2420112183.27</v>
      </c>
      <c r="E2424" s="10">
        <f>D2423*BIL[[#This Row],[Variazione percentuale]]</f>
        <v>-5013798.6827814588</v>
      </c>
      <c r="F2424" s="11">
        <f>BIL[[#This Row],[AUM]]-D2423</f>
        <v>-5528205.1099996567</v>
      </c>
      <c r="G2424" s="11">
        <f>BIL[[#This Row],[∆ AUM]]-BIL[[#This Row],[effetto mercato]]</f>
        <v>-514406.42721819784</v>
      </c>
    </row>
    <row r="2425" spans="1:7">
      <c r="A2425" s="4">
        <v>45531</v>
      </c>
      <c r="B2425">
        <v>6.6799999999999998E-2</v>
      </c>
      <c r="C2425" s="6">
        <f>BIL[[#This Row],[Variaz]]/100</f>
        <v>6.6799999999999997E-4</v>
      </c>
      <c r="D2425" s="10">
        <f>AUM[[#This Row],[ Etica Bilanciato]]</f>
        <v>2421525384.6000004</v>
      </c>
      <c r="E2425" s="10">
        <f>D2424*BIL[[#This Row],[Variazione percentuale]]</f>
        <v>1616634.93842436</v>
      </c>
      <c r="F2425" s="11">
        <f>BIL[[#This Row],[AUM]]-D2424</f>
        <v>1413201.3300004005</v>
      </c>
      <c r="G2425" s="11">
        <f>BIL[[#This Row],[∆ AUM]]-BIL[[#This Row],[effetto mercato]]</f>
        <v>-203433.60842395946</v>
      </c>
    </row>
    <row r="2426" spans="1:7">
      <c r="A2426" s="4">
        <v>45532</v>
      </c>
      <c r="B2426">
        <v>-6.7000000000000002E-3</v>
      </c>
      <c r="C2426" s="6">
        <f>BIL[[#This Row],[Variaz]]/100</f>
        <v>-6.7000000000000002E-5</v>
      </c>
      <c r="D2426" s="10">
        <f>AUM[[#This Row],[ Etica Bilanciato]]</f>
        <v>2420945364.04</v>
      </c>
      <c r="E2426" s="10">
        <f>D2425*BIL[[#This Row],[Variazione percentuale]]</f>
        <v>-162242.20076820004</v>
      </c>
      <c r="F2426" s="11">
        <f>BIL[[#This Row],[AUM]]-D2425</f>
        <v>-580020.56000041962</v>
      </c>
      <c r="G2426" s="11">
        <f>BIL[[#This Row],[∆ AUM]]-BIL[[#This Row],[effetto mercato]]</f>
        <v>-417778.35923221958</v>
      </c>
    </row>
    <row r="2427" spans="1:7">
      <c r="A2427" s="4">
        <v>45533</v>
      </c>
      <c r="B2427">
        <v>0.10680000000000001</v>
      </c>
      <c r="C2427" s="6">
        <f>BIL[[#This Row],[Variaz]]/100</f>
        <v>1.0680000000000002E-3</v>
      </c>
      <c r="D2427" s="10">
        <f>AUM[[#This Row],[ Etica Bilanciato]]</f>
        <v>2423360850.9500003</v>
      </c>
      <c r="E2427" s="10">
        <f>D2426*BIL[[#This Row],[Variazione percentuale]]</f>
        <v>2585569.6487947204</v>
      </c>
      <c r="F2427" s="11">
        <f>BIL[[#This Row],[AUM]]-D2426</f>
        <v>2415486.9100003242</v>
      </c>
      <c r="G2427" s="11">
        <f>BIL[[#This Row],[∆ AUM]]-BIL[[#This Row],[effetto mercato]]</f>
        <v>-170082.73879439617</v>
      </c>
    </row>
    <row r="2428" spans="1:7">
      <c r="A2428" s="4">
        <v>45534</v>
      </c>
      <c r="B2428">
        <v>0.42020000000000002</v>
      </c>
      <c r="C2428" s="6">
        <f>BIL[[#This Row],[Variaz]]/100</f>
        <v>4.202E-3</v>
      </c>
      <c r="D2428" s="10">
        <f>AUM[[#This Row],[ Etica Bilanciato]]</f>
        <v>2433344954.9300003</v>
      </c>
      <c r="E2428" s="10">
        <f>D2427*BIL[[#This Row],[Variazione percentuale]]</f>
        <v>10182962.295691902</v>
      </c>
      <c r="F2428" s="11">
        <f>BIL[[#This Row],[AUM]]-D2427</f>
        <v>9984103.9800000191</v>
      </c>
      <c r="G2428" s="11">
        <f>BIL[[#This Row],[∆ AUM]]-BIL[[#This Row],[effetto mercato]]</f>
        <v>-198858.31569188274</v>
      </c>
    </row>
    <row r="2429" spans="1:7">
      <c r="A2429" s="4">
        <v>45537</v>
      </c>
      <c r="B2429">
        <v>-0.1661</v>
      </c>
      <c r="C2429" s="6">
        <f>BIL[[#This Row],[Variaz]]/100</f>
        <v>-1.6609999999999999E-3</v>
      </c>
      <c r="D2429" s="10">
        <f>AUM[[#This Row],[ Etica Bilanciato]]</f>
        <v>2429067517.2399998</v>
      </c>
      <c r="E2429" s="10">
        <f>D2428*BIL[[#This Row],[Variazione percentuale]]</f>
        <v>-4041785.9701387305</v>
      </c>
      <c r="F2429" s="11">
        <f>BIL[[#This Row],[AUM]]-D2428</f>
        <v>-4277437.6900005341</v>
      </c>
      <c r="G2429" s="11">
        <f>BIL[[#This Row],[∆ AUM]]-BIL[[#This Row],[effetto mercato]]</f>
        <v>-235651.71986180358</v>
      </c>
    </row>
    <row r="2430" spans="1:7">
      <c r="A2430" s="4">
        <v>45538</v>
      </c>
      <c r="B2430">
        <v>-0.79169999999999996</v>
      </c>
      <c r="C2430" s="6">
        <f>BIL[[#This Row],[Variaz]]/100</f>
        <v>-7.9170000000000004E-3</v>
      </c>
      <c r="D2430" s="10">
        <f>AUM[[#This Row],[ Etica Bilanciato]]</f>
        <v>2409846447.5500002</v>
      </c>
      <c r="E2430" s="10">
        <f>D2429*BIL[[#This Row],[Variazione percentuale]]</f>
        <v>-19230927.533989079</v>
      </c>
      <c r="F2430" s="11">
        <f>BIL[[#This Row],[AUM]]-D2429</f>
        <v>-19221069.68999958</v>
      </c>
      <c r="G2430" s="11">
        <f>BIL[[#This Row],[∆ AUM]]-BIL[[#This Row],[effetto mercato]]</f>
        <v>9857.8439894989133</v>
      </c>
    </row>
    <row r="2431" spans="1:7">
      <c r="A2431" s="4">
        <v>45539</v>
      </c>
      <c r="B2431">
        <v>-0.40239999999999998</v>
      </c>
      <c r="C2431" s="6">
        <f>BIL[[#This Row],[Variaz]]/100</f>
        <v>-4.0239999999999998E-3</v>
      </c>
      <c r="D2431" s="10">
        <f>AUM[[#This Row],[ Etica Bilanciato]]</f>
        <v>2402835726.3499999</v>
      </c>
      <c r="E2431" s="10">
        <f>D2430*BIL[[#This Row],[Variazione percentuale]]</f>
        <v>-9697222.1049412005</v>
      </c>
      <c r="F2431" s="11">
        <f>BIL[[#This Row],[AUM]]-D2430</f>
        <v>-7010721.2000002861</v>
      </c>
      <c r="G2431" s="11">
        <f>BIL[[#This Row],[∆ AUM]]-BIL[[#This Row],[effetto mercato]]</f>
        <v>2686500.9049409144</v>
      </c>
    </row>
    <row r="2432" spans="1:7">
      <c r="A2432" s="4">
        <v>45540</v>
      </c>
      <c r="B2432">
        <v>-0.1414</v>
      </c>
      <c r="C2432" s="6">
        <f>BIL[[#This Row],[Variaz]]/100</f>
        <v>-1.4139999999999999E-3</v>
      </c>
      <c r="D2432" s="10">
        <f>AUM[[#This Row],[ Etica Bilanciato]]</f>
        <v>2400913016.6100001</v>
      </c>
      <c r="E2432" s="10">
        <f>D2431*BIL[[#This Row],[Variazione percentuale]]</f>
        <v>-3397609.7170588998</v>
      </c>
      <c r="F2432" s="11">
        <f>BIL[[#This Row],[AUM]]-D2431</f>
        <v>-1922709.7399997711</v>
      </c>
      <c r="G2432" s="11">
        <f>BIL[[#This Row],[∆ AUM]]-BIL[[#This Row],[effetto mercato]]</f>
        <v>1474899.9770591287</v>
      </c>
    </row>
    <row r="2433" spans="1:7">
      <c r="A2433" s="4">
        <v>45541</v>
      </c>
      <c r="B2433">
        <v>-0.66759999999999997</v>
      </c>
      <c r="C2433" s="6">
        <f>BIL[[#This Row],[Variaz]]/100</f>
        <v>-6.6759999999999996E-3</v>
      </c>
      <c r="D2433" s="10">
        <f>AUM[[#This Row],[ Etica Bilanciato]]</f>
        <v>2385246697.5900002</v>
      </c>
      <c r="E2433" s="10">
        <f>D2432*BIL[[#This Row],[Variazione percentuale]]</f>
        <v>-16028495.298888359</v>
      </c>
      <c r="F2433" s="11">
        <f>BIL[[#This Row],[AUM]]-D2432</f>
        <v>-15666319.019999981</v>
      </c>
      <c r="G2433" s="11">
        <f>BIL[[#This Row],[∆ AUM]]-BIL[[#This Row],[effetto mercato]]</f>
        <v>362176.27888837829</v>
      </c>
    </row>
    <row r="2434" spans="1:7">
      <c r="A2434" s="4">
        <v>45544</v>
      </c>
      <c r="B2434">
        <v>0.82820000000000005</v>
      </c>
      <c r="C2434" s="6">
        <f>BIL[[#This Row],[Variaz]]/100</f>
        <v>8.2820000000000012E-3</v>
      </c>
      <c r="D2434" s="10">
        <f>AUM[[#This Row],[ Etica Bilanciato]]</f>
        <v>2405111751.8900003</v>
      </c>
      <c r="E2434" s="10">
        <f>D2433*BIL[[#This Row],[Variazione percentuale]]</f>
        <v>19754613.149440385</v>
      </c>
      <c r="F2434" s="11">
        <f>BIL[[#This Row],[AUM]]-D2433</f>
        <v>19865054.300000191</v>
      </c>
      <c r="G2434" s="11">
        <f>BIL[[#This Row],[∆ AUM]]-BIL[[#This Row],[effetto mercato]]</f>
        <v>110441.15055980533</v>
      </c>
    </row>
    <row r="2435" spans="1:7">
      <c r="A2435" s="4">
        <v>45545</v>
      </c>
      <c r="B2435">
        <v>0.40400000000000003</v>
      </c>
      <c r="C2435" s="6">
        <f>BIL[[#This Row],[Variaz]]/100</f>
        <v>4.0400000000000002E-3</v>
      </c>
      <c r="D2435" s="10">
        <f>AUM[[#This Row],[ Etica Bilanciato]]</f>
        <v>2414234308.4299998</v>
      </c>
      <c r="E2435" s="10">
        <f>D2434*BIL[[#This Row],[Variazione percentuale]]</f>
        <v>9716651.4776356015</v>
      </c>
      <c r="F2435" s="11">
        <f>BIL[[#This Row],[AUM]]-D2434</f>
        <v>9122556.539999485</v>
      </c>
      <c r="G2435" s="11">
        <f>BIL[[#This Row],[∆ AUM]]-BIL[[#This Row],[effetto mercato]]</f>
        <v>-594094.93763611652</v>
      </c>
    </row>
    <row r="2436" spans="1:7">
      <c r="A2436" s="4">
        <v>45546</v>
      </c>
      <c r="B2436">
        <v>0.4627</v>
      </c>
      <c r="C2436" s="6">
        <f>BIL[[#This Row],[Variaz]]/100</f>
        <v>4.627E-3</v>
      </c>
      <c r="D2436" s="10">
        <f>AUM[[#This Row],[ Etica Bilanciato]]</f>
        <v>2424791763.9400001</v>
      </c>
      <c r="E2436" s="10">
        <f>D2435*BIL[[#This Row],[Variazione percentuale]]</f>
        <v>11170662.14510561</v>
      </c>
      <c r="F2436" s="11">
        <f>BIL[[#This Row],[AUM]]-D2435</f>
        <v>10557455.510000229</v>
      </c>
      <c r="G2436" s="11">
        <f>BIL[[#This Row],[∆ AUM]]-BIL[[#This Row],[effetto mercato]]</f>
        <v>-613206.63510538079</v>
      </c>
    </row>
    <row r="2437" spans="1:7">
      <c r="A2437" s="4">
        <v>45547</v>
      </c>
      <c r="B2437">
        <v>0.3871</v>
      </c>
      <c r="C2437" s="6">
        <f>BIL[[#This Row],[Variaz]]/100</f>
        <v>3.8709999999999999E-3</v>
      </c>
      <c r="D2437" s="10">
        <f>AUM[[#This Row],[ Etica Bilanciato]]</f>
        <v>2433899520.27</v>
      </c>
      <c r="E2437" s="10">
        <f>D2436*BIL[[#This Row],[Variazione percentuale]]</f>
        <v>9386368.9182117395</v>
      </c>
      <c r="F2437" s="11">
        <f>BIL[[#This Row],[AUM]]-D2436</f>
        <v>9107756.3299999237</v>
      </c>
      <c r="G2437" s="11">
        <f>BIL[[#This Row],[∆ AUM]]-BIL[[#This Row],[effetto mercato]]</f>
        <v>-278612.5882118158</v>
      </c>
    </row>
    <row r="2438" spans="1:7">
      <c r="A2438" s="4">
        <v>45548</v>
      </c>
      <c r="B2438">
        <v>0.1396</v>
      </c>
      <c r="C2438" s="6">
        <f>BIL[[#This Row],[Variaz]]/100</f>
        <v>1.3960000000000001E-3</v>
      </c>
      <c r="D2438" s="10">
        <f>AUM[[#This Row],[ Etica Bilanciato]]</f>
        <v>2437082248.0900002</v>
      </c>
      <c r="E2438" s="10">
        <f>D2437*BIL[[#This Row],[Variazione percentuale]]</f>
        <v>3397723.7302969201</v>
      </c>
      <c r="F2438" s="11">
        <f>BIL[[#This Row],[AUM]]-D2437</f>
        <v>3182727.8200001717</v>
      </c>
      <c r="G2438" s="11">
        <f>BIL[[#This Row],[∆ AUM]]-BIL[[#This Row],[effetto mercato]]</f>
        <v>-214995.91029674839</v>
      </c>
    </row>
    <row r="2439" spans="1:7">
      <c r="A2439" s="4">
        <v>45551</v>
      </c>
      <c r="B2439">
        <v>2.6599999999999999E-2</v>
      </c>
      <c r="C2439" s="6">
        <f>BIL[[#This Row],[Variaz]]/100</f>
        <v>2.6599999999999996E-4</v>
      </c>
      <c r="D2439" s="10">
        <f>AUM[[#This Row],[ Etica Bilanciato]]</f>
        <v>2437216011.7800002</v>
      </c>
      <c r="E2439" s="10">
        <f>D2438*BIL[[#This Row],[Variazione percentuale]]</f>
        <v>648263.87799193989</v>
      </c>
      <c r="F2439" s="11">
        <f>BIL[[#This Row],[AUM]]-D2438</f>
        <v>133763.69000005722</v>
      </c>
      <c r="G2439" s="11">
        <f>BIL[[#This Row],[∆ AUM]]-BIL[[#This Row],[effetto mercato]]</f>
        <v>-514500.18799188267</v>
      </c>
    </row>
    <row r="2440" spans="1:7">
      <c r="A2440" s="4">
        <v>45552</v>
      </c>
      <c r="B2440">
        <v>-0.18590000000000001</v>
      </c>
      <c r="C2440" s="6">
        <f>BIL[[#This Row],[Variaz]]/100</f>
        <v>-1.8590000000000002E-3</v>
      </c>
      <c r="D2440" s="10">
        <f>AUM[[#This Row],[ Etica Bilanciato]]</f>
        <v>2432579425.8300004</v>
      </c>
      <c r="E2440" s="10">
        <f>D2439*BIL[[#This Row],[Variazione percentuale]]</f>
        <v>-4530784.565899021</v>
      </c>
      <c r="F2440" s="11">
        <f>BIL[[#This Row],[AUM]]-D2439</f>
        <v>-4636585.9499998093</v>
      </c>
      <c r="G2440" s="11">
        <f>BIL[[#This Row],[∆ AUM]]-BIL[[#This Row],[effetto mercato]]</f>
        <v>-105801.38410078827</v>
      </c>
    </row>
    <row r="2441" spans="1:7">
      <c r="A2441" s="4">
        <v>45553</v>
      </c>
      <c r="B2441">
        <v>-0.42559999999999998</v>
      </c>
      <c r="C2441" s="6">
        <f>BIL[[#This Row],[Variaz]]/100</f>
        <v>-4.2559999999999994E-3</v>
      </c>
      <c r="D2441" s="10">
        <f>AUM[[#This Row],[ Etica Bilanciato]]</f>
        <v>2422405682.3299999</v>
      </c>
      <c r="E2441" s="10">
        <f>D2440*BIL[[#This Row],[Variazione percentuale]]</f>
        <v>-10353058.036332481</v>
      </c>
      <c r="F2441" s="11">
        <f>BIL[[#This Row],[AUM]]-D2440</f>
        <v>-10173743.500000477</v>
      </c>
      <c r="G2441" s="11">
        <f>BIL[[#This Row],[∆ AUM]]-BIL[[#This Row],[effetto mercato]]</f>
        <v>179314.53633200377</v>
      </c>
    </row>
    <row r="2442" spans="1:7">
      <c r="A2442" s="4">
        <v>45554</v>
      </c>
      <c r="B2442">
        <v>0.82820000000000005</v>
      </c>
      <c r="C2442" s="6">
        <f>BIL[[#This Row],[Variaz]]/100</f>
        <v>8.2820000000000012E-3</v>
      </c>
      <c r="D2442" s="10">
        <f>AUM[[#This Row],[ Etica Bilanciato]]</f>
        <v>2441961188.1799998</v>
      </c>
      <c r="E2442" s="10">
        <f>D2441*BIL[[#This Row],[Variazione percentuale]]</f>
        <v>20062363.861057062</v>
      </c>
      <c r="F2442" s="11">
        <f>BIL[[#This Row],[AUM]]-D2441</f>
        <v>19555505.849999905</v>
      </c>
      <c r="G2442" s="11">
        <f>BIL[[#This Row],[∆ AUM]]-BIL[[#This Row],[effetto mercato]]</f>
        <v>-506858.01105715707</v>
      </c>
    </row>
    <row r="2443" spans="1:7">
      <c r="A2443" s="4">
        <v>45555</v>
      </c>
      <c r="B2443">
        <v>-0.64249999999999996</v>
      </c>
      <c r="C2443" s="6">
        <f>BIL[[#This Row],[Variaz]]/100</f>
        <v>-6.4249999999999993E-3</v>
      </c>
      <c r="D2443" s="10">
        <f>AUM[[#This Row],[ Etica Bilanciato]]</f>
        <v>2426005627.9100003</v>
      </c>
      <c r="E2443" s="10">
        <f>D2442*BIL[[#This Row],[Variazione percentuale]]</f>
        <v>-15689600.634056497</v>
      </c>
      <c r="F2443" s="11">
        <f>BIL[[#This Row],[AUM]]-D2442</f>
        <v>-15955560.269999504</v>
      </c>
      <c r="G2443" s="11">
        <f>BIL[[#This Row],[∆ AUM]]-BIL[[#This Row],[effetto mercato]]</f>
        <v>-265959.63594300672</v>
      </c>
    </row>
    <row r="2444" spans="1:7">
      <c r="A2444" s="4">
        <v>45558</v>
      </c>
      <c r="B2444">
        <v>0.28670000000000001</v>
      </c>
      <c r="C2444" s="6">
        <f>BIL[[#This Row],[Variaz]]/100</f>
        <v>2.8670000000000002E-3</v>
      </c>
      <c r="D2444" s="10">
        <f>AUM[[#This Row],[ Etica Bilanciato]]</f>
        <v>2431754171.8400006</v>
      </c>
      <c r="E2444" s="10">
        <f>D2443*BIL[[#This Row],[Variazione percentuale]]</f>
        <v>6955358.1352179712</v>
      </c>
      <c r="F2444" s="11">
        <f>BIL[[#This Row],[AUM]]-D2443</f>
        <v>5748543.9300003052</v>
      </c>
      <c r="G2444" s="11">
        <f>BIL[[#This Row],[∆ AUM]]-BIL[[#This Row],[effetto mercato]]</f>
        <v>-1206814.205217666</v>
      </c>
    </row>
    <row r="2445" spans="1:7">
      <c r="A2445" s="4">
        <v>45559</v>
      </c>
      <c r="B2445">
        <v>0.2858</v>
      </c>
      <c r="C2445" s="6">
        <f>BIL[[#This Row],[Variaz]]/100</f>
        <v>2.8579999999999999E-3</v>
      </c>
      <c r="D2445" s="10">
        <f>AUM[[#This Row],[ Etica Bilanciato]]</f>
        <v>2438578336.2200003</v>
      </c>
      <c r="E2445" s="10">
        <f>D2444*BIL[[#This Row],[Variazione percentuale]]</f>
        <v>6949953.4231187217</v>
      </c>
      <c r="F2445" s="11">
        <f>BIL[[#This Row],[AUM]]-D2444</f>
        <v>6824164.3799996376</v>
      </c>
      <c r="G2445" s="11">
        <f>BIL[[#This Row],[∆ AUM]]-BIL[[#This Row],[effetto mercato]]</f>
        <v>-125789.04311908409</v>
      </c>
    </row>
    <row r="2446" spans="1:7">
      <c r="A2446" s="4">
        <v>45560</v>
      </c>
      <c r="B2446">
        <v>-0.20549999999999999</v>
      </c>
      <c r="C2446" s="6">
        <f>BIL[[#This Row],[Variaz]]/100</f>
        <v>-2.055E-3</v>
      </c>
      <c r="D2446" s="10">
        <f>AUM[[#This Row],[ Etica Bilanciato]]</f>
        <v>2433553724.6500001</v>
      </c>
      <c r="E2446" s="10">
        <f>D2445*BIL[[#This Row],[Variazione percentuale]]</f>
        <v>-5011278.4809321007</v>
      </c>
      <c r="F2446" s="11">
        <f>BIL[[#This Row],[AUM]]-D2445</f>
        <v>-5024611.5700001717</v>
      </c>
      <c r="G2446" s="11">
        <f>BIL[[#This Row],[∆ AUM]]-BIL[[#This Row],[effetto mercato]]</f>
        <v>-13333.089068070985</v>
      </c>
    </row>
    <row r="2447" spans="1:7">
      <c r="A2447" s="4">
        <v>45561</v>
      </c>
      <c r="B2447">
        <v>0.75060000000000004</v>
      </c>
      <c r="C2447" s="6">
        <f>BIL[[#This Row],[Variaz]]/100</f>
        <v>7.5060000000000005E-3</v>
      </c>
      <c r="D2447" s="10">
        <f>AUM[[#This Row],[ Etica Bilanciato]]</f>
        <v>2451879768.0799999</v>
      </c>
      <c r="E2447" s="10">
        <f>D2446*BIL[[#This Row],[Variazione percentuale]]</f>
        <v>18266254.257222902</v>
      </c>
      <c r="F2447" s="11">
        <f>BIL[[#This Row],[AUM]]-D2446</f>
        <v>18326043.429999828</v>
      </c>
      <c r="G2447" s="11">
        <f>BIL[[#This Row],[∆ AUM]]-BIL[[#This Row],[effetto mercato]]</f>
        <v>59789.172776926309</v>
      </c>
    </row>
    <row r="2448" spans="1:7">
      <c r="A2448" s="4">
        <v>45562</v>
      </c>
      <c r="B2448">
        <v>0.44829999999999998</v>
      </c>
      <c r="C2448" s="6">
        <f>BIL[[#This Row],[Variaz]]/100</f>
        <v>4.483E-3</v>
      </c>
      <c r="D2448" s="10">
        <f>AUM[[#This Row],[ Etica Bilanciato]]</f>
        <v>2462411299.1399999</v>
      </c>
      <c r="E2448" s="10">
        <f>D2447*BIL[[#This Row],[Variazione percentuale]]</f>
        <v>10991777.000302639</v>
      </c>
      <c r="F2448" s="11">
        <f>BIL[[#This Row],[AUM]]-D2447</f>
        <v>10531531.059999943</v>
      </c>
      <c r="G2448" s="11">
        <f>BIL[[#This Row],[∆ AUM]]-BIL[[#This Row],[effetto mercato]]</f>
        <v>-460245.94030269608</v>
      </c>
    </row>
    <row r="2449" spans="1:7">
      <c r="A2449" s="4">
        <v>45565</v>
      </c>
      <c r="B2449">
        <v>-0.36099999999999999</v>
      </c>
      <c r="C2449" s="6">
        <f>BIL[[#This Row],[Variaz]]/100</f>
        <v>-3.6099999999999999E-3</v>
      </c>
      <c r="D2449" s="10">
        <f>AUM[[#This Row],[ Etica Bilanciato]]</f>
        <v>2453224638.3900003</v>
      </c>
      <c r="E2449" s="10">
        <f>D2448*BIL[[#This Row],[Variazione percentuale]]</f>
        <v>-8889304.7898953985</v>
      </c>
      <c r="F2449" s="11">
        <f>BIL[[#This Row],[AUM]]-D2448</f>
        <v>-9186660.7499995232</v>
      </c>
      <c r="G2449" s="11">
        <f>BIL[[#This Row],[∆ AUM]]-BIL[[#This Row],[effetto mercato]]</f>
        <v>-297355.96010412462</v>
      </c>
    </row>
    <row r="2450" spans="1:7">
      <c r="A2450" s="4">
        <v>45566</v>
      </c>
      <c r="B2450">
        <v>0.16470000000000001</v>
      </c>
      <c r="C2450" s="6">
        <f>BIL[[#This Row],[Variaz]]/100</f>
        <v>1.647E-3</v>
      </c>
      <c r="D2450" s="10">
        <f>AUM[[#This Row],[ Etica Bilanciato]]</f>
        <v>2456980823.0599999</v>
      </c>
      <c r="E2450" s="10">
        <f>D2449*BIL[[#This Row],[Variazione percentuale]]</f>
        <v>4040460.9794283304</v>
      </c>
      <c r="F2450" s="11">
        <f>BIL[[#This Row],[AUM]]-D2449</f>
        <v>3756184.6699995995</v>
      </c>
      <c r="G2450" s="11">
        <f>BIL[[#This Row],[∆ AUM]]-BIL[[#This Row],[effetto mercato]]</f>
        <v>-284276.30942873098</v>
      </c>
    </row>
    <row r="2451" spans="1:7">
      <c r="A2451" s="4">
        <v>45567</v>
      </c>
      <c r="B2451">
        <v>-3.2899999999999999E-2</v>
      </c>
      <c r="C2451" s="6">
        <f>BIL[[#This Row],[Variaz]]/100</f>
        <v>-3.2899999999999997E-4</v>
      </c>
      <c r="D2451" s="10">
        <f>AUM[[#This Row],[ Etica Bilanciato]]</f>
        <v>2454585324.96</v>
      </c>
      <c r="E2451" s="10">
        <f>D2450*BIL[[#This Row],[Variazione percentuale]]</f>
        <v>-808346.69078673993</v>
      </c>
      <c r="F2451" s="11">
        <f>BIL[[#This Row],[AUM]]-D2450</f>
        <v>-2395498.0999999046</v>
      </c>
      <c r="G2451" s="11">
        <f>BIL[[#This Row],[∆ AUM]]-BIL[[#This Row],[effetto mercato]]</f>
        <v>-1587151.4092131648</v>
      </c>
    </row>
    <row r="2452" spans="1:7">
      <c r="A2452" s="4">
        <v>45568</v>
      </c>
      <c r="B2452">
        <v>-0.22370000000000001</v>
      </c>
      <c r="C2452" s="6">
        <f>BIL[[#This Row],[Variaz]]/100</f>
        <v>-2.2370000000000003E-3</v>
      </c>
      <c r="D2452" s="10">
        <f>AUM[[#This Row],[ Etica Bilanciato]]</f>
        <v>2450908533.3500004</v>
      </c>
      <c r="E2452" s="10">
        <f>D2451*BIL[[#This Row],[Variazione percentuale]]</f>
        <v>-5490907.3719355203</v>
      </c>
      <c r="F2452" s="11">
        <f>BIL[[#This Row],[AUM]]-D2451</f>
        <v>-3676791.6099996567</v>
      </c>
      <c r="G2452" s="11">
        <f>BIL[[#This Row],[∆ AUM]]-BIL[[#This Row],[effetto mercato]]</f>
        <v>1814115.7619358636</v>
      </c>
    </row>
    <row r="2453" spans="1:7">
      <c r="A2453" s="4">
        <v>45569</v>
      </c>
      <c r="B2453">
        <v>0.41539999999999999</v>
      </c>
      <c r="C2453" s="6">
        <f>BIL[[#This Row],[Variaz]]/100</f>
        <v>4.1539999999999997E-3</v>
      </c>
      <c r="D2453" s="10">
        <f>AUM[[#This Row],[ Etica Bilanciato]]</f>
        <v>2461256666.3500004</v>
      </c>
      <c r="E2453" s="10">
        <f>D2452*BIL[[#This Row],[Variazione percentuale]]</f>
        <v>10181074.0475359</v>
      </c>
      <c r="F2453" s="11">
        <f>BIL[[#This Row],[AUM]]-D2452</f>
        <v>10348133</v>
      </c>
      <c r="G2453" s="11">
        <f>BIL[[#This Row],[∆ AUM]]-BIL[[#This Row],[effetto mercato]]</f>
        <v>167058.95246409997</v>
      </c>
    </row>
    <row r="2454" spans="1:7">
      <c r="A2454" s="4">
        <v>45572</v>
      </c>
      <c r="B2454">
        <v>-0.22320000000000001</v>
      </c>
      <c r="C2454" s="6">
        <f>BIL[[#This Row],[Variaz]]/100</f>
        <v>-2.232E-3</v>
      </c>
      <c r="D2454" s="10">
        <f>AUM[[#This Row],[ Etica Bilanciato]]</f>
        <v>2456828825.73</v>
      </c>
      <c r="E2454" s="10">
        <f>D2453*BIL[[#This Row],[Variazione percentuale]]</f>
        <v>-5493524.8792932006</v>
      </c>
      <c r="F2454" s="11">
        <f>BIL[[#This Row],[AUM]]-D2453</f>
        <v>-4427840.6200003624</v>
      </c>
      <c r="G2454" s="11">
        <f>BIL[[#This Row],[∆ AUM]]-BIL[[#This Row],[effetto mercato]]</f>
        <v>1065684.2592928382</v>
      </c>
    </row>
    <row r="2455" spans="1:7">
      <c r="A2455" s="4">
        <v>45573</v>
      </c>
      <c r="B2455">
        <v>0.20399999999999999</v>
      </c>
      <c r="C2455" s="6">
        <f>BIL[[#This Row],[Variaz]]/100</f>
        <v>2.0399999999999997E-3</v>
      </c>
      <c r="D2455" s="10">
        <f>AUM[[#This Row],[ Etica Bilanciato]]</f>
        <v>2461013259.3800001</v>
      </c>
      <c r="E2455" s="10">
        <f>D2454*BIL[[#This Row],[Variazione percentuale]]</f>
        <v>5011930.8044891991</v>
      </c>
      <c r="F2455" s="11">
        <f>BIL[[#This Row],[AUM]]-D2454</f>
        <v>4184433.6500000954</v>
      </c>
      <c r="G2455" s="11">
        <f>BIL[[#This Row],[∆ AUM]]-BIL[[#This Row],[effetto mercato]]</f>
        <v>-827497.1544891037</v>
      </c>
    </row>
    <row r="2456" spans="1:7">
      <c r="A2456" s="4">
        <v>45574</v>
      </c>
      <c r="B2456">
        <v>0.40720000000000001</v>
      </c>
      <c r="C2456" s="6">
        <f>BIL[[#This Row],[Variaz]]/100</f>
        <v>4.0720000000000001E-3</v>
      </c>
      <c r="D2456" s="10">
        <f>AUM[[#This Row],[ Etica Bilanciato]]</f>
        <v>2470568864.9099998</v>
      </c>
      <c r="E2456" s="10">
        <f>D2455*BIL[[#This Row],[Variazione percentuale]]</f>
        <v>10021245.99219536</v>
      </c>
      <c r="F2456" s="11">
        <f>BIL[[#This Row],[AUM]]-D2455</f>
        <v>9555605.529999733</v>
      </c>
      <c r="G2456" s="11">
        <f>BIL[[#This Row],[∆ AUM]]-BIL[[#This Row],[effetto mercato]]</f>
        <v>-465640.46219562739</v>
      </c>
    </row>
    <row r="2457" spans="1:7">
      <c r="A2457" s="4">
        <v>45575</v>
      </c>
      <c r="B2457">
        <v>0.1439</v>
      </c>
      <c r="C2457" s="6">
        <f>BIL[[#This Row],[Variaz]]/100</f>
        <v>1.439E-3</v>
      </c>
      <c r="D2457" s="10">
        <f>AUM[[#This Row],[ Etica Bilanciato]]</f>
        <v>2473829597.5499997</v>
      </c>
      <c r="E2457" s="10">
        <f>D2456*BIL[[#This Row],[Variazione percentuale]]</f>
        <v>3555148.5966054895</v>
      </c>
      <c r="F2457" s="11">
        <f>BIL[[#This Row],[AUM]]-D2456</f>
        <v>3260732.6399998665</v>
      </c>
      <c r="G2457" s="11">
        <f>BIL[[#This Row],[∆ AUM]]-BIL[[#This Row],[effetto mercato]]</f>
        <v>-294415.95660562301</v>
      </c>
    </row>
    <row r="2458" spans="1:7">
      <c r="A2458" s="4">
        <v>45576</v>
      </c>
      <c r="B2458">
        <v>9.1399999999999995E-2</v>
      </c>
      <c r="C2458" s="6">
        <f>BIL[[#This Row],[Variaz]]/100</f>
        <v>9.1399999999999999E-4</v>
      </c>
      <c r="D2458" s="10">
        <f>AUM[[#This Row],[ Etica Bilanciato]]</f>
        <v>2475482720.4900002</v>
      </c>
      <c r="E2458" s="10">
        <f>D2457*BIL[[#This Row],[Variazione percentuale]]</f>
        <v>2261080.2521606996</v>
      </c>
      <c r="F2458" s="11">
        <f>BIL[[#This Row],[AUM]]-D2457</f>
        <v>1653122.9400005341</v>
      </c>
      <c r="G2458" s="11">
        <f>BIL[[#This Row],[∆ AUM]]-BIL[[#This Row],[effetto mercato]]</f>
        <v>-607957.31216016551</v>
      </c>
    </row>
    <row r="2459" spans="1:7">
      <c r="A2459" s="4">
        <v>45579</v>
      </c>
      <c r="B2459">
        <v>0.63300000000000001</v>
      </c>
      <c r="C2459" s="6">
        <f>BIL[[#This Row],[Variaz]]/100</f>
        <v>6.3299999999999997E-3</v>
      </c>
      <c r="D2459" s="10">
        <f>AUM[[#This Row],[ Etica Bilanciato]]</f>
        <v>2490752070.3800001</v>
      </c>
      <c r="E2459" s="10">
        <f>D2458*BIL[[#This Row],[Variazione percentuale]]</f>
        <v>15669805.6207017</v>
      </c>
      <c r="F2459" s="11">
        <f>BIL[[#This Row],[AUM]]-D2458</f>
        <v>15269349.889999866</v>
      </c>
      <c r="G2459" s="11">
        <f>BIL[[#This Row],[∆ AUM]]-BIL[[#This Row],[effetto mercato]]</f>
        <v>-400455.73070183396</v>
      </c>
    </row>
    <row r="2460" spans="1:7">
      <c r="A2460" s="4">
        <v>45580</v>
      </c>
      <c r="B2460">
        <v>-0.48630000000000001</v>
      </c>
      <c r="C2460" s="6">
        <f>BIL[[#This Row],[Variaz]]/100</f>
        <v>-4.8630000000000001E-3</v>
      </c>
      <c r="D2460" s="10">
        <f>AUM[[#This Row],[ Etica Bilanciato]]</f>
        <v>2477922767.3200002</v>
      </c>
      <c r="E2460" s="10">
        <f>D2459*BIL[[#This Row],[Variazione percentuale]]</f>
        <v>-12112527.318257941</v>
      </c>
      <c r="F2460" s="11">
        <f>BIL[[#This Row],[AUM]]-D2459</f>
        <v>-12829303.059999943</v>
      </c>
      <c r="G2460" s="11">
        <f>BIL[[#This Row],[∆ AUM]]-BIL[[#This Row],[effetto mercato]]</f>
        <v>-716775.74174200185</v>
      </c>
    </row>
    <row r="2461" spans="1:7">
      <c r="A2461" s="4">
        <v>45581</v>
      </c>
      <c r="B2461">
        <v>0.38440000000000002</v>
      </c>
      <c r="C2461" s="6">
        <f>BIL[[#This Row],[Variaz]]/100</f>
        <v>3.8440000000000002E-3</v>
      </c>
      <c r="D2461" s="10">
        <f>AUM[[#This Row],[ Etica Bilanciato]]</f>
        <v>2487220728.52</v>
      </c>
      <c r="E2461" s="10">
        <f>D2460*BIL[[#This Row],[Variazione percentuale]]</f>
        <v>9525135.1175780818</v>
      </c>
      <c r="F2461" s="11">
        <f>BIL[[#This Row],[AUM]]-D2460</f>
        <v>9297961.1999998093</v>
      </c>
      <c r="G2461" s="11">
        <f>BIL[[#This Row],[∆ AUM]]-BIL[[#This Row],[effetto mercato]]</f>
        <v>-227173.91757827252</v>
      </c>
    </row>
    <row r="2462" spans="1:7">
      <c r="A2462" s="4">
        <v>45582</v>
      </c>
      <c r="B2462">
        <v>0.22070000000000001</v>
      </c>
      <c r="C2462" s="6">
        <f>BIL[[#This Row],[Variaz]]/100</f>
        <v>2.2070000000000002E-3</v>
      </c>
      <c r="D2462" s="10">
        <f>AUM[[#This Row],[ Etica Bilanciato]]</f>
        <v>2492911672.6800003</v>
      </c>
      <c r="E2462" s="10">
        <f>D2461*BIL[[#This Row],[Variazione percentuale]]</f>
        <v>5489296.1478436403</v>
      </c>
      <c r="F2462" s="11">
        <f>BIL[[#This Row],[AUM]]-D2461</f>
        <v>5690944.1600003242</v>
      </c>
      <c r="G2462" s="11">
        <f>BIL[[#This Row],[∆ AUM]]-BIL[[#This Row],[effetto mercato]]</f>
        <v>201648.01215668395</v>
      </c>
    </row>
    <row r="2463" spans="1:7">
      <c r="A2463" s="4">
        <v>45583</v>
      </c>
      <c r="B2463">
        <v>0.16839999999999999</v>
      </c>
      <c r="C2463" s="6">
        <f>BIL[[#This Row],[Variaz]]/100</f>
        <v>1.684E-3</v>
      </c>
      <c r="D2463" s="10">
        <f>AUM[[#This Row],[ Etica Bilanciato]]</f>
        <v>2496708581.4000001</v>
      </c>
      <c r="E2463" s="10">
        <f>D2462*BIL[[#This Row],[Variazione percentuale]]</f>
        <v>4198063.2567931199</v>
      </c>
      <c r="F2463" s="11">
        <f>BIL[[#This Row],[AUM]]-D2462</f>
        <v>3796908.7199997902</v>
      </c>
      <c r="G2463" s="11">
        <f>BIL[[#This Row],[∆ AUM]]-BIL[[#This Row],[effetto mercato]]</f>
        <v>-401154.53679332975</v>
      </c>
    </row>
    <row r="2464" spans="1:7">
      <c r="A2464" s="4">
        <v>45586</v>
      </c>
      <c r="B2464">
        <v>-0.38150000000000001</v>
      </c>
      <c r="C2464" s="6">
        <f>BIL[[#This Row],[Variaz]]/100</f>
        <v>-3.8150000000000002E-3</v>
      </c>
      <c r="D2464" s="10">
        <f>AUM[[#This Row],[ Etica Bilanciato]]</f>
        <v>2486858090.9900002</v>
      </c>
      <c r="E2464" s="10">
        <f>D2463*BIL[[#This Row],[Variazione percentuale]]</f>
        <v>-9524943.2380410004</v>
      </c>
      <c r="F2464" s="11">
        <f>BIL[[#This Row],[AUM]]-D2463</f>
        <v>-9850490.4099998474</v>
      </c>
      <c r="G2464" s="11">
        <f>BIL[[#This Row],[∆ AUM]]-BIL[[#This Row],[effetto mercato]]</f>
        <v>-325547.17195884697</v>
      </c>
    </row>
    <row r="2465" spans="1:7">
      <c r="A2465" s="4">
        <v>45587</v>
      </c>
      <c r="B2465">
        <v>-0.30509999999999998</v>
      </c>
      <c r="C2465" s="6">
        <f>BIL[[#This Row],[Variaz]]/100</f>
        <v>-3.0509999999999999E-3</v>
      </c>
      <c r="D2465" s="10">
        <f>AUM[[#This Row],[ Etica Bilanciato]]</f>
        <v>2478729804.5300002</v>
      </c>
      <c r="E2465" s="10">
        <f>D2464*BIL[[#This Row],[Variazione percentuale]]</f>
        <v>-7587404.0356104905</v>
      </c>
      <c r="F2465" s="11">
        <f>BIL[[#This Row],[AUM]]-D2464</f>
        <v>-8128286.4600000381</v>
      </c>
      <c r="G2465" s="11">
        <f>BIL[[#This Row],[∆ AUM]]-BIL[[#This Row],[effetto mercato]]</f>
        <v>-540882.42438954767</v>
      </c>
    </row>
    <row r="2466" spans="1:7">
      <c r="A2466" s="4">
        <v>45588</v>
      </c>
      <c r="B2466">
        <v>-0.29949999999999999</v>
      </c>
      <c r="C2466" s="6">
        <f>BIL[[#This Row],[Variaz]]/100</f>
        <v>-2.9949999999999998E-3</v>
      </c>
      <c r="D2466" s="10">
        <f>AUM[[#This Row],[ Etica Bilanciato]]</f>
        <v>2470695866.71</v>
      </c>
      <c r="E2466" s="10">
        <f>D2465*BIL[[#This Row],[Variazione percentuale]]</f>
        <v>-7423795.76456735</v>
      </c>
      <c r="F2466" s="11">
        <f>BIL[[#This Row],[AUM]]-D2465</f>
        <v>-8033937.8200001717</v>
      </c>
      <c r="G2466" s="11">
        <f>BIL[[#This Row],[∆ AUM]]-BIL[[#This Row],[effetto mercato]]</f>
        <v>-610142.05543282162</v>
      </c>
    </row>
    <row r="2467" spans="1:7">
      <c r="A2467" s="4">
        <v>45589</v>
      </c>
      <c r="B2467">
        <v>6.5299999999999997E-2</v>
      </c>
      <c r="C2467" s="6">
        <f>BIL[[#This Row],[Variaz]]/100</f>
        <v>6.5299999999999993E-4</v>
      </c>
      <c r="D2467" s="10">
        <f>AUM[[#This Row],[ Etica Bilanciato]]</f>
        <v>2471698563.9000001</v>
      </c>
      <c r="E2467" s="10">
        <f>D2466*BIL[[#This Row],[Variazione percentuale]]</f>
        <v>1613364.4009616298</v>
      </c>
      <c r="F2467" s="11">
        <f>BIL[[#This Row],[AUM]]-D2466</f>
        <v>1002697.1900000572</v>
      </c>
      <c r="G2467" s="11">
        <f>BIL[[#This Row],[∆ AUM]]-BIL[[#This Row],[effetto mercato]]</f>
        <v>-610667.21096157259</v>
      </c>
    </row>
    <row r="2468" spans="1:7">
      <c r="A2468" s="4">
        <v>45590</v>
      </c>
      <c r="B2468">
        <v>-0.28710000000000002</v>
      </c>
      <c r="C2468" s="6">
        <f>BIL[[#This Row],[Variaz]]/100</f>
        <v>-2.8710000000000003E-3</v>
      </c>
      <c r="D2468" s="10">
        <f>AUM[[#This Row],[ Etica Bilanciato]]</f>
        <v>2464707741.2900004</v>
      </c>
      <c r="E2468" s="10">
        <f>D2467*BIL[[#This Row],[Variazione percentuale]]</f>
        <v>-7096246.5769569008</v>
      </c>
      <c r="F2468" s="11">
        <f>BIL[[#This Row],[AUM]]-D2467</f>
        <v>-6990822.6099996567</v>
      </c>
      <c r="G2468" s="11">
        <f>BIL[[#This Row],[∆ AUM]]-BIL[[#This Row],[effetto mercato]]</f>
        <v>105423.96695724409</v>
      </c>
    </row>
    <row r="2469" spans="1:7">
      <c r="A2469" s="4">
        <v>45593</v>
      </c>
      <c r="B2469">
        <v>0.216</v>
      </c>
      <c r="C2469" s="6">
        <f>BIL[[#This Row],[Variaz]]/100</f>
        <v>2.16E-3</v>
      </c>
      <c r="D2469" s="10">
        <f>AUM[[#This Row],[ Etica Bilanciato]]</f>
        <v>2469435532.1799998</v>
      </c>
      <c r="E2469" s="10">
        <f>D2468*BIL[[#This Row],[Variazione percentuale]]</f>
        <v>5323768.7211864013</v>
      </c>
      <c r="F2469" s="11">
        <f>BIL[[#This Row],[AUM]]-D2468</f>
        <v>4727790.8899993896</v>
      </c>
      <c r="G2469" s="11">
        <f>BIL[[#This Row],[∆ AUM]]-BIL[[#This Row],[effetto mercato]]</f>
        <v>-595977.83118701167</v>
      </c>
    </row>
    <row r="2470" spans="1:7">
      <c r="A2470" s="4">
        <v>45594</v>
      </c>
      <c r="B2470">
        <v>-9.1399999999999995E-2</v>
      </c>
      <c r="C2470" s="6">
        <f>BIL[[#This Row],[Variaz]]/100</f>
        <v>-9.1399999999999999E-4</v>
      </c>
      <c r="D2470" s="10">
        <f>AUM[[#This Row],[ Etica Bilanciato]]</f>
        <v>2466609711.1100001</v>
      </c>
      <c r="E2470" s="10">
        <f>D2469*BIL[[#This Row],[Variazione percentuale]]</f>
        <v>-2257064.0764125199</v>
      </c>
      <c r="F2470" s="11">
        <f>BIL[[#This Row],[AUM]]-D2469</f>
        <v>-2825821.0699996948</v>
      </c>
      <c r="G2470" s="11">
        <f>BIL[[#This Row],[∆ AUM]]-BIL[[#This Row],[effetto mercato]]</f>
        <v>-568756.99358717492</v>
      </c>
    </row>
    <row r="2471" spans="1:7">
      <c r="A2471" s="4">
        <v>45595</v>
      </c>
      <c r="B2471">
        <v>-0.61439999999999995</v>
      </c>
      <c r="C2471" s="6">
        <f>BIL[[#This Row],[Variaz]]/100</f>
        <v>-6.1439999999999993E-3</v>
      </c>
      <c r="D2471" s="10">
        <f>AUM[[#This Row],[ Etica Bilanciato]]</f>
        <v>2451213467.8700004</v>
      </c>
      <c r="E2471" s="10">
        <f>D2470*BIL[[#This Row],[Variazione percentuale]]</f>
        <v>-15154850.065059839</v>
      </c>
      <c r="F2471" s="11">
        <f>BIL[[#This Row],[AUM]]-D2470</f>
        <v>-15396243.239999771</v>
      </c>
      <c r="G2471" s="11">
        <f>BIL[[#This Row],[∆ AUM]]-BIL[[#This Row],[effetto mercato]]</f>
        <v>-241393.1749399323</v>
      </c>
    </row>
    <row r="2472" spans="1:7">
      <c r="A2472" s="4">
        <v>45596</v>
      </c>
      <c r="B2472">
        <v>-0.93389999999999995</v>
      </c>
      <c r="C2472" s="6">
        <f>BIL[[#This Row],[Variaz]]/100</f>
        <v>-9.3390000000000001E-3</v>
      </c>
      <c r="D2472" s="10">
        <f>AUM[[#This Row],[ Etica Bilanciato]]</f>
        <v>2427743239.0400004</v>
      </c>
      <c r="E2472" s="10">
        <f>D2471*BIL[[#This Row],[Variazione percentuale]]</f>
        <v>-22891882.576437935</v>
      </c>
      <c r="F2472" s="11">
        <f>BIL[[#This Row],[AUM]]-D2471</f>
        <v>-23470228.829999924</v>
      </c>
      <c r="G2472" s="11">
        <f>BIL[[#This Row],[∆ AUM]]-BIL[[#This Row],[effetto mercato]]</f>
        <v>-578346.25356198847</v>
      </c>
    </row>
    <row r="2473" spans="1:7">
      <c r="A2473" s="4">
        <v>45600</v>
      </c>
      <c r="B2473">
        <v>0</v>
      </c>
      <c r="C2473" s="6">
        <f>BIL[[#This Row],[Variaz]]/100</f>
        <v>0</v>
      </c>
      <c r="D2473" s="10">
        <f>AUM[[#This Row],[ Etica Bilanciato]]</f>
        <v>2427881687.7400002</v>
      </c>
      <c r="E2473" s="10">
        <f>D2472*BIL[[#This Row],[Variazione percentuale]]</f>
        <v>0</v>
      </c>
      <c r="F2473" s="11">
        <f>BIL[[#This Row],[AUM]]-D2472</f>
        <v>138448.69999980927</v>
      </c>
      <c r="G2473" s="11">
        <f>BIL[[#This Row],[∆ AUM]]-BIL[[#This Row],[effetto mercato]]</f>
        <v>138448.69999980927</v>
      </c>
    </row>
    <row r="2474" spans="1:7">
      <c r="A2474" s="4">
        <v>45601</v>
      </c>
      <c r="B2474">
        <v>0.40500000000000003</v>
      </c>
      <c r="C2474" s="6">
        <f>BIL[[#This Row],[Variaz]]/100</f>
        <v>4.0500000000000006E-3</v>
      </c>
      <c r="D2474" s="10">
        <f>AUM[[#This Row],[ Etica Bilanciato]]</f>
        <v>2437191775.1200004</v>
      </c>
      <c r="E2474" s="10">
        <f>D2473*BIL[[#This Row],[Variazione percentuale]]</f>
        <v>9832920.8353470024</v>
      </c>
      <c r="F2474" s="11">
        <f>BIL[[#This Row],[AUM]]-D2473</f>
        <v>9310087.3800001144</v>
      </c>
      <c r="G2474" s="11">
        <f>BIL[[#This Row],[∆ AUM]]-BIL[[#This Row],[effetto mercato]]</f>
        <v>-522833.45534688793</v>
      </c>
    </row>
    <row r="2475" spans="1:7">
      <c r="A2475" s="4">
        <v>45602</v>
      </c>
      <c r="B2475">
        <v>1.1373</v>
      </c>
      <c r="C2475" s="6">
        <f>BIL[[#This Row],[Variaz]]/100</f>
        <v>1.1372999999999999E-2</v>
      </c>
      <c r="D2475" s="10">
        <f>AUM[[#This Row],[ Etica Bilanciato]]</f>
        <v>2468680703.9299998</v>
      </c>
      <c r="E2475" s="10">
        <f>D2474*BIL[[#This Row],[Variazione percentuale]]</f>
        <v>27718182.058439761</v>
      </c>
      <c r="F2475" s="11">
        <f>BIL[[#This Row],[AUM]]-D2474</f>
        <v>31488928.809999466</v>
      </c>
      <c r="G2475" s="11">
        <f>BIL[[#This Row],[∆ AUM]]-BIL[[#This Row],[effetto mercato]]</f>
        <v>3770746.7515597045</v>
      </c>
    </row>
    <row r="2476" spans="1:7">
      <c r="A2476" s="4">
        <v>45603</v>
      </c>
      <c r="B2476">
        <v>0.28110000000000002</v>
      </c>
      <c r="C2476" s="6">
        <f>BIL[[#This Row],[Variaz]]/100</f>
        <v>2.8110000000000001E-3</v>
      </c>
      <c r="D2476" s="10">
        <f>AUM[[#This Row],[ Etica Bilanciato]]</f>
        <v>2476640581.0900002</v>
      </c>
      <c r="E2476" s="10">
        <f>D2475*BIL[[#This Row],[Variazione percentuale]]</f>
        <v>6939461.4587472295</v>
      </c>
      <c r="F2476" s="11">
        <f>BIL[[#This Row],[AUM]]-D2475</f>
        <v>7959877.1600003242</v>
      </c>
      <c r="G2476" s="11">
        <f>BIL[[#This Row],[∆ AUM]]-BIL[[#This Row],[effetto mercato]]</f>
        <v>1020415.7012530947</v>
      </c>
    </row>
    <row r="2477" spans="1:7">
      <c r="A2477" s="4">
        <v>45604</v>
      </c>
      <c r="B2477">
        <v>0.45639999999999997</v>
      </c>
      <c r="C2477" s="6">
        <f>BIL[[#This Row],[Variaz]]/100</f>
        <v>4.5639999999999995E-3</v>
      </c>
      <c r="D2477" s="10">
        <f>AUM[[#This Row],[ Etica Bilanciato]]</f>
        <v>2488961560.9000001</v>
      </c>
      <c r="E2477" s="10">
        <f>D2476*BIL[[#This Row],[Variazione percentuale]]</f>
        <v>11303387.61209476</v>
      </c>
      <c r="F2477" s="11">
        <f>BIL[[#This Row],[AUM]]-D2476</f>
        <v>12320979.809999943</v>
      </c>
      <c r="G2477" s="11">
        <f>BIL[[#This Row],[∆ AUM]]-BIL[[#This Row],[effetto mercato]]</f>
        <v>1017592.1979051828</v>
      </c>
    </row>
    <row r="2478" spans="1:7">
      <c r="A2478" s="4">
        <v>45607</v>
      </c>
      <c r="B2478">
        <v>0.53859999999999997</v>
      </c>
      <c r="C2478" s="6">
        <f>BIL[[#This Row],[Variaz]]/100</f>
        <v>5.3859999999999993E-3</v>
      </c>
      <c r="D2478" s="10">
        <f>AUM[[#This Row],[ Etica Bilanciato]]</f>
        <v>2502573960.8099999</v>
      </c>
      <c r="E2478" s="10">
        <f>D2477*BIL[[#This Row],[Variazione percentuale]]</f>
        <v>13405546.967007399</v>
      </c>
      <c r="F2478" s="11">
        <f>BIL[[#This Row],[AUM]]-D2477</f>
        <v>13612399.909999847</v>
      </c>
      <c r="G2478" s="11">
        <f>BIL[[#This Row],[∆ AUM]]-BIL[[#This Row],[effetto mercato]]</f>
        <v>206852.94299244881</v>
      </c>
    </row>
    <row r="2479" spans="1:7">
      <c r="A2479" s="4">
        <v>45608</v>
      </c>
      <c r="B2479">
        <v>-0.34860000000000002</v>
      </c>
      <c r="C2479" s="6">
        <f>BIL[[#This Row],[Variaz]]/100</f>
        <v>-3.4860000000000004E-3</v>
      </c>
      <c r="D2479" s="10">
        <f>AUM[[#This Row],[ Etica Bilanciato]]</f>
        <v>2493504381.3299999</v>
      </c>
      <c r="E2479" s="10">
        <f>D2478*BIL[[#This Row],[Variazione percentuale]]</f>
        <v>-8723972.8273836616</v>
      </c>
      <c r="F2479" s="11">
        <f>BIL[[#This Row],[AUM]]-D2478</f>
        <v>-9069579.4800000191</v>
      </c>
      <c r="G2479" s="11">
        <f>BIL[[#This Row],[∆ AUM]]-BIL[[#This Row],[effetto mercato]]</f>
        <v>-345606.65261635743</v>
      </c>
    </row>
    <row r="2480" spans="1:7">
      <c r="A2480" s="4">
        <v>45609</v>
      </c>
      <c r="B2480">
        <v>-0.21379999999999999</v>
      </c>
      <c r="C2480" s="6">
        <f>BIL[[#This Row],[Variaz]]/100</f>
        <v>-2.1379999999999997E-3</v>
      </c>
      <c r="D2480" s="10">
        <f>AUM[[#This Row],[ Etica Bilanciato]]</f>
        <v>2488390186.1199999</v>
      </c>
      <c r="E2480" s="10">
        <f>D2479*BIL[[#This Row],[Variazione percentuale]]</f>
        <v>-5331112.3672835389</v>
      </c>
      <c r="F2480" s="11">
        <f>BIL[[#This Row],[AUM]]-D2479</f>
        <v>-5114195.2100000381</v>
      </c>
      <c r="G2480" s="11">
        <f>BIL[[#This Row],[∆ AUM]]-BIL[[#This Row],[effetto mercato]]</f>
        <v>216917.15728350077</v>
      </c>
    </row>
    <row r="2481" spans="1:7">
      <c r="A2481" s="4">
        <v>45610</v>
      </c>
      <c r="B2481">
        <v>9.74E-2</v>
      </c>
      <c r="C2481" s="6">
        <f>BIL[[#This Row],[Variaz]]/100</f>
        <v>9.7400000000000004E-4</v>
      </c>
      <c r="D2481" s="10">
        <f>AUM[[#This Row],[ Etica Bilanciato]]</f>
        <v>2490547304.3600001</v>
      </c>
      <c r="E2481" s="10">
        <f>D2480*BIL[[#This Row],[Variazione percentuale]]</f>
        <v>2423692.0412808801</v>
      </c>
      <c r="F2481" s="11">
        <f>BIL[[#This Row],[AUM]]-D2480</f>
        <v>2157118.240000248</v>
      </c>
      <c r="G2481" s="11">
        <f>BIL[[#This Row],[∆ AUM]]-BIL[[#This Row],[effetto mercato]]</f>
        <v>-266573.80128063215</v>
      </c>
    </row>
    <row r="2482" spans="1:7">
      <c r="A2482" s="4">
        <v>45611</v>
      </c>
      <c r="B2482">
        <v>-0.60309999999999997</v>
      </c>
      <c r="C2482" s="6">
        <f>BIL[[#This Row],[Variaz]]/100</f>
        <v>-6.0309999999999999E-3</v>
      </c>
      <c r="D2482" s="10">
        <f>AUM[[#This Row],[ Etica Bilanciato]]</f>
        <v>2475215014.8299999</v>
      </c>
      <c r="E2482" s="10">
        <f>D2481*BIL[[#This Row],[Variazione percentuale]]</f>
        <v>-15020490.792595161</v>
      </c>
      <c r="F2482" s="11">
        <f>BIL[[#This Row],[AUM]]-D2481</f>
        <v>-15332289.53000021</v>
      </c>
      <c r="G2482" s="11">
        <f>BIL[[#This Row],[∆ AUM]]-BIL[[#This Row],[effetto mercato]]</f>
        <v>-311798.73740504868</v>
      </c>
    </row>
    <row r="2483" spans="1:7">
      <c r="A2483" s="4">
        <v>45614</v>
      </c>
      <c r="B2483">
        <v>-0.20230000000000001</v>
      </c>
      <c r="C2483" s="6">
        <f>BIL[[#This Row],[Variaz]]/100</f>
        <v>-2.0230000000000001E-3</v>
      </c>
      <c r="D2483" s="10">
        <f>AUM[[#This Row],[ Etica Bilanciato]]</f>
        <v>2470595892.5799999</v>
      </c>
      <c r="E2483" s="10">
        <f>D2482*BIL[[#This Row],[Variazione percentuale]]</f>
        <v>-5007359.9750010902</v>
      </c>
      <c r="F2483" s="11">
        <f>BIL[[#This Row],[AUM]]-D2482</f>
        <v>-4619122.25</v>
      </c>
      <c r="G2483" s="11">
        <f>BIL[[#This Row],[∆ AUM]]-BIL[[#This Row],[effetto mercato]]</f>
        <v>388237.72500109021</v>
      </c>
    </row>
    <row r="2484" spans="1:7">
      <c r="A2484" s="4">
        <v>45615</v>
      </c>
      <c r="B2484">
        <v>0.18310000000000001</v>
      </c>
      <c r="C2484" s="6">
        <f>BIL[[#This Row],[Variaz]]/100</f>
        <v>1.8310000000000002E-3</v>
      </c>
      <c r="D2484" s="10">
        <f>AUM[[#This Row],[ Etica Bilanciato]]</f>
        <v>2475362274.3099999</v>
      </c>
      <c r="E2484" s="10">
        <f>D2483*BIL[[#This Row],[Variazione percentuale]]</f>
        <v>4523661.0793139804</v>
      </c>
      <c r="F2484" s="11">
        <f>BIL[[#This Row],[AUM]]-D2483</f>
        <v>4766381.7300000191</v>
      </c>
      <c r="G2484" s="11">
        <f>BIL[[#This Row],[∆ AUM]]-BIL[[#This Row],[effetto mercato]]</f>
        <v>242720.65068603866</v>
      </c>
    </row>
    <row r="2485" spans="1:7">
      <c r="A2485" s="4">
        <v>45616</v>
      </c>
      <c r="B2485">
        <v>0.11749999999999999</v>
      </c>
      <c r="C2485" s="6">
        <f>BIL[[#This Row],[Variaz]]/100</f>
        <v>1.1749999999999998E-3</v>
      </c>
      <c r="D2485" s="10">
        <f>AUM[[#This Row],[ Etica Bilanciato]]</f>
        <v>2477545529.3400002</v>
      </c>
      <c r="E2485" s="10">
        <f>D2484*BIL[[#This Row],[Variazione percentuale]]</f>
        <v>2908550.6723142494</v>
      </c>
      <c r="F2485" s="11">
        <f>BIL[[#This Row],[AUM]]-D2484</f>
        <v>2183255.0300002098</v>
      </c>
      <c r="G2485" s="11">
        <f>BIL[[#This Row],[∆ AUM]]-BIL[[#This Row],[effetto mercato]]</f>
        <v>-725295.64231403964</v>
      </c>
    </row>
    <row r="2486" spans="1:7">
      <c r="A2486" s="4">
        <v>45617</v>
      </c>
      <c r="B2486">
        <v>0.58660000000000001</v>
      </c>
      <c r="C2486" s="6">
        <f>BIL[[#This Row],[Variaz]]/100</f>
        <v>5.8659999999999997E-3</v>
      </c>
      <c r="D2486" s="10">
        <f>AUM[[#This Row],[ Etica Bilanciato]]</f>
        <v>2491795843.2199998</v>
      </c>
      <c r="E2486" s="10">
        <f>D2485*BIL[[#This Row],[Variazione percentuale]]</f>
        <v>14533282.075108441</v>
      </c>
      <c r="F2486" s="11">
        <f>BIL[[#This Row],[AUM]]-D2485</f>
        <v>14250313.879999638</v>
      </c>
      <c r="G2486" s="11">
        <f>BIL[[#This Row],[∆ AUM]]-BIL[[#This Row],[effetto mercato]]</f>
        <v>-282968.19510880299</v>
      </c>
    </row>
    <row r="2487" spans="1:7">
      <c r="A2487" s="4">
        <v>45618</v>
      </c>
      <c r="B2487">
        <v>0.92659999999999998</v>
      </c>
      <c r="C2487" s="6">
        <f>BIL[[#This Row],[Variaz]]/100</f>
        <v>9.2659999999999999E-3</v>
      </c>
      <c r="D2487" s="10">
        <f>AUM[[#This Row],[ Etica Bilanciato]]</f>
        <v>2513025883.2000003</v>
      </c>
      <c r="E2487" s="10">
        <f>D2486*BIL[[#This Row],[Variazione percentuale]]</f>
        <v>23088980.283276517</v>
      </c>
      <c r="F2487" s="11">
        <f>BIL[[#This Row],[AUM]]-D2486</f>
        <v>21230039.980000496</v>
      </c>
      <c r="G2487" s="11">
        <f>BIL[[#This Row],[∆ AUM]]-BIL[[#This Row],[effetto mercato]]</f>
        <v>-1858940.303276021</v>
      </c>
    </row>
    <row r="2488" spans="1:7">
      <c r="A2488" s="4">
        <v>45621</v>
      </c>
      <c r="B2488">
        <v>-7.0599999999999996E-2</v>
      </c>
      <c r="C2488" s="6">
        <f>BIL[[#This Row],[Variaz]]/100</f>
        <v>-7.0599999999999992E-4</v>
      </c>
      <c r="D2488" s="10">
        <f>AUM[[#This Row],[ Etica Bilanciato]]</f>
        <v>2511086551.2599998</v>
      </c>
      <c r="E2488" s="10">
        <f>D2487*BIL[[#This Row],[Variazione percentuale]]</f>
        <v>-1774196.2735392</v>
      </c>
      <c r="F2488" s="11">
        <f>BIL[[#This Row],[AUM]]-D2487</f>
        <v>-1939331.9400005341</v>
      </c>
      <c r="G2488" s="11">
        <f>BIL[[#This Row],[∆ AUM]]-BIL[[#This Row],[effetto mercato]]</f>
        <v>-165135.6664613341</v>
      </c>
    </row>
    <row r="2489" spans="1:7">
      <c r="A2489" s="4">
        <v>45622</v>
      </c>
      <c r="B2489">
        <v>-6.4000000000000003E-3</v>
      </c>
      <c r="C2489" s="6">
        <f>BIL[[#This Row],[Variaz]]/100</f>
        <v>-6.3999999999999997E-5</v>
      </c>
      <c r="D2489" s="10">
        <f>AUM[[#This Row],[ Etica Bilanciato]]</f>
        <v>2510742340.7200003</v>
      </c>
      <c r="E2489" s="10">
        <f>D2488*BIL[[#This Row],[Variazione percentuale]]</f>
        <v>-160709.53928063999</v>
      </c>
      <c r="F2489" s="11">
        <f>BIL[[#This Row],[AUM]]-D2488</f>
        <v>-344210.53999948502</v>
      </c>
      <c r="G2489" s="11">
        <f>BIL[[#This Row],[∆ AUM]]-BIL[[#This Row],[effetto mercato]]</f>
        <v>-183501.00071884503</v>
      </c>
    </row>
    <row r="2490" spans="1:7">
      <c r="A2490" s="4">
        <v>45623</v>
      </c>
      <c r="B2490">
        <v>-0.57189999999999996</v>
      </c>
      <c r="C2490" s="6">
        <f>BIL[[#This Row],[Variaz]]/100</f>
        <v>-5.7189999999999993E-3</v>
      </c>
      <c r="D2490" s="10">
        <f>AUM[[#This Row],[ Etica Bilanciato]]</f>
        <v>2495774546.02</v>
      </c>
      <c r="E2490" s="10">
        <f>D2489*BIL[[#This Row],[Variazione percentuale]]</f>
        <v>-14358935.446577679</v>
      </c>
      <c r="F2490" s="11">
        <f>BIL[[#This Row],[AUM]]-D2489</f>
        <v>-14967794.700000286</v>
      </c>
      <c r="G2490" s="11">
        <f>BIL[[#This Row],[∆ AUM]]-BIL[[#This Row],[effetto mercato]]</f>
        <v>-608859.25342260674</v>
      </c>
    </row>
    <row r="2491" spans="1:7">
      <c r="A2491" s="4">
        <v>45624</v>
      </c>
      <c r="B2491">
        <v>0.3231</v>
      </c>
      <c r="C2491" s="6">
        <f>BIL[[#This Row],[Variaz]]/100</f>
        <v>3.2309999999999999E-3</v>
      </c>
      <c r="D2491" s="10">
        <f>AUM[[#This Row],[ Etica Bilanciato]]</f>
        <v>2503099548.3699999</v>
      </c>
      <c r="E2491" s="10">
        <f>D2490*BIL[[#This Row],[Variazione percentuale]]</f>
        <v>8063847.5581906196</v>
      </c>
      <c r="F2491" s="11">
        <f>BIL[[#This Row],[AUM]]-D2490</f>
        <v>7325002.3499999046</v>
      </c>
      <c r="G2491" s="11">
        <f>BIL[[#This Row],[∆ AUM]]-BIL[[#This Row],[effetto mercato]]</f>
        <v>-738845.20819071494</v>
      </c>
    </row>
    <row r="2492" spans="1:7">
      <c r="A2492" s="4">
        <v>45625</v>
      </c>
      <c r="B2492">
        <v>0.45090000000000002</v>
      </c>
      <c r="C2492" s="6">
        <f>BIL[[#This Row],[Variaz]]/100</f>
        <v>4.509E-3</v>
      </c>
      <c r="D2492" s="10">
        <f>AUM[[#This Row],[ Etica Bilanciato]]</f>
        <v>2514119131.3400002</v>
      </c>
      <c r="E2492" s="10">
        <f>D2491*BIL[[#This Row],[Variazione percentuale]]</f>
        <v>11286475.863600329</v>
      </c>
      <c r="F2492" s="11">
        <f>BIL[[#This Row],[AUM]]-D2491</f>
        <v>11019582.970000267</v>
      </c>
      <c r="G2492" s="11">
        <f>BIL[[#This Row],[∆ AUM]]-BIL[[#This Row],[effetto mercato]]</f>
        <v>-266892.89360006154</v>
      </c>
    </row>
    <row r="2493" spans="1:7">
      <c r="A2493" s="4">
        <v>45628</v>
      </c>
      <c r="B2493">
        <v>0.66690000000000005</v>
      </c>
      <c r="C2493" s="6">
        <f>BIL[[#This Row],[Variaz]]/100</f>
        <v>6.6690000000000004E-3</v>
      </c>
      <c r="D2493" s="10">
        <f>AUM[[#This Row],[ Etica Bilanciato]]</f>
        <v>2530511577.5799999</v>
      </c>
      <c r="E2493" s="10">
        <f>D2492*BIL[[#This Row],[Variazione percentuale]]</f>
        <v>16766660.486906461</v>
      </c>
      <c r="F2493" s="11">
        <f>BIL[[#This Row],[AUM]]-D2492</f>
        <v>16392446.239999771</v>
      </c>
      <c r="G2493" s="11">
        <f>BIL[[#This Row],[∆ AUM]]-BIL[[#This Row],[effetto mercato]]</f>
        <v>-374214.2469066903</v>
      </c>
    </row>
    <row r="2494" spans="1:7">
      <c r="A2494" s="4">
        <v>45629</v>
      </c>
      <c r="B2494">
        <v>-0.14649999999999999</v>
      </c>
      <c r="C2494" s="6">
        <f>BIL[[#This Row],[Variaz]]/100</f>
        <v>-1.4649999999999999E-3</v>
      </c>
      <c r="D2494" s="10">
        <f>AUM[[#This Row],[ Etica Bilanciato]]</f>
        <v>2526729970.7799997</v>
      </c>
      <c r="E2494" s="10">
        <f>D2493*BIL[[#This Row],[Variazione percentuale]]</f>
        <v>-3707199.4611546998</v>
      </c>
      <c r="F2494" s="11">
        <f>BIL[[#This Row],[AUM]]-D2493</f>
        <v>-3781606.8000001907</v>
      </c>
      <c r="G2494" s="11">
        <f>BIL[[#This Row],[∆ AUM]]-BIL[[#This Row],[effetto mercato]]</f>
        <v>-74407.338845490944</v>
      </c>
    </row>
    <row r="2495" spans="1:7">
      <c r="A2495" s="4">
        <v>45630</v>
      </c>
      <c r="B2495">
        <v>0.2616</v>
      </c>
      <c r="C2495" s="6">
        <f>BIL[[#This Row],[Variaz]]/100</f>
        <v>2.6159999999999998E-3</v>
      </c>
      <c r="D2495" s="10">
        <f>AUM[[#This Row],[ Etica Bilanciato]]</f>
        <v>2535983187.4799995</v>
      </c>
      <c r="E2495" s="10">
        <f>D2494*BIL[[#This Row],[Variazione percentuale]]</f>
        <v>6609925.6035604784</v>
      </c>
      <c r="F2495" s="11">
        <f>BIL[[#This Row],[AUM]]-D2494</f>
        <v>9253216.6999998093</v>
      </c>
      <c r="G2495" s="11">
        <f>BIL[[#This Row],[∆ AUM]]-BIL[[#This Row],[effetto mercato]]</f>
        <v>2643291.0964393308</v>
      </c>
    </row>
    <row r="2496" spans="1:7">
      <c r="A2496" s="4">
        <v>45631</v>
      </c>
      <c r="B2496">
        <v>-0.47720000000000001</v>
      </c>
      <c r="C2496" s="6">
        <f>BIL[[#This Row],[Variaz]]/100</f>
        <v>-4.7720000000000002E-3</v>
      </c>
      <c r="D2496" s="10">
        <f>AUM[[#This Row],[ Etica Bilanciato]]</f>
        <v>2525601928.3000002</v>
      </c>
      <c r="E2496" s="10">
        <f>D2495*BIL[[#This Row],[Variazione percentuale]]</f>
        <v>-12101711.770654559</v>
      </c>
      <c r="F2496" s="11">
        <f>BIL[[#This Row],[AUM]]-D2495</f>
        <v>-10381259.179999352</v>
      </c>
      <c r="G2496" s="11">
        <f>BIL[[#This Row],[∆ AUM]]-BIL[[#This Row],[effetto mercato]]</f>
        <v>1720452.5906552076</v>
      </c>
    </row>
    <row r="2497" spans="1:7">
      <c r="A2497" s="4">
        <v>45632</v>
      </c>
      <c r="B2497">
        <v>0.1343</v>
      </c>
      <c r="C2497" s="6">
        <f>BIL[[#This Row],[Variaz]]/100</f>
        <v>1.343E-3</v>
      </c>
      <c r="D2497" s="10">
        <f>AUM[[#This Row],[ Etica Bilanciato]]</f>
        <v>2529135849.3299999</v>
      </c>
      <c r="E2497" s="10">
        <f>D2496*BIL[[#This Row],[Variazione percentuale]]</f>
        <v>3391883.3897069003</v>
      </c>
      <c r="F2497" s="11">
        <f>BIL[[#This Row],[AUM]]-D2496</f>
        <v>3533921.029999733</v>
      </c>
      <c r="G2497" s="11">
        <f>BIL[[#This Row],[∆ AUM]]-BIL[[#This Row],[effetto mercato]]</f>
        <v>142037.64029283263</v>
      </c>
    </row>
    <row r="2498" spans="1:7">
      <c r="A2498" s="4">
        <v>45635</v>
      </c>
      <c r="B2498">
        <v>-0.37030000000000002</v>
      </c>
      <c r="C2498" s="6">
        <f>BIL[[#This Row],[Variaz]]/100</f>
        <v>-3.7030000000000001E-3</v>
      </c>
      <c r="D2498" s="10">
        <f>AUM[[#This Row],[ Etica Bilanciato]]</f>
        <v>2519775677.4799995</v>
      </c>
      <c r="E2498" s="10">
        <f>D2497*BIL[[#This Row],[Variazione percentuale]]</f>
        <v>-9365390.0500689894</v>
      </c>
      <c r="F2498" s="11">
        <f>BIL[[#This Row],[AUM]]-D2497</f>
        <v>-9360171.8500003815</v>
      </c>
      <c r="G2498" s="11">
        <f>BIL[[#This Row],[∆ AUM]]-BIL[[#This Row],[effetto mercato]]</f>
        <v>5218.2000686079264</v>
      </c>
    </row>
    <row r="2499" spans="1:7">
      <c r="A2499" s="4">
        <v>45636</v>
      </c>
      <c r="B2499">
        <v>-1.9199999999999998E-2</v>
      </c>
      <c r="C2499" s="6">
        <f>BIL[[#This Row],[Variaz]]/100</f>
        <v>-1.9199999999999998E-4</v>
      </c>
      <c r="D2499" s="10">
        <f>AUM[[#This Row],[ Etica Bilanciato]]</f>
        <v>2518866174.02</v>
      </c>
      <c r="E2499" s="10">
        <f>D2498*BIL[[#This Row],[Variazione percentuale]]</f>
        <v>-483796.93007615983</v>
      </c>
      <c r="F2499" s="11">
        <f>BIL[[#This Row],[AUM]]-D2498</f>
        <v>-909503.45999956131</v>
      </c>
      <c r="G2499" s="11">
        <f>BIL[[#This Row],[∆ AUM]]-BIL[[#This Row],[effetto mercato]]</f>
        <v>-425706.52992340148</v>
      </c>
    </row>
    <row r="2500" spans="1:7">
      <c r="A2500" s="4">
        <v>45637</v>
      </c>
      <c r="B2500">
        <v>0.30769999999999997</v>
      </c>
      <c r="C2500" s="6">
        <f>BIL[[#This Row],[Variaz]]/100</f>
        <v>3.0769999999999999E-3</v>
      </c>
      <c r="D2500" s="10">
        <f>AUM[[#This Row],[ Etica Bilanciato]]</f>
        <v>2525871769.8499999</v>
      </c>
      <c r="E2500" s="10">
        <f>D2499*BIL[[#This Row],[Variazione percentuale]]</f>
        <v>7750551.2174595399</v>
      </c>
      <c r="F2500" s="11">
        <f>BIL[[#This Row],[AUM]]-D2499</f>
        <v>7005595.8299999237</v>
      </c>
      <c r="G2500" s="11">
        <f>BIL[[#This Row],[∆ AUM]]-BIL[[#This Row],[effetto mercato]]</f>
        <v>-744955.38745961618</v>
      </c>
    </row>
    <row r="2501" spans="1:7">
      <c r="A2501" s="4">
        <v>45638</v>
      </c>
      <c r="B2501">
        <v>-0.38979999999999998</v>
      </c>
      <c r="C2501" s="6">
        <f>BIL[[#This Row],[Variaz]]/100</f>
        <v>-3.898E-3</v>
      </c>
      <c r="D2501" s="10">
        <f>AUM[[#This Row],[ Etica Bilanciato]]</f>
        <v>2515481049.27</v>
      </c>
      <c r="E2501" s="10">
        <f>D2500*BIL[[#This Row],[Variazione percentuale]]</f>
        <v>-9845848.1588752996</v>
      </c>
      <c r="F2501" s="11">
        <f>BIL[[#This Row],[AUM]]-D2500</f>
        <v>-10390720.579999924</v>
      </c>
      <c r="G2501" s="11">
        <f>BIL[[#This Row],[∆ AUM]]-BIL[[#This Row],[effetto mercato]]</f>
        <v>-544872.42112462409</v>
      </c>
    </row>
    <row r="2502" spans="1:7">
      <c r="A2502" s="4">
        <v>45639</v>
      </c>
      <c r="B2502">
        <v>-0.79549999999999998</v>
      </c>
      <c r="C2502" s="6">
        <f>BIL[[#This Row],[Variaz]]/100</f>
        <v>-7.9550000000000003E-3</v>
      </c>
      <c r="D2502" s="10">
        <f>AUM[[#This Row],[ Etica Bilanciato]]</f>
        <v>2494852905.0200005</v>
      </c>
      <c r="E2502" s="10">
        <f>D2501*BIL[[#This Row],[Variazione percentuale]]</f>
        <v>-20010651.746942852</v>
      </c>
      <c r="F2502" s="11">
        <f>BIL[[#This Row],[AUM]]-D2501</f>
        <v>-20628144.249999523</v>
      </c>
      <c r="G2502" s="11">
        <f>BIL[[#This Row],[∆ AUM]]-BIL[[#This Row],[effetto mercato]]</f>
        <v>-617492.50305667147</v>
      </c>
    </row>
    <row r="2503" spans="1:7">
      <c r="A2503" s="4">
        <v>45642</v>
      </c>
      <c r="B2503">
        <v>-0.3427</v>
      </c>
      <c r="C2503" s="6">
        <f>BIL[[#This Row],[Variaz]]/100</f>
        <v>-3.4269999999999999E-3</v>
      </c>
      <c r="D2503" s="10">
        <f>AUM[[#This Row],[ Etica Bilanciato]]</f>
        <v>2485628099.2299995</v>
      </c>
      <c r="E2503" s="10">
        <f>D2502*BIL[[#This Row],[Variazione percentuale]]</f>
        <v>-8549860.9055035412</v>
      </c>
      <c r="F2503" s="11">
        <f>BIL[[#This Row],[AUM]]-D2502</f>
        <v>-9224805.7900009155</v>
      </c>
      <c r="G2503" s="11">
        <f>BIL[[#This Row],[∆ AUM]]-BIL[[#This Row],[effetto mercato]]</f>
        <v>-674944.8844973743</v>
      </c>
    </row>
    <row r="2504" spans="1:7">
      <c r="A2504" s="4">
        <v>45643</v>
      </c>
      <c r="B2504">
        <v>-0.16869999999999999</v>
      </c>
      <c r="C2504" s="6">
        <f>BIL[[#This Row],[Variaz]]/100</f>
        <v>-1.6869999999999999E-3</v>
      </c>
      <c r="D2504" s="10">
        <f>AUM[[#This Row],[ Etica Bilanciato]]</f>
        <v>2481511123.2299995</v>
      </c>
      <c r="E2504" s="10">
        <f>D2503*BIL[[#This Row],[Variazione percentuale]]</f>
        <v>-4193254.603401009</v>
      </c>
      <c r="F2504" s="11">
        <f>BIL[[#This Row],[AUM]]-D2503</f>
        <v>-4116976</v>
      </c>
      <c r="G2504" s="11">
        <f>BIL[[#This Row],[∆ AUM]]-BIL[[#This Row],[effetto mercato]]</f>
        <v>76278.603401008993</v>
      </c>
    </row>
    <row r="2505" spans="1:7">
      <c r="A2505" s="4">
        <v>45644</v>
      </c>
      <c r="B2505">
        <v>-0.89049999999999996</v>
      </c>
      <c r="C2505" s="6">
        <f>BIL[[#This Row],[Variaz]]/100</f>
        <v>-8.9049999999999997E-3</v>
      </c>
      <c r="D2505" s="10">
        <f>AUM[[#This Row],[ Etica Bilanciato]]</f>
        <v>2460055796.3800001</v>
      </c>
      <c r="E2505" s="10">
        <f>D2504*BIL[[#This Row],[Variazione percentuale]]</f>
        <v>-22097856.552363146</v>
      </c>
      <c r="F2505" s="11">
        <f>BIL[[#This Row],[AUM]]-D2504</f>
        <v>-21455326.849999428</v>
      </c>
      <c r="G2505" s="11">
        <f>BIL[[#This Row],[∆ AUM]]-BIL[[#This Row],[effetto mercato]]</f>
        <v>642529.7023637183</v>
      </c>
    </row>
    <row r="2506" spans="1:7">
      <c r="A2506" s="4">
        <v>45645</v>
      </c>
      <c r="B2506">
        <v>-0.33450000000000002</v>
      </c>
      <c r="C2506" s="6">
        <f>BIL[[#This Row],[Variaz]]/100</f>
        <v>-3.3450000000000003E-3</v>
      </c>
      <c r="D2506" s="10">
        <f>AUM[[#This Row],[ Etica Bilanciato]]</f>
        <v>2451628773.6599998</v>
      </c>
      <c r="E2506" s="10">
        <f>D2505*BIL[[#This Row],[Variazione percentuale]]</f>
        <v>-8228886.6388911009</v>
      </c>
      <c r="F2506" s="11">
        <f>BIL[[#This Row],[AUM]]-D2505</f>
        <v>-8427022.720000267</v>
      </c>
      <c r="G2506" s="11">
        <f>BIL[[#This Row],[∆ AUM]]-BIL[[#This Row],[effetto mercato]]</f>
        <v>-198136.08110916615</v>
      </c>
    </row>
    <row r="2507" spans="1:7">
      <c r="A2507" s="4">
        <v>45646</v>
      </c>
      <c r="B2507">
        <v>0.31590000000000001</v>
      </c>
      <c r="C2507" s="6">
        <f>BIL[[#This Row],[Variaz]]/100</f>
        <v>3.1590000000000003E-3</v>
      </c>
      <c r="D2507" s="10">
        <f>AUM[[#This Row],[ Etica Bilanciato]]</f>
        <v>2458947310.3000002</v>
      </c>
      <c r="E2507" s="10">
        <f>D2506*BIL[[#This Row],[Variazione percentuale]]</f>
        <v>7744695.2959919404</v>
      </c>
      <c r="F2507" s="11">
        <f>BIL[[#This Row],[AUM]]-D2506</f>
        <v>7318536.6400003433</v>
      </c>
      <c r="G2507" s="11">
        <f>BIL[[#This Row],[∆ AUM]]-BIL[[#This Row],[effetto mercato]]</f>
        <v>-426158.6559915971</v>
      </c>
    </row>
    <row r="2508" spans="1:7">
      <c r="A2508" s="4">
        <v>45649</v>
      </c>
      <c r="B2508">
        <v>0.36080000000000001</v>
      </c>
      <c r="C2508" s="6">
        <f>BIL[[#This Row],[Variaz]]/100</f>
        <v>3.6080000000000001E-3</v>
      </c>
      <c r="D2508" s="10">
        <f>AUM[[#This Row],[ Etica Bilanciato]]</f>
        <v>2466883135.0700002</v>
      </c>
      <c r="E2508" s="10">
        <f>D2507*BIL[[#This Row],[Variazione percentuale]]</f>
        <v>8871881.895562401</v>
      </c>
      <c r="F2508" s="11">
        <f>BIL[[#This Row],[AUM]]-D2507</f>
        <v>7935824.7699999809</v>
      </c>
      <c r="G2508" s="11">
        <f>BIL[[#This Row],[∆ AUM]]-BIL[[#This Row],[effetto mercato]]</f>
        <v>-936057.12556242011</v>
      </c>
    </row>
    <row r="2509" spans="1:7">
      <c r="A2509" s="4">
        <v>45653</v>
      </c>
      <c r="B2509">
        <v>-5.2299999999999999E-2</v>
      </c>
      <c r="C2509" s="6">
        <f>BIL[[#This Row],[Variaz]]/100</f>
        <v>-5.2300000000000003E-4</v>
      </c>
      <c r="D2509" s="10">
        <f>AUM[[#This Row],[ Etica Bilanciato]]</f>
        <v>2465319347</v>
      </c>
      <c r="E2509" s="10">
        <f>D2508*BIL[[#This Row],[Variazione percentuale]]</f>
        <v>-1290179.8796416102</v>
      </c>
      <c r="F2509" s="11">
        <f>BIL[[#This Row],[AUM]]-D2508</f>
        <v>-1563788.0700001717</v>
      </c>
      <c r="G2509" s="11">
        <f>BIL[[#This Row],[∆ AUM]]-BIL[[#This Row],[effetto mercato]]</f>
        <v>-273608.19035856146</v>
      </c>
    </row>
    <row r="2510" spans="1:7">
      <c r="A2510" s="4">
        <v>45656</v>
      </c>
      <c r="B2510">
        <v>-0.21579999999999999</v>
      </c>
      <c r="C2510" s="6">
        <f>BIL[[#This Row],[Variaz]]/100</f>
        <v>-2.1579999999999998E-3</v>
      </c>
      <c r="D2510" s="10">
        <f>AUM[[#This Row],[ Etica Bilanciato]]</f>
        <v>2459237338.9400001</v>
      </c>
      <c r="E2510" s="10">
        <f>D2509*BIL[[#This Row],[Variazione percentuale]]</f>
        <v>-5320159.1508259997</v>
      </c>
      <c r="F2510" s="11">
        <f>BIL[[#This Row],[AUM]]-D2509</f>
        <v>-6082008.0599999428</v>
      </c>
      <c r="G2510" s="11">
        <f>BIL[[#This Row],[∆ AUM]]-BIL[[#This Row],[effetto mercato]]</f>
        <v>-761848.9091739431</v>
      </c>
    </row>
    <row r="2511" spans="1:7">
      <c r="A2511" s="4">
        <v>45657</v>
      </c>
      <c r="B2511">
        <v>8.5199999999999998E-2</v>
      </c>
      <c r="C2511" s="6">
        <f>BIL[[#This Row],[Variaz]]/100</f>
        <v>8.52E-4</v>
      </c>
      <c r="D2511" s="10">
        <f>AUM[[#This Row],[ Etica Bilanciato]]</f>
        <v>2461398505.04</v>
      </c>
      <c r="E2511" s="10">
        <f>D2510*BIL[[#This Row],[Variazione percentuale]]</f>
        <v>2095270.21277688</v>
      </c>
      <c r="F2511" s="11">
        <f>BIL[[#This Row],[AUM]]-D2510</f>
        <v>2161166.0999999046</v>
      </c>
      <c r="G2511" s="11">
        <f>BIL[[#This Row],[∆ AUM]]-BIL[[#This Row],[effetto mercato]]</f>
        <v>65895.88722302462</v>
      </c>
    </row>
    <row r="2512" spans="1:7">
      <c r="A2512" s="4">
        <v>45659</v>
      </c>
      <c r="B2512">
        <v>0.43869999999999998</v>
      </c>
      <c r="C2512" s="6">
        <f>BIL[[#This Row],[Variaz]]/100</f>
        <v>4.3869999999999994E-3</v>
      </c>
      <c r="D2512" s="10">
        <f>AUM[[#This Row],[ Etica Bilanciato]]</f>
        <v>2472154843.2600002</v>
      </c>
      <c r="E2512" s="10">
        <f>D2511*BIL[[#This Row],[Variazione percentuale]]</f>
        <v>10798155.241610479</v>
      </c>
      <c r="F2512" s="11">
        <f>BIL[[#This Row],[AUM]]-D2511</f>
        <v>10756338.220000267</v>
      </c>
      <c r="G2512" s="11">
        <f>BIL[[#This Row],[∆ AUM]]-BIL[[#This Row],[effetto mercato]]</f>
        <v>-41817.021610211581</v>
      </c>
    </row>
    <row r="2513" spans="1:7">
      <c r="A2513" s="4">
        <v>45660</v>
      </c>
      <c r="B2513">
        <v>0.2021</v>
      </c>
      <c r="C2513" s="6">
        <f>BIL[[#This Row],[Variaz]]/100</f>
        <v>2.0210000000000002E-3</v>
      </c>
      <c r="D2513" s="10">
        <f>AUM[[#This Row],[ Etica Bilanciato]]</f>
        <v>2477262692.7600002</v>
      </c>
      <c r="E2513" s="10">
        <f>D2512*BIL[[#This Row],[Variazione percentuale]]</f>
        <v>4996224.938228461</v>
      </c>
      <c r="F2513" s="11">
        <f>BIL[[#This Row],[AUM]]-D2512</f>
        <v>5107849.5</v>
      </c>
      <c r="G2513" s="11">
        <f>BIL[[#This Row],[∆ AUM]]-BIL[[#This Row],[effetto mercato]]</f>
        <v>111624.56177153904</v>
      </c>
    </row>
    <row r="2514" spans="1:7">
      <c r="A2514" s="4">
        <v>45664</v>
      </c>
      <c r="B2514">
        <v>-0.58560000000000001</v>
      </c>
      <c r="C2514" s="6">
        <f>BIL[[#This Row],[Variaz]]/100</f>
        <v>-5.8560000000000001E-3</v>
      </c>
      <c r="D2514" s="10">
        <f>AUM[[#This Row],[ Etica Bilanciato]]</f>
        <v>2466052406.71</v>
      </c>
      <c r="E2514" s="10">
        <f>D2513*BIL[[#This Row],[Variazione percentuale]]</f>
        <v>-14506850.328802561</v>
      </c>
      <c r="F2514" s="11">
        <f>BIL[[#This Row],[AUM]]-D2513</f>
        <v>-11210286.050000191</v>
      </c>
      <c r="G2514" s="11">
        <f>BIL[[#This Row],[∆ AUM]]-BIL[[#This Row],[effetto mercato]]</f>
        <v>3296564.2788023707</v>
      </c>
    </row>
    <row r="2515" spans="1:7">
      <c r="A2515" s="4">
        <v>45665</v>
      </c>
      <c r="B2515">
        <v>0.1047</v>
      </c>
      <c r="C2515" s="6">
        <f>BIL[[#This Row],[Variaz]]/100</f>
        <v>1.047E-3</v>
      </c>
      <c r="D2515" s="10">
        <f>AUM[[#This Row],[ Etica Bilanciato]]</f>
        <v>2470756097.5300002</v>
      </c>
      <c r="E2515" s="10">
        <f>D2514*BIL[[#This Row],[Variazione percentuale]]</f>
        <v>2581956.8698253701</v>
      </c>
      <c r="F2515" s="11">
        <f>BIL[[#This Row],[AUM]]-D2514</f>
        <v>4703690.8200001717</v>
      </c>
      <c r="G2515" s="11">
        <f>BIL[[#This Row],[∆ AUM]]-BIL[[#This Row],[effetto mercato]]</f>
        <v>2121733.9501748015</v>
      </c>
    </row>
    <row r="2516" spans="1:7">
      <c r="A2516" s="4">
        <v>45666</v>
      </c>
      <c r="B2516">
        <v>-6.54E-2</v>
      </c>
      <c r="C2516" s="6">
        <f>BIL[[#This Row],[Variaz]]/100</f>
        <v>-6.5399999999999996E-4</v>
      </c>
      <c r="D2516" s="10">
        <f>AUM[[#This Row],[ Etica Bilanciato]]</f>
        <v>2469956320.8299999</v>
      </c>
      <c r="E2516" s="10">
        <f>D2515*BIL[[#This Row],[Variazione percentuale]]</f>
        <v>-1615874.4877846201</v>
      </c>
      <c r="F2516" s="11">
        <f>BIL[[#This Row],[AUM]]-D2515</f>
        <v>-799776.7000002861</v>
      </c>
      <c r="G2516" s="11">
        <f>BIL[[#This Row],[∆ AUM]]-BIL[[#This Row],[effetto mercato]]</f>
        <v>816097.78778433404</v>
      </c>
    </row>
    <row r="2517" spans="1:7">
      <c r="A2517" s="4">
        <v>45667</v>
      </c>
      <c r="B2517">
        <v>-0.83740000000000003</v>
      </c>
      <c r="C2517" s="6">
        <f>BIL[[#This Row],[Variaz]]/100</f>
        <v>-8.3739999999999995E-3</v>
      </c>
      <c r="D2517" s="10">
        <f>AUM[[#This Row],[ Etica Bilanciato]]</f>
        <v>2449257374.8099999</v>
      </c>
      <c r="E2517" s="10">
        <f>D2516*BIL[[#This Row],[Variazione percentuale]]</f>
        <v>-20683414.230630416</v>
      </c>
      <c r="F2517" s="11">
        <f>BIL[[#This Row],[AUM]]-D2516</f>
        <v>-20698946.019999981</v>
      </c>
      <c r="G2517" s="11">
        <f>BIL[[#This Row],[∆ AUM]]-BIL[[#This Row],[effetto mercato]]</f>
        <v>-15531.789369564503</v>
      </c>
    </row>
    <row r="2518" spans="1:7">
      <c r="A2518" s="4">
        <v>45670</v>
      </c>
      <c r="B2518">
        <v>5.28E-2</v>
      </c>
      <c r="C2518" s="6">
        <f>BIL[[#This Row],[Variaz]]/100</f>
        <v>5.2800000000000004E-4</v>
      </c>
      <c r="D2518" s="10">
        <f>AUM[[#This Row],[ Etica Bilanciato]]</f>
        <v>2448901508.0900002</v>
      </c>
      <c r="E2518" s="10">
        <f>D2517*BIL[[#This Row],[Variazione percentuale]]</f>
        <v>1293207.8938996801</v>
      </c>
      <c r="F2518" s="11">
        <f>BIL[[#This Row],[AUM]]-D2517</f>
        <v>-355866.71999979019</v>
      </c>
      <c r="G2518" s="11">
        <f>BIL[[#This Row],[∆ AUM]]-BIL[[#This Row],[effetto mercato]]</f>
        <v>-1649074.6138994703</v>
      </c>
    </row>
    <row r="2519" spans="1:7">
      <c r="A2519" s="4">
        <v>45671</v>
      </c>
      <c r="B2519">
        <v>-0.50109999999999999</v>
      </c>
      <c r="C2519" s="6">
        <f>BIL[[#This Row],[Variaz]]/100</f>
        <v>-5.0109999999999998E-3</v>
      </c>
      <c r="D2519" s="10">
        <f>AUM[[#This Row],[ Etica Bilanciato]]</f>
        <v>2436524703.2099996</v>
      </c>
      <c r="E2519" s="10">
        <f>D2518*BIL[[#This Row],[Variazione percentuale]]</f>
        <v>-12271445.457038991</v>
      </c>
      <c r="F2519" s="11">
        <f>BIL[[#This Row],[AUM]]-D2518</f>
        <v>-12376804.880000591</v>
      </c>
      <c r="G2519" s="11">
        <f>BIL[[#This Row],[∆ AUM]]-BIL[[#This Row],[effetto mercato]]</f>
        <v>-105359.42296160012</v>
      </c>
    </row>
    <row r="2520" spans="1:7">
      <c r="A2520" s="4">
        <v>45672</v>
      </c>
      <c r="B2520">
        <v>1.0073000000000001</v>
      </c>
      <c r="C2520" s="6">
        <f>BIL[[#This Row],[Variaz]]/100</f>
        <v>1.0073E-2</v>
      </c>
      <c r="D2520" s="10">
        <f>AUM[[#This Row],[ Etica Bilanciato]]</f>
        <v>2461130074.1200004</v>
      </c>
      <c r="E2520" s="10">
        <f>D2519*BIL[[#This Row],[Variazione percentuale]]</f>
        <v>24543113.335434325</v>
      </c>
      <c r="F2520" s="11">
        <f>BIL[[#This Row],[AUM]]-D2519</f>
        <v>24605370.910000801</v>
      </c>
      <c r="G2520" s="11">
        <f>BIL[[#This Row],[∆ AUM]]-BIL[[#This Row],[effetto mercato]]</f>
        <v>62257.574566476047</v>
      </c>
    </row>
    <row r="2521" spans="1:7">
      <c r="A2521" s="4">
        <v>45673</v>
      </c>
      <c r="B2521">
        <v>0.36080000000000001</v>
      </c>
      <c r="C2521" s="6">
        <f>BIL[[#This Row],[Variaz]]/100</f>
        <v>3.6080000000000001E-3</v>
      </c>
      <c r="D2521" s="10">
        <f>AUM[[#This Row],[ Etica Bilanciato]]</f>
        <v>2469356477.5700002</v>
      </c>
      <c r="E2521" s="10">
        <f>D2520*BIL[[#This Row],[Variazione percentuale]]</f>
        <v>8879757.3074249607</v>
      </c>
      <c r="F2521" s="11">
        <f>BIL[[#This Row],[AUM]]-D2520</f>
        <v>8226403.4499998093</v>
      </c>
      <c r="G2521" s="11">
        <f>BIL[[#This Row],[∆ AUM]]-BIL[[#This Row],[effetto mercato]]</f>
        <v>-653353.85742515139</v>
      </c>
    </row>
    <row r="2522" spans="1:7">
      <c r="A2522" s="4">
        <v>45674</v>
      </c>
      <c r="B2522">
        <v>0.46410000000000001</v>
      </c>
      <c r="C2522" s="6">
        <f>BIL[[#This Row],[Variaz]]/100</f>
        <v>4.6410000000000002E-3</v>
      </c>
      <c r="D2522" s="10">
        <f>AUM[[#This Row],[ Etica Bilanciato]]</f>
        <v>2480579936.3299999</v>
      </c>
      <c r="E2522" s="10">
        <f>D2521*BIL[[#This Row],[Variazione percentuale]]</f>
        <v>11460283.412402371</v>
      </c>
      <c r="F2522" s="11">
        <f>BIL[[#This Row],[AUM]]-D2521</f>
        <v>11223458.759999752</v>
      </c>
      <c r="G2522" s="11">
        <f>BIL[[#This Row],[∆ AUM]]-BIL[[#This Row],[effetto mercato]]</f>
        <v>-236824.6524026189</v>
      </c>
    </row>
    <row r="2523" spans="1:7">
      <c r="A2523" s="4">
        <v>45677</v>
      </c>
      <c r="B2523">
        <v>-0.32540000000000002</v>
      </c>
      <c r="C2523" s="6">
        <f>BIL[[#This Row],[Variaz]]/100</f>
        <v>-3.2540000000000004E-3</v>
      </c>
      <c r="D2523" s="10">
        <f>AUM[[#This Row],[ Etica Bilanciato]]</f>
        <v>2471954731.2300005</v>
      </c>
      <c r="E2523" s="10">
        <f>D2522*BIL[[#This Row],[Variazione percentuale]]</f>
        <v>-8071807.1128178211</v>
      </c>
      <c r="F2523" s="11">
        <f>BIL[[#This Row],[AUM]]-D2522</f>
        <v>-8625205.0999994278</v>
      </c>
      <c r="G2523" s="11">
        <f>BIL[[#This Row],[∆ AUM]]-BIL[[#This Row],[effetto mercato]]</f>
        <v>-553397.9871816067</v>
      </c>
    </row>
    <row r="2524" spans="1:7">
      <c r="A2524" s="4">
        <v>45678</v>
      </c>
      <c r="B2524">
        <v>0.8226</v>
      </c>
      <c r="C2524" s="6">
        <f>BIL[[#This Row],[Variaz]]/100</f>
        <v>8.2260000000000007E-3</v>
      </c>
      <c r="D2524" s="10">
        <f>AUM[[#This Row],[ Etica Bilanciato]]</f>
        <v>2490470745.2499995</v>
      </c>
      <c r="E2524" s="10">
        <f>D2523*BIL[[#This Row],[Variazione percentuale]]</f>
        <v>20334299.619097985</v>
      </c>
      <c r="F2524" s="11">
        <f>BIL[[#This Row],[AUM]]-D2523</f>
        <v>18516014.019999027</v>
      </c>
      <c r="G2524" s="11">
        <f>BIL[[#This Row],[∆ AUM]]-BIL[[#This Row],[effetto mercato]]</f>
        <v>-1818285.5990989581</v>
      </c>
    </row>
    <row r="2525" spans="1:7">
      <c r="A2525" s="4">
        <v>45679</v>
      </c>
      <c r="B2525">
        <v>0.2979</v>
      </c>
      <c r="C2525" s="6">
        <f>BIL[[#This Row],[Variaz]]/100</f>
        <v>2.9789999999999999E-3</v>
      </c>
      <c r="D2525" s="10">
        <f>AUM[[#This Row],[ Etica Bilanciato]]</f>
        <v>2496442437.4900002</v>
      </c>
      <c r="E2525" s="10">
        <f>D2524*BIL[[#This Row],[Variazione percentuale]]</f>
        <v>7419112.350099748</v>
      </c>
      <c r="F2525" s="11">
        <f>BIL[[#This Row],[AUM]]-D2524</f>
        <v>5971692.2400007248</v>
      </c>
      <c r="G2525" s="11">
        <f>BIL[[#This Row],[∆ AUM]]-BIL[[#This Row],[effetto mercato]]</f>
        <v>-1447420.1100990232</v>
      </c>
    </row>
    <row r="2526" spans="1:7">
      <c r="A2526" s="4">
        <v>45680</v>
      </c>
      <c r="B2526">
        <v>0.4325</v>
      </c>
      <c r="C2526" s="6">
        <f>BIL[[#This Row],[Variaz]]/100</f>
        <v>4.3249999999999999E-3</v>
      </c>
      <c r="D2526" s="10">
        <f>AUM[[#This Row],[ Etica Bilanciato]]</f>
        <v>2504789288.3500004</v>
      </c>
      <c r="E2526" s="10">
        <f>D2525*BIL[[#This Row],[Variazione percentuale]]</f>
        <v>10797113.54214425</v>
      </c>
      <c r="F2526" s="11">
        <f>BIL[[#This Row],[AUM]]-D2525</f>
        <v>8346850.8600001335</v>
      </c>
      <c r="G2526" s="11">
        <f>BIL[[#This Row],[∆ AUM]]-BIL[[#This Row],[effetto mercato]]</f>
        <v>-2450262.6821441166</v>
      </c>
    </row>
    <row r="2527" spans="1:7">
      <c r="A2527" s="4">
        <v>45681</v>
      </c>
      <c r="B2527">
        <v>-0.83560000000000001</v>
      </c>
      <c r="C2527" s="6">
        <f>BIL[[#This Row],[Variaz]]/100</f>
        <v>-8.3560000000000006E-3</v>
      </c>
      <c r="D2527" s="10">
        <f>AUM[[#This Row],[ Etica Bilanciato]]</f>
        <v>2481702131.96</v>
      </c>
      <c r="E2527" s="10">
        <f>D2526*BIL[[#This Row],[Variazione percentuale]]</f>
        <v>-20930019.293452606</v>
      </c>
      <c r="F2527" s="11">
        <f>BIL[[#This Row],[AUM]]-D2526</f>
        <v>-23087156.390000343</v>
      </c>
      <c r="G2527" s="11">
        <f>BIL[[#This Row],[∆ AUM]]-BIL[[#This Row],[effetto mercato]]</f>
        <v>-2157137.0965477377</v>
      </c>
    </row>
    <row r="2528" spans="1:7">
      <c r="A2528" s="4">
        <v>45684</v>
      </c>
      <c r="B2528">
        <v>-0.79730000000000001</v>
      </c>
      <c r="C2528" s="6">
        <f>BIL[[#This Row],[Variaz]]/100</f>
        <v>-7.9730000000000009E-3</v>
      </c>
      <c r="D2528" s="10">
        <f>AUM[[#This Row],[ Etica Bilanciato]]</f>
        <v>2459953112.6999998</v>
      </c>
      <c r="E2528" s="10">
        <f>D2527*BIL[[#This Row],[Variazione percentuale]]</f>
        <v>-19786611.098117083</v>
      </c>
      <c r="F2528" s="11">
        <f>BIL[[#This Row],[AUM]]-D2527</f>
        <v>-21749019.260000229</v>
      </c>
      <c r="G2528" s="11">
        <f>BIL[[#This Row],[∆ AUM]]-BIL[[#This Row],[effetto mercato]]</f>
        <v>-1962408.1618831456</v>
      </c>
    </row>
    <row r="2529" spans="1:7">
      <c r="A2529" s="4">
        <v>45685</v>
      </c>
      <c r="B2529">
        <v>0.62080000000000002</v>
      </c>
      <c r="C2529" s="6">
        <f>BIL[[#This Row],[Variaz]]/100</f>
        <v>6.208E-3</v>
      </c>
      <c r="D2529" s="10">
        <f>AUM[[#This Row],[ Etica Bilanciato]]</f>
        <v>2473113602.1100001</v>
      </c>
      <c r="E2529" s="10">
        <f>D2528*BIL[[#This Row],[Variazione percentuale]]</f>
        <v>15271388.923641598</v>
      </c>
      <c r="F2529" s="11">
        <f>BIL[[#This Row],[AUM]]-D2528</f>
        <v>13160489.410000324</v>
      </c>
      <c r="G2529" s="11">
        <f>BIL[[#This Row],[∆ AUM]]-BIL[[#This Row],[effetto mercato]]</f>
        <v>-2110899.5136412736</v>
      </c>
    </row>
    <row r="2530" spans="1:7">
      <c r="A2530" s="4">
        <v>45686</v>
      </c>
      <c r="B2530">
        <v>-0.2273</v>
      </c>
      <c r="C2530" s="6">
        <f>BIL[[#This Row],[Variaz]]/100</f>
        <v>-2.2729999999999998E-3</v>
      </c>
      <c r="D2530" s="10">
        <f>AUM[[#This Row],[ Etica Bilanciato]]</f>
        <v>2465088319.0599999</v>
      </c>
      <c r="E2530" s="10">
        <f>D2529*BIL[[#This Row],[Variazione percentuale]]</f>
        <v>-5621387.2175960299</v>
      </c>
      <c r="F2530" s="11">
        <f>BIL[[#This Row],[AUM]]-D2529</f>
        <v>-8025283.0500001907</v>
      </c>
      <c r="G2530" s="11">
        <f>BIL[[#This Row],[∆ AUM]]-BIL[[#This Row],[effetto mercato]]</f>
        <v>-2403895.8324041609</v>
      </c>
    </row>
    <row r="2531" spans="1:7">
      <c r="A2531" s="4">
        <v>45687</v>
      </c>
      <c r="B2531">
        <v>0.5272</v>
      </c>
      <c r="C2531" s="6">
        <f>BIL[[#This Row],[Variaz]]/100</f>
        <v>5.2719999999999998E-3</v>
      </c>
      <c r="D2531" s="10">
        <f>AUM[[#This Row],[ Etica Bilanciato]]</f>
        <v>2475352886.1499996</v>
      </c>
      <c r="E2531" s="10">
        <f>D2530*BIL[[#This Row],[Variazione percentuale]]</f>
        <v>12995945.618084319</v>
      </c>
      <c r="F2531" s="11">
        <f>BIL[[#This Row],[AUM]]-D2530</f>
        <v>10264567.089999676</v>
      </c>
      <c r="G2531" s="11">
        <f>BIL[[#This Row],[∆ AUM]]-BIL[[#This Row],[effetto mercato]]</f>
        <v>-2731378.5280846432</v>
      </c>
    </row>
    <row r="2532" spans="1:7">
      <c r="A2532" s="4">
        <v>45688</v>
      </c>
      <c r="B2532">
        <v>-9.06E-2</v>
      </c>
      <c r="C2532" s="6">
        <f>BIL[[#This Row],[Variaz]]/100</f>
        <v>-9.0600000000000001E-4</v>
      </c>
      <c r="D2532" s="10">
        <f>AUM[[#This Row],[ Etica Bilanciato]]</f>
        <v>2468440653.1800003</v>
      </c>
      <c r="E2532" s="10">
        <f>D2531*BIL[[#This Row],[Variazione percentuale]]</f>
        <v>-2242669.7148518995</v>
      </c>
      <c r="F2532" s="11">
        <f>BIL[[#This Row],[AUM]]-D2531</f>
        <v>-6912232.9699993134</v>
      </c>
      <c r="G2532" s="11">
        <f>BIL[[#This Row],[∆ AUM]]-BIL[[#This Row],[effetto mercato]]</f>
        <v>-4669563.2551474143</v>
      </c>
    </row>
    <row r="2533" spans="1:7">
      <c r="A2533" s="4">
        <v>45691</v>
      </c>
      <c r="B2533">
        <v>-4.5400000000000003E-2</v>
      </c>
      <c r="C2533" s="6">
        <f>BIL[[#This Row],[Variaz]]/100</f>
        <v>-4.5400000000000003E-4</v>
      </c>
      <c r="D2533" s="10">
        <f>AUM[[#This Row],[ Etica Bilanciato]]</f>
        <v>2462933838.6099997</v>
      </c>
      <c r="E2533" s="10">
        <f>D2532*BIL[[#This Row],[Variazione percentuale]]</f>
        <v>-1120672.0565437202</v>
      </c>
      <c r="F2533" s="11">
        <f>BIL[[#This Row],[AUM]]-D2532</f>
        <v>-5506814.5700006485</v>
      </c>
      <c r="G2533" s="11">
        <f>BIL[[#This Row],[∆ AUM]]-BIL[[#This Row],[effetto mercato]]</f>
        <v>-4386142.5134569285</v>
      </c>
    </row>
    <row r="2534" spans="1:7">
      <c r="A2534" s="4">
        <v>45692</v>
      </c>
      <c r="B2534">
        <v>-4.5400000000000003E-2</v>
      </c>
      <c r="C2534" s="6">
        <f>BIL[[#This Row],[Variaz]]/100</f>
        <v>-4.5400000000000003E-4</v>
      </c>
      <c r="D2534" s="10">
        <f>AUM[[#This Row],[ Etica Bilanciato]]</f>
        <v>2457752339.7200003</v>
      </c>
      <c r="E2534" s="10">
        <f>D2533*BIL[[#This Row],[Variazione percentuale]]</f>
        <v>-1118171.96272894</v>
      </c>
      <c r="F2534" s="11">
        <f>BIL[[#This Row],[AUM]]-D2533</f>
        <v>-5181498.8899993896</v>
      </c>
      <c r="G2534" s="11">
        <f>BIL[[#This Row],[∆ AUM]]-BIL[[#This Row],[effetto mercato]]</f>
        <v>-4063326.9272704497</v>
      </c>
    </row>
    <row r="2535" spans="1:7">
      <c r="A2535" s="4">
        <v>45693</v>
      </c>
      <c r="B2535">
        <v>0.53190000000000004</v>
      </c>
      <c r="C2535" s="6">
        <f>BIL[[#This Row],[Variaz]]/100</f>
        <v>5.3190000000000008E-3</v>
      </c>
      <c r="D2535" s="10">
        <f>AUM[[#This Row],[ Etica Bilanciato]]</f>
        <v>2466548307.0599995</v>
      </c>
      <c r="E2535" s="10">
        <f>D2534*BIL[[#This Row],[Variazione percentuale]]</f>
        <v>13072784.694970684</v>
      </c>
      <c r="F2535" s="11">
        <f>BIL[[#This Row],[AUM]]-D2534</f>
        <v>8795967.3399991989</v>
      </c>
      <c r="G2535" s="11">
        <f>BIL[[#This Row],[∆ AUM]]-BIL[[#This Row],[effetto mercato]]</f>
        <v>-4276817.3549714852</v>
      </c>
    </row>
    <row r="2536" spans="1:7">
      <c r="A2536" s="4">
        <v>45694</v>
      </c>
      <c r="B2536">
        <v>0.47749999999999998</v>
      </c>
      <c r="C2536" s="6">
        <f>BIL[[#This Row],[Variaz]]/100</f>
        <v>4.7749999999999997E-3</v>
      </c>
      <c r="D2536" s="10">
        <f>AUM[[#This Row],[ Etica Bilanciato]]</f>
        <v>2472065101.3600001</v>
      </c>
      <c r="E2536" s="10">
        <f>D2535*BIL[[#This Row],[Variazione percentuale]]</f>
        <v>11777768.166211497</v>
      </c>
      <c r="F2536" s="11">
        <f>BIL[[#This Row],[AUM]]-D2535</f>
        <v>5516794.3000006676</v>
      </c>
      <c r="G2536" s="11">
        <f>BIL[[#This Row],[∆ AUM]]-BIL[[#This Row],[effetto mercato]]</f>
        <v>-6260973.8662108295</v>
      </c>
    </row>
    <row r="2537" spans="1:7">
      <c r="A2537" s="4">
        <v>45695</v>
      </c>
      <c r="B2537">
        <v>-0.1348</v>
      </c>
      <c r="C2537" s="6">
        <f>BIL[[#This Row],[Variaz]]/100</f>
        <v>-1.348E-3</v>
      </c>
      <c r="D2537" s="10">
        <f>AUM[[#This Row],[ Etica Bilanciato]]</f>
        <v>2458546932.9099998</v>
      </c>
      <c r="E2537" s="10">
        <f>D2536*BIL[[#This Row],[Variazione percentuale]]</f>
        <v>-3332343.7566332803</v>
      </c>
      <c r="F2537" s="11">
        <f>BIL[[#This Row],[AUM]]-D2536</f>
        <v>-13518168.450000286</v>
      </c>
      <c r="G2537" s="11">
        <f>BIL[[#This Row],[∆ AUM]]-BIL[[#This Row],[effetto mercato]]</f>
        <v>-10185824.693367006</v>
      </c>
    </row>
    <row r="2538" spans="1:7">
      <c r="A2538" s="4">
        <v>45698</v>
      </c>
      <c r="B2538">
        <v>0.72660000000000002</v>
      </c>
      <c r="C2538" s="6">
        <f>BIL[[#This Row],[Variaz]]/100</f>
        <v>7.2659999999999999E-3</v>
      </c>
      <c r="D2538" s="10">
        <f>AUM[[#This Row],[ Etica Bilanciato]]</f>
        <v>2466264674.7800002</v>
      </c>
      <c r="E2538" s="10">
        <f>D2537*BIL[[#This Row],[Variazione percentuale]]</f>
        <v>17863802.014524058</v>
      </c>
      <c r="F2538" s="11">
        <f>BIL[[#This Row],[AUM]]-D2537</f>
        <v>7717741.8700003624</v>
      </c>
      <c r="G2538" s="11">
        <f>BIL[[#This Row],[∆ AUM]]-BIL[[#This Row],[effetto mercato]]</f>
        <v>-10146060.144523695</v>
      </c>
    </row>
    <row r="2539" spans="1:7">
      <c r="A2539" s="4">
        <v>45699</v>
      </c>
      <c r="B2539">
        <v>-0.3</v>
      </c>
      <c r="C2539" s="6">
        <f>BIL[[#This Row],[Variaz]]/100</f>
        <v>-3.0000000000000001E-3</v>
      </c>
      <c r="D2539" s="10">
        <f>AUM[[#This Row],[ Etica Bilanciato]]</f>
        <v>2452120614.23</v>
      </c>
      <c r="E2539" s="10">
        <f>D2538*BIL[[#This Row],[Variazione percentuale]]</f>
        <v>-7398794.0243400009</v>
      </c>
      <c r="F2539" s="11">
        <f>BIL[[#This Row],[AUM]]-D2538</f>
        <v>-14144060.550000191</v>
      </c>
      <c r="G2539" s="11">
        <f>BIL[[#This Row],[∆ AUM]]-BIL[[#This Row],[effetto mercato]]</f>
        <v>-6745266.5256601898</v>
      </c>
    </row>
    <row r="2540" spans="1:7">
      <c r="A2540" s="4">
        <v>45700</v>
      </c>
      <c r="B2540">
        <v>-0.5635</v>
      </c>
      <c r="C2540" s="6">
        <f>BIL[[#This Row],[Variaz]]/100</f>
        <v>-5.6350000000000003E-3</v>
      </c>
      <c r="D2540" s="10">
        <f>AUM[[#This Row],[ Etica Bilanciato]]</f>
        <v>2430019475.29</v>
      </c>
      <c r="E2540" s="10">
        <f>D2539*BIL[[#This Row],[Variazione percentuale]]</f>
        <v>-13817699.661186051</v>
      </c>
      <c r="F2540" s="11">
        <f>BIL[[#This Row],[AUM]]-D2539</f>
        <v>-22101138.940000057</v>
      </c>
      <c r="G2540" s="11">
        <f>BIL[[#This Row],[∆ AUM]]-BIL[[#This Row],[effetto mercato]]</f>
        <v>-8283439.2788140066</v>
      </c>
    </row>
    <row r="2541" spans="1:7">
      <c r="A2541" s="4">
        <v>45701</v>
      </c>
      <c r="B2541">
        <v>0.74690000000000001</v>
      </c>
      <c r="C2541" s="6">
        <f>BIL[[#This Row],[Variaz]]/100</f>
        <v>7.4689999999999999E-3</v>
      </c>
      <c r="D2541" s="10">
        <f>AUM[[#This Row],[ Etica Bilanciato]]</f>
        <v>2439902126.3899999</v>
      </c>
      <c r="E2541" s="10">
        <f>D2540*BIL[[#This Row],[Variazione percentuale]]</f>
        <v>18149815.460941009</v>
      </c>
      <c r="F2541" s="11">
        <f>BIL[[#This Row],[AUM]]-D2540</f>
        <v>9882651.0999999046</v>
      </c>
      <c r="G2541" s="11">
        <f>BIL[[#This Row],[∆ AUM]]-BIL[[#This Row],[effetto mercato]]</f>
        <v>-8267164.3609411046</v>
      </c>
    </row>
    <row r="2542" spans="1:7">
      <c r="A2542" s="4">
        <v>45702</v>
      </c>
      <c r="B2542">
        <v>-0.44740000000000002</v>
      </c>
      <c r="C2542" s="6">
        <f>BIL[[#This Row],[Variaz]]/100</f>
        <v>-4.4740000000000005E-3</v>
      </c>
      <c r="D2542" s="10">
        <f>AUM[[#This Row],[ Etica Bilanciato]]</f>
        <v>2421237551.4500003</v>
      </c>
      <c r="E2542" s="10">
        <f>D2541*BIL[[#This Row],[Variazione percentuale]]</f>
        <v>-10916122.113468861</v>
      </c>
      <c r="F2542" s="11">
        <f>BIL[[#This Row],[AUM]]-D2541</f>
        <v>-18664574.93999958</v>
      </c>
      <c r="G2542" s="11">
        <f>BIL[[#This Row],[∆ AUM]]-BIL[[#This Row],[effetto mercato]]</f>
        <v>-7748452.8265307192</v>
      </c>
    </row>
    <row r="2543" spans="1:7">
      <c r="A2543" s="4">
        <v>45705</v>
      </c>
      <c r="B2543">
        <v>7.0599999999999996E-2</v>
      </c>
      <c r="C2543" s="6">
        <f>BIL[[#This Row],[Variaz]]/100</f>
        <v>7.0599999999999992E-4</v>
      </c>
      <c r="D2543" s="10">
        <f>AUM[[#This Row],[ Etica Bilanciato]]</f>
        <v>2413646512.0700002</v>
      </c>
      <c r="E2543" s="10">
        <f>D2542*BIL[[#This Row],[Variazione percentuale]]</f>
        <v>1709393.7113236999</v>
      </c>
      <c r="F2543" s="11">
        <f>BIL[[#This Row],[AUM]]-D2542</f>
        <v>-7591039.3800001144</v>
      </c>
      <c r="G2543" s="11">
        <f>BIL[[#This Row],[∆ AUM]]-BIL[[#This Row],[effetto mercato]]</f>
        <v>-9300433.0913238153</v>
      </c>
    </row>
    <row r="2544" spans="1:7">
      <c r="A2544" s="4">
        <v>45706</v>
      </c>
      <c r="B2544">
        <v>0.34</v>
      </c>
      <c r="C2544" s="6">
        <f>BIL[[#This Row],[Variaz]]/100</f>
        <v>3.4000000000000002E-3</v>
      </c>
      <c r="D2544" s="10">
        <f>AUM[[#This Row],[ Etica Bilanciato]]</f>
        <v>2415434897.1500001</v>
      </c>
      <c r="E2544" s="10">
        <f>D2543*BIL[[#This Row],[Variazione percentuale]]</f>
        <v>8206398.1410380015</v>
      </c>
      <c r="F2544" s="11">
        <f>BIL[[#This Row],[AUM]]-D2543</f>
        <v>1788385.0799999237</v>
      </c>
      <c r="G2544" s="11">
        <f>BIL[[#This Row],[∆ AUM]]-BIL[[#This Row],[effetto mercato]]</f>
        <v>-6418013.0610380778</v>
      </c>
    </row>
    <row r="2545" spans="1:7">
      <c r="A2545" s="4">
        <v>45707</v>
      </c>
      <c r="B2545">
        <v>3.2000000000000001E-2</v>
      </c>
      <c r="C2545" s="6">
        <f>BIL[[#This Row],[Variaz]]/100</f>
        <v>3.2000000000000003E-4</v>
      </c>
      <c r="D2545" s="10">
        <f>AUM[[#This Row],[ Etica Bilanciato]]</f>
        <v>2409389204.1599998</v>
      </c>
      <c r="E2545" s="10">
        <f>D2544*BIL[[#This Row],[Variazione percentuale]]</f>
        <v>772939.1670880001</v>
      </c>
      <c r="F2545" s="11">
        <f>BIL[[#This Row],[AUM]]-D2544</f>
        <v>-6045692.990000248</v>
      </c>
      <c r="G2545" s="11">
        <f>BIL[[#This Row],[∆ AUM]]-BIL[[#This Row],[effetto mercato]]</f>
        <v>-6818632.1570882481</v>
      </c>
    </row>
    <row r="2546" spans="1:7">
      <c r="A2546" s="4">
        <v>45708</v>
      </c>
      <c r="B2546">
        <v>-0.1918</v>
      </c>
      <c r="C2546" s="6">
        <f>BIL[[#This Row],[Variaz]]/100</f>
        <v>-1.918E-3</v>
      </c>
      <c r="D2546" s="10">
        <f>AUM[[#This Row],[ Etica Bilanciato]]</f>
        <v>2397459410.4200001</v>
      </c>
      <c r="E2546" s="10">
        <f>D2545*BIL[[#This Row],[Variazione percentuale]]</f>
        <v>-4621208.4935788801</v>
      </c>
      <c r="F2546" s="11">
        <f>BIL[[#This Row],[AUM]]-D2545</f>
        <v>-11929793.739999771</v>
      </c>
      <c r="G2546" s="11">
        <f>BIL[[#This Row],[∆ AUM]]-BIL[[#This Row],[effetto mercato]]</f>
        <v>-7308585.246420891</v>
      </c>
    </row>
    <row r="2547" spans="1:7">
      <c r="A2547" s="4">
        <v>45709</v>
      </c>
      <c r="B2547">
        <v>-0.26900000000000002</v>
      </c>
      <c r="C2547" s="6">
        <f>BIL[[#This Row],[Variaz]]/100</f>
        <v>-2.6900000000000001E-3</v>
      </c>
      <c r="D2547" s="10">
        <f>AUM[[#This Row],[ Etica Bilanciato]]</f>
        <v>2382841948.7400002</v>
      </c>
      <c r="E2547" s="10">
        <f>D2546*BIL[[#This Row],[Variazione percentuale]]</f>
        <v>-6449165.8140298007</v>
      </c>
      <c r="F2547" s="11">
        <f>BIL[[#This Row],[AUM]]-D2546</f>
        <v>-14617461.679999828</v>
      </c>
      <c r="G2547" s="11">
        <f>BIL[[#This Row],[∆ AUM]]-BIL[[#This Row],[effetto mercato]]</f>
        <v>-8168295.8659700276</v>
      </c>
    </row>
    <row r="2548" spans="1:7">
      <c r="A2548" s="4">
        <v>45712</v>
      </c>
      <c r="B2548">
        <v>-0.35959999999999998</v>
      </c>
      <c r="C2548" s="6">
        <f>BIL[[#This Row],[Variaz]]/100</f>
        <v>-3.5959999999999998E-3</v>
      </c>
      <c r="D2548" s="10">
        <f>AUM[[#This Row],[ Etica Bilanciato]]</f>
        <v>2367999189.5799999</v>
      </c>
      <c r="E2548" s="10">
        <f>D2547*BIL[[#This Row],[Variazione percentuale]]</f>
        <v>-8568699.6476690397</v>
      </c>
      <c r="F2548" s="11">
        <f>BIL[[#This Row],[AUM]]-D2547</f>
        <v>-14842759.160000324</v>
      </c>
      <c r="G2548" s="11">
        <f>BIL[[#This Row],[∆ AUM]]-BIL[[#This Row],[effetto mercato]]</f>
        <v>-6274059.5123312846</v>
      </c>
    </row>
    <row r="2549" spans="1:7">
      <c r="A2549" s="4">
        <v>45713</v>
      </c>
      <c r="B2549">
        <v>-0.3029</v>
      </c>
      <c r="C2549" s="6">
        <f>BIL[[#This Row],[Variaz]]/100</f>
        <v>-3.029E-3</v>
      </c>
      <c r="D2549" s="10">
        <f>AUM[[#This Row],[ Etica Bilanciato]]</f>
        <v>2355445092.0899997</v>
      </c>
      <c r="E2549" s="10">
        <f>D2548*BIL[[#This Row],[Variazione percentuale]]</f>
        <v>-7172669.5452378197</v>
      </c>
      <c r="F2549" s="11">
        <f>BIL[[#This Row],[AUM]]-D2548</f>
        <v>-12554097.490000248</v>
      </c>
      <c r="G2549" s="11">
        <f>BIL[[#This Row],[∆ AUM]]-BIL[[#This Row],[effetto mercato]]</f>
        <v>-5381427.9447624283</v>
      </c>
    </row>
    <row r="2550" spans="1:7">
      <c r="A2550" s="4">
        <v>45714</v>
      </c>
      <c r="B2550">
        <v>0.33610000000000001</v>
      </c>
      <c r="C2550" s="6">
        <f>BIL[[#This Row],[Variaz]]/100</f>
        <v>3.3610000000000003E-3</v>
      </c>
      <c r="D2550" s="10">
        <f>AUM[[#This Row],[ Etica Bilanciato]]</f>
        <v>2358379697.1799998</v>
      </c>
      <c r="E2550" s="10">
        <f>D2549*BIL[[#This Row],[Variazione percentuale]]</f>
        <v>7916650.9545144895</v>
      </c>
      <c r="F2550" s="11">
        <f>BIL[[#This Row],[AUM]]-D2549</f>
        <v>2934605.0900001526</v>
      </c>
      <c r="G2550" s="11">
        <f>BIL[[#This Row],[∆ AUM]]-BIL[[#This Row],[effetto mercato]]</f>
        <v>-4982045.8645143369</v>
      </c>
    </row>
    <row r="2551" spans="1:7">
      <c r="A2551" s="4">
        <v>45715</v>
      </c>
      <c r="B2551">
        <v>-0.51539999999999997</v>
      </c>
      <c r="C2551" s="6">
        <f>BIL[[#This Row],[Variaz]]/100</f>
        <v>-5.1539999999999997E-3</v>
      </c>
      <c r="D2551" s="10">
        <f>AUM[[#This Row],[ Etica Bilanciato]]</f>
        <v>2339406775.4299998</v>
      </c>
      <c r="E2551" s="10">
        <f>D2550*BIL[[#This Row],[Variazione percentuale]]</f>
        <v>-12155088.959265718</v>
      </c>
      <c r="F2551" s="11">
        <f>BIL[[#This Row],[AUM]]-D2550</f>
        <v>-18972921.75</v>
      </c>
      <c r="G2551" s="11">
        <f>BIL[[#This Row],[∆ AUM]]-BIL[[#This Row],[effetto mercato]]</f>
        <v>-6817832.7907342818</v>
      </c>
    </row>
    <row r="2552" spans="1:7">
      <c r="A2552" s="4">
        <v>45716</v>
      </c>
      <c r="B2552">
        <v>0.44679999999999997</v>
      </c>
      <c r="C2552" s="6">
        <f>BIL[[#This Row],[Variaz]]/100</f>
        <v>4.4679999999999997E-3</v>
      </c>
      <c r="D2552" s="10">
        <f>AUM[[#This Row],[ Etica Bilanciato]]</f>
        <v>2336643347.3099995</v>
      </c>
      <c r="E2552" s="10">
        <f>D2551*BIL[[#This Row],[Variazione percentuale]]</f>
        <v>10452469.472621238</v>
      </c>
      <c r="F2552" s="11">
        <f>BIL[[#This Row],[AUM]]-D2551</f>
        <v>-2763428.1200003624</v>
      </c>
      <c r="G2552" s="11">
        <f>BIL[[#This Row],[∆ AUM]]-BIL[[#This Row],[effetto mercato]]</f>
        <v>-13215897.5926216</v>
      </c>
    </row>
    <row r="2553" spans="1:7">
      <c r="A2553" s="4">
        <v>45719</v>
      </c>
      <c r="B2553">
        <v>-1.1153</v>
      </c>
      <c r="C2553" s="6">
        <f>BIL[[#This Row],[Variaz]]/100</f>
        <v>-1.1153E-2</v>
      </c>
      <c r="D2553" s="10">
        <f>AUM[[#This Row],[ Etica Bilanciato]]</f>
        <v>2304374562.0600004</v>
      </c>
      <c r="E2553" s="10">
        <f>D2552*BIL[[#This Row],[Variazione percentuale]]</f>
        <v>-26060583.252548423</v>
      </c>
      <c r="F2553" s="11">
        <f>BIL[[#This Row],[AUM]]-D2552</f>
        <v>-32268785.249999046</v>
      </c>
      <c r="G2553" s="11">
        <f>BIL[[#This Row],[∆ AUM]]-BIL[[#This Row],[effetto mercato]]</f>
        <v>-6208201.9974506237</v>
      </c>
    </row>
    <row r="2554" spans="1:7">
      <c r="A2554" s="4">
        <v>45720</v>
      </c>
      <c r="B2554">
        <v>-1.1017999999999999</v>
      </c>
      <c r="C2554" s="6">
        <f>BIL[[#This Row],[Variaz]]/100</f>
        <v>-1.1017999999999998E-2</v>
      </c>
      <c r="D2554" s="10">
        <f>AUM[[#This Row],[ Etica Bilanciato]]</f>
        <v>2274893982.7200003</v>
      </c>
      <c r="E2554" s="10">
        <f>D2553*BIL[[#This Row],[Variazione percentuale]]</f>
        <v>-25389598.924777079</v>
      </c>
      <c r="F2554" s="11">
        <f>BIL[[#This Row],[AUM]]-D2553</f>
        <v>-29480579.340000153</v>
      </c>
      <c r="G2554" s="11">
        <f>BIL[[#This Row],[∆ AUM]]-BIL[[#This Row],[effetto mercato]]</f>
        <v>-4090980.4152230732</v>
      </c>
    </row>
    <row r="2555" spans="1:7">
      <c r="A2555" s="4">
        <v>45721</v>
      </c>
      <c r="B2555">
        <v>-1.1074999999999999</v>
      </c>
      <c r="C2555" s="6">
        <f>BIL[[#This Row],[Variaz]]/100</f>
        <v>-1.1075E-2</v>
      </c>
      <c r="D2555" s="10">
        <f>AUM[[#This Row],[ Etica Bilanciato]]</f>
        <v>2247074866.0799999</v>
      </c>
      <c r="E2555" s="10">
        <f>D2554*BIL[[#This Row],[Variazione percentuale]]</f>
        <v>-25194450.858624004</v>
      </c>
      <c r="F2555" s="11">
        <f>BIL[[#This Row],[AUM]]-D2554</f>
        <v>-27819116.640000343</v>
      </c>
      <c r="G2555" s="11">
        <f>BIL[[#This Row],[∆ AUM]]-BIL[[#This Row],[effetto mercato]]</f>
        <v>-2624665.7813763395</v>
      </c>
    </row>
    <row r="2556" spans="1:7">
      <c r="A2556" s="4">
        <v>45722</v>
      </c>
      <c r="B2556">
        <v>-0.85329999999999995</v>
      </c>
      <c r="C2556" s="6">
        <f>BIL[[#This Row],[Variaz]]/100</f>
        <v>-8.5329999999999989E-3</v>
      </c>
      <c r="D2556" s="10">
        <f>AUM[[#This Row],[ Etica Bilanciato]]</f>
        <v>2221189478.1299996</v>
      </c>
      <c r="E2556" s="10">
        <f>D2555*BIL[[#This Row],[Variazione percentuale]]</f>
        <v>-19174289.832260638</v>
      </c>
      <c r="F2556" s="11">
        <f>BIL[[#This Row],[AUM]]-D2555</f>
        <v>-25885387.950000286</v>
      </c>
      <c r="G2556" s="11">
        <f>BIL[[#This Row],[∆ AUM]]-BIL[[#This Row],[effetto mercato]]</f>
        <v>-6711098.1177396476</v>
      </c>
    </row>
    <row r="2557" spans="1:7">
      <c r="A2557" s="4">
        <v>45723</v>
      </c>
      <c r="B2557">
        <v>-2.69E-2</v>
      </c>
      <c r="C2557" s="6">
        <f>BIL[[#This Row],[Variaz]]/100</f>
        <v>-2.6899999999999998E-4</v>
      </c>
      <c r="D2557" s="10">
        <f>AUM[[#This Row],[ Etica Bilanciato]]</f>
        <v>2214873278.7000003</v>
      </c>
      <c r="E2557" s="10">
        <f>D2556*BIL[[#This Row],[Variazione percentuale]]</f>
        <v>-597499.96961696981</v>
      </c>
      <c r="F2557" s="11">
        <f>BIL[[#This Row],[AUM]]-D2556</f>
        <v>-6316199.4299993515</v>
      </c>
      <c r="G2557" s="11">
        <f>BIL[[#This Row],[∆ AUM]]-BIL[[#This Row],[effetto mercato]]</f>
        <v>-5718699.4603823815</v>
      </c>
    </row>
    <row r="2558" spans="1:7">
      <c r="A2558" s="4">
        <v>45726</v>
      </c>
      <c r="B2558">
        <v>-0.87429999999999997</v>
      </c>
      <c r="C2558" s="6">
        <f>BIL[[#This Row],[Variaz]]/100</f>
        <v>-8.742999999999999E-3</v>
      </c>
      <c r="D2558" s="10">
        <f>AUM[[#This Row],[ Etica Bilanciato]]</f>
        <v>2189464739.5500002</v>
      </c>
      <c r="E2558" s="10">
        <f>D2557*BIL[[#This Row],[Variazione percentuale]]</f>
        <v>-19364637.075674102</v>
      </c>
      <c r="F2558" s="11">
        <f>BIL[[#This Row],[AUM]]-D2557</f>
        <v>-25408539.150000095</v>
      </c>
      <c r="G2558" s="11">
        <f>BIL[[#This Row],[∆ AUM]]-BIL[[#This Row],[effetto mercato]]</f>
        <v>-6043902.0743259937</v>
      </c>
    </row>
    <row r="2559" spans="1:7">
      <c r="A2559" s="4">
        <v>45727</v>
      </c>
      <c r="B2559">
        <v>-1.3298000000000001</v>
      </c>
      <c r="C2559" s="6">
        <f>BIL[[#This Row],[Variaz]]/100</f>
        <v>-1.3298000000000001E-2</v>
      </c>
      <c r="D2559" s="10">
        <f>AUM[[#This Row],[ Etica Bilanciato]]</f>
        <v>2153586231.9900002</v>
      </c>
      <c r="E2559" s="10">
        <f>D2558*BIL[[#This Row],[Variazione percentuale]]</f>
        <v>-29115502.106535904</v>
      </c>
      <c r="F2559" s="11">
        <f>BIL[[#This Row],[AUM]]-D2558</f>
        <v>-35878507.559999943</v>
      </c>
      <c r="G2559" s="11">
        <f>BIL[[#This Row],[∆ AUM]]-BIL[[#This Row],[effetto mercato]]</f>
        <v>-6763005.4534640387</v>
      </c>
    </row>
    <row r="2560" spans="1:7">
      <c r="A2560" s="4">
        <v>45728</v>
      </c>
      <c r="B2560">
        <v>0.33689999999999998</v>
      </c>
      <c r="C2560" s="6">
        <f>BIL[[#This Row],[Variaz]]/100</f>
        <v>3.3689999999999996E-3</v>
      </c>
      <c r="D2560" s="10">
        <f>AUM[[#This Row],[ Etica Bilanciato]]</f>
        <v>2154359475.6299996</v>
      </c>
      <c r="E2560" s="10">
        <f>D2559*BIL[[#This Row],[Variazione percentuale]]</f>
        <v>7255432.01557431</v>
      </c>
      <c r="F2560" s="11">
        <f>BIL[[#This Row],[AUM]]-D2559</f>
        <v>773243.63999938965</v>
      </c>
      <c r="G2560" s="11">
        <f>BIL[[#This Row],[∆ AUM]]-BIL[[#This Row],[effetto mercato]]</f>
        <v>-6482188.3755749203</v>
      </c>
    </row>
    <row r="2561" spans="1:7">
      <c r="A2561" s="4">
        <v>45729</v>
      </c>
      <c r="B2561">
        <v>-0.19189999999999999</v>
      </c>
      <c r="C2561" s="6">
        <f>BIL[[#This Row],[Variaz]]/100</f>
        <v>-1.9189999999999999E-3</v>
      </c>
      <c r="D2561" s="10">
        <f>AUM[[#This Row],[ Etica Bilanciato]]</f>
        <v>2142939865.98</v>
      </c>
      <c r="E2561" s="10">
        <f>D2560*BIL[[#This Row],[Variazione percentuale]]</f>
        <v>-4134215.8337339689</v>
      </c>
      <c r="F2561" s="11">
        <f>BIL[[#This Row],[AUM]]-D2560</f>
        <v>-11419609.649999619</v>
      </c>
      <c r="G2561" s="11">
        <f>BIL[[#This Row],[∆ AUM]]-BIL[[#This Row],[effetto mercato]]</f>
        <v>-7285393.8162656501</v>
      </c>
    </row>
    <row r="2562" spans="1:7">
      <c r="A2562" s="4">
        <v>45730</v>
      </c>
      <c r="B2562">
        <v>0.91320000000000001</v>
      </c>
      <c r="C2562" s="6">
        <f>BIL[[#This Row],[Variaz]]/100</f>
        <v>9.1319999999999995E-3</v>
      </c>
      <c r="D2562" s="10">
        <f>AUM[[#This Row],[ Etica Bilanciato]]</f>
        <v>2156909666.2199998</v>
      </c>
      <c r="E2562" s="10">
        <f>D2561*BIL[[#This Row],[Variazione percentuale]]</f>
        <v>19569326.856129359</v>
      </c>
      <c r="F2562" s="11">
        <f>BIL[[#This Row],[AUM]]-D2561</f>
        <v>13969800.239999771</v>
      </c>
      <c r="G2562" s="11">
        <f>BIL[[#This Row],[∆ AUM]]-BIL[[#This Row],[effetto mercato]]</f>
        <v>-5599526.6161295883</v>
      </c>
    </row>
    <row r="2563" spans="1:7">
      <c r="A2563" s="4">
        <v>45733</v>
      </c>
      <c r="B2563">
        <v>0.56469999999999998</v>
      </c>
      <c r="C2563" s="6">
        <f>BIL[[#This Row],[Variaz]]/100</f>
        <v>5.6470000000000001E-3</v>
      </c>
      <c r="D2563" s="10">
        <f>AUM[[#This Row],[ Etica Bilanciato]]</f>
        <v>2163081763.25</v>
      </c>
      <c r="E2563" s="10">
        <f>D2562*BIL[[#This Row],[Variazione percentuale]]</f>
        <v>12180068.88514434</v>
      </c>
      <c r="F2563" s="11">
        <f>BIL[[#This Row],[AUM]]-D2562</f>
        <v>6172097.0300002098</v>
      </c>
      <c r="G2563" s="11">
        <f>BIL[[#This Row],[∆ AUM]]-BIL[[#This Row],[effetto mercato]]</f>
        <v>-6007971.8551441301</v>
      </c>
    </row>
    <row r="2564" spans="1:7">
      <c r="A2564" s="4">
        <v>45734</v>
      </c>
      <c r="B2564">
        <v>-0.37209999999999999</v>
      </c>
      <c r="C2564" s="6">
        <f>BIL[[#This Row],[Variaz]]/100</f>
        <v>-3.7209999999999999E-3</v>
      </c>
      <c r="D2564" s="10">
        <f>AUM[[#This Row],[ Etica Bilanciato]]</f>
        <v>2149212497.7800002</v>
      </c>
      <c r="E2564" s="10">
        <f>D2563*BIL[[#This Row],[Variazione percentuale]]</f>
        <v>-8048827.2410532497</v>
      </c>
      <c r="F2564" s="11">
        <f>BIL[[#This Row],[AUM]]-D2563</f>
        <v>-13869265.46999979</v>
      </c>
      <c r="G2564" s="11">
        <f>BIL[[#This Row],[∆ AUM]]-BIL[[#This Row],[effetto mercato]]</f>
        <v>-5820438.2289465405</v>
      </c>
    </row>
    <row r="2565" spans="1:7">
      <c r="A2565" s="4">
        <v>45735</v>
      </c>
      <c r="B2565">
        <v>0.50929999999999997</v>
      </c>
      <c r="C2565" s="6">
        <f>BIL[[#This Row],[Variaz]]/100</f>
        <v>5.0929999999999994E-3</v>
      </c>
      <c r="D2565" s="10">
        <f>AUM[[#This Row],[ Etica Bilanciato]]</f>
        <v>2155635396.1999998</v>
      </c>
      <c r="E2565" s="10">
        <f>D2564*BIL[[#This Row],[Variazione percentuale]]</f>
        <v>10945939.25119354</v>
      </c>
      <c r="F2565" s="11">
        <f>BIL[[#This Row],[AUM]]-D2564</f>
        <v>6422898.4199995995</v>
      </c>
      <c r="G2565" s="11">
        <f>BIL[[#This Row],[∆ AUM]]-BIL[[#This Row],[effetto mercato]]</f>
        <v>-4523040.8311939407</v>
      </c>
    </row>
    <row r="2566" spans="1:7">
      <c r="A2566" s="4">
        <v>45736</v>
      </c>
      <c r="B2566">
        <v>2.7E-2</v>
      </c>
      <c r="C2566" s="6">
        <f>BIL[[#This Row],[Variaz]]/100</f>
        <v>2.7E-4</v>
      </c>
      <c r="D2566" s="10">
        <f>AUM[[#This Row],[ Etica Bilanciato]]</f>
        <v>2150488281.8099999</v>
      </c>
      <c r="E2566" s="10">
        <f>D2565*BIL[[#This Row],[Variazione percentuale]]</f>
        <v>582021.55697399995</v>
      </c>
      <c r="F2566" s="11">
        <f>BIL[[#This Row],[AUM]]-D2565</f>
        <v>-5147114.3899998665</v>
      </c>
      <c r="G2566" s="11">
        <f>BIL[[#This Row],[∆ AUM]]-BIL[[#This Row],[effetto mercato]]</f>
        <v>-5729135.9469738668</v>
      </c>
    </row>
    <row r="2567" spans="1:7">
      <c r="A2567" s="4">
        <v>45737</v>
      </c>
      <c r="B2567">
        <v>-0.2162</v>
      </c>
      <c r="C2567" s="6">
        <f>BIL[[#This Row],[Variaz]]/100</f>
        <v>-2.1619999999999999E-3</v>
      </c>
      <c r="D2567" s="10">
        <f>AUM[[#This Row],[ Etica Bilanciato]]</f>
        <v>2142338261.4899998</v>
      </c>
      <c r="E2567" s="10">
        <f>D2566*BIL[[#This Row],[Variazione percentuale]]</f>
        <v>-4649355.6652732193</v>
      </c>
      <c r="F2567" s="11">
        <f>BIL[[#This Row],[AUM]]-D2566</f>
        <v>-8150020.3200001717</v>
      </c>
      <c r="G2567" s="11">
        <f>BIL[[#This Row],[∆ AUM]]-BIL[[#This Row],[effetto mercato]]</f>
        <v>-3500664.6547269523</v>
      </c>
    </row>
    <row r="2568" spans="1:7">
      <c r="A2568" s="4">
        <v>45740</v>
      </c>
      <c r="B2568">
        <v>0.71079999999999999</v>
      </c>
      <c r="C2568" s="6">
        <f>BIL[[#This Row],[Variaz]]/100</f>
        <v>7.1079999999999997E-3</v>
      </c>
      <c r="D2568" s="10">
        <f>AUM[[#This Row],[ Etica Bilanciato]]</f>
        <v>2153711306.0900002</v>
      </c>
      <c r="E2568" s="10">
        <f>D2567*BIL[[#This Row],[Variazione percentuale]]</f>
        <v>15227740.362670917</v>
      </c>
      <c r="F2568" s="11">
        <f>BIL[[#This Row],[AUM]]-D2567</f>
        <v>11373044.600000381</v>
      </c>
      <c r="G2568" s="11">
        <f>BIL[[#This Row],[∆ AUM]]-BIL[[#This Row],[effetto mercato]]</f>
        <v>-3854695.7626705356</v>
      </c>
    </row>
    <row r="2569" spans="1:7">
      <c r="A2569" s="4">
        <v>45741</v>
      </c>
      <c r="B2569">
        <v>-0.1479</v>
      </c>
      <c r="C2569" s="6">
        <f>BIL[[#This Row],[Variaz]]/100</f>
        <v>-1.4790000000000001E-3</v>
      </c>
      <c r="D2569" s="10">
        <f>AUM[[#This Row],[ Etica Bilanciato]]</f>
        <v>2145411750.1200001</v>
      </c>
      <c r="E2569" s="10">
        <f>D2568*BIL[[#This Row],[Variazione percentuale]]</f>
        <v>-3185339.0217071106</v>
      </c>
      <c r="F2569" s="11">
        <f>BIL[[#This Row],[AUM]]-D2568</f>
        <v>-8299555.9700000286</v>
      </c>
      <c r="G2569" s="11">
        <f>BIL[[#This Row],[∆ AUM]]-BIL[[#This Row],[effetto mercato]]</f>
        <v>-5114216.9482929185</v>
      </c>
    </row>
    <row r="2570" spans="1:7">
      <c r="A2570" s="4">
        <v>45742</v>
      </c>
      <c r="B2570">
        <v>-0.45100000000000001</v>
      </c>
      <c r="C2570" s="6">
        <f>BIL[[#This Row],[Variaz]]/100</f>
        <v>-4.5100000000000001E-3</v>
      </c>
      <c r="D2570" s="10">
        <f>AUM[[#This Row],[ Etica Bilanciato]]</f>
        <v>2130887053.29</v>
      </c>
      <c r="E2570" s="10">
        <f>D2569*BIL[[#This Row],[Variazione percentuale]]</f>
        <v>-9675806.9930412006</v>
      </c>
      <c r="F2570" s="11">
        <f>BIL[[#This Row],[AUM]]-D2569</f>
        <v>-14524696.830000162</v>
      </c>
      <c r="G2570" s="11">
        <f>BIL[[#This Row],[∆ AUM]]-BIL[[#This Row],[effetto mercato]]</f>
        <v>-4848889.8369589616</v>
      </c>
    </row>
    <row r="2571" spans="1:7">
      <c r="A2571" s="4">
        <v>45743</v>
      </c>
      <c r="B2571">
        <v>-0.22989999999999999</v>
      </c>
      <c r="C2571" s="6">
        <f>BIL[[#This Row],[Variaz]]/100</f>
        <v>-2.2989999999999998E-3</v>
      </c>
      <c r="D2571" s="10">
        <f>AUM[[#This Row],[ Etica Bilanciato]]</f>
        <v>2122527767.53</v>
      </c>
      <c r="E2571" s="10">
        <f>D2570*BIL[[#This Row],[Variazione percentuale]]</f>
        <v>-4898909.3355137091</v>
      </c>
      <c r="F2571" s="11">
        <f>BIL[[#This Row],[AUM]]-D2570</f>
        <v>-8359285.7599999905</v>
      </c>
      <c r="G2571" s="11">
        <f>BIL[[#This Row],[∆ AUM]]-BIL[[#This Row],[effetto mercato]]</f>
        <v>-3460376.4244862814</v>
      </c>
    </row>
    <row r="2572" spans="1:7">
      <c r="A2572" s="4">
        <v>45744</v>
      </c>
      <c r="B2572">
        <v>-0.88109999999999999</v>
      </c>
      <c r="C2572" s="6">
        <f>BIL[[#This Row],[Variaz]]/100</f>
        <v>-8.8109999999999994E-3</v>
      </c>
      <c r="D2572" s="10">
        <f>AUM[[#This Row],[ Etica Bilanciato]]</f>
        <v>2098863147.6200001</v>
      </c>
      <c r="E2572" s="10">
        <f>D2571*BIL[[#This Row],[Variazione percentuale]]</f>
        <v>-18701592.159706827</v>
      </c>
      <c r="F2572" s="11">
        <f>BIL[[#This Row],[AUM]]-D2571</f>
        <v>-23664619.909999847</v>
      </c>
      <c r="G2572" s="11">
        <f>BIL[[#This Row],[∆ AUM]]-BIL[[#This Row],[effetto mercato]]</f>
        <v>-4963027.7502930202</v>
      </c>
    </row>
    <row r="2573" spans="1:7">
      <c r="A2573" s="4">
        <v>45747</v>
      </c>
      <c r="B2573">
        <v>-0.17780000000000001</v>
      </c>
      <c r="C2573" s="6">
        <f>BIL[[#This Row],[Variaz]]/100</f>
        <v>-1.7780000000000001E-3</v>
      </c>
      <c r="D2573" s="10">
        <f>AUM[[#This Row],[ Etica Bilanciato]]</f>
        <v>2092266709.97</v>
      </c>
      <c r="E2573" s="10">
        <f>D2572*BIL[[#This Row],[Variazione percentuale]]</f>
        <v>-3731778.6764683602</v>
      </c>
      <c r="F2573" s="11">
        <f>BIL[[#This Row],[AUM]]-D2572</f>
        <v>-6596437.6500000954</v>
      </c>
      <c r="G2573" s="11">
        <f>BIL[[#This Row],[∆ AUM]]-BIL[[#This Row],[effetto mercato]]</f>
        <v>-2864658.9735317351</v>
      </c>
    </row>
    <row r="2574" spans="1:7">
      <c r="A2574" s="4">
        <v>45748</v>
      </c>
      <c r="B2574">
        <v>0.37680000000000002</v>
      </c>
      <c r="C2574" s="6">
        <f>BIL[[#This Row],[Variaz]]/100</f>
        <v>3.7680000000000001E-3</v>
      </c>
      <c r="D2574" s="10">
        <f>AUM[[#This Row],[ Etica Bilanciato]]</f>
        <v>2096861836.6900001</v>
      </c>
      <c r="E2574" s="10">
        <f>D2573*BIL[[#This Row],[Variazione percentuale]]</f>
        <v>7883660.9631669605</v>
      </c>
      <c r="F2574" s="11">
        <f>BIL[[#This Row],[AUM]]-D2573</f>
        <v>4595126.7200000286</v>
      </c>
      <c r="G2574" s="11">
        <f>BIL[[#This Row],[∆ AUM]]-BIL[[#This Row],[effetto mercato]]</f>
        <v>-3288534.2431669319</v>
      </c>
    </row>
    <row r="2575" spans="1:7">
      <c r="A2575" s="4">
        <v>45749</v>
      </c>
      <c r="B2575">
        <v>-0.1706</v>
      </c>
      <c r="C2575" s="6">
        <f>BIL[[#This Row],[Variaz]]/100</f>
        <v>-1.7060000000000001E-3</v>
      </c>
      <c r="D2575" s="10">
        <f>AUM[[#This Row],[ Etica Bilanciato]]</f>
        <v>2090197348.4000001</v>
      </c>
      <c r="E2575" s="10">
        <f>D2574*BIL[[#This Row],[Variazione percentuale]]</f>
        <v>-3577246.2933931402</v>
      </c>
      <c r="F2575" s="11">
        <f>BIL[[#This Row],[AUM]]-D2574</f>
        <v>-6664488.2899999619</v>
      </c>
      <c r="G2575" s="11">
        <f>BIL[[#This Row],[∆ AUM]]-BIL[[#This Row],[effetto mercato]]</f>
        <v>-3087241.9966068217</v>
      </c>
    </row>
    <row r="2576" spans="1:7">
      <c r="A2576" s="4">
        <v>45750</v>
      </c>
      <c r="B2576">
        <v>-3.1515</v>
      </c>
      <c r="C2576" s="6">
        <f>BIL[[#This Row],[Variaz]]/100</f>
        <v>-3.1515000000000001E-2</v>
      </c>
      <c r="D2576" s="10">
        <f>AUM[[#This Row],[ Etica Bilanciato]]</f>
        <v>2022211961.1900001</v>
      </c>
      <c r="E2576" s="10">
        <f>D2575*BIL[[#This Row],[Variazione percentuale]]</f>
        <v>-65872569.434826009</v>
      </c>
      <c r="F2576" s="11">
        <f>BIL[[#This Row],[AUM]]-D2575</f>
        <v>-67985387.210000038</v>
      </c>
      <c r="G2576" s="11">
        <f>BIL[[#This Row],[∆ AUM]]-BIL[[#This Row],[effetto mercato]]</f>
        <v>-2112817.7751740292</v>
      </c>
    </row>
    <row r="2577" spans="1:7">
      <c r="A2577" s="4">
        <v>45751</v>
      </c>
      <c r="B2577">
        <v>-2.5057999999999998</v>
      </c>
      <c r="C2577" s="6">
        <f>BIL[[#This Row],[Variaz]]/100</f>
        <v>-2.5057999999999997E-2</v>
      </c>
      <c r="D2577" s="10">
        <f>AUM[[#This Row],[ Etica Bilanciato]]</f>
        <v>1968725966.4200001</v>
      </c>
      <c r="E2577" s="10">
        <f>D2576*BIL[[#This Row],[Variazione percentuale]]</f>
        <v>-50672587.323499016</v>
      </c>
      <c r="F2577" s="11">
        <f>BIL[[#This Row],[AUM]]-D2576</f>
        <v>-53485994.769999981</v>
      </c>
      <c r="G2577" s="11">
        <f>BIL[[#This Row],[∆ AUM]]-BIL[[#This Row],[effetto mercato]]</f>
        <v>-2813407.4465009645</v>
      </c>
    </row>
    <row r="2578" spans="1:7">
      <c r="A2578" s="4">
        <v>45754</v>
      </c>
      <c r="B2578">
        <v>-1.3684000000000001</v>
      </c>
      <c r="C2578" s="6">
        <f>BIL[[#This Row],[Variaz]]/100</f>
        <v>-1.3684E-2</v>
      </c>
      <c r="D2578" s="10">
        <f>AUM[[#This Row],[ Etica Bilanciato]]</f>
        <v>1940035843.3399999</v>
      </c>
      <c r="E2578" s="10">
        <f>D2577*BIL[[#This Row],[Variazione percentuale]]</f>
        <v>-26940046.124491282</v>
      </c>
      <c r="F2578" s="11">
        <f>BIL[[#This Row],[AUM]]-D2577</f>
        <v>-28690123.080000162</v>
      </c>
      <c r="G2578" s="11">
        <f>BIL[[#This Row],[∆ AUM]]-BIL[[#This Row],[effetto mercato]]</f>
        <v>-1750076.9555088803</v>
      </c>
    </row>
    <row r="2579" spans="1:7">
      <c r="A2579" s="4">
        <v>45755</v>
      </c>
      <c r="B2579">
        <v>-0.12479999999999999</v>
      </c>
      <c r="C2579" s="6">
        <f>BIL[[#This Row],[Variaz]]/100</f>
        <v>-1.248E-3</v>
      </c>
      <c r="D2579" s="10">
        <f>AUM[[#This Row],[ Etica Bilanciato]]</f>
        <v>1933176330.1000001</v>
      </c>
      <c r="E2579" s="10">
        <f>D2578*BIL[[#This Row],[Variazione percentuale]]</f>
        <v>-2421164.7324883197</v>
      </c>
      <c r="F2579" s="11">
        <f>BIL[[#This Row],[AUM]]-D2578</f>
        <v>-6859513.2399997711</v>
      </c>
      <c r="G2579" s="11">
        <f>BIL[[#This Row],[∆ AUM]]-BIL[[#This Row],[effetto mercato]]</f>
        <v>-4438348.5075114518</v>
      </c>
    </row>
    <row r="2580" spans="1:7">
      <c r="A2580" s="4">
        <v>45756</v>
      </c>
      <c r="B2580">
        <v>2.3005</v>
      </c>
      <c r="C2580" s="6">
        <f>BIL[[#This Row],[Variaz]]/100</f>
        <v>2.3005000000000001E-2</v>
      </c>
      <c r="D2580" s="10">
        <f>AUM[[#This Row],[ Etica Bilanciato]]</f>
        <v>1972833101.9799998</v>
      </c>
      <c r="E2580" s="10">
        <f>D2579*BIL[[#This Row],[Variazione percentuale]]</f>
        <v>44472721.473950505</v>
      </c>
      <c r="F2580" s="11">
        <f>BIL[[#This Row],[AUM]]-D2579</f>
        <v>39656771.879999638</v>
      </c>
      <c r="G2580" s="11">
        <f>BIL[[#This Row],[∆ AUM]]-BIL[[#This Row],[effetto mercato]]</f>
        <v>-4815949.5939508677</v>
      </c>
    </row>
    <row r="2581" spans="1:7">
      <c r="A2581" s="4">
        <v>45757</v>
      </c>
      <c r="B2581">
        <v>-0.85489999999999999</v>
      </c>
      <c r="C2581" s="6">
        <f>BIL[[#This Row],[Variaz]]/100</f>
        <v>-8.5489999999999993E-3</v>
      </c>
      <c r="D2581" s="10">
        <f>AUM[[#This Row],[ Etica Bilanciato]]</f>
        <v>1952781402.0899999</v>
      </c>
      <c r="E2581" s="10">
        <f>D2580*BIL[[#This Row],[Variazione percentuale]]</f>
        <v>-16865750.188827015</v>
      </c>
      <c r="F2581" s="11">
        <f>BIL[[#This Row],[AUM]]-D2580</f>
        <v>-20051699.889999866</v>
      </c>
      <c r="G2581" s="11">
        <f>BIL[[#This Row],[∆ AUM]]-BIL[[#This Row],[effetto mercato]]</f>
        <v>-3185949.701172851</v>
      </c>
    </row>
    <row r="2582" spans="1:7">
      <c r="A2582" s="4">
        <v>45758</v>
      </c>
      <c r="B2582">
        <v>-0.21010000000000001</v>
      </c>
      <c r="C2582" s="6">
        <f>BIL[[#This Row],[Variaz]]/100</f>
        <v>-2.101E-3</v>
      </c>
      <c r="D2582" s="10">
        <f>AUM[[#This Row],[ Etica Bilanciato]]</f>
        <v>1944845686.3099999</v>
      </c>
      <c r="E2582" s="10">
        <f>D2581*BIL[[#This Row],[Variazione percentuale]]</f>
        <v>-4102793.7257910897</v>
      </c>
      <c r="F2582" s="11">
        <f>BIL[[#This Row],[AUM]]-D2581</f>
        <v>-7935715.7799999714</v>
      </c>
      <c r="G2582" s="11">
        <f>BIL[[#This Row],[∆ AUM]]-BIL[[#This Row],[effetto mercato]]</f>
        <v>-3832922.0542088817</v>
      </c>
    </row>
    <row r="2583" spans="1:7">
      <c r="A2583" s="4">
        <v>45761</v>
      </c>
      <c r="B2583">
        <v>0.95850000000000002</v>
      </c>
      <c r="C2583" s="6">
        <f>BIL[[#This Row],[Variaz]]/100</f>
        <v>9.5849999999999998E-3</v>
      </c>
      <c r="D2583" s="10">
        <f>AUM[[#This Row],[ Etica Bilanciato]]</f>
        <v>1960787473.9300001</v>
      </c>
      <c r="E2583" s="10">
        <f>D2582*BIL[[#This Row],[Variazione percentuale]]</f>
        <v>18641345.90328135</v>
      </c>
      <c r="F2583" s="11">
        <f>BIL[[#This Row],[AUM]]-D2582</f>
        <v>15941787.620000124</v>
      </c>
      <c r="G2583" s="11">
        <f>BIL[[#This Row],[∆ AUM]]-BIL[[#This Row],[effetto mercato]]</f>
        <v>-2699558.2832812257</v>
      </c>
    </row>
    <row r="2584" spans="1:7">
      <c r="A2584" s="4">
        <v>45762</v>
      </c>
      <c r="B2584">
        <v>0.34520000000000001</v>
      </c>
      <c r="C2584" s="6">
        <f>BIL[[#This Row],[Variaz]]/100</f>
        <v>3.4520000000000002E-3</v>
      </c>
      <c r="D2584" s="10">
        <f>AUM[[#This Row],[ Etica Bilanciato]]</f>
        <v>1965015899.1599998</v>
      </c>
      <c r="E2584" s="10">
        <f>D2583*BIL[[#This Row],[Variazione percentuale]]</f>
        <v>6768638.3600063603</v>
      </c>
      <c r="F2584" s="11">
        <f>BIL[[#This Row],[AUM]]-D2583</f>
        <v>4228425.2299997807</v>
      </c>
      <c r="G2584" s="11">
        <f>BIL[[#This Row],[∆ AUM]]-BIL[[#This Row],[effetto mercato]]</f>
        <v>-2540213.1300065797</v>
      </c>
    </row>
    <row r="2585" spans="1:7">
      <c r="A2585" s="4">
        <v>45763</v>
      </c>
      <c r="B2585">
        <v>-1.1396999999999999</v>
      </c>
      <c r="C2585" s="6">
        <f>BIL[[#This Row],[Variaz]]/100</f>
        <v>-1.1396999999999999E-2</v>
      </c>
      <c r="D2585" s="10">
        <f>AUM[[#This Row],[ Etica Bilanciato]]</f>
        <v>1940735280.3699999</v>
      </c>
      <c r="E2585" s="10">
        <f>D2584*BIL[[#This Row],[Variazione percentuale]]</f>
        <v>-22395286.202726517</v>
      </c>
      <c r="F2585" s="11">
        <f>BIL[[#This Row],[AUM]]-D2584</f>
        <v>-24280618.789999962</v>
      </c>
      <c r="G2585" s="11">
        <f>BIL[[#This Row],[∆ AUM]]-BIL[[#This Row],[effetto mercato]]</f>
        <v>-1885332.587273445</v>
      </c>
    </row>
    <row r="2586" spans="1:7">
      <c r="A2586" s="4">
        <v>45764</v>
      </c>
      <c r="B2586">
        <v>0.3553</v>
      </c>
      <c r="C2586" s="6">
        <f>BIL[[#This Row],[Variaz]]/100</f>
        <v>3.5530000000000002E-3</v>
      </c>
      <c r="D2586" s="10">
        <f>AUM[[#This Row],[ Etica Bilanciato]]</f>
        <v>1945623799.9399998</v>
      </c>
      <c r="E2586" s="10">
        <f>D2585*BIL[[#This Row],[Variazione percentuale]]</f>
        <v>6895432.4511546101</v>
      </c>
      <c r="F2586" s="11">
        <f>BIL[[#This Row],[AUM]]-D2585</f>
        <v>4888519.5699999332</v>
      </c>
      <c r="G2586" s="11">
        <f>BIL[[#This Row],[∆ AUM]]-BIL[[#This Row],[effetto mercato]]</f>
        <v>-2006912.8811546769</v>
      </c>
    </row>
    <row r="2587" spans="1:7">
      <c r="A2587" s="4">
        <v>45769</v>
      </c>
      <c r="B2587">
        <v>-0.4118</v>
      </c>
      <c r="C2587" s="6">
        <f>BIL[[#This Row],[Variaz]]/100</f>
        <v>-4.1180000000000001E-3</v>
      </c>
      <c r="D2587" s="10">
        <f>AUM[[#This Row],[ Etica Bilanciato]]</f>
        <v>1935180882.5</v>
      </c>
      <c r="E2587" s="10">
        <f>D2586*BIL[[#This Row],[Variazione percentuale]]</f>
        <v>-8012078.8081529196</v>
      </c>
      <c r="F2587" s="11">
        <f>BIL[[#This Row],[AUM]]-D2586</f>
        <v>-10442917.439999819</v>
      </c>
      <c r="G2587" s="11">
        <f>BIL[[#This Row],[∆ AUM]]-BIL[[#This Row],[effetto mercato]]</f>
        <v>-2430838.6318468992</v>
      </c>
    </row>
    <row r="2588" spans="1:7">
      <c r="A2588" s="4">
        <v>45770</v>
      </c>
      <c r="B2588">
        <v>1.3638999999999999</v>
      </c>
      <c r="C2588" s="6">
        <f>BIL[[#This Row],[Variaz]]/100</f>
        <v>1.3638999999999998E-2</v>
      </c>
      <c r="D2588" s="10">
        <f>AUM[[#This Row],[ Etica Bilanciato]]</f>
        <v>1957233335.3399999</v>
      </c>
      <c r="E2588" s="10">
        <f>D2587*BIL[[#This Row],[Variazione percentuale]]</f>
        <v>26393932.056417495</v>
      </c>
      <c r="F2588" s="11">
        <f>BIL[[#This Row],[AUM]]-D2587</f>
        <v>22052452.839999914</v>
      </c>
      <c r="G2588" s="11">
        <f>BIL[[#This Row],[∆ AUM]]-BIL[[#This Row],[effetto mercato]]</f>
        <v>-4341479.2164175808</v>
      </c>
    </row>
    <row r="2589" spans="1:7">
      <c r="A2589" s="4">
        <v>45771</v>
      </c>
      <c r="B2589">
        <v>0.98770000000000002</v>
      </c>
      <c r="C2589" s="6">
        <f>BIL[[#This Row],[Variaz]]/100</f>
        <v>9.8770000000000004E-3</v>
      </c>
      <c r="D2589" s="10">
        <f>AUM[[#This Row],[ Etica Bilanciato]]</f>
        <v>1975446370.53</v>
      </c>
      <c r="E2589" s="10">
        <f>D2588*BIL[[#This Row],[Variazione percentuale]]</f>
        <v>19331593.653153181</v>
      </c>
      <c r="F2589" s="11">
        <f>BIL[[#This Row],[AUM]]-D2588</f>
        <v>18213035.190000057</v>
      </c>
      <c r="G2589" s="11">
        <f>BIL[[#This Row],[∆ AUM]]-BIL[[#This Row],[effetto mercato]]</f>
        <v>-1118558.4631531239</v>
      </c>
    </row>
    <row r="2590" spans="1:7">
      <c r="A2590" s="4">
        <v>45775</v>
      </c>
      <c r="B2590">
        <v>0.29770000000000002</v>
      </c>
      <c r="C2590" s="6">
        <f>BIL[[#This Row],[Variaz]]/100</f>
        <v>2.977E-3</v>
      </c>
      <c r="D2590" s="10">
        <f>AUM[[#This Row],[ Etica Bilanciato]]</f>
        <v>1979928238.8299999</v>
      </c>
      <c r="E2590" s="10">
        <f>D2589*BIL[[#This Row],[Variazione percentuale]]</f>
        <v>5880903.8450678103</v>
      </c>
      <c r="F2590" s="11">
        <f>BIL[[#This Row],[AUM]]-D2589</f>
        <v>4481868.2999999523</v>
      </c>
      <c r="G2590" s="11">
        <f>BIL[[#This Row],[∆ AUM]]-BIL[[#This Row],[effetto mercato]]</f>
        <v>-1399035.545067858</v>
      </c>
    </row>
    <row r="2591" spans="1:7">
      <c r="A2591" s="4">
        <v>45776</v>
      </c>
      <c r="B2591">
        <v>0.3674</v>
      </c>
      <c r="C2591" s="6">
        <f>BIL[[#This Row],[Variaz]]/100</f>
        <v>3.6740000000000002E-3</v>
      </c>
      <c r="D2591" s="10">
        <f>AUM[[#This Row],[ Etica Bilanciato]]</f>
        <v>1985265814.3399999</v>
      </c>
      <c r="E2591" s="10">
        <f>D2590*BIL[[#This Row],[Variazione percentuale]]</f>
        <v>7274256.3494614204</v>
      </c>
      <c r="F2591" s="11">
        <f>BIL[[#This Row],[AUM]]-D2590</f>
        <v>5337575.5099999905</v>
      </c>
      <c r="G2591" s="11">
        <f>BIL[[#This Row],[∆ AUM]]-BIL[[#This Row],[effetto mercato]]</f>
        <v>-1936680.83946143</v>
      </c>
    </row>
    <row r="2592" spans="1:7">
      <c r="A2592" s="4">
        <v>45777</v>
      </c>
      <c r="B2592">
        <v>0.66180000000000005</v>
      </c>
      <c r="C2592" s="6">
        <f>BIL[[#This Row],[Variaz]]/100</f>
        <v>6.6180000000000006E-3</v>
      </c>
      <c r="D2592" s="10">
        <f>AUM[[#This Row],[ Etica Bilanciato]]</f>
        <v>1996878206.7</v>
      </c>
      <c r="E2592" s="10">
        <f>D2591*BIL[[#This Row],[Variazione percentuale]]</f>
        <v>13138489.159302121</v>
      </c>
      <c r="F2592" s="11">
        <f>BIL[[#This Row],[AUM]]-D2591</f>
        <v>11612392.360000134</v>
      </c>
      <c r="G2592" s="11">
        <f>BIL[[#This Row],[∆ AUM]]-BIL[[#This Row],[effetto mercato]]</f>
        <v>-1526096.7993019875</v>
      </c>
    </row>
    <row r="2593" spans="1:7">
      <c r="A2593" s="4">
        <v>45779</v>
      </c>
      <c r="B2593">
        <v>0.72040000000000004</v>
      </c>
      <c r="C2593" s="6">
        <f>BIL[[#This Row],[Variaz]]/100</f>
        <v>7.2040000000000003E-3</v>
      </c>
      <c r="D2593" s="10">
        <f>AUM[[#This Row],[ Etica Bilanciato]]</f>
        <v>2009537387.6500001</v>
      </c>
      <c r="E2593" s="10">
        <f>D2592*BIL[[#This Row],[Variazione percentuale]]</f>
        <v>14385510.601066802</v>
      </c>
      <c r="F2593" s="11">
        <f>BIL[[#This Row],[AUM]]-D2592</f>
        <v>12659180.950000048</v>
      </c>
      <c r="G2593" s="11">
        <f>BIL[[#This Row],[∆ AUM]]-BIL[[#This Row],[effetto mercato]]</f>
        <v>-1726329.651066754</v>
      </c>
    </row>
    <row r="2594" spans="1:7">
      <c r="A2594" s="4">
        <v>45782</v>
      </c>
      <c r="B2594">
        <v>9.0300000000000005E-2</v>
      </c>
      <c r="C2594" s="6">
        <f>BIL[[#This Row],[Variaz]]/100</f>
        <v>9.0300000000000005E-4</v>
      </c>
      <c r="D2594" s="10">
        <f>AUM[[#This Row],[ Etica Bilanciato]]</f>
        <v>2010341604.5800002</v>
      </c>
      <c r="E2594" s="10">
        <f>D2593*BIL[[#This Row],[Variazione percentuale]]</f>
        <v>1814612.2610479502</v>
      </c>
      <c r="F2594" s="11">
        <f>BIL[[#This Row],[AUM]]-D2593</f>
        <v>804216.93000006676</v>
      </c>
      <c r="G2594" s="11">
        <f>BIL[[#This Row],[∆ AUM]]-BIL[[#This Row],[effetto mercato]]</f>
        <v>-1010395.3310478835</v>
      </c>
    </row>
    <row r="2595" spans="1:7">
      <c r="A2595" s="4">
        <v>45783</v>
      </c>
      <c r="B2595">
        <v>-0.4093</v>
      </c>
      <c r="C2595" s="6">
        <f>BIL[[#This Row],[Variaz]]/100</f>
        <v>-4.0930000000000003E-3</v>
      </c>
      <c r="D2595" s="10">
        <f>AUM[[#This Row],[ Etica Bilanciato]]</f>
        <v>2002846707.27</v>
      </c>
      <c r="E2595" s="10">
        <f>D2594*BIL[[#This Row],[Variazione percentuale]]</f>
        <v>-8228328.1875459412</v>
      </c>
      <c r="F2595" s="11">
        <f>BIL[[#This Row],[AUM]]-D2594</f>
        <v>-7494897.3100001812</v>
      </c>
      <c r="G2595" s="11">
        <f>BIL[[#This Row],[∆ AUM]]-BIL[[#This Row],[effetto mercato]]</f>
        <v>733430.87754576001</v>
      </c>
    </row>
    <row r="2596" spans="1:7">
      <c r="A2596" s="4">
        <v>45784</v>
      </c>
      <c r="B2596">
        <v>0.33439999999999998</v>
      </c>
      <c r="C2596" s="6">
        <f>BIL[[#This Row],[Variaz]]/100</f>
        <v>3.3439999999999998E-3</v>
      </c>
      <c r="D2596" s="10">
        <f>AUM[[#This Row],[ Etica Bilanciato]]</f>
        <v>2008814599.6500001</v>
      </c>
      <c r="E2596" s="10">
        <f>D2595*BIL[[#This Row],[Variazione percentuale]]</f>
        <v>6697519.389110879</v>
      </c>
      <c r="F2596" s="11">
        <f>BIL[[#This Row],[AUM]]-D2595</f>
        <v>5967892.3800001144</v>
      </c>
      <c r="G2596" s="11">
        <f>BIL[[#This Row],[∆ AUM]]-BIL[[#This Row],[effetto mercato]]</f>
        <v>-729627.0091107646</v>
      </c>
    </row>
    <row r="2597" spans="1:7">
      <c r="A2597" s="4">
        <v>45785</v>
      </c>
      <c r="B2597">
        <v>0.49990000000000001</v>
      </c>
      <c r="C2597" s="6">
        <f>BIL[[#This Row],[Variaz]]/100</f>
        <v>4.999E-3</v>
      </c>
      <c r="D2597" s="10">
        <f>AUM[[#This Row],[ Etica Bilanciato]]</f>
        <v>2017124635.6300001</v>
      </c>
      <c r="E2597" s="10">
        <f>D2596*BIL[[#This Row],[Variazione percentuale]]</f>
        <v>10042064.18365035</v>
      </c>
      <c r="F2597" s="11">
        <f>BIL[[#This Row],[AUM]]-D2596</f>
        <v>8310035.9800000191</v>
      </c>
      <c r="G2597" s="11">
        <f>BIL[[#This Row],[∆ AUM]]-BIL[[#This Row],[effetto mercato]]</f>
        <v>-1732028.2036503311</v>
      </c>
    </row>
    <row r="2598" spans="1:7">
      <c r="A2598" s="4">
        <v>45786</v>
      </c>
      <c r="B2598">
        <v>0.1865</v>
      </c>
      <c r="C2598" s="6">
        <f>BIL[[#This Row],[Variaz]]/100</f>
        <v>1.8649999999999999E-3</v>
      </c>
      <c r="D2598" s="10">
        <f>AUM[[#This Row],[ Etica Bilanciato]]</f>
        <v>2020252465.4199998</v>
      </c>
      <c r="E2598" s="10">
        <f>D2597*BIL[[#This Row],[Variazione percentuale]]</f>
        <v>3761937.4454499502</v>
      </c>
      <c r="F2598" s="11">
        <f>BIL[[#This Row],[AUM]]-D2597</f>
        <v>3127829.7899997234</v>
      </c>
      <c r="G2598" s="11">
        <f>BIL[[#This Row],[∆ AUM]]-BIL[[#This Row],[effetto mercato]]</f>
        <v>-634107.65545022674</v>
      </c>
    </row>
    <row r="2599" spans="1:7">
      <c r="A2599" s="4">
        <v>45789</v>
      </c>
      <c r="B2599">
        <v>2.0341999999999998</v>
      </c>
      <c r="C2599" s="6">
        <f>BIL[[#This Row],[Variaz]]/100</f>
        <v>2.0341999999999999E-2</v>
      </c>
      <c r="D2599" s="10">
        <f>AUM[[#This Row],[ Etica Bilanciato]]</f>
        <v>2059272129.3</v>
      </c>
      <c r="E2599" s="10">
        <f>D2598*BIL[[#This Row],[Variazione percentuale]]</f>
        <v>41095975.651573636</v>
      </c>
      <c r="F2599" s="11">
        <f>BIL[[#This Row],[AUM]]-D2598</f>
        <v>39019663.880000114</v>
      </c>
      <c r="G2599" s="11">
        <f>BIL[[#This Row],[∆ AUM]]-BIL[[#This Row],[effetto mercato]]</f>
        <v>-2076311.7715735212</v>
      </c>
    </row>
    <row r="2600" spans="1:7">
      <c r="A2600" s="4">
        <v>45790</v>
      </c>
      <c r="B2600">
        <v>9.4600000000000004E-2</v>
      </c>
      <c r="C2600" s="6">
        <f>BIL[[#This Row],[Variaz]]/100</f>
        <v>9.4600000000000001E-4</v>
      </c>
      <c r="D2600" s="10">
        <f>AUM[[#This Row],[ Etica Bilanciato]]</f>
        <v>2058338681.0200002</v>
      </c>
      <c r="E2600" s="10">
        <f>D2599*BIL[[#This Row],[Variazione percentuale]]</f>
        <v>1948071.4343178</v>
      </c>
      <c r="F2600" s="11">
        <f>BIL[[#This Row],[AUM]]-D2599</f>
        <v>-933448.27999973297</v>
      </c>
      <c r="G2600" s="11">
        <f>BIL[[#This Row],[∆ AUM]]-BIL[[#This Row],[effetto mercato]]</f>
        <v>-2881519.7143175332</v>
      </c>
    </row>
    <row r="2601" spans="1:7">
      <c r="A2601" s="4">
        <v>45791</v>
      </c>
      <c r="B2601">
        <v>-0.2903</v>
      </c>
      <c r="C2601" s="6">
        <f>BIL[[#This Row],[Variaz]]/100</f>
        <v>-2.9030000000000002E-3</v>
      </c>
      <c r="D2601" s="10">
        <f>AUM[[#This Row],[ Etica Bilanciato]]</f>
        <v>2049358987.6300001</v>
      </c>
      <c r="E2601" s="10">
        <f>D2600*BIL[[#This Row],[Variazione percentuale]]</f>
        <v>-5975357.1910010614</v>
      </c>
      <c r="F2601" s="11">
        <f>BIL[[#This Row],[AUM]]-D2600</f>
        <v>-8979693.3900001049</v>
      </c>
      <c r="G2601" s="11">
        <f>BIL[[#This Row],[∆ AUM]]-BIL[[#This Row],[effetto mercato]]</f>
        <v>-3004336.1989990436</v>
      </c>
    </row>
    <row r="2602" spans="1:7">
      <c r="A2602" s="4">
        <v>45792</v>
      </c>
      <c r="B2602">
        <v>0.72450000000000003</v>
      </c>
      <c r="C2602" s="6">
        <f>BIL[[#This Row],[Variaz]]/100</f>
        <v>7.2450000000000006E-3</v>
      </c>
      <c r="D2602" s="10">
        <f>AUM[[#This Row],[ Etica Bilanciato]]</f>
        <v>2060607970.74</v>
      </c>
      <c r="E2602" s="10">
        <f>D2601*BIL[[#This Row],[Variazione percentuale]]</f>
        <v>14847605.865379352</v>
      </c>
      <c r="F2602" s="11">
        <f>BIL[[#This Row],[AUM]]-D2601</f>
        <v>11248983.109999895</v>
      </c>
      <c r="G2602" s="11">
        <f>BIL[[#This Row],[∆ AUM]]-BIL[[#This Row],[effetto mercato]]</f>
        <v>-3598622.755379457</v>
      </c>
    </row>
    <row r="2603" spans="1:7">
      <c r="A2603" s="4">
        <v>45793</v>
      </c>
      <c r="B2603">
        <v>0.57820000000000005</v>
      </c>
      <c r="C2603" s="6">
        <f>BIL[[#This Row],[Variaz]]/100</f>
        <v>5.7820000000000007E-3</v>
      </c>
      <c r="D2603" s="10">
        <f>AUM[[#This Row],[ Etica Bilanciato]]</f>
        <v>2068990617.8900001</v>
      </c>
      <c r="E2603" s="10">
        <f>D2602*BIL[[#This Row],[Variazione percentuale]]</f>
        <v>11914435.286818681</v>
      </c>
      <c r="F2603" s="11">
        <f>BIL[[#This Row],[AUM]]-D2602</f>
        <v>8382647.1500000954</v>
      </c>
      <c r="G2603" s="11">
        <f>BIL[[#This Row],[∆ AUM]]-BIL[[#This Row],[effetto mercato]]</f>
        <v>-3531788.1368185859</v>
      </c>
    </row>
    <row r="2604" spans="1:7">
      <c r="A2604" s="4">
        <v>45796</v>
      </c>
      <c r="B2604">
        <v>-0.31419999999999998</v>
      </c>
      <c r="C2604" s="6">
        <f>BIL[[#This Row],[Variaz]]/100</f>
        <v>-3.1419999999999998E-3</v>
      </c>
      <c r="D2604" s="10">
        <f>AUM[[#This Row],[ Etica Bilanciato]]</f>
        <v>2060834551.46</v>
      </c>
      <c r="E2604" s="10">
        <f>D2603*BIL[[#This Row],[Variazione percentuale]]</f>
        <v>-6500768.5214103796</v>
      </c>
      <c r="F2604" s="11">
        <f>BIL[[#This Row],[AUM]]-D2603</f>
        <v>-8156066.4300000668</v>
      </c>
      <c r="G2604" s="11">
        <f>BIL[[#This Row],[∆ AUM]]-BIL[[#This Row],[effetto mercato]]</f>
        <v>-1655297.9085896872</v>
      </c>
    </row>
    <row r="2605" spans="1:7">
      <c r="A2605" s="4">
        <v>45797</v>
      </c>
      <c r="B2605">
        <v>-0.1341</v>
      </c>
      <c r="C2605" s="6">
        <f>BIL[[#This Row],[Variaz]]/100</f>
        <v>-1.341E-3</v>
      </c>
      <c r="D2605" s="10">
        <f>AUM[[#This Row],[ Etica Bilanciato]]</f>
        <v>2055180042.3999999</v>
      </c>
      <c r="E2605" s="10">
        <f>D2604*BIL[[#This Row],[Variazione percentuale]]</f>
        <v>-2763579.1335078599</v>
      </c>
      <c r="F2605" s="11">
        <f>BIL[[#This Row],[AUM]]-D2604</f>
        <v>-5654509.0600001812</v>
      </c>
      <c r="G2605" s="11">
        <f>BIL[[#This Row],[∆ AUM]]-BIL[[#This Row],[effetto mercato]]</f>
        <v>-2890929.9264923213</v>
      </c>
    </row>
    <row r="2606" spans="1:7">
      <c r="A2606" s="4">
        <v>45798</v>
      </c>
      <c r="B2606">
        <v>-1.1883999999999999</v>
      </c>
      <c r="C2606" s="6">
        <f>BIL[[#This Row],[Variaz]]/100</f>
        <v>-1.1883999999999999E-2</v>
      </c>
      <c r="D2606" s="10">
        <f>AUM[[#This Row],[ Etica Bilanciato]]</f>
        <v>2028067464.95</v>
      </c>
      <c r="E2606" s="10">
        <f>D2605*BIL[[#This Row],[Variazione percentuale]]</f>
        <v>-24423759.623881597</v>
      </c>
      <c r="F2606" s="11">
        <f>BIL[[#This Row],[AUM]]-D2605</f>
        <v>-27112577.449999809</v>
      </c>
      <c r="G2606" s="11">
        <f>BIL[[#This Row],[∆ AUM]]-BIL[[#This Row],[effetto mercato]]</f>
        <v>-2688817.8261182122</v>
      </c>
    </row>
    <row r="2607" spans="1:7">
      <c r="A2607" s="4">
        <v>45799</v>
      </c>
      <c r="B2607">
        <v>-2.0400000000000001E-2</v>
      </c>
      <c r="C2607" s="6">
        <f>BIL[[#This Row],[Variaz]]/100</f>
        <v>-2.0400000000000003E-4</v>
      </c>
      <c r="D2607" s="10">
        <f>AUM[[#This Row],[ Etica Bilanciato]]</f>
        <v>2023968234.0699999</v>
      </c>
      <c r="E2607" s="10">
        <f>D2606*BIL[[#This Row],[Variazione percentuale]]</f>
        <v>-413725.76284980006</v>
      </c>
      <c r="F2607" s="11">
        <f>BIL[[#This Row],[AUM]]-D2606</f>
        <v>-4099230.8800001144</v>
      </c>
      <c r="G2607" s="11">
        <f>BIL[[#This Row],[∆ AUM]]-BIL[[#This Row],[effetto mercato]]</f>
        <v>-3685505.1171503142</v>
      </c>
    </row>
    <row r="2608" spans="1:7">
      <c r="A2608" s="4">
        <v>45800</v>
      </c>
      <c r="B2608">
        <v>-0.47570000000000001</v>
      </c>
      <c r="C2608" s="6">
        <f>BIL[[#This Row],[Variaz]]/100</f>
        <v>-4.7569999999999999E-3</v>
      </c>
      <c r="D2608" s="10">
        <f>AUM[[#This Row],[ Etica Bilanciato]]</f>
        <v>2011276330.27</v>
      </c>
      <c r="E2608" s="10">
        <f>D2607*BIL[[#This Row],[Variazione percentuale]]</f>
        <v>-9628016.8894709889</v>
      </c>
      <c r="F2608" s="11">
        <f>BIL[[#This Row],[AUM]]-D2607</f>
        <v>-12691903.799999952</v>
      </c>
      <c r="G2608" s="11">
        <f>BIL[[#This Row],[∆ AUM]]-BIL[[#This Row],[effetto mercato]]</f>
        <v>-3063886.9105289634</v>
      </c>
    </row>
    <row r="2609" spans="1:7">
      <c r="A2609" s="4">
        <v>45803</v>
      </c>
      <c r="B2609">
        <v>4.1000000000000002E-2</v>
      </c>
      <c r="C2609" s="6">
        <f>BIL[[#This Row],[Variaz]]/100</f>
        <v>4.0999999999999999E-4</v>
      </c>
      <c r="D2609" s="10">
        <f>AUM[[#This Row],[ Etica Bilanciato]]</f>
        <v>2008941039.4000001</v>
      </c>
      <c r="E2609" s="10">
        <f>D2608*BIL[[#This Row],[Variazione percentuale]]</f>
        <v>824623.29541070003</v>
      </c>
      <c r="F2609" s="11">
        <f>BIL[[#This Row],[AUM]]-D2608</f>
        <v>-2335290.8699998856</v>
      </c>
      <c r="G2609" s="11">
        <f>BIL[[#This Row],[∆ AUM]]-BIL[[#This Row],[effetto mercato]]</f>
        <v>-3159914.1654105857</v>
      </c>
    </row>
    <row r="2610" spans="1:7">
      <c r="A2610" s="4">
        <v>45804</v>
      </c>
      <c r="B2610">
        <v>1.1057999999999999</v>
      </c>
      <c r="C2610" s="6">
        <f>BIL[[#This Row],[Variaz]]/100</f>
        <v>1.1057999999999998E-2</v>
      </c>
      <c r="D2610" s="10">
        <f>AUM[[#This Row],[ Etica Bilanciato]]</f>
        <v>2028019057.6099999</v>
      </c>
      <c r="E2610" s="10">
        <f>D2609*BIL[[#This Row],[Variazione percentuale]]</f>
        <v>22214870.013685197</v>
      </c>
      <c r="F2610" s="11">
        <f>BIL[[#This Row],[AUM]]-D2609</f>
        <v>19078018.2099998</v>
      </c>
      <c r="G2610" s="11">
        <f>BIL[[#This Row],[∆ AUM]]-BIL[[#This Row],[effetto mercato]]</f>
        <v>-3136851.8036853969</v>
      </c>
    </row>
    <row r="2611" spans="1:7">
      <c r="A2611" s="4">
        <v>45805</v>
      </c>
      <c r="B2611">
        <v>-0.20930000000000001</v>
      </c>
      <c r="C2611" s="6">
        <f>BIL[[#This Row],[Variaz]]/100</f>
        <v>-2.0930000000000002E-3</v>
      </c>
      <c r="D2611" s="10">
        <f>AUM[[#This Row],[ Etica Bilanciato]]</f>
        <v>2021471987.77</v>
      </c>
      <c r="E2611" s="10">
        <f>D2610*BIL[[#This Row],[Variazione percentuale]]</f>
        <v>-4244643.8875777302</v>
      </c>
      <c r="F2611" s="11">
        <f>BIL[[#This Row],[AUM]]-D2610</f>
        <v>-6547069.8399999142</v>
      </c>
      <c r="G2611" s="11">
        <f>BIL[[#This Row],[∆ AUM]]-BIL[[#This Row],[effetto mercato]]</f>
        <v>-2302425.9524221839</v>
      </c>
    </row>
    <row r="2612" spans="1:7">
      <c r="A2612" s="4">
        <v>45806</v>
      </c>
      <c r="B2612">
        <v>0.3044</v>
      </c>
      <c r="C2612" s="6">
        <f>BIL[[#This Row],[Variaz]]/100</f>
        <v>3.0439999999999998E-3</v>
      </c>
      <c r="D2612" s="10">
        <f>AUM[[#This Row],[ Etica Bilanciato]]</f>
        <v>2024031323.3799999</v>
      </c>
      <c r="E2612" s="10">
        <f>D2611*BIL[[#This Row],[Variazione percentuale]]</f>
        <v>6153360.7307718797</v>
      </c>
      <c r="F2612" s="11">
        <f>BIL[[#This Row],[AUM]]-D2611</f>
        <v>2559335.6099998951</v>
      </c>
      <c r="G2612" s="11">
        <f>BIL[[#This Row],[∆ AUM]]-BIL[[#This Row],[effetto mercato]]</f>
        <v>-3594025.1207719846</v>
      </c>
    </row>
    <row r="2613" spans="1:7">
      <c r="A2613" s="4">
        <v>45807</v>
      </c>
      <c r="B2613">
        <v>-0.1956</v>
      </c>
      <c r="C2613" s="6">
        <f>BIL[[#This Row],[Variaz]]/100</f>
        <v>-1.9559999999999998E-3</v>
      </c>
      <c r="D2613" s="10">
        <f>AUM[[#This Row],[ Etica Bilanciato]]</f>
        <v>2016178870.8700001</v>
      </c>
      <c r="E2613" s="10">
        <f>D2612*BIL[[#This Row],[Variazione percentuale]]</f>
        <v>-3959005.2685312796</v>
      </c>
      <c r="F2613" s="11">
        <f>BIL[[#This Row],[AUM]]-D2612</f>
        <v>-7852452.509999752</v>
      </c>
      <c r="G2613" s="11">
        <f>BIL[[#This Row],[∆ AUM]]-BIL[[#This Row],[effetto mercato]]</f>
        <v>-3893447.2414684724</v>
      </c>
    </row>
    <row r="2614" spans="1:7">
      <c r="A2614" s="4">
        <v>45811</v>
      </c>
      <c r="B2614">
        <v>0.1419</v>
      </c>
      <c r="C2614" s="6">
        <f>BIL[[#This Row],[Variaz]]/100</f>
        <v>1.4189999999999999E-3</v>
      </c>
      <c r="D2614" s="10">
        <f>AUM[[#This Row],[ Etica Bilanciato]]</f>
        <v>2016199810.7</v>
      </c>
      <c r="E2614" s="10">
        <f>D2613*BIL[[#This Row],[Variazione percentuale]]</f>
        <v>2860957.81776453</v>
      </c>
      <c r="F2614" s="11">
        <f>BIL[[#This Row],[AUM]]-D2613</f>
        <v>20939.829999923706</v>
      </c>
      <c r="G2614" s="11">
        <f>BIL[[#This Row],[∆ AUM]]-BIL[[#This Row],[effetto mercato]]</f>
        <v>-2840017.9877646063</v>
      </c>
    </row>
    <row r="2615" spans="1:7">
      <c r="A2615" s="4">
        <v>45812</v>
      </c>
      <c r="B2615">
        <v>4.7199999999999999E-2</v>
      </c>
      <c r="C2615" s="6">
        <f>BIL[[#This Row],[Variaz]]/100</f>
        <v>4.7199999999999998E-4</v>
      </c>
      <c r="D2615" s="10">
        <f>AUM[[#This Row],[ Etica Bilanciato]]</f>
        <v>2015012642.9200001</v>
      </c>
      <c r="E2615" s="10">
        <f>D2614*BIL[[#This Row],[Variazione percentuale]]</f>
        <v>951646.3106504</v>
      </c>
      <c r="F2615" s="11">
        <f>BIL[[#This Row],[AUM]]-D2614</f>
        <v>-1187167.7799999714</v>
      </c>
      <c r="G2615" s="11">
        <f>BIL[[#This Row],[∆ AUM]]-BIL[[#This Row],[effetto mercato]]</f>
        <v>-2138814.0906503713</v>
      </c>
    </row>
    <row r="2616" spans="1:7">
      <c r="A2616" s="4">
        <v>45813</v>
      </c>
      <c r="B2616">
        <v>-0.32379999999999998</v>
      </c>
      <c r="C2616" s="6">
        <f>BIL[[#This Row],[Variaz]]/100</f>
        <v>-3.2379999999999996E-3</v>
      </c>
      <c r="D2616" s="10">
        <f>AUM[[#This Row],[ Etica Bilanciato]]</f>
        <v>2009340382</v>
      </c>
      <c r="E2616" s="10">
        <f>D2615*BIL[[#This Row],[Variazione percentuale]]</f>
        <v>-6524610.937774959</v>
      </c>
      <c r="F2616" s="11">
        <f>BIL[[#This Row],[AUM]]-D2615</f>
        <v>-5672260.9200000763</v>
      </c>
      <c r="G2616" s="11">
        <f>BIL[[#This Row],[∆ AUM]]-BIL[[#This Row],[effetto mercato]]</f>
        <v>852350.01777488273</v>
      </c>
    </row>
    <row r="2617" spans="1:7">
      <c r="A2617" s="4">
        <v>45814</v>
      </c>
      <c r="B2617">
        <v>0.67</v>
      </c>
      <c r="C2617" s="6">
        <f>BIL[[#This Row],[Variaz]]/100</f>
        <v>6.7000000000000002E-3</v>
      </c>
      <c r="D2617" s="10">
        <f>AUM[[#This Row],[ Etica Bilanciato]]</f>
        <v>2021042313.3199999</v>
      </c>
      <c r="E2617" s="10">
        <f>D2616*BIL[[#This Row],[Variazione percentuale]]</f>
        <v>13462580.5594</v>
      </c>
      <c r="F2617" s="11">
        <f>BIL[[#This Row],[AUM]]-D2616</f>
        <v>11701931.319999933</v>
      </c>
      <c r="G2617" s="11">
        <f>BIL[[#This Row],[∆ AUM]]-BIL[[#This Row],[effetto mercato]]</f>
        <v>-1760649.2394000664</v>
      </c>
    </row>
    <row r="2618" spans="1:7">
      <c r="A2618" s="4">
        <v>45817</v>
      </c>
      <c r="B2618">
        <v>6.7199999999999996E-2</v>
      </c>
      <c r="C2618" s="6">
        <f>BIL[[#This Row],[Variaz]]/100</f>
        <v>6.7199999999999996E-4</v>
      </c>
      <c r="D2618" s="10">
        <f>AUM[[#This Row],[ Etica Bilanciato]]</f>
        <v>2020670081.3499999</v>
      </c>
      <c r="E2618" s="10">
        <f>D2617*BIL[[#This Row],[Variazione percentuale]]</f>
        <v>1358140.4345510399</v>
      </c>
      <c r="F2618" s="11">
        <f>BIL[[#This Row],[AUM]]-D2617</f>
        <v>-372231.97000002861</v>
      </c>
      <c r="G2618" s="11">
        <f>BIL[[#This Row],[∆ AUM]]-BIL[[#This Row],[effetto mercato]]</f>
        <v>-1730372.4045510686</v>
      </c>
    </row>
    <row r="2619" spans="1:7">
      <c r="A2619" s="4">
        <v>45818</v>
      </c>
      <c r="B2619">
        <v>0.40310000000000001</v>
      </c>
      <c r="C2619" s="6">
        <f>BIL[[#This Row],[Variaz]]/100</f>
        <v>4.0309999999999999E-3</v>
      </c>
      <c r="D2619" s="10">
        <f>AUM[[#This Row],[ Etica Bilanciato]]</f>
        <v>2027078600.1700001</v>
      </c>
      <c r="E2619" s="10">
        <f>D2618*BIL[[#This Row],[Variazione percentuale]]</f>
        <v>8145321.0979218492</v>
      </c>
      <c r="F2619" s="11">
        <f>BIL[[#This Row],[AUM]]-D2618</f>
        <v>6408518.8200001717</v>
      </c>
      <c r="G2619" s="11">
        <f>BIL[[#This Row],[∆ AUM]]-BIL[[#This Row],[effetto mercato]]</f>
        <v>-1736802.2779216776</v>
      </c>
    </row>
    <row r="2620" spans="1:7">
      <c r="A2620" s="4">
        <v>45819</v>
      </c>
      <c r="B2620">
        <v>-0.46839999999999998</v>
      </c>
      <c r="C2620" s="6">
        <f>BIL[[#This Row],[Variaz]]/100</f>
        <v>-4.6839999999999998E-3</v>
      </c>
      <c r="D2620" s="10">
        <f>AUM[[#This Row],[ Etica Bilanciato]]</f>
        <v>2014576029.3900001</v>
      </c>
      <c r="E2620" s="10">
        <f>D2619*BIL[[#This Row],[Variazione percentuale]]</f>
        <v>-9494836.1631962806</v>
      </c>
      <c r="F2620" s="11">
        <f>BIL[[#This Row],[AUM]]-D2619</f>
        <v>-12502570.779999971</v>
      </c>
      <c r="G2620" s="11">
        <f>BIL[[#This Row],[∆ AUM]]-BIL[[#This Row],[effetto mercato]]</f>
        <v>-3007734.6168036908</v>
      </c>
    </row>
    <row r="2621" spans="1:7">
      <c r="A2621" s="4">
        <v>45820</v>
      </c>
      <c r="B2621">
        <v>-6.0499999999999998E-2</v>
      </c>
      <c r="C2621" s="6">
        <f>BIL[[#This Row],[Variaz]]/100</f>
        <v>-6.0499999999999996E-4</v>
      </c>
      <c r="D2621" s="10">
        <f>AUM[[#This Row],[ Etica Bilanciato]]</f>
        <v>2010627026.55</v>
      </c>
      <c r="E2621" s="10">
        <f>D2620*BIL[[#This Row],[Variazione percentuale]]</f>
        <v>-1218818.49778095</v>
      </c>
      <c r="F2621" s="11">
        <f>BIL[[#This Row],[AUM]]-D2620</f>
        <v>-3949002.8400001526</v>
      </c>
      <c r="G2621" s="11">
        <f>BIL[[#This Row],[∆ AUM]]-BIL[[#This Row],[effetto mercato]]</f>
        <v>-2730184.3422192028</v>
      </c>
    </row>
    <row r="2622" spans="1:7">
      <c r="A2622" s="4">
        <v>45821</v>
      </c>
      <c r="B2622">
        <v>-0.95509999999999995</v>
      </c>
      <c r="C2622" s="6">
        <f>BIL[[#This Row],[Variaz]]/100</f>
        <v>-9.5509999999999987E-3</v>
      </c>
      <c r="D2622" s="10">
        <f>AUM[[#This Row],[ Etica Bilanciato]]</f>
        <v>1988640610.25</v>
      </c>
      <c r="E2622" s="10">
        <f>D2621*BIL[[#This Row],[Variazione percentuale]]</f>
        <v>-19203498.730579048</v>
      </c>
      <c r="F2622" s="11">
        <f>BIL[[#This Row],[AUM]]-D2621</f>
        <v>-21986416.299999952</v>
      </c>
      <c r="G2622" s="11">
        <f>BIL[[#This Row],[∆ AUM]]-BIL[[#This Row],[effetto mercato]]</f>
        <v>-2782917.5694209039</v>
      </c>
    </row>
    <row r="2623" spans="1:7">
      <c r="A2623" s="4">
        <v>45824</v>
      </c>
      <c r="B2623">
        <v>0.33960000000000001</v>
      </c>
      <c r="C2623" s="6">
        <f>BIL[[#This Row],[Variaz]]/100</f>
        <v>3.3960000000000001E-3</v>
      </c>
      <c r="D2623" s="10">
        <f>AUM[[#This Row],[ Etica Bilanciato]]</f>
        <v>1992268732.76</v>
      </c>
      <c r="E2623" s="10">
        <f>D2622*BIL[[#This Row],[Variazione percentuale]]</f>
        <v>6753423.5124090007</v>
      </c>
      <c r="F2623" s="11">
        <f>BIL[[#This Row],[AUM]]-D2622</f>
        <v>3628122.5099999905</v>
      </c>
      <c r="G2623" s="11">
        <f>BIL[[#This Row],[∆ AUM]]-BIL[[#This Row],[effetto mercato]]</f>
        <v>-3125301.0024090102</v>
      </c>
    </row>
    <row r="2624" spans="1:7">
      <c r="A2624" s="4">
        <v>45825</v>
      </c>
      <c r="B2624">
        <v>-0.20979999999999999</v>
      </c>
      <c r="C2624" s="6">
        <f>BIL[[#This Row],[Variaz]]/100</f>
        <v>-2.098E-3</v>
      </c>
      <c r="D2624" s="10">
        <f>AUM[[#This Row],[ Etica Bilanciato]]</f>
        <v>1985094085.1900001</v>
      </c>
      <c r="E2624" s="10">
        <f>D2623*BIL[[#This Row],[Variazione percentuale]]</f>
        <v>-4179779.8013304803</v>
      </c>
      <c r="F2624" s="11">
        <f>BIL[[#This Row],[AUM]]-D2623</f>
        <v>-7174647.5699999332</v>
      </c>
      <c r="G2624" s="11">
        <f>BIL[[#This Row],[∆ AUM]]-BIL[[#This Row],[effetto mercato]]</f>
        <v>-2994867.768669453</v>
      </c>
    </row>
    <row r="2625" spans="1:7">
      <c r="A2625" s="4">
        <v>45826</v>
      </c>
      <c r="B2625">
        <v>1.3599999999999999E-2</v>
      </c>
      <c r="C2625" s="6">
        <f>BIL[[#This Row],[Variaz]]/100</f>
        <v>1.36E-4</v>
      </c>
      <c r="D2625" s="10">
        <f>AUM[[#This Row],[ Etica Bilanciato]]</f>
        <v>1983735176.1900001</v>
      </c>
      <c r="E2625" s="10">
        <f>D2624*BIL[[#This Row],[Variazione percentuale]]</f>
        <v>269972.79558584001</v>
      </c>
      <c r="F2625" s="11">
        <f>BIL[[#This Row],[AUM]]-D2624</f>
        <v>-1358909</v>
      </c>
      <c r="G2625" s="11">
        <f>BIL[[#This Row],[∆ AUM]]-BIL[[#This Row],[effetto mercato]]</f>
        <v>-1628881.79558584</v>
      </c>
    </row>
    <row r="2626" spans="1:7">
      <c r="A2626" s="4">
        <v>45827</v>
      </c>
      <c r="B2626">
        <v>-0.2306</v>
      </c>
      <c r="C2626" s="6">
        <f>BIL[[#This Row],[Variaz]]/100</f>
        <v>-2.3059999999999999E-3</v>
      </c>
      <c r="D2626" s="10">
        <f>AUM[[#This Row],[ Etica Bilanciato]]</f>
        <v>1976979348.3700001</v>
      </c>
      <c r="E2626" s="10">
        <f>D2625*BIL[[#This Row],[Variazione percentuale]]</f>
        <v>-4574493.3162941402</v>
      </c>
      <c r="F2626" s="11">
        <f>BIL[[#This Row],[AUM]]-D2625</f>
        <v>-6755827.8199999332</v>
      </c>
      <c r="G2626" s="11">
        <f>BIL[[#This Row],[∆ AUM]]-BIL[[#This Row],[effetto mercato]]</f>
        <v>-2181334.5037057931</v>
      </c>
    </row>
    <row r="2627" spans="1:7">
      <c r="A2627" s="4">
        <v>45828</v>
      </c>
      <c r="B2627">
        <v>-0.30590000000000001</v>
      </c>
      <c r="C2627" s="6">
        <f>BIL[[#This Row],[Variaz]]/100</f>
        <v>-3.0590000000000001E-3</v>
      </c>
      <c r="D2627" s="10">
        <f>AUM[[#This Row],[ Etica Bilanciato]]</f>
        <v>1968134365.3599999</v>
      </c>
      <c r="E2627" s="10">
        <f>D2626*BIL[[#This Row],[Variazione percentuale]]</f>
        <v>-6047579.8266638303</v>
      </c>
      <c r="F2627" s="11">
        <f>BIL[[#This Row],[AUM]]-D2626</f>
        <v>-8844983.0100002289</v>
      </c>
      <c r="G2627" s="11">
        <f>BIL[[#This Row],[∆ AUM]]-BIL[[#This Row],[effetto mercato]]</f>
        <v>-2797403.1833363986</v>
      </c>
    </row>
    <row r="2628" spans="1:7">
      <c r="A2628" s="4">
        <v>45831</v>
      </c>
      <c r="B2628">
        <v>0.23180000000000001</v>
      </c>
      <c r="C2628" s="6">
        <f>BIL[[#This Row],[Variaz]]/100</f>
        <v>2.3180000000000002E-3</v>
      </c>
      <c r="D2628" s="10">
        <f>AUM[[#This Row],[ Etica Bilanciato]]</f>
        <v>1968967603.0700002</v>
      </c>
      <c r="E2628" s="10">
        <f>D2627*BIL[[#This Row],[Variazione percentuale]]</f>
        <v>4562135.4589044806</v>
      </c>
      <c r="F2628" s="11">
        <f>BIL[[#This Row],[AUM]]-D2627</f>
        <v>833237.71000027657</v>
      </c>
      <c r="G2628" s="11">
        <f>BIL[[#This Row],[∆ AUM]]-BIL[[#This Row],[effetto mercato]]</f>
        <v>-3728897.748904204</v>
      </c>
    </row>
    <row r="2629" spans="1:7">
      <c r="A2629" s="4">
        <v>45832</v>
      </c>
      <c r="B2629">
        <v>0.54420000000000002</v>
      </c>
      <c r="C2629" s="6">
        <f>BIL[[#This Row],[Variaz]]/100</f>
        <v>5.4419999999999998E-3</v>
      </c>
      <c r="D2629" s="10">
        <f>AUM[[#This Row],[ Etica Bilanciato]]</f>
        <v>1977789282.6199999</v>
      </c>
      <c r="E2629" s="10">
        <f>D2628*BIL[[#This Row],[Variazione percentuale]]</f>
        <v>10715121.695906941</v>
      </c>
      <c r="F2629" s="11">
        <f>BIL[[#This Row],[AUM]]-D2628</f>
        <v>8821679.5499997139</v>
      </c>
      <c r="G2629" s="11">
        <f>BIL[[#This Row],[∆ AUM]]-BIL[[#This Row],[effetto mercato]]</f>
        <v>-1893442.1459072269</v>
      </c>
    </row>
    <row r="2630" spans="1:7">
      <c r="A2630" s="4">
        <v>45833</v>
      </c>
      <c r="B2630">
        <v>-8.1199999999999994E-2</v>
      </c>
      <c r="C2630" s="6">
        <f>BIL[[#This Row],[Variaz]]/100</f>
        <v>-8.119999999999999E-4</v>
      </c>
      <c r="D2630" s="10">
        <f>AUM[[#This Row],[ Etica Bilanciato]]</f>
        <v>1973627493.6999998</v>
      </c>
      <c r="E2630" s="10">
        <f>D2629*BIL[[#This Row],[Variazione percentuale]]</f>
        <v>-1605964.8974874397</v>
      </c>
      <c r="F2630" s="11">
        <f>BIL[[#This Row],[AUM]]-D2629</f>
        <v>-4161788.9200000763</v>
      </c>
      <c r="G2630" s="11">
        <f>BIL[[#This Row],[∆ AUM]]-BIL[[#This Row],[effetto mercato]]</f>
        <v>-2555824.0225126366</v>
      </c>
    </row>
    <row r="2631" spans="1:7">
      <c r="A2631" s="4">
        <v>45834</v>
      </c>
      <c r="B2631">
        <v>-9.4799999999999995E-2</v>
      </c>
      <c r="C2631" s="6">
        <f>BIL[[#This Row],[Variaz]]/100</f>
        <v>-9.4799999999999995E-4</v>
      </c>
      <c r="D2631" s="10">
        <f>AUM[[#This Row],[ Etica Bilanciato]]</f>
        <v>1970151360.4400001</v>
      </c>
      <c r="E2631" s="10">
        <f>D2630*BIL[[#This Row],[Variazione percentuale]]</f>
        <v>-1870998.8640275998</v>
      </c>
      <c r="F2631" s="11">
        <f>BIL[[#This Row],[AUM]]-D2630</f>
        <v>-3476133.259999752</v>
      </c>
      <c r="G2631" s="11">
        <f>BIL[[#This Row],[∆ AUM]]-BIL[[#This Row],[effetto mercato]]</f>
        <v>-1605134.3959721522</v>
      </c>
    </row>
    <row r="2632" spans="1:7">
      <c r="A2632" s="4">
        <v>45835</v>
      </c>
      <c r="B2632">
        <v>0.33889999999999998</v>
      </c>
      <c r="C2632" s="6">
        <f>BIL[[#This Row],[Variaz]]/100</f>
        <v>3.3889999999999997E-3</v>
      </c>
      <c r="D2632" s="10">
        <f>AUM[[#This Row],[ Etica Bilanciato]]</f>
        <v>1974794194.9400001</v>
      </c>
      <c r="E2632" s="10">
        <f>D2631*BIL[[#This Row],[Variazione percentuale]]</f>
        <v>6676842.9605311593</v>
      </c>
      <c r="F2632" s="11">
        <f>BIL[[#This Row],[AUM]]-D2631</f>
        <v>4642834.5</v>
      </c>
      <c r="G2632" s="11">
        <f>BIL[[#This Row],[∆ AUM]]-BIL[[#This Row],[effetto mercato]]</f>
        <v>-2034008.4605311593</v>
      </c>
    </row>
    <row r="2633" spans="1:7">
      <c r="A2633" s="4">
        <v>45838</v>
      </c>
      <c r="B2633">
        <v>0.1216</v>
      </c>
      <c r="C2633" s="6">
        <f>BIL[[#This Row],[Variaz]]/100</f>
        <v>1.2160000000000001E-3</v>
      </c>
      <c r="D2633" s="10">
        <f>AUM[[#This Row],[ Etica Bilanciato]]</f>
        <v>1975149921.6300001</v>
      </c>
      <c r="E2633" s="10">
        <f>D2632*BIL[[#This Row],[Variazione percentuale]]</f>
        <v>2401349.7410470401</v>
      </c>
      <c r="F2633" s="11">
        <f>BIL[[#This Row],[AUM]]-D2632</f>
        <v>355726.69000005722</v>
      </c>
      <c r="G2633" s="11">
        <f>BIL[[#This Row],[∆ AUM]]-BIL[[#This Row],[effetto mercato]]</f>
        <v>-2045623.0510469829</v>
      </c>
    </row>
    <row r="2634" spans="1:7">
      <c r="A2634" s="4">
        <v>45839</v>
      </c>
      <c r="B2634">
        <v>7.4200000000000002E-2</v>
      </c>
      <c r="C2634" s="6">
        <f>BIL[[#This Row],[Variaz]]/100</f>
        <v>7.4200000000000004E-4</v>
      </c>
      <c r="D2634" s="10">
        <f>AUM[[#This Row],[ Etica Bilanciato]]</f>
        <v>1974852197.3000002</v>
      </c>
      <c r="E2634" s="10">
        <f>D2633*BIL[[#This Row],[Variazione percentuale]]</f>
        <v>1465561.2418494602</v>
      </c>
      <c r="F2634" s="11">
        <f>BIL[[#This Row],[AUM]]-D2633</f>
        <v>-297724.32999992371</v>
      </c>
      <c r="G2634" s="11">
        <f>BIL[[#This Row],[∆ AUM]]-BIL[[#This Row],[effetto mercato]]</f>
        <v>-1763285.5718493839</v>
      </c>
    </row>
    <row r="2635" spans="1:7">
      <c r="A2635" s="4">
        <v>45840</v>
      </c>
      <c r="B2635">
        <v>0.182</v>
      </c>
      <c r="C2635" s="6">
        <f>BIL[[#This Row],[Variaz]]/100</f>
        <v>1.82E-3</v>
      </c>
      <c r="D2635" s="10">
        <f>AUM[[#This Row],[ Etica Bilanciato]]</f>
        <v>1976980986.3</v>
      </c>
      <c r="E2635" s="10">
        <f>D2634*BIL[[#This Row],[Variazione percentuale]]</f>
        <v>3594230.9990860005</v>
      </c>
      <c r="F2635" s="11">
        <f>BIL[[#This Row],[AUM]]-D2634</f>
        <v>2128788.9999997616</v>
      </c>
      <c r="G2635" s="11">
        <f>BIL[[#This Row],[∆ AUM]]-BIL[[#This Row],[effetto mercato]]</f>
        <v>-1465441.9990862389</v>
      </c>
    </row>
    <row r="2636" spans="1:7">
      <c r="A2636" s="4">
        <v>45841</v>
      </c>
      <c r="B2636">
        <v>0.54510000000000003</v>
      </c>
      <c r="C2636" s="6">
        <f>BIL[[#This Row],[Variaz]]/100</f>
        <v>5.4510000000000001E-3</v>
      </c>
      <c r="D2636" s="10">
        <f>AUM[[#This Row],[ Etica Bilanciato]]</f>
        <v>1987269328.6400001</v>
      </c>
      <c r="E2636" s="10">
        <f>D2635*BIL[[#This Row],[Variazione percentuale]]</f>
        <v>10776523.356321299</v>
      </c>
      <c r="F2636" s="11">
        <f>BIL[[#This Row],[AUM]]-D2635</f>
        <v>10288342.340000153</v>
      </c>
      <c r="G2636" s="11">
        <f>BIL[[#This Row],[∆ AUM]]-BIL[[#This Row],[effetto mercato]]</f>
        <v>-488181.01632114686</v>
      </c>
    </row>
    <row r="2637" spans="1:7">
      <c r="A2637" s="4">
        <v>45842</v>
      </c>
      <c r="B2637">
        <v>-0.19409999999999999</v>
      </c>
      <c r="C2637" s="6">
        <f>BIL[[#This Row],[Variaz]]/100</f>
        <v>-1.941E-3</v>
      </c>
      <c r="D2637" s="10">
        <f>AUM[[#This Row],[ Etica Bilanciato]]</f>
        <v>1982288352.1099999</v>
      </c>
      <c r="E2637" s="10">
        <f>D2636*BIL[[#This Row],[Variazione percentuale]]</f>
        <v>-3857289.7668902404</v>
      </c>
      <c r="F2637" s="11">
        <f>BIL[[#This Row],[AUM]]-D2636</f>
        <v>-4980976.5300002098</v>
      </c>
      <c r="G2637" s="11">
        <f>BIL[[#This Row],[∆ AUM]]-BIL[[#This Row],[effetto mercato]]</f>
        <v>-1123686.7631099694</v>
      </c>
    </row>
    <row r="2638" spans="1:7">
      <c r="A2638" s="4">
        <v>45845</v>
      </c>
      <c r="B2638">
        <v>-0.40229999999999999</v>
      </c>
      <c r="C2638" s="6">
        <f>BIL[[#This Row],[Variaz]]/100</f>
        <v>-4.0229999999999997E-3</v>
      </c>
      <c r="D2638" s="10">
        <f>AUM[[#This Row],[ Etica Bilanciato]]</f>
        <v>1974715894.1700001</v>
      </c>
      <c r="E2638" s="10">
        <f>D2637*BIL[[#This Row],[Variazione percentuale]]</f>
        <v>-7974746.0405385289</v>
      </c>
      <c r="F2638" s="11">
        <f>BIL[[#This Row],[AUM]]-D2637</f>
        <v>-7572457.9399998188</v>
      </c>
      <c r="G2638" s="11">
        <f>BIL[[#This Row],[∆ AUM]]-BIL[[#This Row],[effetto mercato]]</f>
        <v>402288.10053871013</v>
      </c>
    </row>
    <row r="2639" spans="1:7">
      <c r="A2639" s="4">
        <v>45846</v>
      </c>
      <c r="B2639">
        <v>0.28949999999999998</v>
      </c>
      <c r="C2639" s="6">
        <f>BIL[[#This Row],[Variaz]]/100</f>
        <v>2.895E-3</v>
      </c>
      <c r="D2639" s="10">
        <f>AUM[[#This Row],[ Etica Bilanciato]]</f>
        <v>1978705818.0799999</v>
      </c>
      <c r="E2639" s="10">
        <f>D2638*BIL[[#This Row],[Variazione percentuale]]</f>
        <v>5716802.5136221498</v>
      </c>
      <c r="F2639" s="11">
        <f>BIL[[#This Row],[AUM]]-D2638</f>
        <v>3989923.9099998474</v>
      </c>
      <c r="G2639" s="11">
        <f>BIL[[#This Row],[∆ AUM]]-BIL[[#This Row],[effetto mercato]]</f>
        <v>-1726878.6036223024</v>
      </c>
    </row>
    <row r="2640" spans="1:7">
      <c r="A2640" s="4">
        <v>45847</v>
      </c>
      <c r="B2640">
        <v>0.23499999999999999</v>
      </c>
      <c r="C2640" s="6">
        <f>BIL[[#This Row],[Variaz]]/100</f>
        <v>2.3499999999999997E-3</v>
      </c>
      <c r="D2640" s="10">
        <f>AUM[[#This Row],[ Etica Bilanciato]]</f>
        <v>1981892954.98</v>
      </c>
      <c r="E2640" s="10">
        <f>D2639*BIL[[#This Row],[Variazione percentuale]]</f>
        <v>4649958.6724879993</v>
      </c>
      <c r="F2640" s="11">
        <f>BIL[[#This Row],[AUM]]-D2639</f>
        <v>3187136.9000000954</v>
      </c>
      <c r="G2640" s="11">
        <f>BIL[[#This Row],[∆ AUM]]-BIL[[#This Row],[effetto mercato]]</f>
        <v>-1462821.7724879039</v>
      </c>
    </row>
    <row r="2641" spans="1:7">
      <c r="A2641" s="4">
        <v>45848</v>
      </c>
      <c r="B2641">
        <v>0.2009</v>
      </c>
      <c r="C2641" s="6">
        <f>BIL[[#This Row],[Variaz]]/100</f>
        <v>2.0089999999999999E-3</v>
      </c>
      <c r="D2641" s="10">
        <f>AUM[[#This Row],[ Etica Bilanciato]]</f>
        <v>1983182259.3900001</v>
      </c>
      <c r="E2641" s="10">
        <f>D2640*BIL[[#This Row],[Variazione percentuale]]</f>
        <v>3981622.9465548201</v>
      </c>
      <c r="F2641" s="11">
        <f>BIL[[#This Row],[AUM]]-D2640</f>
        <v>1289304.4100000858</v>
      </c>
      <c r="G2641" s="11">
        <f>BIL[[#This Row],[∆ AUM]]-BIL[[#This Row],[effetto mercato]]</f>
        <v>-2692318.5365547342</v>
      </c>
    </row>
    <row r="2642" spans="1:7">
      <c r="A2642" s="4">
        <v>45849</v>
      </c>
      <c r="B2642">
        <v>-0.58819999999999995</v>
      </c>
      <c r="C2642" s="6">
        <f>BIL[[#This Row],[Variaz]]/100</f>
        <v>-5.8819999999999992E-3</v>
      </c>
      <c r="D2642" s="10">
        <f>AUM[[#This Row],[ Etica Bilanciato]]</f>
        <v>1969336080.6700001</v>
      </c>
      <c r="E2642" s="10">
        <f>D2641*BIL[[#This Row],[Variazione percentuale]]</f>
        <v>-11665078.049731979</v>
      </c>
      <c r="F2642" s="11">
        <f>BIL[[#This Row],[AUM]]-D2641</f>
        <v>-13846178.720000029</v>
      </c>
      <c r="G2642" s="11">
        <f>BIL[[#This Row],[∆ AUM]]-BIL[[#This Row],[effetto mercato]]</f>
        <v>-2181100.6702680495</v>
      </c>
    </row>
    <row r="2643" spans="1:7">
      <c r="A2643" s="4">
        <v>45852</v>
      </c>
      <c r="B2643">
        <v>-0.17480000000000001</v>
      </c>
      <c r="C2643" s="6">
        <f>BIL[[#This Row],[Variaz]]/100</f>
        <v>-1.7480000000000002E-3</v>
      </c>
      <c r="D2643" s="10">
        <f>AUM[[#This Row],[ Etica Bilanciato]]</f>
        <v>1964771886.6900001</v>
      </c>
      <c r="E2643" s="10">
        <f>D2642*BIL[[#This Row],[Variazione percentuale]]</f>
        <v>-3442399.4690111605</v>
      </c>
      <c r="F2643" s="11">
        <f>BIL[[#This Row],[AUM]]-D2642</f>
        <v>-4564193.9800000191</v>
      </c>
      <c r="G2643" s="11">
        <f>BIL[[#This Row],[∆ AUM]]-BIL[[#This Row],[effetto mercato]]</f>
        <v>-1121794.5109888585</v>
      </c>
    </row>
    <row r="2644" spans="1:7">
      <c r="A2644" s="4">
        <v>45853</v>
      </c>
      <c r="B2644">
        <v>0.26269999999999999</v>
      </c>
      <c r="C2644" s="6">
        <f>BIL[[#This Row],[Variaz]]/100</f>
        <v>2.627E-3</v>
      </c>
      <c r="D2644" s="10">
        <f>AUM[[#This Row],[ Etica Bilanciato]]</f>
        <v>1968285469.55</v>
      </c>
      <c r="E2644" s="10">
        <f>D2643*BIL[[#This Row],[Variazione percentuale]]</f>
        <v>5161455.7463346301</v>
      </c>
      <c r="F2644" s="11">
        <f>BIL[[#This Row],[AUM]]-D2643</f>
        <v>3513582.8599998951</v>
      </c>
      <c r="G2644" s="11">
        <f>BIL[[#This Row],[∆ AUM]]-BIL[[#This Row],[effetto mercato]]</f>
        <v>-1647872.886334735</v>
      </c>
    </row>
    <row r="2645" spans="1:7">
      <c r="A2645" s="4">
        <v>45854</v>
      </c>
      <c r="B2645">
        <v>0.24179999999999999</v>
      </c>
      <c r="C2645" s="6">
        <f>BIL[[#This Row],[Variaz]]/100</f>
        <v>2.418E-3</v>
      </c>
      <c r="D2645" s="10">
        <f>AUM[[#This Row],[ Etica Bilanciato]]</f>
        <v>1971890281.9700003</v>
      </c>
      <c r="E2645" s="10">
        <f>D2644*BIL[[#This Row],[Variazione percentuale]]</f>
        <v>4759314.2653719001</v>
      </c>
      <c r="F2645" s="11">
        <f>BIL[[#This Row],[AUM]]-D2644</f>
        <v>3604812.4200003147</v>
      </c>
      <c r="G2645" s="11">
        <f>BIL[[#This Row],[∆ AUM]]-BIL[[#This Row],[effetto mercato]]</f>
        <v>-1154501.8453715853</v>
      </c>
    </row>
    <row r="2646" spans="1:7">
      <c r="A2646" s="4">
        <v>45855</v>
      </c>
      <c r="B2646">
        <v>0.38869999999999999</v>
      </c>
      <c r="C2646" s="6">
        <f>BIL[[#This Row],[Variaz]]/100</f>
        <v>3.8869999999999998E-3</v>
      </c>
      <c r="D2646" s="10">
        <f>AUM[[#This Row],[ Etica Bilanciato]]</f>
        <v>1978493979.96</v>
      </c>
      <c r="E2646" s="10">
        <f>D2645*BIL[[#This Row],[Variazione percentuale]]</f>
        <v>7664737.5260173911</v>
      </c>
      <c r="F2646" s="11">
        <f>BIL[[#This Row],[AUM]]-D2645</f>
        <v>6603697.9899997711</v>
      </c>
      <c r="G2646" s="11">
        <f>BIL[[#This Row],[∆ AUM]]-BIL[[#This Row],[effetto mercato]]</f>
        <v>-1061039.53601762</v>
      </c>
    </row>
    <row r="2647" spans="1:7">
      <c r="A2647" s="4">
        <v>45856</v>
      </c>
      <c r="B2647">
        <v>-0.42720000000000002</v>
      </c>
      <c r="C2647" s="6">
        <f>BIL[[#This Row],[Variaz]]/100</f>
        <v>-4.2720000000000006E-3</v>
      </c>
      <c r="D2647" s="10">
        <f>AUM[[#This Row],[ Etica Bilanciato]]</f>
        <v>1968247917.3099999</v>
      </c>
      <c r="E2647" s="10">
        <f>D2646*BIL[[#This Row],[Variazione percentuale]]</f>
        <v>-8452126.2823891211</v>
      </c>
      <c r="F2647" s="11">
        <f>BIL[[#This Row],[AUM]]-D2646</f>
        <v>-10246062.650000095</v>
      </c>
      <c r="G2647" s="11">
        <f>BIL[[#This Row],[∆ AUM]]-BIL[[#This Row],[effetto mercato]]</f>
        <v>-1793936.3676109742</v>
      </c>
    </row>
    <row r="2648" spans="1:7">
      <c r="A2648" s="4">
        <v>45859</v>
      </c>
      <c r="B2648">
        <v>0.10059999999999999</v>
      </c>
      <c r="C2648" s="6">
        <f>BIL[[#This Row],[Variaz]]/100</f>
        <v>1.0059999999999999E-3</v>
      </c>
      <c r="D2648" s="10">
        <f>AUM[[#This Row],[ Etica Bilanciato]]</f>
        <v>1968563345.6300001</v>
      </c>
      <c r="E2648" s="10">
        <f>D2647*BIL[[#This Row],[Variazione percentuale]]</f>
        <v>1980057.4048138598</v>
      </c>
      <c r="F2648" s="11">
        <f>BIL[[#This Row],[AUM]]-D2647</f>
        <v>315428.32000017166</v>
      </c>
      <c r="G2648" s="11">
        <f>BIL[[#This Row],[∆ AUM]]-BIL[[#This Row],[effetto mercato]]</f>
        <v>-1664629.0848136882</v>
      </c>
    </row>
    <row r="2649" spans="1:7">
      <c r="A2649" s="4">
        <v>45860</v>
      </c>
      <c r="B2649">
        <v>2.6800000000000001E-2</v>
      </c>
      <c r="C2649" s="6">
        <f>BIL[[#This Row],[Variaz]]/100</f>
        <v>2.6800000000000001E-4</v>
      </c>
      <c r="D2649" s="10">
        <f>AUM[[#This Row],[ Etica Bilanciato]]</f>
        <v>1967723595.6499999</v>
      </c>
      <c r="E2649" s="10">
        <f>D2648*BIL[[#This Row],[Variazione percentuale]]</f>
        <v>527574.97662884009</v>
      </c>
      <c r="F2649" s="11">
        <f>BIL[[#This Row],[AUM]]-D2648</f>
        <v>-839749.98000025749</v>
      </c>
      <c r="G2649" s="11">
        <f>BIL[[#This Row],[∆ AUM]]-BIL[[#This Row],[effetto mercato]]</f>
        <v>-1367324.9566290975</v>
      </c>
    </row>
    <row r="2650" spans="1:7">
      <c r="A2650" s="4">
        <v>45861</v>
      </c>
      <c r="B2650">
        <v>0.52229999999999999</v>
      </c>
      <c r="C2650" s="6">
        <f>BIL[[#This Row],[Variaz]]/100</f>
        <v>5.2230000000000002E-3</v>
      </c>
      <c r="D2650" s="10">
        <f>AUM[[#This Row],[ Etica Bilanciato]]</f>
        <v>1976105150.05</v>
      </c>
      <c r="E2650" s="10">
        <f>D2649*BIL[[#This Row],[Variazione percentuale]]</f>
        <v>10277420.34007995</v>
      </c>
      <c r="F2650" s="11">
        <f>BIL[[#This Row],[AUM]]-D2649</f>
        <v>8381554.4000000954</v>
      </c>
      <c r="G2650" s="11">
        <f>BIL[[#This Row],[∆ AUM]]-BIL[[#This Row],[effetto mercato]]</f>
        <v>-1895865.9400798548</v>
      </c>
    </row>
    <row r="2651" spans="1:7">
      <c r="A2651" s="4">
        <v>45862</v>
      </c>
      <c r="B2651">
        <v>-0.26640000000000003</v>
      </c>
      <c r="C2651" s="6">
        <f>BIL[[#This Row],[Variaz]]/100</f>
        <v>-2.6640000000000001E-3</v>
      </c>
      <c r="D2651" s="10">
        <f>AUM[[#This Row],[ Etica Bilanciato]]</f>
        <v>1969072089.0600002</v>
      </c>
      <c r="E2651" s="10">
        <f>D2650*BIL[[#This Row],[Variazione percentuale]]</f>
        <v>-5264344.1197332004</v>
      </c>
      <c r="F2651" s="11">
        <f>BIL[[#This Row],[AUM]]-D2650</f>
        <v>-7033060.9899997711</v>
      </c>
      <c r="G2651" s="11">
        <f>BIL[[#This Row],[∆ AUM]]-BIL[[#This Row],[effetto mercato]]</f>
        <v>-1768716.8702665707</v>
      </c>
    </row>
    <row r="2652" spans="1:7">
      <c r="A2652" s="4">
        <v>45863</v>
      </c>
      <c r="B2652">
        <v>0.1736</v>
      </c>
      <c r="C2652" s="6">
        <f>BIL[[#This Row],[Variaz]]/100</f>
        <v>1.7360000000000001E-3</v>
      </c>
      <c r="D2652" s="10">
        <f>AUM[[#This Row],[ Etica Bilanciato]]</f>
        <v>1970528795.1200001</v>
      </c>
      <c r="E2652" s="10">
        <f>D2651*BIL[[#This Row],[Variazione percentuale]]</f>
        <v>3418309.1466081603</v>
      </c>
      <c r="F2652" s="11">
        <f>BIL[[#This Row],[AUM]]-D2651</f>
        <v>1456706.0599999428</v>
      </c>
      <c r="G2652" s="11">
        <f>BIL[[#This Row],[∆ AUM]]-BIL[[#This Row],[effetto mercato]]</f>
        <v>-1961603.0866082176</v>
      </c>
    </row>
    <row r="2653" spans="1:7">
      <c r="A2653" s="4">
        <v>45866</v>
      </c>
      <c r="B2653">
        <v>0.51339999999999997</v>
      </c>
      <c r="C2653" s="6">
        <f>BIL[[#This Row],[Variaz]]/100</f>
        <v>5.1339999999999997E-3</v>
      </c>
      <c r="D2653" s="10">
        <f>AUM[[#This Row],[ Etica Bilanciato]]</f>
        <v>1978947218.6099999</v>
      </c>
      <c r="E2653" s="10">
        <f>D2652*BIL[[#This Row],[Variazione percentuale]]</f>
        <v>10116694.834146081</v>
      </c>
      <c r="F2653" s="11">
        <f>BIL[[#This Row],[AUM]]-D2652</f>
        <v>8418423.4899997711</v>
      </c>
      <c r="G2653" s="11">
        <f>BIL[[#This Row],[∆ AUM]]-BIL[[#This Row],[effetto mercato]]</f>
        <v>-1698271.3441463094</v>
      </c>
    </row>
    <row r="2654" spans="1:7">
      <c r="A2654" s="4">
        <v>45867</v>
      </c>
      <c r="B2654">
        <v>0.41120000000000001</v>
      </c>
      <c r="C2654" s="6">
        <f>BIL[[#This Row],[Variaz]]/100</f>
        <v>4.1120000000000002E-3</v>
      </c>
      <c r="D2654" s="10">
        <f>AUM[[#This Row],[ Etica Bilanciato]]</f>
        <v>1985290030.46</v>
      </c>
      <c r="E2654" s="10">
        <f>D2653*BIL[[#This Row],[Variazione percentuale]]</f>
        <v>8137430.9629243203</v>
      </c>
      <c r="F2654" s="11">
        <f>BIL[[#This Row],[AUM]]-D2653</f>
        <v>6342811.8500001431</v>
      </c>
      <c r="G2654" s="11">
        <f>BIL[[#This Row],[∆ AUM]]-BIL[[#This Row],[effetto mercato]]</f>
        <v>-1794619.1129241772</v>
      </c>
    </row>
    <row r="2655" spans="1:7">
      <c r="A2655" s="4">
        <v>45868</v>
      </c>
      <c r="B2655">
        <v>-0.13869999999999999</v>
      </c>
      <c r="C2655" s="6">
        <f>BIL[[#This Row],[Variaz]]/100</f>
        <v>-1.387E-3</v>
      </c>
      <c r="D2655" s="10">
        <f>AUM[[#This Row],[ Etica Bilanciato]]</f>
        <v>1980781736.8399999</v>
      </c>
      <c r="E2655" s="10">
        <f>D2654*BIL[[#This Row],[Variazione percentuale]]</f>
        <v>-2753597.2722480199</v>
      </c>
      <c r="F2655" s="11">
        <f>BIL[[#This Row],[AUM]]-D2654</f>
        <v>-4508293.620000124</v>
      </c>
      <c r="G2655" s="11">
        <f>BIL[[#This Row],[∆ AUM]]-BIL[[#This Row],[effetto mercato]]</f>
        <v>-1754696.347752104</v>
      </c>
    </row>
    <row r="2656" spans="1:7">
      <c r="A2656" s="4">
        <v>45869</v>
      </c>
      <c r="B2656">
        <v>-0.41010000000000002</v>
      </c>
      <c r="C2656" s="6">
        <f>BIL[[#This Row],[Variaz]]/100</f>
        <v>-4.1010000000000005E-3</v>
      </c>
      <c r="D2656" s="10">
        <f>AUM[[#This Row],[ Etica Bilanciato]]</f>
        <v>1971514245.7</v>
      </c>
      <c r="E2656" s="10">
        <f>D2655*BIL[[#This Row],[Variazione percentuale]]</f>
        <v>-8123185.9027808402</v>
      </c>
      <c r="F2656" s="11">
        <f>BIL[[#This Row],[AUM]]-D2655</f>
        <v>-9267491.1399998665</v>
      </c>
      <c r="G2656" s="11">
        <f>BIL[[#This Row],[∆ AUM]]-BIL[[#This Row],[effetto mercato]]</f>
        <v>-1144305.2372190263</v>
      </c>
    </row>
    <row r="2657" spans="1:7">
      <c r="A2657" s="4">
        <v>45870</v>
      </c>
      <c r="B2657">
        <v>-0.93659999999999999</v>
      </c>
      <c r="C2657" s="6">
        <f>BIL[[#This Row],[Variaz]]/100</f>
        <v>-9.3659999999999993E-3</v>
      </c>
      <c r="D2657" s="10">
        <f>AUM[[#This Row],[ Etica Bilanciato]]</f>
        <v>1951021455.95</v>
      </c>
      <c r="E2657" s="10">
        <f>D2656*BIL[[#This Row],[Variazione percentuale]]</f>
        <v>-18465202.4252262</v>
      </c>
      <c r="F2657" s="11">
        <f>BIL[[#This Row],[AUM]]-D2656</f>
        <v>-20492789.75</v>
      </c>
      <c r="G2657" s="11">
        <f>BIL[[#This Row],[∆ AUM]]-BIL[[#This Row],[effetto mercato]]</f>
        <v>-2027587.3247737996</v>
      </c>
    </row>
    <row r="2658" spans="1:7">
      <c r="A2658" s="4">
        <v>45873</v>
      </c>
      <c r="B2658">
        <v>0.83140000000000003</v>
      </c>
      <c r="C2658" s="6">
        <f>BIL[[#This Row],[Variaz]]/100</f>
        <v>8.3140000000000002E-3</v>
      </c>
      <c r="D2658" s="10">
        <f>AUM[[#This Row],[ Etica Bilanciato]]</f>
        <v>1965469572.6100001</v>
      </c>
      <c r="E2658" s="10">
        <f>D2657*BIL[[#This Row],[Variazione percentuale]]</f>
        <v>16220792.384768302</v>
      </c>
      <c r="F2658" s="11">
        <f>BIL[[#This Row],[AUM]]-D2657</f>
        <v>14448116.660000086</v>
      </c>
      <c r="G2658" s="11">
        <f>BIL[[#This Row],[∆ AUM]]-BIL[[#This Row],[effetto mercato]]</f>
        <v>-1772675.7247682158</v>
      </c>
    </row>
    <row r="2659" spans="1:7">
      <c r="A2659" s="4">
        <v>45874</v>
      </c>
      <c r="B2659">
        <v>-0.14630000000000001</v>
      </c>
      <c r="C2659" s="6">
        <f>BIL[[#This Row],[Variaz]]/100</f>
        <v>-1.4630000000000001E-3</v>
      </c>
      <c r="D2659" s="10">
        <f>AUM[[#This Row],[ Etica Bilanciato]]</f>
        <v>1963256083.3199999</v>
      </c>
      <c r="E2659" s="10">
        <f>D2658*BIL[[#This Row],[Variazione percentuale]]</f>
        <v>-2875481.9847284304</v>
      </c>
      <c r="F2659" s="11">
        <f>BIL[[#This Row],[AUM]]-D2658</f>
        <v>-2213489.2900002003</v>
      </c>
      <c r="G2659" s="11">
        <f>BIL[[#This Row],[∆ AUM]]-BIL[[#This Row],[effetto mercato]]</f>
        <v>661992.69472823013</v>
      </c>
    </row>
    <row r="2660" spans="1:7">
      <c r="A2660" s="4">
        <v>45875</v>
      </c>
      <c r="B2660">
        <v>-0.19309999999999999</v>
      </c>
      <c r="C2660" s="6">
        <f>BIL[[#This Row],[Variaz]]/100</f>
        <v>-1.931E-3</v>
      </c>
      <c r="D2660" s="10">
        <f>AUM[[#This Row],[ Etica Bilanciato]]</f>
        <v>1960254498.75</v>
      </c>
      <c r="E2660" s="10">
        <f>D2659*BIL[[#This Row],[Variazione percentuale]]</f>
        <v>-3791047.4968909197</v>
      </c>
      <c r="F2660" s="11">
        <f>BIL[[#This Row],[AUM]]-D2659</f>
        <v>-3001584.5699999332</v>
      </c>
      <c r="G2660" s="11">
        <f>BIL[[#This Row],[∆ AUM]]-BIL[[#This Row],[effetto mercato]]</f>
        <v>789462.92689098651</v>
      </c>
    </row>
    <row r="2661" spans="1:7">
      <c r="A2661" s="4">
        <v>45876</v>
      </c>
      <c r="B2661">
        <v>0.19350000000000001</v>
      </c>
      <c r="C2661" s="6">
        <f>BIL[[#This Row],[Variaz]]/100</f>
        <v>1.9350000000000001E-3</v>
      </c>
      <c r="D2661" s="10">
        <f>AUM[[#This Row],[ Etica Bilanciato]]</f>
        <v>1962558805.5799999</v>
      </c>
      <c r="E2661" s="10">
        <f>D2660*BIL[[#This Row],[Variazione percentuale]]</f>
        <v>3793092.4550812501</v>
      </c>
      <c r="F2661" s="11">
        <f>BIL[[#This Row],[AUM]]-D2660</f>
        <v>2304306.8299999237</v>
      </c>
      <c r="G2661" s="11">
        <f>BIL[[#This Row],[∆ AUM]]-BIL[[#This Row],[effetto mercato]]</f>
        <v>-1488785.6250813263</v>
      </c>
    </row>
    <row r="2662" spans="1:7">
      <c r="A2662" s="4">
        <v>45877</v>
      </c>
      <c r="B2662">
        <v>2.6599999999999999E-2</v>
      </c>
      <c r="C2662" s="6">
        <f>BIL[[#This Row],[Variaz]]/100</f>
        <v>2.6599999999999996E-4</v>
      </c>
      <c r="D2662" s="10">
        <f>AUM[[#This Row],[ Etica Bilanciato]]</f>
        <v>1962403729.9000001</v>
      </c>
      <c r="E2662" s="10">
        <f>D2661*BIL[[#This Row],[Variazione percentuale]]</f>
        <v>522040.64228427992</v>
      </c>
      <c r="F2662" s="11">
        <f>BIL[[#This Row],[AUM]]-D2661</f>
        <v>-155075.67999982834</v>
      </c>
      <c r="G2662" s="11">
        <f>BIL[[#This Row],[∆ AUM]]-BIL[[#This Row],[effetto mercato]]</f>
        <v>-677116.32228410826</v>
      </c>
    </row>
    <row r="2663" spans="1:7">
      <c r="A2663" s="4">
        <v>45880</v>
      </c>
      <c r="B2663">
        <v>-2.6599999999999999E-2</v>
      </c>
      <c r="C2663" s="6">
        <f>BIL[[#This Row],[Variaz]]/100</f>
        <v>-2.6599999999999996E-4</v>
      </c>
      <c r="D2663" s="10">
        <f>AUM[[#This Row],[ Etica Bilanciato]]</f>
        <v>1961508002.29</v>
      </c>
      <c r="E2663" s="10">
        <f>D2662*BIL[[#This Row],[Variazione percentuale]]</f>
        <v>-521999.39215339994</v>
      </c>
      <c r="F2663" s="11">
        <f>BIL[[#This Row],[AUM]]-D2662</f>
        <v>-895727.61000013351</v>
      </c>
      <c r="G2663" s="11">
        <f>BIL[[#This Row],[∆ AUM]]-BIL[[#This Row],[effetto mercato]]</f>
        <v>-373728.21784673358</v>
      </c>
    </row>
    <row r="2664" spans="1:7">
      <c r="A2664" s="4">
        <v>45881</v>
      </c>
      <c r="B2664">
        <v>0.14649999999999999</v>
      </c>
      <c r="C2664" s="6">
        <f>BIL[[#This Row],[Variaz]]/100</f>
        <v>1.4649999999999999E-3</v>
      </c>
      <c r="D2664" s="10">
        <f>AUM[[#This Row],[ Etica Bilanciato]]</f>
        <v>1963826617.8100002</v>
      </c>
      <c r="E2664" s="10">
        <f>D2663*BIL[[#This Row],[Variazione percentuale]]</f>
        <v>2873609.22335485</v>
      </c>
      <c r="F2664" s="11">
        <f>BIL[[#This Row],[AUM]]-D2663</f>
        <v>2318615.5200002193</v>
      </c>
      <c r="G2664" s="11">
        <f>BIL[[#This Row],[∆ AUM]]-BIL[[#This Row],[effetto mercato]]</f>
        <v>-554993.70335463062</v>
      </c>
    </row>
    <row r="2665" spans="1:7">
      <c r="A2665" s="4">
        <v>45882</v>
      </c>
      <c r="B2665">
        <v>0.39229999999999998</v>
      </c>
      <c r="C2665" s="6">
        <f>BIL[[#This Row],[Variaz]]/100</f>
        <v>3.9229999999999994E-3</v>
      </c>
      <c r="D2665" s="10">
        <f>AUM[[#This Row],[ Etica Bilanciato]]</f>
        <v>1970858734.7600002</v>
      </c>
      <c r="E2665" s="10">
        <f>D2664*BIL[[#This Row],[Variazione percentuale]]</f>
        <v>7704091.8216686295</v>
      </c>
      <c r="F2665" s="11">
        <f>BIL[[#This Row],[AUM]]-D2664</f>
        <v>7032116.9500000477</v>
      </c>
      <c r="G2665" s="11">
        <f>BIL[[#This Row],[∆ AUM]]-BIL[[#This Row],[effetto mercato]]</f>
        <v>-671974.87166858185</v>
      </c>
    </row>
    <row r="2666" spans="1:7">
      <c r="A2666" s="4">
        <v>45883</v>
      </c>
      <c r="B2666">
        <v>6.6E-3</v>
      </c>
      <c r="C2666" s="6">
        <f>BIL[[#This Row],[Variaz]]/100</f>
        <v>6.6000000000000005E-5</v>
      </c>
      <c r="D2666" s="10">
        <f>AUM[[#This Row],[ Etica Bilanciato]]</f>
        <v>1969993651.8800001</v>
      </c>
      <c r="E2666" s="10">
        <f>D2665*BIL[[#This Row],[Variazione percentuale]]</f>
        <v>130076.67649416003</v>
      </c>
      <c r="F2666" s="11">
        <f>BIL[[#This Row],[AUM]]-D2665</f>
        <v>-865082.88000011444</v>
      </c>
      <c r="G2666" s="11">
        <f>BIL[[#This Row],[∆ AUM]]-BIL[[#This Row],[effetto mercato]]</f>
        <v>-995159.55649427441</v>
      </c>
    </row>
    <row r="2667" spans="1:7">
      <c r="A2667" s="4">
        <v>45887</v>
      </c>
      <c r="B2667">
        <v>-9.2700000000000005E-2</v>
      </c>
      <c r="C2667" s="6">
        <f>BIL[[#This Row],[Variaz]]/100</f>
        <v>-9.2700000000000009E-4</v>
      </c>
      <c r="D2667" s="10">
        <f>AUM[[#This Row],[ Etica Bilanciato]]</f>
        <v>1966656494.95</v>
      </c>
      <c r="E2667" s="10">
        <f>D2666*BIL[[#This Row],[Variazione percentuale]]</f>
        <v>-1826184.1152927603</v>
      </c>
      <c r="F2667" s="11">
        <f>BIL[[#This Row],[AUM]]-D2666</f>
        <v>-3337156.9300000668</v>
      </c>
      <c r="G2667" s="11">
        <f>BIL[[#This Row],[∆ AUM]]-BIL[[#This Row],[effetto mercato]]</f>
        <v>-1510972.8147073064</v>
      </c>
    </row>
    <row r="2668" spans="1:7">
      <c r="A2668" s="4">
        <v>45888</v>
      </c>
      <c r="B2668">
        <v>5.2999999999999999E-2</v>
      </c>
      <c r="C2668" s="6">
        <f>BIL[[#This Row],[Variaz]]/100</f>
        <v>5.2999999999999998E-4</v>
      </c>
      <c r="D2668" s="10">
        <f>AUM[[#This Row],[ Etica Bilanciato]]</f>
        <v>1967375754.3099999</v>
      </c>
      <c r="E2668" s="10">
        <f>D2667*BIL[[#This Row],[Variazione percentuale]]</f>
        <v>1042327.9423234999</v>
      </c>
      <c r="F2668" s="11">
        <f>BIL[[#This Row],[AUM]]-D2667</f>
        <v>719259.3599998951</v>
      </c>
      <c r="G2668" s="11">
        <f>BIL[[#This Row],[∆ AUM]]-BIL[[#This Row],[effetto mercato]]</f>
        <v>-323068.58232360485</v>
      </c>
    </row>
    <row r="2669" spans="1:7">
      <c r="A2669" s="4">
        <v>45889</v>
      </c>
      <c r="B2669">
        <v>0.19220000000000001</v>
      </c>
      <c r="C2669" s="6">
        <f>BIL[[#This Row],[Variaz]]/100</f>
        <v>1.9220000000000001E-3</v>
      </c>
      <c r="D2669" s="10">
        <f>AUM[[#This Row],[ Etica Bilanciato]]</f>
        <v>1971109111.3800001</v>
      </c>
      <c r="E2669" s="10">
        <f>D2668*BIL[[#This Row],[Variazione percentuale]]</f>
        <v>3781296.1997838202</v>
      </c>
      <c r="F2669" s="11">
        <f>BIL[[#This Row],[AUM]]-D2668</f>
        <v>3733357.0700001717</v>
      </c>
      <c r="G2669" s="11">
        <f>BIL[[#This Row],[∆ AUM]]-BIL[[#This Row],[effetto mercato]]</f>
        <v>-47939.129783648532</v>
      </c>
    </row>
    <row r="2670" spans="1:7">
      <c r="A2670" s="4">
        <v>45890</v>
      </c>
      <c r="B2670">
        <v>-0.26450000000000001</v>
      </c>
      <c r="C2670" s="6">
        <f>BIL[[#This Row],[Variaz]]/100</f>
        <v>-2.6450000000000002E-3</v>
      </c>
      <c r="D2670" s="10">
        <f>AUM[[#This Row],[ Etica Bilanciato]]</f>
        <v>1965106135.7399998</v>
      </c>
      <c r="E2670" s="10">
        <f>D2669*BIL[[#This Row],[Variazione percentuale]]</f>
        <v>-5213583.5996001009</v>
      </c>
      <c r="F2670" s="11">
        <f>BIL[[#This Row],[AUM]]-D2669</f>
        <v>-6002975.6400003433</v>
      </c>
      <c r="G2670" s="11">
        <f>BIL[[#This Row],[∆ AUM]]-BIL[[#This Row],[effetto mercato]]</f>
        <v>-789392.04040024243</v>
      </c>
    </row>
    <row r="2671" spans="1:7">
      <c r="A2671" s="4">
        <v>45891</v>
      </c>
      <c r="B2671">
        <v>0.48409999999999997</v>
      </c>
      <c r="C2671" s="6">
        <f>BIL[[#This Row],[Variaz]]/100</f>
        <v>4.8409999999999998E-3</v>
      </c>
      <c r="D2671" s="10">
        <f>AUM[[#This Row],[ Etica Bilanciato]]</f>
        <v>1973797200.3099999</v>
      </c>
      <c r="E2671" s="10">
        <f>D2670*BIL[[#This Row],[Variazione percentuale]]</f>
        <v>9513078.8031173386</v>
      </c>
      <c r="F2671" s="11">
        <f>BIL[[#This Row],[AUM]]-D2670</f>
        <v>8691064.5700001717</v>
      </c>
      <c r="G2671" s="11">
        <f>BIL[[#This Row],[∆ AUM]]-BIL[[#This Row],[effetto mercato]]</f>
        <v>-822014.23311716691</v>
      </c>
    </row>
    <row r="2672" spans="1:7">
      <c r="A2672" s="4">
        <v>45894</v>
      </c>
      <c r="B2672">
        <v>-0.2838</v>
      </c>
      <c r="C2672" s="6">
        <f>BIL[[#This Row],[Variaz]]/100</f>
        <v>-2.8379999999999998E-3</v>
      </c>
      <c r="D2672" s="10">
        <f>AUM[[#This Row],[ Etica Bilanciato]]</f>
        <v>1966994306.3700001</v>
      </c>
      <c r="E2672" s="10">
        <f>D2671*BIL[[#This Row],[Variazione percentuale]]</f>
        <v>-5601636.4544797791</v>
      </c>
      <c r="F2672" s="11">
        <f>BIL[[#This Row],[AUM]]-D2671</f>
        <v>-6802893.9399998188</v>
      </c>
      <c r="G2672" s="11">
        <f>BIL[[#This Row],[∆ AUM]]-BIL[[#This Row],[effetto mercato]]</f>
        <v>-1201257.4855200397</v>
      </c>
    </row>
    <row r="2673" spans="1:7">
      <c r="A2673" s="4">
        <v>45895</v>
      </c>
      <c r="B2673">
        <v>0.21179999999999999</v>
      </c>
      <c r="C2673" s="6">
        <f>BIL[[#This Row],[Variaz]]/100</f>
        <v>2.1180000000000001E-3</v>
      </c>
      <c r="D2673" s="10">
        <f>AUM[[#This Row],[ Etica Bilanciato]]</f>
        <v>1969882159.8400002</v>
      </c>
      <c r="E2673" s="10">
        <f>D2672*BIL[[#This Row],[Variazione percentuale]]</f>
        <v>4166093.9408916603</v>
      </c>
      <c r="F2673" s="11">
        <f>BIL[[#This Row],[AUM]]-D2672</f>
        <v>2887853.4700000286</v>
      </c>
      <c r="G2673" s="11">
        <f>BIL[[#This Row],[∆ AUM]]-BIL[[#This Row],[effetto mercato]]</f>
        <v>-1278240.4708916317</v>
      </c>
    </row>
    <row r="2674" spans="1:7">
      <c r="A2674" s="4">
        <v>45896</v>
      </c>
      <c r="B2674">
        <v>0.3236</v>
      </c>
      <c r="C2674" s="6">
        <f>BIL[[#This Row],[Variaz]]/100</f>
        <v>3.2360000000000002E-3</v>
      </c>
      <c r="D2674" s="10">
        <f>AUM[[#This Row],[ Etica Bilanciato]]</f>
        <v>1975520780.3099999</v>
      </c>
      <c r="E2674" s="10">
        <f>D2673*BIL[[#This Row],[Variazione percentuale]]</f>
        <v>6374538.6692422405</v>
      </c>
      <c r="F2674" s="11">
        <f>BIL[[#This Row],[AUM]]-D2673</f>
        <v>5638620.4699997902</v>
      </c>
      <c r="G2674" s="11">
        <f>BIL[[#This Row],[∆ AUM]]-BIL[[#This Row],[effetto mercato]]</f>
        <v>-735918.1992424503</v>
      </c>
    </row>
    <row r="2675" spans="1:7">
      <c r="A2675" s="4">
        <v>45897</v>
      </c>
      <c r="B2675">
        <v>-0.23699999999999999</v>
      </c>
      <c r="C2675" s="6">
        <f>BIL[[#This Row],[Variaz]]/100</f>
        <v>-2.3699999999999997E-3</v>
      </c>
      <c r="D2675" s="10">
        <f>AUM[[#This Row],[ Etica Bilanciato]]</f>
        <v>1970000398.3799999</v>
      </c>
      <c r="E2675" s="10">
        <f>D2674*BIL[[#This Row],[Variazione percentuale]]</f>
        <v>-4681984.2493346995</v>
      </c>
      <c r="F2675" s="11">
        <f>BIL[[#This Row],[AUM]]-D2674</f>
        <v>-5520381.9300000668</v>
      </c>
      <c r="G2675" s="11">
        <f>BIL[[#This Row],[∆ AUM]]-BIL[[#This Row],[effetto mercato]]</f>
        <v>-838397.68066536728</v>
      </c>
    </row>
    <row r="2676" spans="1:7">
      <c r="A2676" s="4">
        <v>45898</v>
      </c>
      <c r="B2676">
        <v>-0.66639999999999999</v>
      </c>
      <c r="C2676" s="6">
        <f>BIL[[#This Row],[Variaz]]/100</f>
        <v>-6.6639999999999998E-3</v>
      </c>
      <c r="D2676" s="10">
        <f>AUM[[#This Row],[ Etica Bilanciato]]</f>
        <v>1956009606.9100001</v>
      </c>
      <c r="E2676" s="10">
        <f>D2675*BIL[[#This Row],[Variazione percentuale]]</f>
        <v>-13128082.654804319</v>
      </c>
      <c r="F2676" s="11">
        <f>BIL[[#This Row],[AUM]]-D2675</f>
        <v>-13990791.46999979</v>
      </c>
      <c r="G2676" s="11">
        <f>BIL[[#This Row],[∆ AUM]]-BIL[[#This Row],[effetto mercato]]</f>
        <v>-862708.81519547105</v>
      </c>
    </row>
    <row r="2677" spans="1:7">
      <c r="A2677" s="4">
        <v>45901</v>
      </c>
      <c r="B2677">
        <v>-0.10630000000000001</v>
      </c>
      <c r="C2677" s="9">
        <f>BIL[[#This Row],[Variaz]]/100</f>
        <v>-1.0630000000000001E-3</v>
      </c>
      <c r="D2677" s="10">
        <f>AUM[[#This Row],[ Etica Bilanciato]]</f>
        <v>1953112283.3299999</v>
      </c>
      <c r="E2677" s="10">
        <f>D2676*BIL[[#This Row],[Variazione percentuale]]</f>
        <v>-2079238.2121453304</v>
      </c>
      <c r="F2677" s="11">
        <f>BIL[[#This Row],[AUM]]-D2676</f>
        <v>-2897323.5800001621</v>
      </c>
      <c r="G2677" s="11">
        <f>BIL[[#This Row],[∆ AUM]]-BIL[[#This Row],[effetto mercato]]</f>
        <v>-818085.36785483174</v>
      </c>
    </row>
    <row r="2678" spans="1:7">
      <c r="A2678" s="4">
        <v>45902</v>
      </c>
      <c r="B2678">
        <v>-0.4788</v>
      </c>
      <c r="C2678" s="9">
        <f>BIL[[#This Row],[Variaz]]/100</f>
        <v>-4.7879999999999997E-3</v>
      </c>
      <c r="D2678" s="10">
        <f>AUM[[#This Row],[ Etica Bilanciato]]</f>
        <v>1942852029.2799997</v>
      </c>
      <c r="E2678" s="10">
        <f>D2677*BIL[[#This Row],[Variazione percentuale]]</f>
        <v>-9351501.6125840396</v>
      </c>
      <c r="F2678" s="11">
        <f>BIL[[#This Row],[AUM]]-D2677</f>
        <v>-10260254.050000191</v>
      </c>
      <c r="G2678" s="11">
        <f>BIL[[#This Row],[∆ AUM]]-BIL[[#This Row],[effetto mercato]]</f>
        <v>-908752.43741615117</v>
      </c>
    </row>
    <row r="2679" spans="1:7">
      <c r="A2679" s="4">
        <v>45903</v>
      </c>
      <c r="B2679">
        <v>0.12690000000000001</v>
      </c>
      <c r="C2679" s="9">
        <f>BIL[[#This Row],[Variaz]]/100</f>
        <v>1.2690000000000002E-3</v>
      </c>
      <c r="D2679" s="10">
        <f>AUM[[#This Row],[ Etica Bilanciato]]</f>
        <v>1945976311.1799998</v>
      </c>
      <c r="E2679" s="10">
        <f>D2678*BIL[[#This Row],[Variazione percentuale]]</f>
        <v>2465479.2251563198</v>
      </c>
      <c r="F2679" s="11">
        <f>BIL[[#This Row],[AUM]]-D2678</f>
        <v>3124281.9000000954</v>
      </c>
      <c r="G2679" s="11">
        <f>BIL[[#This Row],[∆ AUM]]-BIL[[#This Row],[effetto mercato]]</f>
        <v>658802.67484377557</v>
      </c>
    </row>
    <row r="2680" spans="1:7">
      <c r="A2680" s="4">
        <v>45904</v>
      </c>
      <c r="B2680">
        <v>0.48039999999999999</v>
      </c>
      <c r="C2680" s="9">
        <f>BIL[[#This Row],[Variaz]]/100</f>
        <v>4.8040000000000001E-3</v>
      </c>
      <c r="D2680" s="10">
        <f>AUM[[#This Row],[ Etica Bilanciato]]</f>
        <v>1954514271.5199997</v>
      </c>
      <c r="E2680" s="10">
        <f>D2679*BIL[[#This Row],[Variazione percentuale]]</f>
        <v>9348470.1989087202</v>
      </c>
      <c r="F2680" s="11">
        <f>BIL[[#This Row],[AUM]]-D2679</f>
        <v>8537960.3399999142</v>
      </c>
      <c r="G2680" s="11">
        <f>BIL[[#This Row],[∆ AUM]]-BIL[[#This Row],[effetto mercato]]</f>
        <v>-810509.858908806</v>
      </c>
    </row>
    <row r="2681" spans="1:7">
      <c r="A2681" s="4">
        <v>45905</v>
      </c>
      <c r="B2681">
        <v>-0.12620000000000001</v>
      </c>
      <c r="C2681" s="9">
        <f>BIL[[#This Row],[Variaz]]/100</f>
        <v>-1.2620000000000001E-3</v>
      </c>
      <c r="D2681" s="10">
        <f>AUM[[#This Row],[ Etica Bilanciato]]</f>
        <v>1952231883.49</v>
      </c>
      <c r="E2681" s="10">
        <f>D2680*BIL[[#This Row],[Variazione percentuale]]</f>
        <v>-2466597.0106582399</v>
      </c>
      <c r="F2681" s="11">
        <f>BIL[[#This Row],[AUM]]-D2680</f>
        <v>-2282388.029999733</v>
      </c>
      <c r="G2681" s="11">
        <f>BIL[[#This Row],[∆ AUM]]-BIL[[#This Row],[effetto mercato]]</f>
        <v>184208.98065850697</v>
      </c>
    </row>
    <row r="2682" spans="1:7">
      <c r="A2682" s="4">
        <v>45908</v>
      </c>
      <c r="B2682">
        <v>0.246</v>
      </c>
      <c r="C2682" s="9">
        <f>BIL[[#This Row],[Variaz]]/100</f>
        <v>2.4599999999999999E-3</v>
      </c>
      <c r="D2682" s="10">
        <f>AUM[[#This Row],[ Etica Bilanciato]]</f>
        <v>1956930585.1099999</v>
      </c>
      <c r="E2682" s="10">
        <f>D2681*BIL[[#This Row],[Variazione percentuale]]</f>
        <v>4802490.4333854001</v>
      </c>
      <c r="F2682" s="11">
        <f>BIL[[#This Row],[AUM]]-D2681</f>
        <v>4698701.6199998856</v>
      </c>
      <c r="G2682" s="11">
        <f>BIL[[#This Row],[∆ AUM]]-BIL[[#This Row],[effetto mercato]]</f>
        <v>-103788.81338551454</v>
      </c>
    </row>
    <row r="2683" spans="1:7">
      <c r="A2683" s="4">
        <v>45909</v>
      </c>
      <c r="B2683">
        <v>-6.6E-3</v>
      </c>
      <c r="C2683" s="9">
        <f>BIL[[#This Row],[Variaz]]/100</f>
        <v>-6.6000000000000005E-5</v>
      </c>
      <c r="D2683" s="10">
        <f>AUM[[#This Row],[ Etica Bilanciato]]</f>
        <v>1955759836.24</v>
      </c>
      <c r="E2683" s="10">
        <f>D2682*BIL[[#This Row],[Variazione percentuale]]</f>
        <v>-129157.41861726</v>
      </c>
      <c r="F2683" s="11">
        <f>BIL[[#This Row],[AUM]]-D2682</f>
        <v>-1170748.8699998856</v>
      </c>
      <c r="G2683" s="11">
        <f>BIL[[#This Row],[∆ AUM]]-BIL[[#This Row],[effetto mercato]]</f>
        <v>-1041591.4513826256</v>
      </c>
    </row>
    <row r="2684" spans="1:7">
      <c r="A2684" s="4">
        <v>45910</v>
      </c>
      <c r="B2684">
        <v>0.35820000000000002</v>
      </c>
      <c r="C2684" s="9">
        <f>BIL[[#This Row],[Variaz]]/100</f>
        <v>3.5820000000000001E-3</v>
      </c>
      <c r="D2684" s="10">
        <f>AUM[[#This Row],[ Etica Bilanciato]]</f>
        <v>1959611259.77</v>
      </c>
      <c r="E2684" s="10">
        <f>D2683*BIL[[#This Row],[Variazione percentuale]]</f>
        <v>7005531.73341168</v>
      </c>
      <c r="F2684" s="11">
        <f>BIL[[#This Row],[AUM]]-D2683</f>
        <v>3851423.5299999714</v>
      </c>
      <c r="G2684" s="11">
        <f>BIL[[#This Row],[∆ AUM]]-BIL[[#This Row],[effetto mercato]]</f>
        <v>-3154108.2034117086</v>
      </c>
    </row>
    <row r="2685" spans="1:7">
      <c r="A2685" s="4">
        <v>45911</v>
      </c>
      <c r="B2685">
        <v>0.54200000000000004</v>
      </c>
      <c r="C2685" s="9">
        <f>BIL[[#This Row],[Variaz]]/100</f>
        <v>5.4200000000000003E-3</v>
      </c>
      <c r="D2685" s="10">
        <f>AUM[[#This Row],[ Etica Bilanciato]]</f>
        <v>1968126496.1900001</v>
      </c>
      <c r="E2685" s="10">
        <f>D2684*BIL[[#This Row],[Variazione percentuale]]</f>
        <v>10621093.027953401</v>
      </c>
      <c r="F2685" s="11">
        <f>BIL[[#This Row],[AUM]]-D2684</f>
        <v>8515236.4200000763</v>
      </c>
      <c r="G2685" s="11">
        <f>BIL[[#This Row],[∆ AUM]]-BIL[[#This Row],[effetto mercato]]</f>
        <v>-2105856.6079533249</v>
      </c>
    </row>
    <row r="2686" spans="1:7">
      <c r="A2686" s="4">
        <v>45912</v>
      </c>
      <c r="B2686">
        <v>-0.53910000000000002</v>
      </c>
      <c r="C2686" s="9">
        <f>BIL[[#This Row],[Variaz]]/100</f>
        <v>-5.391E-3</v>
      </c>
      <c r="D2686" s="10">
        <f>AUM[[#This Row],[ Etica Bilanciato]]</f>
        <v>1956570151.5599999</v>
      </c>
      <c r="E2686" s="10">
        <f>D2685*BIL[[#This Row],[Variazione percentuale]]</f>
        <v>-10610169.94096029</v>
      </c>
      <c r="F2686" s="11">
        <f>BIL[[#This Row],[AUM]]-D2685</f>
        <v>-11556344.630000114</v>
      </c>
      <c r="G2686" s="11">
        <f>BIL[[#This Row],[∆ AUM]]-BIL[[#This Row],[effetto mercato]]</f>
        <v>-946174.68903982453</v>
      </c>
    </row>
    <row r="2687" spans="1:7">
      <c r="A2687" s="4">
        <v>45915</v>
      </c>
      <c r="B2687">
        <v>5.2900000000000003E-2</v>
      </c>
      <c r="C2687" s="9">
        <f>BIL[[#This Row],[Variaz]]/100</f>
        <v>5.2900000000000006E-4</v>
      </c>
      <c r="D2687" s="10">
        <f>AUM[[#This Row],[ Etica Bilanciato]]</f>
        <v>1956099755.6100001</v>
      </c>
      <c r="E2687" s="10">
        <f>D2686*BIL[[#This Row],[Variazione percentuale]]</f>
        <v>1035025.6101752401</v>
      </c>
      <c r="F2687" s="11">
        <f>BIL[[#This Row],[AUM]]-D2686</f>
        <v>-470395.94999980927</v>
      </c>
      <c r="G2687" s="11">
        <f>BIL[[#This Row],[∆ AUM]]-BIL[[#This Row],[effetto mercato]]</f>
        <v>-1505421.5601750494</v>
      </c>
    </row>
    <row r="2688" spans="1:7">
      <c r="A2688" s="4">
        <v>45916</v>
      </c>
      <c r="B2688">
        <v>-0.47570000000000001</v>
      </c>
      <c r="C2688" s="9">
        <f>BIL[[#This Row],[Variaz]]/100</f>
        <v>-4.7569999999999999E-3</v>
      </c>
      <c r="D2688" s="10">
        <f>AUM[[#This Row],[ Etica Bilanciato]]</f>
        <v>1945035189.01</v>
      </c>
      <c r="E2688" s="10">
        <f>D2687*BIL[[#This Row],[Variazione percentuale]]</f>
        <v>-9305166.5374367703</v>
      </c>
      <c r="F2688" s="11">
        <f>BIL[[#This Row],[AUM]]-D2687</f>
        <v>-11064566.600000143</v>
      </c>
      <c r="G2688" s="11">
        <f>BIL[[#This Row],[∆ AUM]]-BIL[[#This Row],[effetto mercato]]</f>
        <v>-1759400.0625633728</v>
      </c>
    </row>
    <row r="2689" spans="1:7">
      <c r="A2689" s="4">
        <v>45917</v>
      </c>
      <c r="B2689">
        <v>9.2899999999999996E-2</v>
      </c>
      <c r="C2689" s="9">
        <f>BIL[[#This Row],[Variaz]]/100</f>
        <v>9.2899999999999992E-4</v>
      </c>
      <c r="D2689" s="10">
        <f>AUM[[#This Row],[ Etica Bilanciato]]</f>
        <v>1945620006.1800001</v>
      </c>
      <c r="E2689" s="10">
        <f>D2688*BIL[[#This Row],[Variazione percentuale]]</f>
        <v>1806937.6905902899</v>
      </c>
      <c r="F2689" s="11">
        <f>BIL[[#This Row],[AUM]]-D2688</f>
        <v>584817.17000007629</v>
      </c>
      <c r="G2689" s="11">
        <f>BIL[[#This Row],[∆ AUM]]-BIL[[#This Row],[effetto mercato]]</f>
        <v>-1222120.5205902136</v>
      </c>
    </row>
    <row r="2690" spans="1:7">
      <c r="A2690" s="4">
        <v>45918</v>
      </c>
      <c r="B2690">
        <v>0.61680000000000001</v>
      </c>
      <c r="C2690" s="9">
        <f>BIL[[#This Row],[Variaz]]/100</f>
        <v>6.1679999999999999E-3</v>
      </c>
      <c r="D2690" s="10">
        <f>AUM[[#This Row],[ Etica Bilanciato]]</f>
        <v>1955530111.2100003</v>
      </c>
      <c r="E2690" s="10">
        <f>D2689*BIL[[#This Row],[Variazione percentuale]]</f>
        <v>12000584.19811824</v>
      </c>
      <c r="F2690" s="11">
        <f>BIL[[#This Row],[AUM]]-D2689</f>
        <v>9910105.0300002098</v>
      </c>
      <c r="G2690" s="11">
        <f>BIL[[#This Row],[∆ AUM]]-BIL[[#This Row],[effetto mercato]]</f>
        <v>-2090479.1681180298</v>
      </c>
    </row>
    <row r="2691" spans="1:7">
      <c r="A2691" s="4">
        <v>45919</v>
      </c>
      <c r="B2691">
        <v>-3.95E-2</v>
      </c>
      <c r="C2691" s="9">
        <f>BIL[[#This Row],[Variaz]]/100</f>
        <v>-3.9500000000000001E-4</v>
      </c>
      <c r="D2691" s="10">
        <f>AUM[[#This Row],[ Etica Bilanciato]]</f>
        <v>1952867479.6500001</v>
      </c>
      <c r="E2691" s="10">
        <f>D2690*BIL[[#This Row],[Variazione percentuale]]</f>
        <v>-772434.39392795018</v>
      </c>
      <c r="F2691" s="11">
        <f>BIL[[#This Row],[AUM]]-D2690</f>
        <v>-2662631.5600001812</v>
      </c>
      <c r="G2691" s="11">
        <f>BIL[[#This Row],[∆ AUM]]-BIL[[#This Row],[effetto mercato]]</f>
        <v>-1890197.166072231</v>
      </c>
    </row>
    <row r="2692" spans="1:7">
      <c r="A2692" s="4">
        <v>45922</v>
      </c>
      <c r="B2692">
        <v>0.34949999999999998</v>
      </c>
      <c r="C2692" s="9"/>
      <c r="D2692" s="10"/>
      <c r="E2692" s="10"/>
      <c r="F2692" s="11"/>
      <c r="G2692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0C99-AD6D-4594-A907-ACCE97F8E8D2}">
  <sheetPr codeName="Foglio5"/>
  <dimension ref="A1:G2676"/>
  <sheetViews>
    <sheetView workbookViewId="0"/>
  </sheetViews>
  <sheetFormatPr defaultColWidth="8.85546875" defaultRowHeight="15"/>
  <cols>
    <col min="1" max="1" width="42.42578125" bestFit="1" customWidth="1"/>
    <col min="3" max="3" width="23.7109375" customWidth="1"/>
    <col min="4" max="4" width="15.28515625" bestFit="1" customWidth="1"/>
    <col min="5" max="5" width="17.42578125" bestFit="1" customWidth="1"/>
    <col min="6" max="7" width="15.7109375" bestFit="1" customWidth="1"/>
  </cols>
  <sheetData>
    <row r="1" spans="1:7">
      <c r="A1" t="s">
        <v>10</v>
      </c>
      <c r="B1" t="s">
        <v>43</v>
      </c>
    </row>
    <row r="2" spans="1: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2" t="s">
        <v>21</v>
      </c>
      <c r="G2" t="s">
        <v>22</v>
      </c>
    </row>
    <row r="3" spans="1:7">
      <c r="A3" s="4" t="e">
        <f ca="1">_xll.BDH(B1,"PR052",'AUM Fondi'!A3,TODAY(),"cols=2;rows=1749")</f>
        <v>#NAME?</v>
      </c>
      <c r="B3">
        <v>0</v>
      </c>
      <c r="C3" s="6">
        <f>TC[[#This Row],[Variaz]]/100</f>
        <v>0</v>
      </c>
      <c r="D3" s="10">
        <f>'AUM Fondi'!D944</f>
        <v>999933.07000000007</v>
      </c>
      <c r="E3" s="10" t="s">
        <v>23</v>
      </c>
      <c r="F3" s="11" t="s">
        <v>23</v>
      </c>
      <c r="G3" s="11" t="s">
        <v>23</v>
      </c>
    </row>
    <row r="4" spans="1:7">
      <c r="A4" s="4">
        <v>43376</v>
      </c>
      <c r="B4">
        <v>0</v>
      </c>
      <c r="C4" s="6">
        <f>TC[[#This Row],[Variaz]]/100</f>
        <v>0</v>
      </c>
      <c r="D4" s="10">
        <f>'AUM Fondi'!D945</f>
        <v>1206093.28</v>
      </c>
      <c r="E4" s="10">
        <f>D3*TC[[#This Row],[Variazione percentuale]]</f>
        <v>0</v>
      </c>
      <c r="F4" s="11">
        <f>TC[[#This Row],[AUM]]-D3</f>
        <v>206160.20999999996</v>
      </c>
      <c r="G4" s="11">
        <f>TC[[#This Row],[∆ AUM]]-TC[[#This Row],[effetto mercato]]</f>
        <v>206160.20999999996</v>
      </c>
    </row>
    <row r="5" spans="1:7">
      <c r="A5" s="4">
        <v>43377</v>
      </c>
      <c r="B5">
        <v>0</v>
      </c>
      <c r="C5" s="6">
        <f>TC[[#This Row],[Variaz]]/100</f>
        <v>0</v>
      </c>
      <c r="D5" s="10">
        <f>'AUM Fondi'!D946</f>
        <v>6307952.9500000002</v>
      </c>
      <c r="E5" s="10">
        <f>D4*TC[[#This Row],[Variazione percentuale]]</f>
        <v>0</v>
      </c>
      <c r="F5" s="11">
        <f>TC[[#This Row],[AUM]]-D4</f>
        <v>5101859.67</v>
      </c>
      <c r="G5" s="11">
        <f>TC[[#This Row],[∆ AUM]]-TC[[#This Row],[effetto mercato]]</f>
        <v>5101859.67</v>
      </c>
    </row>
    <row r="6" spans="1:7">
      <c r="A6" s="4">
        <v>43378</v>
      </c>
      <c r="B6">
        <v>0</v>
      </c>
      <c r="C6" s="6">
        <f>TC[[#This Row],[Variaz]]/100</f>
        <v>0</v>
      </c>
      <c r="D6" s="10">
        <f>'AUM Fondi'!D947</f>
        <v>16573617.219999999</v>
      </c>
      <c r="E6" s="10">
        <f>D5*TC[[#This Row],[Variazione percentuale]]</f>
        <v>0</v>
      </c>
      <c r="F6" s="11">
        <f>TC[[#This Row],[AUM]]-D5</f>
        <v>10265664.27</v>
      </c>
      <c r="G6" s="11">
        <f>TC[[#This Row],[∆ AUM]]-TC[[#This Row],[effetto mercato]]</f>
        <v>10265664.27</v>
      </c>
    </row>
    <row r="7" spans="1:7">
      <c r="A7" s="4">
        <v>43381</v>
      </c>
      <c r="B7">
        <v>0</v>
      </c>
      <c r="C7" s="6">
        <f>TC[[#This Row],[Variaz]]/100</f>
        <v>0</v>
      </c>
      <c r="D7" s="10">
        <f>'AUM Fondi'!D948</f>
        <v>16895790.120000001</v>
      </c>
      <c r="E7" s="10">
        <f>D6*TC[[#This Row],[Variazione percentuale]]</f>
        <v>0</v>
      </c>
      <c r="F7" s="11">
        <f>TC[[#This Row],[AUM]]-D6</f>
        <v>322172.90000000224</v>
      </c>
      <c r="G7" s="11">
        <f>TC[[#This Row],[∆ AUM]]-TC[[#This Row],[effetto mercato]]</f>
        <v>322172.90000000224</v>
      </c>
    </row>
    <row r="8" spans="1:7">
      <c r="A8" s="4">
        <v>43382</v>
      </c>
      <c r="B8">
        <v>0</v>
      </c>
      <c r="C8" s="6">
        <f>TC[[#This Row],[Variaz]]/100</f>
        <v>0</v>
      </c>
      <c r="D8" s="10">
        <f>'AUM Fondi'!D949</f>
        <v>17062411.789999999</v>
      </c>
      <c r="E8" s="10">
        <f>D7*TC[[#This Row],[Variazione percentuale]]</f>
        <v>0</v>
      </c>
      <c r="F8" s="11">
        <f>TC[[#This Row],[AUM]]-D7</f>
        <v>166621.66999999806</v>
      </c>
      <c r="G8" s="11">
        <f>TC[[#This Row],[∆ AUM]]-TC[[#This Row],[effetto mercato]]</f>
        <v>166621.66999999806</v>
      </c>
    </row>
    <row r="9" spans="1:7">
      <c r="A9" s="4">
        <v>43383</v>
      </c>
      <c r="B9">
        <v>0</v>
      </c>
      <c r="C9" s="6">
        <f>TC[[#This Row],[Variaz]]/100</f>
        <v>0</v>
      </c>
      <c r="D9" s="10">
        <f>'AUM Fondi'!D950</f>
        <v>22139266.390000001</v>
      </c>
      <c r="E9" s="10">
        <f>D8*TC[[#This Row],[Variazione percentuale]]</f>
        <v>0</v>
      </c>
      <c r="F9" s="11">
        <f>TC[[#This Row],[AUM]]-D8</f>
        <v>5076854.6000000015</v>
      </c>
      <c r="G9" s="11">
        <f>TC[[#This Row],[∆ AUM]]-TC[[#This Row],[effetto mercato]]</f>
        <v>5076854.6000000015</v>
      </c>
    </row>
    <row r="10" spans="1:7">
      <c r="A10" s="4">
        <v>43384</v>
      </c>
      <c r="B10">
        <v>0</v>
      </c>
      <c r="C10" s="6">
        <f>TC[[#This Row],[Variaz]]/100</f>
        <v>0</v>
      </c>
      <c r="D10" s="10">
        <f>'AUM Fondi'!D951</f>
        <v>22489568.210000001</v>
      </c>
      <c r="E10" s="10">
        <f>D9*TC[[#This Row],[Variazione percentuale]]</f>
        <v>0</v>
      </c>
      <c r="F10" s="11">
        <f>TC[[#This Row],[AUM]]-D9</f>
        <v>350301.8200000003</v>
      </c>
      <c r="G10" s="11">
        <f>TC[[#This Row],[∆ AUM]]-TC[[#This Row],[effetto mercato]]</f>
        <v>350301.8200000003</v>
      </c>
    </row>
    <row r="11" spans="1:7">
      <c r="A11" s="4">
        <v>43385</v>
      </c>
      <c r="B11">
        <v>0</v>
      </c>
      <c r="C11" s="6">
        <f>TC[[#This Row],[Variaz]]/100</f>
        <v>0</v>
      </c>
      <c r="D11" s="10">
        <f>'AUM Fondi'!D952</f>
        <v>22606491.560000002</v>
      </c>
      <c r="E11" s="10">
        <f>D10*TC[[#This Row],[Variazione percentuale]]</f>
        <v>0</v>
      </c>
      <c r="F11" s="11">
        <f>TC[[#This Row],[AUM]]-D10</f>
        <v>116923.35000000149</v>
      </c>
      <c r="G11" s="11">
        <f>TC[[#This Row],[∆ AUM]]-TC[[#This Row],[effetto mercato]]</f>
        <v>116923.35000000149</v>
      </c>
    </row>
    <row r="12" spans="1:7">
      <c r="A12" s="4">
        <v>43388</v>
      </c>
      <c r="B12">
        <v>-0.38</v>
      </c>
      <c r="C12" s="6">
        <f>TC[[#This Row],[Variaz]]/100</f>
        <v>-3.8E-3</v>
      </c>
      <c r="D12" s="10">
        <f>'AUM Fondi'!D953</f>
        <v>22699107.699999999</v>
      </c>
      <c r="E12" s="10">
        <f>D11*TC[[#This Row],[Variazione percentuale]]</f>
        <v>-85904.66792800001</v>
      </c>
      <c r="F12" s="11">
        <f>TC[[#This Row],[AUM]]-D11</f>
        <v>92616.139999996871</v>
      </c>
      <c r="G12" s="11">
        <f>TC[[#This Row],[∆ AUM]]-TC[[#This Row],[effetto mercato]]</f>
        <v>178520.80792799688</v>
      </c>
    </row>
    <row r="13" spans="1:7">
      <c r="A13" s="4">
        <v>43389</v>
      </c>
      <c r="B13">
        <v>1.0640000000000001</v>
      </c>
      <c r="C13" s="6">
        <f>TC[[#This Row],[Variaz]]/100</f>
        <v>1.064E-2</v>
      </c>
      <c r="D13" s="10">
        <f>'AUM Fondi'!D954</f>
        <v>24037719.200000003</v>
      </c>
      <c r="E13" s="10">
        <f>D12*TC[[#This Row],[Variazione percentuale]]</f>
        <v>241518.505928</v>
      </c>
      <c r="F13" s="11">
        <f>TC[[#This Row],[AUM]]-D12</f>
        <v>1338611.5000000037</v>
      </c>
      <c r="G13" s="11">
        <f>TC[[#This Row],[∆ AUM]]-TC[[#This Row],[effetto mercato]]</f>
        <v>1097092.9940720038</v>
      </c>
    </row>
    <row r="14" spans="1:7">
      <c r="A14" s="4">
        <v>43390</v>
      </c>
      <c r="B14">
        <v>0.17879999999999999</v>
      </c>
      <c r="C14" s="6">
        <f>TC[[#This Row],[Variaz]]/100</f>
        <v>1.7879999999999999E-3</v>
      </c>
      <c r="D14" s="10">
        <f>'AUM Fondi'!D955</f>
        <v>24809878.309999999</v>
      </c>
      <c r="E14" s="10">
        <f>D13*TC[[#This Row],[Variazione percentuale]]</f>
        <v>42979.441929600005</v>
      </c>
      <c r="F14" s="11">
        <f>TC[[#This Row],[AUM]]-D13</f>
        <v>772159.10999999568</v>
      </c>
      <c r="G14" s="11">
        <f>TC[[#This Row],[∆ AUM]]-TC[[#This Row],[effetto mercato]]</f>
        <v>729179.66807039571</v>
      </c>
    </row>
    <row r="15" spans="1:7">
      <c r="A15" s="4">
        <v>43391</v>
      </c>
      <c r="B15">
        <v>1.9800000000000002E-2</v>
      </c>
      <c r="C15" s="6">
        <f>TC[[#This Row],[Variaz]]/100</f>
        <v>1.9800000000000002E-4</v>
      </c>
      <c r="D15" s="10">
        <f>'AUM Fondi'!D956</f>
        <v>25348846.07</v>
      </c>
      <c r="E15" s="10">
        <f>D14*TC[[#This Row],[Variazione percentuale]]</f>
        <v>4912.35590538</v>
      </c>
      <c r="F15" s="11">
        <f>TC[[#This Row],[AUM]]-D14</f>
        <v>538967.76000000164</v>
      </c>
      <c r="G15" s="11">
        <f>TC[[#This Row],[∆ AUM]]-TC[[#This Row],[effetto mercato]]</f>
        <v>534055.40409462166</v>
      </c>
    </row>
    <row r="16" spans="1:7">
      <c r="A16" s="4">
        <v>43392</v>
      </c>
      <c r="B16">
        <v>-0.1784</v>
      </c>
      <c r="C16" s="6">
        <f>TC[[#This Row],[Variaz]]/100</f>
        <v>-1.784E-3</v>
      </c>
      <c r="D16" s="10">
        <f>'AUM Fondi'!D957</f>
        <v>25739481.850000001</v>
      </c>
      <c r="E16" s="10">
        <f>D15*TC[[#This Row],[Variazione percentuale]]</f>
        <v>-45222.341388879999</v>
      </c>
      <c r="F16" s="11">
        <f>TC[[#This Row],[AUM]]-D15</f>
        <v>390635.78000000119</v>
      </c>
      <c r="G16" s="11">
        <f>TC[[#This Row],[∆ AUM]]-TC[[#This Row],[effetto mercato]]</f>
        <v>435858.12138888118</v>
      </c>
    </row>
    <row r="17" spans="1:7">
      <c r="A17" s="4">
        <v>43395</v>
      </c>
      <c r="B17">
        <v>-1.9900000000000001E-2</v>
      </c>
      <c r="C17" s="6">
        <f>TC[[#This Row],[Variaz]]/100</f>
        <v>-1.9900000000000001E-4</v>
      </c>
      <c r="D17" s="10">
        <f>'AUM Fondi'!D958</f>
        <v>26500666.899999999</v>
      </c>
      <c r="E17" s="10">
        <f>D16*TC[[#This Row],[Variazione percentuale]]</f>
        <v>-5122.1568881500007</v>
      </c>
      <c r="F17" s="11">
        <f>TC[[#This Row],[AUM]]-D16</f>
        <v>761185.04999999702</v>
      </c>
      <c r="G17" s="11">
        <f>TC[[#This Row],[∆ AUM]]-TC[[#This Row],[effetto mercato]]</f>
        <v>766307.20688814705</v>
      </c>
    </row>
    <row r="18" spans="1:7">
      <c r="A18" s="4">
        <v>43396</v>
      </c>
      <c r="B18">
        <v>-0.27810000000000001</v>
      </c>
      <c r="C18" s="6">
        <f>TC[[#This Row],[Variaz]]/100</f>
        <v>-2.7810000000000001E-3</v>
      </c>
      <c r="D18" s="10">
        <f>'AUM Fondi'!D959</f>
        <v>27409198.670000002</v>
      </c>
      <c r="E18" s="10">
        <f>D17*TC[[#This Row],[Variazione percentuale]]</f>
        <v>-73698.3546489</v>
      </c>
      <c r="F18" s="11">
        <f>TC[[#This Row],[AUM]]-D17</f>
        <v>908531.77000000328</v>
      </c>
      <c r="G18" s="11">
        <f>TC[[#This Row],[∆ AUM]]-TC[[#This Row],[effetto mercato]]</f>
        <v>982230.12464890326</v>
      </c>
    </row>
    <row r="19" spans="1:7">
      <c r="A19" s="4">
        <v>43397</v>
      </c>
      <c r="B19">
        <v>-0.33860000000000001</v>
      </c>
      <c r="C19" s="6">
        <f>TC[[#This Row],[Variaz]]/100</f>
        <v>-3.3860000000000001E-3</v>
      </c>
      <c r="D19" s="10">
        <f>'AUM Fondi'!D960</f>
        <v>27845012.469999999</v>
      </c>
      <c r="E19" s="10">
        <f>D18*TC[[#This Row],[Variazione percentuale]]</f>
        <v>-92807.546696620004</v>
      </c>
      <c r="F19" s="11">
        <f>TC[[#This Row],[AUM]]-D18</f>
        <v>435813.79999999702</v>
      </c>
      <c r="G19" s="11">
        <f>TC[[#This Row],[∆ AUM]]-TC[[#This Row],[effetto mercato]]</f>
        <v>528621.34669661708</v>
      </c>
    </row>
    <row r="20" spans="1:7">
      <c r="A20" s="4">
        <v>43398</v>
      </c>
      <c r="B20">
        <v>-0.21990000000000001</v>
      </c>
      <c r="C20" s="6">
        <f>TC[[#This Row],[Variaz]]/100</f>
        <v>-2.199E-3</v>
      </c>
      <c r="D20" s="10">
        <f>'AUM Fondi'!D961</f>
        <v>28264088.27</v>
      </c>
      <c r="E20" s="10">
        <f>D19*TC[[#This Row],[Variazione percentuale]]</f>
        <v>-61231.18242153</v>
      </c>
      <c r="F20" s="11">
        <f>TC[[#This Row],[AUM]]-D19</f>
        <v>419075.80000000075</v>
      </c>
      <c r="G20" s="11">
        <f>TC[[#This Row],[∆ AUM]]-TC[[#This Row],[effetto mercato]]</f>
        <v>480306.98242153076</v>
      </c>
    </row>
    <row r="21" spans="1:7">
      <c r="A21" s="4">
        <v>43399</v>
      </c>
      <c r="B21">
        <v>-0.4607</v>
      </c>
      <c r="C21" s="6">
        <f>TC[[#This Row],[Variaz]]/100</f>
        <v>-4.607E-3</v>
      </c>
      <c r="D21" s="10">
        <f>'AUM Fondi'!D962</f>
        <v>28851237.91</v>
      </c>
      <c r="E21" s="10">
        <f>D20*TC[[#This Row],[Variazione percentuale]]</f>
        <v>-130212.65465989</v>
      </c>
      <c r="F21" s="11">
        <f>TC[[#This Row],[AUM]]-D20</f>
        <v>587149.6400000006</v>
      </c>
      <c r="G21" s="11">
        <f>TC[[#This Row],[∆ AUM]]-TC[[#This Row],[effetto mercato]]</f>
        <v>717362.29465989058</v>
      </c>
    </row>
    <row r="22" spans="1:7">
      <c r="A22" s="4">
        <v>43402</v>
      </c>
      <c r="B22">
        <v>0.161</v>
      </c>
      <c r="C22" s="6">
        <f>TC[[#This Row],[Variaz]]/100</f>
        <v>1.6100000000000001E-3</v>
      </c>
      <c r="D22" s="10">
        <f>'AUM Fondi'!D963</f>
        <v>29382786.16</v>
      </c>
      <c r="E22" s="10">
        <f>D21*TC[[#This Row],[Variazione percentuale]]</f>
        <v>46450.4930351</v>
      </c>
      <c r="F22" s="11">
        <f>TC[[#This Row],[AUM]]-D21</f>
        <v>531548.25</v>
      </c>
      <c r="G22" s="11">
        <f>TC[[#This Row],[∆ AUM]]-TC[[#This Row],[effetto mercato]]</f>
        <v>485097.75696490001</v>
      </c>
    </row>
    <row r="23" spans="1:7">
      <c r="A23" s="4">
        <v>43403</v>
      </c>
      <c r="B23">
        <v>0.46210000000000001</v>
      </c>
      <c r="C23" s="6">
        <f>TC[[#This Row],[Variaz]]/100</f>
        <v>4.6210000000000001E-3</v>
      </c>
      <c r="D23" s="10">
        <f>'AUM Fondi'!D964</f>
        <v>30039911.490000002</v>
      </c>
      <c r="E23" s="10">
        <f>D22*TC[[#This Row],[Variazione percentuale]]</f>
        <v>135777.85484536001</v>
      </c>
      <c r="F23" s="11">
        <f>TC[[#This Row],[AUM]]-D22</f>
        <v>657125.33000000194</v>
      </c>
      <c r="G23" s="11">
        <f>TC[[#This Row],[∆ AUM]]-TC[[#This Row],[effetto mercato]]</f>
        <v>521347.4751546419</v>
      </c>
    </row>
    <row r="24" spans="1:7">
      <c r="A24" s="4">
        <v>43404</v>
      </c>
      <c r="B24">
        <v>0.44</v>
      </c>
      <c r="C24" s="6">
        <f>TC[[#This Row],[Variaz]]/100</f>
        <v>4.4000000000000003E-3</v>
      </c>
      <c r="D24" s="10">
        <f>'AUM Fondi'!D965</f>
        <v>30587483.370000001</v>
      </c>
      <c r="E24" s="10">
        <f>D23*TC[[#This Row],[Variazione percentuale]]</f>
        <v>132175.61055600003</v>
      </c>
      <c r="F24" s="11">
        <f>TC[[#This Row],[AUM]]-D23</f>
        <v>547571.87999999896</v>
      </c>
      <c r="G24" s="11">
        <f>TC[[#This Row],[∆ AUM]]-TC[[#This Row],[effetto mercato]]</f>
        <v>415396.26944399893</v>
      </c>
    </row>
    <row r="25" spans="1:7">
      <c r="A25" s="4">
        <v>43406</v>
      </c>
      <c r="B25">
        <v>0.3584</v>
      </c>
      <c r="C25" s="6">
        <f>TC[[#This Row],[Variaz]]/100</f>
        <v>3.5839999999999999E-3</v>
      </c>
      <c r="D25" s="10">
        <f>'AUM Fondi'!D966</f>
        <v>31177178.539999999</v>
      </c>
      <c r="E25" s="10">
        <f>D24*TC[[#This Row],[Variazione percentuale]]</f>
        <v>109625.54039808</v>
      </c>
      <c r="F25" s="11">
        <f>TC[[#This Row],[AUM]]-D24</f>
        <v>589695.16999999806</v>
      </c>
      <c r="G25" s="11">
        <f>TC[[#This Row],[∆ AUM]]-TC[[#This Row],[effetto mercato]]</f>
        <v>480069.62960191804</v>
      </c>
    </row>
    <row r="26" spans="1:7">
      <c r="A26" s="4">
        <v>43409</v>
      </c>
      <c r="B26">
        <v>-0.11899999999999999</v>
      </c>
      <c r="C26" s="6">
        <f>TC[[#This Row],[Variaz]]/100</f>
        <v>-1.1899999999999999E-3</v>
      </c>
      <c r="D26" s="10">
        <f>'AUM Fondi'!D967</f>
        <v>31735151.48</v>
      </c>
      <c r="E26" s="10">
        <f>D25*TC[[#This Row],[Variazione percentuale]]</f>
        <v>-37100.842462599998</v>
      </c>
      <c r="F26" s="11">
        <f>TC[[#This Row],[AUM]]-D25</f>
        <v>557972.94000000134</v>
      </c>
      <c r="G26" s="11">
        <f>TC[[#This Row],[∆ AUM]]-TC[[#This Row],[effetto mercato]]</f>
        <v>595073.78246260132</v>
      </c>
    </row>
    <row r="27" spans="1:7">
      <c r="A27" s="4">
        <v>43410</v>
      </c>
      <c r="B27">
        <v>0.15890000000000001</v>
      </c>
      <c r="C27" s="6">
        <f>TC[[#This Row],[Variaz]]/100</f>
        <v>1.5890000000000001E-3</v>
      </c>
      <c r="D27" s="10">
        <f>'AUM Fondi'!D968</f>
        <v>32279560.18</v>
      </c>
      <c r="E27" s="10">
        <f>D26*TC[[#This Row],[Variazione percentuale]]</f>
        <v>50427.155701720003</v>
      </c>
      <c r="F27" s="11">
        <f>TC[[#This Row],[AUM]]-D26</f>
        <v>544408.69999999925</v>
      </c>
      <c r="G27" s="11">
        <f>TC[[#This Row],[∆ AUM]]-TC[[#This Row],[effetto mercato]]</f>
        <v>493981.54429827927</v>
      </c>
    </row>
    <row r="28" spans="1:7">
      <c r="A28" s="4">
        <v>43411</v>
      </c>
      <c r="B28">
        <v>0.3372</v>
      </c>
      <c r="C28" s="6">
        <f>TC[[#This Row],[Variaz]]/100</f>
        <v>3.372E-3</v>
      </c>
      <c r="D28" s="10">
        <f>'AUM Fondi'!D969</f>
        <v>33018634.170000002</v>
      </c>
      <c r="E28" s="10">
        <f>D27*TC[[#This Row],[Variazione percentuale]]</f>
        <v>108846.67692696</v>
      </c>
      <c r="F28" s="11">
        <f>TC[[#This Row],[AUM]]-D27</f>
        <v>739073.99000000209</v>
      </c>
      <c r="G28" s="11">
        <f>TC[[#This Row],[∆ AUM]]-TC[[#This Row],[effetto mercato]]</f>
        <v>630227.31307304208</v>
      </c>
    </row>
    <row r="29" spans="1:7">
      <c r="A29" s="4">
        <v>43412</v>
      </c>
      <c r="B29">
        <v>0.31630000000000003</v>
      </c>
      <c r="C29" s="6">
        <f>TC[[#This Row],[Variaz]]/100</f>
        <v>3.1630000000000004E-3</v>
      </c>
      <c r="D29" s="10">
        <f>'AUM Fondi'!D970</f>
        <v>33706766.260000005</v>
      </c>
      <c r="E29" s="10">
        <f>D28*TC[[#This Row],[Variazione percentuale]]</f>
        <v>104437.93987971001</v>
      </c>
      <c r="F29" s="11">
        <f>TC[[#This Row],[AUM]]-D28</f>
        <v>688132.09000000358</v>
      </c>
      <c r="G29" s="11">
        <f>TC[[#This Row],[∆ AUM]]-TC[[#This Row],[effetto mercato]]</f>
        <v>583694.15012029361</v>
      </c>
    </row>
    <row r="30" spans="1:7">
      <c r="A30" s="4">
        <v>43413</v>
      </c>
      <c r="B30">
        <v>5.91E-2</v>
      </c>
      <c r="C30" s="6">
        <f>TC[[#This Row],[Variaz]]/100</f>
        <v>5.9099999999999995E-4</v>
      </c>
      <c r="D30" s="10">
        <f>'AUM Fondi'!D971</f>
        <v>34554647.620000005</v>
      </c>
      <c r="E30" s="10">
        <f>D29*TC[[#This Row],[Variazione percentuale]]</f>
        <v>19920.698859660002</v>
      </c>
      <c r="F30" s="11">
        <f>TC[[#This Row],[AUM]]-D29</f>
        <v>847881.3599999994</v>
      </c>
      <c r="G30" s="11">
        <f>TC[[#This Row],[∆ AUM]]-TC[[#This Row],[effetto mercato]]</f>
        <v>827960.66114033945</v>
      </c>
    </row>
    <row r="31" spans="1:7">
      <c r="A31" s="4">
        <v>43416</v>
      </c>
      <c r="B31">
        <v>-5.91E-2</v>
      </c>
      <c r="C31" s="6">
        <f>TC[[#This Row],[Variaz]]/100</f>
        <v>-5.9099999999999995E-4</v>
      </c>
      <c r="D31" s="10">
        <f>'AUM Fondi'!D972</f>
        <v>35607620.210000001</v>
      </c>
      <c r="E31" s="10">
        <f>D30*TC[[#This Row],[Variazione percentuale]]</f>
        <v>-20421.79674342</v>
      </c>
      <c r="F31" s="11">
        <f>TC[[#This Row],[AUM]]-D30</f>
        <v>1052972.5899999961</v>
      </c>
      <c r="G31" s="11">
        <f>TC[[#This Row],[∆ AUM]]-TC[[#This Row],[effetto mercato]]</f>
        <v>1073394.3867434161</v>
      </c>
    </row>
    <row r="32" spans="1:7">
      <c r="A32" s="4">
        <v>43417</v>
      </c>
      <c r="B32">
        <v>-0.27589999999999998</v>
      </c>
      <c r="C32" s="6">
        <f>TC[[#This Row],[Variaz]]/100</f>
        <v>-2.7589999999999997E-3</v>
      </c>
      <c r="D32" s="10">
        <f>'AUM Fondi'!D973</f>
        <v>35996880.819999993</v>
      </c>
      <c r="E32" s="10">
        <f>D31*TC[[#This Row],[Variazione percentuale]]</f>
        <v>-98241.424159389993</v>
      </c>
      <c r="F32" s="11">
        <f>TC[[#This Row],[AUM]]-D31</f>
        <v>389260.60999999195</v>
      </c>
      <c r="G32" s="11">
        <f>TC[[#This Row],[∆ AUM]]-TC[[#This Row],[effetto mercato]]</f>
        <v>487502.03415938193</v>
      </c>
    </row>
    <row r="33" spans="1:7">
      <c r="A33" s="4">
        <v>43418</v>
      </c>
      <c r="B33">
        <v>-0.33589999999999998</v>
      </c>
      <c r="C33" s="6">
        <f>TC[[#This Row],[Variaz]]/100</f>
        <v>-3.3589999999999996E-3</v>
      </c>
      <c r="D33" s="10">
        <f>'AUM Fondi'!D974</f>
        <v>37057403.769999996</v>
      </c>
      <c r="E33" s="10">
        <f>D32*TC[[#This Row],[Variazione percentuale]]</f>
        <v>-120913.52267437996</v>
      </c>
      <c r="F33" s="11">
        <f>TC[[#This Row],[AUM]]-D32</f>
        <v>1060522.950000003</v>
      </c>
      <c r="G33" s="11">
        <f>TC[[#This Row],[∆ AUM]]-TC[[#This Row],[effetto mercato]]</f>
        <v>1181436.4726743829</v>
      </c>
    </row>
    <row r="34" spans="1:7">
      <c r="A34" s="4">
        <v>43419</v>
      </c>
      <c r="B34">
        <v>3.9699999999999999E-2</v>
      </c>
      <c r="C34" s="6">
        <f>TC[[#This Row],[Variaz]]/100</f>
        <v>3.97E-4</v>
      </c>
      <c r="D34" s="10">
        <f>'AUM Fondi'!D975</f>
        <v>37662733.689999998</v>
      </c>
      <c r="E34" s="10">
        <f>D33*TC[[#This Row],[Variazione percentuale]]</f>
        <v>14711.789296689998</v>
      </c>
      <c r="F34" s="11">
        <f>TC[[#This Row],[AUM]]-D33</f>
        <v>605329.92000000179</v>
      </c>
      <c r="G34" s="11">
        <f>TC[[#This Row],[∆ AUM]]-TC[[#This Row],[effetto mercato]]</f>
        <v>590618.13070331176</v>
      </c>
    </row>
    <row r="35" spans="1:7">
      <c r="A35" s="4">
        <v>43420</v>
      </c>
      <c r="B35">
        <v>-9.9099999999999994E-2</v>
      </c>
      <c r="C35" s="6">
        <f>TC[[#This Row],[Variaz]]/100</f>
        <v>-9.9099999999999991E-4</v>
      </c>
      <c r="D35" s="10">
        <f>'AUM Fondi'!D976</f>
        <v>38767317.719999999</v>
      </c>
      <c r="E35" s="10">
        <f>D34*TC[[#This Row],[Variazione percentuale]]</f>
        <v>-37323.769086789995</v>
      </c>
      <c r="F35" s="11">
        <f>TC[[#This Row],[AUM]]-D34</f>
        <v>1104584.0300000012</v>
      </c>
      <c r="G35" s="11">
        <f>TC[[#This Row],[∆ AUM]]-TC[[#This Row],[effetto mercato]]</f>
        <v>1141907.7990867912</v>
      </c>
    </row>
    <row r="36" spans="1:7">
      <c r="A36" s="4">
        <v>43423</v>
      </c>
      <c r="B36">
        <v>-0.61499999999999999</v>
      </c>
      <c r="C36" s="6">
        <f>TC[[#This Row],[Variaz]]/100</f>
        <v>-6.1500000000000001E-3</v>
      </c>
      <c r="D36" s="10">
        <f>'AUM Fondi'!D977</f>
        <v>39467712.560000002</v>
      </c>
      <c r="E36" s="10">
        <f>D35*TC[[#This Row],[Variazione percentuale]]</f>
        <v>-238419.00397799999</v>
      </c>
      <c r="F36" s="11">
        <f>TC[[#This Row],[AUM]]-D35</f>
        <v>700394.84000000358</v>
      </c>
      <c r="G36" s="11">
        <f>TC[[#This Row],[∆ AUM]]-TC[[#This Row],[effetto mercato]]</f>
        <v>938813.8439780036</v>
      </c>
    </row>
    <row r="37" spans="1:7">
      <c r="A37" s="4">
        <v>43424</v>
      </c>
      <c r="B37">
        <v>-0.35930000000000001</v>
      </c>
      <c r="C37" s="6">
        <f>TC[[#This Row],[Variaz]]/100</f>
        <v>-3.5930000000000003E-3</v>
      </c>
      <c r="D37" s="10">
        <f>'AUM Fondi'!D978</f>
        <v>39823027.009999998</v>
      </c>
      <c r="E37" s="10">
        <f>D36*TC[[#This Row],[Variazione percentuale]]</f>
        <v>-141807.49122808001</v>
      </c>
      <c r="F37" s="11">
        <f>TC[[#This Row],[AUM]]-D36</f>
        <v>355314.44999999553</v>
      </c>
      <c r="G37" s="11">
        <f>TC[[#This Row],[∆ AUM]]-TC[[#This Row],[effetto mercato]]</f>
        <v>497121.94122807554</v>
      </c>
    </row>
    <row r="38" spans="1:7">
      <c r="A38" s="4">
        <v>43425</v>
      </c>
      <c r="B38">
        <v>0.1202</v>
      </c>
      <c r="C38" s="6">
        <f>TC[[#This Row],[Variaz]]/100</f>
        <v>1.2019999999999999E-3</v>
      </c>
      <c r="D38" s="10">
        <f>'AUM Fondi'!D979</f>
        <v>41635797.400000006</v>
      </c>
      <c r="E38" s="10">
        <f>D37*TC[[#This Row],[Variazione percentuale]]</f>
        <v>47867.278466019998</v>
      </c>
      <c r="F38" s="11">
        <f>TC[[#This Row],[AUM]]-D37</f>
        <v>1812770.390000008</v>
      </c>
      <c r="G38" s="11">
        <f>TC[[#This Row],[∆ AUM]]-TC[[#This Row],[effetto mercato]]</f>
        <v>1764903.111533988</v>
      </c>
    </row>
    <row r="39" spans="1:7">
      <c r="A39" s="4">
        <v>43426</v>
      </c>
      <c r="B39">
        <v>-0.08</v>
      </c>
      <c r="C39" s="6">
        <f>TC[[#This Row],[Variaz]]/100</f>
        <v>-8.0000000000000004E-4</v>
      </c>
      <c r="D39" s="10">
        <f>'AUM Fondi'!D980</f>
        <v>42213975.420000002</v>
      </c>
      <c r="E39" s="10">
        <f>D38*TC[[#This Row],[Variazione percentuale]]</f>
        <v>-33308.637920000008</v>
      </c>
      <c r="F39" s="11">
        <f>TC[[#This Row],[AUM]]-D38</f>
        <v>578178.01999999583</v>
      </c>
      <c r="G39" s="11">
        <f>TC[[#This Row],[∆ AUM]]-TC[[#This Row],[effetto mercato]]</f>
        <v>611486.65791999584</v>
      </c>
    </row>
    <row r="40" spans="1:7">
      <c r="A40" s="4">
        <v>43427</v>
      </c>
      <c r="B40">
        <v>0.40050000000000002</v>
      </c>
      <c r="C40" s="6">
        <f>TC[[#This Row],[Variaz]]/100</f>
        <v>4.0049999999999999E-3</v>
      </c>
      <c r="D40" s="10">
        <f>'AUM Fondi'!D981</f>
        <v>43091452.939999998</v>
      </c>
      <c r="E40" s="10">
        <f>D39*TC[[#This Row],[Variazione percentuale]]</f>
        <v>169066.97155710001</v>
      </c>
      <c r="F40" s="11">
        <f>TC[[#This Row],[AUM]]-D39</f>
        <v>877477.51999999583</v>
      </c>
      <c r="G40" s="11">
        <f>TC[[#This Row],[∆ AUM]]-TC[[#This Row],[effetto mercato]]</f>
        <v>708410.54844289576</v>
      </c>
    </row>
    <row r="41" spans="1:7">
      <c r="A41" s="4">
        <v>43430</v>
      </c>
      <c r="B41">
        <v>0.4587</v>
      </c>
      <c r="C41" s="6">
        <f>TC[[#This Row],[Variaz]]/100</f>
        <v>4.5869999999999999E-3</v>
      </c>
      <c r="D41" s="10">
        <f>'AUM Fondi'!D982</f>
        <v>43680865.099999994</v>
      </c>
      <c r="E41" s="10">
        <f>D40*TC[[#This Row],[Variazione percentuale]]</f>
        <v>197660.49463577999</v>
      </c>
      <c r="F41" s="11">
        <f>TC[[#This Row],[AUM]]-D40</f>
        <v>589412.15999999642</v>
      </c>
      <c r="G41" s="11">
        <f>TC[[#This Row],[∆ AUM]]-TC[[#This Row],[effetto mercato]]</f>
        <v>391751.66536421643</v>
      </c>
    </row>
    <row r="42" spans="1:7">
      <c r="A42" s="4">
        <v>43431</v>
      </c>
      <c r="B42">
        <v>0.37719999999999998</v>
      </c>
      <c r="C42" s="6">
        <f>TC[[#This Row],[Variaz]]/100</f>
        <v>3.7719999999999997E-3</v>
      </c>
      <c r="D42" s="10">
        <f>'AUM Fondi'!D983</f>
        <v>44438447.200000003</v>
      </c>
      <c r="E42" s="10">
        <f>D41*TC[[#This Row],[Variazione percentuale]]</f>
        <v>164764.22315719997</v>
      </c>
      <c r="F42" s="11">
        <f>TC[[#This Row],[AUM]]-D41</f>
        <v>757582.10000000894</v>
      </c>
      <c r="G42" s="11">
        <f>TC[[#This Row],[∆ AUM]]-TC[[#This Row],[effetto mercato]]</f>
        <v>592817.87684280891</v>
      </c>
    </row>
    <row r="43" spans="1:7">
      <c r="A43" s="4">
        <v>43432</v>
      </c>
      <c r="B43">
        <v>0.47470000000000001</v>
      </c>
      <c r="C43" s="6">
        <f>TC[[#This Row],[Variaz]]/100</f>
        <v>4.7470000000000004E-3</v>
      </c>
      <c r="D43" s="10">
        <f>'AUM Fondi'!D984</f>
        <v>45334187.700000003</v>
      </c>
      <c r="E43" s="10">
        <f>D42*TC[[#This Row],[Variazione percentuale]]</f>
        <v>210949.30885840004</v>
      </c>
      <c r="F43" s="11">
        <f>TC[[#This Row],[AUM]]-D42</f>
        <v>895740.5</v>
      </c>
      <c r="G43" s="11">
        <f>TC[[#This Row],[∆ AUM]]-TC[[#This Row],[effetto mercato]]</f>
        <v>684791.19114160002</v>
      </c>
    </row>
    <row r="44" spans="1:7">
      <c r="A44" s="4">
        <v>43433</v>
      </c>
      <c r="B44">
        <v>-0.27560000000000001</v>
      </c>
      <c r="C44" s="6">
        <f>TC[[#This Row],[Variaz]]/100</f>
        <v>-2.7560000000000002E-3</v>
      </c>
      <c r="D44" s="10">
        <f>'AUM Fondi'!D985</f>
        <v>45776269.109999999</v>
      </c>
      <c r="E44" s="10">
        <f>D43*TC[[#This Row],[Variazione percentuale]]</f>
        <v>-124941.02130120002</v>
      </c>
      <c r="F44" s="11">
        <f>TC[[#This Row],[AUM]]-D43</f>
        <v>442081.40999999642</v>
      </c>
      <c r="G44" s="11">
        <f>TC[[#This Row],[∆ AUM]]-TC[[#This Row],[effetto mercato]]</f>
        <v>567022.43130119646</v>
      </c>
    </row>
    <row r="45" spans="1:7">
      <c r="A45" s="4">
        <v>43434</v>
      </c>
      <c r="B45">
        <v>0.45400000000000001</v>
      </c>
      <c r="C45" s="6">
        <f>TC[[#This Row],[Variaz]]/100</f>
        <v>4.5399999999999998E-3</v>
      </c>
      <c r="D45" s="10">
        <f>'AUM Fondi'!D986</f>
        <v>46686125.269999996</v>
      </c>
      <c r="E45" s="10">
        <f>D44*TC[[#This Row],[Variazione percentuale]]</f>
        <v>207824.26175939999</v>
      </c>
      <c r="F45" s="11">
        <f>TC[[#This Row],[AUM]]-D44</f>
        <v>909856.15999999642</v>
      </c>
      <c r="G45" s="11">
        <f>TC[[#This Row],[∆ AUM]]-TC[[#This Row],[effetto mercato]]</f>
        <v>702031.89824059641</v>
      </c>
    </row>
    <row r="46" spans="1:7">
      <c r="A46" s="4">
        <v>43437</v>
      </c>
      <c r="B46">
        <v>5.8999999999999997E-2</v>
      </c>
      <c r="C46" s="6">
        <f>TC[[#This Row],[Variaz]]/100</f>
        <v>5.8999999999999992E-4</v>
      </c>
      <c r="D46" s="10">
        <f>'AUM Fondi'!D987</f>
        <v>47534134.140000001</v>
      </c>
      <c r="E46" s="10">
        <f>D45*TC[[#This Row],[Variazione percentuale]]</f>
        <v>27544.813909299995</v>
      </c>
      <c r="F46" s="11">
        <f>TC[[#This Row],[AUM]]-D45</f>
        <v>848008.87000000477</v>
      </c>
      <c r="G46" s="11">
        <f>TC[[#This Row],[∆ AUM]]-TC[[#This Row],[effetto mercato]]</f>
        <v>820464.05609070475</v>
      </c>
    </row>
    <row r="47" spans="1:7">
      <c r="A47" s="4">
        <v>43438</v>
      </c>
      <c r="B47">
        <v>-0.92300000000000004</v>
      </c>
      <c r="C47" s="6">
        <f>TC[[#This Row],[Variaz]]/100</f>
        <v>-9.2300000000000004E-3</v>
      </c>
      <c r="D47" s="10">
        <f>'AUM Fondi'!D988</f>
        <v>47824720.129999995</v>
      </c>
      <c r="E47" s="10">
        <f>D46*TC[[#This Row],[Variazione percentuale]]</f>
        <v>-438740.0581122</v>
      </c>
      <c r="F47" s="11">
        <f>TC[[#This Row],[AUM]]-D46</f>
        <v>290585.98999999464</v>
      </c>
      <c r="G47" s="11">
        <f>TC[[#This Row],[∆ AUM]]-TC[[#This Row],[effetto mercato]]</f>
        <v>729326.04811219464</v>
      </c>
    </row>
    <row r="48" spans="1:7">
      <c r="A48" s="4">
        <v>43439</v>
      </c>
      <c r="B48">
        <v>-0.218</v>
      </c>
      <c r="C48" s="6">
        <f>TC[[#This Row],[Variaz]]/100</f>
        <v>-2.1800000000000001E-3</v>
      </c>
      <c r="D48" s="10">
        <f>'AUM Fondi'!D989</f>
        <v>48497941.290000007</v>
      </c>
      <c r="E48" s="10">
        <f>D47*TC[[#This Row],[Variazione percentuale]]</f>
        <v>-104257.8898834</v>
      </c>
      <c r="F48" s="11">
        <f>TC[[#This Row],[AUM]]-D47</f>
        <v>673221.16000001132</v>
      </c>
      <c r="G48" s="11">
        <f>TC[[#This Row],[∆ AUM]]-TC[[#This Row],[effetto mercato]]</f>
        <v>777479.04988341127</v>
      </c>
    </row>
    <row r="49" spans="1:7">
      <c r="A49" s="4">
        <v>43440</v>
      </c>
      <c r="B49">
        <v>-0.69530000000000003</v>
      </c>
      <c r="C49" s="6">
        <f>TC[[#This Row],[Variaz]]/100</f>
        <v>-6.953E-3</v>
      </c>
      <c r="D49" s="10">
        <f>'AUM Fondi'!D990</f>
        <v>48586364.060000002</v>
      </c>
      <c r="E49" s="10">
        <f>D48*TC[[#This Row],[Variazione percentuale]]</f>
        <v>-337206.18578937004</v>
      </c>
      <c r="F49" s="11">
        <f>TC[[#This Row],[AUM]]-D48</f>
        <v>88422.769999995828</v>
      </c>
      <c r="G49" s="11">
        <f>TC[[#This Row],[∆ AUM]]-TC[[#This Row],[effetto mercato]]</f>
        <v>425628.95578936586</v>
      </c>
    </row>
    <row r="50" spans="1:7">
      <c r="A50" s="4">
        <v>43441</v>
      </c>
      <c r="B50">
        <v>-0.44009999999999999</v>
      </c>
      <c r="C50" s="6">
        <f>TC[[#This Row],[Variaz]]/100</f>
        <v>-4.4009999999999995E-3</v>
      </c>
      <c r="D50" s="10">
        <f>'AUM Fondi'!D991</f>
        <v>49018511.879999995</v>
      </c>
      <c r="E50" s="10">
        <f>D49*TC[[#This Row],[Variazione percentuale]]</f>
        <v>-213828.58822805999</v>
      </c>
      <c r="F50" s="11">
        <f>TC[[#This Row],[AUM]]-D49</f>
        <v>432147.81999999285</v>
      </c>
      <c r="G50" s="11">
        <f>TC[[#This Row],[∆ AUM]]-TC[[#This Row],[effetto mercato]]</f>
        <v>645976.40822805278</v>
      </c>
    </row>
    <row r="51" spans="1:7">
      <c r="A51" s="4">
        <v>43444</v>
      </c>
      <c r="B51">
        <v>-0.4219</v>
      </c>
      <c r="C51" s="6">
        <f>TC[[#This Row],[Variaz]]/100</f>
        <v>-4.2189999999999997E-3</v>
      </c>
      <c r="D51" s="10">
        <f>'AUM Fondi'!D992</f>
        <v>49381881.739999995</v>
      </c>
      <c r="E51" s="10">
        <f>D50*TC[[#This Row],[Variazione percentuale]]</f>
        <v>-206809.10162171995</v>
      </c>
      <c r="F51" s="11">
        <f>TC[[#This Row],[AUM]]-D50</f>
        <v>363369.8599999994</v>
      </c>
      <c r="G51" s="11">
        <f>TC[[#This Row],[∆ AUM]]-TC[[#This Row],[effetto mercato]]</f>
        <v>570178.96162171941</v>
      </c>
    </row>
    <row r="52" spans="1:7">
      <c r="A52" s="4">
        <v>43445</v>
      </c>
      <c r="B52">
        <v>0.36320000000000002</v>
      </c>
      <c r="C52" s="6">
        <f>TC[[#This Row],[Variaz]]/100</f>
        <v>3.6320000000000002E-3</v>
      </c>
      <c r="D52" s="10">
        <f>'AUM Fondi'!D993</f>
        <v>50028750.829999998</v>
      </c>
      <c r="E52" s="10">
        <f>D51*TC[[#This Row],[Variazione percentuale]]</f>
        <v>179354.99447968</v>
      </c>
      <c r="F52" s="11">
        <f>TC[[#This Row],[AUM]]-D51</f>
        <v>646869.09000000358</v>
      </c>
      <c r="G52" s="11">
        <f>TC[[#This Row],[∆ AUM]]-TC[[#This Row],[effetto mercato]]</f>
        <v>467514.09552032361</v>
      </c>
    </row>
    <row r="53" spans="1:7">
      <c r="A53" s="4">
        <v>43446</v>
      </c>
      <c r="B53">
        <v>0.46239999999999998</v>
      </c>
      <c r="C53" s="6">
        <f>TC[[#This Row],[Variaz]]/100</f>
        <v>4.6239999999999996E-3</v>
      </c>
      <c r="D53" s="10">
        <f>'AUM Fondi'!D994</f>
        <v>50794665.570000008</v>
      </c>
      <c r="E53" s="10">
        <f>D52*TC[[#This Row],[Variazione percentuale]]</f>
        <v>231332.94383791997</v>
      </c>
      <c r="F53" s="11">
        <f>TC[[#This Row],[AUM]]-D52</f>
        <v>765914.74000000954</v>
      </c>
      <c r="G53" s="11">
        <f>TC[[#This Row],[∆ AUM]]-TC[[#This Row],[effetto mercato]]</f>
        <v>534581.79616208957</v>
      </c>
    </row>
    <row r="54" spans="1:7">
      <c r="A54" s="4">
        <v>43447</v>
      </c>
      <c r="B54">
        <v>0.04</v>
      </c>
      <c r="C54" s="6">
        <f>TC[[#This Row],[Variaz]]/100</f>
        <v>4.0000000000000002E-4</v>
      </c>
      <c r="D54" s="10">
        <f>'AUM Fondi'!D995</f>
        <v>51420198.329999998</v>
      </c>
      <c r="E54" s="10">
        <f>D53*TC[[#This Row],[Variazione percentuale]]</f>
        <v>20317.866228000003</v>
      </c>
      <c r="F54" s="11">
        <f>TC[[#This Row],[AUM]]-D53</f>
        <v>625532.75999999046</v>
      </c>
      <c r="G54" s="11">
        <f>TC[[#This Row],[∆ AUM]]-TC[[#This Row],[effetto mercato]]</f>
        <v>605214.89377199044</v>
      </c>
    </row>
    <row r="55" spans="1:7">
      <c r="A55" s="4">
        <v>43448</v>
      </c>
      <c r="B55">
        <v>-0.46010000000000001</v>
      </c>
      <c r="C55" s="6">
        <f>TC[[#This Row],[Variaz]]/100</f>
        <v>-4.6010000000000001E-3</v>
      </c>
      <c r="D55" s="10">
        <f>'AUM Fondi'!D996</f>
        <v>51644534.560000002</v>
      </c>
      <c r="E55" s="10">
        <f>D54*TC[[#This Row],[Variazione percentuale]]</f>
        <v>-236584.33251633</v>
      </c>
      <c r="F55" s="11">
        <f>TC[[#This Row],[AUM]]-D54</f>
        <v>224336.23000000417</v>
      </c>
      <c r="G55" s="11">
        <f>TC[[#This Row],[∆ AUM]]-TC[[#This Row],[effetto mercato]]</f>
        <v>460920.56251633418</v>
      </c>
    </row>
    <row r="56" spans="1:7">
      <c r="A56" s="4">
        <v>43451</v>
      </c>
      <c r="B56">
        <v>-0.66320000000000001</v>
      </c>
      <c r="C56" s="6">
        <f>TC[[#This Row],[Variaz]]/100</f>
        <v>-6.6319999999999999E-3</v>
      </c>
      <c r="D56" s="10">
        <f>'AUM Fondi'!D997</f>
        <v>52177943.100000001</v>
      </c>
      <c r="E56" s="10">
        <f>D55*TC[[#This Row],[Variazione percentuale]]</f>
        <v>-342506.55320192</v>
      </c>
      <c r="F56" s="11">
        <f>TC[[#This Row],[AUM]]-D55</f>
        <v>533408.53999999911</v>
      </c>
      <c r="G56" s="11">
        <f>TC[[#This Row],[∆ AUM]]-TC[[#This Row],[effetto mercato]]</f>
        <v>875915.09320191911</v>
      </c>
    </row>
    <row r="57" spans="1:7">
      <c r="A57" s="4">
        <v>43452</v>
      </c>
      <c r="B57">
        <v>-0.42480000000000001</v>
      </c>
      <c r="C57" s="6">
        <f>TC[[#This Row],[Variaz]]/100</f>
        <v>-4.248E-3</v>
      </c>
      <c r="D57" s="10">
        <f>'AUM Fondi'!D998</f>
        <v>52283285.18</v>
      </c>
      <c r="E57" s="10">
        <f>D56*TC[[#This Row],[Variazione percentuale]]</f>
        <v>-221651.90228880002</v>
      </c>
      <c r="F57" s="11">
        <f>TC[[#This Row],[AUM]]-D56</f>
        <v>105342.07999999821</v>
      </c>
      <c r="G57" s="11">
        <f>TC[[#This Row],[∆ AUM]]-TC[[#This Row],[effetto mercato]]</f>
        <v>326993.9822887982</v>
      </c>
    </row>
    <row r="58" spans="1:7">
      <c r="A58" s="4">
        <v>43453</v>
      </c>
      <c r="B58">
        <v>-0.2235</v>
      </c>
      <c r="C58" s="6">
        <f>TC[[#This Row],[Variaz]]/100</f>
        <v>-2.235E-3</v>
      </c>
      <c r="D58" s="10">
        <f>'AUM Fondi'!D999</f>
        <v>52451901.239999995</v>
      </c>
      <c r="E58" s="10">
        <f>D57*TC[[#This Row],[Variazione percentuale]]</f>
        <v>-116853.1423773</v>
      </c>
      <c r="F58" s="11">
        <f>TC[[#This Row],[AUM]]-D57</f>
        <v>168616.05999999493</v>
      </c>
      <c r="G58" s="11">
        <f>TC[[#This Row],[∆ AUM]]-TC[[#This Row],[effetto mercato]]</f>
        <v>285469.20237729495</v>
      </c>
    </row>
    <row r="59" spans="1:7">
      <c r="A59" s="4">
        <v>43454</v>
      </c>
      <c r="B59">
        <v>-0.85519999999999996</v>
      </c>
      <c r="C59" s="6">
        <f>TC[[#This Row],[Variaz]]/100</f>
        <v>-8.5519999999999988E-3</v>
      </c>
      <c r="D59" s="10">
        <f>'AUM Fondi'!D1000</f>
        <v>52369136.100000001</v>
      </c>
      <c r="E59" s="10">
        <f>D58*TC[[#This Row],[Variazione percentuale]]</f>
        <v>-448568.6594044799</v>
      </c>
      <c r="F59" s="11">
        <f>TC[[#This Row],[AUM]]-D58</f>
        <v>-82765.139999993145</v>
      </c>
      <c r="G59" s="11">
        <f>TC[[#This Row],[∆ AUM]]-TC[[#This Row],[effetto mercato]]</f>
        <v>365803.51940448675</v>
      </c>
    </row>
    <row r="60" spans="1:7">
      <c r="A60" s="4">
        <v>43455</v>
      </c>
      <c r="B60">
        <v>-0.61609999999999998</v>
      </c>
      <c r="C60" s="6">
        <f>TC[[#This Row],[Variaz]]/100</f>
        <v>-6.1609999999999998E-3</v>
      </c>
      <c r="D60" s="10">
        <f>'AUM Fondi'!D1001</f>
        <v>52528279.579999998</v>
      </c>
      <c r="E60" s="10">
        <f>D59*TC[[#This Row],[Variazione percentuale]]</f>
        <v>-322646.24751209997</v>
      </c>
      <c r="F60" s="11">
        <f>TC[[#This Row],[AUM]]-D59</f>
        <v>159143.47999999672</v>
      </c>
      <c r="G60" s="11">
        <f>TC[[#This Row],[∆ AUM]]-TC[[#This Row],[effetto mercato]]</f>
        <v>481789.7275120967</v>
      </c>
    </row>
    <row r="61" spans="1:7">
      <c r="A61" s="4">
        <v>43461</v>
      </c>
      <c r="B61">
        <v>0.20669999999999999</v>
      </c>
      <c r="C61" s="6">
        <f>TC[[#This Row],[Variaz]]/100</f>
        <v>2.0669999999999998E-3</v>
      </c>
      <c r="D61" s="10">
        <f>'AUM Fondi'!D1002</f>
        <v>52930433.009999998</v>
      </c>
      <c r="E61" s="10">
        <f>D60*TC[[#This Row],[Variazione percentuale]]</f>
        <v>108575.95389185999</v>
      </c>
      <c r="F61" s="11">
        <f>TC[[#This Row],[AUM]]-D60</f>
        <v>402153.4299999997</v>
      </c>
      <c r="G61" s="11">
        <f>TC[[#This Row],[∆ AUM]]-TC[[#This Row],[effetto mercato]]</f>
        <v>293577.47610813973</v>
      </c>
    </row>
    <row r="62" spans="1:7">
      <c r="A62" s="4">
        <v>43462</v>
      </c>
      <c r="B62">
        <v>0.20619999999999999</v>
      </c>
      <c r="C62" s="6">
        <f>TC[[#This Row],[Variaz]]/100</f>
        <v>2.062E-3</v>
      </c>
      <c r="D62" s="10">
        <f>'AUM Fondi'!D1003</f>
        <v>53508152.700000003</v>
      </c>
      <c r="E62" s="10">
        <f>D61*TC[[#This Row],[Variazione percentuale]]</f>
        <v>109142.55286662</v>
      </c>
      <c r="F62" s="11">
        <f>TC[[#This Row],[AUM]]-D61</f>
        <v>577719.69000000507</v>
      </c>
      <c r="G62" s="11">
        <f>TC[[#This Row],[∆ AUM]]-TC[[#This Row],[effetto mercato]]</f>
        <v>468577.13713338505</v>
      </c>
    </row>
    <row r="63" spans="1:7">
      <c r="A63" s="4">
        <v>43465</v>
      </c>
      <c r="B63">
        <v>0.32929999999999998</v>
      </c>
      <c r="C63" s="6">
        <f>TC[[#This Row],[Variaz]]/100</f>
        <v>3.2929999999999999E-3</v>
      </c>
      <c r="D63" s="10">
        <f>'AUM Fondi'!D1004</f>
        <v>54033260.640000001</v>
      </c>
      <c r="E63" s="10">
        <f>D62*TC[[#This Row],[Variazione percentuale]]</f>
        <v>176202.34684109999</v>
      </c>
      <c r="F63" s="11">
        <f>TC[[#This Row],[AUM]]-D62</f>
        <v>525107.93999999762</v>
      </c>
      <c r="G63" s="11">
        <f>TC[[#This Row],[∆ AUM]]-TC[[#This Row],[effetto mercato]]</f>
        <v>348905.59315889759</v>
      </c>
    </row>
    <row r="64" spans="1:7">
      <c r="A64" s="4">
        <v>43467</v>
      </c>
      <c r="B64">
        <v>0.1026</v>
      </c>
      <c r="C64" s="6">
        <f>TC[[#This Row],[Variaz]]/100</f>
        <v>1.026E-3</v>
      </c>
      <c r="D64" s="10">
        <f>'AUM Fondi'!D1005</f>
        <v>54323211.489999995</v>
      </c>
      <c r="E64" s="10">
        <f>D63*TC[[#This Row],[Variazione percentuale]]</f>
        <v>55438.125416640003</v>
      </c>
      <c r="F64" s="11">
        <f>TC[[#This Row],[AUM]]-D63</f>
        <v>289950.84999999404</v>
      </c>
      <c r="G64" s="11">
        <f>TC[[#This Row],[∆ AUM]]-TC[[#This Row],[effetto mercato]]</f>
        <v>234512.72458335402</v>
      </c>
    </row>
    <row r="65" spans="1:7">
      <c r="A65" s="4">
        <v>43468</v>
      </c>
      <c r="B65">
        <v>-0.59430000000000005</v>
      </c>
      <c r="C65" s="6">
        <f>TC[[#This Row],[Variaz]]/100</f>
        <v>-5.9430000000000004E-3</v>
      </c>
      <c r="D65" s="10">
        <f>'AUM Fondi'!D1006</f>
        <v>54270406.299999997</v>
      </c>
      <c r="E65" s="10">
        <f>D64*TC[[#This Row],[Variazione percentuale]]</f>
        <v>-322842.84588506998</v>
      </c>
      <c r="F65" s="11">
        <f>TC[[#This Row],[AUM]]-D64</f>
        <v>-52805.189999997616</v>
      </c>
      <c r="G65" s="11">
        <f>TC[[#This Row],[∆ AUM]]-TC[[#This Row],[effetto mercato]]</f>
        <v>270037.65588507237</v>
      </c>
    </row>
    <row r="66" spans="1:7">
      <c r="A66" s="4">
        <v>43469</v>
      </c>
      <c r="B66">
        <v>0.51539999999999997</v>
      </c>
      <c r="C66" s="6">
        <f>TC[[#This Row],[Variaz]]/100</f>
        <v>5.1539999999999997E-3</v>
      </c>
      <c r="D66" s="10">
        <f>'AUM Fondi'!D1007</f>
        <v>54977315.569999993</v>
      </c>
      <c r="E66" s="10">
        <f>D65*TC[[#This Row],[Variazione percentuale]]</f>
        <v>279709.67407019995</v>
      </c>
      <c r="F66" s="11">
        <f>TC[[#This Row],[AUM]]-D65</f>
        <v>706909.26999999583</v>
      </c>
      <c r="G66" s="11">
        <f>TC[[#This Row],[∆ AUM]]-TC[[#This Row],[effetto mercato]]</f>
        <v>427199.59592979588</v>
      </c>
    </row>
    <row r="67" spans="1:7">
      <c r="A67" s="4">
        <v>43472</v>
      </c>
      <c r="B67">
        <v>0.3281</v>
      </c>
      <c r="C67" s="6">
        <f>TC[[#This Row],[Variaz]]/100</f>
        <v>3.2810000000000001E-3</v>
      </c>
      <c r="D67" s="10">
        <f>'AUM Fondi'!D1008</f>
        <v>55424860.640000001</v>
      </c>
      <c r="E67" s="10">
        <f>D66*TC[[#This Row],[Variazione percentuale]]</f>
        <v>180380.57238516997</v>
      </c>
      <c r="F67" s="11">
        <f>TC[[#This Row],[AUM]]-D66</f>
        <v>447545.07000000775</v>
      </c>
      <c r="G67" s="11">
        <f>TC[[#This Row],[∆ AUM]]-TC[[#This Row],[effetto mercato]]</f>
        <v>267164.49761483778</v>
      </c>
    </row>
    <row r="68" spans="1:7">
      <c r="A68" s="4">
        <v>43473</v>
      </c>
      <c r="B68">
        <v>0.4088</v>
      </c>
      <c r="C68" s="6">
        <f>TC[[#This Row],[Variaz]]/100</f>
        <v>4.0879999999999996E-3</v>
      </c>
      <c r="D68" s="10">
        <f>'AUM Fondi'!D1009</f>
        <v>56195304.340000004</v>
      </c>
      <c r="E68" s="10">
        <f>D67*TC[[#This Row],[Variazione percentuale]]</f>
        <v>226576.83029631997</v>
      </c>
      <c r="F68" s="11">
        <f>TC[[#This Row],[AUM]]-D67</f>
        <v>770443.70000000298</v>
      </c>
      <c r="G68" s="11">
        <f>TC[[#This Row],[∆ AUM]]-TC[[#This Row],[effetto mercato]]</f>
        <v>543866.86970368307</v>
      </c>
    </row>
    <row r="69" spans="1:7">
      <c r="A69" s="4">
        <v>43474</v>
      </c>
      <c r="B69">
        <v>8.14E-2</v>
      </c>
      <c r="C69" s="6">
        <f>TC[[#This Row],[Variaz]]/100</f>
        <v>8.1400000000000005E-4</v>
      </c>
      <c r="D69" s="10">
        <f>'AUM Fondi'!D1010</f>
        <v>56731167.609999999</v>
      </c>
      <c r="E69" s="10">
        <f>D68*TC[[#This Row],[Variazione percentuale]]</f>
        <v>45742.97773276001</v>
      </c>
      <c r="F69" s="11">
        <f>TC[[#This Row],[AUM]]-D68</f>
        <v>535863.26999999583</v>
      </c>
      <c r="G69" s="11">
        <f>TC[[#This Row],[∆ AUM]]-TC[[#This Row],[effetto mercato]]</f>
        <v>490120.29226723581</v>
      </c>
    </row>
    <row r="70" spans="1:7">
      <c r="A70" s="4">
        <v>43475</v>
      </c>
      <c r="B70">
        <v>-0.1017</v>
      </c>
      <c r="C70" s="6">
        <f>TC[[#This Row],[Variaz]]/100</f>
        <v>-1.0169999999999999E-3</v>
      </c>
      <c r="D70" s="10">
        <f>'AUM Fondi'!D1011</f>
        <v>56945298.099999994</v>
      </c>
      <c r="E70" s="10">
        <f>D69*TC[[#This Row],[Variazione percentuale]]</f>
        <v>-57695.597459369994</v>
      </c>
      <c r="F70" s="11">
        <f>TC[[#This Row],[AUM]]-D69</f>
        <v>214130.48999999464</v>
      </c>
      <c r="G70" s="11">
        <f>TC[[#This Row],[∆ AUM]]-TC[[#This Row],[effetto mercato]]</f>
        <v>271826.08745936461</v>
      </c>
    </row>
    <row r="71" spans="1:7">
      <c r="A71" s="4">
        <v>43476</v>
      </c>
      <c r="B71">
        <v>0.36649999999999999</v>
      </c>
      <c r="C71" s="6">
        <f>TC[[#This Row],[Variaz]]/100</f>
        <v>3.6649999999999999E-3</v>
      </c>
      <c r="D71" s="10">
        <f>'AUM Fondi'!D1012</f>
        <v>57565279.579999998</v>
      </c>
      <c r="E71" s="10">
        <f>D70*TC[[#This Row],[Variazione percentuale]]</f>
        <v>208704.51753649997</v>
      </c>
      <c r="F71" s="11">
        <f>TC[[#This Row],[AUM]]-D70</f>
        <v>619981.48000000417</v>
      </c>
      <c r="G71" s="11">
        <f>TC[[#This Row],[∆ AUM]]-TC[[#This Row],[effetto mercato]]</f>
        <v>411276.96246350417</v>
      </c>
    </row>
    <row r="72" spans="1:7">
      <c r="A72" s="4">
        <v>43479</v>
      </c>
      <c r="B72">
        <v>-0.18260000000000001</v>
      </c>
      <c r="C72" s="6">
        <f>TC[[#This Row],[Variaz]]/100</f>
        <v>-1.8260000000000001E-3</v>
      </c>
      <c r="D72" s="10">
        <f>'AUM Fondi'!D1013</f>
        <v>57872695.969999999</v>
      </c>
      <c r="E72" s="10">
        <f>D71*TC[[#This Row],[Variazione percentuale]]</f>
        <v>-105114.20051308001</v>
      </c>
      <c r="F72" s="11">
        <f>TC[[#This Row],[AUM]]-D71</f>
        <v>307416.3900000006</v>
      </c>
      <c r="G72" s="11">
        <f>TC[[#This Row],[∆ AUM]]-TC[[#This Row],[effetto mercato]]</f>
        <v>412530.59051308059</v>
      </c>
    </row>
    <row r="73" spans="1:7">
      <c r="A73" s="4">
        <v>43480</v>
      </c>
      <c r="B73">
        <v>0.3049</v>
      </c>
      <c r="C73" s="6">
        <f>TC[[#This Row],[Variaz]]/100</f>
        <v>3.0490000000000001E-3</v>
      </c>
      <c r="D73" s="10">
        <f>'AUM Fondi'!D1014</f>
        <v>58482194.82</v>
      </c>
      <c r="E73" s="10">
        <f>D72*TC[[#This Row],[Variazione percentuale]]</f>
        <v>176453.85001252999</v>
      </c>
      <c r="F73" s="11">
        <f>TC[[#This Row],[AUM]]-D72</f>
        <v>609498.85000000149</v>
      </c>
      <c r="G73" s="11">
        <f>TC[[#This Row],[∆ AUM]]-TC[[#This Row],[effetto mercato]]</f>
        <v>433044.9999874715</v>
      </c>
    </row>
    <row r="74" spans="1:7">
      <c r="A74" s="4">
        <v>43481</v>
      </c>
      <c r="B74">
        <v>0.1216</v>
      </c>
      <c r="C74" s="6">
        <f>TC[[#This Row],[Variaz]]/100</f>
        <v>1.2160000000000001E-3</v>
      </c>
      <c r="D74" s="10">
        <f>'AUM Fondi'!D1015</f>
        <v>58899636.450000003</v>
      </c>
      <c r="E74" s="10">
        <f>D73*TC[[#This Row],[Variazione percentuale]]</f>
        <v>71114.34890112</v>
      </c>
      <c r="F74" s="11">
        <f>TC[[#This Row],[AUM]]-D73</f>
        <v>417441.63000000268</v>
      </c>
      <c r="G74" s="11">
        <f>TC[[#This Row],[∆ AUM]]-TC[[#This Row],[effetto mercato]]</f>
        <v>346327.28109888267</v>
      </c>
    </row>
    <row r="75" spans="1:7">
      <c r="A75" s="4">
        <v>43482</v>
      </c>
      <c r="B75">
        <v>0.14169999999999999</v>
      </c>
      <c r="C75" s="6">
        <f>TC[[#This Row],[Variaz]]/100</f>
        <v>1.4169999999999999E-3</v>
      </c>
      <c r="D75" s="10">
        <f>'AUM Fondi'!D1016</f>
        <v>59395660.899999999</v>
      </c>
      <c r="E75" s="10">
        <f>D74*TC[[#This Row],[Variazione percentuale]]</f>
        <v>83460.784849649994</v>
      </c>
      <c r="F75" s="11">
        <f>TC[[#This Row],[AUM]]-D74</f>
        <v>496024.44999999553</v>
      </c>
      <c r="G75" s="11">
        <f>TC[[#This Row],[∆ AUM]]-TC[[#This Row],[effetto mercato]]</f>
        <v>412563.66515034554</v>
      </c>
    </row>
    <row r="76" spans="1:7">
      <c r="A76" s="4">
        <v>43483</v>
      </c>
      <c r="B76">
        <v>0.70740000000000003</v>
      </c>
      <c r="C76" s="6">
        <f>TC[[#This Row],[Variaz]]/100</f>
        <v>7.0740000000000004E-3</v>
      </c>
      <c r="D76" s="10">
        <f>'AUM Fondi'!D1017</f>
        <v>60142296.530000001</v>
      </c>
      <c r="E76" s="10">
        <f>D75*TC[[#This Row],[Variazione percentuale]]</f>
        <v>420164.90520660003</v>
      </c>
      <c r="F76" s="11">
        <f>TC[[#This Row],[AUM]]-D75</f>
        <v>746635.63000000268</v>
      </c>
      <c r="G76" s="11">
        <f>TC[[#This Row],[∆ AUM]]-TC[[#This Row],[effetto mercato]]</f>
        <v>326470.72479340265</v>
      </c>
    </row>
    <row r="77" spans="1:7">
      <c r="A77" s="4">
        <v>43486</v>
      </c>
      <c r="B77">
        <v>6.0199999999999997E-2</v>
      </c>
      <c r="C77" s="6">
        <f>TC[[#This Row],[Variaz]]/100</f>
        <v>6.02E-4</v>
      </c>
      <c r="D77" s="10">
        <f>'AUM Fondi'!D1018</f>
        <v>60602287.469999999</v>
      </c>
      <c r="E77" s="10">
        <f>D76*TC[[#This Row],[Variazione percentuale]]</f>
        <v>36205.66251106</v>
      </c>
      <c r="F77" s="11">
        <f>TC[[#This Row],[AUM]]-D76</f>
        <v>459990.93999999762</v>
      </c>
      <c r="G77" s="11">
        <f>TC[[#This Row],[∆ AUM]]-TC[[#This Row],[effetto mercato]]</f>
        <v>423785.2774889376</v>
      </c>
    </row>
    <row r="78" spans="1:7">
      <c r="A78" s="4">
        <v>43487</v>
      </c>
      <c r="B78">
        <v>-0.18049999999999999</v>
      </c>
      <c r="C78" s="6">
        <f>TC[[#This Row],[Variaz]]/100</f>
        <v>-1.805E-3</v>
      </c>
      <c r="D78" s="10">
        <f>'AUM Fondi'!D1019</f>
        <v>59797108.560000002</v>
      </c>
      <c r="E78" s="10">
        <f>D77*TC[[#This Row],[Variazione percentuale]]</f>
        <v>-109387.12888335</v>
      </c>
      <c r="F78" s="11">
        <f>TC[[#This Row],[AUM]]-D77</f>
        <v>-805178.90999999642</v>
      </c>
      <c r="G78" s="11">
        <f>TC[[#This Row],[∆ AUM]]-TC[[#This Row],[effetto mercato]]</f>
        <v>-695791.78111664648</v>
      </c>
    </row>
    <row r="79" spans="1:7">
      <c r="A79" s="4">
        <v>43488</v>
      </c>
      <c r="B79">
        <v>-8.0399999999999999E-2</v>
      </c>
      <c r="C79" s="6">
        <f>TC[[#This Row],[Variaz]]/100</f>
        <v>-8.0400000000000003E-4</v>
      </c>
      <c r="D79" s="10">
        <f>'AUM Fondi'!D1020</f>
        <v>60071219.670000002</v>
      </c>
      <c r="E79" s="10">
        <f>D78*TC[[#This Row],[Variazione percentuale]]</f>
        <v>-48076.875282240006</v>
      </c>
      <c r="F79" s="11">
        <f>TC[[#This Row],[AUM]]-D78</f>
        <v>274111.1099999994</v>
      </c>
      <c r="G79" s="11">
        <f>TC[[#This Row],[∆ AUM]]-TC[[#This Row],[effetto mercato]]</f>
        <v>322187.98528223939</v>
      </c>
    </row>
    <row r="80" spans="1:7">
      <c r="A80" s="4">
        <v>43489</v>
      </c>
      <c r="B80">
        <v>0.22120000000000001</v>
      </c>
      <c r="C80" s="6">
        <f>TC[[#This Row],[Variaz]]/100</f>
        <v>2.212E-3</v>
      </c>
      <c r="D80" s="10">
        <f>'AUM Fondi'!D1021</f>
        <v>60532461.609999999</v>
      </c>
      <c r="E80" s="10">
        <f>D79*TC[[#This Row],[Variazione percentuale]]</f>
        <v>132877.53791004</v>
      </c>
      <c r="F80" s="11">
        <f>TC[[#This Row],[AUM]]-D79</f>
        <v>461241.93999999762</v>
      </c>
      <c r="G80" s="11">
        <f>TC[[#This Row],[∆ AUM]]-TC[[#This Row],[effetto mercato]]</f>
        <v>328364.40208995761</v>
      </c>
    </row>
    <row r="81" spans="1:7">
      <c r="A81" s="4">
        <v>43490</v>
      </c>
      <c r="B81">
        <v>0.2006</v>
      </c>
      <c r="C81" s="6">
        <f>TC[[#This Row],[Variaz]]/100</f>
        <v>2.006E-3</v>
      </c>
      <c r="D81" s="10">
        <f>'AUM Fondi'!D1022</f>
        <v>61377222.979999989</v>
      </c>
      <c r="E81" s="10">
        <f>D80*TC[[#This Row],[Variazione percentuale]]</f>
        <v>121428.11798965999</v>
      </c>
      <c r="F81" s="11">
        <f>TC[[#This Row],[AUM]]-D80</f>
        <v>844761.36999998987</v>
      </c>
      <c r="G81" s="11">
        <f>TC[[#This Row],[∆ AUM]]-TC[[#This Row],[effetto mercato]]</f>
        <v>723333.25201032986</v>
      </c>
    </row>
    <row r="82" spans="1:7">
      <c r="A82" s="4">
        <v>43493</v>
      </c>
      <c r="B82">
        <v>-0.48060000000000003</v>
      </c>
      <c r="C82" s="6">
        <f>TC[[#This Row],[Variaz]]/100</f>
        <v>-4.8060000000000004E-3</v>
      </c>
      <c r="D82" s="10">
        <f>'AUM Fondi'!D1023</f>
        <v>61858580.210000001</v>
      </c>
      <c r="E82" s="10">
        <f>D81*TC[[#This Row],[Variazione percentuale]]</f>
        <v>-294978.93364187999</v>
      </c>
      <c r="F82" s="11">
        <f>TC[[#This Row],[AUM]]-D81</f>
        <v>481357.23000001162</v>
      </c>
      <c r="G82" s="11">
        <f>TC[[#This Row],[∆ AUM]]-TC[[#This Row],[effetto mercato]]</f>
        <v>776336.16364189168</v>
      </c>
    </row>
    <row r="83" spans="1:7">
      <c r="A83" s="4">
        <v>43494</v>
      </c>
      <c r="B83">
        <v>0.2616</v>
      </c>
      <c r="C83" s="6">
        <f>TC[[#This Row],[Variaz]]/100</f>
        <v>2.6159999999999998E-3</v>
      </c>
      <c r="D83" s="10">
        <f>'AUM Fondi'!D1024</f>
        <v>63004753.840000004</v>
      </c>
      <c r="E83" s="10">
        <f>D82*TC[[#This Row],[Variazione percentuale]]</f>
        <v>161822.04582935999</v>
      </c>
      <c r="F83" s="11">
        <f>TC[[#This Row],[AUM]]-D82</f>
        <v>1146173.6300000027</v>
      </c>
      <c r="G83" s="11">
        <f>TC[[#This Row],[∆ AUM]]-TC[[#This Row],[effetto mercato]]</f>
        <v>984351.58417064266</v>
      </c>
    </row>
    <row r="84" spans="1:7">
      <c r="A84" s="4">
        <v>43495</v>
      </c>
      <c r="B84">
        <v>0.14050000000000001</v>
      </c>
      <c r="C84" s="6">
        <f>TC[[#This Row],[Variaz]]/100</f>
        <v>1.4050000000000002E-3</v>
      </c>
      <c r="D84" s="10">
        <f>'AUM Fondi'!D1025</f>
        <v>63802465.009999998</v>
      </c>
      <c r="E84" s="10">
        <f>D83*TC[[#This Row],[Variazione percentuale]]</f>
        <v>88521.679145200018</v>
      </c>
      <c r="F84" s="11">
        <f>TC[[#This Row],[AUM]]-D83</f>
        <v>797711.16999999434</v>
      </c>
      <c r="G84" s="11">
        <f>TC[[#This Row],[∆ AUM]]-TC[[#This Row],[effetto mercato]]</f>
        <v>709189.49085479428</v>
      </c>
    </row>
    <row r="85" spans="1:7">
      <c r="A85" s="4">
        <v>43496</v>
      </c>
      <c r="B85">
        <v>0.30059999999999998</v>
      </c>
      <c r="C85" s="6">
        <f>TC[[#This Row],[Variaz]]/100</f>
        <v>3.006E-3</v>
      </c>
      <c r="D85" s="10">
        <f>'AUM Fondi'!D1026</f>
        <v>64567293.280000001</v>
      </c>
      <c r="E85" s="10">
        <f>D84*TC[[#This Row],[Variazione percentuale]]</f>
        <v>191790.20982006</v>
      </c>
      <c r="F85" s="11">
        <f>TC[[#This Row],[AUM]]-D84</f>
        <v>764828.27000000328</v>
      </c>
      <c r="G85" s="11">
        <f>TC[[#This Row],[∆ AUM]]-TC[[#This Row],[effetto mercato]]</f>
        <v>573038.06017994322</v>
      </c>
    </row>
    <row r="86" spans="1:7">
      <c r="A86" s="4">
        <v>43497</v>
      </c>
      <c r="B86">
        <v>-7.9899999999999999E-2</v>
      </c>
      <c r="C86" s="6">
        <f>TC[[#This Row],[Variaz]]/100</f>
        <v>-7.9900000000000001E-4</v>
      </c>
      <c r="D86" s="10">
        <f>'AUM Fondi'!D1027</f>
        <v>65226612.379999995</v>
      </c>
      <c r="E86" s="10">
        <f>D85*TC[[#This Row],[Variazione percentuale]]</f>
        <v>-51589.267330720002</v>
      </c>
      <c r="F86" s="11">
        <f>TC[[#This Row],[AUM]]-D85</f>
        <v>659319.09999999404</v>
      </c>
      <c r="G86" s="11">
        <f>TC[[#This Row],[∆ AUM]]-TC[[#This Row],[effetto mercato]]</f>
        <v>710908.36733071401</v>
      </c>
    </row>
    <row r="87" spans="1:7">
      <c r="A87" s="4">
        <v>43500</v>
      </c>
      <c r="B87">
        <v>0.22</v>
      </c>
      <c r="C87" s="6">
        <f>TC[[#This Row],[Variaz]]/100</f>
        <v>2.2000000000000001E-3</v>
      </c>
      <c r="D87" s="10">
        <f>'AUM Fondi'!D1028</f>
        <v>66166027.149999999</v>
      </c>
      <c r="E87" s="10">
        <f>D86*TC[[#This Row],[Variazione percentuale]]</f>
        <v>143498.54723599998</v>
      </c>
      <c r="F87" s="11">
        <f>TC[[#This Row],[AUM]]-D86</f>
        <v>939414.77000000328</v>
      </c>
      <c r="G87" s="11">
        <f>TC[[#This Row],[∆ AUM]]-TC[[#This Row],[effetto mercato]]</f>
        <v>795916.22276400332</v>
      </c>
    </row>
    <row r="88" spans="1:7">
      <c r="A88" s="4">
        <v>43501</v>
      </c>
      <c r="B88">
        <v>0.27929999999999999</v>
      </c>
      <c r="C88" s="6">
        <f>TC[[#This Row],[Variaz]]/100</f>
        <v>2.7929999999999999E-3</v>
      </c>
      <c r="D88" s="10">
        <f>'AUM Fondi'!D1029</f>
        <v>66895156.340000004</v>
      </c>
      <c r="E88" s="10">
        <f>D87*TC[[#This Row],[Variazione percentuale]]</f>
        <v>184801.71382994999</v>
      </c>
      <c r="F88" s="11">
        <f>TC[[#This Row],[AUM]]-D87</f>
        <v>729129.19000000507</v>
      </c>
      <c r="G88" s="11">
        <f>TC[[#This Row],[∆ AUM]]-TC[[#This Row],[effetto mercato]]</f>
        <v>544327.4761700551</v>
      </c>
    </row>
    <row r="89" spans="1:7">
      <c r="A89" s="4">
        <v>43502</v>
      </c>
      <c r="B89">
        <v>0.15920000000000001</v>
      </c>
      <c r="C89" s="6">
        <f>TC[[#This Row],[Variaz]]/100</f>
        <v>1.5920000000000001E-3</v>
      </c>
      <c r="D89" s="10">
        <f>'AUM Fondi'!D1030</f>
        <v>67346967.040000007</v>
      </c>
      <c r="E89" s="10">
        <f>D88*TC[[#This Row],[Variazione percentuale]]</f>
        <v>106497.08889328002</v>
      </c>
      <c r="F89" s="11">
        <f>TC[[#This Row],[AUM]]-D88</f>
        <v>451810.70000000298</v>
      </c>
      <c r="G89" s="11">
        <f>TC[[#This Row],[∆ AUM]]-TC[[#This Row],[effetto mercato]]</f>
        <v>345313.61110672296</v>
      </c>
    </row>
    <row r="90" spans="1:7">
      <c r="A90" s="4">
        <v>43503</v>
      </c>
      <c r="B90">
        <v>-0.69530000000000003</v>
      </c>
      <c r="C90" s="6">
        <f>TC[[#This Row],[Variaz]]/100</f>
        <v>-6.953E-3</v>
      </c>
      <c r="D90" s="10">
        <f>'AUM Fondi'!D1031</f>
        <v>67349354.179999992</v>
      </c>
      <c r="E90" s="10">
        <f>D89*TC[[#This Row],[Variazione percentuale]]</f>
        <v>-468263.46182912006</v>
      </c>
      <c r="F90" s="11">
        <f>TC[[#This Row],[AUM]]-D89</f>
        <v>2387.1399999856949</v>
      </c>
      <c r="G90" s="11">
        <f>TC[[#This Row],[∆ AUM]]-TC[[#This Row],[effetto mercato]]</f>
        <v>470650.60182910576</v>
      </c>
    </row>
    <row r="91" spans="1:7">
      <c r="A91" s="4">
        <v>43504</v>
      </c>
      <c r="B91">
        <v>-0.12</v>
      </c>
      <c r="C91" s="6">
        <f>TC[[#This Row],[Variaz]]/100</f>
        <v>-1.1999999999999999E-3</v>
      </c>
      <c r="D91" s="10">
        <f>'AUM Fondi'!D1032</f>
        <v>67623655.540000007</v>
      </c>
      <c r="E91" s="10">
        <f>D90*TC[[#This Row],[Variazione percentuale]]</f>
        <v>-80819.225015999982</v>
      </c>
      <c r="F91" s="11">
        <f>TC[[#This Row],[AUM]]-D90</f>
        <v>274301.36000001431</v>
      </c>
      <c r="G91" s="11">
        <f>TC[[#This Row],[∆ AUM]]-TC[[#This Row],[effetto mercato]]</f>
        <v>355120.58501601429</v>
      </c>
    </row>
    <row r="92" spans="1:7">
      <c r="A92" s="4">
        <v>43507</v>
      </c>
      <c r="B92">
        <v>0.32040000000000002</v>
      </c>
      <c r="C92" s="6">
        <f>TC[[#This Row],[Variaz]]/100</f>
        <v>3.2040000000000003E-3</v>
      </c>
      <c r="D92" s="10">
        <f>'AUM Fondi'!D1033</f>
        <v>68220206.870000005</v>
      </c>
      <c r="E92" s="10">
        <f>D91*TC[[#This Row],[Variazione percentuale]]</f>
        <v>216666.19235016004</v>
      </c>
      <c r="F92" s="11">
        <f>TC[[#This Row],[AUM]]-D91</f>
        <v>596551.32999999821</v>
      </c>
      <c r="G92" s="11">
        <f>TC[[#This Row],[∆ AUM]]-TC[[#This Row],[effetto mercato]]</f>
        <v>379885.13764983817</v>
      </c>
    </row>
    <row r="93" spans="1:7">
      <c r="A93" s="4">
        <v>43508</v>
      </c>
      <c r="B93">
        <v>0.65880000000000005</v>
      </c>
      <c r="C93" s="6">
        <f>TC[[#This Row],[Variaz]]/100</f>
        <v>6.5880000000000001E-3</v>
      </c>
      <c r="D93" s="10">
        <f>'AUM Fondi'!D1034</f>
        <v>69108520.180000007</v>
      </c>
      <c r="E93" s="10">
        <f>D92*TC[[#This Row],[Variazione percentuale]]</f>
        <v>449434.72285956005</v>
      </c>
      <c r="F93" s="11">
        <f>TC[[#This Row],[AUM]]-D92</f>
        <v>888313.31000000238</v>
      </c>
      <c r="G93" s="11">
        <f>TC[[#This Row],[∆ AUM]]-TC[[#This Row],[effetto mercato]]</f>
        <v>438878.58714044234</v>
      </c>
    </row>
    <row r="94" spans="1:7">
      <c r="A94" s="4">
        <v>43509</v>
      </c>
      <c r="B94">
        <v>0.25779999999999997</v>
      </c>
      <c r="C94" s="6">
        <f>TC[[#This Row],[Variaz]]/100</f>
        <v>2.5779999999999996E-3</v>
      </c>
      <c r="D94" s="10">
        <f>'AUM Fondi'!D1035</f>
        <v>69737407.319999993</v>
      </c>
      <c r="E94" s="10">
        <f>D93*TC[[#This Row],[Variazione percentuale]]</f>
        <v>178161.76502403998</v>
      </c>
      <c r="F94" s="11">
        <f>TC[[#This Row],[AUM]]-D93</f>
        <v>628887.13999998569</v>
      </c>
      <c r="G94" s="11">
        <f>TC[[#This Row],[∆ AUM]]-TC[[#This Row],[effetto mercato]]</f>
        <v>450725.37497594568</v>
      </c>
    </row>
    <row r="95" spans="1:7">
      <c r="A95" s="4">
        <v>43510</v>
      </c>
      <c r="B95">
        <v>1.9800000000000002E-2</v>
      </c>
      <c r="C95" s="6">
        <f>TC[[#This Row],[Variaz]]/100</f>
        <v>1.9800000000000002E-4</v>
      </c>
      <c r="D95" s="10">
        <f>'AUM Fondi'!D1036</f>
        <v>70191444.530000001</v>
      </c>
      <c r="E95" s="10">
        <f>D94*TC[[#This Row],[Variazione percentuale]]</f>
        <v>13808.006649359999</v>
      </c>
      <c r="F95" s="11">
        <f>TC[[#This Row],[AUM]]-D94</f>
        <v>454037.21000000834</v>
      </c>
      <c r="G95" s="11">
        <f>TC[[#This Row],[∆ AUM]]-TC[[#This Row],[effetto mercato]]</f>
        <v>440229.20335064834</v>
      </c>
    </row>
    <row r="96" spans="1:7">
      <c r="A96" s="4">
        <v>43511</v>
      </c>
      <c r="B96">
        <v>0.4153</v>
      </c>
      <c r="C96" s="6">
        <f>TC[[#This Row],[Variaz]]/100</f>
        <v>4.1530000000000004E-3</v>
      </c>
      <c r="D96" s="10">
        <f>'AUM Fondi'!D1037</f>
        <v>70764024.650000006</v>
      </c>
      <c r="E96" s="10">
        <f>D95*TC[[#This Row],[Variazione percentuale]]</f>
        <v>291505.06913309003</v>
      </c>
      <c r="F96" s="11">
        <f>TC[[#This Row],[AUM]]-D95</f>
        <v>572580.12000000477</v>
      </c>
      <c r="G96" s="11">
        <f>TC[[#This Row],[∆ AUM]]-TC[[#This Row],[effetto mercato]]</f>
        <v>281075.05086691474</v>
      </c>
    </row>
    <row r="97" spans="1:7">
      <c r="A97" s="4">
        <v>43514</v>
      </c>
      <c r="B97">
        <v>0.15759999999999999</v>
      </c>
      <c r="C97" s="6">
        <f>TC[[#This Row],[Variaz]]/100</f>
        <v>1.5759999999999999E-3</v>
      </c>
      <c r="D97" s="10">
        <f>'AUM Fondi'!D1038</f>
        <v>71501638.189999998</v>
      </c>
      <c r="E97" s="10">
        <f>D96*TC[[#This Row],[Variazione percentuale]]</f>
        <v>111524.1028484</v>
      </c>
      <c r="F97" s="11">
        <f>TC[[#This Row],[AUM]]-D96</f>
        <v>737613.53999999166</v>
      </c>
      <c r="G97" s="11">
        <f>TC[[#This Row],[∆ AUM]]-TC[[#This Row],[effetto mercato]]</f>
        <v>626089.43715159164</v>
      </c>
    </row>
    <row r="98" spans="1:7">
      <c r="A98" s="4">
        <v>43515</v>
      </c>
      <c r="B98">
        <v>-3.9300000000000002E-2</v>
      </c>
      <c r="C98" s="6">
        <f>TC[[#This Row],[Variaz]]/100</f>
        <v>-3.9300000000000001E-4</v>
      </c>
      <c r="D98" s="10">
        <f>'AUM Fondi'!D1039</f>
        <v>72249091.430000007</v>
      </c>
      <c r="E98" s="10">
        <f>D97*TC[[#This Row],[Variazione percentuale]]</f>
        <v>-28100.14380867</v>
      </c>
      <c r="F98" s="11">
        <f>TC[[#This Row],[AUM]]-D97</f>
        <v>747453.24000000954</v>
      </c>
      <c r="G98" s="11">
        <f>TC[[#This Row],[∆ AUM]]-TC[[#This Row],[effetto mercato]]</f>
        <v>775553.38380867953</v>
      </c>
    </row>
    <row r="99" spans="1:7">
      <c r="A99" s="4">
        <v>43516</v>
      </c>
      <c r="B99">
        <v>5.8999999999999997E-2</v>
      </c>
      <c r="C99" s="6">
        <f>TC[[#This Row],[Variaz]]/100</f>
        <v>5.8999999999999992E-4</v>
      </c>
      <c r="D99" s="10">
        <f>'AUM Fondi'!D1040</f>
        <v>72638860.420000002</v>
      </c>
      <c r="E99" s="10">
        <f>D98*TC[[#This Row],[Variazione percentuale]]</f>
        <v>42626.963943700001</v>
      </c>
      <c r="F99" s="11">
        <f>TC[[#This Row],[AUM]]-D98</f>
        <v>389768.98999999464</v>
      </c>
      <c r="G99" s="11">
        <f>TC[[#This Row],[∆ AUM]]-TC[[#This Row],[effetto mercato]]</f>
        <v>347142.02605629462</v>
      </c>
    </row>
    <row r="100" spans="1:7">
      <c r="A100" s="4">
        <v>43517</v>
      </c>
      <c r="B100">
        <v>-7.8600000000000003E-2</v>
      </c>
      <c r="C100" s="6">
        <f>TC[[#This Row],[Variaz]]/100</f>
        <v>-7.8600000000000002E-4</v>
      </c>
      <c r="D100" s="10">
        <f>'AUM Fondi'!D1041</f>
        <v>73134357.49000001</v>
      </c>
      <c r="E100" s="10">
        <f>D99*TC[[#This Row],[Variazione percentuale]]</f>
        <v>-57094.144290120006</v>
      </c>
      <c r="F100" s="11">
        <f>TC[[#This Row],[AUM]]-D99</f>
        <v>495497.07000000775</v>
      </c>
      <c r="G100" s="11">
        <f>TC[[#This Row],[∆ AUM]]-TC[[#This Row],[effetto mercato]]</f>
        <v>552591.21429012774</v>
      </c>
    </row>
    <row r="101" spans="1:7">
      <c r="A101" s="4">
        <v>43518</v>
      </c>
      <c r="B101">
        <v>0.17710000000000001</v>
      </c>
      <c r="C101" s="6">
        <f>TC[[#This Row],[Variaz]]/100</f>
        <v>1.771E-3</v>
      </c>
      <c r="D101" s="10">
        <f>'AUM Fondi'!D1042</f>
        <v>73876620.640000001</v>
      </c>
      <c r="E101" s="10">
        <f>D100*TC[[#This Row],[Variazione percentuale]]</f>
        <v>129520.94711479002</v>
      </c>
      <c r="F101" s="11">
        <f>TC[[#This Row],[AUM]]-D100</f>
        <v>742263.14999999106</v>
      </c>
      <c r="G101" s="11">
        <f>TC[[#This Row],[∆ AUM]]-TC[[#This Row],[effetto mercato]]</f>
        <v>612742.20288520108</v>
      </c>
    </row>
    <row r="102" spans="1:7">
      <c r="A102" s="4">
        <v>43521</v>
      </c>
      <c r="B102">
        <v>0.13750000000000001</v>
      </c>
      <c r="C102" s="6">
        <f>TC[[#This Row],[Variaz]]/100</f>
        <v>1.3750000000000001E-3</v>
      </c>
      <c r="D102" s="10">
        <f>'AUM Fondi'!D1043</f>
        <v>74374506.909999996</v>
      </c>
      <c r="E102" s="10">
        <f>D101*TC[[#This Row],[Variazione percentuale]]</f>
        <v>101580.35338000002</v>
      </c>
      <c r="F102" s="11">
        <f>TC[[#This Row],[AUM]]-D101</f>
        <v>497886.26999999583</v>
      </c>
      <c r="G102" s="11">
        <f>TC[[#This Row],[∆ AUM]]-TC[[#This Row],[effetto mercato]]</f>
        <v>396305.91661999584</v>
      </c>
    </row>
    <row r="103" spans="1:7">
      <c r="A103" s="4">
        <v>43522</v>
      </c>
      <c r="B103">
        <v>1.9599999999999999E-2</v>
      </c>
      <c r="C103" s="6">
        <f>TC[[#This Row],[Variaz]]/100</f>
        <v>1.9599999999999999E-4</v>
      </c>
      <c r="D103" s="10">
        <f>'AUM Fondi'!D1044</f>
        <v>74867442.420000002</v>
      </c>
      <c r="E103" s="10">
        <f>D102*TC[[#This Row],[Variazione percentuale]]</f>
        <v>14577.403354359998</v>
      </c>
      <c r="F103" s="11">
        <f>TC[[#This Row],[AUM]]-D102</f>
        <v>492935.51000000536</v>
      </c>
      <c r="G103" s="11">
        <f>TC[[#This Row],[∆ AUM]]-TC[[#This Row],[effetto mercato]]</f>
        <v>478358.10664564534</v>
      </c>
    </row>
    <row r="104" spans="1:7">
      <c r="A104" s="4">
        <v>43523</v>
      </c>
      <c r="B104">
        <v>-0.29420000000000002</v>
      </c>
      <c r="C104" s="6">
        <f>TC[[#This Row],[Variaz]]/100</f>
        <v>-2.9420000000000002E-3</v>
      </c>
      <c r="D104" s="10">
        <f>'AUM Fondi'!D1045</f>
        <v>75009117.540000007</v>
      </c>
      <c r="E104" s="10">
        <f>D103*TC[[#This Row],[Variazione percentuale]]</f>
        <v>-220260.01559964003</v>
      </c>
      <c r="F104" s="11">
        <f>TC[[#This Row],[AUM]]-D103</f>
        <v>141675.12000000477</v>
      </c>
      <c r="G104" s="11">
        <f>TC[[#This Row],[∆ AUM]]-TC[[#This Row],[effetto mercato]]</f>
        <v>361935.1355996448</v>
      </c>
    </row>
    <row r="105" spans="1:7">
      <c r="A105" s="4">
        <v>43524</v>
      </c>
      <c r="B105">
        <v>-5.8999999999999997E-2</v>
      </c>
      <c r="C105" s="6">
        <f>TC[[#This Row],[Variaz]]/100</f>
        <v>-5.8999999999999992E-4</v>
      </c>
      <c r="D105" s="10">
        <f>'AUM Fondi'!D1046</f>
        <v>75423143.370000005</v>
      </c>
      <c r="E105" s="10">
        <f>D104*TC[[#This Row],[Variazione percentuale]]</f>
        <v>-44255.3793486</v>
      </c>
      <c r="F105" s="11">
        <f>TC[[#This Row],[AUM]]-D104</f>
        <v>414025.82999999821</v>
      </c>
      <c r="G105" s="11">
        <f>TC[[#This Row],[∆ AUM]]-TC[[#This Row],[effetto mercato]]</f>
        <v>458281.2093485982</v>
      </c>
    </row>
    <row r="106" spans="1:7">
      <c r="A106" s="4">
        <v>43525</v>
      </c>
      <c r="B106">
        <v>0.31490000000000001</v>
      </c>
      <c r="C106" s="6">
        <f>TC[[#This Row],[Variaz]]/100</f>
        <v>3.1490000000000003E-3</v>
      </c>
      <c r="D106" s="10">
        <f>'AUM Fondi'!D1047</f>
        <v>76131732.370000005</v>
      </c>
      <c r="E106" s="10">
        <f>D105*TC[[#This Row],[Variazione percentuale]]</f>
        <v>237507.47847213005</v>
      </c>
      <c r="F106" s="11">
        <f>TC[[#This Row],[AUM]]-D105</f>
        <v>708589</v>
      </c>
      <c r="G106" s="11">
        <f>TC[[#This Row],[∆ AUM]]-TC[[#This Row],[effetto mercato]]</f>
        <v>471081.52152786998</v>
      </c>
    </row>
    <row r="107" spans="1:7">
      <c r="A107" s="4">
        <v>43528</v>
      </c>
      <c r="B107">
        <v>9.8100000000000007E-2</v>
      </c>
      <c r="C107" s="6">
        <f>TC[[#This Row],[Variaz]]/100</f>
        <v>9.810000000000001E-4</v>
      </c>
      <c r="D107" s="10">
        <f>'AUM Fondi'!D1048</f>
        <v>76573222.449999988</v>
      </c>
      <c r="E107" s="10">
        <f>D106*TC[[#This Row],[Variazione percentuale]]</f>
        <v>74685.229454970016</v>
      </c>
      <c r="F107" s="11">
        <f>TC[[#This Row],[AUM]]-D106</f>
        <v>441490.07999998331</v>
      </c>
      <c r="G107" s="11">
        <f>TC[[#This Row],[∆ AUM]]-TC[[#This Row],[effetto mercato]]</f>
        <v>366804.85054501332</v>
      </c>
    </row>
    <row r="108" spans="1:7">
      <c r="A108" s="4">
        <v>43529</v>
      </c>
      <c r="B108">
        <v>-7.8399999999999997E-2</v>
      </c>
      <c r="C108" s="6">
        <f>TC[[#This Row],[Variaz]]/100</f>
        <v>-7.8399999999999997E-4</v>
      </c>
      <c r="D108" s="10">
        <f>'AUM Fondi'!D1049</f>
        <v>77234626.699999988</v>
      </c>
      <c r="E108" s="10">
        <f>D107*TC[[#This Row],[Variazione percentuale]]</f>
        <v>-60033.406400799991</v>
      </c>
      <c r="F108" s="11">
        <f>TC[[#This Row],[AUM]]-D107</f>
        <v>661404.25</v>
      </c>
      <c r="G108" s="11">
        <f>TC[[#This Row],[∆ AUM]]-TC[[#This Row],[effetto mercato]]</f>
        <v>721437.65640079998</v>
      </c>
    </row>
    <row r="109" spans="1:7">
      <c r="A109" s="4">
        <v>43530</v>
      </c>
      <c r="B109">
        <v>-0.17649999999999999</v>
      </c>
      <c r="C109" s="6">
        <f>TC[[#This Row],[Variaz]]/100</f>
        <v>-1.7649999999999999E-3</v>
      </c>
      <c r="D109" s="10">
        <f>'AUM Fondi'!D1050</f>
        <v>77440723.680000007</v>
      </c>
      <c r="E109" s="10">
        <f>D108*TC[[#This Row],[Variazione percentuale]]</f>
        <v>-136319.11612549998</v>
      </c>
      <c r="F109" s="11">
        <f>TC[[#This Row],[AUM]]-D108</f>
        <v>206096.98000001907</v>
      </c>
      <c r="G109" s="11">
        <f>TC[[#This Row],[∆ AUM]]-TC[[#This Row],[effetto mercato]]</f>
        <v>342416.09612551902</v>
      </c>
    </row>
    <row r="110" spans="1:7">
      <c r="A110" s="4">
        <v>43531</v>
      </c>
      <c r="B110">
        <v>0.1179</v>
      </c>
      <c r="C110" s="6">
        <f>TC[[#This Row],[Variaz]]/100</f>
        <v>1.1790000000000001E-3</v>
      </c>
      <c r="D110" s="10">
        <f>'AUM Fondi'!D1051</f>
        <v>78190042.700000003</v>
      </c>
      <c r="E110" s="10">
        <f>D109*TC[[#This Row],[Variazione percentuale]]</f>
        <v>91302.613218720013</v>
      </c>
      <c r="F110" s="11">
        <f>TC[[#This Row],[AUM]]-D109</f>
        <v>749319.01999999583</v>
      </c>
      <c r="G110" s="11">
        <f>TC[[#This Row],[∆ AUM]]-TC[[#This Row],[effetto mercato]]</f>
        <v>658016.40678127576</v>
      </c>
    </row>
    <row r="111" spans="1:7">
      <c r="A111" s="4">
        <v>43532</v>
      </c>
      <c r="B111">
        <v>-0.45140000000000002</v>
      </c>
      <c r="C111" s="6">
        <f>TC[[#This Row],[Variaz]]/100</f>
        <v>-4.5140000000000007E-3</v>
      </c>
      <c r="D111" s="10">
        <f>'AUM Fondi'!D1052</f>
        <v>78264970.359999999</v>
      </c>
      <c r="E111" s="10">
        <f>D110*TC[[#This Row],[Variazione percentuale]]</f>
        <v>-352949.85274780006</v>
      </c>
      <c r="F111" s="11">
        <f>TC[[#This Row],[AUM]]-D110</f>
        <v>74927.659999996424</v>
      </c>
      <c r="G111" s="11">
        <f>TC[[#This Row],[∆ AUM]]-TC[[#This Row],[effetto mercato]]</f>
        <v>427877.51274779649</v>
      </c>
    </row>
    <row r="112" spans="1:7">
      <c r="A112" s="4">
        <v>43535</v>
      </c>
      <c r="B112">
        <v>0.41399999999999998</v>
      </c>
      <c r="C112" s="6">
        <f>TC[[#This Row],[Variaz]]/100</f>
        <v>4.1399999999999996E-3</v>
      </c>
      <c r="D112" s="10">
        <f>'AUM Fondi'!D1053</f>
        <v>79139194.560000002</v>
      </c>
      <c r="E112" s="10">
        <f>D111*TC[[#This Row],[Variazione percentuale]]</f>
        <v>324016.97729039995</v>
      </c>
      <c r="F112" s="11">
        <f>TC[[#This Row],[AUM]]-D111</f>
        <v>874224.20000000298</v>
      </c>
      <c r="G112" s="11">
        <f>TC[[#This Row],[∆ AUM]]-TC[[#This Row],[effetto mercato]]</f>
        <v>550207.22270960303</v>
      </c>
    </row>
    <row r="113" spans="1:7">
      <c r="A113" s="4">
        <v>43536</v>
      </c>
      <c r="B113">
        <v>0.15709999999999999</v>
      </c>
      <c r="C113" s="6">
        <f>TC[[#This Row],[Variaz]]/100</f>
        <v>1.5709999999999999E-3</v>
      </c>
      <c r="D113" s="10">
        <f>'AUM Fondi'!D1054</f>
        <v>79754144.920000002</v>
      </c>
      <c r="E113" s="10">
        <f>D112*TC[[#This Row],[Variazione percentuale]]</f>
        <v>124327.67465376</v>
      </c>
      <c r="F113" s="11">
        <f>TC[[#This Row],[AUM]]-D112</f>
        <v>614950.3599999994</v>
      </c>
      <c r="G113" s="11">
        <f>TC[[#This Row],[∆ AUM]]-TC[[#This Row],[effetto mercato]]</f>
        <v>490622.68534623942</v>
      </c>
    </row>
    <row r="114" spans="1:7">
      <c r="A114" s="4">
        <v>43537</v>
      </c>
      <c r="B114">
        <v>-1.9599999999999999E-2</v>
      </c>
      <c r="C114" s="6">
        <f>TC[[#This Row],[Variaz]]/100</f>
        <v>-1.9599999999999999E-4</v>
      </c>
      <c r="D114" s="10">
        <f>'AUM Fondi'!D1055</f>
        <v>80411682.229999989</v>
      </c>
      <c r="E114" s="10">
        <f>D113*TC[[#This Row],[Variazione percentuale]]</f>
        <v>-15631.81240432</v>
      </c>
      <c r="F114" s="11">
        <f>TC[[#This Row],[AUM]]-D113</f>
        <v>657537.30999998748</v>
      </c>
      <c r="G114" s="11">
        <f>TC[[#This Row],[∆ AUM]]-TC[[#This Row],[effetto mercato]]</f>
        <v>673169.12240430748</v>
      </c>
    </row>
    <row r="115" spans="1:7">
      <c r="A115" s="4">
        <v>43538</v>
      </c>
      <c r="B115">
        <v>9.8000000000000004E-2</v>
      </c>
      <c r="C115" s="6">
        <f>TC[[#This Row],[Variaz]]/100</f>
        <v>9.7999999999999997E-4</v>
      </c>
      <c r="D115" s="10">
        <f>'AUM Fondi'!D1056</f>
        <v>81428438.920000002</v>
      </c>
      <c r="E115" s="10">
        <f>D114*TC[[#This Row],[Variazione percentuale]]</f>
        <v>78803.448585399994</v>
      </c>
      <c r="F115" s="11">
        <f>TC[[#This Row],[AUM]]-D114</f>
        <v>1016756.6900000125</v>
      </c>
      <c r="G115" s="11">
        <f>TC[[#This Row],[∆ AUM]]-TC[[#This Row],[effetto mercato]]</f>
        <v>937953.24141461251</v>
      </c>
    </row>
    <row r="116" spans="1:7">
      <c r="A116" s="4">
        <v>43539</v>
      </c>
      <c r="B116">
        <v>0.33300000000000002</v>
      </c>
      <c r="C116" s="6">
        <f>TC[[#This Row],[Variaz]]/100</f>
        <v>3.3300000000000001E-3</v>
      </c>
      <c r="D116" s="10">
        <f>'AUM Fondi'!D1057</f>
        <v>82400787.510000005</v>
      </c>
      <c r="E116" s="10">
        <f>D115*TC[[#This Row],[Variazione percentuale]]</f>
        <v>271156.7016036</v>
      </c>
      <c r="F116" s="11">
        <f>TC[[#This Row],[AUM]]-D115</f>
        <v>972348.59000000358</v>
      </c>
      <c r="G116" s="11">
        <f>TC[[#This Row],[∆ AUM]]-TC[[#This Row],[effetto mercato]]</f>
        <v>701191.88839640352</v>
      </c>
    </row>
    <row r="117" spans="1:7">
      <c r="A117" s="4">
        <v>43542</v>
      </c>
      <c r="B117">
        <v>9.7600000000000006E-2</v>
      </c>
      <c r="C117" s="6">
        <f>TC[[#This Row],[Variaz]]/100</f>
        <v>9.7600000000000009E-4</v>
      </c>
      <c r="D117" s="10">
        <f>'AUM Fondi'!D1058</f>
        <v>82961877.980000004</v>
      </c>
      <c r="E117" s="10">
        <f>D116*TC[[#This Row],[Variazione percentuale]]</f>
        <v>80423.168609760018</v>
      </c>
      <c r="F117" s="11">
        <f>TC[[#This Row],[AUM]]-D116</f>
        <v>561090.46999999881</v>
      </c>
      <c r="G117" s="11">
        <f>TC[[#This Row],[∆ AUM]]-TC[[#This Row],[effetto mercato]]</f>
        <v>480667.3013902388</v>
      </c>
    </row>
    <row r="118" spans="1:7">
      <c r="A118" s="4">
        <v>43543</v>
      </c>
      <c r="B118">
        <v>9.7500000000000003E-2</v>
      </c>
      <c r="C118" s="6">
        <f>TC[[#This Row],[Variaz]]/100</f>
        <v>9.7500000000000006E-4</v>
      </c>
      <c r="D118" s="10">
        <f>'AUM Fondi'!D1059</f>
        <v>83663068.629999995</v>
      </c>
      <c r="E118" s="10">
        <f>D117*TC[[#This Row],[Variazione percentuale]]</f>
        <v>80887.831030500005</v>
      </c>
      <c r="F118" s="11">
        <f>TC[[#This Row],[AUM]]-D117</f>
        <v>701190.64999999106</v>
      </c>
      <c r="G118" s="11">
        <f>TC[[#This Row],[∆ AUM]]-TC[[#This Row],[effetto mercato]]</f>
        <v>620302.81896949105</v>
      </c>
    </row>
    <row r="119" spans="1:7">
      <c r="A119" s="4">
        <v>43544</v>
      </c>
      <c r="B119">
        <v>-0.21429999999999999</v>
      </c>
      <c r="C119" s="6">
        <f>TC[[#This Row],[Variaz]]/100</f>
        <v>-2.1429999999999999E-3</v>
      </c>
      <c r="D119" s="10">
        <f>'AUM Fondi'!D1060</f>
        <v>84141421.799999997</v>
      </c>
      <c r="E119" s="10">
        <f>D118*TC[[#This Row],[Variazione percentuale]]</f>
        <v>-179289.95607408998</v>
      </c>
      <c r="F119" s="11">
        <f>TC[[#This Row],[AUM]]-D118</f>
        <v>478353.17000000179</v>
      </c>
      <c r="G119" s="11">
        <f>TC[[#This Row],[∆ AUM]]-TC[[#This Row],[effetto mercato]]</f>
        <v>657643.12607409176</v>
      </c>
    </row>
    <row r="120" spans="1:7">
      <c r="A120" s="4">
        <v>43545</v>
      </c>
      <c r="B120">
        <v>0.1172</v>
      </c>
      <c r="C120" s="6">
        <f>TC[[#This Row],[Variaz]]/100</f>
        <v>1.1720000000000001E-3</v>
      </c>
      <c r="D120" s="10">
        <f>'AUM Fondi'!D1061</f>
        <v>84897625.989999995</v>
      </c>
      <c r="E120" s="10">
        <f>D119*TC[[#This Row],[Variazione percentuale]]</f>
        <v>98613.746349599998</v>
      </c>
      <c r="F120" s="11">
        <f>TC[[#This Row],[AUM]]-D119</f>
        <v>756204.18999999762</v>
      </c>
      <c r="G120" s="11">
        <f>TC[[#This Row],[∆ AUM]]-TC[[#This Row],[effetto mercato]]</f>
        <v>657590.44365039759</v>
      </c>
    </row>
    <row r="121" spans="1:7">
      <c r="A121" s="4">
        <v>43546</v>
      </c>
      <c r="B121">
        <v>-0.21460000000000001</v>
      </c>
      <c r="C121" s="6">
        <f>TC[[#This Row],[Variaz]]/100</f>
        <v>-2.1460000000000003E-3</v>
      </c>
      <c r="D121" s="10">
        <f>'AUM Fondi'!D1062</f>
        <v>85459964.469999999</v>
      </c>
      <c r="E121" s="10">
        <f>D120*TC[[#This Row],[Variazione percentuale]]</f>
        <v>-182190.30537454001</v>
      </c>
      <c r="F121" s="11">
        <f>TC[[#This Row],[AUM]]-D120</f>
        <v>562338.48000000417</v>
      </c>
      <c r="G121" s="11">
        <f>TC[[#This Row],[∆ AUM]]-TC[[#This Row],[effetto mercato]]</f>
        <v>744528.78537454421</v>
      </c>
    </row>
    <row r="122" spans="1:7">
      <c r="A122" s="4">
        <v>43549</v>
      </c>
      <c r="B122">
        <v>-0.52780000000000005</v>
      </c>
      <c r="C122" s="6">
        <f>TC[[#This Row],[Variaz]]/100</f>
        <v>-5.2780000000000006E-3</v>
      </c>
      <c r="D122" s="10">
        <f>'AUM Fondi'!D1063</f>
        <v>85507681.159999996</v>
      </c>
      <c r="E122" s="10">
        <f>D121*TC[[#This Row],[Variazione percentuale]]</f>
        <v>-451057.69247266004</v>
      </c>
      <c r="F122" s="11">
        <f>TC[[#This Row],[AUM]]-D121</f>
        <v>47716.689999997616</v>
      </c>
      <c r="G122" s="11">
        <f>TC[[#This Row],[∆ AUM]]-TC[[#This Row],[effetto mercato]]</f>
        <v>498774.38247265766</v>
      </c>
    </row>
    <row r="123" spans="1:7">
      <c r="A123" s="4">
        <v>43550</v>
      </c>
      <c r="B123">
        <v>0.66810000000000003</v>
      </c>
      <c r="C123" s="6">
        <f>TC[[#This Row],[Variaz]]/100</f>
        <v>6.6810000000000003E-3</v>
      </c>
      <c r="D123" s="10">
        <f>'AUM Fondi'!D1064</f>
        <v>86489723.670000002</v>
      </c>
      <c r="E123" s="10">
        <f>D122*TC[[#This Row],[Variazione percentuale]]</f>
        <v>571276.81782996003</v>
      </c>
      <c r="F123" s="11">
        <f>TC[[#This Row],[AUM]]-D122</f>
        <v>982042.51000000536</v>
      </c>
      <c r="G123" s="11">
        <f>TC[[#This Row],[∆ AUM]]-TC[[#This Row],[effetto mercato]]</f>
        <v>410765.69217004534</v>
      </c>
    </row>
    <row r="124" spans="1:7">
      <c r="A124" s="4">
        <v>43551</v>
      </c>
      <c r="B124">
        <v>0.1171</v>
      </c>
      <c r="C124" s="6">
        <f>TC[[#This Row],[Variaz]]/100</f>
        <v>1.1709999999999999E-3</v>
      </c>
      <c r="D124" s="10">
        <f>'AUM Fondi'!D1065</f>
        <v>87106584.280000001</v>
      </c>
      <c r="E124" s="10">
        <f>D123*TC[[#This Row],[Variazione percentuale]]</f>
        <v>101279.46641757</v>
      </c>
      <c r="F124" s="11">
        <f>TC[[#This Row],[AUM]]-D123</f>
        <v>616860.6099999994</v>
      </c>
      <c r="G124" s="11">
        <f>TC[[#This Row],[∆ AUM]]-TC[[#This Row],[effetto mercato]]</f>
        <v>515581.14358242939</v>
      </c>
    </row>
    <row r="125" spans="1:7">
      <c r="A125" s="4">
        <v>43552</v>
      </c>
      <c r="B125">
        <v>-1.95E-2</v>
      </c>
      <c r="C125" s="6">
        <f>TC[[#This Row],[Variaz]]/100</f>
        <v>-1.95E-4</v>
      </c>
      <c r="D125" s="10">
        <f>'AUM Fondi'!D1066</f>
        <v>88008377.710000008</v>
      </c>
      <c r="E125" s="10">
        <f>D124*TC[[#This Row],[Variazione percentuale]]</f>
        <v>-16985.7839346</v>
      </c>
      <c r="F125" s="11">
        <f>TC[[#This Row],[AUM]]-D124</f>
        <v>901793.43000000715</v>
      </c>
      <c r="G125" s="11">
        <f>TC[[#This Row],[∆ AUM]]-TC[[#This Row],[effetto mercato]]</f>
        <v>918779.21393460711</v>
      </c>
    </row>
    <row r="126" spans="1:7">
      <c r="A126" s="4">
        <v>43553</v>
      </c>
      <c r="B126">
        <v>0.35099999999999998</v>
      </c>
      <c r="C126" s="6">
        <f>TC[[#This Row],[Variaz]]/100</f>
        <v>3.5099999999999997E-3</v>
      </c>
      <c r="D126" s="10">
        <f>'AUM Fondi'!D1067</f>
        <v>88696069.899999991</v>
      </c>
      <c r="E126" s="10">
        <f>D125*TC[[#This Row],[Variazione percentuale]]</f>
        <v>308909.40576210001</v>
      </c>
      <c r="F126" s="11">
        <f>TC[[#This Row],[AUM]]-D125</f>
        <v>687692.18999998271</v>
      </c>
      <c r="G126" s="11">
        <f>TC[[#This Row],[∆ AUM]]-TC[[#This Row],[effetto mercato]]</f>
        <v>378782.7842378827</v>
      </c>
    </row>
    <row r="127" spans="1:7">
      <c r="A127" s="4">
        <v>43556</v>
      </c>
      <c r="B127">
        <v>0.44690000000000002</v>
      </c>
      <c r="C127" s="6">
        <f>TC[[#This Row],[Variaz]]/100</f>
        <v>4.4689999999999999E-3</v>
      </c>
      <c r="D127" s="10">
        <f>'AUM Fondi'!D1068</f>
        <v>89624314.209999993</v>
      </c>
      <c r="E127" s="10">
        <f>D126*TC[[#This Row],[Variazione percentuale]]</f>
        <v>396382.73638309992</v>
      </c>
      <c r="F127" s="11">
        <f>TC[[#This Row],[AUM]]-D126</f>
        <v>928244.31000000238</v>
      </c>
      <c r="G127" s="11">
        <f>TC[[#This Row],[∆ AUM]]-TC[[#This Row],[effetto mercato]]</f>
        <v>531861.57361690246</v>
      </c>
    </row>
    <row r="128" spans="1:7">
      <c r="A128" s="4">
        <v>43557</v>
      </c>
      <c r="B128">
        <v>0.1741</v>
      </c>
      <c r="C128" s="6">
        <f>TC[[#This Row],[Variaz]]/100</f>
        <v>1.7410000000000001E-3</v>
      </c>
      <c r="D128" s="10">
        <f>'AUM Fondi'!D1069</f>
        <v>90685907.120000005</v>
      </c>
      <c r="E128" s="10">
        <f>D127*TC[[#This Row],[Variazione percentuale]]</f>
        <v>156035.93103961</v>
      </c>
      <c r="F128" s="11">
        <f>TC[[#This Row],[AUM]]-D127</f>
        <v>1061592.9100000113</v>
      </c>
      <c r="G128" s="11">
        <f>TC[[#This Row],[∆ AUM]]-TC[[#This Row],[effetto mercato]]</f>
        <v>905556.97896040138</v>
      </c>
    </row>
    <row r="129" spans="1:7">
      <c r="A129" s="4">
        <v>43558</v>
      </c>
      <c r="B129">
        <v>9.6600000000000005E-2</v>
      </c>
      <c r="C129" s="6">
        <f>TC[[#This Row],[Variaz]]/100</f>
        <v>9.6600000000000006E-4</v>
      </c>
      <c r="D129" s="10">
        <f>'AUM Fondi'!D1070</f>
        <v>91536798.420000002</v>
      </c>
      <c r="E129" s="10">
        <f>D128*TC[[#This Row],[Variazione percentuale]]</f>
        <v>87602.586277920011</v>
      </c>
      <c r="F129" s="11">
        <f>TC[[#This Row],[AUM]]-D128</f>
        <v>850891.29999999702</v>
      </c>
      <c r="G129" s="11">
        <f>TC[[#This Row],[∆ AUM]]-TC[[#This Row],[effetto mercato]]</f>
        <v>763288.71372207697</v>
      </c>
    </row>
    <row r="130" spans="1:7">
      <c r="A130" s="4">
        <v>43559</v>
      </c>
      <c r="B130">
        <v>7.7200000000000005E-2</v>
      </c>
      <c r="C130" s="6">
        <f>TC[[#This Row],[Variaz]]/100</f>
        <v>7.7200000000000001E-4</v>
      </c>
      <c r="D130" s="10">
        <f>'AUM Fondi'!D1071</f>
        <v>92088778.640000015</v>
      </c>
      <c r="E130" s="10">
        <f>D129*TC[[#This Row],[Variazione percentuale]]</f>
        <v>70666.408380239998</v>
      </c>
      <c r="F130" s="11">
        <f>TC[[#This Row],[AUM]]-D129</f>
        <v>551980.22000001371</v>
      </c>
      <c r="G130" s="11">
        <f>TC[[#This Row],[∆ AUM]]-TC[[#This Row],[effetto mercato]]</f>
        <v>481313.81161977374</v>
      </c>
    </row>
    <row r="131" spans="1:7">
      <c r="A131" s="4">
        <v>43560</v>
      </c>
      <c r="B131">
        <v>9.64E-2</v>
      </c>
      <c r="C131" s="6">
        <f>TC[[#This Row],[Variaz]]/100</f>
        <v>9.6400000000000001E-4</v>
      </c>
      <c r="D131" s="10">
        <f>'AUM Fondi'!D1072</f>
        <v>93047572.289999992</v>
      </c>
      <c r="E131" s="10">
        <f>D130*TC[[#This Row],[Variazione percentuale]]</f>
        <v>88773.582608960016</v>
      </c>
      <c r="F131" s="11">
        <f>TC[[#This Row],[AUM]]-D130</f>
        <v>958793.64999997616</v>
      </c>
      <c r="G131" s="11">
        <f>TC[[#This Row],[∆ AUM]]-TC[[#This Row],[effetto mercato]]</f>
        <v>870020.06739101617</v>
      </c>
    </row>
    <row r="132" spans="1:7">
      <c r="A132" s="4">
        <v>43563</v>
      </c>
      <c r="B132">
        <v>-0.17330000000000001</v>
      </c>
      <c r="C132" s="6">
        <f>TC[[#This Row],[Variaz]]/100</f>
        <v>-1.7330000000000002E-3</v>
      </c>
      <c r="D132" s="10">
        <f>'AUM Fondi'!D1073</f>
        <v>93701131.149999991</v>
      </c>
      <c r="E132" s="10">
        <f>D131*TC[[#This Row],[Variazione percentuale]]</f>
        <v>-161251.44277857</v>
      </c>
      <c r="F132" s="11">
        <f>TC[[#This Row],[AUM]]-D131</f>
        <v>653558.8599999994</v>
      </c>
      <c r="G132" s="11">
        <f>TC[[#This Row],[∆ AUM]]-TC[[#This Row],[effetto mercato]]</f>
        <v>814810.3027785694</v>
      </c>
    </row>
    <row r="133" spans="1:7">
      <c r="A133" s="4">
        <v>43564</v>
      </c>
      <c r="B133">
        <v>-0.23150000000000001</v>
      </c>
      <c r="C133" s="6">
        <f>TC[[#This Row],[Variaz]]/100</f>
        <v>-2.3150000000000002E-3</v>
      </c>
      <c r="D133" s="10">
        <f>'AUM Fondi'!D1074</f>
        <v>94348434.629999995</v>
      </c>
      <c r="E133" s="10">
        <f>D132*TC[[#This Row],[Variazione percentuale]]</f>
        <v>-216918.11861224999</v>
      </c>
      <c r="F133" s="11">
        <f>TC[[#This Row],[AUM]]-D132</f>
        <v>647303.48000000417</v>
      </c>
      <c r="G133" s="11">
        <f>TC[[#This Row],[∆ AUM]]-TC[[#This Row],[effetto mercato]]</f>
        <v>864221.59861225414</v>
      </c>
    </row>
    <row r="134" spans="1:7">
      <c r="A134" s="4">
        <v>43565</v>
      </c>
      <c r="B134">
        <v>0.19339999999999999</v>
      </c>
      <c r="C134" s="6">
        <f>TC[[#This Row],[Variaz]]/100</f>
        <v>1.934E-3</v>
      </c>
      <c r="D134" s="10">
        <f>'AUM Fondi'!D1075</f>
        <v>95321480.219999999</v>
      </c>
      <c r="E134" s="10">
        <f>D133*TC[[#This Row],[Variazione percentuale]]</f>
        <v>182469.87257441998</v>
      </c>
      <c r="F134" s="11">
        <f>TC[[#This Row],[AUM]]-D133</f>
        <v>973045.59000000358</v>
      </c>
      <c r="G134" s="11">
        <f>TC[[#This Row],[∆ AUM]]-TC[[#This Row],[effetto mercato]]</f>
        <v>790575.71742558363</v>
      </c>
    </row>
    <row r="135" spans="1:7">
      <c r="A135" s="4">
        <v>43566</v>
      </c>
      <c r="B135">
        <v>-7.7200000000000005E-2</v>
      </c>
      <c r="C135" s="6">
        <f>TC[[#This Row],[Variaz]]/100</f>
        <v>-7.7200000000000001E-4</v>
      </c>
      <c r="D135" s="10">
        <f>'AUM Fondi'!D1076</f>
        <v>96108615.309999987</v>
      </c>
      <c r="E135" s="10">
        <f>D134*TC[[#This Row],[Variazione percentuale]]</f>
        <v>-73588.182729840002</v>
      </c>
      <c r="F135" s="11">
        <f>TC[[#This Row],[AUM]]-D134</f>
        <v>787135.08999998868</v>
      </c>
      <c r="G135" s="11">
        <f>TC[[#This Row],[∆ AUM]]-TC[[#This Row],[effetto mercato]]</f>
        <v>860723.27272982872</v>
      </c>
    </row>
    <row r="136" spans="1:7">
      <c r="A136" s="4">
        <v>43567</v>
      </c>
      <c r="B136">
        <v>-0.17380000000000001</v>
      </c>
      <c r="C136" s="6">
        <f>TC[[#This Row],[Variaz]]/100</f>
        <v>-1.7380000000000002E-3</v>
      </c>
      <c r="D136" s="10">
        <f>'AUM Fondi'!D1077</f>
        <v>96727257.849999994</v>
      </c>
      <c r="E136" s="10">
        <f>D135*TC[[#This Row],[Variazione percentuale]]</f>
        <v>-167036.77340877999</v>
      </c>
      <c r="F136" s="11">
        <f>TC[[#This Row],[AUM]]-D135</f>
        <v>618642.54000000656</v>
      </c>
      <c r="G136" s="11">
        <f>TC[[#This Row],[∆ AUM]]-TC[[#This Row],[effetto mercato]]</f>
        <v>785679.31340878655</v>
      </c>
    </row>
    <row r="137" spans="1:7">
      <c r="A137" s="4">
        <v>43570</v>
      </c>
      <c r="B137">
        <v>0.23219999999999999</v>
      </c>
      <c r="C137" s="6">
        <f>TC[[#This Row],[Variaz]]/100</f>
        <v>2.3219999999999998E-3</v>
      </c>
      <c r="D137" s="10">
        <f>'AUM Fondi'!D1078</f>
        <v>97564791.969999999</v>
      </c>
      <c r="E137" s="10">
        <f>D136*TC[[#This Row],[Variazione percentuale]]</f>
        <v>224600.69272769996</v>
      </c>
      <c r="F137" s="11">
        <f>TC[[#This Row],[AUM]]-D136</f>
        <v>837534.12000000477</v>
      </c>
      <c r="G137" s="11">
        <f>TC[[#This Row],[∆ AUM]]-TC[[#This Row],[effetto mercato]]</f>
        <v>612933.42727230478</v>
      </c>
    </row>
    <row r="138" spans="1:7">
      <c r="A138" s="4">
        <v>43571</v>
      </c>
      <c r="B138">
        <v>0.19309999999999999</v>
      </c>
      <c r="C138" s="6">
        <f>TC[[#This Row],[Variaz]]/100</f>
        <v>1.931E-3</v>
      </c>
      <c r="D138" s="10">
        <f>'AUM Fondi'!D1079</f>
        <v>98555639.129999995</v>
      </c>
      <c r="E138" s="10">
        <f>D137*TC[[#This Row],[Variazione percentuale]]</f>
        <v>188397.61329407</v>
      </c>
      <c r="F138" s="11">
        <f>TC[[#This Row],[AUM]]-D137</f>
        <v>990847.15999999642</v>
      </c>
      <c r="G138" s="11">
        <f>TC[[#This Row],[∆ AUM]]-TC[[#This Row],[effetto mercato]]</f>
        <v>802449.54670592642</v>
      </c>
    </row>
    <row r="139" spans="1:7">
      <c r="A139" s="4">
        <v>43572</v>
      </c>
      <c r="B139">
        <v>0</v>
      </c>
      <c r="C139" s="6">
        <f>TC[[#This Row],[Variaz]]/100</f>
        <v>0</v>
      </c>
      <c r="D139" s="10">
        <f>'AUM Fondi'!D1080</f>
        <v>99326026.609999999</v>
      </c>
      <c r="E139" s="10">
        <f>D138*TC[[#This Row],[Variazione percentuale]]</f>
        <v>0</v>
      </c>
      <c r="F139" s="11">
        <f>TC[[#This Row],[AUM]]-D138</f>
        <v>770387.48000000417</v>
      </c>
      <c r="G139" s="11">
        <f>TC[[#This Row],[∆ AUM]]-TC[[#This Row],[effetto mercato]]</f>
        <v>770387.48000000417</v>
      </c>
    </row>
    <row r="140" spans="1:7">
      <c r="A140" s="4">
        <v>43573</v>
      </c>
      <c r="B140">
        <v>0.23119999999999999</v>
      </c>
      <c r="C140" s="6">
        <f>TC[[#This Row],[Variaz]]/100</f>
        <v>2.3119999999999998E-3</v>
      </c>
      <c r="D140" s="10">
        <f>'AUM Fondi'!D1081</f>
        <v>100112155.84</v>
      </c>
      <c r="E140" s="10">
        <f>D139*TC[[#This Row],[Variazione percentuale]]</f>
        <v>229641.77352231997</v>
      </c>
      <c r="F140" s="11">
        <f>TC[[#This Row],[AUM]]-D139</f>
        <v>786129.23000000417</v>
      </c>
      <c r="G140" s="11">
        <f>TC[[#This Row],[∆ AUM]]-TC[[#This Row],[effetto mercato]]</f>
        <v>556487.4564776842</v>
      </c>
    </row>
    <row r="141" spans="1:7">
      <c r="A141" s="4">
        <v>43578</v>
      </c>
      <c r="B141">
        <v>0.38450000000000001</v>
      </c>
      <c r="C141" s="6">
        <f>TC[[#This Row],[Variaz]]/100</f>
        <v>3.8449999999999999E-3</v>
      </c>
      <c r="D141" s="10">
        <f>'AUM Fondi'!D1082</f>
        <v>101468960.56999999</v>
      </c>
      <c r="E141" s="10">
        <f>D140*TC[[#This Row],[Variazione percentuale]]</f>
        <v>384931.23920479999</v>
      </c>
      <c r="F141" s="11">
        <f>TC[[#This Row],[AUM]]-D140</f>
        <v>1356804.7299999893</v>
      </c>
      <c r="G141" s="11">
        <f>TC[[#This Row],[∆ AUM]]-TC[[#This Row],[effetto mercato]]</f>
        <v>971873.49079518928</v>
      </c>
    </row>
    <row r="142" spans="1:7">
      <c r="A142" s="4">
        <v>43579</v>
      </c>
      <c r="B142">
        <v>-5.74E-2</v>
      </c>
      <c r="C142" s="6">
        <f>TC[[#This Row],[Variaz]]/100</f>
        <v>-5.7399999999999997E-4</v>
      </c>
      <c r="D142" s="10">
        <f>'AUM Fondi'!D1083</f>
        <v>102340054.83</v>
      </c>
      <c r="E142" s="10">
        <f>D141*TC[[#This Row],[Variazione percentuale]]</f>
        <v>-58243.18336717999</v>
      </c>
      <c r="F142" s="11">
        <f>TC[[#This Row],[AUM]]-D141</f>
        <v>871094.26000000536</v>
      </c>
      <c r="G142" s="11">
        <f>TC[[#This Row],[∆ AUM]]-TC[[#This Row],[effetto mercato]]</f>
        <v>929337.4433671853</v>
      </c>
    </row>
    <row r="143" spans="1:7">
      <c r="A143" s="4">
        <v>43581</v>
      </c>
      <c r="B143">
        <v>0.115</v>
      </c>
      <c r="C143" s="6">
        <f>TC[[#This Row],[Variaz]]/100</f>
        <v>1.15E-3</v>
      </c>
      <c r="D143" s="10">
        <f>'AUM Fondi'!D1084</f>
        <v>103100077.53000002</v>
      </c>
      <c r="E143" s="10">
        <f>D142*TC[[#This Row],[Variazione percentuale]]</f>
        <v>117691.0630545</v>
      </c>
      <c r="F143" s="11">
        <f>TC[[#This Row],[AUM]]-D142</f>
        <v>760022.70000001788</v>
      </c>
      <c r="G143" s="11">
        <f>TC[[#This Row],[∆ AUM]]-TC[[#This Row],[effetto mercato]]</f>
        <v>642331.63694551785</v>
      </c>
    </row>
    <row r="144" spans="1:7">
      <c r="A144" s="4">
        <v>43584</v>
      </c>
      <c r="B144">
        <v>1.9099999999999999E-2</v>
      </c>
      <c r="C144" s="6">
        <f>TC[[#This Row],[Variaz]]/100</f>
        <v>1.9099999999999998E-4</v>
      </c>
      <c r="D144" s="10">
        <f>'AUM Fondi'!D1085</f>
        <v>103530152.53</v>
      </c>
      <c r="E144" s="10">
        <f>D143*TC[[#This Row],[Variazione percentuale]]</f>
        <v>19692.114808230002</v>
      </c>
      <c r="F144" s="11">
        <f>TC[[#This Row],[AUM]]-D143</f>
        <v>430074.9999999851</v>
      </c>
      <c r="G144" s="11">
        <f>TC[[#This Row],[∆ AUM]]-TC[[#This Row],[effetto mercato]]</f>
        <v>410382.88519175508</v>
      </c>
    </row>
    <row r="145" spans="1:7">
      <c r="A145" s="4">
        <v>43585</v>
      </c>
      <c r="B145">
        <v>-0.15310000000000001</v>
      </c>
      <c r="C145" s="6">
        <f>TC[[#This Row],[Variaz]]/100</f>
        <v>-1.5310000000000002E-3</v>
      </c>
      <c r="D145" s="10">
        <f>'AUM Fondi'!D1086</f>
        <v>103952709.61</v>
      </c>
      <c r="E145" s="10">
        <f>D144*TC[[#This Row],[Variazione percentuale]]</f>
        <v>-158504.66352343003</v>
      </c>
      <c r="F145" s="11">
        <f>TC[[#This Row],[AUM]]-D144</f>
        <v>422557.07999999821</v>
      </c>
      <c r="G145" s="11">
        <f>TC[[#This Row],[∆ AUM]]-TC[[#This Row],[effetto mercato]]</f>
        <v>581061.74352342822</v>
      </c>
    </row>
    <row r="146" spans="1:7">
      <c r="A146" s="4">
        <v>43587</v>
      </c>
      <c r="B146">
        <v>-0.28749999999999998</v>
      </c>
      <c r="C146" s="6">
        <f>TC[[#This Row],[Variaz]]/100</f>
        <v>-2.875E-3</v>
      </c>
      <c r="D146" s="10">
        <f>'AUM Fondi'!D1087</f>
        <v>104231900.75999999</v>
      </c>
      <c r="E146" s="10">
        <f>D145*TC[[#This Row],[Variazione percentuale]]</f>
        <v>-298864.04012874997</v>
      </c>
      <c r="F146" s="11">
        <f>TC[[#This Row],[AUM]]-D145</f>
        <v>279191.14999999106</v>
      </c>
      <c r="G146" s="11">
        <f>TC[[#This Row],[∆ AUM]]-TC[[#This Row],[effetto mercato]]</f>
        <v>578055.19012874109</v>
      </c>
    </row>
    <row r="147" spans="1:7">
      <c r="A147" s="4">
        <v>43588</v>
      </c>
      <c r="B147">
        <v>0.15379999999999999</v>
      </c>
      <c r="C147" s="6">
        <f>TC[[#This Row],[Variaz]]/100</f>
        <v>1.5379999999999999E-3</v>
      </c>
      <c r="D147" s="10">
        <f>'AUM Fondi'!D1088</f>
        <v>104999174.08</v>
      </c>
      <c r="E147" s="10">
        <f>D146*TC[[#This Row],[Variazione percentuale]]</f>
        <v>160308.66336887996</v>
      </c>
      <c r="F147" s="11">
        <f>TC[[#This Row],[AUM]]-D146</f>
        <v>767273.32000000775</v>
      </c>
      <c r="G147" s="11">
        <f>TC[[#This Row],[∆ AUM]]-TC[[#This Row],[effetto mercato]]</f>
        <v>606964.65663112781</v>
      </c>
    </row>
    <row r="148" spans="1:7">
      <c r="A148" s="4">
        <v>43591</v>
      </c>
      <c r="B148">
        <v>-0.2303</v>
      </c>
      <c r="C148" s="6">
        <f>TC[[#This Row],[Variaz]]/100</f>
        <v>-2.3029999999999999E-3</v>
      </c>
      <c r="D148" s="10">
        <f>'AUM Fondi'!D1089</f>
        <v>102209130.34</v>
      </c>
      <c r="E148" s="10">
        <f>D147*TC[[#This Row],[Variazione percentuale]]</f>
        <v>-241813.09790624</v>
      </c>
      <c r="F148" s="11">
        <f>TC[[#This Row],[AUM]]-D147</f>
        <v>-2790043.7399999946</v>
      </c>
      <c r="G148" s="11">
        <f>TC[[#This Row],[∆ AUM]]-TC[[#This Row],[effetto mercato]]</f>
        <v>-2548230.6420937548</v>
      </c>
    </row>
    <row r="149" spans="1:7">
      <c r="A149" s="4">
        <v>43592</v>
      </c>
      <c r="B149">
        <v>-0.67320000000000002</v>
      </c>
      <c r="C149" s="6">
        <f>TC[[#This Row],[Variaz]]/100</f>
        <v>-6.7320000000000001E-3</v>
      </c>
      <c r="D149" s="10">
        <f>'AUM Fondi'!D1090</f>
        <v>101710990.36000001</v>
      </c>
      <c r="E149" s="10">
        <f>D148*TC[[#This Row],[Variazione percentuale]]</f>
        <v>-688071.86544888001</v>
      </c>
      <c r="F149" s="11">
        <f>TC[[#This Row],[AUM]]-D148</f>
        <v>-498139.97999998927</v>
      </c>
      <c r="G149" s="11">
        <f>TC[[#This Row],[∆ AUM]]-TC[[#This Row],[effetto mercato]]</f>
        <v>189931.88544889074</v>
      </c>
    </row>
    <row r="150" spans="1:7">
      <c r="A150" s="4">
        <v>43593</v>
      </c>
      <c r="B150">
        <v>-0.38729999999999998</v>
      </c>
      <c r="C150" s="6">
        <f>TC[[#This Row],[Variaz]]/100</f>
        <v>-3.8729999999999997E-3</v>
      </c>
      <c r="D150" s="10">
        <f>'AUM Fondi'!D1091</f>
        <v>102248327.63</v>
      </c>
      <c r="E150" s="10">
        <f>D149*TC[[#This Row],[Variazione percentuale]]</f>
        <v>-393926.66566428001</v>
      </c>
      <c r="F150" s="11">
        <f>TC[[#This Row],[AUM]]-D149</f>
        <v>537337.26999998093</v>
      </c>
      <c r="G150" s="11">
        <f>TC[[#This Row],[∆ AUM]]-TC[[#This Row],[effetto mercato]]</f>
        <v>931263.93566426099</v>
      </c>
    </row>
    <row r="151" spans="1:7">
      <c r="A151" s="4">
        <v>43594</v>
      </c>
      <c r="B151">
        <v>-0.66100000000000003</v>
      </c>
      <c r="C151" s="6">
        <f>TC[[#This Row],[Variaz]]/100</f>
        <v>-6.6100000000000004E-3</v>
      </c>
      <c r="D151" s="10">
        <f>'AUM Fondi'!D1092</f>
        <v>100621083.67</v>
      </c>
      <c r="E151" s="10">
        <f>D150*TC[[#This Row],[Variazione percentuale]]</f>
        <v>-675861.44563430001</v>
      </c>
      <c r="F151" s="11">
        <f>TC[[#This Row],[AUM]]-D150</f>
        <v>-1627243.9599999934</v>
      </c>
      <c r="G151" s="11">
        <f>TC[[#This Row],[∆ AUM]]-TC[[#This Row],[effetto mercato]]</f>
        <v>-951382.51436569344</v>
      </c>
    </row>
    <row r="152" spans="1:7">
      <c r="A152" s="4">
        <v>43595</v>
      </c>
      <c r="B152">
        <v>-5.8700000000000002E-2</v>
      </c>
      <c r="C152" s="6">
        <f>TC[[#This Row],[Variaz]]/100</f>
        <v>-5.8700000000000007E-4</v>
      </c>
      <c r="D152" s="10">
        <f>'AUM Fondi'!D1093</f>
        <v>101165837.67</v>
      </c>
      <c r="E152" s="10">
        <f>D151*TC[[#This Row],[Variazione percentuale]]</f>
        <v>-59064.576114290008</v>
      </c>
      <c r="F152" s="11">
        <f>TC[[#This Row],[AUM]]-D151</f>
        <v>544754</v>
      </c>
      <c r="G152" s="11">
        <f>TC[[#This Row],[∆ AUM]]-TC[[#This Row],[effetto mercato]]</f>
        <v>603818.57611429004</v>
      </c>
    </row>
    <row r="153" spans="1:7">
      <c r="A153" s="4">
        <v>43598</v>
      </c>
      <c r="B153">
        <v>-0.72450000000000003</v>
      </c>
      <c r="C153" s="6">
        <f>TC[[#This Row],[Variaz]]/100</f>
        <v>-7.2450000000000006E-3</v>
      </c>
      <c r="D153" s="10">
        <f>'AUM Fondi'!D1094</f>
        <v>100988673.23</v>
      </c>
      <c r="E153" s="10">
        <f>D152*TC[[#This Row],[Variazione percentuale]]</f>
        <v>-732946.49391915009</v>
      </c>
      <c r="F153" s="11">
        <f>TC[[#This Row],[AUM]]-D152</f>
        <v>-177164.43999999762</v>
      </c>
      <c r="G153" s="11">
        <f>TC[[#This Row],[∆ AUM]]-TC[[#This Row],[effetto mercato]]</f>
        <v>555782.05391915247</v>
      </c>
    </row>
    <row r="154" spans="1:7">
      <c r="A154" s="4">
        <v>43599</v>
      </c>
      <c r="B154">
        <v>0.49309999999999998</v>
      </c>
      <c r="C154" s="6">
        <f>TC[[#This Row],[Variaz]]/100</f>
        <v>4.9309999999999996E-3</v>
      </c>
      <c r="D154" s="10">
        <f>'AUM Fondi'!D1095</f>
        <v>102045148.47</v>
      </c>
      <c r="E154" s="10">
        <f>D153*TC[[#This Row],[Variazione percentuale]]</f>
        <v>497975.14769712999</v>
      </c>
      <c r="F154" s="11">
        <f>TC[[#This Row],[AUM]]-D153</f>
        <v>1056475.2399999946</v>
      </c>
      <c r="G154" s="11">
        <f>TC[[#This Row],[∆ AUM]]-TC[[#This Row],[effetto mercato]]</f>
        <v>558500.09230286465</v>
      </c>
    </row>
    <row r="155" spans="1:7">
      <c r="A155" s="4">
        <v>43600</v>
      </c>
      <c r="B155">
        <v>0.1178</v>
      </c>
      <c r="C155" s="6">
        <f>TC[[#This Row],[Variaz]]/100</f>
        <v>1.178E-3</v>
      </c>
      <c r="D155" s="10">
        <f>'AUM Fondi'!D1096</f>
        <v>102865858.92</v>
      </c>
      <c r="E155" s="10">
        <f>D154*TC[[#This Row],[Variazione percentuale]]</f>
        <v>120209.18489766</v>
      </c>
      <c r="F155" s="11">
        <f>TC[[#This Row],[AUM]]-D154</f>
        <v>820710.45000000298</v>
      </c>
      <c r="G155" s="11">
        <f>TC[[#This Row],[∆ AUM]]-TC[[#This Row],[effetto mercato]]</f>
        <v>700501.26510234294</v>
      </c>
    </row>
    <row r="156" spans="1:7">
      <c r="A156" s="4">
        <v>43601</v>
      </c>
      <c r="B156">
        <v>0.3921</v>
      </c>
      <c r="C156" s="6">
        <f>TC[[#This Row],[Variaz]]/100</f>
        <v>3.921E-3</v>
      </c>
      <c r="D156" s="10">
        <f>'AUM Fondi'!D1097</f>
        <v>104033651.31999999</v>
      </c>
      <c r="E156" s="10">
        <f>D155*TC[[#This Row],[Variazione percentuale]]</f>
        <v>403337.03282532003</v>
      </c>
      <c r="F156" s="11">
        <f>TC[[#This Row],[AUM]]-D155</f>
        <v>1167792.3999999911</v>
      </c>
      <c r="G156" s="11">
        <f>TC[[#This Row],[∆ AUM]]-TC[[#This Row],[effetto mercato]]</f>
        <v>764455.36717467103</v>
      </c>
    </row>
    <row r="157" spans="1:7">
      <c r="A157" s="4">
        <v>43602</v>
      </c>
      <c r="B157">
        <v>-1.95E-2</v>
      </c>
      <c r="C157" s="6">
        <f>TC[[#This Row],[Variaz]]/100</f>
        <v>-1.95E-4</v>
      </c>
      <c r="D157" s="10">
        <f>'AUM Fondi'!D1098</f>
        <v>104485354.66</v>
      </c>
      <c r="E157" s="10">
        <f>D156*TC[[#This Row],[Variazione percentuale]]</f>
        <v>-20286.5620074</v>
      </c>
      <c r="F157" s="11">
        <f>TC[[#This Row],[AUM]]-D156</f>
        <v>451703.34000000358</v>
      </c>
      <c r="G157" s="11">
        <f>TC[[#This Row],[∆ AUM]]-TC[[#This Row],[effetto mercato]]</f>
        <v>471989.90200740355</v>
      </c>
    </row>
    <row r="158" spans="1:7">
      <c r="A158" s="4">
        <v>43605</v>
      </c>
      <c r="B158">
        <v>-0.33200000000000002</v>
      </c>
      <c r="C158" s="6">
        <f>TC[[#This Row],[Variaz]]/100</f>
        <v>-3.32E-3</v>
      </c>
      <c r="D158" s="10">
        <f>'AUM Fondi'!D1099</f>
        <v>104623855.65000001</v>
      </c>
      <c r="E158" s="10">
        <f>D157*TC[[#This Row],[Variazione percentuale]]</f>
        <v>-346891.37747120002</v>
      </c>
      <c r="F158" s="11">
        <f>TC[[#This Row],[AUM]]-D157</f>
        <v>138500.99000000954</v>
      </c>
      <c r="G158" s="11">
        <f>TC[[#This Row],[∆ AUM]]-TC[[#This Row],[effetto mercato]]</f>
        <v>485392.36747120955</v>
      </c>
    </row>
    <row r="159" spans="1:7">
      <c r="A159" s="4">
        <v>43606</v>
      </c>
      <c r="B159">
        <v>0.21560000000000001</v>
      </c>
      <c r="C159" s="6">
        <f>TC[[#This Row],[Variaz]]/100</f>
        <v>2.1559999999999999E-3</v>
      </c>
      <c r="D159" s="10">
        <f>'AUM Fondi'!D1100</f>
        <v>105349660.14999999</v>
      </c>
      <c r="E159" s="10">
        <f>D158*TC[[#This Row],[Variazione percentuale]]</f>
        <v>225569.03278140002</v>
      </c>
      <c r="F159" s="11">
        <f>TC[[#This Row],[AUM]]-D158</f>
        <v>725804.4999999851</v>
      </c>
      <c r="G159" s="11">
        <f>TC[[#This Row],[∆ AUM]]-TC[[#This Row],[effetto mercato]]</f>
        <v>500235.46721858508</v>
      </c>
    </row>
    <row r="160" spans="1:7">
      <c r="A160" s="4">
        <v>43607</v>
      </c>
      <c r="B160">
        <v>5.8700000000000002E-2</v>
      </c>
      <c r="C160" s="6">
        <f>TC[[#This Row],[Variaz]]/100</f>
        <v>5.8700000000000007E-4</v>
      </c>
      <c r="D160" s="10">
        <f>'AUM Fondi'!D1101</f>
        <v>106262646.30000001</v>
      </c>
      <c r="E160" s="10">
        <f>D159*TC[[#This Row],[Variazione percentuale]]</f>
        <v>61840.250508050005</v>
      </c>
      <c r="F160" s="11">
        <f>TC[[#This Row],[AUM]]-D159</f>
        <v>912986.15000002086</v>
      </c>
      <c r="G160" s="11">
        <f>TC[[#This Row],[∆ AUM]]-TC[[#This Row],[effetto mercato]]</f>
        <v>851145.89949197089</v>
      </c>
    </row>
    <row r="161" spans="1:7">
      <c r="A161" s="4">
        <v>43608</v>
      </c>
      <c r="B161">
        <v>-0.54720000000000002</v>
      </c>
      <c r="C161" s="6">
        <f>TC[[#This Row],[Variaz]]/100</f>
        <v>-5.4720000000000003E-3</v>
      </c>
      <c r="D161" s="10">
        <f>'AUM Fondi'!D1102</f>
        <v>106185150.13</v>
      </c>
      <c r="E161" s="10">
        <f>D160*TC[[#This Row],[Variazione percentuale]]</f>
        <v>-581469.20055360009</v>
      </c>
      <c r="F161" s="11">
        <f>TC[[#This Row],[AUM]]-D160</f>
        <v>-77496.170000016689</v>
      </c>
      <c r="G161" s="11">
        <f>TC[[#This Row],[∆ AUM]]-TC[[#This Row],[effetto mercato]]</f>
        <v>503973.0305535834</v>
      </c>
    </row>
    <row r="162" spans="1:7">
      <c r="A162" s="4">
        <v>43609</v>
      </c>
      <c r="B162">
        <v>-5.8999999999999997E-2</v>
      </c>
      <c r="C162" s="6">
        <f>TC[[#This Row],[Variaz]]/100</f>
        <v>-5.8999999999999992E-4</v>
      </c>
      <c r="D162" s="10">
        <f>'AUM Fondi'!D1103</f>
        <v>106693245.23</v>
      </c>
      <c r="E162" s="10">
        <f>D161*TC[[#This Row],[Variazione percentuale]]</f>
        <v>-62649.238576699987</v>
      </c>
      <c r="F162" s="11">
        <f>TC[[#This Row],[AUM]]-D161</f>
        <v>508095.10000000894</v>
      </c>
      <c r="G162" s="11">
        <f>TC[[#This Row],[∆ AUM]]-TC[[#This Row],[effetto mercato]]</f>
        <v>570744.33857670892</v>
      </c>
    </row>
    <row r="163" spans="1:7">
      <c r="A163" s="4">
        <v>43612</v>
      </c>
      <c r="B163">
        <v>7.8600000000000003E-2</v>
      </c>
      <c r="C163" s="6">
        <f>TC[[#This Row],[Variaz]]/100</f>
        <v>7.8600000000000002E-4</v>
      </c>
      <c r="D163" s="10">
        <f>'AUM Fondi'!D1104</f>
        <v>106954555.7</v>
      </c>
      <c r="E163" s="10">
        <f>D162*TC[[#This Row],[Variazione percentuale]]</f>
        <v>83860.890750780003</v>
      </c>
      <c r="F163" s="11">
        <f>TC[[#This Row],[AUM]]-D162</f>
        <v>261310.46999999881</v>
      </c>
      <c r="G163" s="11">
        <f>TC[[#This Row],[∆ AUM]]-TC[[#This Row],[effetto mercato]]</f>
        <v>177449.5792492188</v>
      </c>
    </row>
    <row r="164" spans="1:7">
      <c r="A164" s="4">
        <v>43613</v>
      </c>
      <c r="B164">
        <v>-0.15720000000000001</v>
      </c>
      <c r="C164" s="6">
        <f>TC[[#This Row],[Variaz]]/100</f>
        <v>-1.572E-3</v>
      </c>
      <c r="D164" s="10">
        <f>'AUM Fondi'!D1105</f>
        <v>107081065.59999999</v>
      </c>
      <c r="E164" s="10">
        <f>D163*TC[[#This Row],[Variazione percentuale]]</f>
        <v>-168132.5615604</v>
      </c>
      <c r="F164" s="11">
        <f>TC[[#This Row],[AUM]]-D163</f>
        <v>126509.89999999106</v>
      </c>
      <c r="G164" s="11">
        <f>TC[[#This Row],[∆ AUM]]-TC[[#This Row],[effetto mercato]]</f>
        <v>294642.46156039106</v>
      </c>
    </row>
    <row r="165" spans="1:7">
      <c r="A165" s="4">
        <v>43614</v>
      </c>
      <c r="B165">
        <v>-0.37390000000000001</v>
      </c>
      <c r="C165" s="6">
        <f>TC[[#This Row],[Variaz]]/100</f>
        <v>-3.7390000000000001E-3</v>
      </c>
      <c r="D165" s="10">
        <f>'AUM Fondi'!D1106</f>
        <v>107109693.77000001</v>
      </c>
      <c r="E165" s="10">
        <f>D164*TC[[#This Row],[Variazione percentuale]]</f>
        <v>-400376.10427840002</v>
      </c>
      <c r="F165" s="11">
        <f>TC[[#This Row],[AUM]]-D164</f>
        <v>28628.170000016689</v>
      </c>
      <c r="G165" s="11">
        <f>TC[[#This Row],[∆ AUM]]-TC[[#This Row],[effetto mercato]]</f>
        <v>429004.27427841671</v>
      </c>
    </row>
    <row r="166" spans="1:7">
      <c r="A166" s="4">
        <v>43615</v>
      </c>
      <c r="B166">
        <v>5.9299999999999999E-2</v>
      </c>
      <c r="C166" s="6">
        <f>TC[[#This Row],[Variaz]]/100</f>
        <v>5.9299999999999999E-4</v>
      </c>
      <c r="D166" s="10">
        <f>'AUM Fondi'!D1107</f>
        <v>102496209.94999999</v>
      </c>
      <c r="E166" s="10">
        <f>D165*TC[[#This Row],[Variazione percentuale]]</f>
        <v>63516.048405610003</v>
      </c>
      <c r="F166" s="11">
        <f>TC[[#This Row],[AUM]]-D165</f>
        <v>-4613483.8200000226</v>
      </c>
      <c r="G166" s="11">
        <f>TC[[#This Row],[∆ AUM]]-TC[[#This Row],[effetto mercato]]</f>
        <v>-4676999.8684056327</v>
      </c>
    </row>
    <row r="167" spans="1:7">
      <c r="A167" s="4">
        <v>43616</v>
      </c>
      <c r="B167">
        <v>-0.49349999999999999</v>
      </c>
      <c r="C167" s="6">
        <f>TC[[#This Row],[Variaz]]/100</f>
        <v>-4.9350000000000002E-3</v>
      </c>
      <c r="D167" s="10">
        <f>'AUM Fondi'!D1108</f>
        <v>102323794.29000001</v>
      </c>
      <c r="E167" s="10">
        <f>D166*TC[[#This Row],[Variazione percentuale]]</f>
        <v>-505818.79610324994</v>
      </c>
      <c r="F167" s="11">
        <f>TC[[#This Row],[AUM]]-D166</f>
        <v>-172415.65999998152</v>
      </c>
      <c r="G167" s="11">
        <f>TC[[#This Row],[∆ AUM]]-TC[[#This Row],[effetto mercato]]</f>
        <v>333403.13610326842</v>
      </c>
    </row>
    <row r="168" spans="1:7">
      <c r="A168" s="4">
        <v>43619</v>
      </c>
      <c r="B168">
        <v>9.9199999999999997E-2</v>
      </c>
      <c r="C168" s="6">
        <f>TC[[#This Row],[Variaz]]/100</f>
        <v>9.9200000000000004E-4</v>
      </c>
      <c r="D168" s="10">
        <f>'AUM Fondi'!D1109</f>
        <v>102976667.22</v>
      </c>
      <c r="E168" s="10">
        <f>D167*TC[[#This Row],[Variazione percentuale]]</f>
        <v>101505.20393568001</v>
      </c>
      <c r="F168" s="11">
        <f>TC[[#This Row],[AUM]]-D167</f>
        <v>652872.92999999225</v>
      </c>
      <c r="G168" s="11">
        <f>TC[[#This Row],[∆ AUM]]-TC[[#This Row],[effetto mercato]]</f>
        <v>551367.72606431227</v>
      </c>
    </row>
    <row r="169" spans="1:7">
      <c r="A169" s="4">
        <v>43620</v>
      </c>
      <c r="B169">
        <v>0.55489999999999995</v>
      </c>
      <c r="C169" s="6">
        <f>TC[[#This Row],[Variaz]]/100</f>
        <v>5.5489999999999992E-3</v>
      </c>
      <c r="D169" s="10">
        <f>'AUM Fondi'!D1110</f>
        <v>104196322.33</v>
      </c>
      <c r="E169" s="10">
        <f>D168*TC[[#This Row],[Variazione percentuale]]</f>
        <v>571417.52640377986</v>
      </c>
      <c r="F169" s="11">
        <f>TC[[#This Row],[AUM]]-D168</f>
        <v>1219655.1099999994</v>
      </c>
      <c r="G169" s="11">
        <f>TC[[#This Row],[∆ AUM]]-TC[[#This Row],[effetto mercato]]</f>
        <v>648237.58359621954</v>
      </c>
    </row>
    <row r="170" spans="1:7">
      <c r="A170" s="4">
        <v>43621</v>
      </c>
      <c r="B170">
        <v>0.47299999999999998</v>
      </c>
      <c r="C170" s="6">
        <f>TC[[#This Row],[Variaz]]/100</f>
        <v>4.7299999999999998E-3</v>
      </c>
      <c r="D170" s="10">
        <f>'AUM Fondi'!D1111</f>
        <v>105846065.39999999</v>
      </c>
      <c r="E170" s="10">
        <f>D169*TC[[#This Row],[Variazione percentuale]]</f>
        <v>492848.60462089995</v>
      </c>
      <c r="F170" s="11">
        <f>TC[[#This Row],[AUM]]-D169</f>
        <v>1649743.0699999928</v>
      </c>
      <c r="G170" s="11">
        <f>TC[[#This Row],[∆ AUM]]-TC[[#This Row],[effetto mercato]]</f>
        <v>1156894.4653790928</v>
      </c>
    </row>
    <row r="171" spans="1:7">
      <c r="A171" s="4">
        <v>43622</v>
      </c>
      <c r="B171">
        <v>-5.8799999999999998E-2</v>
      </c>
      <c r="C171" s="6">
        <f>TC[[#This Row],[Variaz]]/100</f>
        <v>-5.8799999999999998E-4</v>
      </c>
      <c r="D171" s="10">
        <f>'AUM Fondi'!D1112</f>
        <v>106264721.69</v>
      </c>
      <c r="E171" s="10">
        <f>D170*TC[[#This Row],[Variazione percentuale]]</f>
        <v>-62237.486455199993</v>
      </c>
      <c r="F171" s="11">
        <f>TC[[#This Row],[AUM]]-D170</f>
        <v>418656.29000000656</v>
      </c>
      <c r="G171" s="11">
        <f>TC[[#This Row],[∆ AUM]]-TC[[#This Row],[effetto mercato]]</f>
        <v>480893.77645520656</v>
      </c>
    </row>
    <row r="172" spans="1:7">
      <c r="A172" s="4">
        <v>43623</v>
      </c>
      <c r="B172">
        <v>0.49070000000000003</v>
      </c>
      <c r="C172" s="6">
        <f>TC[[#This Row],[Variaz]]/100</f>
        <v>4.9069999999999999E-3</v>
      </c>
      <c r="D172" s="10">
        <f>'AUM Fondi'!D1113</f>
        <v>107353779.23999999</v>
      </c>
      <c r="E172" s="10">
        <f>D171*TC[[#This Row],[Variazione percentuale]]</f>
        <v>521440.98933282995</v>
      </c>
      <c r="F172" s="11">
        <f>TC[[#This Row],[AUM]]-D171</f>
        <v>1089057.549999997</v>
      </c>
      <c r="G172" s="11">
        <f>TC[[#This Row],[∆ AUM]]-TC[[#This Row],[effetto mercato]]</f>
        <v>567616.56066716707</v>
      </c>
    </row>
    <row r="173" spans="1:7">
      <c r="A173" s="4">
        <v>43626</v>
      </c>
      <c r="B173">
        <v>0.1953</v>
      </c>
      <c r="C173" s="6">
        <f>TC[[#This Row],[Variaz]]/100</f>
        <v>1.9530000000000001E-3</v>
      </c>
      <c r="D173" s="10">
        <f>'AUM Fondi'!D1114</f>
        <v>108282273.13</v>
      </c>
      <c r="E173" s="10">
        <f>D172*TC[[#This Row],[Variazione percentuale]]</f>
        <v>209661.93085572001</v>
      </c>
      <c r="F173" s="11">
        <f>TC[[#This Row],[AUM]]-D172</f>
        <v>928493.8900000006</v>
      </c>
      <c r="G173" s="11">
        <f>TC[[#This Row],[∆ AUM]]-TC[[#This Row],[effetto mercato]]</f>
        <v>718831.95914428052</v>
      </c>
    </row>
    <row r="174" spans="1:7">
      <c r="A174" s="4">
        <v>43627</v>
      </c>
      <c r="B174">
        <v>0.19489999999999999</v>
      </c>
      <c r="C174" s="6">
        <f>TC[[#This Row],[Variaz]]/100</f>
        <v>1.949E-3</v>
      </c>
      <c r="D174" s="10">
        <f>'AUM Fondi'!D1115</f>
        <v>108949461.94000001</v>
      </c>
      <c r="E174" s="10">
        <f>D173*TC[[#This Row],[Variazione percentuale]]</f>
        <v>211042.15033037</v>
      </c>
      <c r="F174" s="11">
        <f>TC[[#This Row],[AUM]]-D173</f>
        <v>667188.81000001729</v>
      </c>
      <c r="G174" s="11">
        <f>TC[[#This Row],[∆ AUM]]-TC[[#This Row],[effetto mercato]]</f>
        <v>456146.65966964728</v>
      </c>
    </row>
    <row r="175" spans="1:7">
      <c r="A175" s="4">
        <v>43628</v>
      </c>
      <c r="B175">
        <v>-3.8899999999999997E-2</v>
      </c>
      <c r="C175" s="6">
        <f>TC[[#This Row],[Variaz]]/100</f>
        <v>-3.8899999999999997E-4</v>
      </c>
      <c r="D175" s="10">
        <f>'AUM Fondi'!D1116</f>
        <v>109320270.55</v>
      </c>
      <c r="E175" s="10">
        <f>D174*TC[[#This Row],[Variazione percentuale]]</f>
        <v>-42381.340694660001</v>
      </c>
      <c r="F175" s="11">
        <f>TC[[#This Row],[AUM]]-D174</f>
        <v>370808.6099999845</v>
      </c>
      <c r="G175" s="11">
        <f>TC[[#This Row],[∆ AUM]]-TC[[#This Row],[effetto mercato]]</f>
        <v>413189.95069464447</v>
      </c>
    </row>
    <row r="176" spans="1:7">
      <c r="A176" s="4">
        <v>43629</v>
      </c>
      <c r="B176">
        <v>0.253</v>
      </c>
      <c r="C176" s="6">
        <f>TC[[#This Row],[Variaz]]/100</f>
        <v>2.5300000000000001E-3</v>
      </c>
      <c r="D176" s="10">
        <f>'AUM Fondi'!D1117</f>
        <v>110276526.12</v>
      </c>
      <c r="E176" s="10">
        <f>D175*TC[[#This Row],[Variazione percentuale]]</f>
        <v>276580.2844915</v>
      </c>
      <c r="F176" s="11">
        <f>TC[[#This Row],[AUM]]-D175</f>
        <v>956255.57000000775</v>
      </c>
      <c r="G176" s="11">
        <f>TC[[#This Row],[∆ AUM]]-TC[[#This Row],[effetto mercato]]</f>
        <v>679675.28550850775</v>
      </c>
    </row>
    <row r="177" spans="1:7">
      <c r="A177" s="4">
        <v>43630</v>
      </c>
      <c r="B177">
        <v>-3.8800000000000001E-2</v>
      </c>
      <c r="C177" s="6">
        <f>TC[[#This Row],[Variaz]]/100</f>
        <v>-3.88E-4</v>
      </c>
      <c r="D177" s="10">
        <f>'AUM Fondi'!D1118</f>
        <v>110658152.11</v>
      </c>
      <c r="E177" s="10">
        <f>D176*TC[[#This Row],[Variazione percentuale]]</f>
        <v>-42787.292134560004</v>
      </c>
      <c r="F177" s="11">
        <f>TC[[#This Row],[AUM]]-D176</f>
        <v>381625.98999999464</v>
      </c>
      <c r="G177" s="11">
        <f>TC[[#This Row],[∆ AUM]]-TC[[#This Row],[effetto mercato]]</f>
        <v>424413.28213455464</v>
      </c>
    </row>
    <row r="178" spans="1:7">
      <c r="A178" s="4">
        <v>43633</v>
      </c>
      <c r="B178">
        <v>-3.8800000000000001E-2</v>
      </c>
      <c r="C178" s="6">
        <f>TC[[#This Row],[Variaz]]/100</f>
        <v>-3.88E-4</v>
      </c>
      <c r="D178" s="10">
        <f>'AUM Fondi'!D1119</f>
        <v>111728249.19</v>
      </c>
      <c r="E178" s="10">
        <f>D177*TC[[#This Row],[Variazione percentuale]]</f>
        <v>-42935.36301868</v>
      </c>
      <c r="F178" s="11">
        <f>TC[[#This Row],[AUM]]-D177</f>
        <v>1070097.0799999982</v>
      </c>
      <c r="G178" s="11">
        <f>TC[[#This Row],[∆ AUM]]-TC[[#This Row],[effetto mercato]]</f>
        <v>1113032.4430186781</v>
      </c>
    </row>
    <row r="179" spans="1:7">
      <c r="A179" s="4">
        <v>43634</v>
      </c>
      <c r="B179">
        <v>0.81599999999999995</v>
      </c>
      <c r="C179" s="6">
        <f>TC[[#This Row],[Variaz]]/100</f>
        <v>8.1599999999999989E-3</v>
      </c>
      <c r="D179" s="10">
        <f>'AUM Fondi'!D1120</f>
        <v>112972665.84999999</v>
      </c>
      <c r="E179" s="10">
        <f>D178*TC[[#This Row],[Variazione percentuale]]</f>
        <v>911702.51339039986</v>
      </c>
      <c r="F179" s="11">
        <f>TC[[#This Row],[AUM]]-D178</f>
        <v>1244416.6599999964</v>
      </c>
      <c r="G179" s="11">
        <f>TC[[#This Row],[∆ AUM]]-TC[[#This Row],[effetto mercato]]</f>
        <v>332714.14660959656</v>
      </c>
    </row>
    <row r="180" spans="1:7">
      <c r="A180" s="4">
        <v>43635</v>
      </c>
      <c r="B180">
        <v>0.1542</v>
      </c>
      <c r="C180" s="6">
        <f>TC[[#This Row],[Variaz]]/100</f>
        <v>1.542E-3</v>
      </c>
      <c r="D180" s="10">
        <f>'AUM Fondi'!D1121</f>
        <v>113873787.98</v>
      </c>
      <c r="E180" s="10">
        <f>D179*TC[[#This Row],[Variazione percentuale]]</f>
        <v>174203.8507407</v>
      </c>
      <c r="F180" s="11">
        <f>TC[[#This Row],[AUM]]-D179</f>
        <v>901122.13000001013</v>
      </c>
      <c r="G180" s="11">
        <f>TC[[#This Row],[∆ AUM]]-TC[[#This Row],[effetto mercato]]</f>
        <v>726918.2792593101</v>
      </c>
    </row>
    <row r="181" spans="1:7">
      <c r="A181" s="4">
        <v>43636</v>
      </c>
      <c r="B181">
        <v>0.11550000000000001</v>
      </c>
      <c r="C181" s="6">
        <f>TC[[#This Row],[Variaz]]/100</f>
        <v>1.155E-3</v>
      </c>
      <c r="D181" s="10">
        <f>'AUM Fondi'!D1122</f>
        <v>114681643.19</v>
      </c>
      <c r="E181" s="10">
        <f>D180*TC[[#This Row],[Variazione percentuale]]</f>
        <v>131524.22511689999</v>
      </c>
      <c r="F181" s="11">
        <f>TC[[#This Row],[AUM]]-D180</f>
        <v>807855.20999999344</v>
      </c>
      <c r="G181" s="11">
        <f>TC[[#This Row],[∆ AUM]]-TC[[#This Row],[effetto mercato]]</f>
        <v>676330.98488309351</v>
      </c>
    </row>
    <row r="182" spans="1:7">
      <c r="A182" s="4">
        <v>43637</v>
      </c>
      <c r="B182">
        <v>-0.3075</v>
      </c>
      <c r="C182" s="6">
        <f>TC[[#This Row],[Variaz]]/100</f>
        <v>-3.075E-3</v>
      </c>
      <c r="D182" s="10">
        <f>'AUM Fondi'!D1123</f>
        <v>115370362.69</v>
      </c>
      <c r="E182" s="10">
        <f>D181*TC[[#This Row],[Variazione percentuale]]</f>
        <v>-352646.05280925002</v>
      </c>
      <c r="F182" s="11">
        <f>TC[[#This Row],[AUM]]-D181</f>
        <v>688719.5</v>
      </c>
      <c r="G182" s="11">
        <f>TC[[#This Row],[∆ AUM]]-TC[[#This Row],[effetto mercato]]</f>
        <v>1041365.5528092501</v>
      </c>
    </row>
    <row r="183" spans="1:7">
      <c r="A183" s="4">
        <v>43640</v>
      </c>
      <c r="B183">
        <v>-0.25059999999999999</v>
      </c>
      <c r="C183" s="6">
        <f>TC[[#This Row],[Variaz]]/100</f>
        <v>-2.506E-3</v>
      </c>
      <c r="D183" s="10">
        <f>'AUM Fondi'!D1124</f>
        <v>115717792.96000001</v>
      </c>
      <c r="E183" s="10">
        <f>D182*TC[[#This Row],[Variazione percentuale]]</f>
        <v>-289118.12890114001</v>
      </c>
      <c r="F183" s="11">
        <f>TC[[#This Row],[AUM]]-D182</f>
        <v>347430.27000001073</v>
      </c>
      <c r="G183" s="11">
        <f>TC[[#This Row],[∆ AUM]]-TC[[#This Row],[effetto mercato]]</f>
        <v>636548.39890115079</v>
      </c>
    </row>
    <row r="184" spans="1:7">
      <c r="A184" s="4">
        <v>43641</v>
      </c>
      <c r="B184">
        <v>-0.25130000000000002</v>
      </c>
      <c r="C184" s="6">
        <f>TC[[#This Row],[Variaz]]/100</f>
        <v>-2.513E-3</v>
      </c>
      <c r="D184" s="10">
        <f>'AUM Fondi'!D1125</f>
        <v>116249598.13</v>
      </c>
      <c r="E184" s="10">
        <f>D183*TC[[#This Row],[Variazione percentuale]]</f>
        <v>-290798.81370848004</v>
      </c>
      <c r="F184" s="11">
        <f>TC[[#This Row],[AUM]]-D183</f>
        <v>531805.16999998689</v>
      </c>
      <c r="G184" s="11">
        <f>TC[[#This Row],[∆ AUM]]-TC[[#This Row],[effetto mercato]]</f>
        <v>822603.98370846687</v>
      </c>
    </row>
    <row r="185" spans="1:7">
      <c r="A185" s="4">
        <v>43642</v>
      </c>
      <c r="B185">
        <v>-0.1163</v>
      </c>
      <c r="C185" s="6">
        <f>TC[[#This Row],[Variaz]]/100</f>
        <v>-1.163E-3</v>
      </c>
      <c r="D185" s="10">
        <f>'AUM Fondi'!D1126</f>
        <v>116474845.84999999</v>
      </c>
      <c r="E185" s="10">
        <f>D184*TC[[#This Row],[Variazione percentuale]]</f>
        <v>-135198.28262518998</v>
      </c>
      <c r="F185" s="11">
        <f>TC[[#This Row],[AUM]]-D184</f>
        <v>225247.71999999881</v>
      </c>
      <c r="G185" s="11">
        <f>TC[[#This Row],[∆ AUM]]-TC[[#This Row],[effetto mercato]]</f>
        <v>360446.00262518879</v>
      </c>
    </row>
    <row r="186" spans="1:7">
      <c r="A186" s="4">
        <v>43643</v>
      </c>
      <c r="B186">
        <v>0.23280000000000001</v>
      </c>
      <c r="C186" s="6">
        <f>TC[[#This Row],[Variaz]]/100</f>
        <v>2.3280000000000002E-3</v>
      </c>
      <c r="D186" s="10">
        <f>'AUM Fondi'!D1127</f>
        <v>117607911.42</v>
      </c>
      <c r="E186" s="10">
        <f>D185*TC[[#This Row],[Variazione percentuale]]</f>
        <v>271153.4411388</v>
      </c>
      <c r="F186" s="11">
        <f>TC[[#This Row],[AUM]]-D185</f>
        <v>1133065.5700000077</v>
      </c>
      <c r="G186" s="11">
        <f>TC[[#This Row],[∆ AUM]]-TC[[#This Row],[effetto mercato]]</f>
        <v>861912.12886120775</v>
      </c>
    </row>
    <row r="187" spans="1:7">
      <c r="A187" s="4">
        <v>43647</v>
      </c>
      <c r="B187">
        <v>0.83220000000000005</v>
      </c>
      <c r="C187" s="6">
        <f>TC[[#This Row],[Variaz]]/100</f>
        <v>8.3220000000000013E-3</v>
      </c>
      <c r="D187" s="10">
        <f>'AUM Fondi'!D1128</f>
        <v>119736455.64</v>
      </c>
      <c r="E187" s="10">
        <f>D186*TC[[#This Row],[Variazione percentuale]]</f>
        <v>978733.03883724019</v>
      </c>
      <c r="F187" s="11">
        <f>TC[[#This Row],[AUM]]-D186</f>
        <v>2128544.2199999988</v>
      </c>
      <c r="G187" s="11">
        <f>TC[[#This Row],[∆ AUM]]-TC[[#This Row],[effetto mercato]]</f>
        <v>1149811.1811627587</v>
      </c>
    </row>
    <row r="188" spans="1:7">
      <c r="A188" s="4">
        <v>43648</v>
      </c>
      <c r="B188">
        <v>0.19189999999999999</v>
      </c>
      <c r="C188" s="6">
        <f>TC[[#This Row],[Variaz]]/100</f>
        <v>1.9189999999999999E-3</v>
      </c>
      <c r="D188" s="10">
        <f>'AUM Fondi'!D1129</f>
        <v>120469403.41</v>
      </c>
      <c r="E188" s="10">
        <f>D187*TC[[#This Row],[Variazione percentuale]]</f>
        <v>229774.25837316</v>
      </c>
      <c r="F188" s="11">
        <f>TC[[#This Row],[AUM]]-D187</f>
        <v>732947.76999999583</v>
      </c>
      <c r="G188" s="11">
        <f>TC[[#This Row],[∆ AUM]]-TC[[#This Row],[effetto mercato]]</f>
        <v>503173.5116268358</v>
      </c>
    </row>
    <row r="189" spans="1:7">
      <c r="A189" s="4">
        <v>43649</v>
      </c>
      <c r="B189">
        <v>0.51719999999999999</v>
      </c>
      <c r="C189" s="6">
        <f>TC[[#This Row],[Variaz]]/100</f>
        <v>5.1719999999999995E-3</v>
      </c>
      <c r="D189" s="10">
        <f>'AUM Fondi'!D1130</f>
        <v>122266476.84999999</v>
      </c>
      <c r="E189" s="10">
        <f>D188*TC[[#This Row],[Variazione percentuale]]</f>
        <v>623067.75443651993</v>
      </c>
      <c r="F189" s="11">
        <f>TC[[#This Row],[AUM]]-D188</f>
        <v>1797073.4399999976</v>
      </c>
      <c r="G189" s="11">
        <f>TC[[#This Row],[∆ AUM]]-TC[[#This Row],[effetto mercato]]</f>
        <v>1174005.6855634777</v>
      </c>
    </row>
    <row r="190" spans="1:7">
      <c r="A190" s="4">
        <v>43650</v>
      </c>
      <c r="B190">
        <v>5.7200000000000001E-2</v>
      </c>
      <c r="C190" s="6">
        <f>TC[[#This Row],[Variaz]]/100</f>
        <v>5.7200000000000003E-4</v>
      </c>
      <c r="D190" s="10">
        <f>'AUM Fondi'!D1131</f>
        <v>123026054.59999999</v>
      </c>
      <c r="E190" s="10">
        <f>D189*TC[[#This Row],[Variazione percentuale]]</f>
        <v>69936.424758199995</v>
      </c>
      <c r="F190" s="11">
        <f>TC[[#This Row],[AUM]]-D189</f>
        <v>759577.75</v>
      </c>
      <c r="G190" s="11">
        <f>TC[[#This Row],[∆ AUM]]-TC[[#This Row],[effetto mercato]]</f>
        <v>689641.32524180005</v>
      </c>
    </row>
    <row r="191" spans="1:7">
      <c r="A191" s="4">
        <v>43651</v>
      </c>
      <c r="B191">
        <v>-3.8100000000000002E-2</v>
      </c>
      <c r="C191" s="6">
        <f>TC[[#This Row],[Variaz]]/100</f>
        <v>-3.8100000000000005E-4</v>
      </c>
      <c r="D191" s="10">
        <f>'AUM Fondi'!D1132</f>
        <v>123984611.59</v>
      </c>
      <c r="E191" s="10">
        <f>D190*TC[[#This Row],[Variazione percentuale]]</f>
        <v>-46872.926802600006</v>
      </c>
      <c r="F191" s="11">
        <f>TC[[#This Row],[AUM]]-D190</f>
        <v>958556.99000000954</v>
      </c>
      <c r="G191" s="11">
        <f>TC[[#This Row],[∆ AUM]]-TC[[#This Row],[effetto mercato]]</f>
        <v>1005429.9168026096</v>
      </c>
    </row>
    <row r="192" spans="1:7">
      <c r="A192" s="4">
        <v>43654</v>
      </c>
      <c r="B192">
        <v>-0.3049</v>
      </c>
      <c r="C192" s="6">
        <f>TC[[#This Row],[Variaz]]/100</f>
        <v>-3.0490000000000001E-3</v>
      </c>
      <c r="D192" s="10">
        <f>'AUM Fondi'!D1133</f>
        <v>124114137.3</v>
      </c>
      <c r="E192" s="10">
        <f>D191*TC[[#This Row],[Variazione percentuale]]</f>
        <v>-378029.08073791</v>
      </c>
      <c r="F192" s="11">
        <f>TC[[#This Row],[AUM]]-D191</f>
        <v>129525.70999999344</v>
      </c>
      <c r="G192" s="11">
        <f>TC[[#This Row],[∆ AUM]]-TC[[#This Row],[effetto mercato]]</f>
        <v>507554.79073790344</v>
      </c>
    </row>
    <row r="193" spans="1:7">
      <c r="A193" s="4">
        <v>43655</v>
      </c>
      <c r="B193">
        <v>-0.17199999999999999</v>
      </c>
      <c r="C193" s="6">
        <f>TC[[#This Row],[Variaz]]/100</f>
        <v>-1.72E-3</v>
      </c>
      <c r="D193" s="10">
        <f>'AUM Fondi'!D1134</f>
        <v>124793694.85999998</v>
      </c>
      <c r="E193" s="10">
        <f>D192*TC[[#This Row],[Variazione percentuale]]</f>
        <v>-213476.31615599999</v>
      </c>
      <c r="F193" s="11">
        <f>TC[[#This Row],[AUM]]-D192</f>
        <v>679557.55999998748</v>
      </c>
      <c r="G193" s="11">
        <f>TC[[#This Row],[∆ AUM]]-TC[[#This Row],[effetto mercato]]</f>
        <v>893033.8761559875</v>
      </c>
    </row>
    <row r="194" spans="1:7">
      <c r="A194" s="4">
        <v>43656</v>
      </c>
      <c r="B194">
        <v>-0.1915</v>
      </c>
      <c r="C194" s="6">
        <f>TC[[#This Row],[Variaz]]/100</f>
        <v>-1.915E-3</v>
      </c>
      <c r="D194" s="10">
        <f>'AUM Fondi'!D1135</f>
        <v>125228815.88</v>
      </c>
      <c r="E194" s="10">
        <f>D193*TC[[#This Row],[Variazione percentuale]]</f>
        <v>-238979.92565689998</v>
      </c>
      <c r="F194" s="11">
        <f>TC[[#This Row],[AUM]]-D193</f>
        <v>435121.02000001073</v>
      </c>
      <c r="G194" s="11">
        <f>TC[[#This Row],[∆ AUM]]-TC[[#This Row],[effetto mercato]]</f>
        <v>674100.94565691077</v>
      </c>
    </row>
    <row r="195" spans="1:7">
      <c r="A195" s="4">
        <v>43657</v>
      </c>
      <c r="B195">
        <v>0</v>
      </c>
      <c r="C195" s="6">
        <f>TC[[#This Row],[Variaz]]/100</f>
        <v>0</v>
      </c>
      <c r="D195" s="10">
        <f>'AUM Fondi'!D1136</f>
        <v>126018254.13999999</v>
      </c>
      <c r="E195" s="10">
        <f>D194*TC[[#This Row],[Variazione percentuale]]</f>
        <v>0</v>
      </c>
      <c r="F195" s="11">
        <f>TC[[#This Row],[AUM]]-D194</f>
        <v>789438.25999999046</v>
      </c>
      <c r="G195" s="11">
        <f>TC[[#This Row],[∆ AUM]]-TC[[#This Row],[effetto mercato]]</f>
        <v>789438.25999999046</v>
      </c>
    </row>
    <row r="196" spans="1:7">
      <c r="A196" s="4">
        <v>43658</v>
      </c>
      <c r="B196">
        <v>0.1918</v>
      </c>
      <c r="C196" s="6">
        <f>TC[[#This Row],[Variaz]]/100</f>
        <v>1.918E-3</v>
      </c>
      <c r="D196" s="10">
        <f>'AUM Fondi'!D1137</f>
        <v>127068730.7</v>
      </c>
      <c r="E196" s="10">
        <f>D195*TC[[#This Row],[Variazione percentuale]]</f>
        <v>241703.01144051997</v>
      </c>
      <c r="F196" s="11">
        <f>TC[[#This Row],[AUM]]-D195</f>
        <v>1050476.5600000173</v>
      </c>
      <c r="G196" s="11">
        <f>TC[[#This Row],[∆ AUM]]-TC[[#This Row],[effetto mercato]]</f>
        <v>808773.54855949734</v>
      </c>
    </row>
    <row r="197" spans="1:7">
      <c r="A197" s="4">
        <v>43661</v>
      </c>
      <c r="B197">
        <v>7.6600000000000001E-2</v>
      </c>
      <c r="C197" s="6">
        <f>TC[[#This Row],[Variaz]]/100</f>
        <v>7.6599999999999997E-4</v>
      </c>
      <c r="D197" s="10">
        <f>'AUM Fondi'!D1138</f>
        <v>127974354</v>
      </c>
      <c r="E197" s="10">
        <f>D196*TC[[#This Row],[Variazione percentuale]]</f>
        <v>97334.647716199994</v>
      </c>
      <c r="F197" s="11">
        <f>TC[[#This Row],[AUM]]-D196</f>
        <v>905623.29999999702</v>
      </c>
      <c r="G197" s="11">
        <f>TC[[#This Row],[∆ AUM]]-TC[[#This Row],[effetto mercato]]</f>
        <v>808288.65228379704</v>
      </c>
    </row>
    <row r="198" spans="1:7">
      <c r="A198" s="4">
        <v>43662</v>
      </c>
      <c r="B198">
        <v>1.9099999999999999E-2</v>
      </c>
      <c r="C198" s="6">
        <f>TC[[#This Row],[Variaz]]/100</f>
        <v>1.9099999999999998E-4</v>
      </c>
      <c r="D198" s="10">
        <f>'AUM Fondi'!D1139</f>
        <v>128641807.96000001</v>
      </c>
      <c r="E198" s="10">
        <f>D197*TC[[#This Row],[Variazione percentuale]]</f>
        <v>24443.101613999999</v>
      </c>
      <c r="F198" s="11">
        <f>TC[[#This Row],[AUM]]-D197</f>
        <v>667453.96000000834</v>
      </c>
      <c r="G198" s="11">
        <f>TC[[#This Row],[∆ AUM]]-TC[[#This Row],[effetto mercato]]</f>
        <v>643010.8583860083</v>
      </c>
    </row>
    <row r="199" spans="1:7">
      <c r="A199" s="4">
        <v>43663</v>
      </c>
      <c r="B199">
        <v>-0.22950000000000001</v>
      </c>
      <c r="C199" s="6">
        <f>TC[[#This Row],[Variaz]]/100</f>
        <v>-2.2950000000000002E-3</v>
      </c>
      <c r="D199" s="10">
        <f>'AUM Fondi'!D1140</f>
        <v>129272897.25999999</v>
      </c>
      <c r="E199" s="10">
        <f>D198*TC[[#This Row],[Variazione percentuale]]</f>
        <v>-295232.94926820003</v>
      </c>
      <c r="F199" s="11">
        <f>TC[[#This Row],[AUM]]-D198</f>
        <v>631089.29999998212</v>
      </c>
      <c r="G199" s="11">
        <f>TC[[#This Row],[∆ AUM]]-TC[[#This Row],[effetto mercato]]</f>
        <v>926322.24926818209</v>
      </c>
    </row>
    <row r="200" spans="1:7">
      <c r="A200" s="4">
        <v>43664</v>
      </c>
      <c r="B200">
        <v>-9.5899999999999999E-2</v>
      </c>
      <c r="C200" s="6">
        <f>TC[[#This Row],[Variaz]]/100</f>
        <v>-9.59E-4</v>
      </c>
      <c r="D200" s="10">
        <f>'AUM Fondi'!D1141</f>
        <v>129936259.16</v>
      </c>
      <c r="E200" s="10">
        <f>D199*TC[[#This Row],[Variazione percentuale]]</f>
        <v>-123972.70847233999</v>
      </c>
      <c r="F200" s="11">
        <f>TC[[#This Row],[AUM]]-D199</f>
        <v>663361.90000000596</v>
      </c>
      <c r="G200" s="11">
        <f>TC[[#This Row],[∆ AUM]]-TC[[#This Row],[effetto mercato]]</f>
        <v>787334.60847234598</v>
      </c>
    </row>
    <row r="201" spans="1:7">
      <c r="A201" s="4">
        <v>43665</v>
      </c>
      <c r="B201">
        <v>3.8399999999999997E-2</v>
      </c>
      <c r="C201" s="6">
        <f>TC[[#This Row],[Variaz]]/100</f>
        <v>3.8399999999999996E-4</v>
      </c>
      <c r="D201" s="10">
        <f>'AUM Fondi'!D1142</f>
        <v>130471185.01000001</v>
      </c>
      <c r="E201" s="10">
        <f>D200*TC[[#This Row],[Variazione percentuale]]</f>
        <v>49895.523517439993</v>
      </c>
      <c r="F201" s="11">
        <f>TC[[#This Row],[AUM]]-D200</f>
        <v>534925.85000000894</v>
      </c>
      <c r="G201" s="11">
        <f>TC[[#This Row],[∆ AUM]]-TC[[#This Row],[effetto mercato]]</f>
        <v>485030.32648256893</v>
      </c>
    </row>
    <row r="202" spans="1:7">
      <c r="A202" s="4">
        <v>43668</v>
      </c>
      <c r="B202">
        <v>-7.6700000000000004E-2</v>
      </c>
      <c r="C202" s="6">
        <f>TC[[#This Row],[Variaz]]/100</f>
        <v>-7.67E-4</v>
      </c>
      <c r="D202" s="10">
        <f>'AUM Fondi'!D1143</f>
        <v>131172680.53</v>
      </c>
      <c r="E202" s="10">
        <f>D201*TC[[#This Row],[Variazione percentuale]]</f>
        <v>-100071.39890267</v>
      </c>
      <c r="F202" s="11">
        <f>TC[[#This Row],[AUM]]-D201</f>
        <v>701495.51999999583</v>
      </c>
      <c r="G202" s="11">
        <f>TC[[#This Row],[∆ AUM]]-TC[[#This Row],[effetto mercato]]</f>
        <v>801566.91890266584</v>
      </c>
    </row>
    <row r="203" spans="1:7">
      <c r="A203" s="4">
        <v>43669</v>
      </c>
      <c r="B203">
        <v>0.59509999999999996</v>
      </c>
      <c r="C203" s="6">
        <f>TC[[#This Row],[Variaz]]/100</f>
        <v>5.9509999999999997E-3</v>
      </c>
      <c r="D203" s="10">
        <f>'AUM Fondi'!D1144</f>
        <v>132786851.05</v>
      </c>
      <c r="E203" s="10">
        <f>D202*TC[[#This Row],[Variazione percentuale]]</f>
        <v>780608.62183402991</v>
      </c>
      <c r="F203" s="11">
        <f>TC[[#This Row],[AUM]]-D202</f>
        <v>1614170.5199999958</v>
      </c>
      <c r="G203" s="11">
        <f>TC[[#This Row],[∆ AUM]]-TC[[#This Row],[effetto mercato]]</f>
        <v>833561.89816596592</v>
      </c>
    </row>
    <row r="204" spans="1:7">
      <c r="A204" s="4">
        <v>43670</v>
      </c>
      <c r="B204">
        <v>0.24809999999999999</v>
      </c>
      <c r="C204" s="6">
        <f>TC[[#This Row],[Variaz]]/100</f>
        <v>2.4809999999999997E-3</v>
      </c>
      <c r="D204" s="10">
        <f>'AUM Fondi'!D1145</f>
        <v>133882103.14999999</v>
      </c>
      <c r="E204" s="10">
        <f>D203*TC[[#This Row],[Variazione percentuale]]</f>
        <v>329444.17745504994</v>
      </c>
      <c r="F204" s="11">
        <f>TC[[#This Row],[AUM]]-D203</f>
        <v>1095252.099999994</v>
      </c>
      <c r="G204" s="11">
        <f>TC[[#This Row],[∆ AUM]]-TC[[#This Row],[effetto mercato]]</f>
        <v>765807.9225449441</v>
      </c>
    </row>
    <row r="205" spans="1:7">
      <c r="A205" s="4">
        <v>43671</v>
      </c>
      <c r="B205">
        <v>-5.7099999999999998E-2</v>
      </c>
      <c r="C205" s="6">
        <f>TC[[#This Row],[Variaz]]/100</f>
        <v>-5.71E-4</v>
      </c>
      <c r="D205" s="10">
        <f>'AUM Fondi'!D1146</f>
        <v>134378999.20000002</v>
      </c>
      <c r="E205" s="10">
        <f>D204*TC[[#This Row],[Variazione percentuale]]</f>
        <v>-76446.680898649996</v>
      </c>
      <c r="F205" s="11">
        <f>TC[[#This Row],[AUM]]-D204</f>
        <v>496896.05000002682</v>
      </c>
      <c r="G205" s="11">
        <f>TC[[#This Row],[∆ AUM]]-TC[[#This Row],[effetto mercato]]</f>
        <v>573342.73089867679</v>
      </c>
    </row>
    <row r="206" spans="1:7">
      <c r="A206" s="4">
        <v>43672</v>
      </c>
      <c r="B206">
        <v>0.1333</v>
      </c>
      <c r="C206" s="6">
        <f>TC[[#This Row],[Variaz]]/100</f>
        <v>1.333E-3</v>
      </c>
      <c r="D206" s="10">
        <f>'AUM Fondi'!D1147</f>
        <v>135199634.69999999</v>
      </c>
      <c r="E206" s="10">
        <f>D205*TC[[#This Row],[Variazione percentuale]]</f>
        <v>179127.20593360002</v>
      </c>
      <c r="F206" s="11">
        <f>TC[[#This Row],[AUM]]-D205</f>
        <v>820635.4999999702</v>
      </c>
      <c r="G206" s="11">
        <f>TC[[#This Row],[∆ AUM]]-TC[[#This Row],[effetto mercato]]</f>
        <v>641508.29406637023</v>
      </c>
    </row>
    <row r="207" spans="1:7">
      <c r="A207" s="4">
        <v>43675</v>
      </c>
      <c r="B207">
        <v>5.7099999999999998E-2</v>
      </c>
      <c r="C207" s="6">
        <f>TC[[#This Row],[Variaz]]/100</f>
        <v>5.71E-4</v>
      </c>
      <c r="D207" s="10">
        <f>'AUM Fondi'!D1148</f>
        <v>135656268.10999998</v>
      </c>
      <c r="E207" s="10">
        <f>D206*TC[[#This Row],[Variazione percentuale]]</f>
        <v>77198.991413699987</v>
      </c>
      <c r="F207" s="11">
        <f>TC[[#This Row],[AUM]]-D206</f>
        <v>456633.40999999642</v>
      </c>
      <c r="G207" s="11">
        <f>TC[[#This Row],[∆ AUM]]-TC[[#This Row],[effetto mercato]]</f>
        <v>379434.41858629644</v>
      </c>
    </row>
    <row r="208" spans="1:7">
      <c r="A208" s="4">
        <v>43676</v>
      </c>
      <c r="B208">
        <v>-0.30420000000000003</v>
      </c>
      <c r="C208" s="6">
        <f>TC[[#This Row],[Variaz]]/100</f>
        <v>-3.0420000000000004E-3</v>
      </c>
      <c r="D208" s="10">
        <f>'AUM Fondi'!D1149</f>
        <v>135995229.66</v>
      </c>
      <c r="E208" s="10">
        <f>D207*TC[[#This Row],[Variazione percentuale]]</f>
        <v>-412666.36759062001</v>
      </c>
      <c r="F208" s="11">
        <f>TC[[#This Row],[AUM]]-D207</f>
        <v>338961.55000001192</v>
      </c>
      <c r="G208" s="11">
        <f>TC[[#This Row],[∆ AUM]]-TC[[#This Row],[effetto mercato]]</f>
        <v>751627.91759063187</v>
      </c>
    </row>
    <row r="209" spans="1:7">
      <c r="A209" s="4">
        <v>43677</v>
      </c>
      <c r="B209">
        <v>-0.1716</v>
      </c>
      <c r="C209" s="6">
        <f>TC[[#This Row],[Variaz]]/100</f>
        <v>-1.7160000000000001E-3</v>
      </c>
      <c r="D209" s="10">
        <f>'AUM Fondi'!D1150</f>
        <v>136620497.39000002</v>
      </c>
      <c r="E209" s="10">
        <f>D208*TC[[#This Row],[Variazione percentuale]]</f>
        <v>-233367.81409656</v>
      </c>
      <c r="F209" s="11">
        <f>TC[[#This Row],[AUM]]-D208</f>
        <v>625267.73000001907</v>
      </c>
      <c r="G209" s="11">
        <f>TC[[#This Row],[∆ AUM]]-TC[[#This Row],[effetto mercato]]</f>
        <v>858635.54409657908</v>
      </c>
    </row>
    <row r="210" spans="1:7">
      <c r="A210" s="4">
        <v>43678</v>
      </c>
      <c r="B210">
        <v>7.6399999999999996E-2</v>
      </c>
      <c r="C210" s="6">
        <f>TC[[#This Row],[Variaz]]/100</f>
        <v>7.6399999999999992E-4</v>
      </c>
      <c r="D210" s="10">
        <f>'AUM Fondi'!D1151</f>
        <v>137373134.13999999</v>
      </c>
      <c r="E210" s="10">
        <f>D209*TC[[#This Row],[Variazione percentuale]]</f>
        <v>104378.06000596</v>
      </c>
      <c r="F210" s="11">
        <f>TC[[#This Row],[AUM]]-D209</f>
        <v>752636.7499999702</v>
      </c>
      <c r="G210" s="11">
        <f>TC[[#This Row],[∆ AUM]]-TC[[#This Row],[effetto mercato]]</f>
        <v>648258.68999401014</v>
      </c>
    </row>
    <row r="211" spans="1:7">
      <c r="A211" s="4">
        <v>43679</v>
      </c>
      <c r="B211">
        <v>-0.76349999999999996</v>
      </c>
      <c r="C211" s="6">
        <f>TC[[#This Row],[Variaz]]/100</f>
        <v>-7.6349999999999994E-3</v>
      </c>
      <c r="D211" s="10">
        <f>'AUM Fondi'!D1152</f>
        <v>136918089.84999999</v>
      </c>
      <c r="E211" s="10">
        <f>D210*TC[[#This Row],[Variazione percentuale]]</f>
        <v>-1048843.8791588999</v>
      </c>
      <c r="F211" s="11">
        <f>TC[[#This Row],[AUM]]-D210</f>
        <v>-455044.28999999166</v>
      </c>
      <c r="G211" s="11">
        <f>TC[[#This Row],[∆ AUM]]-TC[[#This Row],[effetto mercato]]</f>
        <v>593799.58915890823</v>
      </c>
    </row>
    <row r="212" spans="1:7">
      <c r="A212" s="4">
        <v>43682</v>
      </c>
      <c r="B212">
        <v>-1.3271999999999999</v>
      </c>
      <c r="C212" s="6">
        <f>TC[[#This Row],[Variaz]]/100</f>
        <v>-1.3271999999999999E-2</v>
      </c>
      <c r="D212" s="10">
        <f>'AUM Fondi'!D1153</f>
        <v>136180694.56</v>
      </c>
      <c r="E212" s="10">
        <f>D211*TC[[#This Row],[Variazione percentuale]]</f>
        <v>-1817176.8884891998</v>
      </c>
      <c r="F212" s="11">
        <f>TC[[#This Row],[AUM]]-D211</f>
        <v>-737395.28999999166</v>
      </c>
      <c r="G212" s="11">
        <f>TC[[#This Row],[∆ AUM]]-TC[[#This Row],[effetto mercato]]</f>
        <v>1079781.5984892081</v>
      </c>
    </row>
    <row r="213" spans="1:7">
      <c r="A213" s="4">
        <v>43683</v>
      </c>
      <c r="B213">
        <v>0.19489999999999999</v>
      </c>
      <c r="C213" s="6">
        <f>TC[[#This Row],[Variaz]]/100</f>
        <v>1.949E-3</v>
      </c>
      <c r="D213" s="10">
        <f>'AUM Fondi'!D1154</f>
        <v>137239375.81</v>
      </c>
      <c r="E213" s="10">
        <f>D212*TC[[#This Row],[Variazione percentuale]]</f>
        <v>265416.17369744001</v>
      </c>
      <c r="F213" s="11">
        <f>TC[[#This Row],[AUM]]-D212</f>
        <v>1058681.25</v>
      </c>
      <c r="G213" s="11">
        <f>TC[[#This Row],[∆ AUM]]-TC[[#This Row],[effetto mercato]]</f>
        <v>793265.07630256005</v>
      </c>
    </row>
    <row r="214" spans="1:7">
      <c r="A214" s="4">
        <v>43684</v>
      </c>
      <c r="B214">
        <v>9.7299999999999998E-2</v>
      </c>
      <c r="C214" s="6">
        <f>TC[[#This Row],[Variaz]]/100</f>
        <v>9.7300000000000002E-4</v>
      </c>
      <c r="D214" s="10">
        <f>'AUM Fondi'!D1155</f>
        <v>138281132.33000001</v>
      </c>
      <c r="E214" s="10">
        <f>D213*TC[[#This Row],[Variazione percentuale]]</f>
        <v>133533.91266313</v>
      </c>
      <c r="F214" s="11">
        <f>TC[[#This Row],[AUM]]-D213</f>
        <v>1041756.5200000107</v>
      </c>
      <c r="G214" s="11">
        <f>TC[[#This Row],[∆ AUM]]-TC[[#This Row],[effetto mercato]]</f>
        <v>908222.60733688076</v>
      </c>
    </row>
    <row r="215" spans="1:7">
      <c r="A215" s="4">
        <v>43685</v>
      </c>
      <c r="B215">
        <v>0.69969999999999999</v>
      </c>
      <c r="C215" s="6">
        <f>TC[[#This Row],[Variaz]]/100</f>
        <v>6.9969999999999997E-3</v>
      </c>
      <c r="D215" s="10">
        <f>'AUM Fondi'!D1156</f>
        <v>139717501.56</v>
      </c>
      <c r="E215" s="10">
        <f>D214*TC[[#This Row],[Variazione percentuale]]</f>
        <v>967553.08291301003</v>
      </c>
      <c r="F215" s="11">
        <f>TC[[#This Row],[AUM]]-D214</f>
        <v>1436369.2299999893</v>
      </c>
      <c r="G215" s="11">
        <f>TC[[#This Row],[∆ AUM]]-TC[[#This Row],[effetto mercato]]</f>
        <v>468816.14708697924</v>
      </c>
    </row>
    <row r="216" spans="1:7">
      <c r="A216" s="4">
        <v>43686</v>
      </c>
      <c r="B216">
        <v>-0.2702</v>
      </c>
      <c r="C216" s="6">
        <f>TC[[#This Row],[Variaz]]/100</f>
        <v>-2.702E-3</v>
      </c>
      <c r="D216" s="10">
        <f>'AUM Fondi'!D1157</f>
        <v>140261247.66999999</v>
      </c>
      <c r="E216" s="10">
        <f>D215*TC[[#This Row],[Variazione percentuale]]</f>
        <v>-377516.68921511999</v>
      </c>
      <c r="F216" s="11">
        <f>TC[[#This Row],[AUM]]-D215</f>
        <v>543746.1099999845</v>
      </c>
      <c r="G216" s="11">
        <f>TC[[#This Row],[∆ AUM]]-TC[[#This Row],[effetto mercato]]</f>
        <v>921262.79921510443</v>
      </c>
    </row>
    <row r="217" spans="1:7">
      <c r="A217" s="4">
        <v>43689</v>
      </c>
      <c r="B217">
        <v>-0.27100000000000002</v>
      </c>
      <c r="C217" s="6">
        <f>TC[[#This Row],[Variaz]]/100</f>
        <v>-2.7100000000000002E-3</v>
      </c>
      <c r="D217" s="10">
        <f>'AUM Fondi'!D1158</f>
        <v>140248018.31999999</v>
      </c>
      <c r="E217" s="10">
        <f>D216*TC[[#This Row],[Variazione percentuale]]</f>
        <v>-380107.98118569999</v>
      </c>
      <c r="F217" s="11">
        <f>TC[[#This Row],[AUM]]-D216</f>
        <v>-13229.34999999404</v>
      </c>
      <c r="G217" s="11">
        <f>TC[[#This Row],[∆ AUM]]-TC[[#This Row],[effetto mercato]]</f>
        <v>366878.63118570595</v>
      </c>
    </row>
    <row r="218" spans="1:7">
      <c r="A218" s="4">
        <v>43690</v>
      </c>
      <c r="B218">
        <v>0.3493</v>
      </c>
      <c r="C218" s="6">
        <f>TC[[#This Row],[Variaz]]/100</f>
        <v>3.493E-3</v>
      </c>
      <c r="D218" s="10">
        <f>'AUM Fondi'!D1159</f>
        <v>141012584.32999998</v>
      </c>
      <c r="E218" s="10">
        <f>D217*TC[[#This Row],[Variazione percentuale]]</f>
        <v>489886.32799175999</v>
      </c>
      <c r="F218" s="11">
        <f>TC[[#This Row],[AUM]]-D217</f>
        <v>764566.00999999046</v>
      </c>
      <c r="G218" s="11">
        <f>TC[[#This Row],[∆ AUM]]-TC[[#This Row],[effetto mercato]]</f>
        <v>274679.68200823048</v>
      </c>
    </row>
    <row r="219" spans="1:7">
      <c r="A219" s="4">
        <v>43691</v>
      </c>
      <c r="B219">
        <v>-0.67689999999999995</v>
      </c>
      <c r="C219" s="6">
        <f>TC[[#This Row],[Variaz]]/100</f>
        <v>-6.7689999999999998E-3</v>
      </c>
      <c r="D219" s="10">
        <f>'AUM Fondi'!D1160</f>
        <v>140481825.25</v>
      </c>
      <c r="E219" s="10">
        <f>D218*TC[[#This Row],[Variazione percentuale]]</f>
        <v>-954514.18332976988</v>
      </c>
      <c r="F219" s="11">
        <f>TC[[#This Row],[AUM]]-D218</f>
        <v>-530759.07999998331</v>
      </c>
      <c r="G219" s="11">
        <f>TC[[#This Row],[∆ AUM]]-TC[[#This Row],[effetto mercato]]</f>
        <v>423755.10332978657</v>
      </c>
    </row>
    <row r="220" spans="1:7">
      <c r="A220" s="4">
        <v>43693</v>
      </c>
      <c r="B220">
        <v>0.46729999999999999</v>
      </c>
      <c r="C220" s="6">
        <f>TC[[#This Row],[Variaz]]/100</f>
        <v>4.6730000000000001E-3</v>
      </c>
      <c r="D220" s="10">
        <f>'AUM Fondi'!D1161</f>
        <v>141656532.28</v>
      </c>
      <c r="E220" s="10">
        <f>D219*TC[[#This Row],[Variazione percentuale]]</f>
        <v>656471.56939325004</v>
      </c>
      <c r="F220" s="11">
        <f>TC[[#This Row],[AUM]]-D219</f>
        <v>1174707.0300000012</v>
      </c>
      <c r="G220" s="11">
        <f>TC[[#This Row],[∆ AUM]]-TC[[#This Row],[effetto mercato]]</f>
        <v>518235.46060675115</v>
      </c>
    </row>
    <row r="221" spans="1:7">
      <c r="A221" s="4">
        <v>43696</v>
      </c>
      <c r="B221">
        <v>0.6008</v>
      </c>
      <c r="C221" s="6">
        <f>TC[[#This Row],[Variaz]]/100</f>
        <v>6.0080000000000003E-3</v>
      </c>
      <c r="D221" s="10">
        <f>'AUM Fondi'!D1162</f>
        <v>142761506.37</v>
      </c>
      <c r="E221" s="10">
        <f>D220*TC[[#This Row],[Variazione percentuale]]</f>
        <v>851072.44593824004</v>
      </c>
      <c r="F221" s="11">
        <f>TC[[#This Row],[AUM]]-D220</f>
        <v>1104974.0900000036</v>
      </c>
      <c r="G221" s="11">
        <f>TC[[#This Row],[∆ AUM]]-TC[[#This Row],[effetto mercato]]</f>
        <v>253901.64406176354</v>
      </c>
    </row>
    <row r="222" spans="1:7">
      <c r="A222" s="4">
        <v>43697</v>
      </c>
      <c r="B222">
        <v>-0.1734</v>
      </c>
      <c r="C222" s="6">
        <f>TC[[#This Row],[Variaz]]/100</f>
        <v>-1.7340000000000001E-3</v>
      </c>
      <c r="D222" s="10">
        <f>'AUM Fondi'!D1163</f>
        <v>143033210.18000001</v>
      </c>
      <c r="E222" s="10">
        <f>D221*TC[[#This Row],[Variazione percentuale]]</f>
        <v>-247548.45204558002</v>
      </c>
      <c r="F222" s="11">
        <f>TC[[#This Row],[AUM]]-D221</f>
        <v>271703.81000000238</v>
      </c>
      <c r="G222" s="11">
        <f>TC[[#This Row],[∆ AUM]]-TC[[#This Row],[effetto mercato]]</f>
        <v>519252.26204558241</v>
      </c>
    </row>
    <row r="223" spans="1:7">
      <c r="A223" s="4">
        <v>43698</v>
      </c>
      <c r="B223">
        <v>0.52100000000000002</v>
      </c>
      <c r="C223" s="6">
        <f>TC[[#This Row],[Variaz]]/100</f>
        <v>5.2100000000000002E-3</v>
      </c>
      <c r="D223" s="10">
        <f>'AUM Fondi'!D1164</f>
        <v>144025139.47</v>
      </c>
      <c r="E223" s="10">
        <f>D222*TC[[#This Row],[Variazione percentuale]]</f>
        <v>745203.02503780008</v>
      </c>
      <c r="F223" s="11">
        <f>TC[[#This Row],[AUM]]-D222</f>
        <v>991929.28999999166</v>
      </c>
      <c r="G223" s="11">
        <f>TC[[#This Row],[∆ AUM]]-TC[[#This Row],[effetto mercato]]</f>
        <v>246726.26496219158</v>
      </c>
    </row>
    <row r="224" spans="1:7">
      <c r="A224" s="4">
        <v>43699</v>
      </c>
      <c r="B224">
        <v>-7.6799999999999993E-2</v>
      </c>
      <c r="C224" s="6">
        <f>TC[[#This Row],[Variaz]]/100</f>
        <v>-7.6799999999999991E-4</v>
      </c>
      <c r="D224" s="10">
        <f>'AUM Fondi'!D1165</f>
        <v>144332242.76999998</v>
      </c>
      <c r="E224" s="10">
        <f>D223*TC[[#This Row],[Variazione percentuale]]</f>
        <v>-110611.30711295998</v>
      </c>
      <c r="F224" s="11">
        <f>TC[[#This Row],[AUM]]-D223</f>
        <v>307103.29999998212</v>
      </c>
      <c r="G224" s="11">
        <f>TC[[#This Row],[∆ AUM]]-TC[[#This Row],[effetto mercato]]</f>
        <v>417714.60711294209</v>
      </c>
    </row>
    <row r="225" spans="1:7">
      <c r="A225" s="4">
        <v>43700</v>
      </c>
      <c r="B225">
        <v>-0.69159999999999999</v>
      </c>
      <c r="C225" s="6">
        <f>TC[[#This Row],[Variaz]]/100</f>
        <v>-6.9160000000000003E-3</v>
      </c>
      <c r="D225" s="10">
        <f>'AUM Fondi'!D1166</f>
        <v>143913130.13</v>
      </c>
      <c r="E225" s="10">
        <f>D224*TC[[#This Row],[Variazione percentuale]]</f>
        <v>-998201.79099731985</v>
      </c>
      <c r="F225" s="11">
        <f>TC[[#This Row],[AUM]]-D224</f>
        <v>-419112.63999998569</v>
      </c>
      <c r="G225" s="11">
        <f>TC[[#This Row],[∆ AUM]]-TC[[#This Row],[effetto mercato]]</f>
        <v>579089.15099733416</v>
      </c>
    </row>
    <row r="226" spans="1:7">
      <c r="A226" s="4">
        <v>43703</v>
      </c>
      <c r="B226">
        <v>3.8699999999999998E-2</v>
      </c>
      <c r="C226" s="6">
        <f>TC[[#This Row],[Variaz]]/100</f>
        <v>3.8699999999999997E-4</v>
      </c>
      <c r="D226" s="10">
        <f>'AUM Fondi'!D1167</f>
        <v>144570869.41999999</v>
      </c>
      <c r="E226" s="10">
        <f>D225*TC[[#This Row],[Variazione percentuale]]</f>
        <v>55694.381360309992</v>
      </c>
      <c r="F226" s="11">
        <f>TC[[#This Row],[AUM]]-D225</f>
        <v>657739.28999999166</v>
      </c>
      <c r="G226" s="11">
        <f>TC[[#This Row],[∆ AUM]]-TC[[#This Row],[effetto mercato]]</f>
        <v>602044.90863968164</v>
      </c>
    </row>
    <row r="227" spans="1:7">
      <c r="A227" s="4">
        <v>43704</v>
      </c>
      <c r="B227">
        <v>0.17399999999999999</v>
      </c>
      <c r="C227" s="6">
        <f>TC[[#This Row],[Variaz]]/100</f>
        <v>1.7399999999999998E-3</v>
      </c>
      <c r="D227" s="10">
        <f>'AUM Fondi'!D1168</f>
        <v>145133792.88999999</v>
      </c>
      <c r="E227" s="10">
        <f>D226*TC[[#This Row],[Variazione percentuale]]</f>
        <v>251553.31279079994</v>
      </c>
      <c r="F227" s="11">
        <f>TC[[#This Row],[AUM]]-D226</f>
        <v>562923.46999999881</v>
      </c>
      <c r="G227" s="11">
        <f>TC[[#This Row],[∆ AUM]]-TC[[#This Row],[effetto mercato]]</f>
        <v>311370.15720919886</v>
      </c>
    </row>
    <row r="228" spans="1:7">
      <c r="A228" s="4">
        <v>43705</v>
      </c>
      <c r="B228">
        <v>0.21240000000000001</v>
      </c>
      <c r="C228" s="6">
        <f>TC[[#This Row],[Variaz]]/100</f>
        <v>2.124E-3</v>
      </c>
      <c r="D228" s="10">
        <f>'AUM Fondi'!D1169</f>
        <v>145896813.66</v>
      </c>
      <c r="E228" s="10">
        <f>D227*TC[[#This Row],[Variazione percentuale]]</f>
        <v>308264.17609835998</v>
      </c>
      <c r="F228" s="11">
        <f>TC[[#This Row],[AUM]]-D227</f>
        <v>763020.77000001073</v>
      </c>
      <c r="G228" s="11">
        <f>TC[[#This Row],[∆ AUM]]-TC[[#This Row],[effetto mercato]]</f>
        <v>454756.59390165075</v>
      </c>
    </row>
    <row r="229" spans="1:7">
      <c r="A229" s="4">
        <v>43706</v>
      </c>
      <c r="B229">
        <v>0.48159999999999997</v>
      </c>
      <c r="C229" s="6">
        <f>TC[[#This Row],[Variaz]]/100</f>
        <v>4.816E-3</v>
      </c>
      <c r="D229" s="10">
        <f>'AUM Fondi'!D1170</f>
        <v>147021020.05000001</v>
      </c>
      <c r="E229" s="10">
        <f>D228*TC[[#This Row],[Variazione percentuale]]</f>
        <v>702639.05458656</v>
      </c>
      <c r="F229" s="11">
        <f>TC[[#This Row],[AUM]]-D228</f>
        <v>1124206.3900000155</v>
      </c>
      <c r="G229" s="11">
        <f>TC[[#This Row],[∆ AUM]]-TC[[#This Row],[effetto mercato]]</f>
        <v>421567.3354134555</v>
      </c>
    </row>
    <row r="230" spans="1:7">
      <c r="A230" s="4">
        <v>43707</v>
      </c>
      <c r="B230">
        <v>0.441</v>
      </c>
      <c r="C230" s="6">
        <f>TC[[#This Row],[Variaz]]/100</f>
        <v>4.4099999999999999E-3</v>
      </c>
      <c r="D230" s="10">
        <f>'AUM Fondi'!D1171</f>
        <v>148204706.92000002</v>
      </c>
      <c r="E230" s="10">
        <f>D229*TC[[#This Row],[Variazione percentuale]]</f>
        <v>648362.69842050003</v>
      </c>
      <c r="F230" s="11">
        <f>TC[[#This Row],[AUM]]-D229</f>
        <v>1183686.8700000048</v>
      </c>
      <c r="G230" s="11">
        <f>TC[[#This Row],[∆ AUM]]-TC[[#This Row],[effetto mercato]]</f>
        <v>535324.17157950473</v>
      </c>
    </row>
    <row r="231" spans="1:7">
      <c r="A231" s="4">
        <v>43710</v>
      </c>
      <c r="B231">
        <v>0.17180000000000001</v>
      </c>
      <c r="C231" s="6">
        <f>TC[[#This Row],[Variaz]]/100</f>
        <v>1.7180000000000001E-3</v>
      </c>
      <c r="D231" s="10">
        <f>'AUM Fondi'!D1172</f>
        <v>148907799.32999998</v>
      </c>
      <c r="E231" s="10">
        <f>D230*TC[[#This Row],[Variazione percentuale]]</f>
        <v>254615.68648856005</v>
      </c>
      <c r="F231" s="11">
        <f>TC[[#This Row],[AUM]]-D230</f>
        <v>703092.40999996662</v>
      </c>
      <c r="G231" s="11">
        <f>TC[[#This Row],[∆ AUM]]-TC[[#This Row],[effetto mercato]]</f>
        <v>448476.72351140657</v>
      </c>
    </row>
    <row r="232" spans="1:7">
      <c r="A232" s="4">
        <v>43711</v>
      </c>
      <c r="B232">
        <v>-0.1905</v>
      </c>
      <c r="C232" s="6">
        <f>TC[[#This Row],[Variaz]]/100</f>
        <v>-1.905E-3</v>
      </c>
      <c r="D232" s="10">
        <f>'AUM Fondi'!D1173</f>
        <v>149011446.03</v>
      </c>
      <c r="E232" s="10">
        <f>D231*TC[[#This Row],[Variazione percentuale]]</f>
        <v>-283669.35772365</v>
      </c>
      <c r="F232" s="11">
        <f>TC[[#This Row],[AUM]]-D231</f>
        <v>103646.70000001788</v>
      </c>
      <c r="G232" s="11">
        <f>TC[[#This Row],[∆ AUM]]-TC[[#This Row],[effetto mercato]]</f>
        <v>387316.05772366788</v>
      </c>
    </row>
    <row r="233" spans="1:7">
      <c r="A233" s="4">
        <v>43712</v>
      </c>
      <c r="B233">
        <v>0.1527</v>
      </c>
      <c r="C233" s="6">
        <f>TC[[#This Row],[Variaz]]/100</f>
        <v>1.5269999999999999E-3</v>
      </c>
      <c r="D233" s="10">
        <f>'AUM Fondi'!D1174</f>
        <v>150213003.12</v>
      </c>
      <c r="E233" s="10">
        <f>D232*TC[[#This Row],[Variazione percentuale]]</f>
        <v>227540.47808780998</v>
      </c>
      <c r="F233" s="11">
        <f>TC[[#This Row],[AUM]]-D232</f>
        <v>1201557.0900000036</v>
      </c>
      <c r="G233" s="11">
        <f>TC[[#This Row],[∆ AUM]]-TC[[#This Row],[effetto mercato]]</f>
        <v>974016.61191219359</v>
      </c>
    </row>
    <row r="234" spans="1:7">
      <c r="A234" s="4">
        <v>43713</v>
      </c>
      <c r="B234">
        <v>0.43840000000000001</v>
      </c>
      <c r="C234" s="6">
        <f>TC[[#This Row],[Variaz]]/100</f>
        <v>4.3839999999999999E-3</v>
      </c>
      <c r="D234" s="10">
        <f>'AUM Fondi'!D1175</f>
        <v>151744518.22</v>
      </c>
      <c r="E234" s="10">
        <f>D233*TC[[#This Row],[Variazione percentuale]]</f>
        <v>658533.80567807995</v>
      </c>
      <c r="F234" s="11">
        <f>TC[[#This Row],[AUM]]-D233</f>
        <v>1531515.099999994</v>
      </c>
      <c r="G234" s="11">
        <f>TC[[#This Row],[∆ AUM]]-TC[[#This Row],[effetto mercato]]</f>
        <v>872981.29432191409</v>
      </c>
    </row>
    <row r="235" spans="1:7">
      <c r="A235" s="4">
        <v>43714</v>
      </c>
      <c r="B235">
        <v>0.30370000000000003</v>
      </c>
      <c r="C235" s="6">
        <f>TC[[#This Row],[Variaz]]/100</f>
        <v>3.0370000000000002E-3</v>
      </c>
      <c r="D235" s="10">
        <f>'AUM Fondi'!D1176</f>
        <v>153217458.59999999</v>
      </c>
      <c r="E235" s="10">
        <f>D234*TC[[#This Row],[Variazione percentuale]]</f>
        <v>460848.10183414002</v>
      </c>
      <c r="F235" s="11">
        <f>TC[[#This Row],[AUM]]-D234</f>
        <v>1472940.3799999952</v>
      </c>
      <c r="G235" s="11">
        <f>TC[[#This Row],[∆ AUM]]-TC[[#This Row],[effetto mercato]]</f>
        <v>1012092.2781658552</v>
      </c>
    </row>
    <row r="236" spans="1:7">
      <c r="A236" s="4">
        <v>43717</v>
      </c>
      <c r="B236">
        <v>-9.4600000000000004E-2</v>
      </c>
      <c r="C236" s="6">
        <f>TC[[#This Row],[Variaz]]/100</f>
        <v>-9.4600000000000001E-4</v>
      </c>
      <c r="D236" s="10">
        <f>'AUM Fondi'!D1177</f>
        <v>153997382.90000001</v>
      </c>
      <c r="E236" s="10">
        <f>D235*TC[[#This Row],[Variazione percentuale]]</f>
        <v>-144943.71583559999</v>
      </c>
      <c r="F236" s="11">
        <f>TC[[#This Row],[AUM]]-D235</f>
        <v>779924.30000001192</v>
      </c>
      <c r="G236" s="11">
        <f>TC[[#This Row],[∆ AUM]]-TC[[#This Row],[effetto mercato]]</f>
        <v>924868.01583561185</v>
      </c>
    </row>
    <row r="237" spans="1:7">
      <c r="A237" s="4">
        <v>43718</v>
      </c>
      <c r="B237">
        <v>0.18940000000000001</v>
      </c>
      <c r="C237" s="6">
        <f>TC[[#This Row],[Variaz]]/100</f>
        <v>1.8940000000000001E-3</v>
      </c>
      <c r="D237" s="10">
        <f>'AUM Fondi'!D1178</f>
        <v>154879638.44</v>
      </c>
      <c r="E237" s="10">
        <f>D236*TC[[#This Row],[Variazione percentuale]]</f>
        <v>291671.04321259999</v>
      </c>
      <c r="F237" s="11">
        <f>TC[[#This Row],[AUM]]-D236</f>
        <v>882255.53999999166</v>
      </c>
      <c r="G237" s="11">
        <f>TC[[#This Row],[∆ AUM]]-TC[[#This Row],[effetto mercato]]</f>
        <v>590584.4967873916</v>
      </c>
    </row>
    <row r="238" spans="1:7">
      <c r="A238" s="4">
        <v>43719</v>
      </c>
      <c r="B238">
        <v>0.77500000000000002</v>
      </c>
      <c r="C238" s="6">
        <f>TC[[#This Row],[Variaz]]/100</f>
        <v>7.7499999999999999E-3</v>
      </c>
      <c r="D238" s="10">
        <f>'AUM Fondi'!D1179</f>
        <v>156757246.14000002</v>
      </c>
      <c r="E238" s="10">
        <f>D237*TC[[#This Row],[Variazione percentuale]]</f>
        <v>1200317.1979099999</v>
      </c>
      <c r="F238" s="11">
        <f>TC[[#This Row],[AUM]]-D237</f>
        <v>1877607.7000000179</v>
      </c>
      <c r="G238" s="11">
        <f>TC[[#This Row],[∆ AUM]]-TC[[#This Row],[effetto mercato]]</f>
        <v>677290.50209001801</v>
      </c>
    </row>
    <row r="239" spans="1:7">
      <c r="A239" s="4">
        <v>43720</v>
      </c>
      <c r="B239">
        <v>-1.8800000000000001E-2</v>
      </c>
      <c r="C239" s="6">
        <f>TC[[#This Row],[Variaz]]/100</f>
        <v>-1.8800000000000002E-4</v>
      </c>
      <c r="D239" s="10">
        <f>'AUM Fondi'!D1180</f>
        <v>157901735.34999999</v>
      </c>
      <c r="E239" s="10">
        <f>D238*TC[[#This Row],[Variazione percentuale]]</f>
        <v>-29470.362274320007</v>
      </c>
      <c r="F239" s="11">
        <f>TC[[#This Row],[AUM]]-D238</f>
        <v>1144489.2099999785</v>
      </c>
      <c r="G239" s="11">
        <f>TC[[#This Row],[∆ AUM]]-TC[[#This Row],[effetto mercato]]</f>
        <v>1173959.5722742986</v>
      </c>
    </row>
    <row r="240" spans="1:7">
      <c r="A240" s="4">
        <v>43721</v>
      </c>
      <c r="B240">
        <v>-9.3799999999999994E-2</v>
      </c>
      <c r="C240" s="6">
        <f>TC[[#This Row],[Variaz]]/100</f>
        <v>-9.3799999999999992E-4</v>
      </c>
      <c r="D240" s="10">
        <f>'AUM Fondi'!D1181</f>
        <v>158595467.72999999</v>
      </c>
      <c r="E240" s="10">
        <f>D239*TC[[#This Row],[Variazione percentuale]]</f>
        <v>-148111.82775829997</v>
      </c>
      <c r="F240" s="11">
        <f>TC[[#This Row],[AUM]]-D239</f>
        <v>693732.37999999523</v>
      </c>
      <c r="G240" s="11">
        <f>TC[[#This Row],[∆ AUM]]-TC[[#This Row],[effetto mercato]]</f>
        <v>841844.20775829523</v>
      </c>
    </row>
    <row r="241" spans="1:7">
      <c r="A241" s="4">
        <v>43724</v>
      </c>
      <c r="B241">
        <v>0.13150000000000001</v>
      </c>
      <c r="C241" s="6">
        <f>TC[[#This Row],[Variaz]]/100</f>
        <v>1.315E-3</v>
      </c>
      <c r="D241" s="10">
        <f>'AUM Fondi'!D1182</f>
        <v>159601335.93000001</v>
      </c>
      <c r="E241" s="10">
        <f>D240*TC[[#This Row],[Variazione percentuale]]</f>
        <v>208553.04006494998</v>
      </c>
      <c r="F241" s="11">
        <f>TC[[#This Row],[AUM]]-D240</f>
        <v>1005868.2000000179</v>
      </c>
      <c r="G241" s="11">
        <f>TC[[#This Row],[∆ AUM]]-TC[[#This Row],[effetto mercato]]</f>
        <v>797315.15993506787</v>
      </c>
    </row>
    <row r="242" spans="1:7">
      <c r="A242" s="4">
        <v>43725</v>
      </c>
      <c r="B242">
        <v>-0.28129999999999999</v>
      </c>
      <c r="C242" s="6">
        <f>TC[[#This Row],[Variaz]]/100</f>
        <v>-2.813E-3</v>
      </c>
      <c r="D242" s="10">
        <f>'AUM Fondi'!D1183</f>
        <v>159901361.24000001</v>
      </c>
      <c r="E242" s="10">
        <f>D241*TC[[#This Row],[Variazione percentuale]]</f>
        <v>-448958.55797109002</v>
      </c>
      <c r="F242" s="11">
        <f>TC[[#This Row],[AUM]]-D241</f>
        <v>300025.31000000238</v>
      </c>
      <c r="G242" s="11">
        <f>TC[[#This Row],[∆ AUM]]-TC[[#This Row],[effetto mercato]]</f>
        <v>748983.86797109246</v>
      </c>
    </row>
    <row r="243" spans="1:7">
      <c r="A243" s="4">
        <v>43726</v>
      </c>
      <c r="B243">
        <v>-9.4E-2</v>
      </c>
      <c r="C243" s="6">
        <f>TC[[#This Row],[Variaz]]/100</f>
        <v>-9.3999999999999997E-4</v>
      </c>
      <c r="D243" s="10">
        <f>'AUM Fondi'!D1184</f>
        <v>160657676.97999999</v>
      </c>
      <c r="E243" s="10">
        <f>D242*TC[[#This Row],[Variazione percentuale]]</f>
        <v>-150307.27956560001</v>
      </c>
      <c r="F243" s="11">
        <f>TC[[#This Row],[AUM]]-D242</f>
        <v>756315.73999997973</v>
      </c>
      <c r="G243" s="11">
        <f>TC[[#This Row],[∆ AUM]]-TC[[#This Row],[effetto mercato]]</f>
        <v>906623.01956557971</v>
      </c>
    </row>
    <row r="244" spans="1:7">
      <c r="A244" s="4">
        <v>43727</v>
      </c>
      <c r="B244">
        <v>0.1694</v>
      </c>
      <c r="C244" s="6">
        <f>TC[[#This Row],[Variaz]]/100</f>
        <v>1.694E-3</v>
      </c>
      <c r="D244" s="10">
        <f>'AUM Fondi'!D1185</f>
        <v>161449858.99000001</v>
      </c>
      <c r="E244" s="10">
        <f>D243*TC[[#This Row],[Variazione percentuale]]</f>
        <v>272154.10480411997</v>
      </c>
      <c r="F244" s="11">
        <f>TC[[#This Row],[AUM]]-D243</f>
        <v>792182.01000002027</v>
      </c>
      <c r="G244" s="11">
        <f>TC[[#This Row],[∆ AUM]]-TC[[#This Row],[effetto mercato]]</f>
        <v>520027.9051959003</v>
      </c>
    </row>
    <row r="245" spans="1:7">
      <c r="A245" s="4">
        <v>43728</v>
      </c>
      <c r="B245">
        <v>9.4E-2</v>
      </c>
      <c r="C245" s="6">
        <f>TC[[#This Row],[Variaz]]/100</f>
        <v>9.3999999999999997E-4</v>
      </c>
      <c r="D245" s="10">
        <f>'AUM Fondi'!D1186</f>
        <v>162435004.78999999</v>
      </c>
      <c r="E245" s="10">
        <f>D244*TC[[#This Row],[Variazione percentuale]]</f>
        <v>151762.8674506</v>
      </c>
      <c r="F245" s="11">
        <f>TC[[#This Row],[AUM]]-D244</f>
        <v>985145.79999998212</v>
      </c>
      <c r="G245" s="11">
        <f>TC[[#This Row],[∆ AUM]]-TC[[#This Row],[effetto mercato]]</f>
        <v>833382.93254938209</v>
      </c>
    </row>
    <row r="246" spans="1:7">
      <c r="A246" s="4">
        <v>43731</v>
      </c>
      <c r="B246">
        <v>-1.8800000000000001E-2</v>
      </c>
      <c r="C246" s="6">
        <f>TC[[#This Row],[Variaz]]/100</f>
        <v>-1.8800000000000002E-4</v>
      </c>
      <c r="D246" s="10">
        <f>'AUM Fondi'!D1187</f>
        <v>163759719.85000002</v>
      </c>
      <c r="E246" s="10">
        <f>D245*TC[[#This Row],[Variazione percentuale]]</f>
        <v>-30537.78090052</v>
      </c>
      <c r="F246" s="11">
        <f>TC[[#This Row],[AUM]]-D245</f>
        <v>1324715.0600000322</v>
      </c>
      <c r="G246" s="11">
        <f>TC[[#This Row],[∆ AUM]]-TC[[#This Row],[effetto mercato]]</f>
        <v>1355252.8409005522</v>
      </c>
    </row>
    <row r="247" spans="1:7">
      <c r="A247" s="4">
        <v>43732</v>
      </c>
      <c r="B247">
        <v>-0.22539999999999999</v>
      </c>
      <c r="C247" s="6">
        <f>TC[[#This Row],[Variaz]]/100</f>
        <v>-2.2539999999999999E-3</v>
      </c>
      <c r="D247" s="10">
        <f>'AUM Fondi'!D1188</f>
        <v>164447012.93000001</v>
      </c>
      <c r="E247" s="10">
        <f>D246*TC[[#This Row],[Variazione percentuale]]</f>
        <v>-369114.40854190005</v>
      </c>
      <c r="F247" s="11">
        <f>TC[[#This Row],[AUM]]-D246</f>
        <v>687293.07999998331</v>
      </c>
      <c r="G247" s="11">
        <f>TC[[#This Row],[∆ AUM]]-TC[[#This Row],[effetto mercato]]</f>
        <v>1056407.4885418834</v>
      </c>
    </row>
    <row r="248" spans="1:7">
      <c r="A248" s="4">
        <v>43733</v>
      </c>
      <c r="B248">
        <v>3.7600000000000001E-2</v>
      </c>
      <c r="C248" s="6">
        <f>TC[[#This Row],[Variaz]]/100</f>
        <v>3.7600000000000003E-4</v>
      </c>
      <c r="D248" s="10">
        <f>'AUM Fondi'!D1189</f>
        <v>165475578.87</v>
      </c>
      <c r="E248" s="10">
        <f>D247*TC[[#This Row],[Variazione percentuale]]</f>
        <v>61832.076861680005</v>
      </c>
      <c r="F248" s="11">
        <f>TC[[#This Row],[AUM]]-D247</f>
        <v>1028565.9399999976</v>
      </c>
      <c r="G248" s="11">
        <f>TC[[#This Row],[∆ AUM]]-TC[[#This Row],[effetto mercato]]</f>
        <v>966733.8631383176</v>
      </c>
    </row>
    <row r="249" spans="1:7">
      <c r="A249" s="4">
        <v>43734</v>
      </c>
      <c r="B249">
        <v>0.13170000000000001</v>
      </c>
      <c r="C249" s="6">
        <f>TC[[#This Row],[Variaz]]/100</f>
        <v>1.317E-3</v>
      </c>
      <c r="D249" s="10">
        <f>'AUM Fondi'!D1190</f>
        <v>166884172.87</v>
      </c>
      <c r="E249" s="10">
        <f>D248*TC[[#This Row],[Variazione percentuale]]</f>
        <v>217931.33737179002</v>
      </c>
      <c r="F249" s="11">
        <f>TC[[#This Row],[AUM]]-D248</f>
        <v>1408594</v>
      </c>
      <c r="G249" s="11">
        <f>TC[[#This Row],[∆ AUM]]-TC[[#This Row],[effetto mercato]]</f>
        <v>1190662.6626282099</v>
      </c>
    </row>
    <row r="250" spans="1:7">
      <c r="A250" s="4">
        <v>43735</v>
      </c>
      <c r="B250">
        <v>-3.7600000000000001E-2</v>
      </c>
      <c r="C250" s="6">
        <f>TC[[#This Row],[Variaz]]/100</f>
        <v>-3.7600000000000003E-4</v>
      </c>
      <c r="D250" s="10">
        <f>'AUM Fondi'!D1191</f>
        <v>168179142.15000001</v>
      </c>
      <c r="E250" s="10">
        <f>D249*TC[[#This Row],[Variazione percentuale]]</f>
        <v>-62748.44899912001</v>
      </c>
      <c r="F250" s="11">
        <f>TC[[#This Row],[AUM]]-D249</f>
        <v>1294969.2800000012</v>
      </c>
      <c r="G250" s="11">
        <f>TC[[#This Row],[∆ AUM]]-TC[[#This Row],[effetto mercato]]</f>
        <v>1357717.7289991211</v>
      </c>
    </row>
    <row r="251" spans="1:7">
      <c r="A251" s="4">
        <v>43738</v>
      </c>
      <c r="B251">
        <v>0.28199999999999997</v>
      </c>
      <c r="C251" s="6">
        <f>TC[[#This Row],[Variaz]]/100</f>
        <v>2.8199999999999996E-3</v>
      </c>
      <c r="D251" s="10">
        <f>'AUM Fondi'!D1192</f>
        <v>169925873.43000001</v>
      </c>
      <c r="E251" s="10">
        <f>D250*TC[[#This Row],[Variazione percentuale]]</f>
        <v>474265.18086299993</v>
      </c>
      <c r="F251" s="11">
        <f>TC[[#This Row],[AUM]]-D250</f>
        <v>1746731.2800000012</v>
      </c>
      <c r="G251" s="11">
        <f>TC[[#This Row],[∆ AUM]]-TC[[#This Row],[effetto mercato]]</f>
        <v>1272466.0991370012</v>
      </c>
    </row>
    <row r="252" spans="1:7">
      <c r="A252" s="4">
        <v>43739</v>
      </c>
      <c r="B252">
        <v>-0.46860000000000002</v>
      </c>
      <c r="C252" s="6">
        <f>TC[[#This Row],[Variaz]]/100</f>
        <v>-4.6860000000000001E-3</v>
      </c>
      <c r="D252" s="10">
        <f>'AUM Fondi'!D1193</f>
        <v>170316542.66000003</v>
      </c>
      <c r="E252" s="10">
        <f>D251*TC[[#This Row],[Variazione percentuale]]</f>
        <v>-796272.64289298002</v>
      </c>
      <c r="F252" s="11">
        <f>TC[[#This Row],[AUM]]-D251</f>
        <v>390669.23000001907</v>
      </c>
      <c r="G252" s="11">
        <f>TC[[#This Row],[∆ AUM]]-TC[[#This Row],[effetto mercato]]</f>
        <v>1186941.8728929991</v>
      </c>
    </row>
    <row r="253" spans="1:7">
      <c r="A253" s="4">
        <v>43740</v>
      </c>
      <c r="B253">
        <v>-1.0923</v>
      </c>
      <c r="C253" s="6">
        <f>TC[[#This Row],[Variaz]]/100</f>
        <v>-1.0923E-2</v>
      </c>
      <c r="D253" s="10">
        <f>'AUM Fondi'!D1194</f>
        <v>169701127.63</v>
      </c>
      <c r="E253" s="10">
        <f>D252*TC[[#This Row],[Variazione percentuale]]</f>
        <v>-1860367.5954751803</v>
      </c>
      <c r="F253" s="11">
        <f>TC[[#This Row],[AUM]]-D252</f>
        <v>-615415.03000003099</v>
      </c>
      <c r="G253" s="11">
        <f>TC[[#This Row],[∆ AUM]]-TC[[#This Row],[effetto mercato]]</f>
        <v>1244952.5654751493</v>
      </c>
    </row>
    <row r="254" spans="1:7">
      <c r="A254" s="4">
        <v>43741</v>
      </c>
      <c r="B254">
        <v>-7.6200000000000004E-2</v>
      </c>
      <c r="C254" s="6">
        <f>TC[[#This Row],[Variaz]]/100</f>
        <v>-7.6200000000000009E-4</v>
      </c>
      <c r="D254" s="10">
        <f>'AUM Fondi'!D1195</f>
        <v>171809265.12</v>
      </c>
      <c r="E254" s="10">
        <f>D253*TC[[#This Row],[Variazione percentuale]]</f>
        <v>-129312.25925406002</v>
      </c>
      <c r="F254" s="11">
        <f>TC[[#This Row],[AUM]]-D253</f>
        <v>2108137.4900000095</v>
      </c>
      <c r="G254" s="11">
        <f>TC[[#This Row],[∆ AUM]]-TC[[#This Row],[effetto mercato]]</f>
        <v>2237449.7492540698</v>
      </c>
    </row>
    <row r="255" spans="1:7">
      <c r="A255" s="4">
        <v>43742</v>
      </c>
      <c r="B255">
        <v>0.51449999999999996</v>
      </c>
      <c r="C255" s="6">
        <f>TC[[#This Row],[Variaz]]/100</f>
        <v>5.1449999999999994E-3</v>
      </c>
      <c r="D255" s="10">
        <f>'AUM Fondi'!D1196</f>
        <v>174098069.21000001</v>
      </c>
      <c r="E255" s="10">
        <f>D254*TC[[#This Row],[Variazione percentuale]]</f>
        <v>883958.66904239997</v>
      </c>
      <c r="F255" s="11">
        <f>TC[[#This Row],[AUM]]-D254</f>
        <v>2288804.0900000036</v>
      </c>
      <c r="G255" s="11">
        <f>TC[[#This Row],[∆ AUM]]-TC[[#This Row],[effetto mercato]]</f>
        <v>1404845.4209576035</v>
      </c>
    </row>
    <row r="256" spans="1:7">
      <c r="A256" s="4">
        <v>43745</v>
      </c>
      <c r="B256">
        <v>-3.7900000000000003E-2</v>
      </c>
      <c r="C256" s="6">
        <f>TC[[#This Row],[Variaz]]/100</f>
        <v>-3.7900000000000005E-4</v>
      </c>
      <c r="D256" s="10">
        <f>'AUM Fondi'!D1197</f>
        <v>175675609.97999999</v>
      </c>
      <c r="E256" s="10">
        <f>D255*TC[[#This Row],[Variazione percentuale]]</f>
        <v>-65983.168230590018</v>
      </c>
      <c r="F256" s="11">
        <f>TC[[#This Row],[AUM]]-D255</f>
        <v>1577540.7699999809</v>
      </c>
      <c r="G256" s="11">
        <f>TC[[#This Row],[∆ AUM]]-TC[[#This Row],[effetto mercato]]</f>
        <v>1643523.9382305709</v>
      </c>
    </row>
    <row r="257" spans="1:7">
      <c r="A257" s="4">
        <v>43746</v>
      </c>
      <c r="B257">
        <v>-0.41720000000000002</v>
      </c>
      <c r="C257" s="6">
        <f>TC[[#This Row],[Variaz]]/100</f>
        <v>-4.1720000000000004E-3</v>
      </c>
      <c r="D257" s="10">
        <f>'AUM Fondi'!D1198</f>
        <v>176311382.68000001</v>
      </c>
      <c r="E257" s="10">
        <f>D256*TC[[#This Row],[Variazione percentuale]]</f>
        <v>-732918.64483656001</v>
      </c>
      <c r="F257" s="11">
        <f>TC[[#This Row],[AUM]]-D256</f>
        <v>635772.70000001788</v>
      </c>
      <c r="G257" s="11">
        <f>TC[[#This Row],[∆ AUM]]-TC[[#This Row],[effetto mercato]]</f>
        <v>1368691.3448365778</v>
      </c>
    </row>
    <row r="258" spans="1:7">
      <c r="A258" s="4">
        <v>43747</v>
      </c>
      <c r="B258">
        <v>0.1714</v>
      </c>
      <c r="C258" s="6">
        <f>TC[[#This Row],[Variaz]]/100</f>
        <v>1.714E-3</v>
      </c>
      <c r="D258" s="10">
        <f>'AUM Fondi'!D1199</f>
        <v>177906900.72999999</v>
      </c>
      <c r="E258" s="10">
        <f>D257*TC[[#This Row],[Variazione percentuale]]</f>
        <v>302197.70991352003</v>
      </c>
      <c r="F258" s="11">
        <f>TC[[#This Row],[AUM]]-D257</f>
        <v>1595518.0499999821</v>
      </c>
      <c r="G258" s="11">
        <f>TC[[#This Row],[∆ AUM]]-TC[[#This Row],[effetto mercato]]</f>
        <v>1293320.340086462</v>
      </c>
    </row>
    <row r="259" spans="1:7">
      <c r="A259" s="4">
        <v>43748</v>
      </c>
      <c r="B259">
        <v>7.5999999999999998E-2</v>
      </c>
      <c r="C259" s="6">
        <f>TC[[#This Row],[Variaz]]/100</f>
        <v>7.5999999999999993E-4</v>
      </c>
      <c r="D259" s="10">
        <f>'AUM Fondi'!D1200</f>
        <v>178987594.88</v>
      </c>
      <c r="E259" s="10">
        <f>D258*TC[[#This Row],[Variazione percentuale]]</f>
        <v>135209.24455479998</v>
      </c>
      <c r="F259" s="11">
        <f>TC[[#This Row],[AUM]]-D258</f>
        <v>1080694.150000006</v>
      </c>
      <c r="G259" s="11">
        <f>TC[[#This Row],[∆ AUM]]-TC[[#This Row],[effetto mercato]]</f>
        <v>945484.90544520598</v>
      </c>
    </row>
    <row r="260" spans="1:7">
      <c r="A260" s="4">
        <v>43749</v>
      </c>
      <c r="B260">
        <v>0.53190000000000004</v>
      </c>
      <c r="C260" s="6">
        <f>TC[[#This Row],[Variaz]]/100</f>
        <v>5.3190000000000008E-3</v>
      </c>
      <c r="D260" s="10">
        <f>'AUM Fondi'!D1201</f>
        <v>180929289.50999999</v>
      </c>
      <c r="E260" s="10">
        <f>D259*TC[[#This Row],[Variazione percentuale]]</f>
        <v>952035.01716672012</v>
      </c>
      <c r="F260" s="11">
        <f>TC[[#This Row],[AUM]]-D259</f>
        <v>1941694.6299999952</v>
      </c>
      <c r="G260" s="11">
        <f>TC[[#This Row],[∆ AUM]]-TC[[#This Row],[effetto mercato]]</f>
        <v>989659.61283327511</v>
      </c>
    </row>
    <row r="261" spans="1:7">
      <c r="A261" s="4">
        <v>43752</v>
      </c>
      <c r="B261">
        <v>-7.5600000000000001E-2</v>
      </c>
      <c r="C261" s="6">
        <f>TC[[#This Row],[Variaz]]/100</f>
        <v>-7.5600000000000005E-4</v>
      </c>
      <c r="D261" s="10">
        <f>'AUM Fondi'!D1202</f>
        <v>181990602.99000001</v>
      </c>
      <c r="E261" s="10">
        <f>D260*TC[[#This Row],[Variazione percentuale]]</f>
        <v>-136782.54286956001</v>
      </c>
      <c r="F261" s="11">
        <f>TC[[#This Row],[AUM]]-D260</f>
        <v>1061313.4800000191</v>
      </c>
      <c r="G261" s="11">
        <f>TC[[#This Row],[∆ AUM]]-TC[[#This Row],[effetto mercato]]</f>
        <v>1198096.022869579</v>
      </c>
    </row>
    <row r="262" spans="1:7">
      <c r="A262" s="4">
        <v>43753</v>
      </c>
      <c r="B262">
        <v>0.51060000000000005</v>
      </c>
      <c r="C262" s="6">
        <f>TC[[#This Row],[Variaz]]/100</f>
        <v>5.1060000000000003E-3</v>
      </c>
      <c r="D262" s="10">
        <f>'AUM Fondi'!D1203</f>
        <v>183900198.52000001</v>
      </c>
      <c r="E262" s="10">
        <f>D261*TC[[#This Row],[Variazione percentuale]]</f>
        <v>929244.01886694005</v>
      </c>
      <c r="F262" s="11">
        <f>TC[[#This Row],[AUM]]-D261</f>
        <v>1909595.5300000012</v>
      </c>
      <c r="G262" s="11">
        <f>TC[[#This Row],[∆ AUM]]-TC[[#This Row],[effetto mercato]]</f>
        <v>980351.51113306114</v>
      </c>
    </row>
    <row r="263" spans="1:7">
      <c r="A263" s="4">
        <v>43754</v>
      </c>
      <c r="B263">
        <v>-7.5300000000000006E-2</v>
      </c>
      <c r="C263" s="6">
        <f>TC[[#This Row],[Variaz]]/100</f>
        <v>-7.5300000000000009E-4</v>
      </c>
      <c r="D263" s="10">
        <f>'AUM Fondi'!D1204</f>
        <v>184732303.12</v>
      </c>
      <c r="E263" s="10">
        <f>D262*TC[[#This Row],[Variazione percentuale]]</f>
        <v>-138476.84948556003</v>
      </c>
      <c r="F263" s="11">
        <f>TC[[#This Row],[AUM]]-D262</f>
        <v>832104.59999999404</v>
      </c>
      <c r="G263" s="11">
        <f>TC[[#This Row],[∆ AUM]]-TC[[#This Row],[effetto mercato]]</f>
        <v>970581.44948555413</v>
      </c>
    </row>
    <row r="264" spans="1:7">
      <c r="A264" s="4">
        <v>43755</v>
      </c>
      <c r="B264">
        <v>-1.8800000000000001E-2</v>
      </c>
      <c r="C264" s="6">
        <f>TC[[#This Row],[Variaz]]/100</f>
        <v>-1.8800000000000002E-4</v>
      </c>
      <c r="D264" s="10">
        <f>'AUM Fondi'!D1205</f>
        <v>185987318.92000002</v>
      </c>
      <c r="E264" s="10">
        <f>D263*TC[[#This Row],[Variazione percentuale]]</f>
        <v>-34729.672986560006</v>
      </c>
      <c r="F264" s="11">
        <f>TC[[#This Row],[AUM]]-D263</f>
        <v>1255015.8000000119</v>
      </c>
      <c r="G264" s="11">
        <f>TC[[#This Row],[∆ AUM]]-TC[[#This Row],[effetto mercato]]</f>
        <v>1289745.472986572</v>
      </c>
    </row>
    <row r="265" spans="1:7">
      <c r="A265" s="4">
        <v>43756</v>
      </c>
      <c r="B265">
        <v>-0.1883</v>
      </c>
      <c r="C265" s="6">
        <f>TC[[#This Row],[Variaz]]/100</f>
        <v>-1.8829999999999999E-3</v>
      </c>
      <c r="D265" s="10">
        <f>'AUM Fondi'!D1206</f>
        <v>186637144.35999998</v>
      </c>
      <c r="E265" s="10">
        <f>D264*TC[[#This Row],[Variazione percentuale]]</f>
        <v>-350214.12152635999</v>
      </c>
      <c r="F265" s="11">
        <f>TC[[#This Row],[AUM]]-D264</f>
        <v>649825.43999996781</v>
      </c>
      <c r="G265" s="11">
        <f>TC[[#This Row],[∆ AUM]]-TC[[#This Row],[effetto mercato]]</f>
        <v>1000039.5615263279</v>
      </c>
    </row>
    <row r="266" spans="1:7">
      <c r="A266" s="4">
        <v>43759</v>
      </c>
      <c r="B266">
        <v>0.16980000000000001</v>
      </c>
      <c r="C266" s="6">
        <f>TC[[#This Row],[Variaz]]/100</f>
        <v>1.6980000000000001E-3</v>
      </c>
      <c r="D266" s="10">
        <f>'AUM Fondi'!D1207</f>
        <v>188254977.32999998</v>
      </c>
      <c r="E266" s="10">
        <f>D265*TC[[#This Row],[Variazione percentuale]]</f>
        <v>316909.87112327997</v>
      </c>
      <c r="F266" s="11">
        <f>TC[[#This Row],[AUM]]-D265</f>
        <v>1617832.9699999988</v>
      </c>
      <c r="G266" s="11">
        <f>TC[[#This Row],[∆ AUM]]-TC[[#This Row],[effetto mercato]]</f>
        <v>1300923.0988767189</v>
      </c>
    </row>
    <row r="267" spans="1:7">
      <c r="A267" s="4">
        <v>43760</v>
      </c>
      <c r="B267">
        <v>5.6500000000000002E-2</v>
      </c>
      <c r="C267" s="6">
        <f>TC[[#This Row],[Variaz]]/100</f>
        <v>5.6499999999999996E-4</v>
      </c>
      <c r="D267" s="10">
        <f>'AUM Fondi'!D1208</f>
        <v>189505823</v>
      </c>
      <c r="E267" s="10">
        <f>D266*TC[[#This Row],[Variazione percentuale]]</f>
        <v>106364.06219144998</v>
      </c>
      <c r="F267" s="11">
        <f>TC[[#This Row],[AUM]]-D266</f>
        <v>1250845.6700000167</v>
      </c>
      <c r="G267" s="11">
        <f>TC[[#This Row],[∆ AUM]]-TC[[#This Row],[effetto mercato]]</f>
        <v>1144481.6078085667</v>
      </c>
    </row>
    <row r="268" spans="1:7">
      <c r="A268" s="4">
        <v>43761</v>
      </c>
      <c r="B268">
        <v>0.15060000000000001</v>
      </c>
      <c r="C268" s="6">
        <f>TC[[#This Row],[Variaz]]/100</f>
        <v>1.5060000000000002E-3</v>
      </c>
      <c r="D268" s="10">
        <f>'AUM Fondi'!D1209</f>
        <v>190399590.97999999</v>
      </c>
      <c r="E268" s="10">
        <f>D267*TC[[#This Row],[Variazione percentuale]]</f>
        <v>285395.76943800005</v>
      </c>
      <c r="F268" s="11">
        <f>TC[[#This Row],[AUM]]-D267</f>
        <v>893767.97999998927</v>
      </c>
      <c r="G268" s="11">
        <f>TC[[#This Row],[∆ AUM]]-TC[[#This Row],[effetto mercato]]</f>
        <v>608372.21056198922</v>
      </c>
    </row>
    <row r="269" spans="1:7">
      <c r="A269" s="4">
        <v>43762</v>
      </c>
      <c r="B269">
        <v>-0.13159999999999999</v>
      </c>
      <c r="C269" s="6">
        <f>TC[[#This Row],[Variaz]]/100</f>
        <v>-1.3159999999999999E-3</v>
      </c>
      <c r="D269" s="10">
        <f>'AUM Fondi'!D1210</f>
        <v>191395073.66999999</v>
      </c>
      <c r="E269" s="10">
        <f>D268*TC[[#This Row],[Variazione percentuale]]</f>
        <v>-250565.86172967998</v>
      </c>
      <c r="F269" s="11">
        <f>TC[[#This Row],[AUM]]-D268</f>
        <v>995482.68999999762</v>
      </c>
      <c r="G269" s="11">
        <f>TC[[#This Row],[∆ AUM]]-TC[[#This Row],[effetto mercato]]</f>
        <v>1246048.5517296777</v>
      </c>
    </row>
    <row r="270" spans="1:7">
      <c r="A270" s="4">
        <v>43763</v>
      </c>
      <c r="B270">
        <v>0.15060000000000001</v>
      </c>
      <c r="C270" s="6">
        <f>TC[[#This Row],[Variaz]]/100</f>
        <v>1.5060000000000002E-3</v>
      </c>
      <c r="D270" s="10">
        <f>'AUM Fondi'!D1211</f>
        <v>193402864.21000001</v>
      </c>
      <c r="E270" s="10">
        <f>D269*TC[[#This Row],[Variazione percentuale]]</f>
        <v>288240.98094702</v>
      </c>
      <c r="F270" s="11">
        <f>TC[[#This Row],[AUM]]-D269</f>
        <v>2007790.5400000215</v>
      </c>
      <c r="G270" s="11">
        <f>TC[[#This Row],[∆ AUM]]-TC[[#This Row],[effetto mercato]]</f>
        <v>1719549.5590530015</v>
      </c>
    </row>
    <row r="271" spans="1:7">
      <c r="A271" s="4">
        <v>43766</v>
      </c>
      <c r="B271">
        <v>0.20669999999999999</v>
      </c>
      <c r="C271" s="6">
        <f>TC[[#This Row],[Variaz]]/100</f>
        <v>2.0669999999999998E-3</v>
      </c>
      <c r="D271" s="10">
        <f>'AUM Fondi'!D1212</f>
        <v>194883411.13</v>
      </c>
      <c r="E271" s="10">
        <f>D270*TC[[#This Row],[Variazione percentuale]]</f>
        <v>399763.72032207</v>
      </c>
      <c r="F271" s="11">
        <f>TC[[#This Row],[AUM]]-D270</f>
        <v>1480546.9199999869</v>
      </c>
      <c r="G271" s="11">
        <f>TC[[#This Row],[∆ AUM]]-TC[[#This Row],[effetto mercato]]</f>
        <v>1080783.1996779169</v>
      </c>
    </row>
    <row r="272" spans="1:7">
      <c r="A272" s="4">
        <v>43767</v>
      </c>
      <c r="B272">
        <v>9.3799999999999994E-2</v>
      </c>
      <c r="C272" s="6">
        <f>TC[[#This Row],[Variaz]]/100</f>
        <v>9.3799999999999992E-4</v>
      </c>
      <c r="D272" s="10">
        <f>'AUM Fondi'!D1213</f>
        <v>196273311.35000002</v>
      </c>
      <c r="E272" s="10">
        <f>D271*TC[[#This Row],[Variazione percentuale]]</f>
        <v>182800.63963993997</v>
      </c>
      <c r="F272" s="11">
        <f>TC[[#This Row],[AUM]]-D271</f>
        <v>1389900.2200000286</v>
      </c>
      <c r="G272" s="11">
        <f>TC[[#This Row],[∆ AUM]]-TC[[#This Row],[effetto mercato]]</f>
        <v>1207099.5803600887</v>
      </c>
    </row>
    <row r="273" spans="1:7">
      <c r="A273" s="4">
        <v>43768</v>
      </c>
      <c r="B273">
        <v>0</v>
      </c>
      <c r="C273" s="6">
        <f>TC[[#This Row],[Variaz]]/100</f>
        <v>0</v>
      </c>
      <c r="D273" s="10">
        <f>'AUM Fondi'!D1214</f>
        <v>197389986.81999999</v>
      </c>
      <c r="E273" s="10">
        <f>D272*TC[[#This Row],[Variazione percentuale]]</f>
        <v>0</v>
      </c>
      <c r="F273" s="11">
        <f>TC[[#This Row],[AUM]]-D272</f>
        <v>1116675.469999969</v>
      </c>
      <c r="G273" s="11">
        <f>TC[[#This Row],[∆ AUM]]-TC[[#This Row],[effetto mercato]]</f>
        <v>1116675.469999969</v>
      </c>
    </row>
    <row r="274" spans="1:7">
      <c r="A274" s="4">
        <v>43769</v>
      </c>
      <c r="B274">
        <v>-0.13120000000000001</v>
      </c>
      <c r="C274" s="6">
        <f>TC[[#This Row],[Variaz]]/100</f>
        <v>-1.312E-3</v>
      </c>
      <c r="D274" s="10">
        <f>'AUM Fondi'!D1215</f>
        <v>198461603.26999998</v>
      </c>
      <c r="E274" s="10">
        <f>D273*TC[[#This Row],[Variazione percentuale]]</f>
        <v>-258975.66270784001</v>
      </c>
      <c r="F274" s="11">
        <f>TC[[#This Row],[AUM]]-D273</f>
        <v>1071616.4499999881</v>
      </c>
      <c r="G274" s="11">
        <f>TC[[#This Row],[∆ AUM]]-TC[[#This Row],[effetto mercato]]</f>
        <v>1330592.1127078282</v>
      </c>
    </row>
    <row r="275" spans="1:7">
      <c r="A275" s="4">
        <v>43773</v>
      </c>
      <c r="B275">
        <v>0.37519999999999998</v>
      </c>
      <c r="C275" s="6">
        <f>TC[[#This Row],[Variaz]]/100</f>
        <v>3.7519999999999997E-3</v>
      </c>
      <c r="D275" s="10">
        <f>'AUM Fondi'!D1216</f>
        <v>200826356.17999998</v>
      </c>
      <c r="E275" s="10">
        <f>D274*TC[[#This Row],[Variazione percentuale]]</f>
        <v>744627.93546903983</v>
      </c>
      <c r="F275" s="11">
        <f>TC[[#This Row],[AUM]]-D274</f>
        <v>2364752.9099999964</v>
      </c>
      <c r="G275" s="11">
        <f>TC[[#This Row],[∆ AUM]]-TC[[#This Row],[effetto mercato]]</f>
        <v>1620124.9745309567</v>
      </c>
    </row>
    <row r="276" spans="1:7">
      <c r="A276" s="4">
        <v>43774</v>
      </c>
      <c r="B276">
        <v>0.39250000000000002</v>
      </c>
      <c r="C276" s="6">
        <f>TC[[#This Row],[Variaz]]/100</f>
        <v>3.9250000000000005E-3</v>
      </c>
      <c r="D276" s="10">
        <f>'AUM Fondi'!D1217</f>
        <v>202569239.05999997</v>
      </c>
      <c r="E276" s="10">
        <f>D275*TC[[#This Row],[Variazione percentuale]]</f>
        <v>788243.44800650002</v>
      </c>
      <c r="F276" s="11">
        <f>TC[[#This Row],[AUM]]-D275</f>
        <v>1742882.8799999952</v>
      </c>
      <c r="G276" s="11">
        <f>TC[[#This Row],[∆ AUM]]-TC[[#This Row],[effetto mercato]]</f>
        <v>954639.43199349521</v>
      </c>
    </row>
    <row r="277" spans="1:7">
      <c r="A277" s="4">
        <v>43775</v>
      </c>
      <c r="B277">
        <v>9.3100000000000002E-2</v>
      </c>
      <c r="C277" s="6">
        <f>TC[[#This Row],[Variaz]]/100</f>
        <v>9.3099999999999997E-4</v>
      </c>
      <c r="D277" s="10">
        <f>'AUM Fondi'!D1218</f>
        <v>202174019.25</v>
      </c>
      <c r="E277" s="10">
        <f>D276*TC[[#This Row],[Variazione percentuale]]</f>
        <v>188591.96156485996</v>
      </c>
      <c r="F277" s="11">
        <f>TC[[#This Row],[AUM]]-D276</f>
        <v>-395219.80999997258</v>
      </c>
      <c r="G277" s="11">
        <f>TC[[#This Row],[∆ AUM]]-TC[[#This Row],[effetto mercato]]</f>
        <v>-583811.77156483254</v>
      </c>
    </row>
    <row r="278" spans="1:7">
      <c r="A278" s="4">
        <v>43776</v>
      </c>
      <c r="B278">
        <v>0.1116</v>
      </c>
      <c r="C278" s="6">
        <f>TC[[#This Row],[Variaz]]/100</f>
        <v>1.116E-3</v>
      </c>
      <c r="D278" s="10">
        <f>'AUM Fondi'!D1219</f>
        <v>203839286.41</v>
      </c>
      <c r="E278" s="10">
        <f>D277*TC[[#This Row],[Variazione percentuale]]</f>
        <v>225626.205483</v>
      </c>
      <c r="F278" s="11">
        <f>TC[[#This Row],[AUM]]-D277</f>
        <v>1665267.1599999964</v>
      </c>
      <c r="G278" s="11">
        <f>TC[[#This Row],[∆ AUM]]-TC[[#This Row],[effetto mercato]]</f>
        <v>1439640.9545169964</v>
      </c>
    </row>
    <row r="279" spans="1:7">
      <c r="A279" s="4">
        <v>43777</v>
      </c>
      <c r="B279">
        <v>0.37159999999999999</v>
      </c>
      <c r="C279" s="6">
        <f>TC[[#This Row],[Variaz]]/100</f>
        <v>3.7159999999999997E-3</v>
      </c>
      <c r="D279" s="10">
        <f>'AUM Fondi'!D1220</f>
        <v>206270213.30999997</v>
      </c>
      <c r="E279" s="10">
        <f>D278*TC[[#This Row],[Variazione percentuale]]</f>
        <v>757466.78829955996</v>
      </c>
      <c r="F279" s="11">
        <f>TC[[#This Row],[AUM]]-D278</f>
        <v>2430926.8999999762</v>
      </c>
      <c r="G279" s="11">
        <f>TC[[#This Row],[∆ AUM]]-TC[[#This Row],[effetto mercato]]</f>
        <v>1673460.1117004161</v>
      </c>
    </row>
    <row r="280" spans="1:7">
      <c r="A280" s="4">
        <v>43780</v>
      </c>
      <c r="B280">
        <v>-0.18509999999999999</v>
      </c>
      <c r="C280" s="6">
        <f>TC[[#This Row],[Variaz]]/100</f>
        <v>-1.8509999999999998E-3</v>
      </c>
      <c r="D280" s="10">
        <f>'AUM Fondi'!D1221</f>
        <v>205009806.19</v>
      </c>
      <c r="E280" s="10">
        <f>D279*TC[[#This Row],[Variazione percentuale]]</f>
        <v>-381806.16483680991</v>
      </c>
      <c r="F280" s="11">
        <f>TC[[#This Row],[AUM]]-D279</f>
        <v>-1260407.119999975</v>
      </c>
      <c r="G280" s="11">
        <f>TC[[#This Row],[∆ AUM]]-TC[[#This Row],[effetto mercato]]</f>
        <v>-878600.955163165</v>
      </c>
    </row>
    <row r="281" spans="1:7">
      <c r="A281" s="4">
        <v>43781</v>
      </c>
      <c r="B281">
        <v>0.31530000000000002</v>
      </c>
      <c r="C281" s="6">
        <f>TC[[#This Row],[Variaz]]/100</f>
        <v>3.1530000000000004E-3</v>
      </c>
      <c r="D281" s="10">
        <f>'AUM Fondi'!D1222</f>
        <v>206536456.72999996</v>
      </c>
      <c r="E281" s="10">
        <f>D280*TC[[#This Row],[Variazione percentuale]]</f>
        <v>646395.91891707003</v>
      </c>
      <c r="F281" s="11">
        <f>TC[[#This Row],[AUM]]-D280</f>
        <v>1526650.5399999619</v>
      </c>
      <c r="G281" s="11">
        <f>TC[[#This Row],[∆ AUM]]-TC[[#This Row],[effetto mercato]]</f>
        <v>880254.62108289183</v>
      </c>
    </row>
    <row r="282" spans="1:7">
      <c r="A282" s="4">
        <v>43782</v>
      </c>
      <c r="B282">
        <v>-9.2399999999999996E-2</v>
      </c>
      <c r="C282" s="6">
        <f>TC[[#This Row],[Variaz]]/100</f>
        <v>-9.2399999999999991E-4</v>
      </c>
      <c r="D282" s="10">
        <f>'AUM Fondi'!D1223</f>
        <v>207376556.98999998</v>
      </c>
      <c r="E282" s="10">
        <f>D281*TC[[#This Row],[Variazione percentuale]]</f>
        <v>-190839.68601851995</v>
      </c>
      <c r="F282" s="11">
        <f>TC[[#This Row],[AUM]]-D281</f>
        <v>840100.26000002027</v>
      </c>
      <c r="G282" s="11">
        <f>TC[[#This Row],[∆ AUM]]-TC[[#This Row],[effetto mercato]]</f>
        <v>1030939.9460185402</v>
      </c>
    </row>
    <row r="283" spans="1:7">
      <c r="A283" s="4">
        <v>43783</v>
      </c>
      <c r="B283">
        <v>-0.185</v>
      </c>
      <c r="C283" s="6">
        <f>TC[[#This Row],[Variaz]]/100</f>
        <v>-1.8500000000000001E-3</v>
      </c>
      <c r="D283" s="10">
        <f>'AUM Fondi'!D1224</f>
        <v>208046470.16000003</v>
      </c>
      <c r="E283" s="10">
        <f>D282*TC[[#This Row],[Variazione percentuale]]</f>
        <v>-383646.63043149997</v>
      </c>
      <c r="F283" s="11">
        <f>TC[[#This Row],[AUM]]-D282</f>
        <v>669913.17000004649</v>
      </c>
      <c r="G283" s="11">
        <f>TC[[#This Row],[∆ AUM]]-TC[[#This Row],[effetto mercato]]</f>
        <v>1053559.8004315465</v>
      </c>
    </row>
    <row r="284" spans="1:7">
      <c r="A284" s="4">
        <v>43784</v>
      </c>
      <c r="B284">
        <v>0.25950000000000001</v>
      </c>
      <c r="C284" s="6">
        <f>TC[[#This Row],[Variaz]]/100</f>
        <v>2.5950000000000001E-3</v>
      </c>
      <c r="D284" s="10">
        <f>'AUM Fondi'!D1225</f>
        <v>209697434.30000001</v>
      </c>
      <c r="E284" s="10">
        <f>D283*TC[[#This Row],[Variazione percentuale]]</f>
        <v>539880.59006520011</v>
      </c>
      <c r="F284" s="11">
        <f>TC[[#This Row],[AUM]]-D283</f>
        <v>1650964.1399999857</v>
      </c>
      <c r="G284" s="11">
        <f>TC[[#This Row],[∆ AUM]]-TC[[#This Row],[effetto mercato]]</f>
        <v>1111083.5499347856</v>
      </c>
    </row>
    <row r="285" spans="1:7">
      <c r="A285" s="4">
        <v>43787</v>
      </c>
      <c r="B285">
        <v>-9.2499999999999999E-2</v>
      </c>
      <c r="C285" s="6">
        <f>TC[[#This Row],[Variaz]]/100</f>
        <v>-9.2500000000000004E-4</v>
      </c>
      <c r="D285" s="10">
        <f>'AUM Fondi'!D1226</f>
        <v>210824016.03</v>
      </c>
      <c r="E285" s="10">
        <f>D284*TC[[#This Row],[Variazione percentuale]]</f>
        <v>-193970.12672750003</v>
      </c>
      <c r="F285" s="11">
        <f>TC[[#This Row],[AUM]]-D284</f>
        <v>1126581.7299999893</v>
      </c>
      <c r="G285" s="11">
        <f>TC[[#This Row],[∆ AUM]]-TC[[#This Row],[effetto mercato]]</f>
        <v>1320551.8567274893</v>
      </c>
    </row>
    <row r="286" spans="1:7">
      <c r="A286" s="4">
        <v>43788</v>
      </c>
      <c r="B286">
        <v>-7.3999999999999996E-2</v>
      </c>
      <c r="C286" s="6">
        <f>TC[[#This Row],[Variaz]]/100</f>
        <v>-7.3999999999999999E-4</v>
      </c>
      <c r="D286" s="10">
        <f>'AUM Fondi'!D1227</f>
        <v>211895346.40000001</v>
      </c>
      <c r="E286" s="10">
        <f>D285*TC[[#This Row],[Variazione percentuale]]</f>
        <v>-156009.7718622</v>
      </c>
      <c r="F286" s="11">
        <f>TC[[#This Row],[AUM]]-D285</f>
        <v>1071330.3700000048</v>
      </c>
      <c r="G286" s="11">
        <f>TC[[#This Row],[∆ AUM]]-TC[[#This Row],[effetto mercato]]</f>
        <v>1227340.1418622048</v>
      </c>
    </row>
    <row r="287" spans="1:7">
      <c r="A287" s="4">
        <v>43789</v>
      </c>
      <c r="B287">
        <v>7.4099999999999999E-2</v>
      </c>
      <c r="C287" s="6">
        <f>TC[[#This Row],[Variaz]]/100</f>
        <v>7.4100000000000001E-4</v>
      </c>
      <c r="D287" s="10">
        <f>'AUM Fondi'!D1228</f>
        <v>212125992.51999998</v>
      </c>
      <c r="E287" s="10">
        <f>D286*TC[[#This Row],[Variazione percentuale]]</f>
        <v>157014.45168240002</v>
      </c>
      <c r="F287" s="11">
        <f>TC[[#This Row],[AUM]]-D286</f>
        <v>230646.11999997497</v>
      </c>
      <c r="G287" s="11">
        <f>TC[[#This Row],[∆ AUM]]-TC[[#This Row],[effetto mercato]]</f>
        <v>73631.668317574949</v>
      </c>
    </row>
    <row r="288" spans="1:7">
      <c r="A288" s="4">
        <v>43790</v>
      </c>
      <c r="B288">
        <v>-0.2591</v>
      </c>
      <c r="C288" s="6">
        <f>TC[[#This Row],[Variaz]]/100</f>
        <v>-2.591E-3</v>
      </c>
      <c r="D288" s="10">
        <f>'AUM Fondi'!D1229</f>
        <v>212903590.34</v>
      </c>
      <c r="E288" s="10">
        <f>D287*TC[[#This Row],[Variazione percentuale]]</f>
        <v>-549618.44661931996</v>
      </c>
      <c r="F288" s="11">
        <f>TC[[#This Row],[AUM]]-D287</f>
        <v>777597.82000002265</v>
      </c>
      <c r="G288" s="11">
        <f>TC[[#This Row],[∆ AUM]]-TC[[#This Row],[effetto mercato]]</f>
        <v>1327216.2666193426</v>
      </c>
    </row>
    <row r="289" spans="1:7">
      <c r="A289" s="4">
        <v>43791</v>
      </c>
      <c r="B289">
        <v>0.37109999999999999</v>
      </c>
      <c r="C289" s="6">
        <f>TC[[#This Row],[Variaz]]/100</f>
        <v>3.7109999999999999E-3</v>
      </c>
      <c r="D289" s="10">
        <f>'AUM Fondi'!D1230</f>
        <v>214951721.34</v>
      </c>
      <c r="E289" s="10">
        <f>D288*TC[[#This Row],[Variazione percentuale]]</f>
        <v>790085.22375173995</v>
      </c>
      <c r="F289" s="11">
        <f>TC[[#This Row],[AUM]]-D288</f>
        <v>2048131</v>
      </c>
      <c r="G289" s="11">
        <f>TC[[#This Row],[∆ AUM]]-TC[[#This Row],[effetto mercato]]</f>
        <v>1258045.7762482599</v>
      </c>
    </row>
    <row r="290" spans="1:7">
      <c r="A290" s="4">
        <v>43794</v>
      </c>
      <c r="B290">
        <v>0.4622</v>
      </c>
      <c r="C290" s="6">
        <f>TC[[#This Row],[Variaz]]/100</f>
        <v>4.6220000000000002E-3</v>
      </c>
      <c r="D290" s="10">
        <f>'AUM Fondi'!D1231</f>
        <v>217467816.13</v>
      </c>
      <c r="E290" s="10">
        <f>D289*TC[[#This Row],[Variazione percentuale]]</f>
        <v>993506.85603348003</v>
      </c>
      <c r="F290" s="11">
        <f>TC[[#This Row],[AUM]]-D289</f>
        <v>2516094.7899999917</v>
      </c>
      <c r="G290" s="11">
        <f>TC[[#This Row],[∆ AUM]]-TC[[#This Row],[effetto mercato]]</f>
        <v>1522587.9339665116</v>
      </c>
    </row>
    <row r="291" spans="1:7">
      <c r="A291" s="4">
        <v>43795</v>
      </c>
      <c r="B291">
        <v>0.2392</v>
      </c>
      <c r="C291" s="6">
        <f>TC[[#This Row],[Variaz]]/100</f>
        <v>2.392E-3</v>
      </c>
      <c r="D291" s="10">
        <f>'AUM Fondi'!D1232</f>
        <v>218895138.66999999</v>
      </c>
      <c r="E291" s="10">
        <f>D290*TC[[#This Row],[Variazione percentuale]]</f>
        <v>520183.01618296001</v>
      </c>
      <c r="F291" s="11">
        <f>TC[[#This Row],[AUM]]-D290</f>
        <v>1427322.5399999917</v>
      </c>
      <c r="G291" s="11">
        <f>TC[[#This Row],[∆ AUM]]-TC[[#This Row],[effetto mercato]]</f>
        <v>907139.52381703164</v>
      </c>
    </row>
    <row r="292" spans="1:7">
      <c r="A292" s="4">
        <v>43796</v>
      </c>
      <c r="B292">
        <v>0.2019</v>
      </c>
      <c r="C292" s="6">
        <f>TC[[#This Row],[Variaz]]/100</f>
        <v>2.019E-3</v>
      </c>
      <c r="D292" s="10">
        <f>'AUM Fondi'!D1233</f>
        <v>220590099.94</v>
      </c>
      <c r="E292" s="10">
        <f>D291*TC[[#This Row],[Variazione percentuale]]</f>
        <v>441949.28497472999</v>
      </c>
      <c r="F292" s="11">
        <f>TC[[#This Row],[AUM]]-D291</f>
        <v>1694961.2700000107</v>
      </c>
      <c r="G292" s="11">
        <f>TC[[#This Row],[∆ AUM]]-TC[[#This Row],[effetto mercato]]</f>
        <v>1253011.9850252806</v>
      </c>
    </row>
    <row r="293" spans="1:7">
      <c r="A293" s="4">
        <v>43797</v>
      </c>
      <c r="B293">
        <v>-9.1600000000000001E-2</v>
      </c>
      <c r="C293" s="6">
        <f>TC[[#This Row],[Variaz]]/100</f>
        <v>-9.1600000000000004E-4</v>
      </c>
      <c r="D293" s="10">
        <f>'AUM Fondi'!D1234</f>
        <v>221489999.01000002</v>
      </c>
      <c r="E293" s="10">
        <f>D292*TC[[#This Row],[Variazione percentuale]]</f>
        <v>-202060.53154503999</v>
      </c>
      <c r="F293" s="11">
        <f>TC[[#This Row],[AUM]]-D292</f>
        <v>899899.07000002265</v>
      </c>
      <c r="G293" s="11">
        <f>TC[[#This Row],[∆ AUM]]-TC[[#This Row],[effetto mercato]]</f>
        <v>1101959.6015450626</v>
      </c>
    </row>
    <row r="294" spans="1:7">
      <c r="A294" s="4">
        <v>43798</v>
      </c>
      <c r="B294">
        <v>-0.2384</v>
      </c>
      <c r="C294" s="6">
        <f>TC[[#This Row],[Variaz]]/100</f>
        <v>-2.3839999999999998E-3</v>
      </c>
      <c r="D294" s="10">
        <f>'AUM Fondi'!D1235</f>
        <v>221979865.06</v>
      </c>
      <c r="E294" s="10">
        <f>D293*TC[[#This Row],[Variazione percentuale]]</f>
        <v>-528032.15763984004</v>
      </c>
      <c r="F294" s="11">
        <f>TC[[#This Row],[AUM]]-D293</f>
        <v>489866.04999998212</v>
      </c>
      <c r="G294" s="11">
        <f>TC[[#This Row],[∆ AUM]]-TC[[#This Row],[effetto mercato]]</f>
        <v>1017898.2076398222</v>
      </c>
    </row>
    <row r="295" spans="1:7">
      <c r="A295" s="4">
        <v>43801</v>
      </c>
      <c r="B295">
        <v>-0.68010000000000004</v>
      </c>
      <c r="C295" s="6">
        <f>TC[[#This Row],[Variaz]]/100</f>
        <v>-6.8010000000000006E-3</v>
      </c>
      <c r="D295" s="10">
        <f>'AUM Fondi'!D1236</f>
        <v>221498926</v>
      </c>
      <c r="E295" s="10">
        <f>D294*TC[[#This Row],[Variazione percentuale]]</f>
        <v>-1509685.0622730602</v>
      </c>
      <c r="F295" s="11">
        <f>TC[[#This Row],[AUM]]-D294</f>
        <v>-480939.06000000238</v>
      </c>
      <c r="G295" s="11">
        <f>TC[[#This Row],[∆ AUM]]-TC[[#This Row],[effetto mercato]]</f>
        <v>1028746.0022730578</v>
      </c>
    </row>
    <row r="296" spans="1:7">
      <c r="A296" s="4">
        <v>43802</v>
      </c>
      <c r="B296">
        <v>-0.14810000000000001</v>
      </c>
      <c r="C296" s="6">
        <f>TC[[#This Row],[Variaz]]/100</f>
        <v>-1.4810000000000001E-3</v>
      </c>
      <c r="D296" s="10">
        <f>'AUM Fondi'!D1237</f>
        <v>222243925.37</v>
      </c>
      <c r="E296" s="10">
        <f>D295*TC[[#This Row],[Variazione percentuale]]</f>
        <v>-328039.90940600005</v>
      </c>
      <c r="F296" s="11">
        <f>TC[[#This Row],[AUM]]-D295</f>
        <v>744999.37000000477</v>
      </c>
      <c r="G296" s="11">
        <f>TC[[#This Row],[∆ AUM]]-TC[[#This Row],[effetto mercato]]</f>
        <v>1073039.2794060048</v>
      </c>
    </row>
    <row r="297" spans="1:7">
      <c r="A297" s="4">
        <v>43803</v>
      </c>
      <c r="B297">
        <v>0.18540000000000001</v>
      </c>
      <c r="C297" s="6">
        <f>TC[[#This Row],[Variaz]]/100</f>
        <v>1.8540000000000002E-3</v>
      </c>
      <c r="D297" s="10">
        <f>'AUM Fondi'!D1238</f>
        <v>224015666.81</v>
      </c>
      <c r="E297" s="10">
        <f>D296*TC[[#This Row],[Variazione percentuale]]</f>
        <v>412040.23763598007</v>
      </c>
      <c r="F297" s="11">
        <f>TC[[#This Row],[AUM]]-D296</f>
        <v>1771741.4399999976</v>
      </c>
      <c r="G297" s="11">
        <f>TC[[#This Row],[∆ AUM]]-TC[[#This Row],[effetto mercato]]</f>
        <v>1359701.2023640175</v>
      </c>
    </row>
    <row r="298" spans="1:7">
      <c r="A298" s="4">
        <v>43804</v>
      </c>
      <c r="B298">
        <v>5.5500000000000001E-2</v>
      </c>
      <c r="C298" s="6">
        <f>TC[[#This Row],[Variaz]]/100</f>
        <v>5.5500000000000005E-4</v>
      </c>
      <c r="D298" s="10">
        <f>'AUM Fondi'!D1239</f>
        <v>225321763.10999998</v>
      </c>
      <c r="E298" s="10">
        <f>D297*TC[[#This Row],[Variazione percentuale]]</f>
        <v>124328.69507955002</v>
      </c>
      <c r="F298" s="11">
        <f>TC[[#This Row],[AUM]]-D297</f>
        <v>1306096.2999999821</v>
      </c>
      <c r="G298" s="11">
        <f>TC[[#This Row],[∆ AUM]]-TC[[#This Row],[effetto mercato]]</f>
        <v>1181767.6049204322</v>
      </c>
    </row>
    <row r="299" spans="1:7">
      <c r="A299" s="4">
        <v>43805</v>
      </c>
      <c r="B299">
        <v>0.55469999999999997</v>
      </c>
      <c r="C299" s="6">
        <f>TC[[#This Row],[Variaz]]/100</f>
        <v>5.5469999999999998E-3</v>
      </c>
      <c r="D299" s="10">
        <f>'AUM Fondi'!D1240</f>
        <v>227728082.54000002</v>
      </c>
      <c r="E299" s="10">
        <f>D298*TC[[#This Row],[Variazione percentuale]]</f>
        <v>1249859.8199711698</v>
      </c>
      <c r="F299" s="11">
        <f>TC[[#This Row],[AUM]]-D298</f>
        <v>2406319.430000037</v>
      </c>
      <c r="G299" s="11">
        <f>TC[[#This Row],[∆ AUM]]-TC[[#This Row],[effetto mercato]]</f>
        <v>1156459.6100288671</v>
      </c>
    </row>
    <row r="300" spans="1:7">
      <c r="A300" s="4">
        <v>43808</v>
      </c>
      <c r="B300">
        <v>-3.6799999999999999E-2</v>
      </c>
      <c r="C300" s="6">
        <f>TC[[#This Row],[Variaz]]/100</f>
        <v>-3.68E-4</v>
      </c>
      <c r="D300" s="10">
        <f>'AUM Fondi'!D1241</f>
        <v>229902127.32999998</v>
      </c>
      <c r="E300" s="10">
        <f>D299*TC[[#This Row],[Variazione percentuale]]</f>
        <v>-83803.934374720004</v>
      </c>
      <c r="F300" s="11">
        <f>TC[[#This Row],[AUM]]-D299</f>
        <v>2174044.7899999619</v>
      </c>
      <c r="G300" s="11">
        <f>TC[[#This Row],[∆ AUM]]-TC[[#This Row],[effetto mercato]]</f>
        <v>2257848.7243746817</v>
      </c>
    </row>
    <row r="301" spans="1:7">
      <c r="A301" s="4">
        <v>43809</v>
      </c>
      <c r="B301">
        <v>-0.1288</v>
      </c>
      <c r="C301" s="6">
        <f>TC[[#This Row],[Variaz]]/100</f>
        <v>-1.2880000000000001E-3</v>
      </c>
      <c r="D301" s="10">
        <f>'AUM Fondi'!D1242</f>
        <v>230613237.65000004</v>
      </c>
      <c r="E301" s="10">
        <f>D300*TC[[#This Row],[Variazione percentuale]]</f>
        <v>-296113.94000104</v>
      </c>
      <c r="F301" s="11">
        <f>TC[[#This Row],[AUM]]-D300</f>
        <v>711110.32000005245</v>
      </c>
      <c r="G301" s="11">
        <f>TC[[#This Row],[∆ AUM]]-TC[[#This Row],[effetto mercato]]</f>
        <v>1007224.2600010925</v>
      </c>
    </row>
    <row r="302" spans="1:7">
      <c r="A302" s="4">
        <v>43810</v>
      </c>
      <c r="B302">
        <v>0.12889999999999999</v>
      </c>
      <c r="C302" s="6">
        <f>TC[[#This Row],[Variaz]]/100</f>
        <v>1.2889999999999998E-3</v>
      </c>
      <c r="D302" s="10">
        <f>'AUM Fondi'!D1243</f>
        <v>231590120.67000002</v>
      </c>
      <c r="E302" s="10">
        <f>D301*TC[[#This Row],[Variazione percentuale]]</f>
        <v>297260.46333085001</v>
      </c>
      <c r="F302" s="11">
        <f>TC[[#This Row],[AUM]]-D301</f>
        <v>976883.01999998093</v>
      </c>
      <c r="G302" s="11">
        <f>TC[[#This Row],[∆ AUM]]-TC[[#This Row],[effetto mercato]]</f>
        <v>679622.55666913092</v>
      </c>
    </row>
    <row r="303" spans="1:7">
      <c r="A303" s="4">
        <v>43811</v>
      </c>
      <c r="B303">
        <v>0</v>
      </c>
      <c r="C303" s="6">
        <f>TC[[#This Row],[Variaz]]/100</f>
        <v>0</v>
      </c>
      <c r="D303" s="10">
        <f>'AUM Fondi'!D1244</f>
        <v>233095496.50999999</v>
      </c>
      <c r="E303" s="10">
        <f>D302*TC[[#This Row],[Variazione percentuale]]</f>
        <v>0</v>
      </c>
      <c r="F303" s="11">
        <f>TC[[#This Row],[AUM]]-D302</f>
        <v>1505375.8399999738</v>
      </c>
      <c r="G303" s="11">
        <f>TC[[#This Row],[∆ AUM]]-TC[[#This Row],[effetto mercato]]</f>
        <v>1505375.8399999738</v>
      </c>
    </row>
    <row r="304" spans="1:7">
      <c r="A304" s="4">
        <v>43812</v>
      </c>
      <c r="B304">
        <v>0.4783</v>
      </c>
      <c r="C304" s="6">
        <f>TC[[#This Row],[Variaz]]/100</f>
        <v>4.7829999999999999E-3</v>
      </c>
      <c r="D304" s="10">
        <f>'AUM Fondi'!D1245</f>
        <v>235018074.46000001</v>
      </c>
      <c r="E304" s="10">
        <f>D303*TC[[#This Row],[Variazione percentuale]]</f>
        <v>1114895.7598073299</v>
      </c>
      <c r="F304" s="11">
        <f>TC[[#This Row],[AUM]]-D303</f>
        <v>1922577.9500000179</v>
      </c>
      <c r="G304" s="11">
        <f>TC[[#This Row],[∆ AUM]]-TC[[#This Row],[effetto mercato]]</f>
        <v>807682.19019268802</v>
      </c>
    </row>
    <row r="305" spans="1:7">
      <c r="A305" s="4">
        <v>43815</v>
      </c>
      <c r="B305">
        <v>0.25629999999999997</v>
      </c>
      <c r="C305" s="6">
        <f>TC[[#This Row],[Variaz]]/100</f>
        <v>2.5629999999999997E-3</v>
      </c>
      <c r="D305" s="10">
        <f>'AUM Fondi'!D1246</f>
        <v>236514373.75999999</v>
      </c>
      <c r="E305" s="10">
        <f>D304*TC[[#This Row],[Variazione percentuale]]</f>
        <v>602351.32484098</v>
      </c>
      <c r="F305" s="11">
        <f>TC[[#This Row],[AUM]]-D304</f>
        <v>1496299.2999999821</v>
      </c>
      <c r="G305" s="11">
        <f>TC[[#This Row],[∆ AUM]]-TC[[#This Row],[effetto mercato]]</f>
        <v>893947.97515900212</v>
      </c>
    </row>
    <row r="306" spans="1:7">
      <c r="A306" s="4">
        <v>43816</v>
      </c>
      <c r="B306">
        <v>-0.2009</v>
      </c>
      <c r="C306" s="6">
        <f>TC[[#This Row],[Variaz]]/100</f>
        <v>-2.0089999999999999E-3</v>
      </c>
      <c r="D306" s="10">
        <f>'AUM Fondi'!D1247</f>
        <v>235710965.88999999</v>
      </c>
      <c r="E306" s="10">
        <f>D305*TC[[#This Row],[Variazione percentuale]]</f>
        <v>-475157.37688383996</v>
      </c>
      <c r="F306" s="11">
        <f>TC[[#This Row],[AUM]]-D305</f>
        <v>-803407.87000000477</v>
      </c>
      <c r="G306" s="11">
        <f>TC[[#This Row],[∆ AUM]]-TC[[#This Row],[effetto mercato]]</f>
        <v>-328250.49311616481</v>
      </c>
    </row>
    <row r="307" spans="1:7">
      <c r="A307" s="4">
        <v>43817</v>
      </c>
      <c r="B307">
        <v>1.83E-2</v>
      </c>
      <c r="C307" s="6">
        <f>TC[[#This Row],[Variaz]]/100</f>
        <v>1.83E-4</v>
      </c>
      <c r="D307" s="10">
        <f>'AUM Fondi'!D1248</f>
        <v>237002901.47</v>
      </c>
      <c r="E307" s="10">
        <f>D306*TC[[#This Row],[Variazione percentuale]]</f>
        <v>43135.106757869995</v>
      </c>
      <c r="F307" s="11">
        <f>TC[[#This Row],[AUM]]-D306</f>
        <v>1291935.5800000131</v>
      </c>
      <c r="G307" s="11">
        <f>TC[[#This Row],[∆ AUM]]-TC[[#This Row],[effetto mercato]]</f>
        <v>1248800.4732421432</v>
      </c>
    </row>
    <row r="308" spans="1:7">
      <c r="A308" s="4">
        <v>43818</v>
      </c>
      <c r="B308">
        <v>0.2195</v>
      </c>
      <c r="C308" s="6">
        <f>TC[[#This Row],[Variaz]]/100</f>
        <v>2.1949999999999999E-3</v>
      </c>
      <c r="D308" s="10">
        <f>'AUM Fondi'!D1249</f>
        <v>238656835.14000002</v>
      </c>
      <c r="E308" s="10">
        <f>D307*TC[[#This Row],[Variazione percentuale]]</f>
        <v>520221.36872664996</v>
      </c>
      <c r="F308" s="11">
        <f>TC[[#This Row],[AUM]]-D307</f>
        <v>1653933.6700000167</v>
      </c>
      <c r="G308" s="11">
        <f>TC[[#This Row],[∆ AUM]]-TC[[#This Row],[effetto mercato]]</f>
        <v>1133712.3012733667</v>
      </c>
    </row>
    <row r="309" spans="1:7">
      <c r="A309" s="4">
        <v>43819</v>
      </c>
      <c r="B309">
        <v>0.3286</v>
      </c>
      <c r="C309" s="6">
        <f>TC[[#This Row],[Variaz]]/100</f>
        <v>3.2859999999999999E-3</v>
      </c>
      <c r="D309" s="10">
        <f>'AUM Fondi'!D1250</f>
        <v>240230127.57000002</v>
      </c>
      <c r="E309" s="10">
        <f>D308*TC[[#This Row],[Variazione percentuale]]</f>
        <v>784226.36027003999</v>
      </c>
      <c r="F309" s="11">
        <f>TC[[#This Row],[AUM]]-D308</f>
        <v>1573292.4300000072</v>
      </c>
      <c r="G309" s="11">
        <f>TC[[#This Row],[∆ AUM]]-TC[[#This Row],[effetto mercato]]</f>
        <v>789066.06972996716</v>
      </c>
    </row>
    <row r="310" spans="1:7">
      <c r="A310" s="4">
        <v>43822</v>
      </c>
      <c r="B310">
        <v>-9.0999999999999998E-2</v>
      </c>
      <c r="C310" s="6">
        <f>TC[[#This Row],[Variaz]]/100</f>
        <v>-9.1E-4</v>
      </c>
      <c r="D310" s="10">
        <f>'AUM Fondi'!D1251</f>
        <v>240985396.88</v>
      </c>
      <c r="E310" s="10">
        <f>D309*TC[[#This Row],[Variazione percentuale]]</f>
        <v>-218609.41608870003</v>
      </c>
      <c r="F310" s="11">
        <f>TC[[#This Row],[AUM]]-D309</f>
        <v>755269.30999997258</v>
      </c>
      <c r="G310" s="11">
        <f>TC[[#This Row],[∆ AUM]]-TC[[#This Row],[effetto mercato]]</f>
        <v>973878.72608867264</v>
      </c>
    </row>
    <row r="311" spans="1:7">
      <c r="A311" s="4">
        <v>43826</v>
      </c>
      <c r="B311">
        <v>-3.6400000000000002E-2</v>
      </c>
      <c r="C311" s="6">
        <f>TC[[#This Row],[Variaz]]/100</f>
        <v>-3.6400000000000001E-4</v>
      </c>
      <c r="D311" s="10">
        <f>'AUM Fondi'!D1252</f>
        <v>241813526.15000001</v>
      </c>
      <c r="E311" s="10">
        <f>D310*TC[[#This Row],[Variazione percentuale]]</f>
        <v>-87718.684464320002</v>
      </c>
      <c r="F311" s="11">
        <f>TC[[#This Row],[AUM]]-D310</f>
        <v>828129.27000001073</v>
      </c>
      <c r="G311" s="11">
        <f>TC[[#This Row],[∆ AUM]]-TC[[#This Row],[effetto mercato]]</f>
        <v>915847.95446433069</v>
      </c>
    </row>
    <row r="312" spans="1:7">
      <c r="A312" s="4">
        <v>43829</v>
      </c>
      <c r="B312">
        <v>-0.58299999999999996</v>
      </c>
      <c r="C312" s="6">
        <f>TC[[#This Row],[Variaz]]/100</f>
        <v>-5.8299999999999992E-3</v>
      </c>
      <c r="D312" s="10">
        <f>'AUM Fondi'!D1253</f>
        <v>241284801.47</v>
      </c>
      <c r="E312" s="10">
        <f>D311*TC[[#This Row],[Variazione percentuale]]</f>
        <v>-1409772.8574544999</v>
      </c>
      <c r="F312" s="11">
        <f>TC[[#This Row],[AUM]]-D311</f>
        <v>-528724.68000000715</v>
      </c>
      <c r="G312" s="11">
        <f>TC[[#This Row],[∆ AUM]]-TC[[#This Row],[effetto mercato]]</f>
        <v>881048.17745449278</v>
      </c>
    </row>
    <row r="313" spans="1:7">
      <c r="A313" s="4">
        <v>43832</v>
      </c>
      <c r="B313">
        <v>0.36649999999999999</v>
      </c>
      <c r="C313" s="6">
        <f>TC[[#This Row],[Variaz]]/100</f>
        <v>3.6649999999999999E-3</v>
      </c>
      <c r="D313" s="10">
        <f>'AUM Fondi'!D1254</f>
        <v>244717935.75</v>
      </c>
      <c r="E313" s="10">
        <f>D312*TC[[#This Row],[Variazione percentuale]]</f>
        <v>884308.79738755</v>
      </c>
      <c r="F313" s="11">
        <f>TC[[#This Row],[AUM]]-D312</f>
        <v>3433134.2800000012</v>
      </c>
      <c r="G313" s="11">
        <f>TC[[#This Row],[∆ AUM]]-TC[[#This Row],[effetto mercato]]</f>
        <v>2548825.4826124511</v>
      </c>
    </row>
    <row r="314" spans="1:7">
      <c r="A314" s="4">
        <v>43833</v>
      </c>
      <c r="B314">
        <v>-1.83E-2</v>
      </c>
      <c r="C314" s="6">
        <f>TC[[#This Row],[Variaz]]/100</f>
        <v>-1.83E-4</v>
      </c>
      <c r="D314" s="10">
        <f>'AUM Fondi'!D1255</f>
        <v>244860639.30000001</v>
      </c>
      <c r="E314" s="10">
        <f>D313*TC[[#This Row],[Variazione percentuale]]</f>
        <v>-44783.382242250002</v>
      </c>
      <c r="F314" s="11">
        <f>TC[[#This Row],[AUM]]-D313</f>
        <v>142703.55000001192</v>
      </c>
      <c r="G314" s="11">
        <f>TC[[#This Row],[∆ AUM]]-TC[[#This Row],[effetto mercato]]</f>
        <v>187486.93224226192</v>
      </c>
    </row>
    <row r="315" spans="1:7">
      <c r="A315" s="4">
        <v>43837</v>
      </c>
      <c r="B315">
        <v>5.4800000000000001E-2</v>
      </c>
      <c r="C315" s="6">
        <f>TC[[#This Row],[Variaz]]/100</f>
        <v>5.4799999999999998E-4</v>
      </c>
      <c r="D315" s="10">
        <f>'AUM Fondi'!D1256</f>
        <v>247135000.87</v>
      </c>
      <c r="E315" s="10">
        <f>D314*TC[[#This Row],[Variazione percentuale]]</f>
        <v>134183.63033640001</v>
      </c>
      <c r="F315" s="11">
        <f>TC[[#This Row],[AUM]]-D314</f>
        <v>2274361.5699999928</v>
      </c>
      <c r="G315" s="11">
        <f>TC[[#This Row],[∆ AUM]]-TC[[#This Row],[effetto mercato]]</f>
        <v>2140177.9396635927</v>
      </c>
    </row>
    <row r="316" spans="1:7">
      <c r="A316" s="4">
        <v>43838</v>
      </c>
      <c r="B316">
        <v>-5.4800000000000001E-2</v>
      </c>
      <c r="C316" s="6">
        <f>TC[[#This Row],[Variaz]]/100</f>
        <v>-5.4799999999999998E-4</v>
      </c>
      <c r="D316" s="10">
        <f>'AUM Fondi'!D1257</f>
        <v>248849314.41</v>
      </c>
      <c r="E316" s="10">
        <f>D315*TC[[#This Row],[Variazione percentuale]]</f>
        <v>-135429.98047675999</v>
      </c>
      <c r="F316" s="11">
        <f>TC[[#This Row],[AUM]]-D315</f>
        <v>1714313.5399999917</v>
      </c>
      <c r="G316" s="11">
        <f>TC[[#This Row],[∆ AUM]]-TC[[#This Row],[effetto mercato]]</f>
        <v>1849743.5204767517</v>
      </c>
    </row>
    <row r="317" spans="1:7">
      <c r="A317" s="4">
        <v>43839</v>
      </c>
      <c r="B317">
        <v>0.14610000000000001</v>
      </c>
      <c r="C317" s="6">
        <f>TC[[#This Row],[Variaz]]/100</f>
        <v>1.4610000000000001E-3</v>
      </c>
      <c r="D317" s="10">
        <f>'AUM Fondi'!D1258</f>
        <v>250963939.31999999</v>
      </c>
      <c r="E317" s="10">
        <f>D316*TC[[#This Row],[Variazione percentuale]]</f>
        <v>363568.84835301002</v>
      </c>
      <c r="F317" s="11">
        <f>TC[[#This Row],[AUM]]-D316</f>
        <v>2114624.9099999964</v>
      </c>
      <c r="G317" s="11">
        <f>TC[[#This Row],[∆ AUM]]-TC[[#This Row],[effetto mercato]]</f>
        <v>1751056.0616469863</v>
      </c>
    </row>
    <row r="318" spans="1:7">
      <c r="A318" s="4">
        <v>43840</v>
      </c>
      <c r="B318">
        <v>-5.4699999999999999E-2</v>
      </c>
      <c r="C318" s="6">
        <f>TC[[#This Row],[Variaz]]/100</f>
        <v>-5.4699999999999996E-4</v>
      </c>
      <c r="D318" s="10">
        <f>'AUM Fondi'!D1259</f>
        <v>252475102.55999997</v>
      </c>
      <c r="E318" s="10">
        <f>D317*TC[[#This Row],[Variazione percentuale]]</f>
        <v>-137277.27480803998</v>
      </c>
      <c r="F318" s="11">
        <f>TC[[#This Row],[AUM]]-D317</f>
        <v>1511163.2399999797</v>
      </c>
      <c r="G318" s="11">
        <f>TC[[#This Row],[∆ AUM]]-TC[[#This Row],[effetto mercato]]</f>
        <v>1648440.5148080196</v>
      </c>
    </row>
    <row r="319" spans="1:7">
      <c r="A319" s="4">
        <v>43843</v>
      </c>
      <c r="B319">
        <v>-7.2999999999999995E-2</v>
      </c>
      <c r="C319" s="6">
        <f>TC[[#This Row],[Variaz]]/100</f>
        <v>-7.2999999999999996E-4</v>
      </c>
      <c r="D319" s="10">
        <f>'AUM Fondi'!D1260</f>
        <v>254001708.59999999</v>
      </c>
      <c r="E319" s="10">
        <f>D318*TC[[#This Row],[Variazione percentuale]]</f>
        <v>-184306.82486879997</v>
      </c>
      <c r="F319" s="11">
        <f>TC[[#This Row],[AUM]]-D318</f>
        <v>1526606.0400000215</v>
      </c>
      <c r="G319" s="11">
        <f>TC[[#This Row],[∆ AUM]]-TC[[#This Row],[effetto mercato]]</f>
        <v>1710912.8648688213</v>
      </c>
    </row>
    <row r="320" spans="1:7">
      <c r="A320" s="4">
        <v>43844</v>
      </c>
      <c r="B320">
        <v>9.1300000000000006E-2</v>
      </c>
      <c r="C320" s="6">
        <f>TC[[#This Row],[Variaz]]/100</f>
        <v>9.1300000000000007E-4</v>
      </c>
      <c r="D320" s="10">
        <f>'AUM Fondi'!D1261</f>
        <v>258459612.56999999</v>
      </c>
      <c r="E320" s="10">
        <f>D319*TC[[#This Row],[Variazione percentuale]]</f>
        <v>231903.55995180001</v>
      </c>
      <c r="F320" s="11">
        <f>TC[[#This Row],[AUM]]-D319</f>
        <v>4457903.9699999988</v>
      </c>
      <c r="G320" s="11">
        <f>TC[[#This Row],[∆ AUM]]-TC[[#This Row],[effetto mercato]]</f>
        <v>4226000.4100481989</v>
      </c>
    </row>
    <row r="321" spans="1:7">
      <c r="A321" s="4">
        <v>43845</v>
      </c>
      <c r="B321">
        <v>-0.16420000000000001</v>
      </c>
      <c r="C321" s="6">
        <f>TC[[#This Row],[Variaz]]/100</f>
        <v>-1.6420000000000002E-3</v>
      </c>
      <c r="D321" s="10">
        <f>'AUM Fondi'!D1262</f>
        <v>260223990.63</v>
      </c>
      <c r="E321" s="10">
        <f>D320*TC[[#This Row],[Variazione percentuale]]</f>
        <v>-424390.68383994006</v>
      </c>
      <c r="F321" s="11">
        <f>TC[[#This Row],[AUM]]-D320</f>
        <v>1764378.0600000024</v>
      </c>
      <c r="G321" s="11">
        <f>TC[[#This Row],[∆ AUM]]-TC[[#This Row],[effetto mercato]]</f>
        <v>2188768.7438399424</v>
      </c>
    </row>
    <row r="322" spans="1:7">
      <c r="A322" s="4">
        <v>43846</v>
      </c>
      <c r="B322">
        <v>0.23749999999999999</v>
      </c>
      <c r="C322" s="6">
        <f>TC[[#This Row],[Variaz]]/100</f>
        <v>2.3749999999999999E-3</v>
      </c>
      <c r="D322" s="10">
        <f>'AUM Fondi'!D1263</f>
        <v>263141395.97000003</v>
      </c>
      <c r="E322" s="10">
        <f>D321*TC[[#This Row],[Variazione percentuale]]</f>
        <v>618031.97774624999</v>
      </c>
      <c r="F322" s="11">
        <f>TC[[#This Row],[AUM]]-D321</f>
        <v>2917405.3400000334</v>
      </c>
      <c r="G322" s="11">
        <f>TC[[#This Row],[∆ AUM]]-TC[[#This Row],[effetto mercato]]</f>
        <v>2299373.3622537833</v>
      </c>
    </row>
    <row r="323" spans="1:7">
      <c r="A323" s="4">
        <v>43847</v>
      </c>
      <c r="B323">
        <v>0.41920000000000002</v>
      </c>
      <c r="C323" s="6">
        <f>TC[[#This Row],[Variaz]]/100</f>
        <v>4.1920000000000004E-3</v>
      </c>
      <c r="D323" s="10">
        <f>'AUM Fondi'!D1264</f>
        <v>266474217.71999997</v>
      </c>
      <c r="E323" s="10">
        <f>D322*TC[[#This Row],[Variazione percentuale]]</f>
        <v>1103088.7319062403</v>
      </c>
      <c r="F323" s="11">
        <f>TC[[#This Row],[AUM]]-D322</f>
        <v>3332821.7499999404</v>
      </c>
      <c r="G323" s="11">
        <f>TC[[#This Row],[∆ AUM]]-TC[[#This Row],[effetto mercato]]</f>
        <v>2229733.0180937001</v>
      </c>
    </row>
    <row r="324" spans="1:7">
      <c r="A324" s="4">
        <v>43850</v>
      </c>
      <c r="B324">
        <v>0.12709999999999999</v>
      </c>
      <c r="C324" s="6">
        <f>TC[[#This Row],[Variaz]]/100</f>
        <v>1.271E-3</v>
      </c>
      <c r="D324" s="10">
        <f>'AUM Fondi'!D1265</f>
        <v>269225535.84000003</v>
      </c>
      <c r="E324" s="10">
        <f>D323*TC[[#This Row],[Variazione percentuale]]</f>
        <v>338688.73072211997</v>
      </c>
      <c r="F324" s="11">
        <f>TC[[#This Row],[AUM]]-D323</f>
        <v>2751318.1200000644</v>
      </c>
      <c r="G324" s="11">
        <f>TC[[#This Row],[∆ AUM]]-TC[[#This Row],[effetto mercato]]</f>
        <v>2412629.3892779443</v>
      </c>
    </row>
    <row r="325" spans="1:7">
      <c r="A325" s="4">
        <v>43851</v>
      </c>
      <c r="B325">
        <v>-0.19939999999999999</v>
      </c>
      <c r="C325" s="6">
        <f>TC[[#This Row],[Variaz]]/100</f>
        <v>-1.9940000000000001E-3</v>
      </c>
      <c r="D325" s="10">
        <f>'AUM Fondi'!D1266</f>
        <v>271081543.81</v>
      </c>
      <c r="E325" s="10">
        <f>D324*TC[[#This Row],[Variazione percentuale]]</f>
        <v>-536835.71846496011</v>
      </c>
      <c r="F325" s="11">
        <f>TC[[#This Row],[AUM]]-D324</f>
        <v>1856007.969999969</v>
      </c>
      <c r="G325" s="11">
        <f>TC[[#This Row],[∆ AUM]]-TC[[#This Row],[effetto mercato]]</f>
        <v>2392843.6884649293</v>
      </c>
    </row>
    <row r="326" spans="1:7">
      <c r="A326" s="4">
        <v>43852</v>
      </c>
      <c r="B326">
        <v>9.0800000000000006E-2</v>
      </c>
      <c r="C326" s="6">
        <f>TC[[#This Row],[Variaz]]/100</f>
        <v>9.0800000000000006E-4</v>
      </c>
      <c r="D326" s="10">
        <f>'AUM Fondi'!D1267</f>
        <v>274358042.77999997</v>
      </c>
      <c r="E326" s="10">
        <f>D325*TC[[#This Row],[Variazione percentuale]]</f>
        <v>246142.04177948003</v>
      </c>
      <c r="F326" s="11">
        <f>TC[[#This Row],[AUM]]-D325</f>
        <v>3276498.969999969</v>
      </c>
      <c r="G326" s="11">
        <f>TC[[#This Row],[∆ AUM]]-TC[[#This Row],[effetto mercato]]</f>
        <v>3030356.9282204891</v>
      </c>
    </row>
    <row r="327" spans="1:7">
      <c r="A327" s="4">
        <v>43853</v>
      </c>
      <c r="B327">
        <v>-1.8100000000000002E-2</v>
      </c>
      <c r="C327" s="6">
        <f>TC[[#This Row],[Variaz]]/100</f>
        <v>-1.8100000000000001E-4</v>
      </c>
      <c r="D327" s="10">
        <f>'AUM Fondi'!D1268</f>
        <v>277828999.00999999</v>
      </c>
      <c r="E327" s="10">
        <f>D326*TC[[#This Row],[Variazione percentuale]]</f>
        <v>-49658.805743179997</v>
      </c>
      <c r="F327" s="11">
        <f>TC[[#This Row],[AUM]]-D326</f>
        <v>3470956.2300000191</v>
      </c>
      <c r="G327" s="11">
        <f>TC[[#This Row],[∆ AUM]]-TC[[#This Row],[effetto mercato]]</f>
        <v>3520615.0357431993</v>
      </c>
    </row>
    <row r="328" spans="1:7">
      <c r="A328" s="4">
        <v>43854</v>
      </c>
      <c r="B328">
        <v>-5.45E-2</v>
      </c>
      <c r="C328" s="6">
        <f>TC[[#This Row],[Variaz]]/100</f>
        <v>-5.4500000000000002E-4</v>
      </c>
      <c r="D328" s="10">
        <f>'AUM Fondi'!D1269</f>
        <v>279876813.51999998</v>
      </c>
      <c r="E328" s="10">
        <f>D327*TC[[#This Row],[Variazione percentuale]]</f>
        <v>-151416.80446044999</v>
      </c>
      <c r="F328" s="11">
        <f>TC[[#This Row],[AUM]]-D327</f>
        <v>2047814.5099999905</v>
      </c>
      <c r="G328" s="11">
        <f>TC[[#This Row],[∆ AUM]]-TC[[#This Row],[effetto mercato]]</f>
        <v>2199231.3144604405</v>
      </c>
    </row>
    <row r="329" spans="1:7">
      <c r="A329" s="4">
        <v>43857</v>
      </c>
      <c r="B329">
        <v>-0.58120000000000005</v>
      </c>
      <c r="C329" s="6">
        <f>TC[[#This Row],[Variaz]]/100</f>
        <v>-5.8120000000000003E-3</v>
      </c>
      <c r="D329" s="10">
        <f>'AUM Fondi'!D1270</f>
        <v>280930323.48000002</v>
      </c>
      <c r="E329" s="10">
        <f>D328*TC[[#This Row],[Variazione percentuale]]</f>
        <v>-1626644.04017824</v>
      </c>
      <c r="F329" s="11">
        <f>TC[[#This Row],[AUM]]-D328</f>
        <v>1053509.9600000381</v>
      </c>
      <c r="G329" s="11">
        <f>TC[[#This Row],[∆ AUM]]-TC[[#This Row],[effetto mercato]]</f>
        <v>2680154.0001782784</v>
      </c>
    </row>
    <row r="330" spans="1:7">
      <c r="A330" s="4">
        <v>43858</v>
      </c>
      <c r="B330">
        <v>0.27400000000000002</v>
      </c>
      <c r="C330" s="6">
        <f>TC[[#This Row],[Variaz]]/100</f>
        <v>2.7400000000000002E-3</v>
      </c>
      <c r="D330" s="10">
        <f>'AUM Fondi'!D1271</f>
        <v>284280109.53000003</v>
      </c>
      <c r="E330" s="10">
        <f>D329*TC[[#This Row],[Variazione percentuale]]</f>
        <v>769749.08633520012</v>
      </c>
      <c r="F330" s="11">
        <f>TC[[#This Row],[AUM]]-D329</f>
        <v>3349786.0500000119</v>
      </c>
      <c r="G330" s="11">
        <f>TC[[#This Row],[∆ AUM]]-TC[[#This Row],[effetto mercato]]</f>
        <v>2580036.963664812</v>
      </c>
    </row>
    <row r="331" spans="1:7">
      <c r="A331" s="4">
        <v>43859</v>
      </c>
      <c r="B331">
        <v>3.6400000000000002E-2</v>
      </c>
      <c r="C331" s="6">
        <f>TC[[#This Row],[Variaz]]/100</f>
        <v>3.6400000000000001E-4</v>
      </c>
      <c r="D331" s="10">
        <f>'AUM Fondi'!D1272</f>
        <v>286880755.00999999</v>
      </c>
      <c r="E331" s="10">
        <f>D330*TC[[#This Row],[Variazione percentuale]]</f>
        <v>103477.95986892002</v>
      </c>
      <c r="F331" s="11">
        <f>TC[[#This Row],[AUM]]-D330</f>
        <v>2600645.4799999595</v>
      </c>
      <c r="G331" s="11">
        <f>TC[[#This Row],[∆ AUM]]-TC[[#This Row],[effetto mercato]]</f>
        <v>2497167.5201310394</v>
      </c>
    </row>
    <row r="332" spans="1:7">
      <c r="A332" s="4">
        <v>43860</v>
      </c>
      <c r="B332">
        <v>-0.43709999999999999</v>
      </c>
      <c r="C332" s="6">
        <f>TC[[#This Row],[Variaz]]/100</f>
        <v>-4.3709999999999999E-3</v>
      </c>
      <c r="D332" s="10">
        <f>'AUM Fondi'!D1273</f>
        <v>287949410.74000001</v>
      </c>
      <c r="E332" s="10">
        <f>D331*TC[[#This Row],[Variazione percentuale]]</f>
        <v>-1253955.7801487099</v>
      </c>
      <c r="F332" s="11">
        <f>TC[[#This Row],[AUM]]-D331</f>
        <v>1068655.7300000191</v>
      </c>
      <c r="G332" s="11">
        <f>TC[[#This Row],[∆ AUM]]-TC[[#This Row],[effetto mercato]]</f>
        <v>2322611.5101487292</v>
      </c>
    </row>
    <row r="333" spans="1:7">
      <c r="A333" s="4">
        <v>43861</v>
      </c>
      <c r="B333">
        <v>-0.67679999999999996</v>
      </c>
      <c r="C333" s="6">
        <f>TC[[#This Row],[Variaz]]/100</f>
        <v>-6.7679999999999997E-3</v>
      </c>
      <c r="D333" s="10">
        <f>'AUM Fondi'!D1274</f>
        <v>288248319.63</v>
      </c>
      <c r="E333" s="10">
        <f>D332*TC[[#This Row],[Variazione percentuale]]</f>
        <v>-1948841.61188832</v>
      </c>
      <c r="F333" s="11">
        <f>TC[[#This Row],[AUM]]-D332</f>
        <v>298908.88999998569</v>
      </c>
      <c r="G333" s="11">
        <f>TC[[#This Row],[∆ AUM]]-TC[[#This Row],[effetto mercato]]</f>
        <v>2247750.5018883059</v>
      </c>
    </row>
    <row r="334" spans="1:7">
      <c r="A334" s="4">
        <v>43864</v>
      </c>
      <c r="B334">
        <v>0.221</v>
      </c>
      <c r="C334" s="6">
        <f>TC[[#This Row],[Variaz]]/100</f>
        <v>2.2100000000000002E-3</v>
      </c>
      <c r="D334" s="10">
        <f>'AUM Fondi'!D1275</f>
        <v>291165537.08999997</v>
      </c>
      <c r="E334" s="10">
        <f>D333*TC[[#This Row],[Variazione percentuale]]</f>
        <v>637028.78638230008</v>
      </c>
      <c r="F334" s="11">
        <f>TC[[#This Row],[AUM]]-D333</f>
        <v>2917217.4599999785</v>
      </c>
      <c r="G334" s="11">
        <f>TC[[#This Row],[∆ AUM]]-TC[[#This Row],[effetto mercato]]</f>
        <v>2280188.6736176787</v>
      </c>
    </row>
    <row r="335" spans="1:7">
      <c r="A335" s="4">
        <v>43865</v>
      </c>
      <c r="B335">
        <v>0.6431</v>
      </c>
      <c r="C335" s="6">
        <f>TC[[#This Row],[Variaz]]/100</f>
        <v>6.4310000000000001E-3</v>
      </c>
      <c r="D335" s="10">
        <f>'AUM Fondi'!D1276</f>
        <v>295011449.71000004</v>
      </c>
      <c r="E335" s="10">
        <f>D334*TC[[#This Row],[Variazione percentuale]]</f>
        <v>1872485.5690257899</v>
      </c>
      <c r="F335" s="11">
        <f>TC[[#This Row],[AUM]]-D334</f>
        <v>3845912.6200000644</v>
      </c>
      <c r="G335" s="11">
        <f>TC[[#This Row],[∆ AUM]]-TC[[#This Row],[effetto mercato]]</f>
        <v>1973427.0509742745</v>
      </c>
    </row>
    <row r="336" spans="1:7">
      <c r="A336" s="4">
        <v>43866</v>
      </c>
      <c r="B336">
        <v>0.78510000000000002</v>
      </c>
      <c r="C336" s="6">
        <f>TC[[#This Row],[Variaz]]/100</f>
        <v>7.8510000000000003E-3</v>
      </c>
      <c r="D336" s="10">
        <f>'AUM Fondi'!D1277</f>
        <v>299776494.35000002</v>
      </c>
      <c r="E336" s="10">
        <f>D335*TC[[#This Row],[Variazione percentuale]]</f>
        <v>2316134.8916732105</v>
      </c>
      <c r="F336" s="11">
        <f>TC[[#This Row],[AUM]]-D335</f>
        <v>4765044.6399999857</v>
      </c>
      <c r="G336" s="11">
        <f>TC[[#This Row],[∆ AUM]]-TC[[#This Row],[effetto mercato]]</f>
        <v>2448909.7483267752</v>
      </c>
    </row>
    <row r="337" spans="1:7">
      <c r="A337" s="4">
        <v>43867</v>
      </c>
      <c r="B337">
        <v>0.308</v>
      </c>
      <c r="C337" s="6">
        <f>TC[[#This Row],[Variaz]]/100</f>
        <v>3.0799999999999998E-3</v>
      </c>
      <c r="D337" s="10">
        <f>'AUM Fondi'!D1278</f>
        <v>303614813.33000004</v>
      </c>
      <c r="E337" s="10">
        <f>D336*TC[[#This Row],[Variazione percentuale]]</f>
        <v>923311.60259799997</v>
      </c>
      <c r="F337" s="11">
        <f>TC[[#This Row],[AUM]]-D336</f>
        <v>3838318.9800000191</v>
      </c>
      <c r="G337" s="11">
        <f>TC[[#This Row],[∆ AUM]]-TC[[#This Row],[effetto mercato]]</f>
        <v>2915007.3774020192</v>
      </c>
    </row>
    <row r="338" spans="1:7">
      <c r="A338" s="4">
        <v>43868</v>
      </c>
      <c r="B338">
        <v>-0.18060000000000001</v>
      </c>
      <c r="C338" s="6">
        <f>TC[[#This Row],[Variaz]]/100</f>
        <v>-1.8060000000000001E-3</v>
      </c>
      <c r="D338" s="10">
        <f>'AUM Fondi'!D1279</f>
        <v>305973194.29000002</v>
      </c>
      <c r="E338" s="10">
        <f>D337*TC[[#This Row],[Variazione percentuale]]</f>
        <v>-548328.35287398007</v>
      </c>
      <c r="F338" s="11">
        <f>TC[[#This Row],[AUM]]-D337</f>
        <v>2358380.9599999785</v>
      </c>
      <c r="G338" s="11">
        <f>TC[[#This Row],[∆ AUM]]-TC[[#This Row],[effetto mercato]]</f>
        <v>2906709.3128739586</v>
      </c>
    </row>
    <row r="339" spans="1:7">
      <c r="A339" s="4">
        <v>43871</v>
      </c>
      <c r="B339">
        <v>0.25330000000000003</v>
      </c>
      <c r="C339" s="6">
        <f>TC[[#This Row],[Variaz]]/100</f>
        <v>2.5330000000000001E-3</v>
      </c>
      <c r="D339" s="10">
        <f>'AUM Fondi'!D1280</f>
        <v>309148734.97000003</v>
      </c>
      <c r="E339" s="10">
        <f>D338*TC[[#This Row],[Variazione percentuale]]</f>
        <v>775030.1011365701</v>
      </c>
      <c r="F339" s="11">
        <f>TC[[#This Row],[AUM]]-D338</f>
        <v>3175540.6800000072</v>
      </c>
      <c r="G339" s="11">
        <f>TC[[#This Row],[∆ AUM]]-TC[[#This Row],[effetto mercato]]</f>
        <v>2400510.5788634373</v>
      </c>
    </row>
    <row r="340" spans="1:7">
      <c r="A340" s="4">
        <v>43872</v>
      </c>
      <c r="B340">
        <v>0.19850000000000001</v>
      </c>
      <c r="C340" s="6">
        <f>TC[[#This Row],[Variaz]]/100</f>
        <v>1.9850000000000002E-3</v>
      </c>
      <c r="D340" s="10">
        <f>'AUM Fondi'!D1281</f>
        <v>314349294.60000002</v>
      </c>
      <c r="E340" s="10">
        <f>D339*TC[[#This Row],[Variazione percentuale]]</f>
        <v>613660.23891545017</v>
      </c>
      <c r="F340" s="11">
        <f>TC[[#This Row],[AUM]]-D339</f>
        <v>5200559.6299999952</v>
      </c>
      <c r="G340" s="11">
        <f>TC[[#This Row],[∆ AUM]]-TC[[#This Row],[effetto mercato]]</f>
        <v>4586899.3910845453</v>
      </c>
    </row>
    <row r="341" spans="1:7">
      <c r="A341" s="4">
        <v>43873</v>
      </c>
      <c r="B341">
        <v>0.30620000000000003</v>
      </c>
      <c r="C341" s="6">
        <f>TC[[#This Row],[Variaz]]/100</f>
        <v>3.0620000000000005E-3</v>
      </c>
      <c r="D341" s="10">
        <f>'AUM Fondi'!D1282</f>
        <v>317565969.57999998</v>
      </c>
      <c r="E341" s="10">
        <f>D340*TC[[#This Row],[Variazione percentuale]]</f>
        <v>962537.54006520018</v>
      </c>
      <c r="F341" s="11">
        <f>TC[[#This Row],[AUM]]-D340</f>
        <v>3216674.9799999595</v>
      </c>
      <c r="G341" s="11">
        <f>TC[[#This Row],[∆ AUM]]-TC[[#This Row],[effetto mercato]]</f>
        <v>2254137.4399347594</v>
      </c>
    </row>
    <row r="342" spans="1:7">
      <c r="A342" s="4">
        <v>43874</v>
      </c>
      <c r="B342">
        <v>8.9800000000000005E-2</v>
      </c>
      <c r="C342" s="6">
        <f>TC[[#This Row],[Variaz]]/100</f>
        <v>8.9800000000000004E-4</v>
      </c>
      <c r="D342" s="10">
        <f>'AUM Fondi'!D1283</f>
        <v>319828735.63999999</v>
      </c>
      <c r="E342" s="10">
        <f>D341*TC[[#This Row],[Variazione percentuale]]</f>
        <v>285174.24068284</v>
      </c>
      <c r="F342" s="11">
        <f>TC[[#This Row],[AUM]]-D341</f>
        <v>2262766.0600000024</v>
      </c>
      <c r="G342" s="11">
        <f>TC[[#This Row],[∆ AUM]]-TC[[#This Row],[effetto mercato]]</f>
        <v>1977591.8193171625</v>
      </c>
    </row>
    <row r="343" spans="1:7">
      <c r="A343" s="4">
        <v>43875</v>
      </c>
      <c r="B343">
        <v>8.9700000000000002E-2</v>
      </c>
      <c r="C343" s="6">
        <f>TC[[#This Row],[Variaz]]/100</f>
        <v>8.9700000000000001E-4</v>
      </c>
      <c r="D343" s="10">
        <f>'AUM Fondi'!D1284</f>
        <v>322232247</v>
      </c>
      <c r="E343" s="10">
        <f>D342*TC[[#This Row],[Variazione percentuale]]</f>
        <v>286886.37586908002</v>
      </c>
      <c r="F343" s="11">
        <f>TC[[#This Row],[AUM]]-D342</f>
        <v>2403511.3600000143</v>
      </c>
      <c r="G343" s="11">
        <f>TC[[#This Row],[∆ AUM]]-TC[[#This Row],[effetto mercato]]</f>
        <v>2116624.9841309343</v>
      </c>
    </row>
    <row r="344" spans="1:7">
      <c r="A344" s="4">
        <v>43878</v>
      </c>
      <c r="B344">
        <v>-3.5799999999999998E-2</v>
      </c>
      <c r="C344" s="6">
        <f>TC[[#This Row],[Variaz]]/100</f>
        <v>-3.5799999999999997E-4</v>
      </c>
      <c r="D344" s="10">
        <f>'AUM Fondi'!D1285</f>
        <v>323906136</v>
      </c>
      <c r="E344" s="10">
        <f>D343*TC[[#This Row],[Variazione percentuale]]</f>
        <v>-115359.14442599998</v>
      </c>
      <c r="F344" s="11">
        <f>TC[[#This Row],[AUM]]-D343</f>
        <v>1673889</v>
      </c>
      <c r="G344" s="11">
        <f>TC[[#This Row],[∆ AUM]]-TC[[#This Row],[effetto mercato]]</f>
        <v>1789248.1444260001</v>
      </c>
    </row>
    <row r="345" spans="1:7">
      <c r="A345" s="4">
        <v>43879</v>
      </c>
      <c r="B345">
        <v>-0.16139999999999999</v>
      </c>
      <c r="C345" s="6">
        <f>TC[[#This Row],[Variaz]]/100</f>
        <v>-1.614E-3</v>
      </c>
      <c r="D345" s="10">
        <f>'AUM Fondi'!D1286</f>
        <v>325783036.69999999</v>
      </c>
      <c r="E345" s="10">
        <f>D344*TC[[#This Row],[Variazione percentuale]]</f>
        <v>-522784.50350400002</v>
      </c>
      <c r="F345" s="11">
        <f>TC[[#This Row],[AUM]]-D344</f>
        <v>1876900.6999999881</v>
      </c>
      <c r="G345" s="11">
        <f>TC[[#This Row],[∆ AUM]]-TC[[#This Row],[effetto mercato]]</f>
        <v>2399685.2035039882</v>
      </c>
    </row>
    <row r="346" spans="1:7">
      <c r="A346" s="4">
        <v>43880</v>
      </c>
      <c r="B346">
        <v>0.30530000000000002</v>
      </c>
      <c r="C346" s="6">
        <f>TC[[#This Row],[Variaz]]/100</f>
        <v>3.0530000000000002E-3</v>
      </c>
      <c r="D346" s="10">
        <f>'AUM Fondi'!D1287</f>
        <v>329416804.49000001</v>
      </c>
      <c r="E346" s="10">
        <f>D345*TC[[#This Row],[Variazione percentuale]]</f>
        <v>994615.61104510003</v>
      </c>
      <c r="F346" s="11">
        <f>TC[[#This Row],[AUM]]-D345</f>
        <v>3633767.7900000215</v>
      </c>
      <c r="G346" s="11">
        <f>TC[[#This Row],[∆ AUM]]-TC[[#This Row],[effetto mercato]]</f>
        <v>2639152.1789549217</v>
      </c>
    </row>
    <row r="347" spans="1:7">
      <c r="A347" s="4">
        <v>43881</v>
      </c>
      <c r="B347">
        <v>1.7899999999999999E-2</v>
      </c>
      <c r="C347" s="6">
        <f>TC[[#This Row],[Variaz]]/100</f>
        <v>1.7899999999999999E-4</v>
      </c>
      <c r="D347" s="10">
        <f>'AUM Fondi'!D1288</f>
        <v>331958341.65000004</v>
      </c>
      <c r="E347" s="10">
        <f>D346*TC[[#This Row],[Variazione percentuale]]</f>
        <v>58965.608003709996</v>
      </c>
      <c r="F347" s="11">
        <f>TC[[#This Row],[AUM]]-D346</f>
        <v>2541537.1600000262</v>
      </c>
      <c r="G347" s="11">
        <f>TC[[#This Row],[∆ AUM]]-TC[[#This Row],[effetto mercato]]</f>
        <v>2482571.5519963163</v>
      </c>
    </row>
    <row r="348" spans="1:7">
      <c r="A348" s="4">
        <v>43882</v>
      </c>
      <c r="B348">
        <v>-0.46539999999999998</v>
      </c>
      <c r="C348" s="6">
        <f>TC[[#This Row],[Variaz]]/100</f>
        <v>-4.6540000000000002E-3</v>
      </c>
      <c r="D348" s="10">
        <f>'AUM Fondi'!D1289</f>
        <v>332597853.43000001</v>
      </c>
      <c r="E348" s="10">
        <f>D347*TC[[#This Row],[Variazione percentuale]]</f>
        <v>-1544934.1220391002</v>
      </c>
      <c r="F348" s="11">
        <f>TC[[#This Row],[AUM]]-D347</f>
        <v>639511.77999997139</v>
      </c>
      <c r="G348" s="11">
        <f>TC[[#This Row],[∆ AUM]]-TC[[#This Row],[effetto mercato]]</f>
        <v>2184445.9020390715</v>
      </c>
    </row>
    <row r="349" spans="1:7">
      <c r="A349" s="4">
        <v>43885</v>
      </c>
      <c r="B349">
        <v>-1.3129</v>
      </c>
      <c r="C349" s="6">
        <f>TC[[#This Row],[Variaz]]/100</f>
        <v>-1.3129E-2</v>
      </c>
      <c r="D349" s="10">
        <f>'AUM Fondi'!D1290</f>
        <v>330895405.69</v>
      </c>
      <c r="E349" s="10">
        <f>D348*TC[[#This Row],[Variazione percentuale]]</f>
        <v>-4366677.2176824706</v>
      </c>
      <c r="F349" s="11">
        <f>TC[[#This Row],[AUM]]-D348</f>
        <v>-1702447.7400000095</v>
      </c>
      <c r="G349" s="11">
        <f>TC[[#This Row],[∆ AUM]]-TC[[#This Row],[effetto mercato]]</f>
        <v>2664229.477682461</v>
      </c>
    </row>
    <row r="350" spans="1:7">
      <c r="A350" s="4">
        <v>43886</v>
      </c>
      <c r="B350">
        <v>-1.1298999999999999</v>
      </c>
      <c r="C350" s="6">
        <f>TC[[#This Row],[Variaz]]/100</f>
        <v>-1.1298999999999998E-2</v>
      </c>
      <c r="D350" s="10">
        <f>'AUM Fondi'!D1291</f>
        <v>329310167.52000004</v>
      </c>
      <c r="E350" s="10">
        <f>D349*TC[[#This Row],[Variazione percentuale]]</f>
        <v>-3738787.1888913093</v>
      </c>
      <c r="F350" s="11">
        <f>TC[[#This Row],[AUM]]-D349</f>
        <v>-1585238.1699999571</v>
      </c>
      <c r="G350" s="11">
        <f>TC[[#This Row],[∆ AUM]]-TC[[#This Row],[effetto mercato]]</f>
        <v>2153549.0188913522</v>
      </c>
    </row>
    <row r="351" spans="1:7">
      <c r="A351" s="4">
        <v>43887</v>
      </c>
      <c r="B351">
        <v>-0.27650000000000002</v>
      </c>
      <c r="C351" s="6">
        <f>TC[[#This Row],[Variaz]]/100</f>
        <v>-2.7650000000000001E-3</v>
      </c>
      <c r="D351" s="10">
        <f>'AUM Fondi'!D1292</f>
        <v>328974194.5</v>
      </c>
      <c r="E351" s="10">
        <f>D350*TC[[#This Row],[Variazione percentuale]]</f>
        <v>-910542.6131928002</v>
      </c>
      <c r="F351" s="11">
        <f>TC[[#This Row],[AUM]]-D350</f>
        <v>-335973.02000004053</v>
      </c>
      <c r="G351" s="11">
        <f>TC[[#This Row],[∆ AUM]]-TC[[#This Row],[effetto mercato]]</f>
        <v>574569.59319275967</v>
      </c>
    </row>
    <row r="352" spans="1:7">
      <c r="A352" s="4">
        <v>43888</v>
      </c>
      <c r="B352">
        <v>-2.3290000000000002</v>
      </c>
      <c r="C352" s="6">
        <f>TC[[#This Row],[Variaz]]/100</f>
        <v>-2.3290000000000002E-2</v>
      </c>
      <c r="D352" s="10">
        <f>'AUM Fondi'!D1293</f>
        <v>322372418.44</v>
      </c>
      <c r="E352" s="10">
        <f>D351*TC[[#This Row],[Variazione percentuale]]</f>
        <v>-7661808.9899050007</v>
      </c>
      <c r="F352" s="11">
        <f>TC[[#This Row],[AUM]]-D351</f>
        <v>-6601776.0600000024</v>
      </c>
      <c r="G352" s="11">
        <f>TC[[#This Row],[∆ AUM]]-TC[[#This Row],[effetto mercato]]</f>
        <v>1060032.9299049983</v>
      </c>
    </row>
    <row r="353" spans="1:7">
      <c r="A353" s="4">
        <v>43889</v>
      </c>
      <c r="B353">
        <v>-1.022</v>
      </c>
      <c r="C353" s="6">
        <f>TC[[#This Row],[Variaz]]/100</f>
        <v>-1.022E-2</v>
      </c>
      <c r="D353" s="10">
        <f>'AUM Fondi'!D1294</f>
        <v>318520013.07999998</v>
      </c>
      <c r="E353" s="10">
        <f>D352*TC[[#This Row],[Variazione percentuale]]</f>
        <v>-3294646.1164568001</v>
      </c>
      <c r="F353" s="11">
        <f>TC[[#This Row],[AUM]]-D352</f>
        <v>-3852405.3600000143</v>
      </c>
      <c r="G353" s="11">
        <f>TC[[#This Row],[∆ AUM]]-TC[[#This Row],[effetto mercato]]</f>
        <v>-557759.24354321416</v>
      </c>
    </row>
    <row r="354" spans="1:7">
      <c r="A354" s="4">
        <v>43892</v>
      </c>
      <c r="B354">
        <v>0.84130000000000005</v>
      </c>
      <c r="C354" s="6">
        <f>TC[[#This Row],[Variaz]]/100</f>
        <v>8.4130000000000003E-3</v>
      </c>
      <c r="D354" s="10">
        <f>'AUM Fondi'!D1295</f>
        <v>322535291.11000001</v>
      </c>
      <c r="E354" s="10">
        <f>D353*TC[[#This Row],[Variazione percentuale]]</f>
        <v>2679708.87004204</v>
      </c>
      <c r="F354" s="11">
        <f>TC[[#This Row],[AUM]]-D353</f>
        <v>4015278.030000031</v>
      </c>
      <c r="G354" s="11">
        <f>TC[[#This Row],[∆ AUM]]-TC[[#This Row],[effetto mercato]]</f>
        <v>1335569.159957991</v>
      </c>
    </row>
    <row r="355" spans="1:7">
      <c r="A355" s="4">
        <v>43893</v>
      </c>
      <c r="B355">
        <v>-0.47399999999999998</v>
      </c>
      <c r="C355" s="6">
        <f>TC[[#This Row],[Variaz]]/100</f>
        <v>-4.7399999999999994E-3</v>
      </c>
      <c r="D355" s="10">
        <f>'AUM Fondi'!D1296</f>
        <v>321540703.79000002</v>
      </c>
      <c r="E355" s="10">
        <f>D354*TC[[#This Row],[Variazione percentuale]]</f>
        <v>-1528817.2798613999</v>
      </c>
      <c r="F355" s="11">
        <f>TC[[#This Row],[AUM]]-D354</f>
        <v>-994587.31999999285</v>
      </c>
      <c r="G355" s="11">
        <f>TC[[#This Row],[∆ AUM]]-TC[[#This Row],[effetto mercato]]</f>
        <v>534229.95986140706</v>
      </c>
    </row>
    <row r="356" spans="1:7">
      <c r="A356" s="4">
        <v>43894</v>
      </c>
      <c r="B356">
        <v>1.5812999999999999</v>
      </c>
      <c r="C356" s="6">
        <f>TC[[#This Row],[Variaz]]/100</f>
        <v>1.5813000000000001E-2</v>
      </c>
      <c r="D356" s="10">
        <f>'AUM Fondi'!D1297</f>
        <v>327741417.57999998</v>
      </c>
      <c r="E356" s="10">
        <f>D355*TC[[#This Row],[Variazione percentuale]]</f>
        <v>5084523.1490312703</v>
      </c>
      <c r="F356" s="11">
        <f>TC[[#This Row],[AUM]]-D355</f>
        <v>6200713.7899999619</v>
      </c>
      <c r="G356" s="11">
        <f>TC[[#This Row],[∆ AUM]]-TC[[#This Row],[effetto mercato]]</f>
        <v>1116190.6409686916</v>
      </c>
    </row>
    <row r="357" spans="1:7">
      <c r="A357" s="4">
        <v>43895</v>
      </c>
      <c r="B357">
        <v>-1.3128</v>
      </c>
      <c r="C357" s="6">
        <f>TC[[#This Row],[Variaz]]/100</f>
        <v>-1.3127999999999999E-2</v>
      </c>
      <c r="D357" s="10">
        <f>'AUM Fondi'!D1298</f>
        <v>324738439.92000002</v>
      </c>
      <c r="E357" s="10">
        <f>D356*TC[[#This Row],[Variazione percentuale]]</f>
        <v>-4302589.3299902398</v>
      </c>
      <c r="F357" s="11">
        <f>TC[[#This Row],[AUM]]-D356</f>
        <v>-3002977.6599999666</v>
      </c>
      <c r="G357" s="11">
        <f>TC[[#This Row],[∆ AUM]]-TC[[#This Row],[effetto mercato]]</f>
        <v>1299611.6699902732</v>
      </c>
    </row>
    <row r="358" spans="1:7">
      <c r="A358" s="4">
        <v>43896</v>
      </c>
      <c r="B358">
        <v>-1.5203</v>
      </c>
      <c r="C358" s="6">
        <f>TC[[#This Row],[Variaz]]/100</f>
        <v>-1.5203E-2</v>
      </c>
      <c r="D358" s="10">
        <f>'AUM Fondi'!D1299</f>
        <v>321007930.06</v>
      </c>
      <c r="E358" s="10">
        <f>D357*TC[[#This Row],[Variazione percentuale]]</f>
        <v>-4936998.5021037599</v>
      </c>
      <c r="F358" s="11">
        <f>TC[[#This Row],[AUM]]-D357</f>
        <v>-3730509.8600000143</v>
      </c>
      <c r="G358" s="11">
        <f>TC[[#This Row],[∆ AUM]]-TC[[#This Row],[effetto mercato]]</f>
        <v>1206488.6421037456</v>
      </c>
    </row>
    <row r="359" spans="1:7">
      <c r="A359" s="4">
        <v>43899</v>
      </c>
      <c r="B359">
        <v>-3.6472000000000002</v>
      </c>
      <c r="C359" s="6">
        <f>TC[[#This Row],[Variaz]]/100</f>
        <v>-3.6472000000000004E-2</v>
      </c>
      <c r="D359" s="10">
        <f>'AUM Fondi'!D1300</f>
        <v>309976425.62</v>
      </c>
      <c r="E359" s="10">
        <f>D358*TC[[#This Row],[Variazione percentuale]]</f>
        <v>-11707801.225148322</v>
      </c>
      <c r="F359" s="11">
        <f>TC[[#This Row],[AUM]]-D358</f>
        <v>-11031504.439999998</v>
      </c>
      <c r="G359" s="11">
        <f>TC[[#This Row],[∆ AUM]]-TC[[#This Row],[effetto mercato]]</f>
        <v>676296.78514832444</v>
      </c>
    </row>
    <row r="360" spans="1:7">
      <c r="A360" s="4">
        <v>43900</v>
      </c>
      <c r="B360">
        <v>1.0615000000000001</v>
      </c>
      <c r="C360" s="6">
        <f>TC[[#This Row],[Variaz]]/100</f>
        <v>1.0615000000000001E-2</v>
      </c>
      <c r="D360" s="10">
        <f>'AUM Fondi'!D1301</f>
        <v>313668703.72999996</v>
      </c>
      <c r="E360" s="10">
        <f>D359*TC[[#This Row],[Variazione percentuale]]</f>
        <v>3290399.7579563004</v>
      </c>
      <c r="F360" s="11">
        <f>TC[[#This Row],[AUM]]-D359</f>
        <v>3692278.1099999547</v>
      </c>
      <c r="G360" s="11">
        <f>TC[[#This Row],[∆ AUM]]-TC[[#This Row],[effetto mercato]]</f>
        <v>401878.3520436543</v>
      </c>
    </row>
    <row r="361" spans="1:7">
      <c r="A361" s="4">
        <v>43901</v>
      </c>
      <c r="B361">
        <v>-1.3080000000000001</v>
      </c>
      <c r="C361" s="6">
        <f>TC[[#This Row],[Variaz]]/100</f>
        <v>-1.3080000000000001E-2</v>
      </c>
      <c r="D361" s="10">
        <f>'AUM Fondi'!D1302</f>
        <v>308652623.82999998</v>
      </c>
      <c r="E361" s="10">
        <f>D360*TC[[#This Row],[Variazione percentuale]]</f>
        <v>-4102786.6447883998</v>
      </c>
      <c r="F361" s="11">
        <f>TC[[#This Row],[AUM]]-D360</f>
        <v>-5016079.8999999762</v>
      </c>
      <c r="G361" s="11">
        <f>TC[[#This Row],[∆ AUM]]-TC[[#This Row],[effetto mercato]]</f>
        <v>-913293.25521157635</v>
      </c>
    </row>
    <row r="362" spans="1:7">
      <c r="A362" s="4">
        <v>43902</v>
      </c>
      <c r="B362">
        <v>-4.6988000000000003</v>
      </c>
      <c r="C362" s="6">
        <f>TC[[#This Row],[Variaz]]/100</f>
        <v>-4.6988000000000002E-2</v>
      </c>
      <c r="D362" s="10">
        <f>'AUM Fondi'!D1303</f>
        <v>294228075.18000001</v>
      </c>
      <c r="E362" s="10">
        <f>D361*TC[[#This Row],[Variazione percentuale]]</f>
        <v>-14502969.48852404</v>
      </c>
      <c r="F362" s="11">
        <f>TC[[#This Row],[AUM]]-D361</f>
        <v>-14424548.649999976</v>
      </c>
      <c r="G362" s="11">
        <f>TC[[#This Row],[∆ AUM]]-TC[[#This Row],[effetto mercato]]</f>
        <v>78420.838524064049</v>
      </c>
    </row>
    <row r="363" spans="1:7">
      <c r="A363" s="4">
        <v>43903</v>
      </c>
      <c r="B363">
        <v>1.7699</v>
      </c>
      <c r="C363" s="6">
        <f>TC[[#This Row],[Variaz]]/100</f>
        <v>1.7698999999999999E-2</v>
      </c>
      <c r="D363" s="10">
        <f>'AUM Fondi'!D1304</f>
        <v>299506933.08000004</v>
      </c>
      <c r="E363" s="10">
        <f>D362*TC[[#This Row],[Variazione percentuale]]</f>
        <v>5207542.7026108196</v>
      </c>
      <c r="F363" s="11">
        <f>TC[[#This Row],[AUM]]-D362</f>
        <v>5278857.9000000358</v>
      </c>
      <c r="G363" s="11">
        <f>TC[[#This Row],[∆ AUM]]-TC[[#This Row],[effetto mercato]]</f>
        <v>71315.197389216162</v>
      </c>
    </row>
    <row r="364" spans="1:7">
      <c r="A364" s="4">
        <v>43906</v>
      </c>
      <c r="B364">
        <v>-4.4099000000000004</v>
      </c>
      <c r="C364" s="6">
        <f>TC[[#This Row],[Variaz]]/100</f>
        <v>-4.4099000000000006E-2</v>
      </c>
      <c r="D364" s="10">
        <f>'AUM Fondi'!D1305</f>
        <v>285818234.38</v>
      </c>
      <c r="E364" s="10">
        <f>D363*TC[[#This Row],[Variazione percentuale]]</f>
        <v>-13207956.241894923</v>
      </c>
      <c r="F364" s="11">
        <f>TC[[#This Row],[AUM]]-D363</f>
        <v>-13688698.700000048</v>
      </c>
      <c r="G364" s="11">
        <f>TC[[#This Row],[∆ AUM]]-TC[[#This Row],[effetto mercato]]</f>
        <v>-480742.45810512453</v>
      </c>
    </row>
    <row r="365" spans="1:7">
      <c r="A365" s="4">
        <v>43907</v>
      </c>
      <c r="B365">
        <v>2.3174999999999999</v>
      </c>
      <c r="C365" s="6">
        <f>TC[[#This Row],[Variaz]]/100</f>
        <v>2.3174999999999998E-2</v>
      </c>
      <c r="D365" s="10">
        <f>'AUM Fondi'!D1306</f>
        <v>292081119.88</v>
      </c>
      <c r="E365" s="10">
        <f>D364*TC[[#This Row],[Variazione percentuale]]</f>
        <v>6623837.5817564996</v>
      </c>
      <c r="F365" s="11">
        <f>TC[[#This Row],[AUM]]-D364</f>
        <v>6262885.5</v>
      </c>
      <c r="G365" s="11">
        <f>TC[[#This Row],[∆ AUM]]-TC[[#This Row],[effetto mercato]]</f>
        <v>-360952.0817564996</v>
      </c>
    </row>
    <row r="366" spans="1:7">
      <c r="A366" s="4">
        <v>43908</v>
      </c>
      <c r="B366">
        <v>-1.9686999999999999</v>
      </c>
      <c r="C366" s="6">
        <f>TC[[#This Row],[Variaz]]/100</f>
        <v>-1.9687E-2</v>
      </c>
      <c r="D366" s="10">
        <f>'AUM Fondi'!D1307</f>
        <v>286461743.81999999</v>
      </c>
      <c r="E366" s="10">
        <f>D365*TC[[#This Row],[Variazione percentuale]]</f>
        <v>-5750201.0070775598</v>
      </c>
      <c r="F366" s="11">
        <f>TC[[#This Row],[AUM]]-D365</f>
        <v>-5619376.0600000024</v>
      </c>
      <c r="G366" s="11">
        <f>TC[[#This Row],[∆ AUM]]-TC[[#This Row],[effetto mercato]]</f>
        <v>130824.94707755744</v>
      </c>
    </row>
    <row r="367" spans="1:7">
      <c r="A367" s="4">
        <v>43909</v>
      </c>
      <c r="B367">
        <v>1.0581</v>
      </c>
      <c r="C367" s="6">
        <f>TC[[#This Row],[Variaz]]/100</f>
        <v>1.0581E-2</v>
      </c>
      <c r="D367" s="10">
        <f>'AUM Fondi'!D1308</f>
        <v>289331567.98000002</v>
      </c>
      <c r="E367" s="10">
        <f>D366*TC[[#This Row],[Variazione percentuale]]</f>
        <v>3031051.7113594199</v>
      </c>
      <c r="F367" s="11">
        <f>TC[[#This Row],[AUM]]-D366</f>
        <v>2869824.1600000262</v>
      </c>
      <c r="G367" s="11">
        <f>TC[[#This Row],[∆ AUM]]-TC[[#This Row],[effetto mercato]]</f>
        <v>-161227.55135939363</v>
      </c>
    </row>
    <row r="368" spans="1:7">
      <c r="A368" s="4">
        <v>43910</v>
      </c>
      <c r="B368">
        <v>-0.74790000000000001</v>
      </c>
      <c r="C368" s="6">
        <f>TC[[#This Row],[Variaz]]/100</f>
        <v>-7.4790000000000004E-3</v>
      </c>
      <c r="D368" s="10">
        <f>'AUM Fondi'!D1309</f>
        <v>287004772.55000001</v>
      </c>
      <c r="E368" s="10">
        <f>D367*TC[[#This Row],[Variazione percentuale]]</f>
        <v>-2163910.7969224202</v>
      </c>
      <c r="F368" s="11">
        <f>TC[[#This Row],[AUM]]-D367</f>
        <v>-2326795.4300000072</v>
      </c>
      <c r="G368" s="11">
        <f>TC[[#This Row],[∆ AUM]]-TC[[#This Row],[effetto mercato]]</f>
        <v>-162884.633077587</v>
      </c>
    </row>
    <row r="369" spans="1:7">
      <c r="A369" s="4">
        <v>43913</v>
      </c>
      <c r="B369">
        <v>-1.8514999999999999</v>
      </c>
      <c r="C369" s="6">
        <f>TC[[#This Row],[Variaz]]/100</f>
        <v>-1.8515E-2</v>
      </c>
      <c r="D369" s="10">
        <f>'AUM Fondi'!D1310</f>
        <v>281539083.33000004</v>
      </c>
      <c r="E369" s="10">
        <f>D368*TC[[#This Row],[Variazione percentuale]]</f>
        <v>-5313893.3637632504</v>
      </c>
      <c r="F369" s="11">
        <f>TC[[#This Row],[AUM]]-D368</f>
        <v>-5465689.219999969</v>
      </c>
      <c r="G369" s="11">
        <f>TC[[#This Row],[∆ AUM]]-TC[[#This Row],[effetto mercato]]</f>
        <v>-151795.8562367186</v>
      </c>
    </row>
    <row r="370" spans="1:7">
      <c r="A370" s="4">
        <v>43914</v>
      </c>
      <c r="B370">
        <v>2.8954</v>
      </c>
      <c r="C370" s="6">
        <f>TC[[#This Row],[Variaz]]/100</f>
        <v>2.8954000000000001E-2</v>
      </c>
      <c r="D370" s="10">
        <f>'AUM Fondi'!D1311</f>
        <v>289901621.83999997</v>
      </c>
      <c r="E370" s="10">
        <f>D369*TC[[#This Row],[Variazione percentuale]]</f>
        <v>8151682.6187368212</v>
      </c>
      <c r="F370" s="11">
        <f>TC[[#This Row],[AUM]]-D369</f>
        <v>8362538.5099999309</v>
      </c>
      <c r="G370" s="11">
        <f>TC[[#This Row],[∆ AUM]]-TC[[#This Row],[effetto mercato]]</f>
        <v>210855.89126310963</v>
      </c>
    </row>
    <row r="371" spans="1:7">
      <c r="A371" s="4">
        <v>43915</v>
      </c>
      <c r="B371">
        <v>0.78869999999999996</v>
      </c>
      <c r="C371" s="6">
        <f>TC[[#This Row],[Variaz]]/100</f>
        <v>7.8869999999999999E-3</v>
      </c>
      <c r="D371" s="10">
        <f>'AUM Fondi'!D1312</f>
        <v>292064779.62</v>
      </c>
      <c r="E371" s="10">
        <f>D370*TC[[#This Row],[Variazione percentuale]]</f>
        <v>2286454.0914520798</v>
      </c>
      <c r="F371" s="11">
        <f>TC[[#This Row],[AUM]]-D370</f>
        <v>2163157.780000031</v>
      </c>
      <c r="G371" s="11">
        <f>TC[[#This Row],[∆ AUM]]-TC[[#This Row],[effetto mercato]]</f>
        <v>-123296.31145204883</v>
      </c>
    </row>
    <row r="372" spans="1:7">
      <c r="A372" s="4">
        <v>43916</v>
      </c>
      <c r="B372">
        <v>1.7978000000000001</v>
      </c>
      <c r="C372" s="6">
        <f>TC[[#This Row],[Variaz]]/100</f>
        <v>1.7978000000000001E-2</v>
      </c>
      <c r="D372" s="10">
        <f>'AUM Fondi'!D1313</f>
        <v>297372014.54999995</v>
      </c>
      <c r="E372" s="10">
        <f>D371*TC[[#This Row],[Variazione percentuale]]</f>
        <v>5250740.6080083605</v>
      </c>
      <c r="F372" s="11">
        <f>TC[[#This Row],[AUM]]-D371</f>
        <v>5307234.9299999475</v>
      </c>
      <c r="G372" s="11">
        <f>TC[[#This Row],[∆ AUM]]-TC[[#This Row],[effetto mercato]]</f>
        <v>56494.321991587058</v>
      </c>
    </row>
    <row r="373" spans="1:7">
      <c r="A373" s="4">
        <v>43917</v>
      </c>
      <c r="B373">
        <v>-0.91420000000000001</v>
      </c>
      <c r="C373" s="6">
        <f>TC[[#This Row],[Variaz]]/100</f>
        <v>-9.1420000000000008E-3</v>
      </c>
      <c r="D373" s="10">
        <f>'AUM Fondi'!D1314</f>
        <v>294816261.36000001</v>
      </c>
      <c r="E373" s="10">
        <f>D372*TC[[#This Row],[Variazione percentuale]]</f>
        <v>-2718574.9570160997</v>
      </c>
      <c r="F373" s="11">
        <f>TC[[#This Row],[AUM]]-D372</f>
        <v>-2555753.189999938</v>
      </c>
      <c r="G373" s="11">
        <f>TC[[#This Row],[∆ AUM]]-TC[[#This Row],[effetto mercato]]</f>
        <v>162821.7670161617</v>
      </c>
    </row>
    <row r="374" spans="1:7">
      <c r="A374" s="4">
        <v>43920</v>
      </c>
      <c r="B374">
        <v>0.96460000000000001</v>
      </c>
      <c r="C374" s="6">
        <f>TC[[#This Row],[Variaz]]/100</f>
        <v>9.6460000000000001E-3</v>
      </c>
      <c r="D374" s="10">
        <f>'AUM Fondi'!D1315</f>
        <v>297840849.53999996</v>
      </c>
      <c r="E374" s="10">
        <f>D373*TC[[#This Row],[Variazione percentuale]]</f>
        <v>2843797.65707856</v>
      </c>
      <c r="F374" s="11">
        <f>TC[[#This Row],[AUM]]-D373</f>
        <v>3024588.1799999475</v>
      </c>
      <c r="G374" s="11">
        <f>TC[[#This Row],[∆ AUM]]-TC[[#This Row],[effetto mercato]]</f>
        <v>180790.52292138757</v>
      </c>
    </row>
    <row r="375" spans="1:7">
      <c r="A375" s="4">
        <v>43921</v>
      </c>
      <c r="B375">
        <v>-0.18690000000000001</v>
      </c>
      <c r="C375" s="6">
        <f>TC[[#This Row],[Variaz]]/100</f>
        <v>-1.869E-3</v>
      </c>
      <c r="D375" s="10">
        <f>'AUM Fondi'!D1316</f>
        <v>297495986.88999999</v>
      </c>
      <c r="E375" s="10">
        <f>D374*TC[[#This Row],[Variazione percentuale]]</f>
        <v>-556664.54779025994</v>
      </c>
      <c r="F375" s="11">
        <f>TC[[#This Row],[AUM]]-D374</f>
        <v>-344862.64999997616</v>
      </c>
      <c r="G375" s="11">
        <f>TC[[#This Row],[∆ AUM]]-TC[[#This Row],[effetto mercato]]</f>
        <v>211801.89779028378</v>
      </c>
    </row>
    <row r="376" spans="1:7">
      <c r="A376" s="4">
        <v>43922</v>
      </c>
      <c r="B376">
        <v>-1.4357</v>
      </c>
      <c r="C376" s="6">
        <f>TC[[#This Row],[Variaz]]/100</f>
        <v>-1.4357E-2</v>
      </c>
      <c r="D376" s="10">
        <f>'AUM Fondi'!D1317</f>
        <v>293544779.00999999</v>
      </c>
      <c r="E376" s="10">
        <f>D375*TC[[#This Row],[Variazione percentuale]]</f>
        <v>-4271149.8837797297</v>
      </c>
      <c r="F376" s="11">
        <f>TC[[#This Row],[AUM]]-D375</f>
        <v>-3951207.8799999952</v>
      </c>
      <c r="G376" s="11">
        <f>TC[[#This Row],[∆ AUM]]-TC[[#This Row],[effetto mercato]]</f>
        <v>319942.00377973448</v>
      </c>
    </row>
    <row r="377" spans="1:7">
      <c r="A377" s="4">
        <v>43923</v>
      </c>
      <c r="B377">
        <v>0.90769999999999995</v>
      </c>
      <c r="C377" s="6">
        <f>TC[[#This Row],[Variaz]]/100</f>
        <v>9.077E-3</v>
      </c>
      <c r="D377" s="10">
        <f>'AUM Fondi'!D1318</f>
        <v>296378492.95000005</v>
      </c>
      <c r="E377" s="10">
        <f>D376*TC[[#This Row],[Variazione percentuale]]</f>
        <v>2664505.9590737699</v>
      </c>
      <c r="F377" s="11">
        <f>TC[[#This Row],[AUM]]-D376</f>
        <v>2833713.9400000572</v>
      </c>
      <c r="G377" s="11">
        <f>TC[[#This Row],[∆ AUM]]-TC[[#This Row],[effetto mercato]]</f>
        <v>169207.98092628736</v>
      </c>
    </row>
    <row r="378" spans="1:7">
      <c r="A378" s="4">
        <v>43924</v>
      </c>
      <c r="B378">
        <v>-0.39750000000000002</v>
      </c>
      <c r="C378" s="6">
        <f>TC[[#This Row],[Variaz]]/100</f>
        <v>-3.9750000000000002E-3</v>
      </c>
      <c r="D378" s="10">
        <f>'AUM Fondi'!D1319</f>
        <v>296157113.69999999</v>
      </c>
      <c r="E378" s="10">
        <f>D377*TC[[#This Row],[Variazione percentuale]]</f>
        <v>-1178104.5094762503</v>
      </c>
      <c r="F378" s="11">
        <f>TC[[#This Row],[AUM]]-D377</f>
        <v>-221379.2500000596</v>
      </c>
      <c r="G378" s="11">
        <f>TC[[#This Row],[∆ AUM]]-TC[[#This Row],[effetto mercato]]</f>
        <v>956725.25947619067</v>
      </c>
    </row>
    <row r="379" spans="1:7">
      <c r="A379" s="4">
        <v>43927</v>
      </c>
      <c r="B379">
        <v>2.4784999999999999</v>
      </c>
      <c r="C379" s="6">
        <f>TC[[#This Row],[Variaz]]/100</f>
        <v>2.4784999999999998E-2</v>
      </c>
      <c r="D379" s="10">
        <f>'AUM Fondi'!D1320</f>
        <v>304077516.43000001</v>
      </c>
      <c r="E379" s="10">
        <f>D378*TC[[#This Row],[Variazione percentuale]]</f>
        <v>7340254.0630544992</v>
      </c>
      <c r="F379" s="11">
        <f>TC[[#This Row],[AUM]]-D378</f>
        <v>7920402.7300000191</v>
      </c>
      <c r="G379" s="11">
        <f>TC[[#This Row],[∆ AUM]]-TC[[#This Row],[effetto mercato]]</f>
        <v>580148.66694551986</v>
      </c>
    </row>
    <row r="380" spans="1:7">
      <c r="A380" s="4">
        <v>43928</v>
      </c>
      <c r="B380">
        <v>-0.14349999999999999</v>
      </c>
      <c r="C380" s="6">
        <f>TC[[#This Row],[Variaz]]/100</f>
        <v>-1.4349999999999999E-3</v>
      </c>
      <c r="D380" s="10">
        <f>'AUM Fondi'!D1321</f>
        <v>304490738.56</v>
      </c>
      <c r="E380" s="10">
        <f>D379*TC[[#This Row],[Variazione percentuale]]</f>
        <v>-436351.23607704998</v>
      </c>
      <c r="F380" s="11">
        <f>TC[[#This Row],[AUM]]-D379</f>
        <v>413222.12999999523</v>
      </c>
      <c r="G380" s="11">
        <f>TC[[#This Row],[∆ AUM]]-TC[[#This Row],[effetto mercato]]</f>
        <v>849573.36607704521</v>
      </c>
    </row>
    <row r="381" spans="1:7">
      <c r="A381" s="4">
        <v>43929</v>
      </c>
      <c r="B381">
        <v>1.1494</v>
      </c>
      <c r="C381" s="6">
        <f>TC[[#This Row],[Variaz]]/100</f>
        <v>1.1493999999999999E-2</v>
      </c>
      <c r="D381" s="10">
        <f>'AUM Fondi'!D1322</f>
        <v>308840654.39999998</v>
      </c>
      <c r="E381" s="10">
        <f>D380*TC[[#This Row],[Variazione percentuale]]</f>
        <v>3499816.5490086395</v>
      </c>
      <c r="F381" s="11">
        <f>TC[[#This Row],[AUM]]-D380</f>
        <v>4349915.8399999738</v>
      </c>
      <c r="G381" s="11">
        <f>TC[[#This Row],[∆ AUM]]-TC[[#This Row],[effetto mercato]]</f>
        <v>850099.29099133424</v>
      </c>
    </row>
    <row r="382" spans="1:7">
      <c r="A382" s="4">
        <v>43930</v>
      </c>
      <c r="B382">
        <v>0.87260000000000004</v>
      </c>
      <c r="C382" s="6">
        <f>TC[[#This Row],[Variaz]]/100</f>
        <v>8.7260000000000011E-3</v>
      </c>
      <c r="D382" s="10">
        <f>'AUM Fondi'!D1323</f>
        <v>311826380.88</v>
      </c>
      <c r="E382" s="10">
        <f>D381*TC[[#This Row],[Variazione percentuale]]</f>
        <v>2694943.5502944002</v>
      </c>
      <c r="F382" s="11">
        <f>TC[[#This Row],[AUM]]-D381</f>
        <v>2985726.4800000191</v>
      </c>
      <c r="G382" s="11">
        <f>TC[[#This Row],[∆ AUM]]-TC[[#This Row],[effetto mercato]]</f>
        <v>290782.92970561888</v>
      </c>
    </row>
    <row r="383" spans="1:7">
      <c r="A383" s="4">
        <v>43935</v>
      </c>
      <c r="B383">
        <v>0.84489999999999998</v>
      </c>
      <c r="C383" s="6">
        <f>TC[[#This Row],[Variaz]]/100</f>
        <v>8.4489999999999999E-3</v>
      </c>
      <c r="D383" s="10">
        <f>'AUM Fondi'!D1324</f>
        <v>314785610</v>
      </c>
      <c r="E383" s="10">
        <f>D382*TC[[#This Row],[Variazione percentuale]]</f>
        <v>2634621.09205512</v>
      </c>
      <c r="F383" s="11">
        <f>TC[[#This Row],[AUM]]-D382</f>
        <v>2959229.1200000048</v>
      </c>
      <c r="G383" s="11">
        <f>TC[[#This Row],[∆ AUM]]-TC[[#This Row],[effetto mercato]]</f>
        <v>324608.02794488473</v>
      </c>
    </row>
    <row r="384" spans="1:7">
      <c r="A384" s="4">
        <v>43936</v>
      </c>
      <c r="B384">
        <v>-0.93759999999999999</v>
      </c>
      <c r="C384" s="6">
        <f>TC[[#This Row],[Variaz]]/100</f>
        <v>-9.3760000000000007E-3</v>
      </c>
      <c r="D384" s="10">
        <f>'AUM Fondi'!D1325</f>
        <v>312339409.11000001</v>
      </c>
      <c r="E384" s="10">
        <f>D383*TC[[#This Row],[Variazione percentuale]]</f>
        <v>-2951429.8793600001</v>
      </c>
      <c r="F384" s="11">
        <f>TC[[#This Row],[AUM]]-D383</f>
        <v>-2446200.8899999857</v>
      </c>
      <c r="G384" s="11">
        <f>TC[[#This Row],[∆ AUM]]-TC[[#This Row],[effetto mercato]]</f>
        <v>505228.98936001444</v>
      </c>
    </row>
    <row r="385" spans="1:7">
      <c r="A385" s="4">
        <v>43937</v>
      </c>
      <c r="B385">
        <v>0.54369999999999996</v>
      </c>
      <c r="C385" s="6">
        <f>TC[[#This Row],[Variaz]]/100</f>
        <v>5.437E-3</v>
      </c>
      <c r="D385" s="10">
        <f>'AUM Fondi'!D1326</f>
        <v>314629388.54000002</v>
      </c>
      <c r="E385" s="10">
        <f>D384*TC[[#This Row],[Variazione percentuale]]</f>
        <v>1698189.3673310701</v>
      </c>
      <c r="F385" s="11">
        <f>TC[[#This Row],[AUM]]-D384</f>
        <v>2289979.4300000072</v>
      </c>
      <c r="G385" s="11">
        <f>TC[[#This Row],[∆ AUM]]-TC[[#This Row],[effetto mercato]]</f>
        <v>591790.06266893703</v>
      </c>
    </row>
    <row r="386" spans="1:7">
      <c r="A386" s="4">
        <v>43938</v>
      </c>
      <c r="B386">
        <v>1.1616</v>
      </c>
      <c r="C386" s="6">
        <f>TC[[#This Row],[Variaz]]/100</f>
        <v>1.1616E-2</v>
      </c>
      <c r="D386" s="10">
        <f>'AUM Fondi'!D1327</f>
        <v>319178498.80000001</v>
      </c>
      <c r="E386" s="10">
        <f>D385*TC[[#This Row],[Variazione percentuale]]</f>
        <v>3654734.97728064</v>
      </c>
      <c r="F386" s="11">
        <f>TC[[#This Row],[AUM]]-D385</f>
        <v>4549110.2599999905</v>
      </c>
      <c r="G386" s="11">
        <f>TC[[#This Row],[∆ AUM]]-TC[[#This Row],[effetto mercato]]</f>
        <v>894375.28271935042</v>
      </c>
    </row>
    <row r="387" spans="1:7">
      <c r="A387" s="4">
        <v>43941</v>
      </c>
      <c r="B387">
        <v>-0.55430000000000001</v>
      </c>
      <c r="C387" s="6">
        <f>TC[[#This Row],[Variaz]]/100</f>
        <v>-5.5430000000000002E-3</v>
      </c>
      <c r="D387" s="10">
        <f>'AUM Fondi'!D1328</f>
        <v>318106103.00999999</v>
      </c>
      <c r="E387" s="10">
        <f>D386*TC[[#This Row],[Variazione percentuale]]</f>
        <v>-1769206.4188484002</v>
      </c>
      <c r="F387" s="11">
        <f>TC[[#This Row],[AUM]]-D386</f>
        <v>-1072395.7900000215</v>
      </c>
      <c r="G387" s="11">
        <f>TC[[#This Row],[∆ AUM]]-TC[[#This Row],[effetto mercato]]</f>
        <v>696810.62884837878</v>
      </c>
    </row>
    <row r="388" spans="1:7">
      <c r="A388" s="4">
        <v>43942</v>
      </c>
      <c r="B388">
        <v>-1.6921999999999999</v>
      </c>
      <c r="C388" s="6">
        <f>TC[[#This Row],[Variaz]]/100</f>
        <v>-1.6922E-2</v>
      </c>
      <c r="D388" s="10">
        <f>'AUM Fondi'!D1329</f>
        <v>313022755.30000001</v>
      </c>
      <c r="E388" s="10">
        <f>D387*TC[[#This Row],[Variazione percentuale]]</f>
        <v>-5382991.4751352193</v>
      </c>
      <c r="F388" s="11">
        <f>TC[[#This Row],[AUM]]-D387</f>
        <v>-5083347.7099999785</v>
      </c>
      <c r="G388" s="11">
        <f>TC[[#This Row],[∆ AUM]]-TC[[#This Row],[effetto mercato]]</f>
        <v>299643.76513524074</v>
      </c>
    </row>
    <row r="389" spans="1:7">
      <c r="A389" s="4">
        <v>43943</v>
      </c>
      <c r="B389">
        <v>0.64800000000000002</v>
      </c>
      <c r="C389" s="6">
        <f>TC[[#This Row],[Variaz]]/100</f>
        <v>6.4800000000000005E-3</v>
      </c>
      <c r="D389" s="10">
        <f>'AUM Fondi'!D1330</f>
        <v>315435442.69999999</v>
      </c>
      <c r="E389" s="10">
        <f>D388*TC[[#This Row],[Variazione percentuale]]</f>
        <v>2028387.4543440002</v>
      </c>
      <c r="F389" s="11">
        <f>TC[[#This Row],[AUM]]-D388</f>
        <v>2412687.3999999762</v>
      </c>
      <c r="G389" s="11">
        <f>TC[[#This Row],[∆ AUM]]-TC[[#This Row],[effetto mercato]]</f>
        <v>384299.94565597596</v>
      </c>
    </row>
    <row r="390" spans="1:7">
      <c r="A390" s="4">
        <v>43944</v>
      </c>
      <c r="B390">
        <v>0.42249999999999999</v>
      </c>
      <c r="C390" s="6">
        <f>TC[[#This Row],[Variaz]]/100</f>
        <v>4.2249999999999996E-3</v>
      </c>
      <c r="D390" s="10">
        <f>'AUM Fondi'!D1331</f>
        <v>316955487.68000001</v>
      </c>
      <c r="E390" s="10">
        <f>D389*TC[[#This Row],[Variazione percentuale]]</f>
        <v>1332714.7454074998</v>
      </c>
      <c r="F390" s="11">
        <f>TC[[#This Row],[AUM]]-D389</f>
        <v>1520044.9800000191</v>
      </c>
      <c r="G390" s="11">
        <f>TC[[#This Row],[∆ AUM]]-TC[[#This Row],[effetto mercato]]</f>
        <v>187330.23459251923</v>
      </c>
    </row>
    <row r="391" spans="1:7">
      <c r="A391" s="4">
        <v>43945</v>
      </c>
      <c r="B391">
        <v>0.62109999999999999</v>
      </c>
      <c r="C391" s="6">
        <f>TC[[#This Row],[Variaz]]/100</f>
        <v>6.2109999999999995E-3</v>
      </c>
      <c r="D391" s="10">
        <f>'AUM Fondi'!D1332</f>
        <v>319256528.00000006</v>
      </c>
      <c r="E391" s="10">
        <f>D390*TC[[#This Row],[Variazione percentuale]]</f>
        <v>1968610.5339804799</v>
      </c>
      <c r="F391" s="11">
        <f>TC[[#This Row],[AUM]]-D390</f>
        <v>2301040.3200000525</v>
      </c>
      <c r="G391" s="11">
        <f>TC[[#This Row],[∆ AUM]]-TC[[#This Row],[effetto mercato]]</f>
        <v>332429.78601957252</v>
      </c>
    </row>
    <row r="392" spans="1:7">
      <c r="A392" s="4">
        <v>43948</v>
      </c>
      <c r="B392">
        <v>0.87609999999999999</v>
      </c>
      <c r="C392" s="6">
        <f>TC[[#This Row],[Variaz]]/100</f>
        <v>8.7609999999999997E-3</v>
      </c>
      <c r="D392" s="10">
        <f>'AUM Fondi'!D1333</f>
        <v>322394473.45000005</v>
      </c>
      <c r="E392" s="10">
        <f>D391*TC[[#This Row],[Variazione percentuale]]</f>
        <v>2797006.4418080002</v>
      </c>
      <c r="F392" s="11">
        <f>TC[[#This Row],[AUM]]-D391</f>
        <v>3137945.4499999881</v>
      </c>
      <c r="G392" s="11">
        <f>TC[[#This Row],[∆ AUM]]-TC[[#This Row],[effetto mercato]]</f>
        <v>340939.00819198787</v>
      </c>
    </row>
    <row r="393" spans="1:7">
      <c r="A393" s="4">
        <v>43949</v>
      </c>
      <c r="B393">
        <v>-7.9000000000000001E-2</v>
      </c>
      <c r="C393" s="6">
        <f>TC[[#This Row],[Variaz]]/100</f>
        <v>-7.9000000000000001E-4</v>
      </c>
      <c r="D393" s="10">
        <f>'AUM Fondi'!D1334</f>
        <v>322488393.39999998</v>
      </c>
      <c r="E393" s="10">
        <f>D392*TC[[#This Row],[Variazione percentuale]]</f>
        <v>-254691.63402550004</v>
      </c>
      <c r="F393" s="11">
        <f>TC[[#This Row],[AUM]]-D392</f>
        <v>93919.949999928474</v>
      </c>
      <c r="G393" s="11">
        <f>TC[[#This Row],[∆ AUM]]-TC[[#This Row],[effetto mercato]]</f>
        <v>348611.58402542851</v>
      </c>
    </row>
    <row r="394" spans="1:7">
      <c r="A394" s="4">
        <v>43950</v>
      </c>
      <c r="B394">
        <v>0.55310000000000004</v>
      </c>
      <c r="C394" s="6">
        <f>TC[[#This Row],[Variaz]]/100</f>
        <v>5.5310000000000003E-3</v>
      </c>
      <c r="D394" s="10">
        <f>'AUM Fondi'!D1335</f>
        <v>324831578.22000003</v>
      </c>
      <c r="E394" s="10">
        <f>D393*TC[[#This Row],[Variazione percentuale]]</f>
        <v>1783683.3038953999</v>
      </c>
      <c r="F394" s="11">
        <f>TC[[#This Row],[AUM]]-D393</f>
        <v>2343184.8200000525</v>
      </c>
      <c r="G394" s="11">
        <f>TC[[#This Row],[∆ AUM]]-TC[[#This Row],[effetto mercato]]</f>
        <v>559501.51610465255</v>
      </c>
    </row>
    <row r="395" spans="1:7">
      <c r="A395" s="4">
        <v>43951</v>
      </c>
      <c r="B395">
        <v>-0.51080000000000003</v>
      </c>
      <c r="C395" s="6">
        <f>TC[[#This Row],[Variaz]]/100</f>
        <v>-5.1080000000000006E-3</v>
      </c>
      <c r="D395" s="10">
        <f>'AUM Fondi'!D1336</f>
        <v>323556379.36000001</v>
      </c>
      <c r="E395" s="10">
        <f>D394*TC[[#This Row],[Variazione percentuale]]</f>
        <v>-1659239.7015477603</v>
      </c>
      <c r="F395" s="11">
        <f>TC[[#This Row],[AUM]]-D394</f>
        <v>-1275198.8600000143</v>
      </c>
      <c r="G395" s="11">
        <f>TC[[#This Row],[∆ AUM]]-TC[[#This Row],[effetto mercato]]</f>
        <v>384040.84154774598</v>
      </c>
    </row>
    <row r="396" spans="1:7">
      <c r="A396" s="4">
        <v>43955</v>
      </c>
      <c r="B396">
        <v>-1.1848000000000001</v>
      </c>
      <c r="C396" s="6">
        <f>TC[[#This Row],[Variaz]]/100</f>
        <v>-1.1848000000000001E-2</v>
      </c>
      <c r="D396" s="10">
        <f>'AUM Fondi'!D1337</f>
        <v>320192044.79000002</v>
      </c>
      <c r="E396" s="10">
        <f>D395*TC[[#This Row],[Variazione percentuale]]</f>
        <v>-3833495.9826572803</v>
      </c>
      <c r="F396" s="11">
        <f>TC[[#This Row],[AUM]]-D395</f>
        <v>-3364334.5699999928</v>
      </c>
      <c r="G396" s="11">
        <f>TC[[#This Row],[∆ AUM]]-TC[[#This Row],[effetto mercato]]</f>
        <v>469161.41265728744</v>
      </c>
    </row>
    <row r="397" spans="1:7">
      <c r="A397" s="4">
        <v>43956</v>
      </c>
      <c r="B397">
        <v>0.75939999999999996</v>
      </c>
      <c r="C397" s="6">
        <f>TC[[#This Row],[Variaz]]/100</f>
        <v>7.5940000000000001E-3</v>
      </c>
      <c r="D397" s="10">
        <f>'AUM Fondi'!D1338</f>
        <v>322951766.97999996</v>
      </c>
      <c r="E397" s="10">
        <f>D396*TC[[#This Row],[Variazione percentuale]]</f>
        <v>2431538.38813526</v>
      </c>
      <c r="F397" s="11">
        <f>TC[[#This Row],[AUM]]-D396</f>
        <v>2759722.189999938</v>
      </c>
      <c r="G397" s="11">
        <f>TC[[#This Row],[∆ AUM]]-TC[[#This Row],[effetto mercato]]</f>
        <v>328183.80186467804</v>
      </c>
    </row>
    <row r="398" spans="1:7">
      <c r="A398" s="4">
        <v>43957</v>
      </c>
      <c r="B398">
        <v>-0.35699999999999998</v>
      </c>
      <c r="C398" s="6">
        <f>TC[[#This Row],[Variaz]]/100</f>
        <v>-3.5699999999999998E-3</v>
      </c>
      <c r="D398" s="10">
        <f>'AUM Fondi'!D1339</f>
        <v>322884522.21999997</v>
      </c>
      <c r="E398" s="10">
        <f>D397*TC[[#This Row],[Variazione percentuale]]</f>
        <v>-1152937.8081185997</v>
      </c>
      <c r="F398" s="11">
        <f>TC[[#This Row],[AUM]]-D397</f>
        <v>-67244.759999990463</v>
      </c>
      <c r="G398" s="11">
        <f>TC[[#This Row],[∆ AUM]]-TC[[#This Row],[effetto mercato]]</f>
        <v>1085693.0481186092</v>
      </c>
    </row>
    <row r="399" spans="1:7">
      <c r="A399" s="4">
        <v>43958</v>
      </c>
      <c r="B399">
        <v>0.41799999999999998</v>
      </c>
      <c r="C399" s="6">
        <f>TC[[#This Row],[Variaz]]/100</f>
        <v>4.1799999999999997E-3</v>
      </c>
      <c r="D399" s="10">
        <f>'AUM Fondi'!D1340</f>
        <v>325204977.51999998</v>
      </c>
      <c r="E399" s="10">
        <f>D398*TC[[#This Row],[Variazione percentuale]]</f>
        <v>1349657.3028795999</v>
      </c>
      <c r="F399" s="11">
        <f>TC[[#This Row],[AUM]]-D398</f>
        <v>2320455.3000000119</v>
      </c>
      <c r="G399" s="11">
        <f>TC[[#This Row],[∆ AUM]]-TC[[#This Row],[effetto mercato]]</f>
        <v>970797.99712041207</v>
      </c>
    </row>
    <row r="400" spans="1:7">
      <c r="A400" s="4">
        <v>43959</v>
      </c>
      <c r="B400">
        <v>0.35680000000000001</v>
      </c>
      <c r="C400" s="6">
        <f>TC[[#This Row],[Variaz]]/100</f>
        <v>3.568E-3</v>
      </c>
      <c r="D400" s="10">
        <f>'AUM Fondi'!D1341</f>
        <v>327258794.64999998</v>
      </c>
      <c r="E400" s="10">
        <f>D399*TC[[#This Row],[Variazione percentuale]]</f>
        <v>1160331.3597913599</v>
      </c>
      <c r="F400" s="11">
        <f>TC[[#This Row],[AUM]]-D399</f>
        <v>2053817.1299999952</v>
      </c>
      <c r="G400" s="11">
        <f>TC[[#This Row],[∆ AUM]]-TC[[#This Row],[effetto mercato]]</f>
        <v>893485.77020863537</v>
      </c>
    </row>
    <row r="401" spans="1:7">
      <c r="A401" s="4">
        <v>43962</v>
      </c>
      <c r="B401">
        <v>0.316</v>
      </c>
      <c r="C401" s="6">
        <f>TC[[#This Row],[Variaz]]/100</f>
        <v>3.16E-3</v>
      </c>
      <c r="D401" s="10">
        <f>'AUM Fondi'!D1342</f>
        <v>328720239.14999998</v>
      </c>
      <c r="E401" s="10">
        <f>D400*TC[[#This Row],[Variazione percentuale]]</f>
        <v>1034137.791094</v>
      </c>
      <c r="F401" s="11">
        <f>TC[[#This Row],[AUM]]-D400</f>
        <v>1461444.5</v>
      </c>
      <c r="G401" s="11">
        <f>TC[[#This Row],[∆ AUM]]-TC[[#This Row],[effetto mercato]]</f>
        <v>427306.70890600001</v>
      </c>
    </row>
    <row r="402" spans="1:7">
      <c r="A402" s="4">
        <v>43963</v>
      </c>
      <c r="B402">
        <v>-0.6694</v>
      </c>
      <c r="C402" s="6">
        <f>TC[[#This Row],[Variaz]]/100</f>
        <v>-6.6940000000000003E-3</v>
      </c>
      <c r="D402" s="10">
        <f>'AUM Fondi'!D1343</f>
        <v>326904054.26999998</v>
      </c>
      <c r="E402" s="10">
        <f>D401*TC[[#This Row],[Variazione percentuale]]</f>
        <v>-2200453.2808701</v>
      </c>
      <c r="F402" s="11">
        <f>TC[[#This Row],[AUM]]-D401</f>
        <v>-1816184.8799999952</v>
      </c>
      <c r="G402" s="11">
        <f>TC[[#This Row],[∆ AUM]]-TC[[#This Row],[effetto mercato]]</f>
        <v>384268.40087010479</v>
      </c>
    </row>
    <row r="403" spans="1:7">
      <c r="A403" s="4">
        <v>43964</v>
      </c>
      <c r="B403">
        <v>-0.63429999999999997</v>
      </c>
      <c r="C403" s="6">
        <f>TC[[#This Row],[Variaz]]/100</f>
        <v>-6.3429999999999997E-3</v>
      </c>
      <c r="D403" s="10">
        <f>'AUM Fondi'!D1344</f>
        <v>325308491.55000007</v>
      </c>
      <c r="E403" s="10">
        <f>D402*TC[[#This Row],[Variazione percentuale]]</f>
        <v>-2073552.4162346097</v>
      </c>
      <c r="F403" s="11">
        <f>TC[[#This Row],[AUM]]-D402</f>
        <v>-1595562.7199999094</v>
      </c>
      <c r="G403" s="11">
        <f>TC[[#This Row],[∆ AUM]]-TC[[#This Row],[effetto mercato]]</f>
        <v>477989.69623470027</v>
      </c>
    </row>
    <row r="404" spans="1:7">
      <c r="A404" s="4">
        <v>43965</v>
      </c>
      <c r="B404">
        <v>-5.9799999999999999E-2</v>
      </c>
      <c r="C404" s="6">
        <f>TC[[#This Row],[Variaz]]/100</f>
        <v>-5.9800000000000001E-4</v>
      </c>
      <c r="D404" s="10">
        <f>'AUM Fondi'!D1345</f>
        <v>325458630.34999996</v>
      </c>
      <c r="E404" s="10">
        <f>D403*TC[[#This Row],[Variazione percentuale]]</f>
        <v>-194534.47794690004</v>
      </c>
      <c r="F404" s="11">
        <f>TC[[#This Row],[AUM]]-D403</f>
        <v>150138.79999989271</v>
      </c>
      <c r="G404" s="11">
        <f>TC[[#This Row],[∆ AUM]]-TC[[#This Row],[effetto mercato]]</f>
        <v>344673.27794679278</v>
      </c>
    </row>
    <row r="405" spans="1:7">
      <c r="A405" s="4">
        <v>43966</v>
      </c>
      <c r="B405">
        <v>0.17960000000000001</v>
      </c>
      <c r="C405" s="6">
        <f>TC[[#This Row],[Variaz]]/100</f>
        <v>1.7960000000000001E-3</v>
      </c>
      <c r="D405" s="10">
        <f>'AUM Fondi'!D1346</f>
        <v>326551814.02999997</v>
      </c>
      <c r="E405" s="10">
        <f>D404*TC[[#This Row],[Variazione percentuale]]</f>
        <v>584523.70010859997</v>
      </c>
      <c r="F405" s="11">
        <f>TC[[#This Row],[AUM]]-D404</f>
        <v>1093183.6800000072</v>
      </c>
      <c r="G405" s="11">
        <f>TC[[#This Row],[∆ AUM]]-TC[[#This Row],[effetto mercato]]</f>
        <v>508659.97989140719</v>
      </c>
    </row>
    <row r="406" spans="1:7">
      <c r="A406" s="4">
        <v>43969</v>
      </c>
      <c r="B406">
        <v>0.99619999999999997</v>
      </c>
      <c r="C406" s="6">
        <f>TC[[#This Row],[Variaz]]/100</f>
        <v>9.9620000000000004E-3</v>
      </c>
      <c r="D406" s="10">
        <f>'AUM Fondi'!D1347</f>
        <v>329983488.43999994</v>
      </c>
      <c r="E406" s="10">
        <f>D405*TC[[#This Row],[Variazione percentuale]]</f>
        <v>3253109.1713668597</v>
      </c>
      <c r="F406" s="11">
        <f>TC[[#This Row],[AUM]]-D405</f>
        <v>3431674.4099999666</v>
      </c>
      <c r="G406" s="11">
        <f>TC[[#This Row],[∆ AUM]]-TC[[#This Row],[effetto mercato]]</f>
        <v>178565.23863310693</v>
      </c>
    </row>
    <row r="407" spans="1:7">
      <c r="A407" s="4">
        <v>43970</v>
      </c>
      <c r="B407">
        <v>-0.6905</v>
      </c>
      <c r="C407" s="6">
        <f>TC[[#This Row],[Variaz]]/100</f>
        <v>-6.9049999999999997E-3</v>
      </c>
      <c r="D407" s="10">
        <f>'AUM Fondi'!D1348</f>
        <v>328424656.27999997</v>
      </c>
      <c r="E407" s="10">
        <f>D406*TC[[#This Row],[Variazione percentuale]]</f>
        <v>-2278535.9876781995</v>
      </c>
      <c r="F407" s="11">
        <f>TC[[#This Row],[AUM]]-D406</f>
        <v>-1558832.1599999666</v>
      </c>
      <c r="G407" s="11">
        <f>TC[[#This Row],[∆ AUM]]-TC[[#This Row],[effetto mercato]]</f>
        <v>719703.82767823292</v>
      </c>
    </row>
    <row r="408" spans="1:7">
      <c r="A408" s="4">
        <v>43971</v>
      </c>
      <c r="B408">
        <v>0.35759999999999997</v>
      </c>
      <c r="C408" s="6">
        <f>TC[[#This Row],[Variaz]]/100</f>
        <v>3.5759999999999998E-3</v>
      </c>
      <c r="D408" s="10">
        <f>'AUM Fondi'!D1349</f>
        <v>330251301.5</v>
      </c>
      <c r="E408" s="10">
        <f>D407*TC[[#This Row],[Variazione percentuale]]</f>
        <v>1174446.5708572797</v>
      </c>
      <c r="F408" s="11">
        <f>TC[[#This Row],[AUM]]-D407</f>
        <v>1826645.2200000286</v>
      </c>
      <c r="G408" s="11">
        <f>TC[[#This Row],[∆ AUM]]-TC[[#This Row],[effetto mercato]]</f>
        <v>652198.64914274891</v>
      </c>
    </row>
    <row r="409" spans="1:7">
      <c r="A409" s="4">
        <v>43972</v>
      </c>
      <c r="B409">
        <v>1.9800000000000002E-2</v>
      </c>
      <c r="C409" s="6">
        <f>TC[[#This Row],[Variaz]]/100</f>
        <v>1.9800000000000002E-4</v>
      </c>
      <c r="D409" s="10">
        <f>'AUM Fondi'!D1350</f>
        <v>331086954.69999999</v>
      </c>
      <c r="E409" s="10">
        <f>D408*TC[[#This Row],[Variazione percentuale]]</f>
        <v>65389.757697000008</v>
      </c>
      <c r="F409" s="11">
        <f>TC[[#This Row],[AUM]]-D408</f>
        <v>835653.19999998808</v>
      </c>
      <c r="G409" s="11">
        <f>TC[[#This Row],[∆ AUM]]-TC[[#This Row],[effetto mercato]]</f>
        <v>770263.44230298803</v>
      </c>
    </row>
    <row r="410" spans="1:7">
      <c r="A410" s="4">
        <v>43973</v>
      </c>
      <c r="B410">
        <v>0.25729999999999997</v>
      </c>
      <c r="C410" s="6">
        <f>TC[[#This Row],[Variaz]]/100</f>
        <v>2.5729999999999998E-3</v>
      </c>
      <c r="D410" s="10">
        <f>'AUM Fondi'!D1351</f>
        <v>332386358.16999996</v>
      </c>
      <c r="E410" s="10">
        <f>D409*TC[[#This Row],[Variazione percentuale]]</f>
        <v>851886.73444309994</v>
      </c>
      <c r="F410" s="11">
        <f>TC[[#This Row],[AUM]]-D409</f>
        <v>1299403.469999969</v>
      </c>
      <c r="G410" s="11">
        <f>TC[[#This Row],[∆ AUM]]-TC[[#This Row],[effetto mercato]]</f>
        <v>447516.73555686907</v>
      </c>
    </row>
    <row r="411" spans="1:7">
      <c r="A411" s="4">
        <v>43976</v>
      </c>
      <c r="B411">
        <v>0.31580000000000003</v>
      </c>
      <c r="C411" s="6">
        <f>TC[[#This Row],[Variaz]]/100</f>
        <v>3.1580000000000002E-3</v>
      </c>
      <c r="D411" s="10">
        <f>'AUM Fondi'!D1352</f>
        <v>333711526.19999999</v>
      </c>
      <c r="E411" s="10">
        <f>D410*TC[[#This Row],[Variazione percentuale]]</f>
        <v>1049676.1191008599</v>
      </c>
      <c r="F411" s="11">
        <f>TC[[#This Row],[AUM]]-D410</f>
        <v>1325168.030000031</v>
      </c>
      <c r="G411" s="11">
        <f>TC[[#This Row],[∆ AUM]]-TC[[#This Row],[effetto mercato]]</f>
        <v>275491.91089917114</v>
      </c>
    </row>
    <row r="412" spans="1:7">
      <c r="A412" s="4">
        <v>43977</v>
      </c>
      <c r="B412">
        <v>0.1968</v>
      </c>
      <c r="C412" s="6">
        <f>TC[[#This Row],[Variaz]]/100</f>
        <v>1.9680000000000001E-3</v>
      </c>
      <c r="D412" s="10">
        <f>'AUM Fondi'!D1353</f>
        <v>334861169.10000002</v>
      </c>
      <c r="E412" s="10">
        <f>D411*TC[[#This Row],[Variazione percentuale]]</f>
        <v>656744.28356160002</v>
      </c>
      <c r="F412" s="11">
        <f>TC[[#This Row],[AUM]]-D411</f>
        <v>1149642.9000000358</v>
      </c>
      <c r="G412" s="11">
        <f>TC[[#This Row],[∆ AUM]]-TC[[#This Row],[effetto mercato]]</f>
        <v>492898.61643843574</v>
      </c>
    </row>
    <row r="413" spans="1:7">
      <c r="A413" s="4">
        <v>43978</v>
      </c>
      <c r="B413">
        <v>0.94269999999999998</v>
      </c>
      <c r="C413" s="6">
        <f>TC[[#This Row],[Variaz]]/100</f>
        <v>9.4269999999999996E-3</v>
      </c>
      <c r="D413" s="10">
        <f>'AUM Fondi'!D1354</f>
        <v>338556094.69</v>
      </c>
      <c r="E413" s="10">
        <f>D412*TC[[#This Row],[Variazione percentuale]]</f>
        <v>3156736.2411056999</v>
      </c>
      <c r="F413" s="11">
        <f>TC[[#This Row],[AUM]]-D412</f>
        <v>3694925.5899999738</v>
      </c>
      <c r="G413" s="11">
        <f>TC[[#This Row],[∆ AUM]]-TC[[#This Row],[effetto mercato]]</f>
        <v>538189.34889427386</v>
      </c>
    </row>
    <row r="414" spans="1:7">
      <c r="A414" s="4">
        <v>43979</v>
      </c>
      <c r="B414">
        <v>0</v>
      </c>
      <c r="C414" s="6">
        <f>TC[[#This Row],[Variaz]]/100</f>
        <v>0</v>
      </c>
      <c r="D414" s="10">
        <f>'AUM Fondi'!D1355</f>
        <v>338992888.95999998</v>
      </c>
      <c r="E414" s="10">
        <f>D413*TC[[#This Row],[Variazione percentuale]]</f>
        <v>0</v>
      </c>
      <c r="F414" s="11">
        <f>TC[[#This Row],[AUM]]-D413</f>
        <v>436794.26999998093</v>
      </c>
      <c r="G414" s="11">
        <f>TC[[#This Row],[∆ AUM]]-TC[[#This Row],[effetto mercato]]</f>
        <v>436794.26999998093</v>
      </c>
    </row>
    <row r="415" spans="1:7">
      <c r="A415" s="4">
        <v>43980</v>
      </c>
      <c r="B415">
        <v>-0.31130000000000002</v>
      </c>
      <c r="C415" s="6">
        <f>TC[[#This Row],[Variaz]]/100</f>
        <v>-3.1130000000000003E-3</v>
      </c>
      <c r="D415" s="10">
        <f>'AUM Fondi'!D1356</f>
        <v>338298773.60000002</v>
      </c>
      <c r="E415" s="10">
        <f>D414*TC[[#This Row],[Variazione percentuale]]</f>
        <v>-1055284.86333248</v>
      </c>
      <c r="F415" s="11">
        <f>TC[[#This Row],[AUM]]-D414</f>
        <v>-694115.3599999547</v>
      </c>
      <c r="G415" s="11">
        <f>TC[[#This Row],[∆ AUM]]-TC[[#This Row],[effetto mercato]]</f>
        <v>361169.50333252526</v>
      </c>
    </row>
    <row r="416" spans="1:7">
      <c r="A416" s="4">
        <v>43983</v>
      </c>
      <c r="B416">
        <v>0.2147</v>
      </c>
      <c r="C416" s="6">
        <f>TC[[#This Row],[Variaz]]/100</f>
        <v>2.147E-3</v>
      </c>
      <c r="D416" s="10">
        <f>'AUM Fondi'!D1357</f>
        <v>339619057.89999998</v>
      </c>
      <c r="E416" s="10">
        <f>D415*TC[[#This Row],[Variazione percentuale]]</f>
        <v>726327.46691920003</v>
      </c>
      <c r="F416" s="11">
        <f>TC[[#This Row],[AUM]]-D415</f>
        <v>1320284.2999999523</v>
      </c>
      <c r="G416" s="11">
        <f>TC[[#This Row],[∆ AUM]]-TC[[#This Row],[effetto mercato]]</f>
        <v>593956.83308075229</v>
      </c>
    </row>
    <row r="417" spans="1:7">
      <c r="A417" s="4">
        <v>43985</v>
      </c>
      <c r="B417">
        <v>1.1685000000000001</v>
      </c>
      <c r="C417" s="6">
        <f>TC[[#This Row],[Variaz]]/100</f>
        <v>1.1685000000000001E-2</v>
      </c>
      <c r="D417" s="10">
        <f>'AUM Fondi'!D1358</f>
        <v>344128996.05000001</v>
      </c>
      <c r="E417" s="10">
        <f>D416*TC[[#This Row],[Variazione percentuale]]</f>
        <v>3968448.6915615001</v>
      </c>
      <c r="F417" s="11">
        <f>TC[[#This Row],[AUM]]-D416</f>
        <v>4509938.1500000358</v>
      </c>
      <c r="G417" s="11">
        <f>TC[[#This Row],[∆ AUM]]-TC[[#This Row],[effetto mercato]]</f>
        <v>541489.45843853569</v>
      </c>
    </row>
    <row r="418" spans="1:7">
      <c r="A418" s="4">
        <v>43986</v>
      </c>
      <c r="B418">
        <v>-0.46200000000000002</v>
      </c>
      <c r="C418" s="6">
        <f>TC[[#This Row],[Variaz]]/100</f>
        <v>-4.62E-3</v>
      </c>
      <c r="D418" s="10">
        <f>'AUM Fondi'!D1359</f>
        <v>343808712.34000003</v>
      </c>
      <c r="E418" s="10">
        <f>D417*TC[[#This Row],[Variazione percentuale]]</f>
        <v>-1589875.961751</v>
      </c>
      <c r="F418" s="11">
        <f>TC[[#This Row],[AUM]]-D417</f>
        <v>-320283.70999997854</v>
      </c>
      <c r="G418" s="11">
        <f>TC[[#This Row],[∆ AUM]]-TC[[#This Row],[effetto mercato]]</f>
        <v>1269592.2517510215</v>
      </c>
    </row>
    <row r="419" spans="1:7">
      <c r="A419" s="4">
        <v>43987</v>
      </c>
      <c r="B419">
        <v>1.3149999999999999</v>
      </c>
      <c r="C419" s="6">
        <f>TC[[#This Row],[Variaz]]/100</f>
        <v>1.315E-2</v>
      </c>
      <c r="D419" s="10">
        <f>'AUM Fondi'!D1360</f>
        <v>349494258.06999999</v>
      </c>
      <c r="E419" s="10">
        <f>D418*TC[[#This Row],[Variazione percentuale]]</f>
        <v>4521084.5672710007</v>
      </c>
      <c r="F419" s="11">
        <f>TC[[#This Row],[AUM]]-D418</f>
        <v>5685545.7299999595</v>
      </c>
      <c r="G419" s="11">
        <f>TC[[#This Row],[∆ AUM]]-TC[[#This Row],[effetto mercato]]</f>
        <v>1164461.1627289588</v>
      </c>
    </row>
    <row r="420" spans="1:7">
      <c r="A420" s="4">
        <v>43990</v>
      </c>
      <c r="B420">
        <v>0.62990000000000002</v>
      </c>
      <c r="C420" s="6">
        <f>TC[[#This Row],[Variaz]]/100</f>
        <v>6.2989999999999999E-3</v>
      </c>
      <c r="D420" s="10">
        <f>'AUM Fondi'!D1361</f>
        <v>352737048.70999998</v>
      </c>
      <c r="E420" s="10">
        <f>D419*TC[[#This Row],[Variazione percentuale]]</f>
        <v>2201464.3315829299</v>
      </c>
      <c r="F420" s="11">
        <f>TC[[#This Row],[AUM]]-D419</f>
        <v>3242790.6399999857</v>
      </c>
      <c r="G420" s="11">
        <f>TC[[#This Row],[∆ AUM]]-TC[[#This Row],[effetto mercato]]</f>
        <v>1041326.3084170558</v>
      </c>
    </row>
    <row r="421" spans="1:7">
      <c r="A421" s="4">
        <v>43991</v>
      </c>
      <c r="B421">
        <v>-0.96740000000000004</v>
      </c>
      <c r="C421" s="6">
        <f>TC[[#This Row],[Variaz]]/100</f>
        <v>-9.6740000000000003E-3</v>
      </c>
      <c r="D421" s="10">
        <f>'AUM Fondi'!D1362</f>
        <v>350432764.08999997</v>
      </c>
      <c r="E421" s="10">
        <f>D420*TC[[#This Row],[Variazione percentuale]]</f>
        <v>-3412378.2092205398</v>
      </c>
      <c r="F421" s="11">
        <f>TC[[#This Row],[AUM]]-D420</f>
        <v>-2304284.6200000048</v>
      </c>
      <c r="G421" s="11">
        <f>TC[[#This Row],[∆ AUM]]-TC[[#This Row],[effetto mercato]]</f>
        <v>1108093.589220535</v>
      </c>
    </row>
    <row r="422" spans="1:7">
      <c r="A422" s="4">
        <v>43992</v>
      </c>
      <c r="B422">
        <v>-0.5363</v>
      </c>
      <c r="C422" s="6">
        <f>TC[[#This Row],[Variaz]]/100</f>
        <v>-5.3629999999999997E-3</v>
      </c>
      <c r="D422" s="10">
        <f>'AUM Fondi'!D1363</f>
        <v>349427293.35999995</v>
      </c>
      <c r="E422" s="10">
        <f>D421*TC[[#This Row],[Variazione percentuale]]</f>
        <v>-1879370.9138146697</v>
      </c>
      <c r="F422" s="11">
        <f>TC[[#This Row],[AUM]]-D421</f>
        <v>-1005470.7300000191</v>
      </c>
      <c r="G422" s="11">
        <f>TC[[#This Row],[∆ AUM]]-TC[[#This Row],[effetto mercato]]</f>
        <v>873900.18381465063</v>
      </c>
    </row>
    <row r="423" spans="1:7">
      <c r="A423" s="4">
        <v>43993</v>
      </c>
      <c r="B423">
        <v>-2.5419</v>
      </c>
      <c r="C423" s="6">
        <f>TC[[#This Row],[Variaz]]/100</f>
        <v>-2.5419000000000001E-2</v>
      </c>
      <c r="D423" s="10">
        <f>'AUM Fondi'!D1364</f>
        <v>341184693.54999995</v>
      </c>
      <c r="E423" s="10">
        <f>D422*TC[[#This Row],[Variazione percentuale]]</f>
        <v>-8882092.3699178398</v>
      </c>
      <c r="F423" s="11">
        <f>TC[[#This Row],[AUM]]-D422</f>
        <v>-8242599.8100000024</v>
      </c>
      <c r="G423" s="11">
        <f>TC[[#This Row],[∆ AUM]]-TC[[#This Row],[effetto mercato]]</f>
        <v>639492.55991783738</v>
      </c>
    </row>
    <row r="424" spans="1:7">
      <c r="A424" s="4">
        <v>43994</v>
      </c>
      <c r="B424">
        <v>0.71130000000000004</v>
      </c>
      <c r="C424" s="6">
        <f>TC[[#This Row],[Variaz]]/100</f>
        <v>7.1130000000000004E-3</v>
      </c>
      <c r="D424" s="10">
        <f>'AUM Fondi'!D1365</f>
        <v>344255356.75999999</v>
      </c>
      <c r="E424" s="10">
        <f>D423*TC[[#This Row],[Variazione percentuale]]</f>
        <v>2426846.7252211496</v>
      </c>
      <c r="F424" s="11">
        <f>TC[[#This Row],[AUM]]-D423</f>
        <v>3070663.2100000381</v>
      </c>
      <c r="G424" s="11">
        <f>TC[[#This Row],[∆ AUM]]-TC[[#This Row],[effetto mercato]]</f>
        <v>643816.48477888852</v>
      </c>
    </row>
    <row r="425" spans="1:7">
      <c r="A425" s="4">
        <v>43997</v>
      </c>
      <c r="B425">
        <v>-0.19620000000000001</v>
      </c>
      <c r="C425" s="6">
        <f>TC[[#This Row],[Variaz]]/100</f>
        <v>-1.9620000000000002E-3</v>
      </c>
      <c r="D425" s="10">
        <f>'AUM Fondi'!D1366</f>
        <v>344133622.22000003</v>
      </c>
      <c r="E425" s="10">
        <f>D424*TC[[#This Row],[Variazione percentuale]]</f>
        <v>-675429.0099631201</v>
      </c>
      <c r="F425" s="11">
        <f>TC[[#This Row],[AUM]]-D424</f>
        <v>-121734.53999996185</v>
      </c>
      <c r="G425" s="11">
        <f>TC[[#This Row],[∆ AUM]]-TC[[#This Row],[effetto mercato]]</f>
        <v>553694.46996315825</v>
      </c>
    </row>
    <row r="426" spans="1:7">
      <c r="A426" s="4">
        <v>43998</v>
      </c>
      <c r="B426">
        <v>1.5137</v>
      </c>
      <c r="C426" s="6">
        <f>TC[[#This Row],[Variaz]]/100</f>
        <v>1.5137000000000001E-2</v>
      </c>
      <c r="D426" s="10">
        <f>'AUM Fondi'!D1367</f>
        <v>350188230.87</v>
      </c>
      <c r="E426" s="10">
        <f>D425*TC[[#This Row],[Variazione percentuale]]</f>
        <v>5209150.6395441405</v>
      </c>
      <c r="F426" s="11">
        <f>TC[[#This Row],[AUM]]-D425</f>
        <v>6054608.6499999762</v>
      </c>
      <c r="G426" s="11">
        <f>TC[[#This Row],[∆ AUM]]-TC[[#This Row],[effetto mercato]]</f>
        <v>845458.01045583561</v>
      </c>
    </row>
    <row r="427" spans="1:7">
      <c r="A427" s="4">
        <v>43999</v>
      </c>
      <c r="B427">
        <v>-5.8099999999999999E-2</v>
      </c>
      <c r="C427" s="6">
        <f>TC[[#This Row],[Variaz]]/100</f>
        <v>-5.8100000000000003E-4</v>
      </c>
      <c r="D427" s="10">
        <f>'AUM Fondi'!D1368</f>
        <v>350689956.88</v>
      </c>
      <c r="E427" s="10">
        <f>D426*TC[[#This Row],[Variazione percentuale]]</f>
        <v>-203459.36213547</v>
      </c>
      <c r="F427" s="11">
        <f>TC[[#This Row],[AUM]]-D426</f>
        <v>501726.00999999046</v>
      </c>
      <c r="G427" s="11">
        <f>TC[[#This Row],[∆ AUM]]-TC[[#This Row],[effetto mercato]]</f>
        <v>705185.37213546049</v>
      </c>
    </row>
    <row r="428" spans="1:7">
      <c r="A428" s="4">
        <v>44000</v>
      </c>
      <c r="B428">
        <v>-0.21310000000000001</v>
      </c>
      <c r="C428" s="6">
        <f>TC[[#This Row],[Variaz]]/100</f>
        <v>-2.1310000000000001E-3</v>
      </c>
      <c r="D428" s="10">
        <f>'AUM Fondi'!D1369</f>
        <v>350464600.75</v>
      </c>
      <c r="E428" s="10">
        <f>D427*TC[[#This Row],[Variazione percentuale]]</f>
        <v>-747320.29811127996</v>
      </c>
      <c r="F428" s="11">
        <f>TC[[#This Row],[AUM]]-D427</f>
        <v>-225356.12999999523</v>
      </c>
      <c r="G428" s="11">
        <f>TC[[#This Row],[∆ AUM]]-TC[[#This Row],[effetto mercato]]</f>
        <v>521964.16811128473</v>
      </c>
    </row>
    <row r="429" spans="1:7">
      <c r="A429" s="4">
        <v>44001</v>
      </c>
      <c r="B429">
        <v>0.15529999999999999</v>
      </c>
      <c r="C429" s="6">
        <f>TC[[#This Row],[Variaz]]/100</f>
        <v>1.5529999999999999E-3</v>
      </c>
      <c r="D429" s="10">
        <f>'AUM Fondi'!D1370</f>
        <v>351544743.45999998</v>
      </c>
      <c r="E429" s="10">
        <f>D428*TC[[#This Row],[Variazione percentuale]]</f>
        <v>544271.52496474993</v>
      </c>
      <c r="F429" s="11">
        <f>TC[[#This Row],[AUM]]-D428</f>
        <v>1080142.7099999785</v>
      </c>
      <c r="G429" s="11">
        <f>TC[[#This Row],[∆ AUM]]-TC[[#This Row],[effetto mercato]]</f>
        <v>535871.18503522861</v>
      </c>
    </row>
    <row r="430" spans="1:7">
      <c r="A430" s="4">
        <v>44004</v>
      </c>
      <c r="B430">
        <v>-0.2908</v>
      </c>
      <c r="C430" s="6">
        <f>TC[[#This Row],[Variaz]]/100</f>
        <v>-2.908E-3</v>
      </c>
      <c r="D430" s="10">
        <f>'AUM Fondi'!D1371</f>
        <v>350934802.74000001</v>
      </c>
      <c r="E430" s="10">
        <f>D429*TC[[#This Row],[Variazione percentuale]]</f>
        <v>-1022292.1139816799</v>
      </c>
      <c r="F430" s="11">
        <f>TC[[#This Row],[AUM]]-D429</f>
        <v>-609940.71999996901</v>
      </c>
      <c r="G430" s="11">
        <f>TC[[#This Row],[∆ AUM]]-TC[[#This Row],[effetto mercato]]</f>
        <v>412351.39398171089</v>
      </c>
    </row>
    <row r="431" spans="1:7">
      <c r="A431" s="4">
        <v>44005</v>
      </c>
      <c r="B431">
        <v>0</v>
      </c>
      <c r="C431" s="6">
        <f>TC[[#This Row],[Variaz]]/100</f>
        <v>0</v>
      </c>
      <c r="D431" s="10">
        <f>'AUM Fondi'!D1372</f>
        <v>351287940.19</v>
      </c>
      <c r="E431" s="10">
        <f>D430*TC[[#This Row],[Variazione percentuale]]</f>
        <v>0</v>
      </c>
      <c r="F431" s="11">
        <f>TC[[#This Row],[AUM]]-D430</f>
        <v>353137.44999998808</v>
      </c>
      <c r="G431" s="11">
        <f>TC[[#This Row],[∆ AUM]]-TC[[#This Row],[effetto mercato]]</f>
        <v>353137.44999998808</v>
      </c>
    </row>
    <row r="432" spans="1:7">
      <c r="A432" s="4">
        <v>44006</v>
      </c>
      <c r="B432">
        <v>-0.875</v>
      </c>
      <c r="C432" s="6">
        <f>TC[[#This Row],[Variaz]]/100</f>
        <v>-8.7500000000000008E-3</v>
      </c>
      <c r="D432" s="10">
        <f>'AUM Fondi'!D1373</f>
        <v>348599559.41999996</v>
      </c>
      <c r="E432" s="10">
        <f>D431*TC[[#This Row],[Variazione percentuale]]</f>
        <v>-3073769.4766625003</v>
      </c>
      <c r="F432" s="11">
        <f>TC[[#This Row],[AUM]]-D431</f>
        <v>-2688380.7700000405</v>
      </c>
      <c r="G432" s="11">
        <f>TC[[#This Row],[∆ AUM]]-TC[[#This Row],[effetto mercato]]</f>
        <v>385388.70666245976</v>
      </c>
    </row>
    <row r="433" spans="1:7">
      <c r="A433" s="4">
        <v>44007</v>
      </c>
      <c r="B433">
        <v>0.4708</v>
      </c>
      <c r="C433" s="6">
        <f>TC[[#This Row],[Variaz]]/100</f>
        <v>4.7080000000000004E-3</v>
      </c>
      <c r="D433" s="10">
        <f>'AUM Fondi'!D1374</f>
        <v>350652517.84000003</v>
      </c>
      <c r="E433" s="10">
        <f>D432*TC[[#This Row],[Variazione percentuale]]</f>
        <v>1641206.7257493599</v>
      </c>
      <c r="F433" s="11">
        <f>TC[[#This Row],[AUM]]-D432</f>
        <v>2052958.4200000763</v>
      </c>
      <c r="G433" s="11">
        <f>TC[[#This Row],[∆ AUM]]-TC[[#This Row],[effetto mercato]]</f>
        <v>411751.69425071636</v>
      </c>
    </row>
    <row r="434" spans="1:7">
      <c r="A434" s="4">
        <v>44008</v>
      </c>
      <c r="B434">
        <v>-0.29289999999999999</v>
      </c>
      <c r="C434" s="6">
        <f>TC[[#This Row],[Variaz]]/100</f>
        <v>-2.9289999999999997E-3</v>
      </c>
      <c r="D434" s="10">
        <f>'AUM Fondi'!D1375</f>
        <v>350853639.51999998</v>
      </c>
      <c r="E434" s="10">
        <f>D433*TC[[#This Row],[Variazione percentuale]]</f>
        <v>-1027061.22475336</v>
      </c>
      <c r="F434" s="11">
        <f>TC[[#This Row],[AUM]]-D433</f>
        <v>201121.67999994755</v>
      </c>
      <c r="G434" s="11">
        <f>TC[[#This Row],[∆ AUM]]-TC[[#This Row],[effetto mercato]]</f>
        <v>1228182.9047533076</v>
      </c>
    </row>
    <row r="435" spans="1:7">
      <c r="A435" s="4">
        <v>44011</v>
      </c>
      <c r="B435">
        <v>0.1371</v>
      </c>
      <c r="C435" s="6">
        <f>TC[[#This Row],[Variaz]]/100</f>
        <v>1.371E-3</v>
      </c>
      <c r="D435" s="10">
        <f>'AUM Fondi'!D1376</f>
        <v>351802329.20000005</v>
      </c>
      <c r="E435" s="10">
        <f>D434*TC[[#This Row],[Variazione percentuale]]</f>
        <v>481020.33978191996</v>
      </c>
      <c r="F435" s="11">
        <f>TC[[#This Row],[AUM]]-D434</f>
        <v>948689.68000006676</v>
      </c>
      <c r="G435" s="11">
        <f>TC[[#This Row],[∆ AUM]]-TC[[#This Row],[effetto mercato]]</f>
        <v>467669.3402181468</v>
      </c>
    </row>
    <row r="436" spans="1:7">
      <c r="A436" s="4">
        <v>44012</v>
      </c>
      <c r="B436">
        <v>0.60619999999999996</v>
      </c>
      <c r="C436" s="6">
        <f>TC[[#This Row],[Variaz]]/100</f>
        <v>6.0619999999999997E-3</v>
      </c>
      <c r="D436" s="10">
        <f>'AUM Fondi'!D1377</f>
        <v>354163008.73000002</v>
      </c>
      <c r="E436" s="10">
        <f>D435*TC[[#This Row],[Variazione percentuale]]</f>
        <v>2132625.7196104</v>
      </c>
      <c r="F436" s="11">
        <f>TC[[#This Row],[AUM]]-D435</f>
        <v>2360679.5299999714</v>
      </c>
      <c r="G436" s="11">
        <f>TC[[#This Row],[∆ AUM]]-TC[[#This Row],[effetto mercato]]</f>
        <v>228053.81038957136</v>
      </c>
    </row>
    <row r="437" spans="1:7">
      <c r="A437" s="4">
        <v>44013</v>
      </c>
      <c r="B437">
        <v>-0.27210000000000001</v>
      </c>
      <c r="C437" s="6">
        <f>TC[[#This Row],[Variaz]]/100</f>
        <v>-2.7209999999999999E-3</v>
      </c>
      <c r="D437" s="10">
        <f>'AUM Fondi'!D1378</f>
        <v>353686676.79000002</v>
      </c>
      <c r="E437" s="10">
        <f>D436*TC[[#This Row],[Variazione percentuale]]</f>
        <v>-963677.54675433005</v>
      </c>
      <c r="F437" s="11">
        <f>TC[[#This Row],[AUM]]-D436</f>
        <v>-476331.93999999762</v>
      </c>
      <c r="G437" s="11">
        <f>TC[[#This Row],[∆ AUM]]-TC[[#This Row],[effetto mercato]]</f>
        <v>487345.60675433243</v>
      </c>
    </row>
    <row r="438" spans="1:7">
      <c r="A438" s="4">
        <v>44014</v>
      </c>
      <c r="B438">
        <v>0.5847</v>
      </c>
      <c r="C438" s="6">
        <f>TC[[#This Row],[Variaz]]/100</f>
        <v>5.8469999999999998E-3</v>
      </c>
      <c r="D438" s="10">
        <f>'AUM Fondi'!D1379</f>
        <v>356757652.98999995</v>
      </c>
      <c r="E438" s="10">
        <f>D437*TC[[#This Row],[Variazione percentuale]]</f>
        <v>2068005.99919113</v>
      </c>
      <c r="F438" s="11">
        <f>TC[[#This Row],[AUM]]-D437</f>
        <v>3070976.1999999285</v>
      </c>
      <c r="G438" s="11">
        <f>TC[[#This Row],[∆ AUM]]-TC[[#This Row],[effetto mercato]]</f>
        <v>1002970.2008087984</v>
      </c>
    </row>
    <row r="439" spans="1:7">
      <c r="A439" s="4">
        <v>44015</v>
      </c>
      <c r="B439">
        <v>-0.21310000000000001</v>
      </c>
      <c r="C439" s="6">
        <f>TC[[#This Row],[Variaz]]/100</f>
        <v>-2.1310000000000001E-3</v>
      </c>
      <c r="D439" s="10">
        <f>'AUM Fondi'!D1380</f>
        <v>357048149.72999996</v>
      </c>
      <c r="E439" s="10">
        <f>D438*TC[[#This Row],[Variazione percentuale]]</f>
        <v>-760250.55852168996</v>
      </c>
      <c r="F439" s="11">
        <f>TC[[#This Row],[AUM]]-D438</f>
        <v>290496.74000000954</v>
      </c>
      <c r="G439" s="11">
        <f>TC[[#This Row],[∆ AUM]]-TC[[#This Row],[effetto mercato]]</f>
        <v>1050747.2985216994</v>
      </c>
    </row>
    <row r="440" spans="1:7">
      <c r="A440" s="4">
        <v>44018</v>
      </c>
      <c r="B440">
        <v>0.50490000000000002</v>
      </c>
      <c r="C440" s="6">
        <f>TC[[#This Row],[Variaz]]/100</f>
        <v>5.0490000000000005E-3</v>
      </c>
      <c r="D440" s="10">
        <f>'AUM Fondi'!D1381</f>
        <v>359770391.66000003</v>
      </c>
      <c r="E440" s="10">
        <f>D439*TC[[#This Row],[Variazione percentuale]]</f>
        <v>1802736.1079867699</v>
      </c>
      <c r="F440" s="11">
        <f>TC[[#This Row],[AUM]]-D439</f>
        <v>2722241.9300000668</v>
      </c>
      <c r="G440" s="11">
        <f>TC[[#This Row],[∆ AUM]]-TC[[#This Row],[effetto mercato]]</f>
        <v>919505.82201329689</v>
      </c>
    </row>
    <row r="441" spans="1:7">
      <c r="A441" s="4">
        <v>44019</v>
      </c>
      <c r="B441">
        <v>-0.36709999999999998</v>
      </c>
      <c r="C441" s="6">
        <f>TC[[#This Row],[Variaz]]/100</f>
        <v>-3.6709999999999998E-3</v>
      </c>
      <c r="D441" s="10">
        <f>'AUM Fondi'!D1382</f>
        <v>359415749.41999996</v>
      </c>
      <c r="E441" s="10">
        <f>D440*TC[[#This Row],[Variazione percentuale]]</f>
        <v>-1320717.1077838601</v>
      </c>
      <c r="F441" s="11">
        <f>TC[[#This Row],[AUM]]-D440</f>
        <v>-354642.24000006914</v>
      </c>
      <c r="G441" s="11">
        <f>TC[[#This Row],[∆ AUM]]-TC[[#This Row],[effetto mercato]]</f>
        <v>966074.86778379092</v>
      </c>
    </row>
    <row r="442" spans="1:7">
      <c r="A442" s="4">
        <v>44020</v>
      </c>
      <c r="B442">
        <v>-0.29089999999999999</v>
      </c>
      <c r="C442" s="6">
        <f>TC[[#This Row],[Variaz]]/100</f>
        <v>-2.9090000000000001E-3</v>
      </c>
      <c r="D442" s="10">
        <f>'AUM Fondi'!D1383</f>
        <v>359107013.94</v>
      </c>
      <c r="E442" s="10">
        <f>D441*TC[[#This Row],[Variazione percentuale]]</f>
        <v>-1045540.4150627799</v>
      </c>
      <c r="F442" s="11">
        <f>TC[[#This Row],[AUM]]-D441</f>
        <v>-308735.47999995947</v>
      </c>
      <c r="G442" s="11">
        <f>TC[[#This Row],[∆ AUM]]-TC[[#This Row],[effetto mercato]]</f>
        <v>736804.93506282044</v>
      </c>
    </row>
    <row r="443" spans="1:7">
      <c r="A443" s="4">
        <v>44021</v>
      </c>
      <c r="B443">
        <v>-0.1361</v>
      </c>
      <c r="C443" s="6">
        <f>TC[[#This Row],[Variaz]]/100</f>
        <v>-1.361E-3</v>
      </c>
      <c r="D443" s="10">
        <f>'AUM Fondi'!D1384</f>
        <v>359020971.70000005</v>
      </c>
      <c r="E443" s="10">
        <f>D442*TC[[#This Row],[Variazione percentuale]]</f>
        <v>-488744.64597234002</v>
      </c>
      <c r="F443" s="11">
        <f>TC[[#This Row],[AUM]]-D442</f>
        <v>-86042.239999949932</v>
      </c>
      <c r="G443" s="11">
        <f>TC[[#This Row],[∆ AUM]]-TC[[#This Row],[effetto mercato]]</f>
        <v>402702.40597239009</v>
      </c>
    </row>
    <row r="444" spans="1:7">
      <c r="A444" s="4">
        <v>44022</v>
      </c>
      <c r="B444">
        <v>7.7899999999999997E-2</v>
      </c>
      <c r="C444" s="6">
        <f>TC[[#This Row],[Variaz]]/100</f>
        <v>7.7899999999999996E-4</v>
      </c>
      <c r="D444" s="10">
        <f>'AUM Fondi'!D1385</f>
        <v>359567794.46000004</v>
      </c>
      <c r="E444" s="10">
        <f>D443*TC[[#This Row],[Variazione percentuale]]</f>
        <v>279677.3369543</v>
      </c>
      <c r="F444" s="11">
        <f>TC[[#This Row],[AUM]]-D443</f>
        <v>546822.75999999046</v>
      </c>
      <c r="G444" s="11">
        <f>TC[[#This Row],[∆ AUM]]-TC[[#This Row],[effetto mercato]]</f>
        <v>267145.42304569046</v>
      </c>
    </row>
    <row r="445" spans="1:7">
      <c r="A445" s="4">
        <v>44025</v>
      </c>
      <c r="B445">
        <v>3.8899999999999997E-2</v>
      </c>
      <c r="C445" s="6">
        <f>TC[[#This Row],[Variaz]]/100</f>
        <v>3.8899999999999997E-4</v>
      </c>
      <c r="D445" s="10">
        <f>'AUM Fondi'!D1386</f>
        <v>360110494.69000006</v>
      </c>
      <c r="E445" s="10">
        <f>D444*TC[[#This Row],[Variazione percentuale]]</f>
        <v>139871.87204494001</v>
      </c>
      <c r="F445" s="11">
        <f>TC[[#This Row],[AUM]]-D444</f>
        <v>542700.23000001907</v>
      </c>
      <c r="G445" s="11">
        <f>TC[[#This Row],[∆ AUM]]-TC[[#This Row],[effetto mercato]]</f>
        <v>402828.35795507906</v>
      </c>
    </row>
    <row r="446" spans="1:7">
      <c r="A446" s="4">
        <v>44026</v>
      </c>
      <c r="B446">
        <v>0.40849999999999997</v>
      </c>
      <c r="C446" s="6">
        <f>TC[[#This Row],[Variaz]]/100</f>
        <v>4.0850000000000001E-3</v>
      </c>
      <c r="D446" s="10">
        <f>'AUM Fondi'!D1387</f>
        <v>362119497.16000003</v>
      </c>
      <c r="E446" s="10">
        <f>D445*TC[[#This Row],[Variazione percentuale]]</f>
        <v>1471051.3708086503</v>
      </c>
      <c r="F446" s="11">
        <f>TC[[#This Row],[AUM]]-D445</f>
        <v>2009002.469999969</v>
      </c>
      <c r="G446" s="11">
        <f>TC[[#This Row],[∆ AUM]]-TC[[#This Row],[effetto mercato]]</f>
        <v>537951.09919131873</v>
      </c>
    </row>
    <row r="447" spans="1:7">
      <c r="A447" s="4">
        <v>44027</v>
      </c>
      <c r="B447">
        <v>0.60050000000000003</v>
      </c>
      <c r="C447" s="6">
        <f>TC[[#This Row],[Variaz]]/100</f>
        <v>6.0049999999999999E-3</v>
      </c>
      <c r="D447" s="10">
        <f>'AUM Fondi'!D1388</f>
        <v>364818382.22000003</v>
      </c>
      <c r="E447" s="10">
        <f>D446*TC[[#This Row],[Variazione percentuale]]</f>
        <v>2174527.5804458</v>
      </c>
      <c r="F447" s="11">
        <f>TC[[#This Row],[AUM]]-D446</f>
        <v>2698885.0600000024</v>
      </c>
      <c r="G447" s="11">
        <f>TC[[#This Row],[∆ AUM]]-TC[[#This Row],[effetto mercato]]</f>
        <v>524357.47955420241</v>
      </c>
    </row>
    <row r="448" spans="1:7">
      <c r="A448" s="4">
        <v>44028</v>
      </c>
      <c r="B448">
        <v>-3.85E-2</v>
      </c>
      <c r="C448" s="6">
        <f>TC[[#This Row],[Variaz]]/100</f>
        <v>-3.8499999999999998E-4</v>
      </c>
      <c r="D448" s="10">
        <f>'AUM Fondi'!D1389</f>
        <v>365132443.19999999</v>
      </c>
      <c r="E448" s="10">
        <f>D447*TC[[#This Row],[Variazione percentuale]]</f>
        <v>-140455.0771547</v>
      </c>
      <c r="F448" s="11">
        <f>TC[[#This Row],[AUM]]-D447</f>
        <v>314060.97999995947</v>
      </c>
      <c r="G448" s="11">
        <f>TC[[#This Row],[∆ AUM]]-TC[[#This Row],[effetto mercato]]</f>
        <v>454516.05715465947</v>
      </c>
    </row>
    <row r="449" spans="1:7">
      <c r="A449" s="4">
        <v>44029</v>
      </c>
      <c r="B449">
        <v>0.1734</v>
      </c>
      <c r="C449" s="6">
        <f>TC[[#This Row],[Variaz]]/100</f>
        <v>1.7340000000000001E-3</v>
      </c>
      <c r="D449" s="10">
        <f>'AUM Fondi'!D1390</f>
        <v>366382884.86000001</v>
      </c>
      <c r="E449" s="10">
        <f>D448*TC[[#This Row],[Variazione percentuale]]</f>
        <v>633139.65650879999</v>
      </c>
      <c r="F449" s="11">
        <f>TC[[#This Row],[AUM]]-D448</f>
        <v>1250441.6600000262</v>
      </c>
      <c r="G449" s="11">
        <f>TC[[#This Row],[∆ AUM]]-TC[[#This Row],[effetto mercato]]</f>
        <v>617302.00349122623</v>
      </c>
    </row>
    <row r="450" spans="1:7">
      <c r="A450" s="4">
        <v>44032</v>
      </c>
      <c r="B450">
        <v>0.1154</v>
      </c>
      <c r="C450" s="6">
        <f>TC[[#This Row],[Variaz]]/100</f>
        <v>1.1540000000000001E-3</v>
      </c>
      <c r="D450" s="10">
        <f>'AUM Fondi'!D1391</f>
        <v>367096426.50999999</v>
      </c>
      <c r="E450" s="10">
        <f>D449*TC[[#This Row],[Variazione percentuale]]</f>
        <v>422805.84912844002</v>
      </c>
      <c r="F450" s="11">
        <f>TC[[#This Row],[AUM]]-D449</f>
        <v>713541.64999997616</v>
      </c>
      <c r="G450" s="11">
        <f>TC[[#This Row],[∆ AUM]]-TC[[#This Row],[effetto mercato]]</f>
        <v>290735.80087153614</v>
      </c>
    </row>
    <row r="451" spans="1:7">
      <c r="A451" s="4">
        <v>44033</v>
      </c>
      <c r="B451">
        <v>-5.7599999999999998E-2</v>
      </c>
      <c r="C451" s="6">
        <f>TC[[#This Row],[Variaz]]/100</f>
        <v>-5.7600000000000001E-4</v>
      </c>
      <c r="D451" s="10">
        <f>'AUM Fondi'!D1392</f>
        <v>367170925.37</v>
      </c>
      <c r="E451" s="10">
        <f>D450*TC[[#This Row],[Variazione percentuale]]</f>
        <v>-211447.54166975999</v>
      </c>
      <c r="F451" s="11">
        <f>TC[[#This Row],[AUM]]-D450</f>
        <v>74498.860000014305</v>
      </c>
      <c r="G451" s="11">
        <f>TC[[#This Row],[∆ AUM]]-TC[[#This Row],[effetto mercato]]</f>
        <v>285946.40166977432</v>
      </c>
    </row>
    <row r="452" spans="1:7">
      <c r="A452" s="4">
        <v>44034</v>
      </c>
      <c r="B452">
        <v>-0.19220000000000001</v>
      </c>
      <c r="C452" s="6">
        <f>TC[[#This Row],[Variaz]]/100</f>
        <v>-1.9220000000000001E-3</v>
      </c>
      <c r="D452" s="10">
        <f>'AUM Fondi'!D1393</f>
        <v>367396022.32999998</v>
      </c>
      <c r="E452" s="10">
        <f>D451*TC[[#This Row],[Variazione percentuale]]</f>
        <v>-705702.51856114005</v>
      </c>
      <c r="F452" s="11">
        <f>TC[[#This Row],[AUM]]-D451</f>
        <v>225096.95999997854</v>
      </c>
      <c r="G452" s="11">
        <f>TC[[#This Row],[∆ AUM]]-TC[[#This Row],[effetto mercato]]</f>
        <v>930799.47856111859</v>
      </c>
    </row>
    <row r="453" spans="1:7">
      <c r="A453" s="4">
        <v>44035</v>
      </c>
      <c r="B453">
        <v>-3.85E-2</v>
      </c>
      <c r="C453" s="6">
        <f>TC[[#This Row],[Variaz]]/100</f>
        <v>-3.8499999999999998E-4</v>
      </c>
      <c r="D453" s="10">
        <f>'AUM Fondi'!D1394</f>
        <v>367512404.95999998</v>
      </c>
      <c r="E453" s="10">
        <f>D452*TC[[#This Row],[Variazione percentuale]]</f>
        <v>-141447.46859705</v>
      </c>
      <c r="F453" s="11">
        <f>TC[[#This Row],[AUM]]-D452</f>
        <v>116382.62999999523</v>
      </c>
      <c r="G453" s="11">
        <f>TC[[#This Row],[∆ AUM]]-TC[[#This Row],[effetto mercato]]</f>
        <v>257830.09859704523</v>
      </c>
    </row>
    <row r="454" spans="1:7">
      <c r="A454" s="4">
        <v>44036</v>
      </c>
      <c r="B454">
        <v>-0.65500000000000003</v>
      </c>
      <c r="C454" s="6">
        <f>TC[[#This Row],[Variaz]]/100</f>
        <v>-6.5500000000000003E-3</v>
      </c>
      <c r="D454" s="10">
        <f>'AUM Fondi'!D1395</f>
        <v>365359538.51000005</v>
      </c>
      <c r="E454" s="10">
        <f>D453*TC[[#This Row],[Variazione percentuale]]</f>
        <v>-2407206.2524879999</v>
      </c>
      <c r="F454" s="11">
        <f>TC[[#This Row],[AUM]]-D453</f>
        <v>-2152866.4499999285</v>
      </c>
      <c r="G454" s="11">
        <f>TC[[#This Row],[∆ AUM]]-TC[[#This Row],[effetto mercato]]</f>
        <v>254339.80248807138</v>
      </c>
    </row>
    <row r="455" spans="1:7">
      <c r="A455" s="4">
        <v>44039</v>
      </c>
      <c r="B455">
        <v>-0.23269999999999999</v>
      </c>
      <c r="C455" s="6">
        <f>TC[[#This Row],[Variaz]]/100</f>
        <v>-2.3270000000000001E-3</v>
      </c>
      <c r="D455" s="10">
        <f>'AUM Fondi'!D1396</f>
        <v>364905540.93999994</v>
      </c>
      <c r="E455" s="10">
        <f>D454*TC[[#This Row],[Variazione percentuale]]</f>
        <v>-850191.64611277019</v>
      </c>
      <c r="F455" s="11">
        <f>TC[[#This Row],[AUM]]-D454</f>
        <v>-453997.57000011206</v>
      </c>
      <c r="G455" s="11">
        <f>TC[[#This Row],[∆ AUM]]-TC[[#This Row],[effetto mercato]]</f>
        <v>396194.07611265813</v>
      </c>
    </row>
    <row r="456" spans="1:7">
      <c r="A456" s="4">
        <v>44040</v>
      </c>
      <c r="B456">
        <v>-3.8899999999999997E-2</v>
      </c>
      <c r="C456" s="6">
        <f>TC[[#This Row],[Variaz]]/100</f>
        <v>-3.8899999999999997E-4</v>
      </c>
      <c r="D456" s="10">
        <f>'AUM Fondi'!D1397</f>
        <v>365135092.74000001</v>
      </c>
      <c r="E456" s="10">
        <f>D455*TC[[#This Row],[Variazione percentuale]]</f>
        <v>-141948.25542565997</v>
      </c>
      <c r="F456" s="11">
        <f>TC[[#This Row],[AUM]]-D455</f>
        <v>229551.80000007153</v>
      </c>
      <c r="G456" s="11">
        <f>TC[[#This Row],[∆ AUM]]-TC[[#This Row],[effetto mercato]]</f>
        <v>371500.05542573147</v>
      </c>
    </row>
    <row r="457" spans="1:7">
      <c r="A457" s="4">
        <v>44041</v>
      </c>
      <c r="B457">
        <v>0.1167</v>
      </c>
      <c r="C457" s="6">
        <f>TC[[#This Row],[Variaz]]/100</f>
        <v>1.1670000000000001E-3</v>
      </c>
      <c r="D457" s="10">
        <f>'AUM Fondi'!D1398</f>
        <v>366023886.90000004</v>
      </c>
      <c r="E457" s="10">
        <f>D456*TC[[#This Row],[Variazione percentuale]]</f>
        <v>426112.65322758001</v>
      </c>
      <c r="F457" s="11">
        <f>TC[[#This Row],[AUM]]-D456</f>
        <v>888794.16000002623</v>
      </c>
      <c r="G457" s="11">
        <f>TC[[#This Row],[∆ AUM]]-TC[[#This Row],[effetto mercato]]</f>
        <v>462681.50677244621</v>
      </c>
    </row>
    <row r="458" spans="1:7">
      <c r="A458" s="4">
        <v>44042</v>
      </c>
      <c r="B458">
        <v>-0.81569999999999998</v>
      </c>
      <c r="C458" s="6">
        <f>TC[[#This Row],[Variaz]]/100</f>
        <v>-8.1569999999999993E-3</v>
      </c>
      <c r="D458" s="10">
        <f>'AUM Fondi'!D1399</f>
        <v>363396509.92999995</v>
      </c>
      <c r="E458" s="10">
        <f>D457*TC[[#This Row],[Variazione percentuale]]</f>
        <v>-2985656.8454433</v>
      </c>
      <c r="F458" s="11">
        <f>TC[[#This Row],[AUM]]-D457</f>
        <v>-2627376.9700000882</v>
      </c>
      <c r="G458" s="11">
        <f>TC[[#This Row],[∆ AUM]]-TC[[#This Row],[effetto mercato]]</f>
        <v>358279.87544321176</v>
      </c>
    </row>
    <row r="459" spans="1:7">
      <c r="A459" s="4">
        <v>44043</v>
      </c>
      <c r="B459">
        <v>-0.52869999999999995</v>
      </c>
      <c r="C459" s="6">
        <f>TC[[#This Row],[Variaz]]/100</f>
        <v>-5.2869999999999992E-3</v>
      </c>
      <c r="D459" s="10">
        <f>'AUM Fondi'!D1400</f>
        <v>361827719.81999999</v>
      </c>
      <c r="E459" s="10">
        <f>D458*TC[[#This Row],[Variazione percentuale]]</f>
        <v>-1921277.3479999094</v>
      </c>
      <c r="F459" s="11">
        <f>TC[[#This Row],[AUM]]-D458</f>
        <v>-1568790.1099999547</v>
      </c>
      <c r="G459" s="11">
        <f>TC[[#This Row],[∆ AUM]]-TC[[#This Row],[effetto mercato]]</f>
        <v>352487.23799995473</v>
      </c>
    </row>
    <row r="460" spans="1:7">
      <c r="A460" s="4">
        <v>44046</v>
      </c>
      <c r="B460">
        <v>0.68899999999999995</v>
      </c>
      <c r="C460" s="6">
        <f>TC[[#This Row],[Variaz]]/100</f>
        <v>6.8899999999999994E-3</v>
      </c>
      <c r="D460" s="10">
        <f>'AUM Fondi'!D1401</f>
        <v>364925364.74000001</v>
      </c>
      <c r="E460" s="10">
        <f>D459*TC[[#This Row],[Variazione percentuale]]</f>
        <v>2492992.9895597999</v>
      </c>
      <c r="F460" s="11">
        <f>TC[[#This Row],[AUM]]-D459</f>
        <v>3097644.9200000167</v>
      </c>
      <c r="G460" s="11">
        <f>TC[[#This Row],[∆ AUM]]-TC[[#This Row],[effetto mercato]]</f>
        <v>604651.93044021679</v>
      </c>
    </row>
    <row r="461" spans="1:7">
      <c r="A461" s="4">
        <v>44047</v>
      </c>
      <c r="B461">
        <v>0.43009999999999998</v>
      </c>
      <c r="C461" s="6">
        <f>TC[[#This Row],[Variaz]]/100</f>
        <v>4.3010000000000001E-3</v>
      </c>
      <c r="D461" s="10">
        <f>'AUM Fondi'!D1402</f>
        <v>366723988.05000001</v>
      </c>
      <c r="E461" s="10">
        <f>D460*TC[[#This Row],[Variazione percentuale]]</f>
        <v>1569543.99374674</v>
      </c>
      <c r="F461" s="11">
        <f>TC[[#This Row],[AUM]]-D460</f>
        <v>1798623.3100000024</v>
      </c>
      <c r="G461" s="11">
        <f>TC[[#This Row],[∆ AUM]]-TC[[#This Row],[effetto mercato]]</f>
        <v>229079.31625326234</v>
      </c>
    </row>
    <row r="462" spans="1:7">
      <c r="A462" s="4">
        <v>44048</v>
      </c>
      <c r="B462">
        <v>-0.17519999999999999</v>
      </c>
      <c r="C462" s="6">
        <f>TC[[#This Row],[Variaz]]/100</f>
        <v>-1.7519999999999999E-3</v>
      </c>
      <c r="D462" s="10">
        <f>'AUM Fondi'!D1403</f>
        <v>367178724.91000003</v>
      </c>
      <c r="E462" s="10">
        <f>D461*TC[[#This Row],[Variazione percentuale]]</f>
        <v>-642500.42706359993</v>
      </c>
      <c r="F462" s="11">
        <f>TC[[#This Row],[AUM]]-D461</f>
        <v>454736.86000001431</v>
      </c>
      <c r="G462" s="11">
        <f>TC[[#This Row],[∆ AUM]]-TC[[#This Row],[effetto mercato]]</f>
        <v>1097237.2870636142</v>
      </c>
    </row>
    <row r="463" spans="1:7">
      <c r="A463" s="4">
        <v>44049</v>
      </c>
      <c r="B463">
        <v>0.11700000000000001</v>
      </c>
      <c r="C463" s="6">
        <f>TC[[#This Row],[Variaz]]/100</f>
        <v>1.17E-3</v>
      </c>
      <c r="D463" s="10">
        <f>'AUM Fondi'!D1404</f>
        <v>368655900.13000005</v>
      </c>
      <c r="E463" s="10">
        <f>D462*TC[[#This Row],[Variazione percentuale]]</f>
        <v>429599.10814470006</v>
      </c>
      <c r="F463" s="11">
        <f>TC[[#This Row],[AUM]]-D462</f>
        <v>1477175.2200000286</v>
      </c>
      <c r="G463" s="11">
        <f>TC[[#This Row],[∆ AUM]]-TC[[#This Row],[effetto mercato]]</f>
        <v>1047576.1118553285</v>
      </c>
    </row>
    <row r="464" spans="1:7">
      <c r="A464" s="4">
        <v>44050</v>
      </c>
      <c r="B464">
        <v>0.31159999999999999</v>
      </c>
      <c r="C464" s="6">
        <f>TC[[#This Row],[Variaz]]/100</f>
        <v>3.1159999999999998E-3</v>
      </c>
      <c r="D464" s="10">
        <f>'AUM Fondi'!D1405</f>
        <v>370644807.09000003</v>
      </c>
      <c r="E464" s="10">
        <f>D463*TC[[#This Row],[Variazione percentuale]]</f>
        <v>1148731.7848050802</v>
      </c>
      <c r="F464" s="11">
        <f>TC[[#This Row],[AUM]]-D463</f>
        <v>1988906.9599999785</v>
      </c>
      <c r="G464" s="11">
        <f>TC[[#This Row],[∆ AUM]]-TC[[#This Row],[effetto mercato]]</f>
        <v>840175.17519489839</v>
      </c>
    </row>
    <row r="465" spans="1:7">
      <c r="A465" s="4">
        <v>44053</v>
      </c>
      <c r="B465">
        <v>0.36890000000000001</v>
      </c>
      <c r="C465" s="6">
        <f>TC[[#This Row],[Variaz]]/100</f>
        <v>3.689E-3</v>
      </c>
      <c r="D465" s="10">
        <f>'AUM Fondi'!D1406</f>
        <v>372435547.44</v>
      </c>
      <c r="E465" s="10">
        <f>D464*TC[[#This Row],[Variazione percentuale]]</f>
        <v>1367308.6933550101</v>
      </c>
      <c r="F465" s="11">
        <f>TC[[#This Row],[AUM]]-D464</f>
        <v>1790740.3499999642</v>
      </c>
      <c r="G465" s="11">
        <f>TC[[#This Row],[∆ AUM]]-TC[[#This Row],[effetto mercato]]</f>
        <v>423431.65664495411</v>
      </c>
    </row>
    <row r="466" spans="1:7">
      <c r="A466" s="4">
        <v>44054</v>
      </c>
      <c r="B466">
        <v>0.40629999999999999</v>
      </c>
      <c r="C466" s="6">
        <f>TC[[#This Row],[Variaz]]/100</f>
        <v>4.0629999999999998E-3</v>
      </c>
      <c r="D466" s="10">
        <f>'AUM Fondi'!D1407</f>
        <v>374254079.60000002</v>
      </c>
      <c r="E466" s="10">
        <f>D465*TC[[#This Row],[Variazione percentuale]]</f>
        <v>1513205.6292487199</v>
      </c>
      <c r="F466" s="11">
        <f>TC[[#This Row],[AUM]]-D465</f>
        <v>1818532.1600000262</v>
      </c>
      <c r="G466" s="11">
        <f>TC[[#This Row],[∆ AUM]]-TC[[#This Row],[effetto mercato]]</f>
        <v>305326.53075130633</v>
      </c>
    </row>
    <row r="467" spans="1:7">
      <c r="A467" s="4">
        <v>44055</v>
      </c>
      <c r="B467">
        <v>0.3276</v>
      </c>
      <c r="C467" s="6">
        <f>TC[[#This Row],[Variaz]]/100</f>
        <v>3.2759999999999998E-3</v>
      </c>
      <c r="D467" s="10">
        <f>'AUM Fondi'!D1408</f>
        <v>376026258.49000001</v>
      </c>
      <c r="E467" s="10">
        <f>D466*TC[[#This Row],[Variazione percentuale]]</f>
        <v>1226056.3647696001</v>
      </c>
      <c r="F467" s="11">
        <f>TC[[#This Row],[AUM]]-D466</f>
        <v>1772178.8899999857</v>
      </c>
      <c r="G467" s="11">
        <f>TC[[#This Row],[∆ AUM]]-TC[[#This Row],[effetto mercato]]</f>
        <v>546122.5252303856</v>
      </c>
    </row>
    <row r="468" spans="1:7">
      <c r="A468" s="4">
        <v>44056</v>
      </c>
      <c r="B468">
        <v>-0.28810000000000002</v>
      </c>
      <c r="C468" s="6">
        <f>TC[[#This Row],[Variaz]]/100</f>
        <v>-2.8810000000000003E-3</v>
      </c>
      <c r="D468" s="10">
        <f>'AUM Fondi'!D1409</f>
        <v>375238336.17000002</v>
      </c>
      <c r="E468" s="10">
        <f>D467*TC[[#This Row],[Variazione percentuale]]</f>
        <v>-1083331.6507096901</v>
      </c>
      <c r="F468" s="11">
        <f>TC[[#This Row],[AUM]]-D467</f>
        <v>-787922.31999999285</v>
      </c>
      <c r="G468" s="11">
        <f>TC[[#This Row],[∆ AUM]]-TC[[#This Row],[effetto mercato]]</f>
        <v>295409.33070969721</v>
      </c>
    </row>
    <row r="469" spans="1:7">
      <c r="A469" s="4">
        <v>44057</v>
      </c>
      <c r="B469">
        <v>-0.1348</v>
      </c>
      <c r="C469" s="6">
        <f>TC[[#This Row],[Variaz]]/100</f>
        <v>-1.348E-3</v>
      </c>
      <c r="D469" s="10">
        <f>'AUM Fondi'!D1410</f>
        <v>375172864.39999998</v>
      </c>
      <c r="E469" s="10">
        <f>D468*TC[[#This Row],[Variazione percentuale]]</f>
        <v>-505821.27715716005</v>
      </c>
      <c r="F469" s="11">
        <f>TC[[#This Row],[AUM]]-D468</f>
        <v>-65471.770000040531</v>
      </c>
      <c r="G469" s="11">
        <f>TC[[#This Row],[∆ AUM]]-TC[[#This Row],[effetto mercato]]</f>
        <v>440349.50715711951</v>
      </c>
    </row>
    <row r="470" spans="1:7">
      <c r="A470" s="4">
        <v>44060</v>
      </c>
      <c r="B470">
        <v>7.7100000000000002E-2</v>
      </c>
      <c r="C470" s="6">
        <f>TC[[#This Row],[Variaz]]/100</f>
        <v>7.7099999999999998E-4</v>
      </c>
      <c r="D470" s="10">
        <f>'AUM Fondi'!D1411</f>
        <v>375854367.59999996</v>
      </c>
      <c r="E470" s="10">
        <f>D469*TC[[#This Row],[Variazione percentuale]]</f>
        <v>289258.2784524</v>
      </c>
      <c r="F470" s="11">
        <f>TC[[#This Row],[AUM]]-D469</f>
        <v>681503.19999998808</v>
      </c>
      <c r="G470" s="11">
        <f>TC[[#This Row],[∆ AUM]]-TC[[#This Row],[effetto mercato]]</f>
        <v>392244.92154758808</v>
      </c>
    </row>
    <row r="471" spans="1:7">
      <c r="A471" s="4">
        <v>44061</v>
      </c>
      <c r="B471">
        <v>-0.26979999999999998</v>
      </c>
      <c r="C471" s="6">
        <f>TC[[#This Row],[Variaz]]/100</f>
        <v>-2.6979999999999999E-3</v>
      </c>
      <c r="D471" s="10">
        <f>'AUM Fondi'!D1412</f>
        <v>375040379.51000005</v>
      </c>
      <c r="E471" s="10">
        <f>D470*TC[[#This Row],[Variazione percentuale]]</f>
        <v>-1014055.0837847999</v>
      </c>
      <c r="F471" s="11">
        <f>TC[[#This Row],[AUM]]-D470</f>
        <v>-813988.08999991417</v>
      </c>
      <c r="G471" s="11">
        <f>TC[[#This Row],[∆ AUM]]-TC[[#This Row],[effetto mercato]]</f>
        <v>200066.99378488574</v>
      </c>
    </row>
    <row r="472" spans="1:7">
      <c r="A472" s="4">
        <v>44062</v>
      </c>
      <c r="B472">
        <v>0.21260000000000001</v>
      </c>
      <c r="C472" s="6">
        <f>TC[[#This Row],[Variaz]]/100</f>
        <v>2.1260000000000003E-3</v>
      </c>
      <c r="D472" s="10">
        <f>'AUM Fondi'!D1413</f>
        <v>376399455.61000001</v>
      </c>
      <c r="E472" s="10">
        <f>D471*TC[[#This Row],[Variazione percentuale]]</f>
        <v>797335.84683826019</v>
      </c>
      <c r="F472" s="11">
        <f>TC[[#This Row],[AUM]]-D471</f>
        <v>1359076.0999999642</v>
      </c>
      <c r="G472" s="11">
        <f>TC[[#This Row],[∆ AUM]]-TC[[#This Row],[effetto mercato]]</f>
        <v>561740.25316170405</v>
      </c>
    </row>
    <row r="473" spans="1:7">
      <c r="A473" s="4">
        <v>44063</v>
      </c>
      <c r="B473">
        <v>-5.7799999999999997E-2</v>
      </c>
      <c r="C473" s="6">
        <f>TC[[#This Row],[Variaz]]/100</f>
        <v>-5.7799999999999995E-4</v>
      </c>
      <c r="D473" s="10">
        <f>'AUM Fondi'!D1414</f>
        <v>376543451.68000001</v>
      </c>
      <c r="E473" s="10">
        <f>D472*TC[[#This Row],[Variazione percentuale]]</f>
        <v>-217558.88534258</v>
      </c>
      <c r="F473" s="11">
        <f>TC[[#This Row],[AUM]]-D472</f>
        <v>143996.06999999285</v>
      </c>
      <c r="G473" s="11">
        <f>TC[[#This Row],[∆ AUM]]-TC[[#This Row],[effetto mercato]]</f>
        <v>361554.95534257288</v>
      </c>
    </row>
    <row r="474" spans="1:7">
      <c r="A474" s="4">
        <v>44064</v>
      </c>
      <c r="B474">
        <v>0.27010000000000001</v>
      </c>
      <c r="C474" s="6">
        <f>TC[[#This Row],[Variaz]]/100</f>
        <v>2.7010000000000003E-3</v>
      </c>
      <c r="D474" s="10">
        <f>'AUM Fondi'!D1415</f>
        <v>377743168.31999999</v>
      </c>
      <c r="E474" s="10">
        <f>D473*TC[[#This Row],[Variazione percentuale]]</f>
        <v>1017043.8629876801</v>
      </c>
      <c r="F474" s="11">
        <f>TC[[#This Row],[AUM]]-D473</f>
        <v>1199716.6399999857</v>
      </c>
      <c r="G474" s="11">
        <f>TC[[#This Row],[∆ AUM]]-TC[[#This Row],[effetto mercato]]</f>
        <v>182672.77701230557</v>
      </c>
    </row>
    <row r="475" spans="1:7">
      <c r="A475" s="4">
        <v>44067</v>
      </c>
      <c r="B475">
        <v>0.38479999999999998</v>
      </c>
      <c r="C475" s="6">
        <f>TC[[#This Row],[Variaz]]/100</f>
        <v>3.8479999999999999E-3</v>
      </c>
      <c r="D475" s="10">
        <f>'AUM Fondi'!D1416</f>
        <v>379573854.36000001</v>
      </c>
      <c r="E475" s="10">
        <f>D474*TC[[#This Row],[Variazione percentuale]]</f>
        <v>1453555.71169536</v>
      </c>
      <c r="F475" s="11">
        <f>TC[[#This Row],[AUM]]-D474</f>
        <v>1830686.0400000215</v>
      </c>
      <c r="G475" s="11">
        <f>TC[[#This Row],[∆ AUM]]-TC[[#This Row],[effetto mercato]]</f>
        <v>377130.32830466144</v>
      </c>
    </row>
    <row r="476" spans="1:7">
      <c r="A476" s="4">
        <v>44068</v>
      </c>
      <c r="B476">
        <v>-3.8300000000000001E-2</v>
      </c>
      <c r="C476" s="6">
        <f>TC[[#This Row],[Variaz]]/100</f>
        <v>-3.8299999999999999E-4</v>
      </c>
      <c r="D476" s="10">
        <f>'AUM Fondi'!D1417</f>
        <v>379541762.29999995</v>
      </c>
      <c r="E476" s="10">
        <f>D475*TC[[#This Row],[Variazione percentuale]]</f>
        <v>-145376.78621988001</v>
      </c>
      <c r="F476" s="11">
        <f>TC[[#This Row],[AUM]]-D475</f>
        <v>-32092.060000061989</v>
      </c>
      <c r="G476" s="11">
        <f>TC[[#This Row],[∆ AUM]]-TC[[#This Row],[effetto mercato]]</f>
        <v>113284.72621981803</v>
      </c>
    </row>
    <row r="477" spans="1:7">
      <c r="A477" s="4">
        <v>44069</v>
      </c>
      <c r="B477">
        <v>0.32600000000000001</v>
      </c>
      <c r="C477" s="6">
        <f>TC[[#This Row],[Variaz]]/100</f>
        <v>3.2600000000000003E-3</v>
      </c>
      <c r="D477" s="10">
        <f>'AUM Fondi'!D1418</f>
        <v>380863497.90000004</v>
      </c>
      <c r="E477" s="10">
        <f>D476*TC[[#This Row],[Variazione percentuale]]</f>
        <v>1237306.1450980001</v>
      </c>
      <c r="F477" s="11">
        <f>TC[[#This Row],[AUM]]-D476</f>
        <v>1321735.6000000834</v>
      </c>
      <c r="G477" s="11">
        <f>TC[[#This Row],[∆ AUM]]-TC[[#This Row],[effetto mercato]]</f>
        <v>84429.45490208338</v>
      </c>
    </row>
    <row r="478" spans="1:7">
      <c r="A478" s="4">
        <v>44070</v>
      </c>
      <c r="B478">
        <v>-5.7299999999999997E-2</v>
      </c>
      <c r="C478" s="6">
        <f>TC[[#This Row],[Variaz]]/100</f>
        <v>-5.7299999999999994E-4</v>
      </c>
      <c r="D478" s="10">
        <f>'AUM Fondi'!D1419</f>
        <v>380926444.38999999</v>
      </c>
      <c r="E478" s="10">
        <f>D477*TC[[#This Row],[Variazione percentuale]]</f>
        <v>-218234.7842967</v>
      </c>
      <c r="F478" s="11">
        <f>TC[[#This Row],[AUM]]-D477</f>
        <v>62946.489999949932</v>
      </c>
      <c r="G478" s="11">
        <f>TC[[#This Row],[∆ AUM]]-TC[[#This Row],[effetto mercato]]</f>
        <v>281181.27429664996</v>
      </c>
    </row>
    <row r="479" spans="1:7">
      <c r="A479" s="4">
        <v>44071</v>
      </c>
      <c r="B479">
        <v>-0.3251</v>
      </c>
      <c r="C479" s="6">
        <f>TC[[#This Row],[Variaz]]/100</f>
        <v>-3.251E-3</v>
      </c>
      <c r="D479" s="10">
        <f>'AUM Fondi'!D1420</f>
        <v>379961762.16000003</v>
      </c>
      <c r="E479" s="10">
        <f>D478*TC[[#This Row],[Variazione percentuale]]</f>
        <v>-1238391.87071189</v>
      </c>
      <c r="F479" s="11">
        <f>TC[[#This Row],[AUM]]-D478</f>
        <v>-964682.22999995947</v>
      </c>
      <c r="G479" s="11">
        <f>TC[[#This Row],[∆ AUM]]-TC[[#This Row],[effetto mercato]]</f>
        <v>273709.64071193058</v>
      </c>
    </row>
    <row r="480" spans="1:7">
      <c r="A480" s="4">
        <v>44074</v>
      </c>
      <c r="B480">
        <v>-0.36449999999999999</v>
      </c>
      <c r="C480" s="6">
        <f>TC[[#This Row],[Variaz]]/100</f>
        <v>-3.6449999999999998E-3</v>
      </c>
      <c r="D480" s="10">
        <f>'AUM Fondi'!D1421</f>
        <v>378881721.74999994</v>
      </c>
      <c r="E480" s="10">
        <f>D479*TC[[#This Row],[Variazione percentuale]]</f>
        <v>-1384960.6230732</v>
      </c>
      <c r="F480" s="11">
        <f>TC[[#This Row],[AUM]]-D479</f>
        <v>-1080040.4100000858</v>
      </c>
      <c r="G480" s="11">
        <f>TC[[#This Row],[∆ AUM]]-TC[[#This Row],[effetto mercato]]</f>
        <v>304920.21307311417</v>
      </c>
    </row>
    <row r="481" spans="1:7">
      <c r="A481" s="4">
        <v>44075</v>
      </c>
      <c r="B481">
        <v>-9.6299999999999997E-2</v>
      </c>
      <c r="C481" s="6">
        <f>TC[[#This Row],[Variaz]]/100</f>
        <v>-9.6299999999999999E-4</v>
      </c>
      <c r="D481" s="10">
        <f>'AUM Fondi'!D1422</f>
        <v>378909074.78000003</v>
      </c>
      <c r="E481" s="10">
        <f>D480*TC[[#This Row],[Variazione percentuale]]</f>
        <v>-364863.09804524994</v>
      </c>
      <c r="F481" s="11">
        <f>TC[[#This Row],[AUM]]-D480</f>
        <v>27353.030000090599</v>
      </c>
      <c r="G481" s="11">
        <f>TC[[#This Row],[∆ AUM]]-TC[[#This Row],[effetto mercato]]</f>
        <v>392216.12804534053</v>
      </c>
    </row>
    <row r="482" spans="1:7">
      <c r="A482" s="4">
        <v>44076</v>
      </c>
      <c r="B482">
        <v>1.2336</v>
      </c>
      <c r="C482" s="6">
        <f>TC[[#This Row],[Variaz]]/100</f>
        <v>1.2336E-2</v>
      </c>
      <c r="D482" s="10">
        <f>'AUM Fondi'!D1423</f>
        <v>383765066.81</v>
      </c>
      <c r="E482" s="10">
        <f>D481*TC[[#This Row],[Variazione percentuale]]</f>
        <v>4674222.3464860804</v>
      </c>
      <c r="F482" s="11">
        <f>TC[[#This Row],[AUM]]-D481</f>
        <v>4855992.0299999714</v>
      </c>
      <c r="G482" s="11">
        <f>TC[[#This Row],[∆ AUM]]-TC[[#This Row],[effetto mercato]]</f>
        <v>181769.68351389095</v>
      </c>
    </row>
    <row r="483" spans="1:7">
      <c r="A483" s="4">
        <v>44077</v>
      </c>
      <c r="B483">
        <v>-0.85680000000000001</v>
      </c>
      <c r="C483" s="6">
        <f>TC[[#This Row],[Variaz]]/100</f>
        <v>-8.5679999999999992E-3</v>
      </c>
      <c r="D483" s="10">
        <f>'AUM Fondi'!D1424</f>
        <v>381304913.81</v>
      </c>
      <c r="E483" s="10">
        <f>D482*TC[[#This Row],[Variazione percentuale]]</f>
        <v>-3288099.0924280798</v>
      </c>
      <c r="F483" s="11">
        <f>TC[[#This Row],[AUM]]-D482</f>
        <v>-2460153</v>
      </c>
      <c r="G483" s="11">
        <f>TC[[#This Row],[∆ AUM]]-TC[[#This Row],[effetto mercato]]</f>
        <v>827946.09242807981</v>
      </c>
    </row>
    <row r="484" spans="1:7">
      <c r="A484" s="4">
        <v>44078</v>
      </c>
      <c r="B484">
        <v>-0.21129999999999999</v>
      </c>
      <c r="C484" s="6">
        <f>TC[[#This Row],[Variaz]]/100</f>
        <v>-2.1129999999999999E-3</v>
      </c>
      <c r="D484" s="10">
        <f>'AUM Fondi'!D1425</f>
        <v>381055923.74000001</v>
      </c>
      <c r="E484" s="10">
        <f>D483*TC[[#This Row],[Variazione percentuale]]</f>
        <v>-805697.28288052999</v>
      </c>
      <c r="F484" s="11">
        <f>TC[[#This Row],[AUM]]-D483</f>
        <v>-248990.06999999285</v>
      </c>
      <c r="G484" s="11">
        <f>TC[[#This Row],[∆ AUM]]-TC[[#This Row],[effetto mercato]]</f>
        <v>556707.21288053715</v>
      </c>
    </row>
    <row r="485" spans="1:7">
      <c r="A485" s="4">
        <v>44081</v>
      </c>
      <c r="B485">
        <v>0.11550000000000001</v>
      </c>
      <c r="C485" s="6">
        <f>TC[[#This Row],[Variaz]]/100</f>
        <v>1.155E-3</v>
      </c>
      <c r="D485" s="10">
        <f>'AUM Fondi'!D1426</f>
        <v>382441914.92000002</v>
      </c>
      <c r="E485" s="10">
        <f>D484*TC[[#This Row],[Variazione percentuale]]</f>
        <v>440119.59191970003</v>
      </c>
      <c r="F485" s="11">
        <f>TC[[#This Row],[AUM]]-D484</f>
        <v>1385991.1800000072</v>
      </c>
      <c r="G485" s="11">
        <f>TC[[#This Row],[∆ AUM]]-TC[[#This Row],[effetto mercato]]</f>
        <v>945871.58808030712</v>
      </c>
    </row>
    <row r="486" spans="1:7">
      <c r="A486" s="4">
        <v>44082</v>
      </c>
      <c r="B486">
        <v>-0.46139999999999998</v>
      </c>
      <c r="C486" s="6">
        <f>TC[[#This Row],[Variaz]]/100</f>
        <v>-4.614E-3</v>
      </c>
      <c r="D486" s="10">
        <f>'AUM Fondi'!D1427</f>
        <v>380906912.62</v>
      </c>
      <c r="E486" s="10">
        <f>D485*TC[[#This Row],[Variazione percentuale]]</f>
        <v>-1764586.9954408801</v>
      </c>
      <c r="F486" s="11">
        <f>TC[[#This Row],[AUM]]-D485</f>
        <v>-1535002.3000000119</v>
      </c>
      <c r="G486" s="11">
        <f>TC[[#This Row],[∆ AUM]]-TC[[#This Row],[effetto mercato]]</f>
        <v>229584.69544086815</v>
      </c>
    </row>
    <row r="487" spans="1:7">
      <c r="A487" s="4">
        <v>44083</v>
      </c>
      <c r="B487">
        <v>0.61799999999999999</v>
      </c>
      <c r="C487" s="6">
        <f>TC[[#This Row],[Variaz]]/100</f>
        <v>6.1799999999999997E-3</v>
      </c>
      <c r="D487" s="10">
        <f>'AUM Fondi'!D1428</f>
        <v>383668433.02999997</v>
      </c>
      <c r="E487" s="10">
        <f>D486*TC[[#This Row],[Variazione percentuale]]</f>
        <v>2354004.7199916001</v>
      </c>
      <c r="F487" s="11">
        <f>TC[[#This Row],[AUM]]-D486</f>
        <v>2761520.4099999666</v>
      </c>
      <c r="G487" s="11">
        <f>TC[[#This Row],[∆ AUM]]-TC[[#This Row],[effetto mercato]]</f>
        <v>407515.69000836648</v>
      </c>
    </row>
    <row r="488" spans="1:7">
      <c r="A488" s="4">
        <v>44084</v>
      </c>
      <c r="B488">
        <v>-0.53739999999999999</v>
      </c>
      <c r="C488" s="6">
        <f>TC[[#This Row],[Variaz]]/100</f>
        <v>-5.3740000000000003E-3</v>
      </c>
      <c r="D488" s="10">
        <f>'AUM Fondi'!D1429</f>
        <v>381963334.79999995</v>
      </c>
      <c r="E488" s="10">
        <f>D487*TC[[#This Row],[Variazione percentuale]]</f>
        <v>-2061834.1591032199</v>
      </c>
      <c r="F488" s="11">
        <f>TC[[#This Row],[AUM]]-D487</f>
        <v>-1705098.2300000191</v>
      </c>
      <c r="G488" s="11">
        <f>TC[[#This Row],[∆ AUM]]-TC[[#This Row],[effetto mercato]]</f>
        <v>356735.92910320079</v>
      </c>
    </row>
    <row r="489" spans="1:7">
      <c r="A489" s="4">
        <v>44085</v>
      </c>
      <c r="B489">
        <v>0.3281</v>
      </c>
      <c r="C489" s="6">
        <f>TC[[#This Row],[Variaz]]/100</f>
        <v>3.2810000000000001E-3</v>
      </c>
      <c r="D489" s="10">
        <f>'AUM Fondi'!D1430</f>
        <v>383396544.95999998</v>
      </c>
      <c r="E489" s="10">
        <f>D488*TC[[#This Row],[Variazione percentuale]]</f>
        <v>1253221.7014787998</v>
      </c>
      <c r="F489" s="11">
        <f>TC[[#This Row],[AUM]]-D488</f>
        <v>1433210.1600000262</v>
      </c>
      <c r="G489" s="11">
        <f>TC[[#This Row],[∆ AUM]]-TC[[#This Row],[effetto mercato]]</f>
        <v>179988.45852122642</v>
      </c>
    </row>
    <row r="490" spans="1:7">
      <c r="A490" s="4">
        <v>44088</v>
      </c>
      <c r="B490">
        <v>0.38469999999999999</v>
      </c>
      <c r="C490" s="6">
        <f>TC[[#This Row],[Variaz]]/100</f>
        <v>3.8469999999999997E-3</v>
      </c>
      <c r="D490" s="10">
        <f>'AUM Fondi'!D1431</f>
        <v>385215443.40999997</v>
      </c>
      <c r="E490" s="10">
        <f>D489*TC[[#This Row],[Variazione percentuale]]</f>
        <v>1474926.5084611198</v>
      </c>
      <c r="F490" s="11">
        <f>TC[[#This Row],[AUM]]-D489</f>
        <v>1818898.4499999881</v>
      </c>
      <c r="G490" s="11">
        <f>TC[[#This Row],[∆ AUM]]-TC[[#This Row],[effetto mercato]]</f>
        <v>343971.94153886824</v>
      </c>
    </row>
    <row r="491" spans="1:7">
      <c r="A491" s="4">
        <v>44089</v>
      </c>
      <c r="B491">
        <v>0.22989999999999999</v>
      </c>
      <c r="C491" s="6">
        <f>TC[[#This Row],[Variaz]]/100</f>
        <v>2.2989999999999998E-3</v>
      </c>
      <c r="D491" s="10">
        <f>'AUM Fondi'!D1432</f>
        <v>386349969.73999995</v>
      </c>
      <c r="E491" s="10">
        <f>D490*TC[[#This Row],[Variazione percentuale]]</f>
        <v>885610.30439958989</v>
      </c>
      <c r="F491" s="11">
        <f>TC[[#This Row],[AUM]]-D490</f>
        <v>1134526.3299999833</v>
      </c>
      <c r="G491" s="11">
        <f>TC[[#This Row],[∆ AUM]]-TC[[#This Row],[effetto mercato]]</f>
        <v>248916.02560039342</v>
      </c>
    </row>
    <row r="492" spans="1:7">
      <c r="A492" s="4">
        <v>44090</v>
      </c>
      <c r="B492">
        <v>0.15290000000000001</v>
      </c>
      <c r="C492" s="6">
        <f>TC[[#This Row],[Variaz]]/100</f>
        <v>1.529E-3</v>
      </c>
      <c r="D492" s="10">
        <f>'AUM Fondi'!D1433</f>
        <v>387308631.06999999</v>
      </c>
      <c r="E492" s="10">
        <f>D491*TC[[#This Row],[Variazione percentuale]]</f>
        <v>590729.10373245995</v>
      </c>
      <c r="F492" s="11">
        <f>TC[[#This Row],[AUM]]-D491</f>
        <v>958661.33000004292</v>
      </c>
      <c r="G492" s="11">
        <f>TC[[#This Row],[∆ AUM]]-TC[[#This Row],[effetto mercato]]</f>
        <v>367932.22626758297</v>
      </c>
    </row>
    <row r="493" spans="1:7">
      <c r="A493" s="4">
        <v>44091</v>
      </c>
      <c r="B493">
        <v>-0.21</v>
      </c>
      <c r="C493" s="6">
        <f>TC[[#This Row],[Variaz]]/100</f>
        <v>-2.0999999999999999E-3</v>
      </c>
      <c r="D493" s="10">
        <f>'AUM Fondi'!D1434</f>
        <v>387257660.92000002</v>
      </c>
      <c r="E493" s="10">
        <f>D492*TC[[#This Row],[Variazione percentuale]]</f>
        <v>-813348.1252469999</v>
      </c>
      <c r="F493" s="11">
        <f>TC[[#This Row],[AUM]]-D492</f>
        <v>-50970.149999976158</v>
      </c>
      <c r="G493" s="11">
        <f>TC[[#This Row],[∆ AUM]]-TC[[#This Row],[effetto mercato]]</f>
        <v>762377.97524702374</v>
      </c>
    </row>
    <row r="494" spans="1:7">
      <c r="A494" s="4">
        <v>44092</v>
      </c>
      <c r="B494">
        <v>-0.45910000000000001</v>
      </c>
      <c r="C494" s="6">
        <f>TC[[#This Row],[Variaz]]/100</f>
        <v>-4.5910000000000005E-3</v>
      </c>
      <c r="D494" s="10">
        <f>'AUM Fondi'!D1435</f>
        <v>385677743.91000003</v>
      </c>
      <c r="E494" s="10">
        <f>D493*TC[[#This Row],[Variazione percentuale]]</f>
        <v>-1777899.9212837203</v>
      </c>
      <c r="F494" s="11">
        <f>TC[[#This Row],[AUM]]-D493</f>
        <v>-1579917.0099999905</v>
      </c>
      <c r="G494" s="11">
        <f>TC[[#This Row],[∆ AUM]]-TC[[#This Row],[effetto mercato]]</f>
        <v>197982.91128372983</v>
      </c>
    </row>
    <row r="495" spans="1:7">
      <c r="A495" s="4">
        <v>44095</v>
      </c>
      <c r="B495">
        <v>-0.59570000000000001</v>
      </c>
      <c r="C495" s="6">
        <f>TC[[#This Row],[Variaz]]/100</f>
        <v>-5.9570000000000005E-3</v>
      </c>
      <c r="D495" s="10">
        <f>'AUM Fondi'!D1436</f>
        <v>383791302.75</v>
      </c>
      <c r="E495" s="10">
        <f>D494*TC[[#This Row],[Variazione percentuale]]</f>
        <v>-2297482.3204718702</v>
      </c>
      <c r="F495" s="11">
        <f>TC[[#This Row],[AUM]]-D494</f>
        <v>-1886441.1600000262</v>
      </c>
      <c r="G495" s="11">
        <f>TC[[#This Row],[∆ AUM]]-TC[[#This Row],[effetto mercato]]</f>
        <v>411041.16047184402</v>
      </c>
    </row>
    <row r="496" spans="1:7">
      <c r="A496" s="4">
        <v>44096</v>
      </c>
      <c r="B496">
        <v>0.36730000000000002</v>
      </c>
      <c r="C496" s="6">
        <f>TC[[#This Row],[Variaz]]/100</f>
        <v>3.673E-3</v>
      </c>
      <c r="D496" s="10">
        <f>'AUM Fondi'!D1437</f>
        <v>385510700.15999997</v>
      </c>
      <c r="E496" s="10">
        <f>D495*TC[[#This Row],[Variazione percentuale]]</f>
        <v>1409665.45500075</v>
      </c>
      <c r="F496" s="11">
        <f>TC[[#This Row],[AUM]]-D495</f>
        <v>1719397.4099999666</v>
      </c>
      <c r="G496" s="11">
        <f>TC[[#This Row],[∆ AUM]]-TC[[#This Row],[effetto mercato]]</f>
        <v>309731.9549992166</v>
      </c>
    </row>
    <row r="497" spans="1:7">
      <c r="A497" s="4">
        <v>44097</v>
      </c>
      <c r="B497">
        <v>-0.52</v>
      </c>
      <c r="C497" s="6">
        <f>TC[[#This Row],[Variaz]]/100</f>
        <v>-5.1999999999999998E-3</v>
      </c>
      <c r="D497" s="10">
        <f>'AUM Fondi'!D1438</f>
        <v>384027330.65999997</v>
      </c>
      <c r="E497" s="10">
        <f>D496*TC[[#This Row],[Variazione percentuale]]</f>
        <v>-2004655.6408319997</v>
      </c>
      <c r="F497" s="11">
        <f>TC[[#This Row],[AUM]]-D496</f>
        <v>-1483369.5</v>
      </c>
      <c r="G497" s="11">
        <f>TC[[#This Row],[∆ AUM]]-TC[[#This Row],[effetto mercato]]</f>
        <v>521286.14083199971</v>
      </c>
    </row>
    <row r="498" spans="1:7">
      <c r="A498" s="4">
        <v>44098</v>
      </c>
      <c r="B498">
        <v>-0.27110000000000001</v>
      </c>
      <c r="C498" s="6">
        <f>TC[[#This Row],[Variaz]]/100</f>
        <v>-2.7109999999999999E-3</v>
      </c>
      <c r="D498" s="10">
        <f>'AUM Fondi'!D1439</f>
        <v>383173134.69999999</v>
      </c>
      <c r="E498" s="10">
        <f>D497*TC[[#This Row],[Variazione percentuale]]</f>
        <v>-1041098.0934192599</v>
      </c>
      <c r="F498" s="11">
        <f>TC[[#This Row],[AUM]]-D497</f>
        <v>-854195.95999997854</v>
      </c>
      <c r="G498" s="11">
        <f>TC[[#This Row],[∆ AUM]]-TC[[#This Row],[effetto mercato]]</f>
        <v>186902.13341928134</v>
      </c>
    </row>
    <row r="499" spans="1:7">
      <c r="A499" s="4">
        <v>44099</v>
      </c>
      <c r="B499">
        <v>0.38829999999999998</v>
      </c>
      <c r="C499" s="6">
        <f>TC[[#This Row],[Variaz]]/100</f>
        <v>3.8829999999999997E-3</v>
      </c>
      <c r="D499" s="10">
        <f>'AUM Fondi'!D1440</f>
        <v>385317188.43000001</v>
      </c>
      <c r="E499" s="10">
        <f>D498*TC[[#This Row],[Variazione percentuale]]</f>
        <v>1487861.2820400998</v>
      </c>
      <c r="F499" s="11">
        <f>TC[[#This Row],[AUM]]-D498</f>
        <v>2144053.7300000191</v>
      </c>
      <c r="G499" s="11">
        <f>TC[[#This Row],[∆ AUM]]-TC[[#This Row],[effetto mercato]]</f>
        <v>656192.44795991923</v>
      </c>
    </row>
    <row r="500" spans="1:7">
      <c r="A500" s="4">
        <v>44102</v>
      </c>
      <c r="B500">
        <v>0.81220000000000003</v>
      </c>
      <c r="C500" s="6">
        <f>TC[[#This Row],[Variaz]]/100</f>
        <v>8.1220000000000007E-3</v>
      </c>
      <c r="D500" s="10">
        <f>'AUM Fondi'!D1441</f>
        <v>388831455.59999996</v>
      </c>
      <c r="E500" s="10">
        <f>D499*TC[[#This Row],[Variazione percentuale]]</f>
        <v>3129546.2044284604</v>
      </c>
      <c r="F500" s="11">
        <f>TC[[#This Row],[AUM]]-D499</f>
        <v>3514267.1699999571</v>
      </c>
      <c r="G500" s="11">
        <f>TC[[#This Row],[∆ AUM]]-TC[[#This Row],[effetto mercato]]</f>
        <v>384720.96557149664</v>
      </c>
    </row>
    <row r="501" spans="1:7">
      <c r="A501" s="4">
        <v>44103</v>
      </c>
      <c r="B501">
        <v>-0.28770000000000001</v>
      </c>
      <c r="C501" s="6">
        <f>TC[[#This Row],[Variaz]]/100</f>
        <v>-2.8770000000000002E-3</v>
      </c>
      <c r="D501" s="10">
        <f>'AUM Fondi'!D1442</f>
        <v>388052499.35000002</v>
      </c>
      <c r="E501" s="10">
        <f>D500*TC[[#This Row],[Variazione percentuale]]</f>
        <v>-1118668.0977612</v>
      </c>
      <c r="F501" s="11">
        <f>TC[[#This Row],[AUM]]-D500</f>
        <v>-778956.2499999404</v>
      </c>
      <c r="G501" s="11">
        <f>TC[[#This Row],[∆ AUM]]-TC[[#This Row],[effetto mercato]]</f>
        <v>339711.84776125965</v>
      </c>
    </row>
    <row r="502" spans="1:7">
      <c r="A502" s="4">
        <v>44104</v>
      </c>
      <c r="B502">
        <v>0.19239999999999999</v>
      </c>
      <c r="C502" s="6">
        <f>TC[[#This Row],[Variaz]]/100</f>
        <v>1.9239999999999999E-3</v>
      </c>
      <c r="D502" s="10">
        <f>'AUM Fondi'!D1443</f>
        <v>389177185.76999998</v>
      </c>
      <c r="E502" s="10">
        <f>D501*TC[[#This Row],[Variazione percentuale]]</f>
        <v>746613.00874940003</v>
      </c>
      <c r="F502" s="11">
        <f>TC[[#This Row],[AUM]]-D501</f>
        <v>1124686.4199999571</v>
      </c>
      <c r="G502" s="11">
        <f>TC[[#This Row],[∆ AUM]]-TC[[#This Row],[effetto mercato]]</f>
        <v>378073.41125055705</v>
      </c>
    </row>
    <row r="503" spans="1:7">
      <c r="A503" s="4">
        <v>44105</v>
      </c>
      <c r="B503">
        <v>0.17280000000000001</v>
      </c>
      <c r="C503" s="6">
        <f>TC[[#This Row],[Variaz]]/100</f>
        <v>1.7280000000000002E-3</v>
      </c>
      <c r="D503" s="10">
        <f>'AUM Fondi'!D1444</f>
        <v>390295907.46999997</v>
      </c>
      <c r="E503" s="10">
        <f>D502*TC[[#This Row],[Variazione percentuale]]</f>
        <v>672498.17701056006</v>
      </c>
      <c r="F503" s="11">
        <f>TC[[#This Row],[AUM]]-D502</f>
        <v>1118721.6999999881</v>
      </c>
      <c r="G503" s="11">
        <f>TC[[#This Row],[∆ AUM]]-TC[[#This Row],[effetto mercato]]</f>
        <v>446223.52298942802</v>
      </c>
    </row>
    <row r="504" spans="1:7">
      <c r="A504" s="4">
        <v>44106</v>
      </c>
      <c r="B504">
        <v>-5.7500000000000002E-2</v>
      </c>
      <c r="C504" s="6">
        <f>TC[[#This Row],[Variaz]]/100</f>
        <v>-5.7499999999999999E-4</v>
      </c>
      <c r="D504" s="10">
        <f>'AUM Fondi'!D1445</f>
        <v>390350883.91999996</v>
      </c>
      <c r="E504" s="10">
        <f>D503*TC[[#This Row],[Variazione percentuale]]</f>
        <v>-224420.14679524998</v>
      </c>
      <c r="F504" s="11">
        <f>TC[[#This Row],[AUM]]-D503</f>
        <v>54976.449999988079</v>
      </c>
      <c r="G504" s="11">
        <f>TC[[#This Row],[∆ AUM]]-TC[[#This Row],[effetto mercato]]</f>
        <v>279396.59679523809</v>
      </c>
    </row>
    <row r="505" spans="1:7">
      <c r="A505" s="4">
        <v>44109</v>
      </c>
      <c r="B505">
        <v>0.55620000000000003</v>
      </c>
      <c r="C505" s="6">
        <f>TC[[#This Row],[Variaz]]/100</f>
        <v>5.5620000000000001E-3</v>
      </c>
      <c r="D505" s="10">
        <f>'AUM Fondi'!D1446</f>
        <v>393657227.00999999</v>
      </c>
      <c r="E505" s="10">
        <f>D504*TC[[#This Row],[Variazione percentuale]]</f>
        <v>2171131.6163630397</v>
      </c>
      <c r="F505" s="11">
        <f>TC[[#This Row],[AUM]]-D504</f>
        <v>3306343.0900000334</v>
      </c>
      <c r="G505" s="11">
        <f>TC[[#This Row],[∆ AUM]]-TC[[#This Row],[effetto mercato]]</f>
        <v>1135211.4736369937</v>
      </c>
    </row>
    <row r="506" spans="1:7">
      <c r="A506" s="4">
        <v>44110</v>
      </c>
      <c r="B506">
        <v>-0.15260000000000001</v>
      </c>
      <c r="C506" s="6">
        <f>TC[[#This Row],[Variaz]]/100</f>
        <v>-1.5260000000000002E-3</v>
      </c>
      <c r="D506" s="10">
        <f>'AUM Fondi'!D1447</f>
        <v>393761669.11000001</v>
      </c>
      <c r="E506" s="10">
        <f>D505*TC[[#This Row],[Variazione percentuale]]</f>
        <v>-600720.92841726006</v>
      </c>
      <c r="F506" s="11">
        <f>TC[[#This Row],[AUM]]-D505</f>
        <v>104442.10000002384</v>
      </c>
      <c r="G506" s="11">
        <f>TC[[#This Row],[∆ AUM]]-TC[[#This Row],[effetto mercato]]</f>
        <v>705163.0284172839</v>
      </c>
    </row>
    <row r="507" spans="1:7">
      <c r="A507" s="4">
        <v>44111</v>
      </c>
      <c r="B507">
        <v>0.61129999999999995</v>
      </c>
      <c r="C507" s="6">
        <f>TC[[#This Row],[Variaz]]/100</f>
        <v>6.1129999999999995E-3</v>
      </c>
      <c r="D507" s="10">
        <f>'AUM Fondi'!D1448</f>
        <v>397294279.13</v>
      </c>
      <c r="E507" s="10">
        <f>D506*TC[[#This Row],[Variazione percentuale]]</f>
        <v>2407065.0832694299</v>
      </c>
      <c r="F507" s="11">
        <f>TC[[#This Row],[AUM]]-D506</f>
        <v>3532610.0199999809</v>
      </c>
      <c r="G507" s="11">
        <f>TC[[#This Row],[∆ AUM]]-TC[[#This Row],[effetto mercato]]</f>
        <v>1125544.9367305511</v>
      </c>
    </row>
    <row r="508" spans="1:7">
      <c r="A508" s="4">
        <v>44112</v>
      </c>
      <c r="B508">
        <v>0.37969999999999998</v>
      </c>
      <c r="C508" s="6">
        <f>TC[[#This Row],[Variaz]]/100</f>
        <v>3.797E-3</v>
      </c>
      <c r="D508" s="10">
        <f>'AUM Fondi'!D1449</f>
        <v>399195961.60000002</v>
      </c>
      <c r="E508" s="10">
        <f>D507*TC[[#This Row],[Variazione percentuale]]</f>
        <v>1508526.3778566099</v>
      </c>
      <c r="F508" s="11">
        <f>TC[[#This Row],[AUM]]-D507</f>
        <v>1901682.4700000286</v>
      </c>
      <c r="G508" s="11">
        <f>TC[[#This Row],[∆ AUM]]-TC[[#This Row],[effetto mercato]]</f>
        <v>393156.09214341873</v>
      </c>
    </row>
    <row r="509" spans="1:7">
      <c r="A509" s="4">
        <v>44113</v>
      </c>
      <c r="B509">
        <v>5.67E-2</v>
      </c>
      <c r="C509" s="6">
        <f>TC[[#This Row],[Variaz]]/100</f>
        <v>5.6700000000000001E-4</v>
      </c>
      <c r="D509" s="10">
        <f>'AUM Fondi'!D1450</f>
        <v>399784014.24000001</v>
      </c>
      <c r="E509" s="10">
        <f>D508*TC[[#This Row],[Variazione percentuale]]</f>
        <v>226344.11022720003</v>
      </c>
      <c r="F509" s="11">
        <f>TC[[#This Row],[AUM]]-D508</f>
        <v>588052.63999998569</v>
      </c>
      <c r="G509" s="11">
        <f>TC[[#This Row],[∆ AUM]]-TC[[#This Row],[effetto mercato]]</f>
        <v>361708.52977278567</v>
      </c>
    </row>
    <row r="510" spans="1:7">
      <c r="A510" s="4">
        <v>44116</v>
      </c>
      <c r="B510">
        <v>0.34029999999999999</v>
      </c>
      <c r="C510" s="6">
        <f>TC[[#This Row],[Variaz]]/100</f>
        <v>3.4029999999999998E-3</v>
      </c>
      <c r="D510" s="10">
        <f>'AUM Fondi'!D1451</f>
        <v>401444668.52999997</v>
      </c>
      <c r="E510" s="10">
        <f>D509*TC[[#This Row],[Variazione percentuale]]</f>
        <v>1360465.0004587199</v>
      </c>
      <c r="F510" s="11">
        <f>TC[[#This Row],[AUM]]-D509</f>
        <v>1660654.2899999619</v>
      </c>
      <c r="G510" s="11">
        <f>TC[[#This Row],[∆ AUM]]-TC[[#This Row],[effetto mercato]]</f>
        <v>300189.28954124195</v>
      </c>
    </row>
    <row r="511" spans="1:7">
      <c r="A511" s="4">
        <v>44117</v>
      </c>
      <c r="B511">
        <v>-1.8800000000000001E-2</v>
      </c>
      <c r="C511" s="6">
        <f>TC[[#This Row],[Variaz]]/100</f>
        <v>-1.8800000000000002E-4</v>
      </c>
      <c r="D511" s="10">
        <f>'AUM Fondi'!D1452</f>
        <v>401794001.85999995</v>
      </c>
      <c r="E511" s="10">
        <f>D510*TC[[#This Row],[Variazione percentuale]]</f>
        <v>-75471.597683640008</v>
      </c>
      <c r="F511" s="11">
        <f>TC[[#This Row],[AUM]]-D510</f>
        <v>349333.32999998331</v>
      </c>
      <c r="G511" s="11">
        <f>TC[[#This Row],[∆ AUM]]-TC[[#This Row],[effetto mercato]]</f>
        <v>424804.92768362333</v>
      </c>
    </row>
    <row r="512" spans="1:7">
      <c r="A512" s="4">
        <v>44118</v>
      </c>
      <c r="B512">
        <v>-0.1507</v>
      </c>
      <c r="C512" s="6">
        <f>TC[[#This Row],[Variaz]]/100</f>
        <v>-1.5070000000000001E-3</v>
      </c>
      <c r="D512" s="10">
        <f>'AUM Fondi'!D1453</f>
        <v>401514716.56</v>
      </c>
      <c r="E512" s="10">
        <f>D511*TC[[#This Row],[Variazione percentuale]]</f>
        <v>-605503.56080302002</v>
      </c>
      <c r="F512" s="11">
        <f>TC[[#This Row],[AUM]]-D511</f>
        <v>-279285.29999995232</v>
      </c>
      <c r="G512" s="11">
        <f>TC[[#This Row],[∆ AUM]]-TC[[#This Row],[effetto mercato]]</f>
        <v>326218.26080306771</v>
      </c>
    </row>
    <row r="513" spans="1:7">
      <c r="A513" s="4">
        <v>44119</v>
      </c>
      <c r="B513">
        <v>-0.151</v>
      </c>
      <c r="C513" s="6">
        <f>TC[[#This Row],[Variaz]]/100</f>
        <v>-1.5100000000000001E-3</v>
      </c>
      <c r="D513" s="10">
        <f>'AUM Fondi'!D1454</f>
        <v>401339083.87</v>
      </c>
      <c r="E513" s="10">
        <f>D512*TC[[#This Row],[Variazione percentuale]]</f>
        <v>-606287.22200559999</v>
      </c>
      <c r="F513" s="11">
        <f>TC[[#This Row],[AUM]]-D512</f>
        <v>-175632.68999999762</v>
      </c>
      <c r="G513" s="11">
        <f>TC[[#This Row],[∆ AUM]]-TC[[#This Row],[effetto mercato]]</f>
        <v>430654.53200560238</v>
      </c>
    </row>
    <row r="514" spans="1:7">
      <c r="A514" s="4">
        <v>44120</v>
      </c>
      <c r="B514">
        <v>0.189</v>
      </c>
      <c r="C514" s="6">
        <f>TC[[#This Row],[Variaz]]/100</f>
        <v>1.89E-3</v>
      </c>
      <c r="D514" s="10">
        <f>'AUM Fondi'!D1455</f>
        <v>402277517.63999999</v>
      </c>
      <c r="E514" s="10">
        <f>D513*TC[[#This Row],[Variazione percentuale]]</f>
        <v>758530.86851429997</v>
      </c>
      <c r="F514" s="11">
        <f>TC[[#This Row],[AUM]]-D513</f>
        <v>938433.76999998093</v>
      </c>
      <c r="G514" s="11">
        <f>TC[[#This Row],[∆ AUM]]-TC[[#This Row],[effetto mercato]]</f>
        <v>179902.90148568095</v>
      </c>
    </row>
    <row r="515" spans="1:7">
      <c r="A515" s="4">
        <v>44123</v>
      </c>
      <c r="B515">
        <v>-0.54710000000000003</v>
      </c>
      <c r="C515" s="6">
        <f>TC[[#This Row],[Variaz]]/100</f>
        <v>-5.4710000000000002E-3</v>
      </c>
      <c r="D515" s="10">
        <f>'AUM Fondi'!D1456</f>
        <v>400576799.98000002</v>
      </c>
      <c r="E515" s="10">
        <f>D514*TC[[#This Row],[Variazione percentuale]]</f>
        <v>-2200860.2990084398</v>
      </c>
      <c r="F515" s="11">
        <f>TC[[#This Row],[AUM]]-D514</f>
        <v>-1700717.6599999666</v>
      </c>
      <c r="G515" s="11">
        <f>TC[[#This Row],[∆ AUM]]-TC[[#This Row],[effetto mercato]]</f>
        <v>500142.63900847314</v>
      </c>
    </row>
    <row r="516" spans="1:7">
      <c r="A516" s="4">
        <v>44124</v>
      </c>
      <c r="B516">
        <v>-0.28449999999999998</v>
      </c>
      <c r="C516" s="6">
        <f>TC[[#This Row],[Variaz]]/100</f>
        <v>-2.8449999999999999E-3</v>
      </c>
      <c r="D516" s="10">
        <f>'AUM Fondi'!D1457</f>
        <v>399618533.19999999</v>
      </c>
      <c r="E516" s="10">
        <f>D515*TC[[#This Row],[Variazione percentuale]]</f>
        <v>-1139640.9959431</v>
      </c>
      <c r="F516" s="11">
        <f>TC[[#This Row],[AUM]]-D515</f>
        <v>-958266.78000003099</v>
      </c>
      <c r="G516" s="11">
        <f>TC[[#This Row],[∆ AUM]]-TC[[#This Row],[effetto mercato]]</f>
        <v>181374.21594306896</v>
      </c>
    </row>
    <row r="517" spans="1:7">
      <c r="A517" s="4">
        <v>44125</v>
      </c>
      <c r="B517">
        <v>-0.2853</v>
      </c>
      <c r="C517" s="6">
        <f>TC[[#This Row],[Variaz]]/100</f>
        <v>-2.8530000000000001E-3</v>
      </c>
      <c r="D517" s="10">
        <f>'AUM Fondi'!D1458</f>
        <v>398750988.56</v>
      </c>
      <c r="E517" s="10">
        <f>D516*TC[[#This Row],[Variazione percentuale]]</f>
        <v>-1140111.6752196001</v>
      </c>
      <c r="F517" s="11">
        <f>TC[[#This Row],[AUM]]-D516</f>
        <v>-867544.63999998569</v>
      </c>
      <c r="G517" s="11">
        <f>TC[[#This Row],[∆ AUM]]-TC[[#This Row],[effetto mercato]]</f>
        <v>272567.03521961439</v>
      </c>
    </row>
    <row r="518" spans="1:7">
      <c r="A518" s="4">
        <v>44126</v>
      </c>
      <c r="B518">
        <v>7.6300000000000007E-2</v>
      </c>
      <c r="C518" s="6">
        <f>TC[[#This Row],[Variaz]]/100</f>
        <v>7.6300000000000011E-4</v>
      </c>
      <c r="D518" s="10">
        <f>'AUM Fondi'!D1459</f>
        <v>399220026.55000001</v>
      </c>
      <c r="E518" s="10">
        <f>D517*TC[[#This Row],[Variazione percentuale]]</f>
        <v>304247.00427128002</v>
      </c>
      <c r="F518" s="11">
        <f>TC[[#This Row],[AUM]]-D517</f>
        <v>469037.99000000954</v>
      </c>
      <c r="G518" s="11">
        <f>TC[[#This Row],[∆ AUM]]-TC[[#This Row],[effetto mercato]]</f>
        <v>164790.98572872952</v>
      </c>
    </row>
    <row r="519" spans="1:7">
      <c r="A519" s="4">
        <v>44127</v>
      </c>
      <c r="B519">
        <v>0.19059999999999999</v>
      </c>
      <c r="C519" s="6">
        <f>TC[[#This Row],[Variaz]]/100</f>
        <v>1.9059999999999999E-3</v>
      </c>
      <c r="D519" s="10">
        <f>'AUM Fondi'!D1460</f>
        <v>400277349.87</v>
      </c>
      <c r="E519" s="10">
        <f>D518*TC[[#This Row],[Variazione percentuale]]</f>
        <v>760913.37060429994</v>
      </c>
      <c r="F519" s="11">
        <f>TC[[#This Row],[AUM]]-D518</f>
        <v>1057323.3199999928</v>
      </c>
      <c r="G519" s="11">
        <f>TC[[#This Row],[∆ AUM]]-TC[[#This Row],[effetto mercato]]</f>
        <v>296409.94939569291</v>
      </c>
    </row>
    <row r="520" spans="1:7">
      <c r="A520" s="4">
        <v>44130</v>
      </c>
      <c r="B520">
        <v>-0.64690000000000003</v>
      </c>
      <c r="C520" s="6">
        <f>TC[[#This Row],[Variaz]]/100</f>
        <v>-6.4689999999999999E-3</v>
      </c>
      <c r="D520" s="10">
        <f>'AUM Fondi'!D1461</f>
        <v>397977714.00999999</v>
      </c>
      <c r="E520" s="10">
        <f>D519*TC[[#This Row],[Variazione percentuale]]</f>
        <v>-2589394.17630903</v>
      </c>
      <c r="F520" s="11">
        <f>TC[[#This Row],[AUM]]-D519</f>
        <v>-2299635.8600000143</v>
      </c>
      <c r="G520" s="11">
        <f>TC[[#This Row],[∆ AUM]]-TC[[#This Row],[effetto mercato]]</f>
        <v>289758.31630901573</v>
      </c>
    </row>
    <row r="521" spans="1:7">
      <c r="A521" s="4">
        <v>44131</v>
      </c>
      <c r="B521">
        <v>-0.49790000000000001</v>
      </c>
      <c r="C521" s="6">
        <f>TC[[#This Row],[Variaz]]/100</f>
        <v>-4.9789999999999999E-3</v>
      </c>
      <c r="D521" s="10">
        <f>'AUM Fondi'!D1462</f>
        <v>396060395.06999999</v>
      </c>
      <c r="E521" s="10">
        <f>D520*TC[[#This Row],[Variazione percentuale]]</f>
        <v>-1981531.0380557899</v>
      </c>
      <c r="F521" s="11">
        <f>TC[[#This Row],[AUM]]-D520</f>
        <v>-1917318.9399999976</v>
      </c>
      <c r="G521" s="11">
        <f>TC[[#This Row],[∆ AUM]]-TC[[#This Row],[effetto mercato]]</f>
        <v>64212.098055792274</v>
      </c>
    </row>
    <row r="522" spans="1:7">
      <c r="A522" s="4">
        <v>44132</v>
      </c>
      <c r="B522">
        <v>-1.2702</v>
      </c>
      <c r="C522" s="6">
        <f>TC[[#This Row],[Variaz]]/100</f>
        <v>-1.2702E-2</v>
      </c>
      <c r="D522" s="10">
        <f>'AUM Fondi'!D1463</f>
        <v>391504187.85000002</v>
      </c>
      <c r="E522" s="10">
        <f>D521*TC[[#This Row],[Variazione percentuale]]</f>
        <v>-5030759.1381791402</v>
      </c>
      <c r="F522" s="11">
        <f>TC[[#This Row],[AUM]]-D521</f>
        <v>-4556207.219999969</v>
      </c>
      <c r="G522" s="11">
        <f>TC[[#This Row],[∆ AUM]]-TC[[#This Row],[effetto mercato]]</f>
        <v>474551.91817917116</v>
      </c>
    </row>
    <row r="523" spans="1:7">
      <c r="A523" s="4">
        <v>44133</v>
      </c>
      <c r="B523">
        <v>0.37040000000000001</v>
      </c>
      <c r="C523" s="6">
        <f>TC[[#This Row],[Variaz]]/100</f>
        <v>3.7040000000000003E-3</v>
      </c>
      <c r="D523" s="10">
        <f>'AUM Fondi'!D1464</f>
        <v>393308171.84999996</v>
      </c>
      <c r="E523" s="10">
        <f>D522*TC[[#This Row],[Variazione percentuale]]</f>
        <v>1450131.5117964002</v>
      </c>
      <c r="F523" s="11">
        <f>TC[[#This Row],[AUM]]-D522</f>
        <v>1803983.9999999404</v>
      </c>
      <c r="G523" s="11">
        <f>TC[[#This Row],[∆ AUM]]-TC[[#This Row],[effetto mercato]]</f>
        <v>353852.48820354021</v>
      </c>
    </row>
    <row r="524" spans="1:7">
      <c r="A524" s="4">
        <v>44134</v>
      </c>
      <c r="B524">
        <v>-0.36899999999999999</v>
      </c>
      <c r="C524" s="6">
        <f>TC[[#This Row],[Variaz]]/100</f>
        <v>-3.6900000000000001E-3</v>
      </c>
      <c r="D524" s="10">
        <f>'AUM Fondi'!D1465</f>
        <v>391800751.21999997</v>
      </c>
      <c r="E524" s="10">
        <f>D523*TC[[#This Row],[Variazione percentuale]]</f>
        <v>-1451307.1541265</v>
      </c>
      <c r="F524" s="11">
        <f>TC[[#This Row],[AUM]]-D523</f>
        <v>-1507420.6299999952</v>
      </c>
      <c r="G524" s="11">
        <f>TC[[#This Row],[∆ AUM]]-TC[[#This Row],[effetto mercato]]</f>
        <v>-56113.475873495219</v>
      </c>
    </row>
    <row r="525" spans="1:7">
      <c r="A525" s="4">
        <v>44137</v>
      </c>
      <c r="B525">
        <v>0.85770000000000002</v>
      </c>
      <c r="C525" s="6">
        <f>TC[[#This Row],[Variaz]]/100</f>
        <v>8.5769999999999996E-3</v>
      </c>
      <c r="D525" s="10">
        <f>'AUM Fondi'!D1466</f>
        <v>395040332.04000002</v>
      </c>
      <c r="E525" s="10">
        <f>D524*TC[[#This Row],[Variazione percentuale]]</f>
        <v>3360475.0432139398</v>
      </c>
      <c r="F525" s="11">
        <f>TC[[#This Row],[AUM]]-D524</f>
        <v>3239580.8200000525</v>
      </c>
      <c r="G525" s="11">
        <f>TC[[#This Row],[∆ AUM]]-TC[[#This Row],[effetto mercato]]</f>
        <v>-120894.22321388731</v>
      </c>
    </row>
    <row r="526" spans="1:7">
      <c r="A526" s="4">
        <v>44138</v>
      </c>
      <c r="B526">
        <v>0.52180000000000004</v>
      </c>
      <c r="C526" s="6">
        <f>TC[[#This Row],[Variaz]]/100</f>
        <v>5.2180000000000004E-3</v>
      </c>
      <c r="D526" s="10">
        <f>'AUM Fondi'!D1467</f>
        <v>396970799.56</v>
      </c>
      <c r="E526" s="10">
        <f>D525*TC[[#This Row],[Variazione percentuale]]</f>
        <v>2061320.4525847202</v>
      </c>
      <c r="F526" s="11">
        <f>TC[[#This Row],[AUM]]-D525</f>
        <v>1930467.5199999809</v>
      </c>
      <c r="G526" s="11">
        <f>TC[[#This Row],[∆ AUM]]-TC[[#This Row],[effetto mercato]]</f>
        <v>-130852.93258473929</v>
      </c>
    </row>
    <row r="527" spans="1:7">
      <c r="A527" s="4">
        <v>44139</v>
      </c>
      <c r="B527">
        <v>0.94210000000000005</v>
      </c>
      <c r="C527" s="6">
        <f>TC[[#This Row],[Variaz]]/100</f>
        <v>9.4210000000000006E-3</v>
      </c>
      <c r="D527" s="10">
        <f>'AUM Fondi'!D1468</f>
        <v>401565321.44</v>
      </c>
      <c r="E527" s="10">
        <f>D526*TC[[#This Row],[Variazione percentuale]]</f>
        <v>3739861.9026547601</v>
      </c>
      <c r="F527" s="11">
        <f>TC[[#This Row],[AUM]]-D526</f>
        <v>4594521.8799999952</v>
      </c>
      <c r="G527" s="11">
        <f>TC[[#This Row],[∆ AUM]]-TC[[#This Row],[effetto mercato]]</f>
        <v>854659.97734523518</v>
      </c>
    </row>
    <row r="528" spans="1:7">
      <c r="A528" s="4">
        <v>44140</v>
      </c>
      <c r="B528">
        <v>0.41899999999999998</v>
      </c>
      <c r="C528" s="6">
        <f>TC[[#This Row],[Variaz]]/100</f>
        <v>4.1900000000000001E-3</v>
      </c>
      <c r="D528" s="10">
        <f>'AUM Fondi'!D1469</f>
        <v>404106773.89999992</v>
      </c>
      <c r="E528" s="10">
        <f>D527*TC[[#This Row],[Variazione percentuale]]</f>
        <v>1682558.6968336001</v>
      </c>
      <c r="F528" s="11">
        <f>TC[[#This Row],[AUM]]-D527</f>
        <v>2541452.4599999189</v>
      </c>
      <c r="G528" s="11">
        <f>TC[[#This Row],[∆ AUM]]-TC[[#This Row],[effetto mercato]]</f>
        <v>858893.76316631888</v>
      </c>
    </row>
    <row r="529" spans="1:7">
      <c r="A529" s="4">
        <v>44141</v>
      </c>
      <c r="B529">
        <v>-9.4799999999999995E-2</v>
      </c>
      <c r="C529" s="6">
        <f>TC[[#This Row],[Variaz]]/100</f>
        <v>-9.4799999999999995E-4</v>
      </c>
      <c r="D529" s="10">
        <f>'AUM Fondi'!D1470</f>
        <v>404358058.96999997</v>
      </c>
      <c r="E529" s="10">
        <f>D528*TC[[#This Row],[Variazione percentuale]]</f>
        <v>-383093.2216571999</v>
      </c>
      <c r="F529" s="11">
        <f>TC[[#This Row],[AUM]]-D528</f>
        <v>251285.07000005245</v>
      </c>
      <c r="G529" s="11">
        <f>TC[[#This Row],[∆ AUM]]-TC[[#This Row],[effetto mercato]]</f>
        <v>634378.29165725235</v>
      </c>
    </row>
    <row r="530" spans="1:7">
      <c r="A530" s="4">
        <v>44144</v>
      </c>
      <c r="B530">
        <v>0.98729999999999996</v>
      </c>
      <c r="C530" s="6">
        <f>TC[[#This Row],[Variaz]]/100</f>
        <v>9.8729999999999998E-3</v>
      </c>
      <c r="D530" s="10">
        <f>'AUM Fondi'!D1471</f>
        <v>409335724.88</v>
      </c>
      <c r="E530" s="10">
        <f>D529*TC[[#This Row],[Variazione percentuale]]</f>
        <v>3992227.1162108094</v>
      </c>
      <c r="F530" s="11">
        <f>TC[[#This Row],[AUM]]-D529</f>
        <v>4977665.9100000262</v>
      </c>
      <c r="G530" s="11">
        <f>TC[[#This Row],[∆ AUM]]-TC[[#This Row],[effetto mercato]]</f>
        <v>985438.79378921678</v>
      </c>
    </row>
    <row r="531" spans="1:7">
      <c r="A531" s="4">
        <v>44145</v>
      </c>
      <c r="B531">
        <v>0.77080000000000004</v>
      </c>
      <c r="C531" s="6">
        <f>TC[[#This Row],[Variaz]]/100</f>
        <v>7.7080000000000004E-3</v>
      </c>
      <c r="D531" s="10">
        <f>'AUM Fondi'!D1472</f>
        <v>412767807.06</v>
      </c>
      <c r="E531" s="10">
        <f>D530*TC[[#This Row],[Variazione percentuale]]</f>
        <v>3155159.7673750403</v>
      </c>
      <c r="F531" s="11">
        <f>TC[[#This Row],[AUM]]-D530</f>
        <v>3432082.1800000072</v>
      </c>
      <c r="G531" s="11">
        <f>TC[[#This Row],[∆ AUM]]-TC[[#This Row],[effetto mercato]]</f>
        <v>276922.41262496682</v>
      </c>
    </row>
    <row r="532" spans="1:7">
      <c r="A532" s="4">
        <v>44146</v>
      </c>
      <c r="B532">
        <v>0.57840000000000003</v>
      </c>
      <c r="C532" s="6">
        <f>TC[[#This Row],[Variaz]]/100</f>
        <v>5.7840000000000001E-3</v>
      </c>
      <c r="D532" s="10">
        <f>'AUM Fondi'!D1473</f>
        <v>415624710.52999997</v>
      </c>
      <c r="E532" s="10">
        <f>D531*TC[[#This Row],[Variazione percentuale]]</f>
        <v>2387448.9960350399</v>
      </c>
      <c r="F532" s="11">
        <f>TC[[#This Row],[AUM]]-D531</f>
        <v>2856903.469999969</v>
      </c>
      <c r="G532" s="11">
        <f>TC[[#This Row],[∆ AUM]]-TC[[#This Row],[effetto mercato]]</f>
        <v>469454.47396492912</v>
      </c>
    </row>
    <row r="533" spans="1:7">
      <c r="A533" s="4">
        <v>44147</v>
      </c>
      <c r="B533">
        <v>-0.53790000000000004</v>
      </c>
      <c r="C533" s="6">
        <f>TC[[#This Row],[Variaz]]/100</f>
        <v>-5.3790000000000001E-3</v>
      </c>
      <c r="D533" s="10">
        <f>'AUM Fondi'!D1474</f>
        <v>413912870.31</v>
      </c>
      <c r="E533" s="10">
        <f>D532*TC[[#This Row],[Variazione percentuale]]</f>
        <v>-2235645.3179408698</v>
      </c>
      <c r="F533" s="11">
        <f>TC[[#This Row],[AUM]]-D532</f>
        <v>-1711840.219999969</v>
      </c>
      <c r="G533" s="11">
        <f>TC[[#This Row],[∆ AUM]]-TC[[#This Row],[effetto mercato]]</f>
        <v>523805.09794090083</v>
      </c>
    </row>
    <row r="534" spans="1:7">
      <c r="A534" s="4">
        <v>44148</v>
      </c>
      <c r="B534">
        <v>0.4662</v>
      </c>
      <c r="C534" s="6">
        <f>TC[[#This Row],[Variaz]]/100</f>
        <v>4.6620000000000003E-3</v>
      </c>
      <c r="D534" s="10">
        <f>'AUM Fondi'!D1475</f>
        <v>416170105.31</v>
      </c>
      <c r="E534" s="10">
        <f>D533*TC[[#This Row],[Variazione percentuale]]</f>
        <v>1929661.8013852201</v>
      </c>
      <c r="F534" s="11">
        <f>TC[[#This Row],[AUM]]-D533</f>
        <v>2257235</v>
      </c>
      <c r="G534" s="11">
        <f>TC[[#This Row],[∆ AUM]]-TC[[#This Row],[effetto mercato]]</f>
        <v>327573.19861477986</v>
      </c>
    </row>
    <row r="535" spans="1:7">
      <c r="A535" s="4">
        <v>44151</v>
      </c>
      <c r="B535">
        <v>0.92820000000000003</v>
      </c>
      <c r="C535" s="6">
        <f>TC[[#This Row],[Variaz]]/100</f>
        <v>9.2820000000000003E-3</v>
      </c>
      <c r="D535" s="10">
        <f>'AUM Fondi'!D1476</f>
        <v>420342969.81</v>
      </c>
      <c r="E535" s="10">
        <f>D534*TC[[#This Row],[Variazione percentuale]]</f>
        <v>3862890.9174874201</v>
      </c>
      <c r="F535" s="11">
        <f>TC[[#This Row],[AUM]]-D534</f>
        <v>4172864.5</v>
      </c>
      <c r="G535" s="11">
        <f>TC[[#This Row],[∆ AUM]]-TC[[#This Row],[effetto mercato]]</f>
        <v>309973.58251257986</v>
      </c>
    </row>
    <row r="536" spans="1:7">
      <c r="A536" s="4">
        <v>44152</v>
      </c>
      <c r="B536">
        <v>-0.18390000000000001</v>
      </c>
      <c r="C536" s="6">
        <f>TC[[#This Row],[Variaz]]/100</f>
        <v>-1.8390000000000001E-3</v>
      </c>
      <c r="D536" s="10">
        <f>'AUM Fondi'!D1477</f>
        <v>419941045.56</v>
      </c>
      <c r="E536" s="10">
        <f>D535*TC[[#This Row],[Variazione percentuale]]</f>
        <v>-773010.72148059006</v>
      </c>
      <c r="F536" s="11">
        <f>TC[[#This Row],[AUM]]-D535</f>
        <v>-401924.25</v>
      </c>
      <c r="G536" s="11">
        <f>TC[[#This Row],[∆ AUM]]-TC[[#This Row],[effetto mercato]]</f>
        <v>371086.47148059006</v>
      </c>
    </row>
    <row r="537" spans="1:7">
      <c r="A537" s="4">
        <v>44153</v>
      </c>
      <c r="B537">
        <v>-0.38700000000000001</v>
      </c>
      <c r="C537" s="6">
        <f>TC[[#This Row],[Variaz]]/100</f>
        <v>-3.8700000000000002E-3</v>
      </c>
      <c r="D537" s="10">
        <f>'AUM Fondi'!D1478</f>
        <v>419301261.35000002</v>
      </c>
      <c r="E537" s="10">
        <f>D536*TC[[#This Row],[Variazione percentuale]]</f>
        <v>-1625171.8463172</v>
      </c>
      <c r="F537" s="11">
        <f>TC[[#This Row],[AUM]]-D536</f>
        <v>-639784.20999997854</v>
      </c>
      <c r="G537" s="11">
        <f>TC[[#This Row],[∆ AUM]]-TC[[#This Row],[effetto mercato]]</f>
        <v>985387.63631722145</v>
      </c>
    </row>
    <row r="538" spans="1:7">
      <c r="A538" s="4">
        <v>44154</v>
      </c>
      <c r="B538">
        <v>0.111</v>
      </c>
      <c r="C538" s="6">
        <f>TC[[#This Row],[Variaz]]/100</f>
        <v>1.1100000000000001E-3</v>
      </c>
      <c r="D538" s="10">
        <f>'AUM Fondi'!D1479</f>
        <v>420100018.91000003</v>
      </c>
      <c r="E538" s="10">
        <f>D537*TC[[#This Row],[Variazione percentuale]]</f>
        <v>465424.40009850007</v>
      </c>
      <c r="F538" s="11">
        <f>TC[[#This Row],[AUM]]-D537</f>
        <v>798757.56000000238</v>
      </c>
      <c r="G538" s="11">
        <f>TC[[#This Row],[∆ AUM]]-TC[[#This Row],[effetto mercato]]</f>
        <v>333333.15990150231</v>
      </c>
    </row>
    <row r="539" spans="1:7">
      <c r="A539" s="4">
        <v>44155</v>
      </c>
      <c r="B539">
        <v>-0.1663</v>
      </c>
      <c r="C539" s="6">
        <f>TC[[#This Row],[Variaz]]/100</f>
        <v>-1.663E-3</v>
      </c>
      <c r="D539" s="10">
        <f>'AUM Fondi'!D1480</f>
        <v>419858547.78999996</v>
      </c>
      <c r="E539" s="10">
        <f>D538*TC[[#This Row],[Variazione percentuale]]</f>
        <v>-698626.33144733007</v>
      </c>
      <c r="F539" s="11">
        <f>TC[[#This Row],[AUM]]-D538</f>
        <v>-241471.12000006437</v>
      </c>
      <c r="G539" s="11">
        <f>TC[[#This Row],[∆ AUM]]-TC[[#This Row],[effetto mercato]]</f>
        <v>457155.2114472657</v>
      </c>
    </row>
    <row r="540" spans="1:7">
      <c r="A540" s="4">
        <v>44158</v>
      </c>
      <c r="B540">
        <v>0.31459999999999999</v>
      </c>
      <c r="C540" s="6">
        <f>TC[[#This Row],[Variaz]]/100</f>
        <v>3.1459999999999999E-3</v>
      </c>
      <c r="D540" s="10">
        <f>'AUM Fondi'!D1481</f>
        <v>421907134.05999994</v>
      </c>
      <c r="E540" s="10">
        <f>D539*TC[[#This Row],[Variazione percentuale]]</f>
        <v>1320874.9913473399</v>
      </c>
      <c r="F540" s="11">
        <f>TC[[#This Row],[AUM]]-D539</f>
        <v>2048586.2699999809</v>
      </c>
      <c r="G540" s="11">
        <f>TC[[#This Row],[∆ AUM]]-TC[[#This Row],[effetto mercato]]</f>
        <v>727711.27865264099</v>
      </c>
    </row>
    <row r="541" spans="1:7">
      <c r="A541" s="4">
        <v>44159</v>
      </c>
      <c r="B541">
        <v>0.2399</v>
      </c>
      <c r="C541" s="6">
        <f>TC[[#This Row],[Variaz]]/100</f>
        <v>2.3990000000000001E-3</v>
      </c>
      <c r="D541" s="10">
        <f>'AUM Fondi'!D1482</f>
        <v>423592197.06999999</v>
      </c>
      <c r="E541" s="10">
        <f>D540*TC[[#This Row],[Variazione percentuale]]</f>
        <v>1012155.21460994</v>
      </c>
      <c r="F541" s="11">
        <f>TC[[#This Row],[AUM]]-D540</f>
        <v>1685063.0100000501</v>
      </c>
      <c r="G541" s="11">
        <f>TC[[#This Row],[∆ AUM]]-TC[[#This Row],[effetto mercato]]</f>
        <v>672907.79539011011</v>
      </c>
    </row>
    <row r="542" spans="1:7">
      <c r="A542" s="4">
        <v>44160</v>
      </c>
      <c r="B542">
        <v>-0.18410000000000001</v>
      </c>
      <c r="C542" s="6">
        <f>TC[[#This Row],[Variaz]]/100</f>
        <v>-1.8410000000000002E-3</v>
      </c>
      <c r="D542" s="10">
        <f>'AUM Fondi'!D1483</f>
        <v>423666929.87</v>
      </c>
      <c r="E542" s="10">
        <f>D541*TC[[#This Row],[Variazione percentuale]]</f>
        <v>-779833.2348058701</v>
      </c>
      <c r="F542" s="11">
        <f>TC[[#This Row],[AUM]]-D541</f>
        <v>74732.800000011921</v>
      </c>
      <c r="G542" s="11">
        <f>TC[[#This Row],[∆ AUM]]-TC[[#This Row],[effetto mercato]]</f>
        <v>854566.03480588202</v>
      </c>
    </row>
    <row r="543" spans="1:7">
      <c r="A543" s="4">
        <v>44161</v>
      </c>
      <c r="B543">
        <v>3.6900000000000002E-2</v>
      </c>
      <c r="C543" s="6">
        <f>TC[[#This Row],[Variaz]]/100</f>
        <v>3.6900000000000002E-4</v>
      </c>
      <c r="D543" s="10">
        <f>'AUM Fondi'!D1484</f>
        <v>424322705.39999998</v>
      </c>
      <c r="E543" s="10">
        <f>D542*TC[[#This Row],[Variazione percentuale]]</f>
        <v>156333.09712203001</v>
      </c>
      <c r="F543" s="11">
        <f>TC[[#This Row],[AUM]]-D542</f>
        <v>655775.52999997139</v>
      </c>
      <c r="G543" s="11">
        <f>TC[[#This Row],[∆ AUM]]-TC[[#This Row],[effetto mercato]]</f>
        <v>499442.43287794141</v>
      </c>
    </row>
    <row r="544" spans="1:7">
      <c r="A544" s="4">
        <v>44162</v>
      </c>
      <c r="B544">
        <v>0.1106</v>
      </c>
      <c r="C544" s="6">
        <f>TC[[#This Row],[Variaz]]/100</f>
        <v>1.106E-3</v>
      </c>
      <c r="D544" s="10">
        <f>'AUM Fondi'!D1485</f>
        <v>425371643.34000003</v>
      </c>
      <c r="E544" s="10">
        <f>D543*TC[[#This Row],[Variazione percentuale]]</f>
        <v>469300.91217239999</v>
      </c>
      <c r="F544" s="11">
        <f>TC[[#This Row],[AUM]]-D543</f>
        <v>1048937.9400000572</v>
      </c>
      <c r="G544" s="11">
        <f>TC[[#This Row],[∆ AUM]]-TC[[#This Row],[effetto mercato]]</f>
        <v>579637.02782765729</v>
      </c>
    </row>
    <row r="545" spans="1:7">
      <c r="A545" s="4">
        <v>44165</v>
      </c>
      <c r="B545">
        <v>-0.20250000000000001</v>
      </c>
      <c r="C545" s="6">
        <f>TC[[#This Row],[Variaz]]/100</f>
        <v>-2.0250000000000003E-3</v>
      </c>
      <c r="D545" s="10">
        <f>'AUM Fondi'!D1486</f>
        <v>425230724.5</v>
      </c>
      <c r="E545" s="10">
        <f>D544*TC[[#This Row],[Variazione percentuale]]</f>
        <v>-861377.57776350016</v>
      </c>
      <c r="F545" s="11">
        <f>TC[[#This Row],[AUM]]-D544</f>
        <v>-140918.84000003338</v>
      </c>
      <c r="G545" s="11">
        <f>TC[[#This Row],[∆ AUM]]-TC[[#This Row],[effetto mercato]]</f>
        <v>720458.73776346678</v>
      </c>
    </row>
    <row r="546" spans="1:7">
      <c r="A546" s="4">
        <v>44166</v>
      </c>
      <c r="B546">
        <v>9.2299999999999993E-2</v>
      </c>
      <c r="C546" s="6">
        <f>TC[[#This Row],[Variaz]]/100</f>
        <v>9.2299999999999988E-4</v>
      </c>
      <c r="D546" s="10">
        <f>'AUM Fondi'!D1487</f>
        <v>426179091.34000003</v>
      </c>
      <c r="E546" s="10">
        <f>D545*TC[[#This Row],[Variazione percentuale]]</f>
        <v>392487.95871349995</v>
      </c>
      <c r="F546" s="11">
        <f>TC[[#This Row],[AUM]]-D545</f>
        <v>948366.84000003338</v>
      </c>
      <c r="G546" s="11">
        <f>TC[[#This Row],[∆ AUM]]-TC[[#This Row],[effetto mercato]]</f>
        <v>555878.88128653343</v>
      </c>
    </row>
    <row r="547" spans="1:7">
      <c r="A547" s="4">
        <v>44167</v>
      </c>
      <c r="B547">
        <v>-0.18429999999999999</v>
      </c>
      <c r="C547" s="6">
        <f>TC[[#This Row],[Variaz]]/100</f>
        <v>-1.843E-3</v>
      </c>
      <c r="D547" s="10">
        <f>'AUM Fondi'!D1488</f>
        <v>425581360.46000004</v>
      </c>
      <c r="E547" s="10">
        <f>D546*TC[[#This Row],[Variazione percentuale]]</f>
        <v>-785448.06533962011</v>
      </c>
      <c r="F547" s="11">
        <f>TC[[#This Row],[AUM]]-D546</f>
        <v>-597730.87999999523</v>
      </c>
      <c r="G547" s="11">
        <f>TC[[#This Row],[∆ AUM]]-TC[[#This Row],[effetto mercato]]</f>
        <v>187717.18533962488</v>
      </c>
    </row>
    <row r="548" spans="1:7">
      <c r="A548" s="4">
        <v>44168</v>
      </c>
      <c r="B548">
        <v>-3.6900000000000002E-2</v>
      </c>
      <c r="C548" s="6">
        <f>TC[[#This Row],[Variaz]]/100</f>
        <v>-3.6900000000000002E-4</v>
      </c>
      <c r="D548" s="10">
        <f>'AUM Fondi'!D1489</f>
        <v>426749717.71000004</v>
      </c>
      <c r="E548" s="10">
        <f>D547*TC[[#This Row],[Variazione percentuale]]</f>
        <v>-157039.52200974003</v>
      </c>
      <c r="F548" s="11">
        <f>TC[[#This Row],[AUM]]-D547</f>
        <v>1168357.25</v>
      </c>
      <c r="G548" s="11">
        <f>TC[[#This Row],[∆ AUM]]-TC[[#This Row],[effetto mercato]]</f>
        <v>1325396.7720097401</v>
      </c>
    </row>
    <row r="549" spans="1:7">
      <c r="A549" s="4">
        <v>44169</v>
      </c>
      <c r="B549">
        <v>0.55420000000000003</v>
      </c>
      <c r="C549" s="6">
        <f>TC[[#This Row],[Variaz]]/100</f>
        <v>5.5420000000000001E-3</v>
      </c>
      <c r="D549" s="10">
        <f>'AUM Fondi'!D1490</f>
        <v>429906526.88999999</v>
      </c>
      <c r="E549" s="10">
        <f>D548*TC[[#This Row],[Variazione percentuale]]</f>
        <v>2365046.9355488201</v>
      </c>
      <c r="F549" s="11">
        <f>TC[[#This Row],[AUM]]-D548</f>
        <v>3156809.1799999475</v>
      </c>
      <c r="G549" s="11">
        <f>TC[[#This Row],[∆ AUM]]-TC[[#This Row],[effetto mercato]]</f>
        <v>791762.24445112748</v>
      </c>
    </row>
    <row r="550" spans="1:7">
      <c r="A550" s="4">
        <v>44172</v>
      </c>
      <c r="B550">
        <v>-0.11020000000000001</v>
      </c>
      <c r="C550" s="6">
        <f>TC[[#This Row],[Variaz]]/100</f>
        <v>-1.1020000000000001E-3</v>
      </c>
      <c r="D550" s="10">
        <f>'AUM Fondi'!D1491</f>
        <v>430775965.90999997</v>
      </c>
      <c r="E550" s="10">
        <f>D549*TC[[#This Row],[Variazione percentuale]]</f>
        <v>-473756.99263278005</v>
      </c>
      <c r="F550" s="11">
        <f>TC[[#This Row],[AUM]]-D549</f>
        <v>869439.01999998093</v>
      </c>
      <c r="G550" s="11">
        <f>TC[[#This Row],[∆ AUM]]-TC[[#This Row],[effetto mercato]]</f>
        <v>1343196.0126327609</v>
      </c>
    </row>
    <row r="551" spans="1:7">
      <c r="A551" s="4">
        <v>44174</v>
      </c>
      <c r="B551">
        <v>0.44140000000000001</v>
      </c>
      <c r="C551" s="6">
        <f>TC[[#This Row],[Variaz]]/100</f>
        <v>4.4140000000000004E-3</v>
      </c>
      <c r="D551" s="10">
        <f>'AUM Fondi'!D1492</f>
        <v>433236319.55000001</v>
      </c>
      <c r="E551" s="10">
        <f>D550*TC[[#This Row],[Variazione percentuale]]</f>
        <v>1901445.1135267401</v>
      </c>
      <c r="F551" s="11">
        <f>TC[[#This Row],[AUM]]-D550</f>
        <v>2460353.6400000453</v>
      </c>
      <c r="G551" s="11">
        <f>TC[[#This Row],[∆ AUM]]-TC[[#This Row],[effetto mercato]]</f>
        <v>558908.52647330519</v>
      </c>
    </row>
    <row r="552" spans="1:7">
      <c r="A552" s="4">
        <v>44175</v>
      </c>
      <c r="B552">
        <v>-0.40289999999999998</v>
      </c>
      <c r="C552" s="6">
        <f>TC[[#This Row],[Variaz]]/100</f>
        <v>-4.0289999999999996E-3</v>
      </c>
      <c r="D552" s="10">
        <f>'AUM Fondi'!D1493</f>
        <v>432382937.29999995</v>
      </c>
      <c r="E552" s="10">
        <f>D551*TC[[#This Row],[Variazione percentuale]]</f>
        <v>-1745509.1314669498</v>
      </c>
      <c r="F552" s="11">
        <f>TC[[#This Row],[AUM]]-D551</f>
        <v>-853382.2500000596</v>
      </c>
      <c r="G552" s="11">
        <f>TC[[#This Row],[∆ AUM]]-TC[[#This Row],[effetto mercato]]</f>
        <v>892126.88146689022</v>
      </c>
    </row>
    <row r="553" spans="1:7">
      <c r="A553" s="4">
        <v>44176</v>
      </c>
      <c r="B553">
        <v>-0.22059999999999999</v>
      </c>
      <c r="C553" s="6">
        <f>TC[[#This Row],[Variaz]]/100</f>
        <v>-2.2060000000000001E-3</v>
      </c>
      <c r="D553" s="10">
        <f>'AUM Fondi'!D1494</f>
        <v>432984982.25</v>
      </c>
      <c r="E553" s="10">
        <f>D552*TC[[#This Row],[Variazione percentuale]]</f>
        <v>-953836.75968379993</v>
      </c>
      <c r="F553" s="11">
        <f>TC[[#This Row],[AUM]]-D552</f>
        <v>602044.95000004768</v>
      </c>
      <c r="G553" s="11">
        <f>TC[[#This Row],[∆ AUM]]-TC[[#This Row],[effetto mercato]]</f>
        <v>1555881.7096838476</v>
      </c>
    </row>
    <row r="554" spans="1:7">
      <c r="A554" s="4">
        <v>44179</v>
      </c>
      <c r="B554">
        <v>9.2100000000000001E-2</v>
      </c>
      <c r="C554" s="6">
        <f>TC[[#This Row],[Variaz]]/100</f>
        <v>9.2100000000000005E-4</v>
      </c>
      <c r="D554" s="10">
        <f>'AUM Fondi'!D1495</f>
        <v>434085998.19</v>
      </c>
      <c r="E554" s="10">
        <f>D553*TC[[#This Row],[Variazione percentuale]]</f>
        <v>398779.16865225002</v>
      </c>
      <c r="F554" s="11">
        <f>TC[[#This Row],[AUM]]-D553</f>
        <v>1101015.9399999976</v>
      </c>
      <c r="G554" s="11">
        <f>TC[[#This Row],[∆ AUM]]-TC[[#This Row],[effetto mercato]]</f>
        <v>702236.77134774765</v>
      </c>
    </row>
    <row r="555" spans="1:7">
      <c r="A555" s="4">
        <v>44180</v>
      </c>
      <c r="B555">
        <v>0.313</v>
      </c>
      <c r="C555" s="6">
        <f>TC[[#This Row],[Variaz]]/100</f>
        <v>3.13E-3</v>
      </c>
      <c r="D555" s="10">
        <f>'AUM Fondi'!D1496</f>
        <v>435999896.13000005</v>
      </c>
      <c r="E555" s="10">
        <f>D554*TC[[#This Row],[Variazione percentuale]]</f>
        <v>1358689.1743347</v>
      </c>
      <c r="F555" s="11">
        <f>TC[[#This Row],[AUM]]-D554</f>
        <v>1913897.9400000572</v>
      </c>
      <c r="G555" s="11">
        <f>TC[[#This Row],[∆ AUM]]-TC[[#This Row],[effetto mercato]]</f>
        <v>555208.76566535723</v>
      </c>
    </row>
    <row r="556" spans="1:7">
      <c r="A556" s="4">
        <v>44181</v>
      </c>
      <c r="B556">
        <v>0</v>
      </c>
      <c r="C556" s="6">
        <f>TC[[#This Row],[Variaz]]/100</f>
        <v>0</v>
      </c>
      <c r="D556" s="10">
        <f>'AUM Fondi'!D1497</f>
        <v>436607421.54999995</v>
      </c>
      <c r="E556" s="10">
        <f>D555*TC[[#This Row],[Variazione percentuale]]</f>
        <v>0</v>
      </c>
      <c r="F556" s="11">
        <f>TC[[#This Row],[AUM]]-D555</f>
        <v>607525.41999989748</v>
      </c>
      <c r="G556" s="11">
        <f>TC[[#This Row],[∆ AUM]]-TC[[#This Row],[effetto mercato]]</f>
        <v>607525.41999989748</v>
      </c>
    </row>
    <row r="557" spans="1:7">
      <c r="A557" s="4">
        <v>44182</v>
      </c>
      <c r="B557">
        <v>0.14680000000000001</v>
      </c>
      <c r="C557" s="6">
        <f>TC[[#This Row],[Variaz]]/100</f>
        <v>1.4680000000000001E-3</v>
      </c>
      <c r="D557" s="10">
        <f>'AUM Fondi'!D1498</f>
        <v>438522263.72000003</v>
      </c>
      <c r="E557" s="10">
        <f>D556*TC[[#This Row],[Variazione percentuale]]</f>
        <v>640939.69483539998</v>
      </c>
      <c r="F557" s="11">
        <f>TC[[#This Row],[AUM]]-D556</f>
        <v>1914842.1700000763</v>
      </c>
      <c r="G557" s="11">
        <f>TC[[#This Row],[∆ AUM]]-TC[[#This Row],[effetto mercato]]</f>
        <v>1273902.4751646763</v>
      </c>
    </row>
    <row r="558" spans="1:7">
      <c r="A558" s="4">
        <v>44183</v>
      </c>
      <c r="B558">
        <v>-0.14660000000000001</v>
      </c>
      <c r="C558" s="6">
        <f>TC[[#This Row],[Variaz]]/100</f>
        <v>-1.4660000000000001E-3</v>
      </c>
      <c r="D558" s="10">
        <f>'AUM Fondi'!D1499</f>
        <v>438640701.81</v>
      </c>
      <c r="E558" s="10">
        <f>D557*TC[[#This Row],[Variazione percentuale]]</f>
        <v>-642873.63861352007</v>
      </c>
      <c r="F558" s="11">
        <f>TC[[#This Row],[AUM]]-D557</f>
        <v>118438.08999997377</v>
      </c>
      <c r="G558" s="11">
        <f>TC[[#This Row],[∆ AUM]]-TC[[#This Row],[effetto mercato]]</f>
        <v>761311.72861349385</v>
      </c>
    </row>
    <row r="559" spans="1:7">
      <c r="A559" s="4">
        <v>44186</v>
      </c>
      <c r="B559">
        <v>-0.64229999999999998</v>
      </c>
      <c r="C559" s="6">
        <f>TC[[#This Row],[Variaz]]/100</f>
        <v>-6.4229999999999999E-3</v>
      </c>
      <c r="D559" s="10">
        <f>'AUM Fondi'!D1500</f>
        <v>436364861.81999993</v>
      </c>
      <c r="E559" s="10">
        <f>D558*TC[[#This Row],[Variazione percentuale]]</f>
        <v>-2817389.2277256302</v>
      </c>
      <c r="F559" s="11">
        <f>TC[[#This Row],[AUM]]-D558</f>
        <v>-2275839.9900000691</v>
      </c>
      <c r="G559" s="11">
        <f>TC[[#This Row],[∆ AUM]]-TC[[#This Row],[effetto mercato]]</f>
        <v>541549.23772556102</v>
      </c>
    </row>
    <row r="560" spans="1:7">
      <c r="A560" s="4">
        <v>44187</v>
      </c>
      <c r="B560">
        <v>0.14779999999999999</v>
      </c>
      <c r="C560" s="6">
        <f>TC[[#This Row],[Variaz]]/100</f>
        <v>1.4779999999999999E-3</v>
      </c>
      <c r="D560" s="10">
        <f>'AUM Fondi'!D1501</f>
        <v>437543018.73000002</v>
      </c>
      <c r="E560" s="10">
        <f>D559*TC[[#This Row],[Variazione percentuale]]</f>
        <v>644947.26576995989</v>
      </c>
      <c r="F560" s="11">
        <f>TC[[#This Row],[AUM]]-D559</f>
        <v>1178156.9100000858</v>
      </c>
      <c r="G560" s="11">
        <f>TC[[#This Row],[∆ AUM]]-TC[[#This Row],[effetto mercato]]</f>
        <v>533209.64423012594</v>
      </c>
    </row>
    <row r="561" spans="1:7">
      <c r="A561" s="4">
        <v>44188</v>
      </c>
      <c r="B561">
        <v>0.12909999999999999</v>
      </c>
      <c r="C561" s="6">
        <f>TC[[#This Row],[Variaz]]/100</f>
        <v>1.2909999999999998E-3</v>
      </c>
      <c r="D561" s="10">
        <f>'AUM Fondi'!D1502</f>
        <v>438766804.75000006</v>
      </c>
      <c r="E561" s="10">
        <f>D560*TC[[#This Row],[Variazione percentuale]]</f>
        <v>564868.03718042991</v>
      </c>
      <c r="F561" s="11">
        <f>TC[[#This Row],[AUM]]-D560</f>
        <v>1223786.0200000405</v>
      </c>
      <c r="G561" s="11">
        <f>TC[[#This Row],[∆ AUM]]-TC[[#This Row],[effetto mercato]]</f>
        <v>658917.98281961062</v>
      </c>
    </row>
    <row r="562" spans="1:7">
      <c r="A562" s="4">
        <v>44193</v>
      </c>
      <c r="B562">
        <v>0.31309999999999999</v>
      </c>
      <c r="C562" s="6">
        <f>TC[[#This Row],[Variaz]]/100</f>
        <v>3.1310000000000001E-3</v>
      </c>
      <c r="D562" s="10">
        <f>'AUM Fondi'!D1503</f>
        <v>440936340.28000003</v>
      </c>
      <c r="E562" s="10">
        <f>D561*TC[[#This Row],[Variazione percentuale]]</f>
        <v>1373778.8656722503</v>
      </c>
      <c r="F562" s="11">
        <f>TC[[#This Row],[AUM]]-D561</f>
        <v>2169535.5299999714</v>
      </c>
      <c r="G562" s="11">
        <f>TC[[#This Row],[∆ AUM]]-TC[[#This Row],[effetto mercato]]</f>
        <v>795756.66432772111</v>
      </c>
    </row>
    <row r="563" spans="1:7">
      <c r="A563" s="4">
        <v>44194</v>
      </c>
      <c r="B563">
        <v>0.1469</v>
      </c>
      <c r="C563" s="6">
        <f>TC[[#This Row],[Variaz]]/100</f>
        <v>1.469E-3</v>
      </c>
      <c r="D563" s="10">
        <f>'AUM Fondi'!D1504</f>
        <v>442007414.75999999</v>
      </c>
      <c r="E563" s="10">
        <f>D562*TC[[#This Row],[Variazione percentuale]]</f>
        <v>647735.48387132003</v>
      </c>
      <c r="F563" s="11">
        <f>TC[[#This Row],[AUM]]-D562</f>
        <v>1071074.4799999595</v>
      </c>
      <c r="G563" s="11">
        <f>TC[[#This Row],[∆ AUM]]-TC[[#This Row],[effetto mercato]]</f>
        <v>423338.99612863944</v>
      </c>
    </row>
    <row r="564" spans="1:7">
      <c r="A564" s="4">
        <v>44195</v>
      </c>
      <c r="B564">
        <v>-0.25669999999999998</v>
      </c>
      <c r="C564" s="6">
        <f>TC[[#This Row],[Variaz]]/100</f>
        <v>-2.5669999999999998E-3</v>
      </c>
      <c r="D564" s="10">
        <f>'AUM Fondi'!D1505</f>
        <v>441367735.56999999</v>
      </c>
      <c r="E564" s="10">
        <f>D563*TC[[#This Row],[Variazione percentuale]]</f>
        <v>-1134633.0336889199</v>
      </c>
      <c r="F564" s="11">
        <f>TC[[#This Row],[AUM]]-D563</f>
        <v>-639679.18999999762</v>
      </c>
      <c r="G564" s="11">
        <f>TC[[#This Row],[∆ AUM]]-TC[[#This Row],[effetto mercato]]</f>
        <v>494953.84368892224</v>
      </c>
    </row>
    <row r="565" spans="1:7">
      <c r="A565" s="4">
        <v>44196</v>
      </c>
      <c r="B565">
        <v>0.29409999999999997</v>
      </c>
      <c r="C565" s="6">
        <f>TC[[#This Row],[Variaz]]/100</f>
        <v>2.9409999999999996E-3</v>
      </c>
      <c r="D565" s="10">
        <f>'AUM Fondi'!D1506</f>
        <v>442950836.40999997</v>
      </c>
      <c r="E565" s="10">
        <f>D564*TC[[#This Row],[Variazione percentuale]]</f>
        <v>1298062.5103113698</v>
      </c>
      <c r="F565" s="11">
        <f>TC[[#This Row],[AUM]]-D564</f>
        <v>1583100.8399999738</v>
      </c>
      <c r="G565" s="11">
        <f>TC[[#This Row],[∆ AUM]]-TC[[#This Row],[effetto mercato]]</f>
        <v>285038.32968860399</v>
      </c>
    </row>
    <row r="566" spans="1:7">
      <c r="A566" s="4">
        <v>44200</v>
      </c>
      <c r="B566">
        <v>-0.21990000000000001</v>
      </c>
      <c r="C566" s="6">
        <f>TC[[#This Row],[Variaz]]/100</f>
        <v>-2.199E-3</v>
      </c>
      <c r="D566" s="10">
        <f>'AUM Fondi'!D1507</f>
        <v>442283750.17000002</v>
      </c>
      <c r="E566" s="10">
        <f>D565*TC[[#This Row],[Variazione percentuale]]</f>
        <v>-974048.88926558988</v>
      </c>
      <c r="F566" s="11">
        <f>TC[[#This Row],[AUM]]-D565</f>
        <v>-667086.23999994993</v>
      </c>
      <c r="G566" s="11">
        <f>TC[[#This Row],[∆ AUM]]-TC[[#This Row],[effetto mercato]]</f>
        <v>306962.64926563995</v>
      </c>
    </row>
    <row r="567" spans="1:7">
      <c r="A567" s="4">
        <v>44201</v>
      </c>
      <c r="B567">
        <v>9.1800000000000007E-2</v>
      </c>
      <c r="C567" s="6">
        <f>TC[[#This Row],[Variaz]]/100</f>
        <v>9.1800000000000009E-4</v>
      </c>
      <c r="D567" s="10">
        <f>'AUM Fondi'!D1508</f>
        <v>442662200.87</v>
      </c>
      <c r="E567" s="10">
        <f>D566*TC[[#This Row],[Variazione percentuale]]</f>
        <v>406016.48265606008</v>
      </c>
      <c r="F567" s="11">
        <f>TC[[#This Row],[AUM]]-D566</f>
        <v>378450.69999998808</v>
      </c>
      <c r="G567" s="11">
        <f>TC[[#This Row],[∆ AUM]]-TC[[#This Row],[effetto mercato]]</f>
        <v>-27565.782656071999</v>
      </c>
    </row>
    <row r="568" spans="1:7">
      <c r="A568" s="4">
        <v>44203</v>
      </c>
      <c r="B568">
        <v>1.2663</v>
      </c>
      <c r="C568" s="6">
        <f>TC[[#This Row],[Variaz]]/100</f>
        <v>1.2663000000000001E-2</v>
      </c>
      <c r="D568" s="10">
        <f>'AUM Fondi'!D1509</f>
        <v>449746100.42999995</v>
      </c>
      <c r="E568" s="10">
        <f>D567*TC[[#This Row],[Variazione percentuale]]</f>
        <v>5605431.4496168103</v>
      </c>
      <c r="F568" s="11">
        <f>TC[[#This Row],[AUM]]-D567</f>
        <v>7083899.5599999428</v>
      </c>
      <c r="G568" s="11">
        <f>TC[[#This Row],[∆ AUM]]-TC[[#This Row],[effetto mercato]]</f>
        <v>1478468.1103831325</v>
      </c>
    </row>
    <row r="569" spans="1:7">
      <c r="A569" s="4">
        <v>44204</v>
      </c>
      <c r="B569">
        <v>0.28999999999999998</v>
      </c>
      <c r="C569" s="6">
        <f>TC[[#This Row],[Variaz]]/100</f>
        <v>2.8999999999999998E-3</v>
      </c>
      <c r="D569" s="10">
        <f>'AUM Fondi'!D1510</f>
        <v>453638063.87</v>
      </c>
      <c r="E569" s="10">
        <f>D568*TC[[#This Row],[Variazione percentuale]]</f>
        <v>1304263.6912469997</v>
      </c>
      <c r="F569" s="11">
        <f>TC[[#This Row],[AUM]]-D568</f>
        <v>3891963.4400000572</v>
      </c>
      <c r="G569" s="11">
        <f>TC[[#This Row],[∆ AUM]]-TC[[#This Row],[effetto mercato]]</f>
        <v>2587699.7487530578</v>
      </c>
    </row>
    <row r="570" spans="1:7">
      <c r="A570" s="4">
        <v>44207</v>
      </c>
      <c r="B570">
        <v>5.4199999999999998E-2</v>
      </c>
      <c r="C570" s="6">
        <f>TC[[#This Row],[Variaz]]/100</f>
        <v>5.4199999999999995E-4</v>
      </c>
      <c r="D570" s="10">
        <f>'AUM Fondi'!D1511</f>
        <v>456278572.89999998</v>
      </c>
      <c r="E570" s="10">
        <f>D569*TC[[#This Row],[Variazione percentuale]]</f>
        <v>245871.83061753999</v>
      </c>
      <c r="F570" s="11">
        <f>TC[[#This Row],[AUM]]-D569</f>
        <v>2640509.0299999714</v>
      </c>
      <c r="G570" s="11">
        <f>TC[[#This Row],[∆ AUM]]-TC[[#This Row],[effetto mercato]]</f>
        <v>2394637.1993824313</v>
      </c>
    </row>
    <row r="571" spans="1:7">
      <c r="A571" s="4">
        <v>44208</v>
      </c>
      <c r="B571">
        <v>1.8100000000000002E-2</v>
      </c>
      <c r="C571" s="6">
        <f>TC[[#This Row],[Variaz]]/100</f>
        <v>1.8100000000000001E-4</v>
      </c>
      <c r="D571" s="10">
        <f>'AUM Fondi'!D1512</f>
        <v>458408183.13000005</v>
      </c>
      <c r="E571" s="10">
        <f>D570*TC[[#This Row],[Variazione percentuale]]</f>
        <v>82586.421694899997</v>
      </c>
      <c r="F571" s="11">
        <f>TC[[#This Row],[AUM]]-D570</f>
        <v>2129610.2300000787</v>
      </c>
      <c r="G571" s="11">
        <f>TC[[#This Row],[∆ AUM]]-TC[[#This Row],[effetto mercato]]</f>
        <v>2047023.8083051788</v>
      </c>
    </row>
    <row r="572" spans="1:7">
      <c r="A572" s="4">
        <v>44209</v>
      </c>
      <c r="B572">
        <v>0.16250000000000001</v>
      </c>
      <c r="C572" s="6">
        <f>TC[[#This Row],[Variaz]]/100</f>
        <v>1.6250000000000001E-3</v>
      </c>
      <c r="D572" s="10">
        <f>'AUM Fondi'!D1513</f>
        <v>460848547.95999998</v>
      </c>
      <c r="E572" s="10">
        <f>D571*TC[[#This Row],[Variazione percentuale]]</f>
        <v>744913.29758625012</v>
      </c>
      <c r="F572" s="11">
        <f>TC[[#This Row],[AUM]]-D571</f>
        <v>2440364.8299999237</v>
      </c>
      <c r="G572" s="11">
        <f>TC[[#This Row],[∆ AUM]]-TC[[#This Row],[effetto mercato]]</f>
        <v>1695451.5324136736</v>
      </c>
    </row>
    <row r="573" spans="1:7">
      <c r="A573" s="4">
        <v>44210</v>
      </c>
      <c r="B573">
        <v>0.18029999999999999</v>
      </c>
      <c r="C573" s="6">
        <f>TC[[#This Row],[Variaz]]/100</f>
        <v>1.8029999999999999E-3</v>
      </c>
      <c r="D573" s="10">
        <f>'AUM Fondi'!D1514</f>
        <v>463490644.23000002</v>
      </c>
      <c r="E573" s="10">
        <f>D572*TC[[#This Row],[Variazione percentuale]]</f>
        <v>830909.93197187991</v>
      </c>
      <c r="F573" s="11">
        <f>TC[[#This Row],[AUM]]-D572</f>
        <v>2642096.2700000405</v>
      </c>
      <c r="G573" s="11">
        <f>TC[[#This Row],[∆ AUM]]-TC[[#This Row],[effetto mercato]]</f>
        <v>1811186.3380281606</v>
      </c>
    </row>
    <row r="574" spans="1:7">
      <c r="A574" s="4">
        <v>44211</v>
      </c>
      <c r="B574">
        <v>-0.25190000000000001</v>
      </c>
      <c r="C574" s="6">
        <f>TC[[#This Row],[Variaz]]/100</f>
        <v>-2.519E-3</v>
      </c>
      <c r="D574" s="10">
        <f>'AUM Fondi'!D1515</f>
        <v>464232115.94999999</v>
      </c>
      <c r="E574" s="10">
        <f>D573*TC[[#This Row],[Variazione percentuale]]</f>
        <v>-1167532.9328153701</v>
      </c>
      <c r="F574" s="11">
        <f>TC[[#This Row],[AUM]]-D573</f>
        <v>741471.71999996901</v>
      </c>
      <c r="G574" s="11">
        <f>TC[[#This Row],[∆ AUM]]-TC[[#This Row],[effetto mercato]]</f>
        <v>1909004.6528153392</v>
      </c>
    </row>
    <row r="575" spans="1:7">
      <c r="A575" s="4">
        <v>44214</v>
      </c>
      <c r="B575">
        <v>-3.61E-2</v>
      </c>
      <c r="C575" s="6">
        <f>TC[[#This Row],[Variaz]]/100</f>
        <v>-3.6099999999999999E-4</v>
      </c>
      <c r="D575" s="10">
        <f>'AUM Fondi'!D1516</f>
        <v>466139003.88999999</v>
      </c>
      <c r="E575" s="10">
        <f>D574*TC[[#This Row],[Variazione percentuale]]</f>
        <v>-167587.79385794999</v>
      </c>
      <c r="F575" s="11">
        <f>TC[[#This Row],[AUM]]-D574</f>
        <v>1906887.9399999976</v>
      </c>
      <c r="G575" s="11">
        <f>TC[[#This Row],[∆ AUM]]-TC[[#This Row],[effetto mercato]]</f>
        <v>2074475.7338579476</v>
      </c>
    </row>
    <row r="576" spans="1:7">
      <c r="A576" s="4">
        <v>44215</v>
      </c>
      <c r="B576">
        <v>-7.22E-2</v>
      </c>
      <c r="C576" s="6">
        <f>TC[[#This Row],[Variaz]]/100</f>
        <v>-7.2199999999999999E-4</v>
      </c>
      <c r="D576" s="10">
        <f>'AUM Fondi'!D1517</f>
        <v>468057542.30999994</v>
      </c>
      <c r="E576" s="10">
        <f>D575*TC[[#This Row],[Variazione percentuale]]</f>
        <v>-336552.36080858001</v>
      </c>
      <c r="F576" s="11">
        <f>TC[[#This Row],[AUM]]-D575</f>
        <v>1918538.4199999571</v>
      </c>
      <c r="G576" s="11">
        <f>TC[[#This Row],[∆ AUM]]-TC[[#This Row],[effetto mercato]]</f>
        <v>2255090.7808085373</v>
      </c>
    </row>
    <row r="577" spans="1:7">
      <c r="A577" s="4">
        <v>44216</v>
      </c>
      <c r="B577">
        <v>0.46960000000000002</v>
      </c>
      <c r="C577" s="6">
        <f>TC[[#This Row],[Variaz]]/100</f>
        <v>4.6960000000000005E-3</v>
      </c>
      <c r="D577" s="10">
        <f>'AUM Fondi'!D1518</f>
        <v>472197313.76999998</v>
      </c>
      <c r="E577" s="10">
        <f>D576*TC[[#This Row],[Variazione percentuale]]</f>
        <v>2197998.2186877602</v>
      </c>
      <c r="F577" s="11">
        <f>TC[[#This Row],[AUM]]-D576</f>
        <v>4139771.4600000381</v>
      </c>
      <c r="G577" s="11">
        <f>TC[[#This Row],[∆ AUM]]-TC[[#This Row],[effetto mercato]]</f>
        <v>1941773.241312278</v>
      </c>
    </row>
    <row r="578" spans="1:7">
      <c r="A578" s="4">
        <v>44217</v>
      </c>
      <c r="B578">
        <v>-3.5999999999999997E-2</v>
      </c>
      <c r="C578" s="6">
        <f>TC[[#This Row],[Variaz]]/100</f>
        <v>-3.5999999999999997E-4</v>
      </c>
      <c r="D578" s="10">
        <f>'AUM Fondi'!D1519</f>
        <v>473540191.67000002</v>
      </c>
      <c r="E578" s="10">
        <f>D577*TC[[#This Row],[Variazione percentuale]]</f>
        <v>-169991.03295719999</v>
      </c>
      <c r="F578" s="11">
        <f>TC[[#This Row],[AUM]]-D577</f>
        <v>1342877.9000000358</v>
      </c>
      <c r="G578" s="11">
        <f>TC[[#This Row],[∆ AUM]]-TC[[#This Row],[effetto mercato]]</f>
        <v>1512868.9329572357</v>
      </c>
    </row>
    <row r="579" spans="1:7">
      <c r="A579" s="4">
        <v>44218</v>
      </c>
      <c r="B579">
        <v>-0.43159999999999998</v>
      </c>
      <c r="C579" s="6">
        <f>TC[[#This Row],[Variaz]]/100</f>
        <v>-4.3159999999999995E-3</v>
      </c>
      <c r="D579" s="10">
        <f>'AUM Fondi'!D1520</f>
        <v>473139364.89999998</v>
      </c>
      <c r="E579" s="10">
        <f>D578*TC[[#This Row],[Variazione percentuale]]</f>
        <v>-2043799.4672477199</v>
      </c>
      <c r="F579" s="11">
        <f>TC[[#This Row],[AUM]]-D578</f>
        <v>-400826.77000004053</v>
      </c>
      <c r="G579" s="11">
        <f>TC[[#This Row],[∆ AUM]]-TC[[#This Row],[effetto mercato]]</f>
        <v>1642972.6972476793</v>
      </c>
    </row>
    <row r="580" spans="1:7">
      <c r="A580" s="4">
        <v>44221</v>
      </c>
      <c r="B580">
        <v>0.12640000000000001</v>
      </c>
      <c r="C580" s="6">
        <f>TC[[#This Row],[Variaz]]/100</f>
        <v>1.2640000000000001E-3</v>
      </c>
      <c r="D580" s="10">
        <f>'AUM Fondi'!D1521</f>
        <v>475766462.08000004</v>
      </c>
      <c r="E580" s="10">
        <f>D579*TC[[#This Row],[Variazione percentuale]]</f>
        <v>598048.15723360004</v>
      </c>
      <c r="F580" s="11">
        <f>TC[[#This Row],[AUM]]-D579</f>
        <v>2627097.1800000668</v>
      </c>
      <c r="G580" s="11">
        <f>TC[[#This Row],[∆ AUM]]-TC[[#This Row],[effetto mercato]]</f>
        <v>2029049.0227664667</v>
      </c>
    </row>
    <row r="581" spans="1:7">
      <c r="A581" s="4">
        <v>44222</v>
      </c>
      <c r="B581">
        <v>-7.22E-2</v>
      </c>
      <c r="C581" s="6">
        <f>TC[[#This Row],[Variaz]]/100</f>
        <v>-7.2199999999999999E-4</v>
      </c>
      <c r="D581" s="10">
        <f>'AUM Fondi'!D1522</f>
        <v>477282066.93000007</v>
      </c>
      <c r="E581" s="10">
        <f>D580*TC[[#This Row],[Variazione percentuale]]</f>
        <v>-343503.38562176004</v>
      </c>
      <c r="F581" s="11">
        <f>TC[[#This Row],[AUM]]-D580</f>
        <v>1515604.8500000238</v>
      </c>
      <c r="G581" s="11">
        <f>TC[[#This Row],[∆ AUM]]-TC[[#This Row],[effetto mercato]]</f>
        <v>1859108.2356217839</v>
      </c>
    </row>
    <row r="582" spans="1:7">
      <c r="A582" s="4">
        <v>44223</v>
      </c>
      <c r="B582">
        <v>-0.46929999999999999</v>
      </c>
      <c r="C582" s="6">
        <f>TC[[#This Row],[Variaz]]/100</f>
        <v>-4.6930000000000001E-3</v>
      </c>
      <c r="D582" s="10">
        <f>'AUM Fondi'!D1523</f>
        <v>476801421.24000001</v>
      </c>
      <c r="E582" s="10">
        <f>D581*TC[[#This Row],[Variazione percentuale]]</f>
        <v>-2239884.7401024904</v>
      </c>
      <c r="F582" s="11">
        <f>TC[[#This Row],[AUM]]-D581</f>
        <v>-480645.69000005722</v>
      </c>
      <c r="G582" s="11">
        <f>TC[[#This Row],[∆ AUM]]-TC[[#This Row],[effetto mercato]]</f>
        <v>1759239.0501024332</v>
      </c>
    </row>
    <row r="583" spans="1:7">
      <c r="A583" s="4">
        <v>44224</v>
      </c>
      <c r="B583">
        <v>0</v>
      </c>
      <c r="C583" s="6">
        <f>TC[[#This Row],[Variaz]]/100</f>
        <v>0</v>
      </c>
      <c r="D583" s="10">
        <f>'AUM Fondi'!D1524</f>
        <v>478285832.48000002</v>
      </c>
      <c r="E583" s="10">
        <f>D582*TC[[#This Row],[Variazione percentuale]]</f>
        <v>0</v>
      </c>
      <c r="F583" s="11">
        <f>TC[[#This Row],[AUM]]-D582</f>
        <v>1484411.2400000095</v>
      </c>
      <c r="G583" s="11">
        <f>TC[[#This Row],[∆ AUM]]-TC[[#This Row],[effetto mercato]]</f>
        <v>1484411.2400000095</v>
      </c>
    </row>
    <row r="584" spans="1:7">
      <c r="A584" s="4">
        <v>44225</v>
      </c>
      <c r="B584">
        <v>-0.79800000000000004</v>
      </c>
      <c r="C584" s="6">
        <f>TC[[#This Row],[Variaz]]/100</f>
        <v>-7.980000000000001E-3</v>
      </c>
      <c r="D584" s="10">
        <f>'AUM Fondi'!D1525</f>
        <v>475922646.03000003</v>
      </c>
      <c r="E584" s="10">
        <f>D583*TC[[#This Row],[Variazione percentuale]]</f>
        <v>-3816720.9431904005</v>
      </c>
      <c r="F584" s="11">
        <f>TC[[#This Row],[AUM]]-D583</f>
        <v>-2363186.4499999881</v>
      </c>
      <c r="G584" s="11">
        <f>TC[[#This Row],[∆ AUM]]-TC[[#This Row],[effetto mercato]]</f>
        <v>1453534.4931904124</v>
      </c>
    </row>
    <row r="585" spans="1:7">
      <c r="A585" s="4">
        <v>44228</v>
      </c>
      <c r="B585">
        <v>0.65810000000000002</v>
      </c>
      <c r="C585" s="6">
        <f>TC[[#This Row],[Variaz]]/100</f>
        <v>6.581E-3</v>
      </c>
      <c r="D585" s="10">
        <f>'AUM Fondi'!D1526</f>
        <v>480689705.71000004</v>
      </c>
      <c r="E585" s="10">
        <f>D584*TC[[#This Row],[Variazione percentuale]]</f>
        <v>3132046.93352343</v>
      </c>
      <c r="F585" s="11">
        <f>TC[[#This Row],[AUM]]-D584</f>
        <v>4767059.6800000072</v>
      </c>
      <c r="G585" s="11">
        <f>TC[[#This Row],[∆ AUM]]-TC[[#This Row],[effetto mercato]]</f>
        <v>1635012.7464765771</v>
      </c>
    </row>
    <row r="586" spans="1:7">
      <c r="A586" s="4">
        <v>44229</v>
      </c>
      <c r="B586">
        <v>0.56299999999999994</v>
      </c>
      <c r="C586" s="6">
        <f>TC[[#This Row],[Variaz]]/100</f>
        <v>5.6299999999999996E-3</v>
      </c>
      <c r="D586" s="10">
        <f>'AUM Fondi'!D1527</f>
        <v>484624615.30000001</v>
      </c>
      <c r="E586" s="10">
        <f>D585*TC[[#This Row],[Variazione percentuale]]</f>
        <v>2706283.0431472999</v>
      </c>
      <c r="F586" s="11">
        <f>TC[[#This Row],[AUM]]-D585</f>
        <v>3934909.5899999738</v>
      </c>
      <c r="G586" s="11">
        <f>TC[[#This Row],[∆ AUM]]-TC[[#This Row],[effetto mercato]]</f>
        <v>1228626.5468526739</v>
      </c>
    </row>
    <row r="587" spans="1:7">
      <c r="A587" s="4">
        <v>44230</v>
      </c>
      <c r="B587">
        <v>0.25280000000000002</v>
      </c>
      <c r="C587" s="6">
        <f>TC[[#This Row],[Variaz]]/100</f>
        <v>2.5280000000000003E-3</v>
      </c>
      <c r="D587" s="10">
        <f>'AUM Fondi'!D1528</f>
        <v>488356223.57000005</v>
      </c>
      <c r="E587" s="10">
        <f>D586*TC[[#This Row],[Variazione percentuale]]</f>
        <v>1225131.0274784002</v>
      </c>
      <c r="F587" s="11">
        <f>TC[[#This Row],[AUM]]-D586</f>
        <v>3731608.2700000405</v>
      </c>
      <c r="G587" s="11">
        <f>TC[[#This Row],[∆ AUM]]-TC[[#This Row],[effetto mercato]]</f>
        <v>2506477.2425216404</v>
      </c>
    </row>
    <row r="588" spans="1:7">
      <c r="A588" s="4">
        <v>44231</v>
      </c>
      <c r="B588">
        <v>0.34229999999999999</v>
      </c>
      <c r="C588" s="6">
        <f>TC[[#This Row],[Variaz]]/100</f>
        <v>3.4229999999999998E-3</v>
      </c>
      <c r="D588" s="10">
        <f>'AUM Fondi'!D1529</f>
        <v>492224339.53000003</v>
      </c>
      <c r="E588" s="10">
        <f>D587*TC[[#This Row],[Variazione percentuale]]</f>
        <v>1671643.3532801101</v>
      </c>
      <c r="F588" s="11">
        <f>TC[[#This Row],[AUM]]-D587</f>
        <v>3868115.9599999785</v>
      </c>
      <c r="G588" s="11">
        <f>TC[[#This Row],[∆ AUM]]-TC[[#This Row],[effetto mercato]]</f>
        <v>2196472.6067198683</v>
      </c>
    </row>
    <row r="589" spans="1:7">
      <c r="A589" s="4">
        <v>44232</v>
      </c>
      <c r="B589">
        <v>0.1077</v>
      </c>
      <c r="C589" s="6">
        <f>TC[[#This Row],[Variaz]]/100</f>
        <v>1.077E-3</v>
      </c>
      <c r="D589" s="10">
        <f>'AUM Fondi'!D1530</f>
        <v>495508744.98999995</v>
      </c>
      <c r="E589" s="10">
        <f>D588*TC[[#This Row],[Variazione percentuale]]</f>
        <v>530125.61367381003</v>
      </c>
      <c r="F589" s="11">
        <f>TC[[#This Row],[AUM]]-D588</f>
        <v>3284405.4599999189</v>
      </c>
      <c r="G589" s="11">
        <f>TC[[#This Row],[∆ AUM]]-TC[[#This Row],[effetto mercato]]</f>
        <v>2754279.846326109</v>
      </c>
    </row>
    <row r="590" spans="1:7">
      <c r="A590" s="4">
        <v>44235</v>
      </c>
      <c r="B590">
        <v>0.3049</v>
      </c>
      <c r="C590" s="6">
        <f>TC[[#This Row],[Variaz]]/100</f>
        <v>3.0490000000000001E-3</v>
      </c>
      <c r="D590" s="10">
        <f>'AUM Fondi'!D1531</f>
        <v>498577140.00000006</v>
      </c>
      <c r="E590" s="10">
        <f>D589*TC[[#This Row],[Variazione percentuale]]</f>
        <v>1510806.16347451</v>
      </c>
      <c r="F590" s="11">
        <f>TC[[#This Row],[AUM]]-D589</f>
        <v>3068395.0100001097</v>
      </c>
      <c r="G590" s="11">
        <f>TC[[#This Row],[∆ AUM]]-TC[[#This Row],[effetto mercato]]</f>
        <v>1557588.8465255997</v>
      </c>
    </row>
    <row r="591" spans="1:7">
      <c r="A591" s="4">
        <v>44236</v>
      </c>
      <c r="B591">
        <v>-0.2324</v>
      </c>
      <c r="C591" s="6">
        <f>TC[[#This Row],[Variaz]]/100</f>
        <v>-2.3240000000000001E-3</v>
      </c>
      <c r="D591" s="10">
        <f>'AUM Fondi'!D1532</f>
        <v>499240865.75</v>
      </c>
      <c r="E591" s="10">
        <f>D590*TC[[#This Row],[Variazione percentuale]]</f>
        <v>-1158693.2733600002</v>
      </c>
      <c r="F591" s="11">
        <f>TC[[#This Row],[AUM]]-D590</f>
        <v>663725.7499999404</v>
      </c>
      <c r="G591" s="11">
        <f>TC[[#This Row],[∆ AUM]]-TC[[#This Row],[effetto mercato]]</f>
        <v>1822419.0233599406</v>
      </c>
    </row>
    <row r="592" spans="1:7">
      <c r="A592" s="4">
        <v>44237</v>
      </c>
      <c r="B592">
        <v>-0.1613</v>
      </c>
      <c r="C592" s="6">
        <f>TC[[#This Row],[Variaz]]/100</f>
        <v>-1.6130000000000001E-3</v>
      </c>
      <c r="D592" s="10">
        <f>'AUM Fondi'!D1533</f>
        <v>500477720.50999999</v>
      </c>
      <c r="E592" s="10">
        <f>D591*TC[[#This Row],[Variazione percentuale]]</f>
        <v>-805275.51645475009</v>
      </c>
      <c r="F592" s="11">
        <f>TC[[#This Row],[AUM]]-D591</f>
        <v>1236854.7599999905</v>
      </c>
      <c r="G592" s="11">
        <f>TC[[#This Row],[∆ AUM]]-TC[[#This Row],[effetto mercato]]</f>
        <v>2042130.2764547407</v>
      </c>
    </row>
    <row r="593" spans="1:7">
      <c r="A593" s="4">
        <v>44238</v>
      </c>
      <c r="B593">
        <v>0.19750000000000001</v>
      </c>
      <c r="C593" s="6">
        <f>TC[[#This Row],[Variaz]]/100</f>
        <v>1.9750000000000002E-3</v>
      </c>
      <c r="D593" s="10">
        <f>'AUM Fondi'!D1534</f>
        <v>503408931.44999993</v>
      </c>
      <c r="E593" s="10">
        <f>D592*TC[[#This Row],[Variazione percentuale]]</f>
        <v>988443.49800725013</v>
      </c>
      <c r="F593" s="11">
        <f>TC[[#This Row],[AUM]]-D592</f>
        <v>2931210.939999938</v>
      </c>
      <c r="G593" s="11">
        <f>TC[[#This Row],[∆ AUM]]-TC[[#This Row],[effetto mercato]]</f>
        <v>1942767.441992688</v>
      </c>
    </row>
    <row r="594" spans="1:7">
      <c r="A594" s="4">
        <v>44239</v>
      </c>
      <c r="B594">
        <v>0.14330000000000001</v>
      </c>
      <c r="C594" s="6">
        <f>TC[[#This Row],[Variaz]]/100</f>
        <v>1.433E-3</v>
      </c>
      <c r="D594" s="10">
        <f>'AUM Fondi'!D1535</f>
        <v>506072054.81</v>
      </c>
      <c r="E594" s="10">
        <f>D593*TC[[#This Row],[Variazione percentuale]]</f>
        <v>721384.99876784987</v>
      </c>
      <c r="F594" s="11">
        <f>TC[[#This Row],[AUM]]-D593</f>
        <v>2663123.3600000739</v>
      </c>
      <c r="G594" s="11">
        <f>TC[[#This Row],[∆ AUM]]-TC[[#This Row],[effetto mercato]]</f>
        <v>1941738.3612322239</v>
      </c>
    </row>
    <row r="595" spans="1:7">
      <c r="A595" s="4">
        <v>44242</v>
      </c>
      <c r="B595">
        <v>0.1789</v>
      </c>
      <c r="C595" s="6">
        <f>TC[[#This Row],[Variaz]]/100</f>
        <v>1.789E-3</v>
      </c>
      <c r="D595" s="10">
        <f>'AUM Fondi'!D1536</f>
        <v>509060435.55999994</v>
      </c>
      <c r="E595" s="10">
        <f>D594*TC[[#This Row],[Variazione percentuale]]</f>
        <v>905362.90605509002</v>
      </c>
      <c r="F595" s="11">
        <f>TC[[#This Row],[AUM]]-D594</f>
        <v>2988380.7499999404</v>
      </c>
      <c r="G595" s="11">
        <f>TC[[#This Row],[∆ AUM]]-TC[[#This Row],[effetto mercato]]</f>
        <v>2083017.8439448504</v>
      </c>
    </row>
    <row r="596" spans="1:7">
      <c r="A596" s="4">
        <v>44243</v>
      </c>
      <c r="B596">
        <v>-0.19639999999999999</v>
      </c>
      <c r="C596" s="6">
        <f>TC[[#This Row],[Variaz]]/100</f>
        <v>-1.964E-3</v>
      </c>
      <c r="D596" s="10">
        <f>'AUM Fondi'!D1537</f>
        <v>509748964.46000004</v>
      </c>
      <c r="E596" s="10">
        <f>D595*TC[[#This Row],[Variazione percentuale]]</f>
        <v>-999794.69543983985</v>
      </c>
      <c r="F596" s="11">
        <f>TC[[#This Row],[AUM]]-D595</f>
        <v>688528.90000009537</v>
      </c>
      <c r="G596" s="11">
        <f>TC[[#This Row],[∆ AUM]]-TC[[#This Row],[effetto mercato]]</f>
        <v>1688323.5954399351</v>
      </c>
    </row>
    <row r="597" spans="1:7">
      <c r="A597" s="4">
        <v>44244</v>
      </c>
      <c r="B597">
        <v>8.9499999999999996E-2</v>
      </c>
      <c r="C597" s="6">
        <f>TC[[#This Row],[Variaz]]/100</f>
        <v>8.9499999999999996E-4</v>
      </c>
      <c r="D597" s="10">
        <f>'AUM Fondi'!D1538</f>
        <v>513556604.02999997</v>
      </c>
      <c r="E597" s="10">
        <f>D596*TC[[#This Row],[Variazione percentuale]]</f>
        <v>456225.32319170004</v>
      </c>
      <c r="F597" s="11">
        <f>TC[[#This Row],[AUM]]-D596</f>
        <v>3807639.5699999332</v>
      </c>
      <c r="G597" s="11">
        <f>TC[[#This Row],[∆ AUM]]-TC[[#This Row],[effetto mercato]]</f>
        <v>3351414.2468082332</v>
      </c>
    </row>
    <row r="598" spans="1:7">
      <c r="A598" s="4">
        <v>44245</v>
      </c>
      <c r="B598">
        <v>-0.5363</v>
      </c>
      <c r="C598" s="6">
        <f>TC[[#This Row],[Variaz]]/100</f>
        <v>-5.3629999999999997E-3</v>
      </c>
      <c r="D598" s="10">
        <f>'AUM Fondi'!D1539</f>
        <v>512454284.24000001</v>
      </c>
      <c r="E598" s="10">
        <f>D597*TC[[#This Row],[Variazione percentuale]]</f>
        <v>-2754204.0674128896</v>
      </c>
      <c r="F598" s="11">
        <f>TC[[#This Row],[AUM]]-D597</f>
        <v>-1102319.7899999619</v>
      </c>
      <c r="G598" s="11">
        <f>TC[[#This Row],[∆ AUM]]-TC[[#This Row],[effetto mercato]]</f>
        <v>1651884.2774129277</v>
      </c>
    </row>
    <row r="599" spans="1:7">
      <c r="A599" s="4">
        <v>44246</v>
      </c>
      <c r="B599">
        <v>0.14380000000000001</v>
      </c>
      <c r="C599" s="6">
        <f>TC[[#This Row],[Variaz]]/100</f>
        <v>1.438E-3</v>
      </c>
      <c r="D599" s="10">
        <f>'AUM Fondi'!D1540</f>
        <v>514658030.51000005</v>
      </c>
      <c r="E599" s="10">
        <f>D598*TC[[#This Row],[Variazione percentuale]]</f>
        <v>736909.26073712006</v>
      </c>
      <c r="F599" s="11">
        <f>TC[[#This Row],[AUM]]-D598</f>
        <v>2203746.2700000405</v>
      </c>
      <c r="G599" s="11">
        <f>TC[[#This Row],[∆ AUM]]-TC[[#This Row],[effetto mercato]]</f>
        <v>1466837.0092629204</v>
      </c>
    </row>
    <row r="600" spans="1:7">
      <c r="A600" s="4">
        <v>44249</v>
      </c>
      <c r="B600">
        <v>7.1800000000000003E-2</v>
      </c>
      <c r="C600" s="6">
        <f>TC[[#This Row],[Variaz]]/100</f>
        <v>7.18E-4</v>
      </c>
      <c r="D600" s="10">
        <f>'AUM Fondi'!D1541</f>
        <v>516973160.89000005</v>
      </c>
      <c r="E600" s="10">
        <f>D599*TC[[#This Row],[Variazione percentuale]]</f>
        <v>369524.46590618003</v>
      </c>
      <c r="F600" s="11">
        <f>TC[[#This Row],[AUM]]-D599</f>
        <v>2315130.3799999952</v>
      </c>
      <c r="G600" s="11">
        <f>TC[[#This Row],[∆ AUM]]-TC[[#This Row],[effetto mercato]]</f>
        <v>1945605.9140938153</v>
      </c>
    </row>
    <row r="601" spans="1:7">
      <c r="A601" s="4">
        <v>44250</v>
      </c>
      <c r="B601">
        <v>-0.2152</v>
      </c>
      <c r="C601" s="6">
        <f>TC[[#This Row],[Variaz]]/100</f>
        <v>-2.1519999999999998E-3</v>
      </c>
      <c r="D601" s="10">
        <f>'AUM Fondi'!D1542</f>
        <v>518086130.95999998</v>
      </c>
      <c r="E601" s="10">
        <f>D600*TC[[#This Row],[Variazione percentuale]]</f>
        <v>-1112526.2422352801</v>
      </c>
      <c r="F601" s="11">
        <f>TC[[#This Row],[AUM]]-D600</f>
        <v>1112970.0699999332</v>
      </c>
      <c r="G601" s="11">
        <f>TC[[#This Row],[∆ AUM]]-TC[[#This Row],[effetto mercato]]</f>
        <v>2225496.3122352134</v>
      </c>
    </row>
    <row r="602" spans="1:7">
      <c r="A602" s="4">
        <v>44251</v>
      </c>
      <c r="B602">
        <v>0.35949999999999999</v>
      </c>
      <c r="C602" s="6">
        <f>TC[[#This Row],[Variaz]]/100</f>
        <v>3.5949999999999997E-3</v>
      </c>
      <c r="D602" s="10">
        <f>'AUM Fondi'!D1543</f>
        <v>521535877.17999995</v>
      </c>
      <c r="E602" s="10">
        <f>D601*TC[[#This Row],[Variazione percentuale]]</f>
        <v>1862519.6408011997</v>
      </c>
      <c r="F602" s="11">
        <f>TC[[#This Row],[AUM]]-D601</f>
        <v>3449746.219999969</v>
      </c>
      <c r="G602" s="11">
        <f>TC[[#This Row],[∆ AUM]]-TC[[#This Row],[effetto mercato]]</f>
        <v>1587226.5791987693</v>
      </c>
    </row>
    <row r="603" spans="1:7">
      <c r="A603" s="4">
        <v>44252</v>
      </c>
      <c r="B603">
        <v>-0.82379999999999998</v>
      </c>
      <c r="C603" s="6">
        <f>TC[[#This Row],[Variaz]]/100</f>
        <v>-8.2380000000000005E-3</v>
      </c>
      <c r="D603" s="10">
        <f>'AUM Fondi'!D1544</f>
        <v>518766184.06999999</v>
      </c>
      <c r="E603" s="10">
        <f>D602*TC[[#This Row],[Variazione percentuale]]</f>
        <v>-4296412.5562088396</v>
      </c>
      <c r="F603" s="11">
        <f>TC[[#This Row],[AUM]]-D602</f>
        <v>-2769693.1099999547</v>
      </c>
      <c r="G603" s="11">
        <f>TC[[#This Row],[∆ AUM]]-TC[[#This Row],[effetto mercato]]</f>
        <v>1526719.4462088849</v>
      </c>
    </row>
    <row r="604" spans="1:7">
      <c r="A604" s="4">
        <v>44253</v>
      </c>
      <c r="B604">
        <v>-0.39729999999999999</v>
      </c>
      <c r="C604" s="6">
        <f>TC[[#This Row],[Variaz]]/100</f>
        <v>-3.973E-3</v>
      </c>
      <c r="D604" s="10">
        <f>'AUM Fondi'!D1545</f>
        <v>518339616.00999999</v>
      </c>
      <c r="E604" s="10">
        <f>D603*TC[[#This Row],[Variazione percentuale]]</f>
        <v>-2061058.04931011</v>
      </c>
      <c r="F604" s="11">
        <f>TC[[#This Row],[AUM]]-D603</f>
        <v>-426568.06000000238</v>
      </c>
      <c r="G604" s="11">
        <f>TC[[#This Row],[∆ AUM]]-TC[[#This Row],[effetto mercato]]</f>
        <v>1634489.9893101077</v>
      </c>
    </row>
    <row r="605" spans="1:7">
      <c r="A605" s="4">
        <v>44256</v>
      </c>
      <c r="B605">
        <v>1.3415999999999999</v>
      </c>
      <c r="C605" s="6">
        <f>TC[[#This Row],[Variaz]]/100</f>
        <v>1.3415999999999999E-2</v>
      </c>
      <c r="D605" s="10">
        <f>'AUM Fondi'!D1546</f>
        <v>526691810.10999995</v>
      </c>
      <c r="E605" s="10">
        <f>D604*TC[[#This Row],[Variazione percentuale]]</f>
        <v>6954044.2883901596</v>
      </c>
      <c r="F605" s="11">
        <f>TC[[#This Row],[AUM]]-D604</f>
        <v>8352194.0999999642</v>
      </c>
      <c r="G605" s="11">
        <f>TC[[#This Row],[∆ AUM]]-TC[[#This Row],[effetto mercato]]</f>
        <v>1398149.8116098046</v>
      </c>
    </row>
    <row r="606" spans="1:7">
      <c r="A606" s="4">
        <v>44257</v>
      </c>
      <c r="B606">
        <v>-0.1789</v>
      </c>
      <c r="C606" s="6">
        <f>TC[[#This Row],[Variaz]]/100</f>
        <v>-1.789E-3</v>
      </c>
      <c r="D606" s="10">
        <f>'AUM Fondi'!D1547</f>
        <v>526890857.64999998</v>
      </c>
      <c r="E606" s="10">
        <f>D605*TC[[#This Row],[Variazione percentuale]]</f>
        <v>-942251.64828678989</v>
      </c>
      <c r="F606" s="11">
        <f>TC[[#This Row],[AUM]]-D605</f>
        <v>199047.54000002146</v>
      </c>
      <c r="G606" s="11">
        <f>TC[[#This Row],[∆ AUM]]-TC[[#This Row],[effetto mercato]]</f>
        <v>1141299.1882868113</v>
      </c>
    </row>
    <row r="607" spans="1:7">
      <c r="A607" s="4">
        <v>44258</v>
      </c>
      <c r="B607">
        <v>-0.21510000000000001</v>
      </c>
      <c r="C607" s="6">
        <f>TC[[#This Row],[Variaz]]/100</f>
        <v>-2.1510000000000001E-3</v>
      </c>
      <c r="D607" s="10">
        <f>'AUM Fondi'!D1548</f>
        <v>528269623.69999999</v>
      </c>
      <c r="E607" s="10">
        <f>D606*TC[[#This Row],[Variazione percentuale]]</f>
        <v>-1133342.23480515</v>
      </c>
      <c r="F607" s="11">
        <f>TC[[#This Row],[AUM]]-D606</f>
        <v>1378766.0500000119</v>
      </c>
      <c r="G607" s="11">
        <f>TC[[#This Row],[∆ AUM]]-TC[[#This Row],[effetto mercato]]</f>
        <v>2512108.2848051619</v>
      </c>
    </row>
    <row r="608" spans="1:7">
      <c r="A608" s="4">
        <v>44259</v>
      </c>
      <c r="B608">
        <v>-0.43099999999999999</v>
      </c>
      <c r="C608" s="6">
        <f>TC[[#This Row],[Variaz]]/100</f>
        <v>-4.3099999999999996E-3</v>
      </c>
      <c r="D608" s="10">
        <f>'AUM Fondi'!D1549</f>
        <v>528798036.31</v>
      </c>
      <c r="E608" s="10">
        <f>D607*TC[[#This Row],[Variazione percentuale]]</f>
        <v>-2276842.0781469997</v>
      </c>
      <c r="F608" s="11">
        <f>TC[[#This Row],[AUM]]-D607</f>
        <v>528412.61000001431</v>
      </c>
      <c r="G608" s="11">
        <f>TC[[#This Row],[∆ AUM]]-TC[[#This Row],[effetto mercato]]</f>
        <v>2805254.688147014</v>
      </c>
    </row>
    <row r="609" spans="1:7">
      <c r="A609" s="4">
        <v>44260</v>
      </c>
      <c r="B609">
        <v>0.93799999999999994</v>
      </c>
      <c r="C609" s="6">
        <f>TC[[#This Row],[Variaz]]/100</f>
        <v>9.3799999999999994E-3</v>
      </c>
      <c r="D609" s="10">
        <f>'AUM Fondi'!D1550</f>
        <v>536354326.51999998</v>
      </c>
      <c r="E609" s="10">
        <f>D608*TC[[#This Row],[Variazione percentuale]]</f>
        <v>4960125.5805877997</v>
      </c>
      <c r="F609" s="11">
        <f>TC[[#This Row],[AUM]]-D608</f>
        <v>7556290.2099999785</v>
      </c>
      <c r="G609" s="11">
        <f>TC[[#This Row],[∆ AUM]]-TC[[#This Row],[effetto mercato]]</f>
        <v>2596164.6294121789</v>
      </c>
    </row>
    <row r="610" spans="1:7">
      <c r="A610" s="4">
        <v>44263</v>
      </c>
      <c r="B610">
        <v>0.46460000000000001</v>
      </c>
      <c r="C610" s="6">
        <f>TC[[#This Row],[Variaz]]/100</f>
        <v>4.646E-3</v>
      </c>
      <c r="D610" s="10">
        <f>'AUM Fondi'!D1551</f>
        <v>541087922.52999997</v>
      </c>
      <c r="E610" s="10">
        <f>D609*TC[[#This Row],[Variazione percentuale]]</f>
        <v>2491902.2010119199</v>
      </c>
      <c r="F610" s="11">
        <f>TC[[#This Row],[AUM]]-D609</f>
        <v>4733596.0099999905</v>
      </c>
      <c r="G610" s="11">
        <f>TC[[#This Row],[∆ AUM]]-TC[[#This Row],[effetto mercato]]</f>
        <v>2241693.8089880706</v>
      </c>
    </row>
    <row r="611" spans="1:7">
      <c r="A611" s="4">
        <v>44264</v>
      </c>
      <c r="B611">
        <v>0.35570000000000002</v>
      </c>
      <c r="C611" s="6">
        <f>TC[[#This Row],[Variaz]]/100</f>
        <v>3.5570000000000003E-3</v>
      </c>
      <c r="D611" s="10">
        <f>'AUM Fondi'!D1552</f>
        <v>545052138.17999995</v>
      </c>
      <c r="E611" s="10">
        <f>D610*TC[[#This Row],[Variazione percentuale]]</f>
        <v>1924649.7404392101</v>
      </c>
      <c r="F611" s="11">
        <f>TC[[#This Row],[AUM]]-D610</f>
        <v>3964215.6499999762</v>
      </c>
      <c r="G611" s="11">
        <f>TC[[#This Row],[∆ AUM]]-TC[[#This Row],[effetto mercato]]</f>
        <v>2039565.9095607661</v>
      </c>
    </row>
    <row r="612" spans="1:7">
      <c r="A612" s="4">
        <v>44265</v>
      </c>
      <c r="B612">
        <v>0.31900000000000001</v>
      </c>
      <c r="C612" s="6">
        <f>TC[[#This Row],[Variaz]]/100</f>
        <v>3.1900000000000001E-3</v>
      </c>
      <c r="D612" s="10">
        <f>'AUM Fondi'!D1553</f>
        <v>548432937.2700001</v>
      </c>
      <c r="E612" s="10">
        <f>D611*TC[[#This Row],[Variazione percentuale]]</f>
        <v>1738716.3207941998</v>
      </c>
      <c r="F612" s="11">
        <f>TC[[#This Row],[AUM]]-D611</f>
        <v>3380799.0900001526</v>
      </c>
      <c r="G612" s="11">
        <f>TC[[#This Row],[∆ AUM]]-TC[[#This Row],[effetto mercato]]</f>
        <v>1642082.7692059528</v>
      </c>
    </row>
    <row r="613" spans="1:7">
      <c r="A613" s="4">
        <v>44266</v>
      </c>
      <c r="B613">
        <v>0.159</v>
      </c>
      <c r="C613" s="6">
        <f>TC[[#This Row],[Variaz]]/100</f>
        <v>1.5900000000000001E-3</v>
      </c>
      <c r="D613" s="10">
        <f>'AUM Fondi'!D1554</f>
        <v>551464818.67999995</v>
      </c>
      <c r="E613" s="10">
        <f>D612*TC[[#This Row],[Variazione percentuale]]</f>
        <v>872008.37025930022</v>
      </c>
      <c r="F613" s="11">
        <f>TC[[#This Row],[AUM]]-D612</f>
        <v>3031881.4099998474</v>
      </c>
      <c r="G613" s="11">
        <f>TC[[#This Row],[∆ AUM]]-TC[[#This Row],[effetto mercato]]</f>
        <v>2159873.0397405471</v>
      </c>
    </row>
    <row r="614" spans="1:7">
      <c r="A614" s="4">
        <v>44267</v>
      </c>
      <c r="B614">
        <v>0.2293</v>
      </c>
      <c r="C614" s="6">
        <f>TC[[#This Row],[Variaz]]/100</f>
        <v>2.2929999999999999E-3</v>
      </c>
      <c r="D614" s="10">
        <f>'AUM Fondi'!D1555</f>
        <v>554597810.21000004</v>
      </c>
      <c r="E614" s="10">
        <f>D613*TC[[#This Row],[Variazione percentuale]]</f>
        <v>1264508.8292332399</v>
      </c>
      <c r="F614" s="11">
        <f>TC[[#This Row],[AUM]]-D613</f>
        <v>3132991.5300000906</v>
      </c>
      <c r="G614" s="11">
        <f>TC[[#This Row],[∆ AUM]]-TC[[#This Row],[effetto mercato]]</f>
        <v>1868482.7007668507</v>
      </c>
    </row>
    <row r="615" spans="1:7">
      <c r="A615" s="4">
        <v>44270</v>
      </c>
      <c r="B615">
        <v>0.49280000000000002</v>
      </c>
      <c r="C615" s="6">
        <f>TC[[#This Row],[Variaz]]/100</f>
        <v>4.9280000000000001E-3</v>
      </c>
      <c r="D615" s="10">
        <f>'AUM Fondi'!D1556</f>
        <v>559347212.98000002</v>
      </c>
      <c r="E615" s="10">
        <f>D614*TC[[#This Row],[Variazione percentuale]]</f>
        <v>2733058.0087148803</v>
      </c>
      <c r="F615" s="11">
        <f>TC[[#This Row],[AUM]]-D614</f>
        <v>4749402.7699999809</v>
      </c>
      <c r="G615" s="11">
        <f>TC[[#This Row],[∆ AUM]]-TC[[#This Row],[effetto mercato]]</f>
        <v>2016344.7612851006</v>
      </c>
    </row>
    <row r="616" spans="1:7">
      <c r="A616" s="4">
        <v>44271</v>
      </c>
      <c r="B616">
        <v>8.7599999999999997E-2</v>
      </c>
      <c r="C616" s="6">
        <f>TC[[#This Row],[Variaz]]/100</f>
        <v>8.7599999999999993E-4</v>
      </c>
      <c r="D616" s="10">
        <f>'AUM Fondi'!D1557</f>
        <v>561769497.34000003</v>
      </c>
      <c r="E616" s="10">
        <f>D615*TC[[#This Row],[Variazione percentuale]]</f>
        <v>489988.15857047995</v>
      </c>
      <c r="F616" s="11">
        <f>TC[[#This Row],[AUM]]-D615</f>
        <v>2422284.3600000143</v>
      </c>
      <c r="G616" s="11">
        <f>TC[[#This Row],[∆ AUM]]-TC[[#This Row],[effetto mercato]]</f>
        <v>1932296.2014295342</v>
      </c>
    </row>
    <row r="617" spans="1:7">
      <c r="A617" s="4">
        <v>44272</v>
      </c>
      <c r="B617">
        <v>-0.105</v>
      </c>
      <c r="C617" s="6">
        <f>TC[[#This Row],[Variaz]]/100</f>
        <v>-1.0499999999999999E-3</v>
      </c>
      <c r="D617" s="10">
        <f>'AUM Fondi'!D1558</f>
        <v>563368775.73999989</v>
      </c>
      <c r="E617" s="10">
        <f>D616*TC[[#This Row],[Variazione percentuale]]</f>
        <v>-589857.97220700001</v>
      </c>
      <c r="F617" s="11">
        <f>TC[[#This Row],[AUM]]-D616</f>
        <v>1599278.3999998569</v>
      </c>
      <c r="G617" s="11">
        <f>TC[[#This Row],[∆ AUM]]-TC[[#This Row],[effetto mercato]]</f>
        <v>2189136.372206857</v>
      </c>
    </row>
    <row r="618" spans="1:7">
      <c r="A618" s="4">
        <v>44273</v>
      </c>
      <c r="B618">
        <v>-0.1226</v>
      </c>
      <c r="C618" s="6">
        <f>TC[[#This Row],[Variaz]]/100</f>
        <v>-1.2260000000000001E-3</v>
      </c>
      <c r="D618" s="10">
        <f>'AUM Fondi'!D1559</f>
        <v>563666768.35000002</v>
      </c>
      <c r="E618" s="10">
        <f>D617*TC[[#This Row],[Variazione percentuale]]</f>
        <v>-690690.11905723996</v>
      </c>
      <c r="F618" s="11">
        <f>TC[[#This Row],[AUM]]-D617</f>
        <v>297992.61000013351</v>
      </c>
      <c r="G618" s="11">
        <f>TC[[#This Row],[∆ AUM]]-TC[[#This Row],[effetto mercato]]</f>
        <v>988682.72905737348</v>
      </c>
    </row>
    <row r="619" spans="1:7">
      <c r="A619" s="4">
        <v>44274</v>
      </c>
      <c r="B619">
        <v>-3.5099999999999999E-2</v>
      </c>
      <c r="C619" s="6">
        <f>TC[[#This Row],[Variaz]]/100</f>
        <v>-3.5099999999999997E-4</v>
      </c>
      <c r="D619" s="10">
        <f>'AUM Fondi'!D1560</f>
        <v>565017008.08999991</v>
      </c>
      <c r="E619" s="10">
        <f>D618*TC[[#This Row],[Variazione percentuale]]</f>
        <v>-197847.03569085</v>
      </c>
      <c r="F619" s="11">
        <f>TC[[#This Row],[AUM]]-D618</f>
        <v>1350239.7399998903</v>
      </c>
      <c r="G619" s="11">
        <f>TC[[#This Row],[∆ AUM]]-TC[[#This Row],[effetto mercato]]</f>
        <v>1548086.7756907404</v>
      </c>
    </row>
    <row r="620" spans="1:7">
      <c r="A620" s="4">
        <v>44277</v>
      </c>
      <c r="B620">
        <v>0</v>
      </c>
      <c r="C620" s="6">
        <f>TC[[#This Row],[Variaz]]/100</f>
        <v>0</v>
      </c>
      <c r="D620" s="10">
        <f>'AUM Fondi'!D1561</f>
        <v>566959908.01999998</v>
      </c>
      <c r="E620" s="10">
        <f>D619*TC[[#This Row],[Variazione percentuale]]</f>
        <v>0</v>
      </c>
      <c r="F620" s="11">
        <f>TC[[#This Row],[AUM]]-D619</f>
        <v>1942899.9300000668</v>
      </c>
      <c r="G620" s="11">
        <f>TC[[#This Row],[∆ AUM]]-TC[[#This Row],[effetto mercato]]</f>
        <v>1942899.9300000668</v>
      </c>
    </row>
    <row r="621" spans="1:7">
      <c r="A621" s="4">
        <v>44278</v>
      </c>
      <c r="B621">
        <v>-0.24560000000000001</v>
      </c>
      <c r="C621" s="6">
        <f>TC[[#This Row],[Variaz]]/100</f>
        <v>-2.4560000000000003E-3</v>
      </c>
      <c r="D621" s="10">
        <f>'AUM Fondi'!D1562</f>
        <v>567535699.75999999</v>
      </c>
      <c r="E621" s="10">
        <f>D620*TC[[#This Row],[Variazione percentuale]]</f>
        <v>-1392453.5340971202</v>
      </c>
      <c r="F621" s="11">
        <f>TC[[#This Row],[AUM]]-D620</f>
        <v>575791.74000000954</v>
      </c>
      <c r="G621" s="11">
        <f>TC[[#This Row],[∆ AUM]]-TC[[#This Row],[effetto mercato]]</f>
        <v>1968245.2740971297</v>
      </c>
    </row>
    <row r="622" spans="1:7">
      <c r="A622" s="4">
        <v>44279</v>
      </c>
      <c r="B622">
        <v>-0.1583</v>
      </c>
      <c r="C622" s="6">
        <f>TC[[#This Row],[Variaz]]/100</f>
        <v>-1.583E-3</v>
      </c>
      <c r="D622" s="10">
        <f>'AUM Fondi'!D1563</f>
        <v>568388263.11000001</v>
      </c>
      <c r="E622" s="10">
        <f>D621*TC[[#This Row],[Variazione percentuale]]</f>
        <v>-898409.01272007998</v>
      </c>
      <c r="F622" s="11">
        <f>TC[[#This Row],[AUM]]-D621</f>
        <v>852563.35000002384</v>
      </c>
      <c r="G622" s="11">
        <f>TC[[#This Row],[∆ AUM]]-TC[[#This Row],[effetto mercato]]</f>
        <v>1750972.3627201039</v>
      </c>
    </row>
    <row r="623" spans="1:7">
      <c r="A623" s="4">
        <v>44280</v>
      </c>
      <c r="B623">
        <v>0.7046</v>
      </c>
      <c r="C623" s="6">
        <f>TC[[#This Row],[Variaz]]/100</f>
        <v>7.0460000000000002E-3</v>
      </c>
      <c r="D623" s="10">
        <f>'AUM Fondi'!D1564</f>
        <v>574047086.60000002</v>
      </c>
      <c r="E623" s="10">
        <f>D622*TC[[#This Row],[Variazione percentuale]]</f>
        <v>4004863.7018730603</v>
      </c>
      <c r="F623" s="11">
        <f>TC[[#This Row],[AUM]]-D622</f>
        <v>5658823.4900000095</v>
      </c>
      <c r="G623" s="11">
        <f>TC[[#This Row],[∆ AUM]]-TC[[#This Row],[effetto mercato]]</f>
        <v>1653959.7881269492</v>
      </c>
    </row>
    <row r="624" spans="1:7">
      <c r="A624" s="4">
        <v>44281</v>
      </c>
      <c r="B624">
        <v>0.68220000000000003</v>
      </c>
      <c r="C624" s="6">
        <f>TC[[#This Row],[Variaz]]/100</f>
        <v>6.8219999999999999E-3</v>
      </c>
      <c r="D624" s="10">
        <f>'AUM Fondi'!D1565</f>
        <v>579601117.13999999</v>
      </c>
      <c r="E624" s="10">
        <f>D623*TC[[#This Row],[Variazione percentuale]]</f>
        <v>3916149.2247852003</v>
      </c>
      <c r="F624" s="11">
        <f>TC[[#This Row],[AUM]]-D623</f>
        <v>5554030.5399999619</v>
      </c>
      <c r="G624" s="11">
        <f>TC[[#This Row],[∆ AUM]]-TC[[#This Row],[effetto mercato]]</f>
        <v>1637881.3152147615</v>
      </c>
    </row>
    <row r="625" spans="1:7">
      <c r="A625" s="4">
        <v>44284</v>
      </c>
      <c r="B625">
        <v>-1.7399999999999999E-2</v>
      </c>
      <c r="C625" s="6">
        <f>TC[[#This Row],[Variaz]]/100</f>
        <v>-1.74E-4</v>
      </c>
      <c r="D625" s="10">
        <f>'AUM Fondi'!D1566</f>
        <v>581964448.68999994</v>
      </c>
      <c r="E625" s="10">
        <f>D624*TC[[#This Row],[Variazione percentuale]]</f>
        <v>-100850.59438236</v>
      </c>
      <c r="F625" s="11">
        <f>TC[[#This Row],[AUM]]-D624</f>
        <v>2363331.5499999523</v>
      </c>
      <c r="G625" s="11">
        <f>TC[[#This Row],[∆ AUM]]-TC[[#This Row],[effetto mercato]]</f>
        <v>2464182.1443823124</v>
      </c>
    </row>
    <row r="626" spans="1:7">
      <c r="A626" s="4">
        <v>44285</v>
      </c>
      <c r="B626">
        <v>0.15640000000000001</v>
      </c>
      <c r="C626" s="6">
        <f>TC[[#This Row],[Variaz]]/100</f>
        <v>1.5640000000000001E-3</v>
      </c>
      <c r="D626" s="10">
        <f>'AUM Fondi'!D1567</f>
        <v>584469224.63000011</v>
      </c>
      <c r="E626" s="10">
        <f>D625*TC[[#This Row],[Variazione percentuale]]</f>
        <v>910192.39775115997</v>
      </c>
      <c r="F626" s="11">
        <f>TC[[#This Row],[AUM]]-D625</f>
        <v>2504775.9400001764</v>
      </c>
      <c r="G626" s="11">
        <f>TC[[#This Row],[∆ AUM]]-TC[[#This Row],[effetto mercato]]</f>
        <v>1594583.5422490165</v>
      </c>
    </row>
    <row r="627" spans="1:7">
      <c r="A627" s="4">
        <v>44286</v>
      </c>
      <c r="B627">
        <v>-0.27760000000000001</v>
      </c>
      <c r="C627" s="6">
        <f>TC[[#This Row],[Variaz]]/100</f>
        <v>-2.7760000000000003E-3</v>
      </c>
      <c r="D627" s="10">
        <f>'AUM Fondi'!D1568</f>
        <v>584782639.96999991</v>
      </c>
      <c r="E627" s="10">
        <f>D626*TC[[#This Row],[Variazione percentuale]]</f>
        <v>-1622486.5675728805</v>
      </c>
      <c r="F627" s="11">
        <f>TC[[#This Row],[AUM]]-D626</f>
        <v>313415.33999979496</v>
      </c>
      <c r="G627" s="11">
        <f>TC[[#This Row],[∆ AUM]]-TC[[#This Row],[effetto mercato]]</f>
        <v>1935901.9075726755</v>
      </c>
    </row>
    <row r="628" spans="1:7">
      <c r="A628" s="4">
        <v>44287</v>
      </c>
      <c r="B628">
        <v>0.29580000000000001</v>
      </c>
      <c r="C628" s="6">
        <f>TC[[#This Row],[Variaz]]/100</f>
        <v>2.9580000000000001E-3</v>
      </c>
      <c r="D628" s="10">
        <f>'AUM Fondi'!D1569</f>
        <v>587867127.94000006</v>
      </c>
      <c r="E628" s="10">
        <f>D627*TC[[#This Row],[Variazione percentuale]]</f>
        <v>1729787.0490312597</v>
      </c>
      <c r="F628" s="11">
        <f>TC[[#This Row],[AUM]]-D627</f>
        <v>3084487.9700001478</v>
      </c>
      <c r="G628" s="11">
        <f>TC[[#This Row],[∆ AUM]]-TC[[#This Row],[effetto mercato]]</f>
        <v>1354700.9209688881</v>
      </c>
    </row>
    <row r="629" spans="1:7">
      <c r="A629" s="4">
        <v>44292</v>
      </c>
      <c r="B629">
        <v>0.1908</v>
      </c>
      <c r="C629" s="6">
        <f>TC[[#This Row],[Variaz]]/100</f>
        <v>1.908E-3</v>
      </c>
      <c r="D629" s="10">
        <f>'AUM Fondi'!D1570</f>
        <v>590328888.25999999</v>
      </c>
      <c r="E629" s="10">
        <f>D628*TC[[#This Row],[Variazione percentuale]]</f>
        <v>1121650.48010952</v>
      </c>
      <c r="F629" s="11">
        <f>TC[[#This Row],[AUM]]-D628</f>
        <v>2461760.3199999332</v>
      </c>
      <c r="G629" s="11">
        <f>TC[[#This Row],[∆ AUM]]-TC[[#This Row],[effetto mercato]]</f>
        <v>1340109.8398904132</v>
      </c>
    </row>
    <row r="630" spans="1:7">
      <c r="A630" s="4">
        <v>44293</v>
      </c>
      <c r="B630">
        <v>-8.6599999999999996E-2</v>
      </c>
      <c r="C630" s="6">
        <f>TC[[#This Row],[Variaz]]/100</f>
        <v>-8.6600000000000002E-4</v>
      </c>
      <c r="D630" s="10">
        <f>'AUM Fondi'!D1571</f>
        <v>593222221.79000008</v>
      </c>
      <c r="E630" s="10">
        <f>D629*TC[[#This Row],[Variazione percentuale]]</f>
        <v>-511224.81723316002</v>
      </c>
      <c r="F630" s="11">
        <f>TC[[#This Row],[AUM]]-D629</f>
        <v>2893333.5300000906</v>
      </c>
      <c r="G630" s="11">
        <f>TC[[#This Row],[∆ AUM]]-TC[[#This Row],[effetto mercato]]</f>
        <v>3404558.3472332507</v>
      </c>
    </row>
    <row r="631" spans="1:7">
      <c r="A631" s="4">
        <v>44294</v>
      </c>
      <c r="B631">
        <v>5.1999999999999998E-2</v>
      </c>
      <c r="C631" s="6">
        <f>TC[[#This Row],[Variaz]]/100</f>
        <v>5.1999999999999995E-4</v>
      </c>
      <c r="D631" s="10">
        <f>'AUM Fondi'!D1572</f>
        <v>596916688.88999999</v>
      </c>
      <c r="E631" s="10">
        <f>D630*TC[[#This Row],[Variazione percentuale]]</f>
        <v>308475.55533080001</v>
      </c>
      <c r="F631" s="11">
        <f>TC[[#This Row],[AUM]]-D630</f>
        <v>3694467.0999999046</v>
      </c>
      <c r="G631" s="11">
        <f>TC[[#This Row],[∆ AUM]]-TC[[#This Row],[effetto mercato]]</f>
        <v>3385991.5446691047</v>
      </c>
    </row>
    <row r="632" spans="1:7">
      <c r="A632" s="4">
        <v>44295</v>
      </c>
      <c r="B632">
        <v>0.1212</v>
      </c>
      <c r="C632" s="6">
        <f>TC[[#This Row],[Variaz]]/100</f>
        <v>1.212E-3</v>
      </c>
      <c r="D632" s="10">
        <f>'AUM Fondi'!D1573</f>
        <v>600332483.99000001</v>
      </c>
      <c r="E632" s="10">
        <f>D631*TC[[#This Row],[Variazione percentuale]]</f>
        <v>723463.02693467995</v>
      </c>
      <c r="F632" s="11">
        <f>TC[[#This Row],[AUM]]-D631</f>
        <v>3415795.1000000238</v>
      </c>
      <c r="G632" s="11">
        <f>TC[[#This Row],[∆ AUM]]-TC[[#This Row],[effetto mercato]]</f>
        <v>2692332.0730653438</v>
      </c>
    </row>
    <row r="633" spans="1:7">
      <c r="A633" s="4">
        <v>44298</v>
      </c>
      <c r="B633">
        <v>-0.20760000000000001</v>
      </c>
      <c r="C633" s="6">
        <f>TC[[#This Row],[Variaz]]/100</f>
        <v>-2.0760000000000002E-3</v>
      </c>
      <c r="D633" s="10">
        <f>'AUM Fondi'!D1574</f>
        <v>601964588.58000004</v>
      </c>
      <c r="E633" s="10">
        <f>D632*TC[[#This Row],[Variazione percentuale]]</f>
        <v>-1246290.2367632401</v>
      </c>
      <c r="F633" s="11">
        <f>TC[[#This Row],[AUM]]-D632</f>
        <v>1632104.5900000334</v>
      </c>
      <c r="G633" s="11">
        <f>TC[[#This Row],[∆ AUM]]-TC[[#This Row],[effetto mercato]]</f>
        <v>2878394.8267632732</v>
      </c>
    </row>
    <row r="634" spans="1:7">
      <c r="A634" s="4">
        <v>44299</v>
      </c>
      <c r="B634">
        <v>-3.4700000000000002E-2</v>
      </c>
      <c r="C634" s="6">
        <f>TC[[#This Row],[Variaz]]/100</f>
        <v>-3.4700000000000003E-4</v>
      </c>
      <c r="D634" s="10">
        <f>'AUM Fondi'!D1575</f>
        <v>603201169.50999999</v>
      </c>
      <c r="E634" s="10">
        <f>D633*TC[[#This Row],[Variazione percentuale]]</f>
        <v>-208881.71223726004</v>
      </c>
      <c r="F634" s="11">
        <f>TC[[#This Row],[AUM]]-D633</f>
        <v>1236580.9299999475</v>
      </c>
      <c r="G634" s="11">
        <f>TC[[#This Row],[∆ AUM]]-TC[[#This Row],[effetto mercato]]</f>
        <v>1445462.6422372076</v>
      </c>
    </row>
    <row r="635" spans="1:7">
      <c r="A635" s="4">
        <v>44300</v>
      </c>
      <c r="B635">
        <v>-0.2601</v>
      </c>
      <c r="C635" s="6">
        <f>TC[[#This Row],[Variaz]]/100</f>
        <v>-2.601E-3</v>
      </c>
      <c r="D635" s="10">
        <f>'AUM Fondi'!D1576</f>
        <v>604515605.05999994</v>
      </c>
      <c r="E635" s="10">
        <f>D634*TC[[#This Row],[Variazione percentuale]]</f>
        <v>-1568926.2418955099</v>
      </c>
      <c r="F635" s="11">
        <f>TC[[#This Row],[AUM]]-D634</f>
        <v>1314435.5499999523</v>
      </c>
      <c r="G635" s="11">
        <f>TC[[#This Row],[∆ AUM]]-TC[[#This Row],[effetto mercato]]</f>
        <v>2883361.7918954622</v>
      </c>
    </row>
    <row r="636" spans="1:7">
      <c r="A636" s="4">
        <v>44301</v>
      </c>
      <c r="B636">
        <v>0.52159999999999995</v>
      </c>
      <c r="C636" s="6">
        <f>TC[[#This Row],[Variaz]]/100</f>
        <v>5.2159999999999993E-3</v>
      </c>
      <c r="D636" s="10">
        <f>'AUM Fondi'!D1577</f>
        <v>609678401.32999992</v>
      </c>
      <c r="E636" s="10">
        <f>D635*TC[[#This Row],[Variazione percentuale]]</f>
        <v>3153153.3959929594</v>
      </c>
      <c r="F636" s="11">
        <f>TC[[#This Row],[AUM]]-D635</f>
        <v>5162796.2699999809</v>
      </c>
      <c r="G636" s="11">
        <f>TC[[#This Row],[∆ AUM]]-TC[[#This Row],[effetto mercato]]</f>
        <v>2009642.8740070215</v>
      </c>
    </row>
    <row r="637" spans="1:7">
      <c r="A637" s="4">
        <v>44302</v>
      </c>
      <c r="B637">
        <v>0.2248</v>
      </c>
      <c r="C637" s="6">
        <f>TC[[#This Row],[Variaz]]/100</f>
        <v>2.248E-3</v>
      </c>
      <c r="D637" s="10">
        <f>'AUM Fondi'!D1578</f>
        <v>613346715</v>
      </c>
      <c r="E637" s="10">
        <f>D636*TC[[#This Row],[Variazione percentuale]]</f>
        <v>1370557.0461898397</v>
      </c>
      <c r="F637" s="11">
        <f>TC[[#This Row],[AUM]]-D636</f>
        <v>3668313.6700000763</v>
      </c>
      <c r="G637" s="11">
        <f>TC[[#This Row],[∆ AUM]]-TC[[#This Row],[effetto mercato]]</f>
        <v>2297756.6238102363</v>
      </c>
    </row>
    <row r="638" spans="1:7">
      <c r="A638" s="4">
        <v>44305</v>
      </c>
      <c r="B638">
        <v>-0.2243</v>
      </c>
      <c r="C638" s="6">
        <f>TC[[#This Row],[Variaz]]/100</f>
        <v>-2.2430000000000002E-3</v>
      </c>
      <c r="D638" s="10">
        <f>'AUM Fondi'!D1579</f>
        <v>615694546.87</v>
      </c>
      <c r="E638" s="10">
        <f>D637*TC[[#This Row],[Variazione percentuale]]</f>
        <v>-1375736.6817450002</v>
      </c>
      <c r="F638" s="11">
        <f>TC[[#This Row],[AUM]]-D637</f>
        <v>2347831.8700000048</v>
      </c>
      <c r="G638" s="11">
        <f>TC[[#This Row],[∆ AUM]]-TC[[#This Row],[effetto mercato]]</f>
        <v>3723568.551745005</v>
      </c>
    </row>
    <row r="639" spans="1:7">
      <c r="A639" s="4">
        <v>44306</v>
      </c>
      <c r="B639">
        <v>-0.63990000000000002</v>
      </c>
      <c r="C639" s="6">
        <f>TC[[#This Row],[Variaz]]/100</f>
        <v>-6.3990000000000002E-3</v>
      </c>
      <c r="D639" s="10">
        <f>'AUM Fondi'!D1580</f>
        <v>614536222.31999993</v>
      </c>
      <c r="E639" s="10">
        <f>D638*TC[[#This Row],[Variazione percentuale]]</f>
        <v>-3939829.4054211304</v>
      </c>
      <c r="F639" s="11">
        <f>TC[[#This Row],[AUM]]-D638</f>
        <v>-1158324.5500000715</v>
      </c>
      <c r="G639" s="11">
        <f>TC[[#This Row],[∆ AUM]]-TC[[#This Row],[effetto mercato]]</f>
        <v>2781504.8554210588</v>
      </c>
    </row>
    <row r="640" spans="1:7">
      <c r="A640" s="4">
        <v>44307</v>
      </c>
      <c r="B640">
        <v>0.27850000000000003</v>
      </c>
      <c r="C640" s="6">
        <f>TC[[#This Row],[Variaz]]/100</f>
        <v>2.7850000000000001E-3</v>
      </c>
      <c r="D640" s="10">
        <f>'AUM Fondi'!D1581</f>
        <v>618341111.41999996</v>
      </c>
      <c r="E640" s="10">
        <f>D639*TC[[#This Row],[Variazione percentuale]]</f>
        <v>1711483.3791612</v>
      </c>
      <c r="F640" s="11">
        <f>TC[[#This Row],[AUM]]-D639</f>
        <v>3804889.1000000238</v>
      </c>
      <c r="G640" s="11">
        <f>TC[[#This Row],[∆ AUM]]-TC[[#This Row],[effetto mercato]]</f>
        <v>2093405.7208388238</v>
      </c>
    </row>
    <row r="641" spans="1:7">
      <c r="A641" s="4">
        <v>44308</v>
      </c>
      <c r="B641">
        <v>6.9400000000000003E-2</v>
      </c>
      <c r="C641" s="6">
        <f>TC[[#This Row],[Variaz]]/100</f>
        <v>6.9400000000000006E-4</v>
      </c>
      <c r="D641" s="10">
        <f>'AUM Fondi'!D1582</f>
        <v>621430327.12</v>
      </c>
      <c r="E641" s="10">
        <f>D640*TC[[#This Row],[Variazione percentuale]]</f>
        <v>429128.73132547998</v>
      </c>
      <c r="F641" s="11">
        <f>TC[[#This Row],[AUM]]-D640</f>
        <v>3089215.7000000477</v>
      </c>
      <c r="G641" s="11">
        <f>TC[[#This Row],[∆ AUM]]-TC[[#This Row],[effetto mercato]]</f>
        <v>2660086.9686745675</v>
      </c>
    </row>
    <row r="642" spans="1:7">
      <c r="A642" s="4">
        <v>44309</v>
      </c>
      <c r="B642">
        <v>3.4700000000000002E-2</v>
      </c>
      <c r="C642" s="6">
        <f>TC[[#This Row],[Variaz]]/100</f>
        <v>3.4700000000000003E-4</v>
      </c>
      <c r="D642" s="10">
        <f>'AUM Fondi'!D1583</f>
        <v>624656911.55999994</v>
      </c>
      <c r="E642" s="10">
        <f>D641*TC[[#This Row],[Variazione percentuale]]</f>
        <v>215636.32351064001</v>
      </c>
      <c r="F642" s="11">
        <f>TC[[#This Row],[AUM]]-D641</f>
        <v>3226584.439999938</v>
      </c>
      <c r="G642" s="11">
        <f>TC[[#This Row],[∆ AUM]]-TC[[#This Row],[effetto mercato]]</f>
        <v>3010948.1164892982</v>
      </c>
    </row>
    <row r="643" spans="1:7">
      <c r="A643" s="4">
        <v>44312</v>
      </c>
      <c r="B643">
        <v>-0.13869999999999999</v>
      </c>
      <c r="C643" s="6">
        <f>TC[[#This Row],[Variaz]]/100</f>
        <v>-1.387E-3</v>
      </c>
      <c r="D643" s="10">
        <f>'AUM Fondi'!D1584</f>
        <v>626094319.31999993</v>
      </c>
      <c r="E643" s="10">
        <f>D642*TC[[#This Row],[Variazione percentuale]]</f>
        <v>-866399.13633371994</v>
      </c>
      <c r="F643" s="11">
        <f>TC[[#This Row],[AUM]]-D642</f>
        <v>1437407.7599999905</v>
      </c>
      <c r="G643" s="11">
        <f>TC[[#This Row],[∆ AUM]]-TC[[#This Row],[effetto mercato]]</f>
        <v>2303806.8963337103</v>
      </c>
    </row>
    <row r="644" spans="1:7">
      <c r="A644" s="4">
        <v>44313</v>
      </c>
      <c r="B644">
        <v>-5.21E-2</v>
      </c>
      <c r="C644" s="6">
        <f>TC[[#This Row],[Variaz]]/100</f>
        <v>-5.2099999999999998E-4</v>
      </c>
      <c r="D644" s="10">
        <f>'AUM Fondi'!D1585</f>
        <v>628102093.42000008</v>
      </c>
      <c r="E644" s="10">
        <f>D643*TC[[#This Row],[Variazione percentuale]]</f>
        <v>-326195.14036571997</v>
      </c>
      <c r="F644" s="11">
        <f>TC[[#This Row],[AUM]]-D643</f>
        <v>2007774.1000001431</v>
      </c>
      <c r="G644" s="11">
        <f>TC[[#This Row],[∆ AUM]]-TC[[#This Row],[effetto mercato]]</f>
        <v>2333969.2403658628</v>
      </c>
    </row>
    <row r="645" spans="1:7">
      <c r="A645" s="4">
        <v>44314</v>
      </c>
      <c r="B645">
        <v>-6.9500000000000006E-2</v>
      </c>
      <c r="C645" s="6">
        <f>TC[[#This Row],[Variaz]]/100</f>
        <v>-6.9500000000000009E-4</v>
      </c>
      <c r="D645" s="10">
        <f>'AUM Fondi'!D1586</f>
        <v>630060485.88999999</v>
      </c>
      <c r="E645" s="10">
        <f>D644*TC[[#This Row],[Variazione percentuale]]</f>
        <v>-436530.9549269001</v>
      </c>
      <c r="F645" s="11">
        <f>TC[[#This Row],[AUM]]-D644</f>
        <v>1958392.4699999094</v>
      </c>
      <c r="G645" s="11">
        <f>TC[[#This Row],[∆ AUM]]-TC[[#This Row],[effetto mercato]]</f>
        <v>2394923.4249268095</v>
      </c>
    </row>
    <row r="646" spans="1:7">
      <c r="A646" s="4">
        <v>44315</v>
      </c>
      <c r="B646">
        <v>-5.2200000000000003E-2</v>
      </c>
      <c r="C646" s="6">
        <f>TC[[#This Row],[Variaz]]/100</f>
        <v>-5.22E-4</v>
      </c>
      <c r="D646" s="10">
        <f>'AUM Fondi'!D1587</f>
        <v>632089742.62</v>
      </c>
      <c r="E646" s="10">
        <f>D645*TC[[#This Row],[Variazione percentuale]]</f>
        <v>-328891.57363458001</v>
      </c>
      <c r="F646" s="11">
        <f>TC[[#This Row],[AUM]]-D645</f>
        <v>2029256.7300000191</v>
      </c>
      <c r="G646" s="11">
        <f>TC[[#This Row],[∆ AUM]]-TC[[#This Row],[effetto mercato]]</f>
        <v>2358148.3036345989</v>
      </c>
    </row>
    <row r="647" spans="1:7">
      <c r="A647" s="4">
        <v>44316</v>
      </c>
      <c r="B647">
        <v>5.2200000000000003E-2</v>
      </c>
      <c r="C647" s="6">
        <f>TC[[#This Row],[Variaz]]/100</f>
        <v>5.22E-4</v>
      </c>
      <c r="D647" s="10">
        <f>'AUM Fondi'!D1588</f>
        <v>634692145.73999989</v>
      </c>
      <c r="E647" s="10">
        <f>D646*TC[[#This Row],[Variazione percentuale]]</f>
        <v>329950.84564764</v>
      </c>
      <c r="F647" s="11">
        <f>TC[[#This Row],[AUM]]-D646</f>
        <v>2602403.1199998856</v>
      </c>
      <c r="G647" s="11">
        <f>TC[[#This Row],[∆ AUM]]-TC[[#This Row],[effetto mercato]]</f>
        <v>2272452.2743522455</v>
      </c>
    </row>
    <row r="648" spans="1:7">
      <c r="A648" s="4">
        <v>44319</v>
      </c>
      <c r="B648">
        <v>0.2782</v>
      </c>
      <c r="C648" s="6">
        <f>TC[[#This Row],[Variaz]]/100</f>
        <v>2.7820000000000002E-3</v>
      </c>
      <c r="D648" s="10">
        <f>'AUM Fondi'!D1589</f>
        <v>638438343.89999998</v>
      </c>
      <c r="E648" s="10">
        <f>D647*TC[[#This Row],[Variazione percentuale]]</f>
        <v>1765713.5494486799</v>
      </c>
      <c r="F648" s="11">
        <f>TC[[#This Row],[AUM]]-D647</f>
        <v>3746198.1600000858</v>
      </c>
      <c r="G648" s="11">
        <f>TC[[#This Row],[∆ AUM]]-TC[[#This Row],[effetto mercato]]</f>
        <v>1980484.6105514059</v>
      </c>
    </row>
    <row r="649" spans="1:7">
      <c r="A649" s="4">
        <v>44320</v>
      </c>
      <c r="B649">
        <v>0</v>
      </c>
      <c r="C649" s="6">
        <f>TC[[#This Row],[Variaz]]/100</f>
        <v>0</v>
      </c>
      <c r="D649" s="10">
        <f>'AUM Fondi'!D1590</f>
        <v>640380904.09000003</v>
      </c>
      <c r="E649" s="10">
        <f>D648*TC[[#This Row],[Variazione percentuale]]</f>
        <v>0</v>
      </c>
      <c r="F649" s="11">
        <f>TC[[#This Row],[AUM]]-D648</f>
        <v>1942560.1900000572</v>
      </c>
      <c r="G649" s="11">
        <f>TC[[#This Row],[∆ AUM]]-TC[[#This Row],[effetto mercato]]</f>
        <v>1942560.1900000572</v>
      </c>
    </row>
    <row r="650" spans="1:7">
      <c r="A650" s="4">
        <v>44321</v>
      </c>
      <c r="B650">
        <v>0.27739999999999998</v>
      </c>
      <c r="C650" s="6">
        <f>TC[[#This Row],[Variaz]]/100</f>
        <v>2.774E-3</v>
      </c>
      <c r="D650" s="10">
        <f>'AUM Fondi'!D1591</f>
        <v>645964464.51999998</v>
      </c>
      <c r="E650" s="10">
        <f>D649*TC[[#This Row],[Variazione percentuale]]</f>
        <v>1776416.6279456601</v>
      </c>
      <c r="F650" s="11">
        <f>TC[[#This Row],[AUM]]-D649</f>
        <v>5583560.4299999475</v>
      </c>
      <c r="G650" s="11">
        <f>TC[[#This Row],[∆ AUM]]-TC[[#This Row],[effetto mercato]]</f>
        <v>3807143.8020542874</v>
      </c>
    </row>
    <row r="651" spans="1:7">
      <c r="A651" s="4">
        <v>44322</v>
      </c>
      <c r="B651">
        <v>8.6400000000000005E-2</v>
      </c>
      <c r="C651" s="6">
        <f>TC[[#This Row],[Variaz]]/100</f>
        <v>8.6400000000000008E-4</v>
      </c>
      <c r="D651" s="10">
        <f>'AUM Fondi'!D1592</f>
        <v>649910505.30000007</v>
      </c>
      <c r="E651" s="10">
        <f>D650*TC[[#This Row],[Variazione percentuale]]</f>
        <v>558113.29734528007</v>
      </c>
      <c r="F651" s="11">
        <f>TC[[#This Row],[AUM]]-D650</f>
        <v>3946040.7800000906</v>
      </c>
      <c r="G651" s="11">
        <f>TC[[#This Row],[∆ AUM]]-TC[[#This Row],[effetto mercato]]</f>
        <v>3387927.4826548104</v>
      </c>
    </row>
    <row r="652" spans="1:7">
      <c r="A652" s="4">
        <v>44323</v>
      </c>
      <c r="B652">
        <v>6.9099999999999995E-2</v>
      </c>
      <c r="C652" s="6">
        <f>TC[[#This Row],[Variaz]]/100</f>
        <v>6.9099999999999999E-4</v>
      </c>
      <c r="D652" s="10">
        <f>'AUM Fondi'!D1593</f>
        <v>653638222.42999995</v>
      </c>
      <c r="E652" s="10">
        <f>D651*TC[[#This Row],[Variazione percentuale]]</f>
        <v>449088.15916230006</v>
      </c>
      <c r="F652" s="11">
        <f>TC[[#This Row],[AUM]]-D651</f>
        <v>3727717.129999876</v>
      </c>
      <c r="G652" s="11">
        <f>TC[[#This Row],[∆ AUM]]-TC[[#This Row],[effetto mercato]]</f>
        <v>3278628.9708375758</v>
      </c>
    </row>
    <row r="653" spans="1:7">
      <c r="A653" s="4">
        <v>44326</v>
      </c>
      <c r="B653">
        <v>1.7299999999999999E-2</v>
      </c>
      <c r="C653" s="6">
        <f>TC[[#This Row],[Variaz]]/100</f>
        <v>1.73E-4</v>
      </c>
      <c r="D653" s="10">
        <f>'AUM Fondi'!D1594</f>
        <v>656477256.00999999</v>
      </c>
      <c r="E653" s="10">
        <f>D652*TC[[#This Row],[Variazione percentuale]]</f>
        <v>113079.41248038999</v>
      </c>
      <c r="F653" s="11">
        <f>TC[[#This Row],[AUM]]-D652</f>
        <v>2839033.5800000429</v>
      </c>
      <c r="G653" s="11">
        <f>TC[[#This Row],[∆ AUM]]-TC[[#This Row],[effetto mercato]]</f>
        <v>2725954.1675196528</v>
      </c>
    </row>
    <row r="654" spans="1:7">
      <c r="A654" s="4">
        <v>44327</v>
      </c>
      <c r="B654">
        <v>-0.82840000000000003</v>
      </c>
      <c r="C654" s="6">
        <f>TC[[#This Row],[Variaz]]/100</f>
        <v>-8.2839999999999997E-3</v>
      </c>
      <c r="D654" s="10">
        <f>'AUM Fondi'!D1595</f>
        <v>653313322.51999998</v>
      </c>
      <c r="E654" s="10">
        <f>D653*TC[[#This Row],[Variazione percentuale]]</f>
        <v>-5438257.5887868395</v>
      </c>
      <c r="F654" s="11">
        <f>TC[[#This Row],[AUM]]-D653</f>
        <v>-3163933.4900000095</v>
      </c>
      <c r="G654" s="11">
        <f>TC[[#This Row],[∆ AUM]]-TC[[#This Row],[effetto mercato]]</f>
        <v>2274324.09878683</v>
      </c>
    </row>
    <row r="655" spans="1:7">
      <c r="A655" s="4">
        <v>44328</v>
      </c>
      <c r="B655">
        <v>-0.50470000000000004</v>
      </c>
      <c r="C655" s="6">
        <f>TC[[#This Row],[Variaz]]/100</f>
        <v>-5.0470000000000003E-3</v>
      </c>
      <c r="D655" s="10">
        <f>'AUM Fondi'!D1596</f>
        <v>652194500.83999991</v>
      </c>
      <c r="E655" s="10">
        <f>D654*TC[[#This Row],[Variazione percentuale]]</f>
        <v>-3297272.3387584402</v>
      </c>
      <c r="F655" s="11">
        <f>TC[[#This Row],[AUM]]-D654</f>
        <v>-1118821.6800000668</v>
      </c>
      <c r="G655" s="11">
        <f>TC[[#This Row],[∆ AUM]]-TC[[#This Row],[effetto mercato]]</f>
        <v>2178450.6587583735</v>
      </c>
    </row>
    <row r="656" spans="1:7">
      <c r="A656" s="4">
        <v>44329</v>
      </c>
      <c r="B656">
        <v>0.19239999999999999</v>
      </c>
      <c r="C656" s="6">
        <f>TC[[#This Row],[Variaz]]/100</f>
        <v>1.9239999999999999E-3</v>
      </c>
      <c r="D656" s="10">
        <f>'AUM Fondi'!D1597</f>
        <v>655713226.97000003</v>
      </c>
      <c r="E656" s="10">
        <f>D655*TC[[#This Row],[Variazione percentuale]]</f>
        <v>1254822.2196161598</v>
      </c>
      <c r="F656" s="11">
        <f>TC[[#This Row],[AUM]]-D655</f>
        <v>3518726.1300001144</v>
      </c>
      <c r="G656" s="11">
        <f>TC[[#This Row],[∆ AUM]]-TC[[#This Row],[effetto mercato]]</f>
        <v>2263903.9103839546</v>
      </c>
    </row>
    <row r="657" spans="1:7">
      <c r="A657" s="4">
        <v>44330</v>
      </c>
      <c r="B657">
        <v>0.47139999999999999</v>
      </c>
      <c r="C657" s="6">
        <f>TC[[#This Row],[Variaz]]/100</f>
        <v>4.7139999999999994E-3</v>
      </c>
      <c r="D657" s="10">
        <f>'AUM Fondi'!D1598</f>
        <v>661231022.99000001</v>
      </c>
      <c r="E657" s="10">
        <f>D656*TC[[#This Row],[Variazione percentuale]]</f>
        <v>3091032.15193658</v>
      </c>
      <c r="F657" s="11">
        <f>TC[[#This Row],[AUM]]-D656</f>
        <v>5517796.0199999809</v>
      </c>
      <c r="G657" s="11">
        <f>TC[[#This Row],[∆ AUM]]-TC[[#This Row],[effetto mercato]]</f>
        <v>2426763.868063401</v>
      </c>
    </row>
    <row r="658" spans="1:7">
      <c r="A658" s="4">
        <v>44333</v>
      </c>
      <c r="B658">
        <v>-5.21E-2</v>
      </c>
      <c r="C658" s="6">
        <f>TC[[#This Row],[Variaz]]/100</f>
        <v>-5.2099999999999998E-4</v>
      </c>
      <c r="D658" s="10">
        <f>'AUM Fondi'!D1599</f>
        <v>662775334.97000003</v>
      </c>
      <c r="E658" s="10">
        <f>D657*TC[[#This Row],[Variazione percentuale]]</f>
        <v>-344501.36297779001</v>
      </c>
      <c r="F658" s="11">
        <f>TC[[#This Row],[AUM]]-D657</f>
        <v>1544311.9800000191</v>
      </c>
      <c r="G658" s="11">
        <f>TC[[#This Row],[∆ AUM]]-TC[[#This Row],[effetto mercato]]</f>
        <v>1888813.342977809</v>
      </c>
    </row>
    <row r="659" spans="1:7">
      <c r="A659" s="4">
        <v>44334</v>
      </c>
      <c r="B659">
        <v>-0.22600000000000001</v>
      </c>
      <c r="C659" s="6">
        <f>TC[[#This Row],[Variaz]]/100</f>
        <v>-2.2599999999999999E-3</v>
      </c>
      <c r="D659" s="10">
        <f>'AUM Fondi'!D1600</f>
        <v>662052714.70000005</v>
      </c>
      <c r="E659" s="10">
        <f>D658*TC[[#This Row],[Variazione percentuale]]</f>
        <v>-1497872.2570322</v>
      </c>
      <c r="F659" s="11">
        <f>TC[[#This Row],[AUM]]-D658</f>
        <v>-722620.26999998093</v>
      </c>
      <c r="G659" s="11">
        <f>TC[[#This Row],[∆ AUM]]-TC[[#This Row],[effetto mercato]]</f>
        <v>775251.98703221907</v>
      </c>
    </row>
    <row r="660" spans="1:7">
      <c r="A660" s="4">
        <v>44335</v>
      </c>
      <c r="B660">
        <v>-0.41820000000000002</v>
      </c>
      <c r="C660" s="6">
        <f>TC[[#This Row],[Variaz]]/100</f>
        <v>-4.182E-3</v>
      </c>
      <c r="D660" s="10">
        <f>'AUM Fondi'!D1601</f>
        <v>662281693.63999999</v>
      </c>
      <c r="E660" s="10">
        <f>D659*TC[[#This Row],[Variazione percentuale]]</f>
        <v>-2768704.4528754</v>
      </c>
      <c r="F660" s="11">
        <f>TC[[#This Row],[AUM]]-D659</f>
        <v>228978.93999993801</v>
      </c>
      <c r="G660" s="11">
        <f>TC[[#This Row],[∆ AUM]]-TC[[#This Row],[effetto mercato]]</f>
        <v>2997683.392875338</v>
      </c>
    </row>
    <row r="661" spans="1:7">
      <c r="A661" s="4">
        <v>44336</v>
      </c>
      <c r="B661">
        <v>0.40239999999999998</v>
      </c>
      <c r="C661" s="6">
        <f>TC[[#This Row],[Variaz]]/100</f>
        <v>4.0239999999999998E-3</v>
      </c>
      <c r="D661" s="10">
        <f>'AUM Fondi'!D1602</f>
        <v>667360790.86000001</v>
      </c>
      <c r="E661" s="10">
        <f>D660*TC[[#This Row],[Variazione percentuale]]</f>
        <v>2665021.5352073596</v>
      </c>
      <c r="F661" s="11">
        <f>TC[[#This Row],[AUM]]-D660</f>
        <v>5079097.2200000286</v>
      </c>
      <c r="G661" s="11">
        <f>TC[[#This Row],[∆ AUM]]-TC[[#This Row],[effetto mercato]]</f>
        <v>2414075.684792669</v>
      </c>
    </row>
    <row r="662" spans="1:7">
      <c r="A662" s="4">
        <v>44337</v>
      </c>
      <c r="B662">
        <v>0.17430000000000001</v>
      </c>
      <c r="C662" s="6">
        <f>TC[[#This Row],[Variaz]]/100</f>
        <v>1.7430000000000002E-3</v>
      </c>
      <c r="D662" s="10">
        <f>'AUM Fondi'!D1603</f>
        <v>670931470.21000004</v>
      </c>
      <c r="E662" s="10">
        <f>D661*TC[[#This Row],[Variazione percentuale]]</f>
        <v>1163209.8584689801</v>
      </c>
      <c r="F662" s="11">
        <f>TC[[#This Row],[AUM]]-D661</f>
        <v>3570679.3500000238</v>
      </c>
      <c r="G662" s="11">
        <f>TC[[#This Row],[∆ AUM]]-TC[[#This Row],[effetto mercato]]</f>
        <v>2407469.4915310438</v>
      </c>
    </row>
    <row r="663" spans="1:7">
      <c r="A663" s="4">
        <v>44340</v>
      </c>
      <c r="B663">
        <v>0.24360000000000001</v>
      </c>
      <c r="C663" s="6">
        <f>TC[[#This Row],[Variaz]]/100</f>
        <v>2.4360000000000002E-3</v>
      </c>
      <c r="D663" s="10">
        <f>'AUM Fondi'!D1604</f>
        <v>674809471.9000001</v>
      </c>
      <c r="E663" s="10">
        <f>D662*TC[[#This Row],[Variazione percentuale]]</f>
        <v>1634389.0614315602</v>
      </c>
      <c r="F663" s="11">
        <f>TC[[#This Row],[AUM]]-D662</f>
        <v>3878001.6900000572</v>
      </c>
      <c r="G663" s="11">
        <f>TC[[#This Row],[∆ AUM]]-TC[[#This Row],[effetto mercato]]</f>
        <v>2243612.628568497</v>
      </c>
    </row>
    <row r="664" spans="1:7">
      <c r="A664" s="4">
        <v>44341</v>
      </c>
      <c r="B664">
        <v>-3.4700000000000002E-2</v>
      </c>
      <c r="C664" s="6">
        <f>TC[[#This Row],[Variaz]]/100</f>
        <v>-3.4700000000000003E-4</v>
      </c>
      <c r="D664" s="10">
        <f>'AUM Fondi'!D1605</f>
        <v>676401642.70000005</v>
      </c>
      <c r="E664" s="10">
        <f>D663*TC[[#This Row],[Variazione percentuale]]</f>
        <v>-234158.88674930006</v>
      </c>
      <c r="F664" s="11">
        <f>TC[[#This Row],[AUM]]-D663</f>
        <v>1592170.7999999523</v>
      </c>
      <c r="G664" s="11">
        <f>TC[[#This Row],[∆ AUM]]-TC[[#This Row],[effetto mercato]]</f>
        <v>1826329.6867492525</v>
      </c>
    </row>
    <row r="665" spans="1:7">
      <c r="A665" s="4">
        <v>44342</v>
      </c>
      <c r="B665">
        <v>0.26040000000000002</v>
      </c>
      <c r="C665" s="6">
        <f>TC[[#This Row],[Variaz]]/100</f>
        <v>2.6040000000000004E-3</v>
      </c>
      <c r="D665" s="10">
        <f>'AUM Fondi'!D1606</f>
        <v>680452717.92999995</v>
      </c>
      <c r="E665" s="10">
        <f>D664*TC[[#This Row],[Variazione percentuale]]</f>
        <v>1761349.8775908004</v>
      </c>
      <c r="F665" s="11">
        <f>TC[[#This Row],[AUM]]-D664</f>
        <v>4051075.2299998999</v>
      </c>
      <c r="G665" s="11">
        <f>TC[[#This Row],[∆ AUM]]-TC[[#This Row],[effetto mercato]]</f>
        <v>2289725.3524090992</v>
      </c>
    </row>
    <row r="666" spans="1:7">
      <c r="A666" s="4">
        <v>44343</v>
      </c>
      <c r="B666">
        <v>-5.1900000000000002E-2</v>
      </c>
      <c r="C666" s="6">
        <f>TC[[#This Row],[Variaz]]/100</f>
        <v>-5.1900000000000004E-4</v>
      </c>
      <c r="D666" s="10">
        <f>'AUM Fondi'!D1607</f>
        <v>682145970.70000005</v>
      </c>
      <c r="E666" s="10">
        <f>D665*TC[[#This Row],[Variazione percentuale]]</f>
        <v>-353154.96060567</v>
      </c>
      <c r="F666" s="11">
        <f>TC[[#This Row],[AUM]]-D665</f>
        <v>1693252.7700001001</v>
      </c>
      <c r="G666" s="11">
        <f>TC[[#This Row],[∆ AUM]]-TC[[#This Row],[effetto mercato]]</f>
        <v>2046407.7306057701</v>
      </c>
    </row>
    <row r="667" spans="1:7">
      <c r="A667" s="4">
        <v>44344</v>
      </c>
      <c r="B667">
        <v>0.29449999999999998</v>
      </c>
      <c r="C667" s="6">
        <f>TC[[#This Row],[Variaz]]/100</f>
        <v>2.9449999999999997E-3</v>
      </c>
      <c r="D667" s="10">
        <f>'AUM Fondi'!D1608</f>
        <v>685937281.53999996</v>
      </c>
      <c r="E667" s="10">
        <f>D666*TC[[#This Row],[Variazione percentuale]]</f>
        <v>2008919.8837114999</v>
      </c>
      <c r="F667" s="11">
        <f>TC[[#This Row],[AUM]]-D666</f>
        <v>3791310.8399999142</v>
      </c>
      <c r="G667" s="11">
        <f>TC[[#This Row],[∆ AUM]]-TC[[#This Row],[effetto mercato]]</f>
        <v>1782390.9562884143</v>
      </c>
    </row>
    <row r="668" spans="1:7">
      <c r="A668" s="4">
        <v>44347</v>
      </c>
      <c r="B668">
        <v>-0.22459999999999999</v>
      </c>
      <c r="C668" s="6">
        <f>TC[[#This Row],[Variaz]]/100</f>
        <v>-2.2459999999999997E-3</v>
      </c>
      <c r="D668" s="10">
        <f>'AUM Fondi'!D1609</f>
        <v>686896473.69000006</v>
      </c>
      <c r="E668" s="10">
        <f>D667*TC[[#This Row],[Variazione percentuale]]</f>
        <v>-1540615.1343388397</v>
      </c>
      <c r="F668" s="11">
        <f>TC[[#This Row],[AUM]]-D667</f>
        <v>959192.15000009537</v>
      </c>
      <c r="G668" s="11">
        <f>TC[[#This Row],[∆ AUM]]-TC[[#This Row],[effetto mercato]]</f>
        <v>2499807.2843389353</v>
      </c>
    </row>
    <row r="669" spans="1:7">
      <c r="A669" s="4">
        <v>44348</v>
      </c>
      <c r="B669">
        <v>8.6599999999999996E-2</v>
      </c>
      <c r="C669" s="6">
        <f>TC[[#This Row],[Variaz]]/100</f>
        <v>8.6600000000000002E-4</v>
      </c>
      <c r="D669" s="10">
        <f>'AUM Fondi'!D1610</f>
        <v>689796489.78999996</v>
      </c>
      <c r="E669" s="10">
        <f>D668*TC[[#This Row],[Variazione percentuale]]</f>
        <v>594852.34621554008</v>
      </c>
      <c r="F669" s="11">
        <f>TC[[#This Row],[AUM]]-D668</f>
        <v>2900016.0999999046</v>
      </c>
      <c r="G669" s="11">
        <f>TC[[#This Row],[∆ AUM]]-TC[[#This Row],[effetto mercato]]</f>
        <v>2305163.7537843646</v>
      </c>
    </row>
    <row r="670" spans="1:7">
      <c r="A670" s="4">
        <v>44350</v>
      </c>
      <c r="B670">
        <v>0.38059999999999999</v>
      </c>
      <c r="C670" s="6">
        <f>TC[[#This Row],[Variaz]]/100</f>
        <v>3.8059999999999999E-3</v>
      </c>
      <c r="D670" s="10">
        <f>'AUM Fondi'!D1611</f>
        <v>693946047.02999997</v>
      </c>
      <c r="E670" s="10">
        <f>D669*TC[[#This Row],[Variazione percentuale]]</f>
        <v>2625365.44014074</v>
      </c>
      <c r="F670" s="11">
        <f>TC[[#This Row],[AUM]]-D669</f>
        <v>4149557.2400000095</v>
      </c>
      <c r="G670" s="11">
        <f>TC[[#This Row],[∆ AUM]]-TC[[#This Row],[effetto mercato]]</f>
        <v>1524191.7998592695</v>
      </c>
    </row>
    <row r="671" spans="1:7">
      <c r="A671" s="4">
        <v>44351</v>
      </c>
      <c r="B671">
        <v>0.2757</v>
      </c>
      <c r="C671" s="6">
        <f>TC[[#This Row],[Variaz]]/100</f>
        <v>2.7569999999999999E-3</v>
      </c>
      <c r="D671" s="10">
        <f>'AUM Fondi'!D1612</f>
        <v>698853829.23000002</v>
      </c>
      <c r="E671" s="10">
        <f>D670*TC[[#This Row],[Variazione percentuale]]</f>
        <v>1913209.2516617097</v>
      </c>
      <c r="F671" s="11">
        <f>TC[[#This Row],[AUM]]-D670</f>
        <v>4907782.2000000477</v>
      </c>
      <c r="G671" s="11">
        <f>TC[[#This Row],[∆ AUM]]-TC[[#This Row],[effetto mercato]]</f>
        <v>2994572.9483383382</v>
      </c>
    </row>
    <row r="672" spans="1:7">
      <c r="A672" s="4">
        <v>44354</v>
      </c>
      <c r="B672">
        <v>5.16E-2</v>
      </c>
      <c r="C672" s="6">
        <f>TC[[#This Row],[Variaz]]/100</f>
        <v>5.1599999999999997E-4</v>
      </c>
      <c r="D672" s="10">
        <f>'AUM Fondi'!D1613</f>
        <v>701765918.75</v>
      </c>
      <c r="E672" s="10">
        <f>D671*TC[[#This Row],[Variazione percentuale]]</f>
        <v>360608.57588267996</v>
      </c>
      <c r="F672" s="11">
        <f>TC[[#This Row],[AUM]]-D671</f>
        <v>2912089.5199999809</v>
      </c>
      <c r="G672" s="11">
        <f>TC[[#This Row],[∆ AUM]]-TC[[#This Row],[effetto mercato]]</f>
        <v>2551480.9441173011</v>
      </c>
    </row>
    <row r="673" spans="1:7">
      <c r="A673" s="4">
        <v>44355</v>
      </c>
      <c r="B673">
        <v>8.5900000000000004E-2</v>
      </c>
      <c r="C673" s="6">
        <f>TC[[#This Row],[Variaz]]/100</f>
        <v>8.5900000000000006E-4</v>
      </c>
      <c r="D673" s="10">
        <f>'AUM Fondi'!D1614</f>
        <v>705168400.63999999</v>
      </c>
      <c r="E673" s="10">
        <f>D672*TC[[#This Row],[Variazione percentuale]]</f>
        <v>602816.92420625</v>
      </c>
      <c r="F673" s="11">
        <f>TC[[#This Row],[AUM]]-D672</f>
        <v>3402481.8899999857</v>
      </c>
      <c r="G673" s="11">
        <f>TC[[#This Row],[∆ AUM]]-TC[[#This Row],[effetto mercato]]</f>
        <v>2799664.9657937358</v>
      </c>
    </row>
    <row r="674" spans="1:7">
      <c r="A674" s="4">
        <v>44356</v>
      </c>
      <c r="B674">
        <v>1.72E-2</v>
      </c>
      <c r="C674" s="6">
        <f>TC[[#This Row],[Variaz]]/100</f>
        <v>1.7200000000000001E-4</v>
      </c>
      <c r="D674" s="10">
        <f>'AUM Fondi'!D1615</f>
        <v>707460036.78999996</v>
      </c>
      <c r="E674" s="10">
        <f>D673*TC[[#This Row],[Variazione percentuale]]</f>
        <v>121288.96491008</v>
      </c>
      <c r="F674" s="11">
        <f>TC[[#This Row],[AUM]]-D673</f>
        <v>2291636.1499999762</v>
      </c>
      <c r="G674" s="11">
        <f>TC[[#This Row],[∆ AUM]]-TC[[#This Row],[effetto mercato]]</f>
        <v>2170347.185089896</v>
      </c>
    </row>
    <row r="675" spans="1:7">
      <c r="A675" s="4">
        <v>44357</v>
      </c>
      <c r="B675">
        <v>0.2059</v>
      </c>
      <c r="C675" s="6">
        <f>TC[[#This Row],[Variaz]]/100</f>
        <v>2.0590000000000001E-3</v>
      </c>
      <c r="D675" s="10">
        <f>'AUM Fondi'!D1616</f>
        <v>711996175.80999994</v>
      </c>
      <c r="E675" s="10">
        <f>D674*TC[[#This Row],[Variazione percentuale]]</f>
        <v>1456660.21575061</v>
      </c>
      <c r="F675" s="11">
        <f>TC[[#This Row],[AUM]]-D674</f>
        <v>4536139.0199999809</v>
      </c>
      <c r="G675" s="11">
        <f>TC[[#This Row],[∆ AUM]]-TC[[#This Row],[effetto mercato]]</f>
        <v>3079478.8042493709</v>
      </c>
    </row>
    <row r="676" spans="1:7">
      <c r="A676" s="4">
        <v>44358</v>
      </c>
      <c r="B676">
        <v>0.32529999999999998</v>
      </c>
      <c r="C676" s="6">
        <f>TC[[#This Row],[Variaz]]/100</f>
        <v>3.2529999999999998E-3</v>
      </c>
      <c r="D676" s="10">
        <f>'AUM Fondi'!D1617</f>
        <v>716094160.43000007</v>
      </c>
      <c r="E676" s="10">
        <f>D675*TC[[#This Row],[Variazione percentuale]]</f>
        <v>2316123.5599099295</v>
      </c>
      <c r="F676" s="11">
        <f>TC[[#This Row],[AUM]]-D675</f>
        <v>4097984.620000124</v>
      </c>
      <c r="G676" s="11">
        <f>TC[[#This Row],[∆ AUM]]-TC[[#This Row],[effetto mercato]]</f>
        <v>1781861.0600901945</v>
      </c>
    </row>
    <row r="677" spans="1:7">
      <c r="A677" s="4">
        <v>44361</v>
      </c>
      <c r="B677">
        <v>-0.17069999999999999</v>
      </c>
      <c r="C677" s="6">
        <f>TC[[#This Row],[Variaz]]/100</f>
        <v>-1.707E-3</v>
      </c>
      <c r="D677" s="10">
        <f>'AUM Fondi'!D1618</f>
        <v>716852092.06000006</v>
      </c>
      <c r="E677" s="10">
        <f>D676*TC[[#This Row],[Variazione percentuale]]</f>
        <v>-1222372.7318540101</v>
      </c>
      <c r="F677" s="11">
        <f>TC[[#This Row],[AUM]]-D676</f>
        <v>757931.62999999523</v>
      </c>
      <c r="G677" s="11">
        <f>TC[[#This Row],[∆ AUM]]-TC[[#This Row],[effetto mercato]]</f>
        <v>1980304.3618540054</v>
      </c>
    </row>
    <row r="678" spans="1:7">
      <c r="A678" s="4">
        <v>44362</v>
      </c>
      <c r="B678">
        <v>0</v>
      </c>
      <c r="C678" s="6">
        <f>TC[[#This Row],[Variaz]]/100</f>
        <v>0</v>
      </c>
      <c r="D678" s="10">
        <f>'AUM Fondi'!D1619</f>
        <v>718957348.23000014</v>
      </c>
      <c r="E678" s="10">
        <f>D677*TC[[#This Row],[Variazione percentuale]]</f>
        <v>0</v>
      </c>
      <c r="F678" s="11">
        <f>TC[[#This Row],[AUM]]-D677</f>
        <v>2105256.1700000763</v>
      </c>
      <c r="G678" s="11">
        <f>TC[[#This Row],[∆ AUM]]-TC[[#This Row],[effetto mercato]]</f>
        <v>2105256.1700000763</v>
      </c>
    </row>
    <row r="679" spans="1:7">
      <c r="A679" s="4">
        <v>44363</v>
      </c>
      <c r="B679">
        <v>-6.8400000000000002E-2</v>
      </c>
      <c r="C679" s="6">
        <f>TC[[#This Row],[Variaz]]/100</f>
        <v>-6.8400000000000004E-4</v>
      </c>
      <c r="D679" s="10">
        <f>'AUM Fondi'!D1620</f>
        <v>720478648.75999987</v>
      </c>
      <c r="E679" s="10">
        <f>D678*TC[[#This Row],[Variazione percentuale]]</f>
        <v>-491766.82618932013</v>
      </c>
      <c r="F679" s="11">
        <f>TC[[#This Row],[AUM]]-D678</f>
        <v>1521300.529999733</v>
      </c>
      <c r="G679" s="11">
        <f>TC[[#This Row],[∆ AUM]]-TC[[#This Row],[effetto mercato]]</f>
        <v>2013067.356189053</v>
      </c>
    </row>
    <row r="680" spans="1:7">
      <c r="A680" s="4">
        <v>44364</v>
      </c>
      <c r="B680">
        <v>0.23949999999999999</v>
      </c>
      <c r="C680" s="6">
        <f>TC[[#This Row],[Variaz]]/100</f>
        <v>2.395E-3</v>
      </c>
      <c r="D680" s="10">
        <f>'AUM Fondi'!D1621</f>
        <v>725512194.63999999</v>
      </c>
      <c r="E680" s="10">
        <f>D679*TC[[#This Row],[Variazione percentuale]]</f>
        <v>1725546.3637801998</v>
      </c>
      <c r="F680" s="11">
        <f>TC[[#This Row],[AUM]]-D679</f>
        <v>5033545.8800001144</v>
      </c>
      <c r="G680" s="11">
        <f>TC[[#This Row],[∆ AUM]]-TC[[#This Row],[effetto mercato]]</f>
        <v>3307999.5162199149</v>
      </c>
    </row>
    <row r="681" spans="1:7">
      <c r="A681" s="4">
        <v>44365</v>
      </c>
      <c r="B681">
        <v>-0.52910000000000001</v>
      </c>
      <c r="C681" s="6">
        <f>TC[[#This Row],[Variaz]]/100</f>
        <v>-5.2910000000000006E-3</v>
      </c>
      <c r="D681" s="10">
        <f>'AUM Fondi'!D1622</f>
        <v>723337816.77999997</v>
      </c>
      <c r="E681" s="10">
        <f>D680*TC[[#This Row],[Variazione percentuale]]</f>
        <v>-3838685.0218402403</v>
      </c>
      <c r="F681" s="11">
        <f>TC[[#This Row],[AUM]]-D680</f>
        <v>-2174377.8600000143</v>
      </c>
      <c r="G681" s="11">
        <f>TC[[#This Row],[∆ AUM]]-TC[[#This Row],[effetto mercato]]</f>
        <v>1664307.161840226</v>
      </c>
    </row>
    <row r="682" spans="1:7">
      <c r="A682" s="4">
        <v>44368</v>
      </c>
      <c r="B682">
        <v>6.8599999999999994E-2</v>
      </c>
      <c r="C682" s="6">
        <f>TC[[#This Row],[Variaz]]/100</f>
        <v>6.8599999999999998E-4</v>
      </c>
      <c r="D682" s="10">
        <f>'AUM Fondi'!D1623</f>
        <v>725738276.63999999</v>
      </c>
      <c r="E682" s="10">
        <f>D681*TC[[#This Row],[Variazione percentuale]]</f>
        <v>496209.74231107999</v>
      </c>
      <c r="F682" s="11">
        <f>TC[[#This Row],[AUM]]-D681</f>
        <v>2400459.8600000143</v>
      </c>
      <c r="G682" s="11">
        <f>TC[[#This Row],[∆ AUM]]-TC[[#This Row],[effetto mercato]]</f>
        <v>1904250.1176889343</v>
      </c>
    </row>
    <row r="683" spans="1:7">
      <c r="A683" s="4">
        <v>44369</v>
      </c>
      <c r="B683">
        <v>0.34289999999999998</v>
      </c>
      <c r="C683" s="6">
        <f>TC[[#This Row],[Variaz]]/100</f>
        <v>3.4289999999999998E-3</v>
      </c>
      <c r="D683" s="10">
        <f>'AUM Fondi'!D1624</f>
        <v>729824537.60000002</v>
      </c>
      <c r="E683" s="10">
        <f>D682*TC[[#This Row],[Variazione percentuale]]</f>
        <v>2488556.5505985599</v>
      </c>
      <c r="F683" s="11">
        <f>TC[[#This Row],[AUM]]-D682</f>
        <v>4086260.9600000381</v>
      </c>
      <c r="G683" s="11">
        <f>TC[[#This Row],[∆ AUM]]-TC[[#This Row],[effetto mercato]]</f>
        <v>1597704.4094014782</v>
      </c>
    </row>
    <row r="684" spans="1:7">
      <c r="A684" s="4">
        <v>44370</v>
      </c>
      <c r="B684">
        <v>-0.32469999999999999</v>
      </c>
      <c r="C684" s="6">
        <f>TC[[#This Row],[Variaz]]/100</f>
        <v>-3.2469999999999999E-3</v>
      </c>
      <c r="D684" s="10">
        <f>'AUM Fondi'!D1625</f>
        <v>729341142.71000004</v>
      </c>
      <c r="E684" s="10">
        <f>D683*TC[[#This Row],[Variazione percentuale]]</f>
        <v>-2369740.2735871999</v>
      </c>
      <c r="F684" s="11">
        <f>TC[[#This Row],[AUM]]-D683</f>
        <v>-483394.88999998569</v>
      </c>
      <c r="G684" s="11">
        <f>TC[[#This Row],[∆ AUM]]-TC[[#This Row],[effetto mercato]]</f>
        <v>1886345.3835872142</v>
      </c>
    </row>
    <row r="685" spans="1:7">
      <c r="A685" s="4">
        <v>44371</v>
      </c>
      <c r="B685">
        <v>0.27429999999999999</v>
      </c>
      <c r="C685" s="6">
        <f>TC[[#This Row],[Variaz]]/100</f>
        <v>2.7429999999999998E-3</v>
      </c>
      <c r="D685" s="10">
        <f>'AUM Fondi'!D1626</f>
        <v>731974405.81999993</v>
      </c>
      <c r="E685" s="10">
        <f>D684*TC[[#This Row],[Variazione percentuale]]</f>
        <v>2000582.7544535298</v>
      </c>
      <c r="F685" s="11">
        <f>TC[[#This Row],[AUM]]-D684</f>
        <v>2633263.1099998951</v>
      </c>
      <c r="G685" s="11">
        <f>TC[[#This Row],[∆ AUM]]-TC[[#This Row],[effetto mercato]]</f>
        <v>632680.35554636526</v>
      </c>
    </row>
    <row r="686" spans="1:7">
      <c r="A686" s="4">
        <v>44372</v>
      </c>
      <c r="B686">
        <v>8.5500000000000007E-2</v>
      </c>
      <c r="C686" s="6">
        <f>TC[[#This Row],[Variaz]]/100</f>
        <v>8.5500000000000007E-4</v>
      </c>
      <c r="D686" s="10">
        <f>'AUM Fondi'!D1627</f>
        <v>733973571.87</v>
      </c>
      <c r="E686" s="10">
        <f>D685*TC[[#This Row],[Variazione percentuale]]</f>
        <v>625838.11697610002</v>
      </c>
      <c r="F686" s="11">
        <f>TC[[#This Row],[AUM]]-D685</f>
        <v>1999166.0500000715</v>
      </c>
      <c r="G686" s="11">
        <f>TC[[#This Row],[∆ AUM]]-TC[[#This Row],[effetto mercato]]</f>
        <v>1373327.9330239715</v>
      </c>
    </row>
    <row r="687" spans="1:7">
      <c r="A687" s="4">
        <v>44375</v>
      </c>
      <c r="B687">
        <v>1.7100000000000001E-2</v>
      </c>
      <c r="C687" s="6">
        <f>TC[[#This Row],[Variaz]]/100</f>
        <v>1.7100000000000001E-4</v>
      </c>
      <c r="D687" s="10">
        <f>'AUM Fondi'!D1628</f>
        <v>735729106.40999997</v>
      </c>
      <c r="E687" s="10">
        <f>D686*TC[[#This Row],[Variazione percentuale]]</f>
        <v>125509.48078977001</v>
      </c>
      <c r="F687" s="11">
        <f>TC[[#This Row],[AUM]]-D686</f>
        <v>1755534.5399999619</v>
      </c>
      <c r="G687" s="11">
        <f>TC[[#This Row],[∆ AUM]]-TC[[#This Row],[effetto mercato]]</f>
        <v>1630025.0592101919</v>
      </c>
    </row>
    <row r="688" spans="1:7">
      <c r="A688" s="4">
        <v>44376</v>
      </c>
      <c r="B688">
        <v>6.83E-2</v>
      </c>
      <c r="C688" s="6">
        <f>TC[[#This Row],[Variaz]]/100</f>
        <v>6.8300000000000001E-4</v>
      </c>
      <c r="D688" s="10">
        <f>'AUM Fondi'!D1629</f>
        <v>738256048.01999998</v>
      </c>
      <c r="E688" s="10">
        <f>D687*TC[[#This Row],[Variazione percentuale]]</f>
        <v>502502.97967803001</v>
      </c>
      <c r="F688" s="11">
        <f>TC[[#This Row],[AUM]]-D687</f>
        <v>2526941.6100000143</v>
      </c>
      <c r="G688" s="11">
        <f>TC[[#This Row],[∆ AUM]]-TC[[#This Row],[effetto mercato]]</f>
        <v>2024438.6303219842</v>
      </c>
    </row>
    <row r="689" spans="1:7">
      <c r="A689" s="4">
        <v>44377</v>
      </c>
      <c r="B689">
        <v>0.15359999999999999</v>
      </c>
      <c r="C689" s="6">
        <f>TC[[#This Row],[Variaz]]/100</f>
        <v>1.5359999999999998E-3</v>
      </c>
      <c r="D689" s="10">
        <f>'AUM Fondi'!D1630</f>
        <v>740515272.67999995</v>
      </c>
      <c r="E689" s="10">
        <f>D688*TC[[#This Row],[Variazione percentuale]]</f>
        <v>1133961.2897587197</v>
      </c>
      <c r="F689" s="11">
        <f>TC[[#This Row],[AUM]]-D688</f>
        <v>2259224.6599999666</v>
      </c>
      <c r="G689" s="11">
        <f>TC[[#This Row],[∆ AUM]]-TC[[#This Row],[effetto mercato]]</f>
        <v>1125263.3702412469</v>
      </c>
    </row>
    <row r="690" spans="1:7">
      <c r="A690" s="4">
        <v>44378</v>
      </c>
      <c r="B690">
        <v>0.1875</v>
      </c>
      <c r="C690" s="6">
        <f>TC[[#This Row],[Variaz]]/100</f>
        <v>1.8749999999999999E-3</v>
      </c>
      <c r="D690" s="10">
        <f>'AUM Fondi'!D1631</f>
        <v>743239512.38000011</v>
      </c>
      <c r="E690" s="10">
        <f>D689*TC[[#This Row],[Variazione percentuale]]</f>
        <v>1388466.1362749999</v>
      </c>
      <c r="F690" s="11">
        <f>TC[[#This Row],[AUM]]-D689</f>
        <v>2724239.7000001669</v>
      </c>
      <c r="G690" s="11">
        <f>TC[[#This Row],[∆ AUM]]-TC[[#This Row],[effetto mercato]]</f>
        <v>1335773.563725167</v>
      </c>
    </row>
    <row r="691" spans="1:7">
      <c r="A691" s="4">
        <v>44379</v>
      </c>
      <c r="B691">
        <v>0.37419999999999998</v>
      </c>
      <c r="C691" s="6">
        <f>TC[[#This Row],[Variaz]]/100</f>
        <v>3.7419999999999997E-3</v>
      </c>
      <c r="D691" s="10">
        <f>'AUM Fondi'!D1632</f>
        <v>747454720.15999985</v>
      </c>
      <c r="E691" s="10">
        <f>D690*TC[[#This Row],[Variazione percentuale]]</f>
        <v>2781202.25532596</v>
      </c>
      <c r="F691" s="11">
        <f>TC[[#This Row],[AUM]]-D690</f>
        <v>4215207.779999733</v>
      </c>
      <c r="G691" s="11">
        <f>TC[[#This Row],[∆ AUM]]-TC[[#This Row],[effetto mercato]]</f>
        <v>1434005.524673773</v>
      </c>
    </row>
    <row r="692" spans="1:7">
      <c r="A692" s="4">
        <v>44382</v>
      </c>
      <c r="B692">
        <v>-0.1017</v>
      </c>
      <c r="C692" s="6">
        <f>TC[[#This Row],[Variaz]]/100</f>
        <v>-1.0169999999999999E-3</v>
      </c>
      <c r="D692" s="10">
        <f>'AUM Fondi'!D1633</f>
        <v>751572013.73000002</v>
      </c>
      <c r="E692" s="10">
        <f>D691*TC[[#This Row],[Variazione percentuale]]</f>
        <v>-760161.45040271978</v>
      </c>
      <c r="F692" s="11">
        <f>TC[[#This Row],[AUM]]-D691</f>
        <v>4117293.5700001717</v>
      </c>
      <c r="G692" s="11">
        <f>TC[[#This Row],[∆ AUM]]-TC[[#This Row],[effetto mercato]]</f>
        <v>4877455.0204028916</v>
      </c>
    </row>
    <row r="693" spans="1:7">
      <c r="A693" s="4">
        <v>44383</v>
      </c>
      <c r="B693">
        <v>1.7000000000000001E-2</v>
      </c>
      <c r="C693" s="6">
        <f>TC[[#This Row],[Variaz]]/100</f>
        <v>1.7000000000000001E-4</v>
      </c>
      <c r="D693" s="10">
        <f>'AUM Fondi'!D1634</f>
        <v>754169708.55999994</v>
      </c>
      <c r="E693" s="10">
        <f>D692*TC[[#This Row],[Variazione percentuale]]</f>
        <v>127767.24233410001</v>
      </c>
      <c r="F693" s="11">
        <f>TC[[#This Row],[AUM]]-D692</f>
        <v>2597694.8299999237</v>
      </c>
      <c r="G693" s="11">
        <f>TC[[#This Row],[∆ AUM]]-TC[[#This Row],[effetto mercato]]</f>
        <v>2469927.5876658238</v>
      </c>
    </row>
    <row r="694" spans="1:7">
      <c r="A694" s="4">
        <v>44384</v>
      </c>
      <c r="B694">
        <v>0.18659999999999999</v>
      </c>
      <c r="C694" s="6">
        <f>TC[[#This Row],[Variaz]]/100</f>
        <v>1.8659999999999998E-3</v>
      </c>
      <c r="D694" s="10">
        <f>'AUM Fondi'!D1635</f>
        <v>759414316.8900001</v>
      </c>
      <c r="E694" s="10">
        <f>D693*TC[[#This Row],[Variazione percentuale]]</f>
        <v>1407280.6761729599</v>
      </c>
      <c r="F694" s="11">
        <f>TC[[#This Row],[AUM]]-D693</f>
        <v>5244608.3300001621</v>
      </c>
      <c r="G694" s="11">
        <f>TC[[#This Row],[∆ AUM]]-TC[[#This Row],[effetto mercato]]</f>
        <v>3837327.6538272025</v>
      </c>
    </row>
    <row r="695" spans="1:7">
      <c r="A695" s="4">
        <v>44385</v>
      </c>
      <c r="B695">
        <v>-0.67720000000000002</v>
      </c>
      <c r="C695" s="6">
        <f>TC[[#This Row],[Variaz]]/100</f>
        <v>-6.7720000000000002E-3</v>
      </c>
      <c r="D695" s="10">
        <f>'AUM Fondi'!D1636</f>
        <v>757491923.32999992</v>
      </c>
      <c r="E695" s="10">
        <f>D694*TC[[#This Row],[Variazione percentuale]]</f>
        <v>-5142753.7539790813</v>
      </c>
      <c r="F695" s="11">
        <f>TC[[#This Row],[AUM]]-D694</f>
        <v>-1922393.5600001812</v>
      </c>
      <c r="G695" s="11">
        <f>TC[[#This Row],[∆ AUM]]-TC[[#This Row],[effetto mercato]]</f>
        <v>3220360.1939789001</v>
      </c>
    </row>
    <row r="696" spans="1:7">
      <c r="A696" s="4">
        <v>44386</v>
      </c>
      <c r="B696">
        <v>0.32379999999999998</v>
      </c>
      <c r="C696" s="6">
        <f>TC[[#This Row],[Variaz]]/100</f>
        <v>3.2379999999999996E-3</v>
      </c>
      <c r="D696" s="10">
        <f>'AUM Fondi'!D1637</f>
        <v>762520766.95999992</v>
      </c>
      <c r="E696" s="10">
        <f>D695*TC[[#This Row],[Variazione percentuale]]</f>
        <v>2452758.8477425394</v>
      </c>
      <c r="F696" s="11">
        <f>TC[[#This Row],[AUM]]-D695</f>
        <v>5028843.6299999952</v>
      </c>
      <c r="G696" s="11">
        <f>TC[[#This Row],[∆ AUM]]-TC[[#This Row],[effetto mercato]]</f>
        <v>2576084.7822574559</v>
      </c>
    </row>
    <row r="697" spans="1:7">
      <c r="A697" s="4">
        <v>44389</v>
      </c>
      <c r="B697">
        <v>0.1699</v>
      </c>
      <c r="C697" s="6">
        <f>TC[[#This Row],[Variaz]]/100</f>
        <v>1.699E-3</v>
      </c>
      <c r="D697" s="10">
        <f>'AUM Fondi'!D1638</f>
        <v>766181419.65999997</v>
      </c>
      <c r="E697" s="10">
        <f>D696*TC[[#This Row],[Variazione percentuale]]</f>
        <v>1295522.7830650399</v>
      </c>
      <c r="F697" s="11">
        <f>TC[[#This Row],[AUM]]-D696</f>
        <v>3660652.7000000477</v>
      </c>
      <c r="G697" s="11">
        <f>TC[[#This Row],[∆ AUM]]-TC[[#This Row],[effetto mercato]]</f>
        <v>2365129.916935008</v>
      </c>
    </row>
    <row r="698" spans="1:7">
      <c r="A698" s="4">
        <v>44390</v>
      </c>
      <c r="B698">
        <v>5.0900000000000001E-2</v>
      </c>
      <c r="C698" s="6">
        <f>TC[[#This Row],[Variaz]]/100</f>
        <v>5.0900000000000001E-4</v>
      </c>
      <c r="D698" s="10">
        <f>'AUM Fondi'!D1639</f>
        <v>768452578.86000001</v>
      </c>
      <c r="E698" s="10">
        <f>D697*TC[[#This Row],[Variazione percentuale]]</f>
        <v>389986.34260694002</v>
      </c>
      <c r="F698" s="11">
        <f>TC[[#This Row],[AUM]]-D697</f>
        <v>2271159.2000000477</v>
      </c>
      <c r="G698" s="11">
        <f>TC[[#This Row],[∆ AUM]]-TC[[#This Row],[effetto mercato]]</f>
        <v>1881172.8573931076</v>
      </c>
    </row>
    <row r="699" spans="1:7">
      <c r="A699" s="4">
        <v>44391</v>
      </c>
      <c r="B699">
        <v>-1.7000000000000001E-2</v>
      </c>
      <c r="C699" s="6">
        <f>TC[[#This Row],[Variaz]]/100</f>
        <v>-1.7000000000000001E-4</v>
      </c>
      <c r="D699" s="10">
        <f>'AUM Fondi'!D1640</f>
        <v>770307586.15999997</v>
      </c>
      <c r="E699" s="10">
        <f>D698*TC[[#This Row],[Variazione percentuale]]</f>
        <v>-130636.93840620002</v>
      </c>
      <c r="F699" s="11">
        <f>TC[[#This Row],[AUM]]-D698</f>
        <v>1855007.2999999523</v>
      </c>
      <c r="G699" s="11">
        <f>TC[[#This Row],[∆ AUM]]-TC[[#This Row],[effetto mercato]]</f>
        <v>1985644.2384061522</v>
      </c>
    </row>
    <row r="700" spans="1:7">
      <c r="A700" s="4">
        <v>44392</v>
      </c>
      <c r="B700">
        <v>-0.44080000000000003</v>
      </c>
      <c r="C700" s="6">
        <f>TC[[#This Row],[Variaz]]/100</f>
        <v>-4.4080000000000005E-3</v>
      </c>
      <c r="D700" s="10">
        <f>'AUM Fondi'!D1641</f>
        <v>768986202.06000006</v>
      </c>
      <c r="E700" s="10">
        <f>D699*TC[[#This Row],[Variazione percentuale]]</f>
        <v>-3395515.8397932802</v>
      </c>
      <c r="F700" s="11">
        <f>TC[[#This Row],[AUM]]-D699</f>
        <v>-1321384.0999999046</v>
      </c>
      <c r="G700" s="11">
        <f>TC[[#This Row],[∆ AUM]]-TC[[#This Row],[effetto mercato]]</f>
        <v>2074131.7397933756</v>
      </c>
    </row>
    <row r="701" spans="1:7">
      <c r="A701" s="4">
        <v>44393</v>
      </c>
      <c r="B701">
        <v>-0.13619999999999999</v>
      </c>
      <c r="C701" s="6">
        <f>TC[[#This Row],[Variaz]]/100</f>
        <v>-1.3619999999999999E-3</v>
      </c>
      <c r="D701" s="10">
        <f>'AUM Fondi'!D1642</f>
        <v>770553660.14999998</v>
      </c>
      <c r="E701" s="10">
        <f>D700*TC[[#This Row],[Variazione percentuale]]</f>
        <v>-1047359.20720572</v>
      </c>
      <c r="F701" s="11">
        <f>TC[[#This Row],[AUM]]-D700</f>
        <v>1567458.0899999142</v>
      </c>
      <c r="G701" s="11">
        <f>TC[[#This Row],[∆ AUM]]-TC[[#This Row],[effetto mercato]]</f>
        <v>2614817.2972056344</v>
      </c>
    </row>
    <row r="702" spans="1:7">
      <c r="A702" s="4">
        <v>44396</v>
      </c>
      <c r="B702">
        <v>-0.73329999999999995</v>
      </c>
      <c r="C702" s="6">
        <f>TC[[#This Row],[Variaz]]/100</f>
        <v>-7.3329999999999992E-3</v>
      </c>
      <c r="D702" s="10">
        <f>'AUM Fondi'!D1643</f>
        <v>767892418.55999994</v>
      </c>
      <c r="E702" s="10">
        <f>D701*TC[[#This Row],[Variazione percentuale]]</f>
        <v>-5650469.989879949</v>
      </c>
      <c r="F702" s="11">
        <f>TC[[#This Row],[AUM]]-D701</f>
        <v>-2661241.5900000334</v>
      </c>
      <c r="G702" s="11">
        <f>TC[[#This Row],[∆ AUM]]-TC[[#This Row],[effetto mercato]]</f>
        <v>2989228.3998799156</v>
      </c>
    </row>
    <row r="703" spans="1:7">
      <c r="A703" s="4">
        <v>44397</v>
      </c>
      <c r="B703">
        <v>0.51539999999999997</v>
      </c>
      <c r="C703" s="6">
        <f>TC[[#This Row],[Variaz]]/100</f>
        <v>5.1539999999999997E-3</v>
      </c>
      <c r="D703" s="10">
        <f>'AUM Fondi'!D1644</f>
        <v>773898335.26999998</v>
      </c>
      <c r="E703" s="10">
        <f>D702*TC[[#This Row],[Variazione percentuale]]</f>
        <v>3957717.5252582394</v>
      </c>
      <c r="F703" s="11">
        <f>TC[[#This Row],[AUM]]-D702</f>
        <v>6005916.7100000381</v>
      </c>
      <c r="G703" s="11">
        <f>TC[[#This Row],[∆ AUM]]-TC[[#This Row],[effetto mercato]]</f>
        <v>2048199.1847417988</v>
      </c>
    </row>
    <row r="704" spans="1:7">
      <c r="A704" s="4">
        <v>44398</v>
      </c>
      <c r="B704">
        <v>0.3589</v>
      </c>
      <c r="C704" s="6">
        <f>TC[[#This Row],[Variaz]]/100</f>
        <v>3.5890000000000002E-3</v>
      </c>
      <c r="D704" s="10">
        <f>'AUM Fondi'!D1645</f>
        <v>777778203.72000003</v>
      </c>
      <c r="E704" s="10">
        <f>D703*TC[[#This Row],[Variazione percentuale]]</f>
        <v>2777521.1252840301</v>
      </c>
      <c r="F704" s="11">
        <f>TC[[#This Row],[AUM]]-D703</f>
        <v>3879868.4500000477</v>
      </c>
      <c r="G704" s="11">
        <f>TC[[#This Row],[∆ AUM]]-TC[[#This Row],[effetto mercato]]</f>
        <v>1102347.3247160176</v>
      </c>
    </row>
    <row r="705" spans="1:7">
      <c r="A705" s="4">
        <v>44399</v>
      </c>
      <c r="B705">
        <v>3.4099999999999998E-2</v>
      </c>
      <c r="C705" s="6">
        <f>TC[[#This Row],[Variaz]]/100</f>
        <v>3.4099999999999999E-4</v>
      </c>
      <c r="D705" s="10">
        <f>'AUM Fondi'!D1646</f>
        <v>779517110.12</v>
      </c>
      <c r="E705" s="10">
        <f>D704*TC[[#This Row],[Variazione percentuale]]</f>
        <v>265222.36746852001</v>
      </c>
      <c r="F705" s="11">
        <f>TC[[#This Row],[AUM]]-D704</f>
        <v>1738906.3999999762</v>
      </c>
      <c r="G705" s="11">
        <f>TC[[#This Row],[∆ AUM]]-TC[[#This Row],[effetto mercato]]</f>
        <v>1473684.0325314561</v>
      </c>
    </row>
    <row r="706" spans="1:7">
      <c r="A706" s="4">
        <v>44400</v>
      </c>
      <c r="B706">
        <v>0.42559999999999998</v>
      </c>
      <c r="C706" s="6">
        <f>TC[[#This Row],[Variaz]]/100</f>
        <v>4.2559999999999994E-3</v>
      </c>
      <c r="D706" s="10">
        <f>'AUM Fondi'!D1647</f>
        <v>784383652.51999998</v>
      </c>
      <c r="E706" s="10">
        <f>D705*TC[[#This Row],[Variazione percentuale]]</f>
        <v>3317624.8206707197</v>
      </c>
      <c r="F706" s="11">
        <f>TC[[#This Row],[AUM]]-D705</f>
        <v>4866542.3999999762</v>
      </c>
      <c r="G706" s="11">
        <f>TC[[#This Row],[∆ AUM]]-TC[[#This Row],[effetto mercato]]</f>
        <v>1548917.5793292564</v>
      </c>
    </row>
    <row r="707" spans="1:7">
      <c r="A707" s="4">
        <v>44403</v>
      </c>
      <c r="B707">
        <v>-1.7000000000000001E-2</v>
      </c>
      <c r="C707" s="6">
        <f>TC[[#This Row],[Variaz]]/100</f>
        <v>-1.7000000000000001E-4</v>
      </c>
      <c r="D707" s="10">
        <f>'AUM Fondi'!D1648</f>
        <v>785651309.4000001</v>
      </c>
      <c r="E707" s="10">
        <f>D706*TC[[#This Row],[Variazione percentuale]]</f>
        <v>-133345.2209284</v>
      </c>
      <c r="F707" s="11">
        <f>TC[[#This Row],[AUM]]-D706</f>
        <v>1267656.8800001144</v>
      </c>
      <c r="G707" s="11">
        <f>TC[[#This Row],[∆ AUM]]-TC[[#This Row],[effetto mercato]]</f>
        <v>1401002.1009285145</v>
      </c>
    </row>
    <row r="708" spans="1:7">
      <c r="A708" s="4">
        <v>44404</v>
      </c>
      <c r="B708">
        <v>-0.15260000000000001</v>
      </c>
      <c r="C708" s="6">
        <f>TC[[#This Row],[Variaz]]/100</f>
        <v>-1.5260000000000002E-3</v>
      </c>
      <c r="D708" s="10">
        <f>'AUM Fondi'!D1649</f>
        <v>786349036.37</v>
      </c>
      <c r="E708" s="10">
        <f>D707*TC[[#This Row],[Variazione percentuale]]</f>
        <v>-1198903.8981444002</v>
      </c>
      <c r="F708" s="11">
        <f>TC[[#This Row],[AUM]]-D707</f>
        <v>697726.9699999094</v>
      </c>
      <c r="G708" s="11">
        <f>TC[[#This Row],[∆ AUM]]-TC[[#This Row],[effetto mercato]]</f>
        <v>1896630.8681443096</v>
      </c>
    </row>
    <row r="709" spans="1:7">
      <c r="A709" s="4">
        <v>44405</v>
      </c>
      <c r="B709">
        <v>3.4000000000000002E-2</v>
      </c>
      <c r="C709" s="6">
        <f>TC[[#This Row],[Variaz]]/100</f>
        <v>3.4000000000000002E-4</v>
      </c>
      <c r="D709" s="10">
        <f>'AUM Fondi'!D1650</f>
        <v>788359511.82999992</v>
      </c>
      <c r="E709" s="10">
        <f>D708*TC[[#This Row],[Variazione percentuale]]</f>
        <v>267358.67236580001</v>
      </c>
      <c r="F709" s="11">
        <f>TC[[#This Row],[AUM]]-D708</f>
        <v>2010475.4599999189</v>
      </c>
      <c r="G709" s="11">
        <f>TC[[#This Row],[∆ AUM]]-TC[[#This Row],[effetto mercato]]</f>
        <v>1743116.7876341189</v>
      </c>
    </row>
    <row r="710" spans="1:7">
      <c r="A710" s="4">
        <v>44406</v>
      </c>
      <c r="B710">
        <v>-1.7000000000000001E-2</v>
      </c>
      <c r="C710" s="6">
        <f>TC[[#This Row],[Variaz]]/100</f>
        <v>-1.7000000000000001E-4</v>
      </c>
      <c r="D710" s="10">
        <f>'AUM Fondi'!D1651</f>
        <v>789902938</v>
      </c>
      <c r="E710" s="10">
        <f>D709*TC[[#This Row],[Variazione percentuale]]</f>
        <v>-134021.1170111</v>
      </c>
      <c r="F710" s="11">
        <f>TC[[#This Row],[AUM]]-D709</f>
        <v>1543426.1700000763</v>
      </c>
      <c r="G710" s="11">
        <f>TC[[#This Row],[∆ AUM]]-TC[[#This Row],[effetto mercato]]</f>
        <v>1677447.2870111763</v>
      </c>
    </row>
    <row r="711" spans="1:7">
      <c r="A711" s="4">
        <v>44407</v>
      </c>
      <c r="B711">
        <v>-8.4900000000000003E-2</v>
      </c>
      <c r="C711" s="6">
        <f>TC[[#This Row],[Variaz]]/100</f>
        <v>-8.4900000000000004E-4</v>
      </c>
      <c r="D711" s="10">
        <f>'AUM Fondi'!D1652</f>
        <v>791081631.96000004</v>
      </c>
      <c r="E711" s="10">
        <f>D710*TC[[#This Row],[Variazione percentuale]]</f>
        <v>-670627.594362</v>
      </c>
      <c r="F711" s="11">
        <f>TC[[#This Row],[AUM]]-D710</f>
        <v>1178693.9600000381</v>
      </c>
      <c r="G711" s="11">
        <f>TC[[#This Row],[∆ AUM]]-TC[[#This Row],[effetto mercato]]</f>
        <v>1849321.5543620382</v>
      </c>
    </row>
    <row r="712" spans="1:7">
      <c r="A712" s="4">
        <v>44410</v>
      </c>
      <c r="B712">
        <v>0.15290000000000001</v>
      </c>
      <c r="C712" s="6">
        <f>TC[[#This Row],[Variaz]]/100</f>
        <v>1.529E-3</v>
      </c>
      <c r="D712" s="10">
        <f>'AUM Fondi'!D1653</f>
        <v>794127712.25000012</v>
      </c>
      <c r="E712" s="10">
        <f>D711*TC[[#This Row],[Variazione percentuale]]</f>
        <v>1209563.8152668399</v>
      </c>
      <c r="F712" s="11">
        <f>TC[[#This Row],[AUM]]-D711</f>
        <v>3046080.2900000811</v>
      </c>
      <c r="G712" s="11">
        <f>TC[[#This Row],[∆ AUM]]-TC[[#This Row],[effetto mercato]]</f>
        <v>1836516.4747332411</v>
      </c>
    </row>
    <row r="713" spans="1:7">
      <c r="A713" s="4">
        <v>44411</v>
      </c>
      <c r="B713">
        <v>0.2545</v>
      </c>
      <c r="C713" s="6">
        <f>TC[[#This Row],[Variaz]]/100</f>
        <v>2.545E-3</v>
      </c>
      <c r="D713" s="10">
        <f>'AUM Fondi'!D1654</f>
        <v>797440584.49000001</v>
      </c>
      <c r="E713" s="10">
        <f>D712*TC[[#This Row],[Variazione percentuale]]</f>
        <v>2021055.0276762503</v>
      </c>
      <c r="F713" s="11">
        <f>TC[[#This Row],[AUM]]-D712</f>
        <v>3312872.2399998903</v>
      </c>
      <c r="G713" s="11">
        <f>TC[[#This Row],[∆ AUM]]-TC[[#This Row],[effetto mercato]]</f>
        <v>1291817.21232364</v>
      </c>
    </row>
    <row r="714" spans="1:7">
      <c r="A714" s="4">
        <v>44412</v>
      </c>
      <c r="B714">
        <v>-8.4599999999999995E-2</v>
      </c>
      <c r="C714" s="6">
        <f>TC[[#This Row],[Variaz]]/100</f>
        <v>-8.4599999999999996E-4</v>
      </c>
      <c r="D714" s="10">
        <f>'AUM Fondi'!D1655</f>
        <v>799930039.26999998</v>
      </c>
      <c r="E714" s="10">
        <f>D713*TC[[#This Row],[Variazione percentuale]]</f>
        <v>-674634.73447854002</v>
      </c>
      <c r="F714" s="11">
        <f>TC[[#This Row],[AUM]]-D713</f>
        <v>2489454.7799999714</v>
      </c>
      <c r="G714" s="11">
        <f>TC[[#This Row],[∆ AUM]]-TC[[#This Row],[effetto mercato]]</f>
        <v>3164089.5144785112</v>
      </c>
    </row>
    <row r="715" spans="1:7">
      <c r="A715" s="4">
        <v>44413</v>
      </c>
      <c r="B715">
        <v>0.13550000000000001</v>
      </c>
      <c r="C715" s="6">
        <f>TC[[#This Row],[Variaz]]/100</f>
        <v>1.3550000000000001E-3</v>
      </c>
      <c r="D715" s="10">
        <f>'AUM Fondi'!D1656</f>
        <v>804085556.38</v>
      </c>
      <c r="E715" s="10">
        <f>D714*TC[[#This Row],[Variazione percentuale]]</f>
        <v>1083905.20321085</v>
      </c>
      <c r="F715" s="11">
        <f>TC[[#This Row],[AUM]]-D714</f>
        <v>4155517.1100000143</v>
      </c>
      <c r="G715" s="11">
        <f>TC[[#This Row],[∆ AUM]]-TC[[#This Row],[effetto mercato]]</f>
        <v>3071611.9067891641</v>
      </c>
    </row>
    <row r="716" spans="1:7">
      <c r="A716" s="4">
        <v>44414</v>
      </c>
      <c r="B716">
        <v>0.21990000000000001</v>
      </c>
      <c r="C716" s="6">
        <f>TC[[#This Row],[Variaz]]/100</f>
        <v>2.199E-3</v>
      </c>
      <c r="D716" s="10">
        <f>'AUM Fondi'!D1657</f>
        <v>808764258.02999997</v>
      </c>
      <c r="E716" s="10">
        <f>D715*TC[[#This Row],[Variazione percentuale]]</f>
        <v>1768184.13847962</v>
      </c>
      <c r="F716" s="11">
        <f>TC[[#This Row],[AUM]]-D715</f>
        <v>4678701.6499999762</v>
      </c>
      <c r="G716" s="11">
        <f>TC[[#This Row],[∆ AUM]]-TC[[#This Row],[effetto mercato]]</f>
        <v>2910517.5115203559</v>
      </c>
    </row>
    <row r="717" spans="1:7">
      <c r="A717" s="4">
        <v>44417</v>
      </c>
      <c r="B717">
        <v>-3.3799999999999997E-2</v>
      </c>
      <c r="C717" s="6">
        <f>TC[[#This Row],[Variaz]]/100</f>
        <v>-3.3799999999999998E-4</v>
      </c>
      <c r="D717" s="10">
        <f>'AUM Fondi'!D1658</f>
        <v>811392454.70000005</v>
      </c>
      <c r="E717" s="10">
        <f>D716*TC[[#This Row],[Variazione percentuale]]</f>
        <v>-273362.31921413995</v>
      </c>
      <c r="F717" s="11">
        <f>TC[[#This Row],[AUM]]-D716</f>
        <v>2628196.6700000763</v>
      </c>
      <c r="G717" s="11">
        <f>TC[[#This Row],[∆ AUM]]-TC[[#This Row],[effetto mercato]]</f>
        <v>2901558.9892142164</v>
      </c>
    </row>
    <row r="718" spans="1:7">
      <c r="A718" s="4">
        <v>44418</v>
      </c>
      <c r="B718">
        <v>0.2195</v>
      </c>
      <c r="C718" s="6">
        <f>TC[[#This Row],[Variaz]]/100</f>
        <v>2.1949999999999999E-3</v>
      </c>
      <c r="D718" s="10">
        <f>'AUM Fondi'!D1659</f>
        <v>815377750.22000003</v>
      </c>
      <c r="E718" s="10">
        <f>D717*TC[[#This Row],[Variazione percentuale]]</f>
        <v>1781006.4380665</v>
      </c>
      <c r="F718" s="11">
        <f>TC[[#This Row],[AUM]]-D717</f>
        <v>3985295.5199999809</v>
      </c>
      <c r="G718" s="11">
        <f>TC[[#This Row],[∆ AUM]]-TC[[#This Row],[effetto mercato]]</f>
        <v>2204289.0819334807</v>
      </c>
    </row>
    <row r="719" spans="1:7">
      <c r="A719" s="4">
        <v>44419</v>
      </c>
      <c r="B719">
        <v>0.25269999999999998</v>
      </c>
      <c r="C719" s="6">
        <f>TC[[#This Row],[Variaz]]/100</f>
        <v>2.5269999999999997E-3</v>
      </c>
      <c r="D719" s="10">
        <f>'AUM Fondi'!D1660</f>
        <v>819749883.40999997</v>
      </c>
      <c r="E719" s="10">
        <f>D718*TC[[#This Row],[Variazione percentuale]]</f>
        <v>2060459.5748059398</v>
      </c>
      <c r="F719" s="11">
        <f>TC[[#This Row],[AUM]]-D718</f>
        <v>4372133.189999938</v>
      </c>
      <c r="G719" s="11">
        <f>TC[[#This Row],[∆ AUM]]-TC[[#This Row],[effetto mercato]]</f>
        <v>2311673.6151939984</v>
      </c>
    </row>
    <row r="720" spans="1:7">
      <c r="A720" s="4">
        <v>44420</v>
      </c>
      <c r="B720">
        <v>0.1008</v>
      </c>
      <c r="C720" s="6">
        <f>TC[[#This Row],[Variaz]]/100</f>
        <v>1.008E-3</v>
      </c>
      <c r="D720" s="10">
        <f>'AUM Fondi'!D1661</f>
        <v>823240974.27999997</v>
      </c>
      <c r="E720" s="10">
        <f>D719*TC[[#This Row],[Variazione percentuale]]</f>
        <v>826307.88247727999</v>
      </c>
      <c r="F720" s="11">
        <f>TC[[#This Row],[AUM]]-D719</f>
        <v>3491090.8700000048</v>
      </c>
      <c r="G720" s="11">
        <f>TC[[#This Row],[∆ AUM]]-TC[[#This Row],[effetto mercato]]</f>
        <v>2664782.987522725</v>
      </c>
    </row>
    <row r="721" spans="1:7">
      <c r="A721" s="4">
        <v>44421</v>
      </c>
      <c r="B721">
        <v>-3.3599999999999998E-2</v>
      </c>
      <c r="C721" s="6">
        <f>TC[[#This Row],[Variaz]]/100</f>
        <v>-3.3599999999999998E-4</v>
      </c>
      <c r="D721" s="10">
        <f>'AUM Fondi'!D1662</f>
        <v>825397896.62</v>
      </c>
      <c r="E721" s="10">
        <f>D720*TC[[#This Row],[Variazione percentuale]]</f>
        <v>-276608.96735807997</v>
      </c>
      <c r="F721" s="11">
        <f>TC[[#This Row],[AUM]]-D720</f>
        <v>2156922.3400000334</v>
      </c>
      <c r="G721" s="11">
        <f>TC[[#This Row],[∆ AUM]]-TC[[#This Row],[effetto mercato]]</f>
        <v>2433531.3073581131</v>
      </c>
    </row>
    <row r="722" spans="1:7">
      <c r="A722" s="4">
        <v>44424</v>
      </c>
      <c r="B722">
        <v>-8.4000000000000005E-2</v>
      </c>
      <c r="C722" s="6">
        <f>TC[[#This Row],[Variaz]]/100</f>
        <v>-8.4000000000000003E-4</v>
      </c>
      <c r="D722" s="10">
        <f>'AUM Fondi'!D1663</f>
        <v>826826966.51999998</v>
      </c>
      <c r="E722" s="10">
        <f>D721*TC[[#This Row],[Variazione percentuale]]</f>
        <v>-693334.23316080007</v>
      </c>
      <c r="F722" s="11">
        <f>TC[[#This Row],[AUM]]-D721</f>
        <v>1429069.8999999762</v>
      </c>
      <c r="G722" s="11">
        <f>TC[[#This Row],[∆ AUM]]-TC[[#This Row],[effetto mercato]]</f>
        <v>2122404.1331607765</v>
      </c>
    </row>
    <row r="723" spans="1:7">
      <c r="A723" s="4">
        <v>44425</v>
      </c>
      <c r="B723">
        <v>-5.04E-2</v>
      </c>
      <c r="C723" s="6">
        <f>TC[[#This Row],[Variaz]]/100</f>
        <v>-5.04E-4</v>
      </c>
      <c r="D723" s="10">
        <f>'AUM Fondi'!D1664</f>
        <v>827931320.94000006</v>
      </c>
      <c r="E723" s="10">
        <f>D722*TC[[#This Row],[Variazione percentuale]]</f>
        <v>-416720.79112607997</v>
      </c>
      <c r="F723" s="11">
        <f>TC[[#This Row],[AUM]]-D722</f>
        <v>1104354.4200000763</v>
      </c>
      <c r="G723" s="11">
        <f>TC[[#This Row],[∆ AUM]]-TC[[#This Row],[effetto mercato]]</f>
        <v>1521075.2111261562</v>
      </c>
    </row>
    <row r="724" spans="1:7">
      <c r="A724" s="4">
        <v>44426</v>
      </c>
      <c r="B724">
        <v>-0.185</v>
      </c>
      <c r="C724" s="6">
        <f>TC[[#This Row],[Variaz]]/100</f>
        <v>-1.8500000000000001E-3</v>
      </c>
      <c r="D724" s="10">
        <f>'AUM Fondi'!D1665</f>
        <v>828491491.1400001</v>
      </c>
      <c r="E724" s="10">
        <f>D723*TC[[#This Row],[Variazione percentuale]]</f>
        <v>-1531672.9437390002</v>
      </c>
      <c r="F724" s="11">
        <f>TC[[#This Row],[AUM]]-D723</f>
        <v>560170.20000004768</v>
      </c>
      <c r="G724" s="11">
        <f>TC[[#This Row],[∆ AUM]]-TC[[#This Row],[effetto mercato]]</f>
        <v>2091843.1437390479</v>
      </c>
    </row>
    <row r="725" spans="1:7">
      <c r="A725" s="4">
        <v>44427</v>
      </c>
      <c r="B725">
        <v>-0.1179</v>
      </c>
      <c r="C725" s="6">
        <f>TC[[#This Row],[Variaz]]/100</f>
        <v>-1.1790000000000001E-3</v>
      </c>
      <c r="D725" s="10">
        <f>'AUM Fondi'!D1666</f>
        <v>829492244.17000008</v>
      </c>
      <c r="E725" s="10">
        <f>D724*TC[[#This Row],[Variazione percentuale]]</f>
        <v>-976791.46805406024</v>
      </c>
      <c r="F725" s="11">
        <f>TC[[#This Row],[AUM]]-D724</f>
        <v>1000753.0299999714</v>
      </c>
      <c r="G725" s="11">
        <f>TC[[#This Row],[∆ AUM]]-TC[[#This Row],[effetto mercato]]</f>
        <v>1977544.4980540317</v>
      </c>
    </row>
    <row r="726" spans="1:7">
      <c r="A726" s="4">
        <v>44428</v>
      </c>
      <c r="B726">
        <v>0.13489999999999999</v>
      </c>
      <c r="C726" s="6">
        <f>TC[[#This Row],[Variaz]]/100</f>
        <v>1.3489999999999999E-3</v>
      </c>
      <c r="D726" s="10">
        <f>'AUM Fondi'!D1667</f>
        <v>831869226.15999997</v>
      </c>
      <c r="E726" s="10">
        <f>D725*TC[[#This Row],[Variazione percentuale]]</f>
        <v>1118985.0373853301</v>
      </c>
      <c r="F726" s="11">
        <f>TC[[#This Row],[AUM]]-D725</f>
        <v>2376981.9899998903</v>
      </c>
      <c r="G726" s="11">
        <f>TC[[#This Row],[∆ AUM]]-TC[[#This Row],[effetto mercato]]</f>
        <v>1257996.9526145603</v>
      </c>
    </row>
    <row r="727" spans="1:7">
      <c r="A727" s="4">
        <v>44431</v>
      </c>
      <c r="B727">
        <v>0.1011</v>
      </c>
      <c r="C727" s="6">
        <f>TC[[#This Row],[Variaz]]/100</f>
        <v>1.011E-3</v>
      </c>
      <c r="D727" s="10">
        <f>'AUM Fondi'!D1668</f>
        <v>834193670.03999996</v>
      </c>
      <c r="E727" s="10">
        <f>D726*TC[[#This Row],[Variazione percentuale]]</f>
        <v>841019.78764775989</v>
      </c>
      <c r="F727" s="11">
        <f>TC[[#This Row],[AUM]]-D726</f>
        <v>2324443.8799999952</v>
      </c>
      <c r="G727" s="11">
        <f>TC[[#This Row],[∆ AUM]]-TC[[#This Row],[effetto mercato]]</f>
        <v>1483424.0923522352</v>
      </c>
    </row>
    <row r="728" spans="1:7">
      <c r="A728" s="4">
        <v>44432</v>
      </c>
      <c r="B728">
        <v>0.1178</v>
      </c>
      <c r="C728" s="6">
        <f>TC[[#This Row],[Variaz]]/100</f>
        <v>1.178E-3</v>
      </c>
      <c r="D728" s="10">
        <f>'AUM Fondi'!D1669</f>
        <v>836628651.04999995</v>
      </c>
      <c r="E728" s="10">
        <f>D727*TC[[#This Row],[Variazione percentuale]]</f>
        <v>982680.14330711996</v>
      </c>
      <c r="F728" s="11">
        <f>TC[[#This Row],[AUM]]-D727</f>
        <v>2434981.0099999905</v>
      </c>
      <c r="G728" s="11">
        <f>TC[[#This Row],[∆ AUM]]-TC[[#This Row],[effetto mercato]]</f>
        <v>1452300.8666928704</v>
      </c>
    </row>
    <row r="729" spans="1:7">
      <c r="A729" s="4">
        <v>44433</v>
      </c>
      <c r="B729">
        <v>-3.3599999999999998E-2</v>
      </c>
      <c r="C729" s="6">
        <f>TC[[#This Row],[Variaz]]/100</f>
        <v>-3.3599999999999998E-4</v>
      </c>
      <c r="D729" s="10">
        <f>'AUM Fondi'!D1670</f>
        <v>837818652.60000002</v>
      </c>
      <c r="E729" s="10">
        <f>D728*TC[[#This Row],[Variazione percentuale]]</f>
        <v>-281107.22675279999</v>
      </c>
      <c r="F729" s="11">
        <f>TC[[#This Row],[AUM]]-D728</f>
        <v>1190001.5500000715</v>
      </c>
      <c r="G729" s="11">
        <f>TC[[#This Row],[∆ AUM]]-TC[[#This Row],[effetto mercato]]</f>
        <v>1471108.7767528715</v>
      </c>
    </row>
    <row r="730" spans="1:7">
      <c r="A730" s="4">
        <v>44434</v>
      </c>
      <c r="B730">
        <v>-0.21859999999999999</v>
      </c>
      <c r="C730" s="6">
        <f>TC[[#This Row],[Variaz]]/100</f>
        <v>-2.186E-3</v>
      </c>
      <c r="D730" s="10">
        <f>'AUM Fondi'!D1671</f>
        <v>837561362.11000001</v>
      </c>
      <c r="E730" s="10">
        <f>D729*TC[[#This Row],[Variazione percentuale]]</f>
        <v>-1831471.5745836</v>
      </c>
      <c r="F730" s="11">
        <f>TC[[#This Row],[AUM]]-D729</f>
        <v>-257290.49000000954</v>
      </c>
      <c r="G730" s="11">
        <f>TC[[#This Row],[∆ AUM]]-TC[[#This Row],[effetto mercato]]</f>
        <v>1574181.0845835905</v>
      </c>
    </row>
    <row r="731" spans="1:7">
      <c r="A731" s="4">
        <v>44435</v>
      </c>
      <c r="B731">
        <v>0.1179</v>
      </c>
      <c r="C731" s="6">
        <f>TC[[#This Row],[Variaz]]/100</f>
        <v>1.1790000000000001E-3</v>
      </c>
      <c r="D731" s="10">
        <f>'AUM Fondi'!D1672</f>
        <v>840406849.69999993</v>
      </c>
      <c r="E731" s="10">
        <f>D730*TC[[#This Row],[Variazione percentuale]]</f>
        <v>987484.84592769016</v>
      </c>
      <c r="F731" s="11">
        <f>TC[[#This Row],[AUM]]-D730</f>
        <v>2845487.5899999142</v>
      </c>
      <c r="G731" s="11">
        <f>TC[[#This Row],[∆ AUM]]-TC[[#This Row],[effetto mercato]]</f>
        <v>1858002.744072224</v>
      </c>
    </row>
    <row r="732" spans="1:7">
      <c r="A732" s="4">
        <v>44438</v>
      </c>
      <c r="B732">
        <v>0.1346</v>
      </c>
      <c r="C732" s="6">
        <f>TC[[#This Row],[Variaz]]/100</f>
        <v>1.346E-3</v>
      </c>
      <c r="D732" s="10">
        <f>'AUM Fondi'!D1673</f>
        <v>842968266.17999995</v>
      </c>
      <c r="E732" s="10">
        <f>D731*TC[[#This Row],[Variazione percentuale]]</f>
        <v>1131187.6196961999</v>
      </c>
      <c r="F732" s="11">
        <f>TC[[#This Row],[AUM]]-D731</f>
        <v>2561416.4800000191</v>
      </c>
      <c r="G732" s="11">
        <f>TC[[#This Row],[∆ AUM]]-TC[[#This Row],[effetto mercato]]</f>
        <v>1430228.8603038192</v>
      </c>
    </row>
    <row r="733" spans="1:7">
      <c r="A733" s="4">
        <v>44439</v>
      </c>
      <c r="B733">
        <v>-0.20169999999999999</v>
      </c>
      <c r="C733" s="6">
        <f>TC[[#This Row],[Variaz]]/100</f>
        <v>-2.0169999999999997E-3</v>
      </c>
      <c r="D733" s="10">
        <f>'AUM Fondi'!D1674</f>
        <v>842945259.91999996</v>
      </c>
      <c r="E733" s="10">
        <f>D732*TC[[#This Row],[Variazione percentuale]]</f>
        <v>-1700266.9928850597</v>
      </c>
      <c r="F733" s="11">
        <f>TC[[#This Row],[AUM]]-D732</f>
        <v>-23006.259999990463</v>
      </c>
      <c r="G733" s="11">
        <f>TC[[#This Row],[∆ AUM]]-TC[[#This Row],[effetto mercato]]</f>
        <v>1677260.7328850692</v>
      </c>
    </row>
    <row r="734" spans="1:7">
      <c r="A734" s="4">
        <v>44440</v>
      </c>
      <c r="B734">
        <v>0</v>
      </c>
      <c r="C734" s="6">
        <f>TC[[#This Row],[Variaz]]/100</f>
        <v>0</v>
      </c>
      <c r="D734" s="10">
        <f>'AUM Fondi'!D1675</f>
        <v>844288808.59000015</v>
      </c>
      <c r="E734" s="10">
        <f>D733*TC[[#This Row],[Variazione percentuale]]</f>
        <v>0</v>
      </c>
      <c r="F734" s="11">
        <f>TC[[#This Row],[AUM]]-D733</f>
        <v>1343548.6700001955</v>
      </c>
      <c r="G734" s="11">
        <f>TC[[#This Row],[∆ AUM]]-TC[[#This Row],[effetto mercato]]</f>
        <v>1343548.6700001955</v>
      </c>
    </row>
    <row r="735" spans="1:7">
      <c r="A735" s="4">
        <v>44441</v>
      </c>
      <c r="B735">
        <v>1.6799999999999999E-2</v>
      </c>
      <c r="C735" s="6">
        <f>TC[[#This Row],[Variaz]]/100</f>
        <v>1.6799999999999999E-4</v>
      </c>
      <c r="D735" s="10">
        <f>'AUM Fondi'!D1676</f>
        <v>846208253.08000004</v>
      </c>
      <c r="E735" s="10">
        <f>D734*TC[[#This Row],[Variazione percentuale]]</f>
        <v>141840.51984312001</v>
      </c>
      <c r="F735" s="11">
        <f>TC[[#This Row],[AUM]]-D734</f>
        <v>1919444.4899998903</v>
      </c>
      <c r="G735" s="11">
        <f>TC[[#This Row],[∆ AUM]]-TC[[#This Row],[effetto mercato]]</f>
        <v>1777603.9701567702</v>
      </c>
    </row>
    <row r="736" spans="1:7">
      <c r="A736" s="4">
        <v>44442</v>
      </c>
      <c r="B736">
        <v>-3.3700000000000001E-2</v>
      </c>
      <c r="C736" s="6">
        <f>TC[[#This Row],[Variaz]]/100</f>
        <v>-3.3700000000000001E-4</v>
      </c>
      <c r="D736" s="10">
        <f>'AUM Fondi'!D1677</f>
        <v>848946768.54999995</v>
      </c>
      <c r="E736" s="10">
        <f>D735*TC[[#This Row],[Variazione percentuale]]</f>
        <v>-285172.18128796003</v>
      </c>
      <c r="F736" s="11">
        <f>TC[[#This Row],[AUM]]-D735</f>
        <v>2738515.4699999094</v>
      </c>
      <c r="G736" s="11">
        <f>TC[[#This Row],[∆ AUM]]-TC[[#This Row],[effetto mercato]]</f>
        <v>3023687.6512878696</v>
      </c>
    </row>
    <row r="737" spans="1:7">
      <c r="A737" s="4">
        <v>44445</v>
      </c>
      <c r="B737">
        <v>0.2021</v>
      </c>
      <c r="C737" s="6">
        <f>TC[[#This Row],[Variaz]]/100</f>
        <v>2.0210000000000002E-3</v>
      </c>
      <c r="D737" s="10">
        <f>'AUM Fondi'!D1678</f>
        <v>853503305.42999995</v>
      </c>
      <c r="E737" s="10">
        <f>D736*TC[[#This Row],[Variazione percentuale]]</f>
        <v>1715721.4192395501</v>
      </c>
      <c r="F737" s="11">
        <f>TC[[#This Row],[AUM]]-D736</f>
        <v>4556536.8799999952</v>
      </c>
      <c r="G737" s="11">
        <f>TC[[#This Row],[∆ AUM]]-TC[[#This Row],[effetto mercato]]</f>
        <v>2840815.4607604453</v>
      </c>
    </row>
    <row r="738" spans="1:7">
      <c r="A738" s="4">
        <v>44446</v>
      </c>
      <c r="B738">
        <v>-0.25209999999999999</v>
      </c>
      <c r="C738" s="6">
        <f>TC[[#This Row],[Variaz]]/100</f>
        <v>-2.5209999999999998E-3</v>
      </c>
      <c r="D738" s="10">
        <f>'AUM Fondi'!D1679</f>
        <v>854350513.02999997</v>
      </c>
      <c r="E738" s="10">
        <f>D737*TC[[#This Row],[Variazione percentuale]]</f>
        <v>-2151681.8329890296</v>
      </c>
      <c r="F738" s="11">
        <f>TC[[#This Row],[AUM]]-D737</f>
        <v>847207.60000002384</v>
      </c>
      <c r="G738" s="11">
        <f>TC[[#This Row],[∆ AUM]]-TC[[#This Row],[effetto mercato]]</f>
        <v>2998889.4329890534</v>
      </c>
    </row>
    <row r="739" spans="1:7">
      <c r="A739" s="4">
        <v>44447</v>
      </c>
      <c r="B739">
        <v>5.0599999999999999E-2</v>
      </c>
      <c r="C739" s="6">
        <f>TC[[#This Row],[Variaz]]/100</f>
        <v>5.0599999999999994E-4</v>
      </c>
      <c r="D739" s="10">
        <f>'AUM Fondi'!D1680</f>
        <v>856554019.71999991</v>
      </c>
      <c r="E739" s="10">
        <f>D738*TC[[#This Row],[Variazione percentuale]]</f>
        <v>432301.35959317995</v>
      </c>
      <c r="F739" s="11">
        <f>TC[[#This Row],[AUM]]-D738</f>
        <v>2203506.689999938</v>
      </c>
      <c r="G739" s="11">
        <f>TC[[#This Row],[∆ AUM]]-TC[[#This Row],[effetto mercato]]</f>
        <v>1771205.330406758</v>
      </c>
    </row>
    <row r="740" spans="1:7">
      <c r="A740" s="4">
        <v>44448</v>
      </c>
      <c r="B740">
        <v>-0.1011</v>
      </c>
      <c r="C740" s="6">
        <f>TC[[#This Row],[Variaz]]/100</f>
        <v>-1.011E-3</v>
      </c>
      <c r="D740" s="10">
        <f>'AUM Fondi'!D1681</f>
        <v>857892785.44999993</v>
      </c>
      <c r="E740" s="10">
        <f>D739*TC[[#This Row],[Variazione percentuale]]</f>
        <v>-865976.11393691984</v>
      </c>
      <c r="F740" s="11">
        <f>TC[[#This Row],[AUM]]-D739</f>
        <v>1338765.7300000191</v>
      </c>
      <c r="G740" s="11">
        <f>TC[[#This Row],[∆ AUM]]-TC[[#This Row],[effetto mercato]]</f>
        <v>2204741.8439369388</v>
      </c>
    </row>
    <row r="741" spans="1:7">
      <c r="A741" s="4">
        <v>44449</v>
      </c>
      <c r="B741">
        <v>-0.23599999999999999</v>
      </c>
      <c r="C741" s="6">
        <f>TC[[#This Row],[Variaz]]/100</f>
        <v>-2.3599999999999997E-3</v>
      </c>
      <c r="D741" s="10">
        <f>'AUM Fondi'!D1682</f>
        <v>858129754.01000011</v>
      </c>
      <c r="E741" s="10">
        <f>D740*TC[[#This Row],[Variazione percentuale]]</f>
        <v>-2024626.9736619995</v>
      </c>
      <c r="F741" s="11">
        <f>TC[[#This Row],[AUM]]-D740</f>
        <v>236968.5600001812</v>
      </c>
      <c r="G741" s="11">
        <f>TC[[#This Row],[∆ AUM]]-TC[[#This Row],[effetto mercato]]</f>
        <v>2261595.5336621804</v>
      </c>
    </row>
    <row r="742" spans="1:7">
      <c r="A742" s="4">
        <v>44452</v>
      </c>
      <c r="B742">
        <v>0.15210000000000001</v>
      </c>
      <c r="C742" s="6">
        <f>TC[[#This Row],[Variaz]]/100</f>
        <v>1.5210000000000002E-3</v>
      </c>
      <c r="D742" s="10">
        <f>'AUM Fondi'!D1683</f>
        <v>861556785.44999993</v>
      </c>
      <c r="E742" s="10">
        <f>D741*TC[[#This Row],[Variazione percentuale]]</f>
        <v>1305215.3558492104</v>
      </c>
      <c r="F742" s="11">
        <f>TC[[#This Row],[AUM]]-D741</f>
        <v>3427031.4399998188</v>
      </c>
      <c r="G742" s="11">
        <f>TC[[#This Row],[∆ AUM]]-TC[[#This Row],[effetto mercato]]</f>
        <v>2121816.0841506086</v>
      </c>
    </row>
    <row r="743" spans="1:7">
      <c r="A743" s="4">
        <v>44453</v>
      </c>
      <c r="B743">
        <v>-8.4400000000000003E-2</v>
      </c>
      <c r="C743" s="6">
        <f>TC[[#This Row],[Variaz]]/100</f>
        <v>-8.4400000000000002E-4</v>
      </c>
      <c r="D743" s="10">
        <f>'AUM Fondi'!D1684</f>
        <v>863734945.54999995</v>
      </c>
      <c r="E743" s="10">
        <f>D742*TC[[#This Row],[Variazione percentuale]]</f>
        <v>-727153.9269198</v>
      </c>
      <c r="F743" s="11">
        <f>TC[[#This Row],[AUM]]-D742</f>
        <v>2178160.1000000238</v>
      </c>
      <c r="G743" s="11">
        <f>TC[[#This Row],[∆ AUM]]-TC[[#This Row],[effetto mercato]]</f>
        <v>2905314.0269198241</v>
      </c>
    </row>
    <row r="744" spans="1:7">
      <c r="A744" s="4">
        <v>44454</v>
      </c>
      <c r="B744">
        <v>-5.0700000000000002E-2</v>
      </c>
      <c r="C744" s="6">
        <f>TC[[#This Row],[Variaz]]/100</f>
        <v>-5.0700000000000007E-4</v>
      </c>
      <c r="D744" s="10">
        <f>'AUM Fondi'!D1685</f>
        <v>864796540.23999989</v>
      </c>
      <c r="E744" s="10">
        <f>D743*TC[[#This Row],[Variazione percentuale]]</f>
        <v>-437913.61739385006</v>
      </c>
      <c r="F744" s="11">
        <f>TC[[#This Row],[AUM]]-D743</f>
        <v>1061594.689999938</v>
      </c>
      <c r="G744" s="11">
        <f>TC[[#This Row],[∆ AUM]]-TC[[#This Row],[effetto mercato]]</f>
        <v>1499508.3073937881</v>
      </c>
    </row>
    <row r="745" spans="1:7">
      <c r="A745" s="4">
        <v>44455</v>
      </c>
      <c r="B745">
        <v>0.15210000000000001</v>
      </c>
      <c r="C745" s="6">
        <f>TC[[#This Row],[Variaz]]/100</f>
        <v>1.5210000000000002E-3</v>
      </c>
      <c r="D745" s="10">
        <f>'AUM Fondi'!D1686</f>
        <v>868122866.54000008</v>
      </c>
      <c r="E745" s="10">
        <f>D744*TC[[#This Row],[Variazione percentuale]]</f>
        <v>1315355.5377050401</v>
      </c>
      <c r="F745" s="11">
        <f>TC[[#This Row],[AUM]]-D744</f>
        <v>3326326.3000001907</v>
      </c>
      <c r="G745" s="11">
        <f>TC[[#This Row],[∆ AUM]]-TC[[#This Row],[effetto mercato]]</f>
        <v>2010970.7622951507</v>
      </c>
    </row>
    <row r="746" spans="1:7">
      <c r="A746" s="4">
        <v>44456</v>
      </c>
      <c r="B746">
        <v>-0.25309999999999999</v>
      </c>
      <c r="C746" s="6">
        <f>TC[[#This Row],[Variaz]]/100</f>
        <v>-2.5309999999999998E-3</v>
      </c>
      <c r="D746" s="10">
        <f>'AUM Fondi'!D1687</f>
        <v>868894923.57000005</v>
      </c>
      <c r="E746" s="10">
        <f>D745*TC[[#This Row],[Variazione percentuale]]</f>
        <v>-2197218.9752127402</v>
      </c>
      <c r="F746" s="11">
        <f>TC[[#This Row],[AUM]]-D745</f>
        <v>772057.02999997139</v>
      </c>
      <c r="G746" s="11">
        <f>TC[[#This Row],[∆ AUM]]-TC[[#This Row],[effetto mercato]]</f>
        <v>2969276.0052127116</v>
      </c>
    </row>
    <row r="747" spans="1:7">
      <c r="A747" s="4">
        <v>44459</v>
      </c>
      <c r="B747">
        <v>-0.4229</v>
      </c>
      <c r="C747" s="6">
        <f>TC[[#This Row],[Variaz]]/100</f>
        <v>-4.2290000000000001E-3</v>
      </c>
      <c r="D747" s="10">
        <f>'AUM Fondi'!D1688</f>
        <v>867425663.5999999</v>
      </c>
      <c r="E747" s="10">
        <f>D746*TC[[#This Row],[Variazione percentuale]]</f>
        <v>-3674556.6317775305</v>
      </c>
      <c r="F747" s="11">
        <f>TC[[#This Row],[AUM]]-D746</f>
        <v>-1469259.9700001478</v>
      </c>
      <c r="G747" s="11">
        <f>TC[[#This Row],[∆ AUM]]-TC[[#This Row],[effetto mercato]]</f>
        <v>2205296.6617773827</v>
      </c>
    </row>
    <row r="748" spans="1:7">
      <c r="A748" s="4">
        <v>44460</v>
      </c>
      <c r="B748">
        <v>-3.4000000000000002E-2</v>
      </c>
      <c r="C748" s="6">
        <f>TC[[#This Row],[Variaz]]/100</f>
        <v>-3.4000000000000002E-4</v>
      </c>
      <c r="D748" s="10">
        <f>'AUM Fondi'!D1689</f>
        <v>869021764.5</v>
      </c>
      <c r="E748" s="10">
        <f>D747*TC[[#This Row],[Variazione percentuale]]</f>
        <v>-294924.72562400001</v>
      </c>
      <c r="F748" s="11">
        <f>TC[[#This Row],[AUM]]-D747</f>
        <v>1596100.9000000954</v>
      </c>
      <c r="G748" s="11">
        <f>TC[[#This Row],[∆ AUM]]-TC[[#This Row],[effetto mercato]]</f>
        <v>1891025.6256240953</v>
      </c>
    </row>
    <row r="749" spans="1:7">
      <c r="A749" s="4">
        <v>44461</v>
      </c>
      <c r="B749">
        <v>0.18690000000000001</v>
      </c>
      <c r="C749" s="6">
        <f>TC[[#This Row],[Variaz]]/100</f>
        <v>1.869E-3</v>
      </c>
      <c r="D749" s="10">
        <f>'AUM Fondi'!D1690</f>
        <v>872831357.01999998</v>
      </c>
      <c r="E749" s="10">
        <f>D748*TC[[#This Row],[Variazione percentuale]]</f>
        <v>1624201.6778505</v>
      </c>
      <c r="F749" s="11">
        <f>TC[[#This Row],[AUM]]-D748</f>
        <v>3809592.5199999809</v>
      </c>
      <c r="G749" s="11">
        <f>TC[[#This Row],[∆ AUM]]-TC[[#This Row],[effetto mercato]]</f>
        <v>2185390.8421494812</v>
      </c>
    </row>
    <row r="750" spans="1:7">
      <c r="A750" s="4">
        <v>44462</v>
      </c>
      <c r="B750">
        <v>0.32229999999999998</v>
      </c>
      <c r="C750" s="6">
        <f>TC[[#This Row],[Variaz]]/100</f>
        <v>3.2229999999999997E-3</v>
      </c>
      <c r="D750" s="10">
        <f>'AUM Fondi'!D1691</f>
        <v>878085350.45000005</v>
      </c>
      <c r="E750" s="10">
        <f>D749*TC[[#This Row],[Variazione percentuale]]</f>
        <v>2813135.4636754598</v>
      </c>
      <c r="F750" s="11">
        <f>TC[[#This Row],[AUM]]-D749</f>
        <v>5253993.4300000668</v>
      </c>
      <c r="G750" s="11">
        <f>TC[[#This Row],[∆ AUM]]-TC[[#This Row],[effetto mercato]]</f>
        <v>2440857.9663246069</v>
      </c>
    </row>
    <row r="751" spans="1:7">
      <c r="A751" s="4">
        <v>44463</v>
      </c>
      <c r="B751">
        <v>0.1014</v>
      </c>
      <c r="C751" s="6">
        <f>TC[[#This Row],[Variaz]]/100</f>
        <v>1.0140000000000001E-3</v>
      </c>
      <c r="D751" s="10">
        <f>'AUM Fondi'!D1692</f>
        <v>881381260.65999997</v>
      </c>
      <c r="E751" s="10">
        <f>D750*TC[[#This Row],[Variazione percentuale]]</f>
        <v>890378.54535630019</v>
      </c>
      <c r="F751" s="11">
        <f>TC[[#This Row],[AUM]]-D750</f>
        <v>3295910.2099999189</v>
      </c>
      <c r="G751" s="11">
        <f>TC[[#This Row],[∆ AUM]]-TC[[#This Row],[effetto mercato]]</f>
        <v>2405531.6646436187</v>
      </c>
    </row>
    <row r="752" spans="1:7">
      <c r="A752" s="4">
        <v>44466</v>
      </c>
      <c r="B752">
        <v>6.7599999999999993E-2</v>
      </c>
      <c r="C752" s="6">
        <f>TC[[#This Row],[Variaz]]/100</f>
        <v>6.7599999999999995E-4</v>
      </c>
      <c r="D752" s="10">
        <f>'AUM Fondi'!D1693</f>
        <v>884311969.74000013</v>
      </c>
      <c r="E752" s="10">
        <f>D751*TC[[#This Row],[Variazione percentuale]]</f>
        <v>595813.73220615997</v>
      </c>
      <c r="F752" s="11">
        <f>TC[[#This Row],[AUM]]-D751</f>
        <v>2930709.0800001621</v>
      </c>
      <c r="G752" s="11">
        <f>TC[[#This Row],[∆ AUM]]-TC[[#This Row],[effetto mercato]]</f>
        <v>2334895.3477940019</v>
      </c>
    </row>
    <row r="753" spans="1:7">
      <c r="A753" s="4">
        <v>44467</v>
      </c>
      <c r="B753">
        <v>-0.69199999999999995</v>
      </c>
      <c r="C753" s="6">
        <f>TC[[#This Row],[Variaz]]/100</f>
        <v>-6.9199999999999991E-3</v>
      </c>
      <c r="D753" s="10">
        <f>'AUM Fondi'!D1694</f>
        <v>880664933.51999998</v>
      </c>
      <c r="E753" s="10">
        <f>D752*TC[[#This Row],[Variazione percentuale]]</f>
        <v>-6119438.8306008</v>
      </c>
      <c r="F753" s="11">
        <f>TC[[#This Row],[AUM]]-D752</f>
        <v>-3647036.2200001478</v>
      </c>
      <c r="G753" s="11">
        <f>TC[[#This Row],[∆ AUM]]-TC[[#This Row],[effetto mercato]]</f>
        <v>2472402.6106006522</v>
      </c>
    </row>
    <row r="754" spans="1:7">
      <c r="A754" s="4">
        <v>44468</v>
      </c>
      <c r="B754">
        <v>0.18690000000000001</v>
      </c>
      <c r="C754" s="6">
        <f>TC[[#This Row],[Variaz]]/100</f>
        <v>1.869E-3</v>
      </c>
      <c r="D754" s="10">
        <f>'AUM Fondi'!D1695</f>
        <v>884856084.81000006</v>
      </c>
      <c r="E754" s="10">
        <f>D753*TC[[#This Row],[Variazione percentuale]]</f>
        <v>1645962.76074888</v>
      </c>
      <c r="F754" s="11">
        <f>TC[[#This Row],[AUM]]-D753</f>
        <v>4191151.2900000811</v>
      </c>
      <c r="G754" s="11">
        <f>TC[[#This Row],[∆ AUM]]-TC[[#This Row],[effetto mercato]]</f>
        <v>2545188.5292512011</v>
      </c>
    </row>
    <row r="755" spans="1:7">
      <c r="A755" s="4">
        <v>44469</v>
      </c>
      <c r="B755">
        <v>-0.52590000000000003</v>
      </c>
      <c r="C755" s="6">
        <f>TC[[#This Row],[Variaz]]/100</f>
        <v>-5.2590000000000007E-3</v>
      </c>
      <c r="D755" s="10">
        <f>'AUM Fondi'!D1696</f>
        <v>882789065.17000008</v>
      </c>
      <c r="E755" s="10">
        <f>D754*TC[[#This Row],[Variazione percentuale]]</f>
        <v>-4653458.1500157909</v>
      </c>
      <c r="F755" s="11">
        <f>TC[[#This Row],[AUM]]-D754</f>
        <v>-2067019.6399999857</v>
      </c>
      <c r="G755" s="11">
        <f>TC[[#This Row],[∆ AUM]]-TC[[#This Row],[effetto mercato]]</f>
        <v>2586438.5100158053</v>
      </c>
    </row>
    <row r="756" spans="1:7">
      <c r="A756" s="4">
        <v>44470</v>
      </c>
      <c r="B756">
        <v>6.8199999999999997E-2</v>
      </c>
      <c r="C756" s="6">
        <f>TC[[#This Row],[Variaz]]/100</f>
        <v>6.8199999999999999E-4</v>
      </c>
      <c r="D756" s="10">
        <f>'AUM Fondi'!D1697</f>
        <v>885314097.22000003</v>
      </c>
      <c r="E756" s="10">
        <f>D755*TC[[#This Row],[Variazione percentuale]]</f>
        <v>602062.14244594006</v>
      </c>
      <c r="F756" s="11">
        <f>TC[[#This Row],[AUM]]-D755</f>
        <v>2525032.0499999523</v>
      </c>
      <c r="G756" s="11">
        <f>TC[[#This Row],[∆ AUM]]-TC[[#This Row],[effetto mercato]]</f>
        <v>1922969.9075540123</v>
      </c>
    </row>
    <row r="757" spans="1:7">
      <c r="A757" s="4">
        <v>44473</v>
      </c>
      <c r="B757">
        <v>-0.49419999999999997</v>
      </c>
      <c r="C757" s="6">
        <f>TC[[#This Row],[Variaz]]/100</f>
        <v>-4.9419999999999993E-3</v>
      </c>
      <c r="D757" s="10">
        <f>'AUM Fondi'!D1698</f>
        <v>883454927.76999998</v>
      </c>
      <c r="E757" s="10">
        <f>D756*TC[[#This Row],[Variazione percentuale]]</f>
        <v>-4375222.2684612395</v>
      </c>
      <c r="F757" s="11">
        <f>TC[[#This Row],[AUM]]-D756</f>
        <v>-1859169.4500000477</v>
      </c>
      <c r="G757" s="11">
        <f>TC[[#This Row],[∆ AUM]]-TC[[#This Row],[effetto mercato]]</f>
        <v>2516052.8184611918</v>
      </c>
    </row>
    <row r="758" spans="1:7">
      <c r="A758" s="4">
        <v>44474</v>
      </c>
      <c r="B758">
        <v>0.27400000000000002</v>
      </c>
      <c r="C758" s="6">
        <f>TC[[#This Row],[Variaz]]/100</f>
        <v>2.7400000000000002E-3</v>
      </c>
      <c r="D758" s="10">
        <f>'AUM Fondi'!D1699</f>
        <v>889175408.31999993</v>
      </c>
      <c r="E758" s="10">
        <f>D757*TC[[#This Row],[Variazione percentuale]]</f>
        <v>2420666.5020898003</v>
      </c>
      <c r="F758" s="11">
        <f>TC[[#This Row],[AUM]]-D757</f>
        <v>5720480.5499999523</v>
      </c>
      <c r="G758" s="11">
        <f>TC[[#This Row],[∆ AUM]]-TC[[#This Row],[effetto mercato]]</f>
        <v>3299814.047910152</v>
      </c>
    </row>
    <row r="759" spans="1:7">
      <c r="A759" s="4">
        <v>44475</v>
      </c>
      <c r="B759">
        <v>-8.5400000000000004E-2</v>
      </c>
      <c r="C759" s="6">
        <f>TC[[#This Row],[Variaz]]/100</f>
        <v>-8.5400000000000005E-4</v>
      </c>
      <c r="D759" s="10">
        <f>'AUM Fondi'!D1700</f>
        <v>891554129.13999999</v>
      </c>
      <c r="E759" s="10">
        <f>D758*TC[[#This Row],[Variazione percentuale]]</f>
        <v>-759355.79870527994</v>
      </c>
      <c r="F759" s="11">
        <f>TC[[#This Row],[AUM]]-D758</f>
        <v>2378720.8200000525</v>
      </c>
      <c r="G759" s="11">
        <f>TC[[#This Row],[∆ AUM]]-TC[[#This Row],[effetto mercato]]</f>
        <v>3138076.6187053323</v>
      </c>
    </row>
    <row r="760" spans="1:7">
      <c r="A760" s="4">
        <v>44476</v>
      </c>
      <c r="B760">
        <v>0.4274</v>
      </c>
      <c r="C760" s="6">
        <f>TC[[#This Row],[Variaz]]/100</f>
        <v>4.274E-3</v>
      </c>
      <c r="D760" s="10">
        <f>'AUM Fondi'!D1701</f>
        <v>898474464.93000007</v>
      </c>
      <c r="E760" s="10">
        <f>D759*TC[[#This Row],[Variazione percentuale]]</f>
        <v>3810502.3479443598</v>
      </c>
      <c r="F760" s="11">
        <f>TC[[#This Row],[AUM]]-D759</f>
        <v>6920335.7900000811</v>
      </c>
      <c r="G760" s="11">
        <f>TC[[#This Row],[∆ AUM]]-TC[[#This Row],[effetto mercato]]</f>
        <v>3109833.4420557213</v>
      </c>
    </row>
    <row r="761" spans="1:7">
      <c r="A761" s="4">
        <v>44477</v>
      </c>
      <c r="B761">
        <v>-0.25530000000000003</v>
      </c>
      <c r="C761" s="6">
        <f>TC[[#This Row],[Variaz]]/100</f>
        <v>-2.5530000000000001E-3</v>
      </c>
      <c r="D761" s="10">
        <f>'AUM Fondi'!D1702</f>
        <v>898461716.98999989</v>
      </c>
      <c r="E761" s="10">
        <f>D760*TC[[#This Row],[Variazione percentuale]]</f>
        <v>-2293805.3089662902</v>
      </c>
      <c r="F761" s="11">
        <f>TC[[#This Row],[AUM]]-D760</f>
        <v>-12747.94000017643</v>
      </c>
      <c r="G761" s="11">
        <f>TC[[#This Row],[∆ AUM]]-TC[[#This Row],[effetto mercato]]</f>
        <v>2281057.3689661138</v>
      </c>
    </row>
    <row r="762" spans="1:7">
      <c r="A762" s="4">
        <v>44480</v>
      </c>
      <c r="B762">
        <v>-0.2218</v>
      </c>
      <c r="C762" s="6">
        <f>TC[[#This Row],[Variaz]]/100</f>
        <v>-2.2179999999999999E-3</v>
      </c>
      <c r="D762" s="10">
        <f>'AUM Fondi'!D1703</f>
        <v>898886989.30999994</v>
      </c>
      <c r="E762" s="10">
        <f>D761*TC[[#This Row],[Variazione percentuale]]</f>
        <v>-1992788.0882838196</v>
      </c>
      <c r="F762" s="11">
        <f>TC[[#This Row],[AUM]]-D761</f>
        <v>425272.32000005245</v>
      </c>
      <c r="G762" s="11">
        <f>TC[[#This Row],[∆ AUM]]-TC[[#This Row],[effetto mercato]]</f>
        <v>2418060.4082838721</v>
      </c>
    </row>
    <row r="763" spans="1:7">
      <c r="A763" s="4">
        <v>44481</v>
      </c>
      <c r="B763">
        <v>0</v>
      </c>
      <c r="C763" s="6">
        <f>TC[[#This Row],[Variaz]]/100</f>
        <v>0</v>
      </c>
      <c r="D763" s="10">
        <f>'AUM Fondi'!D1704</f>
        <v>901082101</v>
      </c>
      <c r="E763" s="10">
        <f>D762*TC[[#This Row],[Variazione percentuale]]</f>
        <v>0</v>
      </c>
      <c r="F763" s="11">
        <f>TC[[#This Row],[AUM]]-D762</f>
        <v>2195111.6900000572</v>
      </c>
      <c r="G763" s="11">
        <f>TC[[#This Row],[∆ AUM]]-TC[[#This Row],[effetto mercato]]</f>
        <v>2195111.6900000572</v>
      </c>
    </row>
    <row r="764" spans="1:7">
      <c r="A764" s="4">
        <v>44482</v>
      </c>
      <c r="B764">
        <v>0.2223</v>
      </c>
      <c r="C764" s="6">
        <f>TC[[#This Row],[Variaz]]/100</f>
        <v>2.2230000000000001E-3</v>
      </c>
      <c r="D764" s="10">
        <f>'AUM Fondi'!D1705</f>
        <v>905697543.61000001</v>
      </c>
      <c r="E764" s="10">
        <f>D763*TC[[#This Row],[Variazione percentuale]]</f>
        <v>2003105.510523</v>
      </c>
      <c r="F764" s="11">
        <f>TC[[#This Row],[AUM]]-D763</f>
        <v>4615442.6100000143</v>
      </c>
      <c r="G764" s="11">
        <f>TC[[#This Row],[∆ AUM]]-TC[[#This Row],[effetto mercato]]</f>
        <v>2612337.0994770145</v>
      </c>
    </row>
    <row r="765" spans="1:7">
      <c r="A765" s="4">
        <v>44483</v>
      </c>
      <c r="B765">
        <v>0.75090000000000001</v>
      </c>
      <c r="C765" s="6">
        <f>TC[[#This Row],[Variaz]]/100</f>
        <v>7.509E-3</v>
      </c>
      <c r="D765" s="10">
        <f>'AUM Fondi'!D1706</f>
        <v>914457461.15999997</v>
      </c>
      <c r="E765" s="10">
        <f>D764*TC[[#This Row],[Variazione percentuale]]</f>
        <v>6800882.8549674898</v>
      </c>
      <c r="F765" s="11">
        <f>TC[[#This Row],[AUM]]-D764</f>
        <v>8759917.5499999523</v>
      </c>
      <c r="G765" s="11">
        <f>TC[[#This Row],[∆ AUM]]-TC[[#This Row],[effetto mercato]]</f>
        <v>1959034.6950324625</v>
      </c>
    </row>
    <row r="766" spans="1:7">
      <c r="A766" s="4">
        <v>44484</v>
      </c>
      <c r="B766">
        <v>0.1694</v>
      </c>
      <c r="C766" s="6">
        <f>TC[[#This Row],[Variaz]]/100</f>
        <v>1.694E-3</v>
      </c>
      <c r="D766" s="10">
        <f>'AUM Fondi'!D1707</f>
        <v>918336403.21999991</v>
      </c>
      <c r="E766" s="10">
        <f>D765*TC[[#This Row],[Variazione percentuale]]</f>
        <v>1549090.93920504</v>
      </c>
      <c r="F766" s="11">
        <f>TC[[#This Row],[AUM]]-D765</f>
        <v>3878942.0599999428</v>
      </c>
      <c r="G766" s="11">
        <f>TC[[#This Row],[∆ AUM]]-TC[[#This Row],[effetto mercato]]</f>
        <v>2329851.1207949026</v>
      </c>
    </row>
    <row r="767" spans="1:7">
      <c r="A767" s="4">
        <v>44487</v>
      </c>
      <c r="B767">
        <v>-0.11840000000000001</v>
      </c>
      <c r="C767" s="6">
        <f>TC[[#This Row],[Variaz]]/100</f>
        <v>-1.1840000000000002E-3</v>
      </c>
      <c r="D767" s="10">
        <f>'AUM Fondi'!D1708</f>
        <v>919249858.5200001</v>
      </c>
      <c r="E767" s="10">
        <f>D766*TC[[#This Row],[Variazione percentuale]]</f>
        <v>-1087310.30141248</v>
      </c>
      <c r="F767" s="11">
        <f>TC[[#This Row],[AUM]]-D766</f>
        <v>913455.30000019073</v>
      </c>
      <c r="G767" s="11">
        <f>TC[[#This Row],[∆ AUM]]-TC[[#This Row],[effetto mercato]]</f>
        <v>2000765.6014126707</v>
      </c>
    </row>
    <row r="768" spans="1:7">
      <c r="A768" s="4">
        <v>44488</v>
      </c>
      <c r="B768">
        <v>0</v>
      </c>
      <c r="C768" s="6">
        <f>TC[[#This Row],[Variaz]]/100</f>
        <v>0</v>
      </c>
      <c r="D768" s="10">
        <f>'AUM Fondi'!D1709</f>
        <v>922335529.37</v>
      </c>
      <c r="E768" s="10">
        <f>D767*TC[[#This Row],[Variazione percentuale]]</f>
        <v>0</v>
      </c>
      <c r="F768" s="11">
        <f>TC[[#This Row],[AUM]]-D767</f>
        <v>3085670.8499999046</v>
      </c>
      <c r="G768" s="11">
        <f>TC[[#This Row],[∆ AUM]]-TC[[#This Row],[effetto mercato]]</f>
        <v>3085670.8499999046</v>
      </c>
    </row>
    <row r="769" spans="1:7">
      <c r="A769" s="4">
        <v>44489</v>
      </c>
      <c r="B769">
        <v>0.30470000000000003</v>
      </c>
      <c r="C769" s="6">
        <f>TC[[#This Row],[Variaz]]/100</f>
        <v>3.0470000000000002E-3</v>
      </c>
      <c r="D769" s="10">
        <f>'AUM Fondi'!D1710</f>
        <v>926891595</v>
      </c>
      <c r="E769" s="10">
        <f>D768*TC[[#This Row],[Variazione percentuale]]</f>
        <v>2810356.3579903902</v>
      </c>
      <c r="F769" s="11">
        <f>TC[[#This Row],[AUM]]-D768</f>
        <v>4556065.6299999952</v>
      </c>
      <c r="G769" s="11">
        <f>TC[[#This Row],[∆ AUM]]-TC[[#This Row],[effetto mercato]]</f>
        <v>1745709.2720096051</v>
      </c>
    </row>
    <row r="770" spans="1:7">
      <c r="A770" s="4">
        <v>44490</v>
      </c>
      <c r="B770">
        <v>-1.6899999999999998E-2</v>
      </c>
      <c r="C770" s="6">
        <f>TC[[#This Row],[Variaz]]/100</f>
        <v>-1.6899999999999999E-4</v>
      </c>
      <c r="D770" s="10">
        <f>'AUM Fondi'!D1711</f>
        <v>929231595.71999991</v>
      </c>
      <c r="E770" s="10">
        <f>D769*TC[[#This Row],[Variazione percentuale]]</f>
        <v>-156644.67955499998</v>
      </c>
      <c r="F770" s="11">
        <f>TC[[#This Row],[AUM]]-D769</f>
        <v>2340000.7199999094</v>
      </c>
      <c r="G770" s="11">
        <f>TC[[#This Row],[∆ AUM]]-TC[[#This Row],[effetto mercato]]</f>
        <v>2496645.3995549092</v>
      </c>
    </row>
    <row r="771" spans="1:7">
      <c r="A771" s="4">
        <v>44491</v>
      </c>
      <c r="B771">
        <v>0.1857</v>
      </c>
      <c r="C771" s="6">
        <f>TC[[#This Row],[Variaz]]/100</f>
        <v>1.8570000000000001E-3</v>
      </c>
      <c r="D771" s="10">
        <f>'AUM Fondi'!D1712</f>
        <v>933697122.25</v>
      </c>
      <c r="E771" s="10">
        <f>D770*TC[[#This Row],[Variazione percentuale]]</f>
        <v>1725583.07325204</v>
      </c>
      <c r="F771" s="11">
        <f>TC[[#This Row],[AUM]]-D770</f>
        <v>4465526.5300000906</v>
      </c>
      <c r="G771" s="11">
        <f>TC[[#This Row],[∆ AUM]]-TC[[#This Row],[effetto mercato]]</f>
        <v>2739943.4567480506</v>
      </c>
    </row>
    <row r="772" spans="1:7">
      <c r="A772" s="4">
        <v>44494</v>
      </c>
      <c r="B772">
        <v>0.1348</v>
      </c>
      <c r="C772" s="6">
        <f>TC[[#This Row],[Variaz]]/100</f>
        <v>1.348E-3</v>
      </c>
      <c r="D772" s="10">
        <f>'AUM Fondi'!D1713</f>
        <v>937934949.05999994</v>
      </c>
      <c r="E772" s="10">
        <f>D771*TC[[#This Row],[Variazione percentuale]]</f>
        <v>1258623.720793</v>
      </c>
      <c r="F772" s="11">
        <f>TC[[#This Row],[AUM]]-D771</f>
        <v>4237826.8099999428</v>
      </c>
      <c r="G772" s="11">
        <f>TC[[#This Row],[∆ AUM]]-TC[[#This Row],[effetto mercato]]</f>
        <v>2979203.0892069428</v>
      </c>
    </row>
    <row r="773" spans="1:7">
      <c r="A773" s="4">
        <v>44495</v>
      </c>
      <c r="B773">
        <v>0.28610000000000002</v>
      </c>
      <c r="C773" s="6">
        <f>TC[[#This Row],[Variaz]]/100</f>
        <v>2.8610000000000003E-3</v>
      </c>
      <c r="D773" s="10">
        <f>'AUM Fondi'!D1714</f>
        <v>943108628.58000004</v>
      </c>
      <c r="E773" s="10">
        <f>D772*TC[[#This Row],[Variazione percentuale]]</f>
        <v>2683431.8892606599</v>
      </c>
      <c r="F773" s="11">
        <f>TC[[#This Row],[AUM]]-D772</f>
        <v>5173679.5200001001</v>
      </c>
      <c r="G773" s="11">
        <f>TC[[#This Row],[∆ AUM]]-TC[[#This Row],[effetto mercato]]</f>
        <v>2490247.6307394402</v>
      </c>
    </row>
    <row r="774" spans="1:7">
      <c r="A774" s="4">
        <v>44496</v>
      </c>
      <c r="B774">
        <v>-0.25169999999999998</v>
      </c>
      <c r="C774" s="6">
        <f>TC[[#This Row],[Variaz]]/100</f>
        <v>-2.5169999999999997E-3</v>
      </c>
      <c r="D774" s="10">
        <f>'AUM Fondi'!D1715</f>
        <v>942873120.37</v>
      </c>
      <c r="E774" s="10">
        <f>D773*TC[[#This Row],[Variazione percentuale]]</f>
        <v>-2373804.41813586</v>
      </c>
      <c r="F774" s="11">
        <f>TC[[#This Row],[AUM]]-D773</f>
        <v>-235508.21000003815</v>
      </c>
      <c r="G774" s="11">
        <f>TC[[#This Row],[∆ AUM]]-TC[[#This Row],[effetto mercato]]</f>
        <v>2138296.2081358219</v>
      </c>
    </row>
    <row r="775" spans="1:7">
      <c r="A775" s="4">
        <v>44497</v>
      </c>
      <c r="B775">
        <v>-0.1177</v>
      </c>
      <c r="C775" s="6">
        <f>TC[[#This Row],[Variaz]]/100</f>
        <v>-1.1770000000000001E-3</v>
      </c>
      <c r="D775" s="10">
        <f>'AUM Fondi'!D1716</f>
        <v>943471244.03000009</v>
      </c>
      <c r="E775" s="10">
        <f>D774*TC[[#This Row],[Variazione percentuale]]</f>
        <v>-1109761.6626754901</v>
      </c>
      <c r="F775" s="11">
        <f>TC[[#This Row],[AUM]]-D774</f>
        <v>598123.66000008583</v>
      </c>
      <c r="G775" s="11">
        <f>TC[[#This Row],[∆ AUM]]-TC[[#This Row],[effetto mercato]]</f>
        <v>1707885.322675576</v>
      </c>
    </row>
    <row r="776" spans="1:7">
      <c r="A776" s="4">
        <v>44498</v>
      </c>
      <c r="B776">
        <v>0.2021</v>
      </c>
      <c r="C776" s="6">
        <f>TC[[#This Row],[Variaz]]/100</f>
        <v>2.0210000000000002E-3</v>
      </c>
      <c r="D776" s="10">
        <f>'AUM Fondi'!D1717</f>
        <v>947381342.57999992</v>
      </c>
      <c r="E776" s="10">
        <f>D775*TC[[#This Row],[Variazione percentuale]]</f>
        <v>1906755.3841846304</v>
      </c>
      <c r="F776" s="11">
        <f>TC[[#This Row],[AUM]]-D775</f>
        <v>3910098.5499998331</v>
      </c>
      <c r="G776" s="11">
        <f>TC[[#This Row],[∆ AUM]]-TC[[#This Row],[effetto mercato]]</f>
        <v>2003343.1658152028</v>
      </c>
    </row>
    <row r="777" spans="1:7">
      <c r="A777" s="4">
        <v>44502</v>
      </c>
      <c r="B777">
        <v>0.80669999999999997</v>
      </c>
      <c r="C777" s="6">
        <f>TC[[#This Row],[Variaz]]/100</f>
        <v>8.0669999999999995E-3</v>
      </c>
      <c r="D777" s="10">
        <f>'AUM Fondi'!D1718</f>
        <v>957972602.05999994</v>
      </c>
      <c r="E777" s="10">
        <f>D776*TC[[#This Row],[Variazione percentuale]]</f>
        <v>7642525.2905928586</v>
      </c>
      <c r="F777" s="11">
        <f>TC[[#This Row],[AUM]]-D776</f>
        <v>10591259.480000019</v>
      </c>
      <c r="G777" s="11">
        <f>TC[[#This Row],[∆ AUM]]-TC[[#This Row],[effetto mercato]]</f>
        <v>2948734.1894071605</v>
      </c>
    </row>
    <row r="778" spans="1:7">
      <c r="A778" s="4">
        <v>44503</v>
      </c>
      <c r="B778">
        <v>0.38350000000000001</v>
      </c>
      <c r="C778" s="6">
        <f>TC[[#This Row],[Variaz]]/100</f>
        <v>3.8349999999999999E-3</v>
      </c>
      <c r="D778" s="10">
        <f>'AUM Fondi'!D1719</f>
        <v>963968127.51999998</v>
      </c>
      <c r="E778" s="10">
        <f>D777*TC[[#This Row],[Variazione percentuale]]</f>
        <v>3673824.9289000998</v>
      </c>
      <c r="F778" s="11">
        <f>TC[[#This Row],[AUM]]-D777</f>
        <v>5995525.4600000381</v>
      </c>
      <c r="G778" s="11">
        <f>TC[[#This Row],[∆ AUM]]-TC[[#This Row],[effetto mercato]]</f>
        <v>2321700.5310999383</v>
      </c>
    </row>
    <row r="779" spans="1:7">
      <c r="A779" s="4">
        <v>44504</v>
      </c>
      <c r="B779">
        <v>0.56469999999999998</v>
      </c>
      <c r="C779" s="6">
        <f>TC[[#This Row],[Variaz]]/100</f>
        <v>5.6470000000000001E-3</v>
      </c>
      <c r="D779" s="10">
        <f>'AUM Fondi'!D1720</f>
        <v>972812472.24999988</v>
      </c>
      <c r="E779" s="10">
        <f>D778*TC[[#This Row],[Variazione percentuale]]</f>
        <v>5443528.0161054404</v>
      </c>
      <c r="F779" s="11">
        <f>TC[[#This Row],[AUM]]-D778</f>
        <v>8844344.7299998999</v>
      </c>
      <c r="G779" s="11">
        <f>TC[[#This Row],[∆ AUM]]-TC[[#This Row],[effetto mercato]]</f>
        <v>3400816.7138944594</v>
      </c>
    </row>
    <row r="780" spans="1:7">
      <c r="A780" s="4">
        <v>44505</v>
      </c>
      <c r="B780">
        <v>0.11559999999999999</v>
      </c>
      <c r="C780" s="6">
        <f>TC[[#This Row],[Variaz]]/100</f>
        <v>1.1559999999999999E-3</v>
      </c>
      <c r="D780" s="10">
        <f>'AUM Fondi'!D1721</f>
        <v>977959233.65999997</v>
      </c>
      <c r="E780" s="10">
        <f>D779*TC[[#This Row],[Variazione percentuale]]</f>
        <v>1124571.2179209997</v>
      </c>
      <c r="F780" s="11">
        <f>TC[[#This Row],[AUM]]-D779</f>
        <v>5146761.4100000858</v>
      </c>
      <c r="G780" s="11">
        <f>TC[[#This Row],[∆ AUM]]-TC[[#This Row],[effetto mercato]]</f>
        <v>4022190.1920790859</v>
      </c>
    </row>
    <row r="781" spans="1:7">
      <c r="A781" s="4">
        <v>44508</v>
      </c>
      <c r="B781">
        <v>0</v>
      </c>
      <c r="C781" s="6">
        <f>TC[[#This Row],[Variaz]]/100</f>
        <v>0</v>
      </c>
      <c r="D781" s="10">
        <f>'AUM Fondi'!D1722</f>
        <v>981337760.74000013</v>
      </c>
      <c r="E781" s="10">
        <f>D780*TC[[#This Row],[Variazione percentuale]]</f>
        <v>0</v>
      </c>
      <c r="F781" s="11">
        <f>TC[[#This Row],[AUM]]-D780</f>
        <v>3378527.0800001621</v>
      </c>
      <c r="G781" s="11">
        <f>TC[[#This Row],[∆ AUM]]-TC[[#This Row],[effetto mercato]]</f>
        <v>3378527.0800001621</v>
      </c>
    </row>
    <row r="782" spans="1:7">
      <c r="A782" s="4">
        <v>44509</v>
      </c>
      <c r="B782">
        <v>9.9000000000000005E-2</v>
      </c>
      <c r="C782" s="6">
        <f>TC[[#This Row],[Variaz]]/100</f>
        <v>9.8999999999999999E-4</v>
      </c>
      <c r="D782" s="10">
        <f>'AUM Fondi'!D1723</f>
        <v>985775818.74000013</v>
      </c>
      <c r="E782" s="10">
        <f>D781*TC[[#This Row],[Variazione percentuale]]</f>
        <v>971524.38313260011</v>
      </c>
      <c r="F782" s="11">
        <f>TC[[#This Row],[AUM]]-D781</f>
        <v>4438058</v>
      </c>
      <c r="G782" s="11">
        <f>TC[[#This Row],[∆ AUM]]-TC[[#This Row],[effetto mercato]]</f>
        <v>3466533.6168673998</v>
      </c>
    </row>
    <row r="783" spans="1:7">
      <c r="A783" s="4">
        <v>44510</v>
      </c>
      <c r="B783">
        <v>-0.29659999999999997</v>
      </c>
      <c r="C783" s="6">
        <f>TC[[#This Row],[Variaz]]/100</f>
        <v>-2.9659999999999999E-3</v>
      </c>
      <c r="D783" s="10">
        <f>'AUM Fondi'!D1724</f>
        <v>985842456.49000001</v>
      </c>
      <c r="E783" s="10">
        <f>D782*TC[[#This Row],[Variazione percentuale]]</f>
        <v>-2923811.0783828404</v>
      </c>
      <c r="F783" s="11">
        <f>TC[[#This Row],[AUM]]-D782</f>
        <v>66637.749999880791</v>
      </c>
      <c r="G783" s="11">
        <f>TC[[#This Row],[∆ AUM]]-TC[[#This Row],[effetto mercato]]</f>
        <v>2990448.8283827212</v>
      </c>
    </row>
    <row r="784" spans="1:7">
      <c r="A784" s="4">
        <v>44511</v>
      </c>
      <c r="B784">
        <v>0.21490000000000001</v>
      </c>
      <c r="C784" s="6">
        <f>TC[[#This Row],[Variaz]]/100</f>
        <v>2.1489999999999999E-3</v>
      </c>
      <c r="D784" s="10">
        <f>'AUM Fondi'!D1725</f>
        <v>991329699.90999997</v>
      </c>
      <c r="E784" s="10">
        <f>D783*TC[[#This Row],[Variazione percentuale]]</f>
        <v>2118575.4389970098</v>
      </c>
      <c r="F784" s="11">
        <f>TC[[#This Row],[AUM]]-D783</f>
        <v>5487243.4199999571</v>
      </c>
      <c r="G784" s="11">
        <f>TC[[#This Row],[∆ AUM]]-TC[[#This Row],[effetto mercato]]</f>
        <v>3368667.9810029473</v>
      </c>
    </row>
    <row r="785" spans="1:7">
      <c r="A785" s="4">
        <v>44512</v>
      </c>
      <c r="B785">
        <v>0.44529999999999997</v>
      </c>
      <c r="C785" s="6">
        <f>TC[[#This Row],[Variaz]]/100</f>
        <v>4.4529999999999995E-3</v>
      </c>
      <c r="D785" s="10">
        <f>'AUM Fondi'!D1726</f>
        <v>999265170.56999993</v>
      </c>
      <c r="E785" s="10">
        <f>D784*TC[[#This Row],[Variazione percentuale]]</f>
        <v>4414391.1536992295</v>
      </c>
      <c r="F785" s="11">
        <f>TC[[#This Row],[AUM]]-D784</f>
        <v>7935470.6599999666</v>
      </c>
      <c r="G785" s="11">
        <f>TC[[#This Row],[∆ AUM]]-TC[[#This Row],[effetto mercato]]</f>
        <v>3521079.5063007372</v>
      </c>
    </row>
    <row r="786" spans="1:7">
      <c r="A786" s="4">
        <v>44515</v>
      </c>
      <c r="B786">
        <v>-3.2800000000000003E-2</v>
      </c>
      <c r="C786" s="6">
        <f>TC[[#This Row],[Variaz]]/100</f>
        <v>-3.28E-4</v>
      </c>
      <c r="D786" s="10">
        <f>'AUM Fondi'!D1727</f>
        <v>1002152952.26</v>
      </c>
      <c r="E786" s="10">
        <f>D785*TC[[#This Row],[Variazione percentuale]]</f>
        <v>-327758.97594695998</v>
      </c>
      <c r="F786" s="11">
        <f>TC[[#This Row],[AUM]]-D785</f>
        <v>2887781.6900000572</v>
      </c>
      <c r="G786" s="11">
        <f>TC[[#This Row],[∆ AUM]]-TC[[#This Row],[effetto mercato]]</f>
        <v>3215540.6659470173</v>
      </c>
    </row>
    <row r="787" spans="1:7">
      <c r="A787" s="4">
        <v>44516</v>
      </c>
      <c r="B787">
        <v>0.44350000000000001</v>
      </c>
      <c r="C787" s="6">
        <f>TC[[#This Row],[Variaz]]/100</f>
        <v>4.4349999999999997E-3</v>
      </c>
      <c r="D787" s="10">
        <f>'AUM Fondi'!D1728</f>
        <v>1009801526.9299999</v>
      </c>
      <c r="E787" s="10">
        <f>D786*TC[[#This Row],[Variazione percentuale]]</f>
        <v>4444548.3432730995</v>
      </c>
      <c r="F787" s="11">
        <f>TC[[#This Row],[AUM]]-D786</f>
        <v>7648574.6699999571</v>
      </c>
      <c r="G787" s="11">
        <f>TC[[#This Row],[∆ AUM]]-TC[[#This Row],[effetto mercato]]</f>
        <v>3204026.3267268576</v>
      </c>
    </row>
    <row r="788" spans="1:7">
      <c r="A788" s="4">
        <v>44517</v>
      </c>
      <c r="B788">
        <v>0</v>
      </c>
      <c r="C788" s="6">
        <f>TC[[#This Row],[Variaz]]/100</f>
        <v>0</v>
      </c>
      <c r="D788" s="10">
        <f>'AUM Fondi'!D1729</f>
        <v>1013788514.4299999</v>
      </c>
      <c r="E788" s="10">
        <f>D787*TC[[#This Row],[Variazione percentuale]]</f>
        <v>0</v>
      </c>
      <c r="F788" s="11">
        <f>TC[[#This Row],[AUM]]-D787</f>
        <v>3986987.5</v>
      </c>
      <c r="G788" s="11">
        <f>TC[[#This Row],[∆ AUM]]-TC[[#This Row],[effetto mercato]]</f>
        <v>3986987.5</v>
      </c>
    </row>
    <row r="789" spans="1:7">
      <c r="A789" s="4">
        <v>44518</v>
      </c>
      <c r="B789">
        <v>-0.1308</v>
      </c>
      <c r="C789" s="6">
        <f>TC[[#This Row],[Variaz]]/100</f>
        <v>-1.3079999999999999E-3</v>
      </c>
      <c r="D789" s="10">
        <f>'AUM Fondi'!D1730</f>
        <v>1016034845.78</v>
      </c>
      <c r="E789" s="10">
        <f>D788*TC[[#This Row],[Variazione percentuale]]</f>
        <v>-1326035.3768744399</v>
      </c>
      <c r="F789" s="11">
        <f>TC[[#This Row],[AUM]]-D788</f>
        <v>2246331.3500000238</v>
      </c>
      <c r="G789" s="11">
        <f>TC[[#This Row],[∆ AUM]]-TC[[#This Row],[effetto mercato]]</f>
        <v>3572366.7268744637</v>
      </c>
    </row>
    <row r="790" spans="1:7">
      <c r="A790" s="4">
        <v>44519</v>
      </c>
      <c r="B790">
        <v>0.16370000000000001</v>
      </c>
      <c r="C790" s="6">
        <f>TC[[#This Row],[Variaz]]/100</f>
        <v>1.6370000000000002E-3</v>
      </c>
      <c r="D790" s="10">
        <f>'AUM Fondi'!D1731</f>
        <v>1021570260.5599999</v>
      </c>
      <c r="E790" s="10">
        <f>D789*TC[[#This Row],[Variazione percentuale]]</f>
        <v>1663249.0425418601</v>
      </c>
      <c r="F790" s="11">
        <f>TC[[#This Row],[AUM]]-D789</f>
        <v>5535414.7799999714</v>
      </c>
      <c r="G790" s="11">
        <f>TC[[#This Row],[∆ AUM]]-TC[[#This Row],[effetto mercato]]</f>
        <v>3872165.7374581113</v>
      </c>
    </row>
    <row r="791" spans="1:7">
      <c r="A791" s="4">
        <v>44522</v>
      </c>
      <c r="B791">
        <v>4.9000000000000002E-2</v>
      </c>
      <c r="C791" s="6">
        <f>TC[[#This Row],[Variaz]]/100</f>
        <v>4.8999999999999998E-4</v>
      </c>
      <c r="D791" s="10">
        <f>'AUM Fondi'!D1732</f>
        <v>1024839579.7099999</v>
      </c>
      <c r="E791" s="10">
        <f>D790*TC[[#This Row],[Variazione percentuale]]</f>
        <v>500569.42767439998</v>
      </c>
      <c r="F791" s="11">
        <f>TC[[#This Row],[AUM]]-D790</f>
        <v>3269319.1499999762</v>
      </c>
      <c r="G791" s="11">
        <f>TC[[#This Row],[∆ AUM]]-TC[[#This Row],[effetto mercato]]</f>
        <v>2768749.722325576</v>
      </c>
    </row>
    <row r="792" spans="1:7">
      <c r="A792" s="4">
        <v>44523</v>
      </c>
      <c r="B792">
        <v>-0.40849999999999997</v>
      </c>
      <c r="C792" s="6">
        <f>TC[[#This Row],[Variaz]]/100</f>
        <v>-4.0850000000000001E-3</v>
      </c>
      <c r="D792" s="10">
        <f>'AUM Fondi'!D1733</f>
        <v>1023207832.9</v>
      </c>
      <c r="E792" s="10">
        <f>D791*TC[[#This Row],[Variazione percentuale]]</f>
        <v>-4186469.6831153496</v>
      </c>
      <c r="F792" s="11">
        <f>TC[[#This Row],[AUM]]-D791</f>
        <v>-1631746.8099999428</v>
      </c>
      <c r="G792" s="11">
        <f>TC[[#This Row],[∆ AUM]]-TC[[#This Row],[effetto mercato]]</f>
        <v>2554722.8731154068</v>
      </c>
    </row>
    <row r="793" spans="1:7">
      <c r="A793" s="4">
        <v>44524</v>
      </c>
      <c r="B793">
        <v>0.26250000000000001</v>
      </c>
      <c r="C793" s="6">
        <f>TC[[#This Row],[Variaz]]/100</f>
        <v>2.6250000000000002E-3</v>
      </c>
      <c r="D793" s="10">
        <f>'AUM Fondi'!D1734</f>
        <v>1034018946.5600001</v>
      </c>
      <c r="E793" s="10">
        <f>D792*TC[[#This Row],[Variazione percentuale]]</f>
        <v>2685920.5613625003</v>
      </c>
      <c r="F793" s="11">
        <f>TC[[#This Row],[AUM]]-D792</f>
        <v>10811113.660000086</v>
      </c>
      <c r="G793" s="11">
        <f>TC[[#This Row],[∆ AUM]]-TC[[#This Row],[effetto mercato]]</f>
        <v>8125193.0986375855</v>
      </c>
    </row>
    <row r="794" spans="1:7">
      <c r="A794" s="4">
        <v>44525</v>
      </c>
      <c r="B794">
        <v>3.27E-2</v>
      </c>
      <c r="C794" s="6">
        <f>TC[[#This Row],[Variaz]]/100</f>
        <v>3.2699999999999998E-4</v>
      </c>
      <c r="D794" s="10">
        <f>'AUM Fondi'!D1735</f>
        <v>1037928449.39</v>
      </c>
      <c r="E794" s="10">
        <f>D793*TC[[#This Row],[Variazione percentuale]]</f>
        <v>338124.19552512001</v>
      </c>
      <c r="F794" s="11">
        <f>TC[[#This Row],[AUM]]-D793</f>
        <v>3909502.8299999237</v>
      </c>
      <c r="G794" s="11">
        <f>TC[[#This Row],[∆ AUM]]-TC[[#This Row],[effetto mercato]]</f>
        <v>3571378.6344748037</v>
      </c>
    </row>
    <row r="795" spans="1:7">
      <c r="A795" s="4">
        <v>44526</v>
      </c>
      <c r="B795">
        <v>-1.3577999999999999</v>
      </c>
      <c r="C795" s="6">
        <f>TC[[#This Row],[Variaz]]/100</f>
        <v>-1.3578E-2</v>
      </c>
      <c r="D795" s="10">
        <f>'AUM Fondi'!D1736</f>
        <v>1026135551.7099999</v>
      </c>
      <c r="E795" s="10">
        <f>D794*TC[[#This Row],[Variazione percentuale]]</f>
        <v>-14092992.485817419</v>
      </c>
      <c r="F795" s="11">
        <f>TC[[#This Row],[AUM]]-D794</f>
        <v>-11792897.680000067</v>
      </c>
      <c r="G795" s="11">
        <f>TC[[#This Row],[∆ AUM]]-TC[[#This Row],[effetto mercato]]</f>
        <v>2300094.8058173526</v>
      </c>
    </row>
    <row r="796" spans="1:7">
      <c r="A796" s="4">
        <v>44529</v>
      </c>
      <c r="B796">
        <v>0.36480000000000001</v>
      </c>
      <c r="C796" s="6">
        <f>TC[[#This Row],[Variaz]]/100</f>
        <v>3.6480000000000002E-3</v>
      </c>
      <c r="D796" s="10">
        <f>'AUM Fondi'!D1737</f>
        <v>1032820206.1600001</v>
      </c>
      <c r="E796" s="10">
        <f>D795*TC[[#This Row],[Variazione percentuale]]</f>
        <v>3743342.4926380799</v>
      </c>
      <c r="F796" s="11">
        <f>TC[[#This Row],[AUM]]-D795</f>
        <v>6684654.4500001669</v>
      </c>
      <c r="G796" s="11">
        <f>TC[[#This Row],[∆ AUM]]-TC[[#This Row],[effetto mercato]]</f>
        <v>2941311.957362087</v>
      </c>
    </row>
    <row r="797" spans="1:7">
      <c r="A797" s="4">
        <v>44530</v>
      </c>
      <c r="B797">
        <v>-0.89229999999999998</v>
      </c>
      <c r="C797" s="6">
        <f>TC[[#This Row],[Variaz]]/100</f>
        <v>-8.9230000000000004E-3</v>
      </c>
      <c r="D797" s="10">
        <f>'AUM Fondi'!D1738</f>
        <v>1025508112.3799999</v>
      </c>
      <c r="E797" s="10">
        <f>D796*TC[[#This Row],[Variazione percentuale]]</f>
        <v>-9215854.6995656807</v>
      </c>
      <c r="F797" s="11">
        <f>TC[[#This Row],[AUM]]-D796</f>
        <v>-7312093.7800002098</v>
      </c>
      <c r="G797" s="11">
        <f>TC[[#This Row],[∆ AUM]]-TC[[#This Row],[effetto mercato]]</f>
        <v>1903760.9195654709</v>
      </c>
    </row>
    <row r="798" spans="1:7">
      <c r="A798" s="4">
        <v>44531</v>
      </c>
      <c r="B798">
        <v>-0.4335</v>
      </c>
      <c r="C798" s="6">
        <f>TC[[#This Row],[Variaz]]/100</f>
        <v>-4.3350000000000003E-3</v>
      </c>
      <c r="D798" s="10">
        <f>'AUM Fondi'!D1739</f>
        <v>1023759821.52</v>
      </c>
      <c r="E798" s="10">
        <f>D797*TC[[#This Row],[Variazione percentuale]]</f>
        <v>-4445577.6671672994</v>
      </c>
      <c r="F798" s="11">
        <f>TC[[#This Row],[AUM]]-D797</f>
        <v>-1748290.8599998951</v>
      </c>
      <c r="G798" s="11">
        <f>TC[[#This Row],[∆ AUM]]-TC[[#This Row],[effetto mercato]]</f>
        <v>2697286.8071674043</v>
      </c>
    </row>
    <row r="799" spans="1:7">
      <c r="A799" s="4">
        <v>44532</v>
      </c>
      <c r="B799">
        <v>0.4521</v>
      </c>
      <c r="C799" s="6">
        <f>TC[[#This Row],[Variaz]]/100</f>
        <v>4.5209999999999998E-3</v>
      </c>
      <c r="D799" s="10">
        <f>'AUM Fondi'!D1740</f>
        <v>1030172141.38</v>
      </c>
      <c r="E799" s="10">
        <f>D798*TC[[#This Row],[Variazione percentuale]]</f>
        <v>4628418.1530919196</v>
      </c>
      <c r="F799" s="11">
        <f>TC[[#This Row],[AUM]]-D798</f>
        <v>6412319.8600000143</v>
      </c>
      <c r="G799" s="11">
        <f>TC[[#This Row],[∆ AUM]]-TC[[#This Row],[effetto mercato]]</f>
        <v>1783901.7069080947</v>
      </c>
    </row>
    <row r="800" spans="1:7">
      <c r="A800" s="4">
        <v>44533</v>
      </c>
      <c r="B800">
        <v>0.13339999999999999</v>
      </c>
      <c r="C800" s="6">
        <f>TC[[#This Row],[Variaz]]/100</f>
        <v>1.3339999999999999E-3</v>
      </c>
      <c r="D800" s="10">
        <f>'AUM Fondi'!D1741</f>
        <v>1035211619.6300001</v>
      </c>
      <c r="E800" s="10">
        <f>D799*TC[[#This Row],[Variazione percentuale]]</f>
        <v>1374249.63660092</v>
      </c>
      <c r="F800" s="11">
        <f>TC[[#This Row],[AUM]]-D799</f>
        <v>5039478.2500001192</v>
      </c>
      <c r="G800" s="11">
        <f>TC[[#This Row],[∆ AUM]]-TC[[#This Row],[effetto mercato]]</f>
        <v>3665228.6133991992</v>
      </c>
    </row>
    <row r="801" spans="1:7">
      <c r="A801" s="4">
        <v>44536</v>
      </c>
      <c r="B801">
        <v>0.48280000000000001</v>
      </c>
      <c r="C801" s="6">
        <f>TC[[#This Row],[Variaz]]/100</f>
        <v>4.8279999999999998E-3</v>
      </c>
      <c r="D801" s="10">
        <f>'AUM Fondi'!D1742</f>
        <v>1043262862.47</v>
      </c>
      <c r="E801" s="10">
        <f>D800*TC[[#This Row],[Variazione percentuale]]</f>
        <v>4998001.6995736407</v>
      </c>
      <c r="F801" s="11">
        <f>TC[[#This Row],[AUM]]-D800</f>
        <v>8051242.8399999142</v>
      </c>
      <c r="G801" s="11">
        <f>TC[[#This Row],[∆ AUM]]-TC[[#This Row],[effetto mercato]]</f>
        <v>3053241.1404262735</v>
      </c>
    </row>
    <row r="802" spans="1:7">
      <c r="A802" s="4">
        <v>44537</v>
      </c>
      <c r="B802">
        <v>0.97750000000000004</v>
      </c>
      <c r="C802" s="6">
        <f>TC[[#This Row],[Variaz]]/100</f>
        <v>9.7750000000000007E-3</v>
      </c>
      <c r="D802" s="10">
        <f>'AUM Fondi'!D1743</f>
        <v>1056649435.3499999</v>
      </c>
      <c r="E802" s="10">
        <f>D801*TC[[#This Row],[Variazione percentuale]]</f>
        <v>10197894.48064425</v>
      </c>
      <c r="F802" s="11">
        <f>TC[[#This Row],[AUM]]-D801</f>
        <v>13386572.879999876</v>
      </c>
      <c r="G802" s="11">
        <f>TC[[#This Row],[∆ AUM]]-TC[[#This Row],[effetto mercato]]</f>
        <v>3188678.3993556257</v>
      </c>
    </row>
    <row r="803" spans="1:7">
      <c r="A803" s="4">
        <v>44539</v>
      </c>
      <c r="B803">
        <v>-0.50860000000000005</v>
      </c>
      <c r="C803" s="6">
        <f>TC[[#This Row],[Variaz]]/100</f>
        <v>-5.0860000000000002E-3</v>
      </c>
      <c r="D803" s="10">
        <f>'AUM Fondi'!D1744</f>
        <v>1054188939.9900001</v>
      </c>
      <c r="E803" s="10">
        <f>D802*TC[[#This Row],[Variazione percentuale]]</f>
        <v>-5374119.0281900996</v>
      </c>
      <c r="F803" s="11">
        <f>TC[[#This Row],[AUM]]-D802</f>
        <v>-2460495.3599997759</v>
      </c>
      <c r="G803" s="11">
        <f>TC[[#This Row],[∆ AUM]]-TC[[#This Row],[effetto mercato]]</f>
        <v>2913623.6681903237</v>
      </c>
    </row>
    <row r="804" spans="1:7">
      <c r="A804" s="4">
        <v>44540</v>
      </c>
      <c r="B804">
        <v>0.1484</v>
      </c>
      <c r="C804" s="6">
        <f>TC[[#This Row],[Variaz]]/100</f>
        <v>1.4840000000000001E-3</v>
      </c>
      <c r="D804" s="10">
        <f>'AUM Fondi'!D1745</f>
        <v>1058017567.91</v>
      </c>
      <c r="E804" s="10">
        <f>D803*TC[[#This Row],[Variazione percentuale]]</f>
        <v>1564416.3869451603</v>
      </c>
      <c r="F804" s="11">
        <f>TC[[#This Row],[AUM]]-D803</f>
        <v>3828627.9199998379</v>
      </c>
      <c r="G804" s="11">
        <f>TC[[#This Row],[∆ AUM]]-TC[[#This Row],[effetto mercato]]</f>
        <v>2264211.5330546778</v>
      </c>
    </row>
    <row r="805" spans="1:7">
      <c r="A805" s="4">
        <v>44543</v>
      </c>
      <c r="B805">
        <v>0</v>
      </c>
      <c r="C805" s="6">
        <f>TC[[#This Row],[Variaz]]/100</f>
        <v>0</v>
      </c>
      <c r="D805" s="10">
        <f>'AUM Fondi'!D1746</f>
        <v>1060189690.63</v>
      </c>
      <c r="E805" s="10">
        <f>D804*TC[[#This Row],[Variazione percentuale]]</f>
        <v>0</v>
      </c>
      <c r="F805" s="11">
        <f>TC[[#This Row],[AUM]]-D804</f>
        <v>2172122.7200000286</v>
      </c>
      <c r="G805" s="11">
        <f>TC[[#This Row],[∆ AUM]]-TC[[#This Row],[effetto mercato]]</f>
        <v>2172122.7200000286</v>
      </c>
    </row>
    <row r="806" spans="1:7">
      <c r="A806" s="4">
        <v>44544</v>
      </c>
      <c r="B806">
        <v>-0.4446</v>
      </c>
      <c r="C806" s="6">
        <f>TC[[#This Row],[Variaz]]/100</f>
        <v>-4.4460000000000003E-3</v>
      </c>
      <c r="D806" s="10">
        <f>'AUM Fondi'!D1747</f>
        <v>1057540406.3499999</v>
      </c>
      <c r="E806" s="10">
        <f>D805*TC[[#This Row],[Variazione percentuale]]</f>
        <v>-4713603.3645409802</v>
      </c>
      <c r="F806" s="11">
        <f>TC[[#This Row],[AUM]]-D805</f>
        <v>-2649284.2800000906</v>
      </c>
      <c r="G806" s="11">
        <f>TC[[#This Row],[∆ AUM]]-TC[[#This Row],[effetto mercato]]</f>
        <v>2064319.0845408896</v>
      </c>
    </row>
    <row r="807" spans="1:7">
      <c r="A807" s="4">
        <v>44545</v>
      </c>
      <c r="B807">
        <v>0.51270000000000004</v>
      </c>
      <c r="C807" s="6">
        <f>TC[[#This Row],[Variaz]]/100</f>
        <v>5.1270000000000005E-3</v>
      </c>
      <c r="D807" s="10">
        <f>'AUM Fondi'!D1748</f>
        <v>1064865916.25</v>
      </c>
      <c r="E807" s="10">
        <f>D806*TC[[#This Row],[Variazione percentuale]]</f>
        <v>5422009.6633564504</v>
      </c>
      <c r="F807" s="11">
        <f>TC[[#This Row],[AUM]]-D806</f>
        <v>7325509.9000000954</v>
      </c>
      <c r="G807" s="11">
        <f>TC[[#This Row],[∆ AUM]]-TC[[#This Row],[effetto mercato]]</f>
        <v>1903500.236643645</v>
      </c>
    </row>
    <row r="808" spans="1:7">
      <c r="A808" s="4">
        <v>44546</v>
      </c>
      <c r="B808">
        <v>-6.5799999999999997E-2</v>
      </c>
      <c r="C808" s="6">
        <f>TC[[#This Row],[Variaz]]/100</f>
        <v>-6.5799999999999995E-4</v>
      </c>
      <c r="D808" s="10">
        <f>'AUM Fondi'!D1749</f>
        <v>1066523328.92</v>
      </c>
      <c r="E808" s="10">
        <f>D807*TC[[#This Row],[Variazione percentuale]]</f>
        <v>-700681.77289249992</v>
      </c>
      <c r="F808" s="11">
        <f>TC[[#This Row],[AUM]]-D807</f>
        <v>1657412.6699999571</v>
      </c>
      <c r="G808" s="11">
        <f>TC[[#This Row],[∆ AUM]]-TC[[#This Row],[effetto mercato]]</f>
        <v>2358094.4428924569</v>
      </c>
    </row>
    <row r="809" spans="1:7">
      <c r="A809" s="4">
        <v>44547</v>
      </c>
      <c r="B809">
        <v>-0.27989999999999998</v>
      </c>
      <c r="C809" s="6">
        <f>TC[[#This Row],[Variaz]]/100</f>
        <v>-2.7989999999999998E-3</v>
      </c>
      <c r="D809" s="10">
        <f>'AUM Fondi'!D1750</f>
        <v>1067275272.8200001</v>
      </c>
      <c r="E809" s="10">
        <f>D808*TC[[#This Row],[Variazione percentuale]]</f>
        <v>-2985198.7976470799</v>
      </c>
      <c r="F809" s="11">
        <f>TC[[#This Row],[AUM]]-D808</f>
        <v>751943.90000009537</v>
      </c>
      <c r="G809" s="11">
        <f>TC[[#This Row],[∆ AUM]]-TC[[#This Row],[effetto mercato]]</f>
        <v>3737142.6976471753</v>
      </c>
    </row>
    <row r="810" spans="1:7">
      <c r="A810" s="4">
        <v>44550</v>
      </c>
      <c r="B810">
        <v>-0.87519999999999998</v>
      </c>
      <c r="C810" s="6">
        <f>TC[[#This Row],[Variaz]]/100</f>
        <v>-8.7519999999999994E-3</v>
      </c>
      <c r="D810" s="10">
        <f>'AUM Fondi'!D1751</f>
        <v>1060298941.17</v>
      </c>
      <c r="E810" s="10">
        <f>D809*TC[[#This Row],[Variazione percentuale]]</f>
        <v>-9340793.1877206396</v>
      </c>
      <c r="F810" s="11">
        <f>TC[[#This Row],[AUM]]-D809</f>
        <v>-6976331.6500000954</v>
      </c>
      <c r="G810" s="11">
        <f>TC[[#This Row],[∆ AUM]]-TC[[#This Row],[effetto mercato]]</f>
        <v>2364461.5377205443</v>
      </c>
    </row>
    <row r="811" spans="1:7">
      <c r="A811" s="4">
        <v>44551</v>
      </c>
      <c r="B811">
        <v>0.68300000000000005</v>
      </c>
      <c r="C811" s="6">
        <f>TC[[#This Row],[Variaz]]/100</f>
        <v>6.8300000000000001E-3</v>
      </c>
      <c r="D811" s="10">
        <f>'AUM Fondi'!D1752</f>
        <v>1069483568.0400001</v>
      </c>
      <c r="E811" s="10">
        <f>D810*TC[[#This Row],[Variazione percentuale]]</f>
        <v>7241841.7681911001</v>
      </c>
      <c r="F811" s="11">
        <f>TC[[#This Row],[AUM]]-D810</f>
        <v>9184626.870000124</v>
      </c>
      <c r="G811" s="11">
        <f>TC[[#This Row],[∆ AUM]]-TC[[#This Row],[effetto mercato]]</f>
        <v>1942785.1018090239</v>
      </c>
    </row>
    <row r="812" spans="1:7">
      <c r="A812" s="4">
        <v>44552</v>
      </c>
      <c r="B812">
        <v>8.2699999999999996E-2</v>
      </c>
      <c r="C812" s="6">
        <f>TC[[#This Row],[Variaz]]/100</f>
        <v>8.2699999999999994E-4</v>
      </c>
      <c r="D812" s="10">
        <f>'AUM Fondi'!D1753</f>
        <v>1072089814.34</v>
      </c>
      <c r="E812" s="10">
        <f>D811*TC[[#This Row],[Variazione percentuale]]</f>
        <v>884462.91076908004</v>
      </c>
      <c r="F812" s="11">
        <f>TC[[#This Row],[AUM]]-D811</f>
        <v>2606246.2999999523</v>
      </c>
      <c r="G812" s="11">
        <f>TC[[#This Row],[∆ AUM]]-TC[[#This Row],[effetto mercato]]</f>
        <v>1721783.3892308723</v>
      </c>
    </row>
    <row r="813" spans="1:7">
      <c r="A813" s="4">
        <v>44553</v>
      </c>
      <c r="B813">
        <v>0.34720000000000001</v>
      </c>
      <c r="C813" s="6">
        <f>TC[[#This Row],[Variaz]]/100</f>
        <v>3.4720000000000003E-3</v>
      </c>
      <c r="D813" s="10">
        <f>'AUM Fondi'!D1754</f>
        <v>1077180196.5599999</v>
      </c>
      <c r="E813" s="10">
        <f>D812*TC[[#This Row],[Variazione percentuale]]</f>
        <v>3722295.8353884802</v>
      </c>
      <c r="F813" s="11">
        <f>TC[[#This Row],[AUM]]-D812</f>
        <v>5090382.2199999094</v>
      </c>
      <c r="G813" s="11">
        <f>TC[[#This Row],[∆ AUM]]-TC[[#This Row],[effetto mercato]]</f>
        <v>1368086.3846114292</v>
      </c>
    </row>
    <row r="814" spans="1:7">
      <c r="A814" s="4">
        <v>44557</v>
      </c>
      <c r="B814">
        <v>0.39539999999999997</v>
      </c>
      <c r="C814" s="6">
        <f>TC[[#This Row],[Variaz]]/100</f>
        <v>3.954E-3</v>
      </c>
      <c r="D814" s="10">
        <f>'AUM Fondi'!D1755</f>
        <v>1082370501.48</v>
      </c>
      <c r="E814" s="10">
        <f>D813*TC[[#This Row],[Variazione percentuale]]</f>
        <v>4259170.4971982399</v>
      </c>
      <c r="F814" s="11">
        <f>TC[[#This Row],[AUM]]-D813</f>
        <v>5190304.9200000763</v>
      </c>
      <c r="G814" s="11">
        <f>TC[[#This Row],[∆ AUM]]-TC[[#This Row],[effetto mercato]]</f>
        <v>931134.42280183639</v>
      </c>
    </row>
    <row r="815" spans="1:7">
      <c r="A815" s="4">
        <v>44558</v>
      </c>
      <c r="B815">
        <v>0.2954</v>
      </c>
      <c r="C815" s="6">
        <f>TC[[#This Row],[Variaz]]/100</f>
        <v>2.954E-3</v>
      </c>
      <c r="D815" s="10">
        <f>'AUM Fondi'!D1756</f>
        <v>1086712180.1900001</v>
      </c>
      <c r="E815" s="10">
        <f>D814*TC[[#This Row],[Variazione percentuale]]</f>
        <v>3197322.4613719201</v>
      </c>
      <c r="F815" s="11">
        <f>TC[[#This Row],[AUM]]-D814</f>
        <v>4341678.7100000381</v>
      </c>
      <c r="G815" s="11">
        <f>TC[[#This Row],[∆ AUM]]-TC[[#This Row],[effetto mercato]]</f>
        <v>1144356.2486281181</v>
      </c>
    </row>
    <row r="816" spans="1:7">
      <c r="A816" s="4">
        <v>44559</v>
      </c>
      <c r="B816">
        <v>-0.2127</v>
      </c>
      <c r="C816" s="6">
        <f>TC[[#This Row],[Variaz]]/100</f>
        <v>-2.127E-3</v>
      </c>
      <c r="D816" s="10">
        <f>'AUM Fondi'!D1757</f>
        <v>1085554275.78</v>
      </c>
      <c r="E816" s="10">
        <f>D815*TC[[#This Row],[Variazione percentuale]]</f>
        <v>-2311436.8072641301</v>
      </c>
      <c r="F816" s="11">
        <f>TC[[#This Row],[AUM]]-D815</f>
        <v>-1157904.4100000858</v>
      </c>
      <c r="G816" s="11">
        <f>TC[[#This Row],[∆ AUM]]-TC[[#This Row],[effetto mercato]]</f>
        <v>1153532.3972640443</v>
      </c>
    </row>
    <row r="817" spans="1:7">
      <c r="A817" s="4">
        <v>44560</v>
      </c>
      <c r="B817">
        <v>-6.5600000000000006E-2</v>
      </c>
      <c r="C817" s="6">
        <f>TC[[#This Row],[Variaz]]/100</f>
        <v>-6.5600000000000001E-4</v>
      </c>
      <c r="D817" s="10">
        <f>'AUM Fondi'!D1758</f>
        <v>1085935672.79</v>
      </c>
      <c r="E817" s="10">
        <f>D816*TC[[#This Row],[Variazione percentuale]]</f>
        <v>-712123.60491167998</v>
      </c>
      <c r="F817" s="11">
        <f>TC[[#This Row],[AUM]]-D816</f>
        <v>381397.00999999046</v>
      </c>
      <c r="G817" s="11">
        <f>TC[[#This Row],[∆ AUM]]-TC[[#This Row],[effetto mercato]]</f>
        <v>1093520.6149116703</v>
      </c>
    </row>
    <row r="818" spans="1:7">
      <c r="A818" s="4">
        <v>44561</v>
      </c>
      <c r="B818">
        <v>-0.18049999999999999</v>
      </c>
      <c r="C818" s="6">
        <f>TC[[#This Row],[Variaz]]/100</f>
        <v>-1.805E-3</v>
      </c>
      <c r="D818" s="10">
        <f>'AUM Fondi'!D1759</f>
        <v>1084684058.6100001</v>
      </c>
      <c r="E818" s="10">
        <f>D817*TC[[#This Row],[Variazione percentuale]]</f>
        <v>-1960113.8893859498</v>
      </c>
      <c r="F818" s="11">
        <f>TC[[#This Row],[AUM]]-D817</f>
        <v>-1251614.1799998283</v>
      </c>
      <c r="G818" s="11">
        <f>TC[[#This Row],[∆ AUM]]-TC[[#This Row],[effetto mercato]]</f>
        <v>708499.70938612148</v>
      </c>
    </row>
    <row r="819" spans="1:7">
      <c r="A819" s="4">
        <v>44564</v>
      </c>
      <c r="B819">
        <v>0.2465</v>
      </c>
      <c r="C819" s="6">
        <f>TC[[#This Row],[Variaz]]/100</f>
        <v>2.4650000000000002E-3</v>
      </c>
      <c r="D819" s="10">
        <f>'AUM Fondi'!D1760</f>
        <v>1088047977.6099999</v>
      </c>
      <c r="E819" s="10">
        <f>D818*TC[[#This Row],[Variazione percentuale]]</f>
        <v>2673746.2044736505</v>
      </c>
      <c r="F819" s="11">
        <f>TC[[#This Row],[AUM]]-D818</f>
        <v>3363918.9999997616</v>
      </c>
      <c r="G819" s="11">
        <f>TC[[#This Row],[∆ AUM]]-TC[[#This Row],[effetto mercato]]</f>
        <v>690172.79552611103</v>
      </c>
    </row>
    <row r="820" spans="1:7">
      <c r="A820" s="4">
        <v>44565</v>
      </c>
      <c r="B820">
        <v>0.24590000000000001</v>
      </c>
      <c r="C820" s="6">
        <f>TC[[#This Row],[Variaz]]/100</f>
        <v>2.4590000000000002E-3</v>
      </c>
      <c r="D820" s="10">
        <f>'AUM Fondi'!D1761</f>
        <v>1091174366.29</v>
      </c>
      <c r="E820" s="10">
        <f>D819*TC[[#This Row],[Variazione percentuale]]</f>
        <v>2675509.97694299</v>
      </c>
      <c r="F820" s="11">
        <f>TC[[#This Row],[AUM]]-D819</f>
        <v>3126388.6800000668</v>
      </c>
      <c r="G820" s="11">
        <f>TC[[#This Row],[∆ AUM]]-TC[[#This Row],[effetto mercato]]</f>
        <v>450878.70305707678</v>
      </c>
    </row>
    <row r="821" spans="1:7">
      <c r="A821" s="4">
        <v>44566</v>
      </c>
      <c r="B821">
        <v>-0.4743</v>
      </c>
      <c r="C821" s="6">
        <f>TC[[#This Row],[Variaz]]/100</f>
        <v>-4.7429999999999998E-3</v>
      </c>
      <c r="D821" s="10">
        <f>'AUM Fondi'!D1762</f>
        <v>1089487578.29</v>
      </c>
      <c r="E821" s="10">
        <f>D820*TC[[#This Row],[Variazione percentuale]]</f>
        <v>-5175440.0193134695</v>
      </c>
      <c r="F821" s="11">
        <f>TC[[#This Row],[AUM]]-D820</f>
        <v>-1686788</v>
      </c>
      <c r="G821" s="11">
        <f>TC[[#This Row],[∆ AUM]]-TC[[#This Row],[effetto mercato]]</f>
        <v>3488652.0193134695</v>
      </c>
    </row>
    <row r="822" spans="1:7">
      <c r="A822" s="4">
        <v>44568</v>
      </c>
      <c r="B822">
        <v>-0.85460000000000003</v>
      </c>
      <c r="C822" s="6">
        <f>TC[[#This Row],[Variaz]]/100</f>
        <v>-8.5459999999999998E-3</v>
      </c>
      <c r="D822" s="10">
        <f>'AUM Fondi'!D1763</f>
        <v>1084887027.0799999</v>
      </c>
      <c r="E822" s="10">
        <f>D821*TC[[#This Row],[Variazione percentuale]]</f>
        <v>-9310760.8440663386</v>
      </c>
      <c r="F822" s="11">
        <f>TC[[#This Row],[AUM]]-D821</f>
        <v>-4600551.2100000381</v>
      </c>
      <c r="G822" s="11">
        <f>TC[[#This Row],[∆ AUM]]-TC[[#This Row],[effetto mercato]]</f>
        <v>4710209.6340663005</v>
      </c>
    </row>
    <row r="823" spans="1:7">
      <c r="A823" s="4">
        <v>44571</v>
      </c>
      <c r="B823">
        <v>-0.1492</v>
      </c>
      <c r="C823" s="6">
        <f>TC[[#This Row],[Variaz]]/100</f>
        <v>-1.4920000000000001E-3</v>
      </c>
      <c r="D823" s="10">
        <f>'AUM Fondi'!D1764</f>
        <v>1087327339.8999999</v>
      </c>
      <c r="E823" s="10">
        <f>D822*TC[[#This Row],[Variazione percentuale]]</f>
        <v>-1618651.4444033599</v>
      </c>
      <c r="F823" s="11">
        <f>TC[[#This Row],[AUM]]-D822</f>
        <v>2440312.8199999332</v>
      </c>
      <c r="G823" s="11">
        <f>TC[[#This Row],[∆ AUM]]-TC[[#This Row],[effetto mercato]]</f>
        <v>4058964.2644032929</v>
      </c>
    </row>
    <row r="824" spans="1:7">
      <c r="A824" s="4">
        <v>44572</v>
      </c>
      <c r="B824">
        <v>0.16600000000000001</v>
      </c>
      <c r="C824" s="6">
        <f>TC[[#This Row],[Variaz]]/100</f>
        <v>1.66E-3</v>
      </c>
      <c r="D824" s="10">
        <f>'AUM Fondi'!D1765</f>
        <v>1093194879.29</v>
      </c>
      <c r="E824" s="10">
        <f>D823*TC[[#This Row],[Variazione percentuale]]</f>
        <v>1804963.3842339998</v>
      </c>
      <c r="F824" s="11">
        <f>TC[[#This Row],[AUM]]-D823</f>
        <v>5867539.3900001049</v>
      </c>
      <c r="G824" s="11">
        <f>TC[[#This Row],[∆ AUM]]-TC[[#This Row],[effetto mercato]]</f>
        <v>4062576.0057661049</v>
      </c>
    </row>
    <row r="825" spans="1:7">
      <c r="A825" s="4">
        <v>44573</v>
      </c>
      <c r="B825">
        <v>6.6299999999999998E-2</v>
      </c>
      <c r="C825" s="6">
        <f>TC[[#This Row],[Variaz]]/100</f>
        <v>6.6299999999999996E-4</v>
      </c>
      <c r="D825" s="10">
        <f>'AUM Fondi'!D1766</f>
        <v>1097643226</v>
      </c>
      <c r="E825" s="10">
        <f>D824*TC[[#This Row],[Variazione percentuale]]</f>
        <v>724788.20496926992</v>
      </c>
      <c r="F825" s="11">
        <f>TC[[#This Row],[AUM]]-D824</f>
        <v>4448346.7100000381</v>
      </c>
      <c r="G825" s="11">
        <f>TC[[#This Row],[∆ AUM]]-TC[[#This Row],[effetto mercato]]</f>
        <v>3723558.505030768</v>
      </c>
    </row>
    <row r="826" spans="1:7">
      <c r="A826" s="4">
        <v>44574</v>
      </c>
      <c r="B826">
        <v>-0.31469999999999998</v>
      </c>
      <c r="C826" s="6">
        <f>TC[[#This Row],[Variaz]]/100</f>
        <v>-3.1469999999999996E-3</v>
      </c>
      <c r="D826" s="10">
        <f>'AUM Fondi'!D1767</f>
        <v>1097802411.8499999</v>
      </c>
      <c r="E826" s="10">
        <f>D825*TC[[#This Row],[Variazione percentuale]]</f>
        <v>-3454283.2322219997</v>
      </c>
      <c r="F826" s="11">
        <f>TC[[#This Row],[AUM]]-D825</f>
        <v>159185.84999990463</v>
      </c>
      <c r="G826" s="11">
        <f>TC[[#This Row],[∆ AUM]]-TC[[#This Row],[effetto mercato]]</f>
        <v>3613469.0822219043</v>
      </c>
    </row>
    <row r="827" spans="1:7">
      <c r="A827" s="4">
        <v>44575</v>
      </c>
      <c r="B827">
        <v>-0.29909999999999998</v>
      </c>
      <c r="C827" s="6">
        <f>TC[[#This Row],[Variaz]]/100</f>
        <v>-2.9909999999999997E-3</v>
      </c>
      <c r="D827" s="10">
        <f>'AUM Fondi'!D1768</f>
        <v>1099045033.4399998</v>
      </c>
      <c r="E827" s="10">
        <f>D826*TC[[#This Row],[Variazione percentuale]]</f>
        <v>-3283527.0138433496</v>
      </c>
      <c r="F827" s="11">
        <f>TC[[#This Row],[AUM]]-D826</f>
        <v>1242621.5899999142</v>
      </c>
      <c r="G827" s="11">
        <f>TC[[#This Row],[∆ AUM]]-TC[[#This Row],[effetto mercato]]</f>
        <v>4526148.6038432643</v>
      </c>
    </row>
    <row r="828" spans="1:7">
      <c r="A828" s="4">
        <v>44578</v>
      </c>
      <c r="B828">
        <v>0.15</v>
      </c>
      <c r="C828" s="6">
        <f>TC[[#This Row],[Variaz]]/100</f>
        <v>1.5E-3</v>
      </c>
      <c r="D828" s="10">
        <f>'AUM Fondi'!D1769</f>
        <v>1105580212.5799999</v>
      </c>
      <c r="E828" s="10">
        <f>D827*TC[[#This Row],[Variazione percentuale]]</f>
        <v>1648567.5501599999</v>
      </c>
      <c r="F828" s="11">
        <f>TC[[#This Row],[AUM]]-D827</f>
        <v>6535179.1400001049</v>
      </c>
      <c r="G828" s="11">
        <f>TC[[#This Row],[∆ AUM]]-TC[[#This Row],[effetto mercato]]</f>
        <v>4886611.5898401048</v>
      </c>
    </row>
    <row r="829" spans="1:7">
      <c r="A829" s="4">
        <v>44579</v>
      </c>
      <c r="B829">
        <v>-0.41599999999999998</v>
      </c>
      <c r="C829" s="6">
        <f>TC[[#This Row],[Variaz]]/100</f>
        <v>-4.1599999999999996E-3</v>
      </c>
      <c r="D829" s="10">
        <f>'AUM Fondi'!D1770</f>
        <v>1104302109.6399999</v>
      </c>
      <c r="E829" s="10">
        <f>D828*TC[[#This Row],[Variazione percentuale]]</f>
        <v>-4599213.6843327992</v>
      </c>
      <c r="F829" s="11">
        <f>TC[[#This Row],[AUM]]-D828</f>
        <v>-1278102.9400000572</v>
      </c>
      <c r="G829" s="11">
        <f>TC[[#This Row],[∆ AUM]]-TC[[#This Row],[effetto mercato]]</f>
        <v>3321110.7443327419</v>
      </c>
    </row>
    <row r="830" spans="1:7">
      <c r="A830" s="4">
        <v>44580</v>
      </c>
      <c r="B830">
        <v>-0.53469999999999995</v>
      </c>
      <c r="C830" s="6">
        <f>TC[[#This Row],[Variaz]]/100</f>
        <v>-5.3469999999999993E-3</v>
      </c>
      <c r="D830" s="10">
        <f>'AUM Fondi'!D1771</f>
        <v>1103513488.9300001</v>
      </c>
      <c r="E830" s="10">
        <f>D829*TC[[#This Row],[Variazione percentuale]]</f>
        <v>-5904703.3802450784</v>
      </c>
      <c r="F830" s="11">
        <f>TC[[#This Row],[AUM]]-D829</f>
        <v>-788620.70999979973</v>
      </c>
      <c r="G830" s="11">
        <f>TC[[#This Row],[∆ AUM]]-TC[[#This Row],[effetto mercato]]</f>
        <v>5116082.6702452786</v>
      </c>
    </row>
    <row r="831" spans="1:7">
      <c r="A831" s="4">
        <v>44581</v>
      </c>
      <c r="B831">
        <v>-0.28560000000000002</v>
      </c>
      <c r="C831" s="6">
        <f>TC[[#This Row],[Variaz]]/100</f>
        <v>-2.856E-3</v>
      </c>
      <c r="D831" s="10">
        <f>'AUM Fondi'!D1772</f>
        <v>1103534945.1399999</v>
      </c>
      <c r="E831" s="10">
        <f>D830*TC[[#This Row],[Variazione percentuale]]</f>
        <v>-3151634.5243840804</v>
      </c>
      <c r="F831" s="11">
        <f>TC[[#This Row],[AUM]]-D830</f>
        <v>21456.209999799728</v>
      </c>
      <c r="G831" s="11">
        <f>TC[[#This Row],[∆ AUM]]-TC[[#This Row],[effetto mercato]]</f>
        <v>3173090.7343838802</v>
      </c>
    </row>
    <row r="832" spans="1:7">
      <c r="A832" s="4">
        <v>44582</v>
      </c>
      <c r="B832">
        <v>-0.40429999999999999</v>
      </c>
      <c r="C832" s="6">
        <f>TC[[#This Row],[Variaz]]/100</f>
        <v>-4.0429999999999997E-3</v>
      </c>
      <c r="D832" s="10">
        <f>'AUM Fondi'!D1773</f>
        <v>1102099083.9400001</v>
      </c>
      <c r="E832" s="10">
        <f>D831*TC[[#This Row],[Variazione percentuale]]</f>
        <v>-4461591.7832010193</v>
      </c>
      <c r="F832" s="11">
        <f>TC[[#This Row],[AUM]]-D831</f>
        <v>-1435861.1999998093</v>
      </c>
      <c r="G832" s="11">
        <f>TC[[#This Row],[∆ AUM]]-TC[[#This Row],[effetto mercato]]</f>
        <v>3025730.58320121</v>
      </c>
    </row>
    <row r="833" spans="1:7">
      <c r="A833" s="4">
        <v>44585</v>
      </c>
      <c r="B833">
        <v>0</v>
      </c>
      <c r="C833" s="6">
        <f>TC[[#This Row],[Variaz]]/100</f>
        <v>0</v>
      </c>
      <c r="D833" s="10">
        <f>'AUM Fondi'!D1774</f>
        <v>1106055343.0599999</v>
      </c>
      <c r="E833" s="10">
        <f>D832*TC[[#This Row],[Variazione percentuale]]</f>
        <v>0</v>
      </c>
      <c r="F833" s="11">
        <f>TC[[#This Row],[AUM]]-D832</f>
        <v>3956259.1199998856</v>
      </c>
      <c r="G833" s="11">
        <f>TC[[#This Row],[∆ AUM]]-TC[[#This Row],[effetto mercato]]</f>
        <v>3956259.1199998856</v>
      </c>
    </row>
    <row r="834" spans="1:7">
      <c r="A834" s="4">
        <v>44586</v>
      </c>
      <c r="B834">
        <v>-0.57509999999999994</v>
      </c>
      <c r="C834" s="6">
        <f>TC[[#This Row],[Variaz]]/100</f>
        <v>-5.7509999999999992E-3</v>
      </c>
      <c r="D834" s="10">
        <f>'AUM Fondi'!D1775</f>
        <v>1102592614.26</v>
      </c>
      <c r="E834" s="10">
        <f>D833*TC[[#This Row],[Variazione percentuale]]</f>
        <v>-6360924.2779380586</v>
      </c>
      <c r="F834" s="11">
        <f>TC[[#This Row],[AUM]]-D833</f>
        <v>-3462728.7999999523</v>
      </c>
      <c r="G834" s="11">
        <f>TC[[#This Row],[∆ AUM]]-TC[[#This Row],[effetto mercato]]</f>
        <v>2898195.4779381063</v>
      </c>
    </row>
    <row r="835" spans="1:7">
      <c r="A835" s="4">
        <v>44587</v>
      </c>
      <c r="B835">
        <v>-0.2382</v>
      </c>
      <c r="C835" s="6">
        <f>TC[[#This Row],[Variaz]]/100</f>
        <v>-2.382E-3</v>
      </c>
      <c r="D835" s="10">
        <f>'AUM Fondi'!D1776</f>
        <v>1102526231.04</v>
      </c>
      <c r="E835" s="10">
        <f>D834*TC[[#This Row],[Variazione percentuale]]</f>
        <v>-2626375.6071673199</v>
      </c>
      <c r="F835" s="11">
        <f>TC[[#This Row],[AUM]]-D834</f>
        <v>-66383.22000002861</v>
      </c>
      <c r="G835" s="11">
        <f>TC[[#This Row],[∆ AUM]]-TC[[#This Row],[effetto mercato]]</f>
        <v>2559992.3871672913</v>
      </c>
    </row>
    <row r="836" spans="1:7">
      <c r="A836" s="4">
        <v>44588</v>
      </c>
      <c r="B836">
        <v>6.8199999999999997E-2</v>
      </c>
      <c r="C836" s="6">
        <f>TC[[#This Row],[Variaz]]/100</f>
        <v>6.8199999999999999E-4</v>
      </c>
      <c r="D836" s="10">
        <f>'AUM Fondi'!D1777</f>
        <v>1106146235.3300002</v>
      </c>
      <c r="E836" s="10">
        <f>D835*TC[[#This Row],[Variazione percentuale]]</f>
        <v>751922.88956927997</v>
      </c>
      <c r="F836" s="11">
        <f>TC[[#This Row],[AUM]]-D835</f>
        <v>3620004.2900002003</v>
      </c>
      <c r="G836" s="11">
        <f>TC[[#This Row],[∆ AUM]]-TC[[#This Row],[effetto mercato]]</f>
        <v>2868081.4004309205</v>
      </c>
    </row>
    <row r="837" spans="1:7">
      <c r="A837" s="4">
        <v>44589</v>
      </c>
      <c r="B837">
        <v>0.42599999999999999</v>
      </c>
      <c r="C837" s="6">
        <f>TC[[#This Row],[Variaz]]/100</f>
        <v>4.2599999999999999E-3</v>
      </c>
      <c r="D837" s="10">
        <f>'AUM Fondi'!D1778</f>
        <v>1113348414.6300001</v>
      </c>
      <c r="E837" s="10">
        <f>D836*TC[[#This Row],[Variazione percentuale]]</f>
        <v>4712182.9625058006</v>
      </c>
      <c r="F837" s="11">
        <f>TC[[#This Row],[AUM]]-D836</f>
        <v>7202179.2999999523</v>
      </c>
      <c r="G837" s="11">
        <f>TC[[#This Row],[∆ AUM]]-TC[[#This Row],[effetto mercato]]</f>
        <v>2489996.3374941517</v>
      </c>
    </row>
    <row r="838" spans="1:7">
      <c r="A838" s="4">
        <v>44592</v>
      </c>
      <c r="B838">
        <v>0.4073</v>
      </c>
      <c r="C838" s="6">
        <f>TC[[#This Row],[Variaz]]/100</f>
        <v>4.0730000000000002E-3</v>
      </c>
      <c r="D838" s="10">
        <f>'AUM Fondi'!D1779</f>
        <v>1120434264.9100001</v>
      </c>
      <c r="E838" s="10">
        <f>D837*TC[[#This Row],[Variazione percentuale]]</f>
        <v>4534668.0927879903</v>
      </c>
      <c r="F838" s="11">
        <f>TC[[#This Row],[AUM]]-D837</f>
        <v>7085850.2799999714</v>
      </c>
      <c r="G838" s="11">
        <f>TC[[#This Row],[∆ AUM]]-TC[[#This Row],[effetto mercato]]</f>
        <v>2551182.187211981</v>
      </c>
    </row>
    <row r="839" spans="1:7">
      <c r="A839" s="4">
        <v>44593</v>
      </c>
      <c r="B839">
        <v>0.15210000000000001</v>
      </c>
      <c r="C839" s="6">
        <f>TC[[#This Row],[Variaz]]/100</f>
        <v>1.5210000000000002E-3</v>
      </c>
      <c r="D839" s="10">
        <f>'AUM Fondi'!D1780</f>
        <v>1124565689.23</v>
      </c>
      <c r="E839" s="10">
        <f>D838*TC[[#This Row],[Variazione percentuale]]</f>
        <v>1704180.5169281103</v>
      </c>
      <c r="F839" s="11">
        <f>TC[[#This Row],[AUM]]-D838</f>
        <v>4131424.3199999332</v>
      </c>
      <c r="G839" s="11">
        <f>TC[[#This Row],[∆ AUM]]-TC[[#This Row],[effetto mercato]]</f>
        <v>2427243.803071823</v>
      </c>
    </row>
    <row r="840" spans="1:7">
      <c r="A840" s="4">
        <v>44594</v>
      </c>
      <c r="B840">
        <v>0.25309999999999999</v>
      </c>
      <c r="C840" s="6">
        <f>TC[[#This Row],[Variaz]]/100</f>
        <v>2.5309999999999998E-3</v>
      </c>
      <c r="D840" s="10">
        <f>'AUM Fondi'!D1781</f>
        <v>1130002655.9400001</v>
      </c>
      <c r="E840" s="10">
        <f>D839*TC[[#This Row],[Variazione percentuale]]</f>
        <v>2846275.7594411299</v>
      </c>
      <c r="F840" s="11">
        <f>TC[[#This Row],[AUM]]-D839</f>
        <v>5436966.7100000381</v>
      </c>
      <c r="G840" s="11">
        <f>TC[[#This Row],[∆ AUM]]-TC[[#This Row],[effetto mercato]]</f>
        <v>2590690.9505589083</v>
      </c>
    </row>
    <row r="841" spans="1:7">
      <c r="A841" s="4">
        <v>44595</v>
      </c>
      <c r="B841">
        <v>-1.5148999999999999</v>
      </c>
      <c r="C841" s="6">
        <f>TC[[#This Row],[Variaz]]/100</f>
        <v>-1.5148999999999999E-2</v>
      </c>
      <c r="D841" s="10">
        <f>'AUM Fondi'!D1782</f>
        <v>1117174339.6600001</v>
      </c>
      <c r="E841" s="10">
        <f>D840*TC[[#This Row],[Variazione percentuale]]</f>
        <v>-17118410.234835058</v>
      </c>
      <c r="F841" s="11">
        <f>TC[[#This Row],[AUM]]-D840</f>
        <v>-12828316.279999971</v>
      </c>
      <c r="G841" s="11">
        <f>TC[[#This Row],[∆ AUM]]-TC[[#This Row],[effetto mercato]]</f>
        <v>4290093.9548350871</v>
      </c>
    </row>
    <row r="842" spans="1:7">
      <c r="A842" s="4">
        <v>44596</v>
      </c>
      <c r="B842">
        <v>-0.64949999999999997</v>
      </c>
      <c r="C842" s="6">
        <f>TC[[#This Row],[Variaz]]/100</f>
        <v>-6.4949999999999999E-3</v>
      </c>
      <c r="D842" s="10">
        <f>'AUM Fondi'!D1783</f>
        <v>1114616705.6899998</v>
      </c>
      <c r="E842" s="10">
        <f>D841*TC[[#This Row],[Variazione percentuale]]</f>
        <v>-7256047.3360917</v>
      </c>
      <c r="F842" s="11">
        <f>TC[[#This Row],[AUM]]-D841</f>
        <v>-2557633.970000267</v>
      </c>
      <c r="G842" s="11">
        <f>TC[[#This Row],[∆ AUM]]-TC[[#This Row],[effetto mercato]]</f>
        <v>4698413.366091433</v>
      </c>
    </row>
    <row r="843" spans="1:7">
      <c r="A843" s="4">
        <v>44599</v>
      </c>
      <c r="B843">
        <v>-0.18920000000000001</v>
      </c>
      <c r="C843" s="6">
        <f>TC[[#This Row],[Variaz]]/100</f>
        <v>-1.892E-3</v>
      </c>
      <c r="D843" s="10">
        <f>'AUM Fondi'!D1784</f>
        <v>1116629120.71</v>
      </c>
      <c r="E843" s="10">
        <f>D842*TC[[#This Row],[Variazione percentuale]]</f>
        <v>-2108854.8071654798</v>
      </c>
      <c r="F843" s="11">
        <f>TC[[#This Row],[AUM]]-D842</f>
        <v>2012415.0200002193</v>
      </c>
      <c r="G843" s="11">
        <f>TC[[#This Row],[∆ AUM]]-TC[[#This Row],[effetto mercato]]</f>
        <v>4121269.8271656991</v>
      </c>
    </row>
    <row r="844" spans="1:7">
      <c r="A844" s="4">
        <v>44600</v>
      </c>
      <c r="B844">
        <v>0.4481</v>
      </c>
      <c r="C844" s="6">
        <f>TC[[#This Row],[Variaz]]/100</f>
        <v>4.4809999999999997E-3</v>
      </c>
      <c r="D844" s="10">
        <f>'AUM Fondi'!D1785</f>
        <v>1124806420.72</v>
      </c>
      <c r="E844" s="10">
        <f>D843*TC[[#This Row],[Variazione percentuale]]</f>
        <v>5003615.0899015097</v>
      </c>
      <c r="F844" s="11">
        <f>TC[[#This Row],[AUM]]-D843</f>
        <v>8177300.0099999905</v>
      </c>
      <c r="G844" s="11">
        <f>TC[[#This Row],[∆ AUM]]-TC[[#This Row],[effetto mercato]]</f>
        <v>3173684.9200984808</v>
      </c>
    </row>
    <row r="845" spans="1:7">
      <c r="A845" s="4">
        <v>44601</v>
      </c>
      <c r="B845">
        <v>0.90939999999999999</v>
      </c>
      <c r="C845" s="6">
        <f>TC[[#This Row],[Variaz]]/100</f>
        <v>9.0939999999999997E-3</v>
      </c>
      <c r="D845" s="10">
        <f>'AUM Fondi'!D1786</f>
        <v>1137492926.23</v>
      </c>
      <c r="E845" s="10">
        <f>D844*TC[[#This Row],[Variazione percentuale]]</f>
        <v>10228989.590027681</v>
      </c>
      <c r="F845" s="11">
        <f>TC[[#This Row],[AUM]]-D844</f>
        <v>12686505.50999999</v>
      </c>
      <c r="G845" s="11">
        <f>TC[[#This Row],[∆ AUM]]-TC[[#This Row],[effetto mercato]]</f>
        <v>2457515.9199723098</v>
      </c>
    </row>
    <row r="846" spans="1:7">
      <c r="A846" s="4">
        <v>44602</v>
      </c>
      <c r="B846">
        <v>-0.95220000000000005</v>
      </c>
      <c r="C846" s="6">
        <f>TC[[#This Row],[Variaz]]/100</f>
        <v>-9.5220000000000009E-3</v>
      </c>
      <c r="D846" s="10">
        <f>'AUM Fondi'!D1787</f>
        <v>1129523820.28</v>
      </c>
      <c r="E846" s="10">
        <f>D845*TC[[#This Row],[Variazione percentuale]]</f>
        <v>-10831207.643562062</v>
      </c>
      <c r="F846" s="11">
        <f>TC[[#This Row],[AUM]]-D845</f>
        <v>-7969105.9500000477</v>
      </c>
      <c r="G846" s="11">
        <f>TC[[#This Row],[∆ AUM]]-TC[[#This Row],[effetto mercato]]</f>
        <v>2862101.693562014</v>
      </c>
    </row>
    <row r="847" spans="1:7">
      <c r="A847" s="4">
        <v>44603</v>
      </c>
      <c r="B847">
        <v>-0.65239999999999998</v>
      </c>
      <c r="C847" s="6">
        <f>TC[[#This Row],[Variaz]]/100</f>
        <v>-6.5239999999999994E-3</v>
      </c>
      <c r="D847" s="10">
        <f>'AUM Fondi'!D1788</f>
        <v>1124513900.4099998</v>
      </c>
      <c r="E847" s="10">
        <f>D846*TC[[#This Row],[Variazione percentuale]]</f>
        <v>-7369013.4035067195</v>
      </c>
      <c r="F847" s="11">
        <f>TC[[#This Row],[AUM]]-D846</f>
        <v>-5009919.870000124</v>
      </c>
      <c r="G847" s="11">
        <f>TC[[#This Row],[∆ AUM]]-TC[[#This Row],[effetto mercato]]</f>
        <v>2359093.5335065955</v>
      </c>
    </row>
    <row r="848" spans="1:7">
      <c r="A848" s="4">
        <v>44606</v>
      </c>
      <c r="B848">
        <v>-0.29380000000000001</v>
      </c>
      <c r="C848" s="6">
        <f>TC[[#This Row],[Variaz]]/100</f>
        <v>-2.9380000000000001E-3</v>
      </c>
      <c r="D848" s="10">
        <f>'AUM Fondi'!D1789</f>
        <v>1123730425.0599999</v>
      </c>
      <c r="E848" s="10">
        <f>D847*TC[[#This Row],[Variazione percentuale]]</f>
        <v>-3303821.8394045797</v>
      </c>
      <c r="F848" s="11">
        <f>TC[[#This Row],[AUM]]-D847</f>
        <v>-783475.34999990463</v>
      </c>
      <c r="G848" s="11">
        <f>TC[[#This Row],[∆ AUM]]-TC[[#This Row],[effetto mercato]]</f>
        <v>2520346.4894046751</v>
      </c>
    </row>
    <row r="849" spans="1:7">
      <c r="A849" s="4">
        <v>44607</v>
      </c>
      <c r="B849">
        <v>0.46789999999999998</v>
      </c>
      <c r="C849" s="6">
        <f>TC[[#This Row],[Variaz]]/100</f>
        <v>4.679E-3</v>
      </c>
      <c r="D849" s="10">
        <f>'AUM Fondi'!D1790</f>
        <v>1130945390.95</v>
      </c>
      <c r="E849" s="10">
        <f>D848*TC[[#This Row],[Variazione percentuale]]</f>
        <v>5257934.65885574</v>
      </c>
      <c r="F849" s="11">
        <f>TC[[#This Row],[AUM]]-D848</f>
        <v>7214965.8900001049</v>
      </c>
      <c r="G849" s="11">
        <f>TC[[#This Row],[∆ AUM]]-TC[[#This Row],[effetto mercato]]</f>
        <v>1957031.2311443649</v>
      </c>
    </row>
    <row r="850" spans="1:7">
      <c r="A850" s="4">
        <v>44608</v>
      </c>
      <c r="B850">
        <v>0.3105</v>
      </c>
      <c r="C850" s="6">
        <f>TC[[#This Row],[Variaz]]/100</f>
        <v>3.1050000000000001E-3</v>
      </c>
      <c r="D850" s="10">
        <f>'AUM Fondi'!D1791</f>
        <v>1136731006.0699999</v>
      </c>
      <c r="E850" s="10">
        <f>D849*TC[[#This Row],[Variazione percentuale]]</f>
        <v>3511585.4388997504</v>
      </c>
      <c r="F850" s="11">
        <f>TC[[#This Row],[AUM]]-D849</f>
        <v>5785615.1199998856</v>
      </c>
      <c r="G850" s="11">
        <f>TC[[#This Row],[∆ AUM]]-TC[[#This Row],[effetto mercato]]</f>
        <v>2274029.6811001352</v>
      </c>
    </row>
    <row r="851" spans="1:7">
      <c r="A851" s="4">
        <v>44609</v>
      </c>
      <c r="B851">
        <v>-0.4471</v>
      </c>
      <c r="C851" s="6">
        <f>TC[[#This Row],[Variaz]]/100</f>
        <v>-4.4710000000000001E-3</v>
      </c>
      <c r="D851" s="10">
        <f>'AUM Fondi'!D1792</f>
        <v>1134888272.3599999</v>
      </c>
      <c r="E851" s="10">
        <f>D850*TC[[#This Row],[Variazione percentuale]]</f>
        <v>-5082324.3281389698</v>
      </c>
      <c r="F851" s="11">
        <f>TC[[#This Row],[AUM]]-D850</f>
        <v>-1842733.7100000381</v>
      </c>
      <c r="G851" s="11">
        <f>TC[[#This Row],[∆ AUM]]-TC[[#This Row],[effetto mercato]]</f>
        <v>3239590.6181389317</v>
      </c>
    </row>
    <row r="852" spans="1:7">
      <c r="A852" s="4">
        <v>44610</v>
      </c>
      <c r="B852">
        <v>-8.6400000000000005E-2</v>
      </c>
      <c r="C852" s="6">
        <f>TC[[#This Row],[Variaz]]/100</f>
        <v>-8.6400000000000008E-4</v>
      </c>
      <c r="D852" s="10">
        <f>'AUM Fondi'!D1793</f>
        <v>1136079359.02</v>
      </c>
      <c r="E852" s="10">
        <f>D851*TC[[#This Row],[Variazione percentuale]]</f>
        <v>-980543.46731903998</v>
      </c>
      <c r="F852" s="11">
        <f>TC[[#This Row],[AUM]]-D851</f>
        <v>1191086.6600000858</v>
      </c>
      <c r="G852" s="11">
        <f>TC[[#This Row],[∆ AUM]]-TC[[#This Row],[effetto mercato]]</f>
        <v>2171630.1273191259</v>
      </c>
    </row>
    <row r="853" spans="1:7">
      <c r="A853" s="4">
        <v>44613</v>
      </c>
      <c r="B853">
        <v>-0.31119999999999998</v>
      </c>
      <c r="C853" s="6">
        <f>TC[[#This Row],[Variaz]]/100</f>
        <v>-3.1119999999999997E-3</v>
      </c>
      <c r="D853" s="10">
        <f>'AUM Fondi'!D1794</f>
        <v>1134780153.0599999</v>
      </c>
      <c r="E853" s="10">
        <f>D852*TC[[#This Row],[Variazione percentuale]]</f>
        <v>-3535478.9652702399</v>
      </c>
      <c r="F853" s="11">
        <f>TC[[#This Row],[AUM]]-D852</f>
        <v>-1299205.9600000381</v>
      </c>
      <c r="G853" s="11">
        <f>TC[[#This Row],[∆ AUM]]-TC[[#This Row],[effetto mercato]]</f>
        <v>2236273.0052702017</v>
      </c>
    </row>
    <row r="854" spans="1:7">
      <c r="A854" s="4">
        <v>44614</v>
      </c>
      <c r="B854">
        <v>-0.39889999999999998</v>
      </c>
      <c r="C854" s="6">
        <f>TC[[#This Row],[Variaz]]/100</f>
        <v>-3.9889999999999995E-3</v>
      </c>
      <c r="D854" s="10">
        <f>'AUM Fondi'!D1795</f>
        <v>1132153950.29</v>
      </c>
      <c r="E854" s="10">
        <f>D853*TC[[#This Row],[Variazione percentuale]]</f>
        <v>-4526638.0305563388</v>
      </c>
      <c r="F854" s="11">
        <f>TC[[#This Row],[AUM]]-D853</f>
        <v>-2626202.7699999809</v>
      </c>
      <c r="G854" s="11">
        <f>TC[[#This Row],[∆ AUM]]-TC[[#This Row],[effetto mercato]]</f>
        <v>1900435.2605563579</v>
      </c>
    </row>
    <row r="855" spans="1:7">
      <c r="A855" s="4">
        <v>44615</v>
      </c>
      <c r="B855">
        <v>-0.43530000000000002</v>
      </c>
      <c r="C855" s="6">
        <f>TC[[#This Row],[Variaz]]/100</f>
        <v>-4.3530000000000001E-3</v>
      </c>
      <c r="D855" s="10">
        <f>'AUM Fondi'!D1796</f>
        <v>1129153816.5999999</v>
      </c>
      <c r="E855" s="10">
        <f>D854*TC[[#This Row],[Variazione percentuale]]</f>
        <v>-4928266.1456123702</v>
      </c>
      <c r="F855" s="11">
        <f>TC[[#This Row],[AUM]]-D854</f>
        <v>-3000133.6900000572</v>
      </c>
      <c r="G855" s="11">
        <f>TC[[#This Row],[∆ AUM]]-TC[[#This Row],[effetto mercato]]</f>
        <v>1928132.455612313</v>
      </c>
    </row>
    <row r="856" spans="1:7">
      <c r="A856" s="4">
        <v>44616</v>
      </c>
      <c r="B856">
        <v>0.57709999999999995</v>
      </c>
      <c r="C856" s="6">
        <f>TC[[#This Row],[Variaz]]/100</f>
        <v>5.7709999999999992E-3</v>
      </c>
      <c r="D856" s="10">
        <f>'AUM Fondi'!D1797</f>
        <v>1137034509.1500001</v>
      </c>
      <c r="E856" s="10">
        <f>D855*TC[[#This Row],[Variazione percentuale]]</f>
        <v>6516346.675598599</v>
      </c>
      <c r="F856" s="11">
        <f>TC[[#This Row],[AUM]]-D855</f>
        <v>7880692.5500001907</v>
      </c>
      <c r="G856" s="11">
        <f>TC[[#This Row],[∆ AUM]]-TC[[#This Row],[effetto mercato]]</f>
        <v>1364345.8744015917</v>
      </c>
    </row>
    <row r="857" spans="1:7">
      <c r="A857" s="4">
        <v>44617</v>
      </c>
      <c r="B857">
        <v>0.73029999999999995</v>
      </c>
      <c r="C857" s="6">
        <f>TC[[#This Row],[Variaz]]/100</f>
        <v>7.3029999999999996E-3</v>
      </c>
      <c r="D857" s="10">
        <f>'AUM Fondi'!D1798</f>
        <v>1147366893.8299999</v>
      </c>
      <c r="E857" s="10">
        <f>D856*TC[[#This Row],[Variazione percentuale]]</f>
        <v>8303763.0203224504</v>
      </c>
      <c r="F857" s="11">
        <f>TC[[#This Row],[AUM]]-D856</f>
        <v>10332384.679999828</v>
      </c>
      <c r="G857" s="11">
        <f>TC[[#This Row],[∆ AUM]]-TC[[#This Row],[effetto mercato]]</f>
        <v>2028621.6596773779</v>
      </c>
    </row>
    <row r="858" spans="1:7">
      <c r="A858" s="4">
        <v>44620</v>
      </c>
      <c r="B858">
        <v>0.1036</v>
      </c>
      <c r="C858" s="6">
        <f>TC[[#This Row],[Variaz]]/100</f>
        <v>1.036E-3</v>
      </c>
      <c r="D858" s="10">
        <f>'AUM Fondi'!D1799</f>
        <v>1134095050.4099998</v>
      </c>
      <c r="E858" s="10">
        <f>D857*TC[[#This Row],[Variazione percentuale]]</f>
        <v>1188672.1020078799</v>
      </c>
      <c r="F858" s="11">
        <f>TC[[#This Row],[AUM]]-D857</f>
        <v>-13271843.420000076</v>
      </c>
      <c r="G858" s="11">
        <f>TC[[#This Row],[∆ AUM]]-TC[[#This Row],[effetto mercato]]</f>
        <v>-14460515.522007957</v>
      </c>
    </row>
    <row r="859" spans="1:7">
      <c r="A859" s="4">
        <v>44621</v>
      </c>
      <c r="B859">
        <v>1.72E-2</v>
      </c>
      <c r="C859" s="6">
        <f>TC[[#This Row],[Variaz]]/100</f>
        <v>1.7200000000000001E-4</v>
      </c>
      <c r="D859" s="10">
        <f>'AUM Fondi'!D1800</f>
        <v>1135163176.5</v>
      </c>
      <c r="E859" s="10">
        <f>D858*TC[[#This Row],[Variazione percentuale]]</f>
        <v>195064.34867051998</v>
      </c>
      <c r="F859" s="11">
        <f>TC[[#This Row],[AUM]]-D858</f>
        <v>1068126.0900001526</v>
      </c>
      <c r="G859" s="11">
        <f>TC[[#This Row],[∆ AUM]]-TC[[#This Row],[effetto mercato]]</f>
        <v>873061.74132963258</v>
      </c>
    </row>
    <row r="860" spans="1:7">
      <c r="A860" s="4">
        <v>44622</v>
      </c>
      <c r="B860">
        <v>0.55169999999999997</v>
      </c>
      <c r="C860" s="6">
        <f>TC[[#This Row],[Variaz]]/100</f>
        <v>5.5169999999999993E-3</v>
      </c>
      <c r="D860" s="10">
        <f>'AUM Fondi'!D1801</f>
        <v>1142302581.6400001</v>
      </c>
      <c r="E860" s="10">
        <f>D859*TC[[#This Row],[Variazione percentuale]]</f>
        <v>6262695.2447504988</v>
      </c>
      <c r="F860" s="11">
        <f>TC[[#This Row],[AUM]]-D859</f>
        <v>7139405.1400001049</v>
      </c>
      <c r="G860" s="11">
        <f>TC[[#This Row],[∆ AUM]]-TC[[#This Row],[effetto mercato]]</f>
        <v>876709.89524960611</v>
      </c>
    </row>
    <row r="861" spans="1:7">
      <c r="A861" s="4">
        <v>44623</v>
      </c>
      <c r="B861">
        <v>-0.25719999999999998</v>
      </c>
      <c r="C861" s="6">
        <f>TC[[#This Row],[Variaz]]/100</f>
        <v>-2.5719999999999996E-3</v>
      </c>
      <c r="D861" s="10">
        <f>'AUM Fondi'!D1802</f>
        <v>1141886683.0900002</v>
      </c>
      <c r="E861" s="10">
        <f>D860*TC[[#This Row],[Variazione percentuale]]</f>
        <v>-2938002.2399780797</v>
      </c>
      <c r="F861" s="11">
        <f>TC[[#This Row],[AUM]]-D860</f>
        <v>-415898.54999995232</v>
      </c>
      <c r="G861" s="11">
        <f>TC[[#This Row],[∆ AUM]]-TC[[#This Row],[effetto mercato]]</f>
        <v>2522103.6899781274</v>
      </c>
    </row>
    <row r="862" spans="1:7">
      <c r="A862" s="4">
        <v>44624</v>
      </c>
      <c r="B862">
        <v>-0.30940000000000001</v>
      </c>
      <c r="C862" s="6">
        <f>TC[[#This Row],[Variaz]]/100</f>
        <v>-3.094E-3</v>
      </c>
      <c r="D862" s="10">
        <f>'AUM Fondi'!D1803</f>
        <v>1140073607.3799999</v>
      </c>
      <c r="E862" s="10">
        <f>D861*TC[[#This Row],[Variazione percentuale]]</f>
        <v>-3532997.3974804603</v>
      </c>
      <c r="F862" s="11">
        <f>TC[[#This Row],[AUM]]-D861</f>
        <v>-1813075.7100002766</v>
      </c>
      <c r="G862" s="11">
        <f>TC[[#This Row],[∆ AUM]]-TC[[#This Row],[effetto mercato]]</f>
        <v>1719921.6874801838</v>
      </c>
    </row>
    <row r="863" spans="1:7">
      <c r="A863" s="4">
        <v>44627</v>
      </c>
      <c r="B863">
        <v>-1.5175000000000001</v>
      </c>
      <c r="C863" s="6">
        <f>TC[[#This Row],[Variaz]]/100</f>
        <v>-1.5175000000000001E-2</v>
      </c>
      <c r="D863" s="10">
        <f>'AUM Fondi'!D1804</f>
        <v>1124425858.99</v>
      </c>
      <c r="E863" s="10">
        <f>D862*TC[[#This Row],[Variazione percentuale]]</f>
        <v>-17300616.991991498</v>
      </c>
      <c r="F863" s="11">
        <f>TC[[#This Row],[AUM]]-D862</f>
        <v>-15647748.389999866</v>
      </c>
      <c r="G863" s="11">
        <f>TC[[#This Row],[∆ AUM]]-TC[[#This Row],[effetto mercato]]</f>
        <v>1652868.6019916311</v>
      </c>
    </row>
    <row r="864" spans="1:7">
      <c r="A864" s="4">
        <v>44628</v>
      </c>
      <c r="B864">
        <v>-0.85799999999999998</v>
      </c>
      <c r="C864" s="6">
        <f>TC[[#This Row],[Variaz]]/100</f>
        <v>-8.5799999999999991E-3</v>
      </c>
      <c r="D864" s="10">
        <f>'AUM Fondi'!D1805</f>
        <v>1114780082.26</v>
      </c>
      <c r="E864" s="10">
        <f>D863*TC[[#This Row],[Variazione percentuale]]</f>
        <v>-9647573.870134199</v>
      </c>
      <c r="F864" s="11">
        <f>TC[[#This Row],[AUM]]-D863</f>
        <v>-9645776.7300000191</v>
      </c>
      <c r="G864" s="11">
        <f>TC[[#This Row],[∆ AUM]]-TC[[#This Row],[effetto mercato]]</f>
        <v>1797.1401341799647</v>
      </c>
    </row>
    <row r="865" spans="1:7">
      <c r="A865" s="4">
        <v>44629</v>
      </c>
      <c r="B865">
        <v>0.51219999999999999</v>
      </c>
      <c r="C865" s="6">
        <f>TC[[#This Row],[Variaz]]/100</f>
        <v>5.1219999999999998E-3</v>
      </c>
      <c r="D865" s="10">
        <f>'AUM Fondi'!D1806</f>
        <v>1121081873.3499999</v>
      </c>
      <c r="E865" s="10">
        <f>D864*TC[[#This Row],[Variazione percentuale]]</f>
        <v>5709903.5813357197</v>
      </c>
      <c r="F865" s="11">
        <f>TC[[#This Row],[AUM]]-D864</f>
        <v>6301791.0899999142</v>
      </c>
      <c r="G865" s="11">
        <f>TC[[#This Row],[∆ AUM]]-TC[[#This Row],[effetto mercato]]</f>
        <v>591887.50866419449</v>
      </c>
    </row>
    <row r="866" spans="1:7">
      <c r="A866" s="4">
        <v>44630</v>
      </c>
      <c r="B866">
        <v>-0.246</v>
      </c>
      <c r="C866" s="6">
        <f>TC[[#This Row],[Variaz]]/100</f>
        <v>-2.4599999999999999E-3</v>
      </c>
      <c r="D866" s="10">
        <f>'AUM Fondi'!D1807</f>
        <v>1119266093.27</v>
      </c>
      <c r="E866" s="10">
        <f>D865*TC[[#This Row],[Variazione percentuale]]</f>
        <v>-2757861.4084409997</v>
      </c>
      <c r="F866" s="11">
        <f>TC[[#This Row],[AUM]]-D865</f>
        <v>-1815780.0799999237</v>
      </c>
      <c r="G866" s="11">
        <f>TC[[#This Row],[∆ AUM]]-TC[[#This Row],[effetto mercato]]</f>
        <v>942081.32844107598</v>
      </c>
    </row>
    <row r="867" spans="1:7">
      <c r="A867" s="4">
        <v>44631</v>
      </c>
      <c r="B867">
        <v>-0.1409</v>
      </c>
      <c r="C867" s="6">
        <f>TC[[#This Row],[Variaz]]/100</f>
        <v>-1.4089999999999999E-3</v>
      </c>
      <c r="D867" s="10">
        <f>'AUM Fondi'!D1808</f>
        <v>1118467336.4400001</v>
      </c>
      <c r="E867" s="10">
        <f>D866*TC[[#This Row],[Variazione percentuale]]</f>
        <v>-1577045.9254174298</v>
      </c>
      <c r="F867" s="11">
        <f>TC[[#This Row],[AUM]]-D866</f>
        <v>-798756.82999992371</v>
      </c>
      <c r="G867" s="11">
        <f>TC[[#This Row],[∆ AUM]]-TC[[#This Row],[effetto mercato]]</f>
        <v>778289.09541750606</v>
      </c>
    </row>
    <row r="868" spans="1:7">
      <c r="A868" s="4">
        <v>44634</v>
      </c>
      <c r="B868">
        <v>-0.1411</v>
      </c>
      <c r="C868" s="6">
        <f>TC[[#This Row],[Variaz]]/100</f>
        <v>-1.4109999999999999E-3</v>
      </c>
      <c r="D868" s="10">
        <f>'AUM Fondi'!D1809</f>
        <v>1118647723.8199999</v>
      </c>
      <c r="E868" s="10">
        <f>D867*TC[[#This Row],[Variazione percentuale]]</f>
        <v>-1578157.41171684</v>
      </c>
      <c r="F868" s="11">
        <f>TC[[#This Row],[AUM]]-D867</f>
        <v>180387.37999987602</v>
      </c>
      <c r="G868" s="11">
        <f>TC[[#This Row],[∆ AUM]]-TC[[#This Row],[effetto mercato]]</f>
        <v>1758544.791716716</v>
      </c>
    </row>
    <row r="869" spans="1:7">
      <c r="A869" s="4">
        <v>44635</v>
      </c>
      <c r="B869">
        <v>0.70660000000000001</v>
      </c>
      <c r="C869" s="6">
        <f>TC[[#This Row],[Variaz]]/100</f>
        <v>7.0660000000000002E-3</v>
      </c>
      <c r="D869" s="10">
        <f>'AUM Fondi'!D1810</f>
        <v>1127469499.8299999</v>
      </c>
      <c r="E869" s="10">
        <f>D868*TC[[#This Row],[Variazione percentuale]]</f>
        <v>7904364.81651212</v>
      </c>
      <c r="F869" s="11">
        <f>TC[[#This Row],[AUM]]-D868</f>
        <v>8821776.0099999905</v>
      </c>
      <c r="G869" s="11">
        <f>TC[[#This Row],[∆ AUM]]-TC[[#This Row],[effetto mercato]]</f>
        <v>917411.19348787051</v>
      </c>
    </row>
    <row r="870" spans="1:7">
      <c r="A870" s="4">
        <v>44636</v>
      </c>
      <c r="B870">
        <v>0.84199999999999997</v>
      </c>
      <c r="C870" s="6">
        <f>TC[[#This Row],[Variaz]]/100</f>
        <v>8.4200000000000004E-3</v>
      </c>
      <c r="D870" s="10">
        <f>'AUM Fondi'!D1811</f>
        <v>1138333870.76</v>
      </c>
      <c r="E870" s="10">
        <f>D869*TC[[#This Row],[Variazione percentuale]]</f>
        <v>9493293.1885685995</v>
      </c>
      <c r="F870" s="11">
        <f>TC[[#This Row],[AUM]]-D869</f>
        <v>10864370.930000067</v>
      </c>
      <c r="G870" s="11">
        <f>TC[[#This Row],[∆ AUM]]-TC[[#This Row],[effetto mercato]]</f>
        <v>1371077.7414314672</v>
      </c>
    </row>
    <row r="871" spans="1:7">
      <c r="A871" s="4">
        <v>44637</v>
      </c>
      <c r="B871">
        <v>0.29570000000000002</v>
      </c>
      <c r="C871" s="6">
        <f>TC[[#This Row],[Variaz]]/100</f>
        <v>2.957E-3</v>
      </c>
      <c r="D871" s="10">
        <f>'AUM Fondi'!D1812</f>
        <v>1143547314.3099999</v>
      </c>
      <c r="E871" s="10">
        <f>D870*TC[[#This Row],[Variazione percentuale]]</f>
        <v>3366053.2558373199</v>
      </c>
      <c r="F871" s="11">
        <f>TC[[#This Row],[AUM]]-D870</f>
        <v>5213443.5499999523</v>
      </c>
      <c r="G871" s="11">
        <f>TC[[#This Row],[∆ AUM]]-TC[[#This Row],[effetto mercato]]</f>
        <v>1847390.2941626324</v>
      </c>
    </row>
    <row r="872" spans="1:7">
      <c r="A872" s="4">
        <v>44638</v>
      </c>
      <c r="B872">
        <v>0.62429999999999997</v>
      </c>
      <c r="C872" s="6">
        <f>TC[[#This Row],[Variaz]]/100</f>
        <v>6.2429999999999994E-3</v>
      </c>
      <c r="D872" s="10">
        <f>'AUM Fondi'!D1813</f>
        <v>1152241989.9099998</v>
      </c>
      <c r="E872" s="10">
        <f>D871*TC[[#This Row],[Variazione percentuale]]</f>
        <v>7139165.8832373293</v>
      </c>
      <c r="F872" s="11">
        <f>TC[[#This Row],[AUM]]-D871</f>
        <v>8694675.5999999046</v>
      </c>
      <c r="G872" s="11">
        <f>TC[[#This Row],[∆ AUM]]-TC[[#This Row],[effetto mercato]]</f>
        <v>1555509.7167625753</v>
      </c>
    </row>
    <row r="873" spans="1:7">
      <c r="A873" s="4">
        <v>44641</v>
      </c>
      <c r="B873">
        <v>-0.32750000000000001</v>
      </c>
      <c r="C873" s="6">
        <f>TC[[#This Row],[Variaz]]/100</f>
        <v>-3.2750000000000001E-3</v>
      </c>
      <c r="D873" s="10">
        <f>'AUM Fondi'!D1814</f>
        <v>1149960098.6900001</v>
      </c>
      <c r="E873" s="10">
        <f>D872*TC[[#This Row],[Variazione percentuale]]</f>
        <v>-3773592.5169552495</v>
      </c>
      <c r="F873" s="11">
        <f>TC[[#This Row],[AUM]]-D872</f>
        <v>-2281891.2199997902</v>
      </c>
      <c r="G873" s="11">
        <f>TC[[#This Row],[∆ AUM]]-TC[[#This Row],[effetto mercato]]</f>
        <v>1491701.2969554593</v>
      </c>
    </row>
    <row r="874" spans="1:7">
      <c r="A874" s="4">
        <v>44642</v>
      </c>
      <c r="B874">
        <v>0.32850000000000001</v>
      </c>
      <c r="C874" s="6">
        <f>TC[[#This Row],[Variaz]]/100</f>
        <v>3.2850000000000002E-3</v>
      </c>
      <c r="D874" s="10">
        <f>'AUM Fondi'!D1815</f>
        <v>1154773491.26</v>
      </c>
      <c r="E874" s="10">
        <f>D873*TC[[#This Row],[Variazione percentuale]]</f>
        <v>3777618.9241966503</v>
      </c>
      <c r="F874" s="11">
        <f>TC[[#This Row],[AUM]]-D873</f>
        <v>4813392.5699999332</v>
      </c>
      <c r="G874" s="11">
        <f>TC[[#This Row],[∆ AUM]]-TC[[#This Row],[effetto mercato]]</f>
        <v>1035773.645803283</v>
      </c>
    </row>
    <row r="875" spans="1:7">
      <c r="A875" s="4">
        <v>44643</v>
      </c>
      <c r="B875">
        <v>-0.27579999999999999</v>
      </c>
      <c r="C875" s="6">
        <f>TC[[#This Row],[Variaz]]/100</f>
        <v>-2.758E-3</v>
      </c>
      <c r="D875" s="10">
        <f>'AUM Fondi'!D1816</f>
        <v>1152974890.4499998</v>
      </c>
      <c r="E875" s="10">
        <f>D874*TC[[#This Row],[Variazione percentuale]]</f>
        <v>-3184865.2888950799</v>
      </c>
      <c r="F875" s="11">
        <f>TC[[#This Row],[AUM]]-D874</f>
        <v>-1798600.8100001812</v>
      </c>
      <c r="G875" s="11">
        <f>TC[[#This Row],[∆ AUM]]-TC[[#This Row],[effetto mercato]]</f>
        <v>1386264.4788948987</v>
      </c>
    </row>
    <row r="876" spans="1:7">
      <c r="A876" s="4">
        <v>44644</v>
      </c>
      <c r="B876">
        <v>0.34570000000000001</v>
      </c>
      <c r="C876" s="6">
        <f>TC[[#This Row],[Variaz]]/100</f>
        <v>3.457E-3</v>
      </c>
      <c r="D876" s="10">
        <f>'AUM Fondi'!D1817</f>
        <v>1158495866.0400002</v>
      </c>
      <c r="E876" s="10">
        <f>D875*TC[[#This Row],[Variazione percentuale]]</f>
        <v>3985834.1962856492</v>
      </c>
      <c r="F876" s="11">
        <f>TC[[#This Row],[AUM]]-D875</f>
        <v>5520975.590000391</v>
      </c>
      <c r="G876" s="11">
        <f>TC[[#This Row],[∆ AUM]]-TC[[#This Row],[effetto mercato]]</f>
        <v>1535141.3937147418</v>
      </c>
    </row>
    <row r="877" spans="1:7">
      <c r="A877" s="4">
        <v>44645</v>
      </c>
      <c r="B877">
        <v>0.1033</v>
      </c>
      <c r="C877" s="6">
        <f>TC[[#This Row],[Variaz]]/100</f>
        <v>1.0330000000000001E-3</v>
      </c>
      <c r="D877" s="10">
        <f>'AUM Fondi'!D1818</f>
        <v>1160921384.26</v>
      </c>
      <c r="E877" s="10">
        <f>D876*TC[[#This Row],[Variazione percentuale]]</f>
        <v>1196726.2296193202</v>
      </c>
      <c r="F877" s="11">
        <f>TC[[#This Row],[AUM]]-D876</f>
        <v>2425518.2199997902</v>
      </c>
      <c r="G877" s="11">
        <f>TC[[#This Row],[∆ AUM]]-TC[[#This Row],[effetto mercato]]</f>
        <v>1228791.9903804699</v>
      </c>
    </row>
    <row r="878" spans="1:7">
      <c r="A878" s="4">
        <v>44648</v>
      </c>
      <c r="B878">
        <v>0.2409</v>
      </c>
      <c r="C878" s="6">
        <f>TC[[#This Row],[Variaz]]/100</f>
        <v>2.4090000000000001E-3</v>
      </c>
      <c r="D878" s="10">
        <f>'AUM Fondi'!D1819</f>
        <v>1165395788.8599999</v>
      </c>
      <c r="E878" s="10">
        <f>D877*TC[[#This Row],[Variazione percentuale]]</f>
        <v>2796659.6146823401</v>
      </c>
      <c r="F878" s="11">
        <f>TC[[#This Row],[AUM]]-D877</f>
        <v>4474404.5999999046</v>
      </c>
      <c r="G878" s="11">
        <f>TC[[#This Row],[∆ AUM]]-TC[[#This Row],[effetto mercato]]</f>
        <v>1677744.9853175646</v>
      </c>
    </row>
    <row r="879" spans="1:7">
      <c r="A879" s="4">
        <v>44649</v>
      </c>
      <c r="B879">
        <v>0.1888</v>
      </c>
      <c r="C879" s="6">
        <f>TC[[#This Row],[Variaz]]/100</f>
        <v>1.8879999999999999E-3</v>
      </c>
      <c r="D879" s="10">
        <f>'AUM Fondi'!D1820</f>
        <v>1168881068.51</v>
      </c>
      <c r="E879" s="10">
        <f>D878*TC[[#This Row],[Variazione percentuale]]</f>
        <v>2200267.2493676799</v>
      </c>
      <c r="F879" s="11">
        <f>TC[[#This Row],[AUM]]-D878</f>
        <v>3485279.6500000954</v>
      </c>
      <c r="G879" s="11">
        <f>TC[[#This Row],[∆ AUM]]-TC[[#This Row],[effetto mercato]]</f>
        <v>1285012.4006324154</v>
      </c>
    </row>
    <row r="880" spans="1:7">
      <c r="A880" s="4">
        <v>44650</v>
      </c>
      <c r="B880">
        <v>-0.46260000000000001</v>
      </c>
      <c r="C880" s="6">
        <f>TC[[#This Row],[Variaz]]/100</f>
        <v>-4.6259999999999999E-3</v>
      </c>
      <c r="D880" s="10">
        <f>'AUM Fondi'!D1821</f>
        <v>1164950746.6499999</v>
      </c>
      <c r="E880" s="10">
        <f>D879*TC[[#This Row],[Variazione percentuale]]</f>
        <v>-5407243.8229272598</v>
      </c>
      <c r="F880" s="11">
        <f>TC[[#This Row],[AUM]]-D879</f>
        <v>-3930321.8600001335</v>
      </c>
      <c r="G880" s="11">
        <f>TC[[#This Row],[∆ AUM]]-TC[[#This Row],[effetto mercato]]</f>
        <v>1476921.9629271263</v>
      </c>
    </row>
    <row r="881" spans="1:7">
      <c r="A881" s="4">
        <v>44651</v>
      </c>
      <c r="B881">
        <v>-0.3614</v>
      </c>
      <c r="C881" s="6">
        <f>TC[[#This Row],[Variaz]]/100</f>
        <v>-3.614E-3</v>
      </c>
      <c r="D881" s="10">
        <f>'AUM Fondi'!D1822</f>
        <v>1162987667.53</v>
      </c>
      <c r="E881" s="10">
        <f>D880*TC[[#This Row],[Variazione percentuale]]</f>
        <v>-4210131.9983930998</v>
      </c>
      <c r="F881" s="11">
        <f>TC[[#This Row],[AUM]]-D880</f>
        <v>-1963079.1199998856</v>
      </c>
      <c r="G881" s="11">
        <f>TC[[#This Row],[∆ AUM]]-TC[[#This Row],[effetto mercato]]</f>
        <v>2247052.8783932142</v>
      </c>
    </row>
    <row r="882" spans="1:7">
      <c r="A882" s="4">
        <v>44652</v>
      </c>
      <c r="B882">
        <v>0.24179999999999999</v>
      </c>
      <c r="C882" s="6">
        <f>TC[[#This Row],[Variaz]]/100</f>
        <v>2.418E-3</v>
      </c>
      <c r="D882" s="10">
        <f>'AUM Fondi'!D1823</f>
        <v>1167936062.3</v>
      </c>
      <c r="E882" s="10">
        <f>D881*TC[[#This Row],[Variazione percentuale]]</f>
        <v>2812104.1800875398</v>
      </c>
      <c r="F882" s="11">
        <f>TC[[#This Row],[AUM]]-D881</f>
        <v>4948394.7699999809</v>
      </c>
      <c r="G882" s="11">
        <f>TC[[#This Row],[∆ AUM]]-TC[[#This Row],[effetto mercato]]</f>
        <v>2136290.5899124411</v>
      </c>
    </row>
    <row r="883" spans="1:7">
      <c r="A883" s="4">
        <v>44655</v>
      </c>
      <c r="B883">
        <v>0.43080000000000002</v>
      </c>
      <c r="C883" s="6">
        <f>TC[[#This Row],[Variaz]]/100</f>
        <v>4.3080000000000002E-3</v>
      </c>
      <c r="D883" s="10">
        <f>'AUM Fondi'!D1824</f>
        <v>1174793118.9799998</v>
      </c>
      <c r="E883" s="10">
        <f>D882*TC[[#This Row],[Variazione percentuale]]</f>
        <v>5031468.5563883996</v>
      </c>
      <c r="F883" s="11">
        <f>TC[[#This Row],[AUM]]-D882</f>
        <v>6857056.6799998283</v>
      </c>
      <c r="G883" s="11">
        <f>TC[[#This Row],[∆ AUM]]-TC[[#This Row],[effetto mercato]]</f>
        <v>1825588.1236114288</v>
      </c>
    </row>
    <row r="884" spans="1:7">
      <c r="A884" s="4">
        <v>44656</v>
      </c>
      <c r="B884">
        <v>-0.3775</v>
      </c>
      <c r="C884" s="6">
        <f>TC[[#This Row],[Variaz]]/100</f>
        <v>-3.7750000000000001E-3</v>
      </c>
      <c r="D884" s="10">
        <f>'AUM Fondi'!D1825</f>
        <v>1173034532.0900002</v>
      </c>
      <c r="E884" s="10">
        <f>D883*TC[[#This Row],[Variazione percentuale]]</f>
        <v>-4434844.0241494989</v>
      </c>
      <c r="F884" s="11">
        <f>TC[[#This Row],[AUM]]-D883</f>
        <v>-1758586.8899996281</v>
      </c>
      <c r="G884" s="11">
        <f>TC[[#This Row],[∆ AUM]]-TC[[#This Row],[effetto mercato]]</f>
        <v>2676257.1341498708</v>
      </c>
    </row>
    <row r="885" spans="1:7">
      <c r="A885" s="4">
        <v>44657</v>
      </c>
      <c r="B885">
        <v>-0.43059999999999998</v>
      </c>
      <c r="C885" s="6">
        <f>TC[[#This Row],[Variaz]]/100</f>
        <v>-4.3059999999999999E-3</v>
      </c>
      <c r="D885" s="10">
        <f>'AUM Fondi'!D1826</f>
        <v>1171330856.99</v>
      </c>
      <c r="E885" s="10">
        <f>D884*TC[[#This Row],[Variazione percentuale]]</f>
        <v>-5051086.6951795407</v>
      </c>
      <c r="F885" s="11">
        <f>TC[[#This Row],[AUM]]-D884</f>
        <v>-1703675.1000001431</v>
      </c>
      <c r="G885" s="11">
        <f>TC[[#This Row],[∆ AUM]]-TC[[#This Row],[effetto mercato]]</f>
        <v>3347411.5951793976</v>
      </c>
    </row>
    <row r="886" spans="1:7">
      <c r="A886" s="4">
        <v>44658</v>
      </c>
      <c r="B886">
        <v>0</v>
      </c>
      <c r="C886" s="6">
        <f>TC[[#This Row],[Variaz]]/100</f>
        <v>0</v>
      </c>
      <c r="D886" s="10">
        <f>'AUM Fondi'!D1827</f>
        <v>1174983322.4599998</v>
      </c>
      <c r="E886" s="10">
        <f>D885*TC[[#This Row],[Variazione percentuale]]</f>
        <v>0</v>
      </c>
      <c r="F886" s="11">
        <f>TC[[#This Row],[AUM]]-D885</f>
        <v>3652465.4699997902</v>
      </c>
      <c r="G886" s="11">
        <f>TC[[#This Row],[∆ AUM]]-TC[[#This Row],[effetto mercato]]</f>
        <v>3652465.4699997902</v>
      </c>
    </row>
    <row r="887" spans="1:7">
      <c r="A887" s="4">
        <v>44659</v>
      </c>
      <c r="B887">
        <v>0.15570000000000001</v>
      </c>
      <c r="C887" s="6">
        <f>TC[[#This Row],[Variaz]]/100</f>
        <v>1.557E-3</v>
      </c>
      <c r="D887" s="10">
        <f>'AUM Fondi'!D1828</f>
        <v>1178826447.04</v>
      </c>
      <c r="E887" s="10">
        <f>D886*TC[[#This Row],[Variazione percentuale]]</f>
        <v>1829449.0330702197</v>
      </c>
      <c r="F887" s="11">
        <f>TC[[#This Row],[AUM]]-D886</f>
        <v>3843124.5800001621</v>
      </c>
      <c r="G887" s="11">
        <f>TC[[#This Row],[∆ AUM]]-TC[[#This Row],[effetto mercato]]</f>
        <v>2013675.5469299424</v>
      </c>
    </row>
    <row r="888" spans="1:7">
      <c r="A888" s="4">
        <v>44662</v>
      </c>
      <c r="B888">
        <v>-0.67359999999999998</v>
      </c>
      <c r="C888" s="6">
        <f>TC[[#This Row],[Variaz]]/100</f>
        <v>-6.7359999999999998E-3</v>
      </c>
      <c r="D888" s="10">
        <f>'AUM Fondi'!D1829</f>
        <v>1172915770.8900001</v>
      </c>
      <c r="E888" s="10">
        <f>D887*TC[[#This Row],[Variazione percentuale]]</f>
        <v>-7940574.9472614396</v>
      </c>
      <c r="F888" s="11">
        <f>TC[[#This Row],[AUM]]-D887</f>
        <v>-5910676.1499998569</v>
      </c>
      <c r="G888" s="11">
        <f>TC[[#This Row],[∆ AUM]]-TC[[#This Row],[effetto mercato]]</f>
        <v>2029898.7972615827</v>
      </c>
    </row>
    <row r="889" spans="1:7">
      <c r="A889" s="4">
        <v>44663</v>
      </c>
      <c r="B889">
        <v>-0.1391</v>
      </c>
      <c r="C889" s="6">
        <f>TC[[#This Row],[Variaz]]/100</f>
        <v>-1.3910000000000001E-3</v>
      </c>
      <c r="D889" s="10">
        <f>'AUM Fondi'!D1830</f>
        <v>1172986791.72</v>
      </c>
      <c r="E889" s="10">
        <f>D888*TC[[#This Row],[Variazione percentuale]]</f>
        <v>-1631525.8373079903</v>
      </c>
      <c r="F889" s="11">
        <f>TC[[#This Row],[AUM]]-D888</f>
        <v>71020.829999923706</v>
      </c>
      <c r="G889" s="11">
        <f>TC[[#This Row],[∆ AUM]]-TC[[#This Row],[effetto mercato]]</f>
        <v>1702546.667307914</v>
      </c>
    </row>
    <row r="890" spans="1:7">
      <c r="A890" s="4">
        <v>44664</v>
      </c>
      <c r="B890">
        <v>0.5746</v>
      </c>
      <c r="C890" s="6">
        <f>TC[[#This Row],[Variaz]]/100</f>
        <v>5.7460000000000002E-3</v>
      </c>
      <c r="D890" s="10">
        <f>'AUM Fondi'!D1831</f>
        <v>1181722275.6700001</v>
      </c>
      <c r="E890" s="10">
        <f>D889*TC[[#This Row],[Variazione percentuale]]</f>
        <v>6739982.1052231202</v>
      </c>
      <c r="F890" s="11">
        <f>TC[[#This Row],[AUM]]-D889</f>
        <v>8735483.9500000477</v>
      </c>
      <c r="G890" s="11">
        <f>TC[[#This Row],[∆ AUM]]-TC[[#This Row],[effetto mercato]]</f>
        <v>1995501.8447769275</v>
      </c>
    </row>
    <row r="891" spans="1:7">
      <c r="A891" s="4">
        <v>44665</v>
      </c>
      <c r="B891">
        <v>-1.7299999999999999E-2</v>
      </c>
      <c r="C891" s="6">
        <f>TC[[#This Row],[Variaz]]/100</f>
        <v>-1.73E-4</v>
      </c>
      <c r="D891" s="10">
        <f>'AUM Fondi'!D1832</f>
        <v>1183303938.4300001</v>
      </c>
      <c r="E891" s="10">
        <f>D890*TC[[#This Row],[Variazione percentuale]]</f>
        <v>-204437.95369091001</v>
      </c>
      <c r="F891" s="11">
        <f>TC[[#This Row],[AUM]]-D890</f>
        <v>1581662.7599999905</v>
      </c>
      <c r="G891" s="11">
        <f>TC[[#This Row],[∆ AUM]]-TC[[#This Row],[effetto mercato]]</f>
        <v>1786100.7136909005</v>
      </c>
    </row>
    <row r="892" spans="1:7">
      <c r="A892" s="4">
        <v>44670</v>
      </c>
      <c r="B892">
        <v>3.4599999999999999E-2</v>
      </c>
      <c r="C892" s="6">
        <f>TC[[#This Row],[Variaz]]/100</f>
        <v>3.4600000000000001E-4</v>
      </c>
      <c r="D892" s="10">
        <f>'AUM Fondi'!D1833</f>
        <v>1185810669.9000001</v>
      </c>
      <c r="E892" s="10">
        <f>D891*TC[[#This Row],[Variazione percentuale]]</f>
        <v>409423.16269678005</v>
      </c>
      <c r="F892" s="11">
        <f>TC[[#This Row],[AUM]]-D891</f>
        <v>2506731.4700000286</v>
      </c>
      <c r="G892" s="11">
        <f>TC[[#This Row],[∆ AUM]]-TC[[#This Row],[effetto mercato]]</f>
        <v>2097308.3073032484</v>
      </c>
    </row>
    <row r="893" spans="1:7">
      <c r="A893" s="4">
        <v>44671</v>
      </c>
      <c r="B893">
        <v>0.24229999999999999</v>
      </c>
      <c r="C893" s="6">
        <f>TC[[#This Row],[Variaz]]/100</f>
        <v>2.4229999999999998E-3</v>
      </c>
      <c r="D893" s="10">
        <f>'AUM Fondi'!D1834</f>
        <v>1192377310.99</v>
      </c>
      <c r="E893" s="10">
        <f>D892*TC[[#This Row],[Variazione percentuale]]</f>
        <v>2873219.2531677</v>
      </c>
      <c r="F893" s="11">
        <f>TC[[#This Row],[AUM]]-D892</f>
        <v>6566641.0899999142</v>
      </c>
      <c r="G893" s="11">
        <f>TC[[#This Row],[∆ AUM]]-TC[[#This Row],[effetto mercato]]</f>
        <v>3693421.8368322141</v>
      </c>
    </row>
    <row r="894" spans="1:7">
      <c r="A894" s="4">
        <v>44672</v>
      </c>
      <c r="B894">
        <v>-0.31080000000000002</v>
      </c>
      <c r="C894" s="6">
        <f>TC[[#This Row],[Variaz]]/100</f>
        <v>-3.1080000000000001E-3</v>
      </c>
      <c r="D894" s="10">
        <f>'AUM Fondi'!D1835</f>
        <v>1190521813.5</v>
      </c>
      <c r="E894" s="10">
        <f>D893*TC[[#This Row],[Variazione percentuale]]</f>
        <v>-3705908.6825569202</v>
      </c>
      <c r="F894" s="11">
        <f>TC[[#This Row],[AUM]]-D893</f>
        <v>-1855497.4900000095</v>
      </c>
      <c r="G894" s="11">
        <f>TC[[#This Row],[∆ AUM]]-TC[[#This Row],[effetto mercato]]</f>
        <v>1850411.1925569107</v>
      </c>
    </row>
    <row r="895" spans="1:7">
      <c r="A895" s="4">
        <v>44673</v>
      </c>
      <c r="B895">
        <v>-0.98740000000000006</v>
      </c>
      <c r="C895" s="6">
        <f>TC[[#This Row],[Variaz]]/100</f>
        <v>-9.8740000000000008E-3</v>
      </c>
      <c r="D895" s="10">
        <f>'AUM Fondi'!D1836</f>
        <v>1181090935.45</v>
      </c>
      <c r="E895" s="10">
        <f>D894*TC[[#This Row],[Variazione percentuale]]</f>
        <v>-11755212.386499001</v>
      </c>
      <c r="F895" s="11">
        <f>TC[[#This Row],[AUM]]-D894</f>
        <v>-9430878.0499999523</v>
      </c>
      <c r="G895" s="11">
        <f>TC[[#This Row],[∆ AUM]]-TC[[#This Row],[effetto mercato]]</f>
        <v>2324334.3364990484</v>
      </c>
    </row>
    <row r="896" spans="1:7">
      <c r="A896" s="4">
        <v>44677</v>
      </c>
      <c r="B896">
        <v>-0.22739999999999999</v>
      </c>
      <c r="C896" s="6">
        <f>TC[[#This Row],[Variaz]]/100</f>
        <v>-2.274E-3</v>
      </c>
      <c r="D896" s="10">
        <f>'AUM Fondi'!D1837</f>
        <v>1180394905.1700001</v>
      </c>
      <c r="E896" s="10">
        <f>D895*TC[[#This Row],[Variazione percentuale]]</f>
        <v>-2685800.7872132999</v>
      </c>
      <c r="F896" s="11">
        <f>TC[[#This Row],[AUM]]-D895</f>
        <v>-696030.27999997139</v>
      </c>
      <c r="G896" s="11">
        <f>TC[[#This Row],[∆ AUM]]-TC[[#This Row],[effetto mercato]]</f>
        <v>1989770.5072133285</v>
      </c>
    </row>
    <row r="897" spans="1:7">
      <c r="A897" s="4">
        <v>44678</v>
      </c>
      <c r="B897">
        <v>0.45590000000000003</v>
      </c>
      <c r="C897" s="6">
        <f>TC[[#This Row],[Variaz]]/100</f>
        <v>4.5590000000000006E-3</v>
      </c>
      <c r="D897" s="10">
        <f>'AUM Fondi'!D1838</f>
        <v>1187616263.9100001</v>
      </c>
      <c r="E897" s="10">
        <f>D896*TC[[#This Row],[Variazione percentuale]]</f>
        <v>5381420.3726700312</v>
      </c>
      <c r="F897" s="11">
        <f>TC[[#This Row],[AUM]]-D896</f>
        <v>7221358.7400000095</v>
      </c>
      <c r="G897" s="11">
        <f>TC[[#This Row],[∆ AUM]]-TC[[#This Row],[effetto mercato]]</f>
        <v>1839938.3673299784</v>
      </c>
    </row>
    <row r="898" spans="1:7">
      <c r="A898" s="4">
        <v>44679</v>
      </c>
      <c r="B898">
        <v>0.40150000000000002</v>
      </c>
      <c r="C898" s="6">
        <f>TC[[#This Row],[Variaz]]/100</f>
        <v>4.0150000000000003E-3</v>
      </c>
      <c r="D898" s="10">
        <f>'AUM Fondi'!D1839</f>
        <v>1193524788.9299998</v>
      </c>
      <c r="E898" s="10">
        <f>D897*TC[[#This Row],[Variazione percentuale]]</f>
        <v>4768279.299598651</v>
      </c>
      <c r="F898" s="11">
        <f>TC[[#This Row],[AUM]]-D897</f>
        <v>5908525.0199997425</v>
      </c>
      <c r="G898" s="11">
        <f>TC[[#This Row],[∆ AUM]]-TC[[#This Row],[effetto mercato]]</f>
        <v>1140245.7204010915</v>
      </c>
    </row>
    <row r="899" spans="1:7">
      <c r="A899" s="4">
        <v>44680</v>
      </c>
      <c r="B899">
        <v>-1.1821999999999999</v>
      </c>
      <c r="C899" s="6">
        <f>TC[[#This Row],[Variaz]]/100</f>
        <v>-1.1821999999999999E-2</v>
      </c>
      <c r="D899" s="10">
        <f>'AUM Fondi'!D1840</f>
        <v>1181141342.9900002</v>
      </c>
      <c r="E899" s="10">
        <f>D898*TC[[#This Row],[Variazione percentuale]]</f>
        <v>-14109850.054730456</v>
      </c>
      <c r="F899" s="11">
        <f>TC[[#This Row],[AUM]]-D898</f>
        <v>-12383445.93999958</v>
      </c>
      <c r="G899" s="11">
        <f>TC[[#This Row],[∆ AUM]]-TC[[#This Row],[effetto mercato]]</f>
        <v>1726404.1147308759</v>
      </c>
    </row>
    <row r="900" spans="1:7">
      <c r="A900" s="4">
        <v>44683</v>
      </c>
      <c r="B900">
        <v>-0.1232</v>
      </c>
      <c r="C900" s="6">
        <f>TC[[#This Row],[Variaz]]/100</f>
        <v>-1.232E-3</v>
      </c>
      <c r="D900" s="10">
        <f>'AUM Fondi'!D1841</f>
        <v>1181024831.6200001</v>
      </c>
      <c r="E900" s="10">
        <f>D899*TC[[#This Row],[Variazione percentuale]]</f>
        <v>-1455166.1345636803</v>
      </c>
      <c r="F900" s="11">
        <f>TC[[#This Row],[AUM]]-D899</f>
        <v>-116511.37000012398</v>
      </c>
      <c r="G900" s="11">
        <f>TC[[#This Row],[∆ AUM]]-TC[[#This Row],[effetto mercato]]</f>
        <v>1338654.7645635563</v>
      </c>
    </row>
    <row r="901" spans="1:7">
      <c r="A901" s="4">
        <v>44684</v>
      </c>
      <c r="B901">
        <v>0.12330000000000001</v>
      </c>
      <c r="C901" s="6">
        <f>TC[[#This Row],[Variaz]]/100</f>
        <v>1.2330000000000002E-3</v>
      </c>
      <c r="D901" s="10">
        <f>'AUM Fondi'!D1842</f>
        <v>1183547781.6500001</v>
      </c>
      <c r="E901" s="10">
        <f>D900*TC[[#This Row],[Variazione percentuale]]</f>
        <v>1456203.6173874603</v>
      </c>
      <c r="F901" s="11">
        <f>TC[[#This Row],[AUM]]-D900</f>
        <v>2522950.0299999714</v>
      </c>
      <c r="G901" s="11">
        <f>TC[[#This Row],[∆ AUM]]-TC[[#This Row],[effetto mercato]]</f>
        <v>1066746.4126125111</v>
      </c>
    </row>
    <row r="902" spans="1:7">
      <c r="A902" s="4">
        <v>44685</v>
      </c>
      <c r="B902">
        <v>0.61580000000000001</v>
      </c>
      <c r="C902" s="6">
        <f>TC[[#This Row],[Variaz]]/100</f>
        <v>6.1580000000000003E-3</v>
      </c>
      <c r="D902" s="10">
        <f>'AUM Fondi'!D1843</f>
        <v>1192938472.1400001</v>
      </c>
      <c r="E902" s="10">
        <f>D901*TC[[#This Row],[Variazione percentuale]]</f>
        <v>7288287.2394007007</v>
      </c>
      <c r="F902" s="11">
        <f>TC[[#This Row],[AUM]]-D901</f>
        <v>9390690.4900000095</v>
      </c>
      <c r="G902" s="11">
        <f>TC[[#This Row],[∆ AUM]]-TC[[#This Row],[effetto mercato]]</f>
        <v>2102403.2505993089</v>
      </c>
    </row>
    <row r="903" spans="1:7">
      <c r="A903" s="4">
        <v>44686</v>
      </c>
      <c r="B903">
        <v>-1.1366000000000001</v>
      </c>
      <c r="C903" s="6">
        <f>TC[[#This Row],[Variaz]]/100</f>
        <v>-1.1366000000000001E-2</v>
      </c>
      <c r="D903" s="10">
        <f>'AUM Fondi'!D1844</f>
        <v>1181988805.1099999</v>
      </c>
      <c r="E903" s="10">
        <f>D902*TC[[#This Row],[Variazione percentuale]]</f>
        <v>-13558938.674343243</v>
      </c>
      <c r="F903" s="11">
        <f>TC[[#This Row],[AUM]]-D902</f>
        <v>-10949667.03000021</v>
      </c>
      <c r="G903" s="11">
        <f>TC[[#This Row],[∆ AUM]]-TC[[#This Row],[effetto mercato]]</f>
        <v>2609271.6443430334</v>
      </c>
    </row>
    <row r="904" spans="1:7">
      <c r="A904" s="4">
        <v>44687</v>
      </c>
      <c r="B904">
        <v>-0.88429999999999997</v>
      </c>
      <c r="C904" s="6">
        <f>TC[[#This Row],[Variaz]]/100</f>
        <v>-8.8430000000000002E-3</v>
      </c>
      <c r="D904" s="10">
        <f>'AUM Fondi'!D1845</f>
        <v>1173634310.0500002</v>
      </c>
      <c r="E904" s="10">
        <f>D903*TC[[#This Row],[Variazione percentuale]]</f>
        <v>-10452327.003587728</v>
      </c>
      <c r="F904" s="11">
        <f>TC[[#This Row],[AUM]]-D903</f>
        <v>-8354495.0599997044</v>
      </c>
      <c r="G904" s="11">
        <f>TC[[#This Row],[∆ AUM]]-TC[[#This Row],[effetto mercato]]</f>
        <v>2097831.943588024</v>
      </c>
    </row>
    <row r="905" spans="1:7">
      <c r="A905" s="4">
        <v>44690</v>
      </c>
      <c r="B905">
        <v>-0.99929999999999997</v>
      </c>
      <c r="C905" s="6">
        <f>TC[[#This Row],[Variaz]]/100</f>
        <v>-9.9930000000000001E-3</v>
      </c>
      <c r="D905" s="10">
        <f>'AUM Fondi'!D1846</f>
        <v>1163430546.04</v>
      </c>
      <c r="E905" s="10">
        <f>D904*TC[[#This Row],[Variazione percentuale]]</f>
        <v>-11728127.660329653</v>
      </c>
      <c r="F905" s="11">
        <f>TC[[#This Row],[AUM]]-D904</f>
        <v>-10203764.010000229</v>
      </c>
      <c r="G905" s="11">
        <f>TC[[#This Row],[∆ AUM]]-TC[[#This Row],[effetto mercato]]</f>
        <v>1524363.6503294241</v>
      </c>
    </row>
    <row r="906" spans="1:7">
      <c r="A906" s="4">
        <v>44691</v>
      </c>
      <c r="B906">
        <v>0.39650000000000002</v>
      </c>
      <c r="C906" s="6">
        <f>TC[[#This Row],[Variaz]]/100</f>
        <v>3.9649999999999998E-3</v>
      </c>
      <c r="D906" s="10">
        <f>'AUM Fondi'!D1847</f>
        <v>1168615376.1499999</v>
      </c>
      <c r="E906" s="10">
        <f>D905*TC[[#This Row],[Variazione percentuale]]</f>
        <v>4613002.1150485994</v>
      </c>
      <c r="F906" s="11">
        <f>TC[[#This Row],[AUM]]-D905</f>
        <v>5184830.1099998951</v>
      </c>
      <c r="G906" s="11">
        <f>TC[[#This Row],[∆ AUM]]-TC[[#This Row],[effetto mercato]]</f>
        <v>571827.99495129567</v>
      </c>
    </row>
    <row r="907" spans="1:7">
      <c r="A907" s="4">
        <v>44692</v>
      </c>
      <c r="B907">
        <v>-0.14360000000000001</v>
      </c>
      <c r="C907" s="6">
        <f>TC[[#This Row],[Variaz]]/100</f>
        <v>-1.436E-3</v>
      </c>
      <c r="D907" s="10">
        <f>'AUM Fondi'!D1848</f>
        <v>1167715266.9399998</v>
      </c>
      <c r="E907" s="10">
        <f>D906*TC[[#This Row],[Variazione percentuale]]</f>
        <v>-1678131.6801513997</v>
      </c>
      <c r="F907" s="11">
        <f>TC[[#This Row],[AUM]]-D906</f>
        <v>-900109.21000003815</v>
      </c>
      <c r="G907" s="11">
        <f>TC[[#This Row],[∆ AUM]]-TC[[#This Row],[effetto mercato]]</f>
        <v>778022.47015136154</v>
      </c>
    </row>
    <row r="908" spans="1:7">
      <c r="A908" s="4">
        <v>44693</v>
      </c>
      <c r="B908">
        <v>0.93489999999999995</v>
      </c>
      <c r="C908" s="6">
        <f>TC[[#This Row],[Variaz]]/100</f>
        <v>9.3489999999999997E-3</v>
      </c>
      <c r="D908" s="10">
        <f>'AUM Fondi'!D1849</f>
        <v>1179709834.23</v>
      </c>
      <c r="E908" s="10">
        <f>D907*TC[[#This Row],[Variazione percentuale]]</f>
        <v>10916970.030622058</v>
      </c>
      <c r="F908" s="11">
        <f>TC[[#This Row],[AUM]]-D907</f>
        <v>11994567.2900002</v>
      </c>
      <c r="G908" s="11">
        <f>TC[[#This Row],[∆ AUM]]-TC[[#This Row],[effetto mercato]]</f>
        <v>1077597.2593781427</v>
      </c>
    </row>
    <row r="909" spans="1:7">
      <c r="A909" s="4">
        <v>44694</v>
      </c>
      <c r="B909">
        <v>0.80159999999999998</v>
      </c>
      <c r="C909" s="6">
        <f>TC[[#This Row],[Variaz]]/100</f>
        <v>8.0160000000000006E-3</v>
      </c>
      <c r="D909" s="10">
        <f>'AUM Fondi'!D1850</f>
        <v>1190248582.8500001</v>
      </c>
      <c r="E909" s="10">
        <f>D908*TC[[#This Row],[Variazione percentuale]]</f>
        <v>9456554.0311876815</v>
      </c>
      <c r="F909" s="11">
        <f>TC[[#This Row],[AUM]]-D908</f>
        <v>10538748.620000124</v>
      </c>
      <c r="G909" s="11">
        <f>TC[[#This Row],[∆ AUM]]-TC[[#This Row],[effetto mercato]]</f>
        <v>1082194.5888124425</v>
      </c>
    </row>
    <row r="910" spans="1:7">
      <c r="A910" s="4">
        <v>44697</v>
      </c>
      <c r="B910">
        <v>-0.106</v>
      </c>
      <c r="C910" s="6">
        <f>TC[[#This Row],[Variaz]]/100</f>
        <v>-1.06E-3</v>
      </c>
      <c r="D910" s="10">
        <f>'AUM Fondi'!D1851</f>
        <v>1190454893.8099999</v>
      </c>
      <c r="E910" s="10">
        <f>D909*TC[[#This Row],[Variazione percentuale]]</f>
        <v>-1261663.4978210002</v>
      </c>
      <c r="F910" s="11">
        <f>TC[[#This Row],[AUM]]-D909</f>
        <v>206310.95999979973</v>
      </c>
      <c r="G910" s="11">
        <f>TC[[#This Row],[∆ AUM]]-TC[[#This Row],[effetto mercato]]</f>
        <v>1467974.4578207999</v>
      </c>
    </row>
    <row r="911" spans="1:7">
      <c r="A911" s="4">
        <v>44698</v>
      </c>
      <c r="B911">
        <v>-3.5400000000000001E-2</v>
      </c>
      <c r="C911" s="6">
        <f>TC[[#This Row],[Variaz]]/100</f>
        <v>-3.5399999999999999E-4</v>
      </c>
      <c r="D911" s="10">
        <f>'AUM Fondi'!D1852</f>
        <v>1190718742.04</v>
      </c>
      <c r="E911" s="10">
        <f>D910*TC[[#This Row],[Variazione percentuale]]</f>
        <v>-421421.03240873996</v>
      </c>
      <c r="F911" s="11">
        <f>TC[[#This Row],[AUM]]-D910</f>
        <v>263848.23000001907</v>
      </c>
      <c r="G911" s="11">
        <f>TC[[#This Row],[∆ AUM]]-TC[[#This Row],[effetto mercato]]</f>
        <v>685269.26240875898</v>
      </c>
    </row>
    <row r="912" spans="1:7">
      <c r="A912" s="4">
        <v>44699</v>
      </c>
      <c r="B912">
        <v>-1.3449</v>
      </c>
      <c r="C912" s="6">
        <f>TC[[#This Row],[Variaz]]/100</f>
        <v>-1.3448999999999999E-2</v>
      </c>
      <c r="D912" s="10">
        <f>'AUM Fondi'!D1853</f>
        <v>1176449104.3099999</v>
      </c>
      <c r="E912" s="10">
        <f>D911*TC[[#This Row],[Variazione percentuale]]</f>
        <v>-16013976.361695958</v>
      </c>
      <c r="F912" s="11">
        <f>TC[[#This Row],[AUM]]-D911</f>
        <v>-14269637.730000019</v>
      </c>
      <c r="G912" s="11">
        <f>TC[[#This Row],[∆ AUM]]-TC[[#This Row],[effetto mercato]]</f>
        <v>1744338.6316959392</v>
      </c>
    </row>
    <row r="913" spans="1:7">
      <c r="A913" s="4">
        <v>44700</v>
      </c>
      <c r="B913">
        <v>-0.59189999999999998</v>
      </c>
      <c r="C913" s="6">
        <f>TC[[#This Row],[Variaz]]/100</f>
        <v>-5.9189999999999998E-3</v>
      </c>
      <c r="D913" s="10">
        <f>'AUM Fondi'!D1854</f>
        <v>1170607736.26</v>
      </c>
      <c r="E913" s="10">
        <f>D912*TC[[#This Row],[Variazione percentuale]]</f>
        <v>-6963402.2484108889</v>
      </c>
      <c r="F913" s="11">
        <f>TC[[#This Row],[AUM]]-D912</f>
        <v>-5841368.0499999523</v>
      </c>
      <c r="G913" s="11">
        <f>TC[[#This Row],[∆ AUM]]-TC[[#This Row],[effetto mercato]]</f>
        <v>1122034.1984109366</v>
      </c>
    </row>
    <row r="914" spans="1:7">
      <c r="A914" s="4">
        <v>44701</v>
      </c>
      <c r="B914">
        <v>0.1263</v>
      </c>
      <c r="C914" s="6">
        <f>TC[[#This Row],[Variaz]]/100</f>
        <v>1.263E-3</v>
      </c>
      <c r="D914" s="10">
        <f>'AUM Fondi'!D1855</f>
        <v>1173149102.23</v>
      </c>
      <c r="E914" s="10">
        <f>D913*TC[[#This Row],[Variazione percentuale]]</f>
        <v>1478477.5708963801</v>
      </c>
      <c r="F914" s="11">
        <f>TC[[#This Row],[AUM]]-D913</f>
        <v>2541365.9700000286</v>
      </c>
      <c r="G914" s="11">
        <f>TC[[#This Row],[∆ AUM]]-TC[[#This Row],[effetto mercato]]</f>
        <v>1062888.3991036485</v>
      </c>
    </row>
    <row r="915" spans="1:7">
      <c r="A915" s="4">
        <v>44704</v>
      </c>
      <c r="B915">
        <v>0.12609999999999999</v>
      </c>
      <c r="C915" s="6">
        <f>TC[[#This Row],[Variaz]]/100</f>
        <v>1.261E-3</v>
      </c>
      <c r="D915" s="10">
        <f>'AUM Fondi'!D1856</f>
        <v>1175714115.28</v>
      </c>
      <c r="E915" s="10">
        <f>D914*TC[[#This Row],[Variazione percentuale]]</f>
        <v>1479341.01791203</v>
      </c>
      <c r="F915" s="11">
        <f>TC[[#This Row],[AUM]]-D914</f>
        <v>2565013.0499999523</v>
      </c>
      <c r="G915" s="11">
        <f>TC[[#This Row],[∆ AUM]]-TC[[#This Row],[effetto mercato]]</f>
        <v>1085672.0320879223</v>
      </c>
    </row>
    <row r="916" spans="1:7">
      <c r="A916" s="4">
        <v>44705</v>
      </c>
      <c r="B916">
        <v>-0.45</v>
      </c>
      <c r="C916" s="6">
        <f>TC[[#This Row],[Variaz]]/100</f>
        <v>-4.5000000000000005E-3</v>
      </c>
      <c r="D916" s="10">
        <f>'AUM Fondi'!D1857</f>
        <v>1171781501.24</v>
      </c>
      <c r="E916" s="10">
        <f>D915*TC[[#This Row],[Variazione percentuale]]</f>
        <v>-5290713.5187600004</v>
      </c>
      <c r="F916" s="11">
        <f>TC[[#This Row],[AUM]]-D915</f>
        <v>-3932614.0399999619</v>
      </c>
      <c r="G916" s="11">
        <f>TC[[#This Row],[∆ AUM]]-TC[[#This Row],[effetto mercato]]</f>
        <v>1358099.4787600385</v>
      </c>
    </row>
    <row r="917" spans="1:7">
      <c r="A917" s="4">
        <v>44706</v>
      </c>
      <c r="B917">
        <v>0.54239999999999999</v>
      </c>
      <c r="C917" s="6">
        <f>TC[[#This Row],[Variaz]]/100</f>
        <v>5.424E-3</v>
      </c>
      <c r="D917" s="10">
        <f>'AUM Fondi'!D1858</f>
        <v>1179005128.0900002</v>
      </c>
      <c r="E917" s="10">
        <f>D916*TC[[#This Row],[Variazione percentuale]]</f>
        <v>6355742.8627257599</v>
      </c>
      <c r="F917" s="11">
        <f>TC[[#This Row],[AUM]]-D916</f>
        <v>7223626.8500001431</v>
      </c>
      <c r="G917" s="11">
        <f>TC[[#This Row],[∆ AUM]]-TC[[#This Row],[effetto mercato]]</f>
        <v>867883.98727438319</v>
      </c>
    </row>
    <row r="918" spans="1:7">
      <c r="A918" s="4">
        <v>44707</v>
      </c>
      <c r="B918">
        <v>0.57540000000000002</v>
      </c>
      <c r="C918" s="6">
        <f>TC[[#This Row],[Variaz]]/100</f>
        <v>5.7540000000000004E-3</v>
      </c>
      <c r="D918" s="10">
        <f>'AUM Fondi'!D1859</f>
        <v>1186790596.29</v>
      </c>
      <c r="E918" s="10">
        <f>D917*TC[[#This Row],[Variazione percentuale]]</f>
        <v>6783995.5070298612</v>
      </c>
      <c r="F918" s="11">
        <f>TC[[#This Row],[AUM]]-D917</f>
        <v>7785468.1999998093</v>
      </c>
      <c r="G918" s="11">
        <f>TC[[#This Row],[∆ AUM]]-TC[[#This Row],[effetto mercato]]</f>
        <v>1001472.6929699481</v>
      </c>
    </row>
    <row r="919" spans="1:7">
      <c r="A919" s="4">
        <v>44708</v>
      </c>
      <c r="B919">
        <v>0.9476</v>
      </c>
      <c r="C919" s="6">
        <f>TC[[#This Row],[Variaz]]/100</f>
        <v>9.476E-3</v>
      </c>
      <c r="D919" s="10">
        <f>'AUM Fondi'!D1860</f>
        <v>1199421168.1500001</v>
      </c>
      <c r="E919" s="10">
        <f>D918*TC[[#This Row],[Variazione percentuale]]</f>
        <v>11246027.690444039</v>
      </c>
      <c r="F919" s="11">
        <f>TC[[#This Row],[AUM]]-D918</f>
        <v>12630571.860000134</v>
      </c>
      <c r="G919" s="11">
        <f>TC[[#This Row],[∆ AUM]]-TC[[#This Row],[effetto mercato]]</f>
        <v>1384544.1695560943</v>
      </c>
    </row>
    <row r="920" spans="1:7">
      <c r="A920" s="4">
        <v>44711</v>
      </c>
      <c r="B920">
        <v>-0.15939999999999999</v>
      </c>
      <c r="C920" s="6">
        <f>TC[[#This Row],[Variaz]]/100</f>
        <v>-1.5939999999999999E-3</v>
      </c>
      <c r="D920" s="10">
        <f>'AUM Fondi'!D1861</f>
        <v>1198121383.95</v>
      </c>
      <c r="E920" s="10">
        <f>D919*TC[[#This Row],[Variazione percentuale]]</f>
        <v>-1911877.3420311001</v>
      </c>
      <c r="F920" s="11">
        <f>TC[[#This Row],[AUM]]-D919</f>
        <v>-1299784.2000000477</v>
      </c>
      <c r="G920" s="11">
        <f>TC[[#This Row],[∆ AUM]]-TC[[#This Row],[effetto mercato]]</f>
        <v>612093.14203105238</v>
      </c>
    </row>
    <row r="921" spans="1:7">
      <c r="A921" s="4">
        <v>44712</v>
      </c>
      <c r="B921">
        <v>-0.44350000000000001</v>
      </c>
      <c r="C921" s="6">
        <f>TC[[#This Row],[Variaz]]/100</f>
        <v>-4.4349999999999997E-3</v>
      </c>
      <c r="D921" s="10">
        <f>'AUM Fondi'!D1862</f>
        <v>1193661384.6799998</v>
      </c>
      <c r="E921" s="10">
        <f>D920*TC[[#This Row],[Variazione percentuale]]</f>
        <v>-5313668.3378182501</v>
      </c>
      <c r="F921" s="11">
        <f>TC[[#This Row],[AUM]]-D920</f>
        <v>-4459999.2700002193</v>
      </c>
      <c r="G921" s="11">
        <f>TC[[#This Row],[∆ AUM]]-TC[[#This Row],[effetto mercato]]</f>
        <v>853669.06781803071</v>
      </c>
    </row>
    <row r="922" spans="1:7">
      <c r="A922" s="4">
        <v>44713</v>
      </c>
      <c r="B922">
        <v>-0.4098</v>
      </c>
      <c r="C922" s="6">
        <f>TC[[#This Row],[Variaz]]/100</f>
        <v>-4.0980000000000001E-3</v>
      </c>
      <c r="D922" s="10">
        <f>'AUM Fondi'!D1863</f>
        <v>1190219058.5</v>
      </c>
      <c r="E922" s="10">
        <f>D921*TC[[#This Row],[Variazione percentuale]]</f>
        <v>-4891624.3544186391</v>
      </c>
      <c r="F922" s="11">
        <f>TC[[#This Row],[AUM]]-D921</f>
        <v>-3442326.1799998283</v>
      </c>
      <c r="G922" s="11">
        <f>TC[[#This Row],[∆ AUM]]-TC[[#This Row],[effetto mercato]]</f>
        <v>1449298.1744188108</v>
      </c>
    </row>
    <row r="923" spans="1:7">
      <c r="A923" s="4">
        <v>44715</v>
      </c>
      <c r="B923">
        <v>-0.2147</v>
      </c>
      <c r="C923" s="6">
        <f>TC[[#This Row],[Variaz]]/100</f>
        <v>-2.147E-3</v>
      </c>
      <c r="D923" s="10">
        <f>'AUM Fondi'!D1864</f>
        <v>1188681908.79</v>
      </c>
      <c r="E923" s="10">
        <f>D922*TC[[#This Row],[Variazione percentuale]]</f>
        <v>-2555400.3185995002</v>
      </c>
      <c r="F923" s="11">
        <f>TC[[#This Row],[AUM]]-D922</f>
        <v>-1537149.7100000381</v>
      </c>
      <c r="G923" s="11">
        <f>TC[[#This Row],[∆ AUM]]-TC[[#This Row],[effetto mercato]]</f>
        <v>1018250.6085994621</v>
      </c>
    </row>
    <row r="924" spans="1:7">
      <c r="A924" s="4">
        <v>44718</v>
      </c>
      <c r="B924">
        <v>-3.5900000000000001E-2</v>
      </c>
      <c r="C924" s="6">
        <f>TC[[#This Row],[Variaz]]/100</f>
        <v>-3.59E-4</v>
      </c>
      <c r="D924" s="10">
        <f>'AUM Fondi'!D1865</f>
        <v>1189528392.6199999</v>
      </c>
      <c r="E924" s="10">
        <f>D923*TC[[#This Row],[Variazione percentuale]]</f>
        <v>-426736.80525560997</v>
      </c>
      <c r="F924" s="11">
        <f>TC[[#This Row],[AUM]]-D923</f>
        <v>846483.82999992371</v>
      </c>
      <c r="G924" s="11">
        <f>TC[[#This Row],[∆ AUM]]-TC[[#This Row],[effetto mercato]]</f>
        <v>1273220.6352555337</v>
      </c>
    </row>
    <row r="925" spans="1:7">
      <c r="A925" s="4">
        <v>44719</v>
      </c>
      <c r="B925">
        <v>0.26910000000000001</v>
      </c>
      <c r="C925" s="6">
        <f>TC[[#This Row],[Variaz]]/100</f>
        <v>2.6910000000000002E-3</v>
      </c>
      <c r="D925" s="10">
        <f>'AUM Fondi'!D1866</f>
        <v>1195010494.01</v>
      </c>
      <c r="E925" s="10">
        <f>D924*TC[[#This Row],[Variazione percentuale]]</f>
        <v>3201020.90454042</v>
      </c>
      <c r="F925" s="11">
        <f>TC[[#This Row],[AUM]]-D924</f>
        <v>5482101.3900001049</v>
      </c>
      <c r="G925" s="11">
        <f>TC[[#This Row],[∆ AUM]]-TC[[#This Row],[effetto mercato]]</f>
        <v>2281080.4854596849</v>
      </c>
    </row>
    <row r="926" spans="1:7">
      <c r="A926" s="4">
        <v>44720</v>
      </c>
      <c r="B926">
        <v>-0.66190000000000004</v>
      </c>
      <c r="C926" s="6">
        <f>TC[[#This Row],[Variaz]]/100</f>
        <v>-6.6190000000000008E-3</v>
      </c>
      <c r="D926" s="10">
        <f>'AUM Fondi'!D1867</f>
        <v>1189237844.05</v>
      </c>
      <c r="E926" s="10">
        <f>D925*TC[[#This Row],[Variazione percentuale]]</f>
        <v>-7909774.4598521907</v>
      </c>
      <c r="F926" s="11">
        <f>TC[[#This Row],[AUM]]-D925</f>
        <v>-5772649.9600000381</v>
      </c>
      <c r="G926" s="11">
        <f>TC[[#This Row],[∆ AUM]]-TC[[#This Row],[effetto mercato]]</f>
        <v>2137124.4998521525</v>
      </c>
    </row>
    <row r="927" spans="1:7">
      <c r="A927" s="4">
        <v>44721</v>
      </c>
      <c r="B927">
        <v>-0.79239999999999999</v>
      </c>
      <c r="C927" s="6">
        <f>TC[[#This Row],[Variaz]]/100</f>
        <v>-7.9240000000000005E-3</v>
      </c>
      <c r="D927" s="10">
        <f>'AUM Fondi'!D1868</f>
        <v>1180620851.73</v>
      </c>
      <c r="E927" s="10">
        <f>D926*TC[[#This Row],[Variazione percentuale]]</f>
        <v>-9423520.6762521993</v>
      </c>
      <c r="F927" s="11">
        <f>TC[[#This Row],[AUM]]-D926</f>
        <v>-8616992.3199999332</v>
      </c>
      <c r="G927" s="11">
        <f>TC[[#This Row],[∆ AUM]]-TC[[#This Row],[effetto mercato]]</f>
        <v>806528.35625226609</v>
      </c>
    </row>
    <row r="928" spans="1:7">
      <c r="A928" s="4">
        <v>44722</v>
      </c>
      <c r="B928">
        <v>-1.0528</v>
      </c>
      <c r="C928" s="6">
        <f>TC[[#This Row],[Variaz]]/100</f>
        <v>-1.0527999999999999E-2</v>
      </c>
      <c r="D928" s="10">
        <f>'AUM Fondi'!D1869</f>
        <v>1168705279.6199999</v>
      </c>
      <c r="E928" s="10">
        <f>D927*TC[[#This Row],[Variazione percentuale]]</f>
        <v>-12429576.327013439</v>
      </c>
      <c r="F928" s="11">
        <f>TC[[#This Row],[AUM]]-D927</f>
        <v>-11915572.110000134</v>
      </c>
      <c r="G928" s="11">
        <f>TC[[#This Row],[∆ AUM]]-TC[[#This Row],[effetto mercato]]</f>
        <v>514004.21701330505</v>
      </c>
    </row>
    <row r="929" spans="1:7">
      <c r="A929" s="4">
        <v>44725</v>
      </c>
      <c r="B929">
        <v>-1.7060999999999999</v>
      </c>
      <c r="C929" s="6">
        <f>TC[[#This Row],[Variaz]]/100</f>
        <v>-1.7061E-2</v>
      </c>
      <c r="D929" s="10">
        <f>'AUM Fondi'!D1870</f>
        <v>1149171867.1699998</v>
      </c>
      <c r="E929" s="10">
        <f>D928*TC[[#This Row],[Variazione percentuale]]</f>
        <v>-19939280.775596816</v>
      </c>
      <c r="F929" s="11">
        <f>TC[[#This Row],[AUM]]-D928</f>
        <v>-19533412.450000048</v>
      </c>
      <c r="G929" s="11">
        <f>TC[[#This Row],[∆ AUM]]-TC[[#This Row],[effetto mercato]]</f>
        <v>405868.32559676841</v>
      </c>
    </row>
    <row r="930" spans="1:7">
      <c r="A930" s="4">
        <v>44726</v>
      </c>
      <c r="B930">
        <v>-0.89590000000000003</v>
      </c>
      <c r="C930" s="6">
        <f>TC[[#This Row],[Variaz]]/100</f>
        <v>-8.9589999999999999E-3</v>
      </c>
      <c r="D930" s="10">
        <f>'AUM Fondi'!D1871</f>
        <v>1139683883.8599999</v>
      </c>
      <c r="E930" s="10">
        <f>D929*TC[[#This Row],[Variazione percentuale]]</f>
        <v>-10295430.757976029</v>
      </c>
      <c r="F930" s="11">
        <f>TC[[#This Row],[AUM]]-D929</f>
        <v>-9487983.3099999428</v>
      </c>
      <c r="G930" s="11">
        <f>TC[[#This Row],[∆ AUM]]-TC[[#This Row],[effetto mercato]]</f>
        <v>807447.44797608629</v>
      </c>
    </row>
    <row r="931" spans="1:7">
      <c r="A931" s="4">
        <v>44727</v>
      </c>
      <c r="B931">
        <v>0.8286</v>
      </c>
      <c r="C931" s="6">
        <f>TC[[#This Row],[Variaz]]/100</f>
        <v>8.286E-3</v>
      </c>
      <c r="D931" s="10">
        <f>'AUM Fondi'!D1872</f>
        <v>1149309985.3600001</v>
      </c>
      <c r="E931" s="10">
        <f>D930*TC[[#This Row],[Variazione percentuale]]</f>
        <v>9443420.6616639588</v>
      </c>
      <c r="F931" s="11">
        <f>TC[[#This Row],[AUM]]-D930</f>
        <v>9626101.5000002384</v>
      </c>
      <c r="G931" s="11">
        <f>TC[[#This Row],[∆ AUM]]-TC[[#This Row],[effetto mercato]]</f>
        <v>182680.83833627962</v>
      </c>
    </row>
    <row r="932" spans="1:7">
      <c r="A932" s="4">
        <v>44728</v>
      </c>
      <c r="B932">
        <v>-1.4195</v>
      </c>
      <c r="C932" s="6">
        <f>TC[[#This Row],[Variaz]]/100</f>
        <v>-1.4194999999999999E-2</v>
      </c>
      <c r="D932" s="10">
        <f>'AUM Fondi'!D1873</f>
        <v>1132903790.7299998</v>
      </c>
      <c r="E932" s="10">
        <f>D931*TC[[#This Row],[Variazione percentuale]]</f>
        <v>-16314455.242185201</v>
      </c>
      <c r="F932" s="11">
        <f>TC[[#This Row],[AUM]]-D931</f>
        <v>-16406194.630000353</v>
      </c>
      <c r="G932" s="11">
        <f>TC[[#This Row],[∆ AUM]]-TC[[#This Row],[effetto mercato]]</f>
        <v>-91739.387815151364</v>
      </c>
    </row>
    <row r="933" spans="1:7">
      <c r="A933" s="4">
        <v>44729</v>
      </c>
      <c r="B933">
        <v>0.30309999999999998</v>
      </c>
      <c r="C933" s="6">
        <f>TC[[#This Row],[Variaz]]/100</f>
        <v>3.0309999999999998E-3</v>
      </c>
      <c r="D933" s="10">
        <f>'AUM Fondi'!D1874</f>
        <v>1137662251.5999999</v>
      </c>
      <c r="E933" s="10">
        <f>D932*TC[[#This Row],[Variazione percentuale]]</f>
        <v>3433831.3897026293</v>
      </c>
      <c r="F933" s="11">
        <f>TC[[#This Row],[AUM]]-D932</f>
        <v>4758460.870000124</v>
      </c>
      <c r="G933" s="11">
        <f>TC[[#This Row],[∆ AUM]]-TC[[#This Row],[effetto mercato]]</f>
        <v>1324629.4802974947</v>
      </c>
    </row>
    <row r="934" spans="1:7">
      <c r="A934" s="4">
        <v>44732</v>
      </c>
      <c r="B934">
        <v>-0.49109999999999998</v>
      </c>
      <c r="C934" s="6">
        <f>TC[[#This Row],[Variaz]]/100</f>
        <v>-4.9109999999999996E-3</v>
      </c>
      <c r="D934" s="10">
        <f>'AUM Fondi'!D1875</f>
        <v>1132209031.6299999</v>
      </c>
      <c r="E934" s="10">
        <f>D933*TC[[#This Row],[Variazione percentuale]]</f>
        <v>-5587059.3176075993</v>
      </c>
      <c r="F934" s="11">
        <f>TC[[#This Row],[AUM]]-D933</f>
        <v>-5453219.9700000286</v>
      </c>
      <c r="G934" s="11">
        <f>TC[[#This Row],[∆ AUM]]-TC[[#This Row],[effetto mercato]]</f>
        <v>133839.3476075707</v>
      </c>
    </row>
    <row r="935" spans="1:7">
      <c r="A935" s="4">
        <v>44733</v>
      </c>
      <c r="B935">
        <v>0.56950000000000001</v>
      </c>
      <c r="C935" s="6">
        <f>TC[[#This Row],[Variaz]]/100</f>
        <v>5.6950000000000004E-3</v>
      </c>
      <c r="D935" s="10">
        <f>'AUM Fondi'!D1876</f>
        <v>1138430287.45</v>
      </c>
      <c r="E935" s="10">
        <f>D934*TC[[#This Row],[Variazione percentuale]]</f>
        <v>6447930.43513285</v>
      </c>
      <c r="F935" s="11">
        <f>TC[[#This Row],[AUM]]-D934</f>
        <v>6221255.8200001717</v>
      </c>
      <c r="G935" s="11">
        <f>TC[[#This Row],[∆ AUM]]-TC[[#This Row],[effetto mercato]]</f>
        <v>-226674.6151326783</v>
      </c>
    </row>
    <row r="936" spans="1:7">
      <c r="A936" s="4">
        <v>44734</v>
      </c>
      <c r="B936">
        <v>0.151</v>
      </c>
      <c r="C936" s="6">
        <f>TC[[#This Row],[Variaz]]/100</f>
        <v>1.5100000000000001E-3</v>
      </c>
      <c r="D936" s="10">
        <f>'AUM Fondi'!D1877</f>
        <v>1140227702.3600001</v>
      </c>
      <c r="E936" s="10">
        <f>D935*TC[[#This Row],[Variazione percentuale]]</f>
        <v>1719029.7340495002</v>
      </c>
      <c r="F936" s="11">
        <f>TC[[#This Row],[AUM]]-D935</f>
        <v>1797414.9100000858</v>
      </c>
      <c r="G936" s="11">
        <f>TC[[#This Row],[∆ AUM]]-TC[[#This Row],[effetto mercato]]</f>
        <v>78385.175950585632</v>
      </c>
    </row>
    <row r="937" spans="1:7">
      <c r="A937" s="4">
        <v>44735</v>
      </c>
      <c r="B937">
        <v>0.8669</v>
      </c>
      <c r="C937" s="6">
        <f>TC[[#This Row],[Variaz]]/100</f>
        <v>8.6689999999999996E-3</v>
      </c>
      <c r="D937" s="10">
        <f>'AUM Fondi'!D1878</f>
        <v>1150603303.1600001</v>
      </c>
      <c r="E937" s="10">
        <f>D936*TC[[#This Row],[Variazione percentuale]]</f>
        <v>9884633.9517588411</v>
      </c>
      <c r="F937" s="11">
        <f>TC[[#This Row],[AUM]]-D936</f>
        <v>10375600.799999952</v>
      </c>
      <c r="G937" s="11">
        <f>TC[[#This Row],[∆ AUM]]-TC[[#This Row],[effetto mercato]]</f>
        <v>490966.84824111126</v>
      </c>
    </row>
    <row r="938" spans="1:7">
      <c r="A938" s="4">
        <v>44736</v>
      </c>
      <c r="B938">
        <v>1.1211</v>
      </c>
      <c r="C938" s="6">
        <f>TC[[#This Row],[Variaz]]/100</f>
        <v>1.1211E-2</v>
      </c>
      <c r="D938" s="10">
        <f>'AUM Fondi'!D1879</f>
        <v>1163676391.6900001</v>
      </c>
      <c r="E938" s="10">
        <f>D937*TC[[#This Row],[Variazione percentuale]]</f>
        <v>12899413.631726762</v>
      </c>
      <c r="F938" s="11">
        <f>TC[[#This Row],[AUM]]-D937</f>
        <v>13073088.529999971</v>
      </c>
      <c r="G938" s="11">
        <f>TC[[#This Row],[∆ AUM]]-TC[[#This Row],[effetto mercato]]</f>
        <v>173674.89827320911</v>
      </c>
    </row>
    <row r="939" spans="1:7">
      <c r="A939" s="4">
        <v>44739</v>
      </c>
      <c r="B939">
        <v>-0.33260000000000001</v>
      </c>
      <c r="C939" s="6">
        <f>TC[[#This Row],[Variaz]]/100</f>
        <v>-3.326E-3</v>
      </c>
      <c r="D939" s="10">
        <f>'AUM Fondi'!D1880</f>
        <v>1159826165.52</v>
      </c>
      <c r="E939" s="10">
        <f>D938*TC[[#This Row],[Variazione percentuale]]</f>
        <v>-3870387.6787609402</v>
      </c>
      <c r="F939" s="11">
        <f>TC[[#This Row],[AUM]]-D938</f>
        <v>-3850226.1700000763</v>
      </c>
      <c r="G939" s="11">
        <f>TC[[#This Row],[∆ AUM]]-TC[[#This Row],[effetto mercato]]</f>
        <v>20161.508760863915</v>
      </c>
    </row>
    <row r="940" spans="1:7">
      <c r="A940" s="4">
        <v>44740</v>
      </c>
      <c r="B940">
        <v>-0.46350000000000002</v>
      </c>
      <c r="C940" s="6">
        <f>TC[[#This Row],[Variaz]]/100</f>
        <v>-4.6350000000000002E-3</v>
      </c>
      <c r="D940" s="10">
        <f>'AUM Fondi'!D1881</f>
        <v>1154558160.3300002</v>
      </c>
      <c r="E940" s="10">
        <f>D939*TC[[#This Row],[Variazione percentuale]]</f>
        <v>-5375794.2771851998</v>
      </c>
      <c r="F940" s="11">
        <f>TC[[#This Row],[AUM]]-D939</f>
        <v>-5268005.1899998188</v>
      </c>
      <c r="G940" s="11">
        <f>TC[[#This Row],[∆ AUM]]-TC[[#This Row],[effetto mercato]]</f>
        <v>107789.08718538098</v>
      </c>
    </row>
    <row r="941" spans="1:7">
      <c r="A941" s="4">
        <v>44741</v>
      </c>
      <c r="B941">
        <v>9.3100000000000002E-2</v>
      </c>
      <c r="C941" s="6">
        <f>TC[[#This Row],[Variaz]]/100</f>
        <v>9.3099999999999997E-4</v>
      </c>
      <c r="D941" s="10">
        <f>'AUM Fondi'!D1882</f>
        <v>1156259762.3299999</v>
      </c>
      <c r="E941" s="10">
        <f>D940*TC[[#This Row],[Variazione percentuale]]</f>
        <v>1074893.6472672301</v>
      </c>
      <c r="F941" s="11">
        <f>TC[[#This Row],[AUM]]-D940</f>
        <v>1701601.9999997616</v>
      </c>
      <c r="G941" s="11">
        <f>TC[[#This Row],[∆ AUM]]-TC[[#This Row],[effetto mercato]]</f>
        <v>626708.35273253149</v>
      </c>
    </row>
    <row r="942" spans="1:7">
      <c r="A942" s="4">
        <v>44742</v>
      </c>
      <c r="B942">
        <v>-0.1116</v>
      </c>
      <c r="C942" s="6">
        <f>TC[[#This Row],[Variaz]]/100</f>
        <v>-1.116E-3</v>
      </c>
      <c r="D942" s="10">
        <f>'AUM Fondi'!D1883</f>
        <v>1155232254.9400001</v>
      </c>
      <c r="E942" s="10">
        <f>D941*TC[[#This Row],[Variazione percentuale]]</f>
        <v>-1290385.8947602799</v>
      </c>
      <c r="F942" s="11">
        <f>TC[[#This Row],[AUM]]-D941</f>
        <v>-1027507.3899998665</v>
      </c>
      <c r="G942" s="11">
        <f>TC[[#This Row],[∆ AUM]]-TC[[#This Row],[effetto mercato]]</f>
        <v>262878.50476041343</v>
      </c>
    </row>
    <row r="943" spans="1:7">
      <c r="A943" s="4">
        <v>44743</v>
      </c>
      <c r="B943">
        <v>0.55889999999999995</v>
      </c>
      <c r="C943" s="6">
        <f>TC[[#This Row],[Variaz]]/100</f>
        <v>5.5889999999999994E-3</v>
      </c>
      <c r="D943" s="10">
        <f>'AUM Fondi'!D1884</f>
        <v>1161887938.23</v>
      </c>
      <c r="E943" s="10">
        <f>D942*TC[[#This Row],[Variazione percentuale]]</f>
        <v>6456593.0728596598</v>
      </c>
      <c r="F943" s="11">
        <f>TC[[#This Row],[AUM]]-D942</f>
        <v>6655683.2899999619</v>
      </c>
      <c r="G943" s="11">
        <f>TC[[#This Row],[∆ AUM]]-TC[[#This Row],[effetto mercato]]</f>
        <v>199090.21714030206</v>
      </c>
    </row>
    <row r="944" spans="1:7">
      <c r="A944" s="4">
        <v>44746</v>
      </c>
      <c r="B944">
        <v>-0.2964</v>
      </c>
      <c r="C944" s="6">
        <f>TC[[#This Row],[Variaz]]/100</f>
        <v>-2.9640000000000001E-3</v>
      </c>
      <c r="D944" s="10">
        <f>'AUM Fondi'!D1885</f>
        <v>1158968857.6199999</v>
      </c>
      <c r="E944" s="10">
        <f>D943*TC[[#This Row],[Variazione percentuale]]</f>
        <v>-3443835.8489137203</v>
      </c>
      <c r="F944" s="11">
        <f>TC[[#This Row],[AUM]]-D943</f>
        <v>-2919080.6100001335</v>
      </c>
      <c r="G944" s="11">
        <f>TC[[#This Row],[∆ AUM]]-TC[[#This Row],[effetto mercato]]</f>
        <v>524755.23891358683</v>
      </c>
    </row>
    <row r="945" spans="1:7">
      <c r="A945" s="4">
        <v>44747</v>
      </c>
      <c r="B945">
        <v>0.78039999999999998</v>
      </c>
      <c r="C945" s="6">
        <f>TC[[#This Row],[Variaz]]/100</f>
        <v>7.8040000000000002E-3</v>
      </c>
      <c r="D945" s="10">
        <f>'AUM Fondi'!D1886</f>
        <v>1169167951.4099998</v>
      </c>
      <c r="E945" s="10">
        <f>D944*TC[[#This Row],[Variazione percentuale]]</f>
        <v>9044592.9648664799</v>
      </c>
      <c r="F945" s="11">
        <f>TC[[#This Row],[AUM]]-D944</f>
        <v>10199093.789999962</v>
      </c>
      <c r="G945" s="11">
        <f>TC[[#This Row],[∆ AUM]]-TC[[#This Row],[effetto mercato]]</f>
        <v>1154500.825133482</v>
      </c>
    </row>
    <row r="946" spans="1:7">
      <c r="A946" s="4">
        <v>44748</v>
      </c>
      <c r="B946">
        <v>0.4425</v>
      </c>
      <c r="C946" s="6">
        <f>TC[[#This Row],[Variaz]]/100</f>
        <v>4.4250000000000001E-3</v>
      </c>
      <c r="D946" s="10">
        <f>'AUM Fondi'!D1887</f>
        <v>1175945169.5999999</v>
      </c>
      <c r="E946" s="10">
        <f>D945*TC[[#This Row],[Variazione percentuale]]</f>
        <v>5173568.1849892493</v>
      </c>
      <c r="F946" s="11">
        <f>TC[[#This Row],[AUM]]-D945</f>
        <v>6777218.1900000572</v>
      </c>
      <c r="G946" s="11">
        <f>TC[[#This Row],[∆ AUM]]-TC[[#This Row],[effetto mercato]]</f>
        <v>1603650.0050108079</v>
      </c>
    </row>
    <row r="947" spans="1:7">
      <c r="A947" s="4">
        <v>44749</v>
      </c>
      <c r="B947">
        <v>0.5323</v>
      </c>
      <c r="C947" s="6">
        <f>TC[[#This Row],[Variaz]]/100</f>
        <v>5.3229999999999996E-3</v>
      </c>
      <c r="D947" s="10">
        <f>'AUM Fondi'!D1888</f>
        <v>1184255863.1800001</v>
      </c>
      <c r="E947" s="10">
        <f>D946*TC[[#This Row],[Variazione percentuale]]</f>
        <v>6259556.1377807986</v>
      </c>
      <c r="F947" s="11">
        <f>TC[[#This Row],[AUM]]-D946</f>
        <v>8310693.5800001621</v>
      </c>
      <c r="G947" s="11">
        <f>TC[[#This Row],[∆ AUM]]-TC[[#This Row],[effetto mercato]]</f>
        <v>2051137.4422193635</v>
      </c>
    </row>
    <row r="948" spans="1:7">
      <c r="A948" s="4">
        <v>44750</v>
      </c>
      <c r="B948">
        <v>1.83E-2</v>
      </c>
      <c r="C948" s="6">
        <f>TC[[#This Row],[Variaz]]/100</f>
        <v>1.83E-4</v>
      </c>
      <c r="D948" s="10">
        <f>'AUM Fondi'!D1889</f>
        <v>1184558842.24</v>
      </c>
      <c r="E948" s="10">
        <f>D947*TC[[#This Row],[Variazione percentuale]]</f>
        <v>216718.82296194002</v>
      </c>
      <c r="F948" s="11">
        <f>TC[[#This Row],[AUM]]-D947</f>
        <v>302979.05999994278</v>
      </c>
      <c r="G948" s="11">
        <f>TC[[#This Row],[∆ AUM]]-TC[[#This Row],[effetto mercato]]</f>
        <v>86260.237038002757</v>
      </c>
    </row>
    <row r="949" spans="1:7">
      <c r="A949" s="4">
        <v>44753</v>
      </c>
      <c r="B949">
        <v>0.23730000000000001</v>
      </c>
      <c r="C949" s="6">
        <f>TC[[#This Row],[Variaz]]/100</f>
        <v>2.3730000000000001E-3</v>
      </c>
      <c r="D949" s="10">
        <f>'AUM Fondi'!D1890</f>
        <v>1187677236.3</v>
      </c>
      <c r="E949" s="10">
        <f>D948*TC[[#This Row],[Variazione percentuale]]</f>
        <v>2810958.1326355203</v>
      </c>
      <c r="F949" s="11">
        <f>TC[[#This Row],[AUM]]-D948</f>
        <v>3118394.0599999428</v>
      </c>
      <c r="G949" s="11">
        <f>TC[[#This Row],[∆ AUM]]-TC[[#This Row],[effetto mercato]]</f>
        <v>307435.92736442247</v>
      </c>
    </row>
    <row r="950" spans="1:7">
      <c r="A950" s="4">
        <v>44754</v>
      </c>
      <c r="B950">
        <v>0.18210000000000001</v>
      </c>
      <c r="C950" s="6">
        <f>TC[[#This Row],[Variaz]]/100</f>
        <v>1.8210000000000001E-3</v>
      </c>
      <c r="D950" s="10">
        <f>'AUM Fondi'!D1891</f>
        <v>1190189173.2800002</v>
      </c>
      <c r="E950" s="10">
        <f>D949*TC[[#This Row],[Variazione percentuale]]</f>
        <v>2162760.2473023003</v>
      </c>
      <c r="F950" s="11">
        <f>TC[[#This Row],[AUM]]-D949</f>
        <v>2511936.9800002575</v>
      </c>
      <c r="G950" s="11">
        <f>TC[[#This Row],[∆ AUM]]-TC[[#This Row],[effetto mercato]]</f>
        <v>349176.7326979572</v>
      </c>
    </row>
    <row r="951" spans="1:7">
      <c r="A951" s="4">
        <v>44755</v>
      </c>
      <c r="B951">
        <v>-0.41810000000000003</v>
      </c>
      <c r="C951" s="6">
        <f>TC[[#This Row],[Variaz]]/100</f>
        <v>-4.1810000000000007E-3</v>
      </c>
      <c r="D951" s="10">
        <f>'AUM Fondi'!D1892</f>
        <v>1185904978.1199999</v>
      </c>
      <c r="E951" s="10">
        <f>D950*TC[[#This Row],[Variazione percentuale]]</f>
        <v>-4976180.9334836816</v>
      </c>
      <c r="F951" s="11">
        <f>TC[[#This Row],[AUM]]-D950</f>
        <v>-4284195.1600003242</v>
      </c>
      <c r="G951" s="11">
        <f>TC[[#This Row],[∆ AUM]]-TC[[#This Row],[effetto mercato]]</f>
        <v>691985.77348335739</v>
      </c>
    </row>
    <row r="952" spans="1:7">
      <c r="A952" s="4">
        <v>44756</v>
      </c>
      <c r="B952">
        <v>3.6499999999999998E-2</v>
      </c>
      <c r="C952" s="6">
        <f>TC[[#This Row],[Variaz]]/100</f>
        <v>3.6499999999999998E-4</v>
      </c>
      <c r="D952" s="10">
        <f>'AUM Fondi'!D1893</f>
        <v>1186438655.0799999</v>
      </c>
      <c r="E952" s="10">
        <f>D951*TC[[#This Row],[Variazione percentuale]]</f>
        <v>432855.31701379991</v>
      </c>
      <c r="F952" s="11">
        <f>TC[[#This Row],[AUM]]-D951</f>
        <v>533676.96000003815</v>
      </c>
      <c r="G952" s="11">
        <f>TC[[#This Row],[∆ AUM]]-TC[[#This Row],[effetto mercato]]</f>
        <v>100821.64298623824</v>
      </c>
    </row>
    <row r="953" spans="1:7">
      <c r="A953" s="4">
        <v>44757</v>
      </c>
      <c r="B953">
        <v>0.45619999999999999</v>
      </c>
      <c r="C953" s="6">
        <f>TC[[#This Row],[Variaz]]/100</f>
        <v>4.5620000000000001E-3</v>
      </c>
      <c r="D953" s="10">
        <f>'AUM Fondi'!D1894</f>
        <v>1192376186.1200001</v>
      </c>
      <c r="E953" s="10">
        <f>D952*TC[[#This Row],[Variazione percentuale]]</f>
        <v>5412533.1444749599</v>
      </c>
      <c r="F953" s="11">
        <f>TC[[#This Row],[AUM]]-D952</f>
        <v>5937531.0400002003</v>
      </c>
      <c r="G953" s="11">
        <f>TC[[#This Row],[∆ AUM]]-TC[[#This Row],[effetto mercato]]</f>
        <v>524997.89552524034</v>
      </c>
    </row>
    <row r="954" spans="1:7">
      <c r="A954" s="4">
        <v>44760</v>
      </c>
      <c r="B954">
        <v>-0.65400000000000003</v>
      </c>
      <c r="C954" s="6">
        <f>TC[[#This Row],[Variaz]]/100</f>
        <v>-6.5400000000000007E-3</v>
      </c>
      <c r="D954" s="10">
        <f>'AUM Fondi'!D1895</f>
        <v>1184706604.1599998</v>
      </c>
      <c r="E954" s="10">
        <f>D953*TC[[#This Row],[Variazione percentuale]]</f>
        <v>-7798140.2572248019</v>
      </c>
      <c r="F954" s="11">
        <f>TC[[#This Row],[AUM]]-D953</f>
        <v>-7669581.9600002766</v>
      </c>
      <c r="G954" s="11">
        <f>TC[[#This Row],[∆ AUM]]-TC[[#This Row],[effetto mercato]]</f>
        <v>128558.29722452536</v>
      </c>
    </row>
    <row r="955" spans="1:7">
      <c r="A955" s="4">
        <v>44761</v>
      </c>
      <c r="B955">
        <v>0.82279999999999998</v>
      </c>
      <c r="C955" s="6">
        <f>TC[[#This Row],[Variaz]]/100</f>
        <v>8.2279999999999992E-3</v>
      </c>
      <c r="D955" s="10">
        <f>'AUM Fondi'!D1896</f>
        <v>1195855367.5999999</v>
      </c>
      <c r="E955" s="10">
        <f>D954*TC[[#This Row],[Variazione percentuale]]</f>
        <v>9747765.9390284773</v>
      </c>
      <c r="F955" s="11">
        <f>TC[[#This Row],[AUM]]-D954</f>
        <v>11148763.440000057</v>
      </c>
      <c r="G955" s="11">
        <f>TC[[#This Row],[∆ AUM]]-TC[[#This Row],[effetto mercato]]</f>
        <v>1400997.5009715799</v>
      </c>
    </row>
    <row r="956" spans="1:7">
      <c r="A956" s="4">
        <v>44762</v>
      </c>
      <c r="B956">
        <v>0.48970000000000002</v>
      </c>
      <c r="C956" s="6">
        <f>TC[[#This Row],[Variaz]]/100</f>
        <v>4.8970000000000003E-3</v>
      </c>
      <c r="D956" s="10">
        <f>'AUM Fondi'!D1897</f>
        <v>1202329521.23</v>
      </c>
      <c r="E956" s="10">
        <f>D955*TC[[#This Row],[Variazione percentuale]]</f>
        <v>5856103.7351372</v>
      </c>
      <c r="F956" s="11">
        <f>TC[[#This Row],[AUM]]-D955</f>
        <v>6474153.6300001144</v>
      </c>
      <c r="G956" s="11">
        <f>TC[[#This Row],[∆ AUM]]-TC[[#This Row],[effetto mercato]]</f>
        <v>618049.89486291446</v>
      </c>
    </row>
    <row r="957" spans="1:7">
      <c r="A957" s="4">
        <v>44763</v>
      </c>
      <c r="B957">
        <v>0.43309999999999998</v>
      </c>
      <c r="C957" s="6">
        <f>TC[[#This Row],[Variaz]]/100</f>
        <v>4.3309999999999998E-3</v>
      </c>
      <c r="D957" s="10">
        <f>'AUM Fondi'!D1898</f>
        <v>1207649906.3</v>
      </c>
      <c r="E957" s="10">
        <f>D956*TC[[#This Row],[Variazione percentuale]]</f>
        <v>5207289.1564471303</v>
      </c>
      <c r="F957" s="11">
        <f>TC[[#This Row],[AUM]]-D956</f>
        <v>5320385.0699999332</v>
      </c>
      <c r="G957" s="11">
        <f>TC[[#This Row],[∆ AUM]]-TC[[#This Row],[effetto mercato]]</f>
        <v>113095.91355280299</v>
      </c>
    </row>
    <row r="958" spans="1:7">
      <c r="A958" s="4">
        <v>44764</v>
      </c>
      <c r="B958">
        <v>0.3594</v>
      </c>
      <c r="C958" s="6">
        <f>TC[[#This Row],[Variaz]]/100</f>
        <v>3.594E-3</v>
      </c>
      <c r="D958" s="10">
        <f>'AUM Fondi'!D1899</f>
        <v>1212526501.27</v>
      </c>
      <c r="E958" s="10">
        <f>D957*TC[[#This Row],[Variazione percentuale]]</f>
        <v>4340293.7632422</v>
      </c>
      <c r="F958" s="11">
        <f>TC[[#This Row],[AUM]]-D957</f>
        <v>4876594.9700000286</v>
      </c>
      <c r="G958" s="11">
        <f>TC[[#This Row],[∆ AUM]]-TC[[#This Row],[effetto mercato]]</f>
        <v>536301.20675782859</v>
      </c>
    </row>
    <row r="959" spans="1:7">
      <c r="A959" s="4">
        <v>44767</v>
      </c>
      <c r="B959">
        <v>5.3699999999999998E-2</v>
      </c>
      <c r="C959" s="6">
        <f>TC[[#This Row],[Variaz]]/100</f>
        <v>5.3699999999999993E-4</v>
      </c>
      <c r="D959" s="10">
        <f>'AUM Fondi'!D1900</f>
        <v>1213338514.6999998</v>
      </c>
      <c r="E959" s="10">
        <f>D958*TC[[#This Row],[Variazione percentuale]]</f>
        <v>651126.73118198989</v>
      </c>
      <c r="F959" s="11">
        <f>TC[[#This Row],[AUM]]-D958</f>
        <v>812013.42999982834</v>
      </c>
      <c r="G959" s="11">
        <f>TC[[#This Row],[∆ AUM]]-TC[[#This Row],[effetto mercato]]</f>
        <v>160886.69881783845</v>
      </c>
    </row>
    <row r="960" spans="1:7">
      <c r="A960" s="4">
        <v>44768</v>
      </c>
      <c r="B960">
        <v>0.12529999999999999</v>
      </c>
      <c r="C960" s="6">
        <f>TC[[#This Row],[Variaz]]/100</f>
        <v>1.253E-3</v>
      </c>
      <c r="D960" s="10">
        <f>'AUM Fondi'!D1901</f>
        <v>1215061308.7</v>
      </c>
      <c r="E960" s="10">
        <f>D959*TC[[#This Row],[Variazione percentuale]]</f>
        <v>1520313.1589190997</v>
      </c>
      <c r="F960" s="11">
        <f>TC[[#This Row],[AUM]]-D959</f>
        <v>1722794.0000002384</v>
      </c>
      <c r="G960" s="11">
        <f>TC[[#This Row],[∆ AUM]]-TC[[#This Row],[effetto mercato]]</f>
        <v>202480.8410811387</v>
      </c>
    </row>
    <row r="961" spans="1:7">
      <c r="A961" s="4">
        <v>44769</v>
      </c>
      <c r="B961">
        <v>0.62560000000000004</v>
      </c>
      <c r="C961" s="6">
        <f>TC[[#This Row],[Variaz]]/100</f>
        <v>6.2560000000000003E-3</v>
      </c>
      <c r="D961" s="10">
        <f>'AUM Fondi'!D1902</f>
        <v>1223010276.8699999</v>
      </c>
      <c r="E961" s="10">
        <f>D960*TC[[#This Row],[Variazione percentuale]]</f>
        <v>7601423.5472272011</v>
      </c>
      <c r="F961" s="11">
        <f>TC[[#This Row],[AUM]]-D960</f>
        <v>7948968.1699998379</v>
      </c>
      <c r="G961" s="11">
        <f>TC[[#This Row],[∆ AUM]]-TC[[#This Row],[effetto mercato]]</f>
        <v>347544.62277263682</v>
      </c>
    </row>
    <row r="962" spans="1:7">
      <c r="A962" s="4">
        <v>44770</v>
      </c>
      <c r="B962">
        <v>0.71050000000000002</v>
      </c>
      <c r="C962" s="6">
        <f>TC[[#This Row],[Variaz]]/100</f>
        <v>7.1050000000000002E-3</v>
      </c>
      <c r="D962" s="10">
        <f>'AUM Fondi'!D1903</f>
        <v>1231829536.3699999</v>
      </c>
      <c r="E962" s="10">
        <f>D961*TC[[#This Row],[Variazione percentuale]]</f>
        <v>8689488.0171613488</v>
      </c>
      <c r="F962" s="11">
        <f>TC[[#This Row],[AUM]]-D961</f>
        <v>8819259.5</v>
      </c>
      <c r="G962" s="11">
        <f>TC[[#This Row],[∆ AUM]]-TC[[#This Row],[effetto mercato]]</f>
        <v>129771.48283865117</v>
      </c>
    </row>
    <row r="963" spans="1:7">
      <c r="A963" s="4">
        <v>44771</v>
      </c>
      <c r="B963">
        <v>0.1764</v>
      </c>
      <c r="C963" s="6">
        <f>TC[[#This Row],[Variaz]]/100</f>
        <v>1.7639999999999999E-3</v>
      </c>
      <c r="D963" s="10">
        <f>'AUM Fondi'!D1904</f>
        <v>1234430556.75</v>
      </c>
      <c r="E963" s="10">
        <f>D962*TC[[#This Row],[Variazione percentuale]]</f>
        <v>2172947.3021566798</v>
      </c>
      <c r="F963" s="11">
        <f>TC[[#This Row],[AUM]]-D962</f>
        <v>2601020.3800001144</v>
      </c>
      <c r="G963" s="11">
        <f>TC[[#This Row],[∆ AUM]]-TC[[#This Row],[effetto mercato]]</f>
        <v>428073.07784343464</v>
      </c>
    </row>
    <row r="964" spans="1:7">
      <c r="A964" s="4">
        <v>44774</v>
      </c>
      <c r="B964">
        <v>5.28E-2</v>
      </c>
      <c r="C964" s="6">
        <f>TC[[#This Row],[Variaz]]/100</f>
        <v>5.2800000000000004E-4</v>
      </c>
      <c r="D964" s="10">
        <f>'AUM Fondi'!D1905</f>
        <v>1235928880.3299999</v>
      </c>
      <c r="E964" s="10">
        <f>D963*TC[[#This Row],[Variazione percentuale]]</f>
        <v>651779.33396400011</v>
      </c>
      <c r="F964" s="11">
        <f>TC[[#This Row],[AUM]]-D963</f>
        <v>1498323.5799999237</v>
      </c>
      <c r="G964" s="11">
        <f>TC[[#This Row],[∆ AUM]]-TC[[#This Row],[effetto mercato]]</f>
        <v>846544.2460359236</v>
      </c>
    </row>
    <row r="965" spans="1:7">
      <c r="A965" s="4">
        <v>44775</v>
      </c>
      <c r="B965">
        <v>-0.17599999999999999</v>
      </c>
      <c r="C965" s="6">
        <f>TC[[#This Row],[Variaz]]/100</f>
        <v>-1.7599999999999998E-3</v>
      </c>
      <c r="D965" s="10">
        <f>'AUM Fondi'!D1906</f>
        <v>1234121968.98</v>
      </c>
      <c r="E965" s="10">
        <f>D964*TC[[#This Row],[Variazione percentuale]]</f>
        <v>-2175234.8293807996</v>
      </c>
      <c r="F965" s="11">
        <f>TC[[#This Row],[AUM]]-D964</f>
        <v>-1806911.3499999046</v>
      </c>
      <c r="G965" s="11">
        <f>TC[[#This Row],[∆ AUM]]-TC[[#This Row],[effetto mercato]]</f>
        <v>368323.47938089492</v>
      </c>
    </row>
    <row r="966" spans="1:7">
      <c r="A966" s="4">
        <v>44776</v>
      </c>
      <c r="B966">
        <v>0.74029999999999996</v>
      </c>
      <c r="C966" s="6">
        <f>TC[[#This Row],[Variaz]]/100</f>
        <v>7.4029999999999999E-3</v>
      </c>
      <c r="D966" s="10">
        <f>'AUM Fondi'!D1907</f>
        <v>1244801325.3399999</v>
      </c>
      <c r="E966" s="10">
        <f>D965*TC[[#This Row],[Variazione percentuale]]</f>
        <v>9136204.9363589399</v>
      </c>
      <c r="F966" s="11">
        <f>TC[[#This Row],[AUM]]-D965</f>
        <v>10679356.359999895</v>
      </c>
      <c r="G966" s="11">
        <f>TC[[#This Row],[∆ AUM]]-TC[[#This Row],[effetto mercato]]</f>
        <v>1543151.4236409552</v>
      </c>
    </row>
    <row r="967" spans="1:7">
      <c r="A967" s="4">
        <v>44777</v>
      </c>
      <c r="B967">
        <v>1.7500000000000002E-2</v>
      </c>
      <c r="C967" s="6">
        <f>TC[[#This Row],[Variaz]]/100</f>
        <v>1.7500000000000003E-4</v>
      </c>
      <c r="D967" s="10">
        <f>'AUM Fondi'!D1908</f>
        <v>1247025396.9199998</v>
      </c>
      <c r="E967" s="10">
        <f>D966*TC[[#This Row],[Variazione percentuale]]</f>
        <v>217840.23193450001</v>
      </c>
      <c r="F967" s="11">
        <f>TC[[#This Row],[AUM]]-D966</f>
        <v>2224071.5799999237</v>
      </c>
      <c r="G967" s="11">
        <f>TC[[#This Row],[∆ AUM]]-TC[[#This Row],[effetto mercato]]</f>
        <v>2006231.3480654238</v>
      </c>
    </row>
    <row r="968" spans="1:7">
      <c r="A968" s="4">
        <v>44778</v>
      </c>
      <c r="B968">
        <v>-0.3674</v>
      </c>
      <c r="C968" s="6">
        <f>TC[[#This Row],[Variaz]]/100</f>
        <v>-3.6740000000000002E-3</v>
      </c>
      <c r="D968" s="10">
        <f>'AUM Fondi'!D1909</f>
        <v>1244218706.0700002</v>
      </c>
      <c r="E968" s="10">
        <f>D967*TC[[#This Row],[Variazione percentuale]]</f>
        <v>-4581571.3082840797</v>
      </c>
      <c r="F968" s="11">
        <f>TC[[#This Row],[AUM]]-D967</f>
        <v>-2806690.8499996662</v>
      </c>
      <c r="G968" s="11">
        <f>TC[[#This Row],[∆ AUM]]-TC[[#This Row],[effetto mercato]]</f>
        <v>1774880.4582844134</v>
      </c>
    </row>
    <row r="969" spans="1:7">
      <c r="A969" s="4">
        <v>44781</v>
      </c>
      <c r="B969">
        <v>0.1229</v>
      </c>
      <c r="C969" s="6">
        <f>TC[[#This Row],[Variaz]]/100</f>
        <v>1.2290000000000001E-3</v>
      </c>
      <c r="D969" s="10">
        <f>'AUM Fondi'!D1910</f>
        <v>1245619126.78</v>
      </c>
      <c r="E969" s="10">
        <f>D968*TC[[#This Row],[Variazione percentuale]]</f>
        <v>1529144.7897600303</v>
      </c>
      <c r="F969" s="11">
        <f>TC[[#This Row],[AUM]]-D968</f>
        <v>1400420.7099997997</v>
      </c>
      <c r="G969" s="11">
        <f>TC[[#This Row],[∆ AUM]]-TC[[#This Row],[effetto mercato]]</f>
        <v>-128724.07976023061</v>
      </c>
    </row>
    <row r="970" spans="1:7">
      <c r="A970" s="4">
        <v>44782</v>
      </c>
      <c r="B970">
        <v>-0.61380000000000001</v>
      </c>
      <c r="C970" s="6">
        <f>TC[[#This Row],[Variaz]]/100</f>
        <v>-6.1380000000000002E-3</v>
      </c>
      <c r="D970" s="10">
        <f>'AUM Fondi'!D1911</f>
        <v>1238770356.52</v>
      </c>
      <c r="E970" s="10">
        <f>D969*TC[[#This Row],[Variazione percentuale]]</f>
        <v>-7645610.2001756402</v>
      </c>
      <c r="F970" s="11">
        <f>TC[[#This Row],[AUM]]-D969</f>
        <v>-6848770.2599999905</v>
      </c>
      <c r="G970" s="11">
        <f>TC[[#This Row],[∆ AUM]]-TC[[#This Row],[effetto mercato]]</f>
        <v>796839.94017564971</v>
      </c>
    </row>
    <row r="971" spans="1:7">
      <c r="A971" s="4">
        <v>44783</v>
      </c>
      <c r="B971">
        <v>0.38819999999999999</v>
      </c>
      <c r="C971" s="6">
        <f>TC[[#This Row],[Variaz]]/100</f>
        <v>3.882E-3</v>
      </c>
      <c r="D971" s="10">
        <f>'AUM Fondi'!D1912</f>
        <v>1244321568.8999999</v>
      </c>
      <c r="E971" s="10">
        <f>D970*TC[[#This Row],[Variazione percentuale]]</f>
        <v>4808906.5240106396</v>
      </c>
      <c r="F971" s="11">
        <f>TC[[#This Row],[AUM]]-D970</f>
        <v>5551212.379999876</v>
      </c>
      <c r="G971" s="11">
        <f>TC[[#This Row],[∆ AUM]]-TC[[#This Row],[effetto mercato]]</f>
        <v>742305.85598923638</v>
      </c>
    </row>
    <row r="972" spans="1:7">
      <c r="A972" s="4">
        <v>44784</v>
      </c>
      <c r="B972">
        <v>-7.0300000000000001E-2</v>
      </c>
      <c r="C972" s="6">
        <f>TC[[#This Row],[Variaz]]/100</f>
        <v>-7.0300000000000007E-4</v>
      </c>
      <c r="D972" s="10">
        <f>'AUM Fondi'!D1913</f>
        <v>1244186141.8899999</v>
      </c>
      <c r="E972" s="10">
        <f>D971*TC[[#This Row],[Variazione percentuale]]</f>
        <v>-874758.06293669995</v>
      </c>
      <c r="F972" s="11">
        <f>TC[[#This Row],[AUM]]-D971</f>
        <v>-135427.00999999046</v>
      </c>
      <c r="G972" s="11">
        <f>TC[[#This Row],[∆ AUM]]-TC[[#This Row],[effetto mercato]]</f>
        <v>739331.05293670949</v>
      </c>
    </row>
    <row r="973" spans="1:7">
      <c r="A973" s="4">
        <v>44785</v>
      </c>
      <c r="B973">
        <v>0.93230000000000002</v>
      </c>
      <c r="C973" s="6">
        <f>TC[[#This Row],[Variaz]]/100</f>
        <v>9.3229999999999997E-3</v>
      </c>
      <c r="D973" s="10">
        <f>'AUM Fondi'!D1914</f>
        <v>1256760120.4000001</v>
      </c>
      <c r="E973" s="10">
        <f>D972*TC[[#This Row],[Variazione percentuale]]</f>
        <v>11599547.400840469</v>
      </c>
      <c r="F973" s="11">
        <f>TC[[#This Row],[AUM]]-D972</f>
        <v>12573978.510000229</v>
      </c>
      <c r="G973" s="11">
        <f>TC[[#This Row],[∆ AUM]]-TC[[#This Row],[effetto mercato]]</f>
        <v>974431.10915976018</v>
      </c>
    </row>
    <row r="974" spans="1:7">
      <c r="A974" s="4">
        <v>44789</v>
      </c>
      <c r="B974">
        <v>0.59250000000000003</v>
      </c>
      <c r="C974" s="6">
        <f>TC[[#This Row],[Variaz]]/100</f>
        <v>5.9250000000000006E-3</v>
      </c>
      <c r="D974" s="10">
        <f>'AUM Fondi'!D1915</f>
        <v>1265078576</v>
      </c>
      <c r="E974" s="10">
        <f>D973*TC[[#This Row],[Variazione percentuale]]</f>
        <v>7446303.7133700009</v>
      </c>
      <c r="F974" s="11">
        <f>TC[[#This Row],[AUM]]-D973</f>
        <v>8318455.5999999046</v>
      </c>
      <c r="G974" s="11">
        <f>TC[[#This Row],[∆ AUM]]-TC[[#This Row],[effetto mercato]]</f>
        <v>872151.88662990369</v>
      </c>
    </row>
    <row r="975" spans="1:7">
      <c r="A975" s="4">
        <v>44790</v>
      </c>
      <c r="B975">
        <v>-0.67569999999999997</v>
      </c>
      <c r="C975" s="6">
        <f>TC[[#This Row],[Variaz]]/100</f>
        <v>-6.757E-3</v>
      </c>
      <c r="D975" s="10">
        <f>'AUM Fondi'!D1916</f>
        <v>1257345170.45</v>
      </c>
      <c r="E975" s="10">
        <f>D974*TC[[#This Row],[Variazione percentuale]]</f>
        <v>-8548135.9380319994</v>
      </c>
      <c r="F975" s="11">
        <f>TC[[#This Row],[AUM]]-D974</f>
        <v>-7733405.5499999523</v>
      </c>
      <c r="G975" s="11">
        <f>TC[[#This Row],[∆ AUM]]-TC[[#This Row],[effetto mercato]]</f>
        <v>814730.38803204708</v>
      </c>
    </row>
    <row r="976" spans="1:7">
      <c r="A976" s="4">
        <v>44791</v>
      </c>
      <c r="B976">
        <v>0.1744</v>
      </c>
      <c r="C976" s="6">
        <f>TC[[#This Row],[Variaz]]/100</f>
        <v>1.7439999999999999E-3</v>
      </c>
      <c r="D976" s="10">
        <f>'AUM Fondi'!D1917</f>
        <v>1261009474.95</v>
      </c>
      <c r="E976" s="10">
        <f>D975*TC[[#This Row],[Variazione percentuale]]</f>
        <v>2192809.9772648001</v>
      </c>
      <c r="F976" s="11">
        <f>TC[[#This Row],[AUM]]-D975</f>
        <v>3664304.5</v>
      </c>
      <c r="G976" s="11">
        <f>TC[[#This Row],[∆ AUM]]-TC[[#This Row],[effetto mercato]]</f>
        <v>1471494.5227351999</v>
      </c>
    </row>
    <row r="977" spans="1:7">
      <c r="A977" s="4">
        <v>44792</v>
      </c>
      <c r="B977">
        <v>-0.45269999999999999</v>
      </c>
      <c r="C977" s="6">
        <f>TC[[#This Row],[Variaz]]/100</f>
        <v>-4.5269999999999998E-3</v>
      </c>
      <c r="D977" s="10">
        <f>'AUM Fondi'!D1918</f>
        <v>1255631760.03</v>
      </c>
      <c r="E977" s="10">
        <f>D976*TC[[#This Row],[Variazione percentuale]]</f>
        <v>-5708589.8930986496</v>
      </c>
      <c r="F977" s="11">
        <f>TC[[#This Row],[AUM]]-D976</f>
        <v>-5377714.9200000763</v>
      </c>
      <c r="G977" s="11">
        <f>TC[[#This Row],[∆ AUM]]-TC[[#This Row],[effetto mercato]]</f>
        <v>330874.97309857327</v>
      </c>
    </row>
    <row r="978" spans="1:7">
      <c r="A978" s="4">
        <v>44795</v>
      </c>
      <c r="B978">
        <v>-0.85709999999999997</v>
      </c>
      <c r="C978" s="6">
        <f>TC[[#This Row],[Variaz]]/100</f>
        <v>-8.5710000000000005E-3</v>
      </c>
      <c r="D978" s="10">
        <f>'AUM Fondi'!D1919</f>
        <v>1245417653.48</v>
      </c>
      <c r="E978" s="10">
        <f>D977*TC[[#This Row],[Variazione percentuale]]</f>
        <v>-10762019.81521713</v>
      </c>
      <c r="F978" s="11">
        <f>TC[[#This Row],[AUM]]-D977</f>
        <v>-10214106.549999952</v>
      </c>
      <c r="G978" s="11">
        <f>TC[[#This Row],[∆ AUM]]-TC[[#This Row],[effetto mercato]]</f>
        <v>547913.26521717757</v>
      </c>
    </row>
    <row r="979" spans="1:7">
      <c r="A979" s="4">
        <v>44796</v>
      </c>
      <c r="B979">
        <v>-0.3705</v>
      </c>
      <c r="C979" s="6">
        <f>TC[[#This Row],[Variaz]]/100</f>
        <v>-3.705E-3</v>
      </c>
      <c r="D979" s="10">
        <f>'AUM Fondi'!D1920</f>
        <v>1241462127.1900001</v>
      </c>
      <c r="E979" s="10">
        <f>D978*TC[[#This Row],[Variazione percentuale]]</f>
        <v>-4614272.4061433999</v>
      </c>
      <c r="F979" s="11">
        <f>TC[[#This Row],[AUM]]-D978</f>
        <v>-3955526.2899999619</v>
      </c>
      <c r="G979" s="11">
        <f>TC[[#This Row],[∆ AUM]]-TC[[#This Row],[effetto mercato]]</f>
        <v>658746.11614343803</v>
      </c>
    </row>
    <row r="980" spans="1:7">
      <c r="A980" s="4">
        <v>44797</v>
      </c>
      <c r="B980">
        <v>-5.3100000000000001E-2</v>
      </c>
      <c r="C980" s="6">
        <f>TC[[#This Row],[Variaz]]/100</f>
        <v>-5.31E-4</v>
      </c>
      <c r="D980" s="10">
        <f>'AUM Fondi'!D1921</f>
        <v>1241543696.46</v>
      </c>
      <c r="E980" s="10">
        <f>D979*TC[[#This Row],[Variazione percentuale]]</f>
        <v>-659216.38953789009</v>
      </c>
      <c r="F980" s="11">
        <f>TC[[#This Row],[AUM]]-D979</f>
        <v>81569.269999980927</v>
      </c>
      <c r="G980" s="11">
        <f>TC[[#This Row],[∆ AUM]]-TC[[#This Row],[effetto mercato]]</f>
        <v>740785.65953787102</v>
      </c>
    </row>
    <row r="981" spans="1:7">
      <c r="A981" s="4">
        <v>44798</v>
      </c>
      <c r="B981">
        <v>0.72640000000000005</v>
      </c>
      <c r="C981" s="6">
        <f>TC[[#This Row],[Variaz]]/100</f>
        <v>7.2640000000000005E-3</v>
      </c>
      <c r="D981" s="10">
        <f>'AUM Fondi'!D1922</f>
        <v>1251130959.47</v>
      </c>
      <c r="E981" s="10">
        <f>D980*TC[[#This Row],[Variazione percentuale]]</f>
        <v>9018573.4110854417</v>
      </c>
      <c r="F981" s="11">
        <f>TC[[#This Row],[AUM]]-D980</f>
        <v>9587263.0099999905</v>
      </c>
      <c r="G981" s="11">
        <f>TC[[#This Row],[∆ AUM]]-TC[[#This Row],[effetto mercato]]</f>
        <v>568689.59891454875</v>
      </c>
    </row>
    <row r="982" spans="1:7">
      <c r="A982" s="4">
        <v>44799</v>
      </c>
      <c r="B982">
        <v>-1.5479000000000001</v>
      </c>
      <c r="C982" s="6">
        <f>TC[[#This Row],[Variaz]]/100</f>
        <v>-1.5479E-2</v>
      </c>
      <c r="D982" s="10">
        <f>'AUM Fondi'!D1923</f>
        <v>1232178917.6400001</v>
      </c>
      <c r="E982" s="10">
        <f>D981*TC[[#This Row],[Variazione percentuale]]</f>
        <v>-19366256.12163613</v>
      </c>
      <c r="F982" s="11">
        <f>TC[[#This Row],[AUM]]-D981</f>
        <v>-18952041.829999924</v>
      </c>
      <c r="G982" s="11">
        <f>TC[[#This Row],[∆ AUM]]-TC[[#This Row],[effetto mercato]]</f>
        <v>414214.29163620621</v>
      </c>
    </row>
    <row r="983" spans="1:7">
      <c r="A983" s="4">
        <v>44802</v>
      </c>
      <c r="B983">
        <v>-0.64319999999999999</v>
      </c>
      <c r="C983" s="6">
        <f>TC[[#This Row],[Variaz]]/100</f>
        <v>-6.4320000000000002E-3</v>
      </c>
      <c r="D983" s="10">
        <f>'AUM Fondi'!D1924</f>
        <v>1224927165.6400001</v>
      </c>
      <c r="E983" s="10">
        <f>D982*TC[[#This Row],[Variazione percentuale]]</f>
        <v>-7925374.7982604811</v>
      </c>
      <c r="F983" s="11">
        <f>TC[[#This Row],[AUM]]-D982</f>
        <v>-7251752</v>
      </c>
      <c r="G983" s="11">
        <f>TC[[#This Row],[∆ AUM]]-TC[[#This Row],[effetto mercato]]</f>
        <v>673622.7982604811</v>
      </c>
    </row>
    <row r="984" spans="1:7">
      <c r="A984" s="4">
        <v>44803</v>
      </c>
      <c r="B984">
        <v>-0.25180000000000002</v>
      </c>
      <c r="C984" s="6">
        <f>TC[[#This Row],[Variaz]]/100</f>
        <v>-2.5180000000000003E-3</v>
      </c>
      <c r="D984" s="10">
        <f>'AUM Fondi'!D1925</f>
        <v>1221985671.8999999</v>
      </c>
      <c r="E984" s="10">
        <f>D983*TC[[#This Row],[Variazione percentuale]]</f>
        <v>-3084366.6030815206</v>
      </c>
      <c r="F984" s="11">
        <f>TC[[#This Row],[AUM]]-D983</f>
        <v>-2941493.740000248</v>
      </c>
      <c r="G984" s="11">
        <f>TC[[#This Row],[∆ AUM]]-TC[[#This Row],[effetto mercato]]</f>
        <v>142872.86308127269</v>
      </c>
    </row>
    <row r="985" spans="1:7">
      <c r="A985" s="4">
        <v>44804</v>
      </c>
      <c r="B985">
        <v>-0.68510000000000004</v>
      </c>
      <c r="C985" s="6">
        <f>TC[[#This Row],[Variaz]]/100</f>
        <v>-6.8510000000000003E-3</v>
      </c>
      <c r="D985" s="10">
        <f>'AUM Fondi'!D1926</f>
        <v>1214049552.2199998</v>
      </c>
      <c r="E985" s="10">
        <f>D984*TC[[#This Row],[Variazione percentuale]]</f>
        <v>-8371823.8381868992</v>
      </c>
      <c r="F985" s="11">
        <f>TC[[#This Row],[AUM]]-D984</f>
        <v>-7936119.6800000668</v>
      </c>
      <c r="G985" s="11">
        <f>TC[[#This Row],[∆ AUM]]-TC[[#This Row],[effetto mercato]]</f>
        <v>435704.15818683244</v>
      </c>
    </row>
    <row r="986" spans="1:7">
      <c r="A986" s="4">
        <v>44805</v>
      </c>
      <c r="B986">
        <v>0.1089</v>
      </c>
      <c r="C986" s="6">
        <f>TC[[#This Row],[Variaz]]/100</f>
        <v>1.0889999999999999E-3</v>
      </c>
      <c r="D986" s="10">
        <f>'AUM Fondi'!D1927</f>
        <v>1215742271.8500001</v>
      </c>
      <c r="E986" s="10">
        <f>D985*TC[[#This Row],[Variazione percentuale]]</f>
        <v>1322099.9623675796</v>
      </c>
      <c r="F986" s="11">
        <f>TC[[#This Row],[AUM]]-D985</f>
        <v>1692719.6300003529</v>
      </c>
      <c r="G986" s="11">
        <f>TC[[#This Row],[∆ AUM]]-TC[[#This Row],[effetto mercato]]</f>
        <v>370619.66763277329</v>
      </c>
    </row>
    <row r="987" spans="1:7">
      <c r="A987" s="4">
        <v>44806</v>
      </c>
      <c r="B987">
        <v>-0.34449999999999997</v>
      </c>
      <c r="C987" s="6">
        <f>TC[[#This Row],[Variaz]]/100</f>
        <v>-3.4449999999999997E-3</v>
      </c>
      <c r="D987" s="10">
        <f>'AUM Fondi'!D1928</f>
        <v>1211736923.4400001</v>
      </c>
      <c r="E987" s="10">
        <f>D986*TC[[#This Row],[Variazione percentuale]]</f>
        <v>-4188232.1265232502</v>
      </c>
      <c r="F987" s="11">
        <f>TC[[#This Row],[AUM]]-D986</f>
        <v>-4005348.4100000858</v>
      </c>
      <c r="G987" s="11">
        <f>TC[[#This Row],[∆ AUM]]-TC[[#This Row],[effetto mercato]]</f>
        <v>182883.71652316442</v>
      </c>
    </row>
    <row r="988" spans="1:7">
      <c r="A988" s="4">
        <v>44809</v>
      </c>
      <c r="B988">
        <v>9.0999999999999998E-2</v>
      </c>
      <c r="C988" s="6">
        <f>TC[[#This Row],[Variaz]]/100</f>
        <v>9.1E-4</v>
      </c>
      <c r="D988" s="10">
        <f>'AUM Fondi'!D1929</f>
        <v>1214159304.46</v>
      </c>
      <c r="E988" s="10">
        <f>D987*TC[[#This Row],[Variazione percentuale]]</f>
        <v>1102680.6003304</v>
      </c>
      <c r="F988" s="11">
        <f>TC[[#This Row],[AUM]]-D987</f>
        <v>2422381.0199999809</v>
      </c>
      <c r="G988" s="11">
        <f>TC[[#This Row],[∆ AUM]]-TC[[#This Row],[effetto mercato]]</f>
        <v>1319700.4196695809</v>
      </c>
    </row>
    <row r="989" spans="1:7">
      <c r="A989" s="4">
        <v>44810</v>
      </c>
      <c r="B989">
        <v>-0.23630000000000001</v>
      </c>
      <c r="C989" s="6">
        <f>TC[[#This Row],[Variaz]]/100</f>
        <v>-2.3630000000000001E-3</v>
      </c>
      <c r="D989" s="10">
        <f>'AUM Fondi'!D1930</f>
        <v>1212782542.3</v>
      </c>
      <c r="E989" s="10">
        <f>D988*TC[[#This Row],[Variazione percentuale]]</f>
        <v>-2869058.43643898</v>
      </c>
      <c r="F989" s="11">
        <f>TC[[#This Row],[AUM]]-D988</f>
        <v>-1376762.1600000858</v>
      </c>
      <c r="G989" s="11">
        <f>TC[[#This Row],[∆ AUM]]-TC[[#This Row],[effetto mercato]]</f>
        <v>1492296.2764388942</v>
      </c>
    </row>
    <row r="990" spans="1:7">
      <c r="A990" s="4">
        <v>44811</v>
      </c>
      <c r="B990">
        <v>0.65600000000000003</v>
      </c>
      <c r="C990" s="6">
        <f>TC[[#This Row],[Variaz]]/100</f>
        <v>6.5599999999999999E-3</v>
      </c>
      <c r="D990" s="10">
        <f>'AUM Fondi'!D1931</f>
        <v>1222354511.3</v>
      </c>
      <c r="E990" s="10">
        <f>D989*TC[[#This Row],[Variazione percentuale]]</f>
        <v>7955853.4774879999</v>
      </c>
      <c r="F990" s="11">
        <f>TC[[#This Row],[AUM]]-D989</f>
        <v>9571969</v>
      </c>
      <c r="G990" s="11">
        <f>TC[[#This Row],[∆ AUM]]-TC[[#This Row],[effetto mercato]]</f>
        <v>1616115.5225120001</v>
      </c>
    </row>
    <row r="991" spans="1:7">
      <c r="A991" s="4">
        <v>44812</v>
      </c>
      <c r="B991">
        <v>0.32590000000000002</v>
      </c>
      <c r="C991" s="6">
        <f>TC[[#This Row],[Variaz]]/100</f>
        <v>3.2590000000000002E-3</v>
      </c>
      <c r="D991" s="10">
        <f>'AUM Fondi'!D1932</f>
        <v>1226840584.6499999</v>
      </c>
      <c r="E991" s="10">
        <f>D990*TC[[#This Row],[Variazione percentuale]]</f>
        <v>3983653.3523267</v>
      </c>
      <c r="F991" s="11">
        <f>TC[[#This Row],[AUM]]-D990</f>
        <v>4486073.3499999046</v>
      </c>
      <c r="G991" s="11">
        <f>TC[[#This Row],[∆ AUM]]-TC[[#This Row],[effetto mercato]]</f>
        <v>502419.99767320463</v>
      </c>
    </row>
    <row r="992" spans="1:7">
      <c r="A992" s="4">
        <v>44813</v>
      </c>
      <c r="B992">
        <v>0.25259999999999999</v>
      </c>
      <c r="C992" s="6">
        <f>TC[[#This Row],[Variaz]]/100</f>
        <v>2.526E-3</v>
      </c>
      <c r="D992" s="10">
        <f>'AUM Fondi'!D1933</f>
        <v>1230278304.5699999</v>
      </c>
      <c r="E992" s="10">
        <f>D991*TC[[#This Row],[Variazione percentuale]]</f>
        <v>3098999.3168258998</v>
      </c>
      <c r="F992" s="11">
        <f>TC[[#This Row],[AUM]]-D991</f>
        <v>3437719.9200000763</v>
      </c>
      <c r="G992" s="11">
        <f>TC[[#This Row],[∆ AUM]]-TC[[#This Row],[effetto mercato]]</f>
        <v>338720.60317417653</v>
      </c>
    </row>
    <row r="993" spans="1:7">
      <c r="A993" s="4">
        <v>44816</v>
      </c>
      <c r="B993">
        <v>0.30599999999999999</v>
      </c>
      <c r="C993" s="6">
        <f>TC[[#This Row],[Variaz]]/100</f>
        <v>3.0599999999999998E-3</v>
      </c>
      <c r="D993" s="10">
        <f>'AUM Fondi'!D1934</f>
        <v>1234896753.1100001</v>
      </c>
      <c r="E993" s="10">
        <f>D992*TC[[#This Row],[Variazione percentuale]]</f>
        <v>3764651.6119841994</v>
      </c>
      <c r="F993" s="11">
        <f>TC[[#This Row],[AUM]]-D992</f>
        <v>4618448.5400002003</v>
      </c>
      <c r="G993" s="11">
        <f>TC[[#This Row],[∆ AUM]]-TC[[#This Row],[effetto mercato]]</f>
        <v>853796.92801600089</v>
      </c>
    </row>
    <row r="994" spans="1:7">
      <c r="A994" s="4">
        <v>44817</v>
      </c>
      <c r="B994">
        <v>-1.3099000000000001</v>
      </c>
      <c r="C994" s="6">
        <f>TC[[#This Row],[Variaz]]/100</f>
        <v>-1.3099000000000001E-2</v>
      </c>
      <c r="D994" s="10">
        <f>'AUM Fondi'!D1935</f>
        <v>1218905911.1300001</v>
      </c>
      <c r="E994" s="10">
        <f>D993*TC[[#This Row],[Variazione percentuale]]</f>
        <v>-16175912.568987893</v>
      </c>
      <c r="F994" s="11">
        <f>TC[[#This Row],[AUM]]-D993</f>
        <v>-15990841.980000019</v>
      </c>
      <c r="G994" s="11">
        <f>TC[[#This Row],[∆ AUM]]-TC[[#This Row],[effetto mercato]]</f>
        <v>185070.58898787387</v>
      </c>
    </row>
    <row r="995" spans="1:7">
      <c r="A995" s="4">
        <v>44818</v>
      </c>
      <c r="B995">
        <v>-0.1636</v>
      </c>
      <c r="C995" s="6">
        <f>TC[[#This Row],[Variaz]]/100</f>
        <v>-1.6359999999999999E-3</v>
      </c>
      <c r="D995" s="10">
        <f>'AUM Fondi'!D1936</f>
        <v>1217799366.9400001</v>
      </c>
      <c r="E995" s="10">
        <f>D994*TC[[#This Row],[Variazione percentuale]]</f>
        <v>-1994130.0706086801</v>
      </c>
      <c r="F995" s="11">
        <f>TC[[#This Row],[AUM]]-D994</f>
        <v>-1106544.1900000572</v>
      </c>
      <c r="G995" s="11">
        <f>TC[[#This Row],[∆ AUM]]-TC[[#This Row],[effetto mercato]]</f>
        <v>887585.88060862292</v>
      </c>
    </row>
    <row r="996" spans="1:7">
      <c r="A996" s="4">
        <v>44819</v>
      </c>
      <c r="B996">
        <v>-0.52810000000000001</v>
      </c>
      <c r="C996" s="6">
        <f>TC[[#This Row],[Variaz]]/100</f>
        <v>-5.2810000000000001E-3</v>
      </c>
      <c r="D996" s="10">
        <f>'AUM Fondi'!D1937</f>
        <v>1211911006.04</v>
      </c>
      <c r="E996" s="10">
        <f>D995*TC[[#This Row],[Variazione percentuale]]</f>
        <v>-6431198.4568101401</v>
      </c>
      <c r="F996" s="11">
        <f>TC[[#This Row],[AUM]]-D995</f>
        <v>-5888360.9000000954</v>
      </c>
      <c r="G996" s="11">
        <f>TC[[#This Row],[∆ AUM]]-TC[[#This Row],[effetto mercato]]</f>
        <v>542837.55681004468</v>
      </c>
    </row>
    <row r="997" spans="1:7">
      <c r="A997" s="4">
        <v>44820</v>
      </c>
      <c r="B997">
        <v>-0.49430000000000002</v>
      </c>
      <c r="C997" s="6">
        <f>TC[[#This Row],[Variaz]]/100</f>
        <v>-4.9430000000000003E-3</v>
      </c>
      <c r="D997" s="10">
        <f>'AUM Fondi'!D1938</f>
        <v>1206290793.8899999</v>
      </c>
      <c r="E997" s="10">
        <f>D996*TC[[#This Row],[Variazione percentuale]]</f>
        <v>-5990476.1028557206</v>
      </c>
      <c r="F997" s="11">
        <f>TC[[#This Row],[AUM]]-D996</f>
        <v>-5620212.1500000954</v>
      </c>
      <c r="G997" s="11">
        <f>TC[[#This Row],[∆ AUM]]-TC[[#This Row],[effetto mercato]]</f>
        <v>370263.95285562519</v>
      </c>
    </row>
    <row r="998" spans="1:7">
      <c r="A998" s="4">
        <v>44823</v>
      </c>
      <c r="B998">
        <v>0.1288</v>
      </c>
      <c r="C998" s="6">
        <f>TC[[#This Row],[Variaz]]/100</f>
        <v>1.2880000000000001E-3</v>
      </c>
      <c r="D998" s="10">
        <f>'AUM Fondi'!D1939</f>
        <v>1208876448.98</v>
      </c>
      <c r="E998" s="10">
        <f>D997*TC[[#This Row],[Variazione percentuale]]</f>
        <v>1553702.5425303199</v>
      </c>
      <c r="F998" s="11">
        <f>TC[[#This Row],[AUM]]-D997</f>
        <v>2585655.0900001526</v>
      </c>
      <c r="G998" s="11">
        <f>TC[[#This Row],[∆ AUM]]-TC[[#This Row],[effetto mercato]]</f>
        <v>1031952.5474698327</v>
      </c>
    </row>
    <row r="999" spans="1:7">
      <c r="A999" s="4">
        <v>44824</v>
      </c>
      <c r="B999">
        <v>-0.77180000000000004</v>
      </c>
      <c r="C999" s="6">
        <f>TC[[#This Row],[Variaz]]/100</f>
        <v>-7.718E-3</v>
      </c>
      <c r="D999" s="10">
        <f>'AUM Fondi'!D1940</f>
        <v>1199842793.79</v>
      </c>
      <c r="E999" s="10">
        <f>D998*TC[[#This Row],[Variazione percentuale]]</f>
        <v>-9330108.4332276396</v>
      </c>
      <c r="F999" s="11">
        <f>TC[[#This Row],[AUM]]-D998</f>
        <v>-9033655.1900000572</v>
      </c>
      <c r="G999" s="11">
        <f>TC[[#This Row],[∆ AUM]]-TC[[#This Row],[effetto mercato]]</f>
        <v>296453.24322758242</v>
      </c>
    </row>
    <row r="1000" spans="1:7">
      <c r="A1000" s="4">
        <v>44825</v>
      </c>
      <c r="B1000">
        <v>-1.8499999999999999E-2</v>
      </c>
      <c r="C1000" s="6">
        <f>TC[[#This Row],[Variaz]]/100</f>
        <v>-1.85E-4</v>
      </c>
      <c r="D1000" s="10">
        <f>'AUM Fondi'!D1941</f>
        <v>1200102701.9099998</v>
      </c>
      <c r="E1000" s="10">
        <f>D999*TC[[#This Row],[Variazione percentuale]]</f>
        <v>-221970.91685114999</v>
      </c>
      <c r="F1000" s="11">
        <f>TC[[#This Row],[AUM]]-D999</f>
        <v>259908.11999988556</v>
      </c>
      <c r="G1000" s="11">
        <f>TC[[#This Row],[∆ AUM]]-TC[[#This Row],[effetto mercato]]</f>
        <v>481879.03685103555</v>
      </c>
    </row>
    <row r="1001" spans="1:7">
      <c r="A1001" s="4">
        <v>44826</v>
      </c>
      <c r="B1001">
        <v>-0.48159999999999997</v>
      </c>
      <c r="C1001" s="6">
        <f>TC[[#This Row],[Variaz]]/100</f>
        <v>-4.816E-3</v>
      </c>
      <c r="D1001" s="10">
        <f>'AUM Fondi'!D1942</f>
        <v>1194919798.4200001</v>
      </c>
      <c r="E1001" s="10">
        <f>D1000*TC[[#This Row],[Variazione percentuale]]</f>
        <v>-5779694.6123985592</v>
      </c>
      <c r="F1001" s="11">
        <f>TC[[#This Row],[AUM]]-D1000</f>
        <v>-5182903.4899997711</v>
      </c>
      <c r="G1001" s="11">
        <f>TC[[#This Row],[∆ AUM]]-TC[[#This Row],[effetto mercato]]</f>
        <v>596791.12239878811</v>
      </c>
    </row>
    <row r="1002" spans="1:7">
      <c r="A1002" s="4">
        <v>44827</v>
      </c>
      <c r="B1002">
        <v>-0.46529999999999999</v>
      </c>
      <c r="C1002" s="6">
        <f>TC[[#This Row],[Variaz]]/100</f>
        <v>-4.653E-3</v>
      </c>
      <c r="D1002" s="10">
        <f>'AUM Fondi'!D1943</f>
        <v>1189699963.53</v>
      </c>
      <c r="E1002" s="10">
        <f>D1001*TC[[#This Row],[Variazione percentuale]]</f>
        <v>-5559961.8220482608</v>
      </c>
      <c r="F1002" s="11">
        <f>TC[[#This Row],[AUM]]-D1001</f>
        <v>-5219834.8900001049</v>
      </c>
      <c r="G1002" s="11">
        <f>TC[[#This Row],[∆ AUM]]-TC[[#This Row],[effetto mercato]]</f>
        <v>340126.93204815593</v>
      </c>
    </row>
    <row r="1003" spans="1:7">
      <c r="A1003" s="4">
        <v>44830</v>
      </c>
      <c r="B1003">
        <v>-0.71050000000000002</v>
      </c>
      <c r="C1003" s="6">
        <f>TC[[#This Row],[Variaz]]/100</f>
        <v>-7.1050000000000002E-3</v>
      </c>
      <c r="D1003" s="10">
        <f>'AUM Fondi'!D1944</f>
        <v>1181349611.76</v>
      </c>
      <c r="E1003" s="10">
        <f>D1002*TC[[#This Row],[Variazione percentuale]]</f>
        <v>-8452818.2408806495</v>
      </c>
      <c r="F1003" s="11">
        <f>TC[[#This Row],[AUM]]-D1002</f>
        <v>-8350351.7699999809</v>
      </c>
      <c r="G1003" s="11">
        <f>TC[[#This Row],[∆ AUM]]-TC[[#This Row],[effetto mercato]]</f>
        <v>102466.47088066861</v>
      </c>
    </row>
    <row r="1004" spans="1:7">
      <c r="A1004" s="4">
        <v>44831</v>
      </c>
      <c r="B1004">
        <v>-0.22600000000000001</v>
      </c>
      <c r="C1004" s="6">
        <f>TC[[#This Row],[Variaz]]/100</f>
        <v>-2.2599999999999999E-3</v>
      </c>
      <c r="D1004" s="10">
        <f>'AUM Fondi'!D1945</f>
        <v>1179058550.5799999</v>
      </c>
      <c r="E1004" s="10">
        <f>D1003*TC[[#This Row],[Variazione percentuale]]</f>
        <v>-2669850.1225775997</v>
      </c>
      <c r="F1004" s="11">
        <f>TC[[#This Row],[AUM]]-D1003</f>
        <v>-2291061.1800000668</v>
      </c>
      <c r="G1004" s="11">
        <f>TC[[#This Row],[∆ AUM]]-TC[[#This Row],[effetto mercato]]</f>
        <v>378788.94257753296</v>
      </c>
    </row>
    <row r="1005" spans="1:7">
      <c r="A1005" s="4">
        <v>44832</v>
      </c>
      <c r="B1005">
        <v>0.90600000000000003</v>
      </c>
      <c r="C1005" s="6">
        <f>TC[[#This Row],[Variaz]]/100</f>
        <v>9.0600000000000003E-3</v>
      </c>
      <c r="D1005" s="10">
        <f>'AUM Fondi'!D1946</f>
        <v>1190317297.6899998</v>
      </c>
      <c r="E1005" s="10">
        <f>D1004*TC[[#This Row],[Variazione percentuale]]</f>
        <v>10682270.468254799</v>
      </c>
      <c r="F1005" s="11">
        <f>TC[[#This Row],[AUM]]-D1004</f>
        <v>11258747.109999895</v>
      </c>
      <c r="G1005" s="11">
        <f>TC[[#This Row],[∆ AUM]]-TC[[#This Row],[effetto mercato]]</f>
        <v>576476.64174509607</v>
      </c>
    </row>
    <row r="1006" spans="1:7">
      <c r="A1006" s="4">
        <v>44833</v>
      </c>
      <c r="B1006">
        <v>-1.4402999999999999</v>
      </c>
      <c r="C1006" s="6">
        <f>TC[[#This Row],[Variaz]]/100</f>
        <v>-1.4402999999999999E-2</v>
      </c>
      <c r="D1006" s="10">
        <f>'AUM Fondi'!D1947</f>
        <v>1173714007.27</v>
      </c>
      <c r="E1006" s="10">
        <f>D1005*TC[[#This Row],[Variazione percentuale]]</f>
        <v>-17144140.038629066</v>
      </c>
      <c r="F1006" s="11">
        <f>TC[[#This Row],[AUM]]-D1005</f>
        <v>-16603290.419999838</v>
      </c>
      <c r="G1006" s="11">
        <f>TC[[#This Row],[∆ AUM]]-TC[[#This Row],[effetto mercato]]</f>
        <v>540849.61862922832</v>
      </c>
    </row>
    <row r="1007" spans="1:7">
      <c r="A1007" s="4">
        <v>44834</v>
      </c>
      <c r="B1007">
        <v>-0.4365</v>
      </c>
      <c r="C1007" s="6">
        <f>TC[[#This Row],[Variaz]]/100</f>
        <v>-4.365E-3</v>
      </c>
      <c r="D1007" s="10">
        <f>'AUM Fondi'!D1948</f>
        <v>1168724992.2099998</v>
      </c>
      <c r="E1007" s="10">
        <f>D1006*TC[[#This Row],[Variazione percentuale]]</f>
        <v>-5123261.6417335495</v>
      </c>
      <c r="F1007" s="11">
        <f>TC[[#This Row],[AUM]]-D1006</f>
        <v>-4989015.0600001812</v>
      </c>
      <c r="G1007" s="11">
        <f>TC[[#This Row],[∆ AUM]]-TC[[#This Row],[effetto mercato]]</f>
        <v>134246.58173336834</v>
      </c>
    </row>
    <row r="1008" spans="1:7">
      <c r="A1008" s="4">
        <v>44837</v>
      </c>
      <c r="B1008">
        <v>1.3343</v>
      </c>
      <c r="C1008" s="6">
        <f>TC[[#This Row],[Variaz]]/100</f>
        <v>1.3343000000000001E-2</v>
      </c>
      <c r="D1008" s="10">
        <f>'AUM Fondi'!D1949</f>
        <v>1183617186.1599998</v>
      </c>
      <c r="E1008" s="10">
        <f>D1007*TC[[#This Row],[Variazione percentuale]]</f>
        <v>15594297.571058027</v>
      </c>
      <c r="F1008" s="11">
        <f>TC[[#This Row],[AUM]]-D1007</f>
        <v>14892193.950000048</v>
      </c>
      <c r="G1008" s="11">
        <f>TC[[#This Row],[∆ AUM]]-TC[[#This Row],[effetto mercato]]</f>
        <v>-702103.62105797976</v>
      </c>
    </row>
    <row r="1009" spans="1:7">
      <c r="A1009" s="4">
        <v>44838</v>
      </c>
      <c r="B1009">
        <v>1.2039</v>
      </c>
      <c r="C1009" s="6">
        <f>TC[[#This Row],[Variaz]]/100</f>
        <v>1.2038999999999999E-2</v>
      </c>
      <c r="D1009" s="10">
        <f>'AUM Fondi'!D1950</f>
        <v>1198250828.71</v>
      </c>
      <c r="E1009" s="10">
        <f>D1008*TC[[#This Row],[Variazione percentuale]]</f>
        <v>14249567.304180237</v>
      </c>
      <c r="F1009" s="11">
        <f>TC[[#This Row],[AUM]]-D1008</f>
        <v>14633642.550000191</v>
      </c>
      <c r="G1009" s="11">
        <f>TC[[#This Row],[∆ AUM]]-TC[[#This Row],[effetto mercato]]</f>
        <v>384075.2458199542</v>
      </c>
    </row>
    <row r="1010" spans="1:7">
      <c r="A1010" s="4">
        <v>44839</v>
      </c>
      <c r="B1010">
        <v>-5.5800000000000002E-2</v>
      </c>
      <c r="C1010" s="6">
        <f>TC[[#This Row],[Variaz]]/100</f>
        <v>-5.5800000000000001E-4</v>
      </c>
      <c r="D1010" s="10">
        <f>'AUM Fondi'!D1951</f>
        <v>1198616769.2200003</v>
      </c>
      <c r="E1010" s="10">
        <f>D1009*TC[[#This Row],[Variazione percentuale]]</f>
        <v>-668623.96242018009</v>
      </c>
      <c r="F1010" s="11">
        <f>TC[[#This Row],[AUM]]-D1009</f>
        <v>365940.51000022888</v>
      </c>
      <c r="G1010" s="11">
        <f>TC[[#This Row],[∆ AUM]]-TC[[#This Row],[effetto mercato]]</f>
        <v>1034564.472420409</v>
      </c>
    </row>
    <row r="1011" spans="1:7">
      <c r="A1011" s="4">
        <v>44840</v>
      </c>
      <c r="B1011">
        <v>-0.55789999999999995</v>
      </c>
      <c r="C1011" s="6">
        <f>TC[[#This Row],[Variaz]]/100</f>
        <v>-5.5789999999999998E-3</v>
      </c>
      <c r="D1011" s="10">
        <f>'AUM Fondi'!D1952</f>
        <v>1193278378.3000002</v>
      </c>
      <c r="E1011" s="10">
        <f>D1010*TC[[#This Row],[Variazione percentuale]]</f>
        <v>-6687082.9554783814</v>
      </c>
      <c r="F1011" s="11">
        <f>TC[[#This Row],[AUM]]-D1010</f>
        <v>-5338390.9200000763</v>
      </c>
      <c r="G1011" s="11">
        <f>TC[[#This Row],[∆ AUM]]-TC[[#This Row],[effetto mercato]]</f>
        <v>1348692.0354783051</v>
      </c>
    </row>
    <row r="1012" spans="1:7">
      <c r="A1012" s="4">
        <v>44841</v>
      </c>
      <c r="B1012">
        <v>-1.3090999999999999</v>
      </c>
      <c r="C1012" s="6">
        <f>TC[[#This Row],[Variaz]]/100</f>
        <v>-1.3090999999999998E-2</v>
      </c>
      <c r="D1012" s="10">
        <f>'AUM Fondi'!D1953</f>
        <v>1178646808.96</v>
      </c>
      <c r="E1012" s="10">
        <f>D1011*TC[[#This Row],[Variazione percentuale]]</f>
        <v>-15621207.2503253</v>
      </c>
      <c r="F1012" s="11">
        <f>TC[[#This Row],[AUM]]-D1011</f>
        <v>-14631569.340000153</v>
      </c>
      <c r="G1012" s="11">
        <f>TC[[#This Row],[∆ AUM]]-TC[[#This Row],[effetto mercato]]</f>
        <v>989637.91032514721</v>
      </c>
    </row>
    <row r="1013" spans="1:7">
      <c r="A1013" s="4">
        <v>44844</v>
      </c>
      <c r="B1013">
        <v>-3.7900000000000003E-2</v>
      </c>
      <c r="C1013" s="6">
        <f>TC[[#This Row],[Variaz]]/100</f>
        <v>-3.7900000000000005E-4</v>
      </c>
      <c r="D1013" s="10">
        <f>'AUM Fondi'!D1954</f>
        <v>1178246217.47</v>
      </c>
      <c r="E1013" s="10">
        <f>D1012*TC[[#This Row],[Variazione percentuale]]</f>
        <v>-446707.14059584006</v>
      </c>
      <c r="F1013" s="11">
        <f>TC[[#This Row],[AUM]]-D1012</f>
        <v>-400591.49000000954</v>
      </c>
      <c r="G1013" s="11">
        <f>TC[[#This Row],[∆ AUM]]-TC[[#This Row],[effetto mercato]]</f>
        <v>46115.650595830521</v>
      </c>
    </row>
    <row r="1014" spans="1:7">
      <c r="A1014" s="4">
        <v>44845</v>
      </c>
      <c r="B1014">
        <v>-0.28439999999999999</v>
      </c>
      <c r="C1014" s="6">
        <f>TC[[#This Row],[Variaz]]/100</f>
        <v>-2.8439999999999997E-3</v>
      </c>
      <c r="D1014" s="10">
        <f>'AUM Fondi'!D1955</f>
        <v>1174967110.55</v>
      </c>
      <c r="E1014" s="10">
        <f>D1013*TC[[#This Row],[Variazione percentuale]]</f>
        <v>-3350932.2424846799</v>
      </c>
      <c r="F1014" s="11">
        <f>TC[[#This Row],[AUM]]-D1013</f>
        <v>-3279106.9200000763</v>
      </c>
      <c r="G1014" s="11">
        <f>TC[[#This Row],[∆ AUM]]-TC[[#This Row],[effetto mercato]]</f>
        <v>71825.322484603617</v>
      </c>
    </row>
    <row r="1015" spans="1:7">
      <c r="A1015" s="4">
        <v>44846</v>
      </c>
      <c r="B1015">
        <v>-0.32319999999999999</v>
      </c>
      <c r="C1015" s="6">
        <f>TC[[#This Row],[Variaz]]/100</f>
        <v>-3.2320000000000001E-3</v>
      </c>
      <c r="D1015" s="10">
        <f>'AUM Fondi'!D1956</f>
        <v>1171572501.25</v>
      </c>
      <c r="E1015" s="10">
        <f>D1014*TC[[#This Row],[Variazione percentuale]]</f>
        <v>-3797493.7012975998</v>
      </c>
      <c r="F1015" s="11">
        <f>TC[[#This Row],[AUM]]-D1014</f>
        <v>-3394609.2999999523</v>
      </c>
      <c r="G1015" s="11">
        <f>TC[[#This Row],[∆ AUM]]-TC[[#This Row],[effetto mercato]]</f>
        <v>402884.40129764751</v>
      </c>
    </row>
    <row r="1016" spans="1:7">
      <c r="A1016" s="4">
        <v>44847</v>
      </c>
      <c r="B1016">
        <v>0.64849999999999997</v>
      </c>
      <c r="C1016" s="6">
        <f>TC[[#This Row],[Variaz]]/100</f>
        <v>6.4849999999999994E-3</v>
      </c>
      <c r="D1016" s="10">
        <f>'AUM Fondi'!D1957</f>
        <v>1178863435.5</v>
      </c>
      <c r="E1016" s="10">
        <f>D1015*TC[[#This Row],[Variazione percentuale]]</f>
        <v>7597647.670606249</v>
      </c>
      <c r="F1016" s="11">
        <f>TC[[#This Row],[AUM]]-D1015</f>
        <v>7290934.25</v>
      </c>
      <c r="G1016" s="11">
        <f>TC[[#This Row],[∆ AUM]]-TC[[#This Row],[effetto mercato]]</f>
        <v>-306713.42060624901</v>
      </c>
    </row>
    <row r="1017" spans="1:7">
      <c r="A1017" s="4">
        <v>44848</v>
      </c>
      <c r="B1017">
        <v>-0.72009999999999996</v>
      </c>
      <c r="C1017" s="6">
        <f>TC[[#This Row],[Variaz]]/100</f>
        <v>-7.2009999999999999E-3</v>
      </c>
      <c r="D1017" s="10">
        <f>'AUM Fondi'!D1958</f>
        <v>1170281555.3299999</v>
      </c>
      <c r="E1017" s="10">
        <f>D1016*TC[[#This Row],[Variazione percentuale]]</f>
        <v>-8488995.5990354996</v>
      </c>
      <c r="F1017" s="11">
        <f>TC[[#This Row],[AUM]]-D1016</f>
        <v>-8581880.1700000763</v>
      </c>
      <c r="G1017" s="11">
        <f>TC[[#This Row],[∆ AUM]]-TC[[#This Row],[effetto mercato]]</f>
        <v>-92884.570964576676</v>
      </c>
    </row>
    <row r="1018" spans="1:7">
      <c r="A1018" s="4">
        <v>44851</v>
      </c>
      <c r="B1018">
        <v>0.76349999999999996</v>
      </c>
      <c r="C1018" s="6">
        <f>TC[[#This Row],[Variaz]]/100</f>
        <v>7.6349999999999994E-3</v>
      </c>
      <c r="D1018" s="10">
        <f>'AUM Fondi'!D1959</f>
        <v>1179322648.9100001</v>
      </c>
      <c r="E1018" s="10">
        <f>D1017*TC[[#This Row],[Variazione percentuale]]</f>
        <v>8935099.6749445479</v>
      </c>
      <c r="F1018" s="11">
        <f>TC[[#This Row],[AUM]]-D1017</f>
        <v>9041093.5800001621</v>
      </c>
      <c r="G1018" s="11">
        <f>TC[[#This Row],[∆ AUM]]-TC[[#This Row],[effetto mercato]]</f>
        <v>105993.90505561419</v>
      </c>
    </row>
    <row r="1019" spans="1:7">
      <c r="A1019" s="4">
        <v>44852</v>
      </c>
      <c r="B1019">
        <v>0.30309999999999998</v>
      </c>
      <c r="C1019" s="6">
        <f>TC[[#This Row],[Variaz]]/100</f>
        <v>3.0309999999999998E-3</v>
      </c>
      <c r="D1019" s="10">
        <f>'AUM Fondi'!D1960</f>
        <v>1182934445.3900001</v>
      </c>
      <c r="E1019" s="10">
        <f>D1018*TC[[#This Row],[Variazione percentuale]]</f>
        <v>3574526.9488462103</v>
      </c>
      <c r="F1019" s="11">
        <f>TC[[#This Row],[AUM]]-D1018</f>
        <v>3611796.4800000191</v>
      </c>
      <c r="G1019" s="11">
        <f>TC[[#This Row],[∆ AUM]]-TC[[#This Row],[effetto mercato]]</f>
        <v>37269.531153808814</v>
      </c>
    </row>
    <row r="1020" spans="1:7">
      <c r="A1020" s="4">
        <v>44853</v>
      </c>
      <c r="B1020">
        <v>-0.35880000000000001</v>
      </c>
      <c r="C1020" s="6">
        <f>TC[[#This Row],[Variaz]]/100</f>
        <v>-3.588E-3</v>
      </c>
      <c r="D1020" s="10">
        <f>'AUM Fondi'!D1961</f>
        <v>1180032646.0899999</v>
      </c>
      <c r="E1020" s="10">
        <f>D1019*TC[[#This Row],[Variazione percentuale]]</f>
        <v>-4244368.7900593206</v>
      </c>
      <c r="F1020" s="11">
        <f>TC[[#This Row],[AUM]]-D1019</f>
        <v>-2901799.3000001907</v>
      </c>
      <c r="G1020" s="11">
        <f>TC[[#This Row],[∆ AUM]]-TC[[#This Row],[effetto mercato]]</f>
        <v>1342569.4900591299</v>
      </c>
    </row>
    <row r="1021" spans="1:7">
      <c r="A1021" s="4">
        <v>44854</v>
      </c>
      <c r="B1021">
        <v>-0.49280000000000002</v>
      </c>
      <c r="C1021" s="6">
        <f>TC[[#This Row],[Variaz]]/100</f>
        <v>-4.9280000000000001E-3</v>
      </c>
      <c r="D1021" s="10">
        <f>'AUM Fondi'!D1962</f>
        <v>1174247635.27</v>
      </c>
      <c r="E1021" s="10">
        <f>D1020*TC[[#This Row],[Variazione percentuale]]</f>
        <v>-5815200.8799315197</v>
      </c>
      <c r="F1021" s="11">
        <f>TC[[#This Row],[AUM]]-D1020</f>
        <v>-5785010.8199999332</v>
      </c>
      <c r="G1021" s="11">
        <f>TC[[#This Row],[∆ AUM]]-TC[[#This Row],[effetto mercato]]</f>
        <v>30190.059931586497</v>
      </c>
    </row>
    <row r="1022" spans="1:7">
      <c r="A1022" s="4">
        <v>44855</v>
      </c>
      <c r="B1022">
        <v>0.66669999999999996</v>
      </c>
      <c r="C1022" s="6">
        <f>TC[[#This Row],[Variaz]]/100</f>
        <v>6.6669999999999993E-3</v>
      </c>
      <c r="D1022" s="10">
        <f>'AUM Fondi'!D1963</f>
        <v>1182389569.46</v>
      </c>
      <c r="E1022" s="10">
        <f>D1021*TC[[#This Row],[Variazione percentuale]]</f>
        <v>7828708.9843450887</v>
      </c>
      <c r="F1022" s="11">
        <f>TC[[#This Row],[AUM]]-D1021</f>
        <v>8141934.1900000572</v>
      </c>
      <c r="G1022" s="11">
        <f>TC[[#This Row],[∆ AUM]]-TC[[#This Row],[effetto mercato]]</f>
        <v>313225.20565496851</v>
      </c>
    </row>
    <row r="1023" spans="1:7">
      <c r="A1023" s="4">
        <v>44858</v>
      </c>
      <c r="B1023">
        <v>0.51090000000000002</v>
      </c>
      <c r="C1023" s="6">
        <f>TC[[#This Row],[Variaz]]/100</f>
        <v>5.1089999999999998E-3</v>
      </c>
      <c r="D1023" s="10">
        <f>'AUM Fondi'!D1964</f>
        <v>1188689204.5</v>
      </c>
      <c r="E1023" s="10">
        <f>D1022*TC[[#This Row],[Variazione percentuale]]</f>
        <v>6040828.31037114</v>
      </c>
      <c r="F1023" s="11">
        <f>TC[[#This Row],[AUM]]-D1022</f>
        <v>6299635.0399999619</v>
      </c>
      <c r="G1023" s="11">
        <f>TC[[#This Row],[∆ AUM]]-TC[[#This Row],[effetto mercato]]</f>
        <v>258806.72962882183</v>
      </c>
    </row>
    <row r="1024" spans="1:7">
      <c r="A1024" s="4">
        <v>44859</v>
      </c>
      <c r="B1024">
        <v>1.0542</v>
      </c>
      <c r="C1024" s="6">
        <f>TC[[#This Row],[Variaz]]/100</f>
        <v>1.0542000000000001E-2</v>
      </c>
      <c r="D1024" s="10">
        <f>'AUM Fondi'!D1965</f>
        <v>1201378240.4300001</v>
      </c>
      <c r="E1024" s="10">
        <f>D1023*TC[[#This Row],[Variazione percentuale]]</f>
        <v>12531161.593839001</v>
      </c>
      <c r="F1024" s="11">
        <f>TC[[#This Row],[AUM]]-D1023</f>
        <v>12689035.930000067</v>
      </c>
      <c r="G1024" s="11">
        <f>TC[[#This Row],[∆ AUM]]-TC[[#This Row],[effetto mercato]]</f>
        <v>157874.33616106585</v>
      </c>
    </row>
    <row r="1025" spans="1:7">
      <c r="A1025" s="4">
        <v>44860</v>
      </c>
      <c r="B1025">
        <v>-3.73E-2</v>
      </c>
      <c r="C1025" s="6">
        <f>TC[[#This Row],[Variaz]]/100</f>
        <v>-3.7300000000000001E-4</v>
      </c>
      <c r="D1025" s="10">
        <f>'AUM Fondi'!D1966</f>
        <v>1200814964.9300001</v>
      </c>
      <c r="E1025" s="10">
        <f>D1024*TC[[#This Row],[Variazione percentuale]]</f>
        <v>-448114.08368039003</v>
      </c>
      <c r="F1025" s="11">
        <f>TC[[#This Row],[AUM]]-D1024</f>
        <v>-563275.5</v>
      </c>
      <c r="G1025" s="11">
        <f>TC[[#This Row],[∆ AUM]]-TC[[#This Row],[effetto mercato]]</f>
        <v>-115161.41631960997</v>
      </c>
    </row>
    <row r="1026" spans="1:7">
      <c r="A1026" s="4">
        <v>44861</v>
      </c>
      <c r="B1026">
        <v>0.39140000000000003</v>
      </c>
      <c r="C1026" s="6">
        <f>TC[[#This Row],[Variaz]]/100</f>
        <v>3.9139999999999999E-3</v>
      </c>
      <c r="D1026" s="10">
        <f>'AUM Fondi'!D1967</f>
        <v>1205870136.72</v>
      </c>
      <c r="E1026" s="10">
        <f>D1025*TC[[#This Row],[Variazione percentuale]]</f>
        <v>4699989.7727360204</v>
      </c>
      <c r="F1026" s="11">
        <f>TC[[#This Row],[AUM]]-D1025</f>
        <v>5055171.7899999619</v>
      </c>
      <c r="G1026" s="11">
        <f>TC[[#This Row],[∆ AUM]]-TC[[#This Row],[effetto mercato]]</f>
        <v>355182.01726394147</v>
      </c>
    </row>
    <row r="1027" spans="1:7">
      <c r="A1027" s="4">
        <v>44862</v>
      </c>
      <c r="B1027">
        <v>0.55689999999999995</v>
      </c>
      <c r="C1027" s="6">
        <f>TC[[#This Row],[Variaz]]/100</f>
        <v>5.5689999999999993E-3</v>
      </c>
      <c r="D1027" s="10">
        <f>'AUM Fondi'!D1968</f>
        <v>1212613886.25</v>
      </c>
      <c r="E1027" s="10">
        <f>D1026*TC[[#This Row],[Variazione percentuale]]</f>
        <v>6715490.7913936796</v>
      </c>
      <c r="F1027" s="11">
        <f>TC[[#This Row],[AUM]]-D1026</f>
        <v>6743749.5299999714</v>
      </c>
      <c r="G1027" s="11">
        <f>TC[[#This Row],[∆ AUM]]-TC[[#This Row],[effetto mercato]]</f>
        <v>28258.738606291823</v>
      </c>
    </row>
    <row r="1028" spans="1:7">
      <c r="A1028" s="4">
        <v>44865</v>
      </c>
      <c r="B1028">
        <v>1.8499999999999999E-2</v>
      </c>
      <c r="C1028" s="6">
        <f>TC[[#This Row],[Variaz]]/100</f>
        <v>1.85E-4</v>
      </c>
      <c r="D1028" s="10">
        <f>'AUM Fondi'!D1969</f>
        <v>1213273901.8399999</v>
      </c>
      <c r="E1028" s="10">
        <f>D1027*TC[[#This Row],[Variazione percentuale]]</f>
        <v>224333.56895625</v>
      </c>
      <c r="F1028" s="11">
        <f>TC[[#This Row],[AUM]]-D1027</f>
        <v>660015.58999991417</v>
      </c>
      <c r="G1028" s="11">
        <f>TC[[#This Row],[∆ AUM]]-TC[[#This Row],[effetto mercato]]</f>
        <v>435682.02104366419</v>
      </c>
    </row>
    <row r="1029" spans="1:7">
      <c r="A1029" s="4">
        <v>44867</v>
      </c>
      <c r="B1029">
        <v>-0.79369999999999996</v>
      </c>
      <c r="C1029" s="6">
        <f>TC[[#This Row],[Variaz]]/100</f>
        <v>-7.9369999999999996E-3</v>
      </c>
      <c r="D1029" s="10">
        <f>'AUM Fondi'!D1970</f>
        <v>1204161723.6700001</v>
      </c>
      <c r="E1029" s="10">
        <f>D1028*TC[[#This Row],[Variazione percentuale]]</f>
        <v>-9629754.9589040782</v>
      </c>
      <c r="F1029" s="11">
        <f>TC[[#This Row],[AUM]]-D1028</f>
        <v>-9112178.1699998379</v>
      </c>
      <c r="G1029" s="11">
        <f>TC[[#This Row],[∆ AUM]]-TC[[#This Row],[effetto mercato]]</f>
        <v>517576.78890424035</v>
      </c>
    </row>
    <row r="1030" spans="1:7">
      <c r="A1030" s="4">
        <v>44868</v>
      </c>
      <c r="B1030">
        <v>-0.31630000000000003</v>
      </c>
      <c r="C1030" s="6">
        <f>TC[[#This Row],[Variaz]]/100</f>
        <v>-3.1630000000000004E-3</v>
      </c>
      <c r="D1030" s="10">
        <f>'AUM Fondi'!D1971</f>
        <v>1200628801.98</v>
      </c>
      <c r="E1030" s="10">
        <f>D1029*TC[[#This Row],[Variazione percentuale]]</f>
        <v>-3808763.5319682108</v>
      </c>
      <c r="F1030" s="11">
        <f>TC[[#This Row],[AUM]]-D1029</f>
        <v>-3532921.6900000572</v>
      </c>
      <c r="G1030" s="11">
        <f>TC[[#This Row],[∆ AUM]]-TC[[#This Row],[effetto mercato]]</f>
        <v>275841.8419681536</v>
      </c>
    </row>
    <row r="1031" spans="1:7">
      <c r="A1031" s="4">
        <v>44869</v>
      </c>
      <c r="B1031">
        <v>5.6000000000000001E-2</v>
      </c>
      <c r="C1031" s="6">
        <f>TC[[#This Row],[Variaz]]/100</f>
        <v>5.6000000000000006E-4</v>
      </c>
      <c r="D1031" s="10">
        <f>'AUM Fondi'!D1972</f>
        <v>1202070543.1900001</v>
      </c>
      <c r="E1031" s="10">
        <f>D1030*TC[[#This Row],[Variazione percentuale]]</f>
        <v>672352.12910880009</v>
      </c>
      <c r="F1031" s="11">
        <f>TC[[#This Row],[AUM]]-D1030</f>
        <v>1441741.2100000381</v>
      </c>
      <c r="G1031" s="11">
        <f>TC[[#This Row],[∆ AUM]]-TC[[#This Row],[effetto mercato]]</f>
        <v>769389.08089123806</v>
      </c>
    </row>
    <row r="1032" spans="1:7">
      <c r="A1032" s="4">
        <v>44872</v>
      </c>
      <c r="B1032">
        <v>7.46E-2</v>
      </c>
      <c r="C1032" s="6">
        <f>TC[[#This Row],[Variaz]]/100</f>
        <v>7.4600000000000003E-4</v>
      </c>
      <c r="D1032" s="10">
        <f>'AUM Fondi'!D1973</f>
        <v>1204628266.1900001</v>
      </c>
      <c r="E1032" s="10">
        <f>D1031*TC[[#This Row],[Variazione percentuale]]</f>
        <v>896744.62521974009</v>
      </c>
      <c r="F1032" s="11">
        <f>TC[[#This Row],[AUM]]-D1031</f>
        <v>2557723</v>
      </c>
      <c r="G1032" s="11">
        <f>TC[[#This Row],[∆ AUM]]-TC[[#This Row],[effetto mercato]]</f>
        <v>1660978.37478026</v>
      </c>
    </row>
    <row r="1033" spans="1:7">
      <c r="A1033" s="4">
        <v>44873</v>
      </c>
      <c r="B1033">
        <v>0.31690000000000002</v>
      </c>
      <c r="C1033" s="6">
        <f>TC[[#This Row],[Variaz]]/100</f>
        <v>3.1689999999999999E-3</v>
      </c>
      <c r="D1033" s="10">
        <f>'AUM Fondi'!D1974</f>
        <v>1209499264.27</v>
      </c>
      <c r="E1033" s="10">
        <f>D1032*TC[[#This Row],[Variazione percentuale]]</f>
        <v>3817466.97555611</v>
      </c>
      <c r="F1033" s="11">
        <f>TC[[#This Row],[AUM]]-D1032</f>
        <v>4870998.0799999237</v>
      </c>
      <c r="G1033" s="11">
        <f>TC[[#This Row],[∆ AUM]]-TC[[#This Row],[effetto mercato]]</f>
        <v>1053531.1044438137</v>
      </c>
    </row>
    <row r="1034" spans="1:7">
      <c r="A1034" s="4">
        <v>44874</v>
      </c>
      <c r="B1034">
        <v>-0.223</v>
      </c>
      <c r="C1034" s="6">
        <f>TC[[#This Row],[Variaz]]/100</f>
        <v>-2.2300000000000002E-3</v>
      </c>
      <c r="D1034" s="10">
        <f>'AUM Fondi'!D1975</f>
        <v>1207662251.3700001</v>
      </c>
      <c r="E1034" s="10">
        <f>D1033*TC[[#This Row],[Variazione percentuale]]</f>
        <v>-2697183.3593221004</v>
      </c>
      <c r="F1034" s="11">
        <f>TC[[#This Row],[AUM]]-D1033</f>
        <v>-1837012.8999998569</v>
      </c>
      <c r="G1034" s="11">
        <f>TC[[#This Row],[∆ AUM]]-TC[[#This Row],[effetto mercato]]</f>
        <v>860170.45932224346</v>
      </c>
    </row>
    <row r="1035" spans="1:7">
      <c r="A1035" s="4">
        <v>44875</v>
      </c>
      <c r="B1035">
        <v>1.8622000000000001</v>
      </c>
      <c r="C1035" s="6">
        <f>TC[[#This Row],[Variaz]]/100</f>
        <v>1.8622E-2</v>
      </c>
      <c r="D1035" s="10">
        <f>'AUM Fondi'!D1976</f>
        <v>1230232467.5699999</v>
      </c>
      <c r="E1035" s="10">
        <f>D1034*TC[[#This Row],[Variazione percentuale]]</f>
        <v>22489086.445012141</v>
      </c>
      <c r="F1035" s="11">
        <f>TC[[#This Row],[AUM]]-D1034</f>
        <v>22570216.199999809</v>
      </c>
      <c r="G1035" s="11">
        <f>TC[[#This Row],[∆ AUM]]-TC[[#This Row],[effetto mercato]]</f>
        <v>81129.754987668246</v>
      </c>
    </row>
    <row r="1036" spans="1:7">
      <c r="A1036" s="4">
        <v>44876</v>
      </c>
      <c r="B1036">
        <v>-0.128</v>
      </c>
      <c r="C1036" s="6">
        <f>TC[[#This Row],[Variaz]]/100</f>
        <v>-1.2800000000000001E-3</v>
      </c>
      <c r="D1036" s="10">
        <f>'AUM Fondi'!D1977</f>
        <v>1229193465.8599999</v>
      </c>
      <c r="E1036" s="10">
        <f>D1035*TC[[#This Row],[Variazione percentuale]]</f>
        <v>-1574697.5584896</v>
      </c>
      <c r="F1036" s="11">
        <f>TC[[#This Row],[AUM]]-D1035</f>
        <v>-1039001.7100000381</v>
      </c>
      <c r="G1036" s="11">
        <f>TC[[#This Row],[∆ AUM]]-TC[[#This Row],[effetto mercato]]</f>
        <v>535695.84848956182</v>
      </c>
    </row>
    <row r="1037" spans="1:7">
      <c r="A1037" s="4">
        <v>44879</v>
      </c>
      <c r="B1037">
        <v>-0.29289999999999999</v>
      </c>
      <c r="C1037" s="6">
        <f>TC[[#This Row],[Variaz]]/100</f>
        <v>-2.9289999999999997E-3</v>
      </c>
      <c r="D1037" s="10">
        <f>'AUM Fondi'!D1978</f>
        <v>1226020739.6700001</v>
      </c>
      <c r="E1037" s="10">
        <f>D1036*TC[[#This Row],[Variazione percentuale]]</f>
        <v>-3600307.6615039394</v>
      </c>
      <c r="F1037" s="11">
        <f>TC[[#This Row],[AUM]]-D1036</f>
        <v>-3172726.1899998188</v>
      </c>
      <c r="G1037" s="11">
        <f>TC[[#This Row],[∆ AUM]]-TC[[#This Row],[effetto mercato]]</f>
        <v>427581.47150412062</v>
      </c>
    </row>
    <row r="1038" spans="1:7">
      <c r="A1038" s="4">
        <v>44880</v>
      </c>
      <c r="B1038">
        <v>0.33050000000000002</v>
      </c>
      <c r="C1038" s="6">
        <f>TC[[#This Row],[Variaz]]/100</f>
        <v>3.3050000000000002E-3</v>
      </c>
      <c r="D1038" s="10">
        <f>'AUM Fondi'!D1979</f>
        <v>1230371449.74</v>
      </c>
      <c r="E1038" s="10">
        <f>D1037*TC[[#This Row],[Variazione percentuale]]</f>
        <v>4051998.5446093506</v>
      </c>
      <c r="F1038" s="11">
        <f>TC[[#This Row],[AUM]]-D1037</f>
        <v>4350710.0699999332</v>
      </c>
      <c r="G1038" s="11">
        <f>TC[[#This Row],[∆ AUM]]-TC[[#This Row],[effetto mercato]]</f>
        <v>298711.52539058262</v>
      </c>
    </row>
    <row r="1039" spans="1:7">
      <c r="A1039" s="4">
        <v>44881</v>
      </c>
      <c r="B1039">
        <v>-0.36599999999999999</v>
      </c>
      <c r="C1039" s="6">
        <f>TC[[#This Row],[Variaz]]/100</f>
        <v>-3.6600000000000001E-3</v>
      </c>
      <c r="D1039" s="10">
        <f>'AUM Fondi'!D1980</f>
        <v>1226174374.48</v>
      </c>
      <c r="E1039" s="10">
        <f>D1038*TC[[#This Row],[Variazione percentuale]]</f>
        <v>-4503159.5060484</v>
      </c>
      <c r="F1039" s="11">
        <f>TC[[#This Row],[AUM]]-D1038</f>
        <v>-4197075.2599999905</v>
      </c>
      <c r="G1039" s="11">
        <f>TC[[#This Row],[∆ AUM]]-TC[[#This Row],[effetto mercato]]</f>
        <v>306084.24604840949</v>
      </c>
    </row>
    <row r="1040" spans="1:7">
      <c r="A1040" s="4">
        <v>44882</v>
      </c>
      <c r="B1040">
        <v>0.12859999999999999</v>
      </c>
      <c r="C1040" s="6">
        <f>TC[[#This Row],[Variaz]]/100</f>
        <v>1.2859999999999998E-3</v>
      </c>
      <c r="D1040" s="10">
        <f>'AUM Fondi'!D1981</f>
        <v>1229464775.3</v>
      </c>
      <c r="E1040" s="10">
        <f>D1039*TC[[#This Row],[Variazione percentuale]]</f>
        <v>1576860.2455812797</v>
      </c>
      <c r="F1040" s="11">
        <f>TC[[#This Row],[AUM]]-D1039</f>
        <v>3290400.8199999332</v>
      </c>
      <c r="G1040" s="11">
        <f>TC[[#This Row],[∆ AUM]]-TC[[#This Row],[effetto mercato]]</f>
        <v>1713540.5744186535</v>
      </c>
    </row>
    <row r="1041" spans="1:7">
      <c r="A1041" s="4">
        <v>44883</v>
      </c>
      <c r="B1041">
        <v>0.36680000000000001</v>
      </c>
      <c r="C1041" s="6">
        <f>TC[[#This Row],[Variaz]]/100</f>
        <v>3.6680000000000003E-3</v>
      </c>
      <c r="D1041" s="10">
        <f>'AUM Fondi'!D1982</f>
        <v>1234357212.9200001</v>
      </c>
      <c r="E1041" s="10">
        <f>D1040*TC[[#This Row],[Variazione percentuale]]</f>
        <v>4509676.7958004</v>
      </c>
      <c r="F1041" s="11">
        <f>TC[[#This Row],[AUM]]-D1040</f>
        <v>4892437.620000124</v>
      </c>
      <c r="G1041" s="11">
        <f>TC[[#This Row],[∆ AUM]]-TC[[#This Row],[effetto mercato]]</f>
        <v>382760.82419972401</v>
      </c>
    </row>
    <row r="1042" spans="1:7">
      <c r="A1042" s="4">
        <v>44886</v>
      </c>
      <c r="B1042">
        <v>0.36549999999999999</v>
      </c>
      <c r="C1042" s="6">
        <f>TC[[#This Row],[Variaz]]/100</f>
        <v>3.6549999999999998E-3</v>
      </c>
      <c r="D1042" s="10">
        <f>'AUM Fondi'!D1983</f>
        <v>1239500541.26</v>
      </c>
      <c r="E1042" s="10">
        <f>D1041*TC[[#This Row],[Variazione percentuale]]</f>
        <v>4511575.6132226</v>
      </c>
      <c r="F1042" s="11">
        <f>TC[[#This Row],[AUM]]-D1041</f>
        <v>5143328.3399999142</v>
      </c>
      <c r="G1042" s="11">
        <f>TC[[#This Row],[∆ AUM]]-TC[[#This Row],[effetto mercato]]</f>
        <v>631752.72677731421</v>
      </c>
    </row>
    <row r="1043" spans="1:7">
      <c r="A1043" s="4">
        <v>44887</v>
      </c>
      <c r="B1043">
        <v>0.52800000000000002</v>
      </c>
      <c r="C1043" s="6">
        <f>TC[[#This Row],[Variaz]]/100</f>
        <v>5.28E-3</v>
      </c>
      <c r="D1043" s="10">
        <f>'AUM Fondi'!D1984</f>
        <v>1245925966.72</v>
      </c>
      <c r="E1043" s="10">
        <f>D1042*TC[[#This Row],[Variazione percentuale]]</f>
        <v>6544562.8578527998</v>
      </c>
      <c r="F1043" s="11">
        <f>TC[[#This Row],[AUM]]-D1042</f>
        <v>6425425.4600000381</v>
      </c>
      <c r="G1043" s="11">
        <f>TC[[#This Row],[∆ AUM]]-TC[[#This Row],[effetto mercato]]</f>
        <v>-119137.39785276167</v>
      </c>
    </row>
    <row r="1044" spans="1:7">
      <c r="A1044" s="4">
        <v>44888</v>
      </c>
      <c r="B1044">
        <v>0.1087</v>
      </c>
      <c r="C1044" s="6">
        <f>TC[[#This Row],[Variaz]]/100</f>
        <v>1.0870000000000001E-3</v>
      </c>
      <c r="D1044" s="10">
        <f>'AUM Fondi'!D1985</f>
        <v>1248262950.8</v>
      </c>
      <c r="E1044" s="10">
        <f>D1043*TC[[#This Row],[Variazione percentuale]]</f>
        <v>1354321.5258246402</v>
      </c>
      <c r="F1044" s="11">
        <f>TC[[#This Row],[AUM]]-D1043</f>
        <v>2336984.0799999237</v>
      </c>
      <c r="G1044" s="11">
        <f>TC[[#This Row],[∆ AUM]]-TC[[#This Row],[effetto mercato]]</f>
        <v>982662.55417528353</v>
      </c>
    </row>
    <row r="1045" spans="1:7">
      <c r="A1045" s="4">
        <v>44889</v>
      </c>
      <c r="B1045">
        <v>0.27139999999999997</v>
      </c>
      <c r="C1045" s="6">
        <f>TC[[#This Row],[Variaz]]/100</f>
        <v>2.7139999999999998E-3</v>
      </c>
      <c r="D1045" s="10">
        <f>'AUM Fondi'!D1986</f>
        <v>1251854857.96</v>
      </c>
      <c r="E1045" s="10">
        <f>D1044*TC[[#This Row],[Variazione percentuale]]</f>
        <v>3387785.6484711994</v>
      </c>
      <c r="F1045" s="11">
        <f>TC[[#This Row],[AUM]]-D1044</f>
        <v>3591907.1600000858</v>
      </c>
      <c r="G1045" s="11">
        <f>TC[[#This Row],[∆ AUM]]-TC[[#This Row],[effetto mercato]]</f>
        <v>204121.51152888639</v>
      </c>
    </row>
    <row r="1046" spans="1:7">
      <c r="A1046" s="4">
        <v>44890</v>
      </c>
      <c r="B1046">
        <v>-0.19850000000000001</v>
      </c>
      <c r="C1046" s="6">
        <f>TC[[#This Row],[Variaz]]/100</f>
        <v>-1.9850000000000002E-3</v>
      </c>
      <c r="D1046" s="10">
        <f>'AUM Fondi'!D1987</f>
        <v>1249433892.99</v>
      </c>
      <c r="E1046" s="10">
        <f>D1045*TC[[#This Row],[Variazione percentuale]]</f>
        <v>-2484931.8930506003</v>
      </c>
      <c r="F1046" s="11">
        <f>TC[[#This Row],[AUM]]-D1045</f>
        <v>-2420964.9700000286</v>
      </c>
      <c r="G1046" s="11">
        <f>TC[[#This Row],[∆ AUM]]-TC[[#This Row],[effetto mercato]]</f>
        <v>63966.923050571699</v>
      </c>
    </row>
    <row r="1047" spans="1:7">
      <c r="A1047" s="4">
        <v>44893</v>
      </c>
      <c r="B1047">
        <v>-0.65090000000000003</v>
      </c>
      <c r="C1047" s="6">
        <f>TC[[#This Row],[Variaz]]/100</f>
        <v>-6.509E-3</v>
      </c>
      <c r="D1047" s="10">
        <f>'AUM Fondi'!D1988</f>
        <v>1241414190.1600001</v>
      </c>
      <c r="E1047" s="10">
        <f>D1046*TC[[#This Row],[Variazione percentuale]]</f>
        <v>-8132565.2094719103</v>
      </c>
      <c r="F1047" s="11">
        <f>TC[[#This Row],[AUM]]-D1046</f>
        <v>-8019702.8299999237</v>
      </c>
      <c r="G1047" s="11">
        <f>TC[[#This Row],[∆ AUM]]-TC[[#This Row],[effetto mercato]]</f>
        <v>112862.37947198655</v>
      </c>
    </row>
    <row r="1048" spans="1:7">
      <c r="A1048" s="4">
        <v>44894</v>
      </c>
      <c r="B1048">
        <v>0.20019999999999999</v>
      </c>
      <c r="C1048" s="6">
        <f>TC[[#This Row],[Variaz]]/100</f>
        <v>2.0019999999999999E-3</v>
      </c>
      <c r="D1048" s="10">
        <f>'AUM Fondi'!D1989</f>
        <v>1244117827.98</v>
      </c>
      <c r="E1048" s="10">
        <f>D1047*TC[[#This Row],[Variazione percentuale]]</f>
        <v>2485311.2087003202</v>
      </c>
      <c r="F1048" s="11">
        <f>TC[[#This Row],[AUM]]-D1047</f>
        <v>2703637.8199999332</v>
      </c>
      <c r="G1048" s="11">
        <f>TC[[#This Row],[∆ AUM]]-TC[[#This Row],[effetto mercato]]</f>
        <v>218326.61129961303</v>
      </c>
    </row>
    <row r="1049" spans="1:7">
      <c r="A1049" s="4">
        <v>44895</v>
      </c>
      <c r="B1049">
        <v>1.0896999999999999</v>
      </c>
      <c r="C1049" s="6">
        <f>TC[[#This Row],[Variaz]]/100</f>
        <v>1.0896999999999999E-2</v>
      </c>
      <c r="D1049" s="10">
        <f>'AUM Fondi'!D1990</f>
        <v>1258286536.49</v>
      </c>
      <c r="E1049" s="10">
        <f>D1048*TC[[#This Row],[Variazione percentuale]]</f>
        <v>13557151.971498059</v>
      </c>
      <c r="F1049" s="11">
        <f>TC[[#This Row],[AUM]]-D1048</f>
        <v>14168708.50999999</v>
      </c>
      <c r="G1049" s="11">
        <f>TC[[#This Row],[∆ AUM]]-TC[[#This Row],[effetto mercato]]</f>
        <v>611556.53850193135</v>
      </c>
    </row>
    <row r="1050" spans="1:7">
      <c r="A1050" s="4">
        <v>44896</v>
      </c>
      <c r="B1050">
        <v>-5.3900000000000003E-2</v>
      </c>
      <c r="C1050" s="6">
        <f>TC[[#This Row],[Variaz]]/100</f>
        <v>-5.3899999999999998E-4</v>
      </c>
      <c r="D1050" s="10">
        <f>'AUM Fondi'!D1991</f>
        <v>1258351565.6200001</v>
      </c>
      <c r="E1050" s="10">
        <f>D1049*TC[[#This Row],[Variazione percentuale]]</f>
        <v>-678216.44316810998</v>
      </c>
      <c r="F1050" s="11">
        <f>TC[[#This Row],[AUM]]-D1049</f>
        <v>65029.130000114441</v>
      </c>
      <c r="G1050" s="11">
        <f>TC[[#This Row],[∆ AUM]]-TC[[#This Row],[effetto mercato]]</f>
        <v>743245.57316822442</v>
      </c>
    </row>
    <row r="1051" spans="1:7">
      <c r="A1051" s="4">
        <v>44897</v>
      </c>
      <c r="B1051">
        <v>-0.1258</v>
      </c>
      <c r="C1051" s="6">
        <f>TC[[#This Row],[Variaz]]/100</f>
        <v>-1.258E-3</v>
      </c>
      <c r="D1051" s="10">
        <f>'AUM Fondi'!D1992</f>
        <v>1256846098.8899999</v>
      </c>
      <c r="E1051" s="10">
        <f>D1050*TC[[#This Row],[Variazione percentuale]]</f>
        <v>-1583006.2695499603</v>
      </c>
      <c r="F1051" s="11">
        <f>TC[[#This Row],[AUM]]-D1050</f>
        <v>-1505466.7300002575</v>
      </c>
      <c r="G1051" s="11">
        <f>TC[[#This Row],[∆ AUM]]-TC[[#This Row],[effetto mercato]]</f>
        <v>77539.539549702778</v>
      </c>
    </row>
    <row r="1052" spans="1:7">
      <c r="A1052" s="4">
        <v>44900</v>
      </c>
      <c r="B1052">
        <v>-0.79190000000000005</v>
      </c>
      <c r="C1052" s="6">
        <f>TC[[#This Row],[Variaz]]/100</f>
        <v>-7.9190000000000007E-3</v>
      </c>
      <c r="D1052" s="10">
        <f>'AUM Fondi'!D1993</f>
        <v>1247894317.6399999</v>
      </c>
      <c r="E1052" s="10">
        <f>D1051*TC[[#This Row],[Variazione percentuale]]</f>
        <v>-9952964.2571099102</v>
      </c>
      <c r="F1052" s="11">
        <f>TC[[#This Row],[AUM]]-D1051</f>
        <v>-8951781.25</v>
      </c>
      <c r="G1052" s="11">
        <f>TC[[#This Row],[∆ AUM]]-TC[[#This Row],[effetto mercato]]</f>
        <v>1001183.0071099102</v>
      </c>
    </row>
    <row r="1053" spans="1:7">
      <c r="A1053" s="4">
        <v>44901</v>
      </c>
      <c r="B1053">
        <v>-0.2177</v>
      </c>
      <c r="C1053" s="6">
        <f>TC[[#This Row],[Variaz]]/100</f>
        <v>-2.1770000000000001E-3</v>
      </c>
      <c r="D1053" s="10">
        <f>'AUM Fondi'!D1994</f>
        <v>1246490414.1700001</v>
      </c>
      <c r="E1053" s="10">
        <f>D1052*TC[[#This Row],[Variazione percentuale]]</f>
        <v>-2716665.92950228</v>
      </c>
      <c r="F1053" s="11">
        <f>TC[[#This Row],[AUM]]-D1052</f>
        <v>-1403903.4699997902</v>
      </c>
      <c r="G1053" s="11">
        <f>TC[[#This Row],[∆ AUM]]-TC[[#This Row],[effetto mercato]]</f>
        <v>1312762.4595024898</v>
      </c>
    </row>
    <row r="1054" spans="1:7">
      <c r="A1054" s="4">
        <v>44902</v>
      </c>
      <c r="B1054">
        <v>1.8200000000000001E-2</v>
      </c>
      <c r="C1054" s="6">
        <f>TC[[#This Row],[Variaz]]/100</f>
        <v>1.8200000000000001E-4</v>
      </c>
      <c r="D1054" s="10">
        <f>'AUM Fondi'!D1995</f>
        <v>1248873871.76</v>
      </c>
      <c r="E1054" s="10">
        <f>D1053*TC[[#This Row],[Variazione percentuale]]</f>
        <v>226861.25537894003</v>
      </c>
      <c r="F1054" s="11">
        <f>TC[[#This Row],[AUM]]-D1053</f>
        <v>2383457.5899999142</v>
      </c>
      <c r="G1054" s="11">
        <f>TC[[#This Row],[∆ AUM]]-TC[[#This Row],[effetto mercato]]</f>
        <v>2156596.334620974</v>
      </c>
    </row>
    <row r="1055" spans="1:7">
      <c r="A1055" s="4">
        <v>44904</v>
      </c>
      <c r="B1055">
        <v>-0.2545</v>
      </c>
      <c r="C1055" s="6">
        <f>TC[[#This Row],[Variaz]]/100</f>
        <v>-2.545E-3</v>
      </c>
      <c r="D1055" s="10">
        <f>'AUM Fondi'!D1996</f>
        <v>1245896644.6000001</v>
      </c>
      <c r="E1055" s="10">
        <f>D1054*TC[[#This Row],[Variazione percentuale]]</f>
        <v>-3178384.0036291997</v>
      </c>
      <c r="F1055" s="11">
        <f>TC[[#This Row],[AUM]]-D1054</f>
        <v>-2977227.1599998474</v>
      </c>
      <c r="G1055" s="11">
        <f>TC[[#This Row],[∆ AUM]]-TC[[#This Row],[effetto mercato]]</f>
        <v>201156.84362935228</v>
      </c>
    </row>
    <row r="1056" spans="1:7">
      <c r="A1056" s="4">
        <v>44907</v>
      </c>
      <c r="B1056">
        <v>0.36449999999999999</v>
      </c>
      <c r="C1056" s="6">
        <f>TC[[#This Row],[Variaz]]/100</f>
        <v>3.6449999999999998E-3</v>
      </c>
      <c r="D1056" s="10">
        <f>'AUM Fondi'!D1997</f>
        <v>1250774641.0200002</v>
      </c>
      <c r="E1056" s="10">
        <f>D1055*TC[[#This Row],[Variazione percentuale]]</f>
        <v>4541293.2695670007</v>
      </c>
      <c r="F1056" s="11">
        <f>TC[[#This Row],[AUM]]-D1055</f>
        <v>4877996.4200000763</v>
      </c>
      <c r="G1056" s="11">
        <f>TC[[#This Row],[∆ AUM]]-TC[[#This Row],[effetto mercato]]</f>
        <v>336703.15043307561</v>
      </c>
    </row>
    <row r="1057" spans="1:7">
      <c r="A1057" s="4">
        <v>44908</v>
      </c>
      <c r="B1057">
        <v>9.0800000000000006E-2</v>
      </c>
      <c r="C1057" s="6">
        <f>TC[[#This Row],[Variaz]]/100</f>
        <v>9.0800000000000006E-4</v>
      </c>
      <c r="D1057" s="10">
        <f>'AUM Fondi'!D1998</f>
        <v>1252468403.21</v>
      </c>
      <c r="E1057" s="10">
        <f>D1056*TC[[#This Row],[Variazione percentuale]]</f>
        <v>1135703.3740461604</v>
      </c>
      <c r="F1057" s="11">
        <f>TC[[#This Row],[AUM]]-D1056</f>
        <v>1693762.1899998188</v>
      </c>
      <c r="G1057" s="11">
        <f>TC[[#This Row],[∆ AUM]]-TC[[#This Row],[effetto mercato]]</f>
        <v>558058.81595365843</v>
      </c>
    </row>
    <row r="1058" spans="1:7">
      <c r="A1058" s="4">
        <v>44909</v>
      </c>
      <c r="B1058">
        <v>-0.2177</v>
      </c>
      <c r="C1058" s="6">
        <f>TC[[#This Row],[Variaz]]/100</f>
        <v>-2.1770000000000001E-3</v>
      </c>
      <c r="D1058" s="10">
        <f>'AUM Fondi'!D1999</f>
        <v>1250625484.8999999</v>
      </c>
      <c r="E1058" s="10">
        <f>D1057*TC[[#This Row],[Variazione percentuale]]</f>
        <v>-2726623.7137881704</v>
      </c>
      <c r="F1058" s="11">
        <f>TC[[#This Row],[AUM]]-D1057</f>
        <v>-1842918.3100001812</v>
      </c>
      <c r="G1058" s="11">
        <f>TC[[#This Row],[∆ AUM]]-TC[[#This Row],[effetto mercato]]</f>
        <v>883705.40378798917</v>
      </c>
    </row>
    <row r="1059" spans="1:7">
      <c r="A1059" s="4">
        <v>44910</v>
      </c>
      <c r="B1059">
        <v>-1.6182000000000001</v>
      </c>
      <c r="C1059" s="6">
        <f>TC[[#This Row],[Variaz]]/100</f>
        <v>-1.6182000000000002E-2</v>
      </c>
      <c r="D1059" s="10">
        <f>'AUM Fondi'!D2000</f>
        <v>1230436883.4099998</v>
      </c>
      <c r="E1059" s="10">
        <f>D1058*TC[[#This Row],[Variazione percentuale]]</f>
        <v>-20237621.5966518</v>
      </c>
      <c r="F1059" s="11">
        <f>TC[[#This Row],[AUM]]-D1058</f>
        <v>-20188601.49000001</v>
      </c>
      <c r="G1059" s="11">
        <f>TC[[#This Row],[∆ AUM]]-TC[[#This Row],[effetto mercato]]</f>
        <v>49020.10665179044</v>
      </c>
    </row>
    <row r="1060" spans="1:7">
      <c r="A1060" s="4">
        <v>44911</v>
      </c>
      <c r="B1060">
        <v>-0.6099</v>
      </c>
      <c r="C1060" s="6">
        <f>TC[[#This Row],[Variaz]]/100</f>
        <v>-6.0990000000000003E-3</v>
      </c>
      <c r="D1060" s="10">
        <f>'AUM Fondi'!D2001</f>
        <v>1222826316.1399999</v>
      </c>
      <c r="E1060" s="10">
        <f>D1059*TC[[#This Row],[Variazione percentuale]]</f>
        <v>-7504434.5519175893</v>
      </c>
      <c r="F1060" s="11">
        <f>TC[[#This Row],[AUM]]-D1059</f>
        <v>-7610567.2699999809</v>
      </c>
      <c r="G1060" s="11">
        <f>TC[[#This Row],[∆ AUM]]-TC[[#This Row],[effetto mercato]]</f>
        <v>-106132.71808239166</v>
      </c>
    </row>
    <row r="1061" spans="1:7">
      <c r="A1061" s="4">
        <v>44914</v>
      </c>
      <c r="B1061">
        <v>-0.29749999999999999</v>
      </c>
      <c r="C1061" s="6">
        <f>TC[[#This Row],[Variaz]]/100</f>
        <v>-2.9749999999999998E-3</v>
      </c>
      <c r="D1061" s="10">
        <f>'AUM Fondi'!D2002</f>
        <v>1220064717.6099999</v>
      </c>
      <c r="E1061" s="10">
        <f>D1060*TC[[#This Row],[Variazione percentuale]]</f>
        <v>-3637908.2905164994</v>
      </c>
      <c r="F1061" s="11">
        <f>TC[[#This Row],[AUM]]-D1060</f>
        <v>-2761598.5299999714</v>
      </c>
      <c r="G1061" s="11">
        <f>TC[[#This Row],[∆ AUM]]-TC[[#This Row],[effetto mercato]]</f>
        <v>876309.76051652804</v>
      </c>
    </row>
    <row r="1062" spans="1:7">
      <c r="A1062" s="4">
        <v>44915</v>
      </c>
      <c r="B1062">
        <v>-0.4849</v>
      </c>
      <c r="C1062" s="6">
        <f>TC[[#This Row],[Variaz]]/100</f>
        <v>-4.849E-3</v>
      </c>
      <c r="D1062" s="10">
        <f>'AUM Fondi'!D2003</f>
        <v>1214503615.77</v>
      </c>
      <c r="E1062" s="10">
        <f>D1061*TC[[#This Row],[Variazione percentuale]]</f>
        <v>-5916093.81569089</v>
      </c>
      <c r="F1062" s="11">
        <f>TC[[#This Row],[AUM]]-D1061</f>
        <v>-5561101.8399999142</v>
      </c>
      <c r="G1062" s="11">
        <f>TC[[#This Row],[∆ AUM]]-TC[[#This Row],[effetto mercato]]</f>
        <v>354991.97569097579</v>
      </c>
    </row>
    <row r="1063" spans="1:7">
      <c r="A1063" s="4">
        <v>44916</v>
      </c>
      <c r="B1063">
        <v>0.54349999999999998</v>
      </c>
      <c r="C1063" s="6">
        <f>TC[[#This Row],[Variaz]]/100</f>
        <v>5.4349999999999997E-3</v>
      </c>
      <c r="D1063" s="10">
        <f>'AUM Fondi'!D2004</f>
        <v>1220971727.1099999</v>
      </c>
      <c r="E1063" s="10">
        <f>D1062*TC[[#This Row],[Variazione percentuale]]</f>
        <v>6600827.1517099496</v>
      </c>
      <c r="F1063" s="11">
        <f>TC[[#This Row],[AUM]]-D1062</f>
        <v>6468111.3399999142</v>
      </c>
      <c r="G1063" s="11">
        <f>TC[[#This Row],[∆ AUM]]-TC[[#This Row],[effetto mercato]]</f>
        <v>-132715.81171003543</v>
      </c>
    </row>
    <row r="1064" spans="1:7">
      <c r="A1064" s="4">
        <v>44917</v>
      </c>
      <c r="B1064">
        <v>-0.35410000000000003</v>
      </c>
      <c r="C1064" s="6">
        <f>TC[[#This Row],[Variaz]]/100</f>
        <v>-3.5410000000000003E-3</v>
      </c>
      <c r="D1064" s="10">
        <f>'AUM Fondi'!D2005</f>
        <v>1217061544.26</v>
      </c>
      <c r="E1064" s="10">
        <f>D1063*TC[[#This Row],[Variazione percentuale]]</f>
        <v>-4323460.8856965099</v>
      </c>
      <c r="F1064" s="11">
        <f>TC[[#This Row],[AUM]]-D1063</f>
        <v>-3910182.8499999046</v>
      </c>
      <c r="G1064" s="11">
        <f>TC[[#This Row],[∆ AUM]]-TC[[#This Row],[effetto mercato]]</f>
        <v>413278.03569660522</v>
      </c>
    </row>
    <row r="1065" spans="1:7">
      <c r="A1065" s="4">
        <v>44918</v>
      </c>
      <c r="B1065">
        <v>-7.4800000000000005E-2</v>
      </c>
      <c r="C1065" s="6">
        <f>TC[[#This Row],[Variaz]]/100</f>
        <v>-7.4800000000000008E-4</v>
      </c>
      <c r="D1065" s="10">
        <f>'AUM Fondi'!D2006</f>
        <v>1216277985.6500001</v>
      </c>
      <c r="E1065" s="10">
        <f>D1064*TC[[#This Row],[Variazione percentuale]]</f>
        <v>-910362.03510648012</v>
      </c>
      <c r="F1065" s="11">
        <f>TC[[#This Row],[AUM]]-D1064</f>
        <v>-783558.6099998951</v>
      </c>
      <c r="G1065" s="11">
        <f>TC[[#This Row],[∆ AUM]]-TC[[#This Row],[effetto mercato]]</f>
        <v>126803.42510658503</v>
      </c>
    </row>
    <row r="1066" spans="1:7">
      <c r="A1066" s="4">
        <v>44922</v>
      </c>
      <c r="B1066">
        <v>-0.24340000000000001</v>
      </c>
      <c r="C1066" s="6">
        <f>TC[[#This Row],[Variaz]]/100</f>
        <v>-2.434E-3</v>
      </c>
      <c r="D1066" s="10">
        <f>'AUM Fondi'!D2007</f>
        <v>1213387872.4300001</v>
      </c>
      <c r="E1066" s="10">
        <f>D1065*TC[[#This Row],[Variazione percentuale]]</f>
        <v>-2960420.6170721003</v>
      </c>
      <c r="F1066" s="11">
        <f>TC[[#This Row],[AUM]]-D1065</f>
        <v>-2890113.2200000286</v>
      </c>
      <c r="G1066" s="11">
        <f>TC[[#This Row],[∆ AUM]]-TC[[#This Row],[effetto mercato]]</f>
        <v>70307.397072071675</v>
      </c>
    </row>
    <row r="1067" spans="1:7">
      <c r="A1067" s="4">
        <v>44923</v>
      </c>
      <c r="B1067">
        <v>-0.26269999999999999</v>
      </c>
      <c r="C1067" s="6">
        <f>TC[[#This Row],[Variaz]]/100</f>
        <v>-2.627E-3</v>
      </c>
      <c r="D1067" s="10">
        <f>'AUM Fondi'!D2008</f>
        <v>1210331384.0699999</v>
      </c>
      <c r="E1067" s="10">
        <f>D1066*TC[[#This Row],[Variazione percentuale]]</f>
        <v>-3187569.9408736103</v>
      </c>
      <c r="F1067" s="11">
        <f>TC[[#This Row],[AUM]]-D1066</f>
        <v>-3056488.3600001335</v>
      </c>
      <c r="G1067" s="11">
        <f>TC[[#This Row],[∆ AUM]]-TC[[#This Row],[effetto mercato]]</f>
        <v>131081.58087347681</v>
      </c>
    </row>
    <row r="1068" spans="1:7">
      <c r="A1068" s="4">
        <v>44924</v>
      </c>
      <c r="B1068">
        <v>0.52680000000000005</v>
      </c>
      <c r="C1068" s="6">
        <f>TC[[#This Row],[Variaz]]/100</f>
        <v>5.2680000000000001E-3</v>
      </c>
      <c r="D1068" s="10">
        <f>'AUM Fondi'!D2009</f>
        <v>1217372809.8099999</v>
      </c>
      <c r="E1068" s="10">
        <f>D1067*TC[[#This Row],[Variazione percentuale]]</f>
        <v>6376025.7312807599</v>
      </c>
      <c r="F1068" s="11">
        <f>TC[[#This Row],[AUM]]-D1067</f>
        <v>7041425.7400000095</v>
      </c>
      <c r="G1068" s="11">
        <f>TC[[#This Row],[∆ AUM]]-TC[[#This Row],[effetto mercato]]</f>
        <v>665400.00871924963</v>
      </c>
    </row>
    <row r="1069" spans="1:7">
      <c r="A1069" s="4">
        <v>44925</v>
      </c>
      <c r="B1069">
        <v>-0.44919999999999999</v>
      </c>
      <c r="C1069" s="6">
        <f>TC[[#This Row],[Variaz]]/100</f>
        <v>-4.4919999999999995E-3</v>
      </c>
      <c r="D1069" s="10">
        <f>'AUM Fondi'!D2010</f>
        <v>1212110253.0799999</v>
      </c>
      <c r="E1069" s="10">
        <f>D1068*TC[[#This Row],[Variazione percentuale]]</f>
        <v>-5468438.661666519</v>
      </c>
      <c r="F1069" s="11">
        <f>TC[[#This Row],[AUM]]-D1068</f>
        <v>-5262556.7300000191</v>
      </c>
      <c r="G1069" s="11">
        <f>TC[[#This Row],[∆ AUM]]-TC[[#This Row],[effetto mercato]]</f>
        <v>205881.93166649994</v>
      </c>
    </row>
    <row r="1070" spans="1:7">
      <c r="A1070" s="4">
        <v>44928</v>
      </c>
      <c r="B1070">
        <v>0.30080000000000001</v>
      </c>
      <c r="C1070" s="6">
        <f>TC[[#This Row],[Variaz]]/100</f>
        <v>3.0080000000000003E-3</v>
      </c>
      <c r="D1070" s="10">
        <f>'AUM Fondi'!D2011</f>
        <v>1215788078.1100001</v>
      </c>
      <c r="E1070" s="10">
        <f>D1069*TC[[#This Row],[Variazione percentuale]]</f>
        <v>3646027.6412646403</v>
      </c>
      <c r="F1070" s="11">
        <f>TC[[#This Row],[AUM]]-D1069</f>
        <v>3677825.0300002098</v>
      </c>
      <c r="G1070" s="11">
        <f>TC[[#This Row],[∆ AUM]]-TC[[#This Row],[effetto mercato]]</f>
        <v>31797.388735569548</v>
      </c>
    </row>
    <row r="1071" spans="1:7">
      <c r="A1071" s="4">
        <v>44929</v>
      </c>
      <c r="B1071">
        <v>0.71230000000000004</v>
      </c>
      <c r="C1071" s="6">
        <f>TC[[#This Row],[Variaz]]/100</f>
        <v>7.1230000000000009E-3</v>
      </c>
      <c r="D1071" s="10">
        <f>'AUM Fondi'!D2012</f>
        <v>1224727990.53</v>
      </c>
      <c r="E1071" s="10">
        <f>D1070*TC[[#This Row],[Variazione percentuale]]</f>
        <v>8660058.4803775325</v>
      </c>
      <c r="F1071" s="11">
        <f>TC[[#This Row],[AUM]]-D1070</f>
        <v>8939912.4199998379</v>
      </c>
      <c r="G1071" s="11">
        <f>TC[[#This Row],[∆ AUM]]-TC[[#This Row],[effetto mercato]]</f>
        <v>279853.93962230533</v>
      </c>
    </row>
    <row r="1072" spans="1:7">
      <c r="A1072" s="4">
        <v>44930</v>
      </c>
      <c r="B1072">
        <v>0.55830000000000002</v>
      </c>
      <c r="C1072" s="6">
        <f>TC[[#This Row],[Variaz]]/100</f>
        <v>5.5830000000000003E-3</v>
      </c>
      <c r="D1072" s="10">
        <f>'AUM Fondi'!D2013</f>
        <v>1232694467.9300001</v>
      </c>
      <c r="E1072" s="10">
        <f>D1071*TC[[#This Row],[Variazione percentuale]]</f>
        <v>6837656.3711289903</v>
      </c>
      <c r="F1072" s="11">
        <f>TC[[#This Row],[AUM]]-D1071</f>
        <v>7966477.4000000954</v>
      </c>
      <c r="G1072" s="11">
        <f>TC[[#This Row],[∆ AUM]]-TC[[#This Row],[effetto mercato]]</f>
        <v>1128821.0288711051</v>
      </c>
    </row>
    <row r="1073" spans="1:7">
      <c r="A1073" s="4">
        <v>44931</v>
      </c>
      <c r="B1073">
        <v>-0.29609999999999997</v>
      </c>
      <c r="C1073" s="6">
        <f>TC[[#This Row],[Variaz]]/100</f>
        <v>-2.9609999999999997E-3</v>
      </c>
      <c r="D1073" s="10">
        <f>'AUM Fondi'!D2014</f>
        <v>1230709936.1600001</v>
      </c>
      <c r="E1073" s="10">
        <f>D1072*TC[[#This Row],[Variazione percentuale]]</f>
        <v>-3650008.3195407297</v>
      </c>
      <c r="F1073" s="11">
        <f>TC[[#This Row],[AUM]]-D1072</f>
        <v>-1984531.7699999809</v>
      </c>
      <c r="G1073" s="11">
        <f>TC[[#This Row],[∆ AUM]]-TC[[#This Row],[effetto mercato]]</f>
        <v>1665476.5495407488</v>
      </c>
    </row>
    <row r="1074" spans="1:7">
      <c r="A1074" s="4">
        <v>44935</v>
      </c>
      <c r="B1074">
        <v>0.33410000000000001</v>
      </c>
      <c r="C1074" s="6">
        <f>TC[[#This Row],[Variaz]]/100</f>
        <v>3.3410000000000002E-3</v>
      </c>
      <c r="D1074" s="10">
        <f>'AUM Fondi'!D2015</f>
        <v>1235957990.5900002</v>
      </c>
      <c r="E1074" s="10">
        <f>D1073*TC[[#This Row],[Variazione percentuale]]</f>
        <v>4111801.8967105607</v>
      </c>
      <c r="F1074" s="11">
        <f>TC[[#This Row],[AUM]]-D1073</f>
        <v>5248054.4300000668</v>
      </c>
      <c r="G1074" s="11">
        <f>TC[[#This Row],[∆ AUM]]-TC[[#This Row],[effetto mercato]]</f>
        <v>1136252.5332895061</v>
      </c>
    </row>
    <row r="1075" spans="1:7">
      <c r="A1075" s="4">
        <v>44936</v>
      </c>
      <c r="B1075">
        <v>3.6999999999999998E-2</v>
      </c>
      <c r="C1075" s="6">
        <f>TC[[#This Row],[Variaz]]/100</f>
        <v>3.6999999999999999E-4</v>
      </c>
      <c r="D1075" s="10">
        <f>'AUM Fondi'!D2016</f>
        <v>1236980555.0900002</v>
      </c>
      <c r="E1075" s="10">
        <f>D1074*TC[[#This Row],[Variazione percentuale]]</f>
        <v>457304.45651830005</v>
      </c>
      <c r="F1075" s="11">
        <f>TC[[#This Row],[AUM]]-D1074</f>
        <v>1022564.5</v>
      </c>
      <c r="G1075" s="11">
        <f>TC[[#This Row],[∆ AUM]]-TC[[#This Row],[effetto mercato]]</f>
        <v>565260.04348169989</v>
      </c>
    </row>
    <row r="1076" spans="1:7">
      <c r="A1076" s="4">
        <v>44937</v>
      </c>
      <c r="B1076">
        <v>0.51780000000000004</v>
      </c>
      <c r="C1076" s="6">
        <f>TC[[#This Row],[Variaz]]/100</f>
        <v>5.1780000000000003E-3</v>
      </c>
      <c r="D1076" s="10">
        <f>'AUM Fondi'!D2017</f>
        <v>1243973019.27</v>
      </c>
      <c r="E1076" s="10">
        <f>D1075*TC[[#This Row],[Variazione percentuale]]</f>
        <v>6405085.3142560208</v>
      </c>
      <c r="F1076" s="11">
        <f>TC[[#This Row],[AUM]]-D1075</f>
        <v>6992464.1799998283</v>
      </c>
      <c r="G1076" s="11">
        <f>TC[[#This Row],[∆ AUM]]-TC[[#This Row],[effetto mercato]]</f>
        <v>587378.86574380752</v>
      </c>
    </row>
    <row r="1077" spans="1:7">
      <c r="A1077" s="4">
        <v>44938</v>
      </c>
      <c r="B1077">
        <v>5.5199999999999999E-2</v>
      </c>
      <c r="C1077" s="6">
        <f>TC[[#This Row],[Variaz]]/100</f>
        <v>5.5199999999999997E-4</v>
      </c>
      <c r="D1077" s="10">
        <f>'AUM Fondi'!D2018</f>
        <v>1244948147.53</v>
      </c>
      <c r="E1077" s="10">
        <f>D1076*TC[[#This Row],[Variazione percentuale]]</f>
        <v>686673.10663703992</v>
      </c>
      <c r="F1077" s="11">
        <f>TC[[#This Row],[AUM]]-D1076</f>
        <v>975128.25999999046</v>
      </c>
      <c r="G1077" s="11">
        <f>TC[[#This Row],[∆ AUM]]-TC[[#This Row],[effetto mercato]]</f>
        <v>288455.15336295054</v>
      </c>
    </row>
    <row r="1078" spans="1:7">
      <c r="A1078" s="4">
        <v>44939</v>
      </c>
      <c r="B1078">
        <v>0.12870000000000001</v>
      </c>
      <c r="C1078" s="6">
        <f>TC[[#This Row],[Variaz]]/100</f>
        <v>1.2870000000000002E-3</v>
      </c>
      <c r="D1078" s="10">
        <f>'AUM Fondi'!D2019</f>
        <v>1246571789.8699999</v>
      </c>
      <c r="E1078" s="10">
        <f>D1077*TC[[#This Row],[Variazione percentuale]]</f>
        <v>1602248.2658711101</v>
      </c>
      <c r="F1078" s="11">
        <f>TC[[#This Row],[AUM]]-D1077</f>
        <v>1623642.3399999142</v>
      </c>
      <c r="G1078" s="11">
        <f>TC[[#This Row],[∆ AUM]]-TC[[#This Row],[effetto mercato]]</f>
        <v>21394.07412880403</v>
      </c>
    </row>
    <row r="1079" spans="1:7">
      <c r="A1079" s="4">
        <v>44942</v>
      </c>
      <c r="B1079">
        <v>0</v>
      </c>
      <c r="C1079" s="6">
        <f>TC[[#This Row],[Variaz]]/100</f>
        <v>0</v>
      </c>
      <c r="D1079" s="10">
        <f>'AUM Fondi'!D2020</f>
        <v>1247394427.97</v>
      </c>
      <c r="E1079" s="10">
        <f>D1078*TC[[#This Row],[Variazione percentuale]]</f>
        <v>0</v>
      </c>
      <c r="F1079" s="11">
        <f>TC[[#This Row],[AUM]]-D1078</f>
        <v>822638.10000014305</v>
      </c>
      <c r="G1079" s="11">
        <f>TC[[#This Row],[∆ AUM]]-TC[[#This Row],[effetto mercato]]</f>
        <v>822638.10000014305</v>
      </c>
    </row>
    <row r="1080" spans="1:7">
      <c r="A1080" s="4">
        <v>44943</v>
      </c>
      <c r="B1080">
        <v>0.29380000000000001</v>
      </c>
      <c r="C1080" s="6">
        <f>TC[[#This Row],[Variaz]]/100</f>
        <v>2.9380000000000001E-3</v>
      </c>
      <c r="D1080" s="10">
        <f>'AUM Fondi'!D2021</f>
        <v>1251415150.4200001</v>
      </c>
      <c r="E1080" s="10">
        <f>D1079*TC[[#This Row],[Variazione percentuale]]</f>
        <v>3664844.8293758603</v>
      </c>
      <c r="F1080" s="11">
        <f>TC[[#This Row],[AUM]]-D1079</f>
        <v>4020722.4500000477</v>
      </c>
      <c r="G1080" s="11">
        <f>TC[[#This Row],[∆ AUM]]-TC[[#This Row],[effetto mercato]]</f>
        <v>355877.6206241874</v>
      </c>
    </row>
    <row r="1081" spans="1:7">
      <c r="A1081" s="4">
        <v>44944</v>
      </c>
      <c r="B1081">
        <v>-0.31130000000000002</v>
      </c>
      <c r="C1081" s="6">
        <f>TC[[#This Row],[Variaz]]/100</f>
        <v>-3.1130000000000003E-3</v>
      </c>
      <c r="D1081" s="10">
        <f>'AUM Fondi'!D2022</f>
        <v>1249088115.6199999</v>
      </c>
      <c r="E1081" s="10">
        <f>D1080*TC[[#This Row],[Variazione percentuale]]</f>
        <v>-3895655.3632574608</v>
      </c>
      <c r="F1081" s="11">
        <f>TC[[#This Row],[AUM]]-D1080</f>
        <v>-2327034.8000001907</v>
      </c>
      <c r="G1081" s="11">
        <f>TC[[#This Row],[∆ AUM]]-TC[[#This Row],[effetto mercato]]</f>
        <v>1568620.56325727</v>
      </c>
    </row>
    <row r="1082" spans="1:7">
      <c r="A1082" s="4">
        <v>44945</v>
      </c>
      <c r="B1082">
        <v>-0.53269999999999995</v>
      </c>
      <c r="C1082" s="6">
        <f>TC[[#This Row],[Variaz]]/100</f>
        <v>-5.3269999999999993E-3</v>
      </c>
      <c r="D1082" s="10">
        <f>'AUM Fondi'!D2023</f>
        <v>1242723609.6900001</v>
      </c>
      <c r="E1082" s="10">
        <f>D1081*TC[[#This Row],[Variazione percentuale]]</f>
        <v>-6653892.3919077385</v>
      </c>
      <c r="F1082" s="11">
        <f>TC[[#This Row],[AUM]]-D1081</f>
        <v>-6364505.9299998283</v>
      </c>
      <c r="G1082" s="11">
        <f>TC[[#This Row],[∆ AUM]]-TC[[#This Row],[effetto mercato]]</f>
        <v>289386.46190791018</v>
      </c>
    </row>
    <row r="1083" spans="1:7">
      <c r="A1083" s="4">
        <v>44946</v>
      </c>
      <c r="B1083">
        <v>9.2299999999999993E-2</v>
      </c>
      <c r="C1083" s="6">
        <f>TC[[#This Row],[Variaz]]/100</f>
        <v>9.2299999999999988E-4</v>
      </c>
      <c r="D1083" s="10">
        <f>'AUM Fondi'!D2024</f>
        <v>1243973973.3399999</v>
      </c>
      <c r="E1083" s="10">
        <f>D1082*TC[[#This Row],[Variazione percentuale]]</f>
        <v>1147033.89174387</v>
      </c>
      <c r="F1083" s="11">
        <f>TC[[#This Row],[AUM]]-D1082</f>
        <v>1250363.6499998569</v>
      </c>
      <c r="G1083" s="11">
        <f>TC[[#This Row],[∆ AUM]]-TC[[#This Row],[effetto mercato]]</f>
        <v>103329.75825598696</v>
      </c>
    </row>
    <row r="1084" spans="1:7">
      <c r="A1084" s="4">
        <v>44949</v>
      </c>
      <c r="B1084">
        <v>0.25829999999999997</v>
      </c>
      <c r="C1084" s="6">
        <f>TC[[#This Row],[Variaz]]/100</f>
        <v>2.5829999999999998E-3</v>
      </c>
      <c r="D1084" s="10">
        <f>'AUM Fondi'!D2025</f>
        <v>1247468392.0899999</v>
      </c>
      <c r="E1084" s="10">
        <f>D1083*TC[[#This Row],[Variazione percentuale]]</f>
        <v>3213184.7731372197</v>
      </c>
      <c r="F1084" s="11">
        <f>TC[[#This Row],[AUM]]-D1083</f>
        <v>3494418.75</v>
      </c>
      <c r="G1084" s="11">
        <f>TC[[#This Row],[∆ AUM]]-TC[[#This Row],[effetto mercato]]</f>
        <v>281233.97686278028</v>
      </c>
    </row>
    <row r="1085" spans="1:7">
      <c r="A1085" s="4">
        <v>44950</v>
      </c>
      <c r="B1085">
        <v>3.6799999999999999E-2</v>
      </c>
      <c r="C1085" s="6">
        <f>TC[[#This Row],[Variaz]]/100</f>
        <v>3.68E-4</v>
      </c>
      <c r="D1085" s="10">
        <f>'AUM Fondi'!D2026</f>
        <v>1248364410.0199997</v>
      </c>
      <c r="E1085" s="10">
        <f>D1084*TC[[#This Row],[Variazione percentuale]]</f>
        <v>459068.36828911997</v>
      </c>
      <c r="F1085" s="11">
        <f>TC[[#This Row],[AUM]]-D1084</f>
        <v>896017.92999982834</v>
      </c>
      <c r="G1085" s="11">
        <f>TC[[#This Row],[∆ AUM]]-TC[[#This Row],[effetto mercato]]</f>
        <v>436949.56171070837</v>
      </c>
    </row>
    <row r="1086" spans="1:7">
      <c r="A1086" s="4">
        <v>44951</v>
      </c>
      <c r="B1086">
        <v>-5.5199999999999999E-2</v>
      </c>
      <c r="C1086" s="6">
        <f>TC[[#This Row],[Variaz]]/100</f>
        <v>-5.5199999999999997E-4</v>
      </c>
      <c r="D1086" s="10">
        <f>'AUM Fondi'!D2027</f>
        <v>1247997733.6799998</v>
      </c>
      <c r="E1086" s="10">
        <f>D1085*TC[[#This Row],[Variazione percentuale]]</f>
        <v>-689097.15433103987</v>
      </c>
      <c r="F1086" s="11">
        <f>TC[[#This Row],[AUM]]-D1085</f>
        <v>-366676.33999991417</v>
      </c>
      <c r="G1086" s="11">
        <f>TC[[#This Row],[∆ AUM]]-TC[[#This Row],[effetto mercato]]</f>
        <v>322420.8143311257</v>
      </c>
    </row>
    <row r="1087" spans="1:7">
      <c r="A1087" s="4">
        <v>44952</v>
      </c>
      <c r="B1087">
        <v>0.23930000000000001</v>
      </c>
      <c r="C1087" s="6">
        <f>TC[[#This Row],[Variaz]]/100</f>
        <v>2.3930000000000002E-3</v>
      </c>
      <c r="D1087" s="10">
        <f>'AUM Fondi'!D2028</f>
        <v>1251371371.3999999</v>
      </c>
      <c r="E1087" s="10">
        <f>D1086*TC[[#This Row],[Variazione percentuale]]</f>
        <v>2986458.5766962399</v>
      </c>
      <c r="F1087" s="11">
        <f>TC[[#This Row],[AUM]]-D1086</f>
        <v>3373637.7200000286</v>
      </c>
      <c r="G1087" s="11">
        <f>TC[[#This Row],[∆ AUM]]-TC[[#This Row],[effetto mercato]]</f>
        <v>387179.14330378873</v>
      </c>
    </row>
    <row r="1088" spans="1:7">
      <c r="A1088" s="4">
        <v>44953</v>
      </c>
      <c r="B1088">
        <v>0</v>
      </c>
      <c r="C1088" s="6">
        <f>TC[[#This Row],[Variaz]]/100</f>
        <v>0</v>
      </c>
      <c r="D1088" s="10">
        <f>'AUM Fondi'!D2029</f>
        <v>1251845997.4000001</v>
      </c>
      <c r="E1088" s="10">
        <f>D1087*TC[[#This Row],[Variazione percentuale]]</f>
        <v>0</v>
      </c>
      <c r="F1088" s="11">
        <f>TC[[#This Row],[AUM]]-D1087</f>
        <v>474626.00000023842</v>
      </c>
      <c r="G1088" s="11">
        <f>TC[[#This Row],[∆ AUM]]-TC[[#This Row],[effetto mercato]]</f>
        <v>474626.00000023842</v>
      </c>
    </row>
    <row r="1089" spans="1:7">
      <c r="A1089" s="4">
        <v>44956</v>
      </c>
      <c r="B1089">
        <v>-0.5141</v>
      </c>
      <c r="C1089" s="6">
        <f>TC[[#This Row],[Variaz]]/100</f>
        <v>-5.1409999999999997E-3</v>
      </c>
      <c r="D1089" s="10">
        <f>'AUM Fondi'!D2030</f>
        <v>1245284813.23</v>
      </c>
      <c r="E1089" s="10">
        <f>D1088*TC[[#This Row],[Variazione percentuale]]</f>
        <v>-6435740.2726333998</v>
      </c>
      <c r="F1089" s="11">
        <f>TC[[#This Row],[AUM]]-D1088</f>
        <v>-6561184.1700000763</v>
      </c>
      <c r="G1089" s="11">
        <f>TC[[#This Row],[∆ AUM]]-TC[[#This Row],[effetto mercato]]</f>
        <v>-125443.89736667648</v>
      </c>
    </row>
    <row r="1090" spans="1:7">
      <c r="A1090" s="4">
        <v>44957</v>
      </c>
      <c r="B1090">
        <v>0.57220000000000004</v>
      </c>
      <c r="C1090" s="6">
        <f>TC[[#This Row],[Variaz]]/100</f>
        <v>5.7220000000000005E-3</v>
      </c>
      <c r="D1090" s="10">
        <f>'AUM Fondi'!D2031</f>
        <v>1252786435.0899999</v>
      </c>
      <c r="E1090" s="10">
        <f>D1089*TC[[#This Row],[Variazione percentuale]]</f>
        <v>7125519.7013020609</v>
      </c>
      <c r="F1090" s="11">
        <f>TC[[#This Row],[AUM]]-D1089</f>
        <v>7501621.8599998951</v>
      </c>
      <c r="G1090" s="11">
        <f>TC[[#This Row],[∆ AUM]]-TC[[#This Row],[effetto mercato]]</f>
        <v>376102.15869783424</v>
      </c>
    </row>
    <row r="1091" spans="1:7">
      <c r="A1091" s="4">
        <v>44958</v>
      </c>
      <c r="B1091">
        <v>0.23860000000000001</v>
      </c>
      <c r="C1091" s="6">
        <f>TC[[#This Row],[Variaz]]/100</f>
        <v>2.3860000000000001E-3</v>
      </c>
      <c r="D1091" s="10">
        <f>'AUM Fondi'!D2032</f>
        <v>1256432747.28</v>
      </c>
      <c r="E1091" s="10">
        <f>D1090*TC[[#This Row],[Variazione percentuale]]</f>
        <v>2989148.4341247398</v>
      </c>
      <c r="F1091" s="11">
        <f>TC[[#This Row],[AUM]]-D1090</f>
        <v>3646312.1900000572</v>
      </c>
      <c r="G1091" s="11">
        <f>TC[[#This Row],[∆ AUM]]-TC[[#This Row],[effetto mercato]]</f>
        <v>657163.75587531738</v>
      </c>
    </row>
    <row r="1092" spans="1:7">
      <c r="A1092" s="4">
        <v>44959</v>
      </c>
      <c r="B1092">
        <v>0.82389999999999997</v>
      </c>
      <c r="C1092" s="6">
        <f>TC[[#This Row],[Variaz]]/100</f>
        <v>8.2389999999999998E-3</v>
      </c>
      <c r="D1092" s="10">
        <f>'AUM Fondi'!D2033</f>
        <v>1266965781.55</v>
      </c>
      <c r="E1092" s="10">
        <f>D1091*TC[[#This Row],[Variazione percentuale]]</f>
        <v>10351749.40483992</v>
      </c>
      <c r="F1092" s="11">
        <f>TC[[#This Row],[AUM]]-D1091</f>
        <v>10533034.269999981</v>
      </c>
      <c r="G1092" s="11">
        <f>TC[[#This Row],[∆ AUM]]-TC[[#This Row],[effetto mercato]]</f>
        <v>181284.86516006105</v>
      </c>
    </row>
    <row r="1093" spans="1:7">
      <c r="A1093" s="4">
        <v>44960</v>
      </c>
      <c r="B1093">
        <v>-0.29049999999999998</v>
      </c>
      <c r="C1093" s="6">
        <f>TC[[#This Row],[Variaz]]/100</f>
        <v>-2.9049999999999996E-3</v>
      </c>
      <c r="D1093" s="10">
        <f>'AUM Fondi'!D2034</f>
        <v>1264425177.22</v>
      </c>
      <c r="E1093" s="10">
        <f>D1092*TC[[#This Row],[Variazione percentuale]]</f>
        <v>-3680535.5954027493</v>
      </c>
      <c r="F1093" s="11">
        <f>TC[[#This Row],[AUM]]-D1092</f>
        <v>-2540604.3299999237</v>
      </c>
      <c r="G1093" s="11">
        <f>TC[[#This Row],[∆ AUM]]-TC[[#This Row],[effetto mercato]]</f>
        <v>1139931.2654028255</v>
      </c>
    </row>
    <row r="1094" spans="1:7">
      <c r="A1094" s="4">
        <v>44963</v>
      </c>
      <c r="B1094">
        <v>-0.20030000000000001</v>
      </c>
      <c r="C1094" s="6">
        <f>TC[[#This Row],[Variaz]]/100</f>
        <v>-2.003E-3</v>
      </c>
      <c r="D1094" s="10">
        <f>'AUM Fondi'!D2035</f>
        <v>1263419307.3499999</v>
      </c>
      <c r="E1094" s="10">
        <f>D1093*TC[[#This Row],[Variazione percentuale]]</f>
        <v>-2532643.6299716602</v>
      </c>
      <c r="F1094" s="11">
        <f>TC[[#This Row],[AUM]]-D1093</f>
        <v>-1005869.870000124</v>
      </c>
      <c r="G1094" s="11">
        <f>TC[[#This Row],[∆ AUM]]-TC[[#This Row],[effetto mercato]]</f>
        <v>1526773.7599715362</v>
      </c>
    </row>
    <row r="1095" spans="1:7">
      <c r="A1095" s="4">
        <v>44964</v>
      </c>
      <c r="B1095">
        <v>0.34670000000000001</v>
      </c>
      <c r="C1095" s="6">
        <f>TC[[#This Row],[Variaz]]/100</f>
        <v>3.467E-3</v>
      </c>
      <c r="D1095" s="10">
        <f>'AUM Fondi'!D2036</f>
        <v>1268999890.7</v>
      </c>
      <c r="E1095" s="10">
        <f>D1094*TC[[#This Row],[Variazione percentuale]]</f>
        <v>4380274.73858245</v>
      </c>
      <c r="F1095" s="11">
        <f>TC[[#This Row],[AUM]]-D1094</f>
        <v>5580583.3500001431</v>
      </c>
      <c r="G1095" s="11">
        <f>TC[[#This Row],[∆ AUM]]-TC[[#This Row],[effetto mercato]]</f>
        <v>1200308.6114176931</v>
      </c>
    </row>
    <row r="1096" spans="1:7">
      <c r="A1096" s="4">
        <v>44965</v>
      </c>
      <c r="B1096">
        <v>-0.41830000000000001</v>
      </c>
      <c r="C1096" s="6">
        <f>TC[[#This Row],[Variaz]]/100</f>
        <v>-4.1830000000000001E-3</v>
      </c>
      <c r="D1096" s="10">
        <f>'AUM Fondi'!D2037</f>
        <v>1263910572.3199999</v>
      </c>
      <c r="E1096" s="10">
        <f>D1095*TC[[#This Row],[Variazione percentuale]]</f>
        <v>-5308226.5427981</v>
      </c>
      <c r="F1096" s="11">
        <f>TC[[#This Row],[AUM]]-D1095</f>
        <v>-5089318.3800001144</v>
      </c>
      <c r="G1096" s="11">
        <f>TC[[#This Row],[∆ AUM]]-TC[[#This Row],[effetto mercato]]</f>
        <v>218908.1627979856</v>
      </c>
    </row>
    <row r="1097" spans="1:7">
      <c r="A1097" s="4">
        <v>44966</v>
      </c>
      <c r="B1097">
        <v>-0.31040000000000001</v>
      </c>
      <c r="C1097" s="6">
        <f>TC[[#This Row],[Variaz]]/100</f>
        <v>-3.104E-3</v>
      </c>
      <c r="D1097" s="10">
        <f>'AUM Fondi'!D2038</f>
        <v>1260148900.1700001</v>
      </c>
      <c r="E1097" s="10">
        <f>D1096*TC[[#This Row],[Variazione percentuale]]</f>
        <v>-3923178.4164812798</v>
      </c>
      <c r="F1097" s="11">
        <f>TC[[#This Row],[AUM]]-D1096</f>
        <v>-3761672.1499998569</v>
      </c>
      <c r="G1097" s="11">
        <f>TC[[#This Row],[∆ AUM]]-TC[[#This Row],[effetto mercato]]</f>
        <v>161506.26648142282</v>
      </c>
    </row>
    <row r="1098" spans="1:7">
      <c r="A1098" s="4">
        <v>44967</v>
      </c>
      <c r="B1098">
        <v>0.12820000000000001</v>
      </c>
      <c r="C1098" s="6">
        <f>TC[[#This Row],[Variaz]]/100</f>
        <v>1.2820000000000002E-3</v>
      </c>
      <c r="D1098" s="10">
        <f>'AUM Fondi'!D2039</f>
        <v>1262021631.03</v>
      </c>
      <c r="E1098" s="10">
        <f>D1097*TC[[#This Row],[Variazione percentuale]]</f>
        <v>1615510.8900179402</v>
      </c>
      <c r="F1098" s="11">
        <f>TC[[#This Row],[AUM]]-D1097</f>
        <v>1872730.8599998951</v>
      </c>
      <c r="G1098" s="11">
        <f>TC[[#This Row],[∆ AUM]]-TC[[#This Row],[effetto mercato]]</f>
        <v>257219.9699819549</v>
      </c>
    </row>
    <row r="1099" spans="1:7">
      <c r="A1099" s="4">
        <v>44970</v>
      </c>
      <c r="B1099">
        <v>3.6600000000000001E-2</v>
      </c>
      <c r="C1099" s="6">
        <f>TC[[#This Row],[Variaz]]/100</f>
        <v>3.6600000000000001E-4</v>
      </c>
      <c r="D1099" s="10">
        <f>'AUM Fondi'!D2040</f>
        <v>1262579751.5899999</v>
      </c>
      <c r="E1099" s="10">
        <f>D1098*TC[[#This Row],[Variazione percentuale]]</f>
        <v>461899.91695698001</v>
      </c>
      <c r="F1099" s="11">
        <f>TC[[#This Row],[AUM]]-D1098</f>
        <v>558120.55999994278</v>
      </c>
      <c r="G1099" s="11">
        <f>TC[[#This Row],[∆ AUM]]-TC[[#This Row],[effetto mercato]]</f>
        <v>96220.643042962765</v>
      </c>
    </row>
    <row r="1100" spans="1:7">
      <c r="A1100" s="4">
        <v>44971</v>
      </c>
      <c r="B1100">
        <v>-0.128</v>
      </c>
      <c r="C1100" s="6">
        <f>TC[[#This Row],[Variaz]]/100</f>
        <v>-1.2800000000000001E-3</v>
      </c>
      <c r="D1100" s="10">
        <f>'AUM Fondi'!D2041</f>
        <v>1261305979.3499999</v>
      </c>
      <c r="E1100" s="10">
        <f>D1099*TC[[#This Row],[Variazione percentuale]]</f>
        <v>-1616102.0820352</v>
      </c>
      <c r="F1100" s="11">
        <f>TC[[#This Row],[AUM]]-D1099</f>
        <v>-1273772.2400000095</v>
      </c>
      <c r="G1100" s="11">
        <f>TC[[#This Row],[∆ AUM]]-TC[[#This Row],[effetto mercato]]</f>
        <v>342329.84203519044</v>
      </c>
    </row>
    <row r="1101" spans="1:7">
      <c r="A1101" s="4">
        <v>44972</v>
      </c>
      <c r="B1101">
        <v>9.1600000000000001E-2</v>
      </c>
      <c r="C1101" s="6">
        <f>TC[[#This Row],[Variaz]]/100</f>
        <v>9.1600000000000004E-4</v>
      </c>
      <c r="D1101" s="10">
        <f>'AUM Fondi'!D2042</f>
        <v>1262520908.5899999</v>
      </c>
      <c r="E1101" s="10">
        <f>D1100*TC[[#This Row],[Variazione percentuale]]</f>
        <v>1155356.2770845999</v>
      </c>
      <c r="F1101" s="11">
        <f>TC[[#This Row],[AUM]]-D1100</f>
        <v>1214929.2400000095</v>
      </c>
      <c r="G1101" s="11">
        <f>TC[[#This Row],[∆ AUM]]-TC[[#This Row],[effetto mercato]]</f>
        <v>59572.962915409589</v>
      </c>
    </row>
    <row r="1102" spans="1:7">
      <c r="A1102" s="4">
        <v>44973</v>
      </c>
      <c r="B1102">
        <v>-0.27439999999999998</v>
      </c>
      <c r="C1102" s="6">
        <f>TC[[#This Row],[Variaz]]/100</f>
        <v>-2.7439999999999999E-3</v>
      </c>
      <c r="D1102" s="10">
        <f>'AUM Fondi'!D2043</f>
        <v>1259757139.1400001</v>
      </c>
      <c r="E1102" s="10">
        <f>D1101*TC[[#This Row],[Variazione percentuale]]</f>
        <v>-3464357.3731709598</v>
      </c>
      <c r="F1102" s="11">
        <f>TC[[#This Row],[AUM]]-D1101</f>
        <v>-2763769.4499998093</v>
      </c>
      <c r="G1102" s="11">
        <f>TC[[#This Row],[∆ AUM]]-TC[[#This Row],[effetto mercato]]</f>
        <v>700587.9231711505</v>
      </c>
    </row>
    <row r="1103" spans="1:7">
      <c r="A1103" s="4">
        <v>44974</v>
      </c>
      <c r="B1103">
        <v>3.6700000000000003E-2</v>
      </c>
      <c r="C1103" s="6">
        <f>TC[[#This Row],[Variaz]]/100</f>
        <v>3.6700000000000003E-4</v>
      </c>
      <c r="D1103" s="10">
        <f>'AUM Fondi'!D2044</f>
        <v>1261181583.96</v>
      </c>
      <c r="E1103" s="10">
        <f>D1102*TC[[#This Row],[Variazione percentuale]]</f>
        <v>462330.87006438005</v>
      </c>
      <c r="F1103" s="11">
        <f>TC[[#This Row],[AUM]]-D1102</f>
        <v>1424444.8199999332</v>
      </c>
      <c r="G1103" s="11">
        <f>TC[[#This Row],[∆ AUM]]-TC[[#This Row],[effetto mercato]]</f>
        <v>962113.94993555313</v>
      </c>
    </row>
    <row r="1104" spans="1:7">
      <c r="A1104" s="4">
        <v>44977</v>
      </c>
      <c r="B1104">
        <v>-3.6700000000000003E-2</v>
      </c>
      <c r="C1104" s="6">
        <f>TC[[#This Row],[Variaz]]/100</f>
        <v>-3.6700000000000003E-4</v>
      </c>
      <c r="D1104" s="10">
        <f>'AUM Fondi'!D2045</f>
        <v>1260767224.72</v>
      </c>
      <c r="E1104" s="10">
        <f>D1103*TC[[#This Row],[Variazione percentuale]]</f>
        <v>-462853.64131332003</v>
      </c>
      <c r="F1104" s="11">
        <f>TC[[#This Row],[AUM]]-D1103</f>
        <v>-414359.24000000954</v>
      </c>
      <c r="G1104" s="11">
        <f>TC[[#This Row],[∆ AUM]]-TC[[#This Row],[effetto mercato]]</f>
        <v>48494.401313310489</v>
      </c>
    </row>
    <row r="1105" spans="1:7">
      <c r="A1105" s="4">
        <v>44978</v>
      </c>
      <c r="B1105">
        <v>-0.86219999999999997</v>
      </c>
      <c r="C1105" s="6">
        <f>TC[[#This Row],[Variaz]]/100</f>
        <v>-8.6219999999999995E-3</v>
      </c>
      <c r="D1105" s="10">
        <f>'AUM Fondi'!D2046</f>
        <v>1249823420.3199999</v>
      </c>
      <c r="E1105" s="10">
        <f>D1104*TC[[#This Row],[Variazione percentuale]]</f>
        <v>-10870335.01153584</v>
      </c>
      <c r="F1105" s="11">
        <f>TC[[#This Row],[AUM]]-D1104</f>
        <v>-10943804.400000095</v>
      </c>
      <c r="G1105" s="11">
        <f>TC[[#This Row],[∆ AUM]]-TC[[#This Row],[effetto mercato]]</f>
        <v>-73469.388464255258</v>
      </c>
    </row>
    <row r="1106" spans="1:7">
      <c r="A1106" s="4">
        <v>44979</v>
      </c>
      <c r="B1106">
        <v>1.8499999999999999E-2</v>
      </c>
      <c r="C1106" s="6">
        <f>TC[[#This Row],[Variaz]]/100</f>
        <v>1.85E-4</v>
      </c>
      <c r="D1106" s="10">
        <f>'AUM Fondi'!D2047</f>
        <v>1250249059.8000002</v>
      </c>
      <c r="E1106" s="10">
        <f>D1105*TC[[#This Row],[Variazione percentuale]]</f>
        <v>231217.33275919998</v>
      </c>
      <c r="F1106" s="11">
        <f>TC[[#This Row],[AUM]]-D1105</f>
        <v>425639.48000025749</v>
      </c>
      <c r="G1106" s="11">
        <f>TC[[#This Row],[∆ AUM]]-TC[[#This Row],[effetto mercato]]</f>
        <v>194422.14724105751</v>
      </c>
    </row>
    <row r="1107" spans="1:7">
      <c r="A1107" s="4">
        <v>44980</v>
      </c>
      <c r="B1107">
        <v>0.3145</v>
      </c>
      <c r="C1107" s="6">
        <f>TC[[#This Row],[Variaz]]/100</f>
        <v>3.1450000000000002E-3</v>
      </c>
      <c r="D1107" s="10">
        <f>'AUM Fondi'!D2048</f>
        <v>1254049407.73</v>
      </c>
      <c r="E1107" s="10">
        <f>D1106*TC[[#This Row],[Variazione percentuale]]</f>
        <v>3932033.2930710008</v>
      </c>
      <c r="F1107" s="11">
        <f>TC[[#This Row],[AUM]]-D1106</f>
        <v>3800347.9299998283</v>
      </c>
      <c r="G1107" s="11">
        <f>TC[[#This Row],[∆ AUM]]-TC[[#This Row],[effetto mercato]]</f>
        <v>-131685.3630711725</v>
      </c>
    </row>
    <row r="1108" spans="1:7">
      <c r="A1108" s="4">
        <v>44981</v>
      </c>
      <c r="B1108">
        <v>-0.46110000000000001</v>
      </c>
      <c r="C1108" s="6">
        <f>TC[[#This Row],[Variaz]]/100</f>
        <v>-4.6110000000000005E-3</v>
      </c>
      <c r="D1108" s="10">
        <f>'AUM Fondi'!D2049</f>
        <v>1248389052.1700001</v>
      </c>
      <c r="E1108" s="10">
        <f>D1107*TC[[#This Row],[Variazione percentuale]]</f>
        <v>-5782421.819043031</v>
      </c>
      <c r="F1108" s="11">
        <f>TC[[#This Row],[AUM]]-D1107</f>
        <v>-5660355.5599999428</v>
      </c>
      <c r="G1108" s="11">
        <f>TC[[#This Row],[∆ AUM]]-TC[[#This Row],[effetto mercato]]</f>
        <v>122066.25904308818</v>
      </c>
    </row>
    <row r="1109" spans="1:7">
      <c r="A1109" s="4">
        <v>44984</v>
      </c>
      <c r="B1109">
        <v>-0.11119999999999999</v>
      </c>
      <c r="C1109" s="6">
        <f>TC[[#This Row],[Variaz]]/100</f>
        <v>-1.1119999999999999E-3</v>
      </c>
      <c r="D1109" s="10">
        <f>'AUM Fondi'!D2050</f>
        <v>1247489383.54</v>
      </c>
      <c r="E1109" s="10">
        <f>D1108*TC[[#This Row],[Variazione percentuale]]</f>
        <v>-1388208.6260130401</v>
      </c>
      <c r="F1109" s="11">
        <f>TC[[#This Row],[AUM]]-D1108</f>
        <v>-899668.63000011444</v>
      </c>
      <c r="G1109" s="11">
        <f>TC[[#This Row],[∆ AUM]]-TC[[#This Row],[effetto mercato]]</f>
        <v>488539.99601292564</v>
      </c>
    </row>
    <row r="1110" spans="1:7">
      <c r="A1110" s="4">
        <v>44985</v>
      </c>
      <c r="B1110">
        <v>-0.25969999999999999</v>
      </c>
      <c r="C1110" s="6">
        <f>TC[[#This Row],[Variaz]]/100</f>
        <v>-2.5969999999999999E-3</v>
      </c>
      <c r="D1110" s="10">
        <f>'AUM Fondi'!D2051</f>
        <v>1244244062.04</v>
      </c>
      <c r="E1110" s="10">
        <f>D1109*TC[[#This Row],[Variazione percentuale]]</f>
        <v>-3239729.9290533797</v>
      </c>
      <c r="F1110" s="11">
        <f>TC[[#This Row],[AUM]]-D1109</f>
        <v>-3245321.5</v>
      </c>
      <c r="G1110" s="11">
        <f>TC[[#This Row],[∆ AUM]]-TC[[#This Row],[effetto mercato]]</f>
        <v>-5591.5709466203116</v>
      </c>
    </row>
    <row r="1111" spans="1:7">
      <c r="A1111" s="4">
        <v>44986</v>
      </c>
      <c r="B1111">
        <v>-0.5393</v>
      </c>
      <c r="C1111" s="6">
        <f>TC[[#This Row],[Variaz]]/100</f>
        <v>-5.3930000000000002E-3</v>
      </c>
      <c r="D1111" s="10">
        <f>'AUM Fondi'!D2052</f>
        <v>1238051801.75</v>
      </c>
      <c r="E1111" s="10">
        <f>D1110*TC[[#This Row],[Variazione percentuale]]</f>
        <v>-6710208.2265817197</v>
      </c>
      <c r="F1111" s="11">
        <f>TC[[#This Row],[AUM]]-D1110</f>
        <v>-6192260.2899999619</v>
      </c>
      <c r="G1111" s="11">
        <f>TC[[#This Row],[∆ AUM]]-TC[[#This Row],[effetto mercato]]</f>
        <v>517947.93658175785</v>
      </c>
    </row>
    <row r="1112" spans="1:7">
      <c r="A1112" s="4">
        <v>44987</v>
      </c>
      <c r="B1112">
        <v>0.44879999999999998</v>
      </c>
      <c r="C1112" s="6">
        <f>TC[[#This Row],[Variaz]]/100</f>
        <v>4.4879999999999998E-3</v>
      </c>
      <c r="D1112" s="10">
        <f>'AUM Fondi'!D2053</f>
        <v>1243869013.7399998</v>
      </c>
      <c r="E1112" s="10">
        <f>D1111*TC[[#This Row],[Variazione percentuale]]</f>
        <v>5556376.4862540001</v>
      </c>
      <c r="F1112" s="11">
        <f>TC[[#This Row],[AUM]]-D1111</f>
        <v>5817211.9899997711</v>
      </c>
      <c r="G1112" s="11">
        <f>TC[[#This Row],[∆ AUM]]-TC[[#This Row],[effetto mercato]]</f>
        <v>260835.50374577101</v>
      </c>
    </row>
    <row r="1113" spans="1:7">
      <c r="A1113" s="4">
        <v>44988</v>
      </c>
      <c r="B1113">
        <v>0.68879999999999997</v>
      </c>
      <c r="C1113" s="6">
        <f>TC[[#This Row],[Variaz]]/100</f>
        <v>6.888E-3</v>
      </c>
      <c r="D1113" s="10">
        <f>'AUM Fondi'!D2054</f>
        <v>1253507305.6600001</v>
      </c>
      <c r="E1113" s="10">
        <f>D1112*TC[[#This Row],[Variazione percentuale]]</f>
        <v>8567769.7666411176</v>
      </c>
      <c r="F1113" s="11">
        <f>TC[[#This Row],[AUM]]-D1112</f>
        <v>9638291.9200003147</v>
      </c>
      <c r="G1113" s="11">
        <f>TC[[#This Row],[∆ AUM]]-TC[[#This Row],[effetto mercato]]</f>
        <v>1070522.1533591971</v>
      </c>
    </row>
    <row r="1114" spans="1:7">
      <c r="A1114" s="4">
        <v>44991</v>
      </c>
      <c r="B1114">
        <v>-0.53610000000000002</v>
      </c>
      <c r="C1114" s="6">
        <f>TC[[#This Row],[Variaz]]/100</f>
        <v>-5.3610000000000003E-3</v>
      </c>
      <c r="D1114" s="10">
        <f>'AUM Fondi'!D2055</f>
        <v>1248268534.46</v>
      </c>
      <c r="E1114" s="10">
        <f>D1113*TC[[#This Row],[Variazione percentuale]]</f>
        <v>-6720052.6656432608</v>
      </c>
      <c r="F1114" s="11">
        <f>TC[[#This Row],[AUM]]-D1113</f>
        <v>-5238771.2000000477</v>
      </c>
      <c r="G1114" s="11">
        <f>TC[[#This Row],[∆ AUM]]-TC[[#This Row],[effetto mercato]]</f>
        <v>1481281.4656432131</v>
      </c>
    </row>
    <row r="1115" spans="1:7">
      <c r="A1115" s="4">
        <v>44992</v>
      </c>
      <c r="B1115">
        <v>-0.13009999999999999</v>
      </c>
      <c r="C1115" s="6">
        <f>TC[[#This Row],[Variaz]]/100</f>
        <v>-1.3009999999999999E-3</v>
      </c>
      <c r="D1115" s="10">
        <f>'AUM Fondi'!D2056</f>
        <v>1247184843.99</v>
      </c>
      <c r="E1115" s="10">
        <f>D1114*TC[[#This Row],[Variazione percentuale]]</f>
        <v>-1623997.3633324599</v>
      </c>
      <c r="F1115" s="11">
        <f>TC[[#This Row],[AUM]]-D1114</f>
        <v>-1083690.4700000286</v>
      </c>
      <c r="G1115" s="11">
        <f>TC[[#This Row],[∆ AUM]]-TC[[#This Row],[effetto mercato]]</f>
        <v>540306.89333243133</v>
      </c>
    </row>
    <row r="1116" spans="1:7">
      <c r="A1116" s="4">
        <v>44993</v>
      </c>
      <c r="B1116">
        <v>0.29780000000000001</v>
      </c>
      <c r="C1116" s="6">
        <f>TC[[#This Row],[Variaz]]/100</f>
        <v>2.9780000000000002E-3</v>
      </c>
      <c r="D1116" s="10">
        <f>'AUM Fondi'!D2057</f>
        <v>1251407503.8399999</v>
      </c>
      <c r="E1116" s="10">
        <f>D1115*TC[[#This Row],[Variazione percentuale]]</f>
        <v>3714116.4654022204</v>
      </c>
      <c r="F1116" s="11">
        <f>TC[[#This Row],[AUM]]-D1115</f>
        <v>4222659.8499999046</v>
      </c>
      <c r="G1116" s="11">
        <f>TC[[#This Row],[∆ AUM]]-TC[[#This Row],[effetto mercato]]</f>
        <v>508543.38459768426</v>
      </c>
    </row>
    <row r="1117" spans="1:7">
      <c r="A1117" s="4">
        <v>44994</v>
      </c>
      <c r="B1117">
        <v>-0.38969999999999999</v>
      </c>
      <c r="C1117" s="6">
        <f>TC[[#This Row],[Variaz]]/100</f>
        <v>-3.8969999999999999E-3</v>
      </c>
      <c r="D1117" s="10">
        <f>'AUM Fondi'!D2058</f>
        <v>1246453699.8</v>
      </c>
      <c r="E1117" s="10">
        <f>D1116*TC[[#This Row],[Variazione percentuale]]</f>
        <v>-4876735.0424644798</v>
      </c>
      <c r="F1117" s="11">
        <f>TC[[#This Row],[AUM]]-D1116</f>
        <v>-4953804.0399999619</v>
      </c>
      <c r="G1117" s="11">
        <f>TC[[#This Row],[∆ AUM]]-TC[[#This Row],[effetto mercato]]</f>
        <v>-77068.997535482049</v>
      </c>
    </row>
    <row r="1118" spans="1:7">
      <c r="A1118" s="4">
        <v>44995</v>
      </c>
      <c r="B1118">
        <v>-0.93140000000000001</v>
      </c>
      <c r="C1118" s="6">
        <f>TC[[#This Row],[Variaz]]/100</f>
        <v>-9.3139999999999994E-3</v>
      </c>
      <c r="D1118" s="10">
        <f>'AUM Fondi'!D2059</f>
        <v>1235612713.6900001</v>
      </c>
      <c r="E1118" s="10">
        <f>D1117*TC[[#This Row],[Variazione percentuale]]</f>
        <v>-11609469.759937199</v>
      </c>
      <c r="F1118" s="11">
        <f>TC[[#This Row],[AUM]]-D1117</f>
        <v>-10840986.109999895</v>
      </c>
      <c r="G1118" s="11">
        <f>TC[[#This Row],[∆ AUM]]-TC[[#This Row],[effetto mercato]]</f>
        <v>768483.64993730374</v>
      </c>
    </row>
    <row r="1119" spans="1:7">
      <c r="A1119" s="4">
        <v>44998</v>
      </c>
      <c r="B1119">
        <v>-7.5200000000000003E-2</v>
      </c>
      <c r="C1119" s="6">
        <f>TC[[#This Row],[Variaz]]/100</f>
        <v>-7.5200000000000006E-4</v>
      </c>
      <c r="D1119" s="10">
        <f>'AUM Fondi'!D2060</f>
        <v>1234576294.3199999</v>
      </c>
      <c r="E1119" s="10">
        <f>D1118*TC[[#This Row],[Variazione percentuale]]</f>
        <v>-929180.76069488015</v>
      </c>
      <c r="F1119" s="11">
        <f>TC[[#This Row],[AUM]]-D1118</f>
        <v>-1036419.370000124</v>
      </c>
      <c r="G1119" s="11">
        <f>TC[[#This Row],[∆ AUM]]-TC[[#This Row],[effetto mercato]]</f>
        <v>-107238.60930524382</v>
      </c>
    </row>
    <row r="1120" spans="1:7">
      <c r="A1120" s="4">
        <v>44999</v>
      </c>
      <c r="B1120">
        <v>0.20699999999999999</v>
      </c>
      <c r="C1120" s="6">
        <f>TC[[#This Row],[Variaz]]/100</f>
        <v>2.0699999999999998E-3</v>
      </c>
      <c r="D1120" s="10">
        <f>'AUM Fondi'!D2061</f>
        <v>1237602043.5699999</v>
      </c>
      <c r="E1120" s="10">
        <f>D1119*TC[[#This Row],[Variazione percentuale]]</f>
        <v>2555572.9292423995</v>
      </c>
      <c r="F1120" s="11">
        <f>TC[[#This Row],[AUM]]-D1119</f>
        <v>3025749.25</v>
      </c>
      <c r="G1120" s="11">
        <f>TC[[#This Row],[∆ AUM]]-TC[[#This Row],[effetto mercato]]</f>
        <v>470176.32075760048</v>
      </c>
    </row>
    <row r="1121" spans="1:7">
      <c r="A1121" s="4">
        <v>45000</v>
      </c>
      <c r="B1121">
        <v>0.8075</v>
      </c>
      <c r="C1121" s="6">
        <f>TC[[#This Row],[Variaz]]/100</f>
        <v>8.0750000000000006E-3</v>
      </c>
      <c r="D1121" s="10">
        <f>'AUM Fondi'!D2062</f>
        <v>1247481788.75</v>
      </c>
      <c r="E1121" s="10">
        <f>D1120*TC[[#This Row],[Variazione percentuale]]</f>
        <v>9993636.5018277504</v>
      </c>
      <c r="F1121" s="11">
        <f>TC[[#This Row],[AUM]]-D1120</f>
        <v>9879745.1800000668</v>
      </c>
      <c r="G1121" s="11">
        <f>TC[[#This Row],[∆ AUM]]-TC[[#This Row],[effetto mercato]]</f>
        <v>-113891.3218276836</v>
      </c>
    </row>
    <row r="1122" spans="1:7">
      <c r="A1122" s="4">
        <v>45001</v>
      </c>
      <c r="B1122">
        <v>-3.73E-2</v>
      </c>
      <c r="C1122" s="6">
        <f>TC[[#This Row],[Variaz]]/100</f>
        <v>-3.7300000000000001E-4</v>
      </c>
      <c r="D1122" s="10">
        <f>'AUM Fondi'!D2063</f>
        <v>1246874631.3099999</v>
      </c>
      <c r="E1122" s="10">
        <f>D1121*TC[[#This Row],[Variazione percentuale]]</f>
        <v>-465310.70720375003</v>
      </c>
      <c r="F1122" s="11">
        <f>TC[[#This Row],[AUM]]-D1121</f>
        <v>-607157.44000005722</v>
      </c>
      <c r="G1122" s="11">
        <f>TC[[#This Row],[∆ AUM]]-TC[[#This Row],[effetto mercato]]</f>
        <v>-141846.73279630719</v>
      </c>
    </row>
    <row r="1123" spans="1:7">
      <c r="A1123" s="4">
        <v>45002</v>
      </c>
      <c r="B1123">
        <v>-9.3200000000000005E-2</v>
      </c>
      <c r="C1123" s="6">
        <f>TC[[#This Row],[Variaz]]/100</f>
        <v>-9.320000000000001E-4</v>
      </c>
      <c r="D1123" s="10">
        <f>'AUM Fondi'!D2064</f>
        <v>1245782920.1099999</v>
      </c>
      <c r="E1123" s="10">
        <f>D1122*TC[[#This Row],[Variazione percentuale]]</f>
        <v>-1162087.15638092</v>
      </c>
      <c r="F1123" s="11">
        <f>TC[[#This Row],[AUM]]-D1122</f>
        <v>-1091711.2000000477</v>
      </c>
      <c r="G1123" s="11">
        <f>TC[[#This Row],[∆ AUM]]-TC[[#This Row],[effetto mercato]]</f>
        <v>70375.956380872289</v>
      </c>
    </row>
    <row r="1124" spans="1:7">
      <c r="A1124" s="4">
        <v>45005</v>
      </c>
      <c r="B1124">
        <v>3.73E-2</v>
      </c>
      <c r="C1124" s="6">
        <f>TC[[#This Row],[Variaz]]/100</f>
        <v>3.7300000000000001E-4</v>
      </c>
      <c r="D1124" s="10">
        <f>'AUM Fondi'!D2065</f>
        <v>1246509516.79</v>
      </c>
      <c r="E1124" s="10">
        <f>D1123*TC[[#This Row],[Variazione percentuale]]</f>
        <v>464677.02920102997</v>
      </c>
      <c r="F1124" s="11">
        <f>TC[[#This Row],[AUM]]-D1123</f>
        <v>726596.68000006676</v>
      </c>
      <c r="G1124" s="11">
        <f>TC[[#This Row],[∆ AUM]]-TC[[#This Row],[effetto mercato]]</f>
        <v>261919.65079903678</v>
      </c>
    </row>
    <row r="1125" spans="1:7">
      <c r="A1125" s="4">
        <v>45006</v>
      </c>
      <c r="B1125">
        <v>0</v>
      </c>
      <c r="C1125" s="6">
        <f>TC[[#This Row],[Variaz]]/100</f>
        <v>0</v>
      </c>
      <c r="D1125" s="10">
        <f>'AUM Fondi'!D2066</f>
        <v>1246114886.8999999</v>
      </c>
      <c r="E1125" s="10">
        <f>D1124*TC[[#This Row],[Variazione percentuale]]</f>
        <v>0</v>
      </c>
      <c r="F1125" s="11">
        <f>TC[[#This Row],[AUM]]-D1124</f>
        <v>-394629.8900001049</v>
      </c>
      <c r="G1125" s="11">
        <f>TC[[#This Row],[∆ AUM]]-TC[[#This Row],[effetto mercato]]</f>
        <v>-394629.8900001049</v>
      </c>
    </row>
    <row r="1126" spans="1:7">
      <c r="A1126" s="4">
        <v>45007</v>
      </c>
      <c r="B1126">
        <v>-0.4662</v>
      </c>
      <c r="C1126" s="6">
        <f>TC[[#This Row],[Variaz]]/100</f>
        <v>-4.6620000000000003E-3</v>
      </c>
      <c r="D1126" s="10">
        <f>'AUM Fondi'!D2067</f>
        <v>1240382694.49</v>
      </c>
      <c r="E1126" s="10">
        <f>D1125*TC[[#This Row],[Variazione percentuale]]</f>
        <v>-5809387.6027277997</v>
      </c>
      <c r="F1126" s="11">
        <f>TC[[#This Row],[AUM]]-D1125</f>
        <v>-5732192.4099998474</v>
      </c>
      <c r="G1126" s="11">
        <f>TC[[#This Row],[∆ AUM]]-TC[[#This Row],[effetto mercato]]</f>
        <v>77195.192727952264</v>
      </c>
    </row>
    <row r="1127" spans="1:7">
      <c r="A1127" s="4">
        <v>45008</v>
      </c>
      <c r="B1127">
        <v>0.13109999999999999</v>
      </c>
      <c r="C1127" s="6">
        <f>TC[[#This Row],[Variaz]]/100</f>
        <v>1.3109999999999999E-3</v>
      </c>
      <c r="D1127" s="10">
        <f>'AUM Fondi'!D2068</f>
        <v>1241794533.3599999</v>
      </c>
      <c r="E1127" s="10">
        <f>D1126*TC[[#This Row],[Variazione percentuale]]</f>
        <v>1626141.7124763899</v>
      </c>
      <c r="F1127" s="11">
        <f>TC[[#This Row],[AUM]]-D1126</f>
        <v>1411838.8699998856</v>
      </c>
      <c r="G1127" s="11">
        <f>TC[[#This Row],[∆ AUM]]-TC[[#This Row],[effetto mercato]]</f>
        <v>-214302.84247650439</v>
      </c>
    </row>
    <row r="1128" spans="1:7">
      <c r="A1128" s="4">
        <v>45009</v>
      </c>
      <c r="B1128">
        <v>0.6361</v>
      </c>
      <c r="C1128" s="6">
        <f>TC[[#This Row],[Variaz]]/100</f>
        <v>6.3610000000000003E-3</v>
      </c>
      <c r="D1128" s="10">
        <f>'AUM Fondi'!D2069</f>
        <v>1249827017.3</v>
      </c>
      <c r="E1128" s="10">
        <f>D1127*TC[[#This Row],[Variazione percentuale]]</f>
        <v>7899055.02670296</v>
      </c>
      <c r="F1128" s="11">
        <f>TC[[#This Row],[AUM]]-D1127</f>
        <v>8032483.9400000572</v>
      </c>
      <c r="G1128" s="11">
        <f>TC[[#This Row],[∆ AUM]]-TC[[#This Row],[effetto mercato]]</f>
        <v>133428.9132970972</v>
      </c>
    </row>
    <row r="1129" spans="1:7">
      <c r="A1129" s="4">
        <v>45012</v>
      </c>
      <c r="B1129">
        <v>0</v>
      </c>
      <c r="C1129" s="6">
        <f>TC[[#This Row],[Variaz]]/100</f>
        <v>0</v>
      </c>
      <c r="D1129" s="10">
        <f>'AUM Fondi'!D2070</f>
        <v>1249710396.77</v>
      </c>
      <c r="E1129" s="10">
        <f>D1128*TC[[#This Row],[Variazione percentuale]]</f>
        <v>0</v>
      </c>
      <c r="F1129" s="11">
        <f>TC[[#This Row],[AUM]]-D1128</f>
        <v>-116620.52999997139</v>
      </c>
      <c r="G1129" s="11">
        <f>TC[[#This Row],[∆ AUM]]-TC[[#This Row],[effetto mercato]]</f>
        <v>-116620.52999997139</v>
      </c>
    </row>
    <row r="1130" spans="1:7">
      <c r="A1130" s="4">
        <v>45013</v>
      </c>
      <c r="B1130">
        <v>-0.27889999999999998</v>
      </c>
      <c r="C1130" s="6">
        <f>TC[[#This Row],[Variaz]]/100</f>
        <v>-2.7889999999999998E-3</v>
      </c>
      <c r="D1130" s="10">
        <f>'AUM Fondi'!D2071</f>
        <v>1246118475.8199999</v>
      </c>
      <c r="E1130" s="10">
        <f>D1129*TC[[#This Row],[Variazione percentuale]]</f>
        <v>-3485442.2965915296</v>
      </c>
      <c r="F1130" s="11">
        <f>TC[[#This Row],[AUM]]-D1129</f>
        <v>-3591920.9500000477</v>
      </c>
      <c r="G1130" s="11">
        <f>TC[[#This Row],[∆ AUM]]-TC[[#This Row],[effetto mercato]]</f>
        <v>-106478.65340851806</v>
      </c>
    </row>
    <row r="1131" spans="1:7">
      <c r="A1131" s="4">
        <v>45014</v>
      </c>
      <c r="B1131">
        <v>0.44740000000000002</v>
      </c>
      <c r="C1131" s="6">
        <f>TC[[#This Row],[Variaz]]/100</f>
        <v>4.4740000000000005E-3</v>
      </c>
      <c r="D1131" s="10">
        <f>'AUM Fondi'!D2072</f>
        <v>1251946624.2499998</v>
      </c>
      <c r="E1131" s="10">
        <f>D1130*TC[[#This Row],[Variazione percentuale]]</f>
        <v>5575134.0608186806</v>
      </c>
      <c r="F1131" s="11">
        <f>TC[[#This Row],[AUM]]-D1130</f>
        <v>5828148.4299998283</v>
      </c>
      <c r="G1131" s="11">
        <f>TC[[#This Row],[∆ AUM]]-TC[[#This Row],[effetto mercato]]</f>
        <v>253014.36918114778</v>
      </c>
    </row>
    <row r="1132" spans="1:7">
      <c r="A1132" s="4">
        <v>45015</v>
      </c>
      <c r="B1132">
        <v>-5.57E-2</v>
      </c>
      <c r="C1132" s="6">
        <f>TC[[#This Row],[Variaz]]/100</f>
        <v>-5.5699999999999999E-4</v>
      </c>
      <c r="D1132" s="10">
        <f>'AUM Fondi'!D2073</f>
        <v>1251161911.1400001</v>
      </c>
      <c r="E1132" s="10">
        <f>D1131*TC[[#This Row],[Variazione percentuale]]</f>
        <v>-697334.26970724983</v>
      </c>
      <c r="F1132" s="11">
        <f>TC[[#This Row],[AUM]]-D1131</f>
        <v>-784713.10999965668</v>
      </c>
      <c r="G1132" s="11">
        <f>TC[[#This Row],[∆ AUM]]-TC[[#This Row],[effetto mercato]]</f>
        <v>-87378.84029240685</v>
      </c>
    </row>
    <row r="1133" spans="1:7">
      <c r="A1133" s="4">
        <v>45016</v>
      </c>
      <c r="B1133">
        <v>1.0027999999999999</v>
      </c>
      <c r="C1133" s="6">
        <f>TC[[#This Row],[Variaz]]/100</f>
        <v>1.0027999999999999E-2</v>
      </c>
      <c r="D1133" s="10">
        <f>'AUM Fondi'!D2074</f>
        <v>1263675434.5699999</v>
      </c>
      <c r="E1133" s="10">
        <f>D1132*TC[[#This Row],[Variazione percentuale]]</f>
        <v>12546651.644911919</v>
      </c>
      <c r="F1133" s="11">
        <f>TC[[#This Row],[AUM]]-D1132</f>
        <v>12513523.429999828</v>
      </c>
      <c r="G1133" s="11">
        <f>TC[[#This Row],[∆ AUM]]-TC[[#This Row],[effetto mercato]]</f>
        <v>-33128.214912090451</v>
      </c>
    </row>
    <row r="1134" spans="1:7">
      <c r="A1134" s="4">
        <v>45019</v>
      </c>
      <c r="B1134">
        <v>5.5199999999999999E-2</v>
      </c>
      <c r="C1134" s="6">
        <f>TC[[#This Row],[Variaz]]/100</f>
        <v>5.5199999999999997E-4</v>
      </c>
      <c r="D1134" s="10">
        <f>'AUM Fondi'!D2075</f>
        <v>1264557387.6300001</v>
      </c>
      <c r="E1134" s="10">
        <f>D1133*TC[[#This Row],[Variazione percentuale]]</f>
        <v>697548.83988263994</v>
      </c>
      <c r="F1134" s="11">
        <f>TC[[#This Row],[AUM]]-D1133</f>
        <v>881953.0600001812</v>
      </c>
      <c r="G1134" s="11">
        <f>TC[[#This Row],[∆ AUM]]-TC[[#This Row],[effetto mercato]]</f>
        <v>184404.22011754126</v>
      </c>
    </row>
    <row r="1135" spans="1:7">
      <c r="A1135" s="4">
        <v>45020</v>
      </c>
      <c r="B1135">
        <v>-0.441</v>
      </c>
      <c r="C1135" s="6">
        <f>TC[[#This Row],[Variaz]]/100</f>
        <v>-4.4099999999999999E-3</v>
      </c>
      <c r="D1135" s="10">
        <f>'AUM Fondi'!D2076</f>
        <v>1258845517.6799998</v>
      </c>
      <c r="E1135" s="10">
        <f>D1134*TC[[#This Row],[Variazione percentuale]]</f>
        <v>-5576698.0794483004</v>
      </c>
      <c r="F1135" s="11">
        <f>TC[[#This Row],[AUM]]-D1134</f>
        <v>-5711869.9500002861</v>
      </c>
      <c r="G1135" s="11">
        <f>TC[[#This Row],[∆ AUM]]-TC[[#This Row],[effetto mercato]]</f>
        <v>-135171.87055198569</v>
      </c>
    </row>
    <row r="1136" spans="1:7">
      <c r="A1136" s="4">
        <v>45021</v>
      </c>
      <c r="B1136">
        <v>0.1477</v>
      </c>
      <c r="C1136" s="6">
        <f>TC[[#This Row],[Variaz]]/100</f>
        <v>1.477E-3</v>
      </c>
      <c r="D1136" s="10">
        <f>'AUM Fondi'!D2077</f>
        <v>1262374949.6300001</v>
      </c>
      <c r="E1136" s="10">
        <f>D1135*TC[[#This Row],[Variazione percentuale]]</f>
        <v>1859314.8296133599</v>
      </c>
      <c r="F1136" s="11">
        <f>TC[[#This Row],[AUM]]-D1135</f>
        <v>3529431.9500002861</v>
      </c>
      <c r="G1136" s="11">
        <f>TC[[#This Row],[∆ AUM]]-TC[[#This Row],[effetto mercato]]</f>
        <v>1670117.1203869262</v>
      </c>
    </row>
    <row r="1137" spans="1:7">
      <c r="A1137" s="4">
        <v>45022</v>
      </c>
      <c r="B1137">
        <v>-0.16589999999999999</v>
      </c>
      <c r="C1137" s="6">
        <f>TC[[#This Row],[Variaz]]/100</f>
        <v>-1.6589999999999999E-3</v>
      </c>
      <c r="D1137" s="10">
        <f>'AUM Fondi'!D2078</f>
        <v>1261247807.5599999</v>
      </c>
      <c r="E1137" s="10">
        <f>D1136*TC[[#This Row],[Variazione percentuale]]</f>
        <v>-2094280.04143617</v>
      </c>
      <c r="F1137" s="11">
        <f>TC[[#This Row],[AUM]]-D1136</f>
        <v>-1127142.0700001717</v>
      </c>
      <c r="G1137" s="11">
        <f>TC[[#This Row],[∆ AUM]]-TC[[#This Row],[effetto mercato]]</f>
        <v>967137.97143599833</v>
      </c>
    </row>
    <row r="1138" spans="1:7">
      <c r="A1138" s="4">
        <v>45027</v>
      </c>
      <c r="B1138">
        <v>3.6900000000000002E-2</v>
      </c>
      <c r="C1138" s="6">
        <f>TC[[#This Row],[Variaz]]/100</f>
        <v>3.6900000000000002E-4</v>
      </c>
      <c r="D1138" s="10">
        <f>'AUM Fondi'!D2079</f>
        <v>1261905155.4200001</v>
      </c>
      <c r="E1138" s="10">
        <f>D1137*TC[[#This Row],[Variazione percentuale]]</f>
        <v>465400.44098964002</v>
      </c>
      <c r="F1138" s="11">
        <f>TC[[#This Row],[AUM]]-D1137</f>
        <v>657347.86000013351</v>
      </c>
      <c r="G1138" s="11">
        <f>TC[[#This Row],[∆ AUM]]-TC[[#This Row],[effetto mercato]]</f>
        <v>191947.4190104935</v>
      </c>
    </row>
    <row r="1139" spans="1:7">
      <c r="A1139" s="4">
        <v>45028</v>
      </c>
      <c r="B1139">
        <v>-0.4244</v>
      </c>
      <c r="C1139" s="6">
        <f>TC[[#This Row],[Variaz]]/100</f>
        <v>-4.2440000000000004E-3</v>
      </c>
      <c r="D1139" s="10">
        <f>'AUM Fondi'!D2080</f>
        <v>1256083848.8399999</v>
      </c>
      <c r="E1139" s="10">
        <f>D1138*TC[[#This Row],[Variazione percentuale]]</f>
        <v>-5355525.4796024812</v>
      </c>
      <c r="F1139" s="11">
        <f>TC[[#This Row],[AUM]]-D1138</f>
        <v>-5821306.5800001621</v>
      </c>
      <c r="G1139" s="11">
        <f>TC[[#This Row],[∆ AUM]]-TC[[#This Row],[effetto mercato]]</f>
        <v>-465781.10039768089</v>
      </c>
    </row>
    <row r="1140" spans="1:7">
      <c r="A1140" s="4">
        <v>45029</v>
      </c>
      <c r="B1140">
        <v>0.2039</v>
      </c>
      <c r="C1140" s="6">
        <f>TC[[#This Row],[Variaz]]/100</f>
        <v>2.039E-3</v>
      </c>
      <c r="D1140" s="10">
        <f>'AUM Fondi'!D2081</f>
        <v>1259199796.8099999</v>
      </c>
      <c r="E1140" s="10">
        <f>D1139*TC[[#This Row],[Variazione percentuale]]</f>
        <v>2561154.9677847601</v>
      </c>
      <c r="F1140" s="11">
        <f>TC[[#This Row],[AUM]]-D1139</f>
        <v>3115947.9700000286</v>
      </c>
      <c r="G1140" s="11">
        <f>TC[[#This Row],[∆ AUM]]-TC[[#This Row],[effetto mercato]]</f>
        <v>554793.00221526856</v>
      </c>
    </row>
    <row r="1141" spans="1:7">
      <c r="A1141" s="4">
        <v>45030</v>
      </c>
      <c r="B1141">
        <v>-7.3999999999999996E-2</v>
      </c>
      <c r="C1141" s="6">
        <f>TC[[#This Row],[Variaz]]/100</f>
        <v>-7.3999999999999999E-4</v>
      </c>
      <c r="D1141" s="10">
        <f>'AUM Fondi'!D2082</f>
        <v>1258206958.6299999</v>
      </c>
      <c r="E1141" s="10">
        <f>D1140*TC[[#This Row],[Variazione percentuale]]</f>
        <v>-931807.84963939991</v>
      </c>
      <c r="F1141" s="11">
        <f>TC[[#This Row],[AUM]]-D1140</f>
        <v>-992838.18000006676</v>
      </c>
      <c r="G1141" s="11">
        <f>TC[[#This Row],[∆ AUM]]-TC[[#This Row],[effetto mercato]]</f>
        <v>-61030.330360666849</v>
      </c>
    </row>
    <row r="1142" spans="1:7">
      <c r="A1142" s="4">
        <v>45033</v>
      </c>
      <c r="B1142">
        <v>0.4627</v>
      </c>
      <c r="C1142" s="6">
        <f>TC[[#This Row],[Variaz]]/100</f>
        <v>4.627E-3</v>
      </c>
      <c r="D1142" s="10">
        <f>'AUM Fondi'!D2083</f>
        <v>1263747847.5799999</v>
      </c>
      <c r="E1142" s="10">
        <f>D1141*TC[[#This Row],[Variazione percentuale]]</f>
        <v>5821723.5975810094</v>
      </c>
      <c r="F1142" s="11">
        <f>TC[[#This Row],[AUM]]-D1141</f>
        <v>5540888.9500000477</v>
      </c>
      <c r="G1142" s="11">
        <f>TC[[#This Row],[∆ AUM]]-TC[[#This Row],[effetto mercato]]</f>
        <v>-280834.6475809617</v>
      </c>
    </row>
    <row r="1143" spans="1:7">
      <c r="A1143" s="4">
        <v>45034</v>
      </c>
      <c r="B1143">
        <v>-7.3700000000000002E-2</v>
      </c>
      <c r="C1143" s="6">
        <f>TC[[#This Row],[Variaz]]/100</f>
        <v>-7.3700000000000002E-4</v>
      </c>
      <c r="D1143" s="10">
        <f>'AUM Fondi'!D2084</f>
        <v>1262772729.1300001</v>
      </c>
      <c r="E1143" s="10">
        <f>D1142*TC[[#This Row],[Variazione percentuale]]</f>
        <v>-931382.16366645996</v>
      </c>
      <c r="F1143" s="11">
        <f>TC[[#This Row],[AUM]]-D1142</f>
        <v>-975118.44999980927</v>
      </c>
      <c r="G1143" s="11">
        <f>TC[[#This Row],[∆ AUM]]-TC[[#This Row],[effetto mercato]]</f>
        <v>-43736.286333349301</v>
      </c>
    </row>
    <row r="1144" spans="1:7">
      <c r="A1144" s="4">
        <v>45035</v>
      </c>
      <c r="B1144">
        <v>-0.20280000000000001</v>
      </c>
      <c r="C1144" s="6">
        <f>TC[[#This Row],[Variaz]]/100</f>
        <v>-2.0280000000000003E-3</v>
      </c>
      <c r="D1144" s="10">
        <f>'AUM Fondi'!D2085</f>
        <v>1260694231.5</v>
      </c>
      <c r="E1144" s="10">
        <f>D1143*TC[[#This Row],[Variazione percentuale]]</f>
        <v>-2560903.0946756406</v>
      </c>
      <c r="F1144" s="11">
        <f>TC[[#This Row],[AUM]]-D1143</f>
        <v>-2078497.6300001144</v>
      </c>
      <c r="G1144" s="11">
        <f>TC[[#This Row],[∆ AUM]]-TC[[#This Row],[effetto mercato]]</f>
        <v>482405.46467552613</v>
      </c>
    </row>
    <row r="1145" spans="1:7">
      <c r="A1145" s="4">
        <v>45036</v>
      </c>
      <c r="B1145">
        <v>-9.2399999999999996E-2</v>
      </c>
      <c r="C1145" s="6">
        <f>TC[[#This Row],[Variaz]]/100</f>
        <v>-9.2399999999999991E-4</v>
      </c>
      <c r="D1145" s="10">
        <f>'AUM Fondi'!D2086</f>
        <v>1259452500.75</v>
      </c>
      <c r="E1145" s="10">
        <f>D1144*TC[[#This Row],[Variazione percentuale]]</f>
        <v>-1164881.469906</v>
      </c>
      <c r="F1145" s="11">
        <f>TC[[#This Row],[AUM]]-D1144</f>
        <v>-1241730.75</v>
      </c>
      <c r="G1145" s="11">
        <f>TC[[#This Row],[∆ AUM]]-TC[[#This Row],[effetto mercato]]</f>
        <v>-76849.280094000045</v>
      </c>
    </row>
    <row r="1146" spans="1:7">
      <c r="A1146" s="4">
        <v>45037</v>
      </c>
      <c r="B1146">
        <v>3.6999999999999998E-2</v>
      </c>
      <c r="C1146" s="6">
        <f>TC[[#This Row],[Variaz]]/100</f>
        <v>3.6999999999999999E-4</v>
      </c>
      <c r="D1146" s="10">
        <f>'AUM Fondi'!D2087</f>
        <v>1259829033.1599998</v>
      </c>
      <c r="E1146" s="10">
        <f>D1145*TC[[#This Row],[Variazione percentuale]]</f>
        <v>465997.42527750001</v>
      </c>
      <c r="F1146" s="11">
        <f>TC[[#This Row],[AUM]]-D1145</f>
        <v>376532.40999984741</v>
      </c>
      <c r="G1146" s="11">
        <f>TC[[#This Row],[∆ AUM]]-TC[[#This Row],[effetto mercato]]</f>
        <v>-89465.015277652594</v>
      </c>
    </row>
    <row r="1147" spans="1:7">
      <c r="A1147" s="4">
        <v>45040</v>
      </c>
      <c r="B1147">
        <v>-0.20330000000000001</v>
      </c>
      <c r="C1147" s="6">
        <f>TC[[#This Row],[Variaz]]/100</f>
        <v>-2.0330000000000001E-3</v>
      </c>
      <c r="D1147" s="10">
        <f>'AUM Fondi'!D2088</f>
        <v>1256923300.5099998</v>
      </c>
      <c r="E1147" s="10">
        <f>D1146*TC[[#This Row],[Variazione percentuale]]</f>
        <v>-2561232.4244142799</v>
      </c>
      <c r="F1147" s="11">
        <f>TC[[#This Row],[AUM]]-D1146</f>
        <v>-2905732.6500000954</v>
      </c>
      <c r="G1147" s="11">
        <f>TC[[#This Row],[∆ AUM]]-TC[[#This Row],[effetto mercato]]</f>
        <v>-344500.2255858155</v>
      </c>
    </row>
    <row r="1148" spans="1:7">
      <c r="A1148" s="4">
        <v>45042</v>
      </c>
      <c r="B1148">
        <v>-0.70379999999999998</v>
      </c>
      <c r="C1148" s="6">
        <f>TC[[#This Row],[Variaz]]/100</f>
        <v>-7.038E-3</v>
      </c>
      <c r="D1148" s="10">
        <f>'AUM Fondi'!D2089</f>
        <v>1248007339.75</v>
      </c>
      <c r="E1148" s="10">
        <f>D1147*TC[[#This Row],[Variazione percentuale]]</f>
        <v>-8846226.1889893785</v>
      </c>
      <c r="F1148" s="11">
        <f>TC[[#This Row],[AUM]]-D1147</f>
        <v>-8915960.759999752</v>
      </c>
      <c r="G1148" s="11">
        <f>TC[[#This Row],[∆ AUM]]-TC[[#This Row],[effetto mercato]]</f>
        <v>-69734.571010373533</v>
      </c>
    </row>
    <row r="1149" spans="1:7">
      <c r="A1149" s="4">
        <v>45043</v>
      </c>
      <c r="B1149">
        <v>0.41039999999999999</v>
      </c>
      <c r="C1149" s="6">
        <f>TC[[#This Row],[Variaz]]/100</f>
        <v>4.104E-3</v>
      </c>
      <c r="D1149" s="10">
        <f>'AUM Fondi'!D2090</f>
        <v>1253011891.1500001</v>
      </c>
      <c r="E1149" s="10">
        <f>D1148*TC[[#This Row],[Variazione percentuale]]</f>
        <v>5121822.1223339997</v>
      </c>
      <c r="F1149" s="11">
        <f>TC[[#This Row],[AUM]]-D1148</f>
        <v>5004551.4000000954</v>
      </c>
      <c r="G1149" s="11">
        <f>TC[[#This Row],[∆ AUM]]-TC[[#This Row],[effetto mercato]]</f>
        <v>-117270.72233390436</v>
      </c>
    </row>
    <row r="1150" spans="1:7">
      <c r="A1150" s="4">
        <v>45044</v>
      </c>
      <c r="B1150">
        <v>0.61299999999999999</v>
      </c>
      <c r="C1150" s="6">
        <f>TC[[#This Row],[Variaz]]/100</f>
        <v>6.13E-3</v>
      </c>
      <c r="D1150" s="10">
        <f>'AUM Fondi'!D2091</f>
        <v>1260526728.6299999</v>
      </c>
      <c r="E1150" s="10">
        <f>D1149*TC[[#This Row],[Variazione percentuale]]</f>
        <v>7680962.8927495005</v>
      </c>
      <c r="F1150" s="11">
        <f>TC[[#This Row],[AUM]]-D1149</f>
        <v>7514837.4799997807</v>
      </c>
      <c r="G1150" s="11">
        <f>TC[[#This Row],[∆ AUM]]-TC[[#This Row],[effetto mercato]]</f>
        <v>-166125.41274971981</v>
      </c>
    </row>
    <row r="1151" spans="1:7">
      <c r="A1151" s="4">
        <v>45048</v>
      </c>
      <c r="B1151">
        <v>0</v>
      </c>
      <c r="C1151" s="6">
        <f>TC[[#This Row],[Variaz]]/100</f>
        <v>0</v>
      </c>
      <c r="D1151" s="10">
        <f>'AUM Fondi'!D2092</f>
        <v>1260477031.6599998</v>
      </c>
      <c r="E1151" s="10">
        <f>D1150*TC[[#This Row],[Variazione percentuale]]</f>
        <v>0</v>
      </c>
      <c r="F1151" s="11">
        <f>TC[[#This Row],[AUM]]-D1150</f>
        <v>-49696.97000002861</v>
      </c>
      <c r="G1151" s="11">
        <f>TC[[#This Row],[∆ AUM]]-TC[[#This Row],[effetto mercato]]</f>
        <v>-49696.97000002861</v>
      </c>
    </row>
    <row r="1152" spans="1:7">
      <c r="A1152" s="4">
        <v>45049</v>
      </c>
      <c r="B1152">
        <v>-0.53549999999999998</v>
      </c>
      <c r="C1152" s="6">
        <f>TC[[#This Row],[Variaz]]/100</f>
        <v>-5.3549999999999995E-3</v>
      </c>
      <c r="D1152" s="10">
        <f>'AUM Fondi'!D2093</f>
        <v>1253855717.23</v>
      </c>
      <c r="E1152" s="10">
        <f>D1151*TC[[#This Row],[Variazione percentuale]]</f>
        <v>-6749854.5045392988</v>
      </c>
      <c r="F1152" s="11">
        <f>TC[[#This Row],[AUM]]-D1151</f>
        <v>-6621314.4299998283</v>
      </c>
      <c r="G1152" s="11">
        <f>TC[[#This Row],[∆ AUM]]-TC[[#This Row],[effetto mercato]]</f>
        <v>128540.07453947049</v>
      </c>
    </row>
    <row r="1153" spans="1:7">
      <c r="A1153" s="4">
        <v>45050</v>
      </c>
      <c r="B1153">
        <v>9.2799999999999994E-2</v>
      </c>
      <c r="C1153" s="6">
        <f>TC[[#This Row],[Variaz]]/100</f>
        <v>9.279999999999999E-4</v>
      </c>
      <c r="D1153" s="10">
        <f>'AUM Fondi'!D2094</f>
        <v>1255876358.3999999</v>
      </c>
      <c r="E1153" s="10">
        <f>D1152*TC[[#This Row],[Variazione percentuale]]</f>
        <v>1163578.1055894399</v>
      </c>
      <c r="F1153" s="11">
        <f>TC[[#This Row],[AUM]]-D1152</f>
        <v>2020641.1699998379</v>
      </c>
      <c r="G1153" s="11">
        <f>TC[[#This Row],[∆ AUM]]-TC[[#This Row],[effetto mercato]]</f>
        <v>857063.06441039802</v>
      </c>
    </row>
    <row r="1154" spans="1:7">
      <c r="A1154" s="4">
        <v>45051</v>
      </c>
      <c r="B1154">
        <v>0.24110000000000001</v>
      </c>
      <c r="C1154" s="6">
        <f>TC[[#This Row],[Variaz]]/100</f>
        <v>2.4109999999999999E-3</v>
      </c>
      <c r="D1154" s="10">
        <f>'AUM Fondi'!D2095</f>
        <v>1260677041.6899998</v>
      </c>
      <c r="E1154" s="10">
        <f>D1153*TC[[#This Row],[Variazione percentuale]]</f>
        <v>3027917.9001023998</v>
      </c>
      <c r="F1154" s="11">
        <f>TC[[#This Row],[AUM]]-D1153</f>
        <v>4800683.2899999619</v>
      </c>
      <c r="G1154" s="11">
        <f>TC[[#This Row],[∆ AUM]]-TC[[#This Row],[effetto mercato]]</f>
        <v>1772765.3898975621</v>
      </c>
    </row>
    <row r="1155" spans="1:7">
      <c r="A1155" s="4">
        <v>45054</v>
      </c>
      <c r="B1155">
        <v>-7.3999999999999996E-2</v>
      </c>
      <c r="C1155" s="6">
        <f>TC[[#This Row],[Variaz]]/100</f>
        <v>-7.3999999999999999E-4</v>
      </c>
      <c r="D1155" s="10">
        <f>'AUM Fondi'!D2096</f>
        <v>1259738816.3499999</v>
      </c>
      <c r="E1155" s="10">
        <f>D1154*TC[[#This Row],[Variazione percentuale]]</f>
        <v>-932901.01085059985</v>
      </c>
      <c r="F1155" s="11">
        <f>TC[[#This Row],[AUM]]-D1154</f>
        <v>-938225.33999991417</v>
      </c>
      <c r="G1155" s="11">
        <f>TC[[#This Row],[∆ AUM]]-TC[[#This Row],[effetto mercato]]</f>
        <v>-5324.3291493143188</v>
      </c>
    </row>
    <row r="1156" spans="1:7">
      <c r="A1156" s="4">
        <v>45055</v>
      </c>
      <c r="B1156">
        <v>-0.14810000000000001</v>
      </c>
      <c r="C1156" s="6">
        <f>TC[[#This Row],[Variaz]]/100</f>
        <v>-1.4810000000000001E-3</v>
      </c>
      <c r="D1156" s="10">
        <f>'AUM Fondi'!D2097</f>
        <v>1257628771.73</v>
      </c>
      <c r="E1156" s="10">
        <f>D1155*TC[[#This Row],[Variazione percentuale]]</f>
        <v>-1865673.18701435</v>
      </c>
      <c r="F1156" s="11">
        <f>TC[[#This Row],[AUM]]-D1155</f>
        <v>-2110044.6199998856</v>
      </c>
      <c r="G1156" s="11">
        <f>TC[[#This Row],[∆ AUM]]-TC[[#This Row],[effetto mercato]]</f>
        <v>-244371.43298553559</v>
      </c>
    </row>
    <row r="1157" spans="1:7">
      <c r="A1157" s="4">
        <v>45056</v>
      </c>
      <c r="B1157">
        <v>0.14829999999999999</v>
      </c>
      <c r="C1157" s="6">
        <f>TC[[#This Row],[Variaz]]/100</f>
        <v>1.4829999999999999E-3</v>
      </c>
      <c r="D1157" s="10">
        <f>'AUM Fondi'!D2098</f>
        <v>1259644406.71</v>
      </c>
      <c r="E1157" s="10">
        <f>D1156*TC[[#This Row],[Variazione percentuale]]</f>
        <v>1865063.46847559</v>
      </c>
      <c r="F1157" s="11">
        <f>TC[[#This Row],[AUM]]-D1156</f>
        <v>2015634.9800000191</v>
      </c>
      <c r="G1157" s="11">
        <f>TC[[#This Row],[∆ AUM]]-TC[[#This Row],[effetto mercato]]</f>
        <v>150571.51152442908</v>
      </c>
    </row>
    <row r="1158" spans="1:7">
      <c r="A1158" s="4">
        <v>45057</v>
      </c>
      <c r="B1158">
        <v>0.1666</v>
      </c>
      <c r="C1158" s="6">
        <f>TC[[#This Row],[Variaz]]/100</f>
        <v>1.6659999999999999E-3</v>
      </c>
      <c r="D1158" s="10">
        <f>'AUM Fondi'!D2099</f>
        <v>1255628351.29</v>
      </c>
      <c r="E1158" s="10">
        <f>D1157*TC[[#This Row],[Variazione percentuale]]</f>
        <v>2098567.5815788601</v>
      </c>
      <c r="F1158" s="11">
        <f>TC[[#This Row],[AUM]]-D1157</f>
        <v>-4016055.4200000763</v>
      </c>
      <c r="G1158" s="11">
        <f>TC[[#This Row],[∆ AUM]]-TC[[#This Row],[effetto mercato]]</f>
        <v>-6114623.0015789364</v>
      </c>
    </row>
    <row r="1159" spans="1:7">
      <c r="A1159" s="4">
        <v>45058</v>
      </c>
      <c r="B1159">
        <v>7.3899999999999993E-2</v>
      </c>
      <c r="C1159" s="6">
        <f>TC[[#This Row],[Variaz]]/100</f>
        <v>7.3899999999999997E-4</v>
      </c>
      <c r="D1159" s="10">
        <f>'AUM Fondi'!D2100</f>
        <v>1256659621.2900002</v>
      </c>
      <c r="E1159" s="10">
        <f>D1158*TC[[#This Row],[Variazione percentuale]]</f>
        <v>927909.35160330997</v>
      </c>
      <c r="F1159" s="11">
        <f>TC[[#This Row],[AUM]]-D1158</f>
        <v>1031270.0000002384</v>
      </c>
      <c r="G1159" s="11">
        <f>TC[[#This Row],[∆ AUM]]-TC[[#This Row],[effetto mercato]]</f>
        <v>103360.64839692845</v>
      </c>
    </row>
    <row r="1160" spans="1:7">
      <c r="A1160" s="4">
        <v>45061</v>
      </c>
      <c r="B1160">
        <v>0.20319999999999999</v>
      </c>
      <c r="C1160" s="6">
        <f>TC[[#This Row],[Variaz]]/100</f>
        <v>2.032E-3</v>
      </c>
      <c r="D1160" s="10">
        <f>'AUM Fondi'!D2101</f>
        <v>1258912132.8800001</v>
      </c>
      <c r="E1160" s="10">
        <f>D1159*TC[[#This Row],[Variazione percentuale]]</f>
        <v>2553532.3504612804</v>
      </c>
      <c r="F1160" s="11">
        <f>TC[[#This Row],[AUM]]-D1159</f>
        <v>2252511.5899999142</v>
      </c>
      <c r="G1160" s="11">
        <f>TC[[#This Row],[∆ AUM]]-TC[[#This Row],[effetto mercato]]</f>
        <v>-301020.76046136627</v>
      </c>
    </row>
    <row r="1161" spans="1:7">
      <c r="A1161" s="4">
        <v>45062</v>
      </c>
      <c r="B1161">
        <v>-0.4793</v>
      </c>
      <c r="C1161" s="6">
        <f>TC[[#This Row],[Variaz]]/100</f>
        <v>-4.7930000000000004E-3</v>
      </c>
      <c r="D1161" s="10">
        <f>'AUM Fondi'!D2102</f>
        <v>1252994436.5300002</v>
      </c>
      <c r="E1161" s="10">
        <f>D1160*TC[[#This Row],[Variazione percentuale]]</f>
        <v>-6033965.8528938415</v>
      </c>
      <c r="F1161" s="11">
        <f>TC[[#This Row],[AUM]]-D1160</f>
        <v>-5917696.3499999046</v>
      </c>
      <c r="G1161" s="11">
        <f>TC[[#This Row],[∆ AUM]]-TC[[#This Row],[effetto mercato]]</f>
        <v>116269.50289393682</v>
      </c>
    </row>
    <row r="1162" spans="1:7">
      <c r="A1162" s="4">
        <v>45063</v>
      </c>
      <c r="B1162">
        <v>0.44450000000000001</v>
      </c>
      <c r="C1162" s="6">
        <f>TC[[#This Row],[Variaz]]/100</f>
        <v>4.4450000000000002E-3</v>
      </c>
      <c r="D1162" s="10">
        <f>'AUM Fondi'!D2103</f>
        <v>1259268444.7300003</v>
      </c>
      <c r="E1162" s="10">
        <f>D1161*TC[[#This Row],[Variazione percentuale]]</f>
        <v>5569560.2703758515</v>
      </c>
      <c r="F1162" s="11">
        <f>TC[[#This Row],[AUM]]-D1161</f>
        <v>6274008.2000000477</v>
      </c>
      <c r="G1162" s="11">
        <f>TC[[#This Row],[∆ AUM]]-TC[[#This Row],[effetto mercato]]</f>
        <v>704447.92962419614</v>
      </c>
    </row>
    <row r="1163" spans="1:7">
      <c r="A1163" s="4">
        <v>45064</v>
      </c>
      <c r="B1163">
        <v>0.29499999999999998</v>
      </c>
      <c r="C1163" s="6">
        <f>TC[[#This Row],[Variaz]]/100</f>
        <v>2.9499999999999999E-3</v>
      </c>
      <c r="D1163" s="10">
        <f>'AUM Fondi'!D2104</f>
        <v>1262389715.1199999</v>
      </c>
      <c r="E1163" s="10">
        <f>D1162*TC[[#This Row],[Variazione percentuale]]</f>
        <v>3714841.9119535005</v>
      </c>
      <c r="F1163" s="11">
        <f>TC[[#This Row],[AUM]]-D1162</f>
        <v>3121270.3899996281</v>
      </c>
      <c r="G1163" s="11">
        <f>TC[[#This Row],[∆ AUM]]-TC[[#This Row],[effetto mercato]]</f>
        <v>-593571.5219538724</v>
      </c>
    </row>
    <row r="1164" spans="1:7">
      <c r="A1164" s="4">
        <v>45065</v>
      </c>
      <c r="B1164">
        <v>9.1899999999999996E-2</v>
      </c>
      <c r="C1164" s="6">
        <f>TC[[#This Row],[Variaz]]/100</f>
        <v>9.19E-4</v>
      </c>
      <c r="D1164" s="10">
        <f>'AUM Fondi'!D2105</f>
        <v>1263257596.0899999</v>
      </c>
      <c r="E1164" s="10">
        <f>D1163*TC[[#This Row],[Variazione percentuale]]</f>
        <v>1160136.14819528</v>
      </c>
      <c r="F1164" s="11">
        <f>TC[[#This Row],[AUM]]-D1163</f>
        <v>867880.97000002861</v>
      </c>
      <c r="G1164" s="11">
        <f>TC[[#This Row],[∆ AUM]]-TC[[#This Row],[effetto mercato]]</f>
        <v>-292255.17819525138</v>
      </c>
    </row>
    <row r="1165" spans="1:7">
      <c r="A1165" s="4">
        <v>45068</v>
      </c>
      <c r="B1165">
        <v>0</v>
      </c>
      <c r="C1165" s="6">
        <f>TC[[#This Row],[Variaz]]/100</f>
        <v>0</v>
      </c>
      <c r="D1165" s="10">
        <f>'AUM Fondi'!D2106</f>
        <v>1263052372.1000001</v>
      </c>
      <c r="E1165" s="10">
        <f>D1164*TC[[#This Row],[Variazione percentuale]]</f>
        <v>0</v>
      </c>
      <c r="F1165" s="11">
        <f>TC[[#This Row],[AUM]]-D1164</f>
        <v>-205223.98999977112</v>
      </c>
      <c r="G1165" s="11">
        <f>TC[[#This Row],[∆ AUM]]-TC[[#This Row],[effetto mercato]]</f>
        <v>-205223.98999977112</v>
      </c>
    </row>
    <row r="1166" spans="1:7">
      <c r="A1166" s="4">
        <v>45069</v>
      </c>
      <c r="B1166">
        <v>-0.42249999999999999</v>
      </c>
      <c r="C1166" s="6">
        <f>TC[[#This Row],[Variaz]]/100</f>
        <v>-4.2249999999999996E-3</v>
      </c>
      <c r="D1166" s="10">
        <f>'AUM Fondi'!D2107</f>
        <v>1257491276.53</v>
      </c>
      <c r="E1166" s="10">
        <f>D1165*TC[[#This Row],[Variazione percentuale]]</f>
        <v>-5336396.2721225005</v>
      </c>
      <c r="F1166" s="11">
        <f>TC[[#This Row],[AUM]]-D1165</f>
        <v>-5561095.5700001717</v>
      </c>
      <c r="G1166" s="11">
        <f>TC[[#This Row],[∆ AUM]]-TC[[#This Row],[effetto mercato]]</f>
        <v>-224699.2978776712</v>
      </c>
    </row>
    <row r="1167" spans="1:7">
      <c r="A1167" s="4">
        <v>45070</v>
      </c>
      <c r="B1167">
        <v>-0.6825</v>
      </c>
      <c r="C1167" s="6">
        <f>TC[[#This Row],[Variaz]]/100</f>
        <v>-6.8250000000000003E-3</v>
      </c>
      <c r="D1167" s="10">
        <f>'AUM Fondi'!D2108</f>
        <v>1248965768.29</v>
      </c>
      <c r="E1167" s="10">
        <f>D1166*TC[[#This Row],[Variazione percentuale]]</f>
        <v>-8582377.9623172507</v>
      </c>
      <c r="F1167" s="11">
        <f>TC[[#This Row],[AUM]]-D1166</f>
        <v>-8525508.2400000095</v>
      </c>
      <c r="G1167" s="11">
        <f>TC[[#This Row],[∆ AUM]]-TC[[#This Row],[effetto mercato]]</f>
        <v>56869.722317241132</v>
      </c>
    </row>
    <row r="1168" spans="1:7">
      <c r="A1168" s="4">
        <v>45071</v>
      </c>
      <c r="B1168">
        <v>1.8599999999999998E-2</v>
      </c>
      <c r="C1168" s="6">
        <f>TC[[#This Row],[Variaz]]/100</f>
        <v>1.8599999999999999E-4</v>
      </c>
      <c r="D1168" s="10">
        <f>'AUM Fondi'!D2109</f>
        <v>1248896196</v>
      </c>
      <c r="E1168" s="10">
        <f>D1167*TC[[#This Row],[Variazione percentuale]]</f>
        <v>232307.63290194</v>
      </c>
      <c r="F1168" s="11">
        <f>TC[[#This Row],[AUM]]-D1167</f>
        <v>-69572.289999961853</v>
      </c>
      <c r="G1168" s="11">
        <f>TC[[#This Row],[∆ AUM]]-TC[[#This Row],[effetto mercato]]</f>
        <v>-301879.92290190188</v>
      </c>
    </row>
    <row r="1169" spans="1:7">
      <c r="A1169" s="4">
        <v>45072</v>
      </c>
      <c r="B1169">
        <v>0.55710000000000004</v>
      </c>
      <c r="C1169" s="6">
        <f>TC[[#This Row],[Variaz]]/100</f>
        <v>5.5710000000000004E-3</v>
      </c>
      <c r="D1169" s="10">
        <f>'AUM Fondi'!D2110</f>
        <v>1255365956.6800001</v>
      </c>
      <c r="E1169" s="10">
        <f>D1168*TC[[#This Row],[Variazione percentuale]]</f>
        <v>6957600.7079160009</v>
      </c>
      <c r="F1169" s="11">
        <f>TC[[#This Row],[AUM]]-D1168</f>
        <v>6469760.6800000668</v>
      </c>
      <c r="G1169" s="11">
        <f>TC[[#This Row],[∆ AUM]]-TC[[#This Row],[effetto mercato]]</f>
        <v>-487840.0279159341</v>
      </c>
    </row>
    <row r="1170" spans="1:7">
      <c r="A1170" s="4">
        <v>45075</v>
      </c>
      <c r="B1170">
        <v>0.16619999999999999</v>
      </c>
      <c r="C1170" s="6">
        <f>TC[[#This Row],[Variaz]]/100</f>
        <v>1.6619999999999998E-3</v>
      </c>
      <c r="D1170" s="10">
        <f>'AUM Fondi'!D2111</f>
        <v>1257533424.46</v>
      </c>
      <c r="E1170" s="10">
        <f>D1169*TC[[#This Row],[Variazione percentuale]]</f>
        <v>2086418.2200021599</v>
      </c>
      <c r="F1170" s="11">
        <f>TC[[#This Row],[AUM]]-D1169</f>
        <v>2167467.7799999714</v>
      </c>
      <c r="G1170" s="11">
        <f>TC[[#This Row],[∆ AUM]]-TC[[#This Row],[effetto mercato]]</f>
        <v>81049.559997811448</v>
      </c>
    </row>
    <row r="1171" spans="1:7">
      <c r="A1171" s="4">
        <v>45076</v>
      </c>
      <c r="B1171">
        <v>-7.3700000000000002E-2</v>
      </c>
      <c r="C1171" s="6">
        <f>TC[[#This Row],[Variaz]]/100</f>
        <v>-7.3700000000000002E-4</v>
      </c>
      <c r="D1171" s="10">
        <f>'AUM Fondi'!D2112</f>
        <v>1256706478.0599999</v>
      </c>
      <c r="E1171" s="10">
        <f>D1170*TC[[#This Row],[Variazione percentuale]]</f>
        <v>-926802.13382702006</v>
      </c>
      <c r="F1171" s="11">
        <f>TC[[#This Row],[AUM]]-D1170</f>
        <v>-826946.40000009537</v>
      </c>
      <c r="G1171" s="11">
        <f>TC[[#This Row],[∆ AUM]]-TC[[#This Row],[effetto mercato]]</f>
        <v>99855.733826924697</v>
      </c>
    </row>
    <row r="1172" spans="1:7">
      <c r="A1172" s="4">
        <v>45077</v>
      </c>
      <c r="B1172">
        <v>0.11070000000000001</v>
      </c>
      <c r="C1172" s="6">
        <f>TC[[#This Row],[Variaz]]/100</f>
        <v>1.1070000000000001E-3</v>
      </c>
      <c r="D1172" s="10">
        <f>'AUM Fondi'!D2113</f>
        <v>1257921108.45</v>
      </c>
      <c r="E1172" s="10">
        <f>D1171*TC[[#This Row],[Variazione percentuale]]</f>
        <v>1391174.07121242</v>
      </c>
      <c r="F1172" s="11">
        <f>TC[[#This Row],[AUM]]-D1171</f>
        <v>1214630.3900001049</v>
      </c>
      <c r="G1172" s="11">
        <f>TC[[#This Row],[∆ AUM]]-TC[[#This Row],[effetto mercato]]</f>
        <v>-176543.6812123151</v>
      </c>
    </row>
    <row r="1173" spans="1:7">
      <c r="A1173" s="4">
        <v>45078</v>
      </c>
      <c r="B1173">
        <v>0.1106</v>
      </c>
      <c r="C1173" s="6">
        <f>TC[[#This Row],[Variaz]]/100</f>
        <v>1.106E-3</v>
      </c>
      <c r="D1173" s="10">
        <f>'AUM Fondi'!D2114</f>
        <v>1259042078.9199998</v>
      </c>
      <c r="E1173" s="10">
        <f>D1172*TC[[#This Row],[Variazione percentuale]]</f>
        <v>1391260.7459457</v>
      </c>
      <c r="F1173" s="11">
        <f>TC[[#This Row],[AUM]]-D1172</f>
        <v>1120970.4699997902</v>
      </c>
      <c r="G1173" s="11">
        <f>TC[[#This Row],[∆ AUM]]-TC[[#This Row],[effetto mercato]]</f>
        <v>-270290.27594590979</v>
      </c>
    </row>
    <row r="1174" spans="1:7">
      <c r="A1174" s="4">
        <v>45082</v>
      </c>
      <c r="B1174">
        <v>0.58909999999999996</v>
      </c>
      <c r="C1174" s="6">
        <f>TC[[#This Row],[Variaz]]/100</f>
        <v>5.8909999999999995E-3</v>
      </c>
      <c r="D1174" s="10">
        <f>'AUM Fondi'!D2115</f>
        <v>1265949332.5599999</v>
      </c>
      <c r="E1174" s="10">
        <f>D1173*TC[[#This Row],[Variazione percentuale]]</f>
        <v>7417016.8869177187</v>
      </c>
      <c r="F1174" s="11">
        <f>TC[[#This Row],[AUM]]-D1173</f>
        <v>6907253.6400001049</v>
      </c>
      <c r="G1174" s="11">
        <f>TC[[#This Row],[∆ AUM]]-TC[[#This Row],[effetto mercato]]</f>
        <v>-509763.24691761378</v>
      </c>
    </row>
    <row r="1175" spans="1:7">
      <c r="A1175" s="4">
        <v>45083</v>
      </c>
      <c r="B1175">
        <v>0.31109999999999999</v>
      </c>
      <c r="C1175" s="6">
        <f>TC[[#This Row],[Variaz]]/100</f>
        <v>3.1110000000000001E-3</v>
      </c>
      <c r="D1175" s="10">
        <f>'AUM Fondi'!D2116</f>
        <v>1270269657.1800001</v>
      </c>
      <c r="E1175" s="10">
        <f>D1174*TC[[#This Row],[Variazione percentuale]]</f>
        <v>3938368.3735941597</v>
      </c>
      <c r="F1175" s="11">
        <f>TC[[#This Row],[AUM]]-D1174</f>
        <v>4320324.620000124</v>
      </c>
      <c r="G1175" s="11">
        <f>TC[[#This Row],[∆ AUM]]-TC[[#This Row],[effetto mercato]]</f>
        <v>381956.24640596425</v>
      </c>
    </row>
    <row r="1176" spans="1:7">
      <c r="A1176" s="4">
        <v>45084</v>
      </c>
      <c r="B1176">
        <v>-0.32840000000000003</v>
      </c>
      <c r="C1176" s="6">
        <f>TC[[#This Row],[Variaz]]/100</f>
        <v>-3.2840000000000005E-3</v>
      </c>
      <c r="D1176" s="10">
        <f>'AUM Fondi'!D2117</f>
        <v>1268080837.1399999</v>
      </c>
      <c r="E1176" s="10">
        <f>D1175*TC[[#This Row],[Variazione percentuale]]</f>
        <v>-4171565.5541791208</v>
      </c>
      <c r="F1176" s="11">
        <f>TC[[#This Row],[AUM]]-D1175</f>
        <v>-2188820.0400002003</v>
      </c>
      <c r="G1176" s="11">
        <f>TC[[#This Row],[∆ AUM]]-TC[[#This Row],[effetto mercato]]</f>
        <v>1982745.5141789205</v>
      </c>
    </row>
    <row r="1177" spans="1:7">
      <c r="A1177" s="4">
        <v>45085</v>
      </c>
      <c r="B1177">
        <v>5.4899999999999997E-2</v>
      </c>
      <c r="C1177" s="6">
        <f>TC[[#This Row],[Variaz]]/100</f>
        <v>5.4900000000000001E-4</v>
      </c>
      <c r="D1177" s="10">
        <f>'AUM Fondi'!D2118</f>
        <v>1268183282.5400002</v>
      </c>
      <c r="E1177" s="10">
        <f>D1176*TC[[#This Row],[Variazione percentuale]]</f>
        <v>696176.37958985998</v>
      </c>
      <c r="F1177" s="11">
        <f>TC[[#This Row],[AUM]]-D1176</f>
        <v>102445.40000033379</v>
      </c>
      <c r="G1177" s="11">
        <f>TC[[#This Row],[∆ AUM]]-TC[[#This Row],[effetto mercato]]</f>
        <v>-593730.97958952619</v>
      </c>
    </row>
    <row r="1178" spans="1:7">
      <c r="A1178" s="4">
        <v>45086</v>
      </c>
      <c r="B1178">
        <v>0.18290000000000001</v>
      </c>
      <c r="C1178" s="6">
        <f>TC[[#This Row],[Variaz]]/100</f>
        <v>1.8290000000000001E-3</v>
      </c>
      <c r="D1178" s="10">
        <f>'AUM Fondi'!D2119</f>
        <v>1270385120</v>
      </c>
      <c r="E1178" s="10">
        <f>D1177*TC[[#This Row],[Variazione percentuale]]</f>
        <v>2319507.2237656605</v>
      </c>
      <c r="F1178" s="11">
        <f>TC[[#This Row],[AUM]]-D1177</f>
        <v>2201837.4599997997</v>
      </c>
      <c r="G1178" s="11">
        <f>TC[[#This Row],[∆ AUM]]-TC[[#This Row],[effetto mercato]]</f>
        <v>-117669.76376586081</v>
      </c>
    </row>
    <row r="1179" spans="1:7">
      <c r="A1179" s="4">
        <v>45089</v>
      </c>
      <c r="B1179">
        <v>0.36520000000000002</v>
      </c>
      <c r="C1179" s="6">
        <f>TC[[#This Row],[Variaz]]/100</f>
        <v>3.6520000000000003E-3</v>
      </c>
      <c r="D1179" s="10">
        <f>'AUM Fondi'!D2120</f>
        <v>1274756472.6299999</v>
      </c>
      <c r="E1179" s="10">
        <f>D1178*TC[[#This Row],[Variazione percentuale]]</f>
        <v>4639446.4582400005</v>
      </c>
      <c r="F1179" s="11">
        <f>TC[[#This Row],[AUM]]-D1178</f>
        <v>4371352.629999876</v>
      </c>
      <c r="G1179" s="11">
        <f>TC[[#This Row],[∆ AUM]]-TC[[#This Row],[effetto mercato]]</f>
        <v>-268093.82824012451</v>
      </c>
    </row>
    <row r="1180" spans="1:7">
      <c r="A1180" s="4">
        <v>45090</v>
      </c>
      <c r="B1180">
        <v>0.1638</v>
      </c>
      <c r="C1180" s="6">
        <f>TC[[#This Row],[Variaz]]/100</f>
        <v>1.6379999999999999E-3</v>
      </c>
      <c r="D1180" s="10">
        <f>'AUM Fondi'!D2121</f>
        <v>1276545471.46</v>
      </c>
      <c r="E1180" s="10">
        <f>D1179*TC[[#This Row],[Variazione percentuale]]</f>
        <v>2088051.1021679398</v>
      </c>
      <c r="F1180" s="11">
        <f>TC[[#This Row],[AUM]]-D1179</f>
        <v>1788998.8300001621</v>
      </c>
      <c r="G1180" s="11">
        <f>TC[[#This Row],[∆ AUM]]-TC[[#This Row],[effetto mercato]]</f>
        <v>-299052.27216777764</v>
      </c>
    </row>
    <row r="1181" spans="1:7">
      <c r="A1181" s="4">
        <v>45091</v>
      </c>
      <c r="B1181">
        <v>-1.8200000000000001E-2</v>
      </c>
      <c r="C1181" s="6">
        <f>TC[[#This Row],[Variaz]]/100</f>
        <v>-1.8200000000000001E-4</v>
      </c>
      <c r="D1181" s="10">
        <f>'AUM Fondi'!D2122</f>
        <v>1276264046.3700001</v>
      </c>
      <c r="E1181" s="10">
        <f>D1180*TC[[#This Row],[Variazione percentuale]]</f>
        <v>-232331.27580572001</v>
      </c>
      <c r="F1181" s="11">
        <f>TC[[#This Row],[AUM]]-D1180</f>
        <v>-281425.08999991417</v>
      </c>
      <c r="G1181" s="11">
        <f>TC[[#This Row],[∆ AUM]]-TC[[#This Row],[effetto mercato]]</f>
        <v>-49093.814194194158</v>
      </c>
    </row>
    <row r="1182" spans="1:7">
      <c r="A1182" s="4">
        <v>45092</v>
      </c>
      <c r="B1182">
        <v>-3.6299999999999999E-2</v>
      </c>
      <c r="C1182" s="6">
        <f>TC[[#This Row],[Variaz]]/100</f>
        <v>-3.6299999999999999E-4</v>
      </c>
      <c r="D1182" s="10">
        <f>'AUM Fondi'!D2123</f>
        <v>1275608904.29</v>
      </c>
      <c r="E1182" s="10">
        <f>D1181*TC[[#This Row],[Variazione percentuale]]</f>
        <v>-463283.84883231</v>
      </c>
      <c r="F1182" s="11">
        <f>TC[[#This Row],[AUM]]-D1181</f>
        <v>-655142.08000016212</v>
      </c>
      <c r="G1182" s="11">
        <f>TC[[#This Row],[∆ AUM]]-TC[[#This Row],[effetto mercato]]</f>
        <v>-191858.23116785212</v>
      </c>
    </row>
    <row r="1183" spans="1:7">
      <c r="A1183" s="4">
        <v>45093</v>
      </c>
      <c r="B1183">
        <v>0.12720000000000001</v>
      </c>
      <c r="C1183" s="6">
        <f>TC[[#This Row],[Variaz]]/100</f>
        <v>1.2720000000000001E-3</v>
      </c>
      <c r="D1183" s="10">
        <f>'AUM Fondi'!D2124</f>
        <v>1277066716.3700001</v>
      </c>
      <c r="E1183" s="10">
        <f>D1182*TC[[#This Row],[Variazione percentuale]]</f>
        <v>1622574.52625688</v>
      </c>
      <c r="F1183" s="11">
        <f>TC[[#This Row],[AUM]]-D1182</f>
        <v>1457812.0800001621</v>
      </c>
      <c r="G1183" s="11">
        <f>TC[[#This Row],[∆ AUM]]-TC[[#This Row],[effetto mercato]]</f>
        <v>-164762.4462567179</v>
      </c>
    </row>
    <row r="1184" spans="1:7">
      <c r="A1184" s="4">
        <v>45096</v>
      </c>
      <c r="B1184">
        <v>-0.39929999999999999</v>
      </c>
      <c r="C1184" s="6">
        <f>TC[[#This Row],[Variaz]]/100</f>
        <v>-3.993E-3</v>
      </c>
      <c r="D1184" s="10">
        <f>'AUM Fondi'!D2125</f>
        <v>1272660765.51</v>
      </c>
      <c r="E1184" s="10">
        <f>D1183*TC[[#This Row],[Variazione percentuale]]</f>
        <v>-5099327.3984654108</v>
      </c>
      <c r="F1184" s="11">
        <f>TC[[#This Row],[AUM]]-D1183</f>
        <v>-4405950.8600001335</v>
      </c>
      <c r="G1184" s="11">
        <f>TC[[#This Row],[∆ AUM]]-TC[[#This Row],[effetto mercato]]</f>
        <v>693376.53846527729</v>
      </c>
    </row>
    <row r="1185" spans="1:7">
      <c r="A1185" s="4">
        <v>45097</v>
      </c>
      <c r="B1185">
        <v>-7.2900000000000006E-2</v>
      </c>
      <c r="C1185" s="6">
        <f>TC[[#This Row],[Variaz]]/100</f>
        <v>-7.2900000000000005E-4</v>
      </c>
      <c r="D1185" s="10">
        <f>'AUM Fondi'!D2126</f>
        <v>1271294870.0500002</v>
      </c>
      <c r="E1185" s="10">
        <f>D1184*TC[[#This Row],[Variazione percentuale]]</f>
        <v>-927769.69805679005</v>
      </c>
      <c r="F1185" s="11">
        <f>TC[[#This Row],[AUM]]-D1184</f>
        <v>-1365895.4599997997</v>
      </c>
      <c r="G1185" s="11">
        <f>TC[[#This Row],[∆ AUM]]-TC[[#This Row],[effetto mercato]]</f>
        <v>-438125.76194300968</v>
      </c>
    </row>
    <row r="1186" spans="1:7">
      <c r="A1186" s="4">
        <v>45098</v>
      </c>
      <c r="B1186">
        <v>-0.56540000000000001</v>
      </c>
      <c r="C1186" s="6">
        <f>TC[[#This Row],[Variaz]]/100</f>
        <v>-5.6540000000000002E-3</v>
      </c>
      <c r="D1186" s="10">
        <f>'AUM Fondi'!D2127</f>
        <v>1263887563.72</v>
      </c>
      <c r="E1186" s="10">
        <f>D1185*TC[[#This Row],[Variazione percentuale]]</f>
        <v>-7187901.1952627013</v>
      </c>
      <c r="F1186" s="11">
        <f>TC[[#This Row],[AUM]]-D1185</f>
        <v>-7407306.3300001621</v>
      </c>
      <c r="G1186" s="11">
        <f>TC[[#This Row],[∆ AUM]]-TC[[#This Row],[effetto mercato]]</f>
        <v>-219405.13473746087</v>
      </c>
    </row>
    <row r="1187" spans="1:7">
      <c r="A1187" s="4">
        <v>45099</v>
      </c>
      <c r="B1187">
        <v>-0.2384</v>
      </c>
      <c r="C1187" s="6">
        <f>TC[[#This Row],[Variaz]]/100</f>
        <v>-2.3839999999999998E-3</v>
      </c>
      <c r="D1187" s="10">
        <f>'AUM Fondi'!D2128</f>
        <v>1260844770.52</v>
      </c>
      <c r="E1187" s="10">
        <f>D1186*TC[[#This Row],[Variazione percentuale]]</f>
        <v>-3013107.9519084799</v>
      </c>
      <c r="F1187" s="11">
        <f>TC[[#This Row],[AUM]]-D1186</f>
        <v>-3042793.2000000477</v>
      </c>
      <c r="G1187" s="11">
        <f>TC[[#This Row],[∆ AUM]]-TC[[#This Row],[effetto mercato]]</f>
        <v>-29685.248091567773</v>
      </c>
    </row>
    <row r="1188" spans="1:7">
      <c r="A1188" s="4">
        <v>45100</v>
      </c>
      <c r="B1188">
        <v>5.5199999999999999E-2</v>
      </c>
      <c r="C1188" s="6">
        <f>TC[[#This Row],[Variaz]]/100</f>
        <v>5.5199999999999997E-4</v>
      </c>
      <c r="D1188" s="10">
        <f>'AUM Fondi'!D2129</f>
        <v>1261254812.99</v>
      </c>
      <c r="E1188" s="10">
        <f>D1187*TC[[#This Row],[Variazione percentuale]]</f>
        <v>695986.31332703994</v>
      </c>
      <c r="F1188" s="11">
        <f>TC[[#This Row],[AUM]]-D1187</f>
        <v>410042.47000002861</v>
      </c>
      <c r="G1188" s="11">
        <f>TC[[#This Row],[∆ AUM]]-TC[[#This Row],[effetto mercato]]</f>
        <v>-285943.84332701133</v>
      </c>
    </row>
    <row r="1189" spans="1:7">
      <c r="A1189" s="4">
        <v>45103</v>
      </c>
      <c r="B1189">
        <v>1.84E-2</v>
      </c>
      <c r="C1189" s="6">
        <f>TC[[#This Row],[Variaz]]/100</f>
        <v>1.84E-4</v>
      </c>
      <c r="D1189" s="10">
        <f>'AUM Fondi'!D2130</f>
        <v>1260955119.26</v>
      </c>
      <c r="E1189" s="10">
        <f>D1188*TC[[#This Row],[Variazione percentuale]]</f>
        <v>232070.88559016</v>
      </c>
      <c r="F1189" s="11">
        <f>TC[[#This Row],[AUM]]-D1188</f>
        <v>-299693.73000001907</v>
      </c>
      <c r="G1189" s="11">
        <f>TC[[#This Row],[∆ AUM]]-TC[[#This Row],[effetto mercato]]</f>
        <v>-531764.61559017911</v>
      </c>
    </row>
    <row r="1190" spans="1:7">
      <c r="A1190" s="4">
        <v>45104</v>
      </c>
      <c r="B1190">
        <v>3.6700000000000003E-2</v>
      </c>
      <c r="C1190" s="6">
        <f>TC[[#This Row],[Variaz]]/100</f>
        <v>3.6700000000000003E-4</v>
      </c>
      <c r="D1190" s="10">
        <f>'AUM Fondi'!D2131</f>
        <v>1261200670.2</v>
      </c>
      <c r="E1190" s="10">
        <f>D1189*TC[[#This Row],[Variazione percentuale]]</f>
        <v>462770.52876842004</v>
      </c>
      <c r="F1190" s="11">
        <f>TC[[#This Row],[AUM]]-D1189</f>
        <v>245550.94000005722</v>
      </c>
      <c r="G1190" s="11">
        <f>TC[[#This Row],[∆ AUM]]-TC[[#This Row],[effetto mercato]]</f>
        <v>-217219.58876836282</v>
      </c>
    </row>
    <row r="1191" spans="1:7">
      <c r="A1191" s="4">
        <v>45105</v>
      </c>
      <c r="B1191">
        <v>0.34889999999999999</v>
      </c>
      <c r="C1191" s="6">
        <f>TC[[#This Row],[Variaz]]/100</f>
        <v>3.4889999999999999E-3</v>
      </c>
      <c r="D1191" s="10">
        <f>'AUM Fondi'!D2132</f>
        <v>1265491797.22</v>
      </c>
      <c r="E1191" s="10">
        <f>D1190*TC[[#This Row],[Variazione percentuale]]</f>
        <v>4400329.1383277997</v>
      </c>
      <c r="F1191" s="11">
        <f>TC[[#This Row],[AUM]]-D1190</f>
        <v>4291127.0199999809</v>
      </c>
      <c r="G1191" s="11">
        <f>TC[[#This Row],[∆ AUM]]-TC[[#This Row],[effetto mercato]]</f>
        <v>-109202.11832781881</v>
      </c>
    </row>
    <row r="1192" spans="1:7">
      <c r="A1192" s="4">
        <v>45106</v>
      </c>
      <c r="B1192">
        <v>1.83E-2</v>
      </c>
      <c r="C1192" s="6">
        <f>TC[[#This Row],[Variaz]]/100</f>
        <v>1.83E-4</v>
      </c>
      <c r="D1192" s="10">
        <f>'AUM Fondi'!D2133</f>
        <v>1265681205.5800002</v>
      </c>
      <c r="E1192" s="10">
        <f>D1191*TC[[#This Row],[Variazione percentuale]]</f>
        <v>231584.99889126001</v>
      </c>
      <c r="F1192" s="11">
        <f>TC[[#This Row],[AUM]]-D1191</f>
        <v>189408.36000013351</v>
      </c>
      <c r="G1192" s="11">
        <f>TC[[#This Row],[∆ AUM]]-TC[[#This Row],[effetto mercato]]</f>
        <v>-42176.638891126495</v>
      </c>
    </row>
    <row r="1193" spans="1:7">
      <c r="A1193" s="4">
        <v>45107</v>
      </c>
      <c r="B1193">
        <v>0.4209</v>
      </c>
      <c r="C1193" s="6">
        <f>TC[[#This Row],[Variaz]]/100</f>
        <v>4.2090000000000001E-3</v>
      </c>
      <c r="D1193" s="10">
        <f>'AUM Fondi'!D2134</f>
        <v>1270847959.8599999</v>
      </c>
      <c r="E1193" s="10">
        <f>D1192*TC[[#This Row],[Variazione percentuale]]</f>
        <v>5327252.1942862207</v>
      </c>
      <c r="F1193" s="11">
        <f>TC[[#This Row],[AUM]]-D1192</f>
        <v>5166754.279999733</v>
      </c>
      <c r="G1193" s="11">
        <f>TC[[#This Row],[∆ AUM]]-TC[[#This Row],[effetto mercato]]</f>
        <v>-160497.91428648774</v>
      </c>
    </row>
    <row r="1194" spans="1:7">
      <c r="A1194" s="4">
        <v>45110</v>
      </c>
      <c r="B1194">
        <v>7.2900000000000006E-2</v>
      </c>
      <c r="C1194" s="6">
        <f>TC[[#This Row],[Variaz]]/100</f>
        <v>7.2900000000000005E-4</v>
      </c>
      <c r="D1194" s="10">
        <f>'AUM Fondi'!D2135</f>
        <v>1271177713.5599999</v>
      </c>
      <c r="E1194" s="10">
        <f>D1193*TC[[#This Row],[Variazione percentuale]]</f>
        <v>926448.16273793997</v>
      </c>
      <c r="F1194" s="11">
        <f>TC[[#This Row],[AUM]]-D1193</f>
        <v>329753.70000004768</v>
      </c>
      <c r="G1194" s="11">
        <f>TC[[#This Row],[∆ AUM]]-TC[[#This Row],[effetto mercato]]</f>
        <v>-596694.46273789229</v>
      </c>
    </row>
    <row r="1195" spans="1:7">
      <c r="A1195" s="4">
        <v>45111</v>
      </c>
      <c r="B1195">
        <v>-1.8200000000000001E-2</v>
      </c>
      <c r="C1195" s="6">
        <f>TC[[#This Row],[Variaz]]/100</f>
        <v>-1.8200000000000001E-4</v>
      </c>
      <c r="D1195" s="10">
        <f>'AUM Fondi'!D2136</f>
        <v>1270743767.6200001</v>
      </c>
      <c r="E1195" s="10">
        <f>D1194*TC[[#This Row],[Variazione percentuale]]</f>
        <v>-231354.34386791999</v>
      </c>
      <c r="F1195" s="11">
        <f>TC[[#This Row],[AUM]]-D1194</f>
        <v>-433945.9399998188</v>
      </c>
      <c r="G1195" s="11">
        <f>TC[[#This Row],[∆ AUM]]-TC[[#This Row],[effetto mercato]]</f>
        <v>-202591.59613189881</v>
      </c>
    </row>
    <row r="1196" spans="1:7">
      <c r="A1196" s="4">
        <v>45112</v>
      </c>
      <c r="B1196">
        <v>-0.1457</v>
      </c>
      <c r="C1196" s="6">
        <f>TC[[#This Row],[Variaz]]/100</f>
        <v>-1.457E-3</v>
      </c>
      <c r="D1196" s="10">
        <f>'AUM Fondi'!D2137</f>
        <v>1270121919.48</v>
      </c>
      <c r="E1196" s="10">
        <f>D1195*TC[[#This Row],[Variazione percentuale]]</f>
        <v>-1851473.6694223401</v>
      </c>
      <c r="F1196" s="11">
        <f>TC[[#This Row],[AUM]]-D1195</f>
        <v>-621848.1400001049</v>
      </c>
      <c r="G1196" s="11">
        <f>TC[[#This Row],[∆ AUM]]-TC[[#This Row],[effetto mercato]]</f>
        <v>1229625.5294222352</v>
      </c>
    </row>
    <row r="1197" spans="1:7">
      <c r="A1197" s="4">
        <v>45113</v>
      </c>
      <c r="B1197">
        <v>-0.83899999999999997</v>
      </c>
      <c r="C1197" s="6">
        <f>TC[[#This Row],[Variaz]]/100</f>
        <v>-8.3899999999999999E-3</v>
      </c>
      <c r="D1197" s="10">
        <f>'AUM Fondi'!D2138</f>
        <v>1260649997.3100002</v>
      </c>
      <c r="E1197" s="10">
        <f>D1196*TC[[#This Row],[Variazione percentuale]]</f>
        <v>-10656322.904437199</v>
      </c>
      <c r="F1197" s="11">
        <f>TC[[#This Row],[AUM]]-D1196</f>
        <v>-9471922.1699998379</v>
      </c>
      <c r="G1197" s="11">
        <f>TC[[#This Row],[∆ AUM]]-TC[[#This Row],[effetto mercato]]</f>
        <v>1184400.7344373614</v>
      </c>
    </row>
    <row r="1198" spans="1:7">
      <c r="A1198" s="4">
        <v>45114</v>
      </c>
      <c r="B1198">
        <v>-0.36780000000000002</v>
      </c>
      <c r="C1198" s="6">
        <f>TC[[#This Row],[Variaz]]/100</f>
        <v>-3.6780000000000003E-3</v>
      </c>
      <c r="D1198" s="10">
        <f>'AUM Fondi'!D2139</f>
        <v>1255886919.3299999</v>
      </c>
      <c r="E1198" s="10">
        <f>D1197*TC[[#This Row],[Variazione percentuale]]</f>
        <v>-4636670.6901061814</v>
      </c>
      <c r="F1198" s="11">
        <f>TC[[#This Row],[AUM]]-D1197</f>
        <v>-4763077.9800002575</v>
      </c>
      <c r="G1198" s="11">
        <f>TC[[#This Row],[∆ AUM]]-TC[[#This Row],[effetto mercato]]</f>
        <v>-126407.28989407606</v>
      </c>
    </row>
    <row r="1199" spans="1:7">
      <c r="A1199" s="4">
        <v>45117</v>
      </c>
      <c r="B1199">
        <v>0.25840000000000002</v>
      </c>
      <c r="C1199" s="6">
        <f>TC[[#This Row],[Variaz]]/100</f>
        <v>2.5840000000000004E-3</v>
      </c>
      <c r="D1199" s="10">
        <f>'AUM Fondi'!D2140</f>
        <v>1258864389.47</v>
      </c>
      <c r="E1199" s="10">
        <f>D1198*TC[[#This Row],[Variazione percentuale]]</f>
        <v>3245211.7995487205</v>
      </c>
      <c r="F1199" s="11">
        <f>TC[[#This Row],[AUM]]-D1198</f>
        <v>2977470.1400001049</v>
      </c>
      <c r="G1199" s="11">
        <f>TC[[#This Row],[∆ AUM]]-TC[[#This Row],[effetto mercato]]</f>
        <v>-267741.65954861557</v>
      </c>
    </row>
    <row r="1200" spans="1:7">
      <c r="A1200" s="4">
        <v>45118</v>
      </c>
      <c r="B1200">
        <v>0.38669999999999999</v>
      </c>
      <c r="C1200" s="6">
        <f>TC[[#This Row],[Variaz]]/100</f>
        <v>3.8669999999999998E-3</v>
      </c>
      <c r="D1200" s="10">
        <f>'AUM Fondi'!D2141</f>
        <v>1263262256.6300001</v>
      </c>
      <c r="E1200" s="10">
        <f>D1199*TC[[#This Row],[Variazione percentuale]]</f>
        <v>4868028.5940804901</v>
      </c>
      <c r="F1200" s="11">
        <f>TC[[#This Row],[AUM]]-D1199</f>
        <v>4397867.1600000858</v>
      </c>
      <c r="G1200" s="11">
        <f>TC[[#This Row],[∆ AUM]]-TC[[#This Row],[effetto mercato]]</f>
        <v>-470161.43408040423</v>
      </c>
    </row>
    <row r="1201" spans="1:7">
      <c r="A1201" s="4">
        <v>45119</v>
      </c>
      <c r="B1201">
        <v>0.12839999999999999</v>
      </c>
      <c r="C1201" s="6">
        <f>TC[[#This Row],[Variaz]]/100</f>
        <v>1.2839999999999998E-3</v>
      </c>
      <c r="D1201" s="10">
        <f>'AUM Fondi'!D2142</f>
        <v>1264841202.5999999</v>
      </c>
      <c r="E1201" s="10">
        <f>D1200*TC[[#This Row],[Variazione percentuale]]</f>
        <v>1622028.7375129198</v>
      </c>
      <c r="F1201" s="11">
        <f>TC[[#This Row],[AUM]]-D1200</f>
        <v>1578945.9699997902</v>
      </c>
      <c r="G1201" s="11">
        <f>TC[[#This Row],[∆ AUM]]-TC[[#This Row],[effetto mercato]]</f>
        <v>-43082.767513129627</v>
      </c>
    </row>
    <row r="1202" spans="1:7">
      <c r="A1202" s="4">
        <v>45120</v>
      </c>
      <c r="B1202">
        <v>0.2198</v>
      </c>
      <c r="C1202" s="6">
        <f>TC[[#This Row],[Variaz]]/100</f>
        <v>2.1979999999999999E-3</v>
      </c>
      <c r="D1202" s="10">
        <f>'AUM Fondi'!D2143</f>
        <v>1267814774.8499999</v>
      </c>
      <c r="E1202" s="10">
        <f>D1201*TC[[#This Row],[Variazione percentuale]]</f>
        <v>2780120.9633147996</v>
      </c>
      <c r="F1202" s="11">
        <f>TC[[#This Row],[AUM]]-D1201</f>
        <v>2973572.25</v>
      </c>
      <c r="G1202" s="11">
        <f>TC[[#This Row],[∆ AUM]]-TC[[#This Row],[effetto mercato]]</f>
        <v>193451.28668520041</v>
      </c>
    </row>
    <row r="1203" spans="1:7">
      <c r="A1203" s="4">
        <v>45121</v>
      </c>
      <c r="B1203">
        <v>-0.3473</v>
      </c>
      <c r="C1203" s="6">
        <f>TC[[#This Row],[Variaz]]/100</f>
        <v>-3.473E-3</v>
      </c>
      <c r="D1203" s="10">
        <f>'AUM Fondi'!D2144</f>
        <v>1263224939</v>
      </c>
      <c r="E1203" s="10">
        <f>D1202*TC[[#This Row],[Variazione percentuale]]</f>
        <v>-4403120.7130540498</v>
      </c>
      <c r="F1203" s="11">
        <f>TC[[#This Row],[AUM]]-D1202</f>
        <v>-4589835.8499999046</v>
      </c>
      <c r="G1203" s="11">
        <f>TC[[#This Row],[∆ AUM]]-TC[[#This Row],[effetto mercato]]</f>
        <v>-186715.13694585487</v>
      </c>
    </row>
    <row r="1204" spans="1:7">
      <c r="A1204" s="4">
        <v>45124</v>
      </c>
      <c r="B1204">
        <v>5.5E-2</v>
      </c>
      <c r="C1204" s="6">
        <f>TC[[#This Row],[Variaz]]/100</f>
        <v>5.5000000000000003E-4</v>
      </c>
      <c r="D1204" s="10">
        <f>'AUM Fondi'!D2145</f>
        <v>1263801117.4099998</v>
      </c>
      <c r="E1204" s="10">
        <f>D1203*TC[[#This Row],[Variazione percentuale]]</f>
        <v>694773.71645000007</v>
      </c>
      <c r="F1204" s="11">
        <f>TC[[#This Row],[AUM]]-D1203</f>
        <v>576178.40999984741</v>
      </c>
      <c r="G1204" s="11">
        <f>TC[[#This Row],[∆ AUM]]-TC[[#This Row],[effetto mercato]]</f>
        <v>-118595.30645015265</v>
      </c>
    </row>
    <row r="1205" spans="1:7">
      <c r="A1205" s="4">
        <v>45125</v>
      </c>
      <c r="B1205">
        <v>0.51329999999999998</v>
      </c>
      <c r="C1205" s="6">
        <f>TC[[#This Row],[Variaz]]/100</f>
        <v>5.1329999999999995E-3</v>
      </c>
      <c r="D1205" s="10">
        <f>'AUM Fondi'!D2146</f>
        <v>1269741470.9400001</v>
      </c>
      <c r="E1205" s="10">
        <f>D1204*TC[[#This Row],[Variazione percentuale]]</f>
        <v>6487091.1356655285</v>
      </c>
      <c r="F1205" s="11">
        <f>TC[[#This Row],[AUM]]-D1204</f>
        <v>5940353.5300002098</v>
      </c>
      <c r="G1205" s="11">
        <f>TC[[#This Row],[∆ AUM]]-TC[[#This Row],[effetto mercato]]</f>
        <v>-546737.60566531867</v>
      </c>
    </row>
    <row r="1206" spans="1:7">
      <c r="A1206" s="4">
        <v>45126</v>
      </c>
      <c r="B1206">
        <v>0.2006</v>
      </c>
      <c r="C1206" s="6">
        <f>TC[[#This Row],[Variaz]]/100</f>
        <v>2.006E-3</v>
      </c>
      <c r="D1206" s="10">
        <f>'AUM Fondi'!D2147</f>
        <v>1272785004.8099999</v>
      </c>
      <c r="E1206" s="10">
        <f>D1205*TC[[#This Row],[Variazione percentuale]]</f>
        <v>2547101.39070564</v>
      </c>
      <c r="F1206" s="11">
        <f>TC[[#This Row],[AUM]]-D1205</f>
        <v>3043533.8699998856</v>
      </c>
      <c r="G1206" s="11">
        <f>TC[[#This Row],[∆ AUM]]-TC[[#This Row],[effetto mercato]]</f>
        <v>496432.4792942456</v>
      </c>
    </row>
    <row r="1207" spans="1:7">
      <c r="A1207" s="4">
        <v>45127</v>
      </c>
      <c r="B1207">
        <v>-0.10920000000000001</v>
      </c>
      <c r="C1207" s="6">
        <f>TC[[#This Row],[Variaz]]/100</f>
        <v>-1.0920000000000001E-3</v>
      </c>
      <c r="D1207" s="10">
        <f>'AUM Fondi'!D2148</f>
        <v>1270856789.9399998</v>
      </c>
      <c r="E1207" s="10">
        <f>D1206*TC[[#This Row],[Variazione percentuale]]</f>
        <v>-1389881.2252525201</v>
      </c>
      <c r="F1207" s="11">
        <f>TC[[#This Row],[AUM]]-D1206</f>
        <v>-1928214.870000124</v>
      </c>
      <c r="G1207" s="11">
        <f>TC[[#This Row],[∆ AUM]]-TC[[#This Row],[effetto mercato]]</f>
        <v>-538333.64474760392</v>
      </c>
    </row>
    <row r="1208" spans="1:7">
      <c r="A1208" s="4">
        <v>45128</v>
      </c>
      <c r="B1208">
        <v>0.1822</v>
      </c>
      <c r="C1208" s="6">
        <f>TC[[#This Row],[Variaz]]/100</f>
        <v>1.8220000000000001E-3</v>
      </c>
      <c r="D1208" s="10">
        <f>'AUM Fondi'!D2149</f>
        <v>1273019344.3699999</v>
      </c>
      <c r="E1208" s="10">
        <f>D1207*TC[[#This Row],[Variazione percentuale]]</f>
        <v>2315501.0712706796</v>
      </c>
      <c r="F1208" s="11">
        <f>TC[[#This Row],[AUM]]-D1207</f>
        <v>2162554.4300000668</v>
      </c>
      <c r="G1208" s="11">
        <f>TC[[#This Row],[∆ AUM]]-TC[[#This Row],[effetto mercato]]</f>
        <v>-152946.64127061283</v>
      </c>
    </row>
    <row r="1209" spans="1:7">
      <c r="A1209" s="4">
        <v>45131</v>
      </c>
      <c r="B1209">
        <v>0.36380000000000001</v>
      </c>
      <c r="C1209" s="6">
        <f>TC[[#This Row],[Variaz]]/100</f>
        <v>3.6380000000000002E-3</v>
      </c>
      <c r="D1209" s="10">
        <f>'AUM Fondi'!D2150</f>
        <v>1277637853.8499999</v>
      </c>
      <c r="E1209" s="10">
        <f>D1208*TC[[#This Row],[Variazione percentuale]]</f>
        <v>4631244.3748180596</v>
      </c>
      <c r="F1209" s="11">
        <f>TC[[#This Row],[AUM]]-D1208</f>
        <v>4618509.4800000191</v>
      </c>
      <c r="G1209" s="11">
        <f>TC[[#This Row],[∆ AUM]]-TC[[#This Row],[effetto mercato]]</f>
        <v>-12734.894818040542</v>
      </c>
    </row>
    <row r="1210" spans="1:7">
      <c r="A1210" s="4">
        <v>45132</v>
      </c>
      <c r="B1210">
        <v>0.36249999999999999</v>
      </c>
      <c r="C1210" s="6">
        <f>TC[[#This Row],[Variaz]]/100</f>
        <v>3.6249999999999998E-3</v>
      </c>
      <c r="D1210" s="10">
        <f>'AUM Fondi'!D2151</f>
        <v>1282073930.3299999</v>
      </c>
      <c r="E1210" s="10">
        <f>D1209*TC[[#This Row],[Variazione percentuale]]</f>
        <v>4631437.2202062495</v>
      </c>
      <c r="F1210" s="11">
        <f>TC[[#This Row],[AUM]]-D1209</f>
        <v>4436076.4800000191</v>
      </c>
      <c r="G1210" s="11">
        <f>TC[[#This Row],[∆ AUM]]-TC[[#This Row],[effetto mercato]]</f>
        <v>-195360.74020623043</v>
      </c>
    </row>
    <row r="1211" spans="1:7">
      <c r="A1211" s="4">
        <v>45133</v>
      </c>
      <c r="B1211">
        <v>-0.25280000000000002</v>
      </c>
      <c r="C1211" s="6">
        <f>TC[[#This Row],[Variaz]]/100</f>
        <v>-2.5280000000000003E-3</v>
      </c>
      <c r="D1211" s="10">
        <f>'AUM Fondi'!D2152</f>
        <v>1278525653.01</v>
      </c>
      <c r="E1211" s="10">
        <f>D1210*TC[[#This Row],[Variazione percentuale]]</f>
        <v>-3241082.89587424</v>
      </c>
      <c r="F1211" s="11">
        <f>TC[[#This Row],[AUM]]-D1210</f>
        <v>-3548277.3199999332</v>
      </c>
      <c r="G1211" s="11">
        <f>TC[[#This Row],[∆ AUM]]-TC[[#This Row],[effetto mercato]]</f>
        <v>-307194.42412569327</v>
      </c>
    </row>
    <row r="1212" spans="1:7">
      <c r="A1212" s="4">
        <v>45134</v>
      </c>
      <c r="B1212">
        <v>0.34399999999999997</v>
      </c>
      <c r="C1212" s="6">
        <f>TC[[#This Row],[Variaz]]/100</f>
        <v>3.4399999999999999E-3</v>
      </c>
      <c r="D1212" s="10">
        <f>'AUM Fondi'!D2153</f>
        <v>1282553849.1499999</v>
      </c>
      <c r="E1212" s="10">
        <f>D1211*TC[[#This Row],[Variazione percentuale]]</f>
        <v>4398128.2463544002</v>
      </c>
      <c r="F1212" s="11">
        <f>TC[[#This Row],[AUM]]-D1211</f>
        <v>4028196.1399998665</v>
      </c>
      <c r="G1212" s="11">
        <f>TC[[#This Row],[∆ AUM]]-TC[[#This Row],[effetto mercato]]</f>
        <v>-369932.10635453369</v>
      </c>
    </row>
    <row r="1213" spans="1:7">
      <c r="A1213" s="4">
        <v>45135</v>
      </c>
      <c r="B1213">
        <v>0</v>
      </c>
      <c r="C1213" s="6">
        <f>TC[[#This Row],[Variaz]]/100</f>
        <v>0</v>
      </c>
      <c r="D1213" s="10">
        <f>'AUM Fondi'!D2154</f>
        <v>1281887566.9299998</v>
      </c>
      <c r="E1213" s="10">
        <f>D1212*TC[[#This Row],[Variazione percentuale]]</f>
        <v>0</v>
      </c>
      <c r="F1213" s="11">
        <f>TC[[#This Row],[AUM]]-D1212</f>
        <v>-666282.22000002861</v>
      </c>
      <c r="G1213" s="11">
        <f>TC[[#This Row],[∆ AUM]]-TC[[#This Row],[effetto mercato]]</f>
        <v>-666282.22000002861</v>
      </c>
    </row>
    <row r="1214" spans="1:7">
      <c r="A1214" s="4">
        <v>45138</v>
      </c>
      <c r="B1214">
        <v>7.22E-2</v>
      </c>
      <c r="C1214" s="6">
        <f>TC[[#This Row],[Variaz]]/100</f>
        <v>7.2199999999999999E-4</v>
      </c>
      <c r="D1214" s="10">
        <f>'AUM Fondi'!D2155</f>
        <v>1282237609.6199999</v>
      </c>
      <c r="E1214" s="10">
        <f>D1213*TC[[#This Row],[Variazione percentuale]]</f>
        <v>925522.82332345983</v>
      </c>
      <c r="F1214" s="11">
        <f>TC[[#This Row],[AUM]]-D1213</f>
        <v>350042.69000005722</v>
      </c>
      <c r="G1214" s="11">
        <f>TC[[#This Row],[∆ AUM]]-TC[[#This Row],[effetto mercato]]</f>
        <v>-575480.13332340261</v>
      </c>
    </row>
    <row r="1215" spans="1:7">
      <c r="A1215" s="4">
        <v>45139</v>
      </c>
      <c r="B1215">
        <v>-0.12620000000000001</v>
      </c>
      <c r="C1215" s="6">
        <f>TC[[#This Row],[Variaz]]/100</f>
        <v>-1.2620000000000001E-3</v>
      </c>
      <c r="D1215" s="10">
        <f>'AUM Fondi'!D2156</f>
        <v>1280686481.49</v>
      </c>
      <c r="E1215" s="10">
        <f>D1214*TC[[#This Row],[Variazione percentuale]]</f>
        <v>-1618183.86334044</v>
      </c>
      <c r="F1215" s="11">
        <f>TC[[#This Row],[AUM]]-D1214</f>
        <v>-1551128.129999876</v>
      </c>
      <c r="G1215" s="11">
        <f>TC[[#This Row],[∆ AUM]]-TC[[#This Row],[effetto mercato]]</f>
        <v>67055.733340563951</v>
      </c>
    </row>
    <row r="1216" spans="1:7">
      <c r="A1216" s="4">
        <v>45140</v>
      </c>
      <c r="B1216">
        <v>-0.4874</v>
      </c>
      <c r="C1216" s="6">
        <f>TC[[#This Row],[Variaz]]/100</f>
        <v>-4.8739999999999999E-3</v>
      </c>
      <c r="D1216" s="10">
        <f>'AUM Fondi'!D2157</f>
        <v>1274570104.8000002</v>
      </c>
      <c r="E1216" s="10">
        <f>D1215*TC[[#This Row],[Variazione percentuale]]</f>
        <v>-6242065.9107822599</v>
      </c>
      <c r="F1216" s="11">
        <f>TC[[#This Row],[AUM]]-D1215</f>
        <v>-6116376.6899998188</v>
      </c>
      <c r="G1216" s="11">
        <f>TC[[#This Row],[∆ AUM]]-TC[[#This Row],[effetto mercato]]</f>
        <v>125689.22078244109</v>
      </c>
    </row>
    <row r="1217" spans="1:7">
      <c r="A1217" s="4">
        <v>45141</v>
      </c>
      <c r="B1217">
        <v>-0.39910000000000001</v>
      </c>
      <c r="C1217" s="6">
        <f>TC[[#This Row],[Variaz]]/100</f>
        <v>-3.9909999999999998E-3</v>
      </c>
      <c r="D1217" s="10">
        <f>'AUM Fondi'!D2158</f>
        <v>1269468522.02</v>
      </c>
      <c r="E1217" s="10">
        <f>D1216*TC[[#This Row],[Variazione percentuale]]</f>
        <v>-5086809.2882568007</v>
      </c>
      <c r="F1217" s="11">
        <f>TC[[#This Row],[AUM]]-D1216</f>
        <v>-5101582.7800002098</v>
      </c>
      <c r="G1217" s="11">
        <f>TC[[#This Row],[∆ AUM]]-TC[[#This Row],[effetto mercato]]</f>
        <v>-14773.491743409075</v>
      </c>
    </row>
    <row r="1218" spans="1:7">
      <c r="A1218" s="4">
        <v>45142</v>
      </c>
      <c r="B1218">
        <v>-0.255</v>
      </c>
      <c r="C1218" s="6">
        <f>TC[[#This Row],[Variaz]]/100</f>
        <v>-2.5500000000000002E-3</v>
      </c>
      <c r="D1218" s="10">
        <f>'AUM Fondi'!D2159</f>
        <v>1266752007.6100001</v>
      </c>
      <c r="E1218" s="10">
        <f>D1217*TC[[#This Row],[Variazione percentuale]]</f>
        <v>-3237144.7311510001</v>
      </c>
      <c r="F1218" s="11">
        <f>TC[[#This Row],[AUM]]-D1217</f>
        <v>-2716514.4099998474</v>
      </c>
      <c r="G1218" s="11">
        <f>TC[[#This Row],[∆ AUM]]-TC[[#This Row],[effetto mercato]]</f>
        <v>520630.32115115272</v>
      </c>
    </row>
    <row r="1219" spans="1:7">
      <c r="A1219" s="4">
        <v>45145</v>
      </c>
      <c r="B1219">
        <v>0.25559999999999999</v>
      </c>
      <c r="C1219" s="6">
        <f>TC[[#This Row],[Variaz]]/100</f>
        <v>2.5560000000000001E-3</v>
      </c>
      <c r="D1219" s="10">
        <f>'AUM Fondi'!D2160</f>
        <v>1270532305.48</v>
      </c>
      <c r="E1219" s="10">
        <f>D1218*TC[[#This Row],[Variazione percentuale]]</f>
        <v>3237818.1314511606</v>
      </c>
      <c r="F1219" s="11">
        <f>TC[[#This Row],[AUM]]-D1218</f>
        <v>3780297.8699998856</v>
      </c>
      <c r="G1219" s="11">
        <f>TC[[#This Row],[∆ AUM]]-TC[[#This Row],[effetto mercato]]</f>
        <v>542479.73854872491</v>
      </c>
    </row>
    <row r="1220" spans="1:7">
      <c r="A1220" s="4">
        <v>45146</v>
      </c>
      <c r="B1220">
        <v>0.2732</v>
      </c>
      <c r="C1220" s="6">
        <f>TC[[#This Row],[Variaz]]/100</f>
        <v>2.7320000000000001E-3</v>
      </c>
      <c r="D1220" s="10">
        <f>'AUM Fondi'!D2161</f>
        <v>1273857376.71</v>
      </c>
      <c r="E1220" s="10">
        <f>D1219*TC[[#This Row],[Variazione percentuale]]</f>
        <v>3471094.2585713603</v>
      </c>
      <c r="F1220" s="11">
        <f>TC[[#This Row],[AUM]]-D1219</f>
        <v>3325071.2300000191</v>
      </c>
      <c r="G1220" s="11">
        <f>TC[[#This Row],[∆ AUM]]-TC[[#This Row],[effetto mercato]]</f>
        <v>-146023.02857134119</v>
      </c>
    </row>
    <row r="1221" spans="1:7">
      <c r="A1221" s="4">
        <v>45147</v>
      </c>
      <c r="B1221">
        <v>-0.25430000000000003</v>
      </c>
      <c r="C1221" s="6">
        <f>TC[[#This Row],[Variaz]]/100</f>
        <v>-2.5430000000000001E-3</v>
      </c>
      <c r="D1221" s="10">
        <f>'AUM Fondi'!D2162</f>
        <v>1270608923.1699998</v>
      </c>
      <c r="E1221" s="10">
        <f>D1220*TC[[#This Row],[Variazione percentuale]]</f>
        <v>-3239419.3089735303</v>
      </c>
      <c r="F1221" s="11">
        <f>TC[[#This Row],[AUM]]-D1220</f>
        <v>-3248453.5400002003</v>
      </c>
      <c r="G1221" s="11">
        <f>TC[[#This Row],[∆ AUM]]-TC[[#This Row],[effetto mercato]]</f>
        <v>-9034.2310266699642</v>
      </c>
    </row>
    <row r="1222" spans="1:7">
      <c r="A1222" s="4">
        <v>45148</v>
      </c>
      <c r="B1222">
        <v>0</v>
      </c>
      <c r="C1222" s="6">
        <f>TC[[#This Row],[Variaz]]/100</f>
        <v>0</v>
      </c>
      <c r="D1222" s="10">
        <f>'AUM Fondi'!D2163</f>
        <v>1270497677.8300002</v>
      </c>
      <c r="E1222" s="10">
        <f>D1221*TC[[#This Row],[Variazione percentuale]]</f>
        <v>0</v>
      </c>
      <c r="F1222" s="11">
        <f>TC[[#This Row],[AUM]]-D1221</f>
        <v>-111245.33999967575</v>
      </c>
      <c r="G1222" s="11">
        <f>TC[[#This Row],[∆ AUM]]-TC[[#This Row],[effetto mercato]]</f>
        <v>-111245.33999967575</v>
      </c>
    </row>
    <row r="1223" spans="1:7">
      <c r="A1223" s="4">
        <v>45149</v>
      </c>
      <c r="B1223">
        <v>-0.20030000000000001</v>
      </c>
      <c r="C1223" s="6">
        <f>TC[[#This Row],[Variaz]]/100</f>
        <v>-2.003E-3</v>
      </c>
      <c r="D1223" s="10">
        <f>'AUM Fondi'!D2164</f>
        <v>1267775615.5</v>
      </c>
      <c r="E1223" s="10">
        <f>D1222*TC[[#This Row],[Variazione percentuale]]</f>
        <v>-2544806.8486934905</v>
      </c>
      <c r="F1223" s="11">
        <f>TC[[#This Row],[AUM]]-D1222</f>
        <v>-2722062.3300001621</v>
      </c>
      <c r="G1223" s="11">
        <f>TC[[#This Row],[∆ AUM]]-TC[[#This Row],[effetto mercato]]</f>
        <v>-177255.48130667163</v>
      </c>
    </row>
    <row r="1224" spans="1:7">
      <c r="A1224" s="4">
        <v>45152</v>
      </c>
      <c r="B1224">
        <v>0.21890000000000001</v>
      </c>
      <c r="C1224" s="6">
        <f>TC[[#This Row],[Variaz]]/100</f>
        <v>2.189E-3</v>
      </c>
      <c r="D1224" s="10">
        <f>'AUM Fondi'!D2165</f>
        <v>1270701222.76</v>
      </c>
      <c r="E1224" s="10">
        <f>D1223*TC[[#This Row],[Variazione percentuale]]</f>
        <v>2775160.8223294998</v>
      </c>
      <c r="F1224" s="11">
        <f>TC[[#This Row],[AUM]]-D1223</f>
        <v>2925607.2599999905</v>
      </c>
      <c r="G1224" s="11">
        <f>TC[[#This Row],[∆ AUM]]-TC[[#This Row],[effetto mercato]]</f>
        <v>150446.4376704907</v>
      </c>
    </row>
    <row r="1225" spans="1:7">
      <c r="A1225" s="4">
        <v>45154</v>
      </c>
      <c r="B1225">
        <v>-0.91020000000000001</v>
      </c>
      <c r="C1225" s="6">
        <f>TC[[#This Row],[Variaz]]/100</f>
        <v>-9.1020000000000007E-3</v>
      </c>
      <c r="D1225" s="10">
        <f>'AUM Fondi'!D2166</f>
        <v>1258775806.45</v>
      </c>
      <c r="E1225" s="10">
        <f>D1224*TC[[#This Row],[Variazione percentuale]]</f>
        <v>-11565922.529561521</v>
      </c>
      <c r="F1225" s="11">
        <f>TC[[#This Row],[AUM]]-D1224</f>
        <v>-11925416.309999943</v>
      </c>
      <c r="G1225" s="11">
        <f>TC[[#This Row],[∆ AUM]]-TC[[#This Row],[effetto mercato]]</f>
        <v>-359493.78043842129</v>
      </c>
    </row>
    <row r="1226" spans="1:7">
      <c r="A1226" s="4">
        <v>45155</v>
      </c>
      <c r="B1226">
        <v>-0.53280000000000005</v>
      </c>
      <c r="C1226" s="6">
        <f>TC[[#This Row],[Variaz]]/100</f>
        <v>-5.3280000000000003E-3</v>
      </c>
      <c r="D1226" s="10">
        <f>'AUM Fondi'!D2167</f>
        <v>1252324854.2700002</v>
      </c>
      <c r="E1226" s="10">
        <f>D1225*TC[[#This Row],[Variazione percentuale]]</f>
        <v>-6706757.4967656005</v>
      </c>
      <c r="F1226" s="11">
        <f>TC[[#This Row],[AUM]]-D1225</f>
        <v>-6450952.1799998283</v>
      </c>
      <c r="G1226" s="11">
        <f>TC[[#This Row],[∆ AUM]]-TC[[#This Row],[effetto mercato]]</f>
        <v>255805.31676577218</v>
      </c>
    </row>
    <row r="1227" spans="1:7">
      <c r="A1227" s="4">
        <v>45156</v>
      </c>
      <c r="B1227">
        <v>0.14779999999999999</v>
      </c>
      <c r="C1227" s="6">
        <f>TC[[#This Row],[Variaz]]/100</f>
        <v>1.4779999999999999E-3</v>
      </c>
      <c r="D1227" s="10">
        <f>'AUM Fondi'!D2168</f>
        <v>1254651591.24</v>
      </c>
      <c r="E1227" s="10">
        <f>D1226*TC[[#This Row],[Variazione percentuale]]</f>
        <v>1850936.1346110601</v>
      </c>
      <c r="F1227" s="11">
        <f>TC[[#This Row],[AUM]]-D1226</f>
        <v>2326736.9699997902</v>
      </c>
      <c r="G1227" s="11">
        <f>TC[[#This Row],[∆ AUM]]-TC[[#This Row],[effetto mercato]]</f>
        <v>475800.83538873005</v>
      </c>
    </row>
    <row r="1228" spans="1:7">
      <c r="A1228" s="4">
        <v>45159</v>
      </c>
      <c r="B1228">
        <v>-0.2029</v>
      </c>
      <c r="C1228" s="6">
        <f>TC[[#This Row],[Variaz]]/100</f>
        <v>-2.029E-3</v>
      </c>
      <c r="D1228" s="10">
        <f>'AUM Fondi'!D2169</f>
        <v>1251986251.78</v>
      </c>
      <c r="E1228" s="10">
        <f>D1227*TC[[#This Row],[Variazione percentuale]]</f>
        <v>-2545688.0786259598</v>
      </c>
      <c r="F1228" s="11">
        <f>TC[[#This Row],[AUM]]-D1227</f>
        <v>-2665339.4600000381</v>
      </c>
      <c r="G1228" s="11">
        <f>TC[[#This Row],[∆ AUM]]-TC[[#This Row],[effetto mercato]]</f>
        <v>-119651.38137407834</v>
      </c>
    </row>
    <row r="1229" spans="1:7">
      <c r="A1229" s="4">
        <v>45160</v>
      </c>
      <c r="B1229">
        <v>0.31419999999999998</v>
      </c>
      <c r="C1229" s="6">
        <f>TC[[#This Row],[Variaz]]/100</f>
        <v>3.1419999999999998E-3</v>
      </c>
      <c r="D1229" s="10">
        <f>'AUM Fondi'!D2170</f>
        <v>1255895858.48</v>
      </c>
      <c r="E1229" s="10">
        <f>D1228*TC[[#This Row],[Variazione percentuale]]</f>
        <v>3933740.8030927596</v>
      </c>
      <c r="F1229" s="11">
        <f>TC[[#This Row],[AUM]]-D1228</f>
        <v>3909606.7000000477</v>
      </c>
      <c r="G1229" s="11">
        <f>TC[[#This Row],[∆ AUM]]-TC[[#This Row],[effetto mercato]]</f>
        <v>-24134.103092711885</v>
      </c>
    </row>
    <row r="1230" spans="1:7">
      <c r="A1230" s="4">
        <v>45161</v>
      </c>
      <c r="B1230">
        <v>0.77380000000000004</v>
      </c>
      <c r="C1230" s="6">
        <f>TC[[#This Row],[Variaz]]/100</f>
        <v>7.7380000000000001E-3</v>
      </c>
      <c r="D1230" s="10">
        <f>'AUM Fondi'!D2171</f>
        <v>1265471142.46</v>
      </c>
      <c r="E1230" s="10">
        <f>D1229*TC[[#This Row],[Variazione percentuale]]</f>
        <v>9718122.1529182401</v>
      </c>
      <c r="F1230" s="11">
        <f>TC[[#This Row],[AUM]]-D1229</f>
        <v>9575283.9800000191</v>
      </c>
      <c r="G1230" s="11">
        <f>TC[[#This Row],[∆ AUM]]-TC[[#This Row],[effetto mercato]]</f>
        <v>-142838.17291822098</v>
      </c>
    </row>
    <row r="1231" spans="1:7">
      <c r="A1231" s="4">
        <v>45162</v>
      </c>
      <c r="B1231">
        <v>-0.43880000000000002</v>
      </c>
      <c r="C1231" s="6">
        <f>TC[[#This Row],[Variaz]]/100</f>
        <v>-4.3880000000000004E-3</v>
      </c>
      <c r="D1231" s="10">
        <f>'AUM Fondi'!D2172</f>
        <v>1259840267.0599999</v>
      </c>
      <c r="E1231" s="10">
        <f>D1230*TC[[#This Row],[Variazione percentuale]]</f>
        <v>-5552887.3731144806</v>
      </c>
      <c r="F1231" s="11">
        <f>TC[[#This Row],[AUM]]-D1230</f>
        <v>-5630875.4000000954</v>
      </c>
      <c r="G1231" s="11">
        <f>TC[[#This Row],[∆ AUM]]-TC[[#This Row],[effetto mercato]]</f>
        <v>-77988.02688561473</v>
      </c>
    </row>
    <row r="1232" spans="1:7">
      <c r="A1232" s="4">
        <v>45163</v>
      </c>
      <c r="B1232">
        <v>0.27539999999999998</v>
      </c>
      <c r="C1232" s="6">
        <f>TC[[#This Row],[Variaz]]/100</f>
        <v>2.7539999999999999E-3</v>
      </c>
      <c r="D1232" s="10">
        <f>'AUM Fondi'!D2173</f>
        <v>1263402673.4300001</v>
      </c>
      <c r="E1232" s="10">
        <f>D1231*TC[[#This Row],[Variazione percentuale]]</f>
        <v>3469600.0954832397</v>
      </c>
      <c r="F1232" s="11">
        <f>TC[[#This Row],[AUM]]-D1231</f>
        <v>3562406.370000124</v>
      </c>
      <c r="G1232" s="11">
        <f>TC[[#This Row],[∆ AUM]]-TC[[#This Row],[effetto mercato]]</f>
        <v>92806.274516884238</v>
      </c>
    </row>
    <row r="1233" spans="1:7">
      <c r="A1233" s="4">
        <v>45166</v>
      </c>
      <c r="B1233">
        <v>0.34789999999999999</v>
      </c>
      <c r="C1233" s="6">
        <f>TC[[#This Row],[Variaz]]/100</f>
        <v>3.4789999999999999E-3</v>
      </c>
      <c r="D1233" s="10">
        <f>'AUM Fondi'!D2174</f>
        <v>1267368445.7299998</v>
      </c>
      <c r="E1233" s="10">
        <f>D1232*TC[[#This Row],[Variazione percentuale]]</f>
        <v>4395377.9008629704</v>
      </c>
      <c r="F1233" s="11">
        <f>TC[[#This Row],[AUM]]-D1232</f>
        <v>3965772.2999997139</v>
      </c>
      <c r="G1233" s="11">
        <f>TC[[#This Row],[∆ AUM]]-TC[[#This Row],[effetto mercato]]</f>
        <v>-429605.60086325649</v>
      </c>
    </row>
    <row r="1234" spans="1:7">
      <c r="A1234" s="4">
        <v>45167</v>
      </c>
      <c r="B1234">
        <v>0.62039999999999995</v>
      </c>
      <c r="C1234" s="6">
        <f>TC[[#This Row],[Variaz]]/100</f>
        <v>6.2039999999999994E-3</v>
      </c>
      <c r="D1234" s="10">
        <f>'AUM Fondi'!D2175</f>
        <v>1275053265.74</v>
      </c>
      <c r="E1234" s="10">
        <f>D1233*TC[[#This Row],[Variazione percentuale]]</f>
        <v>7862753.8373089181</v>
      </c>
      <c r="F1234" s="11">
        <f>TC[[#This Row],[AUM]]-D1233</f>
        <v>7684820.0100002289</v>
      </c>
      <c r="G1234" s="11">
        <f>TC[[#This Row],[∆ AUM]]-TC[[#This Row],[effetto mercato]]</f>
        <v>-177933.82730868924</v>
      </c>
    </row>
    <row r="1235" spans="1:7">
      <c r="A1235" s="4">
        <v>45168</v>
      </c>
      <c r="B1235">
        <v>-0.36270000000000002</v>
      </c>
      <c r="C1235" s="6">
        <f>TC[[#This Row],[Variaz]]/100</f>
        <v>-3.627E-3</v>
      </c>
      <c r="D1235" s="10">
        <f>'AUM Fondi'!D2176</f>
        <v>1270416473.21</v>
      </c>
      <c r="E1235" s="10">
        <f>D1234*TC[[#This Row],[Variazione percentuale]]</f>
        <v>-4624618.1948389802</v>
      </c>
      <c r="F1235" s="11">
        <f>TC[[#This Row],[AUM]]-D1234</f>
        <v>-4636792.5299999714</v>
      </c>
      <c r="G1235" s="11">
        <f>TC[[#This Row],[∆ AUM]]-TC[[#This Row],[effetto mercato]]</f>
        <v>-12174.335160991177</v>
      </c>
    </row>
    <row r="1236" spans="1:7">
      <c r="A1236" s="4">
        <v>45169</v>
      </c>
      <c r="B1236">
        <v>0.41860000000000003</v>
      </c>
      <c r="C1236" s="6">
        <f>TC[[#This Row],[Variaz]]/100</f>
        <v>4.1860000000000005E-3</v>
      </c>
      <c r="D1236" s="10">
        <f>'AUM Fondi'!D2177</f>
        <v>1275642814.6800001</v>
      </c>
      <c r="E1236" s="10">
        <f>D1235*TC[[#This Row],[Variazione percentuale]]</f>
        <v>5317963.3568570605</v>
      </c>
      <c r="F1236" s="11">
        <f>TC[[#This Row],[AUM]]-D1235</f>
        <v>5226341.4700000286</v>
      </c>
      <c r="G1236" s="11">
        <f>TC[[#This Row],[∆ AUM]]-TC[[#This Row],[effetto mercato]]</f>
        <v>-91621.886857031845</v>
      </c>
    </row>
    <row r="1237" spans="1:7">
      <c r="A1237" s="4">
        <v>45170</v>
      </c>
      <c r="B1237">
        <v>0.2175</v>
      </c>
      <c r="C1237" s="6">
        <f>TC[[#This Row],[Variaz]]/100</f>
        <v>2.1749999999999999E-3</v>
      </c>
      <c r="D1237" s="10">
        <f>'AUM Fondi'!D2178</f>
        <v>1278115208.5999999</v>
      </c>
      <c r="E1237" s="10">
        <f>D1236*TC[[#This Row],[Variazione percentuale]]</f>
        <v>2774523.1219290001</v>
      </c>
      <c r="F1237" s="11">
        <f>TC[[#This Row],[AUM]]-D1236</f>
        <v>2472393.9199998379</v>
      </c>
      <c r="G1237" s="11">
        <f>TC[[#This Row],[∆ AUM]]-TC[[#This Row],[effetto mercato]]</f>
        <v>-302129.20192916226</v>
      </c>
    </row>
    <row r="1238" spans="1:7">
      <c r="A1238" s="4">
        <v>45173</v>
      </c>
      <c r="B1238">
        <v>9.0399999999999994E-2</v>
      </c>
      <c r="C1238" s="6">
        <f>TC[[#This Row],[Variaz]]/100</f>
        <v>9.0399999999999996E-4</v>
      </c>
      <c r="D1238" s="10">
        <f>'AUM Fondi'!D2179</f>
        <v>1279052163.9599998</v>
      </c>
      <c r="E1238" s="10">
        <f>D1237*TC[[#This Row],[Variazione percentuale]]</f>
        <v>1155416.1485743998</v>
      </c>
      <c r="F1238" s="11">
        <f>TC[[#This Row],[AUM]]-D1237</f>
        <v>936955.3599998951</v>
      </c>
      <c r="G1238" s="11">
        <f>TC[[#This Row],[∆ AUM]]-TC[[#This Row],[effetto mercato]]</f>
        <v>-218460.78857450467</v>
      </c>
    </row>
    <row r="1239" spans="1:7">
      <c r="A1239" s="4">
        <v>45174</v>
      </c>
      <c r="B1239">
        <v>-0.253</v>
      </c>
      <c r="C1239" s="6">
        <f>TC[[#This Row],[Variaz]]/100</f>
        <v>-2.5300000000000001E-3</v>
      </c>
      <c r="D1239" s="10">
        <f>'AUM Fondi'!D2180</f>
        <v>1276228765.78</v>
      </c>
      <c r="E1239" s="10">
        <f>D1238*TC[[#This Row],[Variazione percentuale]]</f>
        <v>-3236001.9748187996</v>
      </c>
      <c r="F1239" s="11">
        <f>TC[[#This Row],[AUM]]-D1238</f>
        <v>-2823398.1799998283</v>
      </c>
      <c r="G1239" s="11">
        <f>TC[[#This Row],[∆ AUM]]-TC[[#This Row],[effetto mercato]]</f>
        <v>412603.79481897131</v>
      </c>
    </row>
    <row r="1240" spans="1:7">
      <c r="A1240" s="4">
        <v>45175</v>
      </c>
      <c r="B1240">
        <v>-0.25359999999999999</v>
      </c>
      <c r="C1240" s="6">
        <f>TC[[#This Row],[Variaz]]/100</f>
        <v>-2.5360000000000001E-3</v>
      </c>
      <c r="D1240" s="10">
        <f>'AUM Fondi'!D2181</f>
        <v>1274381187.1000001</v>
      </c>
      <c r="E1240" s="10">
        <f>D1239*TC[[#This Row],[Variazione percentuale]]</f>
        <v>-3236516.1500180801</v>
      </c>
      <c r="F1240" s="11">
        <f>TC[[#This Row],[AUM]]-D1239</f>
        <v>-1847578.6799998283</v>
      </c>
      <c r="G1240" s="11">
        <f>TC[[#This Row],[∆ AUM]]-TC[[#This Row],[effetto mercato]]</f>
        <v>1388937.4700182518</v>
      </c>
    </row>
    <row r="1241" spans="1:7">
      <c r="A1241" s="4">
        <v>45176</v>
      </c>
      <c r="B1241">
        <v>-5.45E-2</v>
      </c>
      <c r="C1241" s="6">
        <f>TC[[#This Row],[Variaz]]/100</f>
        <v>-5.4500000000000002E-4</v>
      </c>
      <c r="D1241" s="10">
        <f>'AUM Fondi'!D2182</f>
        <v>1273724791.8700001</v>
      </c>
      <c r="E1241" s="10">
        <f>D1240*TC[[#This Row],[Variazione percentuale]]</f>
        <v>-694537.74696950009</v>
      </c>
      <c r="F1241" s="11">
        <f>TC[[#This Row],[AUM]]-D1240</f>
        <v>-656395.23000001907</v>
      </c>
      <c r="G1241" s="11">
        <f>TC[[#This Row],[∆ AUM]]-TC[[#This Row],[effetto mercato]]</f>
        <v>38142.516969481017</v>
      </c>
    </row>
    <row r="1242" spans="1:7">
      <c r="A1242" s="4">
        <v>45177</v>
      </c>
      <c r="B1242">
        <v>-0.21809999999999999</v>
      </c>
      <c r="C1242" s="6">
        <f>TC[[#This Row],[Variaz]]/100</f>
        <v>-2.1809999999999998E-3</v>
      </c>
      <c r="D1242" s="10">
        <f>'AUM Fondi'!D2183</f>
        <v>1270422639.6399999</v>
      </c>
      <c r="E1242" s="10">
        <f>D1241*TC[[#This Row],[Variazione percentuale]]</f>
        <v>-2777993.7710684701</v>
      </c>
      <c r="F1242" s="11">
        <f>TC[[#This Row],[AUM]]-D1241</f>
        <v>-3302152.2300002575</v>
      </c>
      <c r="G1242" s="11">
        <f>TC[[#This Row],[∆ AUM]]-TC[[#This Row],[effetto mercato]]</f>
        <v>-524158.45893178741</v>
      </c>
    </row>
    <row r="1243" spans="1:7">
      <c r="A1243" s="4">
        <v>45180</v>
      </c>
      <c r="B1243">
        <v>-7.2800000000000004E-2</v>
      </c>
      <c r="C1243" s="6">
        <f>TC[[#This Row],[Variaz]]/100</f>
        <v>-7.2800000000000002E-4</v>
      </c>
      <c r="D1243" s="10">
        <f>'AUM Fondi'!D2184</f>
        <v>1268924203.3899999</v>
      </c>
      <c r="E1243" s="10">
        <f>D1242*TC[[#This Row],[Variazione percentuale]]</f>
        <v>-924867.68165791989</v>
      </c>
      <c r="F1243" s="11">
        <f>TC[[#This Row],[AUM]]-D1242</f>
        <v>-1498436.25</v>
      </c>
      <c r="G1243" s="11">
        <f>TC[[#This Row],[∆ AUM]]-TC[[#This Row],[effetto mercato]]</f>
        <v>-573568.56834208011</v>
      </c>
    </row>
    <row r="1244" spans="1:7">
      <c r="A1244" s="4">
        <v>45181</v>
      </c>
      <c r="B1244">
        <v>-0.16400000000000001</v>
      </c>
      <c r="C1244" s="6">
        <f>TC[[#This Row],[Variaz]]/100</f>
        <v>-1.64E-3</v>
      </c>
      <c r="D1244" s="10">
        <f>'AUM Fondi'!D2185</f>
        <v>1266540128.6499999</v>
      </c>
      <c r="E1244" s="10">
        <f>D1243*TC[[#This Row],[Variazione percentuale]]</f>
        <v>-2081035.6935595998</v>
      </c>
      <c r="F1244" s="11">
        <f>TC[[#This Row],[AUM]]-D1243</f>
        <v>-2384074.7400000095</v>
      </c>
      <c r="G1244" s="11">
        <f>TC[[#This Row],[∆ AUM]]-TC[[#This Row],[effetto mercato]]</f>
        <v>-303039.04644040973</v>
      </c>
    </row>
    <row r="1245" spans="1:7">
      <c r="A1245" s="4">
        <v>45182</v>
      </c>
      <c r="B1245">
        <v>-0.31030000000000002</v>
      </c>
      <c r="C1245" s="6">
        <f>TC[[#This Row],[Variaz]]/100</f>
        <v>-3.1030000000000003E-3</v>
      </c>
      <c r="D1245" s="10">
        <f>'AUM Fondi'!D2186</f>
        <v>1262916617.1900001</v>
      </c>
      <c r="E1245" s="10">
        <f>D1244*TC[[#This Row],[Variazione percentuale]]</f>
        <v>-3930074.0192009499</v>
      </c>
      <c r="F1245" s="11">
        <f>TC[[#This Row],[AUM]]-D1244</f>
        <v>-3623511.4599997997</v>
      </c>
      <c r="G1245" s="11">
        <f>TC[[#This Row],[∆ AUM]]-TC[[#This Row],[effetto mercato]]</f>
        <v>306562.5592011502</v>
      </c>
    </row>
    <row r="1246" spans="1:7">
      <c r="A1246" s="4">
        <v>45183</v>
      </c>
      <c r="B1246">
        <v>0.95220000000000005</v>
      </c>
      <c r="C1246" s="6">
        <f>TC[[#This Row],[Variaz]]/100</f>
        <v>9.5220000000000009E-3</v>
      </c>
      <c r="D1246" s="10">
        <f>'AUM Fondi'!D2187</f>
        <v>1274480735.8699999</v>
      </c>
      <c r="E1246" s="10">
        <f>D1245*TC[[#This Row],[Variazione percentuale]]</f>
        <v>12025492.028883182</v>
      </c>
      <c r="F1246" s="11">
        <f>TC[[#This Row],[AUM]]-D1245</f>
        <v>11564118.679999828</v>
      </c>
      <c r="G1246" s="11">
        <f>TC[[#This Row],[∆ AUM]]-TC[[#This Row],[effetto mercato]]</f>
        <v>-461373.34888335317</v>
      </c>
    </row>
    <row r="1247" spans="1:7">
      <c r="A1247" s="4">
        <v>45184</v>
      </c>
      <c r="B1247">
        <v>-0.52600000000000002</v>
      </c>
      <c r="C1247" s="6">
        <f>TC[[#This Row],[Variaz]]/100</f>
        <v>-5.2599999999999999E-3</v>
      </c>
      <c r="D1247" s="10">
        <f>'AUM Fondi'!D2188</f>
        <v>1267392417.98</v>
      </c>
      <c r="E1247" s="10">
        <f>D1246*TC[[#This Row],[Variazione percentuale]]</f>
        <v>-6703768.6706761997</v>
      </c>
      <c r="F1247" s="11">
        <f>TC[[#This Row],[AUM]]-D1246</f>
        <v>-7088317.8899998665</v>
      </c>
      <c r="G1247" s="11">
        <f>TC[[#This Row],[∆ AUM]]-TC[[#This Row],[effetto mercato]]</f>
        <v>-384549.21932366677</v>
      </c>
    </row>
    <row r="1248" spans="1:7">
      <c r="A1248" s="4">
        <v>45187</v>
      </c>
      <c r="B1248">
        <v>-0.34649999999999997</v>
      </c>
      <c r="C1248" s="6">
        <f>TC[[#This Row],[Variaz]]/100</f>
        <v>-3.4649999999999998E-3</v>
      </c>
      <c r="D1248" s="10">
        <f>'AUM Fondi'!D2189</f>
        <v>1262416361.1900001</v>
      </c>
      <c r="E1248" s="10">
        <f>D1247*TC[[#This Row],[Variazione percentuale]]</f>
        <v>-4391514.7283007</v>
      </c>
      <c r="F1248" s="11">
        <f>TC[[#This Row],[AUM]]-D1247</f>
        <v>-4976056.7899999619</v>
      </c>
      <c r="G1248" s="11">
        <f>TC[[#This Row],[∆ AUM]]-TC[[#This Row],[effetto mercato]]</f>
        <v>-584542.06169926189</v>
      </c>
    </row>
    <row r="1249" spans="1:7">
      <c r="A1249" s="4">
        <v>45188</v>
      </c>
      <c r="B1249">
        <v>-0.20130000000000001</v>
      </c>
      <c r="C1249" s="6">
        <f>TC[[#This Row],[Variaz]]/100</f>
        <v>-2.013E-3</v>
      </c>
      <c r="D1249" s="10">
        <f>'AUM Fondi'!D2190</f>
        <v>1260063334.96</v>
      </c>
      <c r="E1249" s="10">
        <f>D1248*TC[[#This Row],[Variazione percentuale]]</f>
        <v>-2541244.13507547</v>
      </c>
      <c r="F1249" s="11">
        <f>TC[[#This Row],[AUM]]-D1248</f>
        <v>-2353026.2300000191</v>
      </c>
      <c r="G1249" s="11">
        <f>TC[[#This Row],[∆ AUM]]-TC[[#This Row],[effetto mercato]]</f>
        <v>188217.90507545089</v>
      </c>
    </row>
    <row r="1250" spans="1:7">
      <c r="A1250" s="4">
        <v>45189</v>
      </c>
      <c r="B1250">
        <v>-1.83E-2</v>
      </c>
      <c r="C1250" s="6">
        <f>TC[[#This Row],[Variaz]]/100</f>
        <v>-1.83E-4</v>
      </c>
      <c r="D1250" s="10">
        <f>'AUM Fondi'!D2191</f>
        <v>1259423228.27</v>
      </c>
      <c r="E1250" s="10">
        <f>D1249*TC[[#This Row],[Variazione percentuale]]</f>
        <v>-230591.59029768</v>
      </c>
      <c r="F1250" s="11">
        <f>TC[[#This Row],[AUM]]-D1249</f>
        <v>-640106.69000005722</v>
      </c>
      <c r="G1250" s="11">
        <f>TC[[#This Row],[∆ AUM]]-TC[[#This Row],[effetto mercato]]</f>
        <v>-409515.09970237722</v>
      </c>
    </row>
    <row r="1251" spans="1:7">
      <c r="A1251" s="4">
        <v>45190</v>
      </c>
      <c r="B1251">
        <v>-0.66020000000000001</v>
      </c>
      <c r="C1251" s="6">
        <f>TC[[#This Row],[Variaz]]/100</f>
        <v>-6.6020000000000002E-3</v>
      </c>
      <c r="D1251" s="10">
        <f>'AUM Fondi'!D2192</f>
        <v>1249979418.3500001</v>
      </c>
      <c r="E1251" s="10">
        <f>D1250*TC[[#This Row],[Variazione percentuale]]</f>
        <v>-8314712.1530385399</v>
      </c>
      <c r="F1251" s="11">
        <f>TC[[#This Row],[AUM]]-D1250</f>
        <v>-9443809.9199998379</v>
      </c>
      <c r="G1251" s="11">
        <f>TC[[#This Row],[∆ AUM]]-TC[[#This Row],[effetto mercato]]</f>
        <v>-1129097.766961298</v>
      </c>
    </row>
    <row r="1252" spans="1:7">
      <c r="A1252" s="4">
        <v>45191</v>
      </c>
      <c r="B1252">
        <v>-0.2215</v>
      </c>
      <c r="C1252" s="6">
        <f>TC[[#This Row],[Variaz]]/100</f>
        <v>-2.215E-3</v>
      </c>
      <c r="D1252" s="10">
        <f>'AUM Fondi'!D2193</f>
        <v>1246985341.8999999</v>
      </c>
      <c r="E1252" s="10">
        <f>D1251*TC[[#This Row],[Variazione percentuale]]</f>
        <v>-2768704.4116452504</v>
      </c>
      <c r="F1252" s="11">
        <f>TC[[#This Row],[AUM]]-D1251</f>
        <v>-2994076.4500002861</v>
      </c>
      <c r="G1252" s="11">
        <f>TC[[#This Row],[∆ AUM]]-TC[[#This Row],[effetto mercato]]</f>
        <v>-225372.03835503571</v>
      </c>
    </row>
    <row r="1253" spans="1:7">
      <c r="A1253" s="4">
        <v>45194</v>
      </c>
      <c r="B1253">
        <v>9.2499999999999999E-2</v>
      </c>
      <c r="C1253" s="6">
        <f>TC[[#This Row],[Variaz]]/100</f>
        <v>9.2500000000000004E-4</v>
      </c>
      <c r="D1253" s="10">
        <f>'AUM Fondi'!D2194</f>
        <v>1247834472.1300001</v>
      </c>
      <c r="E1253" s="10">
        <f>D1252*TC[[#This Row],[Variazione percentuale]]</f>
        <v>1153461.4412574999</v>
      </c>
      <c r="F1253" s="11">
        <f>TC[[#This Row],[AUM]]-D1252</f>
        <v>849130.23000025749</v>
      </c>
      <c r="G1253" s="11">
        <f>TC[[#This Row],[∆ AUM]]-TC[[#This Row],[effetto mercato]]</f>
        <v>-304331.21125724236</v>
      </c>
    </row>
    <row r="1254" spans="1:7">
      <c r="A1254" s="4">
        <v>45195</v>
      </c>
      <c r="B1254">
        <v>-0.62849999999999995</v>
      </c>
      <c r="C1254" s="6">
        <f>TC[[#This Row],[Variaz]]/100</f>
        <v>-6.2849999999999998E-3</v>
      </c>
      <c r="D1254" s="10">
        <f>'AUM Fondi'!D2195</f>
        <v>1239281860.5699999</v>
      </c>
      <c r="E1254" s="10">
        <f>D1253*TC[[#This Row],[Variazione percentuale]]</f>
        <v>-7842639.6573370509</v>
      </c>
      <c r="F1254" s="11">
        <f>TC[[#This Row],[AUM]]-D1253</f>
        <v>-8552611.5600001812</v>
      </c>
      <c r="G1254" s="11">
        <f>TC[[#This Row],[∆ AUM]]-TC[[#This Row],[effetto mercato]]</f>
        <v>-709971.90266313031</v>
      </c>
    </row>
    <row r="1255" spans="1:7">
      <c r="A1255" s="4">
        <v>45196</v>
      </c>
      <c r="B1255">
        <v>0.1116</v>
      </c>
      <c r="C1255" s="6">
        <f>TC[[#This Row],[Variaz]]/100</f>
        <v>1.116E-3</v>
      </c>
      <c r="D1255" s="10">
        <f>'AUM Fondi'!D2196</f>
        <v>1240398091.55</v>
      </c>
      <c r="E1255" s="10">
        <f>D1254*TC[[#This Row],[Variazione percentuale]]</f>
        <v>1383038.55639612</v>
      </c>
      <c r="F1255" s="11">
        <f>TC[[#This Row],[AUM]]-D1254</f>
        <v>1116230.9800000191</v>
      </c>
      <c r="G1255" s="11">
        <f>TC[[#This Row],[∆ AUM]]-TC[[#This Row],[effetto mercato]]</f>
        <v>-266807.57639610092</v>
      </c>
    </row>
    <row r="1256" spans="1:7">
      <c r="A1256" s="4">
        <v>45197</v>
      </c>
      <c r="B1256">
        <v>-0.18579999999999999</v>
      </c>
      <c r="C1256" s="6">
        <f>TC[[#This Row],[Variaz]]/100</f>
        <v>-1.8579999999999998E-3</v>
      </c>
      <c r="D1256" s="10">
        <f>'AUM Fondi'!D2197</f>
        <v>1237684114.23</v>
      </c>
      <c r="E1256" s="10">
        <f>D1255*TC[[#This Row],[Variazione percentuale]]</f>
        <v>-2304659.6540998998</v>
      </c>
      <c r="F1256" s="11">
        <f>TC[[#This Row],[AUM]]-D1255</f>
        <v>-2713977.3199999332</v>
      </c>
      <c r="G1256" s="11">
        <f>TC[[#This Row],[∆ AUM]]-TC[[#This Row],[effetto mercato]]</f>
        <v>-409317.66590003343</v>
      </c>
    </row>
    <row r="1257" spans="1:7">
      <c r="A1257" s="4">
        <v>45198</v>
      </c>
      <c r="B1257">
        <v>0.1303</v>
      </c>
      <c r="C1257" s="6">
        <f>TC[[#This Row],[Variaz]]/100</f>
        <v>1.3029999999999999E-3</v>
      </c>
      <c r="D1257" s="10">
        <f>'AUM Fondi'!D2198</f>
        <v>1238642197.0900002</v>
      </c>
      <c r="E1257" s="10">
        <f>D1256*TC[[#This Row],[Variazione percentuale]]</f>
        <v>1612702.4008416899</v>
      </c>
      <c r="F1257" s="11">
        <f>TC[[#This Row],[AUM]]-D1256</f>
        <v>958082.86000013351</v>
      </c>
      <c r="G1257" s="11">
        <f>TC[[#This Row],[∆ AUM]]-TC[[#This Row],[effetto mercato]]</f>
        <v>-654619.54084155639</v>
      </c>
    </row>
    <row r="1258" spans="1:7">
      <c r="A1258" s="4">
        <v>45201</v>
      </c>
      <c r="B1258">
        <v>-0.1673</v>
      </c>
      <c r="C1258" s="6">
        <f>TC[[#This Row],[Variaz]]/100</f>
        <v>-1.673E-3</v>
      </c>
      <c r="D1258" s="10">
        <f>'AUM Fondi'!D2199</f>
        <v>1236389483.03</v>
      </c>
      <c r="E1258" s="10">
        <f>D1257*TC[[#This Row],[Variazione percentuale]]</f>
        <v>-2072248.3957315702</v>
      </c>
      <c r="F1258" s="11">
        <f>TC[[#This Row],[AUM]]-D1257</f>
        <v>-2252714.0600001812</v>
      </c>
      <c r="G1258" s="11">
        <f>TC[[#This Row],[∆ AUM]]-TC[[#This Row],[effetto mercato]]</f>
        <v>-180465.664268611</v>
      </c>
    </row>
    <row r="1259" spans="1:7">
      <c r="A1259" s="4">
        <v>45202</v>
      </c>
      <c r="B1259">
        <v>-0.74490000000000001</v>
      </c>
      <c r="C1259" s="6">
        <f>TC[[#This Row],[Variaz]]/100</f>
        <v>-7.4489999999999999E-3</v>
      </c>
      <c r="D1259" s="10">
        <f>'AUM Fondi'!D2200</f>
        <v>1226506734.5400002</v>
      </c>
      <c r="E1259" s="10">
        <f>D1258*TC[[#This Row],[Variazione percentuale]]</f>
        <v>-9209865.2590904702</v>
      </c>
      <c r="F1259" s="11">
        <f>TC[[#This Row],[AUM]]-D1258</f>
        <v>-9882748.4899997711</v>
      </c>
      <c r="G1259" s="11">
        <f>TC[[#This Row],[∆ AUM]]-TC[[#This Row],[effetto mercato]]</f>
        <v>-672883.23090930097</v>
      </c>
    </row>
    <row r="1260" spans="1:7">
      <c r="A1260" s="4">
        <v>45203</v>
      </c>
      <c r="B1260">
        <v>0.22509999999999999</v>
      </c>
      <c r="C1260" s="6">
        <f>TC[[#This Row],[Variaz]]/100</f>
        <v>2.251E-3</v>
      </c>
      <c r="D1260" s="10">
        <f>'AUM Fondi'!D2201</f>
        <v>1229718831.4800003</v>
      </c>
      <c r="E1260" s="10">
        <f>D1259*TC[[#This Row],[Variazione percentuale]]</f>
        <v>2760866.6594495405</v>
      </c>
      <c r="F1260" s="11">
        <f>TC[[#This Row],[AUM]]-D1259</f>
        <v>3212096.9400000572</v>
      </c>
      <c r="G1260" s="11">
        <f>TC[[#This Row],[∆ AUM]]-TC[[#This Row],[effetto mercato]]</f>
        <v>451230.28055051668</v>
      </c>
    </row>
    <row r="1261" spans="1:7">
      <c r="A1261" s="4">
        <v>45204</v>
      </c>
      <c r="B1261">
        <v>-0.1123</v>
      </c>
      <c r="C1261" s="6">
        <f>TC[[#This Row],[Variaz]]/100</f>
        <v>-1.1229999999999999E-3</v>
      </c>
      <c r="D1261" s="10">
        <f>'AUM Fondi'!D2202</f>
        <v>1229484890.3599999</v>
      </c>
      <c r="E1261" s="10">
        <f>D1260*TC[[#This Row],[Variazione percentuale]]</f>
        <v>-1380974.2477520402</v>
      </c>
      <c r="F1261" s="11">
        <f>TC[[#This Row],[AUM]]-D1260</f>
        <v>-233941.1200003624</v>
      </c>
      <c r="G1261" s="11">
        <f>TC[[#This Row],[∆ AUM]]-TC[[#This Row],[effetto mercato]]</f>
        <v>1147033.1277516778</v>
      </c>
    </row>
    <row r="1262" spans="1:7">
      <c r="A1262" s="4">
        <v>45205</v>
      </c>
      <c r="B1262">
        <v>0.14990000000000001</v>
      </c>
      <c r="C1262" s="6">
        <f>TC[[#This Row],[Variaz]]/100</f>
        <v>1.4990000000000001E-3</v>
      </c>
      <c r="D1262" s="10">
        <f>'AUM Fondi'!D2203</f>
        <v>1230805418.9099998</v>
      </c>
      <c r="E1262" s="10">
        <f>D1261*TC[[#This Row],[Variazione percentuale]]</f>
        <v>1842997.85064964</v>
      </c>
      <c r="F1262" s="11">
        <f>TC[[#This Row],[AUM]]-D1261</f>
        <v>1320528.5499999523</v>
      </c>
      <c r="G1262" s="11">
        <f>TC[[#This Row],[∆ AUM]]-TC[[#This Row],[effetto mercato]]</f>
        <v>-522469.30064968765</v>
      </c>
    </row>
    <row r="1263" spans="1:7">
      <c r="A1263" s="4">
        <v>45208</v>
      </c>
      <c r="B1263">
        <v>0.24329999999999999</v>
      </c>
      <c r="C1263" s="6">
        <f>TC[[#This Row],[Variaz]]/100</f>
        <v>2.4329999999999998E-3</v>
      </c>
      <c r="D1263" s="10">
        <f>'AUM Fondi'!D2204</f>
        <v>1233366074.1999998</v>
      </c>
      <c r="E1263" s="10">
        <f>D1262*TC[[#This Row],[Variazione percentuale]]</f>
        <v>2994549.5842080293</v>
      </c>
      <c r="F1263" s="11">
        <f>TC[[#This Row],[AUM]]-D1262</f>
        <v>2560655.2899999619</v>
      </c>
      <c r="G1263" s="11">
        <f>TC[[#This Row],[∆ AUM]]-TC[[#This Row],[effetto mercato]]</f>
        <v>-433894.29420806747</v>
      </c>
    </row>
    <row r="1264" spans="1:7">
      <c r="A1264" s="4">
        <v>45209</v>
      </c>
      <c r="B1264">
        <v>0.52270000000000005</v>
      </c>
      <c r="C1264" s="6">
        <f>TC[[#This Row],[Variaz]]/100</f>
        <v>5.2270000000000007E-3</v>
      </c>
      <c r="D1264" s="10">
        <f>'AUM Fondi'!D2205</f>
        <v>1239105092.4100001</v>
      </c>
      <c r="E1264" s="10">
        <f>D1263*TC[[#This Row],[Variazione percentuale]]</f>
        <v>6446804.4698433997</v>
      </c>
      <c r="F1264" s="11">
        <f>TC[[#This Row],[AUM]]-D1263</f>
        <v>5739018.2100002766</v>
      </c>
      <c r="G1264" s="11">
        <f>TC[[#This Row],[∆ AUM]]-TC[[#This Row],[effetto mercato]]</f>
        <v>-707786.25984312315</v>
      </c>
    </row>
    <row r="1265" spans="1:7">
      <c r="A1265" s="4">
        <v>45210</v>
      </c>
      <c r="B1265">
        <v>-0.13</v>
      </c>
      <c r="C1265" s="6">
        <f>TC[[#This Row],[Variaz]]/100</f>
        <v>-1.2999999999999999E-3</v>
      </c>
      <c r="D1265" s="10">
        <f>'AUM Fondi'!D2206</f>
        <v>1236782390.4599998</v>
      </c>
      <c r="E1265" s="10">
        <f>D1264*TC[[#This Row],[Variazione percentuale]]</f>
        <v>-1610836.620133</v>
      </c>
      <c r="F1265" s="11">
        <f>TC[[#This Row],[AUM]]-D1264</f>
        <v>-2322701.9500002861</v>
      </c>
      <c r="G1265" s="11">
        <f>TC[[#This Row],[∆ AUM]]-TC[[#This Row],[effetto mercato]]</f>
        <v>-711865.32986728614</v>
      </c>
    </row>
    <row r="1266" spans="1:7">
      <c r="A1266" s="4">
        <v>45211</v>
      </c>
      <c r="B1266">
        <v>-0.22309999999999999</v>
      </c>
      <c r="C1266" s="6">
        <f>TC[[#This Row],[Variaz]]/100</f>
        <v>-2.2309999999999999E-3</v>
      </c>
      <c r="D1266" s="10">
        <f>'AUM Fondi'!D2207</f>
        <v>1233646141.8299999</v>
      </c>
      <c r="E1266" s="10">
        <f>D1265*TC[[#This Row],[Variazione percentuale]]</f>
        <v>-2759261.5131162596</v>
      </c>
      <c r="F1266" s="11">
        <f>TC[[#This Row],[AUM]]-D1265</f>
        <v>-3136248.629999876</v>
      </c>
      <c r="G1266" s="11">
        <f>TC[[#This Row],[∆ AUM]]-TC[[#This Row],[effetto mercato]]</f>
        <v>-376987.11688361643</v>
      </c>
    </row>
    <row r="1267" spans="1:7">
      <c r="A1267" s="4">
        <v>45212</v>
      </c>
      <c r="B1267">
        <v>-9.3200000000000005E-2</v>
      </c>
      <c r="C1267" s="6">
        <f>TC[[#This Row],[Variaz]]/100</f>
        <v>-9.320000000000001E-4</v>
      </c>
      <c r="D1267" s="10">
        <f>'AUM Fondi'!D2208</f>
        <v>1231500780</v>
      </c>
      <c r="E1267" s="10">
        <f>D1266*TC[[#This Row],[Variazione percentuale]]</f>
        <v>-1149758.2041855601</v>
      </c>
      <c r="F1267" s="11">
        <f>TC[[#This Row],[AUM]]-D1266</f>
        <v>-2145361.8299999237</v>
      </c>
      <c r="G1267" s="11">
        <f>TC[[#This Row],[∆ AUM]]-TC[[#This Row],[effetto mercato]]</f>
        <v>-995603.62581436359</v>
      </c>
    </row>
    <row r="1268" spans="1:7">
      <c r="A1268" s="4">
        <v>45215</v>
      </c>
      <c r="B1268">
        <v>5.6000000000000001E-2</v>
      </c>
      <c r="C1268" s="6">
        <f>TC[[#This Row],[Variaz]]/100</f>
        <v>5.6000000000000006E-4</v>
      </c>
      <c r="D1268" s="10">
        <f>'AUM Fondi'!D2209</f>
        <v>1231654900.9100001</v>
      </c>
      <c r="E1268" s="10">
        <f>D1267*TC[[#This Row],[Variazione percentuale]]</f>
        <v>689640.43680000002</v>
      </c>
      <c r="F1268" s="11">
        <f>TC[[#This Row],[AUM]]-D1267</f>
        <v>154120.91000008583</v>
      </c>
      <c r="G1268" s="11">
        <f>TC[[#This Row],[∆ AUM]]-TC[[#This Row],[effetto mercato]]</f>
        <v>-535519.52679991419</v>
      </c>
    </row>
    <row r="1269" spans="1:7">
      <c r="A1269" s="4">
        <v>45216</v>
      </c>
      <c r="B1269">
        <v>-0.18640000000000001</v>
      </c>
      <c r="C1269" s="6">
        <f>TC[[#This Row],[Variaz]]/100</f>
        <v>-1.8640000000000002E-3</v>
      </c>
      <c r="D1269" s="10">
        <f>'AUM Fondi'!D2210</f>
        <v>1228773136.3800001</v>
      </c>
      <c r="E1269" s="10">
        <f>D1268*TC[[#This Row],[Variazione percentuale]]</f>
        <v>-2295804.7352962405</v>
      </c>
      <c r="F1269" s="11">
        <f>TC[[#This Row],[AUM]]-D1268</f>
        <v>-2881764.5299999714</v>
      </c>
      <c r="G1269" s="11">
        <f>TC[[#This Row],[∆ AUM]]-TC[[#This Row],[effetto mercato]]</f>
        <v>-585959.79470373085</v>
      </c>
    </row>
    <row r="1270" spans="1:7">
      <c r="A1270" s="4">
        <v>45217</v>
      </c>
      <c r="B1270">
        <v>-0.44829999999999998</v>
      </c>
      <c r="C1270" s="6">
        <f>TC[[#This Row],[Variaz]]/100</f>
        <v>-4.483E-3</v>
      </c>
      <c r="D1270" s="10">
        <f>'AUM Fondi'!D2211</f>
        <v>1223519117.0799999</v>
      </c>
      <c r="E1270" s="10">
        <f>D1269*TC[[#This Row],[Variazione percentuale]]</f>
        <v>-5508589.9703915408</v>
      </c>
      <c r="F1270" s="11">
        <f>TC[[#This Row],[AUM]]-D1269</f>
        <v>-5254019.3000001907</v>
      </c>
      <c r="G1270" s="11">
        <f>TC[[#This Row],[∆ AUM]]-TC[[#This Row],[effetto mercato]]</f>
        <v>254570.67039135005</v>
      </c>
    </row>
    <row r="1271" spans="1:7">
      <c r="A1271" s="4">
        <v>45218</v>
      </c>
      <c r="B1271">
        <v>-0.63790000000000002</v>
      </c>
      <c r="C1271" s="6">
        <f>TC[[#This Row],[Variaz]]/100</f>
        <v>-6.3790000000000001E-3</v>
      </c>
      <c r="D1271" s="10">
        <f>'AUM Fondi'!D2212</f>
        <v>1214889862.0799999</v>
      </c>
      <c r="E1271" s="10">
        <f>D1270*TC[[#This Row],[Variazione percentuale]]</f>
        <v>-7804828.4478533193</v>
      </c>
      <c r="F1271" s="11">
        <f>TC[[#This Row],[AUM]]-D1270</f>
        <v>-8629255</v>
      </c>
      <c r="G1271" s="11">
        <f>TC[[#This Row],[∆ AUM]]-TC[[#This Row],[effetto mercato]]</f>
        <v>-824426.55214668065</v>
      </c>
    </row>
    <row r="1272" spans="1:7">
      <c r="A1272" s="4">
        <v>45219</v>
      </c>
      <c r="B1272">
        <v>-0.52869999999999995</v>
      </c>
      <c r="C1272" s="6">
        <f>TC[[#This Row],[Variaz]]/100</f>
        <v>-5.2869999999999992E-3</v>
      </c>
      <c r="D1272" s="10">
        <f>'AUM Fondi'!D2213</f>
        <v>1208087947.8700001</v>
      </c>
      <c r="E1272" s="10">
        <f>D1271*TC[[#This Row],[Variazione percentuale]]</f>
        <v>-6423122.7008169582</v>
      </c>
      <c r="F1272" s="11">
        <f>TC[[#This Row],[AUM]]-D1271</f>
        <v>-6801914.2099997997</v>
      </c>
      <c r="G1272" s="11">
        <f>TC[[#This Row],[∆ AUM]]-TC[[#This Row],[effetto mercato]]</f>
        <v>-378791.50918284152</v>
      </c>
    </row>
    <row r="1273" spans="1:7">
      <c r="A1273" s="4">
        <v>45222</v>
      </c>
      <c r="B1273">
        <v>-0.39860000000000001</v>
      </c>
      <c r="C1273" s="6">
        <f>TC[[#This Row],[Variaz]]/100</f>
        <v>-3.986E-3</v>
      </c>
      <c r="D1273" s="10">
        <f>'AUM Fondi'!D2214</f>
        <v>1202657563.3199999</v>
      </c>
      <c r="E1273" s="10">
        <f>D1272*TC[[#This Row],[Variazione percentuale]]</f>
        <v>-4815438.56020982</v>
      </c>
      <c r="F1273" s="11">
        <f>TC[[#This Row],[AUM]]-D1272</f>
        <v>-5430384.5500001907</v>
      </c>
      <c r="G1273" s="11">
        <f>TC[[#This Row],[∆ AUM]]-TC[[#This Row],[effetto mercato]]</f>
        <v>-614945.98979037069</v>
      </c>
    </row>
    <row r="1274" spans="1:7">
      <c r="A1274" s="4">
        <v>45223</v>
      </c>
      <c r="B1274">
        <v>0.59079999999999999</v>
      </c>
      <c r="C1274" s="6">
        <f>TC[[#This Row],[Variaz]]/100</f>
        <v>5.9080000000000001E-3</v>
      </c>
      <c r="D1274" s="10">
        <f>'AUM Fondi'!D2215</f>
        <v>1209552365.47</v>
      </c>
      <c r="E1274" s="10">
        <f>D1273*TC[[#This Row],[Variazione percentuale]]</f>
        <v>7105300.8840945596</v>
      </c>
      <c r="F1274" s="11">
        <f>TC[[#This Row],[AUM]]-D1273</f>
        <v>6894802.1500000954</v>
      </c>
      <c r="G1274" s="11">
        <f>TC[[#This Row],[∆ AUM]]-TC[[#This Row],[effetto mercato]]</f>
        <v>-210498.73409446422</v>
      </c>
    </row>
    <row r="1275" spans="1:7">
      <c r="A1275" s="4">
        <v>45224</v>
      </c>
      <c r="B1275">
        <v>-0.62519999999999998</v>
      </c>
      <c r="C1275" s="6">
        <f>TC[[#This Row],[Variaz]]/100</f>
        <v>-6.2519999999999997E-3</v>
      </c>
      <c r="D1275" s="10">
        <f>'AUM Fondi'!D2216</f>
        <v>1201549724.5600002</v>
      </c>
      <c r="E1275" s="10">
        <f>D1274*TC[[#This Row],[Variazione percentuale]]</f>
        <v>-7562121.3889184399</v>
      </c>
      <c r="F1275" s="11">
        <f>TC[[#This Row],[AUM]]-D1274</f>
        <v>-8002640.9099998474</v>
      </c>
      <c r="G1275" s="11">
        <f>TC[[#This Row],[∆ AUM]]-TC[[#This Row],[effetto mercato]]</f>
        <v>-440519.52108140755</v>
      </c>
    </row>
    <row r="1276" spans="1:7">
      <c r="A1276" s="4">
        <v>45225</v>
      </c>
      <c r="B1276">
        <v>-0.1525</v>
      </c>
      <c r="C1276" s="6">
        <f>TC[[#This Row],[Variaz]]/100</f>
        <v>-1.5249999999999999E-3</v>
      </c>
      <c r="D1276" s="10">
        <f>'AUM Fondi'!D2217</f>
        <v>1198810175.99</v>
      </c>
      <c r="E1276" s="10">
        <f>D1275*TC[[#This Row],[Variazione percentuale]]</f>
        <v>-1832363.3299540002</v>
      </c>
      <c r="F1276" s="11">
        <f>TC[[#This Row],[AUM]]-D1275</f>
        <v>-2739548.5700001717</v>
      </c>
      <c r="G1276" s="11">
        <f>TC[[#This Row],[∆ AUM]]-TC[[#This Row],[effetto mercato]]</f>
        <v>-907185.24004617147</v>
      </c>
    </row>
    <row r="1277" spans="1:7">
      <c r="A1277" s="4">
        <v>45226</v>
      </c>
      <c r="B1277">
        <v>-0.26729999999999998</v>
      </c>
      <c r="C1277" s="6">
        <f>TC[[#This Row],[Variaz]]/100</f>
        <v>-2.673E-3</v>
      </c>
      <c r="D1277" s="10">
        <f>'AUM Fondi'!D2218</f>
        <v>1194075589.9000001</v>
      </c>
      <c r="E1277" s="10">
        <f>D1276*TC[[#This Row],[Variazione percentuale]]</f>
        <v>-3204419.6004212699</v>
      </c>
      <c r="F1277" s="11">
        <f>TC[[#This Row],[AUM]]-D1276</f>
        <v>-4734586.0899999142</v>
      </c>
      <c r="G1277" s="11">
        <f>TC[[#This Row],[∆ AUM]]-TC[[#This Row],[effetto mercato]]</f>
        <v>-1530166.4895786443</v>
      </c>
    </row>
    <row r="1278" spans="1:7">
      <c r="A1278" s="4">
        <v>45229</v>
      </c>
      <c r="B1278">
        <v>0.2298</v>
      </c>
      <c r="C1278" s="6">
        <f>TC[[#This Row],[Variaz]]/100</f>
        <v>2.2980000000000001E-3</v>
      </c>
      <c r="D1278" s="10">
        <f>'AUM Fondi'!D2219</f>
        <v>1196466215.8499999</v>
      </c>
      <c r="E1278" s="10">
        <f>D1277*TC[[#This Row],[Variazione percentuale]]</f>
        <v>2743985.7055902001</v>
      </c>
      <c r="F1278" s="11">
        <f>TC[[#This Row],[AUM]]-D1277</f>
        <v>2390625.9499998093</v>
      </c>
      <c r="G1278" s="11">
        <f>TC[[#This Row],[∆ AUM]]-TC[[#This Row],[effetto mercato]]</f>
        <v>-353359.75559039088</v>
      </c>
    </row>
    <row r="1279" spans="1:7">
      <c r="A1279" s="4">
        <v>45230</v>
      </c>
      <c r="B1279">
        <v>0.66859999999999997</v>
      </c>
      <c r="C1279" s="6">
        <f>TC[[#This Row],[Variaz]]/100</f>
        <v>6.6860000000000001E-3</v>
      </c>
      <c r="D1279" s="10">
        <f>'AUM Fondi'!D2220</f>
        <v>1204010379.6300001</v>
      </c>
      <c r="E1279" s="10">
        <f>D1278*TC[[#This Row],[Variazione percentuale]]</f>
        <v>7999573.1191730993</v>
      </c>
      <c r="F1279" s="11">
        <f>TC[[#This Row],[AUM]]-D1278</f>
        <v>7544163.7800002098</v>
      </c>
      <c r="G1279" s="11">
        <f>TC[[#This Row],[∆ AUM]]-TC[[#This Row],[effetto mercato]]</f>
        <v>-455409.33917288948</v>
      </c>
    </row>
    <row r="1280" spans="1:7">
      <c r="A1280" s="4">
        <v>45232</v>
      </c>
      <c r="B1280">
        <v>1.518</v>
      </c>
      <c r="C1280" s="6">
        <f>TC[[#This Row],[Variaz]]/100</f>
        <v>1.5180000000000001E-2</v>
      </c>
      <c r="D1280" s="10">
        <f>'AUM Fondi'!D2221</f>
        <v>1221926177.2199998</v>
      </c>
      <c r="E1280" s="10">
        <f>D1279*TC[[#This Row],[Variazione percentuale]]</f>
        <v>18276877.562783401</v>
      </c>
      <c r="F1280" s="11">
        <f>TC[[#This Row],[AUM]]-D1279</f>
        <v>17915797.589999676</v>
      </c>
      <c r="G1280" s="11">
        <f>TC[[#This Row],[∆ AUM]]-TC[[#This Row],[effetto mercato]]</f>
        <v>-361079.97278372571</v>
      </c>
    </row>
    <row r="1281" spans="1:7">
      <c r="A1281" s="4">
        <v>45233</v>
      </c>
      <c r="B1281">
        <v>0.33639999999999998</v>
      </c>
      <c r="C1281" s="6">
        <f>TC[[#This Row],[Variaz]]/100</f>
        <v>3.3639999999999998E-3</v>
      </c>
      <c r="D1281" s="10">
        <f>'AUM Fondi'!D2222</f>
        <v>1225593412.7</v>
      </c>
      <c r="E1281" s="10">
        <f>D1280*TC[[#This Row],[Variazione percentuale]]</f>
        <v>4110559.6601680792</v>
      </c>
      <c r="F1281" s="11">
        <f>TC[[#This Row],[AUM]]-D1280</f>
        <v>3667235.4800002575</v>
      </c>
      <c r="G1281" s="11">
        <f>TC[[#This Row],[∆ AUM]]-TC[[#This Row],[effetto mercato]]</f>
        <v>-443324.1801678217</v>
      </c>
    </row>
    <row r="1282" spans="1:7">
      <c r="A1282" s="4">
        <v>45236</v>
      </c>
      <c r="B1282">
        <v>-0.2422</v>
      </c>
      <c r="C1282" s="6">
        <f>TC[[#This Row],[Variaz]]/100</f>
        <v>-2.4220000000000001E-3</v>
      </c>
      <c r="D1282" s="10">
        <f>'AUM Fondi'!D2223</f>
        <v>1222906970.8599999</v>
      </c>
      <c r="E1282" s="10">
        <f>D1281*TC[[#This Row],[Variazione percentuale]]</f>
        <v>-2968387.2455594004</v>
      </c>
      <c r="F1282" s="11">
        <f>TC[[#This Row],[AUM]]-D1281</f>
        <v>-2686441.8400001526</v>
      </c>
      <c r="G1282" s="11">
        <f>TC[[#This Row],[∆ AUM]]-TC[[#This Row],[effetto mercato]]</f>
        <v>281945.40555924783</v>
      </c>
    </row>
    <row r="1283" spans="1:7">
      <c r="A1283" s="4">
        <v>45237</v>
      </c>
      <c r="B1283">
        <v>0.24279999999999999</v>
      </c>
      <c r="C1283" s="6">
        <f>TC[[#This Row],[Variaz]]/100</f>
        <v>2.428E-3</v>
      </c>
      <c r="D1283" s="10">
        <f>'AUM Fondi'!D2224</f>
        <v>1227359915.6800001</v>
      </c>
      <c r="E1283" s="10">
        <f>D1282*TC[[#This Row],[Variazione percentuale]]</f>
        <v>2969218.1252480797</v>
      </c>
      <c r="F1283" s="11">
        <f>TC[[#This Row],[AUM]]-D1282</f>
        <v>4452944.8200001717</v>
      </c>
      <c r="G1283" s="11">
        <f>TC[[#This Row],[∆ AUM]]-TC[[#This Row],[effetto mercato]]</f>
        <v>1483726.694752092</v>
      </c>
    </row>
    <row r="1284" spans="1:7">
      <c r="A1284" s="4">
        <v>45238</v>
      </c>
      <c r="B1284">
        <v>-3.73E-2</v>
      </c>
      <c r="C1284" s="6">
        <f>TC[[#This Row],[Variaz]]/100</f>
        <v>-3.7300000000000001E-4</v>
      </c>
      <c r="D1284" s="10">
        <f>'AUM Fondi'!D2225</f>
        <v>1226790388.76</v>
      </c>
      <c r="E1284" s="10">
        <f>D1283*TC[[#This Row],[Variazione percentuale]]</f>
        <v>-457805.24854864005</v>
      </c>
      <c r="F1284" s="11">
        <f>TC[[#This Row],[AUM]]-D1283</f>
        <v>-569526.92000007629</v>
      </c>
      <c r="G1284" s="11">
        <f>TC[[#This Row],[∆ AUM]]-TC[[#This Row],[effetto mercato]]</f>
        <v>-111721.67145143624</v>
      </c>
    </row>
    <row r="1285" spans="1:7">
      <c r="A1285" s="4">
        <v>45239</v>
      </c>
      <c r="B1285">
        <v>-0.24229999999999999</v>
      </c>
      <c r="C1285" s="6">
        <f>TC[[#This Row],[Variaz]]/100</f>
        <v>-2.4229999999999998E-3</v>
      </c>
      <c r="D1285" s="10">
        <f>'AUM Fondi'!D2226</f>
        <v>1223217480.0699999</v>
      </c>
      <c r="E1285" s="10">
        <f>D1284*TC[[#This Row],[Variazione percentuale]]</f>
        <v>-2972513.1119654798</v>
      </c>
      <c r="F1285" s="11">
        <f>TC[[#This Row],[AUM]]-D1284</f>
        <v>-3572908.6900000572</v>
      </c>
      <c r="G1285" s="11">
        <f>TC[[#This Row],[∆ AUM]]-TC[[#This Row],[effetto mercato]]</f>
        <v>-600395.57803457743</v>
      </c>
    </row>
    <row r="1286" spans="1:7">
      <c r="A1286" s="4">
        <v>45240</v>
      </c>
      <c r="B1286">
        <v>0.22420000000000001</v>
      </c>
      <c r="C1286" s="6">
        <f>TC[[#This Row],[Variaz]]/100</f>
        <v>2.2420000000000001E-3</v>
      </c>
      <c r="D1286" s="10">
        <f>'AUM Fondi'!D2227</f>
        <v>1225368379.9499998</v>
      </c>
      <c r="E1286" s="10">
        <f>D1285*TC[[#This Row],[Variazione percentuale]]</f>
        <v>2742453.5903169401</v>
      </c>
      <c r="F1286" s="11">
        <f>TC[[#This Row],[AUM]]-D1285</f>
        <v>2150899.879999876</v>
      </c>
      <c r="G1286" s="11">
        <f>TC[[#This Row],[∆ AUM]]-TC[[#This Row],[effetto mercato]]</f>
        <v>-591553.71031706408</v>
      </c>
    </row>
    <row r="1287" spans="1:7">
      <c r="A1287" s="4">
        <v>45243</v>
      </c>
      <c r="B1287">
        <v>-9.3200000000000005E-2</v>
      </c>
      <c r="C1287" s="6">
        <f>TC[[#This Row],[Variaz]]/100</f>
        <v>-9.320000000000001E-4</v>
      </c>
      <c r="D1287" s="10">
        <f>'AUM Fondi'!D2228</f>
        <v>1223661736.8799999</v>
      </c>
      <c r="E1287" s="10">
        <f>D1286*TC[[#This Row],[Variazione percentuale]]</f>
        <v>-1142043.3301134</v>
      </c>
      <c r="F1287" s="11">
        <f>TC[[#This Row],[AUM]]-D1286</f>
        <v>-1706643.0699999332</v>
      </c>
      <c r="G1287" s="11">
        <f>TC[[#This Row],[∆ AUM]]-TC[[#This Row],[effetto mercato]]</f>
        <v>-564599.73988653324</v>
      </c>
    </row>
    <row r="1288" spans="1:7">
      <c r="A1288" s="4">
        <v>45244</v>
      </c>
      <c r="B1288">
        <v>0.83960000000000001</v>
      </c>
      <c r="C1288" s="6">
        <f>TC[[#This Row],[Variaz]]/100</f>
        <v>8.3960000000000007E-3</v>
      </c>
      <c r="D1288" s="10">
        <f>'AUM Fondi'!D2229</f>
        <v>1233334533.8799999</v>
      </c>
      <c r="E1288" s="10">
        <f>D1287*TC[[#This Row],[Variazione percentuale]]</f>
        <v>10273863.94284448</v>
      </c>
      <c r="F1288" s="11">
        <f>TC[[#This Row],[AUM]]-D1287</f>
        <v>9672797</v>
      </c>
      <c r="G1288" s="11">
        <f>TC[[#This Row],[∆ AUM]]-TC[[#This Row],[effetto mercato]]</f>
        <v>-601066.94284448028</v>
      </c>
    </row>
    <row r="1289" spans="1:7">
      <c r="A1289" s="4">
        <v>45245</v>
      </c>
      <c r="B1289">
        <v>0.222</v>
      </c>
      <c r="C1289" s="6">
        <f>TC[[#This Row],[Variaz]]/100</f>
        <v>2.2200000000000002E-3</v>
      </c>
      <c r="D1289" s="10">
        <f>'AUM Fondi'!D2230</f>
        <v>1235452133.8600001</v>
      </c>
      <c r="E1289" s="10">
        <f>D1288*TC[[#This Row],[Variazione percentuale]]</f>
        <v>2738002.6652135998</v>
      </c>
      <c r="F1289" s="11">
        <f>TC[[#This Row],[AUM]]-D1288</f>
        <v>2117599.9800002575</v>
      </c>
      <c r="G1289" s="11">
        <f>TC[[#This Row],[∆ AUM]]-TC[[#This Row],[effetto mercato]]</f>
        <v>-620402.68521334231</v>
      </c>
    </row>
    <row r="1290" spans="1:7">
      <c r="A1290" s="4">
        <v>45246</v>
      </c>
      <c r="B1290">
        <v>-0.12920000000000001</v>
      </c>
      <c r="C1290" s="6">
        <f>TC[[#This Row],[Variaz]]/100</f>
        <v>-1.2920000000000002E-3</v>
      </c>
      <c r="D1290" s="10">
        <f>'AUM Fondi'!D2231</f>
        <v>1233274156.0899999</v>
      </c>
      <c r="E1290" s="10">
        <f>D1289*TC[[#This Row],[Variazione percentuale]]</f>
        <v>-1596204.1569471203</v>
      </c>
      <c r="F1290" s="11">
        <f>TC[[#This Row],[AUM]]-D1289</f>
        <v>-2177977.7700002193</v>
      </c>
      <c r="G1290" s="11">
        <f>TC[[#This Row],[∆ AUM]]-TC[[#This Row],[effetto mercato]]</f>
        <v>-581773.61305309902</v>
      </c>
    </row>
    <row r="1291" spans="1:7">
      <c r="A1291" s="4">
        <v>45247</v>
      </c>
      <c r="B1291">
        <v>0.25879999999999997</v>
      </c>
      <c r="C1291" s="6">
        <f>TC[[#This Row],[Variaz]]/100</f>
        <v>2.5879999999999996E-3</v>
      </c>
      <c r="D1291" s="10">
        <f>'AUM Fondi'!D2232</f>
        <v>1236245337.27</v>
      </c>
      <c r="E1291" s="10">
        <f>D1290*TC[[#This Row],[Variazione percentuale]]</f>
        <v>3191713.5159609192</v>
      </c>
      <c r="F1291" s="11">
        <f>TC[[#This Row],[AUM]]-D1290</f>
        <v>2971181.1800000668</v>
      </c>
      <c r="G1291" s="11">
        <f>TC[[#This Row],[∆ AUM]]-TC[[#This Row],[effetto mercato]]</f>
        <v>-220532.33596085245</v>
      </c>
    </row>
    <row r="1292" spans="1:7">
      <c r="A1292" s="4">
        <v>45250</v>
      </c>
      <c r="B1292">
        <v>-1.84E-2</v>
      </c>
      <c r="C1292" s="6">
        <f>TC[[#This Row],[Variaz]]/100</f>
        <v>-1.84E-4</v>
      </c>
      <c r="D1292" s="10">
        <f>'AUM Fondi'!D2233</f>
        <v>1235433909.0899999</v>
      </c>
      <c r="E1292" s="10">
        <f>D1291*TC[[#This Row],[Variazione percentuale]]</f>
        <v>-227469.14205768</v>
      </c>
      <c r="F1292" s="11">
        <f>TC[[#This Row],[AUM]]-D1291</f>
        <v>-811428.18000006676</v>
      </c>
      <c r="G1292" s="11">
        <f>TC[[#This Row],[∆ AUM]]-TC[[#This Row],[effetto mercato]]</f>
        <v>-583959.0379423867</v>
      </c>
    </row>
    <row r="1293" spans="1:7">
      <c r="A1293" s="4">
        <v>45251</v>
      </c>
      <c r="B1293">
        <v>0</v>
      </c>
      <c r="C1293" s="6">
        <f>TC[[#This Row],[Variaz]]/100</f>
        <v>0</v>
      </c>
      <c r="D1293" s="10">
        <f>'AUM Fondi'!D2234</f>
        <v>1234927816.4400001</v>
      </c>
      <c r="E1293" s="10">
        <f>D1292*TC[[#This Row],[Variazione percentuale]]</f>
        <v>0</v>
      </c>
      <c r="F1293" s="11">
        <f>TC[[#This Row],[AUM]]-D1292</f>
        <v>-506092.64999985695</v>
      </c>
      <c r="G1293" s="11">
        <f>TC[[#This Row],[∆ AUM]]-TC[[#This Row],[effetto mercato]]</f>
        <v>-506092.64999985695</v>
      </c>
    </row>
    <row r="1294" spans="1:7">
      <c r="A1294" s="4">
        <v>45252</v>
      </c>
      <c r="B1294">
        <v>0.36880000000000002</v>
      </c>
      <c r="C1294" s="6">
        <f>TC[[#This Row],[Variaz]]/100</f>
        <v>3.6880000000000003E-3</v>
      </c>
      <c r="D1294" s="10">
        <f>'AUM Fondi'!D2235</f>
        <v>1239093775.4200001</v>
      </c>
      <c r="E1294" s="10">
        <f>D1293*TC[[#This Row],[Variazione percentuale]]</f>
        <v>4554413.7870307202</v>
      </c>
      <c r="F1294" s="11">
        <f>TC[[#This Row],[AUM]]-D1293</f>
        <v>4165958.9800000191</v>
      </c>
      <c r="G1294" s="11">
        <f>TC[[#This Row],[∆ AUM]]-TC[[#This Row],[effetto mercato]]</f>
        <v>-388454.80703070108</v>
      </c>
    </row>
    <row r="1295" spans="1:7">
      <c r="A1295" s="4">
        <v>45253</v>
      </c>
      <c r="B1295">
        <v>-0.2205</v>
      </c>
      <c r="C1295" s="6">
        <f>TC[[#This Row],[Variaz]]/100</f>
        <v>-2.2049999999999999E-3</v>
      </c>
      <c r="D1295" s="10">
        <f>'AUM Fondi'!D2236</f>
        <v>1235518572.8599999</v>
      </c>
      <c r="E1295" s="10">
        <f>D1294*TC[[#This Row],[Variazione percentuale]]</f>
        <v>-2732201.7748011001</v>
      </c>
      <c r="F1295" s="11">
        <f>TC[[#This Row],[AUM]]-D1294</f>
        <v>-3575202.5600001812</v>
      </c>
      <c r="G1295" s="11">
        <f>TC[[#This Row],[∆ AUM]]-TC[[#This Row],[effetto mercato]]</f>
        <v>-843000.78519908106</v>
      </c>
    </row>
    <row r="1296" spans="1:7">
      <c r="A1296" s="4">
        <v>45254</v>
      </c>
      <c r="B1296">
        <v>0</v>
      </c>
      <c r="C1296" s="6">
        <f>TC[[#This Row],[Variaz]]/100</f>
        <v>0</v>
      </c>
      <c r="D1296" s="10">
        <f>'AUM Fondi'!D2237</f>
        <v>1235126323.4799998</v>
      </c>
      <c r="E1296" s="10">
        <f>D1295*TC[[#This Row],[Variazione percentuale]]</f>
        <v>0</v>
      </c>
      <c r="F1296" s="11">
        <f>TC[[#This Row],[AUM]]-D1295</f>
        <v>-392249.38000011444</v>
      </c>
      <c r="G1296" s="11">
        <f>TC[[#This Row],[∆ AUM]]-TC[[#This Row],[effetto mercato]]</f>
        <v>-392249.38000011444</v>
      </c>
    </row>
    <row r="1297" spans="1:7">
      <c r="A1297" s="4">
        <v>45257</v>
      </c>
      <c r="B1297">
        <v>9.2100000000000001E-2</v>
      </c>
      <c r="C1297" s="6">
        <f>TC[[#This Row],[Variaz]]/100</f>
        <v>9.2100000000000005E-4</v>
      </c>
      <c r="D1297" s="10">
        <f>'AUM Fondi'!D2238</f>
        <v>1235647389.3999999</v>
      </c>
      <c r="E1297" s="10">
        <f>D1296*TC[[#This Row],[Variazione percentuale]]</f>
        <v>1137551.3439250798</v>
      </c>
      <c r="F1297" s="11">
        <f>TC[[#This Row],[AUM]]-D1296</f>
        <v>521065.92000007629</v>
      </c>
      <c r="G1297" s="11">
        <f>TC[[#This Row],[∆ AUM]]-TC[[#This Row],[effetto mercato]]</f>
        <v>-616485.4239250035</v>
      </c>
    </row>
    <row r="1298" spans="1:7">
      <c r="A1298" s="4">
        <v>45258</v>
      </c>
      <c r="B1298">
        <v>-0.2024</v>
      </c>
      <c r="C1298" s="6">
        <f>TC[[#This Row],[Variaz]]/100</f>
        <v>-2.0239999999999998E-3</v>
      </c>
      <c r="D1298" s="10">
        <f>'AUM Fondi'!D2239</f>
        <v>1232397843.78</v>
      </c>
      <c r="E1298" s="10">
        <f>D1297*TC[[#This Row],[Variazione percentuale]]</f>
        <v>-2500950.3161455994</v>
      </c>
      <c r="F1298" s="11">
        <f>TC[[#This Row],[AUM]]-D1297</f>
        <v>-3249545.6199998856</v>
      </c>
      <c r="G1298" s="11">
        <f>TC[[#This Row],[∆ AUM]]-TC[[#This Row],[effetto mercato]]</f>
        <v>-748595.30385428621</v>
      </c>
    </row>
    <row r="1299" spans="1:7">
      <c r="A1299" s="4">
        <v>45259</v>
      </c>
      <c r="B1299">
        <v>0.36870000000000003</v>
      </c>
      <c r="C1299" s="6">
        <f>TC[[#This Row],[Variaz]]/100</f>
        <v>3.6870000000000002E-3</v>
      </c>
      <c r="D1299" s="10">
        <f>'AUM Fondi'!D2240</f>
        <v>1236667603.5799999</v>
      </c>
      <c r="E1299" s="10">
        <f>D1298*TC[[#This Row],[Variazione percentuale]]</f>
        <v>4543850.8500168603</v>
      </c>
      <c r="F1299" s="11">
        <f>TC[[#This Row],[AUM]]-D1298</f>
        <v>4269759.7999999523</v>
      </c>
      <c r="G1299" s="11">
        <f>TC[[#This Row],[∆ AUM]]-TC[[#This Row],[effetto mercato]]</f>
        <v>-274091.05001690798</v>
      </c>
    </row>
    <row r="1300" spans="1:7">
      <c r="A1300" s="4">
        <v>45260</v>
      </c>
      <c r="B1300">
        <v>0.47749999999999998</v>
      </c>
      <c r="C1300" s="6">
        <f>TC[[#This Row],[Variaz]]/100</f>
        <v>4.7749999999999997E-3</v>
      </c>
      <c r="D1300" s="10">
        <f>'AUM Fondi'!D2241</f>
        <v>1242124837.53</v>
      </c>
      <c r="E1300" s="10">
        <f>D1299*TC[[#This Row],[Variazione percentuale]]</f>
        <v>5905087.8070944995</v>
      </c>
      <c r="F1300" s="11">
        <f>TC[[#This Row],[AUM]]-D1299</f>
        <v>5457233.9500000477</v>
      </c>
      <c r="G1300" s="11">
        <f>TC[[#This Row],[∆ AUM]]-TC[[#This Row],[effetto mercato]]</f>
        <v>-447853.85709445179</v>
      </c>
    </row>
    <row r="1301" spans="1:7">
      <c r="A1301" s="4">
        <v>45261</v>
      </c>
      <c r="B1301">
        <v>0.96870000000000001</v>
      </c>
      <c r="C1301" s="6">
        <f>TC[[#This Row],[Variaz]]/100</f>
        <v>9.6869999999999994E-3</v>
      </c>
      <c r="D1301" s="10">
        <f>'AUM Fondi'!D2242</f>
        <v>1253674461.51</v>
      </c>
      <c r="E1301" s="10">
        <f>D1300*TC[[#This Row],[Variazione percentuale]]</f>
        <v>12032463.301153108</v>
      </c>
      <c r="F1301" s="11">
        <f>TC[[#This Row],[AUM]]-D1300</f>
        <v>11549623.980000019</v>
      </c>
      <c r="G1301" s="11">
        <f>TC[[#This Row],[∆ AUM]]-TC[[#This Row],[effetto mercato]]</f>
        <v>-482839.3211530894</v>
      </c>
    </row>
    <row r="1302" spans="1:7">
      <c r="A1302" s="4">
        <v>45264</v>
      </c>
      <c r="B1302">
        <v>0</v>
      </c>
      <c r="C1302" s="6">
        <f>TC[[#This Row],[Variaz]]/100</f>
        <v>0</v>
      </c>
      <c r="D1302" s="10">
        <f>'AUM Fondi'!D2243</f>
        <v>1253146229.8800001</v>
      </c>
      <c r="E1302" s="10">
        <f>D1301*TC[[#This Row],[Variazione percentuale]]</f>
        <v>0</v>
      </c>
      <c r="F1302" s="11">
        <f>TC[[#This Row],[AUM]]-D1301</f>
        <v>-528231.62999987602</v>
      </c>
      <c r="G1302" s="11">
        <f>TC[[#This Row],[∆ AUM]]-TC[[#This Row],[effetto mercato]]</f>
        <v>-528231.62999987602</v>
      </c>
    </row>
    <row r="1303" spans="1:7">
      <c r="A1303" s="4">
        <v>45265</v>
      </c>
      <c r="B1303">
        <v>7.2400000000000006E-2</v>
      </c>
      <c r="C1303" s="6">
        <f>TC[[#This Row],[Variaz]]/100</f>
        <v>7.2400000000000003E-4</v>
      </c>
      <c r="D1303" s="10">
        <f>'AUM Fondi'!D2244</f>
        <v>1254830262.6700001</v>
      </c>
      <c r="E1303" s="10">
        <f>D1302*TC[[#This Row],[Variazione percentuale]]</f>
        <v>907277.87043312017</v>
      </c>
      <c r="F1303" s="11">
        <f>TC[[#This Row],[AUM]]-D1302</f>
        <v>1684032.7899999619</v>
      </c>
      <c r="G1303" s="11">
        <f>TC[[#This Row],[∆ AUM]]-TC[[#This Row],[effetto mercato]]</f>
        <v>776754.91956684168</v>
      </c>
    </row>
    <row r="1304" spans="1:7">
      <c r="A1304" s="4">
        <v>45266</v>
      </c>
      <c r="B1304">
        <v>0.3256</v>
      </c>
      <c r="C1304" s="6">
        <f>TC[[#This Row],[Variaz]]/100</f>
        <v>3.2560000000000002E-3</v>
      </c>
      <c r="D1304" s="10">
        <f>'AUM Fondi'!D2245</f>
        <v>1259049505.26</v>
      </c>
      <c r="E1304" s="10">
        <f>D1303*TC[[#This Row],[Variazione percentuale]]</f>
        <v>4085727.3352535204</v>
      </c>
      <c r="F1304" s="11">
        <f>TC[[#This Row],[AUM]]-D1303</f>
        <v>4219242.5899999142</v>
      </c>
      <c r="G1304" s="11">
        <f>TC[[#This Row],[∆ AUM]]-TC[[#This Row],[effetto mercato]]</f>
        <v>133515.25474639377</v>
      </c>
    </row>
    <row r="1305" spans="1:7">
      <c r="A1305" s="4">
        <v>45267</v>
      </c>
      <c r="B1305">
        <v>0.36059999999999998</v>
      </c>
      <c r="C1305" s="6">
        <f>TC[[#This Row],[Variaz]]/100</f>
        <v>3.6059999999999998E-3</v>
      </c>
      <c r="D1305" s="10">
        <f>'AUM Fondi'!D2246</f>
        <v>1263101936.0899999</v>
      </c>
      <c r="E1305" s="10">
        <f>D1304*TC[[#This Row],[Variazione percentuale]]</f>
        <v>4540132.51596756</v>
      </c>
      <c r="F1305" s="11">
        <f>TC[[#This Row],[AUM]]-D1304</f>
        <v>4052430.8299999237</v>
      </c>
      <c r="G1305" s="11">
        <f>TC[[#This Row],[∆ AUM]]-TC[[#This Row],[effetto mercato]]</f>
        <v>-487701.68596763629</v>
      </c>
    </row>
    <row r="1306" spans="1:7">
      <c r="A1306" s="4">
        <v>45271</v>
      </c>
      <c r="B1306">
        <v>0.41320000000000001</v>
      </c>
      <c r="C1306" s="6">
        <f>TC[[#This Row],[Variaz]]/100</f>
        <v>4.1320000000000003E-3</v>
      </c>
      <c r="D1306" s="10">
        <f>'AUM Fondi'!D2247</f>
        <v>1267873979.7800002</v>
      </c>
      <c r="E1306" s="10">
        <f>D1305*TC[[#This Row],[Variazione percentuale]]</f>
        <v>5219137.1999238804</v>
      </c>
      <c r="F1306" s="11">
        <f>TC[[#This Row],[AUM]]-D1305</f>
        <v>4772043.6900002956</v>
      </c>
      <c r="G1306" s="11">
        <f>TC[[#This Row],[∆ AUM]]-TC[[#This Row],[effetto mercato]]</f>
        <v>-447093.50992358476</v>
      </c>
    </row>
    <row r="1307" spans="1:7">
      <c r="A1307" s="4">
        <v>45272</v>
      </c>
      <c r="B1307">
        <v>3.5799999999999998E-2</v>
      </c>
      <c r="C1307" s="6">
        <f>TC[[#This Row],[Variaz]]/100</f>
        <v>3.5799999999999997E-4</v>
      </c>
      <c r="D1307" s="10">
        <f>'AUM Fondi'!D2248</f>
        <v>1267764048.8800001</v>
      </c>
      <c r="E1307" s="10">
        <f>D1306*TC[[#This Row],[Variazione percentuale]]</f>
        <v>453898.88476124004</v>
      </c>
      <c r="F1307" s="11">
        <f>TC[[#This Row],[AUM]]-D1306</f>
        <v>-109930.90000009537</v>
      </c>
      <c r="G1307" s="11">
        <f>TC[[#This Row],[∆ AUM]]-TC[[#This Row],[effetto mercato]]</f>
        <v>-563829.78476133547</v>
      </c>
    </row>
    <row r="1308" spans="1:7">
      <c r="A1308" s="4">
        <v>45273</v>
      </c>
      <c r="B1308">
        <v>0.66180000000000005</v>
      </c>
      <c r="C1308" s="6">
        <f>TC[[#This Row],[Variaz]]/100</f>
        <v>6.6180000000000006E-3</v>
      </c>
      <c r="D1308" s="10">
        <f>'AUM Fondi'!D2249</f>
        <v>1275363931.4300001</v>
      </c>
      <c r="E1308" s="10">
        <f>D1307*TC[[#This Row],[Variazione percentuale]]</f>
        <v>8390062.4754878413</v>
      </c>
      <c r="F1308" s="11">
        <f>TC[[#This Row],[AUM]]-D1307</f>
        <v>7599882.5499999523</v>
      </c>
      <c r="G1308" s="11">
        <f>TC[[#This Row],[∆ AUM]]-TC[[#This Row],[effetto mercato]]</f>
        <v>-790179.92548788898</v>
      </c>
    </row>
    <row r="1309" spans="1:7">
      <c r="A1309" s="4">
        <v>45274</v>
      </c>
      <c r="B1309">
        <v>7.1099999999999997E-2</v>
      </c>
      <c r="C1309" s="6">
        <f>TC[[#This Row],[Variaz]]/100</f>
        <v>7.1099999999999994E-4</v>
      </c>
      <c r="D1309" s="10">
        <f>'AUM Fondi'!D2250</f>
        <v>1275584209.2</v>
      </c>
      <c r="E1309" s="10">
        <f>D1308*TC[[#This Row],[Variazione percentuale]]</f>
        <v>906783.75524672994</v>
      </c>
      <c r="F1309" s="11">
        <f>TC[[#This Row],[AUM]]-D1308</f>
        <v>220277.76999998093</v>
      </c>
      <c r="G1309" s="11">
        <f>TC[[#This Row],[∆ AUM]]-TC[[#This Row],[effetto mercato]]</f>
        <v>-686505.98524674901</v>
      </c>
    </row>
    <row r="1310" spans="1:7">
      <c r="A1310" s="4">
        <v>45275</v>
      </c>
      <c r="B1310">
        <v>0.44390000000000002</v>
      </c>
      <c r="C1310" s="6">
        <f>TC[[#This Row],[Variaz]]/100</f>
        <v>4.4390000000000002E-3</v>
      </c>
      <c r="D1310" s="10">
        <f>'AUM Fondi'!D2251</f>
        <v>1280465092.0800002</v>
      </c>
      <c r="E1310" s="10">
        <f>D1309*TC[[#This Row],[Variazione percentuale]]</f>
        <v>5662318.3046388002</v>
      </c>
      <c r="F1310" s="11">
        <f>TC[[#This Row],[AUM]]-D1309</f>
        <v>4880882.8800001144</v>
      </c>
      <c r="G1310" s="11">
        <f>TC[[#This Row],[∆ AUM]]-TC[[#This Row],[effetto mercato]]</f>
        <v>-781435.42463868577</v>
      </c>
    </row>
    <row r="1311" spans="1:7">
      <c r="A1311" s="4">
        <v>45278</v>
      </c>
      <c r="B1311">
        <v>-0.17680000000000001</v>
      </c>
      <c r="C1311" s="6">
        <f>TC[[#This Row],[Variaz]]/100</f>
        <v>-1.768E-3</v>
      </c>
      <c r="D1311" s="10">
        <f>'AUM Fondi'!D2252</f>
        <v>1277822843.47</v>
      </c>
      <c r="E1311" s="10">
        <f>D1310*TC[[#This Row],[Variazione percentuale]]</f>
        <v>-2263862.2827974404</v>
      </c>
      <c r="F1311" s="11">
        <f>TC[[#This Row],[AUM]]-D1310</f>
        <v>-2642248.6100001335</v>
      </c>
      <c r="G1311" s="11">
        <f>TC[[#This Row],[∆ AUM]]-TC[[#This Row],[effetto mercato]]</f>
        <v>-378386.32720269309</v>
      </c>
    </row>
    <row r="1312" spans="1:7">
      <c r="A1312" s="4">
        <v>45279</v>
      </c>
      <c r="B1312">
        <v>0.15939999999999999</v>
      </c>
      <c r="C1312" s="6">
        <f>TC[[#This Row],[Variaz]]/100</f>
        <v>1.5939999999999999E-3</v>
      </c>
      <c r="D1312" s="10">
        <f>'AUM Fondi'!D2253</f>
        <v>1280113380.74</v>
      </c>
      <c r="E1312" s="10">
        <f>D1311*TC[[#This Row],[Variazione percentuale]]</f>
        <v>2036849.61249118</v>
      </c>
      <c r="F1312" s="11">
        <f>TC[[#This Row],[AUM]]-D1311</f>
        <v>2290537.2699999809</v>
      </c>
      <c r="G1312" s="11">
        <f>TC[[#This Row],[∆ AUM]]-TC[[#This Row],[effetto mercato]]</f>
        <v>253687.65750880097</v>
      </c>
    </row>
    <row r="1313" spans="1:7">
      <c r="A1313" s="4">
        <v>45280</v>
      </c>
      <c r="B1313">
        <v>-0.19450000000000001</v>
      </c>
      <c r="C1313" s="6">
        <f>TC[[#This Row],[Variaz]]/100</f>
        <v>-1.9450000000000001E-3</v>
      </c>
      <c r="D1313" s="10">
        <f>'AUM Fondi'!D2254</f>
        <v>1276641828.5699999</v>
      </c>
      <c r="E1313" s="10">
        <f>D1312*TC[[#This Row],[Variazione percentuale]]</f>
        <v>-2489820.5255392999</v>
      </c>
      <c r="F1313" s="11">
        <f>TC[[#This Row],[AUM]]-D1312</f>
        <v>-3471552.1700000763</v>
      </c>
      <c r="G1313" s="11">
        <f>TC[[#This Row],[∆ AUM]]-TC[[#This Row],[effetto mercato]]</f>
        <v>-981731.64446077636</v>
      </c>
    </row>
    <row r="1314" spans="1:7">
      <c r="A1314" s="4">
        <v>45281</v>
      </c>
      <c r="B1314">
        <v>0.30120000000000002</v>
      </c>
      <c r="C1314" s="6">
        <f>TC[[#This Row],[Variaz]]/100</f>
        <v>3.0120000000000004E-3</v>
      </c>
      <c r="D1314" s="10">
        <f>'AUM Fondi'!D2255</f>
        <v>1279735165.8700001</v>
      </c>
      <c r="E1314" s="10">
        <f>D1313*TC[[#This Row],[Variazione percentuale]]</f>
        <v>3845245.1876528403</v>
      </c>
      <c r="F1314" s="11">
        <f>TC[[#This Row],[AUM]]-D1313</f>
        <v>3093337.3000001907</v>
      </c>
      <c r="G1314" s="11">
        <f>TC[[#This Row],[∆ AUM]]-TC[[#This Row],[effetto mercato]]</f>
        <v>-751907.88765264954</v>
      </c>
    </row>
    <row r="1315" spans="1:7">
      <c r="A1315" s="4">
        <v>45282</v>
      </c>
      <c r="B1315">
        <v>0.14130000000000001</v>
      </c>
      <c r="C1315" s="6">
        <f>TC[[#This Row],[Variaz]]/100</f>
        <v>1.4130000000000002E-3</v>
      </c>
      <c r="D1315" s="10">
        <f>'AUM Fondi'!D2256</f>
        <v>1281197463.9200001</v>
      </c>
      <c r="E1315" s="10">
        <f>D1314*TC[[#This Row],[Variazione percentuale]]</f>
        <v>1808265.7893743105</v>
      </c>
      <c r="F1315" s="11">
        <f>TC[[#This Row],[AUM]]-D1314</f>
        <v>1462298.0499999523</v>
      </c>
      <c r="G1315" s="11">
        <f>TC[[#This Row],[∆ AUM]]-TC[[#This Row],[effetto mercato]]</f>
        <v>-345967.73937435821</v>
      </c>
    </row>
    <row r="1316" spans="1:7">
      <c r="A1316" s="4">
        <v>45287</v>
      </c>
      <c r="B1316">
        <v>0.15870000000000001</v>
      </c>
      <c r="C1316" s="6">
        <f>TC[[#This Row],[Variaz]]/100</f>
        <v>1.5870000000000001E-3</v>
      </c>
      <c r="D1316" s="10">
        <f>'AUM Fondi'!D2257</f>
        <v>1282429805.1500001</v>
      </c>
      <c r="E1316" s="10">
        <f>D1315*TC[[#This Row],[Variazione percentuale]]</f>
        <v>2033260.3752410403</v>
      </c>
      <c r="F1316" s="11">
        <f>TC[[#This Row],[AUM]]-D1315</f>
        <v>1232341.2300000191</v>
      </c>
      <c r="G1316" s="11">
        <f>TC[[#This Row],[∆ AUM]]-TC[[#This Row],[effetto mercato]]</f>
        <v>-800919.14524102118</v>
      </c>
    </row>
    <row r="1317" spans="1:7">
      <c r="A1317" s="4">
        <v>45288</v>
      </c>
      <c r="B1317">
        <v>0</v>
      </c>
      <c r="C1317" s="6">
        <f>TC[[#This Row],[Variaz]]/100</f>
        <v>0</v>
      </c>
      <c r="D1317" s="10">
        <f>'AUM Fondi'!D2258</f>
        <v>1282079505.45</v>
      </c>
      <c r="E1317" s="10">
        <f>D1316*TC[[#This Row],[Variazione percentuale]]</f>
        <v>0</v>
      </c>
      <c r="F1317" s="11">
        <f>TC[[#This Row],[AUM]]-D1316</f>
        <v>-350299.70000004768</v>
      </c>
      <c r="G1317" s="11">
        <f>TC[[#This Row],[∆ AUM]]-TC[[#This Row],[effetto mercato]]</f>
        <v>-350299.70000004768</v>
      </c>
    </row>
    <row r="1318" spans="1:7">
      <c r="A1318" s="4">
        <v>45289</v>
      </c>
      <c r="B1318">
        <v>0</v>
      </c>
      <c r="C1318" s="6">
        <f>TC[[#This Row],[Variaz]]/100</f>
        <v>0</v>
      </c>
      <c r="D1318" s="10">
        <f>'AUM Fondi'!D2259</f>
        <v>1281984693.2</v>
      </c>
      <c r="E1318" s="10">
        <f>D1317*TC[[#This Row],[Variazione percentuale]]</f>
        <v>0</v>
      </c>
      <c r="F1318" s="11">
        <f>TC[[#This Row],[AUM]]-D1317</f>
        <v>-94812.25</v>
      </c>
      <c r="G1318" s="11">
        <f>TC[[#This Row],[∆ AUM]]-TC[[#This Row],[effetto mercato]]</f>
        <v>-94812.25</v>
      </c>
    </row>
    <row r="1319" spans="1:7">
      <c r="A1319" s="4">
        <v>45293</v>
      </c>
      <c r="B1319">
        <v>7.0400000000000004E-2</v>
      </c>
      <c r="C1319" s="6">
        <f>TC[[#This Row],[Variaz]]/100</f>
        <v>7.0400000000000009E-4</v>
      </c>
      <c r="D1319" s="10">
        <f>'AUM Fondi'!D2260</f>
        <v>1282713348.8299999</v>
      </c>
      <c r="E1319" s="10">
        <f>D1318*TC[[#This Row],[Variazione percentuale]]</f>
        <v>902517.22401280014</v>
      </c>
      <c r="F1319" s="11">
        <f>TC[[#This Row],[AUM]]-D1318</f>
        <v>728655.62999987602</v>
      </c>
      <c r="G1319" s="11">
        <f>TC[[#This Row],[∆ AUM]]-TC[[#This Row],[effetto mercato]]</f>
        <v>-173861.59401292412</v>
      </c>
    </row>
    <row r="1320" spans="1:7">
      <c r="A1320" s="4">
        <v>45294</v>
      </c>
      <c r="B1320">
        <v>-0.49270000000000003</v>
      </c>
      <c r="C1320" s="6">
        <f>TC[[#This Row],[Variaz]]/100</f>
        <v>-4.927E-3</v>
      </c>
      <c r="D1320" s="10">
        <f>'AUM Fondi'!D2261</f>
        <v>1276064611.25</v>
      </c>
      <c r="E1320" s="10">
        <f>D1319*TC[[#This Row],[Variazione percentuale]]</f>
        <v>-6319928.6696854094</v>
      </c>
      <c r="F1320" s="11">
        <f>TC[[#This Row],[AUM]]-D1319</f>
        <v>-6648737.5799999237</v>
      </c>
      <c r="G1320" s="11">
        <f>TC[[#This Row],[∆ AUM]]-TC[[#This Row],[effetto mercato]]</f>
        <v>-328808.9103145143</v>
      </c>
    </row>
    <row r="1321" spans="1:7">
      <c r="A1321" s="4">
        <v>45295</v>
      </c>
      <c r="B1321">
        <v>-0.37140000000000001</v>
      </c>
      <c r="C1321" s="6">
        <f>TC[[#This Row],[Variaz]]/100</f>
        <v>-3.7140000000000003E-3</v>
      </c>
      <c r="D1321" s="10">
        <f>'AUM Fondi'!D2262</f>
        <v>1271347030.3</v>
      </c>
      <c r="E1321" s="10">
        <f>D1320*TC[[#This Row],[Variazione percentuale]]</f>
        <v>-4739303.9661825001</v>
      </c>
      <c r="F1321" s="11">
        <f>TC[[#This Row],[AUM]]-D1320</f>
        <v>-4717580.9500000477</v>
      </c>
      <c r="G1321" s="11">
        <f>TC[[#This Row],[∆ AUM]]-TC[[#This Row],[effetto mercato]]</f>
        <v>21723.01618245244</v>
      </c>
    </row>
    <row r="1322" spans="1:7">
      <c r="A1322" s="4">
        <v>45296</v>
      </c>
      <c r="B1322">
        <v>-0.19520000000000001</v>
      </c>
      <c r="C1322" s="6">
        <f>TC[[#This Row],[Variaz]]/100</f>
        <v>-1.9520000000000002E-3</v>
      </c>
      <c r="D1322" s="10">
        <f>'AUM Fondi'!D2263</f>
        <v>1269072348.4000001</v>
      </c>
      <c r="E1322" s="10">
        <f>D1321*TC[[#This Row],[Variazione percentuale]]</f>
        <v>-2481669.4031456001</v>
      </c>
      <c r="F1322" s="11">
        <f>TC[[#This Row],[AUM]]-D1321</f>
        <v>-2274681.8999998569</v>
      </c>
      <c r="G1322" s="11">
        <f>TC[[#This Row],[∆ AUM]]-TC[[#This Row],[effetto mercato]]</f>
        <v>206987.50314574316</v>
      </c>
    </row>
    <row r="1323" spans="1:7">
      <c r="A1323" s="4">
        <v>45299</v>
      </c>
      <c r="B1323">
        <v>0.58689999999999998</v>
      </c>
      <c r="C1323" s="6">
        <f>TC[[#This Row],[Variaz]]/100</f>
        <v>5.8690000000000001E-3</v>
      </c>
      <c r="D1323" s="10">
        <f>'AUM Fondi'!D2264</f>
        <v>1275801423.1700001</v>
      </c>
      <c r="E1323" s="10">
        <f>D1322*TC[[#This Row],[Variazione percentuale]]</f>
        <v>7448185.6127596004</v>
      </c>
      <c r="F1323" s="11">
        <f>TC[[#This Row],[AUM]]-D1322</f>
        <v>6729074.7699999809</v>
      </c>
      <c r="G1323" s="11">
        <f>TC[[#This Row],[∆ AUM]]-TC[[#This Row],[effetto mercato]]</f>
        <v>-719110.84275961947</v>
      </c>
    </row>
    <row r="1324" spans="1:7">
      <c r="A1324" s="4">
        <v>45300</v>
      </c>
      <c r="B1324">
        <v>0.2122</v>
      </c>
      <c r="C1324" s="6">
        <f>TC[[#This Row],[Variaz]]/100</f>
        <v>2.1220000000000002E-3</v>
      </c>
      <c r="D1324" s="10">
        <f>'AUM Fondi'!D2265</f>
        <v>1278390270.7</v>
      </c>
      <c r="E1324" s="10">
        <f>D1323*TC[[#This Row],[Variazione percentuale]]</f>
        <v>2707250.6199667403</v>
      </c>
      <c r="F1324" s="11">
        <f>TC[[#This Row],[AUM]]-D1323</f>
        <v>2588847.5299999714</v>
      </c>
      <c r="G1324" s="11">
        <f>TC[[#This Row],[∆ AUM]]-TC[[#This Row],[effetto mercato]]</f>
        <v>-118403.08996676886</v>
      </c>
    </row>
    <row r="1325" spans="1:7">
      <c r="A1325" s="4">
        <v>45301</v>
      </c>
      <c r="B1325">
        <v>-0.1411</v>
      </c>
      <c r="C1325" s="6">
        <f>TC[[#This Row],[Variaz]]/100</f>
        <v>-1.4109999999999999E-3</v>
      </c>
      <c r="D1325" s="10">
        <f>'AUM Fondi'!D2266</f>
        <v>1275685127.9400001</v>
      </c>
      <c r="E1325" s="10">
        <f>D1324*TC[[#This Row],[Variazione percentuale]]</f>
        <v>-1803808.6719577</v>
      </c>
      <c r="F1325" s="11">
        <f>TC[[#This Row],[AUM]]-D1324</f>
        <v>-2705142.7599999905</v>
      </c>
      <c r="G1325" s="11">
        <f>TC[[#This Row],[∆ AUM]]-TC[[#This Row],[effetto mercato]]</f>
        <v>-901334.08804229042</v>
      </c>
    </row>
    <row r="1326" spans="1:7">
      <c r="A1326" s="4">
        <v>45302</v>
      </c>
      <c r="B1326">
        <v>7.0699999999999999E-2</v>
      </c>
      <c r="C1326" s="6">
        <f>TC[[#This Row],[Variaz]]/100</f>
        <v>7.0699999999999995E-4</v>
      </c>
      <c r="D1326" s="10">
        <f>'AUM Fondi'!D2267</f>
        <v>1276051786.4000001</v>
      </c>
      <c r="E1326" s="10">
        <f>D1325*TC[[#This Row],[Variazione percentuale]]</f>
        <v>901909.38545357995</v>
      </c>
      <c r="F1326" s="11">
        <f>TC[[#This Row],[AUM]]-D1325</f>
        <v>366658.46000003815</v>
      </c>
      <c r="G1326" s="11">
        <f>TC[[#This Row],[∆ AUM]]-TC[[#This Row],[effetto mercato]]</f>
        <v>-535250.9254535418</v>
      </c>
    </row>
    <row r="1327" spans="1:7">
      <c r="A1327" s="4">
        <v>45303</v>
      </c>
      <c r="B1327">
        <v>0.19420000000000001</v>
      </c>
      <c r="C1327" s="6">
        <f>TC[[#This Row],[Variaz]]/100</f>
        <v>1.9420000000000001E-3</v>
      </c>
      <c r="D1327" s="10">
        <f>'AUM Fondi'!D2268</f>
        <v>1278050247.78</v>
      </c>
      <c r="E1327" s="10">
        <f>D1326*TC[[#This Row],[Variazione percentuale]]</f>
        <v>2478092.5691888002</v>
      </c>
      <c r="F1327" s="11">
        <f>TC[[#This Row],[AUM]]-D1326</f>
        <v>1998461.379999876</v>
      </c>
      <c r="G1327" s="11">
        <f>TC[[#This Row],[∆ AUM]]-TC[[#This Row],[effetto mercato]]</f>
        <v>-479631.18918892415</v>
      </c>
    </row>
    <row r="1328" spans="1:7">
      <c r="A1328" s="4">
        <v>45306</v>
      </c>
      <c r="B1328">
        <v>-0.14099999999999999</v>
      </c>
      <c r="C1328" s="6">
        <f>TC[[#This Row],[Variaz]]/100</f>
        <v>-1.4099999999999998E-3</v>
      </c>
      <c r="D1328" s="10">
        <f>'AUM Fondi'!D2269</f>
        <v>1275736252.98</v>
      </c>
      <c r="E1328" s="10">
        <f>D1327*TC[[#This Row],[Variazione percentuale]]</f>
        <v>-1802050.8493697997</v>
      </c>
      <c r="F1328" s="11">
        <f>TC[[#This Row],[AUM]]-D1327</f>
        <v>-2313994.7999999523</v>
      </c>
      <c r="G1328" s="11">
        <f>TC[[#This Row],[∆ AUM]]-TC[[#This Row],[effetto mercato]]</f>
        <v>-511943.9506301526</v>
      </c>
    </row>
    <row r="1329" spans="1:7">
      <c r="A1329" s="4">
        <v>45307</v>
      </c>
      <c r="B1329">
        <v>3.5299999999999998E-2</v>
      </c>
      <c r="C1329" s="6">
        <f>TC[[#This Row],[Variaz]]/100</f>
        <v>3.5299999999999996E-4</v>
      </c>
      <c r="D1329" s="10">
        <f>'AUM Fondi'!D2270</f>
        <v>1275672678.26</v>
      </c>
      <c r="E1329" s="10">
        <f>D1328*TC[[#This Row],[Variazione percentuale]]</f>
        <v>450334.89730193996</v>
      </c>
      <c r="F1329" s="11">
        <f>TC[[#This Row],[AUM]]-D1328</f>
        <v>-63574.72000002861</v>
      </c>
      <c r="G1329" s="11">
        <f>TC[[#This Row],[∆ AUM]]-TC[[#This Row],[effetto mercato]]</f>
        <v>-513909.61730196857</v>
      </c>
    </row>
    <row r="1330" spans="1:7">
      <c r="A1330" s="4">
        <v>45308</v>
      </c>
      <c r="B1330">
        <v>-0.4763</v>
      </c>
      <c r="C1330" s="6">
        <f>TC[[#This Row],[Variaz]]/100</f>
        <v>-4.7629999999999999E-3</v>
      </c>
      <c r="D1330" s="10">
        <f>'AUM Fondi'!D2271</f>
        <v>1269135259.79</v>
      </c>
      <c r="E1330" s="10">
        <f>D1329*TC[[#This Row],[Variazione percentuale]]</f>
        <v>-6076028.9665523795</v>
      </c>
      <c r="F1330" s="11">
        <f>TC[[#This Row],[AUM]]-D1329</f>
        <v>-6537418.4700000286</v>
      </c>
      <c r="G1330" s="11">
        <f>TC[[#This Row],[∆ AUM]]-TC[[#This Row],[effetto mercato]]</f>
        <v>-461389.50344764907</v>
      </c>
    </row>
    <row r="1331" spans="1:7">
      <c r="A1331" s="4">
        <v>45309</v>
      </c>
      <c r="B1331">
        <v>0.2127</v>
      </c>
      <c r="C1331" s="6">
        <f>TC[[#This Row],[Variaz]]/100</f>
        <v>2.127E-3</v>
      </c>
      <c r="D1331" s="10">
        <f>'AUM Fondi'!D2272</f>
        <v>1271368118.97</v>
      </c>
      <c r="E1331" s="10">
        <f>D1330*TC[[#This Row],[Variazione percentuale]]</f>
        <v>2699450.6975733298</v>
      </c>
      <c r="F1331" s="11">
        <f>TC[[#This Row],[AUM]]-D1330</f>
        <v>2232859.1800000668</v>
      </c>
      <c r="G1331" s="11">
        <f>TC[[#This Row],[∆ AUM]]-TC[[#This Row],[effetto mercato]]</f>
        <v>-466591.51757326303</v>
      </c>
    </row>
    <row r="1332" spans="1:7">
      <c r="A1332" s="4">
        <v>45310</v>
      </c>
      <c r="B1332">
        <v>0.31840000000000002</v>
      </c>
      <c r="C1332" s="6">
        <f>TC[[#This Row],[Variaz]]/100</f>
        <v>3.1840000000000002E-3</v>
      </c>
      <c r="D1332" s="10">
        <f>'AUM Fondi'!D2273</f>
        <v>1274520572.8299999</v>
      </c>
      <c r="E1332" s="10">
        <f>D1331*TC[[#This Row],[Variazione percentuale]]</f>
        <v>4048036.0908004805</v>
      </c>
      <c r="F1332" s="11">
        <f>TC[[#This Row],[AUM]]-D1331</f>
        <v>3152453.8599998951</v>
      </c>
      <c r="G1332" s="11">
        <f>TC[[#This Row],[∆ AUM]]-TC[[#This Row],[effetto mercato]]</f>
        <v>-895582.23080058536</v>
      </c>
    </row>
    <row r="1333" spans="1:7">
      <c r="A1333" s="4">
        <v>45313</v>
      </c>
      <c r="B1333">
        <v>0.24679999999999999</v>
      </c>
      <c r="C1333" s="6">
        <f>TC[[#This Row],[Variaz]]/100</f>
        <v>2.4679999999999997E-3</v>
      </c>
      <c r="D1333" s="10">
        <f>'AUM Fondi'!D2274</f>
        <v>1276737095.4000001</v>
      </c>
      <c r="E1333" s="10">
        <f>D1332*TC[[#This Row],[Variazione percentuale]]</f>
        <v>3145516.7737444392</v>
      </c>
      <c r="F1333" s="11">
        <f>TC[[#This Row],[AUM]]-D1332</f>
        <v>2216522.5700001717</v>
      </c>
      <c r="G1333" s="11">
        <f>TC[[#This Row],[∆ AUM]]-TC[[#This Row],[effetto mercato]]</f>
        <v>-928994.20374426758</v>
      </c>
    </row>
    <row r="1334" spans="1:7">
      <c r="A1334" s="4">
        <v>45314</v>
      </c>
      <c r="B1334">
        <v>0.2462</v>
      </c>
      <c r="C1334" s="6">
        <f>TC[[#This Row],[Variaz]]/100</f>
        <v>2.4620000000000002E-3</v>
      </c>
      <c r="D1334" s="10">
        <f>'AUM Fondi'!D2275</f>
        <v>1278922001.1600001</v>
      </c>
      <c r="E1334" s="10">
        <f>D1333*TC[[#This Row],[Variazione percentuale]]</f>
        <v>3143326.7288748007</v>
      </c>
      <c r="F1334" s="11">
        <f>TC[[#This Row],[AUM]]-D1333</f>
        <v>2184905.7599999905</v>
      </c>
      <c r="G1334" s="11">
        <f>TC[[#This Row],[∆ AUM]]-TC[[#This Row],[effetto mercato]]</f>
        <v>-958420.96887481026</v>
      </c>
    </row>
    <row r="1335" spans="1:7">
      <c r="A1335" s="4">
        <v>45315</v>
      </c>
      <c r="B1335">
        <v>-0.21049999999999999</v>
      </c>
      <c r="C1335" s="6">
        <f>TC[[#This Row],[Variaz]]/100</f>
        <v>-2.1050000000000001E-3</v>
      </c>
      <c r="D1335" s="10">
        <f>'AUM Fondi'!D2276</f>
        <v>1275696407.8699999</v>
      </c>
      <c r="E1335" s="10">
        <f>D1334*TC[[#This Row],[Variazione percentuale]]</f>
        <v>-2692130.8124418003</v>
      </c>
      <c r="F1335" s="11">
        <f>TC[[#This Row],[AUM]]-D1334</f>
        <v>-3225593.2900002003</v>
      </c>
      <c r="G1335" s="11">
        <f>TC[[#This Row],[∆ AUM]]-TC[[#This Row],[effetto mercato]]</f>
        <v>-533462.47755840002</v>
      </c>
    </row>
    <row r="1336" spans="1:7">
      <c r="A1336" s="4">
        <v>45316</v>
      </c>
      <c r="B1336">
        <v>0.70320000000000005</v>
      </c>
      <c r="C1336" s="6">
        <f>TC[[#This Row],[Variaz]]/100</f>
        <v>7.0320000000000001E-3</v>
      </c>
      <c r="D1336" s="10">
        <f>'AUM Fondi'!D2277</f>
        <v>1283668327.3499999</v>
      </c>
      <c r="E1336" s="10">
        <f>D1335*TC[[#This Row],[Variazione percentuale]]</f>
        <v>8970697.1401418392</v>
      </c>
      <c r="F1336" s="11">
        <f>TC[[#This Row],[AUM]]-D1335</f>
        <v>7971919.4800000191</v>
      </c>
      <c r="G1336" s="11">
        <f>TC[[#This Row],[∆ AUM]]-TC[[#This Row],[effetto mercato]]</f>
        <v>-998777.66014182009</v>
      </c>
    </row>
    <row r="1337" spans="1:7">
      <c r="A1337" s="4">
        <v>45317</v>
      </c>
      <c r="B1337">
        <v>3.49E-2</v>
      </c>
      <c r="C1337" s="6">
        <f>TC[[#This Row],[Variaz]]/100</f>
        <v>3.4900000000000003E-4</v>
      </c>
      <c r="D1337" s="10">
        <f>'AUM Fondi'!D2278</f>
        <v>1283283414.04</v>
      </c>
      <c r="E1337" s="10">
        <f>D1336*TC[[#This Row],[Variazione percentuale]]</f>
        <v>448000.24624514999</v>
      </c>
      <c r="F1337" s="11">
        <f>TC[[#This Row],[AUM]]-D1336</f>
        <v>-384913.30999994278</v>
      </c>
      <c r="G1337" s="11">
        <f>TC[[#This Row],[∆ AUM]]-TC[[#This Row],[effetto mercato]]</f>
        <v>-832913.55624509277</v>
      </c>
    </row>
    <row r="1338" spans="1:7">
      <c r="A1338" s="4">
        <v>45320</v>
      </c>
      <c r="B1338">
        <v>0.68059999999999998</v>
      </c>
      <c r="C1338" s="6">
        <f>TC[[#This Row],[Variaz]]/100</f>
        <v>6.8059999999999996E-3</v>
      </c>
      <c r="D1338" s="10">
        <f>'AUM Fondi'!D2279</f>
        <v>1291362998.21</v>
      </c>
      <c r="E1338" s="10">
        <f>D1337*TC[[#This Row],[Variazione percentuale]]</f>
        <v>8734026.9159562383</v>
      </c>
      <c r="F1338" s="11">
        <f>TC[[#This Row],[AUM]]-D1337</f>
        <v>8079584.1700000763</v>
      </c>
      <c r="G1338" s="11">
        <f>TC[[#This Row],[∆ AUM]]-TC[[#This Row],[effetto mercato]]</f>
        <v>-654442.74595616199</v>
      </c>
    </row>
    <row r="1339" spans="1:7">
      <c r="A1339" s="4">
        <v>45321</v>
      </c>
      <c r="B1339">
        <v>-0.3987</v>
      </c>
      <c r="C1339" s="6">
        <f>TC[[#This Row],[Variaz]]/100</f>
        <v>-3.9870000000000001E-3</v>
      </c>
      <c r="D1339" s="10">
        <f>'AUM Fondi'!D2280</f>
        <v>1285504680.1199999</v>
      </c>
      <c r="E1339" s="10">
        <f>D1338*TC[[#This Row],[Variazione percentuale]]</f>
        <v>-5148664.2738632699</v>
      </c>
      <c r="F1339" s="11">
        <f>TC[[#This Row],[AUM]]-D1338</f>
        <v>-5858318.0900001526</v>
      </c>
      <c r="G1339" s="11">
        <f>TC[[#This Row],[∆ AUM]]-TC[[#This Row],[effetto mercato]]</f>
        <v>-709653.81613688264</v>
      </c>
    </row>
    <row r="1340" spans="1:7">
      <c r="A1340" s="4">
        <v>45322</v>
      </c>
      <c r="B1340">
        <v>-0.15659999999999999</v>
      </c>
      <c r="C1340" s="6">
        <f>TC[[#This Row],[Variaz]]/100</f>
        <v>-1.5659999999999999E-3</v>
      </c>
      <c r="D1340" s="10">
        <f>'AUM Fondi'!D2281</f>
        <v>1282972961.28</v>
      </c>
      <c r="E1340" s="10">
        <f>D1339*TC[[#This Row],[Variazione percentuale]]</f>
        <v>-2013100.3290679196</v>
      </c>
      <c r="F1340" s="11">
        <f>TC[[#This Row],[AUM]]-D1339</f>
        <v>-2531718.8399999142</v>
      </c>
      <c r="G1340" s="11">
        <f>TC[[#This Row],[∆ AUM]]-TC[[#This Row],[effetto mercato]]</f>
        <v>-518618.51093199453</v>
      </c>
    </row>
    <row r="1341" spans="1:7">
      <c r="A1341" s="4">
        <v>45323</v>
      </c>
      <c r="B1341">
        <v>0.47060000000000002</v>
      </c>
      <c r="C1341" s="6">
        <f>TC[[#This Row],[Variaz]]/100</f>
        <v>4.7060000000000001E-3</v>
      </c>
      <c r="D1341" s="10">
        <f>'AUM Fondi'!D2282</f>
        <v>1288595330.98</v>
      </c>
      <c r="E1341" s="10">
        <f>D1340*TC[[#This Row],[Variazione percentuale]]</f>
        <v>6037670.7557836799</v>
      </c>
      <c r="F1341" s="11">
        <f>TC[[#This Row],[AUM]]-D1340</f>
        <v>5622369.7000000477</v>
      </c>
      <c r="G1341" s="11">
        <f>TC[[#This Row],[∆ AUM]]-TC[[#This Row],[effetto mercato]]</f>
        <v>-415301.05578363221</v>
      </c>
    </row>
    <row r="1342" spans="1:7">
      <c r="A1342" s="4">
        <v>45324</v>
      </c>
      <c r="B1342">
        <v>-0.22550000000000001</v>
      </c>
      <c r="C1342" s="6">
        <f>TC[[#This Row],[Variaz]]/100</f>
        <v>-2.2550000000000001E-3</v>
      </c>
      <c r="D1342" s="10">
        <f>'AUM Fondi'!D2283</f>
        <v>1284851617.8800001</v>
      </c>
      <c r="E1342" s="10">
        <f>D1341*TC[[#This Row],[Variazione percentuale]]</f>
        <v>-2905782.4713599002</v>
      </c>
      <c r="F1342" s="11">
        <f>TC[[#This Row],[AUM]]-D1341</f>
        <v>-3743713.0999999046</v>
      </c>
      <c r="G1342" s="11">
        <f>TC[[#This Row],[∆ AUM]]-TC[[#This Row],[effetto mercato]]</f>
        <v>-837930.62864000443</v>
      </c>
    </row>
    <row r="1343" spans="1:7">
      <c r="A1343" s="4">
        <v>45327</v>
      </c>
      <c r="B1343">
        <v>-8.6900000000000005E-2</v>
      </c>
      <c r="C1343" s="6">
        <f>TC[[#This Row],[Variaz]]/100</f>
        <v>-8.6900000000000009E-4</v>
      </c>
      <c r="D1343" s="10">
        <f>'AUM Fondi'!D2284</f>
        <v>1283998885.1699998</v>
      </c>
      <c r="E1343" s="10">
        <f>D1342*TC[[#This Row],[Variazione percentuale]]</f>
        <v>-1116536.0559377202</v>
      </c>
      <c r="F1343" s="11">
        <f>TC[[#This Row],[AUM]]-D1342</f>
        <v>-852732.71000027657</v>
      </c>
      <c r="G1343" s="11">
        <f>TC[[#This Row],[∆ AUM]]-TC[[#This Row],[effetto mercato]]</f>
        <v>263803.34593744366</v>
      </c>
    </row>
    <row r="1344" spans="1:7">
      <c r="A1344" s="4">
        <v>45328</v>
      </c>
      <c r="B1344">
        <v>0.20880000000000001</v>
      </c>
      <c r="C1344" s="6">
        <f>TC[[#This Row],[Variaz]]/100</f>
        <v>2.088E-3</v>
      </c>
      <c r="D1344" s="10">
        <f>'AUM Fondi'!D2285</f>
        <v>1286268728.8899999</v>
      </c>
      <c r="E1344" s="10">
        <f>D1343*TC[[#This Row],[Variazione percentuale]]</f>
        <v>2680989.6722349599</v>
      </c>
      <c r="F1344" s="11">
        <f>TC[[#This Row],[AUM]]-D1343</f>
        <v>2269843.7200000286</v>
      </c>
      <c r="G1344" s="11">
        <f>TC[[#This Row],[∆ AUM]]-TC[[#This Row],[effetto mercato]]</f>
        <v>-411145.95223493129</v>
      </c>
    </row>
    <row r="1345" spans="1:7">
      <c r="A1345" s="4">
        <v>45329</v>
      </c>
      <c r="B1345">
        <v>-0.1042</v>
      </c>
      <c r="C1345" s="6">
        <f>TC[[#This Row],[Variaz]]/100</f>
        <v>-1.042E-3</v>
      </c>
      <c r="D1345" s="10">
        <f>'AUM Fondi'!D2286</f>
        <v>1284786821.6000001</v>
      </c>
      <c r="E1345" s="10">
        <f>D1344*TC[[#This Row],[Variazione percentuale]]</f>
        <v>-1340292.0155033797</v>
      </c>
      <c r="F1345" s="11">
        <f>TC[[#This Row],[AUM]]-D1344</f>
        <v>-1481907.2899997234</v>
      </c>
      <c r="G1345" s="11">
        <f>TC[[#This Row],[∆ AUM]]-TC[[#This Row],[effetto mercato]]</f>
        <v>-141615.27449634369</v>
      </c>
    </row>
    <row r="1346" spans="1:7">
      <c r="A1346" s="4">
        <v>45330</v>
      </c>
      <c r="B1346">
        <v>-5.2200000000000003E-2</v>
      </c>
      <c r="C1346" s="6">
        <f>TC[[#This Row],[Variaz]]/100</f>
        <v>-5.22E-4</v>
      </c>
      <c r="D1346" s="10">
        <f>'AUM Fondi'!D2287</f>
        <v>1283605814.1400001</v>
      </c>
      <c r="E1346" s="10">
        <f>D1345*TC[[#This Row],[Variazione percentuale]]</f>
        <v>-670658.72087520012</v>
      </c>
      <c r="F1346" s="11">
        <f>TC[[#This Row],[AUM]]-D1345</f>
        <v>-1181007.4600000381</v>
      </c>
      <c r="G1346" s="11">
        <f>TC[[#This Row],[∆ AUM]]-TC[[#This Row],[effetto mercato]]</f>
        <v>-510348.73912483803</v>
      </c>
    </row>
    <row r="1347" spans="1:7">
      <c r="A1347" s="4">
        <v>45331</v>
      </c>
      <c r="B1347">
        <v>1.7399999999999999E-2</v>
      </c>
      <c r="C1347" s="6">
        <f>TC[[#This Row],[Variaz]]/100</f>
        <v>1.74E-4</v>
      </c>
      <c r="D1347" s="10">
        <f>'AUM Fondi'!D2288</f>
        <v>1283057556.8</v>
      </c>
      <c r="E1347" s="10">
        <f>D1346*TC[[#This Row],[Variazione percentuale]]</f>
        <v>223347.41166036003</v>
      </c>
      <c r="F1347" s="11">
        <f>TC[[#This Row],[AUM]]-D1346</f>
        <v>-548257.34000015259</v>
      </c>
      <c r="G1347" s="11">
        <f>TC[[#This Row],[∆ AUM]]-TC[[#This Row],[effetto mercato]]</f>
        <v>-771604.75166051264</v>
      </c>
    </row>
    <row r="1348" spans="1:7">
      <c r="A1348" s="4">
        <v>45334</v>
      </c>
      <c r="B1348">
        <v>0.26090000000000002</v>
      </c>
      <c r="C1348" s="6">
        <f>TC[[#This Row],[Variaz]]/100</f>
        <v>2.6090000000000002E-3</v>
      </c>
      <c r="D1348" s="10">
        <f>'AUM Fondi'!D2289</f>
        <v>1285859309.24</v>
      </c>
      <c r="E1348" s="10">
        <f>D1347*TC[[#This Row],[Variazione percentuale]]</f>
        <v>3347497.1656912002</v>
      </c>
      <c r="F1348" s="11">
        <f>TC[[#This Row],[AUM]]-D1347</f>
        <v>2801752.4400000572</v>
      </c>
      <c r="G1348" s="11">
        <f>TC[[#This Row],[∆ AUM]]-TC[[#This Row],[effetto mercato]]</f>
        <v>-545744.72569114296</v>
      </c>
    </row>
    <row r="1349" spans="1:7">
      <c r="A1349" s="4">
        <v>45335</v>
      </c>
      <c r="B1349">
        <v>-0.53769999999999996</v>
      </c>
      <c r="C1349" s="6">
        <f>TC[[#This Row],[Variaz]]/100</f>
        <v>-5.3769999999999998E-3</v>
      </c>
      <c r="D1349" s="10">
        <f>'AUM Fondi'!D2290</f>
        <v>1277855635.27</v>
      </c>
      <c r="E1349" s="10">
        <f>D1348*TC[[#This Row],[Variazione percentuale]]</f>
        <v>-6914065.5057834797</v>
      </c>
      <c r="F1349" s="11">
        <f>TC[[#This Row],[AUM]]-D1348</f>
        <v>-8003673.9700000286</v>
      </c>
      <c r="G1349" s="11">
        <f>TC[[#This Row],[∆ AUM]]-TC[[#This Row],[effetto mercato]]</f>
        <v>-1089608.4642165489</v>
      </c>
    </row>
    <row r="1350" spans="1:7">
      <c r="A1350" s="4">
        <v>45336</v>
      </c>
      <c r="B1350">
        <v>0.40110000000000001</v>
      </c>
      <c r="C1350" s="6">
        <f>TC[[#This Row],[Variaz]]/100</f>
        <v>4.0109999999999998E-3</v>
      </c>
      <c r="D1350" s="10">
        <f>'AUM Fondi'!D2291</f>
        <v>1282778290.49</v>
      </c>
      <c r="E1350" s="10">
        <f>D1349*TC[[#This Row],[Variazione percentuale]]</f>
        <v>5125478.9530679695</v>
      </c>
      <c r="F1350" s="11">
        <f>TC[[#This Row],[AUM]]-D1349</f>
        <v>4922655.2200000286</v>
      </c>
      <c r="G1350" s="11">
        <f>TC[[#This Row],[∆ AUM]]-TC[[#This Row],[effetto mercato]]</f>
        <v>-202823.73306794092</v>
      </c>
    </row>
    <row r="1351" spans="1:7">
      <c r="A1351" s="4">
        <v>45337</v>
      </c>
      <c r="B1351">
        <v>0.13900000000000001</v>
      </c>
      <c r="C1351" s="6">
        <f>TC[[#This Row],[Variaz]]/100</f>
        <v>1.3900000000000002E-3</v>
      </c>
      <c r="D1351" s="10">
        <f>'AUM Fondi'!D2292</f>
        <v>1283554322.1900001</v>
      </c>
      <c r="E1351" s="10">
        <f>D1350*TC[[#This Row],[Variazione percentuale]]</f>
        <v>1783061.8237811003</v>
      </c>
      <c r="F1351" s="11">
        <f>TC[[#This Row],[AUM]]-D1350</f>
        <v>776031.70000004768</v>
      </c>
      <c r="G1351" s="11">
        <f>TC[[#This Row],[∆ AUM]]-TC[[#This Row],[effetto mercato]]</f>
        <v>-1007030.1237810527</v>
      </c>
    </row>
    <row r="1352" spans="1:7">
      <c r="A1352" s="4">
        <v>45338</v>
      </c>
      <c r="B1352">
        <v>-0.1908</v>
      </c>
      <c r="C1352" s="6">
        <f>TC[[#This Row],[Variaz]]/100</f>
        <v>-1.908E-3</v>
      </c>
      <c r="D1352" s="10">
        <f>'AUM Fondi'!D2293</f>
        <v>1280190395.4300001</v>
      </c>
      <c r="E1352" s="10">
        <f>D1351*TC[[#This Row],[Variazione percentuale]]</f>
        <v>-2449021.6467385199</v>
      </c>
      <c r="F1352" s="11">
        <f>TC[[#This Row],[AUM]]-D1351</f>
        <v>-3363926.7599999905</v>
      </c>
      <c r="G1352" s="11">
        <f>TC[[#This Row],[∆ AUM]]-TC[[#This Row],[effetto mercato]]</f>
        <v>-914905.11326147057</v>
      </c>
    </row>
    <row r="1353" spans="1:7">
      <c r="A1353" s="4">
        <v>45341</v>
      </c>
      <c r="B1353">
        <v>6.9500000000000006E-2</v>
      </c>
      <c r="C1353" s="6">
        <f>TC[[#This Row],[Variaz]]/100</f>
        <v>6.9500000000000009E-4</v>
      </c>
      <c r="D1353" s="10">
        <f>'AUM Fondi'!D2294</f>
        <v>1280646134.1999998</v>
      </c>
      <c r="E1353" s="10">
        <f>D1352*TC[[#This Row],[Variazione percentuale]]</f>
        <v>889732.32482385018</v>
      </c>
      <c r="F1353" s="11">
        <f>TC[[#This Row],[AUM]]-D1352</f>
        <v>455738.76999974251</v>
      </c>
      <c r="G1353" s="11">
        <f>TC[[#This Row],[∆ AUM]]-TC[[#This Row],[effetto mercato]]</f>
        <v>-433993.55482410768</v>
      </c>
    </row>
    <row r="1354" spans="1:7">
      <c r="A1354" s="4">
        <v>45342</v>
      </c>
      <c r="B1354">
        <v>-0.3473</v>
      </c>
      <c r="C1354" s="6">
        <f>TC[[#This Row],[Variaz]]/100</f>
        <v>-3.473E-3</v>
      </c>
      <c r="D1354" s="10">
        <f>'AUM Fondi'!D2295</f>
        <v>1275610315.6800001</v>
      </c>
      <c r="E1354" s="10">
        <f>D1353*TC[[#This Row],[Variazione percentuale]]</f>
        <v>-4447684.0240765996</v>
      </c>
      <c r="F1354" s="11">
        <f>TC[[#This Row],[AUM]]-D1353</f>
        <v>-5035818.5199997425</v>
      </c>
      <c r="G1354" s="11">
        <f>TC[[#This Row],[∆ AUM]]-TC[[#This Row],[effetto mercato]]</f>
        <v>-588134.49592314288</v>
      </c>
    </row>
    <row r="1355" spans="1:7">
      <c r="A1355" s="4">
        <v>45343</v>
      </c>
      <c r="B1355">
        <v>-0.122</v>
      </c>
      <c r="C1355" s="6">
        <f>TC[[#This Row],[Variaz]]/100</f>
        <v>-1.2199999999999999E-3</v>
      </c>
      <c r="D1355" s="10">
        <f>'AUM Fondi'!D2296</f>
        <v>1273113325.1600001</v>
      </c>
      <c r="E1355" s="10">
        <f>D1354*TC[[#This Row],[Variazione percentuale]]</f>
        <v>-1556244.5851296</v>
      </c>
      <c r="F1355" s="11">
        <f>TC[[#This Row],[AUM]]-D1354</f>
        <v>-2496990.5199999809</v>
      </c>
      <c r="G1355" s="11">
        <f>TC[[#This Row],[∆ AUM]]-TC[[#This Row],[effetto mercato]]</f>
        <v>-940745.93487038091</v>
      </c>
    </row>
    <row r="1356" spans="1:7">
      <c r="A1356" s="4">
        <v>45344</v>
      </c>
      <c r="B1356">
        <v>0.7329</v>
      </c>
      <c r="C1356" s="6">
        <f>TC[[#This Row],[Variaz]]/100</f>
        <v>7.3289999999999996E-3</v>
      </c>
      <c r="D1356" s="10">
        <f>'AUM Fondi'!D2297</f>
        <v>1281767006.1500001</v>
      </c>
      <c r="E1356" s="10">
        <f>D1355*TC[[#This Row],[Variazione percentuale]]</f>
        <v>9330647.5600976404</v>
      </c>
      <c r="F1356" s="11">
        <f>TC[[#This Row],[AUM]]-D1355</f>
        <v>8653680.9900000095</v>
      </c>
      <c r="G1356" s="11">
        <f>TC[[#This Row],[∆ AUM]]-TC[[#This Row],[effetto mercato]]</f>
        <v>-676966.57009763084</v>
      </c>
    </row>
    <row r="1357" spans="1:7">
      <c r="A1357" s="4">
        <v>45345</v>
      </c>
      <c r="B1357">
        <v>0.2772</v>
      </c>
      <c r="C1357" s="6">
        <f>TC[[#This Row],[Variaz]]/100</f>
        <v>2.7720000000000002E-3</v>
      </c>
      <c r="D1357" s="10">
        <f>'AUM Fondi'!D2298</f>
        <v>1284868402.3399999</v>
      </c>
      <c r="E1357" s="10">
        <f>D1356*TC[[#This Row],[Variazione percentuale]]</f>
        <v>3553058.1410478004</v>
      </c>
      <c r="F1357" s="11">
        <f>TC[[#This Row],[AUM]]-D1356</f>
        <v>3101396.1899998188</v>
      </c>
      <c r="G1357" s="11">
        <f>TC[[#This Row],[∆ AUM]]-TC[[#This Row],[effetto mercato]]</f>
        <v>-451661.95104798162</v>
      </c>
    </row>
    <row r="1358" spans="1:7">
      <c r="A1358" s="4">
        <v>45348</v>
      </c>
      <c r="B1358">
        <v>-0.39729999999999999</v>
      </c>
      <c r="C1358" s="6">
        <f>TC[[#This Row],[Variaz]]/100</f>
        <v>-3.973E-3</v>
      </c>
      <c r="D1358" s="10">
        <f>'AUM Fondi'!D2299</f>
        <v>1279004507.8899999</v>
      </c>
      <c r="E1358" s="10">
        <f>D1357*TC[[#This Row],[Variazione percentuale]]</f>
        <v>-5104782.1624968192</v>
      </c>
      <c r="F1358" s="11">
        <f>TC[[#This Row],[AUM]]-D1357</f>
        <v>-5863894.4500000477</v>
      </c>
      <c r="G1358" s="11">
        <f>TC[[#This Row],[∆ AUM]]-TC[[#This Row],[effetto mercato]]</f>
        <v>-759112.28750322852</v>
      </c>
    </row>
    <row r="1359" spans="1:7">
      <c r="A1359" s="4">
        <v>45349</v>
      </c>
      <c r="B1359">
        <v>-5.1999999999999998E-2</v>
      </c>
      <c r="C1359" s="6">
        <f>TC[[#This Row],[Variaz]]/100</f>
        <v>-5.1999999999999995E-4</v>
      </c>
      <c r="D1359" s="10">
        <f>'AUM Fondi'!D2300</f>
        <v>1277794542.76</v>
      </c>
      <c r="E1359" s="10">
        <f>D1358*TC[[#This Row],[Variazione percentuale]]</f>
        <v>-665082.34410279989</v>
      </c>
      <c r="F1359" s="11">
        <f>TC[[#This Row],[AUM]]-D1358</f>
        <v>-1209965.129999876</v>
      </c>
      <c r="G1359" s="11">
        <f>TC[[#This Row],[∆ AUM]]-TC[[#This Row],[effetto mercato]]</f>
        <v>-544882.78589707613</v>
      </c>
    </row>
    <row r="1360" spans="1:7">
      <c r="A1360" s="4">
        <v>45350</v>
      </c>
      <c r="B1360">
        <v>-8.6800000000000002E-2</v>
      </c>
      <c r="C1360" s="6">
        <f>TC[[#This Row],[Variaz]]/100</f>
        <v>-8.6800000000000006E-4</v>
      </c>
      <c r="D1360" s="10">
        <f>'AUM Fondi'!D2301</f>
        <v>1266740933.53</v>
      </c>
      <c r="E1360" s="10">
        <f>D1359*TC[[#This Row],[Variazione percentuale]]</f>
        <v>-1109125.66311568</v>
      </c>
      <c r="F1360" s="11">
        <f>TC[[#This Row],[AUM]]-D1359</f>
        <v>-11053609.230000019</v>
      </c>
      <c r="G1360" s="11">
        <f>TC[[#This Row],[∆ AUM]]-TC[[#This Row],[effetto mercato]]</f>
        <v>-9944483.5668843389</v>
      </c>
    </row>
    <row r="1361" spans="1:7">
      <c r="A1361" s="4">
        <v>45351</v>
      </c>
      <c r="B1361">
        <v>0.29520000000000002</v>
      </c>
      <c r="C1361" s="6">
        <f>TC[[#This Row],[Variaz]]/100</f>
        <v>2.9520000000000002E-3</v>
      </c>
      <c r="D1361" s="10">
        <f>'AUM Fondi'!D2302</f>
        <v>1269596124.5500002</v>
      </c>
      <c r="E1361" s="10">
        <f>D1360*TC[[#This Row],[Variazione percentuale]]</f>
        <v>3739419.2357805599</v>
      </c>
      <c r="F1361" s="11">
        <f>TC[[#This Row],[AUM]]-D1360</f>
        <v>2855191.0200002193</v>
      </c>
      <c r="G1361" s="11">
        <f>TC[[#This Row],[∆ AUM]]-TC[[#This Row],[effetto mercato]]</f>
        <v>-884228.2157803406</v>
      </c>
    </row>
    <row r="1362" spans="1:7">
      <c r="A1362" s="4">
        <v>45352</v>
      </c>
      <c r="B1362">
        <v>0.36359999999999998</v>
      </c>
      <c r="C1362" s="6">
        <f>TC[[#This Row],[Variaz]]/100</f>
        <v>3.6359999999999999E-3</v>
      </c>
      <c r="D1362" s="10">
        <f>'AUM Fondi'!D2303</f>
        <v>1273681090.8599999</v>
      </c>
      <c r="E1362" s="10">
        <f>D1361*TC[[#This Row],[Variazione percentuale]]</f>
        <v>4616251.5088638002</v>
      </c>
      <c r="F1362" s="11">
        <f>TC[[#This Row],[AUM]]-D1361</f>
        <v>4084966.3099997044</v>
      </c>
      <c r="G1362" s="11">
        <f>TC[[#This Row],[∆ AUM]]-TC[[#This Row],[effetto mercato]]</f>
        <v>-531285.19886409584</v>
      </c>
    </row>
    <row r="1363" spans="1:7">
      <c r="A1363" s="4">
        <v>45355</v>
      </c>
      <c r="B1363">
        <v>-1.7299999999999999E-2</v>
      </c>
      <c r="C1363" s="6">
        <f>TC[[#This Row],[Variaz]]/100</f>
        <v>-1.73E-4</v>
      </c>
      <c r="D1363" s="10">
        <f>'AUM Fondi'!D2304</f>
        <v>1273110189.3800001</v>
      </c>
      <c r="E1363" s="10">
        <f>D1362*TC[[#This Row],[Variazione percentuale]]</f>
        <v>-220346.82871877999</v>
      </c>
      <c r="F1363" s="11">
        <f>TC[[#This Row],[AUM]]-D1362</f>
        <v>-570901.47999978065</v>
      </c>
      <c r="G1363" s="11">
        <f>TC[[#This Row],[∆ AUM]]-TC[[#This Row],[effetto mercato]]</f>
        <v>-350554.6512810007</v>
      </c>
    </row>
    <row r="1364" spans="1:7">
      <c r="A1364" s="4">
        <v>45356</v>
      </c>
      <c r="B1364">
        <v>-0.20710000000000001</v>
      </c>
      <c r="C1364" s="6">
        <f>TC[[#This Row],[Variaz]]/100</f>
        <v>-2.0709999999999999E-3</v>
      </c>
      <c r="D1364" s="10">
        <f>'AUM Fondi'!D2305</f>
        <v>1270507383.3500001</v>
      </c>
      <c r="E1364" s="10">
        <f>D1363*TC[[#This Row],[Variazione percentuale]]</f>
        <v>-2636611.2022059802</v>
      </c>
      <c r="F1364" s="11">
        <f>TC[[#This Row],[AUM]]-D1363</f>
        <v>-2602806.0299999714</v>
      </c>
      <c r="G1364" s="11">
        <f>TC[[#This Row],[∆ AUM]]-TC[[#This Row],[effetto mercato]]</f>
        <v>33805.172206008807</v>
      </c>
    </row>
    <row r="1365" spans="1:7">
      <c r="A1365" s="4">
        <v>45357</v>
      </c>
      <c r="B1365">
        <v>0.29399999999999998</v>
      </c>
      <c r="C1365" s="6">
        <f>TC[[#This Row],[Variaz]]/100</f>
        <v>2.9399999999999999E-3</v>
      </c>
      <c r="D1365" s="10">
        <f>'AUM Fondi'!D2306</f>
        <v>1274365339.75</v>
      </c>
      <c r="E1365" s="10">
        <f>D1364*TC[[#This Row],[Variazione percentuale]]</f>
        <v>3735291.7070490001</v>
      </c>
      <c r="F1365" s="11">
        <f>TC[[#This Row],[AUM]]-D1364</f>
        <v>3857956.3999998569</v>
      </c>
      <c r="G1365" s="11">
        <f>TC[[#This Row],[∆ AUM]]-TC[[#This Row],[effetto mercato]]</f>
        <v>122664.69295085687</v>
      </c>
    </row>
    <row r="1366" spans="1:7">
      <c r="A1366" s="4">
        <v>45358</v>
      </c>
      <c r="B1366">
        <v>0.29310000000000003</v>
      </c>
      <c r="C1366" s="6">
        <f>TC[[#This Row],[Variaz]]/100</f>
        <v>2.9310000000000004E-3</v>
      </c>
      <c r="D1366" s="10">
        <f>'AUM Fondi'!D2307</f>
        <v>1277825039.7600002</v>
      </c>
      <c r="E1366" s="10">
        <f>D1365*TC[[#This Row],[Variazione percentuale]]</f>
        <v>3735164.8108072504</v>
      </c>
      <c r="F1366" s="11">
        <f>TC[[#This Row],[AUM]]-D1365</f>
        <v>3459700.0100002289</v>
      </c>
      <c r="G1366" s="11">
        <f>TC[[#This Row],[∆ AUM]]-TC[[#This Row],[effetto mercato]]</f>
        <v>-275464.80080702156</v>
      </c>
    </row>
    <row r="1367" spans="1:7">
      <c r="A1367" s="4">
        <v>45359</v>
      </c>
      <c r="B1367">
        <v>-5.16E-2</v>
      </c>
      <c r="C1367" s="6">
        <f>TC[[#This Row],[Variaz]]/100</f>
        <v>-5.1599999999999997E-4</v>
      </c>
      <c r="D1367" s="10">
        <f>'AUM Fondi'!D2308</f>
        <v>1276805733.9099998</v>
      </c>
      <c r="E1367" s="10">
        <f>D1366*TC[[#This Row],[Variazione percentuale]]</f>
        <v>-659357.72051616013</v>
      </c>
      <c r="F1367" s="11">
        <f>TC[[#This Row],[AUM]]-D1366</f>
        <v>-1019305.8500003815</v>
      </c>
      <c r="G1367" s="11">
        <f>TC[[#This Row],[∆ AUM]]-TC[[#This Row],[effetto mercato]]</f>
        <v>-359948.12948422134</v>
      </c>
    </row>
    <row r="1368" spans="1:7">
      <c r="A1368" s="4">
        <v>45362</v>
      </c>
      <c r="B1368">
        <v>-0.12039999999999999</v>
      </c>
      <c r="C1368" s="6">
        <f>TC[[#This Row],[Variaz]]/100</f>
        <v>-1.204E-3</v>
      </c>
      <c r="D1368" s="10">
        <f>'AUM Fondi'!D2309</f>
        <v>1274291522.51</v>
      </c>
      <c r="E1368" s="10">
        <f>D1367*TC[[#This Row],[Variazione percentuale]]</f>
        <v>-1537274.1036276398</v>
      </c>
      <c r="F1368" s="11">
        <f>TC[[#This Row],[AUM]]-D1367</f>
        <v>-2514211.3999998569</v>
      </c>
      <c r="G1368" s="11">
        <f>TC[[#This Row],[∆ AUM]]-TC[[#This Row],[effetto mercato]]</f>
        <v>-976937.29637221713</v>
      </c>
    </row>
    <row r="1369" spans="1:7">
      <c r="A1369" s="4">
        <v>45363</v>
      </c>
      <c r="B1369">
        <v>0.43049999999999999</v>
      </c>
      <c r="C1369" s="6">
        <f>TC[[#This Row],[Variaz]]/100</f>
        <v>4.3049999999999998E-3</v>
      </c>
      <c r="D1369" s="10">
        <f>'AUM Fondi'!D2310</f>
        <v>1279216350.3600001</v>
      </c>
      <c r="E1369" s="10">
        <f>D1368*TC[[#This Row],[Variazione percentuale]]</f>
        <v>5485825.0044055497</v>
      </c>
      <c r="F1369" s="11">
        <f>TC[[#This Row],[AUM]]-D1368</f>
        <v>4924827.8500001431</v>
      </c>
      <c r="G1369" s="11">
        <f>TC[[#This Row],[∆ AUM]]-TC[[#This Row],[effetto mercato]]</f>
        <v>-560997.15440540668</v>
      </c>
    </row>
    <row r="1370" spans="1:7">
      <c r="A1370" s="4">
        <v>45364</v>
      </c>
      <c r="B1370">
        <v>-0.36009999999999998</v>
      </c>
      <c r="C1370" s="6">
        <f>TC[[#This Row],[Variaz]]/100</f>
        <v>-3.6009999999999996E-3</v>
      </c>
      <c r="D1370" s="10">
        <f>'AUM Fondi'!D2311</f>
        <v>1274065150.24</v>
      </c>
      <c r="E1370" s="10">
        <f>D1369*TC[[#This Row],[Variazione percentuale]]</f>
        <v>-4606458.0776463598</v>
      </c>
      <c r="F1370" s="11">
        <f>TC[[#This Row],[AUM]]-D1369</f>
        <v>-5151200.120000124</v>
      </c>
      <c r="G1370" s="11">
        <f>TC[[#This Row],[∆ AUM]]-TC[[#This Row],[effetto mercato]]</f>
        <v>-544742.04235376418</v>
      </c>
    </row>
    <row r="1371" spans="1:7">
      <c r="A1371" s="4">
        <v>45365</v>
      </c>
      <c r="B1371">
        <v>-0.1205</v>
      </c>
      <c r="C1371" s="6">
        <f>TC[[#This Row],[Variaz]]/100</f>
        <v>-1.2049999999999999E-3</v>
      </c>
      <c r="D1371" s="10">
        <f>'AUM Fondi'!D2312</f>
        <v>1271709958.54</v>
      </c>
      <c r="E1371" s="10">
        <f>D1370*TC[[#This Row],[Variazione percentuale]]</f>
        <v>-1535248.5060391999</v>
      </c>
      <c r="F1371" s="11">
        <f>TC[[#This Row],[AUM]]-D1370</f>
        <v>-2355191.7000000477</v>
      </c>
      <c r="G1371" s="11">
        <f>TC[[#This Row],[∆ AUM]]-TC[[#This Row],[effetto mercato]]</f>
        <v>-819943.1939608478</v>
      </c>
    </row>
    <row r="1372" spans="1:7">
      <c r="A1372" s="4">
        <v>45366</v>
      </c>
      <c r="B1372">
        <v>-0.4652</v>
      </c>
      <c r="C1372" s="6">
        <f>TC[[#This Row],[Variaz]]/100</f>
        <v>-4.6519999999999999E-3</v>
      </c>
      <c r="D1372" s="10">
        <f>'AUM Fondi'!D2313</f>
        <v>1265021701.6499999</v>
      </c>
      <c r="E1372" s="10">
        <f>D1371*TC[[#This Row],[Variazione percentuale]]</f>
        <v>-5915994.7271280801</v>
      </c>
      <c r="F1372" s="11">
        <f>TC[[#This Row],[AUM]]-D1371</f>
        <v>-6688256.8900001049</v>
      </c>
      <c r="G1372" s="11">
        <f>TC[[#This Row],[∆ AUM]]-TC[[#This Row],[effetto mercato]]</f>
        <v>-772262.16287202481</v>
      </c>
    </row>
    <row r="1373" spans="1:7">
      <c r="A1373" s="4">
        <v>45369</v>
      </c>
      <c r="B1373">
        <v>0.19040000000000001</v>
      </c>
      <c r="C1373" s="6">
        <f>TC[[#This Row],[Variaz]]/100</f>
        <v>1.9040000000000001E-3</v>
      </c>
      <c r="D1373" s="10">
        <f>'AUM Fondi'!D2314</f>
        <v>1266920690.9100001</v>
      </c>
      <c r="E1373" s="10">
        <f>D1372*TC[[#This Row],[Variazione percentuale]]</f>
        <v>2408601.3199415999</v>
      </c>
      <c r="F1373" s="11">
        <f>TC[[#This Row],[AUM]]-D1372</f>
        <v>1898989.2600002289</v>
      </c>
      <c r="G1373" s="11">
        <f>TC[[#This Row],[∆ AUM]]-TC[[#This Row],[effetto mercato]]</f>
        <v>-509612.05994137097</v>
      </c>
    </row>
    <row r="1374" spans="1:7">
      <c r="A1374" s="4">
        <v>45370</v>
      </c>
      <c r="B1374">
        <v>0.12089999999999999</v>
      </c>
      <c r="C1374" s="6">
        <f>TC[[#This Row],[Variaz]]/100</f>
        <v>1.209E-3</v>
      </c>
      <c r="D1374" s="10">
        <f>'AUM Fondi'!D2315</f>
        <v>1268373651.3199999</v>
      </c>
      <c r="E1374" s="10">
        <f>D1373*TC[[#This Row],[Variazione percentuale]]</f>
        <v>1531707.11531019</v>
      </c>
      <c r="F1374" s="11">
        <f>TC[[#This Row],[AUM]]-D1373</f>
        <v>1452960.4099998474</v>
      </c>
      <c r="G1374" s="11">
        <f>TC[[#This Row],[∆ AUM]]-TC[[#This Row],[effetto mercato]]</f>
        <v>-78746.705310342601</v>
      </c>
    </row>
    <row r="1375" spans="1:7">
      <c r="A1375" s="4">
        <v>45371</v>
      </c>
      <c r="B1375">
        <v>0.15529999999999999</v>
      </c>
      <c r="C1375" s="6">
        <f>TC[[#This Row],[Variaz]]/100</f>
        <v>1.5529999999999999E-3</v>
      </c>
      <c r="D1375" s="10">
        <f>'AUM Fondi'!D2316</f>
        <v>1269611922.74</v>
      </c>
      <c r="E1375" s="10">
        <f>D1374*TC[[#This Row],[Variazione percentuale]]</f>
        <v>1969784.2804999598</v>
      </c>
      <c r="F1375" s="11">
        <f>TC[[#This Row],[AUM]]-D1374</f>
        <v>1238271.4200000763</v>
      </c>
      <c r="G1375" s="11">
        <f>TC[[#This Row],[∆ AUM]]-TC[[#This Row],[effetto mercato]]</f>
        <v>-731512.86049988354</v>
      </c>
    </row>
    <row r="1376" spans="1:7">
      <c r="A1376" s="4">
        <v>45372</v>
      </c>
      <c r="B1376">
        <v>0.41349999999999998</v>
      </c>
      <c r="C1376" s="6">
        <f>TC[[#This Row],[Variaz]]/100</f>
        <v>4.1349999999999998E-3</v>
      </c>
      <c r="D1376" s="10">
        <f>'AUM Fondi'!D2317</f>
        <v>1274376513.0100002</v>
      </c>
      <c r="E1376" s="10">
        <f>D1375*TC[[#This Row],[Variazione percentuale]]</f>
        <v>5249845.3005299</v>
      </c>
      <c r="F1376" s="11">
        <f>TC[[#This Row],[AUM]]-D1375</f>
        <v>4764590.2700002193</v>
      </c>
      <c r="G1376" s="11">
        <f>TC[[#This Row],[∆ AUM]]-TC[[#This Row],[effetto mercato]]</f>
        <v>-485255.03052968066</v>
      </c>
    </row>
    <row r="1377" spans="1:7">
      <c r="A1377" s="4">
        <v>45373</v>
      </c>
      <c r="B1377">
        <v>6.8599999999999994E-2</v>
      </c>
      <c r="C1377" s="6">
        <f>TC[[#This Row],[Variaz]]/100</f>
        <v>6.8599999999999998E-4</v>
      </c>
      <c r="D1377" s="10">
        <f>'AUM Fondi'!D2318</f>
        <v>1274872092.48</v>
      </c>
      <c r="E1377" s="10">
        <f>D1376*TC[[#This Row],[Variazione percentuale]]</f>
        <v>874222.28792486014</v>
      </c>
      <c r="F1377" s="11">
        <f>TC[[#This Row],[AUM]]-D1376</f>
        <v>495579.46999979019</v>
      </c>
      <c r="G1377" s="11">
        <f>TC[[#This Row],[∆ AUM]]-TC[[#This Row],[effetto mercato]]</f>
        <v>-378642.81792506995</v>
      </c>
    </row>
    <row r="1378" spans="1:7">
      <c r="A1378" s="4">
        <v>45376</v>
      </c>
      <c r="B1378">
        <v>-0.51439999999999997</v>
      </c>
      <c r="C1378" s="6">
        <f>TC[[#This Row],[Variaz]]/100</f>
        <v>-5.1439999999999993E-3</v>
      </c>
      <c r="D1378" s="10">
        <f>'AUM Fondi'!D2319</f>
        <v>1267533507.1199999</v>
      </c>
      <c r="E1378" s="10">
        <f>D1377*TC[[#This Row],[Variazione percentuale]]</f>
        <v>-6557942.0437171189</v>
      </c>
      <c r="F1378" s="11">
        <f>TC[[#This Row],[AUM]]-D1377</f>
        <v>-7338585.3600001335</v>
      </c>
      <c r="G1378" s="11">
        <f>TC[[#This Row],[∆ AUM]]-TC[[#This Row],[effetto mercato]]</f>
        <v>-780643.3162830146</v>
      </c>
    </row>
    <row r="1379" spans="1:7">
      <c r="A1379" s="4">
        <v>45377</v>
      </c>
      <c r="B1379">
        <v>6.8900000000000003E-2</v>
      </c>
      <c r="C1379" s="6">
        <f>TC[[#This Row],[Variaz]]/100</f>
        <v>6.8900000000000005E-4</v>
      </c>
      <c r="D1379" s="10">
        <f>'AUM Fondi'!D2320</f>
        <v>1267549933.9099998</v>
      </c>
      <c r="E1379" s="10">
        <f>D1378*TC[[#This Row],[Variazione percentuale]]</f>
        <v>873330.58640567993</v>
      </c>
      <c r="F1379" s="11">
        <f>TC[[#This Row],[AUM]]-D1378</f>
        <v>16426.789999961853</v>
      </c>
      <c r="G1379" s="11">
        <f>TC[[#This Row],[∆ AUM]]-TC[[#This Row],[effetto mercato]]</f>
        <v>-856903.79640571808</v>
      </c>
    </row>
    <row r="1380" spans="1:7">
      <c r="A1380" s="4">
        <v>45378</v>
      </c>
      <c r="B1380">
        <v>0.63729999999999998</v>
      </c>
      <c r="C1380" s="6">
        <f>TC[[#This Row],[Variaz]]/100</f>
        <v>6.3730000000000002E-3</v>
      </c>
      <c r="D1380" s="10">
        <f>'AUM Fondi'!D2321</f>
        <v>1275423155.5900002</v>
      </c>
      <c r="E1380" s="10">
        <f>D1379*TC[[#This Row],[Variazione percentuale]]</f>
        <v>8078095.7288084291</v>
      </c>
      <c r="F1380" s="11">
        <f>TC[[#This Row],[AUM]]-D1379</f>
        <v>7873221.6800003052</v>
      </c>
      <c r="G1380" s="11">
        <f>TC[[#This Row],[∆ AUM]]-TC[[#This Row],[effetto mercato]]</f>
        <v>-204874.04880812392</v>
      </c>
    </row>
    <row r="1381" spans="1:7">
      <c r="A1381" s="4">
        <v>45379</v>
      </c>
      <c r="B1381">
        <v>0.13689999999999999</v>
      </c>
      <c r="C1381" s="6">
        <f>TC[[#This Row],[Variaz]]/100</f>
        <v>1.369E-3</v>
      </c>
      <c r="D1381" s="10">
        <f>'AUM Fondi'!D2322</f>
        <v>1276663473.0599999</v>
      </c>
      <c r="E1381" s="10">
        <f>D1380*TC[[#This Row],[Variazione percentuale]]</f>
        <v>1746054.3000027102</v>
      </c>
      <c r="F1381" s="11">
        <f>TC[[#This Row],[AUM]]-D1380</f>
        <v>1240317.4699997902</v>
      </c>
      <c r="G1381" s="11">
        <f>TC[[#This Row],[∆ AUM]]-TC[[#This Row],[effetto mercato]]</f>
        <v>-505736.83000292</v>
      </c>
    </row>
    <row r="1382" spans="1:7">
      <c r="A1382" s="4">
        <v>45384</v>
      </c>
      <c r="B1382">
        <v>-0.85460000000000003</v>
      </c>
      <c r="C1382" s="6">
        <f>TC[[#This Row],[Variaz]]/100</f>
        <v>-8.5459999999999998E-3</v>
      </c>
      <c r="D1382" s="10">
        <f>'AUM Fondi'!D2323</f>
        <v>1265578529.01</v>
      </c>
      <c r="E1382" s="10">
        <f>D1381*TC[[#This Row],[Variazione percentuale]]</f>
        <v>-10910366.04077076</v>
      </c>
      <c r="F1382" s="11">
        <f>TC[[#This Row],[AUM]]-D1381</f>
        <v>-11084944.049999952</v>
      </c>
      <c r="G1382" s="11">
        <f>TC[[#This Row],[∆ AUM]]-TC[[#This Row],[effetto mercato]]</f>
        <v>-174578.00922919251</v>
      </c>
    </row>
    <row r="1383" spans="1:7">
      <c r="A1383" s="4">
        <v>45385</v>
      </c>
      <c r="B1383">
        <v>-0.32750000000000001</v>
      </c>
      <c r="C1383" s="6">
        <f>TC[[#This Row],[Variaz]]/100</f>
        <v>-3.2750000000000001E-3</v>
      </c>
      <c r="D1383" s="10">
        <f>'AUM Fondi'!D2324</f>
        <v>1261003896.6199999</v>
      </c>
      <c r="E1383" s="10">
        <f>D1382*TC[[#This Row],[Variazione percentuale]]</f>
        <v>-4144769.6825077501</v>
      </c>
      <c r="F1383" s="11">
        <f>TC[[#This Row],[AUM]]-D1382</f>
        <v>-4574632.3900001049</v>
      </c>
      <c r="G1383" s="11">
        <f>TC[[#This Row],[∆ AUM]]-TC[[#This Row],[effetto mercato]]</f>
        <v>-429862.70749235479</v>
      </c>
    </row>
    <row r="1384" spans="1:7">
      <c r="A1384" s="4">
        <v>45386</v>
      </c>
      <c r="B1384">
        <v>-0.36320000000000002</v>
      </c>
      <c r="C1384" s="6">
        <f>TC[[#This Row],[Variaz]]/100</f>
        <v>-3.6320000000000002E-3</v>
      </c>
      <c r="D1384" s="10">
        <f>'AUM Fondi'!D2325</f>
        <v>1256684902.9400001</v>
      </c>
      <c r="E1384" s="10">
        <f>D1383*TC[[#This Row],[Variazione percentuale]]</f>
        <v>-4579966.1525238398</v>
      </c>
      <c r="F1384" s="11">
        <f>TC[[#This Row],[AUM]]-D1383</f>
        <v>-4318993.6799998283</v>
      </c>
      <c r="G1384" s="11">
        <f>TC[[#This Row],[∆ AUM]]-TC[[#This Row],[effetto mercato]]</f>
        <v>260972.47252401151</v>
      </c>
    </row>
    <row r="1385" spans="1:7">
      <c r="A1385" s="4">
        <v>45387</v>
      </c>
      <c r="B1385">
        <v>0.1736</v>
      </c>
      <c r="C1385" s="6">
        <f>TC[[#This Row],[Variaz]]/100</f>
        <v>1.7360000000000001E-3</v>
      </c>
      <c r="D1385" s="10">
        <f>'AUM Fondi'!D2326</f>
        <v>1258777485.97</v>
      </c>
      <c r="E1385" s="10">
        <f>D1384*TC[[#This Row],[Variazione percentuale]]</f>
        <v>2181604.9915038403</v>
      </c>
      <c r="F1385" s="11">
        <f>TC[[#This Row],[AUM]]-D1384</f>
        <v>2092583.0299999714</v>
      </c>
      <c r="G1385" s="11">
        <f>TC[[#This Row],[∆ AUM]]-TC[[#This Row],[effetto mercato]]</f>
        <v>-89021.961503868923</v>
      </c>
    </row>
    <row r="1386" spans="1:7">
      <c r="A1386" s="4">
        <v>45390</v>
      </c>
      <c r="B1386">
        <v>-0.104</v>
      </c>
      <c r="C1386" s="6">
        <f>TC[[#This Row],[Variaz]]/100</f>
        <v>-1.0399999999999999E-3</v>
      </c>
      <c r="D1386" s="10">
        <f>'AUM Fondi'!D2327</f>
        <v>1256931878.24</v>
      </c>
      <c r="E1386" s="10">
        <f>D1385*TC[[#This Row],[Variazione percentuale]]</f>
        <v>-1309128.5854087998</v>
      </c>
      <c r="F1386" s="11">
        <f>TC[[#This Row],[AUM]]-D1385</f>
        <v>-1845607.7300000191</v>
      </c>
      <c r="G1386" s="11">
        <f>TC[[#This Row],[∆ AUM]]-TC[[#This Row],[effetto mercato]]</f>
        <v>-536479.14459121926</v>
      </c>
    </row>
    <row r="1387" spans="1:7">
      <c r="A1387" s="4">
        <v>45391</v>
      </c>
      <c r="B1387">
        <v>0.38159999999999999</v>
      </c>
      <c r="C1387" s="6">
        <f>TC[[#This Row],[Variaz]]/100</f>
        <v>3.8159999999999999E-3</v>
      </c>
      <c r="D1387" s="10">
        <f>'AUM Fondi'!D2328</f>
        <v>1260911642.6400001</v>
      </c>
      <c r="E1387" s="10">
        <f>D1386*TC[[#This Row],[Variazione percentuale]]</f>
        <v>4796452.04736384</v>
      </c>
      <c r="F1387" s="11">
        <f>TC[[#This Row],[AUM]]-D1386</f>
        <v>3979764.4000000954</v>
      </c>
      <c r="G1387" s="11">
        <f>TC[[#This Row],[∆ AUM]]-TC[[#This Row],[effetto mercato]]</f>
        <v>-816687.64736374468</v>
      </c>
    </row>
    <row r="1388" spans="1:7">
      <c r="A1388" s="4">
        <v>45392</v>
      </c>
      <c r="B1388">
        <v>-0.44929999999999998</v>
      </c>
      <c r="C1388" s="6">
        <f>TC[[#This Row],[Variaz]]/100</f>
        <v>-4.4929999999999996E-3</v>
      </c>
      <c r="D1388" s="10">
        <f>'AUM Fondi'!D2329</f>
        <v>1254754686.0500002</v>
      </c>
      <c r="E1388" s="10">
        <f>D1387*TC[[#This Row],[Variazione percentuale]]</f>
        <v>-5665276.0103815198</v>
      </c>
      <c r="F1388" s="11">
        <f>TC[[#This Row],[AUM]]-D1387</f>
        <v>-6156956.5899999142</v>
      </c>
      <c r="G1388" s="11">
        <f>TC[[#This Row],[∆ AUM]]-TC[[#This Row],[effetto mercato]]</f>
        <v>-491680.57961839437</v>
      </c>
    </row>
    <row r="1389" spans="1:7">
      <c r="A1389" s="4">
        <v>45393</v>
      </c>
      <c r="B1389">
        <v>6.9400000000000003E-2</v>
      </c>
      <c r="C1389" s="6">
        <f>TC[[#This Row],[Variaz]]/100</f>
        <v>6.9400000000000006E-4</v>
      </c>
      <c r="D1389" s="10">
        <f>'AUM Fondi'!D2330</f>
        <v>1254671026.0500002</v>
      </c>
      <c r="E1389" s="10">
        <f>D1388*TC[[#This Row],[Variazione percentuale]]</f>
        <v>870799.75211870018</v>
      </c>
      <c r="F1389" s="11">
        <f>TC[[#This Row],[AUM]]-D1388</f>
        <v>-83660</v>
      </c>
      <c r="G1389" s="11">
        <f>TC[[#This Row],[∆ AUM]]-TC[[#This Row],[effetto mercato]]</f>
        <v>-954459.75211870018</v>
      </c>
    </row>
    <row r="1390" spans="1:7">
      <c r="A1390" s="4">
        <v>45394</v>
      </c>
      <c r="B1390">
        <v>-0.1908</v>
      </c>
      <c r="C1390" s="6">
        <f>TC[[#This Row],[Variaz]]/100</f>
        <v>-1.908E-3</v>
      </c>
      <c r="D1390" s="10">
        <f>'AUM Fondi'!D2331</f>
        <v>1252189679.1600001</v>
      </c>
      <c r="E1390" s="10">
        <f>D1389*TC[[#This Row],[Variazione percentuale]]</f>
        <v>-2393912.3177034003</v>
      </c>
      <c r="F1390" s="11">
        <f>TC[[#This Row],[AUM]]-D1389</f>
        <v>-2481346.8900001049</v>
      </c>
      <c r="G1390" s="11">
        <f>TC[[#This Row],[∆ AUM]]-TC[[#This Row],[effetto mercato]]</f>
        <v>-87434.572296704631</v>
      </c>
    </row>
    <row r="1391" spans="1:7">
      <c r="A1391" s="4">
        <v>45397</v>
      </c>
      <c r="B1391">
        <v>-0.71250000000000002</v>
      </c>
      <c r="C1391" s="6">
        <f>TC[[#This Row],[Variaz]]/100</f>
        <v>-7.1250000000000003E-3</v>
      </c>
      <c r="D1391" s="10">
        <f>'AUM Fondi'!D2332</f>
        <v>1242638261.0699999</v>
      </c>
      <c r="E1391" s="10">
        <f>D1390*TC[[#This Row],[Variazione percentuale]]</f>
        <v>-8921851.4640150014</v>
      </c>
      <c r="F1391" s="11">
        <f>TC[[#This Row],[AUM]]-D1390</f>
        <v>-9551418.0900001526</v>
      </c>
      <c r="G1391" s="11">
        <f>TC[[#This Row],[∆ AUM]]-TC[[#This Row],[effetto mercato]]</f>
        <v>-629566.62598515116</v>
      </c>
    </row>
    <row r="1392" spans="1:7">
      <c r="A1392" s="4">
        <v>45398</v>
      </c>
      <c r="B1392">
        <v>-0.3851</v>
      </c>
      <c r="C1392" s="6">
        <f>TC[[#This Row],[Variaz]]/100</f>
        <v>-3.8509999999999998E-3</v>
      </c>
      <c r="D1392" s="10">
        <f>'AUM Fondi'!D2333</f>
        <v>1237461291.3199999</v>
      </c>
      <c r="E1392" s="10">
        <f>D1391*TC[[#This Row],[Variazione percentuale]]</f>
        <v>-4785399.9433805691</v>
      </c>
      <c r="F1392" s="11">
        <f>TC[[#This Row],[AUM]]-D1391</f>
        <v>-5176969.75</v>
      </c>
      <c r="G1392" s="11">
        <f>TC[[#This Row],[∆ AUM]]-TC[[#This Row],[effetto mercato]]</f>
        <v>-391569.80661943089</v>
      </c>
    </row>
    <row r="1393" spans="1:7">
      <c r="A1393" s="4">
        <v>45399</v>
      </c>
      <c r="B1393">
        <v>-0.22839999999999999</v>
      </c>
      <c r="C1393" s="6">
        <f>TC[[#This Row],[Variaz]]/100</f>
        <v>-2.284E-3</v>
      </c>
      <c r="D1393" s="10">
        <f>'AUM Fondi'!D2334</f>
        <v>1234493870.3099999</v>
      </c>
      <c r="E1393" s="10">
        <f>D1392*TC[[#This Row],[Variazione percentuale]]</f>
        <v>-2826361.5893748798</v>
      </c>
      <c r="F1393" s="11">
        <f>TC[[#This Row],[AUM]]-D1392</f>
        <v>-2967421.0099999905</v>
      </c>
      <c r="G1393" s="11">
        <f>TC[[#This Row],[∆ AUM]]-TC[[#This Row],[effetto mercato]]</f>
        <v>-141059.42062511062</v>
      </c>
    </row>
    <row r="1394" spans="1:7">
      <c r="A1394" s="4">
        <v>45400</v>
      </c>
      <c r="B1394">
        <v>-0.17610000000000001</v>
      </c>
      <c r="C1394" s="6">
        <f>TC[[#This Row],[Variaz]]/100</f>
        <v>-1.761E-3</v>
      </c>
      <c r="D1394" s="10">
        <f>'AUM Fondi'!D2335</f>
        <v>1231491707.6199999</v>
      </c>
      <c r="E1394" s="10">
        <f>D1393*TC[[#This Row],[Variazione percentuale]]</f>
        <v>-2173943.7056159098</v>
      </c>
      <c r="F1394" s="11">
        <f>TC[[#This Row],[AUM]]-D1393</f>
        <v>-3002162.6900000572</v>
      </c>
      <c r="G1394" s="11">
        <f>TC[[#This Row],[∆ AUM]]-TC[[#This Row],[effetto mercato]]</f>
        <v>-828218.98438414745</v>
      </c>
    </row>
    <row r="1395" spans="1:7">
      <c r="A1395" s="4">
        <v>45401</v>
      </c>
      <c r="B1395">
        <v>-0.3352</v>
      </c>
      <c r="C1395" s="6">
        <f>TC[[#This Row],[Variaz]]/100</f>
        <v>-3.3519999999999999E-3</v>
      </c>
      <c r="D1395" s="10">
        <f>'AUM Fondi'!D2336</f>
        <v>1226646047.29</v>
      </c>
      <c r="E1395" s="10">
        <f>D1394*TC[[#This Row],[Variazione percentuale]]</f>
        <v>-4127960.2039422398</v>
      </c>
      <c r="F1395" s="11">
        <f>TC[[#This Row],[AUM]]-D1394</f>
        <v>-4845660.3299999237</v>
      </c>
      <c r="G1395" s="11">
        <f>TC[[#This Row],[∆ AUM]]-TC[[#This Row],[effetto mercato]]</f>
        <v>-717700.12605768396</v>
      </c>
    </row>
    <row r="1396" spans="1:7">
      <c r="A1396" s="4">
        <v>45404</v>
      </c>
      <c r="B1396">
        <v>0.65500000000000003</v>
      </c>
      <c r="C1396" s="6">
        <f>TC[[#This Row],[Variaz]]/100</f>
        <v>6.5500000000000003E-3</v>
      </c>
      <c r="D1396" s="10">
        <f>'AUM Fondi'!D2337</f>
        <v>1234250812.1700001</v>
      </c>
      <c r="E1396" s="10">
        <f>D1395*TC[[#This Row],[Variazione percentuale]]</f>
        <v>8034531.6097494997</v>
      </c>
      <c r="F1396" s="11">
        <f>TC[[#This Row],[AUM]]-D1395</f>
        <v>7604764.8800001144</v>
      </c>
      <c r="G1396" s="11">
        <f>TC[[#This Row],[∆ AUM]]-TC[[#This Row],[effetto mercato]]</f>
        <v>-429766.72974938527</v>
      </c>
    </row>
    <row r="1397" spans="1:7">
      <c r="A1397" s="4">
        <v>45405</v>
      </c>
      <c r="B1397">
        <v>0.19350000000000001</v>
      </c>
      <c r="C1397" s="6">
        <f>TC[[#This Row],[Variaz]]/100</f>
        <v>1.9350000000000001E-3</v>
      </c>
      <c r="D1397" s="10">
        <f>'AUM Fondi'!D2338</f>
        <v>1235982506.22</v>
      </c>
      <c r="E1397" s="10">
        <f>D1396*TC[[#This Row],[Variazione percentuale]]</f>
        <v>2388275.3215489504</v>
      </c>
      <c r="F1397" s="11">
        <f>TC[[#This Row],[AUM]]-D1396</f>
        <v>1731694.0499999523</v>
      </c>
      <c r="G1397" s="11">
        <f>TC[[#This Row],[∆ AUM]]-TC[[#This Row],[effetto mercato]]</f>
        <v>-656581.27154899808</v>
      </c>
    </row>
    <row r="1398" spans="1:7">
      <c r="A1398" s="4">
        <v>45406</v>
      </c>
      <c r="B1398">
        <v>-5.2699999999999997E-2</v>
      </c>
      <c r="C1398" s="6">
        <f>TC[[#This Row],[Variaz]]/100</f>
        <v>-5.2700000000000002E-4</v>
      </c>
      <c r="D1398" s="10">
        <f>'AUM Fondi'!D2339</f>
        <v>1234882145.3999999</v>
      </c>
      <c r="E1398" s="10">
        <f>D1397*TC[[#This Row],[Variazione percentuale]]</f>
        <v>-651362.78077794006</v>
      </c>
      <c r="F1398" s="11">
        <f>TC[[#This Row],[AUM]]-D1397</f>
        <v>-1100360.8200001717</v>
      </c>
      <c r="G1398" s="11">
        <f>TC[[#This Row],[∆ AUM]]-TC[[#This Row],[effetto mercato]]</f>
        <v>-448998.0392222316</v>
      </c>
    </row>
    <row r="1399" spans="1:7">
      <c r="A1399" s="4">
        <v>45408</v>
      </c>
      <c r="B1399">
        <v>0.17560000000000001</v>
      </c>
      <c r="C1399" s="6">
        <f>TC[[#This Row],[Variaz]]/100</f>
        <v>1.756E-3</v>
      </c>
      <c r="D1399" s="10">
        <f>'AUM Fondi'!D2340</f>
        <v>1235984997.25</v>
      </c>
      <c r="E1399" s="10">
        <f>D1398*TC[[#This Row],[Variazione percentuale]]</f>
        <v>2168453.0473223999</v>
      </c>
      <c r="F1399" s="11">
        <f>TC[[#This Row],[AUM]]-D1398</f>
        <v>1102851.8500001431</v>
      </c>
      <c r="G1399" s="11">
        <f>TC[[#This Row],[∆ AUM]]-TC[[#This Row],[effetto mercato]]</f>
        <v>-1065601.1973222569</v>
      </c>
    </row>
    <row r="1400" spans="1:7">
      <c r="A1400" s="4">
        <v>45411</v>
      </c>
      <c r="B1400">
        <v>0.14030000000000001</v>
      </c>
      <c r="C1400" s="6">
        <f>TC[[#This Row],[Variaz]]/100</f>
        <v>1.4030000000000002E-3</v>
      </c>
      <c r="D1400" s="10">
        <f>'AUM Fondi'!D2341</f>
        <v>1236928963.8</v>
      </c>
      <c r="E1400" s="10">
        <f>D1399*TC[[#This Row],[Variazione percentuale]]</f>
        <v>1734086.9511417502</v>
      </c>
      <c r="F1400" s="11">
        <f>TC[[#This Row],[AUM]]-D1399</f>
        <v>943966.54999995232</v>
      </c>
      <c r="G1400" s="11">
        <f>TC[[#This Row],[∆ AUM]]-TC[[#This Row],[effetto mercato]]</f>
        <v>-790120.40114179789</v>
      </c>
    </row>
    <row r="1401" spans="1:7">
      <c r="A1401" s="4">
        <v>45412</v>
      </c>
      <c r="B1401">
        <v>-0.47270000000000001</v>
      </c>
      <c r="C1401" s="6">
        <f>TC[[#This Row],[Variaz]]/100</f>
        <v>-4.7270000000000003E-3</v>
      </c>
      <c r="D1401" s="10">
        <f>'AUM Fondi'!D2342</f>
        <v>1230532515.5599999</v>
      </c>
      <c r="E1401" s="10">
        <f>D1400*TC[[#This Row],[Variazione percentuale]]</f>
        <v>-5846963.2118826006</v>
      </c>
      <c r="F1401" s="11">
        <f>TC[[#This Row],[AUM]]-D1400</f>
        <v>-6396448.2400000095</v>
      </c>
      <c r="G1401" s="11">
        <f>TC[[#This Row],[∆ AUM]]-TC[[#This Row],[effetto mercato]]</f>
        <v>-549485.02811740898</v>
      </c>
    </row>
    <row r="1402" spans="1:7">
      <c r="A1402" s="4">
        <v>45414</v>
      </c>
      <c r="B1402">
        <v>0.1583</v>
      </c>
      <c r="C1402" s="6">
        <f>TC[[#This Row],[Variaz]]/100</f>
        <v>1.583E-3</v>
      </c>
      <c r="D1402" s="10">
        <f>'AUM Fondi'!D2343</f>
        <v>1232213541.51</v>
      </c>
      <c r="E1402" s="10">
        <f>D1401*TC[[#This Row],[Variazione percentuale]]</f>
        <v>1947932.97213148</v>
      </c>
      <c r="F1402" s="11">
        <f>TC[[#This Row],[AUM]]-D1401</f>
        <v>1681025.9500000477</v>
      </c>
      <c r="G1402" s="11">
        <f>TC[[#This Row],[∆ AUM]]-TC[[#This Row],[effetto mercato]]</f>
        <v>-266907.02213143231</v>
      </c>
    </row>
    <row r="1403" spans="1:7">
      <c r="A1403" s="4">
        <v>45415</v>
      </c>
      <c r="B1403">
        <v>0.28100000000000003</v>
      </c>
      <c r="C1403" s="6">
        <f>TC[[#This Row],[Variaz]]/100</f>
        <v>2.8100000000000004E-3</v>
      </c>
      <c r="D1403" s="10">
        <f>'AUM Fondi'!D2344</f>
        <v>1235163576.1599998</v>
      </c>
      <c r="E1403" s="10">
        <f>D1402*TC[[#This Row],[Variazione percentuale]]</f>
        <v>3462520.0516431006</v>
      </c>
      <c r="F1403" s="11">
        <f>TC[[#This Row],[AUM]]-D1402</f>
        <v>2950034.6499998569</v>
      </c>
      <c r="G1403" s="11">
        <f>TC[[#This Row],[∆ AUM]]-TC[[#This Row],[effetto mercato]]</f>
        <v>-512485.40164324362</v>
      </c>
    </row>
    <row r="1404" spans="1:7">
      <c r="A1404" s="4">
        <v>45418</v>
      </c>
      <c r="B1404">
        <v>0.17510000000000001</v>
      </c>
      <c r="C1404" s="6">
        <f>TC[[#This Row],[Variaz]]/100</f>
        <v>1.751E-3</v>
      </c>
      <c r="D1404" s="10">
        <f>'AUM Fondi'!D2345</f>
        <v>1237624855.02</v>
      </c>
      <c r="E1404" s="10">
        <f>D1403*TC[[#This Row],[Variazione percentuale]]</f>
        <v>2162771.4218561598</v>
      </c>
      <c r="F1404" s="11">
        <f>TC[[#This Row],[AUM]]-D1403</f>
        <v>2461278.8600001335</v>
      </c>
      <c r="G1404" s="11">
        <f>TC[[#This Row],[∆ AUM]]-TC[[#This Row],[effetto mercato]]</f>
        <v>298507.4381439737</v>
      </c>
    </row>
    <row r="1405" spans="1:7">
      <c r="A1405" s="4">
        <v>45419</v>
      </c>
      <c r="B1405">
        <v>0.55940000000000001</v>
      </c>
      <c r="C1405" s="6">
        <f>TC[[#This Row],[Variaz]]/100</f>
        <v>5.594E-3</v>
      </c>
      <c r="D1405" s="10">
        <f>'AUM Fondi'!D2346</f>
        <v>1245167876.78</v>
      </c>
      <c r="E1405" s="10">
        <f>D1404*TC[[#This Row],[Variazione percentuale]]</f>
        <v>6923273.4389818795</v>
      </c>
      <c r="F1405" s="11">
        <f>TC[[#This Row],[AUM]]-D1404</f>
        <v>7543021.7599999905</v>
      </c>
      <c r="G1405" s="11">
        <f>TC[[#This Row],[∆ AUM]]-TC[[#This Row],[effetto mercato]]</f>
        <v>619748.32101811096</v>
      </c>
    </row>
    <row r="1406" spans="1:7">
      <c r="A1406" s="4">
        <v>45420</v>
      </c>
      <c r="B1406">
        <v>-8.6900000000000005E-2</v>
      </c>
      <c r="C1406" s="6">
        <f>TC[[#This Row],[Variaz]]/100</f>
        <v>-8.6900000000000009E-4</v>
      </c>
      <c r="D1406" s="10">
        <f>'AUM Fondi'!D2347</f>
        <v>1243827955.5599999</v>
      </c>
      <c r="E1406" s="10">
        <f>D1405*TC[[#This Row],[Variazione percentuale]]</f>
        <v>-1082050.8849218201</v>
      </c>
      <c r="F1406" s="11">
        <f>TC[[#This Row],[AUM]]-D1405</f>
        <v>-1339921.2200000286</v>
      </c>
      <c r="G1406" s="11">
        <f>TC[[#This Row],[∆ AUM]]-TC[[#This Row],[effetto mercato]]</f>
        <v>-257870.33507820847</v>
      </c>
    </row>
    <row r="1407" spans="1:7">
      <c r="A1407" s="4">
        <v>45421</v>
      </c>
      <c r="B1407">
        <v>3.4799999999999998E-2</v>
      </c>
      <c r="C1407" s="6">
        <f>TC[[#This Row],[Variaz]]/100</f>
        <v>3.48E-4</v>
      </c>
      <c r="D1407" s="10">
        <f>'AUM Fondi'!D2348</f>
        <v>1243676343.6099999</v>
      </c>
      <c r="E1407" s="10">
        <f>D1406*TC[[#This Row],[Variazione percentuale]]</f>
        <v>432852.12853488</v>
      </c>
      <c r="F1407" s="11">
        <f>TC[[#This Row],[AUM]]-D1406</f>
        <v>-151611.95000004768</v>
      </c>
      <c r="G1407" s="11">
        <f>TC[[#This Row],[∆ AUM]]-TC[[#This Row],[effetto mercato]]</f>
        <v>-584464.07853492768</v>
      </c>
    </row>
    <row r="1408" spans="1:7">
      <c r="A1408" s="4">
        <v>45422</v>
      </c>
      <c r="B1408">
        <v>0.27829999999999999</v>
      </c>
      <c r="C1408" s="6">
        <f>TC[[#This Row],[Variaz]]/100</f>
        <v>2.7829999999999999E-3</v>
      </c>
      <c r="D1408" s="10">
        <f>'AUM Fondi'!D2349</f>
        <v>1245711957</v>
      </c>
      <c r="E1408" s="10">
        <f>D1407*TC[[#This Row],[Variazione percentuale]]</f>
        <v>3461151.2642666297</v>
      </c>
      <c r="F1408" s="11">
        <f>TC[[#This Row],[AUM]]-D1407</f>
        <v>2035613.3900001049</v>
      </c>
      <c r="G1408" s="11">
        <f>TC[[#This Row],[∆ AUM]]-TC[[#This Row],[effetto mercato]]</f>
        <v>-1425537.8742665248</v>
      </c>
    </row>
    <row r="1409" spans="1:7">
      <c r="A1409" s="4">
        <v>45425</v>
      </c>
      <c r="B1409">
        <v>-0.15609999999999999</v>
      </c>
      <c r="C1409" s="6">
        <f>TC[[#This Row],[Variaz]]/100</f>
        <v>-1.5609999999999999E-3</v>
      </c>
      <c r="D1409" s="10">
        <f>'AUM Fondi'!D2350</f>
        <v>1242971943.1499999</v>
      </c>
      <c r="E1409" s="10">
        <f>D1408*TC[[#This Row],[Variazione percentuale]]</f>
        <v>-1944556.3648769998</v>
      </c>
      <c r="F1409" s="11">
        <f>TC[[#This Row],[AUM]]-D1408</f>
        <v>-2740013.8500001431</v>
      </c>
      <c r="G1409" s="11">
        <f>TC[[#This Row],[∆ AUM]]-TC[[#This Row],[effetto mercato]]</f>
        <v>-795457.4851231433</v>
      </c>
    </row>
    <row r="1410" spans="1:7">
      <c r="A1410" s="4">
        <v>45426</v>
      </c>
      <c r="B1410">
        <v>0.13900000000000001</v>
      </c>
      <c r="C1410" s="6">
        <f>TC[[#This Row],[Variaz]]/100</f>
        <v>1.3900000000000002E-3</v>
      </c>
      <c r="D1410" s="10">
        <f>'AUM Fondi'!D2351</f>
        <v>1244502965.4799998</v>
      </c>
      <c r="E1410" s="10">
        <f>D1409*TC[[#This Row],[Variazione percentuale]]</f>
        <v>1727731.0009785001</v>
      </c>
      <c r="F1410" s="11">
        <f>TC[[#This Row],[AUM]]-D1409</f>
        <v>1531022.3299999237</v>
      </c>
      <c r="G1410" s="11">
        <f>TC[[#This Row],[∆ AUM]]-TC[[#This Row],[effetto mercato]]</f>
        <v>-196708.67097857641</v>
      </c>
    </row>
    <row r="1411" spans="1:7">
      <c r="A1411" s="4">
        <v>45427</v>
      </c>
      <c r="B1411">
        <v>0.83279999999999998</v>
      </c>
      <c r="C1411" s="6">
        <f>TC[[#This Row],[Variaz]]/100</f>
        <v>8.3280000000000003E-3</v>
      </c>
      <c r="D1411" s="10">
        <f>'AUM Fondi'!D2352</f>
        <v>1253971405.76</v>
      </c>
      <c r="E1411" s="10">
        <f>D1410*TC[[#This Row],[Variazione percentuale]]</f>
        <v>10364220.696517438</v>
      </c>
      <c r="F1411" s="11">
        <f>TC[[#This Row],[AUM]]-D1410</f>
        <v>9468440.2800002098</v>
      </c>
      <c r="G1411" s="11">
        <f>TC[[#This Row],[∆ AUM]]-TC[[#This Row],[effetto mercato]]</f>
        <v>-895780.41651722789</v>
      </c>
    </row>
    <row r="1412" spans="1:7">
      <c r="A1412" s="4">
        <v>45428</v>
      </c>
      <c r="B1412">
        <v>-0.1721</v>
      </c>
      <c r="C1412" s="6">
        <f>TC[[#This Row],[Variaz]]/100</f>
        <v>-1.7210000000000001E-3</v>
      </c>
      <c r="D1412" s="10">
        <f>'AUM Fondi'!D2353</f>
        <v>1250971320.1000001</v>
      </c>
      <c r="E1412" s="10">
        <f>D1411*TC[[#This Row],[Variazione percentuale]]</f>
        <v>-2158084.7893129601</v>
      </c>
      <c r="F1412" s="11">
        <f>TC[[#This Row],[AUM]]-D1411</f>
        <v>-3000085.6599998474</v>
      </c>
      <c r="G1412" s="11">
        <f>TC[[#This Row],[∆ AUM]]-TC[[#This Row],[effetto mercato]]</f>
        <v>-842000.8706868873</v>
      </c>
    </row>
    <row r="1413" spans="1:7">
      <c r="A1413" s="4">
        <v>45429</v>
      </c>
      <c r="B1413">
        <v>-0.1724</v>
      </c>
      <c r="C1413" s="6">
        <f>TC[[#This Row],[Variaz]]/100</f>
        <v>-1.7240000000000001E-3</v>
      </c>
      <c r="D1413" s="10">
        <f>'AUM Fondi'!D2354</f>
        <v>1248826942.0599999</v>
      </c>
      <c r="E1413" s="10">
        <f>D1412*TC[[#This Row],[Variazione percentuale]]</f>
        <v>-2156674.5558524001</v>
      </c>
      <c r="F1413" s="11">
        <f>TC[[#This Row],[AUM]]-D1412</f>
        <v>-2144378.0400002003</v>
      </c>
      <c r="G1413" s="11">
        <f>TC[[#This Row],[∆ AUM]]-TC[[#This Row],[effetto mercato]]</f>
        <v>12296.515852199867</v>
      </c>
    </row>
    <row r="1414" spans="1:7">
      <c r="A1414" s="4">
        <v>45432</v>
      </c>
      <c r="B1414">
        <v>0.1036</v>
      </c>
      <c r="C1414" s="6">
        <f>TC[[#This Row],[Variaz]]/100</f>
        <v>1.036E-3</v>
      </c>
      <c r="D1414" s="10">
        <f>'AUM Fondi'!D2355</f>
        <v>1249709425.01</v>
      </c>
      <c r="E1414" s="10">
        <f>D1413*TC[[#This Row],[Variazione percentuale]]</f>
        <v>1293784.71197416</v>
      </c>
      <c r="F1414" s="11">
        <f>TC[[#This Row],[AUM]]-D1413</f>
        <v>882482.95000004768</v>
      </c>
      <c r="G1414" s="11">
        <f>TC[[#This Row],[∆ AUM]]-TC[[#This Row],[effetto mercato]]</f>
        <v>-411301.76197411236</v>
      </c>
    </row>
    <row r="1415" spans="1:7">
      <c r="A1415" s="4">
        <v>45433</v>
      </c>
      <c r="B1415">
        <v>-0.10349999999999999</v>
      </c>
      <c r="C1415" s="6">
        <f>TC[[#This Row],[Variaz]]/100</f>
        <v>-1.0349999999999999E-3</v>
      </c>
      <c r="D1415" s="10">
        <f>'AUM Fondi'!D2356</f>
        <v>1247123246.28</v>
      </c>
      <c r="E1415" s="10">
        <f>D1414*TC[[#This Row],[Variazione percentuale]]</f>
        <v>-1293449.2548853499</v>
      </c>
      <c r="F1415" s="11">
        <f>TC[[#This Row],[AUM]]-D1414</f>
        <v>-2586178.7300000191</v>
      </c>
      <c r="G1415" s="11">
        <f>TC[[#This Row],[∆ AUM]]-TC[[#This Row],[effetto mercato]]</f>
        <v>-1292729.4751146692</v>
      </c>
    </row>
    <row r="1416" spans="1:7">
      <c r="A1416" s="4">
        <v>45434</v>
      </c>
      <c r="B1416">
        <v>-1.7299999999999999E-2</v>
      </c>
      <c r="C1416" s="6">
        <f>TC[[#This Row],[Variaz]]/100</f>
        <v>-1.73E-4</v>
      </c>
      <c r="D1416" s="10">
        <f>'AUM Fondi'!D2357</f>
        <v>1246679672.3299999</v>
      </c>
      <c r="E1416" s="10">
        <f>D1415*TC[[#This Row],[Variazione percentuale]]</f>
        <v>-215752.32160644</v>
      </c>
      <c r="F1416" s="11">
        <f>TC[[#This Row],[AUM]]-D1415</f>
        <v>-443573.95000004768</v>
      </c>
      <c r="G1416" s="11">
        <f>TC[[#This Row],[∆ AUM]]-TC[[#This Row],[effetto mercato]]</f>
        <v>-227821.62839360768</v>
      </c>
    </row>
    <row r="1417" spans="1:7">
      <c r="A1417" s="4">
        <v>45435</v>
      </c>
      <c r="B1417">
        <v>-0.5353</v>
      </c>
      <c r="C1417" s="6">
        <f>TC[[#This Row],[Variaz]]/100</f>
        <v>-5.3530000000000001E-3</v>
      </c>
      <c r="D1417" s="10">
        <f>'AUM Fondi'!D2358</f>
        <v>1239335443.8299999</v>
      </c>
      <c r="E1417" s="10">
        <f>D1416*TC[[#This Row],[Variazione percentuale]]</f>
        <v>-6673476.2859824896</v>
      </c>
      <c r="F1417" s="11">
        <f>TC[[#This Row],[AUM]]-D1416</f>
        <v>-7344228.5</v>
      </c>
      <c r="G1417" s="11">
        <f>TC[[#This Row],[∆ AUM]]-TC[[#This Row],[effetto mercato]]</f>
        <v>-670752.21401751041</v>
      </c>
    </row>
    <row r="1418" spans="1:7">
      <c r="A1418" s="4">
        <v>45436</v>
      </c>
      <c r="B1418">
        <v>-0.191</v>
      </c>
      <c r="C1418" s="6">
        <f>TC[[#This Row],[Variaz]]/100</f>
        <v>-1.91E-3</v>
      </c>
      <c r="D1418" s="10">
        <f>'AUM Fondi'!D2359</f>
        <v>1236356225.1199999</v>
      </c>
      <c r="E1418" s="10">
        <f>D1417*TC[[#This Row],[Variazione percentuale]]</f>
        <v>-2367130.6977152997</v>
      </c>
      <c r="F1418" s="11">
        <f>TC[[#This Row],[AUM]]-D1417</f>
        <v>-2979218.7100000381</v>
      </c>
      <c r="G1418" s="11">
        <f>TC[[#This Row],[∆ AUM]]-TC[[#This Row],[effetto mercato]]</f>
        <v>-612088.01228473848</v>
      </c>
    </row>
    <row r="1419" spans="1:7">
      <c r="A1419" s="4">
        <v>45439</v>
      </c>
      <c r="B1419">
        <v>0.13919999999999999</v>
      </c>
      <c r="C1419" s="6">
        <f>TC[[#This Row],[Variaz]]/100</f>
        <v>1.392E-3</v>
      </c>
      <c r="D1419" s="10">
        <f>'AUM Fondi'!D2360</f>
        <v>1237247526.1399999</v>
      </c>
      <c r="E1419" s="10">
        <f>D1418*TC[[#This Row],[Variazione percentuale]]</f>
        <v>1721007.8653670398</v>
      </c>
      <c r="F1419" s="11">
        <f>TC[[#This Row],[AUM]]-D1418</f>
        <v>891301.01999998093</v>
      </c>
      <c r="G1419" s="11">
        <f>TC[[#This Row],[∆ AUM]]-TC[[#This Row],[effetto mercato]]</f>
        <v>-829706.84536705888</v>
      </c>
    </row>
    <row r="1420" spans="1:7">
      <c r="A1420" s="4">
        <v>45440</v>
      </c>
      <c r="B1420">
        <v>-0.43430000000000002</v>
      </c>
      <c r="C1420" s="6">
        <f>TC[[#This Row],[Variaz]]/100</f>
        <v>-4.3430000000000005E-3</v>
      </c>
      <c r="D1420" s="10">
        <f>'AUM Fondi'!D2361</f>
        <v>1230920189.6200001</v>
      </c>
      <c r="E1420" s="10">
        <f>D1419*TC[[#This Row],[Variazione percentuale]]</f>
        <v>-5373366.0060260203</v>
      </c>
      <c r="F1420" s="11">
        <f>TC[[#This Row],[AUM]]-D1419</f>
        <v>-6327336.5199997425</v>
      </c>
      <c r="G1420" s="11">
        <f>TC[[#This Row],[∆ AUM]]-TC[[#This Row],[effetto mercato]]</f>
        <v>-953970.51397372223</v>
      </c>
    </row>
    <row r="1421" spans="1:7">
      <c r="A1421" s="4">
        <v>45441</v>
      </c>
      <c r="B1421">
        <v>-0.62809999999999999</v>
      </c>
      <c r="C1421" s="6">
        <f>TC[[#This Row],[Variaz]]/100</f>
        <v>-6.2810000000000001E-3</v>
      </c>
      <c r="D1421" s="10">
        <f>'AUM Fondi'!D2362</f>
        <v>1222918637.25</v>
      </c>
      <c r="E1421" s="10">
        <f>D1420*TC[[#This Row],[Variazione percentuale]]</f>
        <v>-7731409.7110032206</v>
      </c>
      <c r="F1421" s="11">
        <f>TC[[#This Row],[AUM]]-D1420</f>
        <v>-8001552.370000124</v>
      </c>
      <c r="G1421" s="11">
        <f>TC[[#This Row],[∆ AUM]]-TC[[#This Row],[effetto mercato]]</f>
        <v>-270142.65899690334</v>
      </c>
    </row>
    <row r="1422" spans="1:7">
      <c r="A1422" s="4">
        <v>45442</v>
      </c>
      <c r="B1422">
        <v>-0.2107</v>
      </c>
      <c r="C1422" s="6">
        <f>TC[[#This Row],[Variaz]]/100</f>
        <v>-2.1069999999999999E-3</v>
      </c>
      <c r="D1422" s="10">
        <f>'AUM Fondi'!D2363</f>
        <v>1219616820.8</v>
      </c>
      <c r="E1422" s="10">
        <f>D1421*TC[[#This Row],[Variazione percentuale]]</f>
        <v>-2576689.56868575</v>
      </c>
      <c r="F1422" s="11">
        <f>TC[[#This Row],[AUM]]-D1421</f>
        <v>-3301816.4500000477</v>
      </c>
      <c r="G1422" s="11">
        <f>TC[[#This Row],[∆ AUM]]-TC[[#This Row],[effetto mercato]]</f>
        <v>-725126.88131429767</v>
      </c>
    </row>
    <row r="1423" spans="1:7">
      <c r="A1423" s="4">
        <v>45443</v>
      </c>
      <c r="B1423">
        <v>0.33429999999999999</v>
      </c>
      <c r="C1423" s="6">
        <f>TC[[#This Row],[Variaz]]/100</f>
        <v>3.3430000000000001E-3</v>
      </c>
      <c r="D1423" s="10">
        <f>'AUM Fondi'!D2364</f>
        <v>1222858982.1600001</v>
      </c>
      <c r="E1423" s="10">
        <f>D1422*TC[[#This Row],[Variazione percentuale]]</f>
        <v>4077179.0319344001</v>
      </c>
      <c r="F1423" s="11">
        <f>TC[[#This Row],[AUM]]-D1422</f>
        <v>3242161.3600001335</v>
      </c>
      <c r="G1423" s="11">
        <f>TC[[#This Row],[∆ AUM]]-TC[[#This Row],[effetto mercato]]</f>
        <v>-835017.67193426657</v>
      </c>
    </row>
    <row r="1424" spans="1:7">
      <c r="A1424" s="4">
        <v>45446</v>
      </c>
      <c r="B1424">
        <v>0.19289999999999999</v>
      </c>
      <c r="C1424" s="6">
        <f>TC[[#This Row],[Variaz]]/100</f>
        <v>1.9289999999999999E-3</v>
      </c>
      <c r="D1424" s="10">
        <f>'AUM Fondi'!D2365</f>
        <v>1224650288.79</v>
      </c>
      <c r="E1424" s="10">
        <f>D1423*TC[[#This Row],[Variazione percentuale]]</f>
        <v>2358894.9765866399</v>
      </c>
      <c r="F1424" s="11">
        <f>TC[[#This Row],[AUM]]-D1423</f>
        <v>1791306.629999876</v>
      </c>
      <c r="G1424" s="11">
        <f>TC[[#This Row],[∆ AUM]]-TC[[#This Row],[effetto mercato]]</f>
        <v>-567588.34658676386</v>
      </c>
    </row>
    <row r="1425" spans="1:7">
      <c r="A1425" s="4">
        <v>45447</v>
      </c>
      <c r="B1425">
        <v>0.14000000000000001</v>
      </c>
      <c r="C1425" s="6">
        <f>TC[[#This Row],[Variaz]]/100</f>
        <v>1.4000000000000002E-3</v>
      </c>
      <c r="D1425" s="10">
        <f>'AUM Fondi'!D2366</f>
        <v>1225671405.3199999</v>
      </c>
      <c r="E1425" s="10">
        <f>D1424*TC[[#This Row],[Variazione percentuale]]</f>
        <v>1714510.4043060001</v>
      </c>
      <c r="F1425" s="11">
        <f>TC[[#This Row],[AUM]]-D1424</f>
        <v>1021116.5299999714</v>
      </c>
      <c r="G1425" s="11">
        <f>TC[[#This Row],[∆ AUM]]-TC[[#This Row],[effetto mercato]]</f>
        <v>-693393.87430602871</v>
      </c>
    </row>
    <row r="1426" spans="1:7">
      <c r="A1426" s="4">
        <v>45448</v>
      </c>
      <c r="B1426">
        <v>0.48930000000000001</v>
      </c>
      <c r="C1426" s="6">
        <f>TC[[#This Row],[Variaz]]/100</f>
        <v>4.8929999999999998E-3</v>
      </c>
      <c r="D1426" s="10">
        <f>'AUM Fondi'!D2367</f>
        <v>1232338108.8599999</v>
      </c>
      <c r="E1426" s="10">
        <f>D1425*TC[[#This Row],[Variazione percentuale]]</f>
        <v>5997210.1862307591</v>
      </c>
      <c r="F1426" s="11">
        <f>TC[[#This Row],[AUM]]-D1425</f>
        <v>6666703.5399999619</v>
      </c>
      <c r="G1426" s="11">
        <f>TC[[#This Row],[∆ AUM]]-TC[[#This Row],[effetto mercato]]</f>
        <v>669493.35376920272</v>
      </c>
    </row>
    <row r="1427" spans="1:7">
      <c r="A1427" s="4">
        <v>45449</v>
      </c>
      <c r="B1427">
        <v>1.7399999999999999E-2</v>
      </c>
      <c r="C1427" s="6">
        <f>TC[[#This Row],[Variaz]]/100</f>
        <v>1.74E-4</v>
      </c>
      <c r="D1427" s="10">
        <f>'AUM Fondi'!D2368</f>
        <v>1232037994.9900002</v>
      </c>
      <c r="E1427" s="10">
        <f>D1426*TC[[#This Row],[Variazione percentuale]]</f>
        <v>214426.83094163999</v>
      </c>
      <c r="F1427" s="11">
        <f>TC[[#This Row],[AUM]]-D1426</f>
        <v>-300113.86999964714</v>
      </c>
      <c r="G1427" s="11">
        <f>TC[[#This Row],[∆ AUM]]-TC[[#This Row],[effetto mercato]]</f>
        <v>-514540.7009412871</v>
      </c>
    </row>
    <row r="1428" spans="1:7">
      <c r="A1428" s="4">
        <v>45450</v>
      </c>
      <c r="B1428">
        <v>1.7399999999999999E-2</v>
      </c>
      <c r="C1428" s="6">
        <f>TC[[#This Row],[Variaz]]/100</f>
        <v>1.74E-4</v>
      </c>
      <c r="D1428" s="10">
        <f>'AUM Fondi'!D2369</f>
        <v>1231975617.5599999</v>
      </c>
      <c r="E1428" s="10">
        <f>D1427*TC[[#This Row],[Variazione percentuale]]</f>
        <v>214374.61112826003</v>
      </c>
      <c r="F1428" s="11">
        <f>TC[[#This Row],[AUM]]-D1427</f>
        <v>-62377.430000305176</v>
      </c>
      <c r="G1428" s="11">
        <f>TC[[#This Row],[∆ AUM]]-TC[[#This Row],[effetto mercato]]</f>
        <v>-276752.04112856521</v>
      </c>
    </row>
    <row r="1429" spans="1:7">
      <c r="A1429" s="4">
        <v>45453</v>
      </c>
      <c r="B1429">
        <v>8.6900000000000005E-2</v>
      </c>
      <c r="C1429" s="6">
        <f>TC[[#This Row],[Variaz]]/100</f>
        <v>8.6900000000000009E-4</v>
      </c>
      <c r="D1429" s="10">
        <f>'AUM Fondi'!D2370</f>
        <v>1232445265.4400001</v>
      </c>
      <c r="E1429" s="10">
        <f>D1428*TC[[#This Row],[Variazione percentuale]]</f>
        <v>1070586.8116596402</v>
      </c>
      <c r="F1429" s="11">
        <f>TC[[#This Row],[AUM]]-D1428</f>
        <v>469647.88000011444</v>
      </c>
      <c r="G1429" s="11">
        <f>TC[[#This Row],[∆ AUM]]-TC[[#This Row],[effetto mercato]]</f>
        <v>-600938.93165952573</v>
      </c>
    </row>
    <row r="1430" spans="1:7">
      <c r="A1430" s="4">
        <v>45454</v>
      </c>
      <c r="B1430">
        <v>-0.13900000000000001</v>
      </c>
      <c r="C1430" s="6">
        <f>TC[[#This Row],[Variaz]]/100</f>
        <v>-1.3900000000000002E-3</v>
      </c>
      <c r="D1430" s="10">
        <f>'AUM Fondi'!D2371</f>
        <v>1230054615.0800002</v>
      </c>
      <c r="E1430" s="10">
        <f>D1429*TC[[#This Row],[Variazione percentuale]]</f>
        <v>-1713098.9189616004</v>
      </c>
      <c r="F1430" s="11">
        <f>TC[[#This Row],[AUM]]-D1429</f>
        <v>-2390650.3599998951</v>
      </c>
      <c r="G1430" s="11">
        <f>TC[[#This Row],[∆ AUM]]-TC[[#This Row],[effetto mercato]]</f>
        <v>-677551.4410382947</v>
      </c>
    </row>
    <row r="1431" spans="1:7">
      <c r="A1431" s="4">
        <v>45455</v>
      </c>
      <c r="B1431">
        <v>0.1565</v>
      </c>
      <c r="C1431" s="6">
        <f>TC[[#This Row],[Variaz]]/100</f>
        <v>1.565E-3</v>
      </c>
      <c r="D1431" s="10">
        <f>'AUM Fondi'!D2372</f>
        <v>1231507037.96</v>
      </c>
      <c r="E1431" s="10">
        <f>D1430*TC[[#This Row],[Variazione percentuale]]</f>
        <v>1925035.4726002002</v>
      </c>
      <c r="F1431" s="11">
        <f>TC[[#This Row],[AUM]]-D1430</f>
        <v>1452422.879999876</v>
      </c>
      <c r="G1431" s="11">
        <f>TC[[#This Row],[∆ AUM]]-TC[[#This Row],[effetto mercato]]</f>
        <v>-472612.59260032419</v>
      </c>
    </row>
    <row r="1432" spans="1:7">
      <c r="A1432" s="4">
        <v>45456</v>
      </c>
      <c r="B1432">
        <v>5.21E-2</v>
      </c>
      <c r="C1432" s="6">
        <f>TC[[#This Row],[Variaz]]/100</f>
        <v>5.2099999999999998E-4</v>
      </c>
      <c r="D1432" s="10">
        <f>'AUM Fondi'!D2373</f>
        <v>1231217889.47</v>
      </c>
      <c r="E1432" s="10">
        <f>D1431*TC[[#This Row],[Variazione percentuale]]</f>
        <v>641615.16677716002</v>
      </c>
      <c r="F1432" s="11">
        <f>TC[[#This Row],[AUM]]-D1431</f>
        <v>-289148.49000000954</v>
      </c>
      <c r="G1432" s="11">
        <f>TC[[#This Row],[∆ AUM]]-TC[[#This Row],[effetto mercato]]</f>
        <v>-930763.65677716956</v>
      </c>
    </row>
    <row r="1433" spans="1:7">
      <c r="A1433" s="4">
        <v>45457</v>
      </c>
      <c r="B1433">
        <v>0.38190000000000002</v>
      </c>
      <c r="C1433" s="6">
        <f>TC[[#This Row],[Variaz]]/100</f>
        <v>3.8190000000000003E-3</v>
      </c>
      <c r="D1433" s="10">
        <f>'AUM Fondi'!D2374</f>
        <v>1235174043.7</v>
      </c>
      <c r="E1433" s="10">
        <f>D1432*TC[[#This Row],[Variazione percentuale]]</f>
        <v>4702021.1198859308</v>
      </c>
      <c r="F1433" s="11">
        <f>TC[[#This Row],[AUM]]-D1432</f>
        <v>3956154.2300000191</v>
      </c>
      <c r="G1433" s="11">
        <f>TC[[#This Row],[∆ AUM]]-TC[[#This Row],[effetto mercato]]</f>
        <v>-745866.88988591172</v>
      </c>
    </row>
    <row r="1434" spans="1:7">
      <c r="A1434" s="4">
        <v>45460</v>
      </c>
      <c r="B1434">
        <v>0</v>
      </c>
      <c r="C1434" s="6">
        <f>TC[[#This Row],[Variaz]]/100</f>
        <v>0</v>
      </c>
      <c r="D1434" s="10">
        <f>'AUM Fondi'!D2375</f>
        <v>1234499759.51</v>
      </c>
      <c r="E1434" s="10">
        <f>D1433*TC[[#This Row],[Variazione percentuale]]</f>
        <v>0</v>
      </c>
      <c r="F1434" s="11">
        <f>TC[[#This Row],[AUM]]-D1433</f>
        <v>-674284.19000005722</v>
      </c>
      <c r="G1434" s="11">
        <f>TC[[#This Row],[∆ AUM]]-TC[[#This Row],[effetto mercato]]</f>
        <v>-674284.19000005722</v>
      </c>
    </row>
    <row r="1435" spans="1:7">
      <c r="A1435" s="4">
        <v>45461</v>
      </c>
      <c r="B1435">
        <v>0.2767</v>
      </c>
      <c r="C1435" s="6">
        <f>TC[[#This Row],[Variaz]]/100</f>
        <v>2.7669999999999999E-3</v>
      </c>
      <c r="D1435" s="10">
        <f>'AUM Fondi'!D2376</f>
        <v>1237522737.1800001</v>
      </c>
      <c r="E1435" s="10">
        <f>D1434*TC[[#This Row],[Variazione percentuale]]</f>
        <v>3415860.8345641699</v>
      </c>
      <c r="F1435" s="11">
        <f>TC[[#This Row],[AUM]]-D1434</f>
        <v>3022977.6700000763</v>
      </c>
      <c r="G1435" s="11">
        <f>TC[[#This Row],[∆ AUM]]-TC[[#This Row],[effetto mercato]]</f>
        <v>-392883.16456409357</v>
      </c>
    </row>
    <row r="1436" spans="1:7">
      <c r="A1436" s="4">
        <v>45462</v>
      </c>
      <c r="B1436">
        <v>-0.1724</v>
      </c>
      <c r="C1436" s="6">
        <f>TC[[#This Row],[Variaz]]/100</f>
        <v>-1.7240000000000001E-3</v>
      </c>
      <c r="D1436" s="10">
        <f>'AUM Fondi'!D2377</f>
        <v>1234577675.0599999</v>
      </c>
      <c r="E1436" s="10">
        <f>D1435*TC[[#This Row],[Variazione percentuale]]</f>
        <v>-2133489.1988983201</v>
      </c>
      <c r="F1436" s="11">
        <f>TC[[#This Row],[AUM]]-D1435</f>
        <v>-2945062.120000124</v>
      </c>
      <c r="G1436" s="11">
        <f>TC[[#This Row],[∆ AUM]]-TC[[#This Row],[effetto mercato]]</f>
        <v>-811572.92110180389</v>
      </c>
    </row>
    <row r="1437" spans="1:7">
      <c r="A1437" s="4">
        <v>45463</v>
      </c>
      <c r="B1437">
        <v>0.29370000000000002</v>
      </c>
      <c r="C1437" s="6">
        <f>TC[[#This Row],[Variaz]]/100</f>
        <v>2.9370000000000004E-3</v>
      </c>
      <c r="D1437" s="10">
        <f>'AUM Fondi'!D2378</f>
        <v>1237592773.53</v>
      </c>
      <c r="E1437" s="10">
        <f>D1436*TC[[#This Row],[Variazione percentuale]]</f>
        <v>3625954.6316512204</v>
      </c>
      <c r="F1437" s="11">
        <f>TC[[#This Row],[AUM]]-D1436</f>
        <v>3015098.4700000286</v>
      </c>
      <c r="G1437" s="11">
        <f>TC[[#This Row],[∆ AUM]]-TC[[#This Row],[effetto mercato]]</f>
        <v>-610856.16165119177</v>
      </c>
    </row>
    <row r="1438" spans="1:7">
      <c r="A1438" s="4">
        <v>45464</v>
      </c>
      <c r="B1438">
        <v>0.155</v>
      </c>
      <c r="C1438" s="6">
        <f>TC[[#This Row],[Variaz]]/100</f>
        <v>1.5499999999999999E-3</v>
      </c>
      <c r="D1438" s="10">
        <f>'AUM Fondi'!D2379</f>
        <v>1238250777.76</v>
      </c>
      <c r="E1438" s="10">
        <f>D1437*TC[[#This Row],[Variazione percentuale]]</f>
        <v>1918268.7989714998</v>
      </c>
      <c r="F1438" s="11">
        <f>TC[[#This Row],[AUM]]-D1437</f>
        <v>658004.23000001907</v>
      </c>
      <c r="G1438" s="11">
        <f>TC[[#This Row],[∆ AUM]]-TC[[#This Row],[effetto mercato]]</f>
        <v>-1260264.5689714807</v>
      </c>
    </row>
    <row r="1439" spans="1:7">
      <c r="A1439" s="4">
        <v>45467</v>
      </c>
      <c r="B1439">
        <v>-0.1376</v>
      </c>
      <c r="C1439" s="6">
        <f>TC[[#This Row],[Variaz]]/100</f>
        <v>-1.3760000000000001E-3</v>
      </c>
      <c r="D1439" s="10">
        <f>'AUM Fondi'!D2380</f>
        <v>1235959845.3199999</v>
      </c>
      <c r="E1439" s="10">
        <f>D1438*TC[[#This Row],[Variazione percentuale]]</f>
        <v>-1703833.0701977601</v>
      </c>
      <c r="F1439" s="11">
        <f>TC[[#This Row],[AUM]]-D1438</f>
        <v>-2290932.4400000572</v>
      </c>
      <c r="G1439" s="11">
        <f>TC[[#This Row],[∆ AUM]]-TC[[#This Row],[effetto mercato]]</f>
        <v>-587099.36980229709</v>
      </c>
    </row>
    <row r="1440" spans="1:7">
      <c r="A1440" s="4">
        <v>45468</v>
      </c>
      <c r="B1440">
        <v>-3.44E-2</v>
      </c>
      <c r="C1440" s="6">
        <f>TC[[#This Row],[Variaz]]/100</f>
        <v>-3.4400000000000001E-4</v>
      </c>
      <c r="D1440" s="10">
        <f>'AUM Fondi'!D2381</f>
        <v>1234672104.4199998</v>
      </c>
      <c r="E1440" s="10">
        <f>D1439*TC[[#This Row],[Variazione percentuale]]</f>
        <v>-425170.18679007998</v>
      </c>
      <c r="F1440" s="11">
        <f>TC[[#This Row],[AUM]]-D1439</f>
        <v>-1287740.9000000954</v>
      </c>
      <c r="G1440" s="11">
        <f>TC[[#This Row],[∆ AUM]]-TC[[#This Row],[effetto mercato]]</f>
        <v>-862570.71321001532</v>
      </c>
    </row>
    <row r="1441" spans="1:7">
      <c r="A1441" s="4">
        <v>45469</v>
      </c>
      <c r="B1441">
        <v>-0.27560000000000001</v>
      </c>
      <c r="C1441" s="6">
        <f>TC[[#This Row],[Variaz]]/100</f>
        <v>-2.7560000000000002E-3</v>
      </c>
      <c r="D1441" s="10">
        <f>'AUM Fondi'!D2382</f>
        <v>1230901572.98</v>
      </c>
      <c r="E1441" s="10">
        <f>D1440*TC[[#This Row],[Variazione percentuale]]</f>
        <v>-3402756.3197815199</v>
      </c>
      <c r="F1441" s="11">
        <f>TC[[#This Row],[AUM]]-D1440</f>
        <v>-3770531.4399998188</v>
      </c>
      <c r="G1441" s="11">
        <f>TC[[#This Row],[∆ AUM]]-TC[[#This Row],[effetto mercato]]</f>
        <v>-367775.12021829886</v>
      </c>
    </row>
    <row r="1442" spans="1:7">
      <c r="A1442" s="4">
        <v>45470</v>
      </c>
      <c r="B1442">
        <v>-0.19</v>
      </c>
      <c r="C1442" s="6">
        <f>TC[[#This Row],[Variaz]]/100</f>
        <v>-1.9E-3</v>
      </c>
      <c r="D1442" s="10">
        <f>'AUM Fondi'!D2383</f>
        <v>1227627449.55</v>
      </c>
      <c r="E1442" s="10">
        <f>D1441*TC[[#This Row],[Variazione percentuale]]</f>
        <v>-2338712.9886619998</v>
      </c>
      <c r="F1442" s="11">
        <f>TC[[#This Row],[AUM]]-D1441</f>
        <v>-3274123.4300000668</v>
      </c>
      <c r="G1442" s="11">
        <f>TC[[#This Row],[∆ AUM]]-TC[[#This Row],[effetto mercato]]</f>
        <v>-935410.44133806694</v>
      </c>
    </row>
    <row r="1443" spans="1:7">
      <c r="A1443" s="4">
        <v>45471</v>
      </c>
      <c r="B1443">
        <v>-0.15579999999999999</v>
      </c>
      <c r="C1443" s="6">
        <f>TC[[#This Row],[Variaz]]/100</f>
        <v>-1.5579999999999999E-3</v>
      </c>
      <c r="D1443" s="10">
        <f>'AUM Fondi'!D2384</f>
        <v>1225666945.21</v>
      </c>
      <c r="E1443" s="10">
        <f>D1442*TC[[#This Row],[Variazione percentuale]]</f>
        <v>-1912643.5663988998</v>
      </c>
      <c r="F1443" s="11">
        <f>TC[[#This Row],[AUM]]-D1442</f>
        <v>-1960504.3399999142</v>
      </c>
      <c r="G1443" s="11">
        <f>TC[[#This Row],[∆ AUM]]-TC[[#This Row],[effetto mercato]]</f>
        <v>-47860.7736010144</v>
      </c>
    </row>
    <row r="1444" spans="1:7">
      <c r="A1444" s="4">
        <v>45474</v>
      </c>
      <c r="B1444">
        <v>-0.45069999999999999</v>
      </c>
      <c r="C1444" s="6">
        <f>TC[[#This Row],[Variaz]]/100</f>
        <v>-4.5069999999999997E-3</v>
      </c>
      <c r="D1444" s="10">
        <f>'AUM Fondi'!D2385</f>
        <v>1219443438.1500001</v>
      </c>
      <c r="E1444" s="10">
        <f>D1443*TC[[#This Row],[Variazione percentuale]]</f>
        <v>-5524080.9220614694</v>
      </c>
      <c r="F1444" s="11">
        <f>TC[[#This Row],[AUM]]-D1443</f>
        <v>-6223507.0599999428</v>
      </c>
      <c r="G1444" s="11">
        <f>TC[[#This Row],[∆ AUM]]-TC[[#This Row],[effetto mercato]]</f>
        <v>-699426.13793847337</v>
      </c>
    </row>
    <row r="1445" spans="1:7">
      <c r="A1445" s="4">
        <v>45475</v>
      </c>
      <c r="B1445">
        <v>0.20899999999999999</v>
      </c>
      <c r="C1445" s="6">
        <f>TC[[#This Row],[Variaz]]/100</f>
        <v>2.0899999999999998E-3</v>
      </c>
      <c r="D1445" s="10">
        <f>'AUM Fondi'!D2386</f>
        <v>1221643791.8800001</v>
      </c>
      <c r="E1445" s="10">
        <f>D1444*TC[[#This Row],[Variazione percentuale]]</f>
        <v>2548636.7857335</v>
      </c>
      <c r="F1445" s="11">
        <f>TC[[#This Row],[AUM]]-D1444</f>
        <v>2200353.7300000191</v>
      </c>
      <c r="G1445" s="11">
        <f>TC[[#This Row],[∆ AUM]]-TC[[#This Row],[effetto mercato]]</f>
        <v>-348283.05573348096</v>
      </c>
    </row>
    <row r="1446" spans="1:7">
      <c r="A1446" s="4">
        <v>45476</v>
      </c>
      <c r="B1446">
        <v>0.1043</v>
      </c>
      <c r="C1446" s="6">
        <f>TC[[#This Row],[Variaz]]/100</f>
        <v>1.0430000000000001E-3</v>
      </c>
      <c r="D1446" s="10">
        <f>'AUM Fondi'!D2387</f>
        <v>1223328204.1399999</v>
      </c>
      <c r="E1446" s="10">
        <f>D1445*TC[[#This Row],[Variazione percentuale]]</f>
        <v>1274174.4749308403</v>
      </c>
      <c r="F1446" s="11">
        <f>TC[[#This Row],[AUM]]-D1445</f>
        <v>1684412.259999752</v>
      </c>
      <c r="G1446" s="11">
        <f>TC[[#This Row],[∆ AUM]]-TC[[#This Row],[effetto mercato]]</f>
        <v>410237.78506891173</v>
      </c>
    </row>
    <row r="1447" spans="1:7">
      <c r="A1447" s="4">
        <v>45477</v>
      </c>
      <c r="B1447">
        <v>0</v>
      </c>
      <c r="C1447" s="6">
        <f>TC[[#This Row],[Variaz]]/100</f>
        <v>0</v>
      </c>
      <c r="D1447" s="10">
        <f>'AUM Fondi'!D2388</f>
        <v>1223187915.96</v>
      </c>
      <c r="E1447" s="10">
        <f>D1446*TC[[#This Row],[Variazione percentuale]]</f>
        <v>0</v>
      </c>
      <c r="F1447" s="11">
        <f>TC[[#This Row],[AUM]]-D1446</f>
        <v>-140288.17999982834</v>
      </c>
      <c r="G1447" s="11">
        <f>TC[[#This Row],[∆ AUM]]-TC[[#This Row],[effetto mercato]]</f>
        <v>-140288.17999982834</v>
      </c>
    </row>
    <row r="1448" spans="1:7">
      <c r="A1448" s="4">
        <v>45478</v>
      </c>
      <c r="B1448">
        <v>0.24299999999999999</v>
      </c>
      <c r="C1448" s="6">
        <f>TC[[#This Row],[Variaz]]/100</f>
        <v>2.4299999999999999E-3</v>
      </c>
      <c r="D1448" s="10">
        <f>'AUM Fondi'!D2389</f>
        <v>1226275196.1000001</v>
      </c>
      <c r="E1448" s="10">
        <f>D1447*TC[[#This Row],[Variazione percentuale]]</f>
        <v>2972346.6357828001</v>
      </c>
      <c r="F1448" s="11">
        <f>TC[[#This Row],[AUM]]-D1447</f>
        <v>3087280.1400001049</v>
      </c>
      <c r="G1448" s="11">
        <f>TC[[#This Row],[∆ AUM]]-TC[[#This Row],[effetto mercato]]</f>
        <v>114933.50421730476</v>
      </c>
    </row>
    <row r="1449" spans="1:7">
      <c r="A1449" s="4">
        <v>45481</v>
      </c>
      <c r="B1449">
        <v>0.1212</v>
      </c>
      <c r="C1449" s="6">
        <f>TC[[#This Row],[Variaz]]/100</f>
        <v>1.212E-3</v>
      </c>
      <c r="D1449" s="10">
        <f>'AUM Fondi'!D2390</f>
        <v>1227365280.5899999</v>
      </c>
      <c r="E1449" s="10">
        <f>D1448*TC[[#This Row],[Variazione percentuale]]</f>
        <v>1486245.5376732002</v>
      </c>
      <c r="F1449" s="11">
        <f>TC[[#This Row],[AUM]]-D1448</f>
        <v>1090084.4899997711</v>
      </c>
      <c r="G1449" s="11">
        <f>TC[[#This Row],[∆ AUM]]-TC[[#This Row],[effetto mercato]]</f>
        <v>-396161.04767342913</v>
      </c>
    </row>
    <row r="1450" spans="1:7">
      <c r="A1450" s="4">
        <v>45482</v>
      </c>
      <c r="B1450">
        <v>-0.2767</v>
      </c>
      <c r="C1450" s="6">
        <f>TC[[#This Row],[Variaz]]/100</f>
        <v>-2.7669999999999999E-3</v>
      </c>
      <c r="D1450" s="10">
        <f>'AUM Fondi'!D2391</f>
        <v>1223205056.8800001</v>
      </c>
      <c r="E1450" s="10">
        <f>D1449*TC[[#This Row],[Variazione percentuale]]</f>
        <v>-3396119.7313925298</v>
      </c>
      <c r="F1450" s="11">
        <f>TC[[#This Row],[AUM]]-D1449</f>
        <v>-4160223.7099997997</v>
      </c>
      <c r="G1450" s="11">
        <f>TC[[#This Row],[∆ AUM]]-TC[[#This Row],[effetto mercato]]</f>
        <v>-764103.97860726994</v>
      </c>
    </row>
    <row r="1451" spans="1:7">
      <c r="A1451" s="4">
        <v>45483</v>
      </c>
      <c r="B1451">
        <v>0.46829999999999999</v>
      </c>
      <c r="C1451" s="6">
        <f>TC[[#This Row],[Variaz]]/100</f>
        <v>4.6829999999999997E-3</v>
      </c>
      <c r="D1451" s="10">
        <f>'AUM Fondi'!D2392</f>
        <v>1228293718.5799999</v>
      </c>
      <c r="E1451" s="10">
        <f>D1450*TC[[#This Row],[Variazione percentuale]]</f>
        <v>5728269.2813690398</v>
      </c>
      <c r="F1451" s="11">
        <f>TC[[#This Row],[AUM]]-D1450</f>
        <v>5088661.6999998093</v>
      </c>
      <c r="G1451" s="11">
        <f>TC[[#This Row],[∆ AUM]]-TC[[#This Row],[effetto mercato]]</f>
        <v>-639607.58136923052</v>
      </c>
    </row>
    <row r="1452" spans="1:7">
      <c r="A1452" s="4">
        <v>45484</v>
      </c>
      <c r="B1452">
        <v>0.44879999999999998</v>
      </c>
      <c r="C1452" s="6">
        <f>TC[[#This Row],[Variaz]]/100</f>
        <v>4.4879999999999998E-3</v>
      </c>
      <c r="D1452" s="10">
        <f>'AUM Fondi'!D2393</f>
        <v>1232901930.4200001</v>
      </c>
      <c r="E1452" s="10">
        <f>D1451*TC[[#This Row],[Variazione percentuale]]</f>
        <v>5512582.2089870395</v>
      </c>
      <c r="F1452" s="11">
        <f>TC[[#This Row],[AUM]]-D1451</f>
        <v>4608211.8400001526</v>
      </c>
      <c r="G1452" s="11">
        <f>TC[[#This Row],[∆ AUM]]-TC[[#This Row],[effetto mercato]]</f>
        <v>-904370.36898688693</v>
      </c>
    </row>
    <row r="1453" spans="1:7">
      <c r="A1453" s="4">
        <v>45485</v>
      </c>
      <c r="B1453">
        <v>0.30930000000000002</v>
      </c>
      <c r="C1453" s="6">
        <f>TC[[#This Row],[Variaz]]/100</f>
        <v>3.0930000000000003E-3</v>
      </c>
      <c r="D1453" s="10">
        <f>'AUM Fondi'!D2394</f>
        <v>1236401083.3899999</v>
      </c>
      <c r="E1453" s="10">
        <f>D1452*TC[[#This Row],[Variazione percentuale]]</f>
        <v>3813365.6707890606</v>
      </c>
      <c r="F1453" s="11">
        <f>TC[[#This Row],[AUM]]-D1452</f>
        <v>3499152.9699997902</v>
      </c>
      <c r="G1453" s="11">
        <f>TC[[#This Row],[∆ AUM]]-TC[[#This Row],[effetto mercato]]</f>
        <v>-314212.70078927046</v>
      </c>
    </row>
    <row r="1454" spans="1:7">
      <c r="A1454" s="4">
        <v>45488</v>
      </c>
      <c r="B1454">
        <v>-8.5699999999999998E-2</v>
      </c>
      <c r="C1454" s="6">
        <f>TC[[#This Row],[Variaz]]/100</f>
        <v>-8.5700000000000001E-4</v>
      </c>
      <c r="D1454" s="10">
        <f>'AUM Fondi'!D2395</f>
        <v>1234543445.2900002</v>
      </c>
      <c r="E1454" s="10">
        <f>D1453*TC[[#This Row],[Variazione percentuale]]</f>
        <v>-1059595.72846523</v>
      </c>
      <c r="F1454" s="11">
        <f>TC[[#This Row],[AUM]]-D1453</f>
        <v>-1857638.0999996662</v>
      </c>
      <c r="G1454" s="11">
        <f>TC[[#This Row],[∆ AUM]]-TC[[#This Row],[effetto mercato]]</f>
        <v>-798042.37153443624</v>
      </c>
    </row>
    <row r="1455" spans="1:7">
      <c r="A1455" s="4">
        <v>45489</v>
      </c>
      <c r="B1455">
        <v>0.61729999999999996</v>
      </c>
      <c r="C1455" s="6">
        <f>TC[[#This Row],[Variaz]]/100</f>
        <v>6.1729999999999997E-3</v>
      </c>
      <c r="D1455" s="10">
        <f>'AUM Fondi'!D2396</f>
        <v>1241197035.9100001</v>
      </c>
      <c r="E1455" s="10">
        <f>D1454*TC[[#This Row],[Variazione percentuale]]</f>
        <v>7620836.6877751704</v>
      </c>
      <c r="F1455" s="11">
        <f>TC[[#This Row],[AUM]]-D1454</f>
        <v>6653590.6199998856</v>
      </c>
      <c r="G1455" s="11">
        <f>TC[[#This Row],[∆ AUM]]-TC[[#This Row],[effetto mercato]]</f>
        <v>-967246.06777528487</v>
      </c>
    </row>
    <row r="1456" spans="1:7">
      <c r="A1456" s="4">
        <v>45490</v>
      </c>
      <c r="B1456">
        <v>-0.34079999999999999</v>
      </c>
      <c r="C1456" s="6">
        <f>TC[[#This Row],[Variaz]]/100</f>
        <v>-3.408E-3</v>
      </c>
      <c r="D1456" s="10">
        <f>'AUM Fondi'!D2397</f>
        <v>1237069303.54</v>
      </c>
      <c r="E1456" s="10">
        <f>D1455*TC[[#This Row],[Variazione percentuale]]</f>
        <v>-4229999.4983812803</v>
      </c>
      <c r="F1456" s="11">
        <f>TC[[#This Row],[AUM]]-D1455</f>
        <v>-4127732.370000124</v>
      </c>
      <c r="G1456" s="11">
        <f>TC[[#This Row],[∆ AUM]]-TC[[#This Row],[effetto mercato]]</f>
        <v>102267.12838115636</v>
      </c>
    </row>
    <row r="1457" spans="1:7">
      <c r="A1457" s="4">
        <v>45491</v>
      </c>
      <c r="B1457">
        <v>-0.4617</v>
      </c>
      <c r="C1457" s="6">
        <f>TC[[#This Row],[Variaz]]/100</f>
        <v>-4.6169999999999996E-3</v>
      </c>
      <c r="D1457" s="10">
        <f>'AUM Fondi'!D2398</f>
        <v>1230372676.9300001</v>
      </c>
      <c r="E1457" s="10">
        <f>D1456*TC[[#This Row],[Variazione percentuale]]</f>
        <v>-5711548.9744441789</v>
      </c>
      <c r="F1457" s="11">
        <f>TC[[#This Row],[AUM]]-D1456</f>
        <v>-6696626.6099998951</v>
      </c>
      <c r="G1457" s="11">
        <f>TC[[#This Row],[∆ AUM]]-TC[[#This Row],[effetto mercato]]</f>
        <v>-985077.63555571623</v>
      </c>
    </row>
    <row r="1458" spans="1:7">
      <c r="A1458" s="4">
        <v>45492</v>
      </c>
      <c r="B1458">
        <v>-0.48099999999999998</v>
      </c>
      <c r="C1458" s="6">
        <f>TC[[#This Row],[Variaz]]/100</f>
        <v>-4.81E-3</v>
      </c>
      <c r="D1458" s="10">
        <f>'AUM Fondi'!D2399</f>
        <v>1223180745.9099998</v>
      </c>
      <c r="E1458" s="10">
        <f>D1457*TC[[#This Row],[Variazione percentuale]]</f>
        <v>-5918092.5760333007</v>
      </c>
      <c r="F1458" s="11">
        <f>TC[[#This Row],[AUM]]-D1457</f>
        <v>-7191931.0200002193</v>
      </c>
      <c r="G1458" s="11">
        <f>TC[[#This Row],[∆ AUM]]-TC[[#This Row],[effetto mercato]]</f>
        <v>-1273838.4439669186</v>
      </c>
    </row>
    <row r="1459" spans="1:7">
      <c r="A1459" s="4">
        <v>45495</v>
      </c>
      <c r="B1459">
        <v>0.39700000000000002</v>
      </c>
      <c r="C1459" s="6">
        <f>TC[[#This Row],[Variaz]]/100</f>
        <v>3.9700000000000004E-3</v>
      </c>
      <c r="D1459" s="10">
        <f>'AUM Fondi'!D2400</f>
        <v>1227551508.7900002</v>
      </c>
      <c r="E1459" s="10">
        <f>D1458*TC[[#This Row],[Variazione percentuale]]</f>
        <v>4856027.5612626998</v>
      </c>
      <c r="F1459" s="11">
        <f>TC[[#This Row],[AUM]]-D1458</f>
        <v>4370762.8800003529</v>
      </c>
      <c r="G1459" s="11">
        <f>TC[[#This Row],[∆ AUM]]-TC[[#This Row],[effetto mercato]]</f>
        <v>-485264.68126234692</v>
      </c>
    </row>
    <row r="1460" spans="1:7">
      <c r="A1460" s="4">
        <v>45496</v>
      </c>
      <c r="B1460">
        <v>-1.72E-2</v>
      </c>
      <c r="C1460" s="6">
        <f>TC[[#This Row],[Variaz]]/100</f>
        <v>-1.7200000000000001E-4</v>
      </c>
      <c r="D1460" s="10">
        <f>'AUM Fondi'!D2401</f>
        <v>1226622048.8799999</v>
      </c>
      <c r="E1460" s="10">
        <f>D1459*TC[[#This Row],[Variazione percentuale]]</f>
        <v>-211138.85951188003</v>
      </c>
      <c r="F1460" s="11">
        <f>TC[[#This Row],[AUM]]-D1459</f>
        <v>-929459.91000032425</v>
      </c>
      <c r="G1460" s="11">
        <f>TC[[#This Row],[∆ AUM]]-TC[[#This Row],[effetto mercato]]</f>
        <v>-718321.05048844428</v>
      </c>
    </row>
    <row r="1461" spans="1:7">
      <c r="A1461" s="4">
        <v>45497</v>
      </c>
      <c r="B1461">
        <v>-0.61909999999999998</v>
      </c>
      <c r="C1461" s="6">
        <f>TC[[#This Row],[Variaz]]/100</f>
        <v>-6.1909999999999995E-3</v>
      </c>
      <c r="D1461" s="10">
        <f>'AUM Fondi'!D2402</f>
        <v>1218387030.1900001</v>
      </c>
      <c r="E1461" s="10">
        <f>D1460*TC[[#This Row],[Variazione percentuale]]</f>
        <v>-7594017.1046160785</v>
      </c>
      <c r="F1461" s="11">
        <f>TC[[#This Row],[AUM]]-D1460</f>
        <v>-8235018.6899998188</v>
      </c>
      <c r="G1461" s="11">
        <f>TC[[#This Row],[∆ AUM]]-TC[[#This Row],[effetto mercato]]</f>
        <v>-641001.58538374025</v>
      </c>
    </row>
    <row r="1462" spans="1:7">
      <c r="A1462" s="4">
        <v>45498</v>
      </c>
      <c r="B1462">
        <v>-0.34610000000000002</v>
      </c>
      <c r="C1462" s="6">
        <f>TC[[#This Row],[Variaz]]/100</f>
        <v>-3.4610000000000001E-3</v>
      </c>
      <c r="D1462" s="10">
        <f>'AUM Fondi'!D2403</f>
        <v>1213371530.4400001</v>
      </c>
      <c r="E1462" s="10">
        <f>D1461*TC[[#This Row],[Variazione percentuale]]</f>
        <v>-4216837.5114875901</v>
      </c>
      <c r="F1462" s="11">
        <f>TC[[#This Row],[AUM]]-D1461</f>
        <v>-5015499.75</v>
      </c>
      <c r="G1462" s="11">
        <f>TC[[#This Row],[∆ AUM]]-TC[[#This Row],[effetto mercato]]</f>
        <v>-798662.23851240985</v>
      </c>
    </row>
    <row r="1463" spans="1:7">
      <c r="A1463" s="4">
        <v>45499</v>
      </c>
      <c r="B1463">
        <v>0.64249999999999996</v>
      </c>
      <c r="C1463" s="6">
        <f>TC[[#This Row],[Variaz]]/100</f>
        <v>6.4249999999999993E-3</v>
      </c>
      <c r="D1463" s="10">
        <f>'AUM Fondi'!D2404</f>
        <v>1220333218.98</v>
      </c>
      <c r="E1463" s="10">
        <f>D1462*TC[[#This Row],[Variazione percentuale]]</f>
        <v>7795912.0830769995</v>
      </c>
      <c r="F1463" s="11">
        <f>TC[[#This Row],[AUM]]-D1462</f>
        <v>6961688.5399999619</v>
      </c>
      <c r="G1463" s="11">
        <f>TC[[#This Row],[∆ AUM]]-TC[[#This Row],[effetto mercato]]</f>
        <v>-834223.54307703767</v>
      </c>
    </row>
    <row r="1464" spans="1:7">
      <c r="A1464" s="4">
        <v>45502</v>
      </c>
      <c r="B1464">
        <v>0.48309999999999997</v>
      </c>
      <c r="C1464" s="6">
        <f>TC[[#This Row],[Variaz]]/100</f>
        <v>4.8309999999999994E-3</v>
      </c>
      <c r="D1464" s="10">
        <f>'AUM Fondi'!D2405</f>
        <v>1225131551.4999998</v>
      </c>
      <c r="E1464" s="10">
        <f>D1463*TC[[#This Row],[Variazione percentuale]]</f>
        <v>5895429.7808923796</v>
      </c>
      <c r="F1464" s="11">
        <f>TC[[#This Row],[AUM]]-D1463</f>
        <v>4798332.5199997425</v>
      </c>
      <c r="G1464" s="11">
        <f>TC[[#This Row],[∆ AUM]]-TC[[#This Row],[effetto mercato]]</f>
        <v>-1097097.2608926371</v>
      </c>
    </row>
    <row r="1465" spans="1:7">
      <c r="A1465" s="4">
        <v>45503</v>
      </c>
      <c r="B1465">
        <v>-6.8699999999999997E-2</v>
      </c>
      <c r="C1465" s="6">
        <f>TC[[#This Row],[Variaz]]/100</f>
        <v>-6.87E-4</v>
      </c>
      <c r="D1465" s="10">
        <f>'AUM Fondi'!D2406</f>
        <v>1223612282.3399999</v>
      </c>
      <c r="E1465" s="10">
        <f>D1464*TC[[#This Row],[Variazione percentuale]]</f>
        <v>-841665.37588049984</v>
      </c>
      <c r="F1465" s="11">
        <f>TC[[#This Row],[AUM]]-D1464</f>
        <v>-1519269.1599998474</v>
      </c>
      <c r="G1465" s="11">
        <f>TC[[#This Row],[∆ AUM]]-TC[[#This Row],[effetto mercato]]</f>
        <v>-677603.78411934758</v>
      </c>
    </row>
    <row r="1466" spans="1:7">
      <c r="A1466" s="4">
        <v>45504</v>
      </c>
      <c r="B1466">
        <v>0.89349999999999996</v>
      </c>
      <c r="C1466" s="6">
        <f>TC[[#This Row],[Variaz]]/100</f>
        <v>8.9350000000000002E-3</v>
      </c>
      <c r="D1466" s="10">
        <f>'AUM Fondi'!D2407</f>
        <v>1234083287.49</v>
      </c>
      <c r="E1466" s="10">
        <f>D1465*TC[[#This Row],[Variazione percentuale]]</f>
        <v>10932975.742707899</v>
      </c>
      <c r="F1466" s="11">
        <f>TC[[#This Row],[AUM]]-D1465</f>
        <v>10471005.150000095</v>
      </c>
      <c r="G1466" s="11">
        <f>TC[[#This Row],[∆ AUM]]-TC[[#This Row],[effetto mercato]]</f>
        <v>-461970.59270780347</v>
      </c>
    </row>
    <row r="1467" spans="1:7">
      <c r="A1467" s="4">
        <v>45505</v>
      </c>
      <c r="B1467">
        <v>-0.30649999999999999</v>
      </c>
      <c r="C1467" s="6">
        <f>TC[[#This Row],[Variaz]]/100</f>
        <v>-3.065E-3</v>
      </c>
      <c r="D1467" s="10">
        <f>'AUM Fondi'!D2408</f>
        <v>1229696380.29</v>
      </c>
      <c r="E1467" s="10">
        <f>D1466*TC[[#This Row],[Variazione percentuale]]</f>
        <v>-3782465.2761568502</v>
      </c>
      <c r="F1467" s="11">
        <f>TC[[#This Row],[AUM]]-D1466</f>
        <v>-4386907.2000000477</v>
      </c>
      <c r="G1467" s="11">
        <f>TC[[#This Row],[∆ AUM]]-TC[[#This Row],[effetto mercato]]</f>
        <v>-604441.92384319752</v>
      </c>
    </row>
    <row r="1468" spans="1:7">
      <c r="A1468" s="4">
        <v>45506</v>
      </c>
      <c r="B1468">
        <v>-1.452</v>
      </c>
      <c r="C1468" s="6">
        <f>TC[[#This Row],[Variaz]]/100</f>
        <v>-1.452E-2</v>
      </c>
      <c r="D1468" s="10">
        <f>'AUM Fondi'!D2409</f>
        <v>1211271476.0699999</v>
      </c>
      <c r="E1468" s="10">
        <f>D1467*TC[[#This Row],[Variazione percentuale]]</f>
        <v>-17855191.441810798</v>
      </c>
      <c r="F1468" s="11">
        <f>TC[[#This Row],[AUM]]-D1467</f>
        <v>-18424904.220000029</v>
      </c>
      <c r="G1468" s="11">
        <f>TC[[#This Row],[∆ AUM]]-TC[[#This Row],[effetto mercato]]</f>
        <v>-569712.77818923071</v>
      </c>
    </row>
    <row r="1469" spans="1:7">
      <c r="A1469" s="4">
        <v>45509</v>
      </c>
      <c r="B1469">
        <v>-1.9240999999999999</v>
      </c>
      <c r="C1469" s="6">
        <f>TC[[#This Row],[Variaz]]/100</f>
        <v>-1.9240999999999998E-2</v>
      </c>
      <c r="D1469" s="10">
        <f>'AUM Fondi'!D2410</f>
        <v>1188193872.3499999</v>
      </c>
      <c r="E1469" s="10">
        <f>D1468*TC[[#This Row],[Variazione percentuale]]</f>
        <v>-23306074.471062865</v>
      </c>
      <c r="F1469" s="11">
        <f>TC[[#This Row],[AUM]]-D1468</f>
        <v>-23077603.720000029</v>
      </c>
      <c r="G1469" s="11">
        <f>TC[[#This Row],[∆ AUM]]-TC[[#This Row],[effetto mercato]]</f>
        <v>228470.7510628365</v>
      </c>
    </row>
    <row r="1470" spans="1:7">
      <c r="A1470" s="4">
        <v>45510</v>
      </c>
      <c r="B1470">
        <v>0.95440000000000003</v>
      </c>
      <c r="C1470" s="6">
        <f>TC[[#This Row],[Variaz]]/100</f>
        <v>9.5440000000000004E-3</v>
      </c>
      <c r="D1470" s="10">
        <f>'AUM Fondi'!D2411</f>
        <v>1199071701.45</v>
      </c>
      <c r="E1470" s="10">
        <f>D1469*TC[[#This Row],[Variazione percentuale]]</f>
        <v>11340122.317708399</v>
      </c>
      <c r="F1470" s="11">
        <f>TC[[#This Row],[AUM]]-D1469</f>
        <v>10877829.100000143</v>
      </c>
      <c r="G1470" s="11">
        <f>TC[[#This Row],[∆ AUM]]-TC[[#This Row],[effetto mercato]]</f>
        <v>-462293.2177082561</v>
      </c>
    </row>
    <row r="1471" spans="1:7">
      <c r="A1471" s="4">
        <v>45511</v>
      </c>
      <c r="B1471">
        <v>-0.43769999999999998</v>
      </c>
      <c r="C1471" s="6">
        <f>TC[[#This Row],[Variaz]]/100</f>
        <v>-4.3769999999999998E-3</v>
      </c>
      <c r="D1471" s="10">
        <f>'AUM Fondi'!D2412</f>
        <v>1194169843</v>
      </c>
      <c r="E1471" s="10">
        <f>D1470*TC[[#This Row],[Variazione percentuale]]</f>
        <v>-5248336.8372466499</v>
      </c>
      <c r="F1471" s="11">
        <f>TC[[#This Row],[AUM]]-D1470</f>
        <v>-4901858.4500000477</v>
      </c>
      <c r="G1471" s="11">
        <f>TC[[#This Row],[∆ AUM]]-TC[[#This Row],[effetto mercato]]</f>
        <v>346478.38724660221</v>
      </c>
    </row>
    <row r="1472" spans="1:7">
      <c r="A1472" s="4">
        <v>45512</v>
      </c>
      <c r="B1472">
        <v>0.7913</v>
      </c>
      <c r="C1472" s="6">
        <f>TC[[#This Row],[Variaz]]/100</f>
        <v>7.9129999999999999E-3</v>
      </c>
      <c r="D1472" s="10">
        <f>'AUM Fondi'!D2413</f>
        <v>1202566523.22</v>
      </c>
      <c r="E1472" s="10">
        <f>D1471*TC[[#This Row],[Variazione percentuale]]</f>
        <v>9449465.9676590003</v>
      </c>
      <c r="F1472" s="11">
        <f>TC[[#This Row],[AUM]]-D1471</f>
        <v>8396680.2200000286</v>
      </c>
      <c r="G1472" s="11">
        <f>TC[[#This Row],[∆ AUM]]-TC[[#This Row],[effetto mercato]]</f>
        <v>-1052785.7476589717</v>
      </c>
    </row>
    <row r="1473" spans="1:7">
      <c r="A1473" s="4">
        <v>45513</v>
      </c>
      <c r="B1473">
        <v>0.2268</v>
      </c>
      <c r="C1473" s="6">
        <f>TC[[#This Row],[Variaz]]/100</f>
        <v>2.2680000000000001E-3</v>
      </c>
      <c r="D1473" s="10">
        <f>'AUM Fondi'!D2414</f>
        <v>1203781055.1000001</v>
      </c>
      <c r="E1473" s="10">
        <f>D1472*TC[[#This Row],[Variazione percentuale]]</f>
        <v>2727420.8746629599</v>
      </c>
      <c r="F1473" s="11">
        <f>TC[[#This Row],[AUM]]-D1472</f>
        <v>1214531.8800001144</v>
      </c>
      <c r="G1473" s="11">
        <f>TC[[#This Row],[∆ AUM]]-TC[[#This Row],[effetto mercato]]</f>
        <v>-1512888.9946628455</v>
      </c>
    </row>
    <row r="1474" spans="1:7">
      <c r="A1474" s="4">
        <v>45516</v>
      </c>
      <c r="B1474">
        <v>-0.31330000000000002</v>
      </c>
      <c r="C1474" s="6">
        <f>TC[[#This Row],[Variaz]]/100</f>
        <v>-3.1330000000000004E-3</v>
      </c>
      <c r="D1474" s="10">
        <f>'AUM Fondi'!D2415</f>
        <v>1199603909.52</v>
      </c>
      <c r="E1474" s="10">
        <f>D1473*TC[[#This Row],[Variazione percentuale]]</f>
        <v>-3771446.0456283009</v>
      </c>
      <c r="F1474" s="11">
        <f>TC[[#This Row],[AUM]]-D1473</f>
        <v>-4177145.5800001621</v>
      </c>
      <c r="G1474" s="11">
        <f>TC[[#This Row],[∆ AUM]]-TC[[#This Row],[effetto mercato]]</f>
        <v>-405699.53437186126</v>
      </c>
    </row>
    <row r="1475" spans="1:7">
      <c r="A1475" s="4">
        <v>45517</v>
      </c>
      <c r="B1475">
        <v>0.85560000000000003</v>
      </c>
      <c r="C1475" s="6">
        <f>TC[[#This Row],[Variaz]]/100</f>
        <v>8.5560000000000011E-3</v>
      </c>
      <c r="D1475" s="10">
        <f>'AUM Fondi'!D2416</f>
        <v>1209086635.0999999</v>
      </c>
      <c r="E1475" s="10">
        <f>D1474*TC[[#This Row],[Variazione percentuale]]</f>
        <v>10263811.049853122</v>
      </c>
      <c r="F1475" s="11">
        <f>TC[[#This Row],[AUM]]-D1474</f>
        <v>9482725.5799999237</v>
      </c>
      <c r="G1475" s="11">
        <f>TC[[#This Row],[∆ AUM]]-TC[[#This Row],[effetto mercato]]</f>
        <v>-781085.46985319816</v>
      </c>
    </row>
    <row r="1476" spans="1:7">
      <c r="A1476" s="4">
        <v>45518</v>
      </c>
      <c r="B1476">
        <v>-6.93E-2</v>
      </c>
      <c r="C1476" s="6">
        <f>TC[[#This Row],[Variaz]]/100</f>
        <v>-6.9300000000000004E-4</v>
      </c>
      <c r="D1476" s="10">
        <f>'AUM Fondi'!D2417</f>
        <v>1208353667.55</v>
      </c>
      <c r="E1476" s="10">
        <f>D1475*TC[[#This Row],[Variazione percentuale]]</f>
        <v>-837897.03812429996</v>
      </c>
      <c r="F1476" s="11">
        <f>TC[[#This Row],[AUM]]-D1475</f>
        <v>-732967.54999995232</v>
      </c>
      <c r="G1476" s="11">
        <f>TC[[#This Row],[∆ AUM]]-TC[[#This Row],[effetto mercato]]</f>
        <v>104929.48812434764</v>
      </c>
    </row>
    <row r="1477" spans="1:7">
      <c r="A1477" s="4">
        <v>45520</v>
      </c>
      <c r="B1477">
        <v>0.91820000000000002</v>
      </c>
      <c r="C1477" s="6">
        <f>TC[[#This Row],[Variaz]]/100</f>
        <v>9.1820000000000009E-3</v>
      </c>
      <c r="D1477" s="10">
        <f>'AUM Fondi'!D2418</f>
        <v>1218776830.4400001</v>
      </c>
      <c r="E1477" s="10">
        <f>D1476*TC[[#This Row],[Variazione percentuale]]</f>
        <v>11095103.375444101</v>
      </c>
      <c r="F1477" s="11">
        <f>TC[[#This Row],[AUM]]-D1476</f>
        <v>10423162.890000105</v>
      </c>
      <c r="G1477" s="11">
        <f>TC[[#This Row],[∆ AUM]]-TC[[#This Row],[effetto mercato]]</f>
        <v>-671940.48544399627</v>
      </c>
    </row>
    <row r="1478" spans="1:7">
      <c r="A1478" s="4">
        <v>45523</v>
      </c>
      <c r="B1478">
        <v>8.5800000000000001E-2</v>
      </c>
      <c r="C1478" s="6">
        <f>TC[[#This Row],[Variaz]]/100</f>
        <v>8.5800000000000004E-4</v>
      </c>
      <c r="D1478" s="10">
        <f>'AUM Fondi'!D2419</f>
        <v>1219692275.1900001</v>
      </c>
      <c r="E1478" s="10">
        <f>D1477*TC[[#This Row],[Variazione percentuale]]</f>
        <v>1045710.5205175201</v>
      </c>
      <c r="F1478" s="11">
        <f>TC[[#This Row],[AUM]]-D1477</f>
        <v>915444.75</v>
      </c>
      <c r="G1478" s="11">
        <f>TC[[#This Row],[∆ AUM]]-TC[[#This Row],[effetto mercato]]</f>
        <v>-130265.77051752014</v>
      </c>
    </row>
    <row r="1479" spans="1:7">
      <c r="A1479" s="4">
        <v>45524</v>
      </c>
      <c r="B1479">
        <v>5.1499999999999997E-2</v>
      </c>
      <c r="C1479" s="6">
        <f>TC[[#This Row],[Variaz]]/100</f>
        <v>5.1499999999999994E-4</v>
      </c>
      <c r="D1479" s="10">
        <f>'AUM Fondi'!D2420</f>
        <v>1220724039.55</v>
      </c>
      <c r="E1479" s="10">
        <f>D1478*TC[[#This Row],[Variazione percentuale]]</f>
        <v>628141.52172284992</v>
      </c>
      <c r="F1479" s="11">
        <f>TC[[#This Row],[AUM]]-D1478</f>
        <v>1031764.3599998951</v>
      </c>
      <c r="G1479" s="11">
        <f>TC[[#This Row],[∆ AUM]]-TC[[#This Row],[effetto mercato]]</f>
        <v>403622.83827704517</v>
      </c>
    </row>
    <row r="1480" spans="1:7">
      <c r="A1480" s="4">
        <v>45525</v>
      </c>
      <c r="B1480">
        <v>0.24</v>
      </c>
      <c r="C1480" s="6">
        <f>TC[[#This Row],[Variaz]]/100</f>
        <v>2.3999999999999998E-3</v>
      </c>
      <c r="D1480" s="10">
        <f>'AUM Fondi'!D2421</f>
        <v>1223348904.1700001</v>
      </c>
      <c r="E1480" s="10">
        <f>D1479*TC[[#This Row],[Variazione percentuale]]</f>
        <v>2929737.6949199997</v>
      </c>
      <c r="F1480" s="11">
        <f>TC[[#This Row],[AUM]]-D1479</f>
        <v>2624864.620000124</v>
      </c>
      <c r="G1480" s="11">
        <f>TC[[#This Row],[∆ AUM]]-TC[[#This Row],[effetto mercato]]</f>
        <v>-304873.07491987571</v>
      </c>
    </row>
    <row r="1481" spans="1:7">
      <c r="A1481" s="4">
        <v>45526</v>
      </c>
      <c r="B1481">
        <v>-0.32500000000000001</v>
      </c>
      <c r="C1481" s="6">
        <f>TC[[#This Row],[Variaz]]/100</f>
        <v>-3.2500000000000003E-3</v>
      </c>
      <c r="D1481" s="10">
        <f>'AUM Fondi'!D2422</f>
        <v>1218619903.1400001</v>
      </c>
      <c r="E1481" s="10">
        <f>D1480*TC[[#This Row],[Variazione percentuale]]</f>
        <v>-3975883.9385525007</v>
      </c>
      <c r="F1481" s="11">
        <f>TC[[#This Row],[AUM]]-D1480</f>
        <v>-4729001.0299999714</v>
      </c>
      <c r="G1481" s="11">
        <f>TC[[#This Row],[∆ AUM]]-TC[[#This Row],[effetto mercato]]</f>
        <v>-753117.09144747071</v>
      </c>
    </row>
    <row r="1482" spans="1:7">
      <c r="A1482" s="4">
        <v>45527</v>
      </c>
      <c r="B1482">
        <v>0.30890000000000001</v>
      </c>
      <c r="C1482" s="6">
        <f>TC[[#This Row],[Variaz]]/100</f>
        <v>3.0890000000000002E-3</v>
      </c>
      <c r="D1482" s="10">
        <f>'AUM Fondi'!D2423</f>
        <v>1221814448.76</v>
      </c>
      <c r="E1482" s="10">
        <f>D1481*TC[[#This Row],[Variazione percentuale]]</f>
        <v>3764316.8807994607</v>
      </c>
      <c r="F1482" s="11">
        <f>TC[[#This Row],[AUM]]-D1481</f>
        <v>3194545.6199998856</v>
      </c>
      <c r="G1482" s="11">
        <f>TC[[#This Row],[∆ AUM]]-TC[[#This Row],[effetto mercato]]</f>
        <v>-569771.26079957513</v>
      </c>
    </row>
    <row r="1483" spans="1:7">
      <c r="A1483" s="4">
        <v>45530</v>
      </c>
      <c r="B1483">
        <v>-6.8400000000000002E-2</v>
      </c>
      <c r="C1483" s="6">
        <f>TC[[#This Row],[Variaz]]/100</f>
        <v>-6.8400000000000004E-4</v>
      </c>
      <c r="D1483" s="10">
        <f>'AUM Fondi'!D2424</f>
        <v>1220583497.01</v>
      </c>
      <c r="E1483" s="10">
        <f>D1482*TC[[#This Row],[Variazione percentuale]]</f>
        <v>-835721.08295184001</v>
      </c>
      <c r="F1483" s="11">
        <f>TC[[#This Row],[AUM]]-D1482</f>
        <v>-1230951.75</v>
      </c>
      <c r="G1483" s="11">
        <f>TC[[#This Row],[∆ AUM]]-TC[[#This Row],[effetto mercato]]</f>
        <v>-395230.66704815999</v>
      </c>
    </row>
    <row r="1484" spans="1:7">
      <c r="A1484" s="4">
        <v>45531</v>
      </c>
      <c r="B1484">
        <v>0</v>
      </c>
      <c r="C1484" s="6">
        <f>TC[[#This Row],[Variaz]]/100</f>
        <v>0</v>
      </c>
      <c r="D1484" s="10">
        <f>'AUM Fondi'!D2425</f>
        <v>1220075615.3299999</v>
      </c>
      <c r="E1484" s="10">
        <f>D1483*TC[[#This Row],[Variazione percentuale]]</f>
        <v>0</v>
      </c>
      <c r="F1484" s="11">
        <f>TC[[#This Row],[AUM]]-D1483</f>
        <v>-507881.68000006676</v>
      </c>
      <c r="G1484" s="11">
        <f>TC[[#This Row],[∆ AUM]]-TC[[#This Row],[effetto mercato]]</f>
        <v>-507881.68000006676</v>
      </c>
    </row>
    <row r="1485" spans="1:7">
      <c r="A1485" s="4">
        <v>45532</v>
      </c>
      <c r="B1485">
        <v>0</v>
      </c>
      <c r="C1485" s="6">
        <f>TC[[#This Row],[Variaz]]/100</f>
        <v>0</v>
      </c>
      <c r="D1485" s="10">
        <f>'AUM Fondi'!D2426</f>
        <v>1219831500.1099999</v>
      </c>
      <c r="E1485" s="10">
        <f>D1484*TC[[#This Row],[Variazione percentuale]]</f>
        <v>0</v>
      </c>
      <c r="F1485" s="11">
        <f>TC[[#This Row],[AUM]]-D1484</f>
        <v>-244115.22000002861</v>
      </c>
      <c r="G1485" s="11">
        <f>TC[[#This Row],[∆ AUM]]-TC[[#This Row],[effetto mercato]]</f>
        <v>-244115.22000002861</v>
      </c>
    </row>
    <row r="1486" spans="1:7">
      <c r="A1486" s="4">
        <v>45533</v>
      </c>
      <c r="B1486">
        <v>0.4793</v>
      </c>
      <c r="C1486" s="6">
        <f>TC[[#This Row],[Variaz]]/100</f>
        <v>4.7930000000000004E-3</v>
      </c>
      <c r="D1486" s="10">
        <f>'AUM Fondi'!D2427</f>
        <v>1225249884.5700002</v>
      </c>
      <c r="E1486" s="10">
        <f>D1485*TC[[#This Row],[Variazione percentuale]]</f>
        <v>5846652.3800272299</v>
      </c>
      <c r="F1486" s="11">
        <f>TC[[#This Row],[AUM]]-D1485</f>
        <v>5418384.4600002766</v>
      </c>
      <c r="G1486" s="11">
        <f>TC[[#This Row],[∆ AUM]]-TC[[#This Row],[effetto mercato]]</f>
        <v>-428267.92002695333</v>
      </c>
    </row>
    <row r="1487" spans="1:7">
      <c r="A1487" s="4">
        <v>45534</v>
      </c>
      <c r="B1487">
        <v>0.32369999999999999</v>
      </c>
      <c r="C1487" s="6">
        <f>TC[[#This Row],[Variaz]]/100</f>
        <v>3.2369999999999999E-3</v>
      </c>
      <c r="D1487" s="10">
        <f>'AUM Fondi'!D2428</f>
        <v>1228861280.96</v>
      </c>
      <c r="E1487" s="10">
        <f>D1486*TC[[#This Row],[Variazione percentuale]]</f>
        <v>3966133.8763530902</v>
      </c>
      <c r="F1487" s="11">
        <f>TC[[#This Row],[AUM]]-D1486</f>
        <v>3611396.3899998665</v>
      </c>
      <c r="G1487" s="11">
        <f>TC[[#This Row],[∆ AUM]]-TC[[#This Row],[effetto mercato]]</f>
        <v>-354737.48635322368</v>
      </c>
    </row>
    <row r="1488" spans="1:7">
      <c r="A1488" s="4">
        <v>45537</v>
      </c>
      <c r="B1488">
        <v>-0.1358</v>
      </c>
      <c r="C1488" s="6">
        <f>TC[[#This Row],[Variaz]]/100</f>
        <v>-1.358E-3</v>
      </c>
      <c r="D1488" s="10">
        <f>'AUM Fondi'!D2429</f>
        <v>1227029264.29</v>
      </c>
      <c r="E1488" s="10">
        <f>D1487*TC[[#This Row],[Variazione percentuale]]</f>
        <v>-1668793.6195436802</v>
      </c>
      <c r="F1488" s="11">
        <f>TC[[#This Row],[AUM]]-D1487</f>
        <v>-1832016.6700000763</v>
      </c>
      <c r="G1488" s="11">
        <f>TC[[#This Row],[∆ AUM]]-TC[[#This Row],[effetto mercato]]</f>
        <v>-163223.05045639607</v>
      </c>
    </row>
    <row r="1489" spans="1:7">
      <c r="A1489" s="4">
        <v>45538</v>
      </c>
      <c r="B1489">
        <v>-0.25509999999999999</v>
      </c>
      <c r="C1489" s="6">
        <f>TC[[#This Row],[Variaz]]/100</f>
        <v>-2.5509999999999999E-3</v>
      </c>
      <c r="D1489" s="10">
        <f>'AUM Fondi'!D2430</f>
        <v>1223489962.1099999</v>
      </c>
      <c r="E1489" s="10">
        <f>D1488*TC[[#This Row],[Variazione percentuale]]</f>
        <v>-3130151.6532037896</v>
      </c>
      <c r="F1489" s="11">
        <f>TC[[#This Row],[AUM]]-D1488</f>
        <v>-3539302.1800000668</v>
      </c>
      <c r="G1489" s="11">
        <f>TC[[#This Row],[∆ AUM]]-TC[[#This Row],[effetto mercato]]</f>
        <v>-409150.52679627715</v>
      </c>
    </row>
    <row r="1490" spans="1:7">
      <c r="A1490" s="4">
        <v>45539</v>
      </c>
      <c r="B1490">
        <v>-0.17050000000000001</v>
      </c>
      <c r="C1490" s="6">
        <f>TC[[#This Row],[Variaz]]/100</f>
        <v>-1.7050000000000001E-3</v>
      </c>
      <c r="D1490" s="10">
        <f>'AUM Fondi'!D2431</f>
        <v>1221635527.4799998</v>
      </c>
      <c r="E1490" s="10">
        <f>D1489*TC[[#This Row],[Variazione percentuale]]</f>
        <v>-2086050.38539755</v>
      </c>
      <c r="F1490" s="11">
        <f>TC[[#This Row],[AUM]]-D1489</f>
        <v>-1854434.6300001144</v>
      </c>
      <c r="G1490" s="11">
        <f>TC[[#This Row],[∆ AUM]]-TC[[#This Row],[effetto mercato]]</f>
        <v>231615.75539743551</v>
      </c>
    </row>
    <row r="1491" spans="1:7">
      <c r="A1491" s="4">
        <v>45540</v>
      </c>
      <c r="B1491">
        <v>-0.1537</v>
      </c>
      <c r="C1491" s="6">
        <f>TC[[#This Row],[Variaz]]/100</f>
        <v>-1.537E-3</v>
      </c>
      <c r="D1491" s="10">
        <f>'AUM Fondi'!D2432</f>
        <v>1219189408.0599999</v>
      </c>
      <c r="E1491" s="10">
        <f>D1490*TC[[#This Row],[Variazione percentuale]]</f>
        <v>-1877653.8057367597</v>
      </c>
      <c r="F1491" s="11">
        <f>TC[[#This Row],[AUM]]-D1490</f>
        <v>-2446119.4199998379</v>
      </c>
      <c r="G1491" s="11">
        <f>TC[[#This Row],[∆ AUM]]-TC[[#This Row],[effetto mercato]]</f>
        <v>-568465.6142630782</v>
      </c>
    </row>
    <row r="1492" spans="1:7">
      <c r="A1492" s="4">
        <v>45541</v>
      </c>
      <c r="B1492">
        <v>-0.46179999999999999</v>
      </c>
      <c r="C1492" s="6">
        <f>TC[[#This Row],[Variaz]]/100</f>
        <v>-4.6179999999999997E-3</v>
      </c>
      <c r="D1492" s="10">
        <f>'AUM Fondi'!D2433</f>
        <v>1212907306.0500002</v>
      </c>
      <c r="E1492" s="10">
        <f>D1491*TC[[#This Row],[Variazione percentuale]]</f>
        <v>-5630216.6864210796</v>
      </c>
      <c r="F1492" s="11">
        <f>TC[[#This Row],[AUM]]-D1491</f>
        <v>-6282102.009999752</v>
      </c>
      <c r="G1492" s="11">
        <f>TC[[#This Row],[∆ AUM]]-TC[[#This Row],[effetto mercato]]</f>
        <v>-651885.32357867248</v>
      </c>
    </row>
    <row r="1493" spans="1:7">
      <c r="A1493" s="4">
        <v>45544</v>
      </c>
      <c r="B1493">
        <v>0.63570000000000004</v>
      </c>
      <c r="C1493" s="6">
        <f>TC[[#This Row],[Variaz]]/100</f>
        <v>6.3570000000000007E-3</v>
      </c>
      <c r="D1493" s="10">
        <f>'AUM Fondi'!D2434</f>
        <v>1220353261.9000001</v>
      </c>
      <c r="E1493" s="10">
        <f>D1492*TC[[#This Row],[Variazione percentuale]]</f>
        <v>7710451.7445598524</v>
      </c>
      <c r="F1493" s="11">
        <f>TC[[#This Row],[AUM]]-D1492</f>
        <v>7445955.8499999046</v>
      </c>
      <c r="G1493" s="11">
        <f>TC[[#This Row],[∆ AUM]]-TC[[#This Row],[effetto mercato]]</f>
        <v>-264495.89455994777</v>
      </c>
    </row>
    <row r="1494" spans="1:7">
      <c r="A1494" s="4">
        <v>45545</v>
      </c>
      <c r="B1494">
        <v>0.42680000000000001</v>
      </c>
      <c r="C1494" s="6">
        <f>TC[[#This Row],[Variaz]]/100</f>
        <v>4.2680000000000001E-3</v>
      </c>
      <c r="D1494" s="10">
        <f>'AUM Fondi'!D2435</f>
        <v>1225188788.9000001</v>
      </c>
      <c r="E1494" s="10">
        <f>D1493*TC[[#This Row],[Variazione percentuale]]</f>
        <v>5208467.7217892008</v>
      </c>
      <c r="F1494" s="11">
        <f>TC[[#This Row],[AUM]]-D1493</f>
        <v>4835527</v>
      </c>
      <c r="G1494" s="11">
        <f>TC[[#This Row],[∆ AUM]]-TC[[#This Row],[effetto mercato]]</f>
        <v>-372940.72178920079</v>
      </c>
    </row>
    <row r="1495" spans="1:7">
      <c r="A1495" s="4">
        <v>45546</v>
      </c>
      <c r="B1495">
        <v>0.11899999999999999</v>
      </c>
      <c r="C1495" s="6">
        <f>TC[[#This Row],[Variaz]]/100</f>
        <v>1.1899999999999999E-3</v>
      </c>
      <c r="D1495" s="10">
        <f>'AUM Fondi'!D2436</f>
        <v>1225762134.6099999</v>
      </c>
      <c r="E1495" s="10">
        <f>D1494*TC[[#This Row],[Variazione percentuale]]</f>
        <v>1457974.658791</v>
      </c>
      <c r="F1495" s="11">
        <f>TC[[#This Row],[AUM]]-D1494</f>
        <v>573345.70999979973</v>
      </c>
      <c r="G1495" s="11">
        <f>TC[[#This Row],[∆ AUM]]-TC[[#This Row],[effetto mercato]]</f>
        <v>-884628.9487912003</v>
      </c>
    </row>
    <row r="1496" spans="1:7">
      <c r="A1496" s="4">
        <v>45547</v>
      </c>
      <c r="B1496">
        <v>0.28870000000000001</v>
      </c>
      <c r="C1496" s="6">
        <f>TC[[#This Row],[Variaz]]/100</f>
        <v>2.8870000000000002E-3</v>
      </c>
      <c r="D1496" s="10">
        <f>'AUM Fondi'!D2437</f>
        <v>1228676422.2299998</v>
      </c>
      <c r="E1496" s="10">
        <f>D1495*TC[[#This Row],[Variazione percentuale]]</f>
        <v>3538775.2826190698</v>
      </c>
      <c r="F1496" s="11">
        <f>TC[[#This Row],[AUM]]-D1495</f>
        <v>2914287.6199998856</v>
      </c>
      <c r="G1496" s="11">
        <f>TC[[#This Row],[∆ AUM]]-TC[[#This Row],[effetto mercato]]</f>
        <v>-624487.66261918424</v>
      </c>
    </row>
    <row r="1497" spans="1:7">
      <c r="A1497" s="4">
        <v>45548</v>
      </c>
      <c r="B1497">
        <v>0.13550000000000001</v>
      </c>
      <c r="C1497" s="6">
        <f>TC[[#This Row],[Variaz]]/100</f>
        <v>1.3550000000000001E-3</v>
      </c>
      <c r="D1497" s="10">
        <f>'AUM Fondi'!D2438</f>
        <v>1229782919.7400002</v>
      </c>
      <c r="E1497" s="10">
        <f>D1496*TC[[#This Row],[Variazione percentuale]]</f>
        <v>1664856.5521216497</v>
      </c>
      <c r="F1497" s="11">
        <f>TC[[#This Row],[AUM]]-D1496</f>
        <v>1106497.5100004673</v>
      </c>
      <c r="G1497" s="11">
        <f>TC[[#This Row],[∆ AUM]]-TC[[#This Row],[effetto mercato]]</f>
        <v>-558359.04212118243</v>
      </c>
    </row>
    <row r="1498" spans="1:7">
      <c r="A1498" s="4">
        <v>45551</v>
      </c>
      <c r="B1498">
        <v>0.1691</v>
      </c>
      <c r="C1498" s="6">
        <f>TC[[#This Row],[Variaz]]/100</f>
        <v>1.691E-3</v>
      </c>
      <c r="D1498" s="10">
        <f>'AUM Fondi'!D2439</f>
        <v>1231166529.76</v>
      </c>
      <c r="E1498" s="10">
        <f>D1497*TC[[#This Row],[Variazione percentuale]]</f>
        <v>2079562.9172803403</v>
      </c>
      <c r="F1498" s="11">
        <f>TC[[#This Row],[AUM]]-D1497</f>
        <v>1383610.0199997425</v>
      </c>
      <c r="G1498" s="11">
        <f>TC[[#This Row],[∆ AUM]]-TC[[#This Row],[effetto mercato]]</f>
        <v>-695952.89728059783</v>
      </c>
    </row>
    <row r="1499" spans="1:7">
      <c r="A1499" s="4">
        <v>45552</v>
      </c>
      <c r="B1499">
        <v>-0.2026</v>
      </c>
      <c r="C1499" s="6">
        <f>TC[[#This Row],[Variaz]]/100</f>
        <v>-2.026E-3</v>
      </c>
      <c r="D1499" s="10">
        <f>'AUM Fondi'!D2440</f>
        <v>1227576930.55</v>
      </c>
      <c r="E1499" s="10">
        <f>D1498*TC[[#This Row],[Variazione percentuale]]</f>
        <v>-2494343.3892937601</v>
      </c>
      <c r="F1499" s="11">
        <f>TC[[#This Row],[AUM]]-D1498</f>
        <v>-3589599.2100000381</v>
      </c>
      <c r="G1499" s="11">
        <f>TC[[#This Row],[∆ AUM]]-TC[[#This Row],[effetto mercato]]</f>
        <v>-1095255.8207062781</v>
      </c>
    </row>
    <row r="1500" spans="1:7">
      <c r="A1500" s="4">
        <v>45553</v>
      </c>
      <c r="B1500">
        <v>-0.28760000000000002</v>
      </c>
      <c r="C1500" s="6">
        <f>TC[[#This Row],[Variaz]]/100</f>
        <v>-2.8760000000000001E-3</v>
      </c>
      <c r="D1500" s="10">
        <f>'AUM Fondi'!D2441</f>
        <v>1223238619.3999999</v>
      </c>
      <c r="E1500" s="10">
        <f>D1499*TC[[#This Row],[Variazione percentuale]]</f>
        <v>-3530511.2522617998</v>
      </c>
      <c r="F1500" s="11">
        <f>TC[[#This Row],[AUM]]-D1499</f>
        <v>-4338311.1500000954</v>
      </c>
      <c r="G1500" s="11">
        <f>TC[[#This Row],[∆ AUM]]-TC[[#This Row],[effetto mercato]]</f>
        <v>-807799.89773829561</v>
      </c>
    </row>
    <row r="1501" spans="1:7">
      <c r="A1501" s="4">
        <v>45554</v>
      </c>
      <c r="B1501">
        <v>0.61070000000000002</v>
      </c>
      <c r="C1501" s="6">
        <f>TC[[#This Row],[Variaz]]/100</f>
        <v>6.1070000000000004E-3</v>
      </c>
      <c r="D1501" s="10">
        <f>'AUM Fondi'!D2442</f>
        <v>1229679682.8099999</v>
      </c>
      <c r="E1501" s="10">
        <f>D1500*TC[[#This Row],[Variazione percentuale]]</f>
        <v>7470318.2486757999</v>
      </c>
      <c r="F1501" s="11">
        <f>TC[[#This Row],[AUM]]-D1500</f>
        <v>6441063.4100000858</v>
      </c>
      <c r="G1501" s="11">
        <f>TC[[#This Row],[∆ AUM]]-TC[[#This Row],[effetto mercato]]</f>
        <v>-1029254.8386757141</v>
      </c>
    </row>
    <row r="1502" spans="1:7">
      <c r="A1502" s="4">
        <v>45555</v>
      </c>
      <c r="B1502">
        <v>-0.50580000000000003</v>
      </c>
      <c r="C1502" s="6">
        <f>TC[[#This Row],[Variaz]]/100</f>
        <v>-5.058E-3</v>
      </c>
      <c r="D1502" s="10">
        <f>'AUM Fondi'!D2443</f>
        <v>1222723488.1299999</v>
      </c>
      <c r="E1502" s="10">
        <f>D1501*TC[[#This Row],[Variazione percentuale]]</f>
        <v>-6219719.83565298</v>
      </c>
      <c r="F1502" s="11">
        <f>TC[[#This Row],[AUM]]-D1501</f>
        <v>-6956194.6800000668</v>
      </c>
      <c r="G1502" s="11">
        <f>TC[[#This Row],[∆ AUM]]-TC[[#This Row],[effetto mercato]]</f>
        <v>-736474.84434708674</v>
      </c>
    </row>
    <row r="1503" spans="1:7">
      <c r="A1503" s="4">
        <v>45558</v>
      </c>
      <c r="B1503">
        <v>0.27110000000000001</v>
      </c>
      <c r="C1503" s="6">
        <f>TC[[#This Row],[Variaz]]/100</f>
        <v>2.7109999999999999E-3</v>
      </c>
      <c r="D1503" s="10">
        <f>'AUM Fondi'!D2444</f>
        <v>1225410291.4100001</v>
      </c>
      <c r="E1503" s="10">
        <f>D1502*TC[[#This Row],[Variazione percentuale]]</f>
        <v>3314803.3763204296</v>
      </c>
      <c r="F1503" s="11">
        <f>TC[[#This Row],[AUM]]-D1502</f>
        <v>2686803.2800002098</v>
      </c>
      <c r="G1503" s="11">
        <f>TC[[#This Row],[∆ AUM]]-TC[[#This Row],[effetto mercato]]</f>
        <v>-628000.0963202198</v>
      </c>
    </row>
    <row r="1504" spans="1:7">
      <c r="A1504" s="4">
        <v>45559</v>
      </c>
      <c r="B1504">
        <v>5.0700000000000002E-2</v>
      </c>
      <c r="C1504" s="6">
        <f>TC[[#This Row],[Variaz]]/100</f>
        <v>5.0700000000000007E-4</v>
      </c>
      <c r="D1504" s="10">
        <f>'AUM Fondi'!D2445</f>
        <v>1225237355.1499999</v>
      </c>
      <c r="E1504" s="10">
        <f>D1503*TC[[#This Row],[Variazione percentuale]]</f>
        <v>621283.01774487016</v>
      </c>
      <c r="F1504" s="11">
        <f>TC[[#This Row],[AUM]]-D1503</f>
        <v>-172936.26000022888</v>
      </c>
      <c r="G1504" s="11">
        <f>TC[[#This Row],[∆ AUM]]-TC[[#This Row],[effetto mercato]]</f>
        <v>-794219.27774509904</v>
      </c>
    </row>
    <row r="1505" spans="1:7">
      <c r="A1505" s="4">
        <v>45560</v>
      </c>
      <c r="B1505">
        <v>-0.30409999999999998</v>
      </c>
      <c r="C1505" s="6">
        <f>TC[[#This Row],[Variaz]]/100</f>
        <v>-3.0409999999999999E-3</v>
      </c>
      <c r="D1505" s="10">
        <f>'AUM Fondi'!D2446</f>
        <v>1220853043.1399999</v>
      </c>
      <c r="E1505" s="10">
        <f>D1504*TC[[#This Row],[Variazione percentuale]]</f>
        <v>-3725946.7970111496</v>
      </c>
      <c r="F1505" s="11">
        <f>TC[[#This Row],[AUM]]-D1504</f>
        <v>-4384312.0099999905</v>
      </c>
      <c r="G1505" s="11">
        <f>TC[[#This Row],[∆ AUM]]-TC[[#This Row],[effetto mercato]]</f>
        <v>-658365.21298884088</v>
      </c>
    </row>
    <row r="1506" spans="1:7">
      <c r="A1506" s="4">
        <v>45561</v>
      </c>
      <c r="B1506">
        <v>0.71160000000000001</v>
      </c>
      <c r="C1506" s="6">
        <f>TC[[#This Row],[Variaz]]/100</f>
        <v>7.1159999999999999E-3</v>
      </c>
      <c r="D1506" s="10">
        <f>'AUM Fondi'!D2447</f>
        <v>1228432516.6299999</v>
      </c>
      <c r="E1506" s="10">
        <f>D1505*TC[[#This Row],[Variazione percentuale]]</f>
        <v>8687590.2549842391</v>
      </c>
      <c r="F1506" s="11">
        <f>TC[[#This Row],[AUM]]-D1505</f>
        <v>7579473.4900000095</v>
      </c>
      <c r="G1506" s="11">
        <f>TC[[#This Row],[∆ AUM]]-TC[[#This Row],[effetto mercato]]</f>
        <v>-1108116.7649842296</v>
      </c>
    </row>
    <row r="1507" spans="1:7">
      <c r="A1507" s="4">
        <v>45562</v>
      </c>
      <c r="B1507">
        <v>0.47110000000000002</v>
      </c>
      <c r="C1507" s="6">
        <f>TC[[#This Row],[Variaz]]/100</f>
        <v>4.7109999999999999E-3</v>
      </c>
      <c r="D1507" s="10">
        <f>'AUM Fondi'!D2448</f>
        <v>1233054516.4199998</v>
      </c>
      <c r="E1507" s="10">
        <f>D1506*TC[[#This Row],[Variazione percentuale]]</f>
        <v>5787145.5858439291</v>
      </c>
      <c r="F1507" s="11">
        <f>TC[[#This Row],[AUM]]-D1506</f>
        <v>4621999.7899999619</v>
      </c>
      <c r="G1507" s="11">
        <f>TC[[#This Row],[∆ AUM]]-TC[[#This Row],[effetto mercato]]</f>
        <v>-1165145.7958439672</v>
      </c>
    </row>
    <row r="1508" spans="1:7">
      <c r="A1508" s="4">
        <v>45565</v>
      </c>
      <c r="B1508">
        <v>-0.2177</v>
      </c>
      <c r="C1508" s="6">
        <f>TC[[#This Row],[Variaz]]/100</f>
        <v>-2.1770000000000001E-3</v>
      </c>
      <c r="D1508" s="10">
        <f>'AUM Fondi'!D2449</f>
        <v>1229703085.0999999</v>
      </c>
      <c r="E1508" s="10">
        <f>D1507*TC[[#This Row],[Variazione percentuale]]</f>
        <v>-2684359.68224634</v>
      </c>
      <c r="F1508" s="11">
        <f>TC[[#This Row],[AUM]]-D1507</f>
        <v>-3351431.3199999332</v>
      </c>
      <c r="G1508" s="11">
        <f>TC[[#This Row],[∆ AUM]]-TC[[#This Row],[effetto mercato]]</f>
        <v>-667071.63775359327</v>
      </c>
    </row>
    <row r="1509" spans="1:7">
      <c r="A1509" s="4">
        <v>45566</v>
      </c>
      <c r="B1509">
        <v>0.26850000000000002</v>
      </c>
      <c r="C1509" s="6">
        <f>TC[[#This Row],[Variaz]]/100</f>
        <v>2.6850000000000003E-3</v>
      </c>
      <c r="D1509" s="10">
        <f>'AUM Fondi'!D2450</f>
        <v>1232493072.53</v>
      </c>
      <c r="E1509" s="10">
        <f>D1508*TC[[#This Row],[Variazione percentuale]]</f>
        <v>3301752.7834935002</v>
      </c>
      <c r="F1509" s="11">
        <f>TC[[#This Row],[AUM]]-D1508</f>
        <v>2789987.4300000668</v>
      </c>
      <c r="G1509" s="11">
        <f>TC[[#This Row],[∆ AUM]]-TC[[#This Row],[effetto mercato]]</f>
        <v>-511765.35349343345</v>
      </c>
    </row>
    <row r="1510" spans="1:7">
      <c r="A1510" s="4">
        <v>45567</v>
      </c>
      <c r="B1510">
        <v>-6.6900000000000001E-2</v>
      </c>
      <c r="C1510" s="6">
        <f>TC[[#This Row],[Variaz]]/100</f>
        <v>-6.69E-4</v>
      </c>
      <c r="D1510" s="10">
        <f>'AUM Fondi'!D2451</f>
        <v>1231110622.74</v>
      </c>
      <c r="E1510" s="10">
        <f>D1509*TC[[#This Row],[Variazione percentuale]]</f>
        <v>-824537.86552256998</v>
      </c>
      <c r="F1510" s="11">
        <f>TC[[#This Row],[AUM]]-D1509</f>
        <v>-1382449.7899999619</v>
      </c>
      <c r="G1510" s="11">
        <f>TC[[#This Row],[∆ AUM]]-TC[[#This Row],[effetto mercato]]</f>
        <v>-557911.92447739188</v>
      </c>
    </row>
    <row r="1511" spans="1:7">
      <c r="A1511" s="4">
        <v>45568</v>
      </c>
      <c r="B1511">
        <v>-0.26800000000000002</v>
      </c>
      <c r="C1511" s="6">
        <f>TC[[#This Row],[Variaz]]/100</f>
        <v>-2.6800000000000001E-3</v>
      </c>
      <c r="D1511" s="10">
        <f>'AUM Fondi'!D2452</f>
        <v>1227666044.1800001</v>
      </c>
      <c r="E1511" s="10">
        <f>D1510*TC[[#This Row],[Variazione percentuale]]</f>
        <v>-3299376.4689432001</v>
      </c>
      <c r="F1511" s="11">
        <f>TC[[#This Row],[AUM]]-D1510</f>
        <v>-3444578.5599999428</v>
      </c>
      <c r="G1511" s="11">
        <f>TC[[#This Row],[∆ AUM]]-TC[[#This Row],[effetto mercato]]</f>
        <v>-145202.09105674271</v>
      </c>
    </row>
    <row r="1512" spans="1:7">
      <c r="A1512" s="4">
        <v>45569</v>
      </c>
      <c r="B1512">
        <v>0.33589999999999998</v>
      </c>
      <c r="C1512" s="6">
        <f>TC[[#This Row],[Variaz]]/100</f>
        <v>3.3589999999999996E-3</v>
      </c>
      <c r="D1512" s="10">
        <f>'AUM Fondi'!D2453</f>
        <v>1231065064.1300001</v>
      </c>
      <c r="E1512" s="10">
        <f>D1511*TC[[#This Row],[Variazione percentuale]]</f>
        <v>4123730.2424006197</v>
      </c>
      <c r="F1512" s="11">
        <f>TC[[#This Row],[AUM]]-D1511</f>
        <v>3399019.9500000477</v>
      </c>
      <c r="G1512" s="11">
        <f>TC[[#This Row],[∆ AUM]]-TC[[#This Row],[effetto mercato]]</f>
        <v>-724710.29240057198</v>
      </c>
    </row>
    <row r="1513" spans="1:7">
      <c r="A1513" s="4">
        <v>45572</v>
      </c>
      <c r="B1513">
        <v>-0.36820000000000003</v>
      </c>
      <c r="C1513" s="6">
        <f>TC[[#This Row],[Variaz]]/100</f>
        <v>-3.6820000000000004E-3</v>
      </c>
      <c r="D1513" s="10">
        <f>'AUM Fondi'!D2454</f>
        <v>1226132967.9399998</v>
      </c>
      <c r="E1513" s="10">
        <f>D1512*TC[[#This Row],[Variazione percentuale]]</f>
        <v>-4532781.5661266604</v>
      </c>
      <c r="F1513" s="11">
        <f>TC[[#This Row],[AUM]]-D1512</f>
        <v>-4932096.1900002956</v>
      </c>
      <c r="G1513" s="11">
        <f>TC[[#This Row],[∆ AUM]]-TC[[#This Row],[effetto mercato]]</f>
        <v>-399314.6238736352</v>
      </c>
    </row>
    <row r="1514" spans="1:7">
      <c r="A1514" s="4">
        <v>45573</v>
      </c>
      <c r="B1514">
        <v>0.13439999999999999</v>
      </c>
      <c r="C1514" s="6">
        <f>TC[[#This Row],[Variaz]]/100</f>
        <v>1.3439999999999999E-3</v>
      </c>
      <c r="D1514" s="10">
        <f>'AUM Fondi'!D2455</f>
        <v>1226742800.03</v>
      </c>
      <c r="E1514" s="10">
        <f>D1513*TC[[#This Row],[Variazione percentuale]]</f>
        <v>1647922.7089113598</v>
      </c>
      <c r="F1514" s="11">
        <f>TC[[#This Row],[AUM]]-D1513</f>
        <v>609832.09000015259</v>
      </c>
      <c r="G1514" s="11">
        <f>TC[[#This Row],[∆ AUM]]-TC[[#This Row],[effetto mercato]]</f>
        <v>-1038090.6189112072</v>
      </c>
    </row>
    <row r="1515" spans="1:7">
      <c r="A1515" s="4">
        <v>45574</v>
      </c>
      <c r="B1515">
        <v>0.4194</v>
      </c>
      <c r="C1515" s="6">
        <f>TC[[#This Row],[Variaz]]/100</f>
        <v>4.1939999999999998E-3</v>
      </c>
      <c r="D1515" s="10">
        <f>'AUM Fondi'!D2456</f>
        <v>1231054649.7</v>
      </c>
      <c r="E1515" s="10">
        <f>D1514*TC[[#This Row],[Variazione percentuale]]</f>
        <v>5144959.3033258198</v>
      </c>
      <c r="F1515" s="11">
        <f>TC[[#This Row],[AUM]]-D1514</f>
        <v>4311849.6700000763</v>
      </c>
      <c r="G1515" s="11">
        <f>TC[[#This Row],[∆ AUM]]-TC[[#This Row],[effetto mercato]]</f>
        <v>-833109.63332574349</v>
      </c>
    </row>
    <row r="1516" spans="1:7">
      <c r="A1516" s="4">
        <v>45575</v>
      </c>
      <c r="B1516">
        <v>0</v>
      </c>
      <c r="C1516" s="6">
        <f>TC[[#This Row],[Variaz]]/100</f>
        <v>0</v>
      </c>
      <c r="D1516" s="10">
        <f>'AUM Fondi'!D2457</f>
        <v>1230255989</v>
      </c>
      <c r="E1516" s="10">
        <f>D1515*TC[[#This Row],[Variazione percentuale]]</f>
        <v>0</v>
      </c>
      <c r="F1516" s="11">
        <f>TC[[#This Row],[AUM]]-D1515</f>
        <v>-798660.70000004768</v>
      </c>
      <c r="G1516" s="11">
        <f>TC[[#This Row],[∆ AUM]]-TC[[#This Row],[effetto mercato]]</f>
        <v>-798660.70000004768</v>
      </c>
    </row>
    <row r="1517" spans="1:7">
      <c r="A1517" s="4">
        <v>45576</v>
      </c>
      <c r="B1517">
        <v>0.1336</v>
      </c>
      <c r="C1517" s="6">
        <f>TC[[#This Row],[Variaz]]/100</f>
        <v>1.3359999999999999E-3</v>
      </c>
      <c r="D1517" s="10">
        <f>'AUM Fondi'!D2458</f>
        <v>1230945205.0599999</v>
      </c>
      <c r="E1517" s="10">
        <f>D1516*TC[[#This Row],[Variazione percentuale]]</f>
        <v>1643622.0013039999</v>
      </c>
      <c r="F1517" s="11">
        <f>TC[[#This Row],[AUM]]-D1516</f>
        <v>689216.05999994278</v>
      </c>
      <c r="G1517" s="11">
        <f>TC[[#This Row],[∆ AUM]]-TC[[#This Row],[effetto mercato]]</f>
        <v>-954405.94130405714</v>
      </c>
    </row>
    <row r="1518" spans="1:7">
      <c r="A1518" s="4">
        <v>45579</v>
      </c>
      <c r="B1518">
        <v>0.36699999999999999</v>
      </c>
      <c r="C1518" s="6">
        <f>TC[[#This Row],[Variaz]]/100</f>
        <v>3.6700000000000001E-3</v>
      </c>
      <c r="D1518" s="10">
        <f>'AUM Fondi'!D2459</f>
        <v>1235012471.76</v>
      </c>
      <c r="E1518" s="10">
        <f>D1517*TC[[#This Row],[Variazione percentuale]]</f>
        <v>4517568.9025702002</v>
      </c>
      <c r="F1518" s="11">
        <f>TC[[#This Row],[AUM]]-D1517</f>
        <v>4067266.7000000477</v>
      </c>
      <c r="G1518" s="11">
        <f>TC[[#This Row],[∆ AUM]]-TC[[#This Row],[effetto mercato]]</f>
        <v>-450302.20257015247</v>
      </c>
    </row>
    <row r="1519" spans="1:7">
      <c r="A1519" s="4">
        <v>45580</v>
      </c>
      <c r="B1519">
        <v>-0.36570000000000003</v>
      </c>
      <c r="C1519" s="6">
        <f>TC[[#This Row],[Variaz]]/100</f>
        <v>-3.6570000000000001E-3</v>
      </c>
      <c r="D1519" s="10">
        <f>'AUM Fondi'!D2460</f>
        <v>1229725156.6700001</v>
      </c>
      <c r="E1519" s="10">
        <f>D1518*TC[[#This Row],[Variazione percentuale]]</f>
        <v>-4516440.6092263199</v>
      </c>
      <c r="F1519" s="11">
        <f>TC[[#This Row],[AUM]]-D1518</f>
        <v>-5287315.0899999142</v>
      </c>
      <c r="G1519" s="11">
        <f>TC[[#This Row],[∆ AUM]]-TC[[#This Row],[effetto mercato]]</f>
        <v>-770874.48077359423</v>
      </c>
    </row>
    <row r="1520" spans="1:7">
      <c r="A1520" s="4">
        <v>45581</v>
      </c>
      <c r="B1520">
        <v>0.28360000000000002</v>
      </c>
      <c r="C1520" s="6">
        <f>TC[[#This Row],[Variaz]]/100</f>
        <v>2.836E-3</v>
      </c>
      <c r="D1520" s="10">
        <f>'AUM Fondi'!D2461</f>
        <v>1232590207.6199999</v>
      </c>
      <c r="E1520" s="10">
        <f>D1519*TC[[#This Row],[Variazione percentuale]]</f>
        <v>3487500.54431612</v>
      </c>
      <c r="F1520" s="11">
        <f>TC[[#This Row],[AUM]]-D1519</f>
        <v>2865050.9499998093</v>
      </c>
      <c r="G1520" s="11">
        <f>TC[[#This Row],[∆ AUM]]-TC[[#This Row],[effetto mercato]]</f>
        <v>-622449.59431631071</v>
      </c>
    </row>
    <row r="1521" spans="1:7">
      <c r="A1521" s="4">
        <v>45582</v>
      </c>
      <c r="B1521">
        <v>0.1497</v>
      </c>
      <c r="C1521" s="6">
        <f>TC[[#This Row],[Variaz]]/100</f>
        <v>1.4970000000000001E-3</v>
      </c>
      <c r="D1521" s="10">
        <f>'AUM Fondi'!D2462</f>
        <v>1233678795.6399999</v>
      </c>
      <c r="E1521" s="10">
        <f>D1520*TC[[#This Row],[Variazione percentuale]]</f>
        <v>1845187.5408071398</v>
      </c>
      <c r="F1521" s="11">
        <f>TC[[#This Row],[AUM]]-D1520</f>
        <v>1088588.0199999809</v>
      </c>
      <c r="G1521" s="11">
        <f>TC[[#This Row],[∆ AUM]]-TC[[#This Row],[effetto mercato]]</f>
        <v>-756599.5208071589</v>
      </c>
    </row>
    <row r="1522" spans="1:7">
      <c r="A1522" s="4">
        <v>45583</v>
      </c>
      <c r="B1522">
        <v>6.6400000000000001E-2</v>
      </c>
      <c r="C1522" s="6">
        <f>TC[[#This Row],[Variaz]]/100</f>
        <v>6.6399999999999999E-4</v>
      </c>
      <c r="D1522" s="10">
        <f>'AUM Fondi'!D2463</f>
        <v>1233613148.02</v>
      </c>
      <c r="E1522" s="10">
        <f>D1521*TC[[#This Row],[Variazione percentuale]]</f>
        <v>819162.72030495992</v>
      </c>
      <c r="F1522" s="11">
        <f>TC[[#This Row],[AUM]]-D1521</f>
        <v>-65647.619999885559</v>
      </c>
      <c r="G1522" s="11">
        <f>TC[[#This Row],[∆ AUM]]-TC[[#This Row],[effetto mercato]]</f>
        <v>-884810.34030484548</v>
      </c>
    </row>
    <row r="1523" spans="1:7">
      <c r="A1523" s="4">
        <v>45586</v>
      </c>
      <c r="B1523">
        <v>-0.56440000000000001</v>
      </c>
      <c r="C1523" s="6">
        <f>TC[[#This Row],[Variaz]]/100</f>
        <v>-5.6439999999999997E-3</v>
      </c>
      <c r="D1523" s="10">
        <f>'AUM Fondi'!D2464</f>
        <v>1226248517.9300001</v>
      </c>
      <c r="E1523" s="10">
        <f>D1522*TC[[#This Row],[Variazione percentuale]]</f>
        <v>-6962512.6074248794</v>
      </c>
      <c r="F1523" s="11">
        <f>TC[[#This Row],[AUM]]-D1522</f>
        <v>-7364630.0899999142</v>
      </c>
      <c r="G1523" s="11">
        <f>TC[[#This Row],[∆ AUM]]-TC[[#This Row],[effetto mercato]]</f>
        <v>-402117.48257503472</v>
      </c>
    </row>
    <row r="1524" spans="1:7">
      <c r="A1524" s="4">
        <v>45587</v>
      </c>
      <c r="B1524">
        <v>-0.31719999999999998</v>
      </c>
      <c r="C1524" s="6">
        <f>TC[[#This Row],[Variaz]]/100</f>
        <v>-3.1719999999999999E-3</v>
      </c>
      <c r="D1524" s="10">
        <f>'AUM Fondi'!D2465</f>
        <v>1221701670.3000002</v>
      </c>
      <c r="E1524" s="10">
        <f>D1523*TC[[#This Row],[Variazione percentuale]]</f>
        <v>-3889660.29887396</v>
      </c>
      <c r="F1524" s="11">
        <f>TC[[#This Row],[AUM]]-D1523</f>
        <v>-4546847.629999876</v>
      </c>
      <c r="G1524" s="11">
        <f>TC[[#This Row],[∆ AUM]]-TC[[#This Row],[effetto mercato]]</f>
        <v>-657187.33112591598</v>
      </c>
    </row>
    <row r="1525" spans="1:7">
      <c r="A1525" s="4">
        <v>45588</v>
      </c>
      <c r="B1525">
        <v>-0.1172</v>
      </c>
      <c r="C1525" s="6">
        <f>TC[[#This Row],[Variaz]]/100</f>
        <v>-1.1720000000000001E-3</v>
      </c>
      <c r="D1525" s="10">
        <f>'AUM Fondi'!D2466</f>
        <v>1219555533.3399999</v>
      </c>
      <c r="E1525" s="10">
        <f>D1524*TC[[#This Row],[Variazione percentuale]]</f>
        <v>-1431834.3575916004</v>
      </c>
      <c r="F1525" s="11">
        <f>TC[[#This Row],[AUM]]-D1524</f>
        <v>-2146136.9600002766</v>
      </c>
      <c r="G1525" s="11">
        <f>TC[[#This Row],[∆ AUM]]-TC[[#This Row],[effetto mercato]]</f>
        <v>-714302.60240867618</v>
      </c>
    </row>
    <row r="1526" spans="1:7">
      <c r="A1526" s="4">
        <v>45589</v>
      </c>
      <c r="B1526">
        <v>1.6799999999999999E-2</v>
      </c>
      <c r="C1526" s="6">
        <f>TC[[#This Row],[Variaz]]/100</f>
        <v>1.6799999999999999E-4</v>
      </c>
      <c r="D1526" s="10">
        <f>'AUM Fondi'!D2467</f>
        <v>1219050302.45</v>
      </c>
      <c r="E1526" s="10">
        <f>D1525*TC[[#This Row],[Variazione percentuale]]</f>
        <v>204885.32960111997</v>
      </c>
      <c r="F1526" s="11">
        <f>TC[[#This Row],[AUM]]-D1525</f>
        <v>-505230.88999986649</v>
      </c>
      <c r="G1526" s="11">
        <f>TC[[#This Row],[∆ AUM]]-TC[[#This Row],[effetto mercato]]</f>
        <v>-710116.21960098646</v>
      </c>
    </row>
    <row r="1527" spans="1:7">
      <c r="A1527" s="4">
        <v>45590</v>
      </c>
      <c r="B1527">
        <v>-0.33529999999999999</v>
      </c>
      <c r="C1527" s="6">
        <f>TC[[#This Row],[Variaz]]/100</f>
        <v>-3.3530000000000001E-3</v>
      </c>
      <c r="D1527" s="10">
        <f>'AUM Fondi'!D2468</f>
        <v>1213752323.5799999</v>
      </c>
      <c r="E1527" s="10">
        <f>D1526*TC[[#This Row],[Variazione percentuale]]</f>
        <v>-4087475.6641148501</v>
      </c>
      <c r="F1527" s="11">
        <f>TC[[#This Row],[AUM]]-D1526</f>
        <v>-5297978.870000124</v>
      </c>
      <c r="G1527" s="11">
        <f>TC[[#This Row],[∆ AUM]]-TC[[#This Row],[effetto mercato]]</f>
        <v>-1210503.2058852739</v>
      </c>
    </row>
    <row r="1528" spans="1:7">
      <c r="A1528" s="4">
        <v>45593</v>
      </c>
      <c r="B1528">
        <v>0.26910000000000001</v>
      </c>
      <c r="C1528" s="6">
        <f>TC[[#This Row],[Variaz]]/100</f>
        <v>2.6910000000000002E-3</v>
      </c>
      <c r="D1528" s="10">
        <f>'AUM Fondi'!D2469</f>
        <v>1216043140.8700001</v>
      </c>
      <c r="E1528" s="10">
        <f>D1527*TC[[#This Row],[Variazione percentuale]]</f>
        <v>3266207.5027537802</v>
      </c>
      <c r="F1528" s="11">
        <f>TC[[#This Row],[AUM]]-D1527</f>
        <v>2290817.2900002003</v>
      </c>
      <c r="G1528" s="11">
        <f>TC[[#This Row],[∆ AUM]]-TC[[#This Row],[effetto mercato]]</f>
        <v>-975390.21275357995</v>
      </c>
    </row>
    <row r="1529" spans="1:7">
      <c r="A1529" s="4">
        <v>45594</v>
      </c>
      <c r="B1529">
        <v>-8.3900000000000002E-2</v>
      </c>
      <c r="C1529" s="6">
        <f>TC[[#This Row],[Variaz]]/100</f>
        <v>-8.3900000000000001E-4</v>
      </c>
      <c r="D1529" s="10">
        <f>'AUM Fondi'!D2470</f>
        <v>1214615637.0699999</v>
      </c>
      <c r="E1529" s="10">
        <f>D1528*TC[[#This Row],[Variazione percentuale]]</f>
        <v>-1020260.1951899301</v>
      </c>
      <c r="F1529" s="11">
        <f>TC[[#This Row],[AUM]]-D1528</f>
        <v>-1427503.8000001907</v>
      </c>
      <c r="G1529" s="11">
        <f>TC[[#This Row],[∆ AUM]]-TC[[#This Row],[effetto mercato]]</f>
        <v>-407243.60481026059</v>
      </c>
    </row>
    <row r="1530" spans="1:7">
      <c r="A1530" s="4">
        <v>45595</v>
      </c>
      <c r="B1530">
        <v>-0.58760000000000001</v>
      </c>
      <c r="C1530" s="6">
        <f>TC[[#This Row],[Variaz]]/100</f>
        <v>-5.8760000000000001E-3</v>
      </c>
      <c r="D1530" s="10">
        <f>'AUM Fondi'!D2471</f>
        <v>1206859384.1900001</v>
      </c>
      <c r="E1530" s="10">
        <f>D1529*TC[[#This Row],[Variazione percentuale]]</f>
        <v>-7137081.4834233196</v>
      </c>
      <c r="F1530" s="11">
        <f>TC[[#This Row],[AUM]]-D1529</f>
        <v>-7756252.879999876</v>
      </c>
      <c r="G1530" s="11">
        <f>TC[[#This Row],[∆ AUM]]-TC[[#This Row],[effetto mercato]]</f>
        <v>-619171.39657655638</v>
      </c>
    </row>
    <row r="1531" spans="1:7">
      <c r="A1531" s="4">
        <v>45596</v>
      </c>
      <c r="B1531">
        <v>-0.57420000000000004</v>
      </c>
      <c r="C1531" s="6">
        <f>TC[[#This Row],[Variaz]]/100</f>
        <v>-5.7420000000000006E-3</v>
      </c>
      <c r="D1531" s="10">
        <f>'AUM Fondi'!D2472</f>
        <v>1199041500</v>
      </c>
      <c r="E1531" s="10">
        <f>D1530*TC[[#This Row],[Variazione percentuale]]</f>
        <v>-6929786.5840189811</v>
      </c>
      <c r="F1531" s="11">
        <f>TC[[#This Row],[AUM]]-D1530</f>
        <v>-7817884.1900000572</v>
      </c>
      <c r="G1531" s="11">
        <f>TC[[#This Row],[∆ AUM]]-TC[[#This Row],[effetto mercato]]</f>
        <v>-888097.60598107614</v>
      </c>
    </row>
    <row r="1532" spans="1:7">
      <c r="A1532" s="4">
        <v>45600</v>
      </c>
      <c r="B1532">
        <v>-6.7900000000000002E-2</v>
      </c>
      <c r="C1532" s="6">
        <f>TC[[#This Row],[Variaz]]/100</f>
        <v>-6.7900000000000002E-4</v>
      </c>
      <c r="D1532" s="10">
        <f>'AUM Fondi'!D2473</f>
        <v>1197719354.46</v>
      </c>
      <c r="E1532" s="10">
        <f>D1531*TC[[#This Row],[Variazione percentuale]]</f>
        <v>-814149.17850000004</v>
      </c>
      <c r="F1532" s="11">
        <f>TC[[#This Row],[AUM]]-D1531</f>
        <v>-1322145.5399999619</v>
      </c>
      <c r="G1532" s="11">
        <f>TC[[#This Row],[∆ AUM]]-TC[[#This Row],[effetto mercato]]</f>
        <v>-507996.36149996181</v>
      </c>
    </row>
    <row r="1533" spans="1:7">
      <c r="A1533" s="4">
        <v>45601</v>
      </c>
      <c r="B1533">
        <v>0.27200000000000002</v>
      </c>
      <c r="C1533" s="6">
        <f>TC[[#This Row],[Variaz]]/100</f>
        <v>2.7200000000000002E-3</v>
      </c>
      <c r="D1533" s="10">
        <f>'AUM Fondi'!D2474</f>
        <v>1200490093.6600001</v>
      </c>
      <c r="E1533" s="10">
        <f>D1532*TC[[#This Row],[Variazione percentuale]]</f>
        <v>3257796.6441312004</v>
      </c>
      <c r="F1533" s="11">
        <f>TC[[#This Row],[AUM]]-D1532</f>
        <v>2770739.2000000477</v>
      </c>
      <c r="G1533" s="11">
        <f>TC[[#This Row],[∆ AUM]]-TC[[#This Row],[effetto mercato]]</f>
        <v>-487057.4441311527</v>
      </c>
    </row>
    <row r="1534" spans="1:7">
      <c r="A1534" s="4">
        <v>45602</v>
      </c>
      <c r="B1534">
        <v>1.1697</v>
      </c>
      <c r="C1534" s="6">
        <f>TC[[#This Row],[Variaz]]/100</f>
        <v>1.1696999999999999E-2</v>
      </c>
      <c r="D1534" s="10">
        <f>'AUM Fondi'!D2475</f>
        <v>1215702067.3499999</v>
      </c>
      <c r="E1534" s="10">
        <f>D1533*TC[[#This Row],[Variazione percentuale]]</f>
        <v>14042132.62554102</v>
      </c>
      <c r="F1534" s="11">
        <f>TC[[#This Row],[AUM]]-D1533</f>
        <v>15211973.689999819</v>
      </c>
      <c r="G1534" s="11">
        <f>TC[[#This Row],[∆ AUM]]-TC[[#This Row],[effetto mercato]]</f>
        <v>1169841.0644587986</v>
      </c>
    </row>
    <row r="1535" spans="1:7">
      <c r="A1535" s="4">
        <v>45603</v>
      </c>
      <c r="B1535">
        <v>0.2346</v>
      </c>
      <c r="C1535" s="6">
        <f>TC[[#This Row],[Variaz]]/100</f>
        <v>2.346E-3</v>
      </c>
      <c r="D1535" s="10">
        <f>'AUM Fondi'!D2476</f>
        <v>1217020505.05</v>
      </c>
      <c r="E1535" s="10">
        <f>D1534*TC[[#This Row],[Variazione percentuale]]</f>
        <v>2852037.0500030997</v>
      </c>
      <c r="F1535" s="11">
        <f>TC[[#This Row],[AUM]]-D1534</f>
        <v>1318437.7000000477</v>
      </c>
      <c r="G1535" s="11">
        <f>TC[[#This Row],[∆ AUM]]-TC[[#This Row],[effetto mercato]]</f>
        <v>-1533599.350003052</v>
      </c>
    </row>
    <row r="1536" spans="1:7">
      <c r="A1536" s="4">
        <v>45604</v>
      </c>
      <c r="B1536">
        <v>0.43459999999999999</v>
      </c>
      <c r="C1536" s="6">
        <f>TC[[#This Row],[Variaz]]/100</f>
        <v>4.346E-3</v>
      </c>
      <c r="D1536" s="10">
        <f>'AUM Fondi'!D2477</f>
        <v>1221872955.3599999</v>
      </c>
      <c r="E1536" s="10">
        <f>D1535*TC[[#This Row],[Variazione percentuale]]</f>
        <v>5289171.1149472995</v>
      </c>
      <c r="F1536" s="11">
        <f>TC[[#This Row],[AUM]]-D1535</f>
        <v>4852450.3099999428</v>
      </c>
      <c r="G1536" s="11">
        <f>TC[[#This Row],[∆ AUM]]-TC[[#This Row],[effetto mercato]]</f>
        <v>-436720.80494735669</v>
      </c>
    </row>
    <row r="1537" spans="1:7">
      <c r="A1537" s="4">
        <v>45607</v>
      </c>
      <c r="B1537">
        <v>0.61580000000000001</v>
      </c>
      <c r="C1537" s="6">
        <f>TC[[#This Row],[Variaz]]/100</f>
        <v>6.1580000000000003E-3</v>
      </c>
      <c r="D1537" s="10">
        <f>'AUM Fondi'!D2478</f>
        <v>1228332243.3500001</v>
      </c>
      <c r="E1537" s="10">
        <f>D1536*TC[[#This Row],[Variazione percentuale]]</f>
        <v>7524293.6591068795</v>
      </c>
      <c r="F1537" s="11">
        <f>TC[[#This Row],[AUM]]-D1536</f>
        <v>6459287.990000248</v>
      </c>
      <c r="G1537" s="11">
        <f>TC[[#This Row],[∆ AUM]]-TC[[#This Row],[effetto mercato]]</f>
        <v>-1065005.6691066315</v>
      </c>
    </row>
    <row r="1538" spans="1:7">
      <c r="A1538" s="4">
        <v>45608</v>
      </c>
      <c r="B1538">
        <v>-0.52939999999999998</v>
      </c>
      <c r="C1538" s="6">
        <f>TC[[#This Row],[Variaz]]/100</f>
        <v>-5.2940000000000001E-3</v>
      </c>
      <c r="D1538" s="10">
        <f>'AUM Fondi'!D2479</f>
        <v>1220172531.6200001</v>
      </c>
      <c r="E1538" s="10">
        <f>D1537*TC[[#This Row],[Variazione percentuale]]</f>
        <v>-6502790.8962949011</v>
      </c>
      <c r="F1538" s="11">
        <f>TC[[#This Row],[AUM]]-D1537</f>
        <v>-8159711.7300000191</v>
      </c>
      <c r="G1538" s="11">
        <f>TC[[#This Row],[∆ AUM]]-TC[[#This Row],[effetto mercato]]</f>
        <v>-1656920.8337051179</v>
      </c>
    </row>
    <row r="1539" spans="1:7">
      <c r="A1539" s="4">
        <v>45609</v>
      </c>
      <c r="B1539">
        <v>0</v>
      </c>
      <c r="C1539" s="6">
        <f>TC[[#This Row],[Variaz]]/100</f>
        <v>0</v>
      </c>
      <c r="D1539" s="10">
        <f>'AUM Fondi'!D2480</f>
        <v>1219678250.1799998</v>
      </c>
      <c r="E1539" s="10">
        <f>D1538*TC[[#This Row],[Variazione percentuale]]</f>
        <v>0</v>
      </c>
      <c r="F1539" s="11">
        <f>TC[[#This Row],[AUM]]-D1538</f>
        <v>-494281.44000029564</v>
      </c>
      <c r="G1539" s="11">
        <f>TC[[#This Row],[∆ AUM]]-TC[[#This Row],[effetto mercato]]</f>
        <v>-494281.44000029564</v>
      </c>
    </row>
    <row r="1540" spans="1:7">
      <c r="A1540" s="4">
        <v>45610</v>
      </c>
      <c r="B1540">
        <v>3.3300000000000003E-2</v>
      </c>
      <c r="C1540" s="6">
        <f>TC[[#This Row],[Variaz]]/100</f>
        <v>3.3300000000000002E-4</v>
      </c>
      <c r="D1540" s="10">
        <f>'AUM Fondi'!D2481</f>
        <v>1218699462.0899999</v>
      </c>
      <c r="E1540" s="10">
        <f>D1539*TC[[#This Row],[Variazione percentuale]]</f>
        <v>406152.85730993998</v>
      </c>
      <c r="F1540" s="11">
        <f>TC[[#This Row],[AUM]]-D1539</f>
        <v>-978788.08999991417</v>
      </c>
      <c r="G1540" s="11">
        <f>TC[[#This Row],[∆ AUM]]-TC[[#This Row],[effetto mercato]]</f>
        <v>-1384940.9473098542</v>
      </c>
    </row>
    <row r="1541" spans="1:7">
      <c r="A1541" s="4">
        <v>45611</v>
      </c>
      <c r="B1541">
        <v>-0.48209999999999997</v>
      </c>
      <c r="C1541" s="6">
        <f>TC[[#This Row],[Variaz]]/100</f>
        <v>-4.8209999999999998E-3</v>
      </c>
      <c r="D1541" s="10">
        <f>'AUM Fondi'!D2482</f>
        <v>1211839858.51</v>
      </c>
      <c r="E1541" s="10">
        <f>D1540*TC[[#This Row],[Variazione percentuale]]</f>
        <v>-5875350.1067358889</v>
      </c>
      <c r="F1541" s="11">
        <f>TC[[#This Row],[AUM]]-D1540</f>
        <v>-6859603.5799999237</v>
      </c>
      <c r="G1541" s="11">
        <f>TC[[#This Row],[∆ AUM]]-TC[[#This Row],[effetto mercato]]</f>
        <v>-984253.47326403484</v>
      </c>
    </row>
    <row r="1542" spans="1:7">
      <c r="A1542" s="4">
        <v>45614</v>
      </c>
      <c r="B1542">
        <v>-0.1169</v>
      </c>
      <c r="C1542" s="6">
        <f>TC[[#This Row],[Variaz]]/100</f>
        <v>-1.1690000000000001E-3</v>
      </c>
      <c r="D1542" s="10">
        <f>'AUM Fondi'!D2483</f>
        <v>1209595065.48</v>
      </c>
      <c r="E1542" s="10">
        <f>D1541*TC[[#This Row],[Variazione percentuale]]</f>
        <v>-1416640.7945981901</v>
      </c>
      <c r="F1542" s="11">
        <f>TC[[#This Row],[AUM]]-D1541</f>
        <v>-2244793.0299999714</v>
      </c>
      <c r="G1542" s="11">
        <f>TC[[#This Row],[∆ AUM]]-TC[[#This Row],[effetto mercato]]</f>
        <v>-828152.23540178128</v>
      </c>
    </row>
    <row r="1543" spans="1:7">
      <c r="A1543" s="4">
        <v>45615</v>
      </c>
      <c r="B1543">
        <v>-5.0200000000000002E-2</v>
      </c>
      <c r="C1543" s="6">
        <f>TC[[#This Row],[Variaz]]/100</f>
        <v>-5.0200000000000006E-4</v>
      </c>
      <c r="D1543" s="10">
        <f>'AUM Fondi'!D2484</f>
        <v>1208784910.25</v>
      </c>
      <c r="E1543" s="10">
        <f>D1542*TC[[#This Row],[Variazione percentuale]]</f>
        <v>-607216.72287096013</v>
      </c>
      <c r="F1543" s="11">
        <f>TC[[#This Row],[AUM]]-D1542</f>
        <v>-810155.23000001907</v>
      </c>
      <c r="G1543" s="11">
        <f>TC[[#This Row],[∆ AUM]]-TC[[#This Row],[effetto mercato]]</f>
        <v>-202938.50712905894</v>
      </c>
    </row>
    <row r="1544" spans="1:7">
      <c r="A1544" s="4">
        <v>45616</v>
      </c>
      <c r="B1544">
        <v>0.23430000000000001</v>
      </c>
      <c r="C1544" s="6">
        <f>TC[[#This Row],[Variaz]]/100</f>
        <v>2.343E-3</v>
      </c>
      <c r="D1544" s="10">
        <f>'AUM Fondi'!D2485</f>
        <v>1210492378.0900002</v>
      </c>
      <c r="E1544" s="10">
        <f>D1543*TC[[#This Row],[Variazione percentuale]]</f>
        <v>2832183.04471575</v>
      </c>
      <c r="F1544" s="11">
        <f>TC[[#This Row],[AUM]]-D1543</f>
        <v>1707467.8400001526</v>
      </c>
      <c r="G1544" s="11">
        <f>TC[[#This Row],[∆ AUM]]-TC[[#This Row],[effetto mercato]]</f>
        <v>-1124715.2047155974</v>
      </c>
    </row>
    <row r="1545" spans="1:7">
      <c r="A1545" s="4">
        <v>45617</v>
      </c>
      <c r="B1545">
        <v>0.58430000000000004</v>
      </c>
      <c r="C1545" s="6">
        <f>TC[[#This Row],[Variaz]]/100</f>
        <v>5.8430000000000001E-3</v>
      </c>
      <c r="D1545" s="10">
        <f>'AUM Fondi'!D2486</f>
        <v>1216958803.5300002</v>
      </c>
      <c r="E1545" s="10">
        <f>D1544*TC[[#This Row],[Variazione percentuale]]</f>
        <v>7072906.9651798708</v>
      </c>
      <c r="F1545" s="11">
        <f>TC[[#This Row],[AUM]]-D1544</f>
        <v>6466425.4400000572</v>
      </c>
      <c r="G1545" s="11">
        <f>TC[[#This Row],[∆ AUM]]-TC[[#This Row],[effetto mercato]]</f>
        <v>-606481.52517981362</v>
      </c>
    </row>
    <row r="1546" spans="1:7">
      <c r="A1546" s="4">
        <v>45618</v>
      </c>
      <c r="B1546">
        <v>1.0456000000000001</v>
      </c>
      <c r="C1546" s="6">
        <f>TC[[#This Row],[Variaz]]/100</f>
        <v>1.0456E-2</v>
      </c>
      <c r="D1546" s="10">
        <f>'AUM Fondi'!D2487</f>
        <v>1226644527.9999998</v>
      </c>
      <c r="E1546" s="10">
        <f>D1545*TC[[#This Row],[Variazione percentuale]]</f>
        <v>12724521.249709683</v>
      </c>
      <c r="F1546" s="11">
        <f>TC[[#This Row],[AUM]]-D1545</f>
        <v>9685724.4699995518</v>
      </c>
      <c r="G1546" s="11">
        <f>TC[[#This Row],[∆ AUM]]-TC[[#This Row],[effetto mercato]]</f>
        <v>-3038796.7797101308</v>
      </c>
    </row>
    <row r="1547" spans="1:7">
      <c r="A1547" s="4">
        <v>45621</v>
      </c>
      <c r="B1547">
        <v>0.1971</v>
      </c>
      <c r="C1547" s="6">
        <f>TC[[#This Row],[Variaz]]/100</f>
        <v>1.9710000000000001E-3</v>
      </c>
      <c r="D1547" s="10">
        <f>'AUM Fondi'!D2488</f>
        <v>1228423883.8</v>
      </c>
      <c r="E1547" s="10">
        <f>D1546*TC[[#This Row],[Variazione percentuale]]</f>
        <v>2417716.3646879997</v>
      </c>
      <c r="F1547" s="11">
        <f>TC[[#This Row],[AUM]]-D1546</f>
        <v>1779355.8000001907</v>
      </c>
      <c r="G1547" s="11">
        <f>TC[[#This Row],[∆ AUM]]-TC[[#This Row],[effetto mercato]]</f>
        <v>-638360.56468780898</v>
      </c>
    </row>
    <row r="1548" spans="1:7">
      <c r="A1548" s="4">
        <v>45622</v>
      </c>
      <c r="B1548">
        <v>-1.6400000000000001E-2</v>
      </c>
      <c r="C1548" s="6">
        <f>TC[[#This Row],[Variaz]]/100</f>
        <v>-1.64E-4</v>
      </c>
      <c r="D1548" s="10">
        <f>'AUM Fondi'!D2489</f>
        <v>1227553138.0800002</v>
      </c>
      <c r="E1548" s="10">
        <f>D1547*TC[[#This Row],[Variazione percentuale]]</f>
        <v>-201461.5169432</v>
      </c>
      <c r="F1548" s="11">
        <f>TC[[#This Row],[AUM]]-D1547</f>
        <v>-870745.71999979019</v>
      </c>
      <c r="G1548" s="11">
        <f>TC[[#This Row],[∆ AUM]]-TC[[#This Row],[effetto mercato]]</f>
        <v>-669284.20305659017</v>
      </c>
    </row>
    <row r="1549" spans="1:7">
      <c r="A1549" s="4">
        <v>45623</v>
      </c>
      <c r="B1549">
        <v>-0.50829999999999997</v>
      </c>
      <c r="C1549" s="6">
        <f>TC[[#This Row],[Variaz]]/100</f>
        <v>-5.0829999999999998E-3</v>
      </c>
      <c r="D1549" s="10">
        <f>'AUM Fondi'!D2490</f>
        <v>1220508499.9100001</v>
      </c>
      <c r="E1549" s="10">
        <f>D1548*TC[[#This Row],[Variazione percentuale]]</f>
        <v>-6239652.6008606404</v>
      </c>
      <c r="F1549" s="11">
        <f>TC[[#This Row],[AUM]]-D1548</f>
        <v>-7044638.1700000763</v>
      </c>
      <c r="G1549" s="11">
        <f>TC[[#This Row],[∆ AUM]]-TC[[#This Row],[effetto mercato]]</f>
        <v>-804985.56913943589</v>
      </c>
    </row>
    <row r="1550" spans="1:7">
      <c r="A1550" s="4">
        <v>45624</v>
      </c>
      <c r="B1550">
        <v>0.26369999999999999</v>
      </c>
      <c r="C1550" s="6">
        <f>TC[[#This Row],[Variaz]]/100</f>
        <v>2.637E-3</v>
      </c>
      <c r="D1550" s="10">
        <f>'AUM Fondi'!D2491</f>
        <v>1222805527.26</v>
      </c>
      <c r="E1550" s="10">
        <f>D1549*TC[[#This Row],[Variazione percentuale]]</f>
        <v>3218480.9142626701</v>
      </c>
      <c r="F1550" s="11">
        <f>TC[[#This Row],[AUM]]-D1549</f>
        <v>2297027.3499999046</v>
      </c>
      <c r="G1550" s="11">
        <f>TC[[#This Row],[∆ AUM]]-TC[[#This Row],[effetto mercato]]</f>
        <v>-921453.56426276546</v>
      </c>
    </row>
    <row r="1551" spans="1:7">
      <c r="A1551" s="4">
        <v>45625</v>
      </c>
      <c r="B1551">
        <v>0.31230000000000002</v>
      </c>
      <c r="C1551" s="6">
        <f>TC[[#This Row],[Variaz]]/100</f>
        <v>3.1230000000000003E-3</v>
      </c>
      <c r="D1551" s="10">
        <f>'AUM Fondi'!D2492</f>
        <v>1225705979.26</v>
      </c>
      <c r="E1551" s="10">
        <f>D1550*TC[[#This Row],[Variazione percentuale]]</f>
        <v>3818821.6616329802</v>
      </c>
      <c r="F1551" s="11">
        <f>TC[[#This Row],[AUM]]-D1550</f>
        <v>2900452</v>
      </c>
      <c r="G1551" s="11">
        <f>TC[[#This Row],[∆ AUM]]-TC[[#This Row],[effetto mercato]]</f>
        <v>-918369.66163298022</v>
      </c>
    </row>
    <row r="1552" spans="1:7">
      <c r="A1552" s="4">
        <v>45628</v>
      </c>
      <c r="B1552">
        <v>0.58989999999999998</v>
      </c>
      <c r="C1552" s="6">
        <f>TC[[#This Row],[Variaz]]/100</f>
        <v>5.8989999999999997E-3</v>
      </c>
      <c r="D1552" s="10">
        <f>'AUM Fondi'!D2493</f>
        <v>1232473055.26</v>
      </c>
      <c r="E1552" s="10">
        <f>D1551*TC[[#This Row],[Variazione percentuale]]</f>
        <v>7230439.5716547398</v>
      </c>
      <c r="F1552" s="11">
        <f>TC[[#This Row],[AUM]]-D1551</f>
        <v>6767076</v>
      </c>
      <c r="G1552" s="11">
        <f>TC[[#This Row],[∆ AUM]]-TC[[#This Row],[effetto mercato]]</f>
        <v>-463363.57165473979</v>
      </c>
    </row>
    <row r="1553" spans="1:7">
      <c r="A1553" s="4">
        <v>45629</v>
      </c>
      <c r="B1553">
        <v>-0.2281</v>
      </c>
      <c r="C1553" s="6">
        <f>TC[[#This Row],[Variaz]]/100</f>
        <v>-2.281E-3</v>
      </c>
      <c r="D1553" s="10">
        <f>'AUM Fondi'!D2494</f>
        <v>1229171625.4300001</v>
      </c>
      <c r="E1553" s="10">
        <f>D1552*TC[[#This Row],[Variazione percentuale]]</f>
        <v>-2811271.0390480598</v>
      </c>
      <c r="F1553" s="11">
        <f>TC[[#This Row],[AUM]]-D1552</f>
        <v>-3301429.8299999237</v>
      </c>
      <c r="G1553" s="11">
        <f>TC[[#This Row],[∆ AUM]]-TC[[#This Row],[effetto mercato]]</f>
        <v>-490158.79095186386</v>
      </c>
    </row>
    <row r="1554" spans="1:7">
      <c r="A1554" s="4">
        <v>45630</v>
      </c>
      <c r="B1554">
        <v>0.13059999999999999</v>
      </c>
      <c r="C1554" s="6">
        <f>TC[[#This Row],[Variaz]]/100</f>
        <v>1.3059999999999999E-3</v>
      </c>
      <c r="D1554" s="10">
        <f>'AUM Fondi'!D2495</f>
        <v>1231113827.55</v>
      </c>
      <c r="E1554" s="10">
        <f>D1553*TC[[#This Row],[Variazione percentuale]]</f>
        <v>1605298.1428115799</v>
      </c>
      <c r="F1554" s="11">
        <f>TC[[#This Row],[AUM]]-D1553</f>
        <v>1942202.1199998856</v>
      </c>
      <c r="G1554" s="11">
        <f>TC[[#This Row],[∆ AUM]]-TC[[#This Row],[effetto mercato]]</f>
        <v>336903.9771883057</v>
      </c>
    </row>
    <row r="1555" spans="1:7">
      <c r="A1555" s="4">
        <v>45631</v>
      </c>
      <c r="B1555">
        <v>-0.45650000000000002</v>
      </c>
      <c r="C1555" s="6">
        <f>TC[[#This Row],[Variaz]]/100</f>
        <v>-4.5650000000000005E-3</v>
      </c>
      <c r="D1555" s="10">
        <f>'AUM Fondi'!D2496</f>
        <v>1225705076.6800001</v>
      </c>
      <c r="E1555" s="10">
        <f>D1554*TC[[#This Row],[Variazione percentuale]]</f>
        <v>-5620034.6227657506</v>
      </c>
      <c r="F1555" s="11">
        <f>TC[[#This Row],[AUM]]-D1554</f>
        <v>-5408750.8699998856</v>
      </c>
      <c r="G1555" s="11">
        <f>TC[[#This Row],[∆ AUM]]-TC[[#This Row],[effetto mercato]]</f>
        <v>211283.75276586507</v>
      </c>
    </row>
    <row r="1556" spans="1:7">
      <c r="A1556" s="4">
        <v>45632</v>
      </c>
      <c r="B1556">
        <v>0.1638</v>
      </c>
      <c r="C1556" s="6">
        <f>TC[[#This Row],[Variaz]]/100</f>
        <v>1.6379999999999999E-3</v>
      </c>
      <c r="D1556" s="10">
        <f>'AUM Fondi'!D2497</f>
        <v>1227513240.3399999</v>
      </c>
      <c r="E1556" s="10">
        <f>D1555*TC[[#This Row],[Variazione percentuale]]</f>
        <v>2007704.91560184</v>
      </c>
      <c r="F1556" s="11">
        <f>TC[[#This Row],[AUM]]-D1555</f>
        <v>1808163.6599998474</v>
      </c>
      <c r="G1556" s="11">
        <f>TC[[#This Row],[∆ AUM]]-TC[[#This Row],[effetto mercato]]</f>
        <v>-199541.2556019926</v>
      </c>
    </row>
    <row r="1557" spans="1:7">
      <c r="A1557" s="4">
        <v>45635</v>
      </c>
      <c r="B1557">
        <v>-0.34339999999999998</v>
      </c>
      <c r="C1557" s="6">
        <f>TC[[#This Row],[Variaz]]/100</f>
        <v>-3.434E-3</v>
      </c>
      <c r="D1557" s="10">
        <f>'AUM Fondi'!D2498</f>
        <v>1222655397.72</v>
      </c>
      <c r="E1557" s="10">
        <f>D1556*TC[[#This Row],[Variazione percentuale]]</f>
        <v>-4215280.4673275594</v>
      </c>
      <c r="F1557" s="11">
        <f>TC[[#This Row],[AUM]]-D1556</f>
        <v>-4857842.6199998856</v>
      </c>
      <c r="G1557" s="11">
        <f>TC[[#This Row],[∆ AUM]]-TC[[#This Row],[effetto mercato]]</f>
        <v>-642562.15267232619</v>
      </c>
    </row>
    <row r="1558" spans="1:7">
      <c r="A1558" s="4">
        <v>45636</v>
      </c>
      <c r="B1558">
        <v>9.8500000000000004E-2</v>
      </c>
      <c r="C1558" s="6">
        <f>TC[[#This Row],[Variaz]]/100</f>
        <v>9.8499999999999998E-4</v>
      </c>
      <c r="D1558" s="10">
        <f>'AUM Fondi'!D2499</f>
        <v>1223016543.3299999</v>
      </c>
      <c r="E1558" s="10">
        <f>D1557*TC[[#This Row],[Variazione percentuale]]</f>
        <v>1204315.5667542</v>
      </c>
      <c r="F1558" s="11">
        <f>TC[[#This Row],[AUM]]-D1557</f>
        <v>361145.6099998951</v>
      </c>
      <c r="G1558" s="11">
        <f>TC[[#This Row],[∆ AUM]]-TC[[#This Row],[effetto mercato]]</f>
        <v>-843169.95675430493</v>
      </c>
    </row>
    <row r="1559" spans="1:7">
      <c r="A1559" s="4">
        <v>45637</v>
      </c>
      <c r="B1559">
        <v>0.1148</v>
      </c>
      <c r="C1559" s="6">
        <f>TC[[#This Row],[Variaz]]/100</f>
        <v>1.1479999999999999E-3</v>
      </c>
      <c r="D1559" s="10">
        <f>'AUM Fondi'!D2500</f>
        <v>1223926081.0799999</v>
      </c>
      <c r="E1559" s="10">
        <f>D1558*TC[[#This Row],[Variazione percentuale]]</f>
        <v>1404022.9917428398</v>
      </c>
      <c r="F1559" s="11">
        <f>TC[[#This Row],[AUM]]-D1558</f>
        <v>909537.75</v>
      </c>
      <c r="G1559" s="11">
        <f>TC[[#This Row],[∆ AUM]]-TC[[#This Row],[effetto mercato]]</f>
        <v>-494485.2417428398</v>
      </c>
    </row>
    <row r="1560" spans="1:7">
      <c r="A1560" s="4">
        <v>45638</v>
      </c>
      <c r="B1560">
        <v>-0.31109999999999999</v>
      </c>
      <c r="C1560" s="6">
        <f>TC[[#This Row],[Variaz]]/100</f>
        <v>-3.1110000000000001E-3</v>
      </c>
      <c r="D1560" s="10">
        <f>'AUM Fondi'!D2501</f>
        <v>1219741376.7399998</v>
      </c>
      <c r="E1560" s="10">
        <f>D1559*TC[[#This Row],[Variazione percentuale]]</f>
        <v>-3807634.03823988</v>
      </c>
      <c r="F1560" s="11">
        <f>TC[[#This Row],[AUM]]-D1559</f>
        <v>-4184704.3400001526</v>
      </c>
      <c r="G1560" s="11">
        <f>TC[[#This Row],[∆ AUM]]-TC[[#This Row],[effetto mercato]]</f>
        <v>-377070.30176027259</v>
      </c>
    </row>
    <row r="1561" spans="1:7">
      <c r="A1561" s="4">
        <v>45639</v>
      </c>
      <c r="B1561">
        <v>-0.50919999999999999</v>
      </c>
      <c r="C1561" s="6">
        <f>TC[[#This Row],[Variaz]]/100</f>
        <v>-5.0920000000000002E-3</v>
      </c>
      <c r="D1561" s="10">
        <f>'AUM Fondi'!D2502</f>
        <v>1212529585.6799998</v>
      </c>
      <c r="E1561" s="10">
        <f>D1560*TC[[#This Row],[Variazione percentuale]]</f>
        <v>-6210923.090360079</v>
      </c>
      <c r="F1561" s="11">
        <f>TC[[#This Row],[AUM]]-D1560</f>
        <v>-7211791.0599999428</v>
      </c>
      <c r="G1561" s="11">
        <f>TC[[#This Row],[∆ AUM]]-TC[[#This Row],[effetto mercato]]</f>
        <v>-1000867.9696398638</v>
      </c>
    </row>
    <row r="1562" spans="1:7">
      <c r="A1562" s="4">
        <v>45642</v>
      </c>
      <c r="B1562">
        <v>-0.21460000000000001</v>
      </c>
      <c r="C1562" s="6">
        <f>TC[[#This Row],[Variaz]]/100</f>
        <v>-2.1460000000000003E-3</v>
      </c>
      <c r="D1562" s="10">
        <f>'AUM Fondi'!D2503</f>
        <v>1209230095.8800001</v>
      </c>
      <c r="E1562" s="10">
        <f>D1561*TC[[#This Row],[Variazione percentuale]]</f>
        <v>-2602088.49086928</v>
      </c>
      <c r="F1562" s="11">
        <f>TC[[#This Row],[AUM]]-D1561</f>
        <v>-3299489.7999997139</v>
      </c>
      <c r="G1562" s="11">
        <f>TC[[#This Row],[∆ AUM]]-TC[[#This Row],[effetto mercato]]</f>
        <v>-697401.30913043395</v>
      </c>
    </row>
    <row r="1563" spans="1:7">
      <c r="A1563" s="4">
        <v>45643</v>
      </c>
      <c r="B1563">
        <v>-0.21510000000000001</v>
      </c>
      <c r="C1563" s="6">
        <f>TC[[#This Row],[Variaz]]/100</f>
        <v>-2.1510000000000001E-3</v>
      </c>
      <c r="D1563" s="10">
        <f>'AUM Fondi'!D2504</f>
        <v>1206039593.9199998</v>
      </c>
      <c r="E1563" s="10">
        <f>D1562*TC[[#This Row],[Variazione percentuale]]</f>
        <v>-2601053.9362378805</v>
      </c>
      <c r="F1563" s="11">
        <f>TC[[#This Row],[AUM]]-D1562</f>
        <v>-3190501.9600002766</v>
      </c>
      <c r="G1563" s="11">
        <f>TC[[#This Row],[∆ AUM]]-TC[[#This Row],[effetto mercato]]</f>
        <v>-589448.02376239607</v>
      </c>
    </row>
    <row r="1564" spans="1:7">
      <c r="A1564" s="4">
        <v>45644</v>
      </c>
      <c r="B1564">
        <v>-0.82899999999999996</v>
      </c>
      <c r="C1564" s="6">
        <f>TC[[#This Row],[Variaz]]/100</f>
        <v>-8.2899999999999988E-3</v>
      </c>
      <c r="D1564" s="10">
        <f>'AUM Fondi'!D2505</f>
        <v>1196048444.6599998</v>
      </c>
      <c r="E1564" s="10">
        <f>D1563*TC[[#This Row],[Variazione percentuale]]</f>
        <v>-9998068.233596798</v>
      </c>
      <c r="F1564" s="11">
        <f>TC[[#This Row],[AUM]]-D1563</f>
        <v>-9991149.2599999905</v>
      </c>
      <c r="G1564" s="11">
        <f>TC[[#This Row],[∆ AUM]]-TC[[#This Row],[effetto mercato]]</f>
        <v>6918.9735968075693</v>
      </c>
    </row>
    <row r="1565" spans="1:7">
      <c r="A1565" s="4">
        <v>45645</v>
      </c>
      <c r="B1565">
        <v>-0.35110000000000002</v>
      </c>
      <c r="C1565" s="6">
        <f>TC[[#This Row],[Variaz]]/100</f>
        <v>-3.5110000000000002E-3</v>
      </c>
      <c r="D1565" s="10">
        <f>'AUM Fondi'!D2506</f>
        <v>1190575268.3</v>
      </c>
      <c r="E1565" s="10">
        <f>D1564*TC[[#This Row],[Variazione percentuale]]</f>
        <v>-4199326.0892012594</v>
      </c>
      <c r="F1565" s="11">
        <f>TC[[#This Row],[AUM]]-D1564</f>
        <v>-5473176.3599998951</v>
      </c>
      <c r="G1565" s="11">
        <f>TC[[#This Row],[∆ AUM]]-TC[[#This Row],[effetto mercato]]</f>
        <v>-1273850.2707986357</v>
      </c>
    </row>
    <row r="1566" spans="1:7">
      <c r="A1566" s="4">
        <v>45646</v>
      </c>
      <c r="B1566">
        <v>0.21809999999999999</v>
      </c>
      <c r="C1566" s="6">
        <f>TC[[#This Row],[Variaz]]/100</f>
        <v>2.1809999999999998E-3</v>
      </c>
      <c r="D1566" s="10">
        <f>'AUM Fondi'!D2507</f>
        <v>1192629140.23</v>
      </c>
      <c r="E1566" s="10">
        <f>D1565*TC[[#This Row],[Variazione percentuale]]</f>
        <v>2596644.6601622994</v>
      </c>
      <c r="F1566" s="11">
        <f>TC[[#This Row],[AUM]]-D1565</f>
        <v>2053871.9300000668</v>
      </c>
      <c r="G1566" s="11">
        <f>TC[[#This Row],[∆ AUM]]-TC[[#This Row],[effetto mercato]]</f>
        <v>-542772.73016223265</v>
      </c>
    </row>
    <row r="1567" spans="1:7">
      <c r="A1567" s="4">
        <v>45649</v>
      </c>
      <c r="B1567">
        <v>0.13389999999999999</v>
      </c>
      <c r="C1567" s="6">
        <f>TC[[#This Row],[Variaz]]/100</f>
        <v>1.3389999999999999E-3</v>
      </c>
      <c r="D1567" s="10">
        <f>'AUM Fondi'!D2508</f>
        <v>1193291775.76</v>
      </c>
      <c r="E1567" s="10">
        <f>D1566*TC[[#This Row],[Variazione percentuale]]</f>
        <v>1596930.4187679698</v>
      </c>
      <c r="F1567" s="11">
        <f>TC[[#This Row],[AUM]]-D1566</f>
        <v>662635.52999997139</v>
      </c>
      <c r="G1567" s="11">
        <f>TC[[#This Row],[∆ AUM]]-TC[[#This Row],[effetto mercato]]</f>
        <v>-934294.88876799843</v>
      </c>
    </row>
    <row r="1568" spans="1:7">
      <c r="A1568" s="4">
        <v>45653</v>
      </c>
      <c r="B1568">
        <v>-3.3399999999999999E-2</v>
      </c>
      <c r="C1568" s="6">
        <f>TC[[#This Row],[Variaz]]/100</f>
        <v>-3.3399999999999999E-4</v>
      </c>
      <c r="D1568" s="10">
        <f>'AUM Fondi'!D2509</f>
        <v>1192504148.0799999</v>
      </c>
      <c r="E1568" s="10">
        <f>D1567*TC[[#This Row],[Variazione percentuale]]</f>
        <v>-398559.45310384</v>
      </c>
      <c r="F1568" s="11">
        <f>TC[[#This Row],[AUM]]-D1567</f>
        <v>-787627.68000006676</v>
      </c>
      <c r="G1568" s="11">
        <f>TC[[#This Row],[∆ AUM]]-TC[[#This Row],[effetto mercato]]</f>
        <v>-389068.22689622676</v>
      </c>
    </row>
    <row r="1569" spans="1:7">
      <c r="A1569" s="4">
        <v>45656</v>
      </c>
      <c r="B1569">
        <v>-0.2676</v>
      </c>
      <c r="C1569" s="6">
        <f>TC[[#This Row],[Variaz]]/100</f>
        <v>-2.676E-3</v>
      </c>
      <c r="D1569" s="10">
        <f>'AUM Fondi'!D2510</f>
        <v>1189073485.53</v>
      </c>
      <c r="E1569" s="10">
        <f>D1568*TC[[#This Row],[Variazione percentuale]]</f>
        <v>-3191141.1002620799</v>
      </c>
      <c r="F1569" s="11">
        <f>TC[[#This Row],[AUM]]-D1568</f>
        <v>-3430662.5499999523</v>
      </c>
      <c r="G1569" s="11">
        <f>TC[[#This Row],[∆ AUM]]-TC[[#This Row],[effetto mercato]]</f>
        <v>-239521.44973787246</v>
      </c>
    </row>
    <row r="1570" spans="1:7">
      <c r="A1570" s="4">
        <v>45657</v>
      </c>
      <c r="B1570">
        <v>0.218</v>
      </c>
      <c r="C1570" s="6">
        <f>TC[[#This Row],[Variaz]]/100</f>
        <v>2.1800000000000001E-3</v>
      </c>
      <c r="D1570" s="10">
        <f>'AUM Fondi'!D2511</f>
        <v>1191530877.8499999</v>
      </c>
      <c r="E1570" s="10">
        <f>D1569*TC[[#This Row],[Variazione percentuale]]</f>
        <v>2592180.1984553998</v>
      </c>
      <c r="F1570" s="11">
        <f>TC[[#This Row],[AUM]]-D1569</f>
        <v>2457392.3199999332</v>
      </c>
      <c r="G1570" s="11">
        <f>TC[[#This Row],[∆ AUM]]-TC[[#This Row],[effetto mercato]]</f>
        <v>-134787.87845546659</v>
      </c>
    </row>
    <row r="1571" spans="1:7">
      <c r="A1571" s="4">
        <v>45659</v>
      </c>
      <c r="B1571">
        <v>0.13389999999999999</v>
      </c>
      <c r="C1571" s="6">
        <f>TC[[#This Row],[Variaz]]/100</f>
        <v>1.3389999999999999E-3</v>
      </c>
      <c r="D1571" s="10">
        <f>'AUM Fondi'!D2512</f>
        <v>1193047081.4599998</v>
      </c>
      <c r="E1571" s="10">
        <f>D1570*TC[[#This Row],[Variazione percentuale]]</f>
        <v>1595459.8454411498</v>
      </c>
      <c r="F1571" s="11">
        <f>TC[[#This Row],[AUM]]-D1570</f>
        <v>1516203.6099998951</v>
      </c>
      <c r="G1571" s="11">
        <f>TC[[#This Row],[∆ AUM]]-TC[[#This Row],[effetto mercato]]</f>
        <v>-79256.235441254685</v>
      </c>
    </row>
    <row r="1572" spans="1:7">
      <c r="A1572" s="4">
        <v>45660</v>
      </c>
      <c r="B1572">
        <v>0</v>
      </c>
      <c r="C1572" s="6">
        <f>TC[[#This Row],[Variaz]]/100</f>
        <v>0</v>
      </c>
      <c r="D1572" s="10">
        <f>'AUM Fondi'!D2513</f>
        <v>1192951555.4799998</v>
      </c>
      <c r="E1572" s="10">
        <f>D1571*TC[[#This Row],[Variazione percentuale]]</f>
        <v>0</v>
      </c>
      <c r="F1572" s="11">
        <f>TC[[#This Row],[AUM]]-D1571</f>
        <v>-95525.980000019073</v>
      </c>
      <c r="G1572" s="11">
        <f>TC[[#This Row],[∆ AUM]]-TC[[#This Row],[effetto mercato]]</f>
        <v>-95525.980000019073</v>
      </c>
    </row>
    <row r="1573" spans="1:7">
      <c r="A1573" s="4">
        <v>45664</v>
      </c>
      <c r="B1573">
        <v>-0.35089999999999999</v>
      </c>
      <c r="C1573" s="6">
        <f>TC[[#This Row],[Variaz]]/100</f>
        <v>-3.509E-3</v>
      </c>
      <c r="D1573" s="10">
        <f>'AUM Fondi'!D2514</f>
        <v>1189387799.03</v>
      </c>
      <c r="E1573" s="10">
        <f>D1572*TC[[#This Row],[Variazione percentuale]]</f>
        <v>-4186067.0081793191</v>
      </c>
      <c r="F1573" s="11">
        <f>TC[[#This Row],[AUM]]-D1572</f>
        <v>-3563756.4499998093</v>
      </c>
      <c r="G1573" s="11">
        <f>TC[[#This Row],[∆ AUM]]-TC[[#This Row],[effetto mercato]]</f>
        <v>622310.55817950983</v>
      </c>
    </row>
    <row r="1574" spans="1:7">
      <c r="A1574" s="4">
        <v>45665</v>
      </c>
      <c r="B1574">
        <v>0.15090000000000001</v>
      </c>
      <c r="C1574" s="6">
        <f>TC[[#This Row],[Variaz]]/100</f>
        <v>1.5090000000000001E-3</v>
      </c>
      <c r="D1574" s="10">
        <f>'AUM Fondi'!D2515</f>
        <v>1191235957.3200002</v>
      </c>
      <c r="E1574" s="10">
        <f>D1573*TC[[#This Row],[Variazione percentuale]]</f>
        <v>1794786.1887362702</v>
      </c>
      <c r="F1574" s="11">
        <f>TC[[#This Row],[AUM]]-D1573</f>
        <v>1848158.2900002003</v>
      </c>
      <c r="G1574" s="11">
        <f>TC[[#This Row],[∆ AUM]]-TC[[#This Row],[effetto mercato]]</f>
        <v>53372.10126393009</v>
      </c>
    </row>
    <row r="1575" spans="1:7">
      <c r="A1575" s="4">
        <v>45666</v>
      </c>
      <c r="B1575">
        <v>-8.3699999999999997E-2</v>
      </c>
      <c r="C1575" s="6">
        <f>TC[[#This Row],[Variaz]]/100</f>
        <v>-8.3699999999999996E-4</v>
      </c>
      <c r="D1575" s="10">
        <f>'AUM Fondi'!D2516</f>
        <v>1190250209.75</v>
      </c>
      <c r="E1575" s="10">
        <f>D1574*TC[[#This Row],[Variazione percentuale]]</f>
        <v>-997064.4962768401</v>
      </c>
      <c r="F1575" s="11">
        <f>TC[[#This Row],[AUM]]-D1574</f>
        <v>-985747.57000017166</v>
      </c>
      <c r="G1575" s="11">
        <f>TC[[#This Row],[∆ AUM]]-TC[[#This Row],[effetto mercato]]</f>
        <v>11316.926276668441</v>
      </c>
    </row>
    <row r="1576" spans="1:7">
      <c r="A1576" s="4">
        <v>45667</v>
      </c>
      <c r="B1576">
        <v>-0.68710000000000004</v>
      </c>
      <c r="C1576" s="6">
        <f>TC[[#This Row],[Variaz]]/100</f>
        <v>-6.8710000000000004E-3</v>
      </c>
      <c r="D1576" s="10">
        <f>'AUM Fondi'!D2517</f>
        <v>1181441805.3399999</v>
      </c>
      <c r="E1576" s="10">
        <f>D1575*TC[[#This Row],[Variazione percentuale]]</f>
        <v>-8178209.1911922507</v>
      </c>
      <c r="F1576" s="11">
        <f>TC[[#This Row],[AUM]]-D1575</f>
        <v>-8808404.4100000858</v>
      </c>
      <c r="G1576" s="11">
        <f>TC[[#This Row],[∆ AUM]]-TC[[#This Row],[effetto mercato]]</f>
        <v>-630195.21880783513</v>
      </c>
    </row>
    <row r="1577" spans="1:7">
      <c r="A1577" s="4">
        <v>45670</v>
      </c>
      <c r="B1577">
        <v>0.25309999999999999</v>
      </c>
      <c r="C1577" s="6">
        <f>TC[[#This Row],[Variaz]]/100</f>
        <v>2.5309999999999998E-3</v>
      </c>
      <c r="D1577" s="10">
        <f>'AUM Fondi'!D2518</f>
        <v>1183367918.0799999</v>
      </c>
      <c r="E1577" s="10">
        <f>D1576*TC[[#This Row],[Variazione percentuale]]</f>
        <v>2990229.2093155398</v>
      </c>
      <c r="F1577" s="11">
        <f>TC[[#This Row],[AUM]]-D1576</f>
        <v>1926112.7400000095</v>
      </c>
      <c r="G1577" s="11">
        <f>TC[[#This Row],[∆ AUM]]-TC[[#This Row],[effetto mercato]]</f>
        <v>-1064116.4693155303</v>
      </c>
    </row>
    <row r="1578" spans="1:7">
      <c r="A1578" s="4">
        <v>45671</v>
      </c>
      <c r="B1578">
        <v>-0.3871</v>
      </c>
      <c r="C1578" s="6">
        <f>TC[[#This Row],[Variaz]]/100</f>
        <v>-3.8709999999999999E-3</v>
      </c>
      <c r="D1578" s="10">
        <f>'AUM Fondi'!D2519</f>
        <v>1178371127.28</v>
      </c>
      <c r="E1578" s="10">
        <f>D1577*TC[[#This Row],[Variazione percentuale]]</f>
        <v>-4580817.2108876798</v>
      </c>
      <c r="F1578" s="11">
        <f>TC[[#This Row],[AUM]]-D1577</f>
        <v>-4996790.7999999523</v>
      </c>
      <c r="G1578" s="11">
        <f>TC[[#This Row],[∆ AUM]]-TC[[#This Row],[effetto mercato]]</f>
        <v>-415973.58911227249</v>
      </c>
    </row>
    <row r="1579" spans="1:7">
      <c r="A1579" s="4">
        <v>45672</v>
      </c>
      <c r="B1579">
        <v>0.79420000000000002</v>
      </c>
      <c r="C1579" s="6">
        <f>TC[[#This Row],[Variaz]]/100</f>
        <v>7.9419999999999994E-3</v>
      </c>
      <c r="D1579" s="10">
        <f>'AUM Fondi'!D2520</f>
        <v>1186878836.8800001</v>
      </c>
      <c r="E1579" s="10">
        <f>D1578*TC[[#This Row],[Variazione percentuale]]</f>
        <v>9358623.4928577598</v>
      </c>
      <c r="F1579" s="11">
        <f>TC[[#This Row],[AUM]]-D1578</f>
        <v>8507709.6000001431</v>
      </c>
      <c r="G1579" s="11">
        <f>TC[[#This Row],[∆ AUM]]-TC[[#This Row],[effetto mercato]]</f>
        <v>-850913.89285761677</v>
      </c>
    </row>
    <row r="1580" spans="1:7">
      <c r="A1580" s="4">
        <v>45673</v>
      </c>
      <c r="B1580">
        <v>0.40229999999999999</v>
      </c>
      <c r="C1580" s="6">
        <f>TC[[#This Row],[Variaz]]/100</f>
        <v>4.0229999999999997E-3</v>
      </c>
      <c r="D1580" s="10">
        <f>'AUM Fondi'!D2521</f>
        <v>1190342754.5999999</v>
      </c>
      <c r="E1580" s="10">
        <f>D1579*TC[[#This Row],[Variazione percentuale]]</f>
        <v>4774813.5607682401</v>
      </c>
      <c r="F1580" s="11">
        <f>TC[[#This Row],[AUM]]-D1579</f>
        <v>3463917.7199997902</v>
      </c>
      <c r="G1580" s="11">
        <f>TC[[#This Row],[∆ AUM]]-TC[[#This Row],[effetto mercato]]</f>
        <v>-1310895.8407684499</v>
      </c>
    </row>
    <row r="1581" spans="1:7">
      <c r="A1581" s="4">
        <v>45674</v>
      </c>
      <c r="B1581">
        <v>0.33389999999999997</v>
      </c>
      <c r="C1581" s="6">
        <f>TC[[#This Row],[Variaz]]/100</f>
        <v>3.339E-3</v>
      </c>
      <c r="D1581" s="10">
        <f>'AUM Fondi'!D2522</f>
        <v>1193666979.27</v>
      </c>
      <c r="E1581" s="10">
        <f>D1580*TC[[#This Row],[Variazione percentuale]]</f>
        <v>3974554.4576093997</v>
      </c>
      <c r="F1581" s="11">
        <f>TC[[#This Row],[AUM]]-D1580</f>
        <v>3324224.6700000763</v>
      </c>
      <c r="G1581" s="11">
        <f>TC[[#This Row],[∆ AUM]]-TC[[#This Row],[effetto mercato]]</f>
        <v>-650329.78760932339</v>
      </c>
    </row>
    <row r="1582" spans="1:7">
      <c r="A1582" s="4">
        <v>45677</v>
      </c>
      <c r="B1582">
        <v>-0.23300000000000001</v>
      </c>
      <c r="C1582" s="6">
        <f>TC[[#This Row],[Variaz]]/100</f>
        <v>-2.33E-3</v>
      </c>
      <c r="D1582" s="10">
        <f>'AUM Fondi'!D2523</f>
        <v>1190077603.9800003</v>
      </c>
      <c r="E1582" s="10">
        <f>D1581*TC[[#This Row],[Variazione percentuale]]</f>
        <v>-2781244.0616990998</v>
      </c>
      <c r="F1582" s="11">
        <f>TC[[#This Row],[AUM]]-D1581</f>
        <v>-3589375.2899997234</v>
      </c>
      <c r="G1582" s="11">
        <f>TC[[#This Row],[∆ AUM]]-TC[[#This Row],[effetto mercato]]</f>
        <v>-808131.2283006236</v>
      </c>
    </row>
    <row r="1583" spans="1:7">
      <c r="A1583" s="4">
        <v>45678</v>
      </c>
      <c r="B1583">
        <v>0.65049999999999997</v>
      </c>
      <c r="C1583" s="6">
        <f>TC[[#This Row],[Variaz]]/100</f>
        <v>6.5049999999999995E-3</v>
      </c>
      <c r="D1583" s="10">
        <f>'AUM Fondi'!D2524</f>
        <v>1196259057.9200001</v>
      </c>
      <c r="E1583" s="10">
        <f>D1582*TC[[#This Row],[Variazione percentuale]]</f>
        <v>7741454.8138899012</v>
      </c>
      <c r="F1583" s="11">
        <f>TC[[#This Row],[AUM]]-D1582</f>
        <v>6181453.9399998188</v>
      </c>
      <c r="G1583" s="11">
        <f>TC[[#This Row],[∆ AUM]]-TC[[#This Row],[effetto mercato]]</f>
        <v>-1560000.8738900824</v>
      </c>
    </row>
    <row r="1584" spans="1:7">
      <c r="A1584" s="4">
        <v>45679</v>
      </c>
      <c r="B1584">
        <v>0.1492</v>
      </c>
      <c r="C1584" s="6">
        <f>TC[[#This Row],[Variaz]]/100</f>
        <v>1.4920000000000001E-3</v>
      </c>
      <c r="D1584" s="10">
        <f>'AUM Fondi'!D2525</f>
        <v>1196137641.8299999</v>
      </c>
      <c r="E1584" s="10">
        <f>D1583*TC[[#This Row],[Variazione percentuale]]</f>
        <v>1784818.5144166402</v>
      </c>
      <c r="F1584" s="11">
        <f>TC[[#This Row],[AUM]]-D1583</f>
        <v>-121416.09000015259</v>
      </c>
      <c r="G1584" s="11">
        <f>TC[[#This Row],[∆ AUM]]-TC[[#This Row],[effetto mercato]]</f>
        <v>-1906234.6044167927</v>
      </c>
    </row>
    <row r="1585" spans="1:7">
      <c r="A1585" s="4">
        <v>45680</v>
      </c>
      <c r="B1585">
        <v>0.33100000000000002</v>
      </c>
      <c r="C1585" s="6">
        <f>TC[[#This Row],[Variaz]]/100</f>
        <v>3.31E-3</v>
      </c>
      <c r="D1585" s="10">
        <f>'AUM Fondi'!D2526</f>
        <v>1198280214.4999998</v>
      </c>
      <c r="E1585" s="10">
        <f>D1584*TC[[#This Row],[Variazione percentuale]]</f>
        <v>3959215.5944572999</v>
      </c>
      <c r="F1585" s="11">
        <f>TC[[#This Row],[AUM]]-D1584</f>
        <v>2142572.6699998379</v>
      </c>
      <c r="G1585" s="11">
        <f>TC[[#This Row],[∆ AUM]]-TC[[#This Row],[effetto mercato]]</f>
        <v>-1816642.924457462</v>
      </c>
    </row>
    <row r="1586" spans="1:7">
      <c r="A1586" s="4">
        <v>45681</v>
      </c>
      <c r="B1586">
        <v>-0.56079999999999997</v>
      </c>
      <c r="C1586" s="6">
        <f>TC[[#This Row],[Variaz]]/100</f>
        <v>-5.6079999999999993E-3</v>
      </c>
      <c r="D1586" s="10">
        <f>'AUM Fondi'!D2527</f>
        <v>1189251339.3999999</v>
      </c>
      <c r="E1586" s="10">
        <f>D1585*TC[[#This Row],[Variazione percentuale]]</f>
        <v>-6719955.4429159975</v>
      </c>
      <c r="F1586" s="11">
        <f>TC[[#This Row],[AUM]]-D1585</f>
        <v>-9028875.0999999046</v>
      </c>
      <c r="G1586" s="11">
        <f>TC[[#This Row],[∆ AUM]]-TC[[#This Row],[effetto mercato]]</f>
        <v>-2308919.6570839072</v>
      </c>
    </row>
    <row r="1587" spans="1:7">
      <c r="A1587" s="4">
        <v>45684</v>
      </c>
      <c r="B1587">
        <v>-0.11609999999999999</v>
      </c>
      <c r="C1587" s="6">
        <f>TC[[#This Row],[Variaz]]/100</f>
        <v>-1.1609999999999999E-3</v>
      </c>
      <c r="D1587" s="10">
        <f>'AUM Fondi'!D2528</f>
        <v>1185693772.79</v>
      </c>
      <c r="E1587" s="10">
        <f>D1586*TC[[#This Row],[Variazione percentuale]]</f>
        <v>-1380720.8050433998</v>
      </c>
      <c r="F1587" s="11">
        <f>TC[[#This Row],[AUM]]-D1586</f>
        <v>-3557566.6099998951</v>
      </c>
      <c r="G1587" s="11">
        <f>TC[[#This Row],[∆ AUM]]-TC[[#This Row],[effetto mercato]]</f>
        <v>-2176845.8049564953</v>
      </c>
    </row>
    <row r="1588" spans="1:7">
      <c r="A1588" s="4">
        <v>45685</v>
      </c>
      <c r="B1588">
        <v>0.26569999999999999</v>
      </c>
      <c r="C1588" s="6">
        <f>TC[[#This Row],[Variaz]]/100</f>
        <v>2.6570000000000001E-3</v>
      </c>
      <c r="D1588" s="10">
        <f>'AUM Fondi'!D2529</f>
        <v>1187232994.29</v>
      </c>
      <c r="E1588" s="10">
        <f>D1587*TC[[#This Row],[Variazione percentuale]]</f>
        <v>3150388.3543030298</v>
      </c>
      <c r="F1588" s="11">
        <f>TC[[#This Row],[AUM]]-D1587</f>
        <v>1539221.5</v>
      </c>
      <c r="G1588" s="11">
        <f>TC[[#This Row],[∆ AUM]]-TC[[#This Row],[effetto mercato]]</f>
        <v>-1611166.8543030298</v>
      </c>
    </row>
    <row r="1589" spans="1:7">
      <c r="A1589" s="4">
        <v>45686</v>
      </c>
      <c r="B1589">
        <v>-1.66E-2</v>
      </c>
      <c r="C1589" s="6">
        <f>TC[[#This Row],[Variaz]]/100</f>
        <v>-1.66E-4</v>
      </c>
      <c r="D1589" s="10">
        <f>'AUM Fondi'!D2530</f>
        <v>1184791113.0799999</v>
      </c>
      <c r="E1589" s="10">
        <f>D1588*TC[[#This Row],[Variazione percentuale]]</f>
        <v>-197080.67705214</v>
      </c>
      <c r="F1589" s="11">
        <f>TC[[#This Row],[AUM]]-D1588</f>
        <v>-2441881.2100000381</v>
      </c>
      <c r="G1589" s="11">
        <f>TC[[#This Row],[∆ AUM]]-TC[[#This Row],[effetto mercato]]</f>
        <v>-2244800.5329478979</v>
      </c>
    </row>
    <row r="1590" spans="1:7">
      <c r="A1590" s="4">
        <v>45687</v>
      </c>
      <c r="B1590">
        <v>0.49690000000000001</v>
      </c>
      <c r="C1590" s="6">
        <f>TC[[#This Row],[Variaz]]/100</f>
        <v>4.9690000000000003E-3</v>
      </c>
      <c r="D1590" s="10">
        <f>'AUM Fondi'!D2531</f>
        <v>1188490658.01</v>
      </c>
      <c r="E1590" s="10">
        <f>D1589*TC[[#This Row],[Variazione percentuale]]</f>
        <v>5887227.0408945205</v>
      </c>
      <c r="F1590" s="11">
        <f>TC[[#This Row],[AUM]]-D1589</f>
        <v>3699544.9300000668</v>
      </c>
      <c r="G1590" s="11">
        <f>TC[[#This Row],[∆ AUM]]-TC[[#This Row],[effetto mercato]]</f>
        <v>-2187682.1108944537</v>
      </c>
    </row>
    <row r="1591" spans="1:7">
      <c r="A1591" s="4">
        <v>45688</v>
      </c>
      <c r="B1591">
        <v>3.3000000000000002E-2</v>
      </c>
      <c r="C1591" s="6">
        <f>TC[[#This Row],[Variaz]]/100</f>
        <v>3.3E-4</v>
      </c>
      <c r="D1591" s="10">
        <f>'AUM Fondi'!D2532</f>
        <v>1187010474.05</v>
      </c>
      <c r="E1591" s="10">
        <f>D1590*TC[[#This Row],[Variazione percentuale]]</f>
        <v>392201.9171433</v>
      </c>
      <c r="F1591" s="11">
        <f>TC[[#This Row],[AUM]]-D1590</f>
        <v>-1480183.9600000381</v>
      </c>
      <c r="G1591" s="11">
        <f>TC[[#This Row],[∆ AUM]]-TC[[#This Row],[effetto mercato]]</f>
        <v>-1872385.8771433381</v>
      </c>
    </row>
    <row r="1592" spans="1:7">
      <c r="A1592" s="4">
        <v>45691</v>
      </c>
      <c r="B1592">
        <v>9.8900000000000002E-2</v>
      </c>
      <c r="C1592" s="6">
        <f>TC[[#This Row],[Variaz]]/100</f>
        <v>9.8900000000000008E-4</v>
      </c>
      <c r="D1592" s="10">
        <f>'AUM Fondi'!D2533</f>
        <v>1185939995.2400002</v>
      </c>
      <c r="E1592" s="10">
        <f>D1591*TC[[#This Row],[Variazione percentuale]]</f>
        <v>1173953.3588354501</v>
      </c>
      <c r="F1592" s="11">
        <f>TC[[#This Row],[AUM]]-D1591</f>
        <v>-1070478.8099997044</v>
      </c>
      <c r="G1592" s="11">
        <f>TC[[#This Row],[∆ AUM]]-TC[[#This Row],[effetto mercato]]</f>
        <v>-2244432.1688351547</v>
      </c>
    </row>
    <row r="1593" spans="1:7">
      <c r="A1593" s="4">
        <v>45692</v>
      </c>
      <c r="B1593">
        <v>-0.23050000000000001</v>
      </c>
      <c r="C1593" s="6">
        <f>TC[[#This Row],[Variaz]]/100</f>
        <v>-2.3050000000000002E-3</v>
      </c>
      <c r="D1593" s="10">
        <f>'AUM Fondi'!D2534</f>
        <v>1180176033.8400002</v>
      </c>
      <c r="E1593" s="10">
        <f>D1592*TC[[#This Row],[Variazione percentuale]]</f>
        <v>-2733591.6890282007</v>
      </c>
      <c r="F1593" s="11">
        <f>TC[[#This Row],[AUM]]-D1592</f>
        <v>-5763961.4000000954</v>
      </c>
      <c r="G1593" s="11">
        <f>TC[[#This Row],[∆ AUM]]-TC[[#This Row],[effetto mercato]]</f>
        <v>-3030369.7109718947</v>
      </c>
    </row>
    <row r="1594" spans="1:7">
      <c r="A1594" s="4">
        <v>45693</v>
      </c>
      <c r="B1594">
        <v>0.2475</v>
      </c>
      <c r="C1594" s="6">
        <f>TC[[#This Row],[Variaz]]/100</f>
        <v>2.4749999999999998E-3</v>
      </c>
      <c r="D1594" s="10">
        <f>'AUM Fondi'!D2535</f>
        <v>1181242326.5599999</v>
      </c>
      <c r="E1594" s="10">
        <f>D1593*TC[[#This Row],[Variazione percentuale]]</f>
        <v>2920935.6837539999</v>
      </c>
      <c r="F1594" s="11">
        <f>TC[[#This Row],[AUM]]-D1593</f>
        <v>1066292.7199997902</v>
      </c>
      <c r="G1594" s="11">
        <f>TC[[#This Row],[∆ AUM]]-TC[[#This Row],[effetto mercato]]</f>
        <v>-1854642.9637542097</v>
      </c>
    </row>
    <row r="1595" spans="1:7">
      <c r="A1595" s="4">
        <v>45694</v>
      </c>
      <c r="B1595">
        <v>0.32919999999999999</v>
      </c>
      <c r="C1595" s="6">
        <f>TC[[#This Row],[Variaz]]/100</f>
        <v>3.2919999999999998E-3</v>
      </c>
      <c r="D1595" s="10">
        <f>'AUM Fondi'!D2536</f>
        <v>1181548912.6200001</v>
      </c>
      <c r="E1595" s="10">
        <f>D1594*TC[[#This Row],[Variazione percentuale]]</f>
        <v>3888649.7390355198</v>
      </c>
      <c r="F1595" s="11">
        <f>TC[[#This Row],[AUM]]-D1594</f>
        <v>306586.0600001812</v>
      </c>
      <c r="G1595" s="11">
        <f>TC[[#This Row],[∆ AUM]]-TC[[#This Row],[effetto mercato]]</f>
        <v>-3582063.6790353386</v>
      </c>
    </row>
    <row r="1596" spans="1:7">
      <c r="A1596" s="4">
        <v>45695</v>
      </c>
      <c r="B1596">
        <v>-0.21329999999999999</v>
      </c>
      <c r="C1596" s="6">
        <f>TC[[#This Row],[Variaz]]/100</f>
        <v>-2.1329999999999999E-3</v>
      </c>
      <c r="D1596" s="10">
        <f>'AUM Fondi'!D2537</f>
        <v>1176110139.8</v>
      </c>
      <c r="E1596" s="10">
        <f>D1595*TC[[#This Row],[Variazione percentuale]]</f>
        <v>-2520243.8306184602</v>
      </c>
      <c r="F1596" s="11">
        <f>TC[[#This Row],[AUM]]-D1595</f>
        <v>-5438772.8200001717</v>
      </c>
      <c r="G1596" s="11">
        <f>TC[[#This Row],[∆ AUM]]-TC[[#This Row],[effetto mercato]]</f>
        <v>-2918528.9893817115</v>
      </c>
    </row>
    <row r="1597" spans="1:7">
      <c r="A1597" s="4">
        <v>45698</v>
      </c>
      <c r="B1597">
        <v>0.57540000000000002</v>
      </c>
      <c r="C1597" s="6">
        <f>TC[[#This Row],[Variaz]]/100</f>
        <v>5.7540000000000004E-3</v>
      </c>
      <c r="D1597" s="10">
        <f>'AUM Fondi'!D2538</f>
        <v>1179664009.4100001</v>
      </c>
      <c r="E1597" s="10">
        <f>D1596*TC[[#This Row],[Variazione percentuale]]</f>
        <v>6767337.7444091998</v>
      </c>
      <c r="F1597" s="11">
        <f>TC[[#This Row],[AUM]]-D1596</f>
        <v>3553869.6100001335</v>
      </c>
      <c r="G1597" s="11">
        <f>TC[[#This Row],[∆ AUM]]-TC[[#This Row],[effetto mercato]]</f>
        <v>-3213468.1344090663</v>
      </c>
    </row>
    <row r="1598" spans="1:7">
      <c r="A1598" s="4">
        <v>45699</v>
      </c>
      <c r="B1598">
        <v>-0.2288</v>
      </c>
      <c r="C1598" s="6">
        <f>TC[[#This Row],[Variaz]]/100</f>
        <v>-2.2880000000000001E-3</v>
      </c>
      <c r="D1598" s="10">
        <f>'AUM Fondi'!D2539</f>
        <v>1173482617.0900002</v>
      </c>
      <c r="E1598" s="10">
        <f>D1597*TC[[#This Row],[Variazione percentuale]]</f>
        <v>-2699071.2535300804</v>
      </c>
      <c r="F1598" s="11">
        <f>TC[[#This Row],[AUM]]-D1597</f>
        <v>-6181392.3199999332</v>
      </c>
      <c r="G1598" s="11">
        <f>TC[[#This Row],[∆ AUM]]-TC[[#This Row],[effetto mercato]]</f>
        <v>-3482321.0664698528</v>
      </c>
    </row>
    <row r="1599" spans="1:7">
      <c r="A1599" s="4">
        <v>45700</v>
      </c>
      <c r="B1599">
        <v>-0.5242</v>
      </c>
      <c r="C1599" s="6">
        <f>TC[[#This Row],[Variaz]]/100</f>
        <v>-5.2420000000000001E-3</v>
      </c>
      <c r="D1599" s="10">
        <f>'AUM Fondi'!D2540</f>
        <v>1161783127.4999998</v>
      </c>
      <c r="E1599" s="10">
        <f>D1598*TC[[#This Row],[Variazione percentuale]]</f>
        <v>-6151395.8787857806</v>
      </c>
      <c r="F1599" s="11">
        <f>TC[[#This Row],[AUM]]-D1598</f>
        <v>-11699489.590000391</v>
      </c>
      <c r="G1599" s="11">
        <f>TC[[#This Row],[∆ AUM]]-TC[[#This Row],[effetto mercato]]</f>
        <v>-5548093.7112146104</v>
      </c>
    </row>
    <row r="1600" spans="1:7">
      <c r="A1600" s="4">
        <v>45701</v>
      </c>
      <c r="B1600">
        <v>0.57640000000000002</v>
      </c>
      <c r="C1600" s="6">
        <f>TC[[#This Row],[Variaz]]/100</f>
        <v>5.764E-3</v>
      </c>
      <c r="D1600" s="10">
        <f>'AUM Fondi'!D2541</f>
        <v>1164044699.26</v>
      </c>
      <c r="E1600" s="10">
        <f>D1599*TC[[#This Row],[Variazione percentuale]]</f>
        <v>6696517.9469099985</v>
      </c>
      <c r="F1600" s="11">
        <f>TC[[#This Row],[AUM]]-D1599</f>
        <v>2261571.7600002289</v>
      </c>
      <c r="G1600" s="11">
        <f>TC[[#This Row],[∆ AUM]]-TC[[#This Row],[effetto mercato]]</f>
        <v>-4434946.1869097697</v>
      </c>
    </row>
    <row r="1601" spans="1:7">
      <c r="A1601" s="4">
        <v>45702</v>
      </c>
      <c r="B1601">
        <v>-0.47489999999999999</v>
      </c>
      <c r="C1601" s="6">
        <f>TC[[#This Row],[Variaz]]/100</f>
        <v>-4.7489999999999997E-3</v>
      </c>
      <c r="D1601" s="10">
        <f>'AUM Fondi'!D2542</f>
        <v>1153132977.3699999</v>
      </c>
      <c r="E1601" s="10">
        <f>D1600*TC[[#This Row],[Variazione percentuale]]</f>
        <v>-5528048.2767857397</v>
      </c>
      <c r="F1601" s="11">
        <f>TC[[#This Row],[AUM]]-D1600</f>
        <v>-10911721.890000105</v>
      </c>
      <c r="G1601" s="11">
        <f>TC[[#This Row],[∆ AUM]]-TC[[#This Row],[effetto mercato]]</f>
        <v>-5383673.6132143652</v>
      </c>
    </row>
    <row r="1602" spans="1:7">
      <c r="A1602" s="4">
        <v>45705</v>
      </c>
      <c r="B1602">
        <v>6.5799999999999997E-2</v>
      </c>
      <c r="C1602" s="6">
        <f>TC[[#This Row],[Variaz]]/100</f>
        <v>6.5799999999999995E-4</v>
      </c>
      <c r="D1602" s="10">
        <f>'AUM Fondi'!D2543</f>
        <v>1149728812.4099998</v>
      </c>
      <c r="E1602" s="10">
        <f>D1601*TC[[#This Row],[Variazione percentuale]]</f>
        <v>758761.49910945981</v>
      </c>
      <c r="F1602" s="11">
        <f>TC[[#This Row],[AUM]]-D1601</f>
        <v>-3404164.9600000381</v>
      </c>
      <c r="G1602" s="11">
        <f>TC[[#This Row],[∆ AUM]]-TC[[#This Row],[effetto mercato]]</f>
        <v>-4162926.4591094982</v>
      </c>
    </row>
    <row r="1603" spans="1:7">
      <c r="A1603" s="4">
        <v>45706</v>
      </c>
      <c r="B1603">
        <v>0.36170000000000002</v>
      </c>
      <c r="C1603" s="6">
        <f>TC[[#This Row],[Variaz]]/100</f>
        <v>3.6170000000000004E-3</v>
      </c>
      <c r="D1603" s="10">
        <f>'AUM Fondi'!D2544</f>
        <v>1150029572.1099999</v>
      </c>
      <c r="E1603" s="10">
        <f>D1602*TC[[#This Row],[Variazione percentuale]]</f>
        <v>4158569.11448697</v>
      </c>
      <c r="F1603" s="11">
        <f>TC[[#This Row],[AUM]]-D1602</f>
        <v>300759.70000004768</v>
      </c>
      <c r="G1603" s="11">
        <f>TC[[#This Row],[∆ AUM]]-TC[[#This Row],[effetto mercato]]</f>
        <v>-3857809.4144869223</v>
      </c>
    </row>
    <row r="1604" spans="1:7">
      <c r="A1604" s="4">
        <v>45707</v>
      </c>
      <c r="B1604">
        <v>-1.6400000000000001E-2</v>
      </c>
      <c r="C1604" s="6">
        <f>TC[[#This Row],[Variaz]]/100</f>
        <v>-1.64E-4</v>
      </c>
      <c r="D1604" s="10">
        <f>'AUM Fondi'!D2545</f>
        <v>1146156141.6600001</v>
      </c>
      <c r="E1604" s="10">
        <f>D1603*TC[[#This Row],[Variazione percentuale]]</f>
        <v>-188604.84982603998</v>
      </c>
      <c r="F1604" s="11">
        <f>TC[[#This Row],[AUM]]-D1603</f>
        <v>-3873430.4499998093</v>
      </c>
      <c r="G1604" s="11">
        <f>TC[[#This Row],[∆ AUM]]-TC[[#This Row],[effetto mercato]]</f>
        <v>-3684825.6001737695</v>
      </c>
    </row>
    <row r="1605" spans="1:7">
      <c r="A1605" s="4">
        <v>45708</v>
      </c>
      <c r="B1605">
        <v>-0.1802</v>
      </c>
      <c r="C1605" s="6">
        <f>TC[[#This Row],[Variaz]]/100</f>
        <v>-1.802E-3</v>
      </c>
      <c r="D1605" s="10">
        <f>'AUM Fondi'!D2546</f>
        <v>1139616255.6500001</v>
      </c>
      <c r="E1605" s="10">
        <f>D1604*TC[[#This Row],[Variazione percentuale]]</f>
        <v>-2065373.3672713202</v>
      </c>
      <c r="F1605" s="11">
        <f>TC[[#This Row],[AUM]]-D1604</f>
        <v>-6539886.0099999905</v>
      </c>
      <c r="G1605" s="11">
        <f>TC[[#This Row],[∆ AUM]]-TC[[#This Row],[effetto mercato]]</f>
        <v>-4474512.6427286705</v>
      </c>
    </row>
    <row r="1606" spans="1:7">
      <c r="A1606" s="4">
        <v>45709</v>
      </c>
      <c r="B1606">
        <v>-0.2298</v>
      </c>
      <c r="C1606" s="6">
        <f>TC[[#This Row],[Variaz]]/100</f>
        <v>-2.2980000000000001E-3</v>
      </c>
      <c r="D1606" s="10">
        <f>'AUM Fondi'!D2547</f>
        <v>1132664408.9400001</v>
      </c>
      <c r="E1606" s="10">
        <f>D1605*TC[[#This Row],[Variazione percentuale]]</f>
        <v>-2618838.1554837003</v>
      </c>
      <c r="F1606" s="11">
        <f>TC[[#This Row],[AUM]]-D1605</f>
        <v>-6951846.7100000381</v>
      </c>
      <c r="G1606" s="11">
        <f>TC[[#This Row],[∆ AUM]]-TC[[#This Row],[effetto mercato]]</f>
        <v>-4333008.5545163378</v>
      </c>
    </row>
    <row r="1607" spans="1:7">
      <c r="A1607" s="4">
        <v>45712</v>
      </c>
      <c r="B1607">
        <v>-0.18099999999999999</v>
      </c>
      <c r="C1607" s="6">
        <f>TC[[#This Row],[Variaz]]/100</f>
        <v>-1.81E-3</v>
      </c>
      <c r="D1607" s="10">
        <f>'AUM Fondi'!D2548</f>
        <v>1127453859.3699999</v>
      </c>
      <c r="E1607" s="10">
        <f>D1606*TC[[#This Row],[Variazione percentuale]]</f>
        <v>-2050122.5801814001</v>
      </c>
      <c r="F1607" s="11">
        <f>TC[[#This Row],[AUM]]-D1606</f>
        <v>-5210549.5700001717</v>
      </c>
      <c r="G1607" s="11">
        <f>TC[[#This Row],[∆ AUM]]-TC[[#This Row],[effetto mercato]]</f>
        <v>-3160426.9898187714</v>
      </c>
    </row>
    <row r="1608" spans="1:7">
      <c r="A1608" s="4">
        <v>45713</v>
      </c>
      <c r="B1608">
        <v>-8.2400000000000001E-2</v>
      </c>
      <c r="C1608" s="6">
        <f>TC[[#This Row],[Variaz]]/100</f>
        <v>-8.2399999999999997E-4</v>
      </c>
      <c r="D1608" s="10">
        <f>'AUM Fondi'!D2549</f>
        <v>1124011893.99</v>
      </c>
      <c r="E1608" s="10">
        <f>D1607*TC[[#This Row],[Variazione percentuale]]</f>
        <v>-929021.98012087983</v>
      </c>
      <c r="F1608" s="11">
        <f>TC[[#This Row],[AUM]]-D1607</f>
        <v>-3441965.379999876</v>
      </c>
      <c r="G1608" s="11">
        <f>TC[[#This Row],[∆ AUM]]-TC[[#This Row],[effetto mercato]]</f>
        <v>-2512943.3998789964</v>
      </c>
    </row>
    <row r="1609" spans="1:7">
      <c r="A1609" s="4">
        <v>45714</v>
      </c>
      <c r="B1609">
        <v>0</v>
      </c>
      <c r="C1609" s="6">
        <f>TC[[#This Row],[Variaz]]/100</f>
        <v>0</v>
      </c>
      <c r="D1609" s="10">
        <f>'AUM Fondi'!D2550</f>
        <v>1121782207.9200001</v>
      </c>
      <c r="E1609" s="10">
        <f>D1608*TC[[#This Row],[Variazione percentuale]]</f>
        <v>0</v>
      </c>
      <c r="F1609" s="11">
        <f>TC[[#This Row],[AUM]]-D1608</f>
        <v>-2229686.0699999332</v>
      </c>
      <c r="G1609" s="11">
        <f>TC[[#This Row],[∆ AUM]]-TC[[#This Row],[effetto mercato]]</f>
        <v>-2229686.0699999332</v>
      </c>
    </row>
    <row r="1610" spans="1:7">
      <c r="A1610" s="4">
        <v>45715</v>
      </c>
      <c r="B1610">
        <v>-0.11550000000000001</v>
      </c>
      <c r="C1610" s="6">
        <f>TC[[#This Row],[Variaz]]/100</f>
        <v>-1.155E-3</v>
      </c>
      <c r="D1610" s="10">
        <f>'AUM Fondi'!D2551</f>
        <v>1117173811.9300001</v>
      </c>
      <c r="E1610" s="10">
        <f>D1609*TC[[#This Row],[Variazione percentuale]]</f>
        <v>-1295658.4501476001</v>
      </c>
      <c r="F1610" s="11">
        <f>TC[[#This Row],[AUM]]-D1609</f>
        <v>-4608395.9900000095</v>
      </c>
      <c r="G1610" s="11">
        <f>TC[[#This Row],[∆ AUM]]-TC[[#This Row],[effetto mercato]]</f>
        <v>-3312737.5398524096</v>
      </c>
    </row>
    <row r="1611" spans="1:7">
      <c r="A1611" s="4">
        <v>45716</v>
      </c>
      <c r="B1611">
        <v>0.37990000000000002</v>
      </c>
      <c r="C1611" s="6">
        <f>TC[[#This Row],[Variaz]]/100</f>
        <v>3.7990000000000003E-3</v>
      </c>
      <c r="D1611" s="10">
        <f>'AUM Fondi'!D2552</f>
        <v>1110768685.46</v>
      </c>
      <c r="E1611" s="10">
        <f>D1610*TC[[#This Row],[Variazione percentuale]]</f>
        <v>4244143.3115220703</v>
      </c>
      <c r="F1611" s="11">
        <f>TC[[#This Row],[AUM]]-D1610</f>
        <v>-6405126.4700000286</v>
      </c>
      <c r="G1611" s="11">
        <f>TC[[#This Row],[∆ AUM]]-TC[[#This Row],[effetto mercato]]</f>
        <v>-10649269.781522099</v>
      </c>
    </row>
    <row r="1612" spans="1:7">
      <c r="A1612" s="4">
        <v>45719</v>
      </c>
      <c r="B1612">
        <v>-0.69099999999999995</v>
      </c>
      <c r="C1612" s="6">
        <f>TC[[#This Row],[Variaz]]/100</f>
        <v>-6.9099999999999995E-3</v>
      </c>
      <c r="D1612" s="10">
        <f>'AUM Fondi'!D2553</f>
        <v>1100130321.96</v>
      </c>
      <c r="E1612" s="10">
        <f>D1611*TC[[#This Row],[Variazione percentuale]]</f>
        <v>-7675411.6165285995</v>
      </c>
      <c r="F1612" s="11">
        <f>TC[[#This Row],[AUM]]-D1611</f>
        <v>-10638363.5</v>
      </c>
      <c r="G1612" s="11">
        <f>TC[[#This Row],[∆ AUM]]-TC[[#This Row],[effetto mercato]]</f>
        <v>-2962951.8834714005</v>
      </c>
    </row>
    <row r="1613" spans="1:7">
      <c r="A1613" s="4">
        <v>45720</v>
      </c>
      <c r="B1613">
        <v>-1.1431</v>
      </c>
      <c r="C1613" s="6">
        <f>TC[[#This Row],[Variaz]]/100</f>
        <v>-1.1431E-2</v>
      </c>
      <c r="D1613" s="10">
        <f>'AUM Fondi'!D2554</f>
        <v>1085903818.6500001</v>
      </c>
      <c r="E1613" s="10">
        <f>D1612*TC[[#This Row],[Variazione percentuale]]</f>
        <v>-12575589.710324761</v>
      </c>
      <c r="F1613" s="11">
        <f>TC[[#This Row],[AUM]]-D1612</f>
        <v>-14226503.309999943</v>
      </c>
      <c r="G1613" s="11">
        <f>TC[[#This Row],[∆ AUM]]-TC[[#This Row],[effetto mercato]]</f>
        <v>-1650913.5996751823</v>
      </c>
    </row>
    <row r="1614" spans="1:7">
      <c r="A1614" s="4">
        <v>45721</v>
      </c>
      <c r="B1614">
        <v>-0.98880000000000001</v>
      </c>
      <c r="C1614" s="6">
        <f>TC[[#This Row],[Variaz]]/100</f>
        <v>-9.888000000000001E-3</v>
      </c>
      <c r="D1614" s="10">
        <f>'AUM Fondi'!D2555</f>
        <v>1073754979.5899999</v>
      </c>
      <c r="E1614" s="10">
        <f>D1613*TC[[#This Row],[Variazione percentuale]]</f>
        <v>-10737416.958811201</v>
      </c>
      <c r="F1614" s="11">
        <f>TC[[#This Row],[AUM]]-D1613</f>
        <v>-12148839.060000181</v>
      </c>
      <c r="G1614" s="11">
        <f>TC[[#This Row],[∆ AUM]]-TC[[#This Row],[effetto mercato]]</f>
        <v>-1411422.10118898</v>
      </c>
    </row>
    <row r="1615" spans="1:7">
      <c r="A1615" s="4">
        <v>45722</v>
      </c>
      <c r="B1615">
        <v>-0.55859999999999999</v>
      </c>
      <c r="C1615" s="6">
        <f>TC[[#This Row],[Variaz]]/100</f>
        <v>-5.5859999999999998E-3</v>
      </c>
      <c r="D1615" s="10">
        <f>'AUM Fondi'!D2556</f>
        <v>1064508011.47</v>
      </c>
      <c r="E1615" s="10">
        <f>D1614*TC[[#This Row],[Variazione percentuale]]</f>
        <v>-5997995.3159897393</v>
      </c>
      <c r="F1615" s="11">
        <f>TC[[#This Row],[AUM]]-D1614</f>
        <v>-9246968.1199998856</v>
      </c>
      <c r="G1615" s="11">
        <f>TC[[#This Row],[∆ AUM]]-TC[[#This Row],[effetto mercato]]</f>
        <v>-3248972.8040101463</v>
      </c>
    </row>
    <row r="1616" spans="1:7">
      <c r="A1616" s="4">
        <v>45723</v>
      </c>
      <c r="B1616">
        <v>-0.1191</v>
      </c>
      <c r="C1616" s="6">
        <f>TC[[#This Row],[Variaz]]/100</f>
        <v>-1.191E-3</v>
      </c>
      <c r="D1616" s="10">
        <f>'AUM Fondi'!D2557</f>
        <v>1059843490.77</v>
      </c>
      <c r="E1616" s="10">
        <f>D1615*TC[[#This Row],[Variazione percentuale]]</f>
        <v>-1267829.0416607701</v>
      </c>
      <c r="F1616" s="11">
        <f>TC[[#This Row],[AUM]]-D1615</f>
        <v>-4664520.7000000477</v>
      </c>
      <c r="G1616" s="11">
        <f>TC[[#This Row],[∆ AUM]]-TC[[#This Row],[effetto mercato]]</f>
        <v>-3396691.6583392778</v>
      </c>
    </row>
    <row r="1617" spans="1:7">
      <c r="A1617" s="4">
        <v>45726</v>
      </c>
      <c r="B1617">
        <v>-0.76690000000000003</v>
      </c>
      <c r="C1617" s="6">
        <f>TC[[#This Row],[Variaz]]/100</f>
        <v>-7.6690000000000005E-3</v>
      </c>
      <c r="D1617" s="10">
        <f>'AUM Fondi'!D2558</f>
        <v>1048679452.52</v>
      </c>
      <c r="E1617" s="10">
        <f>D1616*TC[[#This Row],[Variazione percentuale]]</f>
        <v>-8127939.7307151305</v>
      </c>
      <c r="F1617" s="11">
        <f>TC[[#This Row],[AUM]]-D1616</f>
        <v>-11164038.25</v>
      </c>
      <c r="G1617" s="11">
        <f>TC[[#This Row],[∆ AUM]]-TC[[#This Row],[effetto mercato]]</f>
        <v>-3036098.5192848695</v>
      </c>
    </row>
    <row r="1618" spans="1:7">
      <c r="A1618" s="4">
        <v>45727</v>
      </c>
      <c r="B1618">
        <v>-1.2193000000000001</v>
      </c>
      <c r="C1618" s="6">
        <f>TC[[#This Row],[Variaz]]/100</f>
        <v>-1.2193000000000001E-2</v>
      </c>
      <c r="D1618" s="10">
        <f>'AUM Fondi'!D2559</f>
        <v>1032922241.9900001</v>
      </c>
      <c r="E1618" s="10">
        <f>D1617*TC[[#This Row],[Variazione percentuale]]</f>
        <v>-12786548.564576361</v>
      </c>
      <c r="F1618" s="11">
        <f>TC[[#This Row],[AUM]]-D1617</f>
        <v>-15757210.529999852</v>
      </c>
      <c r="G1618" s="11">
        <f>TC[[#This Row],[∆ AUM]]-TC[[#This Row],[effetto mercato]]</f>
        <v>-2970661.9654234909</v>
      </c>
    </row>
    <row r="1619" spans="1:7">
      <c r="A1619" s="4">
        <v>45728</v>
      </c>
      <c r="B1619">
        <v>0.1217</v>
      </c>
      <c r="C1619" s="6">
        <f>TC[[#This Row],[Variaz]]/100</f>
        <v>1.217E-3</v>
      </c>
      <c r="D1619" s="10">
        <f>'AUM Fondi'!D2560</f>
        <v>1031716478.84</v>
      </c>
      <c r="E1619" s="10">
        <f>D1618*TC[[#This Row],[Variazione percentuale]]</f>
        <v>1257066.3685018301</v>
      </c>
      <c r="F1619" s="11">
        <f>TC[[#This Row],[AUM]]-D1618</f>
        <v>-1205763.1500000954</v>
      </c>
      <c r="G1619" s="11">
        <f>TC[[#This Row],[∆ AUM]]-TC[[#This Row],[effetto mercato]]</f>
        <v>-2462829.5185019253</v>
      </c>
    </row>
    <row r="1620" spans="1:7">
      <c r="A1620" s="4">
        <v>45729</v>
      </c>
      <c r="B1620">
        <v>-0.1736</v>
      </c>
      <c r="C1620" s="6">
        <f>TC[[#This Row],[Variaz]]/100</f>
        <v>-1.7360000000000001E-3</v>
      </c>
      <c r="D1620" s="10">
        <f>'AUM Fondi'!D2561</f>
        <v>1026904393.6899999</v>
      </c>
      <c r="E1620" s="10">
        <f>D1619*TC[[#This Row],[Variazione percentuale]]</f>
        <v>-1791059.8072662402</v>
      </c>
      <c r="F1620" s="11">
        <f>TC[[#This Row],[AUM]]-D1619</f>
        <v>-4812085.1500000954</v>
      </c>
      <c r="G1620" s="11">
        <f>TC[[#This Row],[∆ AUM]]-TC[[#This Row],[effetto mercato]]</f>
        <v>-3021025.3427338554</v>
      </c>
    </row>
    <row r="1621" spans="1:7">
      <c r="A1621" s="4">
        <v>45730</v>
      </c>
      <c r="B1621">
        <v>0.64359999999999995</v>
      </c>
      <c r="C1621" s="6">
        <f>TC[[#This Row],[Variaz]]/100</f>
        <v>6.4359999999999999E-3</v>
      </c>
      <c r="D1621" s="10">
        <f>'AUM Fondi'!D2562</f>
        <v>1030546154.33</v>
      </c>
      <c r="E1621" s="10">
        <f>D1620*TC[[#This Row],[Variazione percentuale]]</f>
        <v>6609156.6777888397</v>
      </c>
      <c r="F1621" s="11">
        <f>TC[[#This Row],[AUM]]-D1620</f>
        <v>3641760.6400001049</v>
      </c>
      <c r="G1621" s="11">
        <f>TC[[#This Row],[∆ AUM]]-TC[[#This Row],[effetto mercato]]</f>
        <v>-2967396.0377887348</v>
      </c>
    </row>
    <row r="1622" spans="1:7">
      <c r="A1622" s="4">
        <v>45733</v>
      </c>
      <c r="B1622">
        <v>0.67400000000000004</v>
      </c>
      <c r="C1622" s="6">
        <f>TC[[#This Row],[Variaz]]/100</f>
        <v>6.7400000000000003E-3</v>
      </c>
      <c r="D1622" s="10">
        <f>'AUM Fondi'!D2563</f>
        <v>1034763058.59</v>
      </c>
      <c r="E1622" s="10">
        <f>D1621*TC[[#This Row],[Variazione percentuale]]</f>
        <v>6945881.0801842008</v>
      </c>
      <c r="F1622" s="11">
        <f>TC[[#This Row],[AUM]]-D1621</f>
        <v>4216904.2599999905</v>
      </c>
      <c r="G1622" s="11">
        <f>TC[[#This Row],[∆ AUM]]-TC[[#This Row],[effetto mercato]]</f>
        <v>-2728976.8201842103</v>
      </c>
    </row>
    <row r="1623" spans="1:7">
      <c r="A1623" s="4">
        <v>45734</v>
      </c>
      <c r="B1623">
        <v>-0.1888</v>
      </c>
      <c r="C1623" s="6">
        <f>TC[[#This Row],[Variaz]]/100</f>
        <v>-1.8879999999999999E-3</v>
      </c>
      <c r="D1623" s="10">
        <f>'AUM Fondi'!D2564</f>
        <v>1030287304.99</v>
      </c>
      <c r="E1623" s="10">
        <f>D1622*TC[[#This Row],[Variazione percentuale]]</f>
        <v>-1953632.6546179201</v>
      </c>
      <c r="F1623" s="11">
        <f>TC[[#This Row],[AUM]]-D1622</f>
        <v>-4475753.6000000238</v>
      </c>
      <c r="G1623" s="11">
        <f>TC[[#This Row],[∆ AUM]]-TC[[#This Row],[effetto mercato]]</f>
        <v>-2522120.9453821038</v>
      </c>
    </row>
    <row r="1624" spans="1:7">
      <c r="A1624" s="4">
        <v>45735</v>
      </c>
      <c r="B1624">
        <v>0.37840000000000001</v>
      </c>
      <c r="C1624" s="6">
        <f>TC[[#This Row],[Variaz]]/100</f>
        <v>3.784E-3</v>
      </c>
      <c r="D1624" s="10">
        <f>'AUM Fondi'!D2565</f>
        <v>1031936301.64</v>
      </c>
      <c r="E1624" s="10">
        <f>D1623*TC[[#This Row],[Variazione percentuale]]</f>
        <v>3898607.1620821599</v>
      </c>
      <c r="F1624" s="11">
        <f>TC[[#This Row],[AUM]]-D1623</f>
        <v>1648996.6499999762</v>
      </c>
      <c r="G1624" s="11">
        <f>TC[[#This Row],[∆ AUM]]-TC[[#This Row],[effetto mercato]]</f>
        <v>-2249610.5120821837</v>
      </c>
    </row>
    <row r="1625" spans="1:7">
      <c r="A1625" s="4">
        <v>45736</v>
      </c>
      <c r="B1625">
        <v>-1.7100000000000001E-2</v>
      </c>
      <c r="C1625" s="6">
        <f>TC[[#This Row],[Variaz]]/100</f>
        <v>-1.7100000000000001E-4</v>
      </c>
      <c r="D1625" s="10">
        <f>'AUM Fondi'!D2566</f>
        <v>1028877806.58</v>
      </c>
      <c r="E1625" s="10">
        <f>D1624*TC[[#This Row],[Variazione percentuale]]</f>
        <v>-176461.10758044</v>
      </c>
      <c r="F1625" s="11">
        <f>TC[[#This Row],[AUM]]-D1624</f>
        <v>-3058495.0599999428</v>
      </c>
      <c r="G1625" s="11">
        <f>TC[[#This Row],[∆ AUM]]-TC[[#This Row],[effetto mercato]]</f>
        <v>-2882033.9524195027</v>
      </c>
    </row>
    <row r="1626" spans="1:7">
      <c r="A1626" s="4">
        <v>45737</v>
      </c>
      <c r="B1626">
        <v>-0.1028</v>
      </c>
      <c r="C1626" s="6">
        <f>TC[[#This Row],[Variaz]]/100</f>
        <v>-1.0280000000000001E-3</v>
      </c>
      <c r="D1626" s="10">
        <f>'AUM Fondi'!D2567</f>
        <v>1025463750.75</v>
      </c>
      <c r="E1626" s="10">
        <f>D1625*TC[[#This Row],[Variazione percentuale]]</f>
        <v>-1057686.3851642401</v>
      </c>
      <c r="F1626" s="11">
        <f>TC[[#This Row],[AUM]]-D1625</f>
        <v>-3414055.8300000429</v>
      </c>
      <c r="G1626" s="11">
        <f>TC[[#This Row],[∆ AUM]]-TC[[#This Row],[effetto mercato]]</f>
        <v>-2356369.4448358025</v>
      </c>
    </row>
    <row r="1627" spans="1:7">
      <c r="A1627" s="4">
        <v>45740</v>
      </c>
      <c r="B1627">
        <v>0.56610000000000005</v>
      </c>
      <c r="C1627" s="6">
        <f>TC[[#This Row],[Variaz]]/100</f>
        <v>5.6610000000000002E-3</v>
      </c>
      <c r="D1627" s="10">
        <f>'AUM Fondi'!D2568</f>
        <v>1028981588.23</v>
      </c>
      <c r="E1627" s="10">
        <f>D1626*TC[[#This Row],[Variazione percentuale]]</f>
        <v>5805150.29299575</v>
      </c>
      <c r="F1627" s="11">
        <f>TC[[#This Row],[AUM]]-D1626</f>
        <v>3517837.4800000191</v>
      </c>
      <c r="G1627" s="11">
        <f>TC[[#This Row],[∆ AUM]]-TC[[#This Row],[effetto mercato]]</f>
        <v>-2287312.8129957309</v>
      </c>
    </row>
    <row r="1628" spans="1:7">
      <c r="A1628" s="4">
        <v>45741</v>
      </c>
      <c r="B1628">
        <v>-0.11940000000000001</v>
      </c>
      <c r="C1628" s="6">
        <f>TC[[#This Row],[Variaz]]/100</f>
        <v>-1.194E-3</v>
      </c>
      <c r="D1628" s="10">
        <f>'AUM Fondi'!D2569</f>
        <v>1025405265.5500001</v>
      </c>
      <c r="E1628" s="10">
        <f>D1627*TC[[#This Row],[Variazione percentuale]]</f>
        <v>-1228604.0163466199</v>
      </c>
      <c r="F1628" s="11">
        <f>TC[[#This Row],[AUM]]-D1627</f>
        <v>-3576322.6799999475</v>
      </c>
      <c r="G1628" s="11">
        <f>TC[[#This Row],[∆ AUM]]-TC[[#This Row],[effetto mercato]]</f>
        <v>-2347718.6636533276</v>
      </c>
    </row>
    <row r="1629" spans="1:7">
      <c r="A1629" s="4">
        <v>45742</v>
      </c>
      <c r="B1629">
        <v>-0.27329999999999999</v>
      </c>
      <c r="C1629" s="6">
        <f>TC[[#This Row],[Variaz]]/100</f>
        <v>-2.7329999999999998E-3</v>
      </c>
      <c r="D1629" s="10">
        <f>'AUM Fondi'!D2570</f>
        <v>1019956305.02</v>
      </c>
      <c r="E1629" s="10">
        <f>D1628*TC[[#This Row],[Variazione percentuale]]</f>
        <v>-2802432.5907481499</v>
      </c>
      <c r="F1629" s="11">
        <f>TC[[#This Row],[AUM]]-D1628</f>
        <v>-5448960.5300000906</v>
      </c>
      <c r="G1629" s="11">
        <f>TC[[#This Row],[∆ AUM]]-TC[[#This Row],[effetto mercato]]</f>
        <v>-2646527.9392519407</v>
      </c>
    </row>
    <row r="1630" spans="1:7">
      <c r="A1630" s="4">
        <v>45743</v>
      </c>
      <c r="B1630">
        <v>-0.11990000000000001</v>
      </c>
      <c r="C1630" s="6">
        <f>TC[[#This Row],[Variaz]]/100</f>
        <v>-1.199E-3</v>
      </c>
      <c r="D1630" s="10">
        <f>'AUM Fondi'!D2571</f>
        <v>1017231914.1300001</v>
      </c>
      <c r="E1630" s="10">
        <f>D1629*TC[[#This Row],[Variazione percentuale]]</f>
        <v>-1222927.60971898</v>
      </c>
      <c r="F1630" s="11">
        <f>TC[[#This Row],[AUM]]-D1629</f>
        <v>-2724390.8899998665</v>
      </c>
      <c r="G1630" s="11">
        <f>TC[[#This Row],[∆ AUM]]-TC[[#This Row],[effetto mercato]]</f>
        <v>-1501463.2802808865</v>
      </c>
    </row>
    <row r="1631" spans="1:7">
      <c r="A1631" s="4">
        <v>45744</v>
      </c>
      <c r="B1631">
        <v>-0.75449999999999995</v>
      </c>
      <c r="C1631" s="6">
        <f>TC[[#This Row],[Variaz]]/100</f>
        <v>-7.5449999999999996E-3</v>
      </c>
      <c r="D1631" s="10">
        <f>'AUM Fondi'!D2572</f>
        <v>1006953047.83</v>
      </c>
      <c r="E1631" s="10">
        <f>D1630*TC[[#This Row],[Variazione percentuale]]</f>
        <v>-7675014.7921108501</v>
      </c>
      <c r="F1631" s="11">
        <f>TC[[#This Row],[AUM]]-D1630</f>
        <v>-10278866.300000072</v>
      </c>
      <c r="G1631" s="11">
        <f>TC[[#This Row],[∆ AUM]]-TC[[#This Row],[effetto mercato]]</f>
        <v>-2603851.5078892214</v>
      </c>
    </row>
    <row r="1632" spans="1:7">
      <c r="A1632" s="4">
        <v>45747</v>
      </c>
      <c r="B1632">
        <v>0</v>
      </c>
      <c r="C1632" s="6">
        <f>TC[[#This Row],[Variaz]]/100</f>
        <v>0</v>
      </c>
      <c r="D1632" s="10">
        <f>'AUM Fondi'!D2573</f>
        <v>1005330285.34</v>
      </c>
      <c r="E1632" s="10">
        <f>D1631*TC[[#This Row],[Variazione percentuale]]</f>
        <v>0</v>
      </c>
      <c r="F1632" s="11">
        <f>TC[[#This Row],[AUM]]-D1631</f>
        <v>-1622762.4900000095</v>
      </c>
      <c r="G1632" s="11">
        <f>TC[[#This Row],[∆ AUM]]-TC[[#This Row],[effetto mercato]]</f>
        <v>-1622762.4900000095</v>
      </c>
    </row>
    <row r="1633" spans="1:7">
      <c r="A1633" s="4">
        <v>45748</v>
      </c>
      <c r="B1633">
        <v>0.2419</v>
      </c>
      <c r="C1633" s="6">
        <f>TC[[#This Row],[Variaz]]/100</f>
        <v>2.4190000000000001E-3</v>
      </c>
      <c r="D1633" s="10">
        <f>'AUM Fondi'!D2574</f>
        <v>1006393007.4200001</v>
      </c>
      <c r="E1633" s="10">
        <f>D1632*TC[[#This Row],[Variazione percentuale]]</f>
        <v>2431893.9602374602</v>
      </c>
      <c r="F1633" s="11">
        <f>TC[[#This Row],[AUM]]-D1632</f>
        <v>1062722.0800000429</v>
      </c>
      <c r="G1633" s="11">
        <f>TC[[#This Row],[∆ AUM]]-TC[[#This Row],[effetto mercato]]</f>
        <v>-1369171.8802374173</v>
      </c>
    </row>
    <row r="1634" spans="1:7">
      <c r="A1634" s="4">
        <v>45749</v>
      </c>
      <c r="B1634">
        <v>-0.15509999999999999</v>
      </c>
      <c r="C1634" s="6">
        <f>TC[[#This Row],[Variaz]]/100</f>
        <v>-1.5509999999999999E-3</v>
      </c>
      <c r="D1634" s="10">
        <f>'AUM Fondi'!D2575</f>
        <v>1003535801.4299999</v>
      </c>
      <c r="E1634" s="10">
        <f>D1633*TC[[#This Row],[Variazione percentuale]]</f>
        <v>-1560915.5545084199</v>
      </c>
      <c r="F1634" s="11">
        <f>TC[[#This Row],[AUM]]-D1633</f>
        <v>-2857205.9900001287</v>
      </c>
      <c r="G1634" s="11">
        <f>TC[[#This Row],[∆ AUM]]-TC[[#This Row],[effetto mercato]]</f>
        <v>-1296290.4354917088</v>
      </c>
    </row>
    <row r="1635" spans="1:7">
      <c r="A1635" s="4">
        <v>45750</v>
      </c>
      <c r="B1635">
        <v>-2.5203000000000002</v>
      </c>
      <c r="C1635" s="6">
        <f>TC[[#This Row],[Variaz]]/100</f>
        <v>-2.5203000000000003E-2</v>
      </c>
      <c r="D1635" s="10">
        <f>'AUM Fondi'!D2576</f>
        <v>977102533.23000002</v>
      </c>
      <c r="E1635" s="10">
        <f>D1634*TC[[#This Row],[Variazione percentuale]]</f>
        <v>-25292112.803440291</v>
      </c>
      <c r="F1635" s="11">
        <f>TC[[#This Row],[AUM]]-D1634</f>
        <v>-26433268.199999928</v>
      </c>
      <c r="G1635" s="11">
        <f>TC[[#This Row],[∆ AUM]]-TC[[#This Row],[effetto mercato]]</f>
        <v>-1141155.396559637</v>
      </c>
    </row>
    <row r="1636" spans="1:7">
      <c r="A1636" s="4">
        <v>45751</v>
      </c>
      <c r="B1636">
        <v>-2.125</v>
      </c>
      <c r="C1636" s="6">
        <f>TC[[#This Row],[Variaz]]/100</f>
        <v>-2.1250000000000002E-2</v>
      </c>
      <c r="D1636" s="10">
        <f>'AUM Fondi'!D2577</f>
        <v>954326411.90999997</v>
      </c>
      <c r="E1636" s="10">
        <f>D1635*TC[[#This Row],[Variazione percentuale]]</f>
        <v>-20763428.831137501</v>
      </c>
      <c r="F1636" s="11">
        <f>TC[[#This Row],[AUM]]-D1635</f>
        <v>-22776121.320000052</v>
      </c>
      <c r="G1636" s="11">
        <f>TC[[#This Row],[∆ AUM]]-TC[[#This Row],[effetto mercato]]</f>
        <v>-2012692.4888625517</v>
      </c>
    </row>
    <row r="1637" spans="1:7">
      <c r="A1637" s="4">
        <v>45754</v>
      </c>
      <c r="B1637">
        <v>-1.2665</v>
      </c>
      <c r="C1637" s="6">
        <f>TC[[#This Row],[Variaz]]/100</f>
        <v>-1.2664999999999999E-2</v>
      </c>
      <c r="D1637" s="10">
        <f>'AUM Fondi'!D2578</f>
        <v>941152446.62</v>
      </c>
      <c r="E1637" s="10">
        <f>D1636*TC[[#This Row],[Variazione percentuale]]</f>
        <v>-12086544.006840149</v>
      </c>
      <c r="F1637" s="11">
        <f>TC[[#This Row],[AUM]]-D1636</f>
        <v>-13173965.289999962</v>
      </c>
      <c r="G1637" s="11">
        <f>TC[[#This Row],[∆ AUM]]-TC[[#This Row],[effetto mercato]]</f>
        <v>-1087421.2831598129</v>
      </c>
    </row>
    <row r="1638" spans="1:7">
      <c r="A1638" s="4">
        <v>45755</v>
      </c>
      <c r="B1638">
        <v>-3.6700000000000003E-2</v>
      </c>
      <c r="C1638" s="6">
        <f>TC[[#This Row],[Variaz]]/100</f>
        <v>-3.6700000000000003E-4</v>
      </c>
      <c r="D1638" s="10">
        <f>'AUM Fondi'!D2579</f>
        <v>939055594.92000008</v>
      </c>
      <c r="E1638" s="10">
        <f>D1637*TC[[#This Row],[Variazione percentuale]]</f>
        <v>-345402.94790954003</v>
      </c>
      <c r="F1638" s="11">
        <f>TC[[#This Row],[AUM]]-D1637</f>
        <v>-2096851.6999999285</v>
      </c>
      <c r="G1638" s="11">
        <f>TC[[#This Row],[∆ AUM]]-TC[[#This Row],[effetto mercato]]</f>
        <v>-1751448.7520903884</v>
      </c>
    </row>
    <row r="1639" spans="1:7">
      <c r="A1639" s="4">
        <v>45756</v>
      </c>
      <c r="B1639">
        <v>1.7049000000000001</v>
      </c>
      <c r="C1639" s="6">
        <f>TC[[#This Row],[Variaz]]/100</f>
        <v>1.7049000000000002E-2</v>
      </c>
      <c r="D1639" s="10">
        <f>'AUM Fondi'!D2580</f>
        <v>952920561.88</v>
      </c>
      <c r="E1639" s="10">
        <f>D1638*TC[[#This Row],[Variazione percentuale]]</f>
        <v>16009958.837791083</v>
      </c>
      <c r="F1639" s="11">
        <f>TC[[#This Row],[AUM]]-D1638</f>
        <v>13864966.959999919</v>
      </c>
      <c r="G1639" s="11">
        <f>TC[[#This Row],[∆ AUM]]-TC[[#This Row],[effetto mercato]]</f>
        <v>-2144991.8777911644</v>
      </c>
    </row>
    <row r="1640" spans="1:7">
      <c r="A1640" s="4">
        <v>45757</v>
      </c>
      <c r="B1640">
        <v>-0.61280000000000001</v>
      </c>
      <c r="C1640" s="6">
        <f>TC[[#This Row],[Variaz]]/100</f>
        <v>-6.1279999999999998E-3</v>
      </c>
      <c r="D1640" s="10">
        <f>'AUM Fondi'!D2581</f>
        <v>945705835.71999991</v>
      </c>
      <c r="E1640" s="10">
        <f>D1639*TC[[#This Row],[Variazione percentuale]]</f>
        <v>-5839497.2032006402</v>
      </c>
      <c r="F1640" s="11">
        <f>TC[[#This Row],[AUM]]-D1639</f>
        <v>-7214726.1600000858</v>
      </c>
      <c r="G1640" s="11">
        <f>TC[[#This Row],[∆ AUM]]-TC[[#This Row],[effetto mercato]]</f>
        <v>-1375228.9567994457</v>
      </c>
    </row>
    <row r="1641" spans="1:7">
      <c r="A1641" s="4">
        <v>45758</v>
      </c>
      <c r="B1641">
        <v>-0.21759999999999999</v>
      </c>
      <c r="C1641" s="6">
        <f>TC[[#This Row],[Variaz]]/100</f>
        <v>-2.176E-3</v>
      </c>
      <c r="D1641" s="10">
        <f>'AUM Fondi'!D2582</f>
        <v>941426877.47000003</v>
      </c>
      <c r="E1641" s="10">
        <f>D1640*TC[[#This Row],[Variazione percentuale]]</f>
        <v>-2057855.8985267198</v>
      </c>
      <c r="F1641" s="11">
        <f>TC[[#This Row],[AUM]]-D1640</f>
        <v>-4278958.2499998808</v>
      </c>
      <c r="G1641" s="11">
        <f>TC[[#This Row],[∆ AUM]]-TC[[#This Row],[effetto mercato]]</f>
        <v>-2221102.351473161</v>
      </c>
    </row>
    <row r="1642" spans="1:7">
      <c r="A1642" s="4">
        <v>45761</v>
      </c>
      <c r="B1642">
        <v>0.85419999999999996</v>
      </c>
      <c r="C1642" s="6">
        <f>TC[[#This Row],[Variaz]]/100</f>
        <v>8.5419999999999992E-3</v>
      </c>
      <c r="D1642" s="10">
        <f>'AUM Fondi'!D2583</f>
        <v>948880840.25000012</v>
      </c>
      <c r="E1642" s="10">
        <f>D1641*TC[[#This Row],[Variazione percentuale]]</f>
        <v>8041668.3873487394</v>
      </c>
      <c r="F1642" s="11">
        <f>TC[[#This Row],[AUM]]-D1641</f>
        <v>7453962.7800000906</v>
      </c>
      <c r="G1642" s="11">
        <f>TC[[#This Row],[∆ AUM]]-TC[[#This Row],[effetto mercato]]</f>
        <v>-587705.60734864883</v>
      </c>
    </row>
    <row r="1643" spans="1:7">
      <c r="A1643" s="4">
        <v>45762</v>
      </c>
      <c r="B1643">
        <v>0.27029999999999998</v>
      </c>
      <c r="C1643" s="6">
        <f>TC[[#This Row],[Variaz]]/100</f>
        <v>2.7029999999999997E-3</v>
      </c>
      <c r="D1643" s="10">
        <f>'AUM Fondi'!D2584</f>
        <v>950308135.49000001</v>
      </c>
      <c r="E1643" s="10">
        <f>D1642*TC[[#This Row],[Variazione percentuale]]</f>
        <v>2564824.9111957499</v>
      </c>
      <c r="F1643" s="11">
        <f>TC[[#This Row],[AUM]]-D1642</f>
        <v>1427295.2399998903</v>
      </c>
      <c r="G1643" s="11">
        <f>TC[[#This Row],[∆ AUM]]-TC[[#This Row],[effetto mercato]]</f>
        <v>-1137529.6711958596</v>
      </c>
    </row>
    <row r="1644" spans="1:7">
      <c r="A1644" s="4">
        <v>45763</v>
      </c>
      <c r="B1644">
        <v>-0.80879999999999996</v>
      </c>
      <c r="C1644" s="6">
        <f>TC[[#This Row],[Variaz]]/100</f>
        <v>-8.0879999999999997E-3</v>
      </c>
      <c r="D1644" s="10">
        <f>'AUM Fondi'!D2585</f>
        <v>942170237.9799999</v>
      </c>
      <c r="E1644" s="10">
        <f>D1643*TC[[#This Row],[Variazione percentuale]]</f>
        <v>-7686092.1998431198</v>
      </c>
      <c r="F1644" s="11">
        <f>TC[[#This Row],[AUM]]-D1643</f>
        <v>-8137897.5100001097</v>
      </c>
      <c r="G1644" s="11">
        <f>TC[[#This Row],[∆ AUM]]-TC[[#This Row],[effetto mercato]]</f>
        <v>-451805.31015698984</v>
      </c>
    </row>
    <row r="1645" spans="1:7">
      <c r="A1645" s="4">
        <v>45764</v>
      </c>
      <c r="B1645">
        <v>0.25369999999999998</v>
      </c>
      <c r="C1645" s="6">
        <f>TC[[#This Row],[Variaz]]/100</f>
        <v>2.5369999999999998E-3</v>
      </c>
      <c r="D1645" s="10">
        <f>'AUM Fondi'!D2586</f>
        <v>943375883.5999999</v>
      </c>
      <c r="E1645" s="10">
        <f>D1644*TC[[#This Row],[Variazione percentuale]]</f>
        <v>2390285.8937552595</v>
      </c>
      <c r="F1645" s="11">
        <f>TC[[#This Row],[AUM]]-D1644</f>
        <v>1205645.6200000048</v>
      </c>
      <c r="G1645" s="11">
        <f>TC[[#This Row],[∆ AUM]]-TC[[#This Row],[effetto mercato]]</f>
        <v>-1184640.2737552547</v>
      </c>
    </row>
    <row r="1646" spans="1:7">
      <c r="A1646" s="4">
        <v>45769</v>
      </c>
      <c r="B1646">
        <v>-0.34339999999999998</v>
      </c>
      <c r="C1646" s="6">
        <f>TC[[#This Row],[Variaz]]/100</f>
        <v>-3.434E-3</v>
      </c>
      <c r="D1646" s="10">
        <f>'AUM Fondi'!D2587</f>
        <v>938845133.92000008</v>
      </c>
      <c r="E1646" s="10">
        <f>D1645*TC[[#This Row],[Variazione percentuale]]</f>
        <v>-3239552.7842823998</v>
      </c>
      <c r="F1646" s="11">
        <f>TC[[#This Row],[AUM]]-D1645</f>
        <v>-4530749.6799998283</v>
      </c>
      <c r="G1646" s="11">
        <f>TC[[#This Row],[∆ AUM]]-TC[[#This Row],[effetto mercato]]</f>
        <v>-1291196.8957174285</v>
      </c>
    </row>
    <row r="1647" spans="1:7">
      <c r="A1647" s="4">
        <v>45770</v>
      </c>
      <c r="B1647">
        <v>1.1063000000000001</v>
      </c>
      <c r="C1647" s="6">
        <f>TC[[#This Row],[Variaz]]/100</f>
        <v>1.1063E-2</v>
      </c>
      <c r="D1647" s="10">
        <f>'AUM Fondi'!D2588</f>
        <v>947498709.73000002</v>
      </c>
      <c r="E1647" s="10">
        <f>D1646*TC[[#This Row],[Variazione percentuale]]</f>
        <v>10386443.716556961</v>
      </c>
      <c r="F1647" s="11">
        <f>TC[[#This Row],[AUM]]-D1646</f>
        <v>8653575.8099999428</v>
      </c>
      <c r="G1647" s="11">
        <f>TC[[#This Row],[∆ AUM]]-TC[[#This Row],[effetto mercato]]</f>
        <v>-1732867.9065570179</v>
      </c>
    </row>
    <row r="1648" spans="1:7">
      <c r="A1648" s="4">
        <v>45771</v>
      </c>
      <c r="B1648">
        <v>0.80720000000000003</v>
      </c>
      <c r="C1648" s="6">
        <f>TC[[#This Row],[Variaz]]/100</f>
        <v>8.072000000000001E-3</v>
      </c>
      <c r="D1648" s="10">
        <f>'AUM Fondi'!D2589</f>
        <v>954426210.05999994</v>
      </c>
      <c r="E1648" s="10">
        <f>D1647*TC[[#This Row],[Variazione percentuale]]</f>
        <v>7648209.5849405611</v>
      </c>
      <c r="F1648" s="11">
        <f>TC[[#This Row],[AUM]]-D1647</f>
        <v>6927500.3299999237</v>
      </c>
      <c r="G1648" s="11">
        <f>TC[[#This Row],[∆ AUM]]-TC[[#This Row],[effetto mercato]]</f>
        <v>-720709.25494063739</v>
      </c>
    </row>
    <row r="1649" spans="1:7">
      <c r="A1649" s="4">
        <v>45775</v>
      </c>
      <c r="B1649">
        <v>8.8999999999999996E-2</v>
      </c>
      <c r="C1649" s="6">
        <f>TC[[#This Row],[Variaz]]/100</f>
        <v>8.8999999999999995E-4</v>
      </c>
      <c r="D1649" s="10">
        <f>'AUM Fondi'!D2590</f>
        <v>954499496.13</v>
      </c>
      <c r="E1649" s="10">
        <f>D1648*TC[[#This Row],[Variazione percentuale]]</f>
        <v>849439.32695339993</v>
      </c>
      <c r="F1649" s="11">
        <f>TC[[#This Row],[AUM]]-D1648</f>
        <v>73286.070000052452</v>
      </c>
      <c r="G1649" s="11">
        <f>TC[[#This Row],[∆ AUM]]-TC[[#This Row],[effetto mercato]]</f>
        <v>-776153.25695334747</v>
      </c>
    </row>
    <row r="1650" spans="1:7">
      <c r="A1650" s="4">
        <v>45776</v>
      </c>
      <c r="B1650">
        <v>0.28439999999999999</v>
      </c>
      <c r="C1650" s="6">
        <f>TC[[#This Row],[Variaz]]/100</f>
        <v>2.8439999999999997E-3</v>
      </c>
      <c r="D1650" s="10">
        <f>'AUM Fondi'!D2591</f>
        <v>956251291.75999999</v>
      </c>
      <c r="E1650" s="10">
        <f>D1649*TC[[#This Row],[Variazione percentuale]]</f>
        <v>2714596.5669937199</v>
      </c>
      <c r="F1650" s="11">
        <f>TC[[#This Row],[AUM]]-D1649</f>
        <v>1751795.6299999952</v>
      </c>
      <c r="G1650" s="11">
        <f>TC[[#This Row],[∆ AUM]]-TC[[#This Row],[effetto mercato]]</f>
        <v>-962800.93699372467</v>
      </c>
    </row>
    <row r="1651" spans="1:7">
      <c r="A1651" s="4">
        <v>45777</v>
      </c>
      <c r="B1651">
        <v>0.56730000000000003</v>
      </c>
      <c r="C1651" s="6">
        <f>TC[[#This Row],[Variaz]]/100</f>
        <v>5.6730000000000001E-3</v>
      </c>
      <c r="D1651" s="10">
        <f>'AUM Fondi'!D2592</f>
        <v>961435328.85000002</v>
      </c>
      <c r="E1651" s="10">
        <f>D1650*TC[[#This Row],[Variazione percentuale]]</f>
        <v>5424813.5781544801</v>
      </c>
      <c r="F1651" s="11">
        <f>TC[[#This Row],[AUM]]-D1650</f>
        <v>5184037.0900000334</v>
      </c>
      <c r="G1651" s="11">
        <f>TC[[#This Row],[∆ AUM]]-TC[[#This Row],[effetto mercato]]</f>
        <v>-240776.48815444671</v>
      </c>
    </row>
    <row r="1652" spans="1:7">
      <c r="A1652" s="4">
        <v>45779</v>
      </c>
      <c r="B1652">
        <v>0.52880000000000005</v>
      </c>
      <c r="C1652" s="6">
        <f>TC[[#This Row],[Variaz]]/100</f>
        <v>5.2880000000000002E-3</v>
      </c>
      <c r="D1652" s="10">
        <f>'AUM Fondi'!D2593</f>
        <v>965066007.12</v>
      </c>
      <c r="E1652" s="10">
        <f>D1651*TC[[#This Row],[Variazione percentuale]]</f>
        <v>5084070.0189588005</v>
      </c>
      <c r="F1652" s="11">
        <f>TC[[#This Row],[AUM]]-D1651</f>
        <v>3630678.2699999809</v>
      </c>
      <c r="G1652" s="11">
        <f>TC[[#This Row],[∆ AUM]]-TC[[#This Row],[effetto mercato]]</f>
        <v>-1453391.7489588195</v>
      </c>
    </row>
    <row r="1653" spans="1:7">
      <c r="A1653" s="4">
        <v>45782</v>
      </c>
      <c r="B1653">
        <v>0.1052</v>
      </c>
      <c r="C1653" s="6">
        <f>TC[[#This Row],[Variaz]]/100</f>
        <v>1.052E-3</v>
      </c>
      <c r="D1653" s="10">
        <f>'AUM Fondi'!D2594</f>
        <v>965267144.65999997</v>
      </c>
      <c r="E1653" s="10">
        <f>D1652*TC[[#This Row],[Variazione percentuale]]</f>
        <v>1015249.43949024</v>
      </c>
      <c r="F1653" s="11">
        <f>TC[[#This Row],[AUM]]-D1652</f>
        <v>201137.53999996185</v>
      </c>
      <c r="G1653" s="11">
        <f>TC[[#This Row],[∆ AUM]]-TC[[#This Row],[effetto mercato]]</f>
        <v>-814111.8994902781</v>
      </c>
    </row>
    <row r="1654" spans="1:7">
      <c r="A1654" s="4">
        <v>45783</v>
      </c>
      <c r="B1654">
        <v>-0.38540000000000002</v>
      </c>
      <c r="C1654" s="6">
        <f>TC[[#This Row],[Variaz]]/100</f>
        <v>-3.8540000000000002E-3</v>
      </c>
      <c r="D1654" s="10">
        <f>'AUM Fondi'!D2595</f>
        <v>961512294.9000001</v>
      </c>
      <c r="E1654" s="10">
        <f>D1653*TC[[#This Row],[Variazione percentuale]]</f>
        <v>-3720139.57551964</v>
      </c>
      <c r="F1654" s="11">
        <f>TC[[#This Row],[AUM]]-D1653</f>
        <v>-3754849.7599998713</v>
      </c>
      <c r="G1654" s="11">
        <f>TC[[#This Row],[∆ AUM]]-TC[[#This Row],[effetto mercato]]</f>
        <v>-34710.184480231255</v>
      </c>
    </row>
    <row r="1655" spans="1:7">
      <c r="A1655" s="4">
        <v>45784</v>
      </c>
      <c r="B1655">
        <v>0.17580000000000001</v>
      </c>
      <c r="C1655" s="6">
        <f>TC[[#This Row],[Variaz]]/100</f>
        <v>1.758E-3</v>
      </c>
      <c r="D1655" s="10">
        <f>'AUM Fondi'!D2596</f>
        <v>963034157.08000004</v>
      </c>
      <c r="E1655" s="10">
        <f>D1654*TC[[#This Row],[Variazione percentuale]]</f>
        <v>1690338.6144342001</v>
      </c>
      <c r="F1655" s="11">
        <f>TC[[#This Row],[AUM]]-D1654</f>
        <v>1521862.1799999475</v>
      </c>
      <c r="G1655" s="11">
        <f>TC[[#This Row],[∆ AUM]]-TC[[#This Row],[effetto mercato]]</f>
        <v>-168476.43443425256</v>
      </c>
    </row>
    <row r="1656" spans="1:7">
      <c r="A1656" s="4">
        <v>45785</v>
      </c>
      <c r="B1656">
        <v>0.4037</v>
      </c>
      <c r="C1656" s="6">
        <f>TC[[#This Row],[Variaz]]/100</f>
        <v>4.0369999999999998E-3</v>
      </c>
      <c r="D1656" s="10">
        <f>'AUM Fondi'!D2597</f>
        <v>965708228.26000011</v>
      </c>
      <c r="E1656" s="10">
        <f>D1655*TC[[#This Row],[Variazione percentuale]]</f>
        <v>3887768.89213196</v>
      </c>
      <c r="F1656" s="11">
        <f>TC[[#This Row],[AUM]]-D1655</f>
        <v>2674071.1800000668</v>
      </c>
      <c r="G1656" s="11">
        <f>TC[[#This Row],[∆ AUM]]-TC[[#This Row],[effetto mercato]]</f>
        <v>-1213697.7121318933</v>
      </c>
    </row>
    <row r="1657" spans="1:7">
      <c r="A1657" s="4">
        <v>45786</v>
      </c>
      <c r="B1657">
        <v>0.10489999999999999</v>
      </c>
      <c r="C1657" s="6">
        <f>TC[[#This Row],[Variaz]]/100</f>
        <v>1.049E-3</v>
      </c>
      <c r="D1657" s="10">
        <f>'AUM Fondi'!D2598</f>
        <v>966264733.56999993</v>
      </c>
      <c r="E1657" s="10">
        <f>D1656*TC[[#This Row],[Variazione percentuale]]</f>
        <v>1013027.9314447402</v>
      </c>
      <c r="F1657" s="11">
        <f>TC[[#This Row],[AUM]]-D1656</f>
        <v>556505.30999982357</v>
      </c>
      <c r="G1657" s="11">
        <f>TC[[#This Row],[∆ AUM]]-TC[[#This Row],[effetto mercato]]</f>
        <v>-456522.62144491659</v>
      </c>
    </row>
    <row r="1658" spans="1:7">
      <c r="A1658" s="4">
        <v>45789</v>
      </c>
      <c r="B1658">
        <v>1.6242000000000001</v>
      </c>
      <c r="C1658" s="6">
        <f>TC[[#This Row],[Variaz]]/100</f>
        <v>1.6241999999999999E-2</v>
      </c>
      <c r="D1658" s="10">
        <f>'AUM Fondi'!D2599</f>
        <v>980491112.88999999</v>
      </c>
      <c r="E1658" s="10">
        <f>D1657*TC[[#This Row],[Variazione percentuale]]</f>
        <v>15694071.802643938</v>
      </c>
      <c r="F1658" s="11">
        <f>TC[[#This Row],[AUM]]-D1657</f>
        <v>14226379.320000052</v>
      </c>
      <c r="G1658" s="11">
        <f>TC[[#This Row],[∆ AUM]]-TC[[#This Row],[effetto mercato]]</f>
        <v>-1467692.4826438855</v>
      </c>
    </row>
    <row r="1659" spans="1:7">
      <c r="A1659" s="4">
        <v>45790</v>
      </c>
      <c r="B1659">
        <v>-0.27500000000000002</v>
      </c>
      <c r="C1659" s="6">
        <f>TC[[#This Row],[Variaz]]/100</f>
        <v>-2.7500000000000003E-3</v>
      </c>
      <c r="D1659" s="10">
        <f>'AUM Fondi'!D2600</f>
        <v>976533953.64999998</v>
      </c>
      <c r="E1659" s="10">
        <f>D1658*TC[[#This Row],[Variazione percentuale]]</f>
        <v>-2696350.5604475001</v>
      </c>
      <c r="F1659" s="11">
        <f>TC[[#This Row],[AUM]]-D1658</f>
        <v>-3957159.2400000095</v>
      </c>
      <c r="G1659" s="11">
        <f>TC[[#This Row],[∆ AUM]]-TC[[#This Row],[effetto mercato]]</f>
        <v>-1260808.6795525094</v>
      </c>
    </row>
    <row r="1660" spans="1:7">
      <c r="A1660" s="4">
        <v>45791</v>
      </c>
      <c r="B1660">
        <v>-0.48249999999999998</v>
      </c>
      <c r="C1660" s="6">
        <f>TC[[#This Row],[Variaz]]/100</f>
        <v>-4.8249999999999994E-3</v>
      </c>
      <c r="D1660" s="10">
        <f>'AUM Fondi'!D2601</f>
        <v>970020341.21000004</v>
      </c>
      <c r="E1660" s="10">
        <f>D1659*TC[[#This Row],[Variazione percentuale]]</f>
        <v>-4711776.3263612492</v>
      </c>
      <c r="F1660" s="11">
        <f>TC[[#This Row],[AUM]]-D1659</f>
        <v>-6513612.439999938</v>
      </c>
      <c r="G1660" s="11">
        <f>TC[[#This Row],[∆ AUM]]-TC[[#This Row],[effetto mercato]]</f>
        <v>-1801836.1136386888</v>
      </c>
    </row>
    <row r="1661" spans="1:7">
      <c r="A1661" s="4">
        <v>45792</v>
      </c>
      <c r="B1661">
        <v>0.55410000000000004</v>
      </c>
      <c r="C1661" s="6">
        <f>TC[[#This Row],[Variaz]]/100</f>
        <v>5.5410000000000008E-3</v>
      </c>
      <c r="D1661" s="10">
        <f>'AUM Fondi'!D2602</f>
        <v>973587624.29999995</v>
      </c>
      <c r="E1661" s="10">
        <f>D1660*TC[[#This Row],[Variazione percentuale]]</f>
        <v>5374882.7106446112</v>
      </c>
      <c r="F1661" s="11">
        <f>TC[[#This Row],[AUM]]-D1660</f>
        <v>3567283.0899999142</v>
      </c>
      <c r="G1661" s="11">
        <f>TC[[#This Row],[∆ AUM]]-TC[[#This Row],[effetto mercato]]</f>
        <v>-1807599.620644697</v>
      </c>
    </row>
    <row r="1662" spans="1:7">
      <c r="A1662" s="4">
        <v>45793</v>
      </c>
      <c r="B1662">
        <v>0.53380000000000005</v>
      </c>
      <c r="C1662" s="6">
        <f>TC[[#This Row],[Variaz]]/100</f>
        <v>5.3380000000000007E-3</v>
      </c>
      <c r="D1662" s="10">
        <f>'AUM Fondi'!D2603</f>
        <v>976659276.05000007</v>
      </c>
      <c r="E1662" s="10">
        <f>D1661*TC[[#This Row],[Variazione percentuale]]</f>
        <v>5197010.7385134008</v>
      </c>
      <c r="F1662" s="11">
        <f>TC[[#This Row],[AUM]]-D1661</f>
        <v>3071651.7500001192</v>
      </c>
      <c r="G1662" s="11">
        <f>TC[[#This Row],[∆ AUM]]-TC[[#This Row],[effetto mercato]]</f>
        <v>-2125358.9885132816</v>
      </c>
    </row>
    <row r="1663" spans="1:7">
      <c r="A1663" s="4">
        <v>45796</v>
      </c>
      <c r="B1663">
        <v>-0.27410000000000001</v>
      </c>
      <c r="C1663" s="6">
        <f>TC[[#This Row],[Variaz]]/100</f>
        <v>-2.7409999999999999E-3</v>
      </c>
      <c r="D1663" s="10">
        <f>'AUM Fondi'!D2604</f>
        <v>972616525.38000011</v>
      </c>
      <c r="E1663" s="10">
        <f>D1662*TC[[#This Row],[Variazione percentuale]]</f>
        <v>-2677023.0756530501</v>
      </c>
      <c r="F1663" s="11">
        <f>TC[[#This Row],[AUM]]-D1662</f>
        <v>-4042750.6699999571</v>
      </c>
      <c r="G1663" s="11">
        <f>TC[[#This Row],[∆ AUM]]-TC[[#This Row],[effetto mercato]]</f>
        <v>-1365727.594346907</v>
      </c>
    </row>
    <row r="1664" spans="1:7">
      <c r="A1664" s="4">
        <v>45797</v>
      </c>
      <c r="B1664">
        <v>-0.1202</v>
      </c>
      <c r="C1664" s="6">
        <f>TC[[#This Row],[Variaz]]/100</f>
        <v>-1.2019999999999999E-3</v>
      </c>
      <c r="D1664" s="10">
        <f>'AUM Fondi'!D2605</f>
        <v>970232583.30999994</v>
      </c>
      <c r="E1664" s="10">
        <f>D1663*TC[[#This Row],[Variazione percentuale]]</f>
        <v>-1169085.0635067602</v>
      </c>
      <c r="F1664" s="11">
        <f>TC[[#This Row],[AUM]]-D1663</f>
        <v>-2383942.0700001717</v>
      </c>
      <c r="G1664" s="11">
        <f>TC[[#This Row],[∆ AUM]]-TC[[#This Row],[effetto mercato]]</f>
        <v>-1214857.0064934115</v>
      </c>
    </row>
    <row r="1665" spans="1:7">
      <c r="A1665" s="4">
        <v>45798</v>
      </c>
      <c r="B1665">
        <v>-1.0318000000000001</v>
      </c>
      <c r="C1665" s="6">
        <f>TC[[#This Row],[Variaz]]/100</f>
        <v>-1.0318000000000001E-2</v>
      </c>
      <c r="D1665" s="10">
        <f>'AUM Fondi'!D2606</f>
        <v>958672804.75</v>
      </c>
      <c r="E1665" s="10">
        <f>D1664*TC[[#This Row],[Variazione percentuale]]</f>
        <v>-10010859.79459258</v>
      </c>
      <c r="F1665" s="11">
        <f>TC[[#This Row],[AUM]]-D1664</f>
        <v>-11559778.559999943</v>
      </c>
      <c r="G1665" s="11">
        <f>TC[[#This Row],[∆ AUM]]-TC[[#This Row],[effetto mercato]]</f>
        <v>-1548918.765407363</v>
      </c>
    </row>
    <row r="1666" spans="1:7">
      <c r="A1666" s="4">
        <v>45799</v>
      </c>
      <c r="B1666">
        <v>-6.9500000000000006E-2</v>
      </c>
      <c r="C1666" s="6">
        <f>TC[[#This Row],[Variaz]]/100</f>
        <v>-6.9500000000000009E-4</v>
      </c>
      <c r="D1666" s="10">
        <f>'AUM Fondi'!D2607</f>
        <v>955695993.06999993</v>
      </c>
      <c r="E1666" s="10">
        <f>D1665*TC[[#This Row],[Variazione percentuale]]</f>
        <v>-666277.59930125007</v>
      </c>
      <c r="F1666" s="11">
        <f>TC[[#This Row],[AUM]]-D1665</f>
        <v>-2976811.6800000668</v>
      </c>
      <c r="G1666" s="11">
        <f>TC[[#This Row],[∆ AUM]]-TC[[#This Row],[effetto mercato]]</f>
        <v>-2310534.0806988166</v>
      </c>
    </row>
    <row r="1667" spans="1:7">
      <c r="A1667" s="4">
        <v>45800</v>
      </c>
      <c r="B1667">
        <v>-0.3478</v>
      </c>
      <c r="C1667" s="6">
        <f>TC[[#This Row],[Variaz]]/100</f>
        <v>-3.4780000000000002E-3</v>
      </c>
      <c r="D1667" s="10">
        <f>'AUM Fondi'!D2608</f>
        <v>950845462.4000001</v>
      </c>
      <c r="E1667" s="10">
        <f>D1666*TC[[#This Row],[Variazione percentuale]]</f>
        <v>-3323910.6638974599</v>
      </c>
      <c r="F1667" s="11">
        <f>TC[[#This Row],[AUM]]-D1666</f>
        <v>-4850530.6699998379</v>
      </c>
      <c r="G1667" s="11">
        <f>TC[[#This Row],[∆ AUM]]-TC[[#This Row],[effetto mercato]]</f>
        <v>-1526620.006102378</v>
      </c>
    </row>
    <row r="1668" spans="1:7">
      <c r="A1668" s="4">
        <v>45803</v>
      </c>
      <c r="B1668">
        <v>6.9800000000000001E-2</v>
      </c>
      <c r="C1668" s="6">
        <f>TC[[#This Row],[Variaz]]/100</f>
        <v>6.9800000000000005E-4</v>
      </c>
      <c r="D1668" s="10">
        <f>'AUM Fondi'!D2609</f>
        <v>949794497.60000002</v>
      </c>
      <c r="E1668" s="10">
        <f>D1667*TC[[#This Row],[Variazione percentuale]]</f>
        <v>663690.13275520015</v>
      </c>
      <c r="F1668" s="11">
        <f>TC[[#This Row],[AUM]]-D1667</f>
        <v>-1050964.8000000715</v>
      </c>
      <c r="G1668" s="11">
        <f>TC[[#This Row],[∆ AUM]]-TC[[#This Row],[effetto mercato]]</f>
        <v>-1714654.9327552717</v>
      </c>
    </row>
    <row r="1669" spans="1:7">
      <c r="A1669" s="4">
        <v>45804</v>
      </c>
      <c r="B1669">
        <v>0.95899999999999996</v>
      </c>
      <c r="C1669" s="6">
        <f>TC[[#This Row],[Variaz]]/100</f>
        <v>9.5899999999999996E-3</v>
      </c>
      <c r="D1669" s="10">
        <f>'AUM Fondi'!D2610</f>
        <v>956939827.33999991</v>
      </c>
      <c r="E1669" s="10">
        <f>D1668*TC[[#This Row],[Variazione percentuale]]</f>
        <v>9108529.2319840007</v>
      </c>
      <c r="F1669" s="11">
        <f>TC[[#This Row],[AUM]]-D1668</f>
        <v>7145329.7399998903</v>
      </c>
      <c r="G1669" s="11">
        <f>TC[[#This Row],[∆ AUM]]-TC[[#This Row],[effetto mercato]]</f>
        <v>-1963199.4919841103</v>
      </c>
    </row>
    <row r="1670" spans="1:7">
      <c r="A1670" s="4">
        <v>45805</v>
      </c>
      <c r="B1670">
        <v>-0.13819999999999999</v>
      </c>
      <c r="C1670" s="6">
        <f>TC[[#This Row],[Variaz]]/100</f>
        <v>-1.382E-3</v>
      </c>
      <c r="D1670" s="10">
        <f>'AUM Fondi'!D2611</f>
        <v>954306518.49000013</v>
      </c>
      <c r="E1670" s="10">
        <f>D1669*TC[[#This Row],[Variazione percentuale]]</f>
        <v>-1322490.8413838798</v>
      </c>
      <c r="F1670" s="11">
        <f>TC[[#This Row],[AUM]]-D1669</f>
        <v>-2633308.8499997854</v>
      </c>
      <c r="G1670" s="11">
        <f>TC[[#This Row],[∆ AUM]]-TC[[#This Row],[effetto mercato]]</f>
        <v>-1310818.0086159057</v>
      </c>
    </row>
    <row r="1671" spans="1:7">
      <c r="A1671" s="4">
        <v>45806</v>
      </c>
      <c r="B1671">
        <v>6.9199999999999998E-2</v>
      </c>
      <c r="C1671" s="6">
        <f>TC[[#This Row],[Variaz]]/100</f>
        <v>6.9200000000000002E-4</v>
      </c>
      <c r="D1671" s="10">
        <f>'AUM Fondi'!D2612</f>
        <v>952766226.20000017</v>
      </c>
      <c r="E1671" s="10">
        <f>D1670*TC[[#This Row],[Variazione percentuale]]</f>
        <v>660380.11079508008</v>
      </c>
      <c r="F1671" s="11">
        <f>TC[[#This Row],[AUM]]-D1670</f>
        <v>-1540292.2899999619</v>
      </c>
      <c r="G1671" s="11">
        <f>TC[[#This Row],[∆ AUM]]-TC[[#This Row],[effetto mercato]]</f>
        <v>-2200672.400795042</v>
      </c>
    </row>
    <row r="1672" spans="1:7">
      <c r="A1672" s="4">
        <v>45807</v>
      </c>
      <c r="B1672">
        <v>1.7299999999999999E-2</v>
      </c>
      <c r="C1672" s="6">
        <f>TC[[#This Row],[Variaz]]/100</f>
        <v>1.73E-4</v>
      </c>
      <c r="D1672" s="10">
        <f>'AUM Fondi'!D2613</f>
        <v>951069732.68999994</v>
      </c>
      <c r="E1672" s="10">
        <f>D1671*TC[[#This Row],[Variazione percentuale]]</f>
        <v>164828.55713260002</v>
      </c>
      <c r="F1672" s="11">
        <f>TC[[#This Row],[AUM]]-D1671</f>
        <v>-1696493.5100002289</v>
      </c>
      <c r="G1672" s="11">
        <f>TC[[#This Row],[∆ AUM]]-TC[[#This Row],[effetto mercato]]</f>
        <v>-1861322.067132829</v>
      </c>
    </row>
    <row r="1673" spans="1:7">
      <c r="A1673" s="4">
        <v>45811</v>
      </c>
      <c r="B1673">
        <v>3.4599999999999999E-2</v>
      </c>
      <c r="C1673" s="6">
        <f>TC[[#This Row],[Variaz]]/100</f>
        <v>3.4600000000000001E-4</v>
      </c>
      <c r="D1673" s="10">
        <f>'AUM Fondi'!D2614</f>
        <v>949846109.42999995</v>
      </c>
      <c r="E1673" s="10">
        <f>D1672*TC[[#This Row],[Variazione percentuale]]</f>
        <v>329070.12751074001</v>
      </c>
      <c r="F1673" s="11">
        <f>TC[[#This Row],[AUM]]-D1672</f>
        <v>-1223623.2599999905</v>
      </c>
      <c r="G1673" s="11">
        <f>TC[[#This Row],[∆ AUM]]-TC[[#This Row],[effetto mercato]]</f>
        <v>-1552693.3875107304</v>
      </c>
    </row>
    <row r="1674" spans="1:7">
      <c r="A1674" s="4">
        <v>45812</v>
      </c>
      <c r="B1674">
        <v>5.1799999999999999E-2</v>
      </c>
      <c r="C1674" s="6">
        <f>TC[[#This Row],[Variaz]]/100</f>
        <v>5.1800000000000001E-4</v>
      </c>
      <c r="D1674" s="10">
        <f>'AUM Fondi'!D2615</f>
        <v>949192063.27999997</v>
      </c>
      <c r="E1674" s="10">
        <f>D1673*TC[[#This Row],[Variazione percentuale]]</f>
        <v>492020.28468474001</v>
      </c>
      <c r="F1674" s="11">
        <f>TC[[#This Row],[AUM]]-D1673</f>
        <v>-654046.14999997616</v>
      </c>
      <c r="G1674" s="11">
        <f>TC[[#This Row],[∆ AUM]]-TC[[#This Row],[effetto mercato]]</f>
        <v>-1146066.4346847162</v>
      </c>
    </row>
    <row r="1675" spans="1:7">
      <c r="A1675" s="4">
        <v>45813</v>
      </c>
      <c r="B1675">
        <v>-0.2762</v>
      </c>
      <c r="C1675" s="6">
        <f>TC[[#This Row],[Variaz]]/100</f>
        <v>-2.7620000000000001E-3</v>
      </c>
      <c r="D1675" s="10">
        <f>'AUM Fondi'!D2616</f>
        <v>946394829.16999996</v>
      </c>
      <c r="E1675" s="10">
        <f>D1674*TC[[#This Row],[Variazione percentuale]]</f>
        <v>-2621668.4787793602</v>
      </c>
      <c r="F1675" s="11">
        <f>TC[[#This Row],[AUM]]-D1674</f>
        <v>-2797234.1100000143</v>
      </c>
      <c r="G1675" s="11">
        <f>TC[[#This Row],[∆ AUM]]-TC[[#This Row],[effetto mercato]]</f>
        <v>-175565.63122065412</v>
      </c>
    </row>
    <row r="1676" spans="1:7">
      <c r="A1676" s="4">
        <v>45814</v>
      </c>
      <c r="B1676">
        <v>0.60599999999999998</v>
      </c>
      <c r="C1676" s="6">
        <f>TC[[#This Row],[Variaz]]/100</f>
        <v>6.0599999999999994E-3</v>
      </c>
      <c r="D1676" s="10">
        <f>'AUM Fondi'!D2617</f>
        <v>950895582.20000005</v>
      </c>
      <c r="E1676" s="10">
        <f>D1675*TC[[#This Row],[Variazione percentuale]]</f>
        <v>5735152.664770199</v>
      </c>
      <c r="F1676" s="11">
        <f>TC[[#This Row],[AUM]]-D1675</f>
        <v>4500753.0300000906</v>
      </c>
      <c r="G1676" s="11">
        <f>TC[[#This Row],[∆ AUM]]-TC[[#This Row],[effetto mercato]]</f>
        <v>-1234399.6347701084</v>
      </c>
    </row>
    <row r="1677" spans="1:7">
      <c r="A1677" s="4">
        <v>45817</v>
      </c>
      <c r="B1677">
        <v>5.16E-2</v>
      </c>
      <c r="C1677" s="6">
        <f>TC[[#This Row],[Variaz]]/100</f>
        <v>5.1599999999999997E-4</v>
      </c>
      <c r="D1677" s="10">
        <f>'AUM Fondi'!D2618</f>
        <v>950557820.87000012</v>
      </c>
      <c r="E1677" s="10">
        <f>D1676*TC[[#This Row],[Variazione percentuale]]</f>
        <v>490662.12041520001</v>
      </c>
      <c r="F1677" s="11">
        <f>TC[[#This Row],[AUM]]-D1676</f>
        <v>-337761.32999992371</v>
      </c>
      <c r="G1677" s="11">
        <f>TC[[#This Row],[∆ AUM]]-TC[[#This Row],[effetto mercato]]</f>
        <v>-828423.45041512372</v>
      </c>
    </row>
    <row r="1678" spans="1:7">
      <c r="A1678" s="4">
        <v>45818</v>
      </c>
      <c r="B1678">
        <v>0.36120000000000002</v>
      </c>
      <c r="C1678" s="6">
        <f>TC[[#This Row],[Variaz]]/100</f>
        <v>3.6120000000000002E-3</v>
      </c>
      <c r="D1678" s="10">
        <f>'AUM Fondi'!D2619</f>
        <v>952449596.80000007</v>
      </c>
      <c r="E1678" s="10">
        <f>D1677*TC[[#This Row],[Variazione percentuale]]</f>
        <v>3433414.8489824408</v>
      </c>
      <c r="F1678" s="11">
        <f>TC[[#This Row],[AUM]]-D1677</f>
        <v>1891775.9299999475</v>
      </c>
      <c r="G1678" s="11">
        <f>TC[[#This Row],[∆ AUM]]-TC[[#This Row],[effetto mercato]]</f>
        <v>-1541638.9189824932</v>
      </c>
    </row>
    <row r="1679" spans="1:7">
      <c r="A1679" s="4">
        <v>45819</v>
      </c>
      <c r="B1679">
        <v>-0.4284</v>
      </c>
      <c r="C1679" s="6">
        <f>TC[[#This Row],[Variaz]]/100</f>
        <v>-4.2839999999999996E-3</v>
      </c>
      <c r="D1679" s="10">
        <f>'AUM Fondi'!D2620</f>
        <v>946778205.61000001</v>
      </c>
      <c r="E1679" s="10">
        <f>D1678*TC[[#This Row],[Variazione percentuale]]</f>
        <v>-4080294.0726911998</v>
      </c>
      <c r="F1679" s="11">
        <f>TC[[#This Row],[AUM]]-D1678</f>
        <v>-5671391.1900000572</v>
      </c>
      <c r="G1679" s="11">
        <f>TC[[#This Row],[∆ AUM]]-TC[[#This Row],[effetto mercato]]</f>
        <v>-1591097.1173088574</v>
      </c>
    </row>
    <row r="1680" spans="1:7">
      <c r="A1680" s="4">
        <v>45820</v>
      </c>
      <c r="B1680">
        <v>-6.88E-2</v>
      </c>
      <c r="C1680" s="6">
        <f>TC[[#This Row],[Variaz]]/100</f>
        <v>-6.8800000000000003E-4</v>
      </c>
      <c r="D1680" s="10">
        <f>'AUM Fondi'!D2621</f>
        <v>944848042.75999999</v>
      </c>
      <c r="E1680" s="10">
        <f>D1679*TC[[#This Row],[Variazione percentuale]]</f>
        <v>-651383.40545968001</v>
      </c>
      <c r="F1680" s="11">
        <f>TC[[#This Row],[AUM]]-D1679</f>
        <v>-1930162.8500000238</v>
      </c>
      <c r="G1680" s="11">
        <f>TC[[#This Row],[∆ AUM]]-TC[[#This Row],[effetto mercato]]</f>
        <v>-1278779.4445403437</v>
      </c>
    </row>
    <row r="1681" spans="1:7">
      <c r="A1681" s="4">
        <v>45821</v>
      </c>
      <c r="B1681">
        <v>-0.82669999999999999</v>
      </c>
      <c r="C1681" s="6">
        <f>TC[[#This Row],[Variaz]]/100</f>
        <v>-8.267E-3</v>
      </c>
      <c r="D1681" s="10">
        <f>'AUM Fondi'!D2622</f>
        <v>935628008.13</v>
      </c>
      <c r="E1681" s="10">
        <f>D1680*TC[[#This Row],[Variazione percentuale]]</f>
        <v>-7811058.7694969196</v>
      </c>
      <c r="F1681" s="11">
        <f>TC[[#This Row],[AUM]]-D1680</f>
        <v>-9220034.6299999952</v>
      </c>
      <c r="G1681" s="11">
        <f>TC[[#This Row],[∆ AUM]]-TC[[#This Row],[effetto mercato]]</f>
        <v>-1408975.8605030756</v>
      </c>
    </row>
    <row r="1682" spans="1:7">
      <c r="A1682" s="4">
        <v>45824</v>
      </c>
      <c r="B1682">
        <v>0.3821</v>
      </c>
      <c r="C1682" s="6">
        <f>TC[[#This Row],[Variaz]]/100</f>
        <v>3.8209999999999997E-3</v>
      </c>
      <c r="D1682" s="10">
        <f>'AUM Fondi'!D2623</f>
        <v>937586176.01999998</v>
      </c>
      <c r="E1682" s="10">
        <f>D1681*TC[[#This Row],[Variazione percentuale]]</f>
        <v>3575034.6190647297</v>
      </c>
      <c r="F1682" s="11">
        <f>TC[[#This Row],[AUM]]-D1681</f>
        <v>1958167.8899999857</v>
      </c>
      <c r="G1682" s="11">
        <f>TC[[#This Row],[∆ AUM]]-TC[[#This Row],[effetto mercato]]</f>
        <v>-1616866.729064744</v>
      </c>
    </row>
    <row r="1683" spans="1:7">
      <c r="A1683" s="4">
        <v>45825</v>
      </c>
      <c r="B1683">
        <v>-0.27679999999999999</v>
      </c>
      <c r="C1683" s="6">
        <f>TC[[#This Row],[Variaz]]/100</f>
        <v>-2.7680000000000001E-3</v>
      </c>
      <c r="D1683" s="10">
        <f>'AUM Fondi'!D2624</f>
        <v>933638130.49000001</v>
      </c>
      <c r="E1683" s="10">
        <f>D1682*TC[[#This Row],[Variazione percentuale]]</f>
        <v>-2595238.5352233602</v>
      </c>
      <c r="F1683" s="11">
        <f>TC[[#This Row],[AUM]]-D1682</f>
        <v>-3948045.5299999714</v>
      </c>
      <c r="G1683" s="11">
        <f>TC[[#This Row],[∆ AUM]]-TC[[#This Row],[effetto mercato]]</f>
        <v>-1352806.9947766112</v>
      </c>
    </row>
    <row r="1684" spans="1:7">
      <c r="A1684" s="4">
        <v>45826</v>
      </c>
      <c r="B1684">
        <v>-0.1041</v>
      </c>
      <c r="C1684" s="6">
        <f>TC[[#This Row],[Variaz]]/100</f>
        <v>-1.041E-3</v>
      </c>
      <c r="D1684" s="10">
        <f>'AUM Fondi'!D2625</f>
        <v>931891748.11000001</v>
      </c>
      <c r="E1684" s="10">
        <f>D1683*TC[[#This Row],[Variazione percentuale]]</f>
        <v>-971917.29384009005</v>
      </c>
      <c r="F1684" s="11">
        <f>TC[[#This Row],[AUM]]-D1683</f>
        <v>-1746382.3799999952</v>
      </c>
      <c r="G1684" s="11">
        <f>TC[[#This Row],[∆ AUM]]-TC[[#This Row],[effetto mercato]]</f>
        <v>-774465.08615990519</v>
      </c>
    </row>
    <row r="1685" spans="1:7">
      <c r="A1685" s="4">
        <v>45827</v>
      </c>
      <c r="B1685">
        <v>-0.17369999999999999</v>
      </c>
      <c r="C1685" s="6">
        <f>TC[[#This Row],[Variaz]]/100</f>
        <v>-1.7369999999999998E-3</v>
      </c>
      <c r="D1685" s="10">
        <f>'AUM Fondi'!D2626</f>
        <v>928874687.73000002</v>
      </c>
      <c r="E1685" s="10">
        <f>D1684*TC[[#This Row],[Variazione percentuale]]</f>
        <v>-1618695.9664670699</v>
      </c>
      <c r="F1685" s="11">
        <f>TC[[#This Row],[AUM]]-D1684</f>
        <v>-3017060.3799999952</v>
      </c>
      <c r="G1685" s="11">
        <f>TC[[#This Row],[∆ AUM]]-TC[[#This Row],[effetto mercato]]</f>
        <v>-1398364.4135329253</v>
      </c>
    </row>
    <row r="1686" spans="1:7">
      <c r="A1686" s="4">
        <v>45828</v>
      </c>
      <c r="B1686">
        <v>-0.22620000000000001</v>
      </c>
      <c r="C1686" s="6">
        <f>TC[[#This Row],[Variaz]]/100</f>
        <v>-2.2620000000000001E-3</v>
      </c>
      <c r="D1686" s="10">
        <f>'AUM Fondi'!D2627</f>
        <v>925191908.78999996</v>
      </c>
      <c r="E1686" s="10">
        <f>D1685*TC[[#This Row],[Variazione percentuale]]</f>
        <v>-2101114.5436452599</v>
      </c>
      <c r="F1686" s="11">
        <f>TC[[#This Row],[AUM]]-D1685</f>
        <v>-3682778.9400000572</v>
      </c>
      <c r="G1686" s="11">
        <f>TC[[#This Row],[∆ AUM]]-TC[[#This Row],[effetto mercato]]</f>
        <v>-1581664.3963547973</v>
      </c>
    </row>
    <row r="1687" spans="1:7">
      <c r="A1687" s="4">
        <v>45831</v>
      </c>
      <c r="B1687">
        <v>0.31390000000000001</v>
      </c>
      <c r="C1687" s="6">
        <f>TC[[#This Row],[Variaz]]/100</f>
        <v>3.1390000000000003E-3</v>
      </c>
      <c r="D1687" s="10">
        <f>'AUM Fondi'!D2628</f>
        <v>926564653.78999996</v>
      </c>
      <c r="E1687" s="10">
        <f>D1686*TC[[#This Row],[Variazione percentuale]]</f>
        <v>2904177.4016918102</v>
      </c>
      <c r="F1687" s="11">
        <f>TC[[#This Row],[AUM]]-D1686</f>
        <v>1372745</v>
      </c>
      <c r="G1687" s="11">
        <f>TC[[#This Row],[∆ AUM]]-TC[[#This Row],[effetto mercato]]</f>
        <v>-1531432.4016918102</v>
      </c>
    </row>
    <row r="1688" spans="1:7">
      <c r="A1688" s="4">
        <v>45832</v>
      </c>
      <c r="B1688">
        <v>0.5736</v>
      </c>
      <c r="C1688" s="6">
        <f>TC[[#This Row],[Variaz]]/100</f>
        <v>5.7359999999999998E-3</v>
      </c>
      <c r="D1688" s="10">
        <f>'AUM Fondi'!D2629</f>
        <v>930769373.83999991</v>
      </c>
      <c r="E1688" s="10">
        <f>D1687*TC[[#This Row],[Variazione percentuale]]</f>
        <v>5314774.8541394398</v>
      </c>
      <c r="F1688" s="11">
        <f>TC[[#This Row],[AUM]]-D1687</f>
        <v>4204720.0499999523</v>
      </c>
      <c r="G1688" s="11">
        <f>TC[[#This Row],[∆ AUM]]-TC[[#This Row],[effetto mercato]]</f>
        <v>-1110054.8041394874</v>
      </c>
    </row>
    <row r="1689" spans="1:7">
      <c r="A1689" s="4">
        <v>45833</v>
      </c>
      <c r="B1689">
        <v>-0.27650000000000002</v>
      </c>
      <c r="C1689" s="6">
        <f>TC[[#This Row],[Variaz]]/100</f>
        <v>-2.7650000000000001E-3</v>
      </c>
      <c r="D1689" s="10">
        <f>'AUM Fondi'!D2630</f>
        <v>926855128.13999999</v>
      </c>
      <c r="E1689" s="10">
        <f>D1688*TC[[#This Row],[Variazione percentuale]]</f>
        <v>-2573577.3186675999</v>
      </c>
      <c r="F1689" s="11">
        <f>TC[[#This Row],[AUM]]-D1688</f>
        <v>-3914245.6999999285</v>
      </c>
      <c r="G1689" s="11">
        <f>TC[[#This Row],[∆ AUM]]-TC[[#This Row],[effetto mercato]]</f>
        <v>-1340668.3813323285</v>
      </c>
    </row>
    <row r="1690" spans="1:7">
      <c r="A1690" s="4">
        <v>45834</v>
      </c>
      <c r="B1690">
        <v>-3.4700000000000002E-2</v>
      </c>
      <c r="C1690" s="6">
        <f>TC[[#This Row],[Variaz]]/100</f>
        <v>-3.4700000000000003E-4</v>
      </c>
      <c r="D1690" s="10">
        <f>'AUM Fondi'!D2631</f>
        <v>925308364.68999994</v>
      </c>
      <c r="E1690" s="10">
        <f>D1689*TC[[#This Row],[Variazione percentuale]]</f>
        <v>-321618.72946458001</v>
      </c>
      <c r="F1690" s="11">
        <f>TC[[#This Row],[AUM]]-D1689</f>
        <v>-1546763.4500000477</v>
      </c>
      <c r="G1690" s="11">
        <f>TC[[#This Row],[∆ AUM]]-TC[[#This Row],[effetto mercato]]</f>
        <v>-1225144.7205354676</v>
      </c>
    </row>
    <row r="1691" spans="1:7">
      <c r="A1691" s="4">
        <v>45835</v>
      </c>
      <c r="B1691">
        <v>0.22539999999999999</v>
      </c>
      <c r="C1691" s="6">
        <f>TC[[#This Row],[Variaz]]/100</f>
        <v>2.2539999999999999E-3</v>
      </c>
      <c r="D1691" s="10">
        <f>'AUM Fondi'!D2632</f>
        <v>926474326.51999998</v>
      </c>
      <c r="E1691" s="10">
        <f>D1690*TC[[#This Row],[Variazione percentuale]]</f>
        <v>2085645.0540112597</v>
      </c>
      <c r="F1691" s="11">
        <f>TC[[#This Row],[AUM]]-D1690</f>
        <v>1165961.8300000429</v>
      </c>
      <c r="G1691" s="11">
        <f>TC[[#This Row],[∆ AUM]]-TC[[#This Row],[effetto mercato]]</f>
        <v>-919683.22401121678</v>
      </c>
    </row>
    <row r="1692" spans="1:7">
      <c r="A1692" s="4">
        <v>45838</v>
      </c>
      <c r="B1692">
        <v>0.1038</v>
      </c>
      <c r="C1692" s="6">
        <f>TC[[#This Row],[Variaz]]/100</f>
        <v>1.0380000000000001E-3</v>
      </c>
      <c r="D1692" s="10">
        <f>'AUM Fondi'!D2633</f>
        <v>926560425.64999998</v>
      </c>
      <c r="E1692" s="10">
        <f>D1691*TC[[#This Row],[Variazione percentuale]]</f>
        <v>961680.35092776001</v>
      </c>
      <c r="F1692" s="11">
        <f>TC[[#This Row],[AUM]]-D1691</f>
        <v>86099.129999995232</v>
      </c>
      <c r="G1692" s="11">
        <f>TC[[#This Row],[∆ AUM]]-TC[[#This Row],[effetto mercato]]</f>
        <v>-875581.22092776478</v>
      </c>
    </row>
    <row r="1693" spans="1:7">
      <c r="A1693" s="4">
        <v>45839</v>
      </c>
      <c r="B1693">
        <v>0.19009999999999999</v>
      </c>
      <c r="C1693" s="6">
        <f>TC[[#This Row],[Variaz]]/100</f>
        <v>1.9009999999999999E-3</v>
      </c>
      <c r="D1693" s="10">
        <f>'AUM Fondi'!D2634</f>
        <v>927632153.33000004</v>
      </c>
      <c r="E1693" s="10">
        <f>D1692*TC[[#This Row],[Variazione percentuale]]</f>
        <v>1761391.3691606498</v>
      </c>
      <c r="F1693" s="11">
        <f>TC[[#This Row],[AUM]]-D1692</f>
        <v>1071727.6800000668</v>
      </c>
      <c r="G1693" s="11">
        <f>TC[[#This Row],[∆ AUM]]-TC[[#This Row],[effetto mercato]]</f>
        <v>-689663.68916058308</v>
      </c>
    </row>
    <row r="1694" spans="1:7">
      <c r="A1694" s="4">
        <v>45840</v>
      </c>
      <c r="B1694">
        <v>6.9000000000000006E-2</v>
      </c>
      <c r="C1694" s="6">
        <f>TC[[#This Row],[Variaz]]/100</f>
        <v>6.9000000000000008E-4</v>
      </c>
      <c r="D1694" s="10">
        <f>'AUM Fondi'!D2635</f>
        <v>927484365.27999985</v>
      </c>
      <c r="E1694" s="10">
        <f>D1693*TC[[#This Row],[Variazione percentuale]]</f>
        <v>640066.18579770008</v>
      </c>
      <c r="F1694" s="11">
        <f>TC[[#This Row],[AUM]]-D1693</f>
        <v>-147788.05000019073</v>
      </c>
      <c r="G1694" s="11">
        <f>TC[[#This Row],[∆ AUM]]-TC[[#This Row],[effetto mercato]]</f>
        <v>-787854.23579789081</v>
      </c>
    </row>
    <row r="1695" spans="1:7">
      <c r="A1695" s="4">
        <v>45841</v>
      </c>
      <c r="B1695">
        <v>0.4481</v>
      </c>
      <c r="C1695" s="6">
        <f>TC[[#This Row],[Variaz]]/100</f>
        <v>4.4809999999999997E-3</v>
      </c>
      <c r="D1695" s="10">
        <f>'AUM Fondi'!D2636</f>
        <v>930903194.25999999</v>
      </c>
      <c r="E1695" s="10">
        <f>D1694*TC[[#This Row],[Variazione percentuale]]</f>
        <v>4156057.4408196793</v>
      </c>
      <c r="F1695" s="11">
        <f>TC[[#This Row],[AUM]]-D1694</f>
        <v>3418828.9800001383</v>
      </c>
      <c r="G1695" s="11">
        <f>TC[[#This Row],[∆ AUM]]-TC[[#This Row],[effetto mercato]]</f>
        <v>-737228.46081954101</v>
      </c>
    </row>
    <row r="1696" spans="1:7">
      <c r="A1696" s="4">
        <v>45842</v>
      </c>
      <c r="B1696">
        <v>-0.15440000000000001</v>
      </c>
      <c r="C1696" s="6">
        <f>TC[[#This Row],[Variaz]]/100</f>
        <v>-1.544E-3</v>
      </c>
      <c r="D1696" s="10">
        <f>'AUM Fondi'!D2637</f>
        <v>928249602.11000001</v>
      </c>
      <c r="E1696" s="10">
        <f>D1695*TC[[#This Row],[Variazione percentuale]]</f>
        <v>-1437314.5319374399</v>
      </c>
      <c r="F1696" s="11">
        <f>TC[[#This Row],[AUM]]-D1695</f>
        <v>-2653592.1499999762</v>
      </c>
      <c r="G1696" s="11">
        <f>TC[[#This Row],[∆ AUM]]-TC[[#This Row],[effetto mercato]]</f>
        <v>-1216277.6180625362</v>
      </c>
    </row>
    <row r="1697" spans="1:7">
      <c r="A1697" s="4">
        <v>45845</v>
      </c>
      <c r="B1697">
        <v>-0.42959999999999998</v>
      </c>
      <c r="C1697" s="6">
        <f>TC[[#This Row],[Variaz]]/100</f>
        <v>-4.2959999999999995E-3</v>
      </c>
      <c r="D1697" s="10">
        <f>'AUM Fondi'!D2638</f>
        <v>923723528.65999997</v>
      </c>
      <c r="E1697" s="10">
        <f>D1696*TC[[#This Row],[Variazione percentuale]]</f>
        <v>-3987760.2906645597</v>
      </c>
      <c r="F1697" s="11">
        <f>TC[[#This Row],[AUM]]-D1696</f>
        <v>-4526073.4500000477</v>
      </c>
      <c r="G1697" s="11">
        <f>TC[[#This Row],[∆ AUM]]-TC[[#This Row],[effetto mercato]]</f>
        <v>-538313.15933548799</v>
      </c>
    </row>
    <row r="1698" spans="1:7">
      <c r="A1698" s="4">
        <v>45846</v>
      </c>
      <c r="B1698">
        <v>0.22439999999999999</v>
      </c>
      <c r="C1698" s="6">
        <f>TC[[#This Row],[Variaz]]/100</f>
        <v>2.2439999999999999E-3</v>
      </c>
      <c r="D1698" s="10">
        <f>'AUM Fondi'!D2639</f>
        <v>924487626.29000008</v>
      </c>
      <c r="E1698" s="10">
        <f>D1697*TC[[#This Row],[Variazione percentuale]]</f>
        <v>2072835.5983130399</v>
      </c>
      <c r="F1698" s="11">
        <f>TC[[#This Row],[AUM]]-D1697</f>
        <v>764097.63000011444</v>
      </c>
      <c r="G1698" s="11">
        <f>TC[[#This Row],[∆ AUM]]-TC[[#This Row],[effetto mercato]]</f>
        <v>-1308737.9683129254</v>
      </c>
    </row>
    <row r="1699" spans="1:7">
      <c r="A1699" s="4">
        <v>45847</v>
      </c>
      <c r="B1699">
        <v>0.13780000000000001</v>
      </c>
      <c r="C1699" s="6">
        <f>TC[[#This Row],[Variaz]]/100</f>
        <v>1.3780000000000001E-3</v>
      </c>
      <c r="D1699" s="10">
        <f>'AUM Fondi'!D2640</f>
        <v>924742035.2700001</v>
      </c>
      <c r="E1699" s="10">
        <f>D1698*TC[[#This Row],[Variazione percentuale]]</f>
        <v>1273943.9490276203</v>
      </c>
      <c r="F1699" s="11">
        <f>TC[[#This Row],[AUM]]-D1698</f>
        <v>254408.98000001907</v>
      </c>
      <c r="G1699" s="11">
        <f>TC[[#This Row],[∆ AUM]]-TC[[#This Row],[effetto mercato]]</f>
        <v>-1019534.9690276012</v>
      </c>
    </row>
    <row r="1700" spans="1:7">
      <c r="A1700" s="4">
        <v>45848</v>
      </c>
      <c r="B1700">
        <v>0.1376</v>
      </c>
      <c r="C1700" s="6">
        <f>TC[[#This Row],[Variaz]]/100</f>
        <v>1.3760000000000001E-3</v>
      </c>
      <c r="D1700" s="10">
        <f>'AUM Fondi'!D2641</f>
        <v>924750034.78999996</v>
      </c>
      <c r="E1700" s="10">
        <f>D1699*TC[[#This Row],[Variazione percentuale]]</f>
        <v>1272445.0405315203</v>
      </c>
      <c r="F1700" s="11">
        <f>TC[[#This Row],[AUM]]-D1699</f>
        <v>7999.5199998617172</v>
      </c>
      <c r="G1700" s="11">
        <f>TC[[#This Row],[∆ AUM]]-TC[[#This Row],[effetto mercato]]</f>
        <v>-1264445.5205316585</v>
      </c>
    </row>
    <row r="1701" spans="1:7">
      <c r="A1701" s="4">
        <v>45849</v>
      </c>
      <c r="B1701">
        <v>-0.53239999999999998</v>
      </c>
      <c r="C1701" s="6">
        <f>TC[[#This Row],[Variaz]]/100</f>
        <v>-5.3239999999999997E-3</v>
      </c>
      <c r="D1701" s="10">
        <f>'AUM Fondi'!D2642</f>
        <v>918477335.49000001</v>
      </c>
      <c r="E1701" s="10">
        <f>D1700*TC[[#This Row],[Variazione percentuale]]</f>
        <v>-4923369.1852219598</v>
      </c>
      <c r="F1701" s="11">
        <f>TC[[#This Row],[AUM]]-D1700</f>
        <v>-6272699.2999999523</v>
      </c>
      <c r="G1701" s="11">
        <f>TC[[#This Row],[∆ AUM]]-TC[[#This Row],[effetto mercato]]</f>
        <v>-1349330.1147779925</v>
      </c>
    </row>
    <row r="1702" spans="1:7">
      <c r="A1702" s="4">
        <v>45852</v>
      </c>
      <c r="B1702">
        <v>-0.1381</v>
      </c>
      <c r="C1702" s="6">
        <f>TC[[#This Row],[Variaz]]/100</f>
        <v>-1.3810000000000001E-3</v>
      </c>
      <c r="D1702" s="10">
        <f>'AUM Fondi'!D2643</f>
        <v>916012872.86000001</v>
      </c>
      <c r="E1702" s="10">
        <f>D1701*TC[[#This Row],[Variazione percentuale]]</f>
        <v>-1268417.2003116901</v>
      </c>
      <c r="F1702" s="11">
        <f>TC[[#This Row],[AUM]]-D1701</f>
        <v>-2464462.6299999952</v>
      </c>
      <c r="G1702" s="11">
        <f>TC[[#This Row],[∆ AUM]]-TC[[#This Row],[effetto mercato]]</f>
        <v>-1196045.4296883051</v>
      </c>
    </row>
    <row r="1703" spans="1:7">
      <c r="A1703" s="4">
        <v>45853</v>
      </c>
      <c r="B1703">
        <v>5.1900000000000002E-2</v>
      </c>
      <c r="C1703" s="6">
        <f>TC[[#This Row],[Variaz]]/100</f>
        <v>5.1900000000000004E-4</v>
      </c>
      <c r="D1703" s="10">
        <f>'AUM Fondi'!D2644</f>
        <v>915263147.77999997</v>
      </c>
      <c r="E1703" s="10">
        <f>D1702*TC[[#This Row],[Variazione percentuale]]</f>
        <v>475410.68101434002</v>
      </c>
      <c r="F1703" s="11">
        <f>TC[[#This Row],[AUM]]-D1702</f>
        <v>-749725.08000004292</v>
      </c>
      <c r="G1703" s="11">
        <f>TC[[#This Row],[∆ AUM]]-TC[[#This Row],[effetto mercato]]</f>
        <v>-1225135.7610143828</v>
      </c>
    </row>
    <row r="1704" spans="1:7">
      <c r="A1704" s="4">
        <v>45854</v>
      </c>
      <c r="B1704">
        <v>0.311</v>
      </c>
      <c r="C1704" s="6">
        <f>TC[[#This Row],[Variaz]]/100</f>
        <v>3.1099999999999999E-3</v>
      </c>
      <c r="D1704" s="10">
        <f>'AUM Fondi'!D2645</f>
        <v>917101622.8499999</v>
      </c>
      <c r="E1704" s="10">
        <f>D1703*TC[[#This Row],[Variazione percentuale]]</f>
        <v>2846468.3895957996</v>
      </c>
      <c r="F1704" s="11">
        <f>TC[[#This Row],[AUM]]-D1703</f>
        <v>1838475.0699999332</v>
      </c>
      <c r="G1704" s="11">
        <f>TC[[#This Row],[∆ AUM]]-TC[[#This Row],[effetto mercato]]</f>
        <v>-1007993.3195958664</v>
      </c>
    </row>
    <row r="1705" spans="1:7">
      <c r="A1705" s="4">
        <v>45855</v>
      </c>
      <c r="B1705">
        <v>0.379</v>
      </c>
      <c r="C1705" s="6">
        <f>TC[[#This Row],[Variaz]]/100</f>
        <v>3.79E-3</v>
      </c>
      <c r="D1705" s="10">
        <f>'AUM Fondi'!D2646</f>
        <v>919590080.49000001</v>
      </c>
      <c r="E1705" s="10">
        <f>D1704*TC[[#This Row],[Variazione percentuale]]</f>
        <v>3475815.1506014997</v>
      </c>
      <c r="F1705" s="11">
        <f>TC[[#This Row],[AUM]]-D1704</f>
        <v>2488457.6400001049</v>
      </c>
      <c r="G1705" s="11">
        <f>TC[[#This Row],[∆ AUM]]-TC[[#This Row],[effetto mercato]]</f>
        <v>-987357.51060139481</v>
      </c>
    </row>
    <row r="1706" spans="1:7">
      <c r="A1706" s="4">
        <v>45856</v>
      </c>
      <c r="B1706">
        <v>-0.42899999999999999</v>
      </c>
      <c r="C1706" s="6">
        <f>TC[[#This Row],[Variaz]]/100</f>
        <v>-4.2899999999999995E-3</v>
      </c>
      <c r="D1706" s="10">
        <f>'AUM Fondi'!D2647</f>
        <v>914342033.16999996</v>
      </c>
      <c r="E1706" s="10">
        <f>D1705*TC[[#This Row],[Variazione percentuale]]</f>
        <v>-3945041.4453020995</v>
      </c>
      <c r="F1706" s="11">
        <f>TC[[#This Row],[AUM]]-D1705</f>
        <v>-5248047.3200000525</v>
      </c>
      <c r="G1706" s="11">
        <f>TC[[#This Row],[∆ AUM]]-TC[[#This Row],[effetto mercato]]</f>
        <v>-1303005.874697953</v>
      </c>
    </row>
    <row r="1707" spans="1:7">
      <c r="A1707" s="4">
        <v>45859</v>
      </c>
      <c r="B1707">
        <v>8.6199999999999999E-2</v>
      </c>
      <c r="C1707" s="6">
        <f>TC[[#This Row],[Variaz]]/100</f>
        <v>8.6200000000000003E-4</v>
      </c>
      <c r="D1707" s="10">
        <f>'AUM Fondi'!D2648</f>
        <v>914148653.98000002</v>
      </c>
      <c r="E1707" s="10">
        <f>D1706*TC[[#This Row],[Variazione percentuale]]</f>
        <v>788162.83259253995</v>
      </c>
      <c r="F1707" s="11">
        <f>TC[[#This Row],[AUM]]-D1706</f>
        <v>-193379.18999993801</v>
      </c>
      <c r="G1707" s="11">
        <f>TC[[#This Row],[∆ AUM]]-TC[[#This Row],[effetto mercato]]</f>
        <v>-981542.02259247797</v>
      </c>
    </row>
    <row r="1708" spans="1:7">
      <c r="A1708" s="4">
        <v>45860</v>
      </c>
      <c r="B1708">
        <v>0.1033</v>
      </c>
      <c r="C1708" s="6">
        <f>TC[[#This Row],[Variaz]]/100</f>
        <v>1.0330000000000001E-3</v>
      </c>
      <c r="D1708" s="10">
        <f>'AUM Fondi'!D2649</f>
        <v>914388453.99000001</v>
      </c>
      <c r="E1708" s="10">
        <f>D1707*TC[[#This Row],[Variazione percentuale]]</f>
        <v>944315.55956134002</v>
      </c>
      <c r="F1708" s="11">
        <f>TC[[#This Row],[AUM]]-D1707</f>
        <v>239800.00999999046</v>
      </c>
      <c r="G1708" s="11">
        <f>TC[[#This Row],[∆ AUM]]-TC[[#This Row],[effetto mercato]]</f>
        <v>-704515.54956134956</v>
      </c>
    </row>
    <row r="1709" spans="1:7">
      <c r="A1709" s="4">
        <v>45861</v>
      </c>
      <c r="B1709">
        <v>0.3957</v>
      </c>
      <c r="C1709" s="6">
        <f>TC[[#This Row],[Variaz]]/100</f>
        <v>3.9569999999999996E-3</v>
      </c>
      <c r="D1709" s="10">
        <f>'AUM Fondi'!D2650</f>
        <v>916882076.50999987</v>
      </c>
      <c r="E1709" s="10">
        <f>D1708*TC[[#This Row],[Variazione percentuale]]</f>
        <v>3618235.1124384296</v>
      </c>
      <c r="F1709" s="11">
        <f>TC[[#This Row],[AUM]]-D1708</f>
        <v>2493622.5199998617</v>
      </c>
      <c r="G1709" s="11">
        <f>TC[[#This Row],[∆ AUM]]-TC[[#This Row],[effetto mercato]]</f>
        <v>-1124612.5924385679</v>
      </c>
    </row>
    <row r="1710" spans="1:7">
      <c r="A1710" s="4">
        <v>45862</v>
      </c>
      <c r="B1710">
        <v>-0.1714</v>
      </c>
      <c r="C1710" s="6">
        <f>TC[[#This Row],[Variaz]]/100</f>
        <v>-1.714E-3</v>
      </c>
      <c r="D1710" s="10">
        <f>'AUM Fondi'!D2651</f>
        <v>914037379.35000002</v>
      </c>
      <c r="E1710" s="10">
        <f>D1709*TC[[#This Row],[Variazione percentuale]]</f>
        <v>-1571535.8791381398</v>
      </c>
      <c r="F1710" s="11">
        <f>TC[[#This Row],[AUM]]-D1709</f>
        <v>-2844697.1599998474</v>
      </c>
      <c r="G1710" s="11">
        <f>TC[[#This Row],[∆ AUM]]-TC[[#This Row],[effetto mercato]]</f>
        <v>-1273161.2808617076</v>
      </c>
    </row>
    <row r="1711" spans="1:7">
      <c r="A1711" s="4">
        <v>45863</v>
      </c>
      <c r="B1711">
        <v>0.1888</v>
      </c>
      <c r="C1711" s="6">
        <f>TC[[#This Row],[Variaz]]/100</f>
        <v>1.8879999999999999E-3</v>
      </c>
      <c r="D1711" s="10">
        <f>'AUM Fondi'!D2652</f>
        <v>914795255.49000001</v>
      </c>
      <c r="E1711" s="10">
        <f>D1710*TC[[#This Row],[Variazione percentuale]]</f>
        <v>1725702.5722127999</v>
      </c>
      <c r="F1711" s="11">
        <f>TC[[#This Row],[AUM]]-D1710</f>
        <v>757876.13999998569</v>
      </c>
      <c r="G1711" s="11">
        <f>TC[[#This Row],[∆ AUM]]-TC[[#This Row],[effetto mercato]]</f>
        <v>-967826.43221281422</v>
      </c>
    </row>
    <row r="1712" spans="1:7">
      <c r="A1712" s="4">
        <v>45866</v>
      </c>
      <c r="B1712">
        <v>0.42830000000000001</v>
      </c>
      <c r="C1712" s="6">
        <f>TC[[#This Row],[Variaz]]/100</f>
        <v>4.2830000000000003E-3</v>
      </c>
      <c r="D1712" s="10">
        <f>'AUM Fondi'!D2653</f>
        <v>918080441.53999996</v>
      </c>
      <c r="E1712" s="10">
        <f>D1711*TC[[#This Row],[Variazione percentuale]]</f>
        <v>3918068.0792636704</v>
      </c>
      <c r="F1712" s="11">
        <f>TC[[#This Row],[AUM]]-D1711</f>
        <v>3285186.0499999523</v>
      </c>
      <c r="G1712" s="11">
        <f>TC[[#This Row],[∆ AUM]]-TC[[#This Row],[effetto mercato]]</f>
        <v>-632882.02926371805</v>
      </c>
    </row>
    <row r="1713" spans="1:7">
      <c r="A1713" s="4">
        <v>45867</v>
      </c>
      <c r="B1713">
        <v>0.25590000000000002</v>
      </c>
      <c r="C1713" s="6">
        <f>TC[[#This Row],[Variaz]]/100</f>
        <v>2.5590000000000001E-3</v>
      </c>
      <c r="D1713" s="10">
        <f>'AUM Fondi'!D2654</f>
        <v>919474897.92000008</v>
      </c>
      <c r="E1713" s="10">
        <f>D1712*TC[[#This Row],[Variazione percentuale]]</f>
        <v>2349367.8499008599</v>
      </c>
      <c r="F1713" s="11">
        <f>TC[[#This Row],[AUM]]-D1712</f>
        <v>1394456.3800001144</v>
      </c>
      <c r="G1713" s="11">
        <f>TC[[#This Row],[∆ AUM]]-TC[[#This Row],[effetto mercato]]</f>
        <v>-954911.46990074543</v>
      </c>
    </row>
    <row r="1714" spans="1:7">
      <c r="A1714" s="4">
        <v>45868</v>
      </c>
      <c r="B1714">
        <v>-0.15310000000000001</v>
      </c>
      <c r="C1714" s="6">
        <f>TC[[#This Row],[Variaz]]/100</f>
        <v>-1.5310000000000002E-3</v>
      </c>
      <c r="D1714" s="10">
        <f>'AUM Fondi'!D2655</f>
        <v>917197577.90999997</v>
      </c>
      <c r="E1714" s="10">
        <f>D1713*TC[[#This Row],[Variazione percentuale]]</f>
        <v>-1407716.0687155204</v>
      </c>
      <c r="F1714" s="11">
        <f>TC[[#This Row],[AUM]]-D1713</f>
        <v>-2277320.0100001097</v>
      </c>
      <c r="G1714" s="11">
        <f>TC[[#This Row],[∆ AUM]]-TC[[#This Row],[effetto mercato]]</f>
        <v>-869603.94128458924</v>
      </c>
    </row>
    <row r="1715" spans="1:7">
      <c r="A1715" s="4">
        <v>45869</v>
      </c>
      <c r="B1715">
        <v>-0.23860000000000001</v>
      </c>
      <c r="C1715" s="6">
        <f>TC[[#This Row],[Variaz]]/100</f>
        <v>-2.3860000000000001E-3</v>
      </c>
      <c r="D1715" s="10">
        <f>'AUM Fondi'!D2656</f>
        <v>914127325.5</v>
      </c>
      <c r="E1715" s="10">
        <f>D1714*TC[[#This Row],[Variazione percentuale]]</f>
        <v>-2188433.4208932598</v>
      </c>
      <c r="F1715" s="11">
        <f>TC[[#This Row],[AUM]]-D1714</f>
        <v>-3070252.4099999666</v>
      </c>
      <c r="G1715" s="11">
        <f>TC[[#This Row],[∆ AUM]]-TC[[#This Row],[effetto mercato]]</f>
        <v>-881818.98910670681</v>
      </c>
    </row>
    <row r="1716" spans="1:7">
      <c r="A1716" s="4">
        <v>45870</v>
      </c>
      <c r="B1716">
        <v>-0.88829999999999998</v>
      </c>
      <c r="C1716" s="6">
        <f>TC[[#This Row],[Variaz]]/100</f>
        <v>-8.8830000000000003E-3</v>
      </c>
      <c r="D1716" s="10">
        <f>'AUM Fondi'!D2657</f>
        <v>905003459.87999988</v>
      </c>
      <c r="E1716" s="10">
        <f>D1715*TC[[#This Row],[Variazione percentuale]]</f>
        <v>-8120193.0324165002</v>
      </c>
      <c r="F1716" s="11">
        <f>TC[[#This Row],[AUM]]-D1715</f>
        <v>-9123865.620000124</v>
      </c>
      <c r="G1716" s="11">
        <f>TC[[#This Row],[∆ AUM]]-TC[[#This Row],[effetto mercato]]</f>
        <v>-1003672.5875836238</v>
      </c>
    </row>
    <row r="1717" spans="1:7">
      <c r="A1717" s="4">
        <v>45873</v>
      </c>
      <c r="B1717">
        <v>0.67220000000000002</v>
      </c>
      <c r="C1717" s="6">
        <f>TC[[#This Row],[Variaz]]/100</f>
        <v>6.7220000000000005E-3</v>
      </c>
      <c r="D1717" s="10">
        <f>'AUM Fondi'!D2658</f>
        <v>910105560.89999998</v>
      </c>
      <c r="E1717" s="10">
        <f>D1716*TC[[#This Row],[Variazione percentuale]]</f>
        <v>6083433.2573133595</v>
      </c>
      <c r="F1717" s="11">
        <f>TC[[#This Row],[AUM]]-D1716</f>
        <v>5102101.0200001001</v>
      </c>
      <c r="G1717" s="11">
        <f>TC[[#This Row],[∆ AUM]]-TC[[#This Row],[effetto mercato]]</f>
        <v>-981332.23731325939</v>
      </c>
    </row>
    <row r="1718" spans="1:7">
      <c r="A1718" s="4">
        <v>45874</v>
      </c>
      <c r="B1718">
        <v>-5.1400000000000001E-2</v>
      </c>
      <c r="C1718" s="6">
        <f>TC[[#This Row],[Variaz]]/100</f>
        <v>-5.1400000000000003E-4</v>
      </c>
      <c r="D1718" s="10">
        <f>'AUM Fondi'!D2659</f>
        <v>909272200.33000004</v>
      </c>
      <c r="E1718" s="10">
        <f>D1717*TC[[#This Row],[Variazione percentuale]]</f>
        <v>-467794.25830260001</v>
      </c>
      <c r="F1718" s="11">
        <f>TC[[#This Row],[AUM]]-D1717</f>
        <v>-833360.56999993324</v>
      </c>
      <c r="G1718" s="11">
        <f>TC[[#This Row],[∆ AUM]]-TC[[#This Row],[effetto mercato]]</f>
        <v>-365566.31169733324</v>
      </c>
    </row>
    <row r="1719" spans="1:7">
      <c r="A1719" s="4">
        <v>45875</v>
      </c>
      <c r="B1719">
        <v>-0.29120000000000001</v>
      </c>
      <c r="C1719" s="6">
        <f>TC[[#This Row],[Variaz]]/100</f>
        <v>-2.9120000000000001E-3</v>
      </c>
      <c r="D1719" s="10">
        <f>'AUM Fondi'!D2660</f>
        <v>906421319.28999996</v>
      </c>
      <c r="E1719" s="10">
        <f>D1718*TC[[#This Row],[Variazione percentuale]]</f>
        <v>-2647800.64736096</v>
      </c>
      <c r="F1719" s="11">
        <f>TC[[#This Row],[AUM]]-D1718</f>
        <v>-2850881.0400000811</v>
      </c>
      <c r="G1719" s="11">
        <f>TC[[#This Row],[∆ AUM]]-TC[[#This Row],[effetto mercato]]</f>
        <v>-203080.39263912104</v>
      </c>
    </row>
    <row r="1720" spans="1:7">
      <c r="A1720" s="4">
        <v>45876</v>
      </c>
      <c r="B1720">
        <v>0.17180000000000001</v>
      </c>
      <c r="C1720" s="6">
        <f>TC[[#This Row],[Variaz]]/100</f>
        <v>1.7180000000000001E-3</v>
      </c>
      <c r="D1720" s="10">
        <f>'AUM Fondi'!D2661</f>
        <v>906764000.92000008</v>
      </c>
      <c r="E1720" s="10">
        <f>D1719*TC[[#This Row],[Variazione percentuale]]</f>
        <v>1557231.8265402201</v>
      </c>
      <c r="F1720" s="11">
        <f>TC[[#This Row],[AUM]]-D1719</f>
        <v>342681.63000011444</v>
      </c>
      <c r="G1720" s="11">
        <f>TC[[#This Row],[∆ AUM]]-TC[[#This Row],[effetto mercato]]</f>
        <v>-1214550.1965401056</v>
      </c>
    </row>
    <row r="1721" spans="1:7">
      <c r="A1721" s="4">
        <v>45877</v>
      </c>
      <c r="B1721">
        <v>-1.7100000000000001E-2</v>
      </c>
      <c r="C1721" s="6">
        <f>TC[[#This Row],[Variaz]]/100</f>
        <v>-1.7100000000000001E-4</v>
      </c>
      <c r="D1721" s="10">
        <f>'AUM Fondi'!D2662</f>
        <v>905458454.25000012</v>
      </c>
      <c r="E1721" s="10">
        <f>D1720*TC[[#This Row],[Variazione percentuale]]</f>
        <v>-155056.64415732003</v>
      </c>
      <c r="F1721" s="11">
        <f>TC[[#This Row],[AUM]]-D1720</f>
        <v>-1305546.6699999571</v>
      </c>
      <c r="G1721" s="11">
        <f>TC[[#This Row],[∆ AUM]]-TC[[#This Row],[effetto mercato]]</f>
        <v>-1150490.0258426371</v>
      </c>
    </row>
    <row r="1722" spans="1:7">
      <c r="A1722" s="4">
        <v>45880</v>
      </c>
      <c r="B1722">
        <v>3.4299999999999997E-2</v>
      </c>
      <c r="C1722" s="6">
        <f>TC[[#This Row],[Variaz]]/100</f>
        <v>3.4299999999999999E-4</v>
      </c>
      <c r="D1722" s="10">
        <f>'AUM Fondi'!D2663</f>
        <v>905094617.24999988</v>
      </c>
      <c r="E1722" s="10">
        <f>D1721*TC[[#This Row],[Variazione percentuale]]</f>
        <v>310572.24980775005</v>
      </c>
      <c r="F1722" s="11">
        <f>TC[[#This Row],[AUM]]-D1721</f>
        <v>-363837.00000023842</v>
      </c>
      <c r="G1722" s="11">
        <f>TC[[#This Row],[∆ AUM]]-TC[[#This Row],[effetto mercato]]</f>
        <v>-674409.24980798853</v>
      </c>
    </row>
    <row r="1723" spans="1:7">
      <c r="A1723" s="4">
        <v>45881</v>
      </c>
      <c r="B1723">
        <v>0.22289999999999999</v>
      </c>
      <c r="C1723" s="6">
        <f>TC[[#This Row],[Variaz]]/100</f>
        <v>2.2290000000000001E-3</v>
      </c>
      <c r="D1723" s="10">
        <f>'AUM Fondi'!D2664</f>
        <v>906250390.51999986</v>
      </c>
      <c r="E1723" s="10">
        <f>D1722*TC[[#This Row],[Variazione percentuale]]</f>
        <v>2017455.9018502499</v>
      </c>
      <c r="F1723" s="11">
        <f>TC[[#This Row],[AUM]]-D1722</f>
        <v>1155773.2699999809</v>
      </c>
      <c r="G1723" s="11">
        <f>TC[[#This Row],[∆ AUM]]-TC[[#This Row],[effetto mercato]]</f>
        <v>-861682.63185026892</v>
      </c>
    </row>
    <row r="1724" spans="1:7">
      <c r="A1724" s="4">
        <v>45882</v>
      </c>
      <c r="B1724">
        <v>0.56459999999999999</v>
      </c>
      <c r="C1724" s="6">
        <f>TC[[#This Row],[Variaz]]/100</f>
        <v>5.646E-3</v>
      </c>
      <c r="D1724" s="10">
        <f>'AUM Fondi'!D2665</f>
        <v>910708743.74000001</v>
      </c>
      <c r="E1724" s="10">
        <f>D1723*TC[[#This Row],[Variazione percentuale]]</f>
        <v>5116689.704875919</v>
      </c>
      <c r="F1724" s="11">
        <f>TC[[#This Row],[AUM]]-D1723</f>
        <v>4458353.2200001478</v>
      </c>
      <c r="G1724" s="11">
        <f>TC[[#This Row],[∆ AUM]]-TC[[#This Row],[effetto mercato]]</f>
        <v>-658336.48487577122</v>
      </c>
    </row>
    <row r="1725" spans="1:7">
      <c r="A1725" s="4">
        <v>45883</v>
      </c>
      <c r="B1725">
        <v>-1.7000000000000001E-2</v>
      </c>
      <c r="C1725" s="6">
        <f>TC[[#This Row],[Variaz]]/100</f>
        <v>-1.7000000000000001E-4</v>
      </c>
      <c r="D1725" s="10">
        <f>'AUM Fondi'!D2666</f>
        <v>909862389.35000002</v>
      </c>
      <c r="E1725" s="10">
        <f>D1724*TC[[#This Row],[Variazione percentuale]]</f>
        <v>-154820.4864358</v>
      </c>
      <c r="F1725" s="11">
        <f>TC[[#This Row],[AUM]]-D1724</f>
        <v>-846354.38999998569</v>
      </c>
      <c r="G1725" s="11">
        <f>TC[[#This Row],[∆ AUM]]-TC[[#This Row],[effetto mercato]]</f>
        <v>-691533.90356418572</v>
      </c>
    </row>
    <row r="1726" spans="1:7">
      <c r="A1726" s="4">
        <v>45887</v>
      </c>
      <c r="B1726">
        <v>-1.7000000000000001E-2</v>
      </c>
      <c r="C1726" s="6">
        <f>TC[[#This Row],[Variaz]]/100</f>
        <v>-1.7000000000000001E-4</v>
      </c>
      <c r="D1726" s="10">
        <f>'AUM Fondi'!D2667</f>
        <v>908921483.74000001</v>
      </c>
      <c r="E1726" s="10">
        <f>D1725*TC[[#This Row],[Variazione percentuale]]</f>
        <v>-154676.60618950002</v>
      </c>
      <c r="F1726" s="11">
        <f>TC[[#This Row],[AUM]]-D1725</f>
        <v>-940905.61000001431</v>
      </c>
      <c r="G1726" s="11">
        <f>TC[[#This Row],[∆ AUM]]-TC[[#This Row],[effetto mercato]]</f>
        <v>-786229.00381051423</v>
      </c>
    </row>
    <row r="1727" spans="1:7">
      <c r="A1727" s="4">
        <v>45888</v>
      </c>
      <c r="B1727">
        <v>6.8099999999999994E-2</v>
      </c>
      <c r="C1727" s="6">
        <f>TC[[#This Row],[Variaz]]/100</f>
        <v>6.8099999999999996E-4</v>
      </c>
      <c r="D1727" s="10">
        <f>'AUM Fondi'!D2668</f>
        <v>909334593.76999998</v>
      </c>
      <c r="E1727" s="10">
        <f>D1726*TC[[#This Row],[Variazione percentuale]]</f>
        <v>618975.53042693995</v>
      </c>
      <c r="F1727" s="11">
        <f>TC[[#This Row],[AUM]]-D1726</f>
        <v>413110.02999997139</v>
      </c>
      <c r="G1727" s="11">
        <f>TC[[#This Row],[∆ AUM]]-TC[[#This Row],[effetto mercato]]</f>
        <v>-205865.50042696856</v>
      </c>
    </row>
    <row r="1728" spans="1:7">
      <c r="A1728" s="4">
        <v>45889</v>
      </c>
      <c r="B1728">
        <v>0.15310000000000001</v>
      </c>
      <c r="C1728" s="6">
        <f>TC[[#This Row],[Variaz]]/100</f>
        <v>1.5310000000000002E-3</v>
      </c>
      <c r="D1728" s="10">
        <f>'AUM Fondi'!D2669</f>
        <v>910679894.79000008</v>
      </c>
      <c r="E1728" s="10">
        <f>D1727*TC[[#This Row],[Variazione percentuale]]</f>
        <v>1392191.2630618701</v>
      </c>
      <c r="F1728" s="11">
        <f>TC[[#This Row],[AUM]]-D1727</f>
        <v>1345301.0200001001</v>
      </c>
      <c r="G1728" s="11">
        <f>TC[[#This Row],[∆ AUM]]-TC[[#This Row],[effetto mercato]]</f>
        <v>-46890.243061769987</v>
      </c>
    </row>
    <row r="1729" spans="1:7">
      <c r="A1729" s="4">
        <v>45890</v>
      </c>
      <c r="B1729">
        <v>-0.25469999999999998</v>
      </c>
      <c r="C1729" s="6">
        <f>TC[[#This Row],[Variaz]]/100</f>
        <v>-2.5469999999999998E-3</v>
      </c>
      <c r="D1729" s="10">
        <f>'AUM Fondi'!D2670</f>
        <v>907788727.81000006</v>
      </c>
      <c r="E1729" s="10">
        <f>D1728*TC[[#This Row],[Variazione percentuale]]</f>
        <v>-2319501.69203013</v>
      </c>
      <c r="F1729" s="11">
        <f>TC[[#This Row],[AUM]]-D1728</f>
        <v>-2891166.9800000191</v>
      </c>
      <c r="G1729" s="11">
        <f>TC[[#This Row],[∆ AUM]]-TC[[#This Row],[effetto mercato]]</f>
        <v>-571665.28796988912</v>
      </c>
    </row>
    <row r="1730" spans="1:7">
      <c r="A1730" s="4">
        <v>45891</v>
      </c>
      <c r="B1730">
        <v>0.47670000000000001</v>
      </c>
      <c r="C1730" s="6">
        <f>TC[[#This Row],[Variaz]]/100</f>
        <v>4.7670000000000004E-3</v>
      </c>
      <c r="D1730" s="10">
        <f>'AUM Fondi'!D2671</f>
        <v>911217570.60000002</v>
      </c>
      <c r="E1730" s="10">
        <f>D1729*TC[[#This Row],[Variazione percentuale]]</f>
        <v>4327428.8654702706</v>
      </c>
      <c r="F1730" s="11">
        <f>TC[[#This Row],[AUM]]-D1729</f>
        <v>3428842.7899999619</v>
      </c>
      <c r="G1730" s="11">
        <f>TC[[#This Row],[∆ AUM]]-TC[[#This Row],[effetto mercato]]</f>
        <v>-898586.07547030877</v>
      </c>
    </row>
    <row r="1731" spans="1:7">
      <c r="A1731" s="4">
        <v>45894</v>
      </c>
      <c r="B1731">
        <v>-0.42359999999999998</v>
      </c>
      <c r="C1731" s="6">
        <f>TC[[#This Row],[Variaz]]/100</f>
        <v>-4.2360000000000002E-3</v>
      </c>
      <c r="D1731" s="10">
        <f>'AUM Fondi'!D2672</f>
        <v>906675530.95000005</v>
      </c>
      <c r="E1731" s="10">
        <f>D1730*TC[[#This Row],[Variazione percentuale]]</f>
        <v>-3859917.6290616002</v>
      </c>
      <c r="F1731" s="11">
        <f>TC[[#This Row],[AUM]]-D1730</f>
        <v>-4542039.6499999762</v>
      </c>
      <c r="G1731" s="11">
        <f>TC[[#This Row],[∆ AUM]]-TC[[#This Row],[effetto mercato]]</f>
        <v>-682122.02093837596</v>
      </c>
    </row>
    <row r="1732" spans="1:7">
      <c r="A1732" s="4">
        <v>45895</v>
      </c>
      <c r="B1732">
        <v>0.1021</v>
      </c>
      <c r="C1732" s="6">
        <f>TC[[#This Row],[Variaz]]/100</f>
        <v>1.021E-3</v>
      </c>
      <c r="D1732" s="10">
        <f>'AUM Fondi'!D2673</f>
        <v>906999832.57000005</v>
      </c>
      <c r="E1732" s="10">
        <f>D1731*TC[[#This Row],[Variazione percentuale]]</f>
        <v>925715.71709995007</v>
      </c>
      <c r="F1732" s="11">
        <f>TC[[#This Row],[AUM]]-D1731</f>
        <v>324301.62000000477</v>
      </c>
      <c r="G1732" s="11">
        <f>TC[[#This Row],[∆ AUM]]-TC[[#This Row],[effetto mercato]]</f>
        <v>-601414.0970999453</v>
      </c>
    </row>
    <row r="1733" spans="1:7">
      <c r="A1733" s="4">
        <v>45896</v>
      </c>
      <c r="B1733">
        <v>0.30599999999999999</v>
      </c>
      <c r="C1733" s="6">
        <f>TC[[#This Row],[Variaz]]/100</f>
        <v>3.0599999999999998E-3</v>
      </c>
      <c r="D1733" s="10">
        <f>'AUM Fondi'!D2674</f>
        <v>908977991.64999998</v>
      </c>
      <c r="E1733" s="10">
        <f>D1732*TC[[#This Row],[Variazione percentuale]]</f>
        <v>2775419.4876641999</v>
      </c>
      <c r="F1733" s="11">
        <f>TC[[#This Row],[AUM]]-D1732</f>
        <v>1978159.0799999237</v>
      </c>
      <c r="G1733" s="11">
        <f>TC[[#This Row],[∆ AUM]]-TC[[#This Row],[effetto mercato]]</f>
        <v>-797260.40766427619</v>
      </c>
    </row>
    <row r="1734" spans="1:7">
      <c r="A1734" s="4">
        <v>45897</v>
      </c>
      <c r="B1734">
        <v>-0.18640000000000001</v>
      </c>
      <c r="C1734" s="6">
        <f>TC[[#This Row],[Variaz]]/100</f>
        <v>-1.8640000000000002E-3</v>
      </c>
      <c r="D1734" s="10">
        <f>'AUM Fondi'!D2675</f>
        <v>906472288.75999999</v>
      </c>
      <c r="E1734" s="10">
        <f>D1733*TC[[#This Row],[Variazione percentuale]]</f>
        <v>-1694334.9764356001</v>
      </c>
      <c r="F1734" s="11">
        <f>TC[[#This Row],[AUM]]-D1733</f>
        <v>-2505702.8899999857</v>
      </c>
      <c r="G1734" s="11">
        <f>TC[[#This Row],[∆ AUM]]-TC[[#This Row],[effetto mercato]]</f>
        <v>-811367.91356438561</v>
      </c>
    </row>
    <row r="1735" spans="1:7">
      <c r="A1735" s="4">
        <v>45898</v>
      </c>
      <c r="B1735">
        <v>-0.52629999999999999</v>
      </c>
      <c r="C1735" s="6">
        <f>TC[[#This Row],[Variaz]]/100</f>
        <v>-5.2630000000000003E-3</v>
      </c>
      <c r="D1735" s="10">
        <f>'AUM Fondi'!D2676</f>
        <v>900908506.63</v>
      </c>
      <c r="E1735" s="10">
        <f>D1734*TC[[#This Row],[Variazione percentuale]]</f>
        <v>-4770763.6557438802</v>
      </c>
      <c r="F1735" s="11">
        <f>TC[[#This Row],[AUM]]-D1734</f>
        <v>-5563782.1299999952</v>
      </c>
      <c r="G1735" s="11">
        <f>TC[[#This Row],[∆ AUM]]-TC[[#This Row],[effetto mercato]]</f>
        <v>-793018.47425611503</v>
      </c>
    </row>
    <row r="1736" spans="1:7">
      <c r="A1736" s="4">
        <v>45901</v>
      </c>
      <c r="B1736">
        <v>-8.5300000000000001E-2</v>
      </c>
      <c r="C1736" s="6">
        <f>TC[[#This Row],[Variaz]]/100</f>
        <v>-8.5300000000000003E-4</v>
      </c>
      <c r="D1736" s="10">
        <f>'AUM Fondi'!D2677</f>
        <v>899362874.48000002</v>
      </c>
      <c r="E1736" s="10">
        <f>D1735*TC[[#This Row],[Variazione percentuale]]</f>
        <v>-768474.95615539001</v>
      </c>
      <c r="F1736" s="11">
        <f>TC[[#This Row],[AUM]]-D1735</f>
        <v>-1545632.1499999762</v>
      </c>
      <c r="G1736" s="11">
        <f>TC[[#This Row],[∆ AUM]]-TC[[#This Row],[effetto mercato]]</f>
        <v>-777157.19384458615</v>
      </c>
    </row>
    <row r="1737" spans="1:7">
      <c r="A1737" s="4">
        <v>45902</v>
      </c>
      <c r="B1737">
        <v>-0.34160000000000001</v>
      </c>
      <c r="C1737" s="6">
        <f>TC[[#This Row],[Variaz]]/100</f>
        <v>-3.4160000000000002E-3</v>
      </c>
      <c r="D1737" s="10">
        <f>'AUM Fondi'!D2678</f>
        <v>895703426.89999998</v>
      </c>
      <c r="E1737" s="10">
        <f>D1736*TC[[#This Row],[Variazione percentuale]]</f>
        <v>-3072223.5792236803</v>
      </c>
      <c r="F1737" s="11">
        <f>TC[[#This Row],[AUM]]-D1736</f>
        <v>-3659447.5800000429</v>
      </c>
      <c r="G1737" s="11">
        <f>TC[[#This Row],[∆ AUM]]-TC[[#This Row],[effetto mercato]]</f>
        <v>-587224.00077636261</v>
      </c>
    </row>
    <row r="1738" spans="1:7">
      <c r="A1738" s="4">
        <v>45903</v>
      </c>
      <c r="B1738">
        <v>8.5699999999999998E-2</v>
      </c>
      <c r="C1738" s="6">
        <f>TC[[#This Row],[Variaz]]/100</f>
        <v>8.5700000000000001E-4</v>
      </c>
      <c r="D1738" s="10">
        <f>'AUM Fondi'!D2679</f>
        <v>896174464.16999996</v>
      </c>
      <c r="E1738" s="10">
        <f>D1737*TC[[#This Row],[Variazione percentuale]]</f>
        <v>767617.83685329999</v>
      </c>
      <c r="F1738" s="11">
        <f>TC[[#This Row],[AUM]]-D1737</f>
        <v>471037.26999998093</v>
      </c>
      <c r="G1738" s="11">
        <f>TC[[#This Row],[∆ AUM]]-TC[[#This Row],[effetto mercato]]</f>
        <v>-296580.56685331906</v>
      </c>
    </row>
    <row r="1739" spans="1:7">
      <c r="A1739" s="4">
        <v>45904</v>
      </c>
      <c r="B1739">
        <v>0.35970000000000002</v>
      </c>
      <c r="C1739" s="6">
        <f>TC[[#This Row],[Variaz]]/100</f>
        <v>3.5970000000000004E-3</v>
      </c>
      <c r="D1739" s="10">
        <f>'AUM Fondi'!D2680</f>
        <v>899076843.47000015</v>
      </c>
      <c r="E1739" s="10">
        <f>D1738*TC[[#This Row],[Variazione percentuale]]</f>
        <v>3223539.54761949</v>
      </c>
      <c r="F1739" s="11">
        <f>TC[[#This Row],[AUM]]-D1738</f>
        <v>2902379.3000001907</v>
      </c>
      <c r="G1739" s="11">
        <f>TC[[#This Row],[∆ AUM]]-TC[[#This Row],[effetto mercato]]</f>
        <v>-321160.24761929922</v>
      </c>
    </row>
    <row r="1740" spans="1:7">
      <c r="A1740" s="4">
        <v>45905</v>
      </c>
      <c r="B1740">
        <v>-0.1024</v>
      </c>
      <c r="C1740" s="6">
        <f>TC[[#This Row],[Variaz]]/100</f>
        <v>-1.024E-3</v>
      </c>
      <c r="D1740" s="10">
        <f>'AUM Fondi'!D2681</f>
        <v>897852982.32999992</v>
      </c>
      <c r="E1740" s="10">
        <f>D1739*TC[[#This Row],[Variazione percentuale]]</f>
        <v>-920654.68771328009</v>
      </c>
      <c r="F1740" s="11">
        <f>TC[[#This Row],[AUM]]-D1739</f>
        <v>-1223861.1400002241</v>
      </c>
      <c r="G1740" s="11">
        <f>TC[[#This Row],[∆ AUM]]-TC[[#This Row],[effetto mercato]]</f>
        <v>-303206.45228694403</v>
      </c>
    </row>
    <row r="1741" spans="1:7">
      <c r="A1741" s="4">
        <v>45908</v>
      </c>
      <c r="B1741">
        <v>0.18790000000000001</v>
      </c>
      <c r="C1741" s="6">
        <f>TC[[#This Row],[Variaz]]/100</f>
        <v>1.879E-3</v>
      </c>
      <c r="D1741" s="10">
        <f>'AUM Fondi'!D2682</f>
        <v>898628990.73000002</v>
      </c>
      <c r="E1741" s="10">
        <f>D1740*TC[[#This Row],[Variazione percentuale]]</f>
        <v>1687065.7537980699</v>
      </c>
      <c r="F1741" s="11">
        <f>TC[[#This Row],[AUM]]-D1740</f>
        <v>776008.40000009537</v>
      </c>
      <c r="G1741" s="11">
        <f>TC[[#This Row],[∆ AUM]]-TC[[#This Row],[effetto mercato]]</f>
        <v>-911057.35379797453</v>
      </c>
    </row>
    <row r="1742" spans="1:7">
      <c r="A1742" s="4">
        <v>45909</v>
      </c>
      <c r="B1742">
        <v>0</v>
      </c>
      <c r="C1742" s="6">
        <f>TC[[#This Row],[Variaz]]/100</f>
        <v>0</v>
      </c>
      <c r="D1742" s="10">
        <f>'AUM Fondi'!D2683</f>
        <v>897905627.11000001</v>
      </c>
      <c r="E1742" s="10">
        <f>D1741*TC[[#This Row],[Variazione percentuale]]</f>
        <v>0</v>
      </c>
      <c r="F1742" s="11">
        <f>TC[[#This Row],[AUM]]-D1741</f>
        <v>-723363.62000000477</v>
      </c>
      <c r="G1742" s="11">
        <f>TC[[#This Row],[∆ AUM]]-TC[[#This Row],[effetto mercato]]</f>
        <v>-723363.62000000477</v>
      </c>
    </row>
    <row r="1743" spans="1:7">
      <c r="A1743" s="4">
        <v>45910</v>
      </c>
      <c r="B1743">
        <v>0.66500000000000004</v>
      </c>
      <c r="C1743" s="6">
        <f>TC[[#This Row],[Variaz]]/100</f>
        <v>6.6500000000000005E-3</v>
      </c>
      <c r="D1743" s="10">
        <f>'AUM Fondi'!D2684</f>
        <v>903342872.22000003</v>
      </c>
      <c r="E1743" s="10">
        <f>D1742*TC[[#This Row],[Variazione percentuale]]</f>
        <v>5971072.4202815006</v>
      </c>
      <c r="F1743" s="11">
        <f>TC[[#This Row],[AUM]]-D1742</f>
        <v>5437245.1100000143</v>
      </c>
      <c r="G1743" s="11">
        <f>TC[[#This Row],[∆ AUM]]-TC[[#This Row],[effetto mercato]]</f>
        <v>-533827.31028148625</v>
      </c>
    </row>
    <row r="1744" spans="1:7">
      <c r="A1744" s="4">
        <v>45911</v>
      </c>
      <c r="B1744">
        <v>0.33879999999999999</v>
      </c>
      <c r="C1744" s="6">
        <f>TC[[#This Row],[Variaz]]/100</f>
        <v>3.388E-3</v>
      </c>
      <c r="D1744" s="10">
        <f>'AUM Fondi'!D2685</f>
        <v>905194506.63999987</v>
      </c>
      <c r="E1744" s="10">
        <f>D1743*TC[[#This Row],[Variazione percentuale]]</f>
        <v>3060525.6510813599</v>
      </c>
      <c r="F1744" s="11">
        <f>TC[[#This Row],[AUM]]-D1743</f>
        <v>1851634.4199998379</v>
      </c>
      <c r="G1744" s="11">
        <f>TC[[#This Row],[∆ AUM]]-TC[[#This Row],[effetto mercato]]</f>
        <v>-1208891.2310815221</v>
      </c>
    </row>
    <row r="1745" spans="1:7">
      <c r="A1745" s="4">
        <v>45912</v>
      </c>
      <c r="B1745">
        <v>-0.6583</v>
      </c>
      <c r="C1745" s="6">
        <f>TC[[#This Row],[Variaz]]/100</f>
        <v>-6.5830000000000003E-3</v>
      </c>
      <c r="D1745" s="10">
        <f>'AUM Fondi'!D2686</f>
        <v>898218588.69000006</v>
      </c>
      <c r="E1745" s="10">
        <f>D1744*TC[[#This Row],[Variazione percentuale]]</f>
        <v>-5958895.4372111196</v>
      </c>
      <c r="F1745" s="11">
        <f>TC[[#This Row],[AUM]]-D1744</f>
        <v>-6975917.9499998093</v>
      </c>
      <c r="G1745" s="11">
        <f>TC[[#This Row],[∆ AUM]]-TC[[#This Row],[effetto mercato]]</f>
        <v>-1017022.5127886897</v>
      </c>
    </row>
    <row r="1746" spans="1:7">
      <c r="A1746" s="4">
        <v>45915</v>
      </c>
      <c r="B1746">
        <v>0.11890000000000001</v>
      </c>
      <c r="C1746" s="6">
        <f>TC[[#This Row],[Variaz]]/100</f>
        <v>1.189E-3</v>
      </c>
      <c r="D1746" s="10">
        <f>'AUM Fondi'!D2687</f>
        <v>898298434.66999996</v>
      </c>
      <c r="E1746" s="10">
        <f>D1745*TC[[#This Row],[Variazione percentuale]]</f>
        <v>1067981.9019524101</v>
      </c>
      <c r="F1746" s="11">
        <f>TC[[#This Row],[AUM]]-D1745</f>
        <v>79845.979999899864</v>
      </c>
      <c r="G1746" s="11">
        <f>TC[[#This Row],[∆ AUM]]-TC[[#This Row],[effetto mercato]]</f>
        <v>-988135.92195251025</v>
      </c>
    </row>
    <row r="1747" spans="1:7">
      <c r="A1747" s="4">
        <v>45916</v>
      </c>
      <c r="B1747">
        <v>-0.39040000000000002</v>
      </c>
      <c r="C1747" s="6">
        <f>TC[[#This Row],[Variaz]]/100</f>
        <v>-3.9040000000000004E-3</v>
      </c>
      <c r="D1747" s="10">
        <f>'AUM Fondi'!D2688</f>
        <v>893471720.60000002</v>
      </c>
      <c r="E1747" s="10">
        <f>D1746*TC[[#This Row],[Variazione percentuale]]</f>
        <v>-3506957.0889516803</v>
      </c>
      <c r="F1747" s="11">
        <f>TC[[#This Row],[AUM]]-D1746</f>
        <v>-4826714.0699999332</v>
      </c>
      <c r="G1747" s="11">
        <f>TC[[#This Row],[∆ AUM]]-TC[[#This Row],[effetto mercato]]</f>
        <v>-1319756.9810482529</v>
      </c>
    </row>
    <row r="1748" spans="1:7">
      <c r="A1748" s="4">
        <v>45917</v>
      </c>
      <c r="B1748">
        <v>0.2215</v>
      </c>
      <c r="C1748" s="6">
        <f>TC[[#This Row],[Variaz]]/100</f>
        <v>2.215E-3</v>
      </c>
      <c r="D1748" s="10">
        <f>'AUM Fondi'!D2689</f>
        <v>894533163.22000003</v>
      </c>
      <c r="E1748" s="10">
        <f>D1747*TC[[#This Row],[Variazione percentuale]]</f>
        <v>1979039.8611290001</v>
      </c>
      <c r="F1748" s="11">
        <f>TC[[#This Row],[AUM]]-D1747</f>
        <v>1061442.6200000048</v>
      </c>
      <c r="G1748" s="11">
        <f>TC[[#This Row],[∆ AUM]]-TC[[#This Row],[effetto mercato]]</f>
        <v>-917597.24112899532</v>
      </c>
    </row>
    <row r="1749" spans="1:7">
      <c r="A1749" s="4">
        <v>45918</v>
      </c>
      <c r="B1749">
        <v>0.23799999999999999</v>
      </c>
      <c r="C1749" s="6">
        <f>TC[[#This Row],[Variaz]]/100</f>
        <v>2.3799999999999997E-3</v>
      </c>
      <c r="D1749" s="10">
        <f>'AUM Fondi'!D2690</f>
        <v>895289345.56999993</v>
      </c>
      <c r="E1749" s="10">
        <f>D1748*TC[[#This Row],[Variazione percentuale]]</f>
        <v>2128988.9284635996</v>
      </c>
      <c r="F1749" s="11">
        <f>TC[[#This Row],[AUM]]-D1748</f>
        <v>756182.34999990463</v>
      </c>
      <c r="G1749" s="11">
        <f>TC[[#This Row],[∆ AUM]]-TC[[#This Row],[effetto mercato]]</f>
        <v>-1372806.578463695</v>
      </c>
    </row>
    <row r="1750" spans="1:7">
      <c r="A1750" s="4">
        <v>45919</v>
      </c>
      <c r="B1750">
        <v>0</v>
      </c>
      <c r="C1750" s="6">
        <f>TC[[#This Row],[Variaz]]/100</f>
        <v>0</v>
      </c>
      <c r="D1750" s="10">
        <f>'AUM Fondi'!D2691</f>
        <v>894055892.75999999</v>
      </c>
      <c r="E1750" s="10">
        <f>D1749*TC[[#This Row],[Variazione percentuale]]</f>
        <v>0</v>
      </c>
      <c r="F1750" s="11">
        <f>TC[[#This Row],[AUM]]-D1749</f>
        <v>-1233452.8099999428</v>
      </c>
      <c r="G1750" s="11">
        <f>TC[[#This Row],[∆ AUM]]-TC[[#This Row],[effetto mercato]]</f>
        <v>-1233452.8099999428</v>
      </c>
    </row>
    <row r="1751" spans="1:7">
      <c r="A1751" s="4">
        <v>45922</v>
      </c>
      <c r="B1751">
        <v>0.1187</v>
      </c>
      <c r="C1751" s="6"/>
      <c r="D1751" s="10"/>
    </row>
    <row r="1752" spans="1:7">
      <c r="A1752" s="4"/>
      <c r="C1752" s="6"/>
    </row>
    <row r="1753" spans="1:7">
      <c r="A1753" s="4"/>
      <c r="C1753" s="6"/>
    </row>
    <row r="1754" spans="1:7">
      <c r="A1754" s="4"/>
      <c r="C1754" s="6"/>
    </row>
    <row r="1755" spans="1:7">
      <c r="A1755" s="4"/>
      <c r="C1755" s="6"/>
    </row>
    <row r="1756" spans="1:7">
      <c r="A1756" s="4"/>
      <c r="C1756" s="6"/>
    </row>
    <row r="1757" spans="1:7">
      <c r="A1757" s="4"/>
      <c r="C1757" s="6"/>
    </row>
    <row r="1758" spans="1:7">
      <c r="A1758" s="4"/>
      <c r="C1758" s="6"/>
    </row>
    <row r="1759" spans="1:7">
      <c r="A1759" s="4"/>
      <c r="C1759" s="6"/>
    </row>
    <row r="1760" spans="1:7">
      <c r="A1760" s="4"/>
      <c r="C1760" s="6"/>
    </row>
    <row r="1761" spans="1:3">
      <c r="A1761" s="4"/>
      <c r="C1761" s="6"/>
    </row>
    <row r="1762" spans="1:3">
      <c r="A1762" s="4"/>
      <c r="C1762" s="6"/>
    </row>
    <row r="1763" spans="1:3">
      <c r="A1763" s="4"/>
      <c r="C1763" s="6"/>
    </row>
    <row r="1764" spans="1:3">
      <c r="A1764" s="4"/>
      <c r="C1764" s="6"/>
    </row>
    <row r="1765" spans="1:3">
      <c r="A1765" s="4"/>
      <c r="C1765" s="6"/>
    </row>
    <row r="1766" spans="1:3">
      <c r="A1766" s="4"/>
      <c r="C1766" s="6"/>
    </row>
    <row r="1767" spans="1:3">
      <c r="A1767" s="4"/>
      <c r="C1767" s="6"/>
    </row>
    <row r="1768" spans="1:3">
      <c r="A1768" s="4"/>
      <c r="C1768" s="6"/>
    </row>
    <row r="1769" spans="1:3">
      <c r="A1769" s="4"/>
      <c r="C1769" s="6"/>
    </row>
    <row r="1770" spans="1:3">
      <c r="A1770" s="4"/>
      <c r="C1770" s="6"/>
    </row>
    <row r="1771" spans="1:3">
      <c r="A1771" s="4"/>
      <c r="C1771" s="6"/>
    </row>
    <row r="1772" spans="1:3">
      <c r="A1772" s="4"/>
      <c r="C1772" s="6"/>
    </row>
    <row r="1773" spans="1:3">
      <c r="A1773" s="4"/>
      <c r="C1773" s="6"/>
    </row>
    <row r="1774" spans="1:3">
      <c r="A1774" s="4"/>
      <c r="C1774" s="6"/>
    </row>
    <row r="1775" spans="1:3">
      <c r="A1775" s="4"/>
      <c r="C1775" s="6"/>
    </row>
    <row r="1776" spans="1:3">
      <c r="A1776" s="4"/>
      <c r="C1776" s="6"/>
    </row>
    <row r="1777" spans="1:3">
      <c r="A1777" s="4"/>
      <c r="C1777" s="6"/>
    </row>
    <row r="1778" spans="1:3">
      <c r="A1778" s="4"/>
      <c r="C1778" s="6"/>
    </row>
    <row r="1779" spans="1:3">
      <c r="A1779" s="4"/>
      <c r="C1779" s="6"/>
    </row>
    <row r="1780" spans="1:3">
      <c r="A1780" s="4"/>
      <c r="C1780" s="6"/>
    </row>
    <row r="1781" spans="1:3">
      <c r="A1781" s="4"/>
      <c r="C1781" s="6"/>
    </row>
    <row r="1782" spans="1:3">
      <c r="A1782" s="4"/>
      <c r="C1782" s="6"/>
    </row>
    <row r="1783" spans="1:3">
      <c r="A1783" s="4"/>
      <c r="C1783" s="6"/>
    </row>
    <row r="1784" spans="1:3">
      <c r="A1784" s="4"/>
      <c r="C1784" s="6"/>
    </row>
    <row r="1785" spans="1:3">
      <c r="A1785" s="4"/>
      <c r="C1785" s="6"/>
    </row>
    <row r="1786" spans="1:3">
      <c r="A1786" s="4"/>
      <c r="C1786" s="6"/>
    </row>
    <row r="1787" spans="1:3">
      <c r="A1787" s="4"/>
      <c r="C1787" s="6"/>
    </row>
    <row r="1788" spans="1:3">
      <c r="A1788" s="4"/>
      <c r="C1788" s="6"/>
    </row>
    <row r="1789" spans="1:3">
      <c r="A1789" s="4"/>
      <c r="C1789" s="6"/>
    </row>
    <row r="1790" spans="1:3">
      <c r="A1790" s="4"/>
      <c r="C1790" s="6"/>
    </row>
    <row r="1791" spans="1:3">
      <c r="A1791" s="4"/>
      <c r="C1791" s="6"/>
    </row>
    <row r="1792" spans="1:3">
      <c r="A1792" s="4"/>
      <c r="C1792" s="6"/>
    </row>
    <row r="1793" spans="1:3">
      <c r="A1793" s="4"/>
      <c r="C1793" s="6"/>
    </row>
    <row r="1794" spans="1:3">
      <c r="A1794" s="4"/>
      <c r="C1794" s="6"/>
    </row>
    <row r="1795" spans="1:3">
      <c r="A1795" s="4"/>
      <c r="C1795" s="6"/>
    </row>
    <row r="1796" spans="1:3">
      <c r="A1796" s="4"/>
      <c r="C1796" s="6"/>
    </row>
    <row r="1797" spans="1:3">
      <c r="A1797" s="4"/>
      <c r="C1797" s="6"/>
    </row>
    <row r="1798" spans="1:3">
      <c r="A1798" s="4"/>
      <c r="C1798" s="6"/>
    </row>
    <row r="1799" spans="1:3">
      <c r="A1799" s="4"/>
      <c r="C1799" s="6"/>
    </row>
    <row r="1800" spans="1:3">
      <c r="A1800" s="4"/>
      <c r="C1800" s="6"/>
    </row>
    <row r="1801" spans="1:3">
      <c r="A1801" s="4"/>
      <c r="C1801" s="6"/>
    </row>
    <row r="1802" spans="1:3">
      <c r="A1802" s="4"/>
      <c r="C1802" s="6"/>
    </row>
    <row r="1803" spans="1:3">
      <c r="A1803" s="4"/>
      <c r="C1803" s="6"/>
    </row>
    <row r="1804" spans="1:3">
      <c r="A1804" s="4"/>
      <c r="C1804" s="6"/>
    </row>
    <row r="1805" spans="1:3">
      <c r="A1805" s="4"/>
      <c r="C1805" s="6"/>
    </row>
    <row r="1806" spans="1:3">
      <c r="A1806" s="4"/>
      <c r="C1806" s="6"/>
    </row>
    <row r="1807" spans="1:3">
      <c r="A1807" s="4"/>
      <c r="C1807" s="6"/>
    </row>
    <row r="1808" spans="1:3">
      <c r="A1808" s="4"/>
      <c r="C1808" s="6"/>
    </row>
    <row r="1809" spans="1:3">
      <c r="A1809" s="4"/>
      <c r="C1809" s="6"/>
    </row>
    <row r="1810" spans="1:3">
      <c r="A1810" s="4"/>
      <c r="C1810" s="6"/>
    </row>
    <row r="1811" spans="1:3">
      <c r="A1811" s="4"/>
      <c r="C1811" s="6"/>
    </row>
    <row r="1812" spans="1:3">
      <c r="A1812" s="4"/>
      <c r="C1812" s="6"/>
    </row>
    <row r="1813" spans="1:3">
      <c r="A1813" s="4"/>
      <c r="C1813" s="6"/>
    </row>
    <row r="1814" spans="1:3">
      <c r="A1814" s="4"/>
      <c r="C1814" s="6"/>
    </row>
    <row r="1815" spans="1:3">
      <c r="A1815" s="4"/>
      <c r="C1815" s="6"/>
    </row>
    <row r="1816" spans="1:3">
      <c r="A1816" s="4"/>
      <c r="C1816" s="6"/>
    </row>
    <row r="1817" spans="1:3">
      <c r="A1817" s="4"/>
      <c r="C1817" s="6"/>
    </row>
    <row r="1818" spans="1:3">
      <c r="A1818" s="4"/>
      <c r="C1818" s="6"/>
    </row>
    <row r="1819" spans="1:3">
      <c r="A1819" s="4"/>
      <c r="C1819" s="6"/>
    </row>
    <row r="1820" spans="1:3">
      <c r="A1820" s="4"/>
      <c r="C1820" s="6"/>
    </row>
    <row r="1821" spans="1:3">
      <c r="A1821" s="4"/>
      <c r="C1821" s="6"/>
    </row>
    <row r="1822" spans="1:3">
      <c r="A1822" s="4"/>
      <c r="C1822" s="6"/>
    </row>
    <row r="1823" spans="1:3">
      <c r="A1823" s="4"/>
      <c r="C1823" s="6"/>
    </row>
    <row r="1824" spans="1:3">
      <c r="A1824" s="4"/>
      <c r="C1824" s="6"/>
    </row>
    <row r="1825" spans="1:3">
      <c r="A1825" s="4"/>
      <c r="C1825" s="6"/>
    </row>
    <row r="1826" spans="1:3">
      <c r="A1826" s="4"/>
      <c r="C1826" s="6"/>
    </row>
    <row r="1827" spans="1:3">
      <c r="A1827" s="4"/>
      <c r="C1827" s="6"/>
    </row>
    <row r="1828" spans="1:3">
      <c r="A1828" s="4"/>
      <c r="C1828" s="6"/>
    </row>
    <row r="1829" spans="1:3">
      <c r="A1829" s="4"/>
      <c r="C1829" s="6"/>
    </row>
    <row r="1830" spans="1:3">
      <c r="A1830" s="4"/>
      <c r="C1830" s="6"/>
    </row>
    <row r="1831" spans="1:3">
      <c r="A1831" s="4"/>
      <c r="C1831" s="6"/>
    </row>
    <row r="1832" spans="1:3">
      <c r="A1832" s="4"/>
      <c r="C1832" s="6"/>
    </row>
    <row r="1833" spans="1:3">
      <c r="A1833" s="4"/>
      <c r="C1833" s="6"/>
    </row>
    <row r="1834" spans="1:3">
      <c r="A1834" s="4"/>
      <c r="C1834" s="6"/>
    </row>
    <row r="1835" spans="1:3">
      <c r="A1835" s="4"/>
      <c r="C1835" s="6"/>
    </row>
    <row r="1836" spans="1:3">
      <c r="A1836" s="4"/>
      <c r="C1836" s="6"/>
    </row>
    <row r="1837" spans="1:3">
      <c r="A1837" s="4"/>
      <c r="C1837" s="6"/>
    </row>
    <row r="1838" spans="1:3">
      <c r="A1838" s="4"/>
      <c r="C1838" s="6"/>
    </row>
    <row r="1839" spans="1:3">
      <c r="A1839" s="4"/>
      <c r="C1839" s="6"/>
    </row>
    <row r="1840" spans="1:3">
      <c r="A1840" s="4"/>
      <c r="C1840" s="6"/>
    </row>
    <row r="1841" spans="1:3">
      <c r="A1841" s="4"/>
      <c r="C1841" s="6"/>
    </row>
    <row r="1842" spans="1:3">
      <c r="A1842" s="4"/>
      <c r="C1842" s="6"/>
    </row>
    <row r="1843" spans="1:3">
      <c r="A1843" s="4"/>
      <c r="C1843" s="6"/>
    </row>
    <row r="1844" spans="1:3">
      <c r="A1844" s="4"/>
      <c r="C1844" s="6"/>
    </row>
    <row r="1845" spans="1:3">
      <c r="A1845" s="4"/>
      <c r="C1845" s="6"/>
    </row>
    <row r="1846" spans="1:3">
      <c r="A1846" s="4"/>
      <c r="C1846" s="6"/>
    </row>
    <row r="1847" spans="1:3">
      <c r="A1847" s="4"/>
      <c r="C1847" s="6"/>
    </row>
    <row r="1848" spans="1:3">
      <c r="A1848" s="4"/>
      <c r="C1848" s="6"/>
    </row>
    <row r="1849" spans="1:3">
      <c r="A1849" s="4"/>
      <c r="C1849" s="6"/>
    </row>
    <row r="1850" spans="1:3">
      <c r="A1850" s="4"/>
      <c r="C1850" s="6"/>
    </row>
    <row r="1851" spans="1:3">
      <c r="A1851" s="4"/>
      <c r="C1851" s="6"/>
    </row>
    <row r="1852" spans="1:3">
      <c r="A1852" s="4"/>
      <c r="C1852" s="6"/>
    </row>
    <row r="1853" spans="1:3">
      <c r="A1853" s="4"/>
      <c r="C1853" s="6"/>
    </row>
    <row r="1854" spans="1:3">
      <c r="A1854" s="4"/>
      <c r="C1854" s="6"/>
    </row>
    <row r="1855" spans="1:3">
      <c r="A1855" s="4"/>
      <c r="C1855" s="6"/>
    </row>
    <row r="1856" spans="1:3">
      <c r="A1856" s="4"/>
      <c r="C1856" s="6"/>
    </row>
    <row r="1857" spans="1:3">
      <c r="A1857" s="4"/>
      <c r="C1857" s="6"/>
    </row>
    <row r="1858" spans="1:3">
      <c r="A1858" s="4"/>
      <c r="C1858" s="6"/>
    </row>
    <row r="1859" spans="1:3">
      <c r="A1859" s="4"/>
      <c r="C1859" s="6"/>
    </row>
    <row r="1860" spans="1:3">
      <c r="A1860" s="4"/>
      <c r="C1860" s="6"/>
    </row>
    <row r="1861" spans="1:3">
      <c r="A1861" s="4"/>
      <c r="C1861" s="6"/>
    </row>
    <row r="1862" spans="1:3">
      <c r="A1862" s="4"/>
      <c r="C1862" s="6"/>
    </row>
    <row r="1863" spans="1:3">
      <c r="A1863" s="4"/>
      <c r="C1863" s="6"/>
    </row>
    <row r="1864" spans="1:3">
      <c r="A1864" s="4"/>
      <c r="C1864" s="6"/>
    </row>
    <row r="1865" spans="1:3">
      <c r="A1865" s="4"/>
      <c r="C1865" s="6"/>
    </row>
    <row r="1866" spans="1:3">
      <c r="A1866" s="4"/>
      <c r="C1866" s="6"/>
    </row>
    <row r="1867" spans="1:3">
      <c r="A1867" s="4"/>
      <c r="C1867" s="6"/>
    </row>
    <row r="1868" spans="1:3">
      <c r="A1868" s="4"/>
      <c r="C1868" s="6"/>
    </row>
    <row r="1869" spans="1:3">
      <c r="A1869" s="4"/>
      <c r="C1869" s="6"/>
    </row>
    <row r="1870" spans="1:3">
      <c r="A1870" s="4"/>
      <c r="C1870" s="6"/>
    </row>
    <row r="1871" spans="1:3">
      <c r="A1871" s="4"/>
      <c r="C1871" s="6"/>
    </row>
    <row r="1872" spans="1:3">
      <c r="A1872" s="4"/>
      <c r="C1872" s="6"/>
    </row>
    <row r="1873" spans="1:3">
      <c r="A1873" s="4"/>
      <c r="C1873" s="6"/>
    </row>
    <row r="1874" spans="1:3">
      <c r="A1874" s="4"/>
      <c r="C1874" s="6"/>
    </row>
    <row r="1875" spans="1:3">
      <c r="A1875" s="4"/>
      <c r="C1875" s="6"/>
    </row>
    <row r="1876" spans="1:3">
      <c r="A1876" s="4"/>
      <c r="C1876" s="6"/>
    </row>
    <row r="1877" spans="1:3">
      <c r="A1877" s="4"/>
      <c r="C1877" s="6"/>
    </row>
    <row r="1878" spans="1:3">
      <c r="A1878" s="4"/>
      <c r="C1878" s="6"/>
    </row>
    <row r="1879" spans="1:3">
      <c r="A1879" s="4"/>
      <c r="C1879" s="6"/>
    </row>
    <row r="1880" spans="1:3">
      <c r="A1880" s="4"/>
      <c r="C1880" s="6"/>
    </row>
    <row r="1881" spans="1:3">
      <c r="A1881" s="4"/>
      <c r="C1881" s="6"/>
    </row>
    <row r="1882" spans="1:3">
      <c r="A1882" s="4"/>
      <c r="C1882" s="6"/>
    </row>
    <row r="1883" spans="1:3">
      <c r="A1883" s="4"/>
      <c r="C1883" s="6"/>
    </row>
    <row r="1884" spans="1:3">
      <c r="A1884" s="4"/>
      <c r="C1884" s="6"/>
    </row>
    <row r="1885" spans="1:3">
      <c r="A1885" s="4"/>
      <c r="C1885" s="6"/>
    </row>
    <row r="1886" spans="1:3">
      <c r="A1886" s="4"/>
      <c r="C1886" s="6"/>
    </row>
    <row r="1887" spans="1:3">
      <c r="A1887" s="4"/>
      <c r="C1887" s="6"/>
    </row>
    <row r="1888" spans="1:3">
      <c r="A1888" s="4"/>
      <c r="C1888" s="6"/>
    </row>
    <row r="1889" spans="1:3">
      <c r="A1889" s="4"/>
      <c r="C1889" s="6"/>
    </row>
    <row r="1890" spans="1:3">
      <c r="A1890" s="4"/>
      <c r="C1890" s="6"/>
    </row>
    <row r="1891" spans="1:3">
      <c r="A1891" s="4"/>
      <c r="C1891" s="6"/>
    </row>
    <row r="1892" spans="1:3">
      <c r="A1892" s="4"/>
      <c r="C1892" s="6"/>
    </row>
    <row r="1893" spans="1:3">
      <c r="A1893" s="4"/>
      <c r="C1893" s="6"/>
    </row>
    <row r="1894" spans="1:3">
      <c r="A1894" s="4"/>
      <c r="C1894" s="6"/>
    </row>
    <row r="1895" spans="1:3">
      <c r="A1895" s="4"/>
      <c r="C1895" s="6"/>
    </row>
    <row r="1896" spans="1:3">
      <c r="A1896" s="4"/>
      <c r="C1896" s="6"/>
    </row>
    <row r="1897" spans="1:3">
      <c r="A1897" s="4"/>
      <c r="C1897" s="6"/>
    </row>
    <row r="1898" spans="1:3">
      <c r="A1898" s="4"/>
      <c r="C1898" s="6"/>
    </row>
    <row r="1899" spans="1:3">
      <c r="A1899" s="4"/>
      <c r="C1899" s="6"/>
    </row>
    <row r="1900" spans="1:3">
      <c r="A1900" s="4"/>
      <c r="C1900" s="6"/>
    </row>
    <row r="1901" spans="1:3">
      <c r="A1901" s="4"/>
      <c r="C1901" s="6"/>
    </row>
    <row r="1902" spans="1:3">
      <c r="A1902" s="4"/>
      <c r="C1902" s="6"/>
    </row>
    <row r="1903" spans="1:3">
      <c r="A1903" s="4"/>
      <c r="C1903" s="6"/>
    </row>
    <row r="1904" spans="1:3">
      <c r="A1904" s="4"/>
      <c r="C1904" s="6"/>
    </row>
    <row r="1905" spans="1:3">
      <c r="A1905" s="4"/>
      <c r="C1905" s="6"/>
    </row>
    <row r="1906" spans="1:3">
      <c r="A1906" s="4"/>
      <c r="C1906" s="6"/>
    </row>
    <row r="1907" spans="1:3">
      <c r="A1907" s="4"/>
      <c r="C1907" s="6"/>
    </row>
    <row r="1908" spans="1:3">
      <c r="A1908" s="4"/>
      <c r="C1908" s="6"/>
    </row>
    <row r="1909" spans="1:3">
      <c r="A1909" s="4"/>
      <c r="C1909" s="6"/>
    </row>
    <row r="1910" spans="1:3">
      <c r="A1910" s="4"/>
      <c r="C1910" s="6"/>
    </row>
    <row r="1911" spans="1:3">
      <c r="A1911" s="4"/>
      <c r="C1911" s="6"/>
    </row>
    <row r="1912" spans="1:3">
      <c r="A1912" s="4"/>
      <c r="C1912" s="6"/>
    </row>
    <row r="1913" spans="1:3">
      <c r="A1913" s="4"/>
      <c r="C1913" s="6"/>
    </row>
    <row r="1914" spans="1:3">
      <c r="A1914" s="4"/>
      <c r="C1914" s="6"/>
    </row>
    <row r="1915" spans="1:3">
      <c r="A1915" s="4"/>
      <c r="C1915" s="6"/>
    </row>
    <row r="1916" spans="1:3">
      <c r="A1916" s="4"/>
      <c r="C1916" s="6"/>
    </row>
    <row r="1917" spans="1:3">
      <c r="A1917" s="4"/>
      <c r="C1917" s="6"/>
    </row>
    <row r="1918" spans="1:3">
      <c r="A1918" s="4"/>
      <c r="C1918" s="6"/>
    </row>
    <row r="1919" spans="1:3">
      <c r="A1919" s="4"/>
      <c r="C1919" s="6"/>
    </row>
    <row r="1920" spans="1:3">
      <c r="A1920" s="4"/>
      <c r="C1920" s="6"/>
    </row>
    <row r="1921" spans="1:3">
      <c r="A1921" s="4"/>
      <c r="C1921" s="6"/>
    </row>
    <row r="1922" spans="1:3">
      <c r="A1922" s="4"/>
      <c r="C1922" s="6"/>
    </row>
    <row r="1923" spans="1:3">
      <c r="A1923" s="4"/>
      <c r="C1923" s="6"/>
    </row>
    <row r="1924" spans="1:3">
      <c r="A1924" s="4"/>
      <c r="C1924" s="6"/>
    </row>
    <row r="1925" spans="1:3">
      <c r="A1925" s="4"/>
      <c r="C1925" s="6"/>
    </row>
    <row r="1926" spans="1:3">
      <c r="A1926" s="4"/>
      <c r="C1926" s="6"/>
    </row>
    <row r="1927" spans="1:3">
      <c r="A1927" s="4"/>
      <c r="C1927" s="6"/>
    </row>
    <row r="1928" spans="1:3">
      <c r="A1928" s="4"/>
      <c r="C1928" s="6"/>
    </row>
    <row r="1929" spans="1:3">
      <c r="A1929" s="4"/>
      <c r="C1929" s="6"/>
    </row>
    <row r="1930" spans="1:3">
      <c r="A1930" s="4"/>
      <c r="C1930" s="6"/>
    </row>
    <row r="1931" spans="1:3">
      <c r="A1931" s="4"/>
      <c r="C1931" s="6"/>
    </row>
    <row r="1932" spans="1:3">
      <c r="A1932" s="4"/>
      <c r="C1932" s="6"/>
    </row>
    <row r="1933" spans="1:3">
      <c r="A1933" s="4"/>
      <c r="C1933" s="6"/>
    </row>
    <row r="1934" spans="1:3">
      <c r="A1934" s="4"/>
      <c r="C1934" s="6"/>
    </row>
    <row r="1935" spans="1:3">
      <c r="A1935" s="4"/>
      <c r="C1935" s="6"/>
    </row>
    <row r="1936" spans="1:3">
      <c r="A1936" s="4"/>
      <c r="C1936" s="6"/>
    </row>
    <row r="1937" spans="1:3">
      <c r="A1937" s="4"/>
      <c r="C1937" s="6"/>
    </row>
    <row r="1938" spans="1:3">
      <c r="A1938" s="4"/>
      <c r="C1938" s="6"/>
    </row>
    <row r="1939" spans="1:3">
      <c r="A1939" s="4"/>
      <c r="C1939" s="6"/>
    </row>
    <row r="1940" spans="1:3">
      <c r="A1940" s="4"/>
      <c r="C1940" s="6"/>
    </row>
    <row r="1941" spans="1:3">
      <c r="A1941" s="4"/>
      <c r="C1941" s="6"/>
    </row>
    <row r="1942" spans="1:3">
      <c r="A1942" s="4"/>
      <c r="C1942" s="6"/>
    </row>
    <row r="1943" spans="1:3">
      <c r="A1943" s="4"/>
      <c r="C1943" s="6"/>
    </row>
    <row r="1944" spans="1:3">
      <c r="A1944" s="4"/>
      <c r="C1944" s="6"/>
    </row>
    <row r="1945" spans="1:3">
      <c r="A1945" s="4"/>
      <c r="C1945" s="6"/>
    </row>
    <row r="1946" spans="1:3">
      <c r="A1946" s="4"/>
      <c r="C1946" s="6"/>
    </row>
    <row r="1947" spans="1:3">
      <c r="A1947" s="4"/>
      <c r="C1947" s="6"/>
    </row>
    <row r="1948" spans="1:3">
      <c r="A1948" s="4"/>
      <c r="C1948" s="6"/>
    </row>
    <row r="1949" spans="1:3">
      <c r="A1949" s="4"/>
      <c r="C1949" s="6"/>
    </row>
    <row r="1950" spans="1:3">
      <c r="A1950" s="4"/>
      <c r="C1950" s="6"/>
    </row>
    <row r="1951" spans="1:3">
      <c r="A1951" s="4"/>
      <c r="C1951" s="6"/>
    </row>
    <row r="1952" spans="1:3">
      <c r="A1952" s="4"/>
      <c r="C1952" s="6"/>
    </row>
    <row r="1953" spans="1:3">
      <c r="A1953" s="4"/>
      <c r="C1953" s="6"/>
    </row>
    <row r="1954" spans="1:3">
      <c r="A1954" s="4"/>
      <c r="C1954" s="6"/>
    </row>
    <row r="1955" spans="1:3">
      <c r="A1955" s="4"/>
      <c r="C1955" s="6"/>
    </row>
    <row r="1956" spans="1:3">
      <c r="A1956" s="4"/>
      <c r="C1956" s="6"/>
    </row>
    <row r="1957" spans="1:3">
      <c r="A1957" s="4"/>
      <c r="C1957" s="6"/>
    </row>
    <row r="1958" spans="1:3">
      <c r="A1958" s="4"/>
      <c r="C1958" s="6"/>
    </row>
    <row r="1959" spans="1:3">
      <c r="A1959" s="4"/>
      <c r="C1959" s="6"/>
    </row>
    <row r="1960" spans="1:3">
      <c r="A1960" s="4"/>
      <c r="C1960" s="6"/>
    </row>
    <row r="1961" spans="1:3">
      <c r="A1961" s="4"/>
      <c r="C1961" s="6"/>
    </row>
    <row r="1962" spans="1:3">
      <c r="A1962" s="4"/>
      <c r="C1962" s="6"/>
    </row>
    <row r="1963" spans="1:3">
      <c r="A1963" s="4"/>
      <c r="C1963" s="6"/>
    </row>
    <row r="1964" spans="1:3">
      <c r="A1964" s="4"/>
      <c r="C1964" s="6"/>
    </row>
    <row r="1965" spans="1:3">
      <c r="A1965" s="4"/>
      <c r="C1965" s="6"/>
    </row>
    <row r="1966" spans="1:3">
      <c r="A1966" s="4"/>
      <c r="C1966" s="6"/>
    </row>
    <row r="1967" spans="1:3">
      <c r="A1967" s="4"/>
      <c r="C1967" s="6"/>
    </row>
    <row r="1968" spans="1:3">
      <c r="A1968" s="4"/>
      <c r="C1968" s="6"/>
    </row>
    <row r="1969" spans="1:3">
      <c r="A1969" s="4"/>
      <c r="C1969" s="6"/>
    </row>
    <row r="1970" spans="1:3">
      <c r="A1970" s="4"/>
      <c r="C1970" s="6"/>
    </row>
    <row r="1971" spans="1:3">
      <c r="A1971" s="4"/>
      <c r="C1971" s="6"/>
    </row>
    <row r="1972" spans="1:3">
      <c r="A1972" s="4"/>
      <c r="C1972" s="6"/>
    </row>
    <row r="1973" spans="1:3">
      <c r="A1973" s="4"/>
      <c r="C1973" s="6"/>
    </row>
    <row r="1974" spans="1:3">
      <c r="A1974" s="4"/>
      <c r="C1974" s="6"/>
    </row>
    <row r="1975" spans="1:3">
      <c r="A1975" s="4"/>
      <c r="C1975" s="6"/>
    </row>
    <row r="1976" spans="1:3">
      <c r="A1976" s="4"/>
      <c r="C1976" s="6"/>
    </row>
    <row r="1977" spans="1:3">
      <c r="A1977" s="4"/>
      <c r="C1977" s="6"/>
    </row>
    <row r="1978" spans="1:3">
      <c r="A1978" s="4"/>
      <c r="C1978" s="6"/>
    </row>
    <row r="1979" spans="1:3">
      <c r="A1979" s="4"/>
      <c r="C1979" s="6"/>
    </row>
    <row r="1980" spans="1:3">
      <c r="A1980" s="4"/>
      <c r="C1980" s="6"/>
    </row>
    <row r="1981" spans="1:3">
      <c r="A1981" s="4"/>
      <c r="C1981" s="6"/>
    </row>
    <row r="1982" spans="1:3">
      <c r="A1982" s="4"/>
      <c r="C1982" s="6"/>
    </row>
    <row r="1983" spans="1:3">
      <c r="A1983" s="4"/>
      <c r="C1983" s="6"/>
    </row>
    <row r="1984" spans="1:3">
      <c r="A1984" s="4"/>
      <c r="C1984" s="6"/>
    </row>
    <row r="1985" spans="1:3">
      <c r="A1985" s="4"/>
      <c r="C1985" s="6"/>
    </row>
    <row r="1986" spans="1:3">
      <c r="A1986" s="4"/>
      <c r="C1986" s="6"/>
    </row>
    <row r="1987" spans="1:3">
      <c r="A1987" s="4"/>
      <c r="C1987" s="6"/>
    </row>
    <row r="1988" spans="1:3">
      <c r="A1988" s="4"/>
      <c r="C1988" s="6"/>
    </row>
    <row r="1989" spans="1:3">
      <c r="A1989" s="4"/>
      <c r="C1989" s="6"/>
    </row>
    <row r="1990" spans="1:3">
      <c r="A1990" s="4"/>
      <c r="C1990" s="6"/>
    </row>
    <row r="1991" spans="1:3">
      <c r="A1991" s="4"/>
      <c r="C1991" s="6"/>
    </row>
    <row r="1992" spans="1:3">
      <c r="A1992" s="4"/>
      <c r="C1992" s="6"/>
    </row>
    <row r="1993" spans="1:3">
      <c r="A1993" s="4"/>
      <c r="C1993" s="6"/>
    </row>
    <row r="1994" spans="1:3">
      <c r="A1994" s="4"/>
      <c r="C1994" s="6"/>
    </row>
    <row r="1995" spans="1:3">
      <c r="A1995" s="4"/>
      <c r="C1995" s="6"/>
    </row>
    <row r="1996" spans="1:3">
      <c r="A1996" s="4"/>
      <c r="C1996" s="6"/>
    </row>
    <row r="1997" spans="1:3">
      <c r="A1997" s="4"/>
      <c r="C1997" s="6"/>
    </row>
    <row r="1998" spans="1:3">
      <c r="A1998" s="4"/>
      <c r="C1998" s="6"/>
    </row>
    <row r="1999" spans="1:3">
      <c r="A1999" s="4"/>
      <c r="C1999" s="6"/>
    </row>
    <row r="2000" spans="1:3">
      <c r="A2000" s="4"/>
      <c r="C2000" s="6"/>
    </row>
    <row r="2001" spans="1:3">
      <c r="A2001" s="4"/>
      <c r="C2001" s="6"/>
    </row>
    <row r="2002" spans="1:3">
      <c r="A2002" s="4"/>
      <c r="C2002" s="6"/>
    </row>
    <row r="2003" spans="1:3">
      <c r="A2003" s="4"/>
      <c r="C2003" s="6"/>
    </row>
    <row r="2004" spans="1:3">
      <c r="A2004" s="4"/>
      <c r="C2004" s="6"/>
    </row>
    <row r="2005" spans="1:3">
      <c r="A2005" s="4"/>
      <c r="C2005" s="6"/>
    </row>
    <row r="2006" spans="1:3">
      <c r="A2006" s="4"/>
      <c r="C2006" s="6"/>
    </row>
    <row r="2007" spans="1:3">
      <c r="A2007" s="4"/>
      <c r="C2007" s="6"/>
    </row>
    <row r="2008" spans="1:3">
      <c r="A2008" s="4"/>
      <c r="C2008" s="6"/>
    </row>
    <row r="2009" spans="1:3">
      <c r="A2009" s="4"/>
      <c r="C2009" s="6"/>
    </row>
    <row r="2010" spans="1:3">
      <c r="A2010" s="4"/>
      <c r="C2010" s="6"/>
    </row>
    <row r="2011" spans="1:3">
      <c r="A2011" s="4"/>
      <c r="C2011" s="6"/>
    </row>
    <row r="2012" spans="1:3">
      <c r="A2012" s="4"/>
      <c r="C2012" s="6"/>
    </row>
    <row r="2013" spans="1:3">
      <c r="A2013" s="4"/>
      <c r="C2013" s="6"/>
    </row>
    <row r="2014" spans="1:3">
      <c r="A2014" s="4"/>
      <c r="C2014" s="6"/>
    </row>
    <row r="2015" spans="1:3">
      <c r="A2015" s="4"/>
      <c r="C2015" s="6"/>
    </row>
    <row r="2016" spans="1:3">
      <c r="A2016" s="4"/>
      <c r="C2016" s="6"/>
    </row>
    <row r="2017" spans="1:3">
      <c r="A2017" s="4"/>
      <c r="C2017" s="6"/>
    </row>
    <row r="2018" spans="1:3">
      <c r="A2018" s="4"/>
      <c r="C2018" s="6"/>
    </row>
    <row r="2019" spans="1:3">
      <c r="A2019" s="4"/>
      <c r="C2019" s="6"/>
    </row>
    <row r="2020" spans="1:3">
      <c r="A2020" s="4"/>
      <c r="C2020" s="6"/>
    </row>
    <row r="2021" spans="1:3">
      <c r="A2021" s="4"/>
      <c r="C2021" s="6"/>
    </row>
    <row r="2022" spans="1:3">
      <c r="A2022" s="4"/>
      <c r="C2022" s="6"/>
    </row>
    <row r="2023" spans="1:3">
      <c r="A2023" s="4"/>
      <c r="C2023" s="6"/>
    </row>
    <row r="2024" spans="1:3">
      <c r="A2024" s="4"/>
      <c r="C2024" s="6"/>
    </row>
    <row r="2025" spans="1:3">
      <c r="A2025" s="4"/>
      <c r="C2025" s="6"/>
    </row>
    <row r="2026" spans="1:3">
      <c r="A2026" s="4"/>
      <c r="C2026" s="6"/>
    </row>
    <row r="2027" spans="1:3">
      <c r="A2027" s="4"/>
      <c r="C2027" s="6"/>
    </row>
    <row r="2028" spans="1:3">
      <c r="A2028" s="4"/>
      <c r="C2028" s="6"/>
    </row>
    <row r="2029" spans="1:3">
      <c r="A2029" s="4"/>
      <c r="C2029" s="6"/>
    </row>
    <row r="2030" spans="1:3">
      <c r="A2030" s="4"/>
      <c r="C2030" s="6"/>
    </row>
    <row r="2031" spans="1:3">
      <c r="A2031" s="4"/>
      <c r="C2031" s="6"/>
    </row>
    <row r="2032" spans="1:3">
      <c r="A2032" s="4"/>
      <c r="C2032" s="6"/>
    </row>
    <row r="2033" spans="1:3">
      <c r="A2033" s="4"/>
      <c r="C2033" s="6"/>
    </row>
    <row r="2034" spans="1:3">
      <c r="A2034" s="4"/>
      <c r="C2034" s="6"/>
    </row>
    <row r="2035" spans="1:3">
      <c r="A2035" s="4"/>
      <c r="C2035" s="6"/>
    </row>
    <row r="2036" spans="1:3">
      <c r="A2036" s="4"/>
      <c r="C2036" s="6"/>
    </row>
    <row r="2037" spans="1:3">
      <c r="A2037" s="4"/>
      <c r="C2037" s="6"/>
    </row>
    <row r="2038" spans="1:3">
      <c r="A2038" s="4"/>
      <c r="C2038" s="6"/>
    </row>
    <row r="2039" spans="1:3">
      <c r="A2039" s="4"/>
      <c r="C2039" s="6"/>
    </row>
    <row r="2040" spans="1:3">
      <c r="A2040" s="4"/>
      <c r="C2040" s="6"/>
    </row>
    <row r="2041" spans="1:3">
      <c r="A2041" s="4"/>
      <c r="C2041" s="6"/>
    </row>
    <row r="2042" spans="1:3">
      <c r="A2042" s="4"/>
      <c r="C2042" s="6"/>
    </row>
    <row r="2043" spans="1:3">
      <c r="A2043" s="4"/>
      <c r="C2043" s="6"/>
    </row>
    <row r="2044" spans="1:3">
      <c r="A2044" s="4"/>
      <c r="C2044" s="6"/>
    </row>
    <row r="2045" spans="1:3">
      <c r="A2045" s="4"/>
      <c r="C2045" s="6"/>
    </row>
    <row r="2046" spans="1:3">
      <c r="A2046" s="4"/>
      <c r="C2046" s="6"/>
    </row>
    <row r="2047" spans="1:3">
      <c r="A2047" s="4"/>
      <c r="C2047" s="6"/>
    </row>
    <row r="2048" spans="1:3">
      <c r="A2048" s="4"/>
      <c r="C2048" s="6"/>
    </row>
    <row r="2049" spans="1:3">
      <c r="A2049" s="4"/>
      <c r="C2049" s="6"/>
    </row>
    <row r="2050" spans="1:3">
      <c r="A2050" s="4"/>
      <c r="C2050" s="6"/>
    </row>
    <row r="2051" spans="1:3">
      <c r="A2051" s="4"/>
      <c r="C2051" s="6"/>
    </row>
    <row r="2052" spans="1:3">
      <c r="A2052" s="4"/>
      <c r="C2052" s="6"/>
    </row>
    <row r="2053" spans="1:3">
      <c r="A2053" s="4"/>
      <c r="C2053" s="6"/>
    </row>
    <row r="2054" spans="1:3">
      <c r="A2054" s="4"/>
      <c r="C2054" s="6"/>
    </row>
    <row r="2055" spans="1:3">
      <c r="A2055" s="4"/>
      <c r="C2055" s="6"/>
    </row>
    <row r="2056" spans="1:3">
      <c r="A2056" s="4"/>
      <c r="C2056" s="6"/>
    </row>
    <row r="2057" spans="1:3">
      <c r="A2057" s="4"/>
      <c r="C2057" s="6"/>
    </row>
    <row r="2058" spans="1:3">
      <c r="A2058" s="4"/>
      <c r="C2058" s="6"/>
    </row>
    <row r="2059" spans="1:3">
      <c r="A2059" s="4"/>
      <c r="C2059" s="6"/>
    </row>
    <row r="2060" spans="1:3">
      <c r="A2060" s="4"/>
      <c r="C2060" s="6"/>
    </row>
    <row r="2061" spans="1:3">
      <c r="A2061" s="4"/>
      <c r="C2061" s="6"/>
    </row>
    <row r="2062" spans="1:3">
      <c r="A2062" s="4"/>
      <c r="C2062" s="6"/>
    </row>
    <row r="2063" spans="1:3">
      <c r="A2063" s="4"/>
      <c r="C2063" s="6"/>
    </row>
    <row r="2064" spans="1:3">
      <c r="A2064" s="4"/>
      <c r="C2064" s="6"/>
    </row>
    <row r="2065" spans="1:3">
      <c r="A2065" s="4"/>
      <c r="C2065" s="6"/>
    </row>
    <row r="2066" spans="1:3">
      <c r="A2066" s="4"/>
      <c r="C2066" s="6"/>
    </row>
    <row r="2067" spans="1:3">
      <c r="A2067" s="4"/>
      <c r="C2067" s="6"/>
    </row>
    <row r="2068" spans="1:3">
      <c r="A2068" s="4"/>
      <c r="C2068" s="6"/>
    </row>
    <row r="2069" spans="1:3">
      <c r="A2069" s="4"/>
      <c r="C2069" s="6"/>
    </row>
    <row r="2070" spans="1:3">
      <c r="A2070" s="4"/>
      <c r="C2070" s="6"/>
    </row>
    <row r="2071" spans="1:3">
      <c r="A2071" s="4"/>
      <c r="C2071" s="6"/>
    </row>
    <row r="2072" spans="1:3">
      <c r="A2072" s="4"/>
      <c r="C2072" s="6"/>
    </row>
    <row r="2073" spans="1:3">
      <c r="A2073" s="4"/>
      <c r="C2073" s="6"/>
    </row>
    <row r="2074" spans="1:3">
      <c r="A2074" s="4"/>
      <c r="C2074" s="6"/>
    </row>
    <row r="2075" spans="1:3">
      <c r="A2075" s="4"/>
      <c r="C2075" s="6"/>
    </row>
    <row r="2076" spans="1:3">
      <c r="A2076" s="4"/>
      <c r="C2076" s="6"/>
    </row>
    <row r="2077" spans="1:3">
      <c r="A2077" s="4"/>
      <c r="C2077" s="6"/>
    </row>
    <row r="2078" spans="1:3">
      <c r="A2078" s="4"/>
      <c r="C2078" s="6"/>
    </row>
    <row r="2079" spans="1:3">
      <c r="A2079" s="4"/>
      <c r="C2079" s="6"/>
    </row>
    <row r="2080" spans="1:3">
      <c r="A2080" s="4"/>
      <c r="C2080" s="6"/>
    </row>
    <row r="2081" spans="1:3">
      <c r="A2081" s="4"/>
      <c r="C2081" s="6"/>
    </row>
    <row r="2082" spans="1:3">
      <c r="A2082" s="4"/>
      <c r="C2082" s="6"/>
    </row>
    <row r="2083" spans="1:3">
      <c r="A2083" s="4"/>
      <c r="C2083" s="6"/>
    </row>
    <row r="2084" spans="1:3">
      <c r="A2084" s="4"/>
      <c r="C2084" s="6"/>
    </row>
    <row r="2085" spans="1:3">
      <c r="A2085" s="4"/>
      <c r="C2085" s="6"/>
    </row>
    <row r="2086" spans="1:3">
      <c r="A2086" s="4"/>
      <c r="C2086" s="6"/>
    </row>
    <row r="2087" spans="1:3">
      <c r="A2087" s="4"/>
      <c r="C2087" s="6"/>
    </row>
    <row r="2088" spans="1:3">
      <c r="A2088" s="4"/>
      <c r="C2088" s="6"/>
    </row>
    <row r="2089" spans="1:3">
      <c r="A2089" s="4"/>
      <c r="C2089" s="6"/>
    </row>
    <row r="2090" spans="1:3">
      <c r="A2090" s="4"/>
      <c r="C2090" s="6"/>
    </row>
    <row r="2091" spans="1:3">
      <c r="A2091" s="4"/>
      <c r="C2091" s="6"/>
    </row>
    <row r="2092" spans="1:3">
      <c r="A2092" s="4"/>
      <c r="C2092" s="6"/>
    </row>
    <row r="2093" spans="1:3">
      <c r="A2093" s="4"/>
      <c r="C2093" s="6"/>
    </row>
    <row r="2094" spans="1:3">
      <c r="A2094" s="4"/>
      <c r="C2094" s="6"/>
    </row>
    <row r="2095" spans="1:3">
      <c r="A2095" s="4"/>
      <c r="C2095" s="6"/>
    </row>
    <row r="2096" spans="1:3">
      <c r="A2096" s="4"/>
      <c r="C2096" s="6"/>
    </row>
    <row r="2097" spans="1:3">
      <c r="A2097" s="4"/>
      <c r="C2097" s="6"/>
    </row>
    <row r="2098" spans="1:3">
      <c r="A2098" s="4"/>
      <c r="C2098" s="6"/>
    </row>
    <row r="2099" spans="1:3">
      <c r="A2099" s="4"/>
      <c r="C2099" s="6"/>
    </row>
    <row r="2100" spans="1:3">
      <c r="A2100" s="4"/>
      <c r="C2100" s="6"/>
    </row>
    <row r="2101" spans="1:3">
      <c r="A2101" s="4"/>
      <c r="C2101" s="6"/>
    </row>
    <row r="2102" spans="1:3">
      <c r="A2102" s="4"/>
      <c r="C2102" s="6"/>
    </row>
    <row r="2103" spans="1:3">
      <c r="A2103" s="4"/>
      <c r="C2103" s="6"/>
    </row>
    <row r="2104" spans="1:3">
      <c r="A2104" s="4"/>
      <c r="C2104" s="6"/>
    </row>
    <row r="2105" spans="1:3">
      <c r="A2105" s="4"/>
      <c r="C2105" s="6"/>
    </row>
    <row r="2106" spans="1:3">
      <c r="A2106" s="4"/>
      <c r="C2106" s="6"/>
    </row>
    <row r="2107" spans="1:3">
      <c r="A2107" s="4"/>
      <c r="C2107" s="6"/>
    </row>
    <row r="2108" spans="1:3">
      <c r="A2108" s="4"/>
      <c r="C2108" s="6"/>
    </row>
    <row r="2109" spans="1:3">
      <c r="A2109" s="4"/>
      <c r="C2109" s="6"/>
    </row>
    <row r="2110" spans="1:3">
      <c r="A2110" s="4"/>
      <c r="C2110" s="6"/>
    </row>
    <row r="2111" spans="1:3">
      <c r="A2111" s="4"/>
      <c r="C2111" s="6"/>
    </row>
    <row r="2112" spans="1:3">
      <c r="A2112" s="4"/>
      <c r="C2112" s="6"/>
    </row>
    <row r="2113" spans="1:3">
      <c r="A2113" s="4"/>
      <c r="C2113" s="6"/>
    </row>
    <row r="2114" spans="1:3">
      <c r="A2114" s="4"/>
      <c r="C2114" s="6"/>
    </row>
    <row r="2115" spans="1:3">
      <c r="A2115" s="4"/>
      <c r="C2115" s="6"/>
    </row>
    <row r="2116" spans="1:3">
      <c r="A2116" s="4"/>
      <c r="C2116" s="6"/>
    </row>
    <row r="2117" spans="1:3">
      <c r="A2117" s="4"/>
      <c r="C2117" s="6"/>
    </row>
    <row r="2118" spans="1:3">
      <c r="A2118" s="4"/>
      <c r="C2118" s="6"/>
    </row>
    <row r="2119" spans="1:3">
      <c r="A2119" s="4"/>
      <c r="C2119" s="6"/>
    </row>
    <row r="2120" spans="1:3">
      <c r="A2120" s="4"/>
      <c r="C2120" s="6"/>
    </row>
    <row r="2121" spans="1:3">
      <c r="A2121" s="4"/>
      <c r="C2121" s="6"/>
    </row>
    <row r="2122" spans="1:3">
      <c r="A2122" s="4"/>
      <c r="C2122" s="6"/>
    </row>
    <row r="2123" spans="1:3">
      <c r="A2123" s="4"/>
      <c r="C2123" s="6"/>
    </row>
    <row r="2124" spans="1:3">
      <c r="A2124" s="4"/>
      <c r="C2124" s="6"/>
    </row>
    <row r="2125" spans="1:3">
      <c r="A2125" s="4"/>
      <c r="C2125" s="6"/>
    </row>
    <row r="2126" spans="1:3">
      <c r="A2126" s="4"/>
      <c r="C2126" s="6"/>
    </row>
    <row r="2127" spans="1:3">
      <c r="A2127" s="4"/>
      <c r="C2127" s="6"/>
    </row>
    <row r="2128" spans="1:3">
      <c r="A2128" s="4"/>
      <c r="C2128" s="6"/>
    </row>
    <row r="2129" spans="1:3">
      <c r="A2129" s="4"/>
      <c r="C2129" s="6"/>
    </row>
    <row r="2130" spans="1:3">
      <c r="A2130" s="4"/>
      <c r="C2130" s="6"/>
    </row>
    <row r="2131" spans="1:3">
      <c r="A2131" s="4"/>
      <c r="C2131" s="6"/>
    </row>
    <row r="2132" spans="1:3">
      <c r="A2132" s="4"/>
      <c r="C2132" s="6"/>
    </row>
    <row r="2133" spans="1:3">
      <c r="A2133" s="4"/>
      <c r="C2133" s="6"/>
    </row>
    <row r="2134" spans="1:3">
      <c r="A2134" s="4"/>
      <c r="C2134" s="6"/>
    </row>
    <row r="2135" spans="1:3">
      <c r="A2135" s="4"/>
      <c r="C2135" s="6"/>
    </row>
    <row r="2136" spans="1:3">
      <c r="A2136" s="4"/>
      <c r="C2136" s="6"/>
    </row>
    <row r="2137" spans="1:3">
      <c r="A2137" s="4"/>
      <c r="C2137" s="6"/>
    </row>
    <row r="2138" spans="1:3">
      <c r="A2138" s="4"/>
      <c r="C2138" s="6"/>
    </row>
    <row r="2139" spans="1:3">
      <c r="A2139" s="4"/>
      <c r="C2139" s="6"/>
    </row>
    <row r="2140" spans="1:3">
      <c r="A2140" s="4"/>
      <c r="C2140" s="6"/>
    </row>
    <row r="2141" spans="1:3">
      <c r="A2141" s="4"/>
      <c r="C2141" s="6"/>
    </row>
    <row r="2142" spans="1:3">
      <c r="A2142" s="4"/>
      <c r="C2142" s="6"/>
    </row>
    <row r="2143" spans="1:3">
      <c r="A2143" s="4"/>
      <c r="C2143" s="6"/>
    </row>
    <row r="2144" spans="1:3">
      <c r="A2144" s="4"/>
      <c r="C2144" s="6"/>
    </row>
    <row r="2145" spans="1:3">
      <c r="A2145" s="4"/>
      <c r="C2145" s="6"/>
    </row>
    <row r="2146" spans="1:3">
      <c r="A2146" s="4"/>
      <c r="C2146" s="6"/>
    </row>
    <row r="2147" spans="1:3">
      <c r="A2147" s="4"/>
      <c r="C2147" s="6"/>
    </row>
    <row r="2148" spans="1:3">
      <c r="A2148" s="4"/>
      <c r="C2148" s="6"/>
    </row>
    <row r="2149" spans="1:3">
      <c r="A2149" s="4"/>
      <c r="C2149" s="6"/>
    </row>
    <row r="2150" spans="1:3">
      <c r="A2150" s="4"/>
      <c r="C2150" s="6"/>
    </row>
    <row r="2151" spans="1:3">
      <c r="A2151" s="4"/>
      <c r="C2151" s="6"/>
    </row>
    <row r="2152" spans="1:3">
      <c r="A2152" s="4"/>
      <c r="C2152" s="6"/>
    </row>
    <row r="2153" spans="1:3">
      <c r="A2153" s="4"/>
      <c r="C2153" s="6"/>
    </row>
    <row r="2154" spans="1:3">
      <c r="A2154" s="4"/>
      <c r="C2154" s="6"/>
    </row>
    <row r="2155" spans="1:3">
      <c r="A2155" s="4"/>
      <c r="C2155" s="6"/>
    </row>
    <row r="2156" spans="1:3">
      <c r="A2156" s="4"/>
      <c r="C2156" s="6"/>
    </row>
    <row r="2157" spans="1:3">
      <c r="A2157" s="4"/>
      <c r="C2157" s="6"/>
    </row>
    <row r="2158" spans="1:3">
      <c r="A2158" s="4"/>
      <c r="C2158" s="6"/>
    </row>
    <row r="2159" spans="1:3">
      <c r="A2159" s="4"/>
      <c r="C2159" s="6"/>
    </row>
    <row r="2160" spans="1:3">
      <c r="A2160" s="4"/>
      <c r="C2160" s="6"/>
    </row>
    <row r="2161" spans="1:3">
      <c r="A2161" s="4"/>
      <c r="C2161" s="6"/>
    </row>
    <row r="2162" spans="1:3">
      <c r="A2162" s="4"/>
      <c r="C2162" s="6"/>
    </row>
    <row r="2163" spans="1:3">
      <c r="A2163" s="4"/>
      <c r="C2163" s="6"/>
    </row>
    <row r="2164" spans="1:3">
      <c r="A2164" s="4"/>
      <c r="C2164" s="6"/>
    </row>
    <row r="2165" spans="1:3">
      <c r="A2165" s="4"/>
      <c r="C2165" s="6"/>
    </row>
    <row r="2166" spans="1:3">
      <c r="A2166" s="4"/>
      <c r="C2166" s="6"/>
    </row>
    <row r="2167" spans="1:3">
      <c r="A2167" s="4"/>
      <c r="C2167" s="6"/>
    </row>
    <row r="2168" spans="1:3">
      <c r="A2168" s="4"/>
      <c r="C2168" s="6"/>
    </row>
    <row r="2169" spans="1:3">
      <c r="A2169" s="4"/>
      <c r="C2169" s="6"/>
    </row>
    <row r="2170" spans="1:3">
      <c r="A2170" s="4"/>
      <c r="C2170" s="6"/>
    </row>
    <row r="2171" spans="1:3">
      <c r="A2171" s="4"/>
      <c r="C2171" s="6"/>
    </row>
    <row r="2172" spans="1:3">
      <c r="A2172" s="4"/>
      <c r="C2172" s="6"/>
    </row>
    <row r="2173" spans="1:3">
      <c r="A2173" s="4"/>
      <c r="C2173" s="6"/>
    </row>
    <row r="2174" spans="1:3">
      <c r="A2174" s="4"/>
      <c r="C2174" s="6"/>
    </row>
    <row r="2175" spans="1:3">
      <c r="A2175" s="4"/>
      <c r="C2175" s="6"/>
    </row>
    <row r="2176" spans="1:3">
      <c r="A2176" s="4"/>
      <c r="C2176" s="6"/>
    </row>
    <row r="2177" spans="1:3">
      <c r="A2177" s="4"/>
      <c r="C2177" s="6"/>
    </row>
    <row r="2178" spans="1:3">
      <c r="A2178" s="4"/>
      <c r="C2178" s="6"/>
    </row>
    <row r="2179" spans="1:3">
      <c r="A2179" s="4"/>
      <c r="C2179" s="6"/>
    </row>
    <row r="2180" spans="1:3">
      <c r="A2180" s="4"/>
      <c r="C2180" s="6"/>
    </row>
    <row r="2181" spans="1:3">
      <c r="A2181" s="4"/>
      <c r="C2181" s="6"/>
    </row>
    <row r="2182" spans="1:3">
      <c r="A2182" s="4"/>
      <c r="C2182" s="6"/>
    </row>
    <row r="2183" spans="1:3">
      <c r="A2183" s="4"/>
      <c r="C2183" s="6"/>
    </row>
    <row r="2184" spans="1:3">
      <c r="A2184" s="4"/>
      <c r="C2184" s="6"/>
    </row>
    <row r="2185" spans="1:3">
      <c r="A2185" s="4"/>
      <c r="C2185" s="6"/>
    </row>
    <row r="2186" spans="1:3">
      <c r="A2186" s="4"/>
      <c r="C2186" s="6"/>
    </row>
    <row r="2187" spans="1:3">
      <c r="A2187" s="4"/>
      <c r="C2187" s="6"/>
    </row>
    <row r="2188" spans="1:3">
      <c r="A2188" s="4"/>
      <c r="C2188" s="6"/>
    </row>
    <row r="2189" spans="1:3">
      <c r="A2189" s="4"/>
      <c r="C2189" s="6"/>
    </row>
    <row r="2190" spans="1:3">
      <c r="A2190" s="4"/>
      <c r="C2190" s="6"/>
    </row>
    <row r="2191" spans="1:3">
      <c r="A2191" s="4"/>
      <c r="C2191" s="6"/>
    </row>
    <row r="2192" spans="1:3">
      <c r="A2192" s="4"/>
      <c r="C2192" s="6"/>
    </row>
    <row r="2193" spans="1:3">
      <c r="A2193" s="4"/>
      <c r="C2193" s="6"/>
    </row>
    <row r="2194" spans="1:3">
      <c r="A2194" s="4"/>
      <c r="C2194" s="6"/>
    </row>
    <row r="2195" spans="1:3">
      <c r="A2195" s="4"/>
      <c r="C2195" s="6"/>
    </row>
    <row r="2196" spans="1:3">
      <c r="A2196" s="4"/>
      <c r="C2196" s="6"/>
    </row>
    <row r="2197" spans="1:3">
      <c r="A2197" s="4"/>
      <c r="C2197" s="6"/>
    </row>
    <row r="2198" spans="1:3">
      <c r="A2198" s="4"/>
      <c r="C2198" s="6"/>
    </row>
    <row r="2199" spans="1:3">
      <c r="A2199" s="4"/>
      <c r="C2199" s="6"/>
    </row>
    <row r="2200" spans="1:3">
      <c r="A2200" s="4"/>
      <c r="C2200" s="6"/>
    </row>
    <row r="2201" spans="1:3">
      <c r="A2201" s="4"/>
      <c r="C2201" s="6"/>
    </row>
    <row r="2202" spans="1:3">
      <c r="A2202" s="4"/>
      <c r="C2202" s="6"/>
    </row>
    <row r="2203" spans="1:3">
      <c r="A2203" s="4"/>
      <c r="C2203" s="6"/>
    </row>
    <row r="2204" spans="1:3">
      <c r="A2204" s="4"/>
      <c r="C2204" s="6"/>
    </row>
    <row r="2205" spans="1:3">
      <c r="A2205" s="4"/>
      <c r="C2205" s="6"/>
    </row>
    <row r="2206" spans="1:3">
      <c r="A2206" s="4"/>
      <c r="C2206" s="6"/>
    </row>
    <row r="2207" spans="1:3">
      <c r="A2207" s="4"/>
      <c r="C2207" s="6"/>
    </row>
    <row r="2208" spans="1:3">
      <c r="A2208" s="4"/>
      <c r="C2208" s="6"/>
    </row>
    <row r="2209" spans="1:3">
      <c r="A2209" s="4"/>
      <c r="C2209" s="6"/>
    </row>
    <row r="2210" spans="1:3">
      <c r="A2210" s="4"/>
      <c r="C2210" s="6"/>
    </row>
    <row r="2211" spans="1:3">
      <c r="A2211" s="4"/>
      <c r="C2211" s="6"/>
    </row>
    <row r="2212" spans="1:3">
      <c r="A2212" s="4"/>
      <c r="C2212" s="6"/>
    </row>
    <row r="2213" spans="1:3">
      <c r="A2213" s="4"/>
      <c r="C2213" s="6"/>
    </row>
    <row r="2214" spans="1:3">
      <c r="A2214" s="4"/>
      <c r="C2214" s="6"/>
    </row>
    <row r="2215" spans="1:3">
      <c r="A2215" s="4"/>
      <c r="C2215" s="6"/>
    </row>
    <row r="2216" spans="1:3">
      <c r="A2216" s="4"/>
      <c r="C2216" s="6"/>
    </row>
    <row r="2217" spans="1:3">
      <c r="A2217" s="4"/>
      <c r="C2217" s="6"/>
    </row>
    <row r="2218" spans="1:3">
      <c r="A2218" s="4"/>
      <c r="C2218" s="6"/>
    </row>
    <row r="2219" spans="1:3">
      <c r="A2219" s="4"/>
      <c r="C2219" s="6"/>
    </row>
    <row r="2220" spans="1:3">
      <c r="A2220" s="4"/>
      <c r="C2220" s="6"/>
    </row>
    <row r="2221" spans="1:3">
      <c r="A2221" s="4"/>
      <c r="C2221" s="6"/>
    </row>
    <row r="2222" spans="1:3">
      <c r="A2222" s="4"/>
      <c r="C2222" s="6"/>
    </row>
    <row r="2223" spans="1:3">
      <c r="A2223" s="4"/>
      <c r="C2223" s="6"/>
    </row>
    <row r="2224" spans="1:3">
      <c r="A2224" s="4"/>
      <c r="C2224" s="6"/>
    </row>
    <row r="2225" spans="1:3">
      <c r="A2225" s="4"/>
      <c r="C2225" s="6"/>
    </row>
    <row r="2226" spans="1:3">
      <c r="A2226" s="4"/>
      <c r="C2226" s="6"/>
    </row>
    <row r="2227" spans="1:3">
      <c r="A2227" s="4"/>
      <c r="C2227" s="6"/>
    </row>
    <row r="2228" spans="1:3">
      <c r="A2228" s="4"/>
      <c r="C2228" s="6"/>
    </row>
    <row r="2229" spans="1:3">
      <c r="A2229" s="4"/>
      <c r="C2229" s="6"/>
    </row>
    <row r="2230" spans="1:3">
      <c r="A2230" s="4"/>
      <c r="C2230" s="6"/>
    </row>
    <row r="2231" spans="1:3">
      <c r="A2231" s="4"/>
      <c r="C2231" s="6"/>
    </row>
    <row r="2232" spans="1:3">
      <c r="A2232" s="4"/>
      <c r="C2232" s="6"/>
    </row>
    <row r="2233" spans="1:3">
      <c r="A2233" s="4"/>
      <c r="C2233" s="6"/>
    </row>
    <row r="2234" spans="1:3">
      <c r="A2234" s="4"/>
      <c r="C2234" s="6"/>
    </row>
    <row r="2235" spans="1:3">
      <c r="A2235" s="4"/>
      <c r="C2235" s="6"/>
    </row>
    <row r="2236" spans="1:3">
      <c r="A2236" s="4"/>
      <c r="C2236" s="6"/>
    </row>
    <row r="2237" spans="1:3">
      <c r="A2237" s="4"/>
      <c r="C2237" s="6"/>
    </row>
    <row r="2238" spans="1:3">
      <c r="A2238" s="4"/>
      <c r="C2238" s="6"/>
    </row>
    <row r="2239" spans="1:3">
      <c r="A2239" s="4"/>
      <c r="C2239" s="6"/>
    </row>
    <row r="2240" spans="1:3">
      <c r="A2240" s="4"/>
      <c r="C2240" s="6"/>
    </row>
    <row r="2241" spans="1:3">
      <c r="A2241" s="4"/>
      <c r="C2241" s="6"/>
    </row>
    <row r="2242" spans="1:3">
      <c r="A2242" s="4"/>
      <c r="C2242" s="6"/>
    </row>
    <row r="2243" spans="1:3">
      <c r="A2243" s="4"/>
      <c r="C2243" s="6"/>
    </row>
    <row r="2244" spans="1:3">
      <c r="A2244" s="4"/>
      <c r="C2244" s="6"/>
    </row>
    <row r="2245" spans="1:3">
      <c r="A2245" s="4"/>
      <c r="C2245" s="6"/>
    </row>
    <row r="2246" spans="1:3">
      <c r="A2246" s="4"/>
      <c r="C2246" s="6"/>
    </row>
    <row r="2247" spans="1:3">
      <c r="A2247" s="4"/>
      <c r="C2247" s="6"/>
    </row>
    <row r="2248" spans="1:3">
      <c r="A2248" s="4"/>
      <c r="C2248" s="6"/>
    </row>
    <row r="2249" spans="1:3">
      <c r="A2249" s="4"/>
      <c r="C2249" s="6"/>
    </row>
    <row r="2250" spans="1:3">
      <c r="A2250" s="4"/>
      <c r="C2250" s="6"/>
    </row>
    <row r="2251" spans="1:3">
      <c r="A2251" s="4"/>
      <c r="C2251" s="6"/>
    </row>
    <row r="2252" spans="1:3">
      <c r="A2252" s="4"/>
      <c r="C2252" s="6"/>
    </row>
    <row r="2253" spans="1:3">
      <c r="A2253" s="4"/>
      <c r="C2253" s="6"/>
    </row>
    <row r="2254" spans="1:3">
      <c r="A2254" s="4"/>
      <c r="C2254" s="6"/>
    </row>
    <row r="2255" spans="1:3">
      <c r="A2255" s="4"/>
      <c r="C2255" s="6"/>
    </row>
    <row r="2256" spans="1:3">
      <c r="A2256" s="4"/>
      <c r="C2256" s="6"/>
    </row>
    <row r="2257" spans="1:3">
      <c r="A2257" s="4"/>
      <c r="C2257" s="6"/>
    </row>
    <row r="2258" spans="1:3">
      <c r="A2258" s="4"/>
      <c r="C2258" s="6"/>
    </row>
    <row r="2259" spans="1:3">
      <c r="A2259" s="4"/>
      <c r="C2259" s="6"/>
    </row>
    <row r="2260" spans="1:3">
      <c r="A2260" s="4"/>
      <c r="C2260" s="6"/>
    </row>
    <row r="2261" spans="1:3">
      <c r="A2261" s="4"/>
      <c r="C2261" s="6"/>
    </row>
    <row r="2262" spans="1:3">
      <c r="A2262" s="4"/>
      <c r="C2262" s="6"/>
    </row>
    <row r="2263" spans="1:3">
      <c r="A2263" s="4"/>
      <c r="C2263" s="6"/>
    </row>
    <row r="2264" spans="1:3">
      <c r="A2264" s="4"/>
      <c r="C2264" s="6"/>
    </row>
    <row r="2265" spans="1:3">
      <c r="A2265" s="4"/>
      <c r="C2265" s="6"/>
    </row>
    <row r="2266" spans="1:3">
      <c r="A2266" s="4"/>
      <c r="C2266" s="6"/>
    </row>
    <row r="2267" spans="1:3">
      <c r="A2267" s="4"/>
      <c r="C2267" s="6"/>
    </row>
    <row r="2268" spans="1:3">
      <c r="A2268" s="4"/>
      <c r="C2268" s="6"/>
    </row>
    <row r="2269" spans="1:3">
      <c r="A2269" s="4"/>
      <c r="C2269" s="6"/>
    </row>
    <row r="2270" spans="1:3">
      <c r="A2270" s="4"/>
      <c r="C2270" s="6"/>
    </row>
    <row r="2271" spans="1:3">
      <c r="A2271" s="4"/>
      <c r="C2271" s="6"/>
    </row>
    <row r="2272" spans="1:3">
      <c r="A2272" s="4"/>
      <c r="C2272" s="6"/>
    </row>
    <row r="2273" spans="1:3">
      <c r="A2273" s="4"/>
      <c r="C2273" s="6"/>
    </row>
    <row r="2274" spans="1:3">
      <c r="A2274" s="4"/>
      <c r="C2274" s="6"/>
    </row>
    <row r="2275" spans="1:3">
      <c r="A2275" s="4"/>
      <c r="C2275" s="6"/>
    </row>
    <row r="2276" spans="1:3">
      <c r="A2276" s="4"/>
      <c r="C2276" s="6"/>
    </row>
    <row r="2277" spans="1:3">
      <c r="A2277" s="4"/>
      <c r="C2277" s="6"/>
    </row>
    <row r="2278" spans="1:3">
      <c r="A2278" s="4"/>
      <c r="C2278" s="6"/>
    </row>
    <row r="2279" spans="1:3">
      <c r="A2279" s="4"/>
      <c r="C2279" s="6"/>
    </row>
    <row r="2280" spans="1:3">
      <c r="A2280" s="4"/>
      <c r="C2280" s="6"/>
    </row>
    <row r="2281" spans="1:3">
      <c r="A2281" s="4"/>
      <c r="C2281" s="6"/>
    </row>
    <row r="2282" spans="1:3">
      <c r="A2282" s="4"/>
      <c r="C2282" s="6"/>
    </row>
    <row r="2283" spans="1:3">
      <c r="A2283" s="4"/>
      <c r="C2283" s="6"/>
    </row>
    <row r="2284" spans="1:3">
      <c r="A2284" s="4"/>
      <c r="C2284" s="6"/>
    </row>
    <row r="2285" spans="1:3">
      <c r="A2285" s="4"/>
      <c r="C2285" s="6"/>
    </row>
    <row r="2286" spans="1:3">
      <c r="A2286" s="4"/>
      <c r="C2286" s="6"/>
    </row>
    <row r="2287" spans="1:3">
      <c r="A2287" s="4"/>
      <c r="C2287" s="6"/>
    </row>
    <row r="2288" spans="1:3">
      <c r="A2288" s="4"/>
      <c r="C2288" s="6"/>
    </row>
    <row r="2289" spans="1:3">
      <c r="A2289" s="4"/>
      <c r="C2289" s="6"/>
    </row>
    <row r="2290" spans="1:3">
      <c r="A2290" s="4"/>
      <c r="C2290" s="6"/>
    </row>
    <row r="2291" spans="1:3">
      <c r="A2291" s="4"/>
      <c r="C2291" s="6"/>
    </row>
    <row r="2292" spans="1:3">
      <c r="A2292" s="4"/>
      <c r="C2292" s="6"/>
    </row>
    <row r="2293" spans="1:3">
      <c r="A2293" s="4"/>
      <c r="C2293" s="6"/>
    </row>
    <row r="2294" spans="1:3">
      <c r="A2294" s="4"/>
      <c r="C2294" s="6"/>
    </row>
    <row r="2295" spans="1:3">
      <c r="A2295" s="4"/>
      <c r="C2295" s="6"/>
    </row>
    <row r="2296" spans="1:3">
      <c r="A2296" s="4"/>
      <c r="C2296" s="6"/>
    </row>
    <row r="2297" spans="1:3">
      <c r="A2297" s="4"/>
      <c r="C2297" s="6"/>
    </row>
    <row r="2298" spans="1:3">
      <c r="A2298" s="4"/>
      <c r="C2298" s="6"/>
    </row>
    <row r="2299" spans="1:3">
      <c r="A2299" s="4"/>
      <c r="C2299" s="6"/>
    </row>
    <row r="2300" spans="1:3">
      <c r="A2300" s="4"/>
      <c r="C2300" s="6"/>
    </row>
    <row r="2301" spans="1:3">
      <c r="A2301" s="4"/>
      <c r="C2301" s="6"/>
    </row>
    <row r="2302" spans="1:3">
      <c r="A2302" s="4"/>
      <c r="C2302" s="6"/>
    </row>
    <row r="2303" spans="1:3">
      <c r="A2303" s="4"/>
      <c r="C2303" s="6"/>
    </row>
    <row r="2304" spans="1:3">
      <c r="A2304" s="4"/>
      <c r="C2304" s="6"/>
    </row>
    <row r="2305" spans="1:3">
      <c r="A2305" s="4"/>
      <c r="C2305" s="6"/>
    </row>
    <row r="2306" spans="1:3">
      <c r="A2306" s="4"/>
      <c r="C2306" s="6"/>
    </row>
    <row r="2307" spans="1:3">
      <c r="A2307" s="4"/>
      <c r="C2307" s="6"/>
    </row>
    <row r="2308" spans="1:3">
      <c r="A2308" s="4"/>
      <c r="C2308" s="6"/>
    </row>
    <row r="2309" spans="1:3">
      <c r="A2309" s="4"/>
      <c r="C2309" s="6"/>
    </row>
    <row r="2310" spans="1:3">
      <c r="A2310" s="4"/>
      <c r="C2310" s="6"/>
    </row>
    <row r="2311" spans="1:3">
      <c r="A2311" s="4"/>
      <c r="C2311" s="6"/>
    </row>
    <row r="2312" spans="1:3">
      <c r="A2312" s="4"/>
      <c r="C2312" s="6"/>
    </row>
    <row r="2313" spans="1:3">
      <c r="A2313" s="4"/>
      <c r="C2313" s="6"/>
    </row>
    <row r="2314" spans="1:3">
      <c r="A2314" s="4"/>
      <c r="C2314" s="6"/>
    </row>
    <row r="2315" spans="1:3">
      <c r="A2315" s="4"/>
      <c r="C2315" s="6"/>
    </row>
    <row r="2316" spans="1:3">
      <c r="A2316" s="4"/>
      <c r="C2316" s="6"/>
    </row>
    <row r="2317" spans="1:3">
      <c r="A2317" s="4"/>
      <c r="C2317" s="6"/>
    </row>
    <row r="2318" spans="1:3">
      <c r="A2318" s="4"/>
      <c r="C2318" s="6"/>
    </row>
    <row r="2319" spans="1:3">
      <c r="A2319" s="4"/>
      <c r="C2319" s="6"/>
    </row>
    <row r="2320" spans="1:3">
      <c r="A2320" s="4"/>
      <c r="C2320" s="6"/>
    </row>
    <row r="2321" spans="1:3">
      <c r="A2321" s="4"/>
      <c r="C2321" s="6"/>
    </row>
    <row r="2322" spans="1:3">
      <c r="A2322" s="4"/>
      <c r="C2322" s="6"/>
    </row>
    <row r="2323" spans="1:3">
      <c r="A2323" s="4"/>
      <c r="C2323" s="6"/>
    </row>
    <row r="2324" spans="1:3">
      <c r="A2324" s="4"/>
      <c r="C2324" s="6"/>
    </row>
    <row r="2325" spans="1:3">
      <c r="A2325" s="4"/>
      <c r="C2325" s="6"/>
    </row>
    <row r="2326" spans="1:3">
      <c r="A2326" s="4"/>
      <c r="C2326" s="6"/>
    </row>
    <row r="2327" spans="1:3">
      <c r="A2327" s="4"/>
      <c r="C2327" s="6"/>
    </row>
    <row r="2328" spans="1:3">
      <c r="A2328" s="4"/>
      <c r="C2328" s="6"/>
    </row>
    <row r="2329" spans="1:3">
      <c r="A2329" s="4"/>
      <c r="C2329" s="6"/>
    </row>
    <row r="2330" spans="1:3">
      <c r="A2330" s="4"/>
      <c r="C2330" s="6"/>
    </row>
    <row r="2331" spans="1:3">
      <c r="A2331" s="4"/>
      <c r="C2331" s="6"/>
    </row>
    <row r="2332" spans="1:3">
      <c r="A2332" s="4"/>
      <c r="C2332" s="6"/>
    </row>
    <row r="2333" spans="1:3">
      <c r="A2333" s="4"/>
      <c r="C2333" s="6"/>
    </row>
    <row r="2334" spans="1:3">
      <c r="A2334" s="4"/>
      <c r="C2334" s="6"/>
    </row>
    <row r="2335" spans="1:3">
      <c r="A2335" s="4"/>
      <c r="C2335" s="6"/>
    </row>
    <row r="2336" spans="1:3">
      <c r="A2336" s="4"/>
      <c r="C2336" s="6"/>
    </row>
    <row r="2337" spans="1:3">
      <c r="A2337" s="4"/>
      <c r="C2337" s="6"/>
    </row>
    <row r="2338" spans="1:3">
      <c r="A2338" s="4"/>
      <c r="C2338" s="6"/>
    </row>
    <row r="2339" spans="1:3">
      <c r="A2339" s="4"/>
      <c r="C2339" s="6"/>
    </row>
    <row r="2340" spans="1:3">
      <c r="A2340" s="4"/>
      <c r="C2340" s="6"/>
    </row>
    <row r="2341" spans="1:3">
      <c r="A2341" s="4"/>
      <c r="C2341" s="6"/>
    </row>
    <row r="2342" spans="1:3">
      <c r="A2342" s="4"/>
      <c r="C2342" s="6"/>
    </row>
    <row r="2343" spans="1:3">
      <c r="A2343" s="4"/>
      <c r="C2343" s="6"/>
    </row>
    <row r="2344" spans="1:3">
      <c r="A2344" s="4"/>
      <c r="C2344" s="6"/>
    </row>
    <row r="2345" spans="1:3">
      <c r="A2345" s="4"/>
      <c r="C2345" s="6"/>
    </row>
    <row r="2346" spans="1:3">
      <c r="A2346" s="4"/>
      <c r="C2346" s="6"/>
    </row>
    <row r="2347" spans="1:3">
      <c r="A2347" s="4"/>
      <c r="C2347" s="6"/>
    </row>
    <row r="2348" spans="1:3">
      <c r="A2348" s="4"/>
      <c r="C2348" s="6"/>
    </row>
    <row r="2349" spans="1:3">
      <c r="A2349" s="4"/>
      <c r="C2349" s="6"/>
    </row>
    <row r="2350" spans="1:3">
      <c r="A2350" s="4"/>
      <c r="C2350" s="6"/>
    </row>
    <row r="2351" spans="1:3">
      <c r="A2351" s="4"/>
      <c r="C2351" s="6"/>
    </row>
    <row r="2352" spans="1:3">
      <c r="A2352" s="4"/>
      <c r="C2352" s="6"/>
    </row>
    <row r="2353" spans="1:3">
      <c r="A2353" s="4"/>
      <c r="C2353" s="6"/>
    </row>
    <row r="2354" spans="1:3">
      <c r="A2354" s="4"/>
      <c r="C2354" s="6"/>
    </row>
    <row r="2355" spans="1:3">
      <c r="A2355" s="4"/>
      <c r="C2355" s="6"/>
    </row>
    <row r="2356" spans="1:3">
      <c r="A2356" s="4"/>
      <c r="C2356" s="6"/>
    </row>
    <row r="2357" spans="1:3">
      <c r="A2357" s="4"/>
      <c r="C2357" s="6"/>
    </row>
    <row r="2358" spans="1:3">
      <c r="A2358" s="4"/>
      <c r="C2358" s="6"/>
    </row>
    <row r="2359" spans="1:3">
      <c r="A2359" s="4"/>
      <c r="C2359" s="6"/>
    </row>
    <row r="2360" spans="1:3">
      <c r="A2360" s="4"/>
      <c r="C2360" s="6"/>
    </row>
    <row r="2361" spans="1:3">
      <c r="A2361" s="4"/>
      <c r="C2361" s="6"/>
    </row>
    <row r="2362" spans="1:3">
      <c r="A2362" s="4"/>
      <c r="C2362" s="6"/>
    </row>
    <row r="2363" spans="1:3">
      <c r="A2363" s="4"/>
      <c r="C2363" s="6"/>
    </row>
    <row r="2364" spans="1:3">
      <c r="A2364" s="4"/>
      <c r="C2364" s="6"/>
    </row>
    <row r="2365" spans="1:3">
      <c r="A2365" s="4"/>
      <c r="C2365" s="6"/>
    </row>
    <row r="2366" spans="1:3">
      <c r="A2366" s="4"/>
      <c r="C2366" s="6"/>
    </row>
    <row r="2367" spans="1:3">
      <c r="A2367" s="4"/>
      <c r="C2367" s="6"/>
    </row>
    <row r="2368" spans="1:3">
      <c r="A2368" s="4"/>
      <c r="C2368" s="6"/>
    </row>
    <row r="2369" spans="1:3">
      <c r="A2369" s="4"/>
      <c r="C2369" s="6"/>
    </row>
    <row r="2370" spans="1:3">
      <c r="A2370" s="4"/>
      <c r="C2370" s="6"/>
    </row>
    <row r="2371" spans="1:3">
      <c r="A2371" s="4"/>
      <c r="C2371" s="6"/>
    </row>
    <row r="2372" spans="1:3">
      <c r="A2372" s="4"/>
      <c r="C2372" s="6"/>
    </row>
    <row r="2373" spans="1:3">
      <c r="A2373" s="4"/>
      <c r="C2373" s="6"/>
    </row>
    <row r="2374" spans="1:3">
      <c r="A2374" s="4"/>
      <c r="C2374" s="6"/>
    </row>
    <row r="2375" spans="1:3">
      <c r="A2375" s="4"/>
      <c r="C2375" s="6"/>
    </row>
    <row r="2376" spans="1:3">
      <c r="A2376" s="4"/>
      <c r="C2376" s="6"/>
    </row>
    <row r="2377" spans="1:3">
      <c r="A2377" s="4"/>
      <c r="C2377" s="6"/>
    </row>
    <row r="2378" spans="1:3">
      <c r="A2378" s="4"/>
      <c r="C2378" s="6"/>
    </row>
    <row r="2379" spans="1:3">
      <c r="A2379" s="4"/>
      <c r="C2379" s="6"/>
    </row>
    <row r="2380" spans="1:3">
      <c r="A2380" s="4"/>
      <c r="C2380" s="6"/>
    </row>
    <row r="2381" spans="1:3">
      <c r="A2381" s="4"/>
      <c r="C2381" s="6"/>
    </row>
    <row r="2382" spans="1:3">
      <c r="A2382" s="4"/>
      <c r="C2382" s="6"/>
    </row>
    <row r="2383" spans="1:3">
      <c r="A2383" s="4"/>
      <c r="C2383" s="6"/>
    </row>
    <row r="2384" spans="1:3">
      <c r="A2384" s="4"/>
      <c r="C2384" s="6"/>
    </row>
    <row r="2385" spans="1:3">
      <c r="A2385" s="4"/>
      <c r="C2385" s="6"/>
    </row>
    <row r="2386" spans="1:3">
      <c r="A2386" s="4"/>
      <c r="C2386" s="6"/>
    </row>
    <row r="2387" spans="1:3">
      <c r="A2387" s="4"/>
      <c r="C2387" s="6"/>
    </row>
    <row r="2388" spans="1:3">
      <c r="A2388" s="4"/>
      <c r="C2388" s="6"/>
    </row>
    <row r="2389" spans="1:3">
      <c r="A2389" s="4"/>
      <c r="C2389" s="6"/>
    </row>
    <row r="2390" spans="1:3">
      <c r="A2390" s="4"/>
      <c r="C2390" s="6"/>
    </row>
    <row r="2391" spans="1:3">
      <c r="A2391" s="4"/>
      <c r="C2391" s="6"/>
    </row>
    <row r="2392" spans="1:3">
      <c r="A2392" s="4"/>
      <c r="C2392" s="6"/>
    </row>
    <row r="2393" spans="1:3">
      <c r="A2393" s="4"/>
      <c r="C2393" s="6"/>
    </row>
    <row r="2394" spans="1:3">
      <c r="A2394" s="4"/>
      <c r="C2394" s="6"/>
    </row>
    <row r="2395" spans="1:3">
      <c r="A2395" s="4"/>
      <c r="C2395" s="6"/>
    </row>
    <row r="2396" spans="1:3">
      <c r="A2396" s="4"/>
      <c r="C2396" s="6"/>
    </row>
    <row r="2397" spans="1:3">
      <c r="A2397" s="4"/>
      <c r="C2397" s="6"/>
    </row>
    <row r="2398" spans="1:3">
      <c r="A2398" s="4"/>
      <c r="C2398" s="6"/>
    </row>
    <row r="2399" spans="1:3">
      <c r="A2399" s="4"/>
      <c r="C2399" s="6"/>
    </row>
    <row r="2400" spans="1:3">
      <c r="A2400" s="4"/>
      <c r="C2400" s="6"/>
    </row>
    <row r="2401" spans="1:3">
      <c r="A2401" s="4"/>
      <c r="C2401" s="6"/>
    </row>
    <row r="2402" spans="1:3">
      <c r="A2402" s="4"/>
      <c r="C2402" s="6"/>
    </row>
    <row r="2403" spans="1:3">
      <c r="A2403" s="4"/>
      <c r="C2403" s="6"/>
    </row>
    <row r="2404" spans="1:3">
      <c r="A2404" s="4"/>
      <c r="C2404" s="6"/>
    </row>
    <row r="2405" spans="1:3">
      <c r="A2405" s="4"/>
      <c r="C2405" s="6"/>
    </row>
    <row r="2406" spans="1:3">
      <c r="A2406" s="4"/>
      <c r="C2406" s="6"/>
    </row>
    <row r="2407" spans="1:3">
      <c r="A2407" s="4"/>
      <c r="C2407" s="6"/>
    </row>
    <row r="2408" spans="1:3">
      <c r="A2408" s="4"/>
      <c r="C2408" s="6"/>
    </row>
    <row r="2409" spans="1:3">
      <c r="A2409" s="4"/>
      <c r="C2409" s="6"/>
    </row>
    <row r="2410" spans="1:3">
      <c r="A2410" s="4"/>
      <c r="C2410" s="6"/>
    </row>
    <row r="2411" spans="1:3">
      <c r="A2411" s="4"/>
      <c r="C2411" s="6"/>
    </row>
    <row r="2412" spans="1:3">
      <c r="A2412" s="4"/>
      <c r="C2412" s="6"/>
    </row>
    <row r="2413" spans="1:3">
      <c r="A2413" s="4"/>
      <c r="C2413" s="6"/>
    </row>
    <row r="2414" spans="1:3">
      <c r="A2414" s="4"/>
      <c r="C2414" s="6"/>
    </row>
    <row r="2415" spans="1:3">
      <c r="A2415" s="4"/>
      <c r="C2415" s="6"/>
    </row>
    <row r="2416" spans="1:3">
      <c r="A2416" s="4"/>
      <c r="C2416" s="6"/>
    </row>
    <row r="2417" spans="1:3">
      <c r="A2417" s="4"/>
      <c r="C2417" s="6"/>
    </row>
    <row r="2418" spans="1:3">
      <c r="A2418" s="4"/>
      <c r="C2418" s="6"/>
    </row>
    <row r="2419" spans="1:3">
      <c r="A2419" s="4"/>
      <c r="C2419" s="6"/>
    </row>
    <row r="2420" spans="1:3">
      <c r="A2420" s="4"/>
      <c r="C2420" s="6"/>
    </row>
    <row r="2421" spans="1:3">
      <c r="A2421" s="4"/>
      <c r="C2421" s="6"/>
    </row>
    <row r="2422" spans="1:3">
      <c r="A2422" s="4"/>
      <c r="C2422" s="6"/>
    </row>
    <row r="2423" spans="1:3">
      <c r="A2423" s="4"/>
      <c r="C2423" s="6"/>
    </row>
    <row r="2424" spans="1:3">
      <c r="A2424" s="4"/>
      <c r="C2424" s="6"/>
    </row>
    <row r="2425" spans="1:3">
      <c r="A2425" s="4"/>
      <c r="C2425" s="6"/>
    </row>
    <row r="2426" spans="1:3">
      <c r="A2426" s="4"/>
      <c r="C2426" s="6"/>
    </row>
    <row r="2427" spans="1:3">
      <c r="A2427" s="4"/>
      <c r="C2427" s="6"/>
    </row>
    <row r="2428" spans="1:3">
      <c r="A2428" s="4"/>
      <c r="C2428" s="6"/>
    </row>
    <row r="2429" spans="1:3">
      <c r="A2429" s="4"/>
      <c r="C2429" s="6"/>
    </row>
    <row r="2430" spans="1:3">
      <c r="A2430" s="4"/>
      <c r="C2430" s="6"/>
    </row>
    <row r="2431" spans="1:3">
      <c r="A2431" s="4"/>
      <c r="C2431" s="6"/>
    </row>
    <row r="2432" spans="1:3">
      <c r="A2432" s="4"/>
      <c r="C2432" s="6"/>
    </row>
    <row r="2433" spans="1:3">
      <c r="A2433" s="4"/>
      <c r="C2433" s="6"/>
    </row>
    <row r="2434" spans="1:3">
      <c r="A2434" s="4"/>
      <c r="C2434" s="6"/>
    </row>
    <row r="2435" spans="1:3">
      <c r="A2435" s="4"/>
      <c r="C2435" s="6"/>
    </row>
    <row r="2436" spans="1:3">
      <c r="A2436" s="4"/>
      <c r="C2436" s="6"/>
    </row>
    <row r="2437" spans="1:3">
      <c r="A2437" s="4"/>
      <c r="C2437" s="6"/>
    </row>
    <row r="2438" spans="1:3">
      <c r="A2438" s="4"/>
      <c r="C2438" s="6"/>
    </row>
    <row r="2439" spans="1:3">
      <c r="A2439" s="4"/>
      <c r="C2439" s="6"/>
    </row>
    <row r="2440" spans="1:3">
      <c r="A2440" s="4"/>
      <c r="C2440" s="6"/>
    </row>
    <row r="2441" spans="1:3">
      <c r="A2441" s="4"/>
      <c r="C2441" s="6"/>
    </row>
    <row r="2442" spans="1:3">
      <c r="A2442" s="4"/>
      <c r="C2442" s="6"/>
    </row>
    <row r="2443" spans="1:3">
      <c r="A2443" s="4"/>
      <c r="C2443" s="6"/>
    </row>
    <row r="2444" spans="1:3">
      <c r="A2444" s="4"/>
      <c r="C2444" s="6"/>
    </row>
    <row r="2445" spans="1:3">
      <c r="A2445" s="4"/>
      <c r="C2445" s="6"/>
    </row>
    <row r="2446" spans="1:3">
      <c r="A2446" s="4"/>
      <c r="C2446" s="6"/>
    </row>
    <row r="2447" spans="1:3">
      <c r="A2447" s="4"/>
      <c r="C2447" s="6"/>
    </row>
    <row r="2448" spans="1:3">
      <c r="A2448" s="4"/>
      <c r="C2448" s="6"/>
    </row>
    <row r="2449" spans="1:3">
      <c r="A2449" s="4"/>
      <c r="C2449" s="6"/>
    </row>
    <row r="2450" spans="1:3">
      <c r="A2450" s="4"/>
      <c r="C2450" s="6"/>
    </row>
    <row r="2451" spans="1:3">
      <c r="A2451" s="4"/>
      <c r="C2451" s="6"/>
    </row>
    <row r="2452" spans="1:3">
      <c r="A2452" s="4"/>
      <c r="C2452" s="6"/>
    </row>
    <row r="2453" spans="1:3">
      <c r="A2453" s="4"/>
      <c r="C2453" s="6"/>
    </row>
    <row r="2454" spans="1:3">
      <c r="A2454" s="4"/>
      <c r="C2454" s="6"/>
    </row>
    <row r="2455" spans="1:3">
      <c r="A2455" s="4"/>
      <c r="C2455" s="6"/>
    </row>
    <row r="2456" spans="1:3">
      <c r="A2456" s="4"/>
      <c r="C2456" s="6"/>
    </row>
    <row r="2457" spans="1:3">
      <c r="A2457" s="4"/>
      <c r="C2457" s="6"/>
    </row>
    <row r="2458" spans="1:3">
      <c r="A2458" s="4"/>
      <c r="C2458" s="6"/>
    </row>
    <row r="2459" spans="1:3">
      <c r="A2459" s="4"/>
      <c r="C2459" s="6"/>
    </row>
    <row r="2460" spans="1:3">
      <c r="A2460" s="4"/>
      <c r="C2460" s="6"/>
    </row>
    <row r="2461" spans="1:3">
      <c r="A2461" s="4"/>
      <c r="C2461" s="6"/>
    </row>
    <row r="2462" spans="1:3">
      <c r="A2462" s="4"/>
      <c r="C2462" s="6"/>
    </row>
    <row r="2463" spans="1:3">
      <c r="A2463" s="4"/>
      <c r="C2463" s="6"/>
    </row>
    <row r="2464" spans="1:3">
      <c r="A2464" s="4"/>
      <c r="C2464" s="6"/>
    </row>
    <row r="2465" spans="1:3">
      <c r="A2465" s="4"/>
      <c r="C2465" s="6"/>
    </row>
    <row r="2466" spans="1:3">
      <c r="A2466" s="4"/>
      <c r="C2466" s="6"/>
    </row>
    <row r="2467" spans="1:3">
      <c r="A2467" s="4"/>
      <c r="C2467" s="6"/>
    </row>
    <row r="2468" spans="1:3">
      <c r="A2468" s="4"/>
      <c r="C2468" s="6"/>
    </row>
    <row r="2469" spans="1:3">
      <c r="A2469" s="4"/>
      <c r="C2469" s="6"/>
    </row>
    <row r="2470" spans="1:3">
      <c r="A2470" s="4"/>
      <c r="C2470" s="6"/>
    </row>
    <row r="2471" spans="1:3">
      <c r="A2471" s="4"/>
      <c r="C2471" s="6"/>
    </row>
    <row r="2472" spans="1:3">
      <c r="A2472" s="4"/>
      <c r="C2472" s="6"/>
    </row>
    <row r="2473" spans="1:3">
      <c r="A2473" s="4"/>
      <c r="C2473" s="6"/>
    </row>
    <row r="2474" spans="1:3">
      <c r="A2474" s="4"/>
      <c r="C2474" s="6"/>
    </row>
    <row r="2475" spans="1:3">
      <c r="A2475" s="4"/>
      <c r="C2475" s="6"/>
    </row>
    <row r="2476" spans="1:3">
      <c r="A2476" s="4"/>
      <c r="C2476" s="6"/>
    </row>
    <row r="2477" spans="1:3">
      <c r="A2477" s="4"/>
      <c r="C2477" s="6"/>
    </row>
    <row r="2478" spans="1:3">
      <c r="A2478" s="4"/>
      <c r="C2478" s="6"/>
    </row>
    <row r="2479" spans="1:3">
      <c r="A2479" s="4"/>
      <c r="C2479" s="6"/>
    </row>
    <row r="2480" spans="1:3">
      <c r="A2480" s="4"/>
      <c r="C2480" s="6"/>
    </row>
    <row r="2481" spans="1:3">
      <c r="A2481" s="4"/>
      <c r="C2481" s="6"/>
    </row>
    <row r="2482" spans="1:3">
      <c r="A2482" s="4"/>
      <c r="C2482" s="6"/>
    </row>
    <row r="2483" spans="1:3">
      <c r="A2483" s="4"/>
      <c r="C2483" s="6"/>
    </row>
    <row r="2484" spans="1:3">
      <c r="A2484" s="4"/>
      <c r="C2484" s="6"/>
    </row>
    <row r="2485" spans="1:3">
      <c r="A2485" s="4"/>
      <c r="C2485" s="6"/>
    </row>
    <row r="2486" spans="1:3">
      <c r="A2486" s="4"/>
      <c r="C2486" s="6"/>
    </row>
    <row r="2487" spans="1:3">
      <c r="A2487" s="4"/>
      <c r="C2487" s="6"/>
    </row>
    <row r="2488" spans="1:3">
      <c r="A2488" s="4"/>
      <c r="C2488" s="6"/>
    </row>
    <row r="2489" spans="1:3">
      <c r="A2489" s="4"/>
      <c r="C2489" s="6"/>
    </row>
    <row r="2490" spans="1:3">
      <c r="A2490" s="4"/>
      <c r="C2490" s="6"/>
    </row>
    <row r="2491" spans="1:3">
      <c r="A2491" s="4"/>
      <c r="C2491" s="6"/>
    </row>
    <row r="2492" spans="1:3">
      <c r="A2492" s="4"/>
      <c r="C2492" s="6"/>
    </row>
    <row r="2493" spans="1:3">
      <c r="A2493" s="4"/>
      <c r="C2493" s="6"/>
    </row>
    <row r="2494" spans="1:3">
      <c r="A2494" s="4"/>
      <c r="C2494" s="6"/>
    </row>
    <row r="2495" spans="1:3">
      <c r="A2495" s="4"/>
      <c r="C2495" s="6"/>
    </row>
    <row r="2496" spans="1:3">
      <c r="A2496" s="4"/>
      <c r="C2496" s="6"/>
    </row>
    <row r="2497" spans="1:3">
      <c r="A2497" s="4"/>
      <c r="C2497" s="6"/>
    </row>
    <row r="2498" spans="1:3">
      <c r="A2498" s="4"/>
      <c r="C2498" s="6"/>
    </row>
    <row r="2499" spans="1:3">
      <c r="A2499" s="4"/>
      <c r="C2499" s="6"/>
    </row>
    <row r="2500" spans="1:3">
      <c r="A2500" s="4"/>
      <c r="C2500" s="6"/>
    </row>
    <row r="2501" spans="1:3">
      <c r="A2501" s="4"/>
      <c r="C2501" s="6"/>
    </row>
    <row r="2502" spans="1:3">
      <c r="A2502" s="4"/>
      <c r="C2502" s="6"/>
    </row>
    <row r="2503" spans="1:3">
      <c r="A2503" s="4"/>
      <c r="C2503" s="6"/>
    </row>
    <row r="2504" spans="1:3">
      <c r="A2504" s="4"/>
      <c r="C2504" s="6"/>
    </row>
    <row r="2505" spans="1:3">
      <c r="A2505" s="4"/>
      <c r="C2505" s="6"/>
    </row>
    <row r="2506" spans="1:3">
      <c r="A2506" s="4"/>
      <c r="C2506" s="6"/>
    </row>
    <row r="2507" spans="1:3">
      <c r="A2507" s="4"/>
      <c r="C2507" s="6"/>
    </row>
    <row r="2508" spans="1:3">
      <c r="A2508" s="4"/>
      <c r="C2508" s="6"/>
    </row>
    <row r="2509" spans="1:3">
      <c r="A2509" s="4"/>
      <c r="C2509" s="6"/>
    </row>
    <row r="2510" spans="1:3">
      <c r="A2510" s="4"/>
      <c r="C2510" s="6"/>
    </row>
    <row r="2511" spans="1:3">
      <c r="A2511" s="4"/>
      <c r="C2511" s="6"/>
    </row>
    <row r="2512" spans="1:3">
      <c r="A2512" s="4"/>
      <c r="C2512" s="6"/>
    </row>
    <row r="2513" spans="1:3">
      <c r="A2513" s="4"/>
      <c r="C2513" s="6"/>
    </row>
    <row r="2514" spans="1:3">
      <c r="A2514" s="4"/>
      <c r="C2514" s="6"/>
    </row>
    <row r="2515" spans="1:3">
      <c r="A2515" s="4"/>
      <c r="C2515" s="6"/>
    </row>
    <row r="2516" spans="1:3">
      <c r="A2516" s="4"/>
      <c r="C2516" s="6"/>
    </row>
    <row r="2517" spans="1:3">
      <c r="A2517" s="4"/>
      <c r="C2517" s="6"/>
    </row>
    <row r="2518" spans="1:3">
      <c r="A2518" s="4"/>
      <c r="C2518" s="6"/>
    </row>
    <row r="2519" spans="1:3">
      <c r="A2519" s="4"/>
      <c r="C2519" s="6"/>
    </row>
    <row r="2520" spans="1:3">
      <c r="A2520" s="4"/>
      <c r="C2520" s="6"/>
    </row>
    <row r="2521" spans="1:3">
      <c r="A2521" s="4"/>
      <c r="C2521" s="6"/>
    </row>
    <row r="2522" spans="1:3">
      <c r="A2522" s="4"/>
      <c r="C2522" s="6"/>
    </row>
    <row r="2523" spans="1:3">
      <c r="A2523" s="4"/>
      <c r="C2523" s="6"/>
    </row>
    <row r="2524" spans="1:3">
      <c r="A2524" s="4"/>
      <c r="C2524" s="6"/>
    </row>
    <row r="2525" spans="1:3">
      <c r="A2525" s="4"/>
      <c r="C2525" s="6"/>
    </row>
    <row r="2526" spans="1:3">
      <c r="A2526" s="4"/>
      <c r="C2526" s="6"/>
    </row>
    <row r="2527" spans="1:3">
      <c r="A2527" s="4"/>
      <c r="C2527" s="6"/>
    </row>
    <row r="2528" spans="1:3">
      <c r="A2528" s="4"/>
      <c r="C2528" s="6"/>
    </row>
    <row r="2529" spans="1:3">
      <c r="A2529" s="4"/>
      <c r="C2529" s="6"/>
    </row>
    <row r="2530" spans="1:3">
      <c r="A2530" s="4"/>
      <c r="C2530" s="6"/>
    </row>
    <row r="2531" spans="1:3">
      <c r="A2531" s="4"/>
      <c r="C2531" s="6"/>
    </row>
    <row r="2532" spans="1:3">
      <c r="A2532" s="4"/>
      <c r="C2532" s="6"/>
    </row>
    <row r="2533" spans="1:3">
      <c r="A2533" s="4"/>
      <c r="C2533" s="6"/>
    </row>
    <row r="2534" spans="1:3">
      <c r="A2534" s="4"/>
      <c r="C2534" s="6"/>
    </row>
    <row r="2535" spans="1:3">
      <c r="A2535" s="4"/>
      <c r="C2535" s="6"/>
    </row>
    <row r="2536" spans="1:3">
      <c r="A2536" s="4"/>
      <c r="C2536" s="6"/>
    </row>
    <row r="2537" spans="1:3">
      <c r="A2537" s="4"/>
      <c r="C2537" s="6"/>
    </row>
    <row r="2538" spans="1:3">
      <c r="A2538" s="4"/>
      <c r="C2538" s="6"/>
    </row>
    <row r="2539" spans="1:3">
      <c r="A2539" s="4"/>
      <c r="C2539" s="6"/>
    </row>
    <row r="2540" spans="1:3">
      <c r="A2540" s="4"/>
      <c r="C2540" s="6"/>
    </row>
    <row r="2541" spans="1:3">
      <c r="A2541" s="4"/>
      <c r="C2541" s="6"/>
    </row>
    <row r="2542" spans="1:3">
      <c r="A2542" s="4"/>
      <c r="C2542" s="6"/>
    </row>
    <row r="2543" spans="1:3">
      <c r="A2543" s="4"/>
      <c r="C2543" s="6"/>
    </row>
    <row r="2544" spans="1:3">
      <c r="A2544" s="4"/>
      <c r="C2544" s="6"/>
    </row>
    <row r="2545" spans="1:3">
      <c r="A2545" s="4"/>
      <c r="C2545" s="6"/>
    </row>
    <row r="2546" spans="1:3">
      <c r="A2546" s="4"/>
      <c r="C2546" s="6"/>
    </row>
    <row r="2547" spans="1:3">
      <c r="A2547" s="4"/>
      <c r="C2547" s="6"/>
    </row>
    <row r="2548" spans="1:3">
      <c r="A2548" s="4"/>
      <c r="C2548" s="6"/>
    </row>
    <row r="2549" spans="1:3">
      <c r="A2549" s="4"/>
      <c r="C2549" s="6"/>
    </row>
    <row r="2550" spans="1:3">
      <c r="A2550" s="4"/>
      <c r="C2550" s="6"/>
    </row>
    <row r="2551" spans="1:3">
      <c r="A2551" s="4"/>
      <c r="C2551" s="6"/>
    </row>
    <row r="2552" spans="1:3">
      <c r="A2552" s="4"/>
      <c r="C2552" s="6"/>
    </row>
    <row r="2553" spans="1:3">
      <c r="A2553" s="4"/>
      <c r="C2553" s="6"/>
    </row>
    <row r="2554" spans="1:3">
      <c r="A2554" s="4"/>
      <c r="C2554" s="6"/>
    </row>
    <row r="2555" spans="1:3">
      <c r="A2555" s="4"/>
      <c r="C2555" s="6"/>
    </row>
    <row r="2556" spans="1:3">
      <c r="A2556" s="4"/>
      <c r="C2556" s="6"/>
    </row>
    <row r="2557" spans="1:3">
      <c r="A2557" s="4"/>
      <c r="C2557" s="6"/>
    </row>
    <row r="2558" spans="1:3">
      <c r="A2558" s="4"/>
      <c r="C2558" s="6"/>
    </row>
    <row r="2559" spans="1:3">
      <c r="A2559" s="4"/>
      <c r="C2559" s="6"/>
    </row>
    <row r="2560" spans="1:3">
      <c r="A2560" s="4"/>
      <c r="C2560" s="6"/>
    </row>
    <row r="2561" spans="1:3">
      <c r="A2561" s="4"/>
      <c r="C2561" s="6"/>
    </row>
    <row r="2562" spans="1:3">
      <c r="A2562" s="4"/>
      <c r="C2562" s="6"/>
    </row>
    <row r="2563" spans="1:3">
      <c r="A2563" s="4"/>
      <c r="C2563" s="6"/>
    </row>
    <row r="2564" spans="1:3">
      <c r="A2564" s="4"/>
      <c r="C2564" s="6"/>
    </row>
    <row r="2565" spans="1:3">
      <c r="A2565" s="4"/>
      <c r="C2565" s="6"/>
    </row>
    <row r="2566" spans="1:3">
      <c r="A2566" s="4"/>
      <c r="C2566" s="6"/>
    </row>
    <row r="2567" spans="1:3">
      <c r="A2567" s="4"/>
      <c r="C2567" s="6"/>
    </row>
    <row r="2568" spans="1:3">
      <c r="A2568" s="4"/>
      <c r="C2568" s="6"/>
    </row>
    <row r="2569" spans="1:3">
      <c r="A2569" s="4"/>
      <c r="C2569" s="6"/>
    </row>
    <row r="2570" spans="1:3">
      <c r="A2570" s="4"/>
      <c r="C2570" s="6"/>
    </row>
    <row r="2571" spans="1:3">
      <c r="A2571" s="4"/>
      <c r="C2571" s="6"/>
    </row>
    <row r="2572" spans="1:3">
      <c r="A2572" s="4"/>
      <c r="C2572" s="6"/>
    </row>
    <row r="2573" spans="1:3">
      <c r="A2573" s="4"/>
      <c r="C2573" s="6"/>
    </row>
    <row r="2574" spans="1:3">
      <c r="A2574" s="4"/>
      <c r="C2574" s="6"/>
    </row>
    <row r="2575" spans="1:3">
      <c r="A2575" s="4"/>
      <c r="C2575" s="6"/>
    </row>
    <row r="2576" spans="1:3">
      <c r="A2576" s="4"/>
      <c r="C2576" s="6"/>
    </row>
    <row r="2577" spans="1:3">
      <c r="A2577" s="4"/>
      <c r="C2577" s="6"/>
    </row>
    <row r="2578" spans="1:3">
      <c r="A2578" s="4"/>
      <c r="C2578" s="6"/>
    </row>
    <row r="2579" spans="1:3">
      <c r="A2579" s="4"/>
      <c r="C2579" s="6"/>
    </row>
    <row r="2580" spans="1:3">
      <c r="A2580" s="4"/>
      <c r="C2580" s="6"/>
    </row>
    <row r="2581" spans="1:3">
      <c r="A2581" s="4"/>
      <c r="C2581" s="6"/>
    </row>
    <row r="2582" spans="1:3">
      <c r="A2582" s="4"/>
      <c r="C2582" s="6"/>
    </row>
    <row r="2583" spans="1:3">
      <c r="A2583" s="4"/>
      <c r="C2583" s="6"/>
    </row>
    <row r="2584" spans="1:3">
      <c r="A2584" s="4"/>
      <c r="C2584" s="6"/>
    </row>
    <row r="2585" spans="1:3">
      <c r="A2585" s="4"/>
      <c r="C2585" s="6"/>
    </row>
    <row r="2586" spans="1:3">
      <c r="A2586" s="4"/>
      <c r="C2586" s="6"/>
    </row>
    <row r="2587" spans="1:3">
      <c r="A2587" s="4"/>
      <c r="C2587" s="6"/>
    </row>
    <row r="2588" spans="1:3">
      <c r="A2588" s="4"/>
      <c r="C2588" s="6"/>
    </row>
    <row r="2589" spans="1:3">
      <c r="A2589" s="4"/>
      <c r="C2589" s="6"/>
    </row>
    <row r="2590" spans="1:3">
      <c r="A2590" s="4"/>
      <c r="C2590" s="6"/>
    </row>
    <row r="2591" spans="1:3">
      <c r="A2591" s="4"/>
      <c r="C2591" s="6"/>
    </row>
    <row r="2592" spans="1:3">
      <c r="A2592" s="4"/>
      <c r="C2592" s="6"/>
    </row>
    <row r="2593" spans="1:3">
      <c r="A2593" s="4"/>
      <c r="C2593" s="6"/>
    </row>
    <row r="2594" spans="1:3">
      <c r="A2594" s="4"/>
      <c r="C2594" s="6"/>
    </row>
    <row r="2595" spans="1:3">
      <c r="A2595" s="4"/>
      <c r="C2595" s="6"/>
    </row>
    <row r="2596" spans="1:3">
      <c r="A2596" s="4"/>
      <c r="C2596" s="6"/>
    </row>
    <row r="2597" spans="1:3">
      <c r="A2597" s="4"/>
      <c r="C2597" s="6"/>
    </row>
    <row r="2598" spans="1:3">
      <c r="A2598" s="4"/>
      <c r="C2598" s="6"/>
    </row>
    <row r="2599" spans="1:3">
      <c r="A2599" s="4"/>
      <c r="C2599" s="6"/>
    </row>
    <row r="2600" spans="1:3">
      <c r="A2600" s="4"/>
      <c r="C2600" s="6"/>
    </row>
    <row r="2601" spans="1:3">
      <c r="A2601" s="4"/>
      <c r="C2601" s="6"/>
    </row>
    <row r="2602" spans="1:3">
      <c r="A2602" s="4"/>
      <c r="C2602" s="6"/>
    </row>
    <row r="2603" spans="1:3">
      <c r="A2603" s="4"/>
      <c r="C2603" s="6"/>
    </row>
    <row r="2604" spans="1:3">
      <c r="A2604" s="4"/>
      <c r="C2604" s="6"/>
    </row>
    <row r="2605" spans="1:3">
      <c r="A2605" s="4"/>
      <c r="C2605" s="6"/>
    </row>
    <row r="2606" spans="1:3">
      <c r="A2606" s="4"/>
      <c r="C2606" s="6"/>
    </row>
    <row r="2607" spans="1:3">
      <c r="A2607" s="4"/>
      <c r="C2607" s="6"/>
    </row>
    <row r="2608" spans="1:3">
      <c r="A2608" s="4"/>
      <c r="C2608" s="6"/>
    </row>
    <row r="2609" spans="1:3">
      <c r="A2609" s="4"/>
      <c r="C2609" s="6"/>
    </row>
    <row r="2610" spans="1:3">
      <c r="A2610" s="4"/>
      <c r="C2610" s="6"/>
    </row>
    <row r="2611" spans="1:3">
      <c r="A2611" s="4"/>
      <c r="C2611" s="6"/>
    </row>
    <row r="2612" spans="1:3">
      <c r="A2612" s="4"/>
      <c r="C2612" s="6"/>
    </row>
    <row r="2613" spans="1:3">
      <c r="A2613" s="4"/>
      <c r="C2613" s="6"/>
    </row>
    <row r="2614" spans="1:3">
      <c r="A2614" s="4"/>
      <c r="C2614" s="6"/>
    </row>
    <row r="2615" spans="1:3">
      <c r="A2615" s="4"/>
      <c r="C2615" s="6"/>
    </row>
    <row r="2616" spans="1:3">
      <c r="A2616" s="4"/>
      <c r="C2616" s="6"/>
    </row>
    <row r="2617" spans="1:3">
      <c r="A2617" s="4"/>
      <c r="C2617" s="6"/>
    </row>
    <row r="2618" spans="1:3">
      <c r="A2618" s="4"/>
      <c r="C2618" s="6"/>
    </row>
    <row r="2619" spans="1:3">
      <c r="A2619" s="4"/>
      <c r="C2619" s="6"/>
    </row>
    <row r="2620" spans="1:3">
      <c r="A2620" s="4"/>
      <c r="C2620" s="6"/>
    </row>
    <row r="2621" spans="1:3">
      <c r="A2621" s="4"/>
      <c r="C2621" s="6"/>
    </row>
    <row r="2622" spans="1:3">
      <c r="A2622" s="4"/>
      <c r="C2622" s="6"/>
    </row>
    <row r="2623" spans="1:3">
      <c r="A2623" s="4"/>
      <c r="C2623" s="6"/>
    </row>
    <row r="2624" spans="1:3">
      <c r="A2624" s="4"/>
      <c r="C2624" s="6"/>
    </row>
    <row r="2625" spans="1:3">
      <c r="A2625" s="4"/>
      <c r="C2625" s="6"/>
    </row>
    <row r="2626" spans="1:3">
      <c r="A2626" s="4"/>
      <c r="C2626" s="6"/>
    </row>
    <row r="2627" spans="1:3">
      <c r="A2627" s="4"/>
      <c r="C2627" s="6"/>
    </row>
    <row r="2628" spans="1:3">
      <c r="A2628" s="4"/>
      <c r="C2628" s="6"/>
    </row>
    <row r="2629" spans="1:3">
      <c r="A2629" s="4"/>
      <c r="C2629" s="6"/>
    </row>
    <row r="2630" spans="1:3">
      <c r="A2630" s="4"/>
      <c r="C2630" s="6"/>
    </row>
    <row r="2631" spans="1:3">
      <c r="A2631" s="4"/>
      <c r="C2631" s="6"/>
    </row>
    <row r="2632" spans="1:3">
      <c r="A2632" s="4"/>
      <c r="C2632" s="6"/>
    </row>
    <row r="2633" spans="1:3">
      <c r="A2633" s="4"/>
      <c r="C2633" s="6"/>
    </row>
    <row r="2634" spans="1:3">
      <c r="A2634" s="4"/>
      <c r="C2634" s="6"/>
    </row>
    <row r="2635" spans="1:3">
      <c r="A2635" s="4"/>
      <c r="C2635" s="6"/>
    </row>
    <row r="2636" spans="1:3">
      <c r="A2636" s="4"/>
      <c r="C2636" s="6"/>
    </row>
    <row r="2637" spans="1:3">
      <c r="A2637" s="4"/>
      <c r="C2637" s="6"/>
    </row>
    <row r="2638" spans="1:3">
      <c r="A2638" s="4"/>
      <c r="C2638" s="6"/>
    </row>
    <row r="2639" spans="1:3">
      <c r="A2639" s="4"/>
      <c r="C2639" s="6"/>
    </row>
    <row r="2640" spans="1:3">
      <c r="A2640" s="4"/>
      <c r="C2640" s="6"/>
    </row>
    <row r="2641" spans="1:3">
      <c r="A2641" s="4"/>
      <c r="C2641" s="6"/>
    </row>
    <row r="2642" spans="1:3">
      <c r="A2642" s="4"/>
      <c r="C2642" s="6"/>
    </row>
    <row r="2643" spans="1:3">
      <c r="A2643" s="4"/>
      <c r="C2643" s="6"/>
    </row>
    <row r="2644" spans="1:3">
      <c r="A2644" s="4"/>
      <c r="C2644" s="6"/>
    </row>
    <row r="2645" spans="1:3">
      <c r="A2645" s="4"/>
      <c r="C2645" s="6"/>
    </row>
    <row r="2646" spans="1:3">
      <c r="A2646" s="4"/>
      <c r="C2646" s="6"/>
    </row>
    <row r="2647" spans="1:3">
      <c r="A2647" s="4"/>
      <c r="C2647" s="6"/>
    </row>
    <row r="2648" spans="1:3">
      <c r="A2648" s="4"/>
      <c r="C2648" s="6"/>
    </row>
    <row r="2649" spans="1:3">
      <c r="A2649" s="4"/>
      <c r="C2649" s="6"/>
    </row>
    <row r="2650" spans="1:3">
      <c r="A2650" s="4"/>
      <c r="C2650" s="6"/>
    </row>
    <row r="2651" spans="1:3">
      <c r="A2651" s="4"/>
      <c r="C2651" s="6"/>
    </row>
    <row r="2652" spans="1:3">
      <c r="A2652" s="4"/>
      <c r="C2652" s="6"/>
    </row>
    <row r="2653" spans="1:3">
      <c r="A2653" s="4"/>
      <c r="C2653" s="6"/>
    </row>
    <row r="2654" spans="1:3">
      <c r="A2654" s="4"/>
      <c r="C2654" s="6"/>
    </row>
    <row r="2655" spans="1:3">
      <c r="A2655" s="4"/>
      <c r="C2655" s="6"/>
    </row>
    <row r="2656" spans="1:3">
      <c r="A2656" s="4"/>
      <c r="C2656" s="6"/>
    </row>
    <row r="2657" spans="1:3">
      <c r="A2657" s="4"/>
      <c r="C2657" s="6"/>
    </row>
    <row r="2658" spans="1:3">
      <c r="A2658" s="4"/>
      <c r="C2658" s="6"/>
    </row>
    <row r="2659" spans="1:3">
      <c r="A2659" s="4"/>
      <c r="C2659" s="6"/>
    </row>
    <row r="2660" spans="1:3">
      <c r="A2660" s="4"/>
      <c r="C2660" s="6"/>
    </row>
    <row r="2661" spans="1:3">
      <c r="A2661" s="4"/>
      <c r="C2661" s="6"/>
    </row>
    <row r="2662" spans="1:3">
      <c r="A2662" s="4"/>
      <c r="C2662" s="6"/>
    </row>
    <row r="2663" spans="1:3">
      <c r="A2663" s="4"/>
      <c r="C2663" s="6"/>
    </row>
    <row r="2664" spans="1:3">
      <c r="A2664" s="4"/>
      <c r="C2664" s="6"/>
    </row>
    <row r="2665" spans="1:3">
      <c r="A2665" s="4"/>
      <c r="C2665" s="6"/>
    </row>
    <row r="2666" spans="1:3">
      <c r="A2666" s="4"/>
      <c r="C2666" s="6"/>
    </row>
    <row r="2667" spans="1:3">
      <c r="A2667" s="4"/>
      <c r="C2667" s="6"/>
    </row>
    <row r="2668" spans="1:3">
      <c r="A2668" s="4"/>
      <c r="C2668" s="6"/>
    </row>
    <row r="2669" spans="1:3">
      <c r="A2669" s="4"/>
      <c r="C2669" s="6"/>
    </row>
    <row r="2670" spans="1:3">
      <c r="A2670" s="4"/>
      <c r="C2670" s="6"/>
    </row>
    <row r="2671" spans="1:3">
      <c r="A2671" s="4"/>
      <c r="C2671" s="6"/>
    </row>
    <row r="2672" spans="1:3">
      <c r="A2672" s="4"/>
      <c r="C2672" s="6"/>
    </row>
    <row r="2673" spans="1:3">
      <c r="A2673" s="4"/>
      <c r="C2673" s="6"/>
    </row>
    <row r="2674" spans="1:3">
      <c r="A2674" s="4"/>
      <c r="C2674" s="6"/>
    </row>
    <row r="2675" spans="1:3">
      <c r="A2675" s="4"/>
      <c r="C2675" s="6"/>
    </row>
    <row r="2676" spans="1:3">
      <c r="A2676" s="4"/>
      <c r="C2676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F4C9-4BE2-4505-A02D-A1DB5CEDD29F}">
  <sheetPr codeName="Foglio6"/>
  <dimension ref="A1:G2676"/>
  <sheetViews>
    <sheetView workbookViewId="0"/>
  </sheetViews>
  <sheetFormatPr defaultColWidth="8.85546875" defaultRowHeight="15"/>
  <cols>
    <col min="1" max="1" width="42.42578125" bestFit="1" customWidth="1"/>
    <col min="3" max="3" width="23.7109375" customWidth="1"/>
    <col min="4" max="4" width="15.28515625" bestFit="1" customWidth="1"/>
    <col min="5" max="5" width="17.42578125" bestFit="1" customWidth="1"/>
    <col min="6" max="7" width="15.7109375" bestFit="1" customWidth="1"/>
  </cols>
  <sheetData>
    <row r="1" spans="1:7">
      <c r="A1" t="s">
        <v>11</v>
      </c>
      <c r="B1" t="s">
        <v>44</v>
      </c>
    </row>
    <row r="2" spans="1: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2" t="s">
        <v>21</v>
      </c>
      <c r="G2" t="s">
        <v>22</v>
      </c>
    </row>
    <row r="3" spans="1:7">
      <c r="A3" s="4" t="e">
        <f ca="1">_xll.BDH(B1,"PR052",'AUM Fondi'!A3,TODAY(),"cols=2;rows=772")</f>
        <v>#NAME?</v>
      </c>
      <c r="B3">
        <v>0</v>
      </c>
      <c r="C3" s="6">
        <f>OS[[#This Row],[Variaz]]/100</f>
        <v>0</v>
      </c>
      <c r="D3" s="10">
        <f>'AUM Fondi'!E1920</f>
        <v>-29997</v>
      </c>
      <c r="E3" s="10" t="s">
        <v>23</v>
      </c>
      <c r="F3" s="11" t="s">
        <v>23</v>
      </c>
      <c r="G3" s="11" t="s">
        <v>23</v>
      </c>
    </row>
    <row r="4" spans="1:7">
      <c r="A4" s="4">
        <v>44797</v>
      </c>
      <c r="B4">
        <v>0</v>
      </c>
      <c r="C4" s="6">
        <f>OS[[#This Row],[Variaz]]/100</f>
        <v>0</v>
      </c>
      <c r="D4" s="10">
        <f>'AUM Fondi'!E1921</f>
        <v>13195223.140000001</v>
      </c>
      <c r="E4" s="10">
        <f>D3*OS[[#This Row],[Variazione percentuale]]</f>
        <v>0</v>
      </c>
      <c r="F4" s="11">
        <f>OS[[#This Row],[AUM]]-D3</f>
        <v>13225220.140000001</v>
      </c>
      <c r="G4" s="11">
        <f>OS[[#This Row],[∆ AUM]]-OS[[#This Row],[effetto mercato]]</f>
        <v>13225220.140000001</v>
      </c>
    </row>
    <row r="5" spans="1:7">
      <c r="A5" s="4">
        <v>44798</v>
      </c>
      <c r="B5">
        <v>0</v>
      </c>
      <c r="C5" s="6">
        <f>OS[[#This Row],[Variaz]]/100</f>
        <v>0</v>
      </c>
      <c r="D5" s="10">
        <f>'AUM Fondi'!E1922</f>
        <v>13213235.689999999</v>
      </c>
      <c r="E5" s="10">
        <f>D4*OS[[#This Row],[Variazione percentuale]]</f>
        <v>0</v>
      </c>
      <c r="F5" s="11">
        <f>OS[[#This Row],[AUM]]-D4</f>
        <v>18012.549999998882</v>
      </c>
      <c r="G5" s="11">
        <f>OS[[#This Row],[∆ AUM]]-OS[[#This Row],[effetto mercato]]</f>
        <v>18012.549999998882</v>
      </c>
    </row>
    <row r="6" spans="1:7">
      <c r="A6" s="4">
        <v>44799</v>
      </c>
      <c r="B6">
        <v>0</v>
      </c>
      <c r="C6" s="6">
        <f>OS[[#This Row],[Variaz]]/100</f>
        <v>0</v>
      </c>
      <c r="D6" s="10">
        <f>'AUM Fondi'!E1923</f>
        <v>13180236.539999999</v>
      </c>
      <c r="E6" s="10">
        <f>D5*OS[[#This Row],[Variazione percentuale]]</f>
        <v>0</v>
      </c>
      <c r="F6" s="11">
        <f>OS[[#This Row],[AUM]]-D5</f>
        <v>-32999.150000000373</v>
      </c>
      <c r="G6" s="11">
        <f>OS[[#This Row],[∆ AUM]]-OS[[#This Row],[effetto mercato]]</f>
        <v>-32999.150000000373</v>
      </c>
    </row>
    <row r="7" spans="1:7">
      <c r="A7" s="4">
        <v>44802</v>
      </c>
      <c r="B7">
        <v>0</v>
      </c>
      <c r="C7" s="6">
        <f>OS[[#This Row],[Variaz]]/100</f>
        <v>0</v>
      </c>
      <c r="D7" s="10">
        <f>'AUM Fondi'!E1924</f>
        <v>13118476.710000001</v>
      </c>
      <c r="E7" s="10">
        <f>D6*OS[[#This Row],[Variazione percentuale]]</f>
        <v>0</v>
      </c>
      <c r="F7" s="11">
        <f>OS[[#This Row],[AUM]]-D6</f>
        <v>-61759.829999998212</v>
      </c>
      <c r="G7" s="11">
        <f>OS[[#This Row],[∆ AUM]]-OS[[#This Row],[effetto mercato]]</f>
        <v>-61759.829999998212</v>
      </c>
    </row>
    <row r="8" spans="1:7">
      <c r="A8" s="4">
        <v>44803</v>
      </c>
      <c r="B8">
        <v>0</v>
      </c>
      <c r="C8" s="6">
        <f>OS[[#This Row],[Variaz]]/100</f>
        <v>0</v>
      </c>
      <c r="D8" s="10">
        <f>'AUM Fondi'!E1925</f>
        <v>13092740.379999999</v>
      </c>
      <c r="E8" s="10">
        <f>D7*OS[[#This Row],[Variazione percentuale]]</f>
        <v>0</v>
      </c>
      <c r="F8" s="11">
        <f>OS[[#This Row],[AUM]]-D7</f>
        <v>-25736.330000001937</v>
      </c>
      <c r="G8" s="11">
        <f>OS[[#This Row],[∆ AUM]]-OS[[#This Row],[effetto mercato]]</f>
        <v>-25736.330000001937</v>
      </c>
    </row>
    <row r="9" spans="1:7">
      <c r="A9" s="4">
        <v>44804</v>
      </c>
      <c r="B9">
        <v>0</v>
      </c>
      <c r="C9" s="6">
        <f>OS[[#This Row],[Variaz]]/100</f>
        <v>0</v>
      </c>
      <c r="D9" s="10">
        <f>'AUM Fondi'!E1926</f>
        <v>16042640.129999999</v>
      </c>
      <c r="E9" s="10">
        <f>D8*OS[[#This Row],[Variazione percentuale]]</f>
        <v>0</v>
      </c>
      <c r="F9" s="11">
        <f>OS[[#This Row],[AUM]]-D8</f>
        <v>2949899.75</v>
      </c>
      <c r="G9" s="11">
        <f>OS[[#This Row],[∆ AUM]]-OS[[#This Row],[effetto mercato]]</f>
        <v>2949899.75</v>
      </c>
    </row>
    <row r="10" spans="1:7">
      <c r="A10" s="4">
        <v>44805</v>
      </c>
      <c r="B10">
        <v>0</v>
      </c>
      <c r="C10" s="6">
        <f>OS[[#This Row],[Variaz]]/100</f>
        <v>0</v>
      </c>
      <c r="D10" s="10">
        <f>'AUM Fondi'!E1927</f>
        <v>16033000.34</v>
      </c>
      <c r="E10" s="10">
        <f>D9*OS[[#This Row],[Variazione percentuale]]</f>
        <v>0</v>
      </c>
      <c r="F10" s="11">
        <f>OS[[#This Row],[AUM]]-D9</f>
        <v>-9639.7899999991059</v>
      </c>
      <c r="G10" s="11">
        <f>OS[[#This Row],[∆ AUM]]-OS[[#This Row],[effetto mercato]]</f>
        <v>-9639.7899999991059</v>
      </c>
    </row>
    <row r="11" spans="1:7">
      <c r="A11" s="4">
        <v>44806</v>
      </c>
      <c r="B11">
        <v>0</v>
      </c>
      <c r="C11" s="6">
        <f>OS[[#This Row],[Variaz]]/100</f>
        <v>0</v>
      </c>
      <c r="D11" s="10">
        <f>'AUM Fondi'!E1928</f>
        <v>16038979.07</v>
      </c>
      <c r="E11" s="10">
        <f>D10*OS[[#This Row],[Variazione percentuale]]</f>
        <v>0</v>
      </c>
      <c r="F11" s="11">
        <f>OS[[#This Row],[AUM]]-D10</f>
        <v>5978.730000000447</v>
      </c>
      <c r="G11" s="11">
        <f>OS[[#This Row],[∆ AUM]]-OS[[#This Row],[effetto mercato]]</f>
        <v>5978.730000000447</v>
      </c>
    </row>
    <row r="12" spans="1:7">
      <c r="A12" s="4">
        <v>44809</v>
      </c>
      <c r="B12">
        <v>-1.2</v>
      </c>
      <c r="C12" s="6">
        <f>OS[[#This Row],[Variaz]]/100</f>
        <v>-1.2E-2</v>
      </c>
      <c r="D12" s="10">
        <f>'AUM Fondi'!E1929</f>
        <v>16030849.5</v>
      </c>
      <c r="E12" s="10">
        <f>D11*OS[[#This Row],[Variazione percentuale]]</f>
        <v>-192467.74884000001</v>
      </c>
      <c r="F12" s="11">
        <f>OS[[#This Row],[AUM]]-D11</f>
        <v>-8129.570000000298</v>
      </c>
      <c r="G12" s="11">
        <f>OS[[#This Row],[∆ AUM]]-OS[[#This Row],[effetto mercato]]</f>
        <v>184338.17883999972</v>
      </c>
    </row>
    <row r="13" spans="1:7">
      <c r="A13" s="4">
        <v>44810</v>
      </c>
      <c r="B13">
        <v>-0.14169999999999999</v>
      </c>
      <c r="C13" s="6">
        <f>OS[[#This Row],[Variaz]]/100</f>
        <v>-1.4169999999999999E-3</v>
      </c>
      <c r="D13" s="10">
        <f>'AUM Fondi'!E1930</f>
        <v>16009535.510000002</v>
      </c>
      <c r="E13" s="10">
        <f>D12*OS[[#This Row],[Variazione percentuale]]</f>
        <v>-22715.713741499996</v>
      </c>
      <c r="F13" s="11">
        <f>OS[[#This Row],[AUM]]-D12</f>
        <v>-21313.989999998361</v>
      </c>
      <c r="G13" s="11">
        <f>OS[[#This Row],[∆ AUM]]-OS[[#This Row],[effetto mercato]]</f>
        <v>1401.7237415016352</v>
      </c>
    </row>
    <row r="14" spans="1:7">
      <c r="A14" s="4">
        <v>44811</v>
      </c>
      <c r="B14">
        <v>0.30409999999999998</v>
      </c>
      <c r="C14" s="6">
        <f>OS[[#This Row],[Variaz]]/100</f>
        <v>3.0409999999999999E-3</v>
      </c>
      <c r="D14" s="10">
        <f>'AUM Fondi'!E1931</f>
        <v>16056981.84</v>
      </c>
      <c r="E14" s="10">
        <f>D13*OS[[#This Row],[Variazione percentuale]]</f>
        <v>48684.997485910004</v>
      </c>
      <c r="F14" s="11">
        <f>OS[[#This Row],[AUM]]-D13</f>
        <v>47446.329999998212</v>
      </c>
      <c r="G14" s="11">
        <f>OS[[#This Row],[∆ AUM]]-OS[[#This Row],[effetto mercato]]</f>
        <v>-1238.667485911792</v>
      </c>
    </row>
    <row r="15" spans="1:7">
      <c r="A15" s="4">
        <v>44812</v>
      </c>
      <c r="B15">
        <v>-0.2223</v>
      </c>
      <c r="C15" s="6">
        <f>OS[[#This Row],[Variaz]]/100</f>
        <v>-2.2230000000000001E-3</v>
      </c>
      <c r="D15" s="10">
        <f>'AUM Fondi'!E1932</f>
        <v>16045431.6</v>
      </c>
      <c r="E15" s="10">
        <f>D14*OS[[#This Row],[Variazione percentuale]]</f>
        <v>-35694.670630320004</v>
      </c>
      <c r="F15" s="11">
        <f>OS[[#This Row],[AUM]]-D14</f>
        <v>-11550.240000000224</v>
      </c>
      <c r="G15" s="11">
        <f>OS[[#This Row],[∆ AUM]]-OS[[#This Row],[effetto mercato]]</f>
        <v>24144.430630319781</v>
      </c>
    </row>
    <row r="16" spans="1:7">
      <c r="A16" s="4">
        <v>44813</v>
      </c>
      <c r="B16">
        <v>0.1215</v>
      </c>
      <c r="C16" s="6">
        <f>OS[[#This Row],[Variaz]]/100</f>
        <v>1.2149999999999999E-3</v>
      </c>
      <c r="D16" s="10">
        <f>'AUM Fondi'!E1933</f>
        <v>16076936.969999999</v>
      </c>
      <c r="E16" s="10">
        <f>D15*OS[[#This Row],[Variazione percentuale]]</f>
        <v>19495.199393999999</v>
      </c>
      <c r="F16" s="11">
        <f>OS[[#This Row],[AUM]]-D15</f>
        <v>31505.36999999918</v>
      </c>
      <c r="G16" s="11">
        <f>OS[[#This Row],[∆ AUM]]-OS[[#This Row],[effetto mercato]]</f>
        <v>12010.170605999181</v>
      </c>
    </row>
    <row r="17" spans="1:7">
      <c r="A17" s="4">
        <v>44816</v>
      </c>
      <c r="B17">
        <v>0.12139999999999999</v>
      </c>
      <c r="C17" s="6">
        <f>OS[[#This Row],[Variaz]]/100</f>
        <v>1.214E-3</v>
      </c>
      <c r="D17" s="10">
        <f>'AUM Fondi'!E1934</f>
        <v>16098463.460000001</v>
      </c>
      <c r="E17" s="10">
        <f>D16*OS[[#This Row],[Variazione percentuale]]</f>
        <v>19517.40148158</v>
      </c>
      <c r="F17" s="11">
        <f>OS[[#This Row],[AUM]]-D16</f>
        <v>21526.490000002086</v>
      </c>
      <c r="G17" s="11">
        <f>OS[[#This Row],[∆ AUM]]-OS[[#This Row],[effetto mercato]]</f>
        <v>2009.0885184220861</v>
      </c>
    </row>
    <row r="18" spans="1:7">
      <c r="A18" s="4">
        <v>44817</v>
      </c>
      <c r="B18">
        <v>-0.78800000000000003</v>
      </c>
      <c r="C18" s="6">
        <f>OS[[#This Row],[Variaz]]/100</f>
        <v>-7.8799999999999999E-3</v>
      </c>
      <c r="D18" s="10">
        <f>'AUM Fondi'!E1935</f>
        <v>15981835.009999998</v>
      </c>
      <c r="E18" s="10">
        <f>D17*OS[[#This Row],[Variazione percentuale]]</f>
        <v>-126855.89206480001</v>
      </c>
      <c r="F18" s="11">
        <f>OS[[#This Row],[AUM]]-D17</f>
        <v>-116628.45000000298</v>
      </c>
      <c r="G18" s="11">
        <f>OS[[#This Row],[∆ AUM]]-OS[[#This Row],[effetto mercato]]</f>
        <v>10227.442064797026</v>
      </c>
    </row>
    <row r="19" spans="1:7">
      <c r="A19" s="4">
        <v>44818</v>
      </c>
      <c r="B19">
        <v>-4.07E-2</v>
      </c>
      <c r="C19" s="6">
        <f>OS[[#This Row],[Variaz]]/100</f>
        <v>-4.0700000000000003E-4</v>
      </c>
      <c r="D19" s="10">
        <f>'AUM Fondi'!E1936</f>
        <v>15996246.960000001</v>
      </c>
      <c r="E19" s="10">
        <f>D18*OS[[#This Row],[Variazione percentuale]]</f>
        <v>-6504.60684907</v>
      </c>
      <c r="F19" s="11">
        <f>OS[[#This Row],[AUM]]-D18</f>
        <v>14411.95000000298</v>
      </c>
      <c r="G19" s="11">
        <f>OS[[#This Row],[∆ AUM]]-OS[[#This Row],[effetto mercato]]</f>
        <v>20916.556849072978</v>
      </c>
    </row>
    <row r="20" spans="1:7">
      <c r="A20" s="4">
        <v>44819</v>
      </c>
      <c r="B20">
        <v>-0.52969999999999995</v>
      </c>
      <c r="C20" s="6">
        <f>OS[[#This Row],[Variaz]]/100</f>
        <v>-5.2969999999999996E-3</v>
      </c>
      <c r="D20" s="10">
        <f>'AUM Fondi'!E1937</f>
        <v>15949335.460000001</v>
      </c>
      <c r="E20" s="10">
        <f>D19*OS[[#This Row],[Variazione percentuale]]</f>
        <v>-84732.120147120004</v>
      </c>
      <c r="F20" s="11">
        <f>OS[[#This Row],[AUM]]-D19</f>
        <v>-46911.5</v>
      </c>
      <c r="G20" s="11">
        <f>OS[[#This Row],[∆ AUM]]-OS[[#This Row],[effetto mercato]]</f>
        <v>37820.620147120004</v>
      </c>
    </row>
    <row r="21" spans="1:7">
      <c r="A21" s="4">
        <v>44820</v>
      </c>
      <c r="B21">
        <v>-0.30730000000000002</v>
      </c>
      <c r="C21" s="6">
        <f>OS[[#This Row],[Variaz]]/100</f>
        <v>-3.0730000000000002E-3</v>
      </c>
      <c r="D21" s="10">
        <f>'AUM Fondi'!E1938</f>
        <v>15940408.509999998</v>
      </c>
      <c r="E21" s="10">
        <f>D20*OS[[#This Row],[Variazione percentuale]]</f>
        <v>-49012.307868580006</v>
      </c>
      <c r="F21" s="11">
        <f>OS[[#This Row],[AUM]]-D20</f>
        <v>-8926.9500000029802</v>
      </c>
      <c r="G21" s="11">
        <f>OS[[#This Row],[∆ AUM]]-OS[[#This Row],[effetto mercato]]</f>
        <v>40085.357868577026</v>
      </c>
    </row>
    <row r="22" spans="1:7">
      <c r="A22" s="4">
        <v>44823</v>
      </c>
      <c r="B22">
        <v>4.1099999999999998E-2</v>
      </c>
      <c r="C22" s="6">
        <f>OS[[#This Row],[Variaz]]/100</f>
        <v>4.1099999999999996E-4</v>
      </c>
      <c r="D22" s="10">
        <f>'AUM Fondi'!E1939</f>
        <v>15945214.779999999</v>
      </c>
      <c r="E22" s="10">
        <f>D21*OS[[#This Row],[Variazione percentuale]]</f>
        <v>6551.5078976099985</v>
      </c>
      <c r="F22" s="11">
        <f>OS[[#This Row],[AUM]]-D21</f>
        <v>4806.2700000014156</v>
      </c>
      <c r="G22" s="11">
        <f>OS[[#This Row],[∆ AUM]]-OS[[#This Row],[effetto mercato]]</f>
        <v>-1745.2378976085829</v>
      </c>
    </row>
    <row r="23" spans="1:7">
      <c r="A23" s="4">
        <v>44824</v>
      </c>
      <c r="B23">
        <v>-0.61609999999999998</v>
      </c>
      <c r="C23" s="6">
        <f>OS[[#This Row],[Variaz]]/100</f>
        <v>-6.1609999999999998E-3</v>
      </c>
      <c r="D23" s="10">
        <f>'AUM Fondi'!E1940</f>
        <v>15891695.960000001</v>
      </c>
      <c r="E23" s="10">
        <f>D22*OS[[#This Row],[Variazione percentuale]]</f>
        <v>-98238.468259579997</v>
      </c>
      <c r="F23" s="11">
        <f>OS[[#This Row],[AUM]]-D22</f>
        <v>-53518.819999998435</v>
      </c>
      <c r="G23" s="11">
        <f>OS[[#This Row],[∆ AUM]]-OS[[#This Row],[effetto mercato]]</f>
        <v>44719.648259581561</v>
      </c>
    </row>
    <row r="24" spans="1:7">
      <c r="A24" s="4">
        <v>44825</v>
      </c>
      <c r="B24">
        <v>6.2E-2</v>
      </c>
      <c r="C24" s="6">
        <f>OS[[#This Row],[Variaz]]/100</f>
        <v>6.2E-4</v>
      </c>
      <c r="D24" s="10">
        <f>'AUM Fondi'!E1941</f>
        <v>16015076.25</v>
      </c>
      <c r="E24" s="10">
        <f>D23*OS[[#This Row],[Variazione percentuale]]</f>
        <v>9852.8514952000005</v>
      </c>
      <c r="F24" s="11">
        <f>OS[[#This Row],[AUM]]-D23</f>
        <v>123380.28999999911</v>
      </c>
      <c r="G24" s="11">
        <f>OS[[#This Row],[∆ AUM]]-OS[[#This Row],[effetto mercato]]</f>
        <v>113527.43850479911</v>
      </c>
    </row>
    <row r="25" spans="1:7">
      <c r="A25" s="4">
        <v>44826</v>
      </c>
      <c r="B25">
        <v>-0.39240000000000003</v>
      </c>
      <c r="C25" s="6">
        <f>OS[[#This Row],[Variaz]]/100</f>
        <v>-3.9240000000000004E-3</v>
      </c>
      <c r="D25" s="10">
        <f>'AUM Fondi'!E1942</f>
        <v>16111988.23</v>
      </c>
      <c r="E25" s="10">
        <f>D24*OS[[#This Row],[Variazione percentuale]]</f>
        <v>-62843.159205000004</v>
      </c>
      <c r="F25" s="11">
        <f>OS[[#This Row],[AUM]]-D24</f>
        <v>96911.980000000447</v>
      </c>
      <c r="G25" s="11">
        <f>OS[[#This Row],[∆ AUM]]-OS[[#This Row],[effetto mercato]]</f>
        <v>159755.13920500045</v>
      </c>
    </row>
    <row r="26" spans="1:7">
      <c r="A26" s="4">
        <v>44827</v>
      </c>
      <c r="B26">
        <v>-0.45610000000000001</v>
      </c>
      <c r="C26" s="6">
        <f>OS[[#This Row],[Variaz]]/100</f>
        <v>-4.561E-3</v>
      </c>
      <c r="D26" s="10">
        <f>'AUM Fondi'!E1943</f>
        <v>16075524.399999999</v>
      </c>
      <c r="E26" s="10">
        <f>D25*OS[[#This Row],[Variazione percentuale]]</f>
        <v>-73486.778317029995</v>
      </c>
      <c r="F26" s="11">
        <f>OS[[#This Row],[AUM]]-D25</f>
        <v>-36463.830000001937</v>
      </c>
      <c r="G26" s="11">
        <f>OS[[#This Row],[∆ AUM]]-OS[[#This Row],[effetto mercato]]</f>
        <v>37022.948317028058</v>
      </c>
    </row>
    <row r="27" spans="1:7">
      <c r="A27" s="4">
        <v>44830</v>
      </c>
      <c r="B27">
        <v>-0.4582</v>
      </c>
      <c r="C27" s="6">
        <f>OS[[#This Row],[Variaz]]/100</f>
        <v>-4.5820000000000001E-3</v>
      </c>
      <c r="D27" s="10">
        <f>'AUM Fondi'!E1944</f>
        <v>16065539.43</v>
      </c>
      <c r="E27" s="10">
        <f>D26*OS[[#This Row],[Variazione percentuale]]</f>
        <v>-73658.052800799996</v>
      </c>
      <c r="F27" s="11">
        <f>OS[[#This Row],[AUM]]-D26</f>
        <v>-9984.9699999988079</v>
      </c>
      <c r="G27" s="11">
        <f>OS[[#This Row],[∆ AUM]]-OS[[#This Row],[effetto mercato]]</f>
        <v>63673.082800801189</v>
      </c>
    </row>
    <row r="28" spans="1:7">
      <c r="A28" s="4">
        <v>44831</v>
      </c>
      <c r="B28">
        <v>-0.29289999999999999</v>
      </c>
      <c r="C28" s="6">
        <f>OS[[#This Row],[Variaz]]/100</f>
        <v>-2.9289999999999997E-3</v>
      </c>
      <c r="D28" s="10">
        <f>'AUM Fondi'!E1945</f>
        <v>16064784.68</v>
      </c>
      <c r="E28" s="10">
        <f>D27*OS[[#This Row],[Variazione percentuale]]</f>
        <v>-47055.964990469998</v>
      </c>
      <c r="F28" s="11">
        <f>OS[[#This Row],[AUM]]-D27</f>
        <v>-754.75</v>
      </c>
      <c r="G28" s="11">
        <f>OS[[#This Row],[∆ AUM]]-OS[[#This Row],[effetto mercato]]</f>
        <v>46301.214990469998</v>
      </c>
    </row>
    <row r="29" spans="1:7">
      <c r="A29" s="4">
        <v>44832</v>
      </c>
      <c r="B29">
        <v>0.94440000000000002</v>
      </c>
      <c r="C29" s="6">
        <f>OS[[#This Row],[Variaz]]/100</f>
        <v>9.444000000000001E-3</v>
      </c>
      <c r="D29" s="10">
        <f>'AUM Fondi'!E1946</f>
        <v>16239743.66</v>
      </c>
      <c r="E29" s="10">
        <f>D28*OS[[#This Row],[Variazione percentuale]]</f>
        <v>151715.82651792001</v>
      </c>
      <c r="F29" s="11">
        <f>OS[[#This Row],[AUM]]-D28</f>
        <v>174958.98000000045</v>
      </c>
      <c r="G29" s="11">
        <f>OS[[#This Row],[∆ AUM]]-OS[[#This Row],[effetto mercato]]</f>
        <v>23243.153482080437</v>
      </c>
    </row>
    <row r="30" spans="1:7">
      <c r="A30" s="4">
        <v>44833</v>
      </c>
      <c r="B30">
        <v>-1.0186999999999999</v>
      </c>
      <c r="C30" s="6">
        <f>OS[[#This Row],[Variaz]]/100</f>
        <v>-1.0187E-2</v>
      </c>
      <c r="D30" s="10">
        <f>'AUM Fondi'!E1947</f>
        <v>16120838.77</v>
      </c>
      <c r="E30" s="10">
        <f>D29*OS[[#This Row],[Variazione percentuale]]</f>
        <v>-165434.26866442</v>
      </c>
      <c r="F30" s="11">
        <f>OS[[#This Row],[AUM]]-D29</f>
        <v>-118904.8900000006</v>
      </c>
      <c r="G30" s="11">
        <f>OS[[#This Row],[∆ AUM]]-OS[[#This Row],[effetto mercato]]</f>
        <v>46529.378664419404</v>
      </c>
    </row>
    <row r="31" spans="1:7">
      <c r="A31" s="4">
        <v>44834</v>
      </c>
      <c r="B31">
        <v>-4.2000000000000003E-2</v>
      </c>
      <c r="C31" s="6">
        <f>OS[[#This Row],[Variaz]]/100</f>
        <v>-4.2000000000000002E-4</v>
      </c>
      <c r="D31" s="10">
        <f>'AUM Fondi'!E1948</f>
        <v>16166967.82</v>
      </c>
      <c r="E31" s="10">
        <f>D30*OS[[#This Row],[Variazione percentuale]]</f>
        <v>-6770.7522834000001</v>
      </c>
      <c r="F31" s="11">
        <f>OS[[#This Row],[AUM]]-D30</f>
        <v>46129.050000000745</v>
      </c>
      <c r="G31" s="11">
        <f>OS[[#This Row],[∆ AUM]]-OS[[#This Row],[effetto mercato]]</f>
        <v>52899.802283400742</v>
      </c>
    </row>
    <row r="32" spans="1:7">
      <c r="A32" s="4">
        <v>44837</v>
      </c>
      <c r="B32">
        <v>1.1347</v>
      </c>
      <c r="C32" s="6">
        <f>OS[[#This Row],[Variaz]]/100</f>
        <v>1.1347000000000001E-2</v>
      </c>
      <c r="D32" s="10">
        <f>'AUM Fondi'!E1949</f>
        <v>16416751.870000001</v>
      </c>
      <c r="E32" s="10">
        <f>D31*OS[[#This Row],[Variazione percentuale]]</f>
        <v>183446.58385354001</v>
      </c>
      <c r="F32" s="11">
        <f>OS[[#This Row],[AUM]]-D31</f>
        <v>249784.05000000075</v>
      </c>
      <c r="G32" s="11">
        <f>OS[[#This Row],[∆ AUM]]-OS[[#This Row],[effetto mercato]]</f>
        <v>66337.466146460734</v>
      </c>
    </row>
    <row r="33" spans="1:7">
      <c r="A33" s="4">
        <v>44838</v>
      </c>
      <c r="B33">
        <v>0.68559999999999999</v>
      </c>
      <c r="C33" s="6">
        <f>OS[[#This Row],[Variaz]]/100</f>
        <v>6.8560000000000001E-3</v>
      </c>
      <c r="D33" s="10">
        <f>'AUM Fondi'!E1950</f>
        <v>16540566.09</v>
      </c>
      <c r="E33" s="10">
        <f>D32*OS[[#This Row],[Variazione percentuale]]</f>
        <v>112553.25082072002</v>
      </c>
      <c r="F33" s="11">
        <f>OS[[#This Row],[AUM]]-D32</f>
        <v>123814.21999999881</v>
      </c>
      <c r="G33" s="11">
        <f>OS[[#This Row],[∆ AUM]]-OS[[#This Row],[effetto mercato]]</f>
        <v>11260.969179278793</v>
      </c>
    </row>
    <row r="34" spans="1:7">
      <c r="A34" s="4">
        <v>44839</v>
      </c>
      <c r="B34">
        <v>-0.33019999999999999</v>
      </c>
      <c r="C34" s="6">
        <f>OS[[#This Row],[Variaz]]/100</f>
        <v>-3.3019999999999998E-3</v>
      </c>
      <c r="D34" s="10">
        <f>'AUM Fondi'!E1951</f>
        <v>16539661.210000001</v>
      </c>
      <c r="E34" s="10">
        <f>D33*OS[[#This Row],[Variazione percentuale]]</f>
        <v>-54616.949229179998</v>
      </c>
      <c r="F34" s="11">
        <f>OS[[#This Row],[AUM]]-D33</f>
        <v>-904.87999999895692</v>
      </c>
      <c r="G34" s="11">
        <f>OS[[#This Row],[∆ AUM]]-OS[[#This Row],[effetto mercato]]</f>
        <v>53712.069229181041</v>
      </c>
    </row>
    <row r="35" spans="1:7">
      <c r="A35" s="4">
        <v>44840</v>
      </c>
      <c r="B35">
        <v>-0.37269999999999998</v>
      </c>
      <c r="C35" s="6">
        <f>OS[[#This Row],[Variaz]]/100</f>
        <v>-3.7269999999999998E-3</v>
      </c>
      <c r="D35" s="10">
        <f>'AUM Fondi'!E1952</f>
        <v>16513426.91</v>
      </c>
      <c r="E35" s="10">
        <f>D34*OS[[#This Row],[Variazione percentuale]]</f>
        <v>-61643.317329670004</v>
      </c>
      <c r="F35" s="11">
        <f>OS[[#This Row],[AUM]]-D34</f>
        <v>-26234.300000000745</v>
      </c>
      <c r="G35" s="11">
        <f>OS[[#This Row],[∆ AUM]]-OS[[#This Row],[effetto mercato]]</f>
        <v>35409.017329669259</v>
      </c>
    </row>
    <row r="36" spans="1:7">
      <c r="A36" s="4">
        <v>44841</v>
      </c>
      <c r="B36">
        <v>-1.0806</v>
      </c>
      <c r="C36" s="6">
        <f>OS[[#This Row],[Variaz]]/100</f>
        <v>-1.0806E-2</v>
      </c>
      <c r="D36" s="10">
        <f>'AUM Fondi'!E1953</f>
        <v>16362250.140000001</v>
      </c>
      <c r="E36" s="10">
        <f>D35*OS[[#This Row],[Variazione percentuale]]</f>
        <v>-178444.09118945998</v>
      </c>
      <c r="F36" s="11">
        <f>OS[[#This Row],[AUM]]-D35</f>
        <v>-151176.76999999955</v>
      </c>
      <c r="G36" s="11">
        <f>OS[[#This Row],[∆ AUM]]-OS[[#This Row],[effetto mercato]]</f>
        <v>27267.321189460432</v>
      </c>
    </row>
    <row r="37" spans="1:7">
      <c r="A37" s="4">
        <v>44844</v>
      </c>
      <c r="B37">
        <v>-4.2000000000000003E-2</v>
      </c>
      <c r="C37" s="6">
        <f>OS[[#This Row],[Variaz]]/100</f>
        <v>-4.2000000000000002E-4</v>
      </c>
      <c r="D37" s="10">
        <f>'AUM Fondi'!E1954</f>
        <v>16378708.83</v>
      </c>
      <c r="E37" s="10">
        <f>D36*OS[[#This Row],[Variazione percentuale]]</f>
        <v>-6872.1450588000007</v>
      </c>
      <c r="F37" s="11">
        <f>OS[[#This Row],[AUM]]-D36</f>
        <v>16458.689999999478</v>
      </c>
      <c r="G37" s="11">
        <f>OS[[#This Row],[∆ AUM]]-OS[[#This Row],[effetto mercato]]</f>
        <v>23330.835058799479</v>
      </c>
    </row>
    <row r="38" spans="1:7">
      <c r="A38" s="4">
        <v>44845</v>
      </c>
      <c r="B38">
        <v>-0.18920000000000001</v>
      </c>
      <c r="C38" s="6">
        <f>OS[[#This Row],[Variaz]]/100</f>
        <v>-1.892E-3</v>
      </c>
      <c r="D38" s="10">
        <f>'AUM Fondi'!E1955</f>
        <v>16392489.889999999</v>
      </c>
      <c r="E38" s="10">
        <f>D37*OS[[#This Row],[Variazione percentuale]]</f>
        <v>-30988.517106359999</v>
      </c>
      <c r="F38" s="11">
        <f>OS[[#This Row],[AUM]]-D37</f>
        <v>13781.059999998659</v>
      </c>
      <c r="G38" s="11">
        <f>OS[[#This Row],[∆ AUM]]-OS[[#This Row],[effetto mercato]]</f>
        <v>44769.577106358658</v>
      </c>
    </row>
    <row r="39" spans="1:7">
      <c r="A39" s="4">
        <v>44846</v>
      </c>
      <c r="B39">
        <v>-0.29480000000000001</v>
      </c>
      <c r="C39" s="6">
        <f>OS[[#This Row],[Variaz]]/100</f>
        <v>-2.9480000000000001E-3</v>
      </c>
      <c r="D39" s="10">
        <f>'AUM Fondi'!E1956</f>
        <v>16378703.199999999</v>
      </c>
      <c r="E39" s="10">
        <f>D38*OS[[#This Row],[Variazione percentuale]]</f>
        <v>-48325.060195719998</v>
      </c>
      <c r="F39" s="11">
        <f>OS[[#This Row],[AUM]]-D38</f>
        <v>-13786.689999999478</v>
      </c>
      <c r="G39" s="11">
        <f>OS[[#This Row],[∆ AUM]]-OS[[#This Row],[effetto mercato]]</f>
        <v>34538.370195720519</v>
      </c>
    </row>
    <row r="40" spans="1:7">
      <c r="A40" s="4">
        <v>44847</v>
      </c>
      <c r="B40">
        <v>0.46460000000000001</v>
      </c>
      <c r="C40" s="6">
        <f>OS[[#This Row],[Variaz]]/100</f>
        <v>4.646E-3</v>
      </c>
      <c r="D40" s="10">
        <f>'AUM Fondi'!E1957</f>
        <v>16517845.700000001</v>
      </c>
      <c r="E40" s="10">
        <f>D39*OS[[#This Row],[Variazione percentuale]]</f>
        <v>76095.45506719999</v>
      </c>
      <c r="F40" s="11">
        <f>OS[[#This Row],[AUM]]-D39</f>
        <v>139142.50000000186</v>
      </c>
      <c r="G40" s="11">
        <f>OS[[#This Row],[∆ AUM]]-OS[[#This Row],[effetto mercato]]</f>
        <v>63047.044932801873</v>
      </c>
    </row>
    <row r="41" spans="1:7">
      <c r="A41" s="4">
        <v>44848</v>
      </c>
      <c r="B41">
        <v>-0.73580000000000001</v>
      </c>
      <c r="C41" s="6">
        <f>OS[[#This Row],[Variaz]]/100</f>
        <v>-7.358E-3</v>
      </c>
      <c r="D41" s="10">
        <f>'AUM Fondi'!E1958</f>
        <v>16465961.969999999</v>
      </c>
      <c r="E41" s="10">
        <f>D40*OS[[#This Row],[Variazione percentuale]]</f>
        <v>-121538.30866060001</v>
      </c>
      <c r="F41" s="11">
        <f>OS[[#This Row],[AUM]]-D40</f>
        <v>-51883.73000000231</v>
      </c>
      <c r="G41" s="11">
        <f>OS[[#This Row],[∆ AUM]]-OS[[#This Row],[effetto mercato]]</f>
        <v>69654.578660597705</v>
      </c>
    </row>
    <row r="42" spans="1:7">
      <c r="A42" s="4">
        <v>44851</v>
      </c>
      <c r="B42">
        <v>0.67769999999999997</v>
      </c>
      <c r="C42" s="6">
        <f>OS[[#This Row],[Variaz]]/100</f>
        <v>6.777E-3</v>
      </c>
      <c r="D42" s="10">
        <f>'AUM Fondi'!E1959</f>
        <v>16633490.809999999</v>
      </c>
      <c r="E42" s="10">
        <f>D41*OS[[#This Row],[Variazione percentuale]]</f>
        <v>111589.82427068999</v>
      </c>
      <c r="F42" s="11">
        <f>OS[[#This Row],[AUM]]-D41</f>
        <v>167528.83999999985</v>
      </c>
      <c r="G42" s="11">
        <f>OS[[#This Row],[∆ AUM]]-OS[[#This Row],[effetto mercato]]</f>
        <v>55939.01572930986</v>
      </c>
    </row>
    <row r="43" spans="1:7">
      <c r="A43" s="4">
        <v>44852</v>
      </c>
      <c r="B43">
        <v>0.21029999999999999</v>
      </c>
      <c r="C43" s="6">
        <f>OS[[#This Row],[Variaz]]/100</f>
        <v>2.1029999999999998E-3</v>
      </c>
      <c r="D43" s="10">
        <f>'AUM Fondi'!E1960</f>
        <v>16727605.93</v>
      </c>
      <c r="E43" s="10">
        <f>D42*OS[[#This Row],[Variazione percentuale]]</f>
        <v>34980.231173429995</v>
      </c>
      <c r="F43" s="11">
        <f>OS[[#This Row],[AUM]]-D42</f>
        <v>94115.120000001043</v>
      </c>
      <c r="G43" s="11">
        <f>OS[[#This Row],[∆ AUM]]-OS[[#This Row],[effetto mercato]]</f>
        <v>59134.888826571048</v>
      </c>
    </row>
    <row r="44" spans="1:7">
      <c r="A44" s="4">
        <v>44853</v>
      </c>
      <c r="B44">
        <v>-0.39879999999999999</v>
      </c>
      <c r="C44" s="6">
        <f>OS[[#This Row],[Variaz]]/100</f>
        <v>-3.9880000000000002E-3</v>
      </c>
      <c r="D44" s="10">
        <f>'AUM Fondi'!E1961</f>
        <v>16727896.1</v>
      </c>
      <c r="E44" s="10">
        <f>D43*OS[[#This Row],[Variazione percentuale]]</f>
        <v>-66709.692448839996</v>
      </c>
      <c r="F44" s="11">
        <f>OS[[#This Row],[AUM]]-D43</f>
        <v>290.16999999992549</v>
      </c>
      <c r="G44" s="11">
        <f>OS[[#This Row],[∆ AUM]]-OS[[#This Row],[effetto mercato]]</f>
        <v>66999.862448839922</v>
      </c>
    </row>
    <row r="45" spans="1:7">
      <c r="A45" s="4">
        <v>44854</v>
      </c>
      <c r="B45">
        <v>-0.35830000000000001</v>
      </c>
      <c r="C45" s="6">
        <f>OS[[#This Row],[Variaz]]/100</f>
        <v>-3.5830000000000002E-3</v>
      </c>
      <c r="D45" s="10">
        <f>'AUM Fondi'!E1962</f>
        <v>16721473.17</v>
      </c>
      <c r="E45" s="10">
        <f>D44*OS[[#This Row],[Variazione percentuale]]</f>
        <v>-59936.0517263</v>
      </c>
      <c r="F45" s="11">
        <f>OS[[#This Row],[AUM]]-D44</f>
        <v>-6422.929999999702</v>
      </c>
      <c r="G45" s="11">
        <f>OS[[#This Row],[∆ AUM]]-OS[[#This Row],[effetto mercato]]</f>
        <v>53513.121726300298</v>
      </c>
    </row>
    <row r="46" spans="1:7">
      <c r="A46" s="4">
        <v>44855</v>
      </c>
      <c r="B46">
        <v>0.48649999999999999</v>
      </c>
      <c r="C46" s="6">
        <f>OS[[#This Row],[Variaz]]/100</f>
        <v>4.8649999999999995E-3</v>
      </c>
      <c r="D46" s="10">
        <f>'AUM Fondi'!E1963</f>
        <v>16850766.289999999</v>
      </c>
      <c r="E46" s="10">
        <f>D45*OS[[#This Row],[Variazione percentuale]]</f>
        <v>81349.966972049995</v>
      </c>
      <c r="F46" s="11">
        <f>OS[[#This Row],[AUM]]-D45</f>
        <v>129293.11999999918</v>
      </c>
      <c r="G46" s="11">
        <f>OS[[#This Row],[∆ AUM]]-OS[[#This Row],[effetto mercato]]</f>
        <v>47943.153027949185</v>
      </c>
    </row>
    <row r="47" spans="1:7">
      <c r="A47" s="4">
        <v>44858</v>
      </c>
      <c r="B47">
        <v>0.46310000000000001</v>
      </c>
      <c r="C47" s="6">
        <f>OS[[#This Row],[Variaz]]/100</f>
        <v>4.6309999999999997E-3</v>
      </c>
      <c r="D47" s="10">
        <f>'AUM Fondi'!E1964</f>
        <v>16982252.57</v>
      </c>
      <c r="E47" s="10">
        <f>D46*OS[[#This Row],[Variazione percentuale]]</f>
        <v>78035.898688989997</v>
      </c>
      <c r="F47" s="11">
        <f>OS[[#This Row],[AUM]]-D46</f>
        <v>131486.28000000119</v>
      </c>
      <c r="G47" s="11">
        <f>OS[[#This Row],[∆ AUM]]-OS[[#This Row],[effetto mercato]]</f>
        <v>53450.381311011195</v>
      </c>
    </row>
    <row r="48" spans="1:7">
      <c r="A48" s="4">
        <v>44859</v>
      </c>
      <c r="B48">
        <v>0.85899999999999999</v>
      </c>
      <c r="C48" s="6">
        <f>OS[[#This Row],[Variaz]]/100</f>
        <v>8.5900000000000004E-3</v>
      </c>
      <c r="D48" s="10">
        <f>'AUM Fondi'!E1965</f>
        <v>17212014.789999999</v>
      </c>
      <c r="E48" s="10">
        <f>D47*OS[[#This Row],[Variazione percentuale]]</f>
        <v>145877.54957630002</v>
      </c>
      <c r="F48" s="11">
        <f>OS[[#This Row],[AUM]]-D47</f>
        <v>229762.21999999881</v>
      </c>
      <c r="G48" s="11">
        <f>OS[[#This Row],[∆ AUM]]-OS[[#This Row],[effetto mercato]]</f>
        <v>83884.670423698786</v>
      </c>
    </row>
    <row r="49" spans="1:7">
      <c r="A49" s="4">
        <v>44860</v>
      </c>
      <c r="B49">
        <v>0</v>
      </c>
      <c r="C49" s="6">
        <f>OS[[#This Row],[Variaz]]/100</f>
        <v>0</v>
      </c>
      <c r="D49" s="10">
        <f>'AUM Fondi'!E1966</f>
        <v>17273900.620000001</v>
      </c>
      <c r="E49" s="10">
        <f>D48*OS[[#This Row],[Variazione percentuale]]</f>
        <v>0</v>
      </c>
      <c r="F49" s="11">
        <f>OS[[#This Row],[AUM]]-D48</f>
        <v>61885.830000001937</v>
      </c>
      <c r="G49" s="11">
        <f>OS[[#This Row],[∆ AUM]]-OS[[#This Row],[effetto mercato]]</f>
        <v>61885.830000001937</v>
      </c>
    </row>
    <row r="50" spans="1:7">
      <c r="A50" s="4">
        <v>44861</v>
      </c>
      <c r="B50">
        <v>0.58160000000000001</v>
      </c>
      <c r="C50" s="6">
        <f>OS[[#This Row],[Variaz]]/100</f>
        <v>5.816E-3</v>
      </c>
      <c r="D50" s="10">
        <f>'AUM Fondi'!E1967</f>
        <v>17470324.350000001</v>
      </c>
      <c r="E50" s="10">
        <f>D49*OS[[#This Row],[Variazione percentuale]]</f>
        <v>100465.00600592</v>
      </c>
      <c r="F50" s="11">
        <f>OS[[#This Row],[AUM]]-D49</f>
        <v>196423.73000000045</v>
      </c>
      <c r="G50" s="11">
        <f>OS[[#This Row],[∆ AUM]]-OS[[#This Row],[effetto mercato]]</f>
        <v>95958.723994080443</v>
      </c>
    </row>
    <row r="51" spans="1:7">
      <c r="A51" s="4">
        <v>44862</v>
      </c>
      <c r="B51">
        <v>0.20649999999999999</v>
      </c>
      <c r="C51" s="6">
        <f>OS[[#This Row],[Variaz]]/100</f>
        <v>2.065E-3</v>
      </c>
      <c r="D51" s="10">
        <f>'AUM Fondi'!E1968</f>
        <v>17589291.949999999</v>
      </c>
      <c r="E51" s="10">
        <f>D50*OS[[#This Row],[Variazione percentuale]]</f>
        <v>36076.219782750006</v>
      </c>
      <c r="F51" s="11">
        <f>OS[[#This Row],[AUM]]-D50</f>
        <v>118967.59999999776</v>
      </c>
      <c r="G51" s="11">
        <f>OS[[#This Row],[∆ AUM]]-OS[[#This Row],[effetto mercato]]</f>
        <v>82891.380217247759</v>
      </c>
    </row>
    <row r="52" spans="1:7">
      <c r="A52" s="4">
        <v>44865</v>
      </c>
      <c r="B52">
        <v>-8.2400000000000001E-2</v>
      </c>
      <c r="C52" s="6">
        <f>OS[[#This Row],[Variaz]]/100</f>
        <v>-8.2399999999999997E-4</v>
      </c>
      <c r="D52" s="10">
        <f>'AUM Fondi'!E1969</f>
        <v>17666932.129999999</v>
      </c>
      <c r="E52" s="10">
        <f>D51*OS[[#This Row],[Variazione percentuale]]</f>
        <v>-14493.576566799999</v>
      </c>
      <c r="F52" s="11">
        <f>OS[[#This Row],[AUM]]-D51</f>
        <v>77640.179999999702</v>
      </c>
      <c r="G52" s="11">
        <f>OS[[#This Row],[∆ AUM]]-OS[[#This Row],[effetto mercato]]</f>
        <v>92133.756566799697</v>
      </c>
    </row>
    <row r="53" spans="1:7">
      <c r="A53" s="4">
        <v>44867</v>
      </c>
      <c r="B53">
        <v>-0.76319999999999999</v>
      </c>
      <c r="C53" s="6">
        <f>OS[[#This Row],[Variaz]]/100</f>
        <v>-7.6319999999999999E-3</v>
      </c>
      <c r="D53" s="10">
        <f>'AUM Fondi'!E1970</f>
        <v>17616813.57</v>
      </c>
      <c r="E53" s="10">
        <f>D52*OS[[#This Row],[Variazione percentuale]]</f>
        <v>-134834.02601616</v>
      </c>
      <c r="F53" s="11">
        <f>OS[[#This Row],[AUM]]-D52</f>
        <v>-50118.559999998659</v>
      </c>
      <c r="G53" s="11">
        <f>OS[[#This Row],[∆ AUM]]-OS[[#This Row],[effetto mercato]]</f>
        <v>84715.466016161343</v>
      </c>
    </row>
    <row r="54" spans="1:7">
      <c r="A54" s="4">
        <v>44868</v>
      </c>
      <c r="B54">
        <v>-0.31180000000000002</v>
      </c>
      <c r="C54" s="6">
        <f>OS[[#This Row],[Variaz]]/100</f>
        <v>-3.1180000000000001E-3</v>
      </c>
      <c r="D54" s="10">
        <f>'AUM Fondi'!E1971</f>
        <v>17649802.859999999</v>
      </c>
      <c r="E54" s="10">
        <f>D53*OS[[#This Row],[Variazione percentuale]]</f>
        <v>-54929.224711260002</v>
      </c>
      <c r="F54" s="11">
        <f>OS[[#This Row],[AUM]]-D53</f>
        <v>32989.289999999106</v>
      </c>
      <c r="G54" s="11">
        <f>OS[[#This Row],[∆ AUM]]-OS[[#This Row],[effetto mercato]]</f>
        <v>87918.514711259108</v>
      </c>
    </row>
    <row r="55" spans="1:7">
      <c r="A55" s="4">
        <v>44869</v>
      </c>
      <c r="B55">
        <v>-2.0899999999999998E-2</v>
      </c>
      <c r="C55" s="6">
        <f>OS[[#This Row],[Variaz]]/100</f>
        <v>-2.0899999999999998E-4</v>
      </c>
      <c r="D55" s="10">
        <f>'AUM Fondi'!E1972</f>
        <v>17737545.280000001</v>
      </c>
      <c r="E55" s="10">
        <f>D54*OS[[#This Row],[Variazione percentuale]]</f>
        <v>-3688.8087977399996</v>
      </c>
      <c r="F55" s="11">
        <f>OS[[#This Row],[AUM]]-D54</f>
        <v>87742.420000001788</v>
      </c>
      <c r="G55" s="11">
        <f>OS[[#This Row],[∆ AUM]]-OS[[#This Row],[effetto mercato]]</f>
        <v>91431.228797741787</v>
      </c>
    </row>
    <row r="56" spans="1:7">
      <c r="A56" s="4">
        <v>44872</v>
      </c>
      <c r="B56">
        <v>-4.1700000000000001E-2</v>
      </c>
      <c r="C56" s="6">
        <f>OS[[#This Row],[Variaz]]/100</f>
        <v>-4.17E-4</v>
      </c>
      <c r="D56" s="10">
        <f>'AUM Fondi'!E1973</f>
        <v>17774162.880000003</v>
      </c>
      <c r="E56" s="10">
        <f>D55*OS[[#This Row],[Variazione percentuale]]</f>
        <v>-7396.5563817600005</v>
      </c>
      <c r="F56" s="11">
        <f>OS[[#This Row],[AUM]]-D55</f>
        <v>36617.60000000149</v>
      </c>
      <c r="G56" s="11">
        <f>OS[[#This Row],[∆ AUM]]-OS[[#This Row],[effetto mercato]]</f>
        <v>44014.156381761488</v>
      </c>
    </row>
    <row r="57" spans="1:7">
      <c r="A57" s="4">
        <v>44873</v>
      </c>
      <c r="B57">
        <v>0.3755</v>
      </c>
      <c r="C57" s="6">
        <f>OS[[#This Row],[Variaz]]/100</f>
        <v>3.7550000000000001E-3</v>
      </c>
      <c r="D57" s="10">
        <f>'AUM Fondi'!E1974</f>
        <v>17940096.490000002</v>
      </c>
      <c r="E57" s="10">
        <f>D56*OS[[#This Row],[Variazione percentuale]]</f>
        <v>66741.981614400007</v>
      </c>
      <c r="F57" s="11">
        <f>OS[[#This Row],[AUM]]-D56</f>
        <v>165933.6099999994</v>
      </c>
      <c r="G57" s="11">
        <f>OS[[#This Row],[∆ AUM]]-OS[[#This Row],[effetto mercato]]</f>
        <v>99191.628385599397</v>
      </c>
    </row>
    <row r="58" spans="1:7">
      <c r="A58" s="4">
        <v>44874</v>
      </c>
      <c r="B58">
        <v>-2.0799999999999999E-2</v>
      </c>
      <c r="C58" s="6">
        <f>OS[[#This Row],[Variaz]]/100</f>
        <v>-2.0799999999999999E-4</v>
      </c>
      <c r="D58" s="10">
        <f>'AUM Fondi'!E1975</f>
        <v>18000372.850000001</v>
      </c>
      <c r="E58" s="10">
        <f>D57*OS[[#This Row],[Variazione percentuale]]</f>
        <v>-3731.5400699200004</v>
      </c>
      <c r="F58" s="11">
        <f>OS[[#This Row],[AUM]]-D57</f>
        <v>60276.359999999404</v>
      </c>
      <c r="G58" s="11">
        <f>OS[[#This Row],[∆ AUM]]-OS[[#This Row],[effetto mercato]]</f>
        <v>64007.900069919408</v>
      </c>
    </row>
    <row r="59" spans="1:7">
      <c r="A59" s="4">
        <v>44875</v>
      </c>
      <c r="B59">
        <v>1.5592999999999999</v>
      </c>
      <c r="C59" s="6">
        <f>OS[[#This Row],[Variaz]]/100</f>
        <v>1.5592999999999999E-2</v>
      </c>
      <c r="D59" s="10">
        <f>'AUM Fondi'!E1976</f>
        <v>18338417.210000001</v>
      </c>
      <c r="E59" s="10">
        <f>D58*OS[[#This Row],[Variazione percentuale]]</f>
        <v>280679.81385005004</v>
      </c>
      <c r="F59" s="11">
        <f>OS[[#This Row],[AUM]]-D58</f>
        <v>338044.3599999994</v>
      </c>
      <c r="G59" s="11">
        <f>OS[[#This Row],[∆ AUM]]-OS[[#This Row],[effetto mercato]]</f>
        <v>57364.546149949369</v>
      </c>
    </row>
    <row r="60" spans="1:7">
      <c r="A60" s="4">
        <v>44876</v>
      </c>
      <c r="B60">
        <v>-0.49130000000000001</v>
      </c>
      <c r="C60" s="6">
        <f>OS[[#This Row],[Variaz]]/100</f>
        <v>-4.9129999999999998E-3</v>
      </c>
      <c r="D60" s="10">
        <f>'AUM Fondi'!E1977</f>
        <v>18323382.189999998</v>
      </c>
      <c r="E60" s="10">
        <f>D59*OS[[#This Row],[Variazione percentuale]]</f>
        <v>-90096.64375273</v>
      </c>
      <c r="F60" s="11">
        <f>OS[[#This Row],[AUM]]-D59</f>
        <v>-15035.020000003278</v>
      </c>
      <c r="G60" s="11">
        <f>OS[[#This Row],[∆ AUM]]-OS[[#This Row],[effetto mercato]]</f>
        <v>75061.623752726722</v>
      </c>
    </row>
    <row r="61" spans="1:7">
      <c r="A61" s="4">
        <v>44879</v>
      </c>
      <c r="B61">
        <v>-0.2263</v>
      </c>
      <c r="C61" s="6">
        <f>OS[[#This Row],[Variaz]]/100</f>
        <v>-2.2629999999999998E-3</v>
      </c>
      <c r="D61" s="10">
        <f>'AUM Fondi'!E1978</f>
        <v>18318366.030000001</v>
      </c>
      <c r="E61" s="10">
        <f>D60*OS[[#This Row],[Variazione percentuale]]</f>
        <v>-41465.813895969994</v>
      </c>
      <c r="F61" s="11">
        <f>OS[[#This Row],[AUM]]-D60</f>
        <v>-5016.1599999964237</v>
      </c>
      <c r="G61" s="11">
        <f>OS[[#This Row],[∆ AUM]]-OS[[#This Row],[effetto mercato]]</f>
        <v>36449.65389597357</v>
      </c>
    </row>
    <row r="62" spans="1:7">
      <c r="A62" s="4">
        <v>44880</v>
      </c>
      <c r="B62">
        <v>0.32990000000000003</v>
      </c>
      <c r="C62" s="6">
        <f>OS[[#This Row],[Variaz]]/100</f>
        <v>3.2990000000000003E-3</v>
      </c>
      <c r="D62" s="10">
        <f>'AUM Fondi'!E1979</f>
        <v>18452157.539999999</v>
      </c>
      <c r="E62" s="10">
        <f>D61*OS[[#This Row],[Variazione percentuale]]</f>
        <v>60432.289532970011</v>
      </c>
      <c r="F62" s="11">
        <f>OS[[#This Row],[AUM]]-D61</f>
        <v>133791.50999999791</v>
      </c>
      <c r="G62" s="11">
        <f>OS[[#This Row],[∆ AUM]]-OS[[#This Row],[effetto mercato]]</f>
        <v>73359.220467027902</v>
      </c>
    </row>
    <row r="63" spans="1:7">
      <c r="A63" s="4">
        <v>44881</v>
      </c>
      <c r="B63">
        <v>-6.1699999999999998E-2</v>
      </c>
      <c r="C63" s="6">
        <f>OS[[#This Row],[Variaz]]/100</f>
        <v>-6.1699999999999993E-4</v>
      </c>
      <c r="D63" s="10">
        <f>'AUM Fondi'!E1980</f>
        <v>18444960.740000002</v>
      </c>
      <c r="E63" s="10">
        <f>D62*OS[[#This Row],[Variazione percentuale]]</f>
        <v>-11384.981202179999</v>
      </c>
      <c r="F63" s="11">
        <f>OS[[#This Row],[AUM]]-D62</f>
        <v>-7196.7999999970198</v>
      </c>
      <c r="G63" s="11">
        <f>OS[[#This Row],[∆ AUM]]-OS[[#This Row],[effetto mercato]]</f>
        <v>4188.1812021829792</v>
      </c>
    </row>
    <row r="64" spans="1:7">
      <c r="A64" s="4">
        <v>44882</v>
      </c>
      <c r="B64">
        <v>2.06E-2</v>
      </c>
      <c r="C64" s="6">
        <f>OS[[#This Row],[Variaz]]/100</f>
        <v>2.0599999999999999E-4</v>
      </c>
      <c r="D64" s="10">
        <f>'AUM Fondi'!E1981</f>
        <v>18552047.710000001</v>
      </c>
      <c r="E64" s="10">
        <f>D63*OS[[#This Row],[Variazione percentuale]]</f>
        <v>3799.6619124400004</v>
      </c>
      <c r="F64" s="11">
        <f>OS[[#This Row],[AUM]]-D63</f>
        <v>107086.96999999881</v>
      </c>
      <c r="G64" s="11">
        <f>OS[[#This Row],[∆ AUM]]-OS[[#This Row],[effetto mercato]]</f>
        <v>103287.30808755881</v>
      </c>
    </row>
    <row r="65" spans="1:7">
      <c r="A65" s="4">
        <v>44883</v>
      </c>
      <c r="B65">
        <v>0.185</v>
      </c>
      <c r="C65" s="6">
        <f>OS[[#This Row],[Variaz]]/100</f>
        <v>1.8500000000000001E-3</v>
      </c>
      <c r="D65" s="10">
        <f>'AUM Fondi'!E1982</f>
        <v>18634766.969999999</v>
      </c>
      <c r="E65" s="10">
        <f>D64*OS[[#This Row],[Variazione percentuale]]</f>
        <v>34321.288263500006</v>
      </c>
      <c r="F65" s="11">
        <f>OS[[#This Row],[AUM]]-D64</f>
        <v>82719.259999997914</v>
      </c>
      <c r="G65" s="11">
        <f>OS[[#This Row],[∆ AUM]]-OS[[#This Row],[effetto mercato]]</f>
        <v>48397.971736497908</v>
      </c>
    </row>
    <row r="66" spans="1:7">
      <c r="A66" s="4">
        <v>44886</v>
      </c>
      <c r="B66">
        <v>0.30780000000000002</v>
      </c>
      <c r="C66" s="6">
        <f>OS[[#This Row],[Variaz]]/100</f>
        <v>3.078E-3</v>
      </c>
      <c r="D66" s="10">
        <f>'AUM Fondi'!E1983</f>
        <v>18758305.84</v>
      </c>
      <c r="E66" s="10">
        <f>D65*OS[[#This Row],[Variazione percentuale]]</f>
        <v>57357.812733659994</v>
      </c>
      <c r="F66" s="11">
        <f>OS[[#This Row],[AUM]]-D65</f>
        <v>123538.87000000104</v>
      </c>
      <c r="G66" s="11">
        <f>OS[[#This Row],[∆ AUM]]-OS[[#This Row],[effetto mercato]]</f>
        <v>66181.057266341057</v>
      </c>
    </row>
    <row r="67" spans="1:7">
      <c r="A67" s="4">
        <v>44887</v>
      </c>
      <c r="B67">
        <v>0.32729999999999998</v>
      </c>
      <c r="C67" s="6">
        <f>OS[[#This Row],[Variaz]]/100</f>
        <v>3.2729999999999999E-3</v>
      </c>
      <c r="D67" s="10">
        <f>'AUM Fondi'!E1984</f>
        <v>18900510.740000002</v>
      </c>
      <c r="E67" s="10">
        <f>D66*OS[[#This Row],[Variazione percentuale]]</f>
        <v>61395.935014319999</v>
      </c>
      <c r="F67" s="11">
        <f>OS[[#This Row],[AUM]]-D66</f>
        <v>142204.90000000224</v>
      </c>
      <c r="G67" s="11">
        <f>OS[[#This Row],[∆ AUM]]-OS[[#This Row],[effetto mercato]]</f>
        <v>80808.964985682236</v>
      </c>
    </row>
    <row r="68" spans="1:7">
      <c r="A68" s="4">
        <v>44888</v>
      </c>
      <c r="B68">
        <v>6.1199999999999997E-2</v>
      </c>
      <c r="C68" s="6">
        <f>OS[[#This Row],[Variaz]]/100</f>
        <v>6.1200000000000002E-4</v>
      </c>
      <c r="D68" s="10">
        <f>'AUM Fondi'!E1985</f>
        <v>18968638.199999999</v>
      </c>
      <c r="E68" s="10">
        <f>D67*OS[[#This Row],[Variazione percentuale]]</f>
        <v>11567.112572880002</v>
      </c>
      <c r="F68" s="11">
        <f>OS[[#This Row],[AUM]]-D67</f>
        <v>68127.459999997169</v>
      </c>
      <c r="G68" s="11">
        <f>OS[[#This Row],[∆ AUM]]-OS[[#This Row],[effetto mercato]]</f>
        <v>56560.347427117165</v>
      </c>
    </row>
    <row r="69" spans="1:7">
      <c r="A69" s="4">
        <v>44889</v>
      </c>
      <c r="B69">
        <v>0.26490000000000002</v>
      </c>
      <c r="C69" s="6">
        <f>OS[[#This Row],[Variaz]]/100</f>
        <v>2.6490000000000003E-3</v>
      </c>
      <c r="D69" s="10">
        <f>'AUM Fondi'!E1986</f>
        <v>19080748.330000002</v>
      </c>
      <c r="E69" s="10">
        <f>D68*OS[[#This Row],[Variazione percentuale]]</f>
        <v>50247.922591800001</v>
      </c>
      <c r="F69" s="11">
        <f>OS[[#This Row],[AUM]]-D68</f>
        <v>112110.13000000268</v>
      </c>
      <c r="G69" s="11">
        <f>OS[[#This Row],[∆ AUM]]-OS[[#This Row],[effetto mercato]]</f>
        <v>61862.207408202681</v>
      </c>
    </row>
    <row r="70" spans="1:7">
      <c r="A70" s="4">
        <v>44890</v>
      </c>
      <c r="B70">
        <v>-0.3659</v>
      </c>
      <c r="C70" s="6">
        <f>OS[[#This Row],[Variaz]]/100</f>
        <v>-3.6589999999999999E-3</v>
      </c>
      <c r="D70" s="10">
        <f>'AUM Fondi'!E1987</f>
        <v>19034546.370000001</v>
      </c>
      <c r="E70" s="10">
        <f>D69*OS[[#This Row],[Variazione percentuale]]</f>
        <v>-69816.458139470007</v>
      </c>
      <c r="F70" s="11">
        <f>OS[[#This Row],[AUM]]-D69</f>
        <v>-46201.960000000894</v>
      </c>
      <c r="G70" s="11">
        <f>OS[[#This Row],[∆ AUM]]-OS[[#This Row],[effetto mercato]]</f>
        <v>23614.498139469113</v>
      </c>
    </row>
    <row r="71" spans="1:7">
      <c r="A71" s="4">
        <v>44893</v>
      </c>
      <c r="B71">
        <v>-0.44879999999999998</v>
      </c>
      <c r="C71" s="6">
        <f>OS[[#This Row],[Variaz]]/100</f>
        <v>-4.4879999999999998E-3</v>
      </c>
      <c r="D71" s="10">
        <f>'AUM Fondi'!E1988</f>
        <v>19051044.98</v>
      </c>
      <c r="E71" s="10">
        <f>D70*OS[[#This Row],[Variazione percentuale]]</f>
        <v>-85427.044108560003</v>
      </c>
      <c r="F71" s="11">
        <f>OS[[#This Row],[AUM]]-D70</f>
        <v>16498.609999999404</v>
      </c>
      <c r="G71" s="11">
        <f>OS[[#This Row],[∆ AUM]]-OS[[#This Row],[effetto mercato]]</f>
        <v>101925.65410855941</v>
      </c>
    </row>
    <row r="72" spans="1:7">
      <c r="A72" s="4">
        <v>44894</v>
      </c>
      <c r="B72">
        <v>0.2049</v>
      </c>
      <c r="C72" s="6">
        <f>OS[[#This Row],[Variaz]]/100</f>
        <v>2.049E-3</v>
      </c>
      <c r="D72" s="10">
        <f>'AUM Fondi'!E1989</f>
        <v>19101109.48</v>
      </c>
      <c r="E72" s="10">
        <f>D71*OS[[#This Row],[Variazione percentuale]]</f>
        <v>39035.591164019999</v>
      </c>
      <c r="F72" s="11">
        <f>OS[[#This Row],[AUM]]-D71</f>
        <v>50064.5</v>
      </c>
      <c r="G72" s="11">
        <f>OS[[#This Row],[∆ AUM]]-OS[[#This Row],[effetto mercato]]</f>
        <v>11028.908835980001</v>
      </c>
    </row>
    <row r="73" spans="1:7">
      <c r="A73" s="4">
        <v>44895</v>
      </c>
      <c r="B73">
        <v>0.81799999999999995</v>
      </c>
      <c r="C73" s="6">
        <f>OS[[#This Row],[Variaz]]/100</f>
        <v>8.1799999999999998E-3</v>
      </c>
      <c r="D73" s="10">
        <f>'AUM Fondi'!E1990</f>
        <v>19372870.16</v>
      </c>
      <c r="E73" s="10">
        <f>D72*OS[[#This Row],[Variazione percentuale]]</f>
        <v>156247.07554640001</v>
      </c>
      <c r="F73" s="11">
        <f>OS[[#This Row],[AUM]]-D72</f>
        <v>271760.6799999997</v>
      </c>
      <c r="G73" s="11">
        <f>OS[[#This Row],[∆ AUM]]-OS[[#This Row],[effetto mercato]]</f>
        <v>115513.60445359969</v>
      </c>
    </row>
    <row r="74" spans="1:7">
      <c r="A74" s="4">
        <v>44896</v>
      </c>
      <c r="B74">
        <v>4.0599999999999997E-2</v>
      </c>
      <c r="C74" s="6">
        <f>OS[[#This Row],[Variaz]]/100</f>
        <v>4.0599999999999995E-4</v>
      </c>
      <c r="D74" s="10">
        <f>'AUM Fondi'!E1991</f>
        <v>19528300.539999999</v>
      </c>
      <c r="E74" s="10">
        <f>D73*OS[[#This Row],[Variazione percentuale]]</f>
        <v>7865.3852849599989</v>
      </c>
      <c r="F74" s="11">
        <f>OS[[#This Row],[AUM]]-D73</f>
        <v>155430.37999999896</v>
      </c>
      <c r="G74" s="11">
        <f>OS[[#This Row],[∆ AUM]]-OS[[#This Row],[effetto mercato]]</f>
        <v>147564.99471503895</v>
      </c>
    </row>
    <row r="75" spans="1:7">
      <c r="A75" s="4">
        <v>44897</v>
      </c>
      <c r="B75">
        <v>-0.1419</v>
      </c>
      <c r="C75" s="6">
        <f>OS[[#This Row],[Variaz]]/100</f>
        <v>-1.4189999999999999E-3</v>
      </c>
      <c r="D75" s="10">
        <f>'AUM Fondi'!E1992</f>
        <v>19597476.469999999</v>
      </c>
      <c r="E75" s="10">
        <f>D74*OS[[#This Row],[Variazione percentuale]]</f>
        <v>-27710.658466259996</v>
      </c>
      <c r="F75" s="11">
        <f>OS[[#This Row],[AUM]]-D74</f>
        <v>69175.929999999702</v>
      </c>
      <c r="G75" s="11">
        <f>OS[[#This Row],[∆ AUM]]-OS[[#This Row],[effetto mercato]]</f>
        <v>96886.588466259695</v>
      </c>
    </row>
    <row r="76" spans="1:7">
      <c r="A76" s="4">
        <v>44900</v>
      </c>
      <c r="B76">
        <v>-0.58879999999999999</v>
      </c>
      <c r="C76" s="6">
        <f>OS[[#This Row],[Variaz]]/100</f>
        <v>-5.888E-3</v>
      </c>
      <c r="D76" s="10">
        <f>'AUM Fondi'!E1993</f>
        <v>19570250.630000003</v>
      </c>
      <c r="E76" s="10">
        <f>D75*OS[[#This Row],[Variazione percentuale]]</f>
        <v>-115389.94145535999</v>
      </c>
      <c r="F76" s="11">
        <f>OS[[#This Row],[AUM]]-D75</f>
        <v>-27225.839999996126</v>
      </c>
      <c r="G76" s="11">
        <f>OS[[#This Row],[∆ AUM]]-OS[[#This Row],[effetto mercato]]</f>
        <v>88164.101455363867</v>
      </c>
    </row>
    <row r="77" spans="1:7">
      <c r="A77" s="4">
        <v>44901</v>
      </c>
      <c r="B77">
        <v>-0.16339999999999999</v>
      </c>
      <c r="C77" s="6">
        <f>OS[[#This Row],[Variaz]]/100</f>
        <v>-1.6339999999999998E-3</v>
      </c>
      <c r="D77" s="10">
        <f>'AUM Fondi'!E1994</f>
        <v>19579306.909999996</v>
      </c>
      <c r="E77" s="10">
        <f>D76*OS[[#This Row],[Variazione percentuale]]</f>
        <v>-31977.789529420003</v>
      </c>
      <c r="F77" s="11">
        <f>OS[[#This Row],[AUM]]-D76</f>
        <v>9056.2799999937415</v>
      </c>
      <c r="G77" s="11">
        <f>OS[[#This Row],[∆ AUM]]-OS[[#This Row],[effetto mercato]]</f>
        <v>41034.06952941374</v>
      </c>
    </row>
    <row r="78" spans="1:7">
      <c r="A78" s="4">
        <v>44902</v>
      </c>
      <c r="B78">
        <v>0.14319999999999999</v>
      </c>
      <c r="C78" s="6">
        <f>OS[[#This Row],[Variaz]]/100</f>
        <v>1.4319999999999999E-3</v>
      </c>
      <c r="D78" s="10">
        <f>'AUM Fondi'!E1995</f>
        <v>19697179.649999999</v>
      </c>
      <c r="E78" s="10">
        <f>D77*OS[[#This Row],[Variazione percentuale]]</f>
        <v>28037.567495119994</v>
      </c>
      <c r="F78" s="11">
        <f>OS[[#This Row],[AUM]]-D77</f>
        <v>117872.74000000209</v>
      </c>
      <c r="G78" s="11">
        <f>OS[[#This Row],[∆ AUM]]-OS[[#This Row],[effetto mercato]]</f>
        <v>89835.172504882095</v>
      </c>
    </row>
    <row r="79" spans="1:7">
      <c r="A79" s="4">
        <v>44904</v>
      </c>
      <c r="B79">
        <v>-0.40860000000000002</v>
      </c>
      <c r="C79" s="6">
        <f>OS[[#This Row],[Variaz]]/100</f>
        <v>-4.0860000000000002E-3</v>
      </c>
      <c r="D79" s="10">
        <f>'AUM Fondi'!E1996</f>
        <v>19663671.950000003</v>
      </c>
      <c r="E79" s="10">
        <f>D78*OS[[#This Row],[Variazione percentuale]]</f>
        <v>-80482.676049899994</v>
      </c>
      <c r="F79" s="11">
        <f>OS[[#This Row],[AUM]]-D78</f>
        <v>-33507.69999999553</v>
      </c>
      <c r="G79" s="11">
        <f>OS[[#This Row],[∆ AUM]]-OS[[#This Row],[effetto mercato]]</f>
        <v>46974.976049904464</v>
      </c>
    </row>
    <row r="80" spans="1:7">
      <c r="A80" s="4">
        <v>44907</v>
      </c>
      <c r="B80">
        <v>0.2462</v>
      </c>
      <c r="C80" s="6">
        <f>OS[[#This Row],[Variaz]]/100</f>
        <v>2.4620000000000002E-3</v>
      </c>
      <c r="D80" s="10">
        <f>'AUM Fondi'!E1997</f>
        <v>19892820.93</v>
      </c>
      <c r="E80" s="10">
        <f>D79*OS[[#This Row],[Variazione percentuale]]</f>
        <v>48411.960340900012</v>
      </c>
      <c r="F80" s="11">
        <f>OS[[#This Row],[AUM]]-D79</f>
        <v>229148.97999999672</v>
      </c>
      <c r="G80" s="11">
        <f>OS[[#This Row],[∆ AUM]]-OS[[#This Row],[effetto mercato]]</f>
        <v>180737.01965909672</v>
      </c>
    </row>
    <row r="81" spans="1:7">
      <c r="A81" s="4">
        <v>44908</v>
      </c>
      <c r="B81">
        <v>0.1023</v>
      </c>
      <c r="C81" s="6">
        <f>OS[[#This Row],[Variaz]]/100</f>
        <v>1.023E-3</v>
      </c>
      <c r="D81" s="10">
        <f>'AUM Fondi'!E1998</f>
        <v>20016854.93</v>
      </c>
      <c r="E81" s="10">
        <f>D80*OS[[#This Row],[Variazione percentuale]]</f>
        <v>20350.35581139</v>
      </c>
      <c r="F81" s="11">
        <f>OS[[#This Row],[AUM]]-D80</f>
        <v>124034</v>
      </c>
      <c r="G81" s="11">
        <f>OS[[#This Row],[∆ AUM]]-OS[[#This Row],[effetto mercato]]</f>
        <v>103683.64418860999</v>
      </c>
    </row>
    <row r="82" spans="1:7">
      <c r="A82" s="4">
        <v>44909</v>
      </c>
      <c r="B82">
        <v>-0.2044</v>
      </c>
      <c r="C82" s="6">
        <f>OS[[#This Row],[Variaz]]/100</f>
        <v>-2.0439999999999998E-3</v>
      </c>
      <c r="D82" s="10">
        <f>'AUM Fondi'!E1999</f>
        <v>20020374.990000002</v>
      </c>
      <c r="E82" s="10">
        <f>D81*OS[[#This Row],[Variazione percentuale]]</f>
        <v>-40914.451476919996</v>
      </c>
      <c r="F82" s="11">
        <f>OS[[#This Row],[AUM]]-D81</f>
        <v>3520.0600000023842</v>
      </c>
      <c r="G82" s="11">
        <f>OS[[#This Row],[∆ AUM]]-OS[[#This Row],[effetto mercato]]</f>
        <v>44434.51147692238</v>
      </c>
    </row>
    <row r="83" spans="1:7">
      <c r="A83" s="4">
        <v>44910</v>
      </c>
      <c r="B83">
        <v>-1.2905</v>
      </c>
      <c r="C83" s="6">
        <f>OS[[#This Row],[Variaz]]/100</f>
        <v>-1.2905E-2</v>
      </c>
      <c r="D83" s="10">
        <f>'AUM Fondi'!E2000</f>
        <v>19789069.710000001</v>
      </c>
      <c r="E83" s="10">
        <f>D82*OS[[#This Row],[Variazione percentuale]]</f>
        <v>-258362.93924595002</v>
      </c>
      <c r="F83" s="11">
        <f>OS[[#This Row],[AUM]]-D82</f>
        <v>-231305.28000000119</v>
      </c>
      <c r="G83" s="11">
        <f>OS[[#This Row],[∆ AUM]]-OS[[#This Row],[effetto mercato]]</f>
        <v>27057.659245948831</v>
      </c>
    </row>
    <row r="84" spans="1:7">
      <c r="A84" s="4">
        <v>44911</v>
      </c>
      <c r="B84">
        <v>-0.498</v>
      </c>
      <c r="C84" s="6">
        <f>OS[[#This Row],[Variaz]]/100</f>
        <v>-4.9800000000000001E-3</v>
      </c>
      <c r="D84" s="10">
        <f>'AUM Fondi'!E2001</f>
        <v>19780231.490000002</v>
      </c>
      <c r="E84" s="10">
        <f>D83*OS[[#This Row],[Variazione percentuale]]</f>
        <v>-98549.567155800003</v>
      </c>
      <c r="F84" s="11">
        <f>OS[[#This Row],[AUM]]-D83</f>
        <v>-8838.2199999988079</v>
      </c>
      <c r="G84" s="11">
        <f>OS[[#This Row],[∆ AUM]]-OS[[#This Row],[effetto mercato]]</f>
        <v>89711.347155801195</v>
      </c>
    </row>
    <row r="85" spans="1:7">
      <c r="A85" s="4">
        <v>44914</v>
      </c>
      <c r="B85">
        <v>-0.25030000000000002</v>
      </c>
      <c r="C85" s="6">
        <f>OS[[#This Row],[Variaz]]/100</f>
        <v>-2.503E-3</v>
      </c>
      <c r="D85" s="10">
        <f>'AUM Fondi'!E2002</f>
        <v>19796998.41</v>
      </c>
      <c r="E85" s="10">
        <f>D84*OS[[#This Row],[Variazione percentuale]]</f>
        <v>-49509.919419470003</v>
      </c>
      <c r="F85" s="11">
        <f>OS[[#This Row],[AUM]]-D84</f>
        <v>16766.919999998063</v>
      </c>
      <c r="G85" s="11">
        <f>OS[[#This Row],[∆ AUM]]-OS[[#This Row],[effetto mercato]]</f>
        <v>66276.839419468073</v>
      </c>
    </row>
    <row r="86" spans="1:7">
      <c r="A86" s="4">
        <v>44915</v>
      </c>
      <c r="B86">
        <v>-0.41810000000000003</v>
      </c>
      <c r="C86" s="6">
        <f>OS[[#This Row],[Variaz]]/100</f>
        <v>-4.1810000000000007E-3</v>
      </c>
      <c r="D86" s="10">
        <f>'AUM Fondi'!E2003</f>
        <v>19763298.710000001</v>
      </c>
      <c r="E86" s="10">
        <f>D85*OS[[#This Row],[Variazione percentuale]]</f>
        <v>-82771.250352210016</v>
      </c>
      <c r="F86" s="11">
        <f>OS[[#This Row],[AUM]]-D85</f>
        <v>-33699.699999999255</v>
      </c>
      <c r="G86" s="11">
        <f>OS[[#This Row],[∆ AUM]]-OS[[#This Row],[effetto mercato]]</f>
        <v>49071.550352210761</v>
      </c>
    </row>
    <row r="87" spans="1:7">
      <c r="A87" s="4">
        <v>44916</v>
      </c>
      <c r="B87">
        <v>0.3569</v>
      </c>
      <c r="C87" s="6">
        <f>OS[[#This Row],[Variaz]]/100</f>
        <v>3.5690000000000001E-3</v>
      </c>
      <c r="D87" s="10">
        <f>'AUM Fondi'!E2004</f>
        <v>19907425.66</v>
      </c>
      <c r="E87" s="10">
        <f>D86*OS[[#This Row],[Variazione percentuale]]</f>
        <v>70535.21309599001</v>
      </c>
      <c r="F87" s="11">
        <f>OS[[#This Row],[AUM]]-D86</f>
        <v>144126.94999999925</v>
      </c>
      <c r="G87" s="11">
        <f>OS[[#This Row],[∆ AUM]]-OS[[#This Row],[effetto mercato]]</f>
        <v>73591.736904009245</v>
      </c>
    </row>
    <row r="88" spans="1:7">
      <c r="A88" s="4">
        <v>44917</v>
      </c>
      <c r="B88">
        <v>-0.35560000000000003</v>
      </c>
      <c r="C88" s="6">
        <f>OS[[#This Row],[Variaz]]/100</f>
        <v>-3.5560000000000001E-3</v>
      </c>
      <c r="D88" s="10">
        <f>'AUM Fondi'!E2005</f>
        <v>19911564.879999999</v>
      </c>
      <c r="E88" s="10">
        <f>D87*OS[[#This Row],[Variazione percentuale]]</f>
        <v>-70790.805646959998</v>
      </c>
      <c r="F88" s="11">
        <f>OS[[#This Row],[AUM]]-D87</f>
        <v>4139.2199999988079</v>
      </c>
      <c r="G88" s="11">
        <f>OS[[#This Row],[∆ AUM]]-OS[[#This Row],[effetto mercato]]</f>
        <v>74930.025646958806</v>
      </c>
    </row>
    <row r="89" spans="1:7">
      <c r="A89" s="4">
        <v>44918</v>
      </c>
      <c r="B89">
        <v>-0.126</v>
      </c>
      <c r="C89" s="6">
        <f>OS[[#This Row],[Variaz]]/100</f>
        <v>-1.2600000000000001E-3</v>
      </c>
      <c r="D89" s="10">
        <f>'AUM Fondi'!E2006</f>
        <v>19916822.339999996</v>
      </c>
      <c r="E89" s="10">
        <f>D88*OS[[#This Row],[Variazione percentuale]]</f>
        <v>-25088.571748800001</v>
      </c>
      <c r="F89" s="11">
        <f>OS[[#This Row],[AUM]]-D88</f>
        <v>5257.4599999971688</v>
      </c>
      <c r="G89" s="11">
        <f>OS[[#This Row],[∆ AUM]]-OS[[#This Row],[effetto mercato]]</f>
        <v>30346.03174879717</v>
      </c>
    </row>
    <row r="90" spans="1:7">
      <c r="A90" s="4">
        <v>44922</v>
      </c>
      <c r="B90">
        <v>-0.4204</v>
      </c>
      <c r="C90" s="6">
        <f>OS[[#This Row],[Variaz]]/100</f>
        <v>-4.2040000000000003E-3</v>
      </c>
      <c r="D90" s="10">
        <f>'AUM Fondi'!E2007</f>
        <v>19859584.990000002</v>
      </c>
      <c r="E90" s="10">
        <f>D89*OS[[#This Row],[Variazione percentuale]]</f>
        <v>-83730.321117359985</v>
      </c>
      <c r="F90" s="11">
        <f>OS[[#This Row],[AUM]]-D89</f>
        <v>-57237.34999999404</v>
      </c>
      <c r="G90" s="11">
        <f>OS[[#This Row],[∆ AUM]]-OS[[#This Row],[effetto mercato]]</f>
        <v>26492.971117365945</v>
      </c>
    </row>
    <row r="91" spans="1:7">
      <c r="A91" s="4">
        <v>44923</v>
      </c>
      <c r="B91">
        <v>-8.4400000000000003E-2</v>
      </c>
      <c r="C91" s="6">
        <f>OS[[#This Row],[Variaz]]/100</f>
        <v>-8.4400000000000002E-4</v>
      </c>
      <c r="D91" s="10">
        <f>'AUM Fondi'!E2008</f>
        <v>19850435.939999998</v>
      </c>
      <c r="E91" s="10">
        <f>D90*OS[[#This Row],[Variazione percentuale]]</f>
        <v>-16761.489731560003</v>
      </c>
      <c r="F91" s="11">
        <f>OS[[#This Row],[AUM]]-D90</f>
        <v>-9149.0500000044703</v>
      </c>
      <c r="G91" s="11">
        <f>OS[[#This Row],[∆ AUM]]-OS[[#This Row],[effetto mercato]]</f>
        <v>7612.4397315555325</v>
      </c>
    </row>
    <row r="92" spans="1:7">
      <c r="A92" s="4">
        <v>44924</v>
      </c>
      <c r="B92">
        <v>0.40139999999999998</v>
      </c>
      <c r="C92" s="6">
        <f>OS[[#This Row],[Variaz]]/100</f>
        <v>4.0140000000000002E-3</v>
      </c>
      <c r="D92" s="10">
        <f>'AUM Fondi'!E2009</f>
        <v>19943605.48</v>
      </c>
      <c r="E92" s="10">
        <f>D91*OS[[#This Row],[Variazione percentuale]]</f>
        <v>79679.649863159997</v>
      </c>
      <c r="F92" s="11">
        <f>OS[[#This Row],[AUM]]-D91</f>
        <v>93169.540000002831</v>
      </c>
      <c r="G92" s="11">
        <f>OS[[#This Row],[∆ AUM]]-OS[[#This Row],[effetto mercato]]</f>
        <v>13489.890136842834</v>
      </c>
    </row>
    <row r="93" spans="1:7">
      <c r="A93" s="4">
        <v>44925</v>
      </c>
      <c r="B93">
        <v>-0.48399999999999999</v>
      </c>
      <c r="C93" s="6">
        <f>OS[[#This Row],[Variaz]]/100</f>
        <v>-4.8399999999999997E-3</v>
      </c>
      <c r="D93" s="10">
        <f>'AUM Fondi'!E2010</f>
        <v>19902398.600000001</v>
      </c>
      <c r="E93" s="10">
        <f>D92*OS[[#This Row],[Variazione percentuale]]</f>
        <v>-96527.0505232</v>
      </c>
      <c r="F93" s="11">
        <f>OS[[#This Row],[AUM]]-D92</f>
        <v>-41206.879999998957</v>
      </c>
      <c r="G93" s="11">
        <f>OS[[#This Row],[∆ AUM]]-OS[[#This Row],[effetto mercato]]</f>
        <v>55320.170523201043</v>
      </c>
    </row>
    <row r="94" spans="1:7">
      <c r="A94" s="4">
        <v>44928</v>
      </c>
      <c r="B94">
        <v>0.31719999999999998</v>
      </c>
      <c r="C94" s="6">
        <f>OS[[#This Row],[Variaz]]/100</f>
        <v>3.1719999999999999E-3</v>
      </c>
      <c r="D94" s="10">
        <f>'AUM Fondi'!E2011</f>
        <v>20000419.359999999</v>
      </c>
      <c r="E94" s="10">
        <f>D93*OS[[#This Row],[Variazione percentuale]]</f>
        <v>63130.408359200002</v>
      </c>
      <c r="F94" s="11">
        <f>OS[[#This Row],[AUM]]-D93</f>
        <v>98020.759999997914</v>
      </c>
      <c r="G94" s="11">
        <f>OS[[#This Row],[∆ AUM]]-OS[[#This Row],[effetto mercato]]</f>
        <v>34890.351640797911</v>
      </c>
    </row>
    <row r="95" spans="1:7">
      <c r="A95" s="4">
        <v>44929</v>
      </c>
      <c r="B95">
        <v>0.52700000000000002</v>
      </c>
      <c r="C95" s="6">
        <f>OS[[#This Row],[Variaz]]/100</f>
        <v>5.2700000000000004E-3</v>
      </c>
      <c r="D95" s="10">
        <f>'AUM Fondi'!E2012</f>
        <v>20128149.030000001</v>
      </c>
      <c r="E95" s="10">
        <f>D94*OS[[#This Row],[Variazione percentuale]]</f>
        <v>105402.21002720001</v>
      </c>
      <c r="F95" s="11">
        <f>OS[[#This Row],[AUM]]-D94</f>
        <v>127729.67000000179</v>
      </c>
      <c r="G95" s="11">
        <f>OS[[#This Row],[∆ AUM]]-OS[[#This Row],[effetto mercato]]</f>
        <v>22327.459972801778</v>
      </c>
    </row>
    <row r="96" spans="1:7">
      <c r="A96" s="4">
        <v>44930</v>
      </c>
      <c r="B96">
        <v>0.46129999999999999</v>
      </c>
      <c r="C96" s="6">
        <f>OS[[#This Row],[Variaz]]/100</f>
        <v>4.6129999999999999E-3</v>
      </c>
      <c r="D96" s="10">
        <f>'AUM Fondi'!E2013</f>
        <v>20297878.050000001</v>
      </c>
      <c r="E96" s="10">
        <f>D95*OS[[#This Row],[Variazione percentuale]]</f>
        <v>92851.151475389997</v>
      </c>
      <c r="F96" s="11">
        <f>OS[[#This Row],[AUM]]-D95</f>
        <v>169729.01999999955</v>
      </c>
      <c r="G96" s="11">
        <f>OS[[#This Row],[∆ AUM]]-OS[[#This Row],[effetto mercato]]</f>
        <v>76877.868524609556</v>
      </c>
    </row>
    <row r="97" spans="1:7">
      <c r="A97" s="4">
        <v>44931</v>
      </c>
      <c r="B97">
        <v>-0.27129999999999999</v>
      </c>
      <c r="C97" s="6">
        <f>OS[[#This Row],[Variaz]]/100</f>
        <v>-2.7129999999999997E-3</v>
      </c>
      <c r="D97" s="10">
        <f>'AUM Fondi'!E2014</f>
        <v>20281509.780000001</v>
      </c>
      <c r="E97" s="10">
        <f>D96*OS[[#This Row],[Variazione percentuale]]</f>
        <v>-55068.143149649994</v>
      </c>
      <c r="F97" s="11">
        <f>OS[[#This Row],[AUM]]-D96</f>
        <v>-16368.269999999553</v>
      </c>
      <c r="G97" s="11">
        <f>OS[[#This Row],[∆ AUM]]-OS[[#This Row],[effetto mercato]]</f>
        <v>38699.873149650441</v>
      </c>
    </row>
    <row r="98" spans="1:7">
      <c r="A98" s="4">
        <v>44935</v>
      </c>
      <c r="B98">
        <v>0.31390000000000001</v>
      </c>
      <c r="C98" s="6">
        <f>OS[[#This Row],[Variaz]]/100</f>
        <v>3.1390000000000003E-3</v>
      </c>
      <c r="D98" s="10">
        <f>'AUM Fondi'!E2015</f>
        <v>20436726.210000001</v>
      </c>
      <c r="E98" s="10">
        <f>D97*OS[[#This Row],[Variazione percentuale]]</f>
        <v>63663.659199420006</v>
      </c>
      <c r="F98" s="11">
        <f>OS[[#This Row],[AUM]]-D97</f>
        <v>155216.4299999997</v>
      </c>
      <c r="G98" s="11">
        <f>OS[[#This Row],[∆ AUM]]-OS[[#This Row],[effetto mercato]]</f>
        <v>91552.770800579689</v>
      </c>
    </row>
    <row r="99" spans="1:7">
      <c r="A99" s="4">
        <v>44936</v>
      </c>
      <c r="B99">
        <v>2.0899999999999998E-2</v>
      </c>
      <c r="C99" s="6">
        <f>OS[[#This Row],[Variaz]]/100</f>
        <v>2.0899999999999998E-4</v>
      </c>
      <c r="D99" s="10">
        <f>'AUM Fondi'!E2016</f>
        <v>20457425.300000001</v>
      </c>
      <c r="E99" s="10">
        <f>D98*OS[[#This Row],[Variazione percentuale]]</f>
        <v>4271.2757778899995</v>
      </c>
      <c r="F99" s="11">
        <f>OS[[#This Row],[AUM]]-D98</f>
        <v>20699.089999999851</v>
      </c>
      <c r="G99" s="11">
        <f>OS[[#This Row],[∆ AUM]]-OS[[#This Row],[effetto mercato]]</f>
        <v>16427.814222109853</v>
      </c>
    </row>
    <row r="100" spans="1:7">
      <c r="A100" s="4">
        <v>44937</v>
      </c>
      <c r="B100">
        <v>0.4798</v>
      </c>
      <c r="C100" s="6">
        <f>OS[[#This Row],[Variaz]]/100</f>
        <v>4.7980000000000002E-3</v>
      </c>
      <c r="D100" s="10">
        <f>'AUM Fondi'!E2017</f>
        <v>20708155.140000001</v>
      </c>
      <c r="E100" s="10">
        <f>D99*OS[[#This Row],[Variazione percentuale]]</f>
        <v>98154.726589400001</v>
      </c>
      <c r="F100" s="11">
        <f>OS[[#This Row],[AUM]]-D99</f>
        <v>250729.83999999985</v>
      </c>
      <c r="G100" s="11">
        <f>OS[[#This Row],[∆ AUM]]-OS[[#This Row],[effetto mercato]]</f>
        <v>152575.11341059985</v>
      </c>
    </row>
    <row r="101" spans="1:7">
      <c r="A101" s="4">
        <v>44938</v>
      </c>
      <c r="B101">
        <v>0.1246</v>
      </c>
      <c r="C101" s="6">
        <f>OS[[#This Row],[Variaz]]/100</f>
        <v>1.2459999999999999E-3</v>
      </c>
      <c r="D101" s="10">
        <f>'AUM Fondi'!E2018</f>
        <v>20779818.449999999</v>
      </c>
      <c r="E101" s="10">
        <f>D100*OS[[#This Row],[Variazione percentuale]]</f>
        <v>25802.361304440001</v>
      </c>
      <c r="F101" s="11">
        <f>OS[[#This Row],[AUM]]-D100</f>
        <v>71663.309999998659</v>
      </c>
      <c r="G101" s="11">
        <f>OS[[#This Row],[∆ AUM]]-OS[[#This Row],[effetto mercato]]</f>
        <v>45860.948695558662</v>
      </c>
    </row>
    <row r="102" spans="1:7">
      <c r="A102" s="4">
        <v>44939</v>
      </c>
      <c r="B102">
        <v>0</v>
      </c>
      <c r="C102" s="6">
        <f>OS[[#This Row],[Variaz]]/100</f>
        <v>0</v>
      </c>
      <c r="D102" s="10">
        <f>'AUM Fondi'!E2019</f>
        <v>21023909.879999999</v>
      </c>
      <c r="E102" s="10">
        <f>D101*OS[[#This Row],[Variazione percentuale]]</f>
        <v>0</v>
      </c>
      <c r="F102" s="11">
        <f>OS[[#This Row],[AUM]]-D101</f>
        <v>244091.4299999997</v>
      </c>
      <c r="G102" s="11">
        <f>OS[[#This Row],[∆ AUM]]-OS[[#This Row],[effetto mercato]]</f>
        <v>244091.4299999997</v>
      </c>
    </row>
    <row r="103" spans="1:7">
      <c r="A103" s="4">
        <v>44942</v>
      </c>
      <c r="B103">
        <v>2.07E-2</v>
      </c>
      <c r="C103" s="6">
        <f>OS[[#This Row],[Variaz]]/100</f>
        <v>2.0699999999999999E-4</v>
      </c>
      <c r="D103" s="10">
        <f>'AUM Fondi'!E2020</f>
        <v>21071293.48</v>
      </c>
      <c r="E103" s="10">
        <f>D102*OS[[#This Row],[Variazione percentuale]]</f>
        <v>4351.9493451599992</v>
      </c>
      <c r="F103" s="11">
        <f>OS[[#This Row],[AUM]]-D102</f>
        <v>47383.60000000149</v>
      </c>
      <c r="G103" s="11">
        <f>OS[[#This Row],[∆ AUM]]-OS[[#This Row],[effetto mercato]]</f>
        <v>43031.650654841491</v>
      </c>
    </row>
    <row r="104" spans="1:7">
      <c r="A104" s="4">
        <v>44943</v>
      </c>
      <c r="B104">
        <v>0.35239999999999999</v>
      </c>
      <c r="C104" s="6">
        <f>OS[[#This Row],[Variaz]]/100</f>
        <v>3.5239999999999998E-3</v>
      </c>
      <c r="D104" s="10">
        <f>'AUM Fondi'!E2021</f>
        <v>21158318.68</v>
      </c>
      <c r="E104" s="10">
        <f>D103*OS[[#This Row],[Variazione percentuale]]</f>
        <v>74255.238223519991</v>
      </c>
      <c r="F104" s="11">
        <f>OS[[#This Row],[AUM]]-D103</f>
        <v>87025.199999999255</v>
      </c>
      <c r="G104" s="11">
        <f>OS[[#This Row],[∆ AUM]]-OS[[#This Row],[effetto mercato]]</f>
        <v>12769.961776479264</v>
      </c>
    </row>
    <row r="105" spans="1:7">
      <c r="A105" s="4">
        <v>44944</v>
      </c>
      <c r="B105">
        <v>-8.2600000000000007E-2</v>
      </c>
      <c r="C105" s="6">
        <f>OS[[#This Row],[Variaz]]/100</f>
        <v>-8.2600000000000002E-4</v>
      </c>
      <c r="D105" s="10">
        <f>'AUM Fondi'!E2022</f>
        <v>21262931.740000002</v>
      </c>
      <c r="E105" s="10">
        <f>D104*OS[[#This Row],[Variazione percentuale]]</f>
        <v>-17476.771229680002</v>
      </c>
      <c r="F105" s="11">
        <f>OS[[#This Row],[AUM]]-D104</f>
        <v>104613.06000000238</v>
      </c>
      <c r="G105" s="11">
        <f>OS[[#This Row],[∆ AUM]]-OS[[#This Row],[effetto mercato]]</f>
        <v>122089.83122968239</v>
      </c>
    </row>
    <row r="106" spans="1:7">
      <c r="A106" s="4">
        <v>44945</v>
      </c>
      <c r="B106">
        <v>-0.37209999999999999</v>
      </c>
      <c r="C106" s="6">
        <f>OS[[#This Row],[Variaz]]/100</f>
        <v>-3.7209999999999999E-3</v>
      </c>
      <c r="D106" s="10">
        <f>'AUM Fondi'!E2023</f>
        <v>21200815.190000001</v>
      </c>
      <c r="E106" s="10">
        <f>D105*OS[[#This Row],[Variazione percentuale]]</f>
        <v>-79119.36900454</v>
      </c>
      <c r="F106" s="11">
        <f>OS[[#This Row],[AUM]]-D105</f>
        <v>-62116.550000000745</v>
      </c>
      <c r="G106" s="11">
        <f>OS[[#This Row],[∆ AUM]]-OS[[#This Row],[effetto mercato]]</f>
        <v>17002.819004539255</v>
      </c>
    </row>
    <row r="107" spans="1:7">
      <c r="A107" s="4">
        <v>44946</v>
      </c>
      <c r="B107">
        <v>-8.3000000000000004E-2</v>
      </c>
      <c r="C107" s="6">
        <f>OS[[#This Row],[Variaz]]/100</f>
        <v>-8.3000000000000001E-4</v>
      </c>
      <c r="D107" s="10">
        <f>'AUM Fondi'!E2024</f>
        <v>21265828.43</v>
      </c>
      <c r="E107" s="10">
        <f>D106*OS[[#This Row],[Variazione percentuale]]</f>
        <v>-17596.676607700003</v>
      </c>
      <c r="F107" s="11">
        <f>OS[[#This Row],[AUM]]-D106</f>
        <v>65013.239999998361</v>
      </c>
      <c r="G107" s="11">
        <f>OS[[#This Row],[∆ AUM]]-OS[[#This Row],[effetto mercato]]</f>
        <v>82609.916607698367</v>
      </c>
    </row>
    <row r="108" spans="1:7">
      <c r="A108" s="4">
        <v>44949</v>
      </c>
      <c r="B108">
        <v>0.1661</v>
      </c>
      <c r="C108" s="6">
        <f>OS[[#This Row],[Variaz]]/100</f>
        <v>1.6609999999999999E-3</v>
      </c>
      <c r="D108" s="10">
        <f>'AUM Fondi'!E2025</f>
        <v>21354861.619999997</v>
      </c>
      <c r="E108" s="10">
        <f>D107*OS[[#This Row],[Variazione percentuale]]</f>
        <v>35322.541022229998</v>
      </c>
      <c r="F108" s="11">
        <f>OS[[#This Row],[AUM]]-D107</f>
        <v>89033.189999997616</v>
      </c>
      <c r="G108" s="11">
        <f>OS[[#This Row],[∆ AUM]]-OS[[#This Row],[effetto mercato]]</f>
        <v>53710.648977767618</v>
      </c>
    </row>
    <row r="109" spans="1:7">
      <c r="A109" s="4">
        <v>44950</v>
      </c>
      <c r="B109">
        <v>0.14510000000000001</v>
      </c>
      <c r="C109" s="6">
        <f>OS[[#This Row],[Variaz]]/100</f>
        <v>1.451E-3</v>
      </c>
      <c r="D109" s="10">
        <f>'AUM Fondi'!E2026</f>
        <v>21438835.509999998</v>
      </c>
      <c r="E109" s="10">
        <f>D108*OS[[#This Row],[Variazione percentuale]]</f>
        <v>30985.904210619996</v>
      </c>
      <c r="F109" s="11">
        <f>OS[[#This Row],[AUM]]-D108</f>
        <v>83973.890000000596</v>
      </c>
      <c r="G109" s="11">
        <f>OS[[#This Row],[∆ AUM]]-OS[[#This Row],[effetto mercato]]</f>
        <v>52987.985789380604</v>
      </c>
    </row>
    <row r="110" spans="1:7">
      <c r="A110" s="4">
        <v>44951</v>
      </c>
      <c r="B110">
        <v>-8.2799999999999999E-2</v>
      </c>
      <c r="C110" s="6">
        <f>OS[[#This Row],[Variaz]]/100</f>
        <v>-8.2799999999999996E-4</v>
      </c>
      <c r="D110" s="10">
        <f>'AUM Fondi'!E2027</f>
        <v>21446021.399999999</v>
      </c>
      <c r="E110" s="10">
        <f>D109*OS[[#This Row],[Variazione percentuale]]</f>
        <v>-17751.355802279999</v>
      </c>
      <c r="F110" s="11">
        <f>OS[[#This Row],[AUM]]-D109</f>
        <v>7185.890000000596</v>
      </c>
      <c r="G110" s="11">
        <f>OS[[#This Row],[∆ AUM]]-OS[[#This Row],[effetto mercato]]</f>
        <v>24937.245802280595</v>
      </c>
    </row>
    <row r="111" spans="1:7">
      <c r="A111" s="4">
        <v>44952</v>
      </c>
      <c r="B111">
        <v>6.2199999999999998E-2</v>
      </c>
      <c r="C111" s="6">
        <f>OS[[#This Row],[Variaz]]/100</f>
        <v>6.2199999999999994E-4</v>
      </c>
      <c r="D111" s="10">
        <f>'AUM Fondi'!E2028</f>
        <v>21482195.82</v>
      </c>
      <c r="E111" s="10">
        <f>D110*OS[[#This Row],[Variazione percentuale]]</f>
        <v>13339.425310799998</v>
      </c>
      <c r="F111" s="11">
        <f>OS[[#This Row],[AUM]]-D110</f>
        <v>36174.420000001788</v>
      </c>
      <c r="G111" s="11">
        <f>OS[[#This Row],[∆ AUM]]-OS[[#This Row],[effetto mercato]]</f>
        <v>22834.994689201791</v>
      </c>
    </row>
    <row r="112" spans="1:7">
      <c r="A112" s="4">
        <v>44953</v>
      </c>
      <c r="B112">
        <v>-2.07E-2</v>
      </c>
      <c r="C112" s="6">
        <f>OS[[#This Row],[Variaz]]/100</f>
        <v>-2.0699999999999999E-4</v>
      </c>
      <c r="D112" s="10">
        <f>'AUM Fondi'!E2029</f>
        <v>21507799.27</v>
      </c>
      <c r="E112" s="10">
        <f>D111*OS[[#This Row],[Variazione percentuale]]</f>
        <v>-4446.8145347399995</v>
      </c>
      <c r="F112" s="11">
        <f>OS[[#This Row],[AUM]]-D111</f>
        <v>25603.449999999255</v>
      </c>
      <c r="G112" s="11">
        <f>OS[[#This Row],[∆ AUM]]-OS[[#This Row],[effetto mercato]]</f>
        <v>30050.264534739254</v>
      </c>
    </row>
    <row r="113" spans="1:7">
      <c r="A113" s="4">
        <v>44956</v>
      </c>
      <c r="B113">
        <v>-0.51780000000000004</v>
      </c>
      <c r="C113" s="6">
        <f>OS[[#This Row],[Variaz]]/100</f>
        <v>-5.1780000000000003E-3</v>
      </c>
      <c r="D113" s="10">
        <f>'AUM Fondi'!E2030</f>
        <v>21416340.509999998</v>
      </c>
      <c r="E113" s="10">
        <f>D112*OS[[#This Row],[Variazione percentuale]]</f>
        <v>-111367.38462006001</v>
      </c>
      <c r="F113" s="11">
        <f>OS[[#This Row],[AUM]]-D112</f>
        <v>-91458.760000001639</v>
      </c>
      <c r="G113" s="11">
        <f>OS[[#This Row],[∆ AUM]]-OS[[#This Row],[effetto mercato]]</f>
        <v>19908.62462005837</v>
      </c>
    </row>
    <row r="114" spans="1:7">
      <c r="A114" s="4">
        <v>44957</v>
      </c>
      <c r="B114">
        <v>0.37480000000000002</v>
      </c>
      <c r="C114" s="6">
        <f>OS[[#This Row],[Variaz]]/100</f>
        <v>3.748E-3</v>
      </c>
      <c r="D114" s="10">
        <f>'AUM Fondi'!E2031</f>
        <v>21524240.799999997</v>
      </c>
      <c r="E114" s="10">
        <f>D113*OS[[#This Row],[Variazione percentuale]]</f>
        <v>80268.444231479996</v>
      </c>
      <c r="F114" s="11">
        <f>OS[[#This Row],[AUM]]-D113</f>
        <v>107900.28999999911</v>
      </c>
      <c r="G114" s="11">
        <f>OS[[#This Row],[∆ AUM]]-OS[[#This Row],[effetto mercato]]</f>
        <v>27631.84576851911</v>
      </c>
    </row>
    <row r="115" spans="1:7">
      <c r="A115" s="4">
        <v>44958</v>
      </c>
      <c r="B115">
        <v>0.16589999999999999</v>
      </c>
      <c r="C115" s="6">
        <f>OS[[#This Row],[Variaz]]/100</f>
        <v>1.6589999999999999E-3</v>
      </c>
      <c r="D115" s="10">
        <f>'AUM Fondi'!E2032</f>
        <v>21632622.890000001</v>
      </c>
      <c r="E115" s="10">
        <f>D114*OS[[#This Row],[Variazione percentuale]]</f>
        <v>35708.715487199996</v>
      </c>
      <c r="F115" s="11">
        <f>OS[[#This Row],[AUM]]-D114</f>
        <v>108382.09000000358</v>
      </c>
      <c r="G115" s="11">
        <f>OS[[#This Row],[∆ AUM]]-OS[[#This Row],[effetto mercato]]</f>
        <v>72673.374512803581</v>
      </c>
    </row>
    <row r="116" spans="1:7">
      <c r="A116" s="4">
        <v>44959</v>
      </c>
      <c r="B116">
        <v>0.82830000000000004</v>
      </c>
      <c r="C116" s="6">
        <f>OS[[#This Row],[Variaz]]/100</f>
        <v>8.2830000000000004E-3</v>
      </c>
      <c r="D116" s="10">
        <f>'AUM Fondi'!E2033</f>
        <v>21840280.109999999</v>
      </c>
      <c r="E116" s="10">
        <f>D115*OS[[#This Row],[Variazione percentuale]]</f>
        <v>179183.01539787001</v>
      </c>
      <c r="F116" s="11">
        <f>OS[[#This Row],[AUM]]-D115</f>
        <v>207657.21999999881</v>
      </c>
      <c r="G116" s="11">
        <f>OS[[#This Row],[∆ AUM]]-OS[[#This Row],[effetto mercato]]</f>
        <v>28474.204602128797</v>
      </c>
    </row>
    <row r="117" spans="1:7">
      <c r="A117" s="4">
        <v>44960</v>
      </c>
      <c r="B117">
        <v>-0.34910000000000002</v>
      </c>
      <c r="C117" s="6">
        <f>OS[[#This Row],[Variaz]]/100</f>
        <v>-3.4910000000000002E-3</v>
      </c>
      <c r="D117" s="10">
        <f>'AUM Fondi'!E2034</f>
        <v>21858038.580000002</v>
      </c>
      <c r="E117" s="10">
        <f>D116*OS[[#This Row],[Variazione percentuale]]</f>
        <v>-76244.41786401</v>
      </c>
      <c r="F117" s="11">
        <f>OS[[#This Row],[AUM]]-D116</f>
        <v>17758.470000002533</v>
      </c>
      <c r="G117" s="11">
        <f>OS[[#This Row],[∆ AUM]]-OS[[#This Row],[effetto mercato]]</f>
        <v>94002.887864012533</v>
      </c>
    </row>
    <row r="118" spans="1:7">
      <c r="A118" s="4">
        <v>44963</v>
      </c>
      <c r="B118">
        <v>-0.14430000000000001</v>
      </c>
      <c r="C118" s="6">
        <f>OS[[#This Row],[Variaz]]/100</f>
        <v>-1.4430000000000001E-3</v>
      </c>
      <c r="D118" s="10">
        <f>'AUM Fondi'!E2035</f>
        <v>21869822.109999999</v>
      </c>
      <c r="E118" s="10">
        <f>D117*OS[[#This Row],[Variazione percentuale]]</f>
        <v>-31541.149670940005</v>
      </c>
      <c r="F118" s="11">
        <f>OS[[#This Row],[AUM]]-D117</f>
        <v>11783.529999997467</v>
      </c>
      <c r="G118" s="11">
        <f>OS[[#This Row],[∆ AUM]]-OS[[#This Row],[effetto mercato]]</f>
        <v>43324.679670937476</v>
      </c>
    </row>
    <row r="119" spans="1:7">
      <c r="A119" s="4">
        <v>44964</v>
      </c>
      <c r="B119">
        <v>0.14449999999999999</v>
      </c>
      <c r="C119" s="6">
        <f>OS[[#This Row],[Variaz]]/100</f>
        <v>1.4449999999999999E-3</v>
      </c>
      <c r="D119" s="10">
        <f>'AUM Fondi'!E2036</f>
        <v>21986755.640000001</v>
      </c>
      <c r="E119" s="10">
        <f>D118*OS[[#This Row],[Variazione percentuale]]</f>
        <v>31601.892948949997</v>
      </c>
      <c r="F119" s="11">
        <f>OS[[#This Row],[AUM]]-D118</f>
        <v>116933.53000000119</v>
      </c>
      <c r="G119" s="11">
        <f>OS[[#This Row],[∆ AUM]]-OS[[#This Row],[effetto mercato]]</f>
        <v>85331.637051051192</v>
      </c>
    </row>
    <row r="120" spans="1:7">
      <c r="A120" s="4">
        <v>44965</v>
      </c>
      <c r="B120">
        <v>-0.28849999999999998</v>
      </c>
      <c r="C120" s="6">
        <f>OS[[#This Row],[Variaz]]/100</f>
        <v>-2.885E-3</v>
      </c>
      <c r="D120" s="10">
        <f>'AUM Fondi'!E2037</f>
        <v>21973065.379999999</v>
      </c>
      <c r="E120" s="10">
        <f>D119*OS[[#This Row],[Variazione percentuale]]</f>
        <v>-63431.790021400004</v>
      </c>
      <c r="F120" s="11">
        <f>OS[[#This Row],[AUM]]-D119</f>
        <v>-13690.260000001639</v>
      </c>
      <c r="G120" s="11">
        <f>OS[[#This Row],[∆ AUM]]-OS[[#This Row],[effetto mercato]]</f>
        <v>49741.530021398365</v>
      </c>
    </row>
    <row r="121" spans="1:7">
      <c r="A121" s="4">
        <v>44966</v>
      </c>
      <c r="B121">
        <v>-0.1033</v>
      </c>
      <c r="C121" s="6">
        <f>OS[[#This Row],[Variaz]]/100</f>
        <v>-1.0330000000000001E-3</v>
      </c>
      <c r="D121" s="10">
        <f>'AUM Fondi'!E2038</f>
        <v>22149659.75</v>
      </c>
      <c r="E121" s="10">
        <f>D120*OS[[#This Row],[Variazione percentuale]]</f>
        <v>-22698.176537539999</v>
      </c>
      <c r="F121" s="11">
        <f>OS[[#This Row],[AUM]]-D120</f>
        <v>176594.37000000104</v>
      </c>
      <c r="G121" s="11">
        <f>OS[[#This Row],[∆ AUM]]-OS[[#This Row],[effetto mercato]]</f>
        <v>199292.54653754103</v>
      </c>
    </row>
    <row r="122" spans="1:7">
      <c r="A122" s="4">
        <v>44967</v>
      </c>
      <c r="B122">
        <v>-4.1399999999999999E-2</v>
      </c>
      <c r="C122" s="6">
        <f>OS[[#This Row],[Variaz]]/100</f>
        <v>-4.1399999999999998E-4</v>
      </c>
      <c r="D122" s="10">
        <f>'AUM Fondi'!E2039</f>
        <v>22192999.490000002</v>
      </c>
      <c r="E122" s="10">
        <f>D121*OS[[#This Row],[Variazione percentuale]]</f>
        <v>-9169.9591364999997</v>
      </c>
      <c r="F122" s="11">
        <f>OS[[#This Row],[AUM]]-D121</f>
        <v>43339.740000002086</v>
      </c>
      <c r="G122" s="11">
        <f>OS[[#This Row],[∆ AUM]]-OS[[#This Row],[effetto mercato]]</f>
        <v>52509.699136502088</v>
      </c>
    </row>
    <row r="123" spans="1:7">
      <c r="A123" s="4">
        <v>44970</v>
      </c>
      <c r="B123">
        <v>8.2799999999999999E-2</v>
      </c>
      <c r="C123" s="6">
        <f>OS[[#This Row],[Variaz]]/100</f>
        <v>8.2799999999999996E-4</v>
      </c>
      <c r="D123" s="10">
        <f>'AUM Fondi'!E2040</f>
        <v>22249112.140000001</v>
      </c>
      <c r="E123" s="10">
        <f>D122*OS[[#This Row],[Variazione percentuale]]</f>
        <v>18375.803577720002</v>
      </c>
      <c r="F123" s="11">
        <f>OS[[#This Row],[AUM]]-D122</f>
        <v>56112.64999999851</v>
      </c>
      <c r="G123" s="11">
        <f>OS[[#This Row],[∆ AUM]]-OS[[#This Row],[effetto mercato]]</f>
        <v>37736.846422278511</v>
      </c>
    </row>
    <row r="124" spans="1:7">
      <c r="A124" s="4">
        <v>44971</v>
      </c>
      <c r="B124">
        <v>-0.14480000000000001</v>
      </c>
      <c r="C124" s="6">
        <f>OS[[#This Row],[Variaz]]/100</f>
        <v>-1.4480000000000001E-3</v>
      </c>
      <c r="D124" s="10">
        <f>'AUM Fondi'!E2041</f>
        <v>22241123.509999998</v>
      </c>
      <c r="E124" s="10">
        <f>D123*OS[[#This Row],[Variazione percentuale]]</f>
        <v>-32216.714378720004</v>
      </c>
      <c r="F124" s="11">
        <f>OS[[#This Row],[AUM]]-D123</f>
        <v>-7988.6300000026822</v>
      </c>
      <c r="G124" s="11">
        <f>OS[[#This Row],[∆ AUM]]-OS[[#This Row],[effetto mercato]]</f>
        <v>24228.084378717322</v>
      </c>
    </row>
    <row r="125" spans="1:7">
      <c r="A125" s="4">
        <v>44972</v>
      </c>
      <c r="B125">
        <v>0</v>
      </c>
      <c r="C125" s="6">
        <f>OS[[#This Row],[Variaz]]/100</f>
        <v>0</v>
      </c>
      <c r="D125" s="10">
        <f>'AUM Fondi'!E2042</f>
        <v>22338128.859999999</v>
      </c>
      <c r="E125" s="10">
        <f>D124*OS[[#This Row],[Variazione percentuale]]</f>
        <v>0</v>
      </c>
      <c r="F125" s="11">
        <f>OS[[#This Row],[AUM]]-D124</f>
        <v>97005.35000000149</v>
      </c>
      <c r="G125" s="11">
        <f>OS[[#This Row],[∆ AUM]]-OS[[#This Row],[effetto mercato]]</f>
        <v>97005.35000000149</v>
      </c>
    </row>
    <row r="126" spans="1:7">
      <c r="A126" s="4">
        <v>44973</v>
      </c>
      <c r="B126">
        <v>-0.20710000000000001</v>
      </c>
      <c r="C126" s="6">
        <f>OS[[#This Row],[Variaz]]/100</f>
        <v>-2.0709999999999999E-3</v>
      </c>
      <c r="D126" s="10">
        <f>'AUM Fondi'!E2043</f>
        <v>22374484.259999998</v>
      </c>
      <c r="E126" s="10">
        <f>D125*OS[[#This Row],[Variazione percentuale]]</f>
        <v>-46262.264869059996</v>
      </c>
      <c r="F126" s="11">
        <f>OS[[#This Row],[AUM]]-D125</f>
        <v>36355.39999999851</v>
      </c>
      <c r="G126" s="11">
        <f>OS[[#This Row],[∆ AUM]]-OS[[#This Row],[effetto mercato]]</f>
        <v>82617.664869058499</v>
      </c>
    </row>
    <row r="127" spans="1:7">
      <c r="A127" s="4">
        <v>44974</v>
      </c>
      <c r="B127">
        <v>0</v>
      </c>
      <c r="C127" s="6">
        <f>OS[[#This Row],[Variaz]]/100</f>
        <v>0</v>
      </c>
      <c r="D127" s="10">
        <f>'AUM Fondi'!E2044</f>
        <v>22524862.27</v>
      </c>
      <c r="E127" s="10">
        <f>D126*OS[[#This Row],[Variazione percentuale]]</f>
        <v>0</v>
      </c>
      <c r="F127" s="11">
        <f>OS[[#This Row],[AUM]]-D126</f>
        <v>150378.01000000164</v>
      </c>
      <c r="G127" s="11">
        <f>OS[[#This Row],[∆ AUM]]-OS[[#This Row],[effetto mercato]]</f>
        <v>150378.01000000164</v>
      </c>
    </row>
    <row r="128" spans="1:7">
      <c r="A128" s="4">
        <v>44977</v>
      </c>
      <c r="B128">
        <v>-8.3000000000000004E-2</v>
      </c>
      <c r="C128" s="6">
        <f>OS[[#This Row],[Variaz]]/100</f>
        <v>-8.3000000000000001E-4</v>
      </c>
      <c r="D128" s="10">
        <f>'AUM Fondi'!E2045</f>
        <v>22567379.77</v>
      </c>
      <c r="E128" s="10">
        <f>D127*OS[[#This Row],[Variazione percentuale]]</f>
        <v>-18695.635684100002</v>
      </c>
      <c r="F128" s="11">
        <f>OS[[#This Row],[AUM]]-D127</f>
        <v>42517.5</v>
      </c>
      <c r="G128" s="11">
        <f>OS[[#This Row],[∆ AUM]]-OS[[#This Row],[effetto mercato]]</f>
        <v>61213.135684100002</v>
      </c>
    </row>
    <row r="129" spans="1:7">
      <c r="A129" s="4">
        <v>44978</v>
      </c>
      <c r="B129">
        <v>-0.64400000000000002</v>
      </c>
      <c r="C129" s="6">
        <f>OS[[#This Row],[Variaz]]/100</f>
        <v>-6.4400000000000004E-3</v>
      </c>
      <c r="D129" s="10">
        <f>'AUM Fondi'!E2046</f>
        <v>22576779.350000001</v>
      </c>
      <c r="E129" s="10">
        <f>D128*OS[[#This Row],[Variazione percentuale]]</f>
        <v>-145333.92571880002</v>
      </c>
      <c r="F129" s="11">
        <f>OS[[#This Row],[AUM]]-D128</f>
        <v>9399.5800000019372</v>
      </c>
      <c r="G129" s="11">
        <f>OS[[#This Row],[∆ AUM]]-OS[[#This Row],[effetto mercato]]</f>
        <v>154733.50571880196</v>
      </c>
    </row>
    <row r="130" spans="1:7">
      <c r="A130" s="4">
        <v>44979</v>
      </c>
      <c r="B130">
        <v>0.1045</v>
      </c>
      <c r="C130" s="6">
        <f>OS[[#This Row],[Variaz]]/100</f>
        <v>1.0449999999999999E-3</v>
      </c>
      <c r="D130" s="10">
        <f>'AUM Fondi'!E2047</f>
        <v>22686287.969999999</v>
      </c>
      <c r="E130" s="10">
        <f>D129*OS[[#This Row],[Variazione percentuale]]</f>
        <v>23592.734420749999</v>
      </c>
      <c r="F130" s="11">
        <f>OS[[#This Row],[AUM]]-D129</f>
        <v>109508.61999999732</v>
      </c>
      <c r="G130" s="11">
        <f>OS[[#This Row],[∆ AUM]]-OS[[#This Row],[effetto mercato]]</f>
        <v>85915.885579247319</v>
      </c>
    </row>
    <row r="131" spans="1:7">
      <c r="A131" s="4">
        <v>44980</v>
      </c>
      <c r="B131">
        <v>0.37590000000000001</v>
      </c>
      <c r="C131" s="6">
        <f>OS[[#This Row],[Variaz]]/100</f>
        <v>3.7590000000000002E-3</v>
      </c>
      <c r="D131" s="10">
        <f>'AUM Fondi'!E2048</f>
        <v>22840142.93</v>
      </c>
      <c r="E131" s="10">
        <f>D130*OS[[#This Row],[Variazione percentuale]]</f>
        <v>85277.756479229996</v>
      </c>
      <c r="F131" s="11">
        <f>OS[[#This Row],[AUM]]-D130</f>
        <v>153854.96000000089</v>
      </c>
      <c r="G131" s="11">
        <f>OS[[#This Row],[∆ AUM]]-OS[[#This Row],[effetto mercato]]</f>
        <v>68577.203520770898</v>
      </c>
    </row>
    <row r="132" spans="1:7">
      <c r="A132" s="4">
        <v>44981</v>
      </c>
      <c r="B132">
        <v>-0.3745</v>
      </c>
      <c r="C132" s="6">
        <f>OS[[#This Row],[Variaz]]/100</f>
        <v>-3.7450000000000001E-3</v>
      </c>
      <c r="D132" s="10">
        <f>'AUM Fondi'!E2049</f>
        <v>22767091.509999998</v>
      </c>
      <c r="E132" s="10">
        <f>D131*OS[[#This Row],[Variazione percentuale]]</f>
        <v>-85536.335272850003</v>
      </c>
      <c r="F132" s="11">
        <f>OS[[#This Row],[AUM]]-D131</f>
        <v>-73051.420000001788</v>
      </c>
      <c r="G132" s="11">
        <f>OS[[#This Row],[∆ AUM]]-OS[[#This Row],[effetto mercato]]</f>
        <v>12484.915272848215</v>
      </c>
    </row>
    <row r="133" spans="1:7">
      <c r="A133" s="4">
        <v>44984</v>
      </c>
      <c r="B133">
        <v>-8.3500000000000005E-2</v>
      </c>
      <c r="C133" s="6">
        <f>OS[[#This Row],[Variaz]]/100</f>
        <v>-8.3500000000000002E-4</v>
      </c>
      <c r="D133" s="10">
        <f>'AUM Fondi'!E2050</f>
        <v>22784904.939999998</v>
      </c>
      <c r="E133" s="10">
        <f>D132*OS[[#This Row],[Variazione percentuale]]</f>
        <v>-19010.52141085</v>
      </c>
      <c r="F133" s="11">
        <f>OS[[#This Row],[AUM]]-D132</f>
        <v>17813.429999999702</v>
      </c>
      <c r="G133" s="11">
        <f>OS[[#This Row],[∆ AUM]]-OS[[#This Row],[effetto mercato]]</f>
        <v>36823.951410849702</v>
      </c>
    </row>
    <row r="134" spans="1:7">
      <c r="A134" s="4">
        <v>44985</v>
      </c>
      <c r="B134">
        <v>-0.25080000000000002</v>
      </c>
      <c r="C134" s="6">
        <f>OS[[#This Row],[Variaz]]/100</f>
        <v>-2.5080000000000002E-3</v>
      </c>
      <c r="D134" s="10">
        <f>'AUM Fondi'!E2051</f>
        <v>22800439.18</v>
      </c>
      <c r="E134" s="10">
        <f>D133*OS[[#This Row],[Variazione percentuale]]</f>
        <v>-57144.541589519999</v>
      </c>
      <c r="F134" s="11">
        <f>OS[[#This Row],[AUM]]-D133</f>
        <v>15534.240000002086</v>
      </c>
      <c r="G134" s="11">
        <f>OS[[#This Row],[∆ AUM]]-OS[[#This Row],[effetto mercato]]</f>
        <v>72678.781589522085</v>
      </c>
    </row>
    <row r="135" spans="1:7">
      <c r="A135" s="4">
        <v>44986</v>
      </c>
      <c r="B135">
        <v>-0.50290000000000001</v>
      </c>
      <c r="C135" s="6">
        <f>OS[[#This Row],[Variaz]]/100</f>
        <v>-5.0290000000000005E-3</v>
      </c>
      <c r="D135" s="10">
        <f>'AUM Fondi'!E2052</f>
        <v>22703618.530000001</v>
      </c>
      <c r="E135" s="10">
        <f>D134*OS[[#This Row],[Variazione percentuale]]</f>
        <v>-114663.40863622</v>
      </c>
      <c r="F135" s="11">
        <f>OS[[#This Row],[AUM]]-D134</f>
        <v>-96820.64999999851</v>
      </c>
      <c r="G135" s="11">
        <f>OS[[#This Row],[∆ AUM]]-OS[[#This Row],[effetto mercato]]</f>
        <v>17842.758636221493</v>
      </c>
    </row>
    <row r="136" spans="1:7">
      <c r="A136" s="4">
        <v>44987</v>
      </c>
      <c r="B136">
        <v>0.23169999999999999</v>
      </c>
      <c r="C136" s="6">
        <f>OS[[#This Row],[Variaz]]/100</f>
        <v>2.317E-3</v>
      </c>
      <c r="D136" s="10">
        <f>'AUM Fondi'!E2053</f>
        <v>22753794.960000001</v>
      </c>
      <c r="E136" s="10">
        <f>D135*OS[[#This Row],[Variazione percentuale]]</f>
        <v>52604.284134010006</v>
      </c>
      <c r="F136" s="11">
        <f>OS[[#This Row],[AUM]]-D135</f>
        <v>50176.429999999702</v>
      </c>
      <c r="G136" s="11">
        <f>OS[[#This Row],[∆ AUM]]-OS[[#This Row],[effetto mercato]]</f>
        <v>-2427.8541340103038</v>
      </c>
    </row>
    <row r="137" spans="1:7">
      <c r="A137" s="4">
        <v>44988</v>
      </c>
      <c r="B137">
        <v>0.44130000000000003</v>
      </c>
      <c r="C137" s="6">
        <f>OS[[#This Row],[Variaz]]/100</f>
        <v>4.4130000000000003E-3</v>
      </c>
      <c r="D137" s="10">
        <f>'AUM Fondi'!E2054</f>
        <v>22877044.109999999</v>
      </c>
      <c r="E137" s="10">
        <f>D136*OS[[#This Row],[Variazione percentuale]]</f>
        <v>100412.49715848001</v>
      </c>
      <c r="F137" s="11">
        <f>OS[[#This Row],[AUM]]-D136</f>
        <v>123249.14999999851</v>
      </c>
      <c r="G137" s="11">
        <f>OS[[#This Row],[∆ AUM]]-OS[[#This Row],[effetto mercato]]</f>
        <v>22836.652841518502</v>
      </c>
    </row>
    <row r="138" spans="1:7">
      <c r="A138" s="4">
        <v>44991</v>
      </c>
      <c r="B138">
        <v>-0.3347</v>
      </c>
      <c r="C138" s="6">
        <f>OS[[#This Row],[Variaz]]/100</f>
        <v>-3.3470000000000001E-3</v>
      </c>
      <c r="D138" s="10">
        <f>'AUM Fondi'!E2055</f>
        <v>22848765.509999998</v>
      </c>
      <c r="E138" s="10">
        <f>D137*OS[[#This Row],[Variazione percentuale]]</f>
        <v>-76569.466636170007</v>
      </c>
      <c r="F138" s="11">
        <f>OS[[#This Row],[AUM]]-D137</f>
        <v>-28278.60000000149</v>
      </c>
      <c r="G138" s="11">
        <f>OS[[#This Row],[∆ AUM]]-OS[[#This Row],[effetto mercato]]</f>
        <v>48290.866636168517</v>
      </c>
    </row>
    <row r="139" spans="1:7">
      <c r="A139" s="4">
        <v>44992</v>
      </c>
      <c r="B139">
        <v>0</v>
      </c>
      <c r="C139" s="6">
        <f>OS[[#This Row],[Variaz]]/100</f>
        <v>0</v>
      </c>
      <c r="D139" s="10">
        <f>'AUM Fondi'!E2056</f>
        <v>22866630.619999997</v>
      </c>
      <c r="E139" s="10">
        <f>D138*OS[[#This Row],[Variazione percentuale]]</f>
        <v>0</v>
      </c>
      <c r="F139" s="11">
        <f>OS[[#This Row],[AUM]]-D138</f>
        <v>17865.109999999404</v>
      </c>
      <c r="G139" s="11">
        <f>OS[[#This Row],[∆ AUM]]-OS[[#This Row],[effetto mercato]]</f>
        <v>17865.109999999404</v>
      </c>
    </row>
    <row r="140" spans="1:7">
      <c r="A140" s="4">
        <v>44993</v>
      </c>
      <c r="B140">
        <v>0.29389999999999999</v>
      </c>
      <c r="C140" s="6">
        <f>OS[[#This Row],[Variaz]]/100</f>
        <v>2.9389999999999998E-3</v>
      </c>
      <c r="D140" s="10">
        <f>'AUM Fondi'!E2057</f>
        <v>22979838.960000001</v>
      </c>
      <c r="E140" s="10">
        <f>D139*OS[[#This Row],[Variazione percentuale]]</f>
        <v>67205.027392179982</v>
      </c>
      <c r="F140" s="11">
        <f>OS[[#This Row],[AUM]]-D139</f>
        <v>113208.34000000358</v>
      </c>
      <c r="G140" s="11">
        <f>OS[[#This Row],[∆ AUM]]-OS[[#This Row],[effetto mercato]]</f>
        <v>46003.312607823595</v>
      </c>
    </row>
    <row r="141" spans="1:7">
      <c r="A141" s="4">
        <v>44994</v>
      </c>
      <c r="B141">
        <v>-0.27210000000000001</v>
      </c>
      <c r="C141" s="6">
        <f>OS[[#This Row],[Variaz]]/100</f>
        <v>-2.7209999999999999E-3</v>
      </c>
      <c r="D141" s="10">
        <f>'AUM Fondi'!E2058</f>
        <v>22972901.189999998</v>
      </c>
      <c r="E141" s="10">
        <f>D140*OS[[#This Row],[Variazione percentuale]]</f>
        <v>-62528.141810159999</v>
      </c>
      <c r="F141" s="11">
        <f>OS[[#This Row],[AUM]]-D140</f>
        <v>-6937.7700000032783</v>
      </c>
      <c r="G141" s="11">
        <f>OS[[#This Row],[∆ AUM]]-OS[[#This Row],[effetto mercato]]</f>
        <v>55590.371810156721</v>
      </c>
    </row>
    <row r="142" spans="1:7">
      <c r="A142" s="4">
        <v>44995</v>
      </c>
      <c r="B142">
        <v>-0.29380000000000001</v>
      </c>
      <c r="C142" s="6">
        <f>OS[[#This Row],[Variaz]]/100</f>
        <v>-2.9380000000000001E-3</v>
      </c>
      <c r="D142" s="10">
        <f>'AUM Fondi'!E2059</f>
        <v>22994735.59</v>
      </c>
      <c r="E142" s="10">
        <f>D141*OS[[#This Row],[Variazione percentuale]]</f>
        <v>-67494.38369622</v>
      </c>
      <c r="F142" s="11">
        <f>OS[[#This Row],[AUM]]-D141</f>
        <v>21834.400000002235</v>
      </c>
      <c r="G142" s="11">
        <f>OS[[#This Row],[∆ AUM]]-OS[[#This Row],[effetto mercato]]</f>
        <v>89328.783696222235</v>
      </c>
    </row>
    <row r="143" spans="1:7">
      <c r="A143" s="4">
        <v>44998</v>
      </c>
      <c r="B143">
        <v>0.37890000000000001</v>
      </c>
      <c r="C143" s="6">
        <f>OS[[#This Row],[Variaz]]/100</f>
        <v>3.7890000000000003E-3</v>
      </c>
      <c r="D143" s="10">
        <f>'AUM Fondi'!E2060</f>
        <v>23096020.710000001</v>
      </c>
      <c r="E143" s="10">
        <f>D142*OS[[#This Row],[Variazione percentuale]]</f>
        <v>87127.053150510008</v>
      </c>
      <c r="F143" s="11">
        <f>OS[[#This Row],[AUM]]-D142</f>
        <v>101285.12000000104</v>
      </c>
      <c r="G143" s="11">
        <f>OS[[#This Row],[∆ AUM]]-OS[[#This Row],[effetto mercato]]</f>
        <v>14158.066849491035</v>
      </c>
    </row>
    <row r="144" spans="1:7">
      <c r="A144" s="4">
        <v>44999</v>
      </c>
      <c r="B144">
        <v>-0.14680000000000001</v>
      </c>
      <c r="C144" s="6">
        <f>OS[[#This Row],[Variaz]]/100</f>
        <v>-1.4680000000000001E-3</v>
      </c>
      <c r="D144" s="10">
        <f>'AUM Fondi'!E2061</f>
        <v>23074644.98</v>
      </c>
      <c r="E144" s="10">
        <f>D143*OS[[#This Row],[Variazione percentuale]]</f>
        <v>-33904.958402280005</v>
      </c>
      <c r="F144" s="11">
        <f>OS[[#This Row],[AUM]]-D143</f>
        <v>-21375.730000000447</v>
      </c>
      <c r="G144" s="11">
        <f>OS[[#This Row],[∆ AUM]]-OS[[#This Row],[effetto mercato]]</f>
        <v>12529.228402279557</v>
      </c>
    </row>
    <row r="145" spans="1:7">
      <c r="A145" s="4">
        <v>45000</v>
      </c>
      <c r="B145">
        <v>1.113</v>
      </c>
      <c r="C145" s="6">
        <f>OS[[#This Row],[Variaz]]/100</f>
        <v>1.1129999999999999E-2</v>
      </c>
      <c r="D145" s="10">
        <f>'AUM Fondi'!E2062</f>
        <v>23347509.950000003</v>
      </c>
      <c r="E145" s="10">
        <f>D144*OS[[#This Row],[Variazione percentuale]]</f>
        <v>256820.79862739998</v>
      </c>
      <c r="F145" s="11">
        <f>OS[[#This Row],[AUM]]-D144</f>
        <v>272864.97000000253</v>
      </c>
      <c r="G145" s="11">
        <f>OS[[#This Row],[∆ AUM]]-OS[[#This Row],[effetto mercato]]</f>
        <v>16044.171372602548</v>
      </c>
    </row>
    <row r="146" spans="1:7">
      <c r="A146" s="4">
        <v>45001</v>
      </c>
      <c r="B146">
        <v>-0.1661</v>
      </c>
      <c r="C146" s="6">
        <f>OS[[#This Row],[Variaz]]/100</f>
        <v>-1.6609999999999999E-3</v>
      </c>
      <c r="D146" s="10">
        <f>'AUM Fondi'!E2063</f>
        <v>23320968.780000001</v>
      </c>
      <c r="E146" s="10">
        <f>D145*OS[[#This Row],[Variazione percentuale]]</f>
        <v>-38780.214026950001</v>
      </c>
      <c r="F146" s="11">
        <f>OS[[#This Row],[AUM]]-D145</f>
        <v>-26541.170000001788</v>
      </c>
      <c r="G146" s="11">
        <f>OS[[#This Row],[∆ AUM]]-OS[[#This Row],[effetto mercato]]</f>
        <v>12239.044026948213</v>
      </c>
    </row>
    <row r="147" spans="1:7">
      <c r="A147" s="4">
        <v>45002</v>
      </c>
      <c r="B147">
        <v>0.104</v>
      </c>
      <c r="C147" s="6">
        <f>OS[[#This Row],[Variaz]]/100</f>
        <v>1.0399999999999999E-3</v>
      </c>
      <c r="D147" s="10">
        <f>'AUM Fondi'!E2064</f>
        <v>23379419.359999999</v>
      </c>
      <c r="E147" s="10">
        <f>D146*OS[[#This Row],[Variazione percentuale]]</f>
        <v>24253.8075312</v>
      </c>
      <c r="F147" s="11">
        <f>OS[[#This Row],[AUM]]-D146</f>
        <v>58450.579999998212</v>
      </c>
      <c r="G147" s="11">
        <f>OS[[#This Row],[∆ AUM]]-OS[[#This Row],[effetto mercato]]</f>
        <v>34196.772468798212</v>
      </c>
    </row>
    <row r="148" spans="1:7">
      <c r="A148" s="4">
        <v>45005</v>
      </c>
      <c r="B148">
        <v>8.3099999999999993E-2</v>
      </c>
      <c r="C148" s="6">
        <f>OS[[#This Row],[Variaz]]/100</f>
        <v>8.3099999999999992E-4</v>
      </c>
      <c r="D148" s="10">
        <f>'AUM Fondi'!E2065</f>
        <v>23401891.91</v>
      </c>
      <c r="E148" s="10">
        <f>D147*OS[[#This Row],[Variazione percentuale]]</f>
        <v>19428.297488159998</v>
      </c>
      <c r="F148" s="11">
        <f>OS[[#This Row],[AUM]]-D147</f>
        <v>22472.550000000745</v>
      </c>
      <c r="G148" s="11">
        <f>OS[[#This Row],[∆ AUM]]-OS[[#This Row],[effetto mercato]]</f>
        <v>3044.2525118407466</v>
      </c>
    </row>
    <row r="149" spans="1:7">
      <c r="A149" s="4">
        <v>45006</v>
      </c>
      <c r="B149">
        <v>-0.35299999999999998</v>
      </c>
      <c r="C149" s="6">
        <f>OS[[#This Row],[Variaz]]/100</f>
        <v>-3.5299999999999997E-3</v>
      </c>
      <c r="D149" s="10">
        <f>'AUM Fondi'!E2066</f>
        <v>23350238.280000001</v>
      </c>
      <c r="E149" s="10">
        <f>D148*OS[[#This Row],[Variazione percentuale]]</f>
        <v>-82608.678442299992</v>
      </c>
      <c r="F149" s="11">
        <f>OS[[#This Row],[AUM]]-D148</f>
        <v>-51653.629999998957</v>
      </c>
      <c r="G149" s="11">
        <f>OS[[#This Row],[∆ AUM]]-OS[[#This Row],[effetto mercato]]</f>
        <v>30955.048442301035</v>
      </c>
    </row>
    <row r="150" spans="1:7">
      <c r="A150" s="4">
        <v>45007</v>
      </c>
      <c r="B150">
        <v>-0.4168</v>
      </c>
      <c r="C150" s="6">
        <f>OS[[#This Row],[Variaz]]/100</f>
        <v>-4.1679999999999998E-3</v>
      </c>
      <c r="D150" s="10">
        <f>'AUM Fondi'!E2067</f>
        <v>23258219.350000001</v>
      </c>
      <c r="E150" s="10">
        <f>D149*OS[[#This Row],[Variazione percentuale]]</f>
        <v>-97323.793151039994</v>
      </c>
      <c r="F150" s="11">
        <f>OS[[#This Row],[AUM]]-D149</f>
        <v>-92018.929999999702</v>
      </c>
      <c r="G150" s="11">
        <f>OS[[#This Row],[∆ AUM]]-OS[[#This Row],[effetto mercato]]</f>
        <v>5304.863151040292</v>
      </c>
    </row>
    <row r="151" spans="1:7">
      <c r="A151" s="4">
        <v>45008</v>
      </c>
      <c r="B151">
        <v>0.23019999999999999</v>
      </c>
      <c r="C151" s="6">
        <f>OS[[#This Row],[Variaz]]/100</f>
        <v>2.3019999999999998E-3</v>
      </c>
      <c r="D151" s="10">
        <f>'AUM Fondi'!E2068</f>
        <v>23320044.799999997</v>
      </c>
      <c r="E151" s="10">
        <f>D150*OS[[#This Row],[Variazione percentuale]]</f>
        <v>53540.420943699995</v>
      </c>
      <c r="F151" s="11">
        <f>OS[[#This Row],[AUM]]-D150</f>
        <v>61825.44999999553</v>
      </c>
      <c r="G151" s="11">
        <f>OS[[#This Row],[∆ AUM]]-OS[[#This Row],[effetto mercato]]</f>
        <v>8285.0290562955342</v>
      </c>
    </row>
    <row r="152" spans="1:7">
      <c r="A152" s="4">
        <v>45009</v>
      </c>
      <c r="B152">
        <v>0.52190000000000003</v>
      </c>
      <c r="C152" s="6">
        <f>OS[[#This Row],[Variaz]]/100</f>
        <v>5.2190000000000005E-3</v>
      </c>
      <c r="D152" s="10">
        <f>'AUM Fondi'!E2069</f>
        <v>23440801.800000001</v>
      </c>
      <c r="E152" s="10">
        <f>D151*OS[[#This Row],[Variazione percentuale]]</f>
        <v>121707.3138112</v>
      </c>
      <c r="F152" s="11">
        <f>OS[[#This Row],[AUM]]-D151</f>
        <v>120757.00000000373</v>
      </c>
      <c r="G152" s="11">
        <f>OS[[#This Row],[∆ AUM]]-OS[[#This Row],[effetto mercato]]</f>
        <v>-950.31381119627622</v>
      </c>
    </row>
    <row r="153" spans="1:7">
      <c r="A153" s="4">
        <v>45012</v>
      </c>
      <c r="B153">
        <v>-0.1246</v>
      </c>
      <c r="C153" s="6">
        <f>OS[[#This Row],[Variaz]]/100</f>
        <v>-1.2459999999999999E-3</v>
      </c>
      <c r="D153" s="10">
        <f>'AUM Fondi'!E2070</f>
        <v>23431439.049999997</v>
      </c>
      <c r="E153" s="10">
        <f>D152*OS[[#This Row],[Variazione percentuale]]</f>
        <v>-29207.2390428</v>
      </c>
      <c r="F153" s="11">
        <f>OS[[#This Row],[AUM]]-D152</f>
        <v>-9362.7500000037253</v>
      </c>
      <c r="G153" s="11">
        <f>OS[[#This Row],[∆ AUM]]-OS[[#This Row],[effetto mercato]]</f>
        <v>19844.489042796275</v>
      </c>
    </row>
    <row r="154" spans="1:7">
      <c r="A154" s="4">
        <v>45013</v>
      </c>
      <c r="B154">
        <v>-0.31190000000000001</v>
      </c>
      <c r="C154" s="6">
        <f>OS[[#This Row],[Variaz]]/100</f>
        <v>-3.1190000000000002E-3</v>
      </c>
      <c r="D154" s="10">
        <f>'AUM Fondi'!E2071</f>
        <v>23407740.059999999</v>
      </c>
      <c r="E154" s="10">
        <f>D153*OS[[#This Row],[Variazione percentuale]]</f>
        <v>-73082.658396949992</v>
      </c>
      <c r="F154" s="11">
        <f>OS[[#This Row],[AUM]]-D153</f>
        <v>-23698.989999998361</v>
      </c>
      <c r="G154" s="11">
        <f>OS[[#This Row],[∆ AUM]]-OS[[#This Row],[effetto mercato]]</f>
        <v>49383.668396951631</v>
      </c>
    </row>
    <row r="155" spans="1:7">
      <c r="A155" s="4">
        <v>45014</v>
      </c>
      <c r="B155">
        <v>0.25030000000000002</v>
      </c>
      <c r="C155" s="6">
        <f>OS[[#This Row],[Variaz]]/100</f>
        <v>2.503E-3</v>
      </c>
      <c r="D155" s="10">
        <f>'AUM Fondi'!E2072</f>
        <v>23469213.560000002</v>
      </c>
      <c r="E155" s="10">
        <f>D154*OS[[#This Row],[Variazione percentuale]]</f>
        <v>58589.573370179998</v>
      </c>
      <c r="F155" s="11">
        <f>OS[[#This Row],[AUM]]-D154</f>
        <v>61473.500000003725</v>
      </c>
      <c r="G155" s="11">
        <f>OS[[#This Row],[∆ AUM]]-OS[[#This Row],[effetto mercato]]</f>
        <v>2883.9266298237271</v>
      </c>
    </row>
    <row r="156" spans="1:7">
      <c r="A156" s="4">
        <v>45015</v>
      </c>
      <c r="B156">
        <v>-0.12479999999999999</v>
      </c>
      <c r="C156" s="6">
        <f>OS[[#This Row],[Variaz]]/100</f>
        <v>-1.248E-3</v>
      </c>
      <c r="D156" s="10">
        <f>'AUM Fondi'!E2073</f>
        <v>23460129.300000001</v>
      </c>
      <c r="E156" s="10">
        <f>D155*OS[[#This Row],[Variazione percentuale]]</f>
        <v>-29289.578522880001</v>
      </c>
      <c r="F156" s="11">
        <f>OS[[#This Row],[AUM]]-D155</f>
        <v>-9084.2600000016391</v>
      </c>
      <c r="G156" s="11">
        <f>OS[[#This Row],[∆ AUM]]-OS[[#This Row],[effetto mercato]]</f>
        <v>20205.318522878362</v>
      </c>
    </row>
    <row r="157" spans="1:7">
      <c r="A157" s="4">
        <v>45016</v>
      </c>
      <c r="B157">
        <v>0.6875</v>
      </c>
      <c r="C157" s="6">
        <f>OS[[#This Row],[Variaz]]/100</f>
        <v>6.875E-3</v>
      </c>
      <c r="D157" s="10">
        <f>'AUM Fondi'!E2074</f>
        <v>23630731.420000002</v>
      </c>
      <c r="E157" s="10">
        <f>D156*OS[[#This Row],[Variazione percentuale]]</f>
        <v>161288.38893750001</v>
      </c>
      <c r="F157" s="11">
        <f>OS[[#This Row],[AUM]]-D156</f>
        <v>170602.12000000104</v>
      </c>
      <c r="G157" s="11">
        <f>OS[[#This Row],[∆ AUM]]-OS[[#This Row],[effetto mercato]]</f>
        <v>9313.7310625010286</v>
      </c>
    </row>
    <row r="158" spans="1:7">
      <c r="A158" s="4">
        <v>45019</v>
      </c>
      <c r="B158">
        <v>6.2100000000000002E-2</v>
      </c>
      <c r="C158" s="6">
        <f>OS[[#This Row],[Variaz]]/100</f>
        <v>6.2100000000000002E-4</v>
      </c>
      <c r="D158" s="10">
        <f>'AUM Fondi'!E2075</f>
        <v>23656696.960000001</v>
      </c>
      <c r="E158" s="10">
        <f>D157*OS[[#This Row],[Variazione percentuale]]</f>
        <v>14674.684211820002</v>
      </c>
      <c r="F158" s="11">
        <f>OS[[#This Row],[AUM]]-D157</f>
        <v>25965.539999999106</v>
      </c>
      <c r="G158" s="11">
        <f>OS[[#This Row],[∆ AUM]]-OS[[#This Row],[effetto mercato]]</f>
        <v>11290.855788179104</v>
      </c>
    </row>
    <row r="159" spans="1:7">
      <c r="A159" s="4">
        <v>45020</v>
      </c>
      <c r="B159">
        <v>-0.31019999999999998</v>
      </c>
      <c r="C159" s="6">
        <f>OS[[#This Row],[Variaz]]/100</f>
        <v>-3.1019999999999997E-3</v>
      </c>
      <c r="D159" s="10">
        <f>'AUM Fondi'!E2076</f>
        <v>23598260.960000001</v>
      </c>
      <c r="E159" s="10">
        <f>D158*OS[[#This Row],[Variazione percentuale]]</f>
        <v>-73383.073969919991</v>
      </c>
      <c r="F159" s="11">
        <f>OS[[#This Row],[AUM]]-D158</f>
        <v>-58436</v>
      </c>
      <c r="G159" s="11">
        <f>OS[[#This Row],[∆ AUM]]-OS[[#This Row],[effetto mercato]]</f>
        <v>14947.073969919991</v>
      </c>
    </row>
    <row r="160" spans="1:7">
      <c r="A160" s="4">
        <v>45021</v>
      </c>
      <c r="B160">
        <v>0.1867</v>
      </c>
      <c r="C160" s="6">
        <f>OS[[#This Row],[Variaz]]/100</f>
        <v>1.867E-3</v>
      </c>
      <c r="D160" s="10">
        <f>'AUM Fondi'!E2077</f>
        <v>23799934.509999998</v>
      </c>
      <c r="E160" s="10">
        <f>D159*OS[[#This Row],[Variazione percentuale]]</f>
        <v>44057.953212319997</v>
      </c>
      <c r="F160" s="11">
        <f>OS[[#This Row],[AUM]]-D159</f>
        <v>201673.54999999702</v>
      </c>
      <c r="G160" s="11">
        <f>OS[[#This Row],[∆ AUM]]-OS[[#This Row],[effetto mercato]]</f>
        <v>157615.59678767703</v>
      </c>
    </row>
    <row r="161" spans="1:7">
      <c r="A161" s="4">
        <v>45022</v>
      </c>
      <c r="B161">
        <v>-8.2799999999999999E-2</v>
      </c>
      <c r="C161" s="6">
        <f>OS[[#This Row],[Variaz]]/100</f>
        <v>-8.2799999999999996E-4</v>
      </c>
      <c r="D161" s="10">
        <f>'AUM Fondi'!E2078</f>
        <v>23816842.830000002</v>
      </c>
      <c r="E161" s="10">
        <f>D160*OS[[#This Row],[Variazione percentuale]]</f>
        <v>-19706.345774279998</v>
      </c>
      <c r="F161" s="11">
        <f>OS[[#This Row],[AUM]]-D160</f>
        <v>16908.320000004023</v>
      </c>
      <c r="G161" s="11">
        <f>OS[[#This Row],[∆ AUM]]-OS[[#This Row],[effetto mercato]]</f>
        <v>36614.665774284018</v>
      </c>
    </row>
    <row r="162" spans="1:7">
      <c r="A162" s="4">
        <v>45027</v>
      </c>
      <c r="B162">
        <v>-0.14499999999999999</v>
      </c>
      <c r="C162" s="6">
        <f>OS[[#This Row],[Variaz]]/100</f>
        <v>-1.4499999999999999E-3</v>
      </c>
      <c r="D162" s="10">
        <f>'AUM Fondi'!E2079</f>
        <v>23820468.16</v>
      </c>
      <c r="E162" s="10">
        <f>D161*OS[[#This Row],[Variazione percentuale]]</f>
        <v>-34534.422103500001</v>
      </c>
      <c r="F162" s="11">
        <f>OS[[#This Row],[AUM]]-D161</f>
        <v>3625.3299999982119</v>
      </c>
      <c r="G162" s="11">
        <f>OS[[#This Row],[∆ AUM]]-OS[[#This Row],[effetto mercato]]</f>
        <v>38159.752103498213</v>
      </c>
    </row>
    <row r="163" spans="1:7">
      <c r="A163" s="4">
        <v>45028</v>
      </c>
      <c r="B163">
        <v>-0.41499999999999998</v>
      </c>
      <c r="C163" s="6">
        <f>OS[[#This Row],[Variaz]]/100</f>
        <v>-4.15E-3</v>
      </c>
      <c r="D163" s="10">
        <f>'AUM Fondi'!E2080</f>
        <v>23721078.609999999</v>
      </c>
      <c r="E163" s="10">
        <f>D162*OS[[#This Row],[Variazione percentuale]]</f>
        <v>-98854.942863999997</v>
      </c>
      <c r="F163" s="11">
        <f>OS[[#This Row],[AUM]]-D162</f>
        <v>-99389.550000000745</v>
      </c>
      <c r="G163" s="11">
        <f>OS[[#This Row],[∆ AUM]]-OS[[#This Row],[effetto mercato]]</f>
        <v>-534.60713600074814</v>
      </c>
    </row>
    <row r="164" spans="1:7">
      <c r="A164" s="4">
        <v>45029</v>
      </c>
      <c r="B164">
        <v>4.1700000000000001E-2</v>
      </c>
      <c r="C164" s="6">
        <f>OS[[#This Row],[Variaz]]/100</f>
        <v>4.17E-4</v>
      </c>
      <c r="D164" s="10">
        <f>'AUM Fondi'!E2081</f>
        <v>23818946.010000002</v>
      </c>
      <c r="E164" s="10">
        <f>D163*OS[[#This Row],[Variazione percentuale]]</f>
        <v>9891.6897803699994</v>
      </c>
      <c r="F164" s="11">
        <f>OS[[#This Row],[AUM]]-D163</f>
        <v>97867.400000002235</v>
      </c>
      <c r="G164" s="11">
        <f>OS[[#This Row],[∆ AUM]]-OS[[#This Row],[effetto mercato]]</f>
        <v>87975.710219632238</v>
      </c>
    </row>
    <row r="165" spans="1:7">
      <c r="A165" s="4">
        <v>45030</v>
      </c>
      <c r="B165">
        <v>-0.125</v>
      </c>
      <c r="C165" s="6">
        <f>OS[[#This Row],[Variaz]]/100</f>
        <v>-1.25E-3</v>
      </c>
      <c r="D165" s="10">
        <f>'AUM Fondi'!E2082</f>
        <v>23833024.740000002</v>
      </c>
      <c r="E165" s="10">
        <f>D164*OS[[#This Row],[Variazione percentuale]]</f>
        <v>-29773.682512500003</v>
      </c>
      <c r="F165" s="11">
        <f>OS[[#This Row],[AUM]]-D164</f>
        <v>14078.730000000447</v>
      </c>
      <c r="G165" s="11">
        <f>OS[[#This Row],[∆ AUM]]-OS[[#This Row],[effetto mercato]]</f>
        <v>43852.41251250045</v>
      </c>
    </row>
    <row r="166" spans="1:7">
      <c r="A166" s="4">
        <v>45033</v>
      </c>
      <c r="B166">
        <v>0.31280000000000002</v>
      </c>
      <c r="C166" s="6">
        <f>OS[[#This Row],[Variaz]]/100</f>
        <v>3.1280000000000001E-3</v>
      </c>
      <c r="D166" s="10">
        <f>'AUM Fondi'!E2083</f>
        <v>23953107.91</v>
      </c>
      <c r="E166" s="10">
        <f>D165*OS[[#This Row],[Variazione percentuale]]</f>
        <v>74549.701386720015</v>
      </c>
      <c r="F166" s="11">
        <f>OS[[#This Row],[AUM]]-D165</f>
        <v>120083.16999999806</v>
      </c>
      <c r="G166" s="11">
        <f>OS[[#This Row],[∆ AUM]]-OS[[#This Row],[effetto mercato]]</f>
        <v>45533.468613278048</v>
      </c>
    </row>
    <row r="167" spans="1:7">
      <c r="A167" s="4">
        <v>45034</v>
      </c>
      <c r="B167">
        <v>-4.1599999999999998E-2</v>
      </c>
      <c r="C167" s="6">
        <f>OS[[#This Row],[Variaz]]/100</f>
        <v>-4.1599999999999997E-4</v>
      </c>
      <c r="D167" s="10">
        <f>'AUM Fondi'!E2084</f>
        <v>23948350.990000002</v>
      </c>
      <c r="E167" s="10">
        <f>D166*OS[[#This Row],[Variazione percentuale]]</f>
        <v>-9964.4928905599991</v>
      </c>
      <c r="F167" s="11">
        <f>OS[[#This Row],[AUM]]-D166</f>
        <v>-4756.9199999980628</v>
      </c>
      <c r="G167" s="11">
        <f>OS[[#This Row],[∆ AUM]]-OS[[#This Row],[effetto mercato]]</f>
        <v>5207.5728905619362</v>
      </c>
    </row>
    <row r="168" spans="1:7">
      <c r="A168" s="4">
        <v>45035</v>
      </c>
      <c r="B168">
        <v>-0.16639999999999999</v>
      </c>
      <c r="C168" s="6">
        <f>OS[[#This Row],[Variaz]]/100</f>
        <v>-1.6639999999999999E-3</v>
      </c>
      <c r="D168" s="10">
        <f>'AUM Fondi'!E2085</f>
        <v>23945100.649999999</v>
      </c>
      <c r="E168" s="10">
        <f>D167*OS[[#This Row],[Variazione percentuale]]</f>
        <v>-39850.056047359998</v>
      </c>
      <c r="F168" s="11">
        <f>OS[[#This Row],[AUM]]-D167</f>
        <v>-3250.3400000035763</v>
      </c>
      <c r="G168" s="11">
        <f>OS[[#This Row],[∆ AUM]]-OS[[#This Row],[effetto mercato]]</f>
        <v>36599.716047356422</v>
      </c>
    </row>
    <row r="169" spans="1:7">
      <c r="A169" s="4">
        <v>45036</v>
      </c>
      <c r="B169">
        <v>4.1700000000000001E-2</v>
      </c>
      <c r="C169" s="6">
        <f>OS[[#This Row],[Variaz]]/100</f>
        <v>4.17E-4</v>
      </c>
      <c r="D169" s="10">
        <f>'AUM Fondi'!E2086</f>
        <v>23969353.659999996</v>
      </c>
      <c r="E169" s="10">
        <f>D168*OS[[#This Row],[Variazione percentuale]]</f>
        <v>9985.1069710499996</v>
      </c>
      <c r="F169" s="11">
        <f>OS[[#This Row],[AUM]]-D168</f>
        <v>24253.009999997914</v>
      </c>
      <c r="G169" s="11">
        <f>OS[[#This Row],[∆ AUM]]-OS[[#This Row],[effetto mercato]]</f>
        <v>14267.903028947914</v>
      </c>
    </row>
    <row r="170" spans="1:7">
      <c r="A170" s="4">
        <v>45037</v>
      </c>
      <c r="B170">
        <v>-8.3299999999999999E-2</v>
      </c>
      <c r="C170" s="6">
        <f>OS[[#This Row],[Variaz]]/100</f>
        <v>-8.3299999999999997E-4</v>
      </c>
      <c r="D170" s="10">
        <f>'AUM Fondi'!E2087</f>
        <v>23960050.719999999</v>
      </c>
      <c r="E170" s="10">
        <f>D169*OS[[#This Row],[Variazione percentuale]]</f>
        <v>-19966.471598779997</v>
      </c>
      <c r="F170" s="11">
        <f>OS[[#This Row],[AUM]]-D169</f>
        <v>-9302.9399999976158</v>
      </c>
      <c r="G170" s="11">
        <f>OS[[#This Row],[∆ AUM]]-OS[[#This Row],[effetto mercato]]</f>
        <v>10663.531598782381</v>
      </c>
    </row>
    <row r="171" spans="1:7">
      <c r="A171" s="4">
        <v>45040</v>
      </c>
      <c r="B171">
        <v>-0.18759999999999999</v>
      </c>
      <c r="C171" s="6">
        <f>OS[[#This Row],[Variaz]]/100</f>
        <v>-1.8759999999999998E-3</v>
      </c>
      <c r="D171" s="10">
        <f>'AUM Fondi'!E2088</f>
        <v>24016229.530000001</v>
      </c>
      <c r="E171" s="10">
        <f>D170*OS[[#This Row],[Variazione percentuale]]</f>
        <v>-44949.055150719993</v>
      </c>
      <c r="F171" s="11">
        <f>OS[[#This Row],[AUM]]-D170</f>
        <v>56178.810000002384</v>
      </c>
      <c r="G171" s="11">
        <f>OS[[#This Row],[∆ AUM]]-OS[[#This Row],[effetto mercato]]</f>
        <v>101127.86515072238</v>
      </c>
    </row>
    <row r="172" spans="1:7">
      <c r="A172" s="4">
        <v>45042</v>
      </c>
      <c r="B172">
        <v>-0.2923</v>
      </c>
      <c r="C172" s="6">
        <f>OS[[#This Row],[Variaz]]/100</f>
        <v>-2.9230000000000003E-3</v>
      </c>
      <c r="D172" s="10">
        <f>'AUM Fondi'!E2089</f>
        <v>23999174.18</v>
      </c>
      <c r="E172" s="10">
        <f>D171*OS[[#This Row],[Variazione percentuale]]</f>
        <v>-70199.438916190004</v>
      </c>
      <c r="F172" s="11">
        <f>OS[[#This Row],[AUM]]-D171</f>
        <v>-17055.35000000149</v>
      </c>
      <c r="G172" s="11">
        <f>OS[[#This Row],[∆ AUM]]-OS[[#This Row],[effetto mercato]]</f>
        <v>53144.088916188513</v>
      </c>
    </row>
    <row r="173" spans="1:7">
      <c r="A173" s="4">
        <v>45043</v>
      </c>
      <c r="B173">
        <v>0.23039999999999999</v>
      </c>
      <c r="C173" s="6">
        <f>OS[[#This Row],[Variaz]]/100</f>
        <v>2.3040000000000001E-3</v>
      </c>
      <c r="D173" s="10">
        <f>'AUM Fondi'!E2090</f>
        <v>24109439.909999996</v>
      </c>
      <c r="E173" s="10">
        <f>D172*OS[[#This Row],[Variazione percentuale]]</f>
        <v>55294.097310720004</v>
      </c>
      <c r="F173" s="11">
        <f>OS[[#This Row],[AUM]]-D172</f>
        <v>110265.72999999672</v>
      </c>
      <c r="G173" s="11">
        <f>OS[[#This Row],[∆ AUM]]-OS[[#This Row],[effetto mercato]]</f>
        <v>54971.632689276717</v>
      </c>
    </row>
    <row r="174" spans="1:7">
      <c r="A174" s="4">
        <v>45044</v>
      </c>
      <c r="B174">
        <v>0.56410000000000005</v>
      </c>
      <c r="C174" s="6">
        <f>OS[[#This Row],[Variaz]]/100</f>
        <v>5.6410000000000002E-3</v>
      </c>
      <c r="D174" s="10">
        <f>'AUM Fondi'!E2091</f>
        <v>24252327.34</v>
      </c>
      <c r="E174" s="10">
        <f>D173*OS[[#This Row],[Variazione percentuale]]</f>
        <v>136001.35053231</v>
      </c>
      <c r="F174" s="11">
        <f>OS[[#This Row],[AUM]]-D173</f>
        <v>142887.43000000343</v>
      </c>
      <c r="G174" s="11">
        <f>OS[[#This Row],[∆ AUM]]-OS[[#This Row],[effetto mercato]]</f>
        <v>6886.0794676934311</v>
      </c>
    </row>
    <row r="175" spans="1:7">
      <c r="A175" s="4">
        <v>45048</v>
      </c>
      <c r="B175">
        <v>8.3099999999999993E-2</v>
      </c>
      <c r="C175" s="6">
        <f>OS[[#This Row],[Variaz]]/100</f>
        <v>8.3099999999999992E-4</v>
      </c>
      <c r="D175" s="10">
        <f>'AUM Fondi'!E2092</f>
        <v>24302544.32</v>
      </c>
      <c r="E175" s="10">
        <f>D174*OS[[#This Row],[Variazione percentuale]]</f>
        <v>20153.684019539996</v>
      </c>
      <c r="F175" s="11">
        <f>OS[[#This Row],[AUM]]-D174</f>
        <v>50216.980000000447</v>
      </c>
      <c r="G175" s="11">
        <f>OS[[#This Row],[∆ AUM]]-OS[[#This Row],[effetto mercato]]</f>
        <v>30063.295980460451</v>
      </c>
    </row>
    <row r="176" spans="1:7">
      <c r="A176" s="4">
        <v>45049</v>
      </c>
      <c r="B176">
        <v>-0.3322</v>
      </c>
      <c r="C176" s="6">
        <f>OS[[#This Row],[Variaz]]/100</f>
        <v>-3.3219999999999999E-3</v>
      </c>
      <c r="D176" s="10">
        <f>'AUM Fondi'!E2093</f>
        <v>24251021.109999999</v>
      </c>
      <c r="E176" s="10">
        <f>D175*OS[[#This Row],[Variazione percentuale]]</f>
        <v>-80733.052231039997</v>
      </c>
      <c r="F176" s="11">
        <f>OS[[#This Row],[AUM]]-D175</f>
        <v>-51523.210000000894</v>
      </c>
      <c r="G176" s="11">
        <f>OS[[#This Row],[∆ AUM]]-OS[[#This Row],[effetto mercato]]</f>
        <v>29209.842231039103</v>
      </c>
    </row>
    <row r="177" spans="1:7">
      <c r="A177" s="4">
        <v>45050</v>
      </c>
      <c r="B177">
        <v>0.14580000000000001</v>
      </c>
      <c r="C177" s="6">
        <f>OS[[#This Row],[Variaz]]/100</f>
        <v>1.4580000000000001E-3</v>
      </c>
      <c r="D177" s="10">
        <f>'AUM Fondi'!E2094</f>
        <v>24310690.539999999</v>
      </c>
      <c r="E177" s="10">
        <f>D176*OS[[#This Row],[Variazione percentuale]]</f>
        <v>35357.98877838</v>
      </c>
      <c r="F177" s="11">
        <f>OS[[#This Row],[AUM]]-D176</f>
        <v>59669.429999999702</v>
      </c>
      <c r="G177" s="11">
        <f>OS[[#This Row],[∆ AUM]]-OS[[#This Row],[effetto mercato]]</f>
        <v>24311.441221619702</v>
      </c>
    </row>
    <row r="178" spans="1:7">
      <c r="A178" s="4">
        <v>45051</v>
      </c>
      <c r="B178">
        <v>6.2399999999999997E-2</v>
      </c>
      <c r="C178" s="6">
        <f>OS[[#This Row],[Variaz]]/100</f>
        <v>6.2399999999999999E-4</v>
      </c>
      <c r="D178" s="10">
        <f>'AUM Fondi'!E2095</f>
        <v>24425379.460000001</v>
      </c>
      <c r="E178" s="10">
        <f>D177*OS[[#This Row],[Variazione percentuale]]</f>
        <v>15169.870896959999</v>
      </c>
      <c r="F178" s="11">
        <f>OS[[#This Row],[AUM]]-D177</f>
        <v>114688.92000000179</v>
      </c>
      <c r="G178" s="11">
        <f>OS[[#This Row],[∆ AUM]]-OS[[#This Row],[effetto mercato]]</f>
        <v>99519.049103041791</v>
      </c>
    </row>
    <row r="179" spans="1:7">
      <c r="A179" s="4">
        <v>45054</v>
      </c>
      <c r="B179">
        <v>-8.3099999999999993E-2</v>
      </c>
      <c r="C179" s="6">
        <f>OS[[#This Row],[Variaz]]/100</f>
        <v>-8.3099999999999992E-4</v>
      </c>
      <c r="D179" s="10">
        <f>'AUM Fondi'!E2096</f>
        <v>24434174.91</v>
      </c>
      <c r="E179" s="10">
        <f>D178*OS[[#This Row],[Variazione percentuale]]</f>
        <v>-20297.49033126</v>
      </c>
      <c r="F179" s="11">
        <f>OS[[#This Row],[AUM]]-D178</f>
        <v>8795.4499999992549</v>
      </c>
      <c r="G179" s="11">
        <f>OS[[#This Row],[∆ AUM]]-OS[[#This Row],[effetto mercato]]</f>
        <v>29092.940331259255</v>
      </c>
    </row>
    <row r="180" spans="1:7">
      <c r="A180" s="4">
        <v>45055</v>
      </c>
      <c r="B180">
        <v>-0.104</v>
      </c>
      <c r="C180" s="6">
        <f>OS[[#This Row],[Variaz]]/100</f>
        <v>-1.0399999999999999E-3</v>
      </c>
      <c r="D180" s="10">
        <f>'AUM Fondi'!E2097</f>
        <v>24461854.980000004</v>
      </c>
      <c r="E180" s="10">
        <f>D179*OS[[#This Row],[Variazione percentuale]]</f>
        <v>-25411.541906399998</v>
      </c>
      <c r="F180" s="11">
        <f>OS[[#This Row],[AUM]]-D179</f>
        <v>27680.070000004023</v>
      </c>
      <c r="G180" s="11">
        <f>OS[[#This Row],[∆ AUM]]-OS[[#This Row],[effetto mercato]]</f>
        <v>53091.611906404025</v>
      </c>
    </row>
    <row r="181" spans="1:7">
      <c r="A181" s="4">
        <v>45056</v>
      </c>
      <c r="B181">
        <v>0.2082</v>
      </c>
      <c r="C181" s="6">
        <f>OS[[#This Row],[Variaz]]/100</f>
        <v>2.0820000000000001E-3</v>
      </c>
      <c r="D181" s="10">
        <f>'AUM Fondi'!E2098</f>
        <v>24589016.850000001</v>
      </c>
      <c r="E181" s="10">
        <f>D180*OS[[#This Row],[Variazione percentuale]]</f>
        <v>50929.58206836001</v>
      </c>
      <c r="F181" s="11">
        <f>OS[[#This Row],[AUM]]-D180</f>
        <v>127161.86999999732</v>
      </c>
      <c r="G181" s="11">
        <f>OS[[#This Row],[∆ AUM]]-OS[[#This Row],[effetto mercato]]</f>
        <v>76232.287931637315</v>
      </c>
    </row>
    <row r="182" spans="1:7">
      <c r="A182" s="4">
        <v>45057</v>
      </c>
      <c r="B182">
        <v>0.187</v>
      </c>
      <c r="C182" s="6">
        <f>OS[[#This Row],[Variaz]]/100</f>
        <v>1.8699999999999999E-3</v>
      </c>
      <c r="D182" s="10">
        <f>'AUM Fondi'!E2099</f>
        <v>24750319.350000001</v>
      </c>
      <c r="E182" s="10">
        <f>D181*OS[[#This Row],[Variazione percentuale]]</f>
        <v>45981.461509499997</v>
      </c>
      <c r="F182" s="11">
        <f>OS[[#This Row],[AUM]]-D181</f>
        <v>161302.5</v>
      </c>
      <c r="G182" s="11">
        <f>OS[[#This Row],[∆ AUM]]-OS[[#This Row],[effetto mercato]]</f>
        <v>115321.03849050001</v>
      </c>
    </row>
    <row r="183" spans="1:7">
      <c r="A183" s="4">
        <v>45058</v>
      </c>
      <c r="B183">
        <v>-4.1500000000000002E-2</v>
      </c>
      <c r="C183" s="6">
        <f>OS[[#This Row],[Variaz]]/100</f>
        <v>-4.15E-4</v>
      </c>
      <c r="D183" s="10">
        <f>'AUM Fondi'!E2100</f>
        <v>24758308.079999998</v>
      </c>
      <c r="E183" s="10">
        <f>D182*OS[[#This Row],[Variazione percentuale]]</f>
        <v>-10271.382530250001</v>
      </c>
      <c r="F183" s="11">
        <f>OS[[#This Row],[AUM]]-D182</f>
        <v>7988.7299999967217</v>
      </c>
      <c r="G183" s="11">
        <f>OS[[#This Row],[∆ AUM]]-OS[[#This Row],[effetto mercato]]</f>
        <v>18260.112530246723</v>
      </c>
    </row>
    <row r="184" spans="1:7">
      <c r="A184" s="4">
        <v>45061</v>
      </c>
      <c r="B184">
        <v>0.1245</v>
      </c>
      <c r="C184" s="6">
        <f>OS[[#This Row],[Variaz]]/100</f>
        <v>1.245E-3</v>
      </c>
      <c r="D184" s="10">
        <f>'AUM Fondi'!E2101</f>
        <v>24842765.600000001</v>
      </c>
      <c r="E184" s="10">
        <f>D183*OS[[#This Row],[Variazione percentuale]]</f>
        <v>30824.093559599998</v>
      </c>
      <c r="F184" s="11">
        <f>OS[[#This Row],[AUM]]-D183</f>
        <v>84457.520000003278</v>
      </c>
      <c r="G184" s="11">
        <f>OS[[#This Row],[∆ AUM]]-OS[[#This Row],[effetto mercato]]</f>
        <v>53633.42644040328</v>
      </c>
    </row>
    <row r="185" spans="1:7">
      <c r="A185" s="4">
        <v>45062</v>
      </c>
      <c r="B185">
        <v>-0.33160000000000001</v>
      </c>
      <c r="C185" s="6">
        <f>OS[[#This Row],[Variaz]]/100</f>
        <v>-3.3159999999999999E-3</v>
      </c>
      <c r="D185" s="10">
        <f>'AUM Fondi'!E2102</f>
        <v>24894165.399999999</v>
      </c>
      <c r="E185" s="10">
        <f>D184*OS[[#This Row],[Variazione percentuale]]</f>
        <v>-82378.610729599997</v>
      </c>
      <c r="F185" s="11">
        <f>OS[[#This Row],[AUM]]-D184</f>
        <v>51399.79999999702</v>
      </c>
      <c r="G185" s="11">
        <f>OS[[#This Row],[∆ AUM]]-OS[[#This Row],[effetto mercato]]</f>
        <v>133778.41072959703</v>
      </c>
    </row>
    <row r="186" spans="1:7">
      <c r="A186" s="4">
        <v>45063</v>
      </c>
      <c r="B186">
        <v>0.27029999999999998</v>
      </c>
      <c r="C186" s="6">
        <f>OS[[#This Row],[Variaz]]/100</f>
        <v>2.7029999999999997E-3</v>
      </c>
      <c r="D186" s="10">
        <f>'AUM Fondi'!E2103</f>
        <v>24993934.530000001</v>
      </c>
      <c r="E186" s="10">
        <f>D185*OS[[#This Row],[Variazione percentuale]]</f>
        <v>67288.929076199987</v>
      </c>
      <c r="F186" s="11">
        <f>OS[[#This Row],[AUM]]-D185</f>
        <v>99769.130000002682</v>
      </c>
      <c r="G186" s="11">
        <f>OS[[#This Row],[∆ AUM]]-OS[[#This Row],[effetto mercato]]</f>
        <v>32480.200923802695</v>
      </c>
    </row>
    <row r="187" spans="1:7">
      <c r="A187" s="4">
        <v>45064</v>
      </c>
      <c r="B187">
        <v>0.1037</v>
      </c>
      <c r="C187" s="6">
        <f>OS[[#This Row],[Variaz]]/100</f>
        <v>1.0369999999999999E-3</v>
      </c>
      <c r="D187" s="10">
        <f>'AUM Fondi'!E2104</f>
        <v>25038290.309999999</v>
      </c>
      <c r="E187" s="10">
        <f>D186*OS[[#This Row],[Variazione percentuale]]</f>
        <v>25918.710107610001</v>
      </c>
      <c r="F187" s="11">
        <f>OS[[#This Row],[AUM]]-D186</f>
        <v>44355.779999997467</v>
      </c>
      <c r="G187" s="11">
        <f>OS[[#This Row],[∆ AUM]]-OS[[#This Row],[effetto mercato]]</f>
        <v>18437.069892387466</v>
      </c>
    </row>
    <row r="188" spans="1:7">
      <c r="A188" s="4">
        <v>45065</v>
      </c>
      <c r="B188">
        <v>2.07E-2</v>
      </c>
      <c r="C188" s="6">
        <f>OS[[#This Row],[Variaz]]/100</f>
        <v>2.0699999999999999E-4</v>
      </c>
      <c r="D188" s="10">
        <f>'AUM Fondi'!E2105</f>
        <v>25043553.300000001</v>
      </c>
      <c r="E188" s="10">
        <f>D187*OS[[#This Row],[Variazione percentuale]]</f>
        <v>5182.9260941699995</v>
      </c>
      <c r="F188" s="11">
        <f>OS[[#This Row],[AUM]]-D187</f>
        <v>5262.9900000020862</v>
      </c>
      <c r="G188" s="11">
        <f>OS[[#This Row],[∆ AUM]]-OS[[#This Row],[effetto mercato]]</f>
        <v>80.063905832086675</v>
      </c>
    </row>
    <row r="189" spans="1:7">
      <c r="A189" s="4">
        <v>45068</v>
      </c>
      <c r="B189">
        <v>-0.1036</v>
      </c>
      <c r="C189" s="6">
        <f>OS[[#This Row],[Variaz]]/100</f>
        <v>-1.036E-3</v>
      </c>
      <c r="D189" s="10">
        <f>'AUM Fondi'!E2106</f>
        <v>25066677.690000001</v>
      </c>
      <c r="E189" s="10">
        <f>D188*OS[[#This Row],[Variazione percentuale]]</f>
        <v>-25945.121218800003</v>
      </c>
      <c r="F189" s="11">
        <f>OS[[#This Row],[AUM]]-D188</f>
        <v>23124.390000000596</v>
      </c>
      <c r="G189" s="11">
        <f>OS[[#This Row],[∆ AUM]]-OS[[#This Row],[effetto mercato]]</f>
        <v>49069.511218800602</v>
      </c>
    </row>
    <row r="190" spans="1:7">
      <c r="A190" s="4">
        <v>45069</v>
      </c>
      <c r="B190">
        <v>-0.16589999999999999</v>
      </c>
      <c r="C190" s="6">
        <f>OS[[#This Row],[Variaz]]/100</f>
        <v>-1.6589999999999999E-3</v>
      </c>
      <c r="D190" s="10">
        <f>'AUM Fondi'!E2107</f>
        <v>25071043.620000001</v>
      </c>
      <c r="E190" s="10">
        <f>D189*OS[[#This Row],[Variazione percentuale]]</f>
        <v>-41585.61828771</v>
      </c>
      <c r="F190" s="11">
        <f>OS[[#This Row],[AUM]]-D189</f>
        <v>4365.929999999702</v>
      </c>
      <c r="G190" s="11">
        <f>OS[[#This Row],[∆ AUM]]-OS[[#This Row],[effetto mercato]]</f>
        <v>45951.548287709702</v>
      </c>
    </row>
    <row r="191" spans="1:7">
      <c r="A191" s="4">
        <v>45070</v>
      </c>
      <c r="B191">
        <v>-0.37380000000000002</v>
      </c>
      <c r="C191" s="6">
        <f>OS[[#This Row],[Variaz]]/100</f>
        <v>-3.738E-3</v>
      </c>
      <c r="D191" s="10">
        <f>'AUM Fondi'!E2108</f>
        <v>25009320.539999999</v>
      </c>
      <c r="E191" s="10">
        <f>D190*OS[[#This Row],[Variazione percentuale]]</f>
        <v>-93715.561051559998</v>
      </c>
      <c r="F191" s="11">
        <f>OS[[#This Row],[AUM]]-D190</f>
        <v>-61723.080000001937</v>
      </c>
      <c r="G191" s="11">
        <f>OS[[#This Row],[∆ AUM]]-OS[[#This Row],[effetto mercato]]</f>
        <v>31992.481051558061</v>
      </c>
    </row>
    <row r="192" spans="1:7">
      <c r="A192" s="4">
        <v>45071</v>
      </c>
      <c r="B192">
        <v>0.18759999999999999</v>
      </c>
      <c r="C192" s="6">
        <f>OS[[#This Row],[Variaz]]/100</f>
        <v>1.8759999999999998E-3</v>
      </c>
      <c r="D192" s="10">
        <f>'AUM Fondi'!E2109</f>
        <v>25166187.599999998</v>
      </c>
      <c r="E192" s="10">
        <f>D191*OS[[#This Row],[Variazione percentuale]]</f>
        <v>46917.485333039993</v>
      </c>
      <c r="F192" s="11">
        <f>OS[[#This Row],[AUM]]-D191</f>
        <v>156867.05999999866</v>
      </c>
      <c r="G192" s="11">
        <f>OS[[#This Row],[∆ AUM]]-OS[[#This Row],[effetto mercato]]</f>
        <v>109949.57466695867</v>
      </c>
    </row>
    <row r="193" spans="1:7">
      <c r="A193" s="4">
        <v>45072</v>
      </c>
      <c r="B193">
        <v>0.31209999999999999</v>
      </c>
      <c r="C193" s="6">
        <f>OS[[#This Row],[Variaz]]/100</f>
        <v>3.1210000000000001E-3</v>
      </c>
      <c r="D193" s="10">
        <f>'AUM Fondi'!E2110</f>
        <v>25394469.59</v>
      </c>
      <c r="E193" s="10">
        <f>D192*OS[[#This Row],[Variazione percentuale]]</f>
        <v>78543.671499599994</v>
      </c>
      <c r="F193" s="11">
        <f>OS[[#This Row],[AUM]]-D192</f>
        <v>228281.99000000209</v>
      </c>
      <c r="G193" s="11">
        <f>OS[[#This Row],[∆ AUM]]-OS[[#This Row],[effetto mercato]]</f>
        <v>149738.31850040209</v>
      </c>
    </row>
    <row r="194" spans="1:7">
      <c r="A194" s="4">
        <v>45075</v>
      </c>
      <c r="B194">
        <v>0.2697</v>
      </c>
      <c r="C194" s="6">
        <f>OS[[#This Row],[Variaz]]/100</f>
        <v>2.6969999999999997E-3</v>
      </c>
      <c r="D194" s="10">
        <f>'AUM Fondi'!E2111</f>
        <v>25528558.900000002</v>
      </c>
      <c r="E194" s="10">
        <f>D193*OS[[#This Row],[Variazione percentuale]]</f>
        <v>68488.884484229988</v>
      </c>
      <c r="F194" s="11">
        <f>OS[[#This Row],[AUM]]-D193</f>
        <v>134089.31000000238</v>
      </c>
      <c r="G194" s="11">
        <f>OS[[#This Row],[∆ AUM]]-OS[[#This Row],[effetto mercato]]</f>
        <v>65600.425515772396</v>
      </c>
    </row>
    <row r="195" spans="1:7">
      <c r="A195" s="4">
        <v>45076</v>
      </c>
      <c r="B195">
        <v>0.16550000000000001</v>
      </c>
      <c r="C195" s="6">
        <f>OS[[#This Row],[Variaz]]/100</f>
        <v>1.655E-3</v>
      </c>
      <c r="D195" s="10">
        <f>'AUM Fondi'!E2112</f>
        <v>25693314.41</v>
      </c>
      <c r="E195" s="10">
        <f>D194*OS[[#This Row],[Variazione percentuale]]</f>
        <v>42249.764979500003</v>
      </c>
      <c r="F195" s="11">
        <f>OS[[#This Row],[AUM]]-D194</f>
        <v>164755.50999999791</v>
      </c>
      <c r="G195" s="11">
        <f>OS[[#This Row],[∆ AUM]]-OS[[#This Row],[effetto mercato]]</f>
        <v>122505.74502049791</v>
      </c>
    </row>
    <row r="196" spans="1:7">
      <c r="A196" s="4">
        <v>45077</v>
      </c>
      <c r="B196">
        <v>8.2600000000000007E-2</v>
      </c>
      <c r="C196" s="6">
        <f>OS[[#This Row],[Variaz]]/100</f>
        <v>8.2600000000000002E-4</v>
      </c>
      <c r="D196" s="10">
        <f>'AUM Fondi'!E2113</f>
        <v>25726339.789999999</v>
      </c>
      <c r="E196" s="10">
        <f>D195*OS[[#This Row],[Variazione percentuale]]</f>
        <v>21222.677702659999</v>
      </c>
      <c r="F196" s="11">
        <f>OS[[#This Row],[AUM]]-D195</f>
        <v>33025.379999998957</v>
      </c>
      <c r="G196" s="11">
        <f>OS[[#This Row],[∆ AUM]]-OS[[#This Row],[effetto mercato]]</f>
        <v>11802.702297338958</v>
      </c>
    </row>
    <row r="197" spans="1:7">
      <c r="A197" s="4">
        <v>45078</v>
      </c>
      <c r="B197">
        <v>0.1444</v>
      </c>
      <c r="C197" s="6">
        <f>OS[[#This Row],[Variaz]]/100</f>
        <v>1.444E-3</v>
      </c>
      <c r="D197" s="10">
        <f>'AUM Fondi'!E2114</f>
        <v>25839732.740000002</v>
      </c>
      <c r="E197" s="10">
        <f>D196*OS[[#This Row],[Variazione percentuale]]</f>
        <v>37148.834656759995</v>
      </c>
      <c r="F197" s="11">
        <f>OS[[#This Row],[AUM]]-D196</f>
        <v>113392.95000000298</v>
      </c>
      <c r="G197" s="11">
        <f>OS[[#This Row],[∆ AUM]]-OS[[#This Row],[effetto mercato]]</f>
        <v>76244.115343242986</v>
      </c>
    </row>
    <row r="198" spans="1:7">
      <c r="A198" s="4">
        <v>45082</v>
      </c>
      <c r="B198">
        <v>8.2400000000000001E-2</v>
      </c>
      <c r="C198" s="6">
        <f>OS[[#This Row],[Variaz]]/100</f>
        <v>8.2399999999999997E-4</v>
      </c>
      <c r="D198" s="10">
        <f>'AUM Fondi'!E2115</f>
        <v>25934760.300000001</v>
      </c>
      <c r="E198" s="10">
        <f>D197*OS[[#This Row],[Variazione percentuale]]</f>
        <v>21291.939777760002</v>
      </c>
      <c r="F198" s="11">
        <f>OS[[#This Row],[AUM]]-D197</f>
        <v>95027.559999998659</v>
      </c>
      <c r="G198" s="11">
        <f>OS[[#This Row],[∆ AUM]]-OS[[#This Row],[effetto mercato]]</f>
        <v>73735.620222238649</v>
      </c>
    </row>
    <row r="199" spans="1:7">
      <c r="A199" s="4">
        <v>45083</v>
      </c>
      <c r="B199">
        <v>0.2059</v>
      </c>
      <c r="C199" s="6">
        <f>OS[[#This Row],[Variaz]]/100</f>
        <v>2.0590000000000001E-3</v>
      </c>
      <c r="D199" s="10">
        <f>'AUM Fondi'!E2116</f>
        <v>26055867.869999997</v>
      </c>
      <c r="E199" s="10">
        <f>D198*OS[[#This Row],[Variazione percentuale]]</f>
        <v>53399.671457700002</v>
      </c>
      <c r="F199" s="11">
        <f>OS[[#This Row],[AUM]]-D198</f>
        <v>121107.56999999657</v>
      </c>
      <c r="G199" s="11">
        <f>OS[[#This Row],[∆ AUM]]-OS[[#This Row],[effetto mercato]]</f>
        <v>67707.898542296578</v>
      </c>
    </row>
    <row r="200" spans="1:7">
      <c r="A200" s="4">
        <v>45084</v>
      </c>
      <c r="B200">
        <v>-0.36980000000000002</v>
      </c>
      <c r="C200" s="6">
        <f>OS[[#This Row],[Variaz]]/100</f>
        <v>-3.6980000000000003E-3</v>
      </c>
      <c r="D200" s="10">
        <f>'AUM Fondi'!E2117</f>
        <v>26180767.609999999</v>
      </c>
      <c r="E200" s="10">
        <f>D199*OS[[#This Row],[Variazione percentuale]]</f>
        <v>-96354.599383259992</v>
      </c>
      <c r="F200" s="11">
        <f>OS[[#This Row],[AUM]]-D199</f>
        <v>124899.74000000209</v>
      </c>
      <c r="G200" s="11">
        <f>OS[[#This Row],[∆ AUM]]-OS[[#This Row],[effetto mercato]]</f>
        <v>221254.33938326209</v>
      </c>
    </row>
    <row r="201" spans="1:7">
      <c r="A201" s="4">
        <v>45085</v>
      </c>
      <c r="B201">
        <v>0.1031</v>
      </c>
      <c r="C201" s="6">
        <f>OS[[#This Row],[Variaz]]/100</f>
        <v>1.031E-3</v>
      </c>
      <c r="D201" s="10">
        <f>'AUM Fondi'!E2118</f>
        <v>26287766.899999999</v>
      </c>
      <c r="E201" s="10">
        <f>D200*OS[[#This Row],[Variazione percentuale]]</f>
        <v>26992.371405909998</v>
      </c>
      <c r="F201" s="11">
        <f>OS[[#This Row],[AUM]]-D200</f>
        <v>106999.28999999911</v>
      </c>
      <c r="G201" s="11">
        <f>OS[[#This Row],[∆ AUM]]-OS[[#This Row],[effetto mercato]]</f>
        <v>80006.918594089104</v>
      </c>
    </row>
    <row r="202" spans="1:7">
      <c r="A202" s="4">
        <v>45086</v>
      </c>
      <c r="B202">
        <v>0.20599999999999999</v>
      </c>
      <c r="C202" s="6">
        <f>OS[[#This Row],[Variaz]]/100</f>
        <v>2.0599999999999998E-3</v>
      </c>
      <c r="D202" s="10">
        <f>'AUM Fondi'!E2119</f>
        <v>26430070.140000001</v>
      </c>
      <c r="E202" s="10">
        <f>D201*OS[[#This Row],[Variazione percentuale]]</f>
        <v>54152.799813999991</v>
      </c>
      <c r="F202" s="11">
        <f>OS[[#This Row],[AUM]]-D201</f>
        <v>142303.24000000209</v>
      </c>
      <c r="G202" s="11">
        <f>OS[[#This Row],[∆ AUM]]-OS[[#This Row],[effetto mercato]]</f>
        <v>88150.440186002088</v>
      </c>
    </row>
    <row r="203" spans="1:7">
      <c r="A203" s="4">
        <v>45089</v>
      </c>
      <c r="B203">
        <v>0.26729999999999998</v>
      </c>
      <c r="C203" s="6">
        <f>OS[[#This Row],[Variaz]]/100</f>
        <v>2.673E-3</v>
      </c>
      <c r="D203" s="10">
        <f>'AUM Fondi'!E2120</f>
        <v>26594068.84</v>
      </c>
      <c r="E203" s="10">
        <f>D202*OS[[#This Row],[Variazione percentuale]]</f>
        <v>70647.577484220004</v>
      </c>
      <c r="F203" s="11">
        <f>OS[[#This Row],[AUM]]-D202</f>
        <v>163998.69999999925</v>
      </c>
      <c r="G203" s="11">
        <f>OS[[#This Row],[∆ AUM]]-OS[[#This Row],[effetto mercato]]</f>
        <v>93351.122515779251</v>
      </c>
    </row>
    <row r="204" spans="1:7">
      <c r="A204" s="4">
        <v>45090</v>
      </c>
      <c r="B204">
        <v>8.2000000000000003E-2</v>
      </c>
      <c r="C204" s="6">
        <f>OS[[#This Row],[Variaz]]/100</f>
        <v>8.1999999999999998E-4</v>
      </c>
      <c r="D204" s="10">
        <f>'AUM Fondi'!E2121</f>
        <v>26671694.059999999</v>
      </c>
      <c r="E204" s="10">
        <f>D203*OS[[#This Row],[Variazione percentuale]]</f>
        <v>21807.1364488</v>
      </c>
      <c r="F204" s="11">
        <f>OS[[#This Row],[AUM]]-D203</f>
        <v>77625.219999998808</v>
      </c>
      <c r="G204" s="11">
        <f>OS[[#This Row],[∆ AUM]]-OS[[#This Row],[effetto mercato]]</f>
        <v>55818.083551198812</v>
      </c>
    </row>
    <row r="205" spans="1:7">
      <c r="A205" s="4">
        <v>45091</v>
      </c>
      <c r="B205">
        <v>-2.0500000000000001E-2</v>
      </c>
      <c r="C205" s="6">
        <f>OS[[#This Row],[Variaz]]/100</f>
        <v>-2.05E-4</v>
      </c>
      <c r="D205" s="10">
        <f>'AUM Fondi'!E2122</f>
        <v>26673699.75</v>
      </c>
      <c r="E205" s="10">
        <f>D204*OS[[#This Row],[Variazione percentuale]]</f>
        <v>-5467.6972822999996</v>
      </c>
      <c r="F205" s="11">
        <f>OS[[#This Row],[AUM]]-D204</f>
        <v>2005.6900000013411</v>
      </c>
      <c r="G205" s="11">
        <f>OS[[#This Row],[∆ AUM]]-OS[[#This Row],[effetto mercato]]</f>
        <v>7473.3872823013407</v>
      </c>
    </row>
    <row r="206" spans="1:7">
      <c r="A206" s="4">
        <v>45092</v>
      </c>
      <c r="B206">
        <v>-8.2000000000000003E-2</v>
      </c>
      <c r="C206" s="6">
        <f>OS[[#This Row],[Variaz]]/100</f>
        <v>-8.1999999999999998E-4</v>
      </c>
      <c r="D206" s="10">
        <f>'AUM Fondi'!E2123</f>
        <v>26715372.670000002</v>
      </c>
      <c r="E206" s="10">
        <f>D205*OS[[#This Row],[Variazione percentuale]]</f>
        <v>-21872.433795000001</v>
      </c>
      <c r="F206" s="11">
        <f>OS[[#This Row],[AUM]]-D205</f>
        <v>41672.920000001788</v>
      </c>
      <c r="G206" s="11">
        <f>OS[[#This Row],[∆ AUM]]-OS[[#This Row],[effetto mercato]]</f>
        <v>63545.353795001793</v>
      </c>
    </row>
    <row r="207" spans="1:7">
      <c r="A207" s="4">
        <v>45093</v>
      </c>
      <c r="B207">
        <v>6.1499999999999999E-2</v>
      </c>
      <c r="C207" s="6">
        <f>OS[[#This Row],[Variaz]]/100</f>
        <v>6.1499999999999999E-4</v>
      </c>
      <c r="D207" s="10">
        <f>'AUM Fondi'!E2124</f>
        <v>26785665.329999998</v>
      </c>
      <c r="E207" s="10">
        <f>D206*OS[[#This Row],[Variazione percentuale]]</f>
        <v>16429.954192050001</v>
      </c>
      <c r="F207" s="11">
        <f>OS[[#This Row],[AUM]]-D206</f>
        <v>70292.659999996424</v>
      </c>
      <c r="G207" s="11">
        <f>OS[[#This Row],[∆ AUM]]-OS[[#This Row],[effetto mercato]]</f>
        <v>53862.705807946419</v>
      </c>
    </row>
    <row r="208" spans="1:7">
      <c r="A208" s="4">
        <v>45096</v>
      </c>
      <c r="B208">
        <v>-0.28689999999999999</v>
      </c>
      <c r="C208" s="6">
        <f>OS[[#This Row],[Variaz]]/100</f>
        <v>-2.869E-3</v>
      </c>
      <c r="D208" s="10">
        <f>'AUM Fondi'!E2125</f>
        <v>26802886.289999999</v>
      </c>
      <c r="E208" s="10">
        <f>D207*OS[[#This Row],[Variazione percentuale]]</f>
        <v>-76848.073831770002</v>
      </c>
      <c r="F208" s="11">
        <f>OS[[#This Row],[AUM]]-D207</f>
        <v>17220.960000000894</v>
      </c>
      <c r="G208" s="11">
        <f>OS[[#This Row],[∆ AUM]]-OS[[#This Row],[effetto mercato]]</f>
        <v>94069.033831770896</v>
      </c>
    </row>
    <row r="209" spans="1:7">
      <c r="A209" s="4">
        <v>45097</v>
      </c>
      <c r="B209">
        <v>0.1028</v>
      </c>
      <c r="C209" s="6">
        <f>OS[[#This Row],[Variaz]]/100</f>
        <v>1.0280000000000001E-3</v>
      </c>
      <c r="D209" s="10">
        <f>'AUM Fondi'!E2126</f>
        <v>26926690.649999999</v>
      </c>
      <c r="E209" s="10">
        <f>D208*OS[[#This Row],[Variazione percentuale]]</f>
        <v>27553.36710612</v>
      </c>
      <c r="F209" s="11">
        <f>OS[[#This Row],[AUM]]-D208</f>
        <v>123804.3599999994</v>
      </c>
      <c r="G209" s="11">
        <f>OS[[#This Row],[∆ AUM]]-OS[[#This Row],[effetto mercato]]</f>
        <v>96250.992893879404</v>
      </c>
    </row>
    <row r="210" spans="1:7">
      <c r="A210" s="4">
        <v>45098</v>
      </c>
      <c r="B210">
        <v>-0.45169999999999999</v>
      </c>
      <c r="C210" s="6">
        <f>OS[[#This Row],[Variaz]]/100</f>
        <v>-4.5170000000000002E-3</v>
      </c>
      <c r="D210" s="10">
        <f>'AUM Fondi'!E2127</f>
        <v>26839041.799999997</v>
      </c>
      <c r="E210" s="10">
        <f>D209*OS[[#This Row],[Variazione percentuale]]</f>
        <v>-121627.86166605</v>
      </c>
      <c r="F210" s="11">
        <f>OS[[#This Row],[AUM]]-D209</f>
        <v>-87648.85000000149</v>
      </c>
      <c r="G210" s="11">
        <f>OS[[#This Row],[∆ AUM]]-OS[[#This Row],[effetto mercato]]</f>
        <v>33979.011666048507</v>
      </c>
    </row>
    <row r="211" spans="1:7">
      <c r="A211" s="4">
        <v>45099</v>
      </c>
      <c r="B211">
        <v>-0.22689999999999999</v>
      </c>
      <c r="C211" s="6">
        <f>OS[[#This Row],[Variaz]]/100</f>
        <v>-2.2689999999999997E-3</v>
      </c>
      <c r="D211" s="10">
        <f>'AUM Fondi'!E2128</f>
        <v>26822765.939999998</v>
      </c>
      <c r="E211" s="10">
        <f>D210*OS[[#This Row],[Variazione percentuale]]</f>
        <v>-60897.785844199985</v>
      </c>
      <c r="F211" s="11">
        <f>OS[[#This Row],[AUM]]-D210</f>
        <v>-16275.859999999404</v>
      </c>
      <c r="G211" s="11">
        <f>OS[[#This Row],[∆ AUM]]-OS[[#This Row],[effetto mercato]]</f>
        <v>44621.925844200581</v>
      </c>
    </row>
    <row r="212" spans="1:7">
      <c r="A212" s="4">
        <v>45100</v>
      </c>
      <c r="B212">
        <v>0.22739999999999999</v>
      </c>
      <c r="C212" s="6">
        <f>OS[[#This Row],[Variaz]]/100</f>
        <v>2.274E-3</v>
      </c>
      <c r="D212" s="10">
        <f>'AUM Fondi'!E2129</f>
        <v>26923250.719999999</v>
      </c>
      <c r="E212" s="10">
        <f>D211*OS[[#This Row],[Variazione percentuale]]</f>
        <v>60994.969747559997</v>
      </c>
      <c r="F212" s="11">
        <f>OS[[#This Row],[AUM]]-D211</f>
        <v>100484.78000000119</v>
      </c>
      <c r="G212" s="11">
        <f>OS[[#This Row],[∆ AUM]]-OS[[#This Row],[effetto mercato]]</f>
        <v>39489.810252441195</v>
      </c>
    </row>
    <row r="213" spans="1:7">
      <c r="A213" s="4">
        <v>45103</v>
      </c>
      <c r="B213">
        <v>2.06E-2</v>
      </c>
      <c r="C213" s="6">
        <f>OS[[#This Row],[Variaz]]/100</f>
        <v>2.0599999999999999E-4</v>
      </c>
      <c r="D213" s="10">
        <f>'AUM Fondi'!E2130</f>
        <v>26975446.780000001</v>
      </c>
      <c r="E213" s="10">
        <f>D212*OS[[#This Row],[Variazione percentuale]]</f>
        <v>5546.1896483199998</v>
      </c>
      <c r="F213" s="11">
        <f>OS[[#This Row],[AUM]]-D212</f>
        <v>52196.060000002384</v>
      </c>
      <c r="G213" s="11">
        <f>OS[[#This Row],[∆ AUM]]-OS[[#This Row],[effetto mercato]]</f>
        <v>46649.870351682388</v>
      </c>
    </row>
    <row r="214" spans="1:7">
      <c r="A214" s="4">
        <v>45104</v>
      </c>
      <c r="B214">
        <v>2.06E-2</v>
      </c>
      <c r="C214" s="6">
        <f>OS[[#This Row],[Variaz]]/100</f>
        <v>2.0599999999999999E-4</v>
      </c>
      <c r="D214" s="10">
        <f>'AUM Fondi'!E2131</f>
        <v>27095498.93</v>
      </c>
      <c r="E214" s="10">
        <f>D213*OS[[#This Row],[Variazione percentuale]]</f>
        <v>5556.9420366800005</v>
      </c>
      <c r="F214" s="11">
        <f>OS[[#This Row],[AUM]]-D213</f>
        <v>120052.14999999851</v>
      </c>
      <c r="G214" s="11">
        <f>OS[[#This Row],[∆ AUM]]-OS[[#This Row],[effetto mercato]]</f>
        <v>114495.20796331851</v>
      </c>
    </row>
    <row r="215" spans="1:7">
      <c r="A215" s="4">
        <v>45105</v>
      </c>
      <c r="B215">
        <v>0.18559999999999999</v>
      </c>
      <c r="C215" s="6">
        <f>OS[[#This Row],[Variaz]]/100</f>
        <v>1.8559999999999998E-3</v>
      </c>
      <c r="D215" s="10">
        <f>'AUM Fondi'!E2132</f>
        <v>27176084.620000001</v>
      </c>
      <c r="E215" s="10">
        <f>D214*OS[[#This Row],[Variazione percentuale]]</f>
        <v>50289.246014079996</v>
      </c>
      <c r="F215" s="11">
        <f>OS[[#This Row],[AUM]]-D214</f>
        <v>80585.690000001341</v>
      </c>
      <c r="G215" s="11">
        <f>OS[[#This Row],[∆ AUM]]-OS[[#This Row],[effetto mercato]]</f>
        <v>30296.443985921345</v>
      </c>
    </row>
    <row r="216" spans="1:7">
      <c r="A216" s="4">
        <v>45106</v>
      </c>
      <c r="B216">
        <v>-0.10290000000000001</v>
      </c>
      <c r="C216" s="6">
        <f>OS[[#This Row],[Variaz]]/100</f>
        <v>-1.029E-3</v>
      </c>
      <c r="D216" s="10">
        <f>'AUM Fondi'!E2133</f>
        <v>27220001.530000001</v>
      </c>
      <c r="E216" s="10">
        <f>D215*OS[[#This Row],[Variazione percentuale]]</f>
        <v>-27964.191073980001</v>
      </c>
      <c r="F216" s="11">
        <f>OS[[#This Row],[AUM]]-D215</f>
        <v>43916.910000000149</v>
      </c>
      <c r="G216" s="11">
        <f>OS[[#This Row],[∆ AUM]]-OS[[#This Row],[effetto mercato]]</f>
        <v>71881.101073980157</v>
      </c>
    </row>
    <row r="217" spans="1:7">
      <c r="A217" s="4">
        <v>45107</v>
      </c>
      <c r="B217">
        <v>0.3296</v>
      </c>
      <c r="C217" s="6">
        <f>OS[[#This Row],[Variaz]]/100</f>
        <v>3.2959999999999999E-3</v>
      </c>
      <c r="D217" s="10">
        <f>'AUM Fondi'!E2134</f>
        <v>27401541.199999999</v>
      </c>
      <c r="E217" s="10">
        <f>D216*OS[[#This Row],[Variazione percentuale]]</f>
        <v>89717.125042879998</v>
      </c>
      <c r="F217" s="11">
        <f>OS[[#This Row],[AUM]]-D216</f>
        <v>181539.66999999806</v>
      </c>
      <c r="G217" s="11">
        <f>OS[[#This Row],[∆ AUM]]-OS[[#This Row],[effetto mercato]]</f>
        <v>91822.544957118065</v>
      </c>
    </row>
    <row r="218" spans="1:7">
      <c r="A218" s="4">
        <v>45110</v>
      </c>
      <c r="B218">
        <v>-4.1099999999999998E-2</v>
      </c>
      <c r="C218" s="6">
        <f>OS[[#This Row],[Variaz]]/100</f>
        <v>-4.1099999999999996E-4</v>
      </c>
      <c r="D218" s="10">
        <f>'AUM Fondi'!E2135</f>
        <v>27444703.379999999</v>
      </c>
      <c r="E218" s="10">
        <f>D217*OS[[#This Row],[Variazione percentuale]]</f>
        <v>-11262.033433199998</v>
      </c>
      <c r="F218" s="11">
        <f>OS[[#This Row],[AUM]]-D217</f>
        <v>43162.179999999702</v>
      </c>
      <c r="G218" s="11">
        <f>OS[[#This Row],[∆ AUM]]-OS[[#This Row],[effetto mercato]]</f>
        <v>54424.2134331997</v>
      </c>
    </row>
    <row r="219" spans="1:7">
      <c r="A219" s="4">
        <v>45111</v>
      </c>
      <c r="B219">
        <v>-4.1099999999999998E-2</v>
      </c>
      <c r="C219" s="6">
        <f>OS[[#This Row],[Variaz]]/100</f>
        <v>-4.1099999999999996E-4</v>
      </c>
      <c r="D219" s="10">
        <f>'AUM Fondi'!E2136</f>
        <v>27501171.869999997</v>
      </c>
      <c r="E219" s="10">
        <f>D218*OS[[#This Row],[Variazione percentuale]]</f>
        <v>-11279.773089179998</v>
      </c>
      <c r="F219" s="11">
        <f>OS[[#This Row],[AUM]]-D218</f>
        <v>56468.489999998361</v>
      </c>
      <c r="G219" s="11">
        <f>OS[[#This Row],[∆ AUM]]-OS[[#This Row],[effetto mercato]]</f>
        <v>67748.263089178363</v>
      </c>
    </row>
    <row r="220" spans="1:7">
      <c r="A220" s="4">
        <v>45112</v>
      </c>
      <c r="B220">
        <v>-0.1028</v>
      </c>
      <c r="C220" s="6">
        <f>OS[[#This Row],[Variaz]]/100</f>
        <v>-1.0280000000000001E-3</v>
      </c>
      <c r="D220" s="10">
        <f>'AUM Fondi'!E2137</f>
        <v>27738102.68</v>
      </c>
      <c r="E220" s="10">
        <f>D219*OS[[#This Row],[Variazione percentuale]]</f>
        <v>-28271.204682359999</v>
      </c>
      <c r="F220" s="11">
        <f>OS[[#This Row],[AUM]]-D219</f>
        <v>236930.81000000238</v>
      </c>
      <c r="G220" s="11">
        <f>OS[[#This Row],[∆ AUM]]-OS[[#This Row],[effetto mercato]]</f>
        <v>265202.01468236238</v>
      </c>
    </row>
    <row r="221" spans="1:7">
      <c r="A221" s="4">
        <v>45113</v>
      </c>
      <c r="B221">
        <v>-0.67889999999999995</v>
      </c>
      <c r="C221" s="6">
        <f>OS[[#This Row],[Variaz]]/100</f>
        <v>-6.7889999999999999E-3</v>
      </c>
      <c r="D221" s="10">
        <f>'AUM Fondi'!E2138</f>
        <v>28002877.949999999</v>
      </c>
      <c r="E221" s="10">
        <f>D220*OS[[#This Row],[Variazione percentuale]]</f>
        <v>-188313.97909452001</v>
      </c>
      <c r="F221" s="11">
        <f>OS[[#This Row],[AUM]]-D220</f>
        <v>264775.26999999955</v>
      </c>
      <c r="G221" s="11">
        <f>OS[[#This Row],[∆ AUM]]-OS[[#This Row],[effetto mercato]]</f>
        <v>453089.24909451953</v>
      </c>
    </row>
    <row r="222" spans="1:7">
      <c r="A222" s="4">
        <v>45114</v>
      </c>
      <c r="B222">
        <v>-0.20710000000000001</v>
      </c>
      <c r="C222" s="6">
        <f>OS[[#This Row],[Variaz]]/100</f>
        <v>-2.0709999999999999E-3</v>
      </c>
      <c r="D222" s="10">
        <f>'AUM Fondi'!E2139</f>
        <v>28049762.960000001</v>
      </c>
      <c r="E222" s="10">
        <f>D221*OS[[#This Row],[Variazione percentuale]]</f>
        <v>-57993.960234449994</v>
      </c>
      <c r="F222" s="11">
        <f>OS[[#This Row],[AUM]]-D221</f>
        <v>46885.010000001639</v>
      </c>
      <c r="G222" s="11">
        <f>OS[[#This Row],[∆ AUM]]-OS[[#This Row],[effetto mercato]]</f>
        <v>104878.97023445164</v>
      </c>
    </row>
    <row r="223" spans="1:7">
      <c r="A223" s="4">
        <v>45117</v>
      </c>
      <c r="B223">
        <v>0.1245</v>
      </c>
      <c r="C223" s="6">
        <f>OS[[#This Row],[Variaz]]/100</f>
        <v>1.245E-3</v>
      </c>
      <c r="D223" s="10">
        <f>'AUM Fondi'!E2140</f>
        <v>28387564.640000001</v>
      </c>
      <c r="E223" s="10">
        <f>D222*OS[[#This Row],[Variazione percentuale]]</f>
        <v>34921.954885200001</v>
      </c>
      <c r="F223" s="11">
        <f>OS[[#This Row],[AUM]]-D222</f>
        <v>337801.6799999997</v>
      </c>
      <c r="G223" s="11">
        <f>OS[[#This Row],[∆ AUM]]-OS[[#This Row],[effetto mercato]]</f>
        <v>302879.72511479969</v>
      </c>
    </row>
    <row r="224" spans="1:7">
      <c r="A224" s="4">
        <v>45118</v>
      </c>
      <c r="B224">
        <v>0.1036</v>
      </c>
      <c r="C224" s="6">
        <f>OS[[#This Row],[Variaz]]/100</f>
        <v>1.036E-3</v>
      </c>
      <c r="D224" s="10">
        <f>'AUM Fondi'!E2141</f>
        <v>28706326.280000001</v>
      </c>
      <c r="E224" s="10">
        <f>D223*OS[[#This Row],[Variazione percentuale]]</f>
        <v>29409.516967040003</v>
      </c>
      <c r="F224" s="11">
        <f>OS[[#This Row],[AUM]]-D223</f>
        <v>318761.6400000006</v>
      </c>
      <c r="G224" s="11">
        <f>OS[[#This Row],[∆ AUM]]-OS[[#This Row],[effetto mercato]]</f>
        <v>289352.12303296058</v>
      </c>
    </row>
    <row r="225" spans="1:7">
      <c r="A225" s="4">
        <v>45119</v>
      </c>
      <c r="B225">
        <v>0.2485</v>
      </c>
      <c r="C225" s="6">
        <f>OS[[#This Row],[Variaz]]/100</f>
        <v>2.4849999999999998E-3</v>
      </c>
      <c r="D225" s="10">
        <f>'AUM Fondi'!E2142</f>
        <v>28916450.579999998</v>
      </c>
      <c r="E225" s="10">
        <f>D224*OS[[#This Row],[Variazione percentuale]]</f>
        <v>71335.220805799996</v>
      </c>
      <c r="F225" s="11">
        <f>OS[[#This Row],[AUM]]-D224</f>
        <v>210124.29999999702</v>
      </c>
      <c r="G225" s="11">
        <f>OS[[#This Row],[∆ AUM]]-OS[[#This Row],[effetto mercato]]</f>
        <v>138789.07919419702</v>
      </c>
    </row>
    <row r="226" spans="1:7">
      <c r="A226" s="4">
        <v>45120</v>
      </c>
      <c r="B226">
        <v>0.30990000000000001</v>
      </c>
      <c r="C226" s="6">
        <f>OS[[#This Row],[Variaz]]/100</f>
        <v>3.0990000000000002E-3</v>
      </c>
      <c r="D226" s="10">
        <f>'AUM Fondi'!E2143</f>
        <v>29183848.599999998</v>
      </c>
      <c r="E226" s="10">
        <f>D225*OS[[#This Row],[Variazione percentuale]]</f>
        <v>89612.080347419993</v>
      </c>
      <c r="F226" s="11">
        <f>OS[[#This Row],[AUM]]-D225</f>
        <v>267398.01999999955</v>
      </c>
      <c r="G226" s="11">
        <f>OS[[#This Row],[∆ AUM]]-OS[[#This Row],[effetto mercato]]</f>
        <v>177785.93965257955</v>
      </c>
    </row>
    <row r="227" spans="1:7">
      <c r="A227" s="4">
        <v>45121</v>
      </c>
      <c r="B227">
        <v>-0.2883</v>
      </c>
      <c r="C227" s="6">
        <f>OS[[#This Row],[Variaz]]/100</f>
        <v>-2.8830000000000001E-3</v>
      </c>
      <c r="D227" s="10">
        <f>'AUM Fondi'!E2144</f>
        <v>29209158.120000001</v>
      </c>
      <c r="E227" s="10">
        <f>D226*OS[[#This Row],[Variazione percentuale]]</f>
        <v>-84137.035513800001</v>
      </c>
      <c r="F227" s="11">
        <f>OS[[#This Row],[AUM]]-D226</f>
        <v>25309.520000003278</v>
      </c>
      <c r="G227" s="11">
        <f>OS[[#This Row],[∆ AUM]]-OS[[#This Row],[effetto mercato]]</f>
        <v>109446.55551380328</v>
      </c>
    </row>
    <row r="228" spans="1:7">
      <c r="A228" s="4">
        <v>45124</v>
      </c>
      <c r="B228">
        <v>0.1033</v>
      </c>
      <c r="C228" s="6">
        <f>OS[[#This Row],[Variaz]]/100</f>
        <v>1.0330000000000001E-3</v>
      </c>
      <c r="D228" s="10">
        <f>'AUM Fondi'!E2145</f>
        <v>29578666.399999999</v>
      </c>
      <c r="E228" s="10">
        <f>D227*OS[[#This Row],[Variazione percentuale]]</f>
        <v>30173.060337960003</v>
      </c>
      <c r="F228" s="11">
        <f>OS[[#This Row],[AUM]]-D227</f>
        <v>369508.27999999747</v>
      </c>
      <c r="G228" s="11">
        <f>OS[[#This Row],[∆ AUM]]-OS[[#This Row],[effetto mercato]]</f>
        <v>339335.21966203745</v>
      </c>
    </row>
    <row r="229" spans="1:7">
      <c r="A229" s="4">
        <v>45125</v>
      </c>
      <c r="B229">
        <v>0.41260000000000002</v>
      </c>
      <c r="C229" s="6">
        <f>OS[[#This Row],[Variaz]]/100</f>
        <v>4.1260000000000003E-3</v>
      </c>
      <c r="D229" s="10">
        <f>'AUM Fondi'!E2146</f>
        <v>29856765.890000001</v>
      </c>
      <c r="E229" s="10">
        <f>D228*OS[[#This Row],[Variazione percentuale]]</f>
        <v>122041.57756640001</v>
      </c>
      <c r="F229" s="11">
        <f>OS[[#This Row],[AUM]]-D228</f>
        <v>278099.49000000209</v>
      </c>
      <c r="G229" s="11">
        <f>OS[[#This Row],[∆ AUM]]-OS[[#This Row],[effetto mercato]]</f>
        <v>156057.91243360209</v>
      </c>
    </row>
    <row r="230" spans="1:7">
      <c r="A230" s="4">
        <v>45126</v>
      </c>
      <c r="B230">
        <v>2.0500000000000001E-2</v>
      </c>
      <c r="C230" s="6">
        <f>OS[[#This Row],[Variaz]]/100</f>
        <v>2.05E-4</v>
      </c>
      <c r="D230" s="10">
        <f>'AUM Fondi'!E2147</f>
        <v>29980305.870000001</v>
      </c>
      <c r="E230" s="10">
        <f>D229*OS[[#This Row],[Variazione percentuale]]</f>
        <v>6120.6370074500001</v>
      </c>
      <c r="F230" s="11">
        <f>OS[[#This Row],[AUM]]-D229</f>
        <v>123539.98000000045</v>
      </c>
      <c r="G230" s="11">
        <f>OS[[#This Row],[∆ AUM]]-OS[[#This Row],[effetto mercato]]</f>
        <v>117419.34299255045</v>
      </c>
    </row>
    <row r="231" spans="1:7">
      <c r="A231" s="4">
        <v>45127</v>
      </c>
      <c r="B231">
        <v>-0.2465</v>
      </c>
      <c r="C231" s="6">
        <f>OS[[#This Row],[Variaz]]/100</f>
        <v>-2.4650000000000002E-3</v>
      </c>
      <c r="D231" s="10">
        <f>'AUM Fondi'!E2148</f>
        <v>29993481.460000001</v>
      </c>
      <c r="E231" s="10">
        <f>D230*OS[[#This Row],[Variazione percentuale]]</f>
        <v>-73901.453969550013</v>
      </c>
      <c r="F231" s="11">
        <f>OS[[#This Row],[AUM]]-D230</f>
        <v>13175.589999999851</v>
      </c>
      <c r="G231" s="11">
        <f>OS[[#This Row],[∆ AUM]]-OS[[#This Row],[effetto mercato]]</f>
        <v>87077.043969549864</v>
      </c>
    </row>
    <row r="232" spans="1:7">
      <c r="A232" s="4">
        <v>45128</v>
      </c>
      <c r="B232">
        <v>0.14419999999999999</v>
      </c>
      <c r="C232" s="6">
        <f>OS[[#This Row],[Variaz]]/100</f>
        <v>1.4419999999999999E-3</v>
      </c>
      <c r="D232" s="10">
        <f>'AUM Fondi'!E2149</f>
        <v>30162243.550000001</v>
      </c>
      <c r="E232" s="10">
        <f>D231*OS[[#This Row],[Variazione percentuale]]</f>
        <v>43250.600265319998</v>
      </c>
      <c r="F232" s="11">
        <f>OS[[#This Row],[AUM]]-D231</f>
        <v>168762.08999999985</v>
      </c>
      <c r="G232" s="11">
        <f>OS[[#This Row],[∆ AUM]]-OS[[#This Row],[effetto mercato]]</f>
        <v>125511.48973467985</v>
      </c>
    </row>
    <row r="233" spans="1:7">
      <c r="A233" s="4">
        <v>45131</v>
      </c>
      <c r="B233">
        <v>0.24679999999999999</v>
      </c>
      <c r="C233" s="6">
        <f>OS[[#This Row],[Variaz]]/100</f>
        <v>2.4679999999999997E-3</v>
      </c>
      <c r="D233" s="10">
        <f>'AUM Fondi'!E2150</f>
        <v>30422567.039999999</v>
      </c>
      <c r="E233" s="10">
        <f>D232*OS[[#This Row],[Variazione percentuale]]</f>
        <v>74440.417081399995</v>
      </c>
      <c r="F233" s="11">
        <f>OS[[#This Row],[AUM]]-D232</f>
        <v>260323.48999999836</v>
      </c>
      <c r="G233" s="11">
        <f>OS[[#This Row],[∆ AUM]]-OS[[#This Row],[effetto mercato]]</f>
        <v>185883.07291859837</v>
      </c>
    </row>
    <row r="234" spans="1:7">
      <c r="A234" s="4">
        <v>45132</v>
      </c>
      <c r="B234">
        <v>0.28720000000000001</v>
      </c>
      <c r="C234" s="6">
        <f>OS[[#This Row],[Variaz]]/100</f>
        <v>2.872E-3</v>
      </c>
      <c r="D234" s="10">
        <f>'AUM Fondi'!E2151</f>
        <v>30637987.780000001</v>
      </c>
      <c r="E234" s="10">
        <f>D233*OS[[#This Row],[Variazione percentuale]]</f>
        <v>87373.612538879999</v>
      </c>
      <c r="F234" s="11">
        <f>OS[[#This Row],[AUM]]-D233</f>
        <v>215420.74000000209</v>
      </c>
      <c r="G234" s="11">
        <f>OS[[#This Row],[∆ AUM]]-OS[[#This Row],[effetto mercato]]</f>
        <v>128047.12746112209</v>
      </c>
    </row>
    <row r="235" spans="1:7">
      <c r="A235" s="4">
        <v>45133</v>
      </c>
      <c r="B235">
        <v>-0.28639999999999999</v>
      </c>
      <c r="C235" s="6">
        <f>OS[[#This Row],[Variaz]]/100</f>
        <v>-2.8639999999999998E-3</v>
      </c>
      <c r="D235" s="10">
        <f>'AUM Fondi'!E2152</f>
        <v>30667974.550000001</v>
      </c>
      <c r="E235" s="10">
        <f>D234*OS[[#This Row],[Variazione percentuale]]</f>
        <v>-87747.197001919994</v>
      </c>
      <c r="F235" s="11">
        <f>OS[[#This Row],[AUM]]-D234</f>
        <v>29986.769999999553</v>
      </c>
      <c r="G235" s="11">
        <f>OS[[#This Row],[∆ AUM]]-OS[[#This Row],[effetto mercato]]</f>
        <v>117733.96700191955</v>
      </c>
    </row>
    <row r="236" spans="1:7">
      <c r="A236" s="4">
        <v>45134</v>
      </c>
      <c r="B236">
        <v>0.18459999999999999</v>
      </c>
      <c r="C236" s="6">
        <f>OS[[#This Row],[Variaz]]/100</f>
        <v>1.8459999999999998E-3</v>
      </c>
      <c r="D236" s="10">
        <f>'AUM Fondi'!E2153</f>
        <v>30898760.670000002</v>
      </c>
      <c r="E236" s="10">
        <f>D235*OS[[#This Row],[Variazione percentuale]]</f>
        <v>56613.081019299992</v>
      </c>
      <c r="F236" s="11">
        <f>OS[[#This Row],[AUM]]-D235</f>
        <v>230786.12000000104</v>
      </c>
      <c r="G236" s="11">
        <f>OS[[#This Row],[∆ AUM]]-OS[[#This Row],[effetto mercato]]</f>
        <v>174173.03898070107</v>
      </c>
    </row>
    <row r="237" spans="1:7">
      <c r="A237" s="4">
        <v>45135</v>
      </c>
      <c r="B237">
        <v>-2.0500000000000001E-2</v>
      </c>
      <c r="C237" s="6">
        <f>OS[[#This Row],[Variaz]]/100</f>
        <v>-2.05E-4</v>
      </c>
      <c r="D237" s="10">
        <f>'AUM Fondi'!E2154</f>
        <v>31083075.350000001</v>
      </c>
      <c r="E237" s="10">
        <f>D236*OS[[#This Row],[Variazione percentuale]]</f>
        <v>-6334.2459373500005</v>
      </c>
      <c r="F237" s="11">
        <f>OS[[#This Row],[AUM]]-D236</f>
        <v>184314.6799999997</v>
      </c>
      <c r="G237" s="11">
        <f>OS[[#This Row],[∆ AUM]]-OS[[#This Row],[effetto mercato]]</f>
        <v>190648.9259373497</v>
      </c>
    </row>
    <row r="238" spans="1:7">
      <c r="A238" s="4">
        <v>45138</v>
      </c>
      <c r="B238">
        <v>0.1229</v>
      </c>
      <c r="C238" s="6">
        <f>OS[[#This Row],[Variaz]]/100</f>
        <v>1.2290000000000001E-3</v>
      </c>
      <c r="D238" s="10">
        <f>'AUM Fondi'!E2155</f>
        <v>31305605.27</v>
      </c>
      <c r="E238" s="10">
        <f>D237*OS[[#This Row],[Variazione percentuale]]</f>
        <v>38201.099605150004</v>
      </c>
      <c r="F238" s="11">
        <f>OS[[#This Row],[AUM]]-D237</f>
        <v>222529.91999999806</v>
      </c>
      <c r="G238" s="11">
        <f>OS[[#This Row],[∆ AUM]]-OS[[#This Row],[effetto mercato]]</f>
        <v>184328.82039484807</v>
      </c>
    </row>
    <row r="239" spans="1:7">
      <c r="A239" s="4">
        <v>45139</v>
      </c>
      <c r="B239">
        <v>-0.20449999999999999</v>
      </c>
      <c r="C239" s="6">
        <f>OS[[#This Row],[Variaz]]/100</f>
        <v>-2.0449999999999999E-3</v>
      </c>
      <c r="D239" s="10">
        <f>'AUM Fondi'!E2156</f>
        <v>31374617.25</v>
      </c>
      <c r="E239" s="10">
        <f>D238*OS[[#This Row],[Variazione percentuale]]</f>
        <v>-64019.962777149995</v>
      </c>
      <c r="F239" s="11">
        <f>OS[[#This Row],[AUM]]-D238</f>
        <v>69011.980000000447</v>
      </c>
      <c r="G239" s="11">
        <f>OS[[#This Row],[∆ AUM]]-OS[[#This Row],[effetto mercato]]</f>
        <v>133031.94277715043</v>
      </c>
    </row>
    <row r="240" spans="1:7">
      <c r="A240" s="4">
        <v>45140</v>
      </c>
      <c r="B240">
        <v>-0.30740000000000001</v>
      </c>
      <c r="C240" s="6">
        <f>OS[[#This Row],[Variaz]]/100</f>
        <v>-3.0739999999999999E-3</v>
      </c>
      <c r="D240" s="10">
        <f>'AUM Fondi'!E2157</f>
        <v>31379008.93</v>
      </c>
      <c r="E240" s="10">
        <f>D239*OS[[#This Row],[Variazione percentuale]]</f>
        <v>-96445.573426499992</v>
      </c>
      <c r="F240" s="11">
        <f>OS[[#This Row],[AUM]]-D239</f>
        <v>4391.679999999702</v>
      </c>
      <c r="G240" s="11">
        <f>OS[[#This Row],[∆ AUM]]-OS[[#This Row],[effetto mercato]]</f>
        <v>100837.25342649969</v>
      </c>
    </row>
    <row r="241" spans="1:7">
      <c r="A241" s="4">
        <v>45141</v>
      </c>
      <c r="B241">
        <v>-0.41120000000000001</v>
      </c>
      <c r="C241" s="6">
        <f>OS[[#This Row],[Variaz]]/100</f>
        <v>-4.1120000000000002E-3</v>
      </c>
      <c r="D241" s="10">
        <f>'AUM Fondi'!E2158</f>
        <v>31563222.149999999</v>
      </c>
      <c r="E241" s="10">
        <f>D240*OS[[#This Row],[Variazione percentuale]]</f>
        <v>-129030.48472016001</v>
      </c>
      <c r="F241" s="11">
        <f>OS[[#This Row],[AUM]]-D240</f>
        <v>184213.21999999881</v>
      </c>
      <c r="G241" s="11">
        <f>OS[[#This Row],[∆ AUM]]-OS[[#This Row],[effetto mercato]]</f>
        <v>313243.70472015883</v>
      </c>
    </row>
    <row r="242" spans="1:7">
      <c r="A242" s="4">
        <v>45142</v>
      </c>
      <c r="B242">
        <v>-0.14449999999999999</v>
      </c>
      <c r="C242" s="6">
        <f>OS[[#This Row],[Variaz]]/100</f>
        <v>-1.4449999999999999E-3</v>
      </c>
      <c r="D242" s="10">
        <f>'AUM Fondi'!E2159</f>
        <v>31678602.630000003</v>
      </c>
      <c r="E242" s="10">
        <f>D241*OS[[#This Row],[Variazione percentuale]]</f>
        <v>-45608.856006749993</v>
      </c>
      <c r="F242" s="11">
        <f>OS[[#This Row],[AUM]]-D241</f>
        <v>115380.48000000417</v>
      </c>
      <c r="G242" s="11">
        <f>OS[[#This Row],[∆ AUM]]-OS[[#This Row],[effetto mercato]]</f>
        <v>160989.33600675417</v>
      </c>
    </row>
    <row r="243" spans="1:7">
      <c r="A243" s="4">
        <v>45145</v>
      </c>
      <c r="B243">
        <v>0.124</v>
      </c>
      <c r="C243" s="6">
        <f>OS[[#This Row],[Variaz]]/100</f>
        <v>1.24E-3</v>
      </c>
      <c r="D243" s="10">
        <f>'AUM Fondi'!E2160</f>
        <v>31954265.329999998</v>
      </c>
      <c r="E243" s="10">
        <f>D242*OS[[#This Row],[Variazione percentuale]]</f>
        <v>39281.467261200007</v>
      </c>
      <c r="F243" s="11">
        <f>OS[[#This Row],[AUM]]-D242</f>
        <v>275662.69999999553</v>
      </c>
      <c r="G243" s="11">
        <f>OS[[#This Row],[∆ AUM]]-OS[[#This Row],[effetto mercato]]</f>
        <v>236381.23273879552</v>
      </c>
    </row>
    <row r="244" spans="1:7">
      <c r="A244" s="4">
        <v>45146</v>
      </c>
      <c r="B244">
        <v>0.28910000000000002</v>
      </c>
      <c r="C244" s="6">
        <f>OS[[#This Row],[Variaz]]/100</f>
        <v>2.8910000000000003E-3</v>
      </c>
      <c r="D244" s="10">
        <f>'AUM Fondi'!E2161</f>
        <v>32099252.089999996</v>
      </c>
      <c r="E244" s="10">
        <f>D243*OS[[#This Row],[Variazione percentuale]]</f>
        <v>92379.78106903001</v>
      </c>
      <c r="F244" s="11">
        <f>OS[[#This Row],[AUM]]-D243</f>
        <v>144986.75999999791</v>
      </c>
      <c r="G244" s="11">
        <f>OS[[#This Row],[∆ AUM]]-OS[[#This Row],[effetto mercato]]</f>
        <v>52606.978930967904</v>
      </c>
    </row>
    <row r="245" spans="1:7">
      <c r="A245" s="4">
        <v>45147</v>
      </c>
      <c r="B245">
        <v>-0.35</v>
      </c>
      <c r="C245" s="6">
        <f>OS[[#This Row],[Variaz]]/100</f>
        <v>-3.4999999999999996E-3</v>
      </c>
      <c r="D245" s="10">
        <f>'AUM Fondi'!E2162</f>
        <v>32137636.469999999</v>
      </c>
      <c r="E245" s="10">
        <f>D244*OS[[#This Row],[Variazione percentuale]]</f>
        <v>-112347.38231499998</v>
      </c>
      <c r="F245" s="11">
        <f>OS[[#This Row],[AUM]]-D244</f>
        <v>38384.380000002682</v>
      </c>
      <c r="G245" s="11">
        <f>OS[[#This Row],[∆ AUM]]-OS[[#This Row],[effetto mercato]]</f>
        <v>150731.76231500268</v>
      </c>
    </row>
    <row r="246" spans="1:7">
      <c r="A246" s="4">
        <v>45148</v>
      </c>
      <c r="B246">
        <v>-0.1033</v>
      </c>
      <c r="C246" s="6">
        <f>OS[[#This Row],[Variaz]]/100</f>
        <v>-1.0330000000000001E-3</v>
      </c>
      <c r="D246" s="10">
        <f>'AUM Fondi'!E2163</f>
        <v>32308883.530000001</v>
      </c>
      <c r="E246" s="10">
        <f>D245*OS[[#This Row],[Variazione percentuale]]</f>
        <v>-33198.178473510001</v>
      </c>
      <c r="F246" s="11">
        <f>OS[[#This Row],[AUM]]-D245</f>
        <v>171247.06000000238</v>
      </c>
      <c r="G246" s="11">
        <f>OS[[#This Row],[∆ AUM]]-OS[[#This Row],[effetto mercato]]</f>
        <v>204445.23847351238</v>
      </c>
    </row>
    <row r="247" spans="1:7">
      <c r="A247" s="4">
        <v>45149</v>
      </c>
      <c r="B247">
        <v>-0.31019999999999998</v>
      </c>
      <c r="C247" s="6">
        <f>OS[[#This Row],[Variaz]]/100</f>
        <v>-3.1019999999999997E-3</v>
      </c>
      <c r="D247" s="10">
        <f>'AUM Fondi'!E2164</f>
        <v>32551027.280000001</v>
      </c>
      <c r="E247" s="10">
        <f>D246*OS[[#This Row],[Variazione percentuale]]</f>
        <v>-100222.15671005999</v>
      </c>
      <c r="F247" s="11">
        <f>OS[[#This Row],[AUM]]-D246</f>
        <v>242143.75</v>
      </c>
      <c r="G247" s="11">
        <f>OS[[#This Row],[∆ AUM]]-OS[[#This Row],[effetto mercato]]</f>
        <v>342365.90671005996</v>
      </c>
    </row>
    <row r="248" spans="1:7">
      <c r="A248" s="4">
        <v>45152</v>
      </c>
      <c r="B248">
        <v>0.2697</v>
      </c>
      <c r="C248" s="6">
        <f>OS[[#This Row],[Variaz]]/100</f>
        <v>2.6969999999999997E-3</v>
      </c>
      <c r="D248" s="10">
        <f>'AUM Fondi'!E2165</f>
        <v>32721019.530000001</v>
      </c>
      <c r="E248" s="10">
        <f>D247*OS[[#This Row],[Variazione percentuale]]</f>
        <v>87790.120574159999</v>
      </c>
      <c r="F248" s="11">
        <f>OS[[#This Row],[AUM]]-D247</f>
        <v>169992.25</v>
      </c>
      <c r="G248" s="11">
        <f>OS[[#This Row],[∆ AUM]]-OS[[#This Row],[effetto mercato]]</f>
        <v>82202.129425840001</v>
      </c>
    </row>
    <row r="249" spans="1:7">
      <c r="A249" s="4">
        <v>45154</v>
      </c>
      <c r="B249">
        <v>-0.57940000000000003</v>
      </c>
      <c r="C249" s="6">
        <f>OS[[#This Row],[Variaz]]/100</f>
        <v>-5.7940000000000005E-3</v>
      </c>
      <c r="D249" s="10">
        <f>'AUM Fondi'!E2166</f>
        <v>32613571.210000001</v>
      </c>
      <c r="E249" s="10">
        <f>D248*OS[[#This Row],[Variazione percentuale]]</f>
        <v>-189585.58715682002</v>
      </c>
      <c r="F249" s="11">
        <f>OS[[#This Row],[AUM]]-D248</f>
        <v>-107448.3200000003</v>
      </c>
      <c r="G249" s="11">
        <f>OS[[#This Row],[∆ AUM]]-OS[[#This Row],[effetto mercato]]</f>
        <v>82137.267156819726</v>
      </c>
    </row>
    <row r="250" spans="1:7">
      <c r="A250" s="4">
        <v>45155</v>
      </c>
      <c r="B250">
        <v>-0.39539999999999997</v>
      </c>
      <c r="C250" s="6">
        <f>OS[[#This Row],[Variaz]]/100</f>
        <v>-3.954E-3</v>
      </c>
      <c r="D250" s="10">
        <f>'AUM Fondi'!E2167</f>
        <v>32500823.75</v>
      </c>
      <c r="E250" s="10">
        <f>D249*OS[[#This Row],[Variazione percentuale]]</f>
        <v>-128954.06056434</v>
      </c>
      <c r="F250" s="11">
        <f>OS[[#This Row],[AUM]]-D249</f>
        <v>-112747.46000000089</v>
      </c>
      <c r="G250" s="11">
        <f>OS[[#This Row],[∆ AUM]]-OS[[#This Row],[effetto mercato]]</f>
        <v>16206.600564339111</v>
      </c>
    </row>
    <row r="251" spans="1:7">
      <c r="A251" s="4">
        <v>45156</v>
      </c>
      <c r="B251">
        <v>0.27160000000000001</v>
      </c>
      <c r="C251" s="6">
        <f>OS[[#This Row],[Variaz]]/100</f>
        <v>2.7160000000000001E-3</v>
      </c>
      <c r="D251" s="10">
        <f>'AUM Fondi'!E2168</f>
        <v>32670311.359999999</v>
      </c>
      <c r="E251" s="10">
        <f>D250*OS[[#This Row],[Variazione percentuale]]</f>
        <v>88272.237305000002</v>
      </c>
      <c r="F251" s="11">
        <f>OS[[#This Row],[AUM]]-D250</f>
        <v>169487.6099999994</v>
      </c>
      <c r="G251" s="11">
        <f>OS[[#This Row],[∆ AUM]]-OS[[#This Row],[effetto mercato]]</f>
        <v>81215.372694999402</v>
      </c>
    </row>
    <row r="252" spans="1:7">
      <c r="A252" s="4">
        <v>45159</v>
      </c>
      <c r="B252">
        <v>-0.1042</v>
      </c>
      <c r="C252" s="6">
        <f>OS[[#This Row],[Variaz]]/100</f>
        <v>-1.042E-3</v>
      </c>
      <c r="D252" s="10">
        <f>'AUM Fondi'!E2169</f>
        <v>32671733.509999998</v>
      </c>
      <c r="E252" s="10">
        <f>D251*OS[[#This Row],[Variazione percentuale]]</f>
        <v>-34042.464437119997</v>
      </c>
      <c r="F252" s="11">
        <f>OS[[#This Row],[AUM]]-D251</f>
        <v>1422.1499999985099</v>
      </c>
      <c r="G252" s="11">
        <f>OS[[#This Row],[∆ AUM]]-OS[[#This Row],[effetto mercato]]</f>
        <v>35464.614437118507</v>
      </c>
    </row>
    <row r="253" spans="1:7">
      <c r="A253" s="4">
        <v>45160</v>
      </c>
      <c r="B253">
        <v>0.22950000000000001</v>
      </c>
      <c r="C253" s="6">
        <f>OS[[#This Row],[Variaz]]/100</f>
        <v>2.2950000000000002E-3</v>
      </c>
      <c r="D253" s="10">
        <f>'AUM Fondi'!E2170</f>
        <v>32810150.090000004</v>
      </c>
      <c r="E253" s="10">
        <f>D252*OS[[#This Row],[Variazione percentuale]]</f>
        <v>74981.628405449999</v>
      </c>
      <c r="F253" s="11">
        <f>OS[[#This Row],[AUM]]-D252</f>
        <v>138416.58000000566</v>
      </c>
      <c r="G253" s="11">
        <f>OS[[#This Row],[∆ AUM]]-OS[[#This Row],[effetto mercato]]</f>
        <v>63434.951594555663</v>
      </c>
    </row>
    <row r="254" spans="1:7">
      <c r="A254" s="4">
        <v>45161</v>
      </c>
      <c r="B254">
        <v>0.81169999999999998</v>
      </c>
      <c r="C254" s="6">
        <f>OS[[#This Row],[Variaz]]/100</f>
        <v>8.1169999999999992E-3</v>
      </c>
      <c r="D254" s="10">
        <f>'AUM Fondi'!E2171</f>
        <v>33122833.889999997</v>
      </c>
      <c r="E254" s="10">
        <f>D253*OS[[#This Row],[Variazione percentuale]]</f>
        <v>266319.98828053003</v>
      </c>
      <c r="F254" s="11">
        <f>OS[[#This Row],[AUM]]-D253</f>
        <v>312683.79999999329</v>
      </c>
      <c r="G254" s="11">
        <f>OS[[#This Row],[∆ AUM]]-OS[[#This Row],[effetto mercato]]</f>
        <v>46363.811719463265</v>
      </c>
    </row>
    <row r="255" spans="1:7">
      <c r="A255" s="4">
        <v>45162</v>
      </c>
      <c r="B255">
        <v>-0.30969999999999998</v>
      </c>
      <c r="C255" s="6">
        <f>OS[[#This Row],[Variaz]]/100</f>
        <v>-3.0969999999999999E-3</v>
      </c>
      <c r="D255" s="10">
        <f>'AUM Fondi'!E2172</f>
        <v>33135739.009999998</v>
      </c>
      <c r="E255" s="10">
        <f>D254*OS[[#This Row],[Variazione percentuale]]</f>
        <v>-102581.41655732998</v>
      </c>
      <c r="F255" s="11">
        <f>OS[[#This Row],[AUM]]-D254</f>
        <v>12905.120000001043</v>
      </c>
      <c r="G255" s="11">
        <f>OS[[#This Row],[∆ AUM]]-OS[[#This Row],[effetto mercato]]</f>
        <v>115486.53655733103</v>
      </c>
    </row>
    <row r="256" spans="1:7">
      <c r="A256" s="4">
        <v>45163</v>
      </c>
      <c r="B256">
        <v>0.10349999999999999</v>
      </c>
      <c r="C256" s="6">
        <f>OS[[#This Row],[Variaz]]/100</f>
        <v>1.0349999999999999E-3</v>
      </c>
      <c r="D256" s="10">
        <f>'AUM Fondi'!E2173</f>
        <v>33190688.859999999</v>
      </c>
      <c r="E256" s="10">
        <f>D255*OS[[#This Row],[Variazione percentuale]]</f>
        <v>34295.489875349995</v>
      </c>
      <c r="F256" s="11">
        <f>OS[[#This Row],[AUM]]-D255</f>
        <v>54949.85000000149</v>
      </c>
      <c r="G256" s="11">
        <f>OS[[#This Row],[∆ AUM]]-OS[[#This Row],[effetto mercato]]</f>
        <v>20654.360124651495</v>
      </c>
    </row>
    <row r="257" spans="1:7">
      <c r="A257" s="4">
        <v>45166</v>
      </c>
      <c r="B257">
        <v>0.1241</v>
      </c>
      <c r="C257" s="6">
        <f>OS[[#This Row],[Variaz]]/100</f>
        <v>1.2409999999999999E-3</v>
      </c>
      <c r="D257" s="10">
        <f>'AUM Fondi'!E2174</f>
        <v>33258193.129999999</v>
      </c>
      <c r="E257" s="10">
        <f>D256*OS[[#This Row],[Variazione percentuale]]</f>
        <v>41189.644875259997</v>
      </c>
      <c r="F257" s="11">
        <f>OS[[#This Row],[AUM]]-D256</f>
        <v>67504.269999999553</v>
      </c>
      <c r="G257" s="11">
        <f>OS[[#This Row],[∆ AUM]]-OS[[#This Row],[effetto mercato]]</f>
        <v>26314.625124739556</v>
      </c>
    </row>
    <row r="258" spans="1:7">
      <c r="A258" s="4">
        <v>45167</v>
      </c>
      <c r="B258">
        <v>0.53720000000000001</v>
      </c>
      <c r="C258" s="6">
        <f>OS[[#This Row],[Variaz]]/100</f>
        <v>5.372E-3</v>
      </c>
      <c r="D258" s="10">
        <f>'AUM Fondi'!E2175</f>
        <v>33490339.969999999</v>
      </c>
      <c r="E258" s="10">
        <f>D257*OS[[#This Row],[Variazione percentuale]]</f>
        <v>178663.01349436</v>
      </c>
      <c r="F258" s="11">
        <f>OS[[#This Row],[AUM]]-D257</f>
        <v>232146.83999999985</v>
      </c>
      <c r="G258" s="11">
        <f>OS[[#This Row],[∆ AUM]]-OS[[#This Row],[effetto mercato]]</f>
        <v>53483.826505639852</v>
      </c>
    </row>
    <row r="259" spans="1:7">
      <c r="A259" s="4">
        <v>45168</v>
      </c>
      <c r="B259">
        <v>-0.34939999999999999</v>
      </c>
      <c r="C259" s="6">
        <f>OS[[#This Row],[Variaz]]/100</f>
        <v>-3.4939999999999997E-3</v>
      </c>
      <c r="D259" s="10">
        <f>'AUM Fondi'!E2176</f>
        <v>33437999.159999996</v>
      </c>
      <c r="E259" s="10">
        <f>D258*OS[[#This Row],[Variazione percentuale]]</f>
        <v>-117015.24785517999</v>
      </c>
      <c r="F259" s="11">
        <f>OS[[#This Row],[AUM]]-D258</f>
        <v>-52340.810000002384</v>
      </c>
      <c r="G259" s="11">
        <f>OS[[#This Row],[∆ AUM]]-OS[[#This Row],[effetto mercato]]</f>
        <v>64674.437855177603</v>
      </c>
    </row>
    <row r="260" spans="1:7">
      <c r="A260" s="4">
        <v>45169</v>
      </c>
      <c r="B260">
        <v>0.45369999999999999</v>
      </c>
      <c r="C260" s="6">
        <f>OS[[#This Row],[Variaz]]/100</f>
        <v>4.5370000000000002E-3</v>
      </c>
      <c r="D260" s="10">
        <f>'AUM Fondi'!E2177</f>
        <v>33681612.460000001</v>
      </c>
      <c r="E260" s="10">
        <f>D259*OS[[#This Row],[Variazione percentuale]]</f>
        <v>151708.20218892</v>
      </c>
      <c r="F260" s="11">
        <f>OS[[#This Row],[AUM]]-D259</f>
        <v>243613.30000000447</v>
      </c>
      <c r="G260" s="11">
        <f>OS[[#This Row],[∆ AUM]]-OS[[#This Row],[effetto mercato]]</f>
        <v>91905.097811084474</v>
      </c>
    </row>
    <row r="261" spans="1:7">
      <c r="A261" s="4">
        <v>45170</v>
      </c>
      <c r="B261">
        <v>-2.0500000000000001E-2</v>
      </c>
      <c r="C261" s="6">
        <f>OS[[#This Row],[Variaz]]/100</f>
        <v>-2.05E-4</v>
      </c>
      <c r="D261" s="10">
        <f>'AUM Fondi'!E2178</f>
        <v>33744723.740000002</v>
      </c>
      <c r="E261" s="10">
        <f>D260*OS[[#This Row],[Variazione percentuale]]</f>
        <v>-6904.7305543000002</v>
      </c>
      <c r="F261" s="11">
        <f>OS[[#This Row],[AUM]]-D260</f>
        <v>63111.280000001192</v>
      </c>
      <c r="G261" s="11">
        <f>OS[[#This Row],[∆ AUM]]-OS[[#This Row],[effetto mercato]]</f>
        <v>70016.010554301189</v>
      </c>
    </row>
    <row r="262" spans="1:7">
      <c r="A262" s="4">
        <v>45173</v>
      </c>
      <c r="B262">
        <v>0</v>
      </c>
      <c r="C262" s="6">
        <f>OS[[#This Row],[Variaz]]/100</f>
        <v>0</v>
      </c>
      <c r="D262" s="10">
        <f>'AUM Fondi'!E2179</f>
        <v>33810483.420000002</v>
      </c>
      <c r="E262" s="10">
        <f>D261*OS[[#This Row],[Variazione percentuale]]</f>
        <v>0</v>
      </c>
      <c r="F262" s="11">
        <f>OS[[#This Row],[AUM]]-D261</f>
        <v>65759.679999999702</v>
      </c>
      <c r="G262" s="11">
        <f>OS[[#This Row],[∆ AUM]]-OS[[#This Row],[effetto mercato]]</f>
        <v>65759.679999999702</v>
      </c>
    </row>
    <row r="263" spans="1:7">
      <c r="A263" s="4">
        <v>45174</v>
      </c>
      <c r="B263">
        <v>-0.1232</v>
      </c>
      <c r="C263" s="6">
        <f>OS[[#This Row],[Variaz]]/100</f>
        <v>-1.232E-3</v>
      </c>
      <c r="D263" s="10">
        <f>'AUM Fondi'!E2180</f>
        <v>33956365.039999999</v>
      </c>
      <c r="E263" s="10">
        <f>D262*OS[[#This Row],[Variazione percentuale]]</f>
        <v>-41654.515573440003</v>
      </c>
      <c r="F263" s="11">
        <f>OS[[#This Row],[AUM]]-D262</f>
        <v>145881.61999999732</v>
      </c>
      <c r="G263" s="11">
        <f>OS[[#This Row],[∆ AUM]]-OS[[#This Row],[effetto mercato]]</f>
        <v>187536.13557343732</v>
      </c>
    </row>
    <row r="264" spans="1:7">
      <c r="A264" s="4">
        <v>45175</v>
      </c>
      <c r="B264">
        <v>-0.26729999999999998</v>
      </c>
      <c r="C264" s="6">
        <f>OS[[#This Row],[Variaz]]/100</f>
        <v>-2.673E-3</v>
      </c>
      <c r="D264" s="10">
        <f>'AUM Fondi'!E2181</f>
        <v>34065020.829999998</v>
      </c>
      <c r="E264" s="10">
        <f>D263*OS[[#This Row],[Variazione percentuale]]</f>
        <v>-90765.363751919998</v>
      </c>
      <c r="F264" s="11">
        <f>OS[[#This Row],[AUM]]-D263</f>
        <v>108655.78999999911</v>
      </c>
      <c r="G264" s="11">
        <f>OS[[#This Row],[∆ AUM]]-OS[[#This Row],[effetto mercato]]</f>
        <v>199421.1537519191</v>
      </c>
    </row>
    <row r="265" spans="1:7">
      <c r="A265" s="4">
        <v>45176</v>
      </c>
      <c r="B265">
        <v>-2.06E-2</v>
      </c>
      <c r="C265" s="6">
        <f>OS[[#This Row],[Variaz]]/100</f>
        <v>-2.0599999999999999E-4</v>
      </c>
      <c r="D265" s="10">
        <f>'AUM Fondi'!E2182</f>
        <v>34060746.230000004</v>
      </c>
      <c r="E265" s="10">
        <f>D264*OS[[#This Row],[Variazione percentuale]]</f>
        <v>-7017.3942909799998</v>
      </c>
      <c r="F265" s="11">
        <f>OS[[#This Row],[AUM]]-D264</f>
        <v>-4274.5999999940395</v>
      </c>
      <c r="G265" s="11">
        <f>OS[[#This Row],[∆ AUM]]-OS[[#This Row],[effetto mercato]]</f>
        <v>2742.7942909859603</v>
      </c>
    </row>
    <row r="266" spans="1:7">
      <c r="A266" s="4">
        <v>45177</v>
      </c>
      <c r="B266">
        <v>-0.1237</v>
      </c>
      <c r="C266" s="6">
        <f>OS[[#This Row],[Variaz]]/100</f>
        <v>-1.237E-3</v>
      </c>
      <c r="D266" s="10">
        <f>'AUM Fondi'!E2183</f>
        <v>34128960.909999996</v>
      </c>
      <c r="E266" s="10">
        <f>D265*OS[[#This Row],[Variazione percentuale]]</f>
        <v>-42133.143086510005</v>
      </c>
      <c r="F266" s="11">
        <f>OS[[#This Row],[AUM]]-D265</f>
        <v>68214.679999992251</v>
      </c>
      <c r="G266" s="11">
        <f>OS[[#This Row],[∆ AUM]]-OS[[#This Row],[effetto mercato]]</f>
        <v>110347.82308650226</v>
      </c>
    </row>
    <row r="267" spans="1:7">
      <c r="A267" s="4">
        <v>45180</v>
      </c>
      <c r="B267">
        <v>-0.1239</v>
      </c>
      <c r="C267" s="6">
        <f>OS[[#This Row],[Variaz]]/100</f>
        <v>-1.2389999999999999E-3</v>
      </c>
      <c r="D267" s="10">
        <f>'AUM Fondi'!E2184</f>
        <v>34072951.140000001</v>
      </c>
      <c r="E267" s="10">
        <f>D266*OS[[#This Row],[Variazione percentuale]]</f>
        <v>-42285.782567489994</v>
      </c>
      <c r="F267" s="11">
        <f>OS[[#This Row],[AUM]]-D266</f>
        <v>-56009.769999995828</v>
      </c>
      <c r="G267" s="11">
        <f>OS[[#This Row],[∆ AUM]]-OS[[#This Row],[effetto mercato]]</f>
        <v>-13723.987432505834</v>
      </c>
    </row>
    <row r="268" spans="1:7">
      <c r="A268" s="4">
        <v>45181</v>
      </c>
      <c r="B268">
        <v>-0.1033</v>
      </c>
      <c r="C268" s="6">
        <f>OS[[#This Row],[Variaz]]/100</f>
        <v>-1.0330000000000001E-3</v>
      </c>
      <c r="D268" s="10">
        <f>'AUM Fondi'!E2185</f>
        <v>34090119.629999995</v>
      </c>
      <c r="E268" s="10">
        <f>D267*OS[[#This Row],[Variazione percentuale]]</f>
        <v>-35197.358527620003</v>
      </c>
      <c r="F268" s="11">
        <f>OS[[#This Row],[AUM]]-D267</f>
        <v>17168.489999994636</v>
      </c>
      <c r="G268" s="11">
        <f>OS[[#This Row],[∆ AUM]]-OS[[#This Row],[effetto mercato]]</f>
        <v>52365.848527614638</v>
      </c>
    </row>
    <row r="269" spans="1:7">
      <c r="A269" s="4">
        <v>45182</v>
      </c>
      <c r="B269">
        <v>-0.16550000000000001</v>
      </c>
      <c r="C269" s="6">
        <f>OS[[#This Row],[Variaz]]/100</f>
        <v>-1.655E-3</v>
      </c>
      <c r="D269" s="10">
        <f>'AUM Fondi'!E2186</f>
        <v>34268884.5</v>
      </c>
      <c r="E269" s="10">
        <f>D268*OS[[#This Row],[Variazione percentuale]]</f>
        <v>-56419.147987649994</v>
      </c>
      <c r="F269" s="11">
        <f>OS[[#This Row],[AUM]]-D268</f>
        <v>178764.87000000477</v>
      </c>
      <c r="G269" s="11">
        <f>OS[[#This Row],[∆ AUM]]-OS[[#This Row],[effetto mercato]]</f>
        <v>235184.01798765478</v>
      </c>
    </row>
    <row r="270" spans="1:7">
      <c r="A270" s="4">
        <v>45183</v>
      </c>
      <c r="B270">
        <v>0.70469999999999999</v>
      </c>
      <c r="C270" s="6">
        <f>OS[[#This Row],[Variaz]]/100</f>
        <v>7.0470000000000003E-3</v>
      </c>
      <c r="D270" s="10">
        <f>'AUM Fondi'!E2187</f>
        <v>34599130.359999999</v>
      </c>
      <c r="E270" s="10">
        <f>D269*OS[[#This Row],[Variazione percentuale]]</f>
        <v>241492.82907150002</v>
      </c>
      <c r="F270" s="11">
        <f>OS[[#This Row],[AUM]]-D269</f>
        <v>330245.8599999994</v>
      </c>
      <c r="G270" s="11">
        <f>OS[[#This Row],[∆ AUM]]-OS[[#This Row],[effetto mercato]]</f>
        <v>88753.030928499385</v>
      </c>
    </row>
    <row r="271" spans="1:7">
      <c r="A271" s="4">
        <v>45184</v>
      </c>
      <c r="B271">
        <v>-0.55569999999999997</v>
      </c>
      <c r="C271" s="6">
        <f>OS[[#This Row],[Variaz]]/100</f>
        <v>-5.5569999999999994E-3</v>
      </c>
      <c r="D271" s="10">
        <f>'AUM Fondi'!E2188</f>
        <v>34473638.450000003</v>
      </c>
      <c r="E271" s="10">
        <f>D270*OS[[#This Row],[Variazione percentuale]]</f>
        <v>-192267.36741051998</v>
      </c>
      <c r="F271" s="11">
        <f>OS[[#This Row],[AUM]]-D270</f>
        <v>-125491.90999999642</v>
      </c>
      <c r="G271" s="11">
        <f>OS[[#This Row],[∆ AUM]]-OS[[#This Row],[effetto mercato]]</f>
        <v>66775.457410523552</v>
      </c>
    </row>
    <row r="272" spans="1:7">
      <c r="A272" s="4">
        <v>45187</v>
      </c>
      <c r="B272">
        <v>-0.26900000000000002</v>
      </c>
      <c r="C272" s="6">
        <f>OS[[#This Row],[Variaz]]/100</f>
        <v>-2.6900000000000001E-3</v>
      </c>
      <c r="D272" s="10">
        <f>'AUM Fondi'!E2189</f>
        <v>34448778.25</v>
      </c>
      <c r="E272" s="10">
        <f>D271*OS[[#This Row],[Variazione percentuale]]</f>
        <v>-92734.087430500018</v>
      </c>
      <c r="F272" s="11">
        <f>OS[[#This Row],[AUM]]-D271</f>
        <v>-24860.20000000298</v>
      </c>
      <c r="G272" s="11">
        <f>OS[[#This Row],[∆ AUM]]-OS[[#This Row],[effetto mercato]]</f>
        <v>67873.887430497038</v>
      </c>
    </row>
    <row r="273" spans="1:7">
      <c r="A273" s="4">
        <v>45188</v>
      </c>
      <c r="B273">
        <v>-0.20749999999999999</v>
      </c>
      <c r="C273" s="6">
        <f>OS[[#This Row],[Variaz]]/100</f>
        <v>-2.075E-3</v>
      </c>
      <c r="D273" s="10">
        <f>'AUM Fondi'!E2190</f>
        <v>34467923.890000001</v>
      </c>
      <c r="E273" s="10">
        <f>D272*OS[[#This Row],[Variazione percentuale]]</f>
        <v>-71481.214868750001</v>
      </c>
      <c r="F273" s="11">
        <f>OS[[#This Row],[AUM]]-D272</f>
        <v>19145.640000000596</v>
      </c>
      <c r="G273" s="11">
        <f>OS[[#This Row],[∆ AUM]]-OS[[#This Row],[effetto mercato]]</f>
        <v>90626.854868750597</v>
      </c>
    </row>
    <row r="274" spans="1:7">
      <c r="A274" s="4">
        <v>45189</v>
      </c>
      <c r="B274">
        <v>-2.0799999999999999E-2</v>
      </c>
      <c r="C274" s="6">
        <f>OS[[#This Row],[Variaz]]/100</f>
        <v>-2.0799999999999999E-4</v>
      </c>
      <c r="D274" s="10">
        <f>'AUM Fondi'!E2191</f>
        <v>34537069.829999998</v>
      </c>
      <c r="E274" s="10">
        <f>D273*OS[[#This Row],[Variazione percentuale]]</f>
        <v>-7169.32816912</v>
      </c>
      <c r="F274" s="11">
        <f>OS[[#This Row],[AUM]]-D273</f>
        <v>69145.939999997616</v>
      </c>
      <c r="G274" s="11">
        <f>OS[[#This Row],[∆ AUM]]-OS[[#This Row],[effetto mercato]]</f>
        <v>76315.268169117611</v>
      </c>
    </row>
    <row r="275" spans="1:7">
      <c r="A275" s="4">
        <v>45190</v>
      </c>
      <c r="B275">
        <v>-0.49919999999999998</v>
      </c>
      <c r="C275" s="6">
        <f>OS[[#This Row],[Variaz]]/100</f>
        <v>-4.9919999999999999E-3</v>
      </c>
      <c r="D275" s="10">
        <f>'AUM Fondi'!E2192</f>
        <v>34459836.019999996</v>
      </c>
      <c r="E275" s="10">
        <f>D274*OS[[#This Row],[Variazione percentuale]]</f>
        <v>-172409.05259136</v>
      </c>
      <c r="F275" s="11">
        <f>OS[[#This Row],[AUM]]-D274</f>
        <v>-77233.810000002384</v>
      </c>
      <c r="G275" s="11">
        <f>OS[[#This Row],[∆ AUM]]-OS[[#This Row],[effetto mercato]]</f>
        <v>95175.242591357615</v>
      </c>
    </row>
    <row r="276" spans="1:7">
      <c r="A276" s="4">
        <v>45191</v>
      </c>
      <c r="B276">
        <v>-0.12540000000000001</v>
      </c>
      <c r="C276" s="6">
        <f>OS[[#This Row],[Variaz]]/100</f>
        <v>-1.2540000000000001E-3</v>
      </c>
      <c r="D276" s="10">
        <f>'AUM Fondi'!E2193</f>
        <v>34481440.170000002</v>
      </c>
      <c r="E276" s="10">
        <f>D275*OS[[#This Row],[Variazione percentuale]]</f>
        <v>-43212.634369079999</v>
      </c>
      <c r="F276" s="11">
        <f>OS[[#This Row],[AUM]]-D275</f>
        <v>21604.15000000596</v>
      </c>
      <c r="G276" s="11">
        <f>OS[[#This Row],[∆ AUM]]-OS[[#This Row],[effetto mercato]]</f>
        <v>64816.784369085959</v>
      </c>
    </row>
    <row r="277" spans="1:7">
      <c r="A277" s="4">
        <v>45194</v>
      </c>
      <c r="B277">
        <v>4.19E-2</v>
      </c>
      <c r="C277" s="6">
        <f>OS[[#This Row],[Variaz]]/100</f>
        <v>4.1899999999999999E-4</v>
      </c>
      <c r="D277" s="10">
        <f>'AUM Fondi'!E2194</f>
        <v>34552598.590000004</v>
      </c>
      <c r="E277" s="10">
        <f>D276*OS[[#This Row],[Variazione percentuale]]</f>
        <v>14447.723431230001</v>
      </c>
      <c r="F277" s="11">
        <f>OS[[#This Row],[AUM]]-D276</f>
        <v>71158.420000001788</v>
      </c>
      <c r="G277" s="11">
        <f>OS[[#This Row],[∆ AUM]]-OS[[#This Row],[effetto mercato]]</f>
        <v>56710.696568771789</v>
      </c>
    </row>
    <row r="278" spans="1:7">
      <c r="A278" s="4">
        <v>45195</v>
      </c>
      <c r="B278">
        <v>-0.41839999999999999</v>
      </c>
      <c r="C278" s="6">
        <f>OS[[#This Row],[Variaz]]/100</f>
        <v>-4.1840000000000002E-3</v>
      </c>
      <c r="D278" s="10">
        <f>'AUM Fondi'!E2195</f>
        <v>34427077.109999999</v>
      </c>
      <c r="E278" s="10">
        <f>D277*OS[[#This Row],[Variazione percentuale]]</f>
        <v>-144568.07250056003</v>
      </c>
      <c r="F278" s="11">
        <f>OS[[#This Row],[AUM]]-D277</f>
        <v>-125521.48000000417</v>
      </c>
      <c r="G278" s="11">
        <f>OS[[#This Row],[∆ AUM]]-OS[[#This Row],[effetto mercato]]</f>
        <v>19046.592500555853</v>
      </c>
    </row>
    <row r="279" spans="1:7">
      <c r="A279" s="4">
        <v>45196</v>
      </c>
      <c r="B279">
        <v>6.3E-2</v>
      </c>
      <c r="C279" s="6">
        <f>OS[[#This Row],[Variaz]]/100</f>
        <v>6.3000000000000003E-4</v>
      </c>
      <c r="D279" s="10">
        <f>'AUM Fondi'!E2196</f>
        <v>34490888.119999997</v>
      </c>
      <c r="E279" s="10">
        <f>D278*OS[[#This Row],[Variazione percentuale]]</f>
        <v>21689.058579299999</v>
      </c>
      <c r="F279" s="11">
        <f>OS[[#This Row],[AUM]]-D278</f>
        <v>63811.009999997914</v>
      </c>
      <c r="G279" s="11">
        <f>OS[[#This Row],[∆ AUM]]-OS[[#This Row],[effetto mercato]]</f>
        <v>42121.951420697915</v>
      </c>
    </row>
    <row r="280" spans="1:7">
      <c r="A280" s="4">
        <v>45197</v>
      </c>
      <c r="B280">
        <v>-0.21</v>
      </c>
      <c r="C280" s="6">
        <f>OS[[#This Row],[Variaz]]/100</f>
        <v>-2.0999999999999999E-3</v>
      </c>
      <c r="D280" s="10">
        <f>'AUM Fondi'!E2197</f>
        <v>34423899.939999998</v>
      </c>
      <c r="E280" s="10">
        <f>D279*OS[[#This Row],[Variazione percentuale]]</f>
        <v>-72430.865051999994</v>
      </c>
      <c r="F280" s="11">
        <f>OS[[#This Row],[AUM]]-D279</f>
        <v>-66988.179999999702</v>
      </c>
      <c r="G280" s="11">
        <f>OS[[#This Row],[∆ AUM]]-OS[[#This Row],[effetto mercato]]</f>
        <v>5442.6850520002918</v>
      </c>
    </row>
    <row r="281" spans="1:7">
      <c r="A281" s="4">
        <v>45198</v>
      </c>
      <c r="B281">
        <v>0.23139999999999999</v>
      </c>
      <c r="C281" s="6">
        <f>OS[[#This Row],[Variaz]]/100</f>
        <v>2.3140000000000001E-3</v>
      </c>
      <c r="D281" s="10">
        <f>'AUM Fondi'!E2198</f>
        <v>34523263.670000002</v>
      </c>
      <c r="E281" s="10">
        <f>D280*OS[[#This Row],[Variazione percentuale]]</f>
        <v>79656.904461159997</v>
      </c>
      <c r="F281" s="11">
        <f>OS[[#This Row],[AUM]]-D280</f>
        <v>99363.730000004172</v>
      </c>
      <c r="G281" s="11">
        <f>OS[[#This Row],[∆ AUM]]-OS[[#This Row],[effetto mercato]]</f>
        <v>19706.825538844176</v>
      </c>
    </row>
    <row r="282" spans="1:7">
      <c r="A282" s="4">
        <v>45201</v>
      </c>
      <c r="B282">
        <v>-0.1469</v>
      </c>
      <c r="C282" s="6">
        <f>OS[[#This Row],[Variaz]]/100</f>
        <v>-1.469E-3</v>
      </c>
      <c r="D282" s="10">
        <f>'AUM Fondi'!E2199</f>
        <v>34529473.799999997</v>
      </c>
      <c r="E282" s="10">
        <f>D281*OS[[#This Row],[Variazione percentuale]]</f>
        <v>-50714.674331230002</v>
      </c>
      <c r="F282" s="11">
        <f>OS[[#This Row],[AUM]]-D281</f>
        <v>6210.1299999952316</v>
      </c>
      <c r="G282" s="11">
        <f>OS[[#This Row],[∆ AUM]]-OS[[#This Row],[effetto mercato]]</f>
        <v>56924.804331225234</v>
      </c>
    </row>
    <row r="283" spans="1:7">
      <c r="A283" s="4">
        <v>45202</v>
      </c>
      <c r="B283">
        <v>-0.56759999999999999</v>
      </c>
      <c r="C283" s="6">
        <f>OS[[#This Row],[Variaz]]/100</f>
        <v>-5.6759999999999996E-3</v>
      </c>
      <c r="D283" s="10">
        <f>'AUM Fondi'!E2200</f>
        <v>34444489.740000002</v>
      </c>
      <c r="E283" s="10">
        <f>D282*OS[[#This Row],[Variazione percentuale]]</f>
        <v>-195989.29328879996</v>
      </c>
      <c r="F283" s="11">
        <f>OS[[#This Row],[AUM]]-D282</f>
        <v>-84984.059999994934</v>
      </c>
      <c r="G283" s="11">
        <f>OS[[#This Row],[∆ AUM]]-OS[[#This Row],[effetto mercato]]</f>
        <v>111005.23328880503</v>
      </c>
    </row>
    <row r="284" spans="1:7">
      <c r="A284" s="4">
        <v>45203</v>
      </c>
      <c r="B284">
        <v>0.25369999999999998</v>
      </c>
      <c r="C284" s="6">
        <f>OS[[#This Row],[Variaz]]/100</f>
        <v>2.5369999999999998E-3</v>
      </c>
      <c r="D284" s="10">
        <f>'AUM Fondi'!E2201</f>
        <v>34553853.700000003</v>
      </c>
      <c r="E284" s="10">
        <f>D283*OS[[#This Row],[Variazione percentuale]]</f>
        <v>87385.670470379991</v>
      </c>
      <c r="F284" s="11">
        <f>OS[[#This Row],[AUM]]-D283</f>
        <v>109363.96000000089</v>
      </c>
      <c r="G284" s="11">
        <f>OS[[#This Row],[∆ AUM]]-OS[[#This Row],[effetto mercato]]</f>
        <v>21978.289529620903</v>
      </c>
    </row>
    <row r="285" spans="1:7">
      <c r="A285" s="4">
        <v>45204</v>
      </c>
      <c r="B285">
        <v>-4.2200000000000001E-2</v>
      </c>
      <c r="C285" s="6">
        <f>OS[[#This Row],[Variaz]]/100</f>
        <v>-4.2200000000000001E-4</v>
      </c>
      <c r="D285" s="10">
        <f>'AUM Fondi'!E2202</f>
        <v>34739767.460000001</v>
      </c>
      <c r="E285" s="10">
        <f>D284*OS[[#This Row],[Variazione percentuale]]</f>
        <v>-14581.726261400001</v>
      </c>
      <c r="F285" s="11">
        <f>OS[[#This Row],[AUM]]-D284</f>
        <v>185913.75999999791</v>
      </c>
      <c r="G285" s="11">
        <f>OS[[#This Row],[∆ AUM]]-OS[[#This Row],[effetto mercato]]</f>
        <v>200495.48626139792</v>
      </c>
    </row>
    <row r="286" spans="1:7">
      <c r="A286" s="4">
        <v>45205</v>
      </c>
      <c r="B286">
        <v>0.1477</v>
      </c>
      <c r="C286" s="6">
        <f>OS[[#This Row],[Variaz]]/100</f>
        <v>1.477E-3</v>
      </c>
      <c r="D286" s="10">
        <f>'AUM Fondi'!E2203</f>
        <v>34860692.490000002</v>
      </c>
      <c r="E286" s="10">
        <f>D285*OS[[#This Row],[Variazione percentuale]]</f>
        <v>51310.636538420003</v>
      </c>
      <c r="F286" s="11">
        <f>OS[[#This Row],[AUM]]-D285</f>
        <v>120925.03000000119</v>
      </c>
      <c r="G286" s="11">
        <f>OS[[#This Row],[∆ AUM]]-OS[[#This Row],[effetto mercato]]</f>
        <v>69614.393461581189</v>
      </c>
    </row>
    <row r="287" spans="1:7">
      <c r="A287" s="4">
        <v>45208</v>
      </c>
      <c r="B287">
        <v>0.316</v>
      </c>
      <c r="C287" s="6">
        <f>OS[[#This Row],[Variaz]]/100</f>
        <v>3.16E-3</v>
      </c>
      <c r="D287" s="10">
        <f>'AUM Fondi'!E2204</f>
        <v>34977809.519999996</v>
      </c>
      <c r="E287" s="10">
        <f>D286*OS[[#This Row],[Variazione percentuale]]</f>
        <v>110159.78826840001</v>
      </c>
      <c r="F287" s="11">
        <f>OS[[#This Row],[AUM]]-D286</f>
        <v>117117.02999999374</v>
      </c>
      <c r="G287" s="11">
        <f>OS[[#This Row],[∆ AUM]]-OS[[#This Row],[effetto mercato]]</f>
        <v>6957.2417315937346</v>
      </c>
    </row>
    <row r="288" spans="1:7">
      <c r="A288" s="4">
        <v>45209</v>
      </c>
      <c r="B288">
        <v>0.33600000000000002</v>
      </c>
      <c r="C288" s="6">
        <f>OS[[#This Row],[Variaz]]/100</f>
        <v>3.3600000000000001E-3</v>
      </c>
      <c r="D288" s="10">
        <f>'AUM Fondi'!E2205</f>
        <v>35138743.57</v>
      </c>
      <c r="E288" s="10">
        <f>D287*OS[[#This Row],[Variazione percentuale]]</f>
        <v>117525.43998719999</v>
      </c>
      <c r="F288" s="11">
        <f>OS[[#This Row],[AUM]]-D287</f>
        <v>160934.05000000447</v>
      </c>
      <c r="G288" s="11">
        <f>OS[[#This Row],[∆ AUM]]-OS[[#This Row],[effetto mercato]]</f>
        <v>43408.610012804478</v>
      </c>
    </row>
    <row r="289" spans="1:7">
      <c r="A289" s="4">
        <v>45210</v>
      </c>
      <c r="B289">
        <v>0.14649999999999999</v>
      </c>
      <c r="C289" s="6">
        <f>OS[[#This Row],[Variaz]]/100</f>
        <v>1.4649999999999999E-3</v>
      </c>
      <c r="D289" s="10">
        <f>'AUM Fondi'!E2206</f>
        <v>35208096.329999998</v>
      </c>
      <c r="E289" s="10">
        <f>D288*OS[[#This Row],[Variazione percentuale]]</f>
        <v>51478.259330050001</v>
      </c>
      <c r="F289" s="11">
        <f>OS[[#This Row],[AUM]]-D288</f>
        <v>69352.759999997914</v>
      </c>
      <c r="G289" s="11">
        <f>OS[[#This Row],[∆ AUM]]-OS[[#This Row],[effetto mercato]]</f>
        <v>17874.500669947913</v>
      </c>
    </row>
    <row r="290" spans="1:7">
      <c r="A290" s="4">
        <v>45211</v>
      </c>
      <c r="B290">
        <v>-0.22989999999999999</v>
      </c>
      <c r="C290" s="6">
        <f>OS[[#This Row],[Variaz]]/100</f>
        <v>-2.2989999999999998E-3</v>
      </c>
      <c r="D290" s="10">
        <f>'AUM Fondi'!E2207</f>
        <v>35137249.810000002</v>
      </c>
      <c r="E290" s="10">
        <f>D289*OS[[#This Row],[Variazione percentuale]]</f>
        <v>-80943.413462669996</v>
      </c>
      <c r="F290" s="11">
        <f>OS[[#This Row],[AUM]]-D289</f>
        <v>-70846.519999995828</v>
      </c>
      <c r="G290" s="11">
        <f>OS[[#This Row],[∆ AUM]]-OS[[#This Row],[effetto mercato]]</f>
        <v>10096.893462674168</v>
      </c>
    </row>
    <row r="291" spans="1:7">
      <c r="A291" s="4">
        <v>45212</v>
      </c>
      <c r="B291">
        <v>-0.14660000000000001</v>
      </c>
      <c r="C291" s="6">
        <f>OS[[#This Row],[Variaz]]/100</f>
        <v>-1.4660000000000001E-3</v>
      </c>
      <c r="D291" s="10">
        <f>'AUM Fondi'!E2208</f>
        <v>35197528.890000001</v>
      </c>
      <c r="E291" s="10">
        <f>D290*OS[[#This Row],[Variazione percentuale]]</f>
        <v>-51511.208221460009</v>
      </c>
      <c r="F291" s="11">
        <f>OS[[#This Row],[AUM]]-D290</f>
        <v>60279.079999998212</v>
      </c>
      <c r="G291" s="11">
        <f>OS[[#This Row],[∆ AUM]]-OS[[#This Row],[effetto mercato]]</f>
        <v>111790.28822145822</v>
      </c>
    </row>
    <row r="292" spans="1:7">
      <c r="A292" s="4">
        <v>45215</v>
      </c>
      <c r="B292">
        <v>2.1000000000000001E-2</v>
      </c>
      <c r="C292" s="6">
        <f>OS[[#This Row],[Variaz]]/100</f>
        <v>2.1000000000000001E-4</v>
      </c>
      <c r="D292" s="10">
        <f>'AUM Fondi'!E2209</f>
        <v>35272990.140000001</v>
      </c>
      <c r="E292" s="10">
        <f>D291*OS[[#This Row],[Variazione percentuale]]</f>
        <v>7391.4810669000008</v>
      </c>
      <c r="F292" s="11">
        <f>OS[[#This Row],[AUM]]-D291</f>
        <v>75461.25</v>
      </c>
      <c r="G292" s="11">
        <f>OS[[#This Row],[∆ AUM]]-OS[[#This Row],[effetto mercato]]</f>
        <v>68069.7689331</v>
      </c>
    </row>
    <row r="293" spans="1:7">
      <c r="A293" s="4">
        <v>45216</v>
      </c>
      <c r="B293">
        <v>-0.35649999999999998</v>
      </c>
      <c r="C293" s="6">
        <f>OS[[#This Row],[Variaz]]/100</f>
        <v>-3.565E-3</v>
      </c>
      <c r="D293" s="10">
        <f>'AUM Fondi'!E2210</f>
        <v>35175218.390000001</v>
      </c>
      <c r="E293" s="10">
        <f>D292*OS[[#This Row],[Variazione percentuale]]</f>
        <v>-125748.20984910001</v>
      </c>
      <c r="F293" s="11">
        <f>OS[[#This Row],[AUM]]-D292</f>
        <v>-97771.75</v>
      </c>
      <c r="G293" s="11">
        <f>OS[[#This Row],[∆ AUM]]-OS[[#This Row],[effetto mercato]]</f>
        <v>27976.459849100007</v>
      </c>
    </row>
    <row r="294" spans="1:7">
      <c r="A294" s="4">
        <v>45217</v>
      </c>
      <c r="B294">
        <v>-0.46310000000000001</v>
      </c>
      <c r="C294" s="6">
        <f>OS[[#This Row],[Variaz]]/100</f>
        <v>-4.6309999999999997E-3</v>
      </c>
      <c r="D294" s="10">
        <f>'AUM Fondi'!E2211</f>
        <v>34995066.780000001</v>
      </c>
      <c r="E294" s="10">
        <f>D293*OS[[#This Row],[Variazione percentuale]]</f>
        <v>-162896.43636408998</v>
      </c>
      <c r="F294" s="11">
        <f>OS[[#This Row],[AUM]]-D293</f>
        <v>-180151.6099999994</v>
      </c>
      <c r="G294" s="11">
        <f>OS[[#This Row],[∆ AUM]]-OS[[#This Row],[effetto mercato]]</f>
        <v>-17255.173635909421</v>
      </c>
    </row>
    <row r="295" spans="1:7">
      <c r="A295" s="4">
        <v>45218</v>
      </c>
      <c r="B295">
        <v>-0.35949999999999999</v>
      </c>
      <c r="C295" s="6">
        <f>OS[[#This Row],[Variaz]]/100</f>
        <v>-3.5949999999999997E-3</v>
      </c>
      <c r="D295" s="10">
        <f>'AUM Fondi'!E2212</f>
        <v>34902269.630000003</v>
      </c>
      <c r="E295" s="10">
        <f>D294*OS[[#This Row],[Variazione percentuale]]</f>
        <v>-125807.2650741</v>
      </c>
      <c r="F295" s="11">
        <f>OS[[#This Row],[AUM]]-D294</f>
        <v>-92797.14999999851</v>
      </c>
      <c r="G295" s="11">
        <f>OS[[#This Row],[∆ AUM]]-OS[[#This Row],[effetto mercato]]</f>
        <v>33010.115074101486</v>
      </c>
    </row>
    <row r="296" spans="1:7">
      <c r="A296" s="4">
        <v>45219</v>
      </c>
      <c r="B296">
        <v>-0.27589999999999998</v>
      </c>
      <c r="C296" s="6">
        <f>OS[[#This Row],[Variaz]]/100</f>
        <v>-2.7589999999999997E-3</v>
      </c>
      <c r="D296" s="10">
        <f>'AUM Fondi'!E2213</f>
        <v>34834684.32</v>
      </c>
      <c r="E296" s="10">
        <f>D295*OS[[#This Row],[Variazione percentuale]]</f>
        <v>-96295.361909169995</v>
      </c>
      <c r="F296" s="11">
        <f>OS[[#This Row],[AUM]]-D295</f>
        <v>-67585.310000002384</v>
      </c>
      <c r="G296" s="11">
        <f>OS[[#This Row],[∆ AUM]]-OS[[#This Row],[effetto mercato]]</f>
        <v>28710.051909167611</v>
      </c>
    </row>
    <row r="297" spans="1:7">
      <c r="A297" s="4">
        <v>45222</v>
      </c>
      <c r="B297">
        <v>-0.14899999999999999</v>
      </c>
      <c r="C297" s="6">
        <f>OS[[#This Row],[Variaz]]/100</f>
        <v>-1.49E-3</v>
      </c>
      <c r="D297" s="10">
        <f>'AUM Fondi'!E2214</f>
        <v>34764449.960000001</v>
      </c>
      <c r="E297" s="10">
        <f>D296*OS[[#This Row],[Variazione percentuale]]</f>
        <v>-51903.6796368</v>
      </c>
      <c r="F297" s="11">
        <f>OS[[#This Row],[AUM]]-D296</f>
        <v>-70234.359999999404</v>
      </c>
      <c r="G297" s="11">
        <f>OS[[#This Row],[∆ AUM]]-OS[[#This Row],[effetto mercato]]</f>
        <v>-18330.680363199404</v>
      </c>
    </row>
    <row r="298" spans="1:7">
      <c r="A298" s="4">
        <v>45223</v>
      </c>
      <c r="B298">
        <v>0.40489999999999998</v>
      </c>
      <c r="C298" s="6">
        <f>OS[[#This Row],[Variaz]]/100</f>
        <v>4.0489999999999996E-3</v>
      </c>
      <c r="D298" s="10">
        <f>'AUM Fondi'!E2215</f>
        <v>34954253.339999996</v>
      </c>
      <c r="E298" s="10">
        <f>D297*OS[[#This Row],[Variazione percentuale]]</f>
        <v>140761.25788803998</v>
      </c>
      <c r="F298" s="11">
        <f>OS[[#This Row],[AUM]]-D297</f>
        <v>189803.37999999523</v>
      </c>
      <c r="G298" s="11">
        <f>OS[[#This Row],[∆ AUM]]-OS[[#This Row],[effetto mercato]]</f>
        <v>49042.12211195525</v>
      </c>
    </row>
    <row r="299" spans="1:7">
      <c r="A299" s="4">
        <v>45224</v>
      </c>
      <c r="B299">
        <v>-0.53069999999999995</v>
      </c>
      <c r="C299" s="6">
        <f>OS[[#This Row],[Variaz]]/100</f>
        <v>-5.3069999999999992E-3</v>
      </c>
      <c r="D299" s="10">
        <f>'AUM Fondi'!E2216</f>
        <v>34815568.810000002</v>
      </c>
      <c r="E299" s="10">
        <f>D298*OS[[#This Row],[Variazione percentuale]]</f>
        <v>-185502.22247537994</v>
      </c>
      <c r="F299" s="11">
        <f>OS[[#This Row],[AUM]]-D298</f>
        <v>-138684.52999999374</v>
      </c>
      <c r="G299" s="11">
        <f>OS[[#This Row],[∆ AUM]]-OS[[#This Row],[effetto mercato]]</f>
        <v>46817.692475386197</v>
      </c>
    </row>
    <row r="300" spans="1:7">
      <c r="A300" s="4">
        <v>45225</v>
      </c>
      <c r="B300">
        <v>0</v>
      </c>
      <c r="C300" s="6">
        <f>OS[[#This Row],[Variaz]]/100</f>
        <v>0</v>
      </c>
      <c r="D300" s="10">
        <f>'AUM Fondi'!E2217</f>
        <v>34837779.329999998</v>
      </c>
      <c r="E300" s="10">
        <f>D299*OS[[#This Row],[Variazione percentuale]]</f>
        <v>0</v>
      </c>
      <c r="F300" s="11">
        <f>OS[[#This Row],[AUM]]-D299</f>
        <v>22210.519999995828</v>
      </c>
      <c r="G300" s="11">
        <f>OS[[#This Row],[∆ AUM]]-OS[[#This Row],[effetto mercato]]</f>
        <v>22210.519999995828</v>
      </c>
    </row>
    <row r="301" spans="1:7">
      <c r="A301" s="4">
        <v>45226</v>
      </c>
      <c r="B301">
        <v>2.1299999999999999E-2</v>
      </c>
      <c r="C301" s="6">
        <f>OS[[#This Row],[Variaz]]/100</f>
        <v>2.13E-4</v>
      </c>
      <c r="D301" s="10">
        <f>'AUM Fondi'!E2218</f>
        <v>35284366.849999994</v>
      </c>
      <c r="E301" s="10">
        <f>D300*OS[[#This Row],[Variazione percentuale]]</f>
        <v>7420.4469972899997</v>
      </c>
      <c r="F301" s="11">
        <f>OS[[#This Row],[AUM]]-D300</f>
        <v>446587.51999999583</v>
      </c>
      <c r="G301" s="11">
        <f>OS[[#This Row],[∆ AUM]]-OS[[#This Row],[effetto mercato]]</f>
        <v>439167.07300270582</v>
      </c>
    </row>
    <row r="302" spans="1:7">
      <c r="A302" s="4">
        <v>45229</v>
      </c>
      <c r="B302">
        <v>0.1067</v>
      </c>
      <c r="C302" s="6">
        <f>OS[[#This Row],[Variaz]]/100</f>
        <v>1.067E-3</v>
      </c>
      <c r="D302" s="10">
        <f>'AUM Fondi'!E2219</f>
        <v>35405210.859999999</v>
      </c>
      <c r="E302" s="10">
        <f>D301*OS[[#This Row],[Variazione percentuale]]</f>
        <v>37648.419428949994</v>
      </c>
      <c r="F302" s="11">
        <f>OS[[#This Row],[AUM]]-D301</f>
        <v>120844.01000000536</v>
      </c>
      <c r="G302" s="11">
        <f>OS[[#This Row],[∆ AUM]]-OS[[#This Row],[effetto mercato]]</f>
        <v>83195.590571055363</v>
      </c>
    </row>
    <row r="303" spans="1:7">
      <c r="A303" s="4">
        <v>45230</v>
      </c>
      <c r="B303">
        <v>0.34100000000000003</v>
      </c>
      <c r="C303" s="6">
        <f>OS[[#This Row],[Variaz]]/100</f>
        <v>3.4100000000000003E-3</v>
      </c>
      <c r="D303" s="10">
        <f>'AUM Fondi'!E2220</f>
        <v>35524526.75</v>
      </c>
      <c r="E303" s="10">
        <f>D302*OS[[#This Row],[Variazione percentuale]]</f>
        <v>120731.7690326</v>
      </c>
      <c r="F303" s="11">
        <f>OS[[#This Row],[AUM]]-D302</f>
        <v>119315.8900000006</v>
      </c>
      <c r="G303" s="11">
        <f>OS[[#This Row],[∆ AUM]]-OS[[#This Row],[effetto mercato]]</f>
        <v>-1415.879032599405</v>
      </c>
    </row>
    <row r="304" spans="1:7">
      <c r="A304" s="4">
        <v>45232</v>
      </c>
      <c r="B304">
        <v>1.147</v>
      </c>
      <c r="C304" s="6">
        <f>OS[[#This Row],[Variaz]]/100</f>
        <v>1.1470000000000001E-2</v>
      </c>
      <c r="D304" s="10">
        <f>'AUM Fondi'!E2221</f>
        <v>35948716.68</v>
      </c>
      <c r="E304" s="10">
        <f>D303*OS[[#This Row],[Variazione percentuale]]</f>
        <v>407466.32182250003</v>
      </c>
      <c r="F304" s="11">
        <f>OS[[#This Row],[AUM]]-D303</f>
        <v>424189.9299999997</v>
      </c>
      <c r="G304" s="11">
        <f>OS[[#This Row],[∆ AUM]]-OS[[#This Row],[effetto mercato]]</f>
        <v>16723.608177499671</v>
      </c>
    </row>
    <row r="305" spans="1:7">
      <c r="A305" s="4">
        <v>45233</v>
      </c>
      <c r="B305">
        <v>0.52500000000000002</v>
      </c>
      <c r="C305" s="6">
        <f>OS[[#This Row],[Variaz]]/100</f>
        <v>5.2500000000000003E-3</v>
      </c>
      <c r="D305" s="10">
        <f>'AUM Fondi'!E2222</f>
        <v>36186272.299999997</v>
      </c>
      <c r="E305" s="10">
        <f>D304*OS[[#This Row],[Variazione percentuale]]</f>
        <v>188730.76257000002</v>
      </c>
      <c r="F305" s="11">
        <f>OS[[#This Row],[AUM]]-D304</f>
        <v>237555.61999999732</v>
      </c>
      <c r="G305" s="11">
        <f>OS[[#This Row],[∆ AUM]]-OS[[#This Row],[effetto mercato]]</f>
        <v>48824.857429997297</v>
      </c>
    </row>
    <row r="306" spans="1:7">
      <c r="A306" s="4">
        <v>45236</v>
      </c>
      <c r="B306">
        <v>-0.3342</v>
      </c>
      <c r="C306" s="6">
        <f>OS[[#This Row],[Variaz]]/100</f>
        <v>-3.3419999999999999E-3</v>
      </c>
      <c r="D306" s="10">
        <f>'AUM Fondi'!E2223</f>
        <v>36138345.879999995</v>
      </c>
      <c r="E306" s="10">
        <f>D305*OS[[#This Row],[Variazione percentuale]]</f>
        <v>-120934.52202659998</v>
      </c>
      <c r="F306" s="11">
        <f>OS[[#This Row],[AUM]]-D305</f>
        <v>-47926.420000001788</v>
      </c>
      <c r="G306" s="11">
        <f>OS[[#This Row],[∆ AUM]]-OS[[#This Row],[effetto mercato]]</f>
        <v>73008.102026598193</v>
      </c>
    </row>
    <row r="307" spans="1:7">
      <c r="A307" s="4">
        <v>45237</v>
      </c>
      <c r="B307">
        <v>0.2515</v>
      </c>
      <c r="C307" s="6">
        <f>OS[[#This Row],[Variaz]]/100</f>
        <v>2.5149999999999999E-3</v>
      </c>
      <c r="D307" s="10">
        <f>'AUM Fondi'!E2224</f>
        <v>36449063.380000003</v>
      </c>
      <c r="E307" s="10">
        <f>D306*OS[[#This Row],[Variazione percentuale]]</f>
        <v>90887.93988819998</v>
      </c>
      <c r="F307" s="11">
        <f>OS[[#This Row],[AUM]]-D306</f>
        <v>310717.50000000745</v>
      </c>
      <c r="G307" s="11">
        <f>OS[[#This Row],[∆ AUM]]-OS[[#This Row],[effetto mercato]]</f>
        <v>219829.56011180748</v>
      </c>
    </row>
    <row r="308" spans="1:7">
      <c r="A308" s="4">
        <v>45238</v>
      </c>
      <c r="B308">
        <v>0.1045</v>
      </c>
      <c r="C308" s="6">
        <f>OS[[#This Row],[Variaz]]/100</f>
        <v>1.0449999999999999E-3</v>
      </c>
      <c r="D308" s="10">
        <f>'AUM Fondi'!E2225</f>
        <v>36576176.93</v>
      </c>
      <c r="E308" s="10">
        <f>D307*OS[[#This Row],[Variazione percentuale]]</f>
        <v>38089.2712321</v>
      </c>
      <c r="F308" s="11">
        <f>OS[[#This Row],[AUM]]-D307</f>
        <v>127113.54999999702</v>
      </c>
      <c r="G308" s="11">
        <f>OS[[#This Row],[∆ AUM]]-OS[[#This Row],[effetto mercato]]</f>
        <v>89024.27876789702</v>
      </c>
    </row>
    <row r="309" spans="1:7">
      <c r="A309" s="4">
        <v>45239</v>
      </c>
      <c r="B309">
        <v>-0.1462</v>
      </c>
      <c r="C309" s="6">
        <f>OS[[#This Row],[Variaz]]/100</f>
        <v>-1.462E-3</v>
      </c>
      <c r="D309" s="10">
        <f>'AUM Fondi'!E2226</f>
        <v>36556627.230000004</v>
      </c>
      <c r="E309" s="10">
        <f>D308*OS[[#This Row],[Variazione percentuale]]</f>
        <v>-53474.370671659999</v>
      </c>
      <c r="F309" s="11">
        <f>OS[[#This Row],[AUM]]-D308</f>
        <v>-19549.69999999553</v>
      </c>
      <c r="G309" s="11">
        <f>OS[[#This Row],[∆ AUM]]-OS[[#This Row],[effetto mercato]]</f>
        <v>33924.670671664469</v>
      </c>
    </row>
    <row r="310" spans="1:7">
      <c r="A310" s="4">
        <v>45240</v>
      </c>
      <c r="B310">
        <v>0.1464</v>
      </c>
      <c r="C310" s="6">
        <f>OS[[#This Row],[Variaz]]/100</f>
        <v>1.464E-3</v>
      </c>
      <c r="D310" s="10">
        <f>'AUM Fondi'!E2227</f>
        <v>36658351.980000004</v>
      </c>
      <c r="E310" s="10">
        <f>D309*OS[[#This Row],[Variazione percentuale]]</f>
        <v>53518.902264720004</v>
      </c>
      <c r="F310" s="11">
        <f>OS[[#This Row],[AUM]]-D309</f>
        <v>101724.75</v>
      </c>
      <c r="G310" s="11">
        <f>OS[[#This Row],[∆ AUM]]-OS[[#This Row],[effetto mercato]]</f>
        <v>48205.847735279996</v>
      </c>
    </row>
    <row r="311" spans="1:7">
      <c r="A311" s="4">
        <v>45243</v>
      </c>
      <c r="B311">
        <v>-6.2700000000000006E-2</v>
      </c>
      <c r="C311" s="6">
        <f>OS[[#This Row],[Variaz]]/100</f>
        <v>-6.2700000000000006E-4</v>
      </c>
      <c r="D311" s="10">
        <f>'AUM Fondi'!E2228</f>
        <v>36628211.890000001</v>
      </c>
      <c r="E311" s="10">
        <f>D310*OS[[#This Row],[Variazione percentuale]]</f>
        <v>-22984.786691460005</v>
      </c>
      <c r="F311" s="11">
        <f>OS[[#This Row],[AUM]]-D310</f>
        <v>-30140.090000003576</v>
      </c>
      <c r="G311" s="11">
        <f>OS[[#This Row],[∆ AUM]]-OS[[#This Row],[effetto mercato]]</f>
        <v>-7155.3033085435709</v>
      </c>
    </row>
    <row r="312" spans="1:7">
      <c r="A312" s="4">
        <v>45244</v>
      </c>
      <c r="B312">
        <v>0.79410000000000003</v>
      </c>
      <c r="C312" s="6">
        <f>OS[[#This Row],[Variaz]]/100</f>
        <v>7.9410000000000001E-3</v>
      </c>
      <c r="D312" s="10">
        <f>'AUM Fondi'!E2229</f>
        <v>36962460.509999998</v>
      </c>
      <c r="E312" s="10">
        <f>D311*OS[[#This Row],[Variazione percentuale]]</f>
        <v>290864.63061848999</v>
      </c>
      <c r="F312" s="11">
        <f>OS[[#This Row],[AUM]]-D311</f>
        <v>334248.61999999732</v>
      </c>
      <c r="G312" s="11">
        <f>OS[[#This Row],[∆ AUM]]-OS[[#This Row],[effetto mercato]]</f>
        <v>43383.98938150733</v>
      </c>
    </row>
    <row r="313" spans="1:7">
      <c r="A313" s="4">
        <v>45245</v>
      </c>
      <c r="B313">
        <v>8.2900000000000001E-2</v>
      </c>
      <c r="C313" s="6">
        <f>OS[[#This Row],[Variaz]]/100</f>
        <v>8.2899999999999998E-4</v>
      </c>
      <c r="D313" s="10">
        <f>'AUM Fondi'!E2230</f>
        <v>36986854.57</v>
      </c>
      <c r="E313" s="10">
        <f>D312*OS[[#This Row],[Variazione percentuale]]</f>
        <v>30641.879762789998</v>
      </c>
      <c r="F313" s="11">
        <f>OS[[#This Row],[AUM]]-D312</f>
        <v>24394.060000002384</v>
      </c>
      <c r="G313" s="11">
        <f>OS[[#This Row],[∆ AUM]]-OS[[#This Row],[effetto mercato]]</f>
        <v>-6247.8197627876143</v>
      </c>
    </row>
    <row r="314" spans="1:7">
      <c r="A314" s="4">
        <v>45246</v>
      </c>
      <c r="B314">
        <v>8.2900000000000001E-2</v>
      </c>
      <c r="C314" s="6">
        <f>OS[[#This Row],[Variaz]]/100</f>
        <v>8.2899999999999998E-4</v>
      </c>
      <c r="D314" s="10">
        <f>'AUM Fondi'!E2231</f>
        <v>37077864.659999996</v>
      </c>
      <c r="E314" s="10">
        <f>D313*OS[[#This Row],[Variazione percentuale]]</f>
        <v>30662.102438530001</v>
      </c>
      <c r="F314" s="11">
        <f>OS[[#This Row],[AUM]]-D313</f>
        <v>91010.089999996126</v>
      </c>
      <c r="G314" s="11">
        <f>OS[[#This Row],[∆ AUM]]-OS[[#This Row],[effetto mercato]]</f>
        <v>60347.987561466129</v>
      </c>
    </row>
    <row r="315" spans="1:7">
      <c r="A315" s="4">
        <v>45247</v>
      </c>
      <c r="B315">
        <v>0.1449</v>
      </c>
      <c r="C315" s="6">
        <f>OS[[#This Row],[Variaz]]/100</f>
        <v>1.449E-3</v>
      </c>
      <c r="D315" s="10">
        <f>'AUM Fondi'!E2232</f>
        <v>37150786.009999998</v>
      </c>
      <c r="E315" s="10">
        <f>D314*OS[[#This Row],[Variazione percentuale]]</f>
        <v>53725.825892339992</v>
      </c>
      <c r="F315" s="11">
        <f>OS[[#This Row],[AUM]]-D314</f>
        <v>72921.35000000149</v>
      </c>
      <c r="G315" s="11">
        <f>OS[[#This Row],[∆ AUM]]-OS[[#This Row],[effetto mercato]]</f>
        <v>19195.524107661498</v>
      </c>
    </row>
    <row r="316" spans="1:7">
      <c r="A316" s="4">
        <v>45250</v>
      </c>
      <c r="B316">
        <v>2.07E-2</v>
      </c>
      <c r="C316" s="6">
        <f>OS[[#This Row],[Variaz]]/100</f>
        <v>2.0699999999999999E-4</v>
      </c>
      <c r="D316" s="10">
        <f>'AUM Fondi'!E2233</f>
        <v>37155569.969999999</v>
      </c>
      <c r="E316" s="10">
        <f>D315*OS[[#This Row],[Variazione percentuale]]</f>
        <v>7690.2127040699988</v>
      </c>
      <c r="F316" s="11">
        <f>OS[[#This Row],[AUM]]-D315</f>
        <v>4783.9600000008941</v>
      </c>
      <c r="G316" s="11">
        <f>OS[[#This Row],[∆ AUM]]-OS[[#This Row],[effetto mercato]]</f>
        <v>-2906.2527040691048</v>
      </c>
    </row>
    <row r="317" spans="1:7">
      <c r="A317" s="4">
        <v>45251</v>
      </c>
      <c r="B317">
        <v>2.07E-2</v>
      </c>
      <c r="C317" s="6">
        <f>OS[[#This Row],[Variaz]]/100</f>
        <v>2.0699999999999999E-4</v>
      </c>
      <c r="D317" s="10">
        <f>'AUM Fondi'!E2234</f>
        <v>37231058.269999996</v>
      </c>
      <c r="E317" s="10">
        <f>D316*OS[[#This Row],[Variazione percentuale]]</f>
        <v>7691.2029837899991</v>
      </c>
      <c r="F317" s="11">
        <f>OS[[#This Row],[AUM]]-D316</f>
        <v>75488.29999999702</v>
      </c>
      <c r="G317" s="11">
        <f>OS[[#This Row],[∆ AUM]]-OS[[#This Row],[effetto mercato]]</f>
        <v>67797.097016207015</v>
      </c>
    </row>
    <row r="318" spans="1:7">
      <c r="A318" s="4">
        <v>45252</v>
      </c>
      <c r="B318">
        <v>0.186</v>
      </c>
      <c r="C318" s="6">
        <f>OS[[#This Row],[Variaz]]/100</f>
        <v>1.8599999999999999E-3</v>
      </c>
      <c r="D318" s="10">
        <f>'AUM Fondi'!E2235</f>
        <v>37383056.740000002</v>
      </c>
      <c r="E318" s="10">
        <f>D317*OS[[#This Row],[Variazione percentuale]]</f>
        <v>69249.768382199982</v>
      </c>
      <c r="F318" s="11">
        <f>OS[[#This Row],[AUM]]-D317</f>
        <v>151998.47000000626</v>
      </c>
      <c r="G318" s="11">
        <f>OS[[#This Row],[∆ AUM]]-OS[[#This Row],[effetto mercato]]</f>
        <v>82748.701617806277</v>
      </c>
    </row>
    <row r="319" spans="1:7">
      <c r="A319" s="4">
        <v>45253</v>
      </c>
      <c r="B319">
        <v>-0.22689999999999999</v>
      </c>
      <c r="C319" s="6">
        <f>OS[[#This Row],[Variaz]]/100</f>
        <v>-2.2689999999999997E-3</v>
      </c>
      <c r="D319" s="10">
        <f>'AUM Fondi'!E2236</f>
        <v>37317826.980000004</v>
      </c>
      <c r="E319" s="10">
        <f>D318*OS[[#This Row],[Variazione percentuale]]</f>
        <v>-84822.155743059993</v>
      </c>
      <c r="F319" s="11">
        <f>OS[[#This Row],[AUM]]-D318</f>
        <v>-65229.759999997914</v>
      </c>
      <c r="G319" s="11">
        <f>OS[[#This Row],[∆ AUM]]-OS[[#This Row],[effetto mercato]]</f>
        <v>19592.395743062079</v>
      </c>
    </row>
    <row r="320" spans="1:7">
      <c r="A320" s="4">
        <v>45254</v>
      </c>
      <c r="B320">
        <v>-4.1300000000000003E-2</v>
      </c>
      <c r="C320" s="6">
        <f>OS[[#This Row],[Variaz]]/100</f>
        <v>-4.1300000000000001E-4</v>
      </c>
      <c r="D320" s="10">
        <f>'AUM Fondi'!E2237</f>
        <v>37338708.019999996</v>
      </c>
      <c r="E320" s="10">
        <f>D319*OS[[#This Row],[Variazione percentuale]]</f>
        <v>-15412.262542740002</v>
      </c>
      <c r="F320" s="11">
        <f>OS[[#This Row],[AUM]]-D319</f>
        <v>20881.039999991655</v>
      </c>
      <c r="G320" s="11">
        <f>OS[[#This Row],[∆ AUM]]-OS[[#This Row],[effetto mercato]]</f>
        <v>36293.302542731661</v>
      </c>
    </row>
    <row r="321" spans="1:7">
      <c r="A321" s="4">
        <v>45257</v>
      </c>
      <c r="B321">
        <v>0.16539999999999999</v>
      </c>
      <c r="C321" s="6">
        <f>OS[[#This Row],[Variaz]]/100</f>
        <v>1.6539999999999999E-3</v>
      </c>
      <c r="D321" s="10">
        <f>'AUM Fondi'!E2238</f>
        <v>37468433.109999999</v>
      </c>
      <c r="E321" s="10">
        <f>D320*OS[[#This Row],[Variazione percentuale]]</f>
        <v>61758.22306507999</v>
      </c>
      <c r="F321" s="11">
        <f>OS[[#This Row],[AUM]]-D320</f>
        <v>129725.09000000358</v>
      </c>
      <c r="G321" s="11">
        <f>OS[[#This Row],[∆ AUM]]-OS[[#This Row],[effetto mercato]]</f>
        <v>67966.866934923586</v>
      </c>
    </row>
    <row r="322" spans="1:7">
      <c r="A322" s="4">
        <v>45258</v>
      </c>
      <c r="B322">
        <v>-8.2600000000000007E-2</v>
      </c>
      <c r="C322" s="6">
        <f>OS[[#This Row],[Variaz]]/100</f>
        <v>-8.2600000000000002E-4</v>
      </c>
      <c r="D322" s="10">
        <f>'AUM Fondi'!E2239</f>
        <v>37476293.82</v>
      </c>
      <c r="E322" s="10">
        <f>D321*OS[[#This Row],[Variazione percentuale]]</f>
        <v>-30948.925748860001</v>
      </c>
      <c r="F322" s="11">
        <f>OS[[#This Row],[AUM]]-D321</f>
        <v>7860.7100000008941</v>
      </c>
      <c r="G322" s="11">
        <f>OS[[#This Row],[∆ AUM]]-OS[[#This Row],[effetto mercato]]</f>
        <v>38809.635748860892</v>
      </c>
    </row>
    <row r="323" spans="1:7">
      <c r="A323" s="4">
        <v>45259</v>
      </c>
      <c r="B323">
        <v>0.43390000000000001</v>
      </c>
      <c r="C323" s="6">
        <f>OS[[#This Row],[Variaz]]/100</f>
        <v>4.339E-3</v>
      </c>
      <c r="D323" s="10">
        <f>'AUM Fondi'!E2240</f>
        <v>37866405.32</v>
      </c>
      <c r="E323" s="10">
        <f>D322*OS[[#This Row],[Variazione percentuale]]</f>
        <v>162609.63888498</v>
      </c>
      <c r="F323" s="11">
        <f>OS[[#This Row],[AUM]]-D322</f>
        <v>390111.5</v>
      </c>
      <c r="G323" s="11">
        <f>OS[[#This Row],[∆ AUM]]-OS[[#This Row],[effetto mercato]]</f>
        <v>227501.86111502</v>
      </c>
    </row>
    <row r="324" spans="1:7">
      <c r="A324" s="4">
        <v>45260</v>
      </c>
      <c r="B324">
        <v>0.1646</v>
      </c>
      <c r="C324" s="6">
        <f>OS[[#This Row],[Variaz]]/100</f>
        <v>1.6459999999999999E-3</v>
      </c>
      <c r="D324" s="10">
        <f>'AUM Fondi'!E2241</f>
        <v>38000827.700000003</v>
      </c>
      <c r="E324" s="10">
        <f>D323*OS[[#This Row],[Variazione percentuale]]</f>
        <v>62328.103156719997</v>
      </c>
      <c r="F324" s="11">
        <f>OS[[#This Row],[AUM]]-D323</f>
        <v>134422.38000000268</v>
      </c>
      <c r="G324" s="11">
        <f>OS[[#This Row],[∆ AUM]]-OS[[#This Row],[effetto mercato]]</f>
        <v>72094.276843282685</v>
      </c>
    </row>
    <row r="325" spans="1:7">
      <c r="A325" s="4">
        <v>45261</v>
      </c>
      <c r="B325">
        <v>0.86260000000000003</v>
      </c>
      <c r="C325" s="6">
        <f>OS[[#This Row],[Variaz]]/100</f>
        <v>8.626E-3</v>
      </c>
      <c r="D325" s="10">
        <f>'AUM Fondi'!E2242</f>
        <v>38381543.620000005</v>
      </c>
      <c r="E325" s="10">
        <f>D324*OS[[#This Row],[Variazione percentuale]]</f>
        <v>327795.13974020001</v>
      </c>
      <c r="F325" s="11">
        <f>OS[[#This Row],[AUM]]-D324</f>
        <v>380715.92000000179</v>
      </c>
      <c r="G325" s="11">
        <f>OS[[#This Row],[∆ AUM]]-OS[[#This Row],[effetto mercato]]</f>
        <v>52920.780259801773</v>
      </c>
    </row>
    <row r="326" spans="1:7">
      <c r="A326" s="4">
        <v>45264</v>
      </c>
      <c r="B326">
        <v>-8.14E-2</v>
      </c>
      <c r="C326" s="6">
        <f>OS[[#This Row],[Variaz]]/100</f>
        <v>-8.1400000000000005E-4</v>
      </c>
      <c r="D326" s="10">
        <f>'AUM Fondi'!E2243</f>
        <v>38370773.089999996</v>
      </c>
      <c r="E326" s="10">
        <f>D325*OS[[#This Row],[Variazione percentuale]]</f>
        <v>-31242.576506680005</v>
      </c>
      <c r="F326" s="11">
        <f>OS[[#This Row],[AUM]]-D325</f>
        <v>-10770.530000008643</v>
      </c>
      <c r="G326" s="11">
        <f>OS[[#This Row],[∆ AUM]]-OS[[#This Row],[effetto mercato]]</f>
        <v>20472.046506671362</v>
      </c>
    </row>
    <row r="327" spans="1:7">
      <c r="A327" s="4">
        <v>45265</v>
      </c>
      <c r="B327">
        <v>0.2853</v>
      </c>
      <c r="C327" s="6">
        <f>OS[[#This Row],[Variaz]]/100</f>
        <v>2.8530000000000001E-3</v>
      </c>
      <c r="D327" s="10">
        <f>'AUM Fondi'!E2244</f>
        <v>38641476.010000005</v>
      </c>
      <c r="E327" s="10">
        <f>D326*OS[[#This Row],[Variazione percentuale]]</f>
        <v>109471.81562576999</v>
      </c>
      <c r="F327" s="11">
        <f>OS[[#This Row],[AUM]]-D326</f>
        <v>270702.92000000924</v>
      </c>
      <c r="G327" s="11">
        <f>OS[[#This Row],[∆ AUM]]-OS[[#This Row],[effetto mercato]]</f>
        <v>161231.10437423925</v>
      </c>
    </row>
    <row r="328" spans="1:7">
      <c r="A328" s="4">
        <v>45266</v>
      </c>
      <c r="B328">
        <v>0.30480000000000002</v>
      </c>
      <c r="C328" s="6">
        <f>OS[[#This Row],[Variaz]]/100</f>
        <v>3.0480000000000004E-3</v>
      </c>
      <c r="D328" s="10">
        <f>'AUM Fondi'!E2245</f>
        <v>38864404.450000003</v>
      </c>
      <c r="E328" s="10">
        <f>D327*OS[[#This Row],[Variazione percentuale]]</f>
        <v>117779.21887848002</v>
      </c>
      <c r="F328" s="11">
        <f>OS[[#This Row],[AUM]]-D327</f>
        <v>222928.43999999762</v>
      </c>
      <c r="G328" s="11">
        <f>OS[[#This Row],[∆ AUM]]-OS[[#This Row],[effetto mercato]]</f>
        <v>105149.22112151759</v>
      </c>
    </row>
    <row r="329" spans="1:7">
      <c r="A329" s="4">
        <v>45267</v>
      </c>
      <c r="B329">
        <v>0.26340000000000002</v>
      </c>
      <c r="C329" s="6">
        <f>OS[[#This Row],[Variaz]]/100</f>
        <v>2.6340000000000001E-3</v>
      </c>
      <c r="D329" s="10">
        <f>'AUM Fondi'!E2246</f>
        <v>38993036.280000001</v>
      </c>
      <c r="E329" s="10">
        <f>D328*OS[[#This Row],[Variazione percentuale]]</f>
        <v>102368.84132130002</v>
      </c>
      <c r="F329" s="11">
        <f>OS[[#This Row],[AUM]]-D328</f>
        <v>128631.82999999821</v>
      </c>
      <c r="G329" s="11">
        <f>OS[[#This Row],[∆ AUM]]-OS[[#This Row],[effetto mercato]]</f>
        <v>26262.988678698195</v>
      </c>
    </row>
    <row r="330" spans="1:7">
      <c r="A330" s="4">
        <v>45271</v>
      </c>
      <c r="B330">
        <v>0.10100000000000001</v>
      </c>
      <c r="C330" s="6">
        <f>OS[[#This Row],[Variaz]]/100</f>
        <v>1.01E-3</v>
      </c>
      <c r="D330" s="10">
        <f>'AUM Fondi'!E2247</f>
        <v>39081159.57</v>
      </c>
      <c r="E330" s="10">
        <f>D329*OS[[#This Row],[Variazione percentuale]]</f>
        <v>39382.966642800006</v>
      </c>
      <c r="F330" s="11">
        <f>OS[[#This Row],[AUM]]-D329</f>
        <v>88123.289999999106</v>
      </c>
      <c r="G330" s="11">
        <f>OS[[#This Row],[∆ AUM]]-OS[[#This Row],[effetto mercato]]</f>
        <v>48740.3233571991</v>
      </c>
    </row>
    <row r="331" spans="1:7">
      <c r="A331" s="4">
        <v>45272</v>
      </c>
      <c r="B331">
        <v>8.0699999999999994E-2</v>
      </c>
      <c r="C331" s="6">
        <f>OS[[#This Row],[Variaz]]/100</f>
        <v>8.0699999999999999E-4</v>
      </c>
      <c r="D331" s="10">
        <f>'AUM Fondi'!E2248</f>
        <v>39208605.089999996</v>
      </c>
      <c r="E331" s="10">
        <f>D330*OS[[#This Row],[Variazione percentuale]]</f>
        <v>31538.495772990002</v>
      </c>
      <c r="F331" s="11">
        <f>OS[[#This Row],[AUM]]-D330</f>
        <v>127445.51999999583</v>
      </c>
      <c r="G331" s="11">
        <f>OS[[#This Row],[∆ AUM]]-OS[[#This Row],[effetto mercato]]</f>
        <v>95907.024227005822</v>
      </c>
    </row>
    <row r="332" spans="1:7">
      <c r="A332" s="4">
        <v>45273</v>
      </c>
      <c r="B332">
        <v>0.58489999999999998</v>
      </c>
      <c r="C332" s="6">
        <f>OS[[#This Row],[Variaz]]/100</f>
        <v>5.849E-3</v>
      </c>
      <c r="D332" s="10">
        <f>'AUM Fondi'!E2249</f>
        <v>39449842.579999998</v>
      </c>
      <c r="E332" s="10">
        <f>D331*OS[[#This Row],[Variazione percentuale]]</f>
        <v>229331.13117140997</v>
      </c>
      <c r="F332" s="11">
        <f>OS[[#This Row],[AUM]]-D331</f>
        <v>241237.49000000209</v>
      </c>
      <c r="G332" s="11">
        <f>OS[[#This Row],[∆ AUM]]-OS[[#This Row],[effetto mercato]]</f>
        <v>11906.358828592114</v>
      </c>
    </row>
    <row r="333" spans="1:7">
      <c r="A333" s="4">
        <v>45274</v>
      </c>
      <c r="B333">
        <v>0.18049999999999999</v>
      </c>
      <c r="C333" s="6">
        <f>OS[[#This Row],[Variaz]]/100</f>
        <v>1.805E-3</v>
      </c>
      <c r="D333" s="10">
        <f>'AUM Fondi'!E2250</f>
        <v>39558428.140000001</v>
      </c>
      <c r="E333" s="10">
        <f>D332*OS[[#This Row],[Variazione percentuale]]</f>
        <v>71206.965856900002</v>
      </c>
      <c r="F333" s="11">
        <f>OS[[#This Row],[AUM]]-D332</f>
        <v>108585.56000000238</v>
      </c>
      <c r="G333" s="11">
        <f>OS[[#This Row],[∆ AUM]]-OS[[#This Row],[effetto mercato]]</f>
        <v>37378.594143102382</v>
      </c>
    </row>
    <row r="334" spans="1:7">
      <c r="A334" s="4">
        <v>45275</v>
      </c>
      <c r="B334">
        <v>0.48039999999999999</v>
      </c>
      <c r="C334" s="6">
        <f>OS[[#This Row],[Variaz]]/100</f>
        <v>4.8040000000000001E-3</v>
      </c>
      <c r="D334" s="10">
        <f>'AUM Fondi'!E2251</f>
        <v>39756960.850000001</v>
      </c>
      <c r="E334" s="10">
        <f>D333*OS[[#This Row],[Variazione percentuale]]</f>
        <v>190038.68878456001</v>
      </c>
      <c r="F334" s="11">
        <f>OS[[#This Row],[AUM]]-D333</f>
        <v>198532.71000000089</v>
      </c>
      <c r="G334" s="11">
        <f>OS[[#This Row],[∆ AUM]]-OS[[#This Row],[effetto mercato]]</f>
        <v>8494.02121544088</v>
      </c>
    </row>
    <row r="335" spans="1:7">
      <c r="A335" s="4">
        <v>45278</v>
      </c>
      <c r="B335">
        <v>-0.17929999999999999</v>
      </c>
      <c r="C335" s="6">
        <f>OS[[#This Row],[Variaz]]/100</f>
        <v>-1.7929999999999999E-3</v>
      </c>
      <c r="D335" s="10">
        <f>'AUM Fondi'!E2252</f>
        <v>39670524.910000004</v>
      </c>
      <c r="E335" s="10">
        <f>D334*OS[[#This Row],[Variazione percentuale]]</f>
        <v>-71284.230804049992</v>
      </c>
      <c r="F335" s="11">
        <f>OS[[#This Row],[AUM]]-D334</f>
        <v>-86435.939999997616</v>
      </c>
      <c r="G335" s="11">
        <f>OS[[#This Row],[∆ AUM]]-OS[[#This Row],[effetto mercato]]</f>
        <v>-15151.709195947624</v>
      </c>
    </row>
    <row r="336" spans="1:7">
      <c r="A336" s="4">
        <v>45279</v>
      </c>
      <c r="B336">
        <v>0.25940000000000002</v>
      </c>
      <c r="C336" s="6">
        <f>OS[[#This Row],[Variaz]]/100</f>
        <v>2.5940000000000004E-3</v>
      </c>
      <c r="D336" s="10">
        <f>'AUM Fondi'!E2253</f>
        <v>39813227.710000001</v>
      </c>
      <c r="E336" s="10">
        <f>D335*OS[[#This Row],[Variazione percentuale]]</f>
        <v>102905.34161654003</v>
      </c>
      <c r="F336" s="11">
        <f>OS[[#This Row],[AUM]]-D335</f>
        <v>142702.79999999702</v>
      </c>
      <c r="G336" s="11">
        <f>OS[[#This Row],[∆ AUM]]-OS[[#This Row],[effetto mercato]]</f>
        <v>39797.458383456993</v>
      </c>
    </row>
    <row r="337" spans="1:7">
      <c r="A337" s="4">
        <v>45280</v>
      </c>
      <c r="B337">
        <v>-0.15920000000000001</v>
      </c>
      <c r="C337" s="6">
        <f>OS[[#This Row],[Variaz]]/100</f>
        <v>-1.5920000000000001E-3</v>
      </c>
      <c r="D337" s="10">
        <f>'AUM Fondi'!E2254</f>
        <v>39778499.640000001</v>
      </c>
      <c r="E337" s="10">
        <f>D336*OS[[#This Row],[Variazione percentuale]]</f>
        <v>-63382.658514320006</v>
      </c>
      <c r="F337" s="11">
        <f>OS[[#This Row],[AUM]]-D336</f>
        <v>-34728.070000000298</v>
      </c>
      <c r="G337" s="11">
        <f>OS[[#This Row],[∆ AUM]]-OS[[#This Row],[effetto mercato]]</f>
        <v>28654.588514319708</v>
      </c>
    </row>
    <row r="338" spans="1:7">
      <c r="A338" s="4">
        <v>45281</v>
      </c>
      <c r="B338">
        <v>0.31900000000000001</v>
      </c>
      <c r="C338" s="6">
        <f>OS[[#This Row],[Variaz]]/100</f>
        <v>3.1900000000000001E-3</v>
      </c>
      <c r="D338" s="10">
        <f>'AUM Fondi'!E2255</f>
        <v>39921349.460000001</v>
      </c>
      <c r="E338" s="10">
        <f>D337*OS[[#This Row],[Variazione percentuale]]</f>
        <v>126893.41385160001</v>
      </c>
      <c r="F338" s="11">
        <f>OS[[#This Row],[AUM]]-D337</f>
        <v>142849.8200000003</v>
      </c>
      <c r="G338" s="11">
        <f>OS[[#This Row],[∆ AUM]]-OS[[#This Row],[effetto mercato]]</f>
        <v>15956.406148400289</v>
      </c>
    </row>
    <row r="339" spans="1:7">
      <c r="A339" s="4">
        <v>45282</v>
      </c>
      <c r="B339">
        <v>0.1391</v>
      </c>
      <c r="C339" s="6">
        <f>OS[[#This Row],[Variaz]]/100</f>
        <v>1.3910000000000001E-3</v>
      </c>
      <c r="D339" s="10">
        <f>'AUM Fondi'!E2256</f>
        <v>40043939.879999995</v>
      </c>
      <c r="E339" s="10">
        <f>D338*OS[[#This Row],[Variazione percentuale]]</f>
        <v>55530.597098860002</v>
      </c>
      <c r="F339" s="11">
        <f>OS[[#This Row],[AUM]]-D338</f>
        <v>122590.41999999434</v>
      </c>
      <c r="G339" s="11">
        <f>OS[[#This Row],[∆ AUM]]-OS[[#This Row],[effetto mercato]]</f>
        <v>67059.822901134336</v>
      </c>
    </row>
    <row r="340" spans="1:7">
      <c r="A340" s="4">
        <v>45287</v>
      </c>
      <c r="B340">
        <v>0.19850000000000001</v>
      </c>
      <c r="C340" s="6">
        <f>OS[[#This Row],[Variaz]]/100</f>
        <v>1.9850000000000002E-3</v>
      </c>
      <c r="D340" s="10">
        <f>'AUM Fondi'!E2257</f>
        <v>40241958.109999999</v>
      </c>
      <c r="E340" s="10">
        <f>D339*OS[[#This Row],[Variazione percentuale]]</f>
        <v>79487.220661800005</v>
      </c>
      <c r="F340" s="11">
        <f>OS[[#This Row],[AUM]]-D339</f>
        <v>198018.23000000417</v>
      </c>
      <c r="G340" s="11">
        <f>OS[[#This Row],[∆ AUM]]-OS[[#This Row],[effetto mercato]]</f>
        <v>118531.00933820417</v>
      </c>
    </row>
    <row r="341" spans="1:7">
      <c r="A341" s="4">
        <v>45288</v>
      </c>
      <c r="B341">
        <v>-7.9200000000000007E-2</v>
      </c>
      <c r="C341" s="6">
        <f>OS[[#This Row],[Variaz]]/100</f>
        <v>-7.9200000000000006E-4</v>
      </c>
      <c r="D341" s="10">
        <f>'AUM Fondi'!E2258</f>
        <v>40218503.5</v>
      </c>
      <c r="E341" s="10">
        <f>D340*OS[[#This Row],[Variazione percentuale]]</f>
        <v>-31871.630823120002</v>
      </c>
      <c r="F341" s="11">
        <f>OS[[#This Row],[AUM]]-D340</f>
        <v>-23454.609999999404</v>
      </c>
      <c r="G341" s="11">
        <f>OS[[#This Row],[∆ AUM]]-OS[[#This Row],[effetto mercato]]</f>
        <v>8417.0208231205979</v>
      </c>
    </row>
    <row r="342" spans="1:7">
      <c r="A342" s="4">
        <v>45289</v>
      </c>
      <c r="B342">
        <v>-0.11890000000000001</v>
      </c>
      <c r="C342" s="6">
        <f>OS[[#This Row],[Variaz]]/100</f>
        <v>-1.189E-3</v>
      </c>
      <c r="D342" s="10">
        <f>'AUM Fondi'!E2259</f>
        <v>40188042.039999999</v>
      </c>
      <c r="E342" s="10">
        <f>D341*OS[[#This Row],[Variazione percentuale]]</f>
        <v>-47819.800661499998</v>
      </c>
      <c r="F342" s="11">
        <f>OS[[#This Row],[AUM]]-D341</f>
        <v>-30461.460000000894</v>
      </c>
      <c r="G342" s="11">
        <f>OS[[#This Row],[∆ AUM]]-OS[[#This Row],[effetto mercato]]</f>
        <v>17358.340661499104</v>
      </c>
    </row>
    <row r="343" spans="1:7">
      <c r="A343" s="4">
        <v>45293</v>
      </c>
      <c r="B343">
        <v>-0.1588</v>
      </c>
      <c r="C343" s="6">
        <f>OS[[#This Row],[Variaz]]/100</f>
        <v>-1.588E-3</v>
      </c>
      <c r="D343" s="10">
        <f>'AUM Fondi'!E2260</f>
        <v>40152803.409999996</v>
      </c>
      <c r="E343" s="10">
        <f>D342*OS[[#This Row],[Variazione percentuale]]</f>
        <v>-63818.610759520001</v>
      </c>
      <c r="F343" s="11">
        <f>OS[[#This Row],[AUM]]-D342</f>
        <v>-35238.630000002682</v>
      </c>
      <c r="G343" s="11">
        <f>OS[[#This Row],[∆ AUM]]-OS[[#This Row],[effetto mercato]]</f>
        <v>28579.980759517319</v>
      </c>
    </row>
    <row r="344" spans="1:7">
      <c r="A344" s="4">
        <v>45294</v>
      </c>
      <c r="B344">
        <v>-0.35780000000000001</v>
      </c>
      <c r="C344" s="6">
        <f>OS[[#This Row],[Variaz]]/100</f>
        <v>-3.578E-3</v>
      </c>
      <c r="D344" s="10">
        <f>'AUM Fondi'!E2261</f>
        <v>40011349.460000001</v>
      </c>
      <c r="E344" s="10">
        <f>D343*OS[[#This Row],[Variazione percentuale]]</f>
        <v>-143666.73060097999</v>
      </c>
      <c r="F344" s="11">
        <f>OS[[#This Row],[AUM]]-D343</f>
        <v>-141453.94999999553</v>
      </c>
      <c r="G344" s="11">
        <f>OS[[#This Row],[∆ AUM]]-OS[[#This Row],[effetto mercato]]</f>
        <v>2212.7806009844644</v>
      </c>
    </row>
    <row r="345" spans="1:7">
      <c r="A345" s="4">
        <v>45295</v>
      </c>
      <c r="B345">
        <v>-0.43890000000000001</v>
      </c>
      <c r="C345" s="6">
        <f>OS[[#This Row],[Variaz]]/100</f>
        <v>-4.3890000000000005E-3</v>
      </c>
      <c r="D345" s="10">
        <f>'AUM Fondi'!E2262</f>
        <v>39859336.210000001</v>
      </c>
      <c r="E345" s="10">
        <f>D344*OS[[#This Row],[Variazione percentuale]]</f>
        <v>-175609.81277994002</v>
      </c>
      <c r="F345" s="11">
        <f>OS[[#This Row],[AUM]]-D344</f>
        <v>-152013.25</v>
      </c>
      <c r="G345" s="11">
        <f>OS[[#This Row],[∆ AUM]]-OS[[#This Row],[effetto mercato]]</f>
        <v>23596.562779940024</v>
      </c>
    </row>
    <row r="346" spans="1:7">
      <c r="A346" s="4">
        <v>45299</v>
      </c>
      <c r="B346">
        <v>0.38069999999999998</v>
      </c>
      <c r="C346" s="6">
        <f>OS[[#This Row],[Variaz]]/100</f>
        <v>3.8069999999999996E-3</v>
      </c>
      <c r="D346" s="10">
        <f>'AUM Fondi'!E2263</f>
        <v>39950112.740000002</v>
      </c>
      <c r="E346" s="10">
        <f>D345*OS[[#This Row],[Variazione percentuale]]</f>
        <v>151744.49295146999</v>
      </c>
      <c r="F346" s="11">
        <f>OS[[#This Row],[AUM]]-D345</f>
        <v>90776.530000001192</v>
      </c>
      <c r="G346" s="11">
        <f>OS[[#This Row],[∆ AUM]]-OS[[#This Row],[effetto mercato]]</f>
        <v>-60967.962951468799</v>
      </c>
    </row>
    <row r="347" spans="1:7">
      <c r="A347" s="4">
        <v>45300</v>
      </c>
      <c r="B347">
        <v>3.9899999999999998E-2</v>
      </c>
      <c r="C347" s="6">
        <f>OS[[#This Row],[Variaz]]/100</f>
        <v>3.9899999999999999E-4</v>
      </c>
      <c r="D347" s="10">
        <f>'AUM Fondi'!E2264</f>
        <v>40331059.899999999</v>
      </c>
      <c r="E347" s="10">
        <f>D346*OS[[#This Row],[Variazione percentuale]]</f>
        <v>15940.09498326</v>
      </c>
      <c r="F347" s="11">
        <f>OS[[#This Row],[AUM]]-D346</f>
        <v>380947.15999999642</v>
      </c>
      <c r="G347" s="11">
        <f>OS[[#This Row],[∆ AUM]]-OS[[#This Row],[effetto mercato]]</f>
        <v>365007.06501673645</v>
      </c>
    </row>
    <row r="348" spans="1:7">
      <c r="A348" s="4">
        <v>45301</v>
      </c>
      <c r="B348">
        <v>-0.13969999999999999</v>
      </c>
      <c r="C348" s="6">
        <f>OS[[#This Row],[Variaz]]/100</f>
        <v>-1.3969999999999998E-3</v>
      </c>
      <c r="D348" s="10">
        <f>'AUM Fondi'!E2265</f>
        <v>40473013.060000002</v>
      </c>
      <c r="E348" s="10">
        <f>D347*OS[[#This Row],[Variazione percentuale]]</f>
        <v>-56342.49068029999</v>
      </c>
      <c r="F348" s="11">
        <f>OS[[#This Row],[AUM]]-D347</f>
        <v>141953.16000000387</v>
      </c>
      <c r="G348" s="11">
        <f>OS[[#This Row],[∆ AUM]]-OS[[#This Row],[effetto mercato]]</f>
        <v>198295.65068030386</v>
      </c>
    </row>
    <row r="349" spans="1:7">
      <c r="A349" s="4">
        <v>45302</v>
      </c>
      <c r="B349">
        <v>0.04</v>
      </c>
      <c r="C349" s="6">
        <f>OS[[#This Row],[Variaz]]/100</f>
        <v>4.0000000000000002E-4</v>
      </c>
      <c r="D349" s="10">
        <f>'AUM Fondi'!E2266</f>
        <v>40554328.479999997</v>
      </c>
      <c r="E349" s="10">
        <f>D348*OS[[#This Row],[Variazione percentuale]]</f>
        <v>16189.205224000001</v>
      </c>
      <c r="F349" s="11">
        <f>OS[[#This Row],[AUM]]-D348</f>
        <v>81315.419999994338</v>
      </c>
      <c r="G349" s="11">
        <f>OS[[#This Row],[∆ AUM]]-OS[[#This Row],[effetto mercato]]</f>
        <v>65126.214775994333</v>
      </c>
    </row>
    <row r="350" spans="1:7">
      <c r="A350" s="4">
        <v>45303</v>
      </c>
      <c r="B350">
        <v>0.27960000000000002</v>
      </c>
      <c r="C350" s="6">
        <f>OS[[#This Row],[Variaz]]/100</f>
        <v>2.7960000000000003E-3</v>
      </c>
      <c r="D350" s="10">
        <f>'AUM Fondi'!E2267</f>
        <v>40654035.280000001</v>
      </c>
      <c r="E350" s="10">
        <f>D349*OS[[#This Row],[Variazione percentuale]]</f>
        <v>113389.90243008001</v>
      </c>
      <c r="F350" s="11">
        <f>OS[[#This Row],[AUM]]-D349</f>
        <v>99706.80000000447</v>
      </c>
      <c r="G350" s="11">
        <f>OS[[#This Row],[∆ AUM]]-OS[[#This Row],[effetto mercato]]</f>
        <v>-13683.102430075538</v>
      </c>
    </row>
    <row r="351" spans="1:7">
      <c r="A351" s="4">
        <v>45306</v>
      </c>
      <c r="B351">
        <v>-0.1593</v>
      </c>
      <c r="C351" s="6">
        <f>OS[[#This Row],[Variaz]]/100</f>
        <v>-1.593E-3</v>
      </c>
      <c r="D351" s="10">
        <f>'AUM Fondi'!E2268</f>
        <v>40774597.689999998</v>
      </c>
      <c r="E351" s="10">
        <f>D350*OS[[#This Row],[Variazione percentuale]]</f>
        <v>-64761.878201040003</v>
      </c>
      <c r="F351" s="11">
        <f>OS[[#This Row],[AUM]]-D350</f>
        <v>120562.40999999642</v>
      </c>
      <c r="G351" s="11">
        <f>OS[[#This Row],[∆ AUM]]-OS[[#This Row],[effetto mercato]]</f>
        <v>185324.28820103643</v>
      </c>
    </row>
    <row r="352" spans="1:7">
      <c r="A352" s="4">
        <v>45307</v>
      </c>
      <c r="B352">
        <v>1.9900000000000001E-2</v>
      </c>
      <c r="C352" s="6">
        <f>OS[[#This Row],[Variaz]]/100</f>
        <v>1.9900000000000001E-4</v>
      </c>
      <c r="D352" s="10">
        <f>'AUM Fondi'!E2269</f>
        <v>40776637.089999996</v>
      </c>
      <c r="E352" s="10">
        <f>D351*OS[[#This Row],[Variazione percentuale]]</f>
        <v>8114.1449403099996</v>
      </c>
      <c r="F352" s="11">
        <f>OS[[#This Row],[AUM]]-D351</f>
        <v>2039.3999999985099</v>
      </c>
      <c r="G352" s="11">
        <f>OS[[#This Row],[∆ AUM]]-OS[[#This Row],[effetto mercato]]</f>
        <v>-6074.7449403114897</v>
      </c>
    </row>
    <row r="353" spans="1:7">
      <c r="A353" s="4">
        <v>45308</v>
      </c>
      <c r="B353">
        <v>-0.43880000000000002</v>
      </c>
      <c r="C353" s="6">
        <f>OS[[#This Row],[Variaz]]/100</f>
        <v>-4.3880000000000004E-3</v>
      </c>
      <c r="D353" s="10">
        <f>'AUM Fondi'!E2270</f>
        <v>40972244.32</v>
      </c>
      <c r="E353" s="10">
        <f>D352*OS[[#This Row],[Variazione percentuale]]</f>
        <v>-178927.88355092</v>
      </c>
      <c r="F353" s="11">
        <f>OS[[#This Row],[AUM]]-D352</f>
        <v>195607.23000000417</v>
      </c>
      <c r="G353" s="11">
        <f>OS[[#This Row],[∆ AUM]]-OS[[#This Row],[effetto mercato]]</f>
        <v>374535.11355092417</v>
      </c>
    </row>
    <row r="354" spans="1:7">
      <c r="A354" s="4">
        <v>45309</v>
      </c>
      <c r="B354">
        <v>0.18029999999999999</v>
      </c>
      <c r="C354" s="6">
        <f>OS[[#This Row],[Variaz]]/100</f>
        <v>1.8029999999999999E-3</v>
      </c>
      <c r="D354" s="10">
        <f>'AUM Fondi'!E2271</f>
        <v>40885472.810000002</v>
      </c>
      <c r="E354" s="10">
        <f>D353*OS[[#This Row],[Variazione percentuale]]</f>
        <v>73872.956508959993</v>
      </c>
      <c r="F354" s="11">
        <f>OS[[#This Row],[AUM]]-D353</f>
        <v>-86771.509999997914</v>
      </c>
      <c r="G354" s="11">
        <f>OS[[#This Row],[∆ AUM]]-OS[[#This Row],[effetto mercato]]</f>
        <v>-160644.46650895791</v>
      </c>
    </row>
    <row r="355" spans="1:7">
      <c r="A355" s="4">
        <v>45310</v>
      </c>
      <c r="B355">
        <v>0.33989999999999998</v>
      </c>
      <c r="C355" s="6">
        <f>OS[[#This Row],[Variaz]]/100</f>
        <v>3.3989999999999997E-3</v>
      </c>
      <c r="D355" s="10">
        <f>'AUM Fondi'!E2272</f>
        <v>41109648.600000001</v>
      </c>
      <c r="E355" s="10">
        <f>D354*OS[[#This Row],[Variazione percentuale]]</f>
        <v>138969.72208119</v>
      </c>
      <c r="F355" s="11">
        <f>OS[[#This Row],[AUM]]-D354</f>
        <v>224175.78999999911</v>
      </c>
      <c r="G355" s="11">
        <f>OS[[#This Row],[∆ AUM]]-OS[[#This Row],[effetto mercato]]</f>
        <v>85206.067918809102</v>
      </c>
    </row>
    <row r="356" spans="1:7">
      <c r="A356" s="4">
        <v>45313</v>
      </c>
      <c r="B356">
        <v>0.31890000000000002</v>
      </c>
      <c r="C356" s="6">
        <f>OS[[#This Row],[Variaz]]/100</f>
        <v>3.189E-3</v>
      </c>
      <c r="D356" s="10">
        <f>'AUM Fondi'!E2273</f>
        <v>41421133.159999996</v>
      </c>
      <c r="E356" s="10">
        <f>D355*OS[[#This Row],[Variazione percentuale]]</f>
        <v>131098.66938540002</v>
      </c>
      <c r="F356" s="11">
        <f>OS[[#This Row],[AUM]]-D355</f>
        <v>311484.55999999493</v>
      </c>
      <c r="G356" s="11">
        <f>OS[[#This Row],[∆ AUM]]-OS[[#This Row],[effetto mercato]]</f>
        <v>180385.89061459491</v>
      </c>
    </row>
    <row r="357" spans="1:7">
      <c r="A357" s="4">
        <v>45314</v>
      </c>
      <c r="B357">
        <v>1.9900000000000001E-2</v>
      </c>
      <c r="C357" s="6">
        <f>OS[[#This Row],[Variaz]]/100</f>
        <v>1.9900000000000001E-4</v>
      </c>
      <c r="D357" s="10">
        <f>'AUM Fondi'!E2274</f>
        <v>41622352.049999997</v>
      </c>
      <c r="E357" s="10">
        <f>D356*OS[[#This Row],[Variazione percentuale]]</f>
        <v>8242.8054988399999</v>
      </c>
      <c r="F357" s="11">
        <f>OS[[#This Row],[AUM]]-D356</f>
        <v>201218.8900000006</v>
      </c>
      <c r="G357" s="11">
        <f>OS[[#This Row],[∆ AUM]]-OS[[#This Row],[effetto mercato]]</f>
        <v>192976.0845011606</v>
      </c>
    </row>
    <row r="358" spans="1:7">
      <c r="A358" s="4">
        <v>45315</v>
      </c>
      <c r="B358">
        <v>-0.13900000000000001</v>
      </c>
      <c r="C358" s="6">
        <f>OS[[#This Row],[Variaz]]/100</f>
        <v>-1.3900000000000002E-3</v>
      </c>
      <c r="D358" s="10">
        <f>'AUM Fondi'!E2275</f>
        <v>41653469.549999997</v>
      </c>
      <c r="E358" s="10">
        <f>D357*OS[[#This Row],[Variazione percentuale]]</f>
        <v>-57855.069349500001</v>
      </c>
      <c r="F358" s="11">
        <f>OS[[#This Row],[AUM]]-D357</f>
        <v>31117.5</v>
      </c>
      <c r="G358" s="11">
        <f>OS[[#This Row],[∆ AUM]]-OS[[#This Row],[effetto mercato]]</f>
        <v>88972.569349500001</v>
      </c>
    </row>
    <row r="359" spans="1:7">
      <c r="A359" s="4">
        <v>45316</v>
      </c>
      <c r="B359">
        <v>0.53700000000000003</v>
      </c>
      <c r="C359" s="6">
        <f>OS[[#This Row],[Variaz]]/100</f>
        <v>5.3700000000000006E-3</v>
      </c>
      <c r="D359" s="10">
        <f>'AUM Fondi'!E2276</f>
        <v>41682109.240000002</v>
      </c>
      <c r="E359" s="10">
        <f>D358*OS[[#This Row],[Variazione percentuale]]</f>
        <v>223679.13148350001</v>
      </c>
      <c r="F359" s="11">
        <f>OS[[#This Row],[AUM]]-D358</f>
        <v>28639.690000005066</v>
      </c>
      <c r="G359" s="11">
        <f>OS[[#This Row],[∆ AUM]]-OS[[#This Row],[effetto mercato]]</f>
        <v>-195039.44148349494</v>
      </c>
    </row>
    <row r="360" spans="1:7">
      <c r="A360" s="4">
        <v>45317</v>
      </c>
      <c r="B360">
        <v>-0.13850000000000001</v>
      </c>
      <c r="C360" s="6">
        <f>OS[[#This Row],[Variaz]]/100</f>
        <v>-1.3850000000000002E-3</v>
      </c>
      <c r="D360" s="10">
        <f>'AUM Fondi'!E2277</f>
        <v>41995571.869999997</v>
      </c>
      <c r="E360" s="10">
        <f>D359*OS[[#This Row],[Variazione percentuale]]</f>
        <v>-57729.721297400007</v>
      </c>
      <c r="F360" s="11">
        <f>OS[[#This Row],[AUM]]-D359</f>
        <v>313462.62999999523</v>
      </c>
      <c r="G360" s="11">
        <f>OS[[#This Row],[∆ AUM]]-OS[[#This Row],[effetto mercato]]</f>
        <v>371192.35129739525</v>
      </c>
    </row>
    <row r="361" spans="1:7">
      <c r="A361" s="4">
        <v>45320</v>
      </c>
      <c r="B361">
        <v>0.57450000000000001</v>
      </c>
      <c r="C361" s="6">
        <f>OS[[#This Row],[Variaz]]/100</f>
        <v>5.7450000000000001E-3</v>
      </c>
      <c r="D361" s="10">
        <f>'AUM Fondi'!E2278</f>
        <v>41985784.170000002</v>
      </c>
      <c r="E361" s="10">
        <f>D360*OS[[#This Row],[Variazione percentuale]]</f>
        <v>241264.56039314999</v>
      </c>
      <c r="F361" s="11">
        <f>OS[[#This Row],[AUM]]-D360</f>
        <v>-9787.6999999955297</v>
      </c>
      <c r="G361" s="11">
        <f>OS[[#This Row],[∆ AUM]]-OS[[#This Row],[effetto mercato]]</f>
        <v>-251052.26039314552</v>
      </c>
    </row>
    <row r="362" spans="1:7">
      <c r="A362" s="4">
        <v>45321</v>
      </c>
      <c r="B362">
        <v>-0.33479999999999999</v>
      </c>
      <c r="C362" s="6">
        <f>OS[[#This Row],[Variaz]]/100</f>
        <v>-3.3479999999999998E-3</v>
      </c>
      <c r="D362" s="10">
        <f>'AUM Fondi'!E2279</f>
        <v>42334310.879999995</v>
      </c>
      <c r="E362" s="10">
        <f>D361*OS[[#This Row],[Variazione percentuale]]</f>
        <v>-140568.40540116001</v>
      </c>
      <c r="F362" s="11">
        <f>OS[[#This Row],[AUM]]-D361</f>
        <v>348526.70999999344</v>
      </c>
      <c r="G362" s="11">
        <f>OS[[#This Row],[∆ AUM]]-OS[[#This Row],[effetto mercato]]</f>
        <v>489095.11540115345</v>
      </c>
    </row>
    <row r="363" spans="1:7">
      <c r="A363" s="4">
        <v>45322</v>
      </c>
      <c r="B363">
        <v>3.95E-2</v>
      </c>
      <c r="C363" s="6">
        <f>OS[[#This Row],[Variaz]]/100</f>
        <v>3.9500000000000001E-4</v>
      </c>
      <c r="D363" s="10">
        <f>'AUM Fondi'!E2280</f>
        <v>42344723.689999998</v>
      </c>
      <c r="E363" s="10">
        <f>D362*OS[[#This Row],[Variazione percentuale]]</f>
        <v>16722.052797599998</v>
      </c>
      <c r="F363" s="11">
        <f>OS[[#This Row],[AUM]]-D362</f>
        <v>10412.810000002384</v>
      </c>
      <c r="G363" s="11">
        <f>OS[[#This Row],[∆ AUM]]-OS[[#This Row],[effetto mercato]]</f>
        <v>-6309.2427975976134</v>
      </c>
    </row>
    <row r="364" spans="1:7">
      <c r="A364" s="4">
        <v>45323</v>
      </c>
      <c r="B364">
        <v>0.27660000000000001</v>
      </c>
      <c r="C364" s="6">
        <f>OS[[#This Row],[Variaz]]/100</f>
        <v>2.7660000000000002E-3</v>
      </c>
      <c r="D364" s="10">
        <f>'AUM Fondi'!E2281</f>
        <v>42572055.620000005</v>
      </c>
      <c r="E364" s="10">
        <f>D363*OS[[#This Row],[Variazione percentuale]]</f>
        <v>117125.50572654001</v>
      </c>
      <c r="F364" s="11">
        <f>OS[[#This Row],[AUM]]-D363</f>
        <v>227331.93000000715</v>
      </c>
      <c r="G364" s="11">
        <f>OS[[#This Row],[∆ AUM]]-OS[[#This Row],[effetto mercato]]</f>
        <v>110206.42427346714</v>
      </c>
    </row>
    <row r="365" spans="1:7">
      <c r="A365" s="4">
        <v>45324</v>
      </c>
      <c r="B365">
        <v>-0.2364</v>
      </c>
      <c r="C365" s="6">
        <f>OS[[#This Row],[Variaz]]/100</f>
        <v>-2.3639999999999998E-3</v>
      </c>
      <c r="D365" s="10">
        <f>'AUM Fondi'!E2282</f>
        <v>42743071.370000005</v>
      </c>
      <c r="E365" s="10">
        <f>D364*OS[[#This Row],[Variazione percentuale]]</f>
        <v>-100640.33948568</v>
      </c>
      <c r="F365" s="11">
        <f>OS[[#This Row],[AUM]]-D364</f>
        <v>171015.75</v>
      </c>
      <c r="G365" s="11">
        <f>OS[[#This Row],[∆ AUM]]-OS[[#This Row],[effetto mercato]]</f>
        <v>271656.08948567999</v>
      </c>
    </row>
    <row r="366" spans="1:7">
      <c r="A366" s="4">
        <v>45327</v>
      </c>
      <c r="B366">
        <v>-5.9200000000000003E-2</v>
      </c>
      <c r="C366" s="6">
        <f>OS[[#This Row],[Variaz]]/100</f>
        <v>-5.9200000000000008E-4</v>
      </c>
      <c r="D366" s="10">
        <f>'AUM Fondi'!E2283</f>
        <v>42716301.840000004</v>
      </c>
      <c r="E366" s="10">
        <f>D365*OS[[#This Row],[Variazione percentuale]]</f>
        <v>-25303.898251040006</v>
      </c>
      <c r="F366" s="11">
        <f>OS[[#This Row],[AUM]]-D365</f>
        <v>-26769.530000001192</v>
      </c>
      <c r="G366" s="11">
        <f>OS[[#This Row],[∆ AUM]]-OS[[#This Row],[effetto mercato]]</f>
        <v>-1465.6317489611865</v>
      </c>
    </row>
    <row r="367" spans="1:7">
      <c r="A367" s="4">
        <v>45328</v>
      </c>
      <c r="B367">
        <v>7.9000000000000001E-2</v>
      </c>
      <c r="C367" s="6">
        <f>OS[[#This Row],[Variaz]]/100</f>
        <v>7.9000000000000001E-4</v>
      </c>
      <c r="D367" s="10">
        <f>'AUM Fondi'!E2284</f>
        <v>42724783.019999996</v>
      </c>
      <c r="E367" s="10">
        <f>D366*OS[[#This Row],[Variazione percentuale]]</f>
        <v>33745.878453600002</v>
      </c>
      <c r="F367" s="11">
        <f>OS[[#This Row],[AUM]]-D366</f>
        <v>8481.1799999922514</v>
      </c>
      <c r="G367" s="11">
        <f>OS[[#This Row],[∆ AUM]]-OS[[#This Row],[effetto mercato]]</f>
        <v>-25264.698453607751</v>
      </c>
    </row>
    <row r="368" spans="1:7">
      <c r="A368" s="4">
        <v>45329</v>
      </c>
      <c r="B368">
        <v>-7.9000000000000001E-2</v>
      </c>
      <c r="C368" s="6">
        <f>OS[[#This Row],[Variaz]]/100</f>
        <v>-7.9000000000000001E-4</v>
      </c>
      <c r="D368" s="10">
        <f>'AUM Fondi'!E2285</f>
        <v>42902071.32</v>
      </c>
      <c r="E368" s="10">
        <f>D367*OS[[#This Row],[Variazione percentuale]]</f>
        <v>-33752.578585799994</v>
      </c>
      <c r="F368" s="11">
        <f>OS[[#This Row],[AUM]]-D367</f>
        <v>177288.30000000447</v>
      </c>
      <c r="G368" s="11">
        <f>OS[[#This Row],[∆ AUM]]-OS[[#This Row],[effetto mercato]]</f>
        <v>211040.87858580446</v>
      </c>
    </row>
    <row r="369" spans="1:7">
      <c r="A369" s="4">
        <v>45330</v>
      </c>
      <c r="B369">
        <v>-7.9000000000000001E-2</v>
      </c>
      <c r="C369" s="6">
        <f>OS[[#This Row],[Variaz]]/100</f>
        <v>-7.9000000000000001E-4</v>
      </c>
      <c r="D369" s="10">
        <f>'AUM Fondi'!E2286</f>
        <v>43072853.849999994</v>
      </c>
      <c r="E369" s="10">
        <f>D368*OS[[#This Row],[Variazione percentuale]]</f>
        <v>-33892.636342800004</v>
      </c>
      <c r="F369" s="11">
        <f>OS[[#This Row],[AUM]]-D368</f>
        <v>170782.52999999374</v>
      </c>
      <c r="G369" s="11">
        <f>OS[[#This Row],[∆ AUM]]-OS[[#This Row],[effetto mercato]]</f>
        <v>204675.16634279373</v>
      </c>
    </row>
    <row r="370" spans="1:7">
      <c r="A370" s="4">
        <v>45331</v>
      </c>
      <c r="B370">
        <v>0</v>
      </c>
      <c r="C370" s="6">
        <f>OS[[#This Row],[Variaz]]/100</f>
        <v>0</v>
      </c>
      <c r="D370" s="10">
        <f>'AUM Fondi'!E2287</f>
        <v>43197339.120000005</v>
      </c>
      <c r="E370" s="10">
        <f>D369*OS[[#This Row],[Variazione percentuale]]</f>
        <v>0</v>
      </c>
      <c r="F370" s="11">
        <f>OS[[#This Row],[AUM]]-D369</f>
        <v>124485.27000001073</v>
      </c>
      <c r="G370" s="11">
        <f>OS[[#This Row],[∆ AUM]]-OS[[#This Row],[effetto mercato]]</f>
        <v>124485.27000001073</v>
      </c>
    </row>
    <row r="371" spans="1:7">
      <c r="A371" s="4">
        <v>45334</v>
      </c>
      <c r="B371">
        <v>0.27679999999999999</v>
      </c>
      <c r="C371" s="6">
        <f>OS[[#This Row],[Variaz]]/100</f>
        <v>2.7680000000000001E-3</v>
      </c>
      <c r="D371" s="10">
        <f>'AUM Fondi'!E2288</f>
        <v>43351987.269999996</v>
      </c>
      <c r="E371" s="10">
        <f>D370*OS[[#This Row],[Variazione percentuale]]</f>
        <v>119570.23468416002</v>
      </c>
      <c r="F371" s="11">
        <f>OS[[#This Row],[AUM]]-D370</f>
        <v>154648.14999999106</v>
      </c>
      <c r="G371" s="11">
        <f>OS[[#This Row],[∆ AUM]]-OS[[#This Row],[effetto mercato]]</f>
        <v>35077.915315831036</v>
      </c>
    </row>
    <row r="372" spans="1:7">
      <c r="A372" s="4">
        <v>45335</v>
      </c>
      <c r="B372">
        <v>-0.43380000000000002</v>
      </c>
      <c r="C372" s="6">
        <f>OS[[#This Row],[Variaz]]/100</f>
        <v>-4.3379999999999998E-3</v>
      </c>
      <c r="D372" s="10">
        <f>'AUM Fondi'!E2289</f>
        <v>43546196.939999998</v>
      </c>
      <c r="E372" s="10">
        <f>D371*OS[[#This Row],[Variazione percentuale]]</f>
        <v>-188060.92077725998</v>
      </c>
      <c r="F372" s="11">
        <f>OS[[#This Row],[AUM]]-D371</f>
        <v>194209.67000000179</v>
      </c>
      <c r="G372" s="11">
        <f>OS[[#This Row],[∆ AUM]]-OS[[#This Row],[effetto mercato]]</f>
        <v>382270.59077726176</v>
      </c>
    </row>
    <row r="373" spans="1:7">
      <c r="A373" s="4">
        <v>45336</v>
      </c>
      <c r="B373">
        <v>0.41589999999999999</v>
      </c>
      <c r="C373" s="6">
        <f>OS[[#This Row],[Variaz]]/100</f>
        <v>4.1589999999999995E-3</v>
      </c>
      <c r="D373" s="10">
        <f>'AUM Fondi'!E2290</f>
        <v>43404345.810000002</v>
      </c>
      <c r="E373" s="10">
        <f>D372*OS[[#This Row],[Variazione percentuale]]</f>
        <v>181108.63307345996</v>
      </c>
      <c r="F373" s="11">
        <f>OS[[#This Row],[AUM]]-D372</f>
        <v>-141851.12999999523</v>
      </c>
      <c r="G373" s="11">
        <f>OS[[#This Row],[∆ AUM]]-OS[[#This Row],[effetto mercato]]</f>
        <v>-322959.76307345519</v>
      </c>
    </row>
    <row r="374" spans="1:7">
      <c r="A374" s="4">
        <v>45337</v>
      </c>
      <c r="B374">
        <v>5.9200000000000003E-2</v>
      </c>
      <c r="C374" s="6">
        <f>OS[[#This Row],[Variaz]]/100</f>
        <v>5.9200000000000008E-4</v>
      </c>
      <c r="D374" s="10">
        <f>'AUM Fondi'!E2291</f>
        <v>43722541.439999998</v>
      </c>
      <c r="E374" s="10">
        <f>D373*OS[[#This Row],[Variazione percentuale]]</f>
        <v>25695.372719520004</v>
      </c>
      <c r="F374" s="11">
        <f>OS[[#This Row],[AUM]]-D373</f>
        <v>318195.62999999523</v>
      </c>
      <c r="G374" s="11">
        <f>OS[[#This Row],[∆ AUM]]-OS[[#This Row],[effetto mercato]]</f>
        <v>292500.25728047523</v>
      </c>
    </row>
    <row r="375" spans="1:7">
      <c r="A375" s="4">
        <v>45338</v>
      </c>
      <c r="B375">
        <v>-0.1774</v>
      </c>
      <c r="C375" s="6">
        <f>OS[[#This Row],[Variaz]]/100</f>
        <v>-1.774E-3</v>
      </c>
      <c r="D375" s="10">
        <f>'AUM Fondi'!E2292</f>
        <v>43834774.989999995</v>
      </c>
      <c r="E375" s="10">
        <f>D374*OS[[#This Row],[Variazione percentuale]]</f>
        <v>-77563.788514560001</v>
      </c>
      <c r="F375" s="11">
        <f>OS[[#This Row],[AUM]]-D374</f>
        <v>112233.54999999702</v>
      </c>
      <c r="G375" s="11">
        <f>OS[[#This Row],[∆ AUM]]-OS[[#This Row],[effetto mercato]]</f>
        <v>189797.33851455702</v>
      </c>
    </row>
    <row r="376" spans="1:7">
      <c r="A376" s="4">
        <v>45341</v>
      </c>
      <c r="B376">
        <v>0</v>
      </c>
      <c r="C376" s="6">
        <f>OS[[#This Row],[Variaz]]/100</f>
        <v>0</v>
      </c>
      <c r="D376" s="10">
        <f>'AUM Fondi'!E2293</f>
        <v>43858288.290000007</v>
      </c>
      <c r="E376" s="10">
        <f>D375*OS[[#This Row],[Variazione percentuale]]</f>
        <v>0</v>
      </c>
      <c r="F376" s="11">
        <f>OS[[#This Row],[AUM]]-D375</f>
        <v>23513.300000011921</v>
      </c>
      <c r="G376" s="11">
        <f>OS[[#This Row],[∆ AUM]]-OS[[#This Row],[effetto mercato]]</f>
        <v>23513.300000011921</v>
      </c>
    </row>
    <row r="377" spans="1:7">
      <c r="A377" s="4">
        <v>45342</v>
      </c>
      <c r="B377">
        <v>-0.158</v>
      </c>
      <c r="C377" s="6">
        <f>OS[[#This Row],[Variaz]]/100</f>
        <v>-1.58E-3</v>
      </c>
      <c r="D377" s="10">
        <f>'AUM Fondi'!E2294</f>
        <v>44076521.090000004</v>
      </c>
      <c r="E377" s="10">
        <f>D376*OS[[#This Row],[Variazione percentuale]]</f>
        <v>-69296.095498200011</v>
      </c>
      <c r="F377" s="11">
        <f>OS[[#This Row],[AUM]]-D376</f>
        <v>218232.79999999702</v>
      </c>
      <c r="G377" s="11">
        <f>OS[[#This Row],[∆ AUM]]-OS[[#This Row],[effetto mercato]]</f>
        <v>287528.89549819706</v>
      </c>
    </row>
    <row r="378" spans="1:7">
      <c r="A378" s="4">
        <v>45343</v>
      </c>
      <c r="B378">
        <v>-0.27689999999999998</v>
      </c>
      <c r="C378" s="6">
        <f>OS[[#This Row],[Variaz]]/100</f>
        <v>-2.7689999999999998E-3</v>
      </c>
      <c r="D378" s="10">
        <f>'AUM Fondi'!E2295</f>
        <v>44061938.609999999</v>
      </c>
      <c r="E378" s="10">
        <f>D377*OS[[#This Row],[Variazione percentuale]]</f>
        <v>-122047.88689821</v>
      </c>
      <c r="F378" s="11">
        <f>OS[[#This Row],[AUM]]-D377</f>
        <v>-14582.480000004172</v>
      </c>
      <c r="G378" s="11">
        <f>OS[[#This Row],[∆ AUM]]-OS[[#This Row],[effetto mercato]]</f>
        <v>107465.40689820582</v>
      </c>
    </row>
    <row r="379" spans="1:7">
      <c r="A379" s="4">
        <v>45344</v>
      </c>
      <c r="B379">
        <v>0.63470000000000004</v>
      </c>
      <c r="C379" s="6">
        <f>OS[[#This Row],[Variaz]]/100</f>
        <v>6.3470000000000002E-3</v>
      </c>
      <c r="D379" s="10">
        <f>'AUM Fondi'!E2296</f>
        <v>44196840.869999997</v>
      </c>
      <c r="E379" s="10">
        <f>D378*OS[[#This Row],[Variazione percentuale]]</f>
        <v>279661.12435767002</v>
      </c>
      <c r="F379" s="11">
        <f>OS[[#This Row],[AUM]]-D378</f>
        <v>134902.25999999791</v>
      </c>
      <c r="G379" s="11">
        <f>OS[[#This Row],[∆ AUM]]-OS[[#This Row],[effetto mercato]]</f>
        <v>-144758.86435767211</v>
      </c>
    </row>
    <row r="380" spans="1:7">
      <c r="A380" s="4">
        <v>45345</v>
      </c>
      <c r="B380">
        <v>0.29559999999999997</v>
      </c>
      <c r="C380" s="6">
        <f>OS[[#This Row],[Variaz]]/100</f>
        <v>2.9559999999999999E-3</v>
      </c>
      <c r="D380" s="10">
        <f>'AUM Fondi'!E2297</f>
        <v>44649565.43</v>
      </c>
      <c r="E380" s="10">
        <f>D379*OS[[#This Row],[Variazione percentuale]]</f>
        <v>130645.86161171999</v>
      </c>
      <c r="F380" s="11">
        <f>OS[[#This Row],[AUM]]-D379</f>
        <v>452724.56000000238</v>
      </c>
      <c r="G380" s="11">
        <f>OS[[#This Row],[∆ AUM]]-OS[[#This Row],[effetto mercato]]</f>
        <v>322078.69838828238</v>
      </c>
    </row>
    <row r="381" spans="1:7">
      <c r="A381" s="4">
        <v>45348</v>
      </c>
      <c r="B381">
        <v>-0.35370000000000001</v>
      </c>
      <c r="C381" s="6">
        <f>OS[[#This Row],[Variaz]]/100</f>
        <v>-3.5370000000000002E-3</v>
      </c>
      <c r="D381" s="10">
        <f>'AUM Fondi'!E2298</f>
        <v>44800228.350000001</v>
      </c>
      <c r="E381" s="10">
        <f>D380*OS[[#This Row],[Variazione percentuale]]</f>
        <v>-157925.51292591001</v>
      </c>
      <c r="F381" s="11">
        <f>OS[[#This Row],[AUM]]-D380</f>
        <v>150662.92000000179</v>
      </c>
      <c r="G381" s="11">
        <f>OS[[#This Row],[∆ AUM]]-OS[[#This Row],[effetto mercato]]</f>
        <v>308588.43292591179</v>
      </c>
    </row>
    <row r="382" spans="1:7">
      <c r="A382" s="4">
        <v>45349</v>
      </c>
      <c r="B382">
        <v>5.9200000000000003E-2</v>
      </c>
      <c r="C382" s="6">
        <f>OS[[#This Row],[Variaz]]/100</f>
        <v>5.9200000000000008E-4</v>
      </c>
      <c r="D382" s="10">
        <f>'AUM Fondi'!E2299</f>
        <v>44738771.960000001</v>
      </c>
      <c r="E382" s="10">
        <f>D381*OS[[#This Row],[Variazione percentuale]]</f>
        <v>26521.735183200006</v>
      </c>
      <c r="F382" s="11">
        <f>OS[[#This Row],[AUM]]-D381</f>
        <v>-61456.390000000596</v>
      </c>
      <c r="G382" s="11">
        <f>OS[[#This Row],[∆ AUM]]-OS[[#This Row],[effetto mercato]]</f>
        <v>-87978.125183200609</v>
      </c>
    </row>
    <row r="383" spans="1:7">
      <c r="A383" s="4">
        <v>45350</v>
      </c>
      <c r="B383">
        <v>-9.8500000000000004E-2</v>
      </c>
      <c r="C383" s="6">
        <f>OS[[#This Row],[Variaz]]/100</f>
        <v>-9.8499999999999998E-4</v>
      </c>
      <c r="D383" s="10">
        <f>'AUM Fondi'!E2300</f>
        <v>44860539.32</v>
      </c>
      <c r="E383" s="10">
        <f>D382*OS[[#This Row],[Variazione percentuale]]</f>
        <v>-44067.690380599997</v>
      </c>
      <c r="F383" s="11">
        <f>OS[[#This Row],[AUM]]-D382</f>
        <v>121767.3599999994</v>
      </c>
      <c r="G383" s="11">
        <f>OS[[#This Row],[∆ AUM]]-OS[[#This Row],[effetto mercato]]</f>
        <v>165835.05038059939</v>
      </c>
    </row>
    <row r="384" spans="1:7">
      <c r="A384" s="4">
        <v>45351</v>
      </c>
      <c r="B384">
        <v>0.33539999999999998</v>
      </c>
      <c r="C384" s="6">
        <f>OS[[#This Row],[Variaz]]/100</f>
        <v>3.3539999999999998E-3</v>
      </c>
      <c r="D384" s="10">
        <f>'AUM Fondi'!E2301</f>
        <v>44881190.920000002</v>
      </c>
      <c r="E384" s="10">
        <f>D383*OS[[#This Row],[Variazione percentuale]]</f>
        <v>150462.24887928</v>
      </c>
      <c r="F384" s="11">
        <f>OS[[#This Row],[AUM]]-D383</f>
        <v>20651.60000000149</v>
      </c>
      <c r="G384" s="11">
        <f>OS[[#This Row],[∆ AUM]]-OS[[#This Row],[effetto mercato]]</f>
        <v>-129810.64887927851</v>
      </c>
    </row>
    <row r="385" spans="1:7">
      <c r="A385" s="4">
        <v>45352</v>
      </c>
      <c r="B385">
        <v>0.35389999999999999</v>
      </c>
      <c r="C385" s="6">
        <f>OS[[#This Row],[Variaz]]/100</f>
        <v>3.539E-3</v>
      </c>
      <c r="D385" s="10">
        <f>'AUM Fondi'!E2302</f>
        <v>45146617.730000004</v>
      </c>
      <c r="E385" s="10">
        <f>D384*OS[[#This Row],[Variazione percentuale]]</f>
        <v>158834.53466588</v>
      </c>
      <c r="F385" s="11">
        <f>OS[[#This Row],[AUM]]-D384</f>
        <v>265426.81000000238</v>
      </c>
      <c r="G385" s="11">
        <f>OS[[#This Row],[∆ AUM]]-OS[[#This Row],[effetto mercato]]</f>
        <v>106592.27533412239</v>
      </c>
    </row>
    <row r="386" spans="1:7">
      <c r="A386" s="4">
        <v>45355</v>
      </c>
      <c r="B386">
        <v>0.19589999999999999</v>
      </c>
      <c r="C386" s="6">
        <f>OS[[#This Row],[Variaz]]/100</f>
        <v>1.9589999999999998E-3</v>
      </c>
      <c r="D386" s="10">
        <f>'AUM Fondi'!E2303</f>
        <v>45648251.609999999</v>
      </c>
      <c r="E386" s="10">
        <f>D385*OS[[#This Row],[Variazione percentuale]]</f>
        <v>88442.224133070005</v>
      </c>
      <c r="F386" s="11">
        <f>OS[[#This Row],[AUM]]-D385</f>
        <v>501633.87999999523</v>
      </c>
      <c r="G386" s="11">
        <f>OS[[#This Row],[∆ AUM]]-OS[[#This Row],[effetto mercato]]</f>
        <v>413191.65586692526</v>
      </c>
    </row>
    <row r="387" spans="1:7">
      <c r="A387" s="4">
        <v>45356</v>
      </c>
      <c r="B387">
        <v>-9.7799999999999998E-2</v>
      </c>
      <c r="C387" s="6">
        <f>OS[[#This Row],[Variaz]]/100</f>
        <v>-9.7799999999999992E-4</v>
      </c>
      <c r="D387" s="10">
        <f>'AUM Fondi'!E2304</f>
        <v>45798667.099999994</v>
      </c>
      <c r="E387" s="10">
        <f>D386*OS[[#This Row],[Variazione percentuale]]</f>
        <v>-44643.990074579997</v>
      </c>
      <c r="F387" s="11">
        <f>OS[[#This Row],[AUM]]-D386</f>
        <v>150415.48999999464</v>
      </c>
      <c r="G387" s="11">
        <f>OS[[#This Row],[∆ AUM]]-OS[[#This Row],[effetto mercato]]</f>
        <v>195059.48007457465</v>
      </c>
    </row>
    <row r="388" spans="1:7">
      <c r="A388" s="4">
        <v>45357</v>
      </c>
      <c r="B388">
        <v>0.39150000000000001</v>
      </c>
      <c r="C388" s="6">
        <f>OS[[#This Row],[Variaz]]/100</f>
        <v>3.9150000000000001E-3</v>
      </c>
      <c r="D388" s="10">
        <f>'AUM Fondi'!E2305</f>
        <v>45772072.730000004</v>
      </c>
      <c r="E388" s="10">
        <f>D387*OS[[#This Row],[Variazione percentuale]]</f>
        <v>179301.78169649999</v>
      </c>
      <c r="F388" s="11">
        <f>OS[[#This Row],[AUM]]-D387</f>
        <v>-26594.369999989867</v>
      </c>
      <c r="G388" s="11">
        <f>OS[[#This Row],[∆ AUM]]-OS[[#This Row],[effetto mercato]]</f>
        <v>-205896.15169648986</v>
      </c>
    </row>
    <row r="389" spans="1:7">
      <c r="A389" s="4">
        <v>45358</v>
      </c>
      <c r="B389">
        <v>0.33139999999999997</v>
      </c>
      <c r="C389" s="6">
        <f>OS[[#This Row],[Variaz]]/100</f>
        <v>3.3139999999999997E-3</v>
      </c>
      <c r="D389" s="10">
        <f>'AUM Fondi'!E2306</f>
        <v>46147336.460000001</v>
      </c>
      <c r="E389" s="10">
        <f>D388*OS[[#This Row],[Variazione percentuale]]</f>
        <v>151688.64902722</v>
      </c>
      <c r="F389" s="11">
        <f>OS[[#This Row],[AUM]]-D388</f>
        <v>375263.72999999672</v>
      </c>
      <c r="G389" s="11">
        <f>OS[[#This Row],[∆ AUM]]-OS[[#This Row],[effetto mercato]]</f>
        <v>223575.08097277672</v>
      </c>
    </row>
    <row r="390" spans="1:7">
      <c r="A390" s="4">
        <v>45359</v>
      </c>
      <c r="B390">
        <v>-0.13600000000000001</v>
      </c>
      <c r="C390" s="6">
        <f>OS[[#This Row],[Variaz]]/100</f>
        <v>-1.3600000000000001E-3</v>
      </c>
      <c r="D390" s="10">
        <f>'AUM Fondi'!E2307</f>
        <v>46379761.799999997</v>
      </c>
      <c r="E390" s="10">
        <f>D389*OS[[#This Row],[Variazione percentuale]]</f>
        <v>-62760.377585600007</v>
      </c>
      <c r="F390" s="11">
        <f>OS[[#This Row],[AUM]]-D389</f>
        <v>232425.33999999613</v>
      </c>
      <c r="G390" s="11">
        <f>OS[[#This Row],[∆ AUM]]-OS[[#This Row],[effetto mercato]]</f>
        <v>295185.71758559614</v>
      </c>
    </row>
    <row r="391" spans="1:7">
      <c r="A391" s="4">
        <v>45362</v>
      </c>
      <c r="B391">
        <v>-0.17510000000000001</v>
      </c>
      <c r="C391" s="6">
        <f>OS[[#This Row],[Variaz]]/100</f>
        <v>-1.751E-3</v>
      </c>
      <c r="D391" s="10">
        <f>'AUM Fondi'!E2308</f>
        <v>46403117.57</v>
      </c>
      <c r="E391" s="10">
        <f>D390*OS[[#This Row],[Variazione percentuale]]</f>
        <v>-81210.962911799987</v>
      </c>
      <c r="F391" s="11">
        <f>OS[[#This Row],[AUM]]-D390</f>
        <v>23355.770000003278</v>
      </c>
      <c r="G391" s="11">
        <f>OS[[#This Row],[∆ AUM]]-OS[[#This Row],[effetto mercato]]</f>
        <v>104566.73291180326</v>
      </c>
    </row>
    <row r="392" spans="1:7">
      <c r="A392" s="4">
        <v>45363</v>
      </c>
      <c r="B392">
        <v>0.37040000000000001</v>
      </c>
      <c r="C392" s="6">
        <f>OS[[#This Row],[Variaz]]/100</f>
        <v>3.7040000000000003E-3</v>
      </c>
      <c r="D392" s="10">
        <f>'AUM Fondi'!E2309</f>
        <v>46476440.759999998</v>
      </c>
      <c r="E392" s="10">
        <f>D391*OS[[#This Row],[Variazione percentuale]]</f>
        <v>171877.14747928001</v>
      </c>
      <c r="F392" s="11">
        <f>OS[[#This Row],[AUM]]-D391</f>
        <v>73323.189999997616</v>
      </c>
      <c r="G392" s="11">
        <f>OS[[#This Row],[∆ AUM]]-OS[[#This Row],[effetto mercato]]</f>
        <v>-98553.957479282399</v>
      </c>
    </row>
    <row r="393" spans="1:7">
      <c r="A393" s="4">
        <v>45364</v>
      </c>
      <c r="B393">
        <v>-0.33019999999999999</v>
      </c>
      <c r="C393" s="6">
        <f>OS[[#This Row],[Variaz]]/100</f>
        <v>-3.3019999999999998E-3</v>
      </c>
      <c r="D393" s="10">
        <f>'AUM Fondi'!E2310</f>
        <v>46719694.149999999</v>
      </c>
      <c r="E393" s="10">
        <f>D392*OS[[#This Row],[Variazione percentuale]]</f>
        <v>-153465.20738951999</v>
      </c>
      <c r="F393" s="11">
        <f>OS[[#This Row],[AUM]]-D392</f>
        <v>243253.3900000006</v>
      </c>
      <c r="G393" s="11">
        <f>OS[[#This Row],[∆ AUM]]-OS[[#This Row],[effetto mercato]]</f>
        <v>396718.59738952061</v>
      </c>
    </row>
    <row r="394" spans="1:7">
      <c r="A394" s="4">
        <v>45365</v>
      </c>
      <c r="B394">
        <v>-0.2923</v>
      </c>
      <c r="C394" s="6">
        <f>OS[[#This Row],[Variaz]]/100</f>
        <v>-2.9230000000000003E-3</v>
      </c>
      <c r="D394" s="10">
        <f>'AUM Fondi'!E2311</f>
        <v>46917918.609999999</v>
      </c>
      <c r="E394" s="10">
        <f>D393*OS[[#This Row],[Variazione percentuale]]</f>
        <v>-136561.66600045</v>
      </c>
      <c r="F394" s="11">
        <f>OS[[#This Row],[AUM]]-D393</f>
        <v>198224.46000000089</v>
      </c>
      <c r="G394" s="11">
        <f>OS[[#This Row],[∆ AUM]]-OS[[#This Row],[effetto mercato]]</f>
        <v>334786.12600045092</v>
      </c>
    </row>
    <row r="395" spans="1:7">
      <c r="A395" s="4">
        <v>45366</v>
      </c>
      <c r="B395">
        <v>-0.31269999999999998</v>
      </c>
      <c r="C395" s="6">
        <f>OS[[#This Row],[Variaz]]/100</f>
        <v>-3.1269999999999996E-3</v>
      </c>
      <c r="D395" s="10">
        <f>'AUM Fondi'!E2312</f>
        <v>46810165.640000001</v>
      </c>
      <c r="E395" s="10">
        <f>D394*OS[[#This Row],[Variazione percentuale]]</f>
        <v>-146712.33149346997</v>
      </c>
      <c r="F395" s="11">
        <f>OS[[#This Row],[AUM]]-D394</f>
        <v>-107752.96999999881</v>
      </c>
      <c r="G395" s="11">
        <f>OS[[#This Row],[∆ AUM]]-OS[[#This Row],[effetto mercato]]</f>
        <v>38959.361493471166</v>
      </c>
    </row>
    <row r="396" spans="1:7">
      <c r="A396" s="4">
        <v>45369</v>
      </c>
      <c r="B396">
        <v>0.1176</v>
      </c>
      <c r="C396" s="6">
        <f>OS[[#This Row],[Variaz]]/100</f>
        <v>1.176E-3</v>
      </c>
      <c r="D396" s="10">
        <f>'AUM Fondi'!E2313</f>
        <v>46716496.510000005</v>
      </c>
      <c r="E396" s="10">
        <f>D395*OS[[#This Row],[Variazione percentuale]]</f>
        <v>55048.75479264</v>
      </c>
      <c r="F396" s="11">
        <f>OS[[#This Row],[AUM]]-D395</f>
        <v>-93669.129999995232</v>
      </c>
      <c r="G396" s="11">
        <f>OS[[#This Row],[∆ AUM]]-OS[[#This Row],[effetto mercato]]</f>
        <v>-148717.88479263522</v>
      </c>
    </row>
    <row r="397" spans="1:7">
      <c r="A397" s="4">
        <v>45370</v>
      </c>
      <c r="B397">
        <v>0.11749999999999999</v>
      </c>
      <c r="C397" s="6">
        <f>OS[[#This Row],[Variaz]]/100</f>
        <v>1.1749999999999998E-3</v>
      </c>
      <c r="D397" s="10">
        <f>'AUM Fondi'!E2314</f>
        <v>46894577.299999997</v>
      </c>
      <c r="E397" s="10">
        <f>D396*OS[[#This Row],[Variazione percentuale]]</f>
        <v>54891.88339925</v>
      </c>
      <c r="F397" s="11">
        <f>OS[[#This Row],[AUM]]-D396</f>
        <v>178080.78999999166</v>
      </c>
      <c r="G397" s="11">
        <f>OS[[#This Row],[∆ AUM]]-OS[[#This Row],[effetto mercato]]</f>
        <v>123188.90660074165</v>
      </c>
    </row>
    <row r="398" spans="1:7">
      <c r="A398" s="4">
        <v>45371</v>
      </c>
      <c r="B398">
        <v>0.17599999999999999</v>
      </c>
      <c r="C398" s="6">
        <f>OS[[#This Row],[Variaz]]/100</f>
        <v>1.7599999999999998E-3</v>
      </c>
      <c r="D398" s="10">
        <f>'AUM Fondi'!E2315</f>
        <v>47049740.480000004</v>
      </c>
      <c r="E398" s="10">
        <f>D397*OS[[#This Row],[Variazione percentuale]]</f>
        <v>82534.456047999993</v>
      </c>
      <c r="F398" s="11">
        <f>OS[[#This Row],[AUM]]-D397</f>
        <v>155163.18000000715</v>
      </c>
      <c r="G398" s="11">
        <f>OS[[#This Row],[∆ AUM]]-OS[[#This Row],[effetto mercato]]</f>
        <v>72628.72395200716</v>
      </c>
    </row>
    <row r="399" spans="1:7">
      <c r="A399" s="4">
        <v>45372</v>
      </c>
      <c r="B399">
        <v>0.37090000000000001</v>
      </c>
      <c r="C399" s="6">
        <f>OS[[#This Row],[Variaz]]/100</f>
        <v>3.7090000000000001E-3</v>
      </c>
      <c r="D399" s="10">
        <f>'AUM Fondi'!E2316</f>
        <v>47164441.770000003</v>
      </c>
      <c r="E399" s="10">
        <f>D398*OS[[#This Row],[Variazione percentuale]]</f>
        <v>174507.48744032002</v>
      </c>
      <c r="F399" s="11">
        <f>OS[[#This Row],[AUM]]-D398</f>
        <v>114701.28999999911</v>
      </c>
      <c r="G399" s="11">
        <f>OS[[#This Row],[∆ AUM]]-OS[[#This Row],[effetto mercato]]</f>
        <v>-59806.197440320917</v>
      </c>
    </row>
    <row r="400" spans="1:7">
      <c r="A400" s="4">
        <v>45373</v>
      </c>
      <c r="B400">
        <v>0.2918</v>
      </c>
      <c r="C400" s="6">
        <f>OS[[#This Row],[Variaz]]/100</f>
        <v>2.918E-3</v>
      </c>
      <c r="D400" s="10">
        <f>'AUM Fondi'!E2317</f>
        <v>47499466.030000001</v>
      </c>
      <c r="E400" s="10">
        <f>D399*OS[[#This Row],[Variazione percentuale]]</f>
        <v>137625.84108486</v>
      </c>
      <c r="F400" s="11">
        <f>OS[[#This Row],[AUM]]-D399</f>
        <v>335024.25999999791</v>
      </c>
      <c r="G400" s="11">
        <f>OS[[#This Row],[∆ AUM]]-OS[[#This Row],[effetto mercato]]</f>
        <v>197398.41891513791</v>
      </c>
    </row>
    <row r="401" spans="1:7">
      <c r="A401" s="4">
        <v>45376</v>
      </c>
      <c r="B401">
        <v>-0.38790000000000002</v>
      </c>
      <c r="C401" s="6">
        <f>OS[[#This Row],[Variaz]]/100</f>
        <v>-3.8790000000000001E-3</v>
      </c>
      <c r="D401" s="10">
        <f>'AUM Fondi'!E2318</f>
        <v>47826744.810000002</v>
      </c>
      <c r="E401" s="10">
        <f>D400*OS[[#This Row],[Variazione percentuale]]</f>
        <v>-184250.42873037001</v>
      </c>
      <c r="F401" s="11">
        <f>OS[[#This Row],[AUM]]-D400</f>
        <v>327278.78000000119</v>
      </c>
      <c r="G401" s="11">
        <f>OS[[#This Row],[∆ AUM]]-OS[[#This Row],[effetto mercato]]</f>
        <v>511529.2087303712</v>
      </c>
    </row>
    <row r="402" spans="1:7">
      <c r="A402" s="4">
        <v>45377</v>
      </c>
      <c r="B402">
        <v>0</v>
      </c>
      <c r="C402" s="6">
        <f>OS[[#This Row],[Variaz]]/100</f>
        <v>0</v>
      </c>
      <c r="D402" s="10">
        <f>'AUM Fondi'!E2319</f>
        <v>47791203.769999996</v>
      </c>
      <c r="E402" s="10">
        <f>D401*OS[[#This Row],[Variazione percentuale]]</f>
        <v>0</v>
      </c>
      <c r="F402" s="11">
        <f>OS[[#This Row],[AUM]]-D401</f>
        <v>-35541.040000006557</v>
      </c>
      <c r="G402" s="11">
        <f>OS[[#This Row],[∆ AUM]]-OS[[#This Row],[effetto mercato]]</f>
        <v>-35541.040000006557</v>
      </c>
    </row>
    <row r="403" spans="1:7">
      <c r="A403" s="4">
        <v>45378</v>
      </c>
      <c r="B403">
        <v>0.42830000000000001</v>
      </c>
      <c r="C403" s="6">
        <f>OS[[#This Row],[Variaz]]/100</f>
        <v>4.2830000000000003E-3</v>
      </c>
      <c r="D403" s="10">
        <f>'AUM Fondi'!E2320</f>
        <v>47842342.670000002</v>
      </c>
      <c r="E403" s="10">
        <f>D402*OS[[#This Row],[Variazione percentuale]]</f>
        <v>204689.72574691</v>
      </c>
      <c r="F403" s="11">
        <f>OS[[#This Row],[AUM]]-D402</f>
        <v>51138.90000000596</v>
      </c>
      <c r="G403" s="11">
        <f>OS[[#This Row],[∆ AUM]]-OS[[#This Row],[effetto mercato]]</f>
        <v>-153550.82574690404</v>
      </c>
    </row>
    <row r="404" spans="1:7">
      <c r="A404" s="4">
        <v>45379</v>
      </c>
      <c r="B404">
        <v>0</v>
      </c>
      <c r="C404" s="6">
        <f>OS[[#This Row],[Variaz]]/100</f>
        <v>0</v>
      </c>
      <c r="D404" s="10">
        <f>'AUM Fondi'!E2321</f>
        <v>48180713.230000004</v>
      </c>
      <c r="E404" s="10">
        <f>D403*OS[[#This Row],[Variazione percentuale]]</f>
        <v>0</v>
      </c>
      <c r="F404" s="11">
        <f>OS[[#This Row],[AUM]]-D403</f>
        <v>338370.56000000238</v>
      </c>
      <c r="G404" s="11">
        <f>OS[[#This Row],[∆ AUM]]-OS[[#This Row],[effetto mercato]]</f>
        <v>338370.56000000238</v>
      </c>
    </row>
    <row r="405" spans="1:7">
      <c r="A405" s="4">
        <v>45384</v>
      </c>
      <c r="B405">
        <v>-0.65920000000000001</v>
      </c>
      <c r="C405" s="6">
        <f>OS[[#This Row],[Variaz]]/100</f>
        <v>-6.5919999999999998E-3</v>
      </c>
      <c r="D405" s="10">
        <f>'AUM Fondi'!E2322</f>
        <v>48258231.200000003</v>
      </c>
      <c r="E405" s="10">
        <f>D404*OS[[#This Row],[Variazione percentuale]]</f>
        <v>-317607.26161216001</v>
      </c>
      <c r="F405" s="11">
        <f>OS[[#This Row],[AUM]]-D404</f>
        <v>77517.969999998808</v>
      </c>
      <c r="G405" s="11">
        <f>OS[[#This Row],[∆ AUM]]-OS[[#This Row],[effetto mercato]]</f>
        <v>395125.23161215882</v>
      </c>
    </row>
    <row r="406" spans="1:7">
      <c r="A406" s="4">
        <v>45385</v>
      </c>
      <c r="B406">
        <v>-0.17560000000000001</v>
      </c>
      <c r="C406" s="6">
        <f>OS[[#This Row],[Variaz]]/100</f>
        <v>-1.756E-3</v>
      </c>
      <c r="D406" s="10">
        <f>'AUM Fondi'!E2323</f>
        <v>48050253.620000005</v>
      </c>
      <c r="E406" s="10">
        <f>D405*OS[[#This Row],[Variazione percentuale]]</f>
        <v>-84741.453987200002</v>
      </c>
      <c r="F406" s="11">
        <f>OS[[#This Row],[AUM]]-D405</f>
        <v>-207977.57999999821</v>
      </c>
      <c r="G406" s="11">
        <f>OS[[#This Row],[∆ AUM]]-OS[[#This Row],[effetto mercato]]</f>
        <v>-123236.12601279821</v>
      </c>
    </row>
    <row r="407" spans="1:7">
      <c r="A407" s="4">
        <v>45386</v>
      </c>
      <c r="B407">
        <v>-0.1173</v>
      </c>
      <c r="C407" s="6">
        <f>OS[[#This Row],[Variaz]]/100</f>
        <v>-1.173E-3</v>
      </c>
      <c r="D407" s="10">
        <f>'AUM Fondi'!E2324</f>
        <v>48047461.170000002</v>
      </c>
      <c r="E407" s="10">
        <f>D406*OS[[#This Row],[Variazione percentuale]]</f>
        <v>-56362.947496260007</v>
      </c>
      <c r="F407" s="11">
        <f>OS[[#This Row],[AUM]]-D406</f>
        <v>-2792.4500000029802</v>
      </c>
      <c r="G407" s="11">
        <f>OS[[#This Row],[∆ AUM]]-OS[[#This Row],[effetto mercato]]</f>
        <v>53570.497496257027</v>
      </c>
    </row>
    <row r="408" spans="1:7">
      <c r="A408" s="4">
        <v>45387</v>
      </c>
      <c r="B408">
        <v>-7.8299999999999995E-2</v>
      </c>
      <c r="C408" s="6">
        <f>OS[[#This Row],[Variaz]]/100</f>
        <v>-7.8299999999999995E-4</v>
      </c>
      <c r="D408" s="10">
        <f>'AUM Fondi'!E2325</f>
        <v>48138461.5</v>
      </c>
      <c r="E408" s="10">
        <f>D407*OS[[#This Row],[Variazione percentuale]]</f>
        <v>-37621.162096109998</v>
      </c>
      <c r="F408" s="11">
        <f>OS[[#This Row],[AUM]]-D407</f>
        <v>91000.329999998212</v>
      </c>
      <c r="G408" s="11">
        <f>OS[[#This Row],[∆ AUM]]-OS[[#This Row],[effetto mercato]]</f>
        <v>128621.49209610821</v>
      </c>
    </row>
    <row r="409" spans="1:7">
      <c r="A409" s="4">
        <v>45390</v>
      </c>
      <c r="B409">
        <v>-5.8799999999999998E-2</v>
      </c>
      <c r="C409" s="6">
        <f>OS[[#This Row],[Variaz]]/100</f>
        <v>-5.8799999999999998E-4</v>
      </c>
      <c r="D409" s="10">
        <f>'AUM Fondi'!E2326</f>
        <v>48457309.57</v>
      </c>
      <c r="E409" s="10">
        <f>D408*OS[[#This Row],[Variazione percentuale]]</f>
        <v>-28305.415362</v>
      </c>
      <c r="F409" s="11">
        <f>OS[[#This Row],[AUM]]-D408</f>
        <v>318848.0700000003</v>
      </c>
      <c r="G409" s="11">
        <f>OS[[#This Row],[∆ AUM]]-OS[[#This Row],[effetto mercato]]</f>
        <v>347153.4853620003</v>
      </c>
    </row>
    <row r="410" spans="1:7">
      <c r="A410" s="4">
        <v>45391</v>
      </c>
      <c r="B410">
        <v>0.41160000000000002</v>
      </c>
      <c r="C410" s="6">
        <f>OS[[#This Row],[Variaz]]/100</f>
        <v>4.1159999999999999E-3</v>
      </c>
      <c r="D410" s="10">
        <f>'AUM Fondi'!E2327</f>
        <v>48618626.039999999</v>
      </c>
      <c r="E410" s="10">
        <f>D409*OS[[#This Row],[Variazione percentuale]]</f>
        <v>199450.28619012001</v>
      </c>
      <c r="F410" s="11">
        <f>OS[[#This Row],[AUM]]-D409</f>
        <v>161316.46999999881</v>
      </c>
      <c r="G410" s="11">
        <f>OS[[#This Row],[∆ AUM]]-OS[[#This Row],[effetto mercato]]</f>
        <v>-38133.816190121201</v>
      </c>
    </row>
    <row r="411" spans="1:7">
      <c r="A411" s="4">
        <v>45392</v>
      </c>
      <c r="B411">
        <v>-0.35139999999999999</v>
      </c>
      <c r="C411" s="6">
        <f>OS[[#This Row],[Variaz]]/100</f>
        <v>-3.5139999999999998E-3</v>
      </c>
      <c r="D411" s="10">
        <f>'AUM Fondi'!E2328</f>
        <v>48975641.020000003</v>
      </c>
      <c r="E411" s="10">
        <f>D410*OS[[#This Row],[Variazione percentuale]]</f>
        <v>-170845.85190456</v>
      </c>
      <c r="F411" s="11">
        <f>OS[[#This Row],[AUM]]-D410</f>
        <v>357014.98000000417</v>
      </c>
      <c r="G411" s="11">
        <f>OS[[#This Row],[∆ AUM]]-OS[[#This Row],[effetto mercato]]</f>
        <v>527860.83190456417</v>
      </c>
    </row>
    <row r="412" spans="1:7">
      <c r="A412" s="4">
        <v>45393</v>
      </c>
      <c r="B412">
        <v>0.1371</v>
      </c>
      <c r="C412" s="6">
        <f>OS[[#This Row],[Variaz]]/100</f>
        <v>1.371E-3</v>
      </c>
      <c r="D412" s="10">
        <f>'AUM Fondi'!E2329</f>
        <v>49047926.159999996</v>
      </c>
      <c r="E412" s="10">
        <f>D411*OS[[#This Row],[Variazione percentuale]]</f>
        <v>67145.603838420007</v>
      </c>
      <c r="F412" s="11">
        <f>OS[[#This Row],[AUM]]-D411</f>
        <v>72285.139999993145</v>
      </c>
      <c r="G412" s="11">
        <f>OS[[#This Row],[∆ AUM]]-OS[[#This Row],[effetto mercato]]</f>
        <v>5139.5361615731381</v>
      </c>
    </row>
    <row r="413" spans="1:7">
      <c r="A413" s="4">
        <v>45394</v>
      </c>
      <c r="B413">
        <v>9.7799999999999998E-2</v>
      </c>
      <c r="C413" s="6">
        <f>OS[[#This Row],[Variaz]]/100</f>
        <v>9.7799999999999992E-4</v>
      </c>
      <c r="D413" s="10">
        <f>'AUM Fondi'!E2330</f>
        <v>49207272.310000002</v>
      </c>
      <c r="E413" s="10">
        <f>D412*OS[[#This Row],[Variazione percentuale]]</f>
        <v>47968.87178447999</v>
      </c>
      <c r="F413" s="11">
        <f>OS[[#This Row],[AUM]]-D412</f>
        <v>159346.15000000596</v>
      </c>
      <c r="G413" s="11">
        <f>OS[[#This Row],[∆ AUM]]-OS[[#This Row],[effetto mercato]]</f>
        <v>111377.27821552596</v>
      </c>
    </row>
    <row r="414" spans="1:7">
      <c r="A414" s="4">
        <v>45397</v>
      </c>
      <c r="B414">
        <v>-0.60580000000000001</v>
      </c>
      <c r="C414" s="6">
        <f>OS[[#This Row],[Variaz]]/100</f>
        <v>-6.058E-3</v>
      </c>
      <c r="D414" s="10">
        <f>'AUM Fondi'!E2331</f>
        <v>49479349.160000004</v>
      </c>
      <c r="E414" s="10">
        <f>D413*OS[[#This Row],[Variazione percentuale]]</f>
        <v>-298097.65565398004</v>
      </c>
      <c r="F414" s="11">
        <f>OS[[#This Row],[AUM]]-D413</f>
        <v>272076.85000000149</v>
      </c>
      <c r="G414" s="11">
        <f>OS[[#This Row],[∆ AUM]]-OS[[#This Row],[effetto mercato]]</f>
        <v>570174.50565398159</v>
      </c>
    </row>
    <row r="415" spans="1:7">
      <c r="A415" s="4">
        <v>45398</v>
      </c>
      <c r="B415">
        <v>-0.37359999999999999</v>
      </c>
      <c r="C415" s="6">
        <f>OS[[#This Row],[Variaz]]/100</f>
        <v>-3.7359999999999997E-3</v>
      </c>
      <c r="D415" s="10">
        <f>'AUM Fondi'!E2332</f>
        <v>49309770.299999997</v>
      </c>
      <c r="E415" s="10">
        <f>D414*OS[[#This Row],[Variazione percentuale]]</f>
        <v>-184854.84846176</v>
      </c>
      <c r="F415" s="11">
        <f>OS[[#This Row],[AUM]]-D414</f>
        <v>-169578.86000000685</v>
      </c>
      <c r="G415" s="11">
        <f>OS[[#This Row],[∆ AUM]]-OS[[#This Row],[effetto mercato]]</f>
        <v>15275.98846175315</v>
      </c>
    </row>
    <row r="416" spans="1:7">
      <c r="A416" s="4">
        <v>45399</v>
      </c>
      <c r="B416">
        <v>-0.25659999999999999</v>
      </c>
      <c r="C416" s="6">
        <f>OS[[#This Row],[Variaz]]/100</f>
        <v>-2.5660000000000001E-3</v>
      </c>
      <c r="D416" s="10">
        <f>'AUM Fondi'!E2333</f>
        <v>49244482.210000001</v>
      </c>
      <c r="E416" s="10">
        <f>D415*OS[[#This Row],[Variazione percentuale]]</f>
        <v>-126528.8705898</v>
      </c>
      <c r="F416" s="11">
        <f>OS[[#This Row],[AUM]]-D415</f>
        <v>-65288.089999996126</v>
      </c>
      <c r="G416" s="11">
        <f>OS[[#This Row],[∆ AUM]]-OS[[#This Row],[effetto mercato]]</f>
        <v>61240.780589803879</v>
      </c>
    </row>
    <row r="417" spans="1:7">
      <c r="A417" s="4">
        <v>45400</v>
      </c>
      <c r="B417">
        <v>-0.21759999999999999</v>
      </c>
      <c r="C417" s="6">
        <f>OS[[#This Row],[Variaz]]/100</f>
        <v>-2.176E-3</v>
      </c>
      <c r="D417" s="10">
        <f>'AUM Fondi'!E2334</f>
        <v>49282383.299999997</v>
      </c>
      <c r="E417" s="10">
        <f>D416*OS[[#This Row],[Variazione percentuale]]</f>
        <v>-107155.99328896</v>
      </c>
      <c r="F417" s="11">
        <f>OS[[#This Row],[AUM]]-D416</f>
        <v>37901.089999996126</v>
      </c>
      <c r="G417" s="11">
        <f>OS[[#This Row],[∆ AUM]]-OS[[#This Row],[effetto mercato]]</f>
        <v>145057.08328895614</v>
      </c>
    </row>
    <row r="418" spans="1:7">
      <c r="A418" s="4">
        <v>45401</v>
      </c>
      <c r="B418">
        <v>-0.49569999999999997</v>
      </c>
      <c r="C418" s="6">
        <f>OS[[#This Row],[Variaz]]/100</f>
        <v>-4.9569999999999996E-3</v>
      </c>
      <c r="D418" s="10">
        <f>'AUM Fondi'!E2335</f>
        <v>49300446.18</v>
      </c>
      <c r="E418" s="10">
        <f>D417*OS[[#This Row],[Variazione percentuale]]</f>
        <v>-244292.77401809997</v>
      </c>
      <c r="F418" s="11">
        <f>OS[[#This Row],[AUM]]-D417</f>
        <v>18062.880000002682</v>
      </c>
      <c r="G418" s="11">
        <f>OS[[#This Row],[∆ AUM]]-OS[[#This Row],[effetto mercato]]</f>
        <v>262355.65401810268</v>
      </c>
    </row>
    <row r="419" spans="1:7">
      <c r="A419" s="4">
        <v>45404</v>
      </c>
      <c r="B419">
        <v>0.55800000000000005</v>
      </c>
      <c r="C419" s="6">
        <f>OS[[#This Row],[Variaz]]/100</f>
        <v>5.5800000000000008E-3</v>
      </c>
      <c r="D419" s="10">
        <f>'AUM Fondi'!E2336</f>
        <v>49175723.57</v>
      </c>
      <c r="E419" s="10">
        <f>D418*OS[[#This Row],[Variazione percentuale]]</f>
        <v>275096.48968440003</v>
      </c>
      <c r="F419" s="11">
        <f>OS[[#This Row],[AUM]]-D418</f>
        <v>-124722.6099999994</v>
      </c>
      <c r="G419" s="11">
        <f>OS[[#This Row],[∆ AUM]]-OS[[#This Row],[effetto mercato]]</f>
        <v>-399819.09968439944</v>
      </c>
    </row>
    <row r="420" spans="1:7">
      <c r="A420" s="4">
        <v>45405</v>
      </c>
      <c r="B420">
        <v>0.19819999999999999</v>
      </c>
      <c r="C420" s="6">
        <f>OS[[#This Row],[Variaz]]/100</f>
        <v>1.9819999999999998E-3</v>
      </c>
      <c r="D420" s="10">
        <f>'AUM Fondi'!E2337</f>
        <v>49445879.079999998</v>
      </c>
      <c r="E420" s="10">
        <f>D419*OS[[#This Row],[Variazione percentuale]]</f>
        <v>97466.284115739996</v>
      </c>
      <c r="F420" s="11">
        <f>OS[[#This Row],[AUM]]-D419</f>
        <v>270155.50999999791</v>
      </c>
      <c r="G420" s="11">
        <f>OS[[#This Row],[∆ AUM]]-OS[[#This Row],[effetto mercato]]</f>
        <v>172689.22588425793</v>
      </c>
    </row>
    <row r="421" spans="1:7">
      <c r="A421" s="4">
        <v>45406</v>
      </c>
      <c r="B421">
        <v>-0.2571</v>
      </c>
      <c r="C421" s="6">
        <f>OS[[#This Row],[Variaz]]/100</f>
        <v>-2.5709999999999999E-3</v>
      </c>
      <c r="D421" s="10">
        <f>'AUM Fondi'!E2338</f>
        <v>49619876.939999998</v>
      </c>
      <c r="E421" s="10">
        <f>D420*OS[[#This Row],[Variazione percentuale]]</f>
        <v>-127125.35511467999</v>
      </c>
      <c r="F421" s="11">
        <f>OS[[#This Row],[AUM]]-D420</f>
        <v>173997.8599999994</v>
      </c>
      <c r="G421" s="11">
        <f>OS[[#This Row],[∆ AUM]]-OS[[#This Row],[effetto mercato]]</f>
        <v>301123.21511467942</v>
      </c>
    </row>
    <row r="422" spans="1:7">
      <c r="A422" s="4">
        <v>45408</v>
      </c>
      <c r="B422">
        <v>0.39660000000000001</v>
      </c>
      <c r="C422" s="6">
        <f>OS[[#This Row],[Variaz]]/100</f>
        <v>3.9659999999999999E-3</v>
      </c>
      <c r="D422" s="10">
        <f>'AUM Fondi'!E2339</f>
        <v>49441271.900000006</v>
      </c>
      <c r="E422" s="10">
        <f>D421*OS[[#This Row],[Variazione percentuale]]</f>
        <v>196792.43194404</v>
      </c>
      <c r="F422" s="11">
        <f>OS[[#This Row],[AUM]]-D421</f>
        <v>-178605.03999999166</v>
      </c>
      <c r="G422" s="11">
        <f>OS[[#This Row],[∆ AUM]]-OS[[#This Row],[effetto mercato]]</f>
        <v>-375397.47194403165</v>
      </c>
    </row>
    <row r="423" spans="1:7">
      <c r="A423" s="4">
        <v>45411</v>
      </c>
      <c r="B423">
        <v>0.23699999999999999</v>
      </c>
      <c r="C423" s="6">
        <f>OS[[#This Row],[Variaz]]/100</f>
        <v>2.3699999999999997E-3</v>
      </c>
      <c r="D423" s="10">
        <f>'AUM Fondi'!E2340</f>
        <v>49727035.189999998</v>
      </c>
      <c r="E423" s="10">
        <f>D422*OS[[#This Row],[Variazione percentuale]]</f>
        <v>117175.814403</v>
      </c>
      <c r="F423" s="11">
        <f>OS[[#This Row],[AUM]]-D422</f>
        <v>285763.28999999166</v>
      </c>
      <c r="G423" s="11">
        <f>OS[[#This Row],[∆ AUM]]-OS[[#This Row],[effetto mercato]]</f>
        <v>168587.47559699166</v>
      </c>
    </row>
    <row r="424" spans="1:7">
      <c r="A424" s="4">
        <v>45412</v>
      </c>
      <c r="B424">
        <v>-0.49259999999999998</v>
      </c>
      <c r="C424" s="6">
        <f>OS[[#This Row],[Variaz]]/100</f>
        <v>-4.9259999999999998E-3</v>
      </c>
      <c r="D424" s="10">
        <f>'AUM Fondi'!E2341</f>
        <v>49998285.07</v>
      </c>
      <c r="E424" s="10">
        <f>D423*OS[[#This Row],[Variazione percentuale]]</f>
        <v>-244955.37534593997</v>
      </c>
      <c r="F424" s="11">
        <f>OS[[#This Row],[AUM]]-D423</f>
        <v>271249.88000000268</v>
      </c>
      <c r="G424" s="11">
        <f>OS[[#This Row],[∆ AUM]]-OS[[#This Row],[effetto mercato]]</f>
        <v>516205.25534594269</v>
      </c>
    </row>
    <row r="425" spans="1:7">
      <c r="A425" s="4">
        <v>45414</v>
      </c>
      <c r="B425">
        <v>0.21779999999999999</v>
      </c>
      <c r="C425" s="6">
        <f>OS[[#This Row],[Variaz]]/100</f>
        <v>2.1779999999999998E-3</v>
      </c>
      <c r="D425" s="10">
        <f>'AUM Fondi'!E2342</f>
        <v>49844804.340000004</v>
      </c>
      <c r="E425" s="10">
        <f>D424*OS[[#This Row],[Variazione percentuale]]</f>
        <v>108896.26488245999</v>
      </c>
      <c r="F425" s="11">
        <f>OS[[#This Row],[AUM]]-D424</f>
        <v>-153480.72999999672</v>
      </c>
      <c r="G425" s="11">
        <f>OS[[#This Row],[∆ AUM]]-OS[[#This Row],[effetto mercato]]</f>
        <v>-262376.99488245673</v>
      </c>
    </row>
    <row r="426" spans="1:7">
      <c r="A426" s="4">
        <v>45415</v>
      </c>
      <c r="B426">
        <v>0.45450000000000002</v>
      </c>
      <c r="C426" s="6">
        <f>OS[[#This Row],[Variaz]]/100</f>
        <v>4.5450000000000004E-3</v>
      </c>
      <c r="D426" s="10">
        <f>'AUM Fondi'!E2343</f>
        <v>50005223.590000004</v>
      </c>
      <c r="E426" s="10">
        <f>D425*OS[[#This Row],[Variazione percentuale]]</f>
        <v>226544.63572530003</v>
      </c>
      <c r="F426" s="11">
        <f>OS[[#This Row],[AUM]]-D425</f>
        <v>160419.25</v>
      </c>
      <c r="G426" s="11">
        <f>OS[[#This Row],[∆ AUM]]-OS[[#This Row],[effetto mercato]]</f>
        <v>-66125.385725300031</v>
      </c>
    </row>
    <row r="427" spans="1:7">
      <c r="A427" s="4">
        <v>45418</v>
      </c>
      <c r="B427">
        <v>0.23599999999999999</v>
      </c>
      <c r="C427" s="6">
        <f>OS[[#This Row],[Variaz]]/100</f>
        <v>2.3599999999999997E-3</v>
      </c>
      <c r="D427" s="10">
        <f>'AUM Fondi'!E2344</f>
        <v>50247351.949999996</v>
      </c>
      <c r="E427" s="10">
        <f>D426*OS[[#This Row],[Variazione percentuale]]</f>
        <v>118012.32767239999</v>
      </c>
      <c r="F427" s="11">
        <f>OS[[#This Row],[AUM]]-D426</f>
        <v>242128.35999999195</v>
      </c>
      <c r="G427" s="11">
        <f>OS[[#This Row],[∆ AUM]]-OS[[#This Row],[effetto mercato]]</f>
        <v>124116.03232759197</v>
      </c>
    </row>
    <row r="428" spans="1:7">
      <c r="A428" s="4">
        <v>45419</v>
      </c>
      <c r="B428">
        <v>0.43169999999999997</v>
      </c>
      <c r="C428" s="6">
        <f>OS[[#This Row],[Variaz]]/100</f>
        <v>4.3169999999999997E-3</v>
      </c>
      <c r="D428" s="10">
        <f>'AUM Fondi'!E2345</f>
        <v>50486424.760000005</v>
      </c>
      <c r="E428" s="10">
        <f>D427*OS[[#This Row],[Variazione percentuale]]</f>
        <v>216917.81836814995</v>
      </c>
      <c r="F428" s="11">
        <f>OS[[#This Row],[AUM]]-D427</f>
        <v>239072.81000000983</v>
      </c>
      <c r="G428" s="11">
        <f>OS[[#This Row],[∆ AUM]]-OS[[#This Row],[effetto mercato]]</f>
        <v>22154.991631859884</v>
      </c>
    </row>
    <row r="429" spans="1:7">
      <c r="A429" s="4">
        <v>45420</v>
      </c>
      <c r="B429">
        <v>-0.15629999999999999</v>
      </c>
      <c r="C429" s="6">
        <f>OS[[#This Row],[Variaz]]/100</f>
        <v>-1.5629999999999999E-3</v>
      </c>
      <c r="D429" s="10">
        <f>'AUM Fondi'!E2346</f>
        <v>51018486.189999998</v>
      </c>
      <c r="E429" s="10">
        <f>D428*OS[[#This Row],[Variazione percentuale]]</f>
        <v>-78910.281899880007</v>
      </c>
      <c r="F429" s="11">
        <f>OS[[#This Row],[AUM]]-D428</f>
        <v>532061.42999999225</v>
      </c>
      <c r="G429" s="11">
        <f>OS[[#This Row],[∆ AUM]]-OS[[#This Row],[effetto mercato]]</f>
        <v>610971.71189987229</v>
      </c>
    </row>
    <row r="430" spans="1:7">
      <c r="A430" s="4">
        <v>45421</v>
      </c>
      <c r="B430">
        <v>-1.9599999999999999E-2</v>
      </c>
      <c r="C430" s="6">
        <f>OS[[#This Row],[Variaz]]/100</f>
        <v>-1.9599999999999999E-4</v>
      </c>
      <c r="D430" s="10">
        <f>'AUM Fondi'!E2347</f>
        <v>51146425.960000001</v>
      </c>
      <c r="E430" s="10">
        <f>D429*OS[[#This Row],[Variazione percentuale]]</f>
        <v>-9999.6232932399998</v>
      </c>
      <c r="F430" s="11">
        <f>OS[[#This Row],[AUM]]-D429</f>
        <v>127939.77000000328</v>
      </c>
      <c r="G430" s="11">
        <f>OS[[#This Row],[∆ AUM]]-OS[[#This Row],[effetto mercato]]</f>
        <v>137939.39329324328</v>
      </c>
    </row>
    <row r="431" spans="1:7">
      <c r="A431" s="4">
        <v>45422</v>
      </c>
      <c r="B431">
        <v>0.1762</v>
      </c>
      <c r="C431" s="6">
        <f>OS[[#This Row],[Variaz]]/100</f>
        <v>1.7619999999999999E-3</v>
      </c>
      <c r="D431" s="10">
        <f>'AUM Fondi'!E2348</f>
        <v>51202325.099999994</v>
      </c>
      <c r="E431" s="10">
        <f>D430*OS[[#This Row],[Variazione percentuale]]</f>
        <v>90120.002541519993</v>
      </c>
      <c r="F431" s="11">
        <f>OS[[#This Row],[AUM]]-D430</f>
        <v>55899.139999993145</v>
      </c>
      <c r="G431" s="11">
        <f>OS[[#This Row],[∆ AUM]]-OS[[#This Row],[effetto mercato]]</f>
        <v>-34220.862541526847</v>
      </c>
    </row>
    <row r="432" spans="1:7">
      <c r="A432" s="4">
        <v>45425</v>
      </c>
      <c r="B432">
        <v>-0.1172</v>
      </c>
      <c r="C432" s="6">
        <f>OS[[#This Row],[Variaz]]/100</f>
        <v>-1.1720000000000001E-3</v>
      </c>
      <c r="D432" s="10">
        <f>'AUM Fondi'!E2349</f>
        <v>51431825.100000001</v>
      </c>
      <c r="E432" s="10">
        <f>D431*OS[[#This Row],[Variazione percentuale]]</f>
        <v>-60009.1250172</v>
      </c>
      <c r="F432" s="11">
        <f>OS[[#This Row],[AUM]]-D431</f>
        <v>229500.00000000745</v>
      </c>
      <c r="G432" s="11">
        <f>OS[[#This Row],[∆ AUM]]-OS[[#This Row],[effetto mercato]]</f>
        <v>289509.12501720747</v>
      </c>
    </row>
    <row r="433" spans="1:7">
      <c r="A433" s="4">
        <v>45426</v>
      </c>
      <c r="B433">
        <v>9.7799999999999998E-2</v>
      </c>
      <c r="C433" s="6">
        <f>OS[[#This Row],[Variaz]]/100</f>
        <v>9.7799999999999992E-4</v>
      </c>
      <c r="D433" s="10">
        <f>'AUM Fondi'!E2350</f>
        <v>51470201.290000007</v>
      </c>
      <c r="E433" s="10">
        <f>D432*OS[[#This Row],[Variazione percentuale]]</f>
        <v>50300.3249478</v>
      </c>
      <c r="F433" s="11">
        <f>OS[[#This Row],[AUM]]-D432</f>
        <v>38376.190000005066</v>
      </c>
      <c r="G433" s="11">
        <f>OS[[#This Row],[∆ AUM]]-OS[[#This Row],[effetto mercato]]</f>
        <v>-11924.134947794933</v>
      </c>
    </row>
    <row r="434" spans="1:7">
      <c r="A434" s="4">
        <v>45427</v>
      </c>
      <c r="B434">
        <v>0.89900000000000002</v>
      </c>
      <c r="C434" s="6">
        <f>OS[[#This Row],[Variaz]]/100</f>
        <v>8.9899999999999997E-3</v>
      </c>
      <c r="D434" s="10">
        <f>'AUM Fondi'!E2351</f>
        <v>52045472.700000003</v>
      </c>
      <c r="E434" s="10">
        <f>D433*OS[[#This Row],[Variazione percentuale]]</f>
        <v>462717.10959710006</v>
      </c>
      <c r="F434" s="11">
        <f>OS[[#This Row],[AUM]]-D433</f>
        <v>575271.40999999642</v>
      </c>
      <c r="G434" s="11">
        <f>OS[[#This Row],[∆ AUM]]-OS[[#This Row],[effetto mercato]]</f>
        <v>112554.30040289636</v>
      </c>
    </row>
    <row r="435" spans="1:7">
      <c r="A435" s="4">
        <v>45428</v>
      </c>
      <c r="B435">
        <v>-0.15490000000000001</v>
      </c>
      <c r="C435" s="6">
        <f>OS[[#This Row],[Variaz]]/100</f>
        <v>-1.549E-3</v>
      </c>
      <c r="D435" s="10">
        <f>'AUM Fondi'!E2352</f>
        <v>52712069.519999996</v>
      </c>
      <c r="E435" s="10">
        <f>D434*OS[[#This Row],[Variazione percentuale]]</f>
        <v>-80618.437212300007</v>
      </c>
      <c r="F435" s="11">
        <f>OS[[#This Row],[AUM]]-D434</f>
        <v>666596.81999999285</v>
      </c>
      <c r="G435" s="11">
        <f>OS[[#This Row],[∆ AUM]]-OS[[#This Row],[effetto mercato]]</f>
        <v>747215.25721229287</v>
      </c>
    </row>
    <row r="436" spans="1:7">
      <c r="A436" s="4">
        <v>45429</v>
      </c>
      <c r="B436">
        <v>-0.31040000000000001</v>
      </c>
      <c r="C436" s="6">
        <f>OS[[#This Row],[Variaz]]/100</f>
        <v>-3.104E-3</v>
      </c>
      <c r="D436" s="10">
        <f>'AUM Fondi'!E2353</f>
        <v>52856066.939999998</v>
      </c>
      <c r="E436" s="10">
        <f>D435*OS[[#This Row],[Variazione percentuale]]</f>
        <v>-163618.26379007997</v>
      </c>
      <c r="F436" s="11">
        <f>OS[[#This Row],[AUM]]-D435</f>
        <v>143997.42000000179</v>
      </c>
      <c r="G436" s="11">
        <f>OS[[#This Row],[∆ AUM]]-OS[[#This Row],[effetto mercato]]</f>
        <v>307615.68379008176</v>
      </c>
    </row>
    <row r="437" spans="1:7">
      <c r="A437" s="4">
        <v>45432</v>
      </c>
      <c r="B437">
        <v>0.253</v>
      </c>
      <c r="C437" s="6">
        <f>OS[[#This Row],[Variaz]]/100</f>
        <v>2.5300000000000001E-3</v>
      </c>
      <c r="D437" s="10">
        <f>'AUM Fondi'!E2354</f>
        <v>52945242.969999999</v>
      </c>
      <c r="E437" s="10">
        <f>D436*OS[[#This Row],[Variazione percentuale]]</f>
        <v>133725.84935820001</v>
      </c>
      <c r="F437" s="11">
        <f>OS[[#This Row],[AUM]]-D436</f>
        <v>89176.030000001192</v>
      </c>
      <c r="G437" s="11">
        <f>OS[[#This Row],[∆ AUM]]-OS[[#This Row],[effetto mercato]]</f>
        <v>-44549.819358198816</v>
      </c>
    </row>
    <row r="438" spans="1:7">
      <c r="A438" s="4">
        <v>45433</v>
      </c>
      <c r="B438">
        <v>-5.8200000000000002E-2</v>
      </c>
      <c r="C438" s="6">
        <f>OS[[#This Row],[Variaz]]/100</f>
        <v>-5.8200000000000005E-4</v>
      </c>
      <c r="D438" s="10">
        <f>'AUM Fondi'!E2355</f>
        <v>53256767.780000001</v>
      </c>
      <c r="E438" s="10">
        <f>D437*OS[[#This Row],[Variazione percentuale]]</f>
        <v>-30814.131408540001</v>
      </c>
      <c r="F438" s="11">
        <f>OS[[#This Row],[AUM]]-D437</f>
        <v>311524.81000000238</v>
      </c>
      <c r="G438" s="11">
        <f>OS[[#This Row],[∆ AUM]]-OS[[#This Row],[effetto mercato]]</f>
        <v>342338.94140854239</v>
      </c>
    </row>
    <row r="439" spans="1:7">
      <c r="A439" s="4">
        <v>45434</v>
      </c>
      <c r="B439">
        <v>-9.7100000000000006E-2</v>
      </c>
      <c r="C439" s="6">
        <f>OS[[#This Row],[Variaz]]/100</f>
        <v>-9.7100000000000007E-4</v>
      </c>
      <c r="D439" s="10">
        <f>'AUM Fondi'!E2356</f>
        <v>53328369.680000007</v>
      </c>
      <c r="E439" s="10">
        <f>D438*OS[[#This Row],[Variazione percentuale]]</f>
        <v>-51712.321514380004</v>
      </c>
      <c r="F439" s="11">
        <f>OS[[#This Row],[AUM]]-D438</f>
        <v>71601.90000000596</v>
      </c>
      <c r="G439" s="11">
        <f>OS[[#This Row],[∆ AUM]]-OS[[#This Row],[effetto mercato]]</f>
        <v>123314.22151438596</v>
      </c>
    </row>
    <row r="440" spans="1:7">
      <c r="A440" s="4">
        <v>45435</v>
      </c>
      <c r="B440">
        <v>0</v>
      </c>
      <c r="C440" s="6">
        <f>OS[[#This Row],[Variaz]]/100</f>
        <v>0</v>
      </c>
      <c r="D440" s="10">
        <f>'AUM Fondi'!E2357</f>
        <v>53572335.649999999</v>
      </c>
      <c r="E440" s="10">
        <f>D439*OS[[#This Row],[Variazione percentuale]]</f>
        <v>0</v>
      </c>
      <c r="F440" s="11">
        <f>OS[[#This Row],[AUM]]-D439</f>
        <v>243965.96999999136</v>
      </c>
      <c r="G440" s="11">
        <f>OS[[#This Row],[∆ AUM]]-OS[[#This Row],[effetto mercato]]</f>
        <v>243965.96999999136</v>
      </c>
    </row>
    <row r="441" spans="1:7">
      <c r="A441" s="4">
        <v>45436</v>
      </c>
      <c r="B441">
        <v>1.9400000000000001E-2</v>
      </c>
      <c r="C441" s="6">
        <f>OS[[#This Row],[Variaz]]/100</f>
        <v>1.94E-4</v>
      </c>
      <c r="D441" s="10">
        <f>'AUM Fondi'!E2358</f>
        <v>53788175.030000001</v>
      </c>
      <c r="E441" s="10">
        <f>D440*OS[[#This Row],[Variazione percentuale]]</f>
        <v>10393.033116099999</v>
      </c>
      <c r="F441" s="11">
        <f>OS[[#This Row],[AUM]]-D440</f>
        <v>215839.38000000268</v>
      </c>
      <c r="G441" s="11">
        <f>OS[[#This Row],[∆ AUM]]-OS[[#This Row],[effetto mercato]]</f>
        <v>205446.34688390268</v>
      </c>
    </row>
    <row r="442" spans="1:7">
      <c r="A442" s="4">
        <v>45439</v>
      </c>
      <c r="B442">
        <v>0.19439999999999999</v>
      </c>
      <c r="C442" s="6">
        <f>OS[[#This Row],[Variaz]]/100</f>
        <v>1.944E-3</v>
      </c>
      <c r="D442" s="10">
        <f>'AUM Fondi'!E2359</f>
        <v>53983855.450000003</v>
      </c>
      <c r="E442" s="10">
        <f>D441*OS[[#This Row],[Variazione percentuale]]</f>
        <v>104564.21225832</v>
      </c>
      <c r="F442" s="11">
        <f>OS[[#This Row],[AUM]]-D441</f>
        <v>195680.42000000179</v>
      </c>
      <c r="G442" s="11">
        <f>OS[[#This Row],[∆ AUM]]-OS[[#This Row],[effetto mercato]]</f>
        <v>91116.207741681792</v>
      </c>
    </row>
    <row r="443" spans="1:7">
      <c r="A443" s="4">
        <v>45440</v>
      </c>
      <c r="B443">
        <v>-1.9400000000000001E-2</v>
      </c>
      <c r="C443" s="6">
        <f>OS[[#This Row],[Variaz]]/100</f>
        <v>-1.94E-4</v>
      </c>
      <c r="D443" s="10">
        <f>'AUM Fondi'!E2360</f>
        <v>54268168.299999997</v>
      </c>
      <c r="E443" s="10">
        <f>D442*OS[[#This Row],[Variazione percentuale]]</f>
        <v>-10472.867957300001</v>
      </c>
      <c r="F443" s="11">
        <f>OS[[#This Row],[AUM]]-D442</f>
        <v>284312.84999999404</v>
      </c>
      <c r="G443" s="11">
        <f>OS[[#This Row],[∆ AUM]]-OS[[#This Row],[effetto mercato]]</f>
        <v>294785.71795729402</v>
      </c>
    </row>
    <row r="444" spans="1:7">
      <c r="A444" s="4">
        <v>45441</v>
      </c>
      <c r="B444">
        <v>-0.52390000000000003</v>
      </c>
      <c r="C444" s="6">
        <f>OS[[#This Row],[Variaz]]/100</f>
        <v>-5.2390000000000006E-3</v>
      </c>
      <c r="D444" s="10">
        <f>'AUM Fondi'!E2361</f>
        <v>54387075.329999998</v>
      </c>
      <c r="E444" s="10">
        <f>D443*OS[[#This Row],[Variazione percentuale]]</f>
        <v>-284310.9337237</v>
      </c>
      <c r="F444" s="11">
        <f>OS[[#This Row],[AUM]]-D443</f>
        <v>118907.03000000119</v>
      </c>
      <c r="G444" s="11">
        <f>OS[[#This Row],[∆ AUM]]-OS[[#This Row],[effetto mercato]]</f>
        <v>403217.96372370119</v>
      </c>
    </row>
    <row r="445" spans="1:7">
      <c r="A445" s="4">
        <v>45442</v>
      </c>
      <c r="B445">
        <v>-0.17549999999999999</v>
      </c>
      <c r="C445" s="6">
        <f>OS[[#This Row],[Variaz]]/100</f>
        <v>-1.7549999999999998E-3</v>
      </c>
      <c r="D445" s="10">
        <f>'AUM Fondi'!E2362</f>
        <v>54245421.960000008</v>
      </c>
      <c r="E445" s="10">
        <f>D444*OS[[#This Row],[Variazione percentuale]]</f>
        <v>-95449.317204149993</v>
      </c>
      <c r="F445" s="11">
        <f>OS[[#This Row],[AUM]]-D444</f>
        <v>-141653.36999998987</v>
      </c>
      <c r="G445" s="11">
        <f>OS[[#This Row],[∆ AUM]]-OS[[#This Row],[effetto mercato]]</f>
        <v>-46204.052795839874</v>
      </c>
    </row>
    <row r="446" spans="1:7">
      <c r="A446" s="4">
        <v>45443</v>
      </c>
      <c r="B446">
        <v>0.15629999999999999</v>
      </c>
      <c r="C446" s="6">
        <f>OS[[#This Row],[Variaz]]/100</f>
        <v>1.5629999999999999E-3</v>
      </c>
      <c r="D446" s="10">
        <f>'AUM Fondi'!E2363</f>
        <v>54198094.200000003</v>
      </c>
      <c r="E446" s="10">
        <f>D445*OS[[#This Row],[Variazione percentuale]]</f>
        <v>84785.594523480017</v>
      </c>
      <c r="F446" s="11">
        <f>OS[[#This Row],[AUM]]-D445</f>
        <v>-47327.760000005364</v>
      </c>
      <c r="G446" s="11">
        <f>OS[[#This Row],[∆ AUM]]-OS[[#This Row],[effetto mercato]]</f>
        <v>-132113.35452348538</v>
      </c>
    </row>
    <row r="447" spans="1:7">
      <c r="A447" s="4">
        <v>45446</v>
      </c>
      <c r="B447">
        <v>0.52669999999999995</v>
      </c>
      <c r="C447" s="6">
        <f>OS[[#This Row],[Variaz]]/100</f>
        <v>5.2669999999999991E-3</v>
      </c>
      <c r="D447" s="10">
        <f>'AUM Fondi'!E2364</f>
        <v>54408337.359999999</v>
      </c>
      <c r="E447" s="10">
        <f>D446*OS[[#This Row],[Variazione percentuale]]</f>
        <v>285461.36215139995</v>
      </c>
      <c r="F447" s="11">
        <f>OS[[#This Row],[AUM]]-D446</f>
        <v>210243.15999999642</v>
      </c>
      <c r="G447" s="11">
        <f>OS[[#This Row],[∆ AUM]]-OS[[#This Row],[effetto mercato]]</f>
        <v>-75218.20215140353</v>
      </c>
    </row>
    <row r="448" spans="1:7">
      <c r="A448" s="4">
        <v>45447</v>
      </c>
      <c r="B448">
        <v>0.19409999999999999</v>
      </c>
      <c r="C448" s="6">
        <f>OS[[#This Row],[Variaz]]/100</f>
        <v>1.941E-3</v>
      </c>
      <c r="D448" s="10">
        <f>'AUM Fondi'!E2365</f>
        <v>54909279.170000002</v>
      </c>
      <c r="E448" s="10">
        <f>D447*OS[[#This Row],[Variazione percentuale]]</f>
        <v>105606.58281576</v>
      </c>
      <c r="F448" s="11">
        <f>OS[[#This Row],[AUM]]-D447</f>
        <v>500941.81000000238</v>
      </c>
      <c r="G448" s="11">
        <f>OS[[#This Row],[∆ AUM]]-OS[[#This Row],[effetto mercato]]</f>
        <v>395335.22718424239</v>
      </c>
    </row>
    <row r="449" spans="1:7">
      <c r="A449" s="4">
        <v>45448</v>
      </c>
      <c r="B449">
        <v>0.60040000000000004</v>
      </c>
      <c r="C449" s="6">
        <f>OS[[#This Row],[Variaz]]/100</f>
        <v>6.0040000000000007E-3</v>
      </c>
      <c r="D449" s="10">
        <f>'AUM Fondi'!E2366</f>
        <v>55023226.980000004</v>
      </c>
      <c r="E449" s="10">
        <f>D448*OS[[#This Row],[Variazione percentuale]]</f>
        <v>329675.31213668006</v>
      </c>
      <c r="F449" s="11">
        <f>OS[[#This Row],[AUM]]-D448</f>
        <v>113947.81000000238</v>
      </c>
      <c r="G449" s="11">
        <f>OS[[#This Row],[∆ AUM]]-OS[[#This Row],[effetto mercato]]</f>
        <v>-215727.50213667768</v>
      </c>
    </row>
    <row r="450" spans="1:7">
      <c r="A450" s="4">
        <v>45449</v>
      </c>
      <c r="B450">
        <v>-0.1348</v>
      </c>
      <c r="C450" s="6">
        <f>OS[[#This Row],[Variaz]]/100</f>
        <v>-1.348E-3</v>
      </c>
      <c r="D450" s="10">
        <f>'AUM Fondi'!E2367</f>
        <v>55615667.949999996</v>
      </c>
      <c r="E450" s="10">
        <f>D449*OS[[#This Row],[Variazione percentuale]]</f>
        <v>-74171.309969040012</v>
      </c>
      <c r="F450" s="11">
        <f>OS[[#This Row],[AUM]]-D449</f>
        <v>592440.96999999136</v>
      </c>
      <c r="G450" s="11">
        <f>OS[[#This Row],[∆ AUM]]-OS[[#This Row],[effetto mercato]]</f>
        <v>666612.27996903134</v>
      </c>
    </row>
    <row r="451" spans="1:7">
      <c r="A451" s="4">
        <v>45450</v>
      </c>
      <c r="B451">
        <v>-0.1157</v>
      </c>
      <c r="C451" s="6">
        <f>OS[[#This Row],[Variaz]]/100</f>
        <v>-1.157E-3</v>
      </c>
      <c r="D451" s="10">
        <f>'AUM Fondi'!E2368</f>
        <v>55728407.550000004</v>
      </c>
      <c r="E451" s="10">
        <f>D450*OS[[#This Row],[Variazione percentuale]]</f>
        <v>-64347.327818149999</v>
      </c>
      <c r="F451" s="11">
        <f>OS[[#This Row],[AUM]]-D450</f>
        <v>112739.60000000894</v>
      </c>
      <c r="G451" s="11">
        <f>OS[[#This Row],[∆ AUM]]-OS[[#This Row],[effetto mercato]]</f>
        <v>177086.92781815893</v>
      </c>
    </row>
    <row r="452" spans="1:7">
      <c r="A452" s="4">
        <v>45453</v>
      </c>
      <c r="B452">
        <v>-3.8600000000000002E-2</v>
      </c>
      <c r="C452" s="6">
        <f>OS[[#This Row],[Variaz]]/100</f>
        <v>-3.86E-4</v>
      </c>
      <c r="D452" s="10">
        <f>'AUM Fondi'!E2369</f>
        <v>55876075.310000002</v>
      </c>
      <c r="E452" s="10">
        <f>D451*OS[[#This Row],[Variazione percentuale]]</f>
        <v>-21511.1653143</v>
      </c>
      <c r="F452" s="11">
        <f>OS[[#This Row],[AUM]]-D451</f>
        <v>147667.75999999791</v>
      </c>
      <c r="G452" s="11">
        <f>OS[[#This Row],[∆ AUM]]-OS[[#This Row],[effetto mercato]]</f>
        <v>169178.9253142979</v>
      </c>
    </row>
    <row r="453" spans="1:7">
      <c r="A453" s="4">
        <v>45454</v>
      </c>
      <c r="B453">
        <v>-0.13519999999999999</v>
      </c>
      <c r="C453" s="6">
        <f>OS[[#This Row],[Variaz]]/100</f>
        <v>-1.3519999999999999E-3</v>
      </c>
      <c r="D453" s="10">
        <f>'AUM Fondi'!E2370</f>
        <v>56109380.079999998</v>
      </c>
      <c r="E453" s="10">
        <f>D452*OS[[#This Row],[Variazione percentuale]]</f>
        <v>-75544.453819119997</v>
      </c>
      <c r="F453" s="11">
        <f>OS[[#This Row],[AUM]]-D452</f>
        <v>233304.76999999583</v>
      </c>
      <c r="G453" s="11">
        <f>OS[[#This Row],[∆ AUM]]-OS[[#This Row],[effetto mercato]]</f>
        <v>308849.22381911584</v>
      </c>
    </row>
    <row r="454" spans="1:7">
      <c r="A454" s="4">
        <v>45455</v>
      </c>
      <c r="B454">
        <v>0.56069999999999998</v>
      </c>
      <c r="C454" s="6">
        <f>OS[[#This Row],[Variaz]]/100</f>
        <v>5.607E-3</v>
      </c>
      <c r="D454" s="10">
        <f>'AUM Fondi'!E2371</f>
        <v>56153019.93</v>
      </c>
      <c r="E454" s="10">
        <f>D453*OS[[#This Row],[Variazione percentuale]]</f>
        <v>314605.29410856002</v>
      </c>
      <c r="F454" s="11">
        <f>OS[[#This Row],[AUM]]-D453</f>
        <v>43639.85000000149</v>
      </c>
      <c r="G454" s="11">
        <f>OS[[#This Row],[∆ AUM]]-OS[[#This Row],[effetto mercato]]</f>
        <v>-270965.44410855853</v>
      </c>
    </row>
    <row r="455" spans="1:7">
      <c r="A455" s="4">
        <v>45456</v>
      </c>
      <c r="B455">
        <v>0.15379999999999999</v>
      </c>
      <c r="C455" s="6">
        <f>OS[[#This Row],[Variaz]]/100</f>
        <v>1.5379999999999999E-3</v>
      </c>
      <c r="D455" s="10">
        <f>'AUM Fondi'!E2372</f>
        <v>56559178.989999995</v>
      </c>
      <c r="E455" s="10">
        <f>D454*OS[[#This Row],[Variazione percentuale]]</f>
        <v>86363.344652339991</v>
      </c>
      <c r="F455" s="11">
        <f>OS[[#This Row],[AUM]]-D454</f>
        <v>406159.05999999493</v>
      </c>
      <c r="G455" s="11">
        <f>OS[[#This Row],[∆ AUM]]-OS[[#This Row],[effetto mercato]]</f>
        <v>319795.71534765494</v>
      </c>
    </row>
    <row r="456" spans="1:7">
      <c r="A456" s="4">
        <v>45457</v>
      </c>
      <c r="B456">
        <v>0.49909999999999999</v>
      </c>
      <c r="C456" s="6">
        <f>OS[[#This Row],[Variaz]]/100</f>
        <v>4.9909999999999998E-3</v>
      </c>
      <c r="D456" s="10">
        <f>'AUM Fondi'!E2373</f>
        <v>56974072.030000001</v>
      </c>
      <c r="E456" s="10">
        <f>D455*OS[[#This Row],[Variazione percentuale]]</f>
        <v>282286.86233908997</v>
      </c>
      <c r="F456" s="11">
        <f>OS[[#This Row],[AUM]]-D455</f>
        <v>414893.04000000656</v>
      </c>
      <c r="G456" s="11">
        <f>OS[[#This Row],[∆ AUM]]-OS[[#This Row],[effetto mercato]]</f>
        <v>132606.17766091658</v>
      </c>
    </row>
    <row r="457" spans="1:7">
      <c r="A457" s="4">
        <v>45460</v>
      </c>
      <c r="B457">
        <v>-3.8199999999999998E-2</v>
      </c>
      <c r="C457" s="6">
        <f>OS[[#This Row],[Variaz]]/100</f>
        <v>-3.8199999999999996E-4</v>
      </c>
      <c r="D457" s="10">
        <f>'AUM Fondi'!E2374</f>
        <v>57428821.170000002</v>
      </c>
      <c r="E457" s="10">
        <f>D456*OS[[#This Row],[Variazione percentuale]]</f>
        <v>-21764.095515459998</v>
      </c>
      <c r="F457" s="11">
        <f>OS[[#This Row],[AUM]]-D456</f>
        <v>454749.1400000006</v>
      </c>
      <c r="G457" s="11">
        <f>OS[[#This Row],[∆ AUM]]-OS[[#This Row],[effetto mercato]]</f>
        <v>476513.2355154606</v>
      </c>
    </row>
    <row r="458" spans="1:7">
      <c r="A458" s="4">
        <v>45461</v>
      </c>
      <c r="B458">
        <v>0.47770000000000001</v>
      </c>
      <c r="C458" s="6">
        <f>OS[[#This Row],[Variaz]]/100</f>
        <v>4.777E-3</v>
      </c>
      <c r="D458" s="10">
        <f>'AUM Fondi'!E2375</f>
        <v>57529372.400000006</v>
      </c>
      <c r="E458" s="10">
        <f>D457*OS[[#This Row],[Variazione percentuale]]</f>
        <v>274337.47872909001</v>
      </c>
      <c r="F458" s="11">
        <f>OS[[#This Row],[AUM]]-D457</f>
        <v>100551.23000000417</v>
      </c>
      <c r="G458" s="11">
        <f>OS[[#This Row],[∆ AUM]]-OS[[#This Row],[effetto mercato]]</f>
        <v>-173786.24872908584</v>
      </c>
    </row>
    <row r="459" spans="1:7">
      <c r="A459" s="4">
        <v>45462</v>
      </c>
      <c r="B459">
        <v>-0.2092</v>
      </c>
      <c r="C459" s="6">
        <f>OS[[#This Row],[Variaz]]/100</f>
        <v>-2.0920000000000001E-3</v>
      </c>
      <c r="D459" s="10">
        <f>'AUM Fondi'!E2376</f>
        <v>57807859.969999999</v>
      </c>
      <c r="E459" s="10">
        <f>D458*OS[[#This Row],[Variazione percentuale]]</f>
        <v>-120351.44706080001</v>
      </c>
      <c r="F459" s="11">
        <f>OS[[#This Row],[AUM]]-D458</f>
        <v>278487.56999999285</v>
      </c>
      <c r="G459" s="11">
        <f>OS[[#This Row],[∆ AUM]]-OS[[#This Row],[effetto mercato]]</f>
        <v>398839.01706079289</v>
      </c>
    </row>
    <row r="460" spans="1:7">
      <c r="A460" s="4">
        <v>45463</v>
      </c>
      <c r="B460">
        <v>-0.13339999999999999</v>
      </c>
      <c r="C460" s="6">
        <f>OS[[#This Row],[Variaz]]/100</f>
        <v>-1.3339999999999999E-3</v>
      </c>
      <c r="D460" s="10">
        <f>'AUM Fondi'!E2377</f>
        <v>57782134.629999995</v>
      </c>
      <c r="E460" s="10">
        <f>D459*OS[[#This Row],[Variazione percentuale]]</f>
        <v>-77115.685199979998</v>
      </c>
      <c r="F460" s="11">
        <f>OS[[#This Row],[AUM]]-D459</f>
        <v>-25725.340000003576</v>
      </c>
      <c r="G460" s="11">
        <f>OS[[#This Row],[∆ AUM]]-OS[[#This Row],[effetto mercato]]</f>
        <v>51390.345199976422</v>
      </c>
    </row>
    <row r="461" spans="1:7">
      <c r="A461" s="4">
        <v>45464</v>
      </c>
      <c r="B461">
        <v>-9.5399999999999999E-2</v>
      </c>
      <c r="C461" s="6">
        <f>OS[[#This Row],[Variaz]]/100</f>
        <v>-9.5399999999999999E-4</v>
      </c>
      <c r="D461" s="10">
        <f>'AUM Fondi'!E2378</f>
        <v>57982321.350000001</v>
      </c>
      <c r="E461" s="10">
        <f>D460*OS[[#This Row],[Variazione percentuale]]</f>
        <v>-55124.156437019992</v>
      </c>
      <c r="F461" s="11">
        <f>OS[[#This Row],[AUM]]-D460</f>
        <v>200186.72000000626</v>
      </c>
      <c r="G461" s="11">
        <f>OS[[#This Row],[∆ AUM]]-OS[[#This Row],[effetto mercato]]</f>
        <v>255310.87643702625</v>
      </c>
    </row>
    <row r="462" spans="1:7">
      <c r="A462" s="4">
        <v>45467</v>
      </c>
      <c r="B462">
        <v>-0.3629</v>
      </c>
      <c r="C462" s="6">
        <f>OS[[#This Row],[Variaz]]/100</f>
        <v>-3.6289999999999998E-3</v>
      </c>
      <c r="D462" s="10">
        <f>'AUM Fondi'!E2379</f>
        <v>58108531.390000001</v>
      </c>
      <c r="E462" s="10">
        <f>D461*OS[[#This Row],[Variazione percentuale]]</f>
        <v>-210417.84417915001</v>
      </c>
      <c r="F462" s="11">
        <f>OS[[#This Row],[AUM]]-D461</f>
        <v>126210.03999999911</v>
      </c>
      <c r="G462" s="11">
        <f>OS[[#This Row],[∆ AUM]]-OS[[#This Row],[effetto mercato]]</f>
        <v>336627.88417914911</v>
      </c>
    </row>
    <row r="463" spans="1:7">
      <c r="A463" s="4">
        <v>45468</v>
      </c>
      <c r="B463">
        <v>0.28760000000000002</v>
      </c>
      <c r="C463" s="6">
        <f>OS[[#This Row],[Variaz]]/100</f>
        <v>2.8760000000000001E-3</v>
      </c>
      <c r="D463" s="10">
        <f>'AUM Fondi'!E2380</f>
        <v>58022857.609999999</v>
      </c>
      <c r="E463" s="10">
        <f>D462*OS[[#This Row],[Variazione percentuale]]</f>
        <v>167120.13627764001</v>
      </c>
      <c r="F463" s="11">
        <f>OS[[#This Row],[AUM]]-D462</f>
        <v>-85673.780000001192</v>
      </c>
      <c r="G463" s="11">
        <f>OS[[#This Row],[∆ AUM]]-OS[[#This Row],[effetto mercato]]</f>
        <v>-252793.9162776412</v>
      </c>
    </row>
    <row r="464" spans="1:7">
      <c r="A464" s="4">
        <v>45469</v>
      </c>
      <c r="B464">
        <v>-0.22939999999999999</v>
      </c>
      <c r="C464" s="6">
        <f>OS[[#This Row],[Variaz]]/100</f>
        <v>-2.294E-3</v>
      </c>
      <c r="D464" s="10">
        <f>'AUM Fondi'!E2381</f>
        <v>58278340.840000004</v>
      </c>
      <c r="E464" s="10">
        <f>D463*OS[[#This Row],[Variazione percentuale]]</f>
        <v>-133104.43535734</v>
      </c>
      <c r="F464" s="11">
        <f>OS[[#This Row],[AUM]]-D463</f>
        <v>255483.23000000417</v>
      </c>
      <c r="G464" s="11">
        <f>OS[[#This Row],[∆ AUM]]-OS[[#This Row],[effetto mercato]]</f>
        <v>388587.6653573442</v>
      </c>
    </row>
    <row r="465" spans="1:7">
      <c r="A465" s="4">
        <v>45470</v>
      </c>
      <c r="B465">
        <v>-0.22989999999999999</v>
      </c>
      <c r="C465" s="6">
        <f>OS[[#This Row],[Variaz]]/100</f>
        <v>-2.2989999999999998E-3</v>
      </c>
      <c r="D465" s="10">
        <f>'AUM Fondi'!E2382</f>
        <v>58273281.599999994</v>
      </c>
      <c r="E465" s="10">
        <f>D464*OS[[#This Row],[Variazione percentuale]]</f>
        <v>-133981.90559116</v>
      </c>
      <c r="F465" s="11">
        <f>OS[[#This Row],[AUM]]-D464</f>
        <v>-5059.2400000095367</v>
      </c>
      <c r="G465" s="11">
        <f>OS[[#This Row],[∆ AUM]]-OS[[#This Row],[effetto mercato]]</f>
        <v>128922.66559115046</v>
      </c>
    </row>
    <row r="466" spans="1:7">
      <c r="A466" s="4">
        <v>45471</v>
      </c>
      <c r="B466">
        <v>-9.6000000000000002E-2</v>
      </c>
      <c r="C466" s="6">
        <f>OS[[#This Row],[Variaz]]/100</f>
        <v>-9.6000000000000002E-4</v>
      </c>
      <c r="D466" s="10">
        <f>'AUM Fondi'!E2383</f>
        <v>58304568.870000005</v>
      </c>
      <c r="E466" s="10">
        <f>D465*OS[[#This Row],[Variazione percentuale]]</f>
        <v>-55942.350335999996</v>
      </c>
      <c r="F466" s="11">
        <f>OS[[#This Row],[AUM]]-D465</f>
        <v>31287.270000010729</v>
      </c>
      <c r="G466" s="11">
        <f>OS[[#This Row],[∆ AUM]]-OS[[#This Row],[effetto mercato]]</f>
        <v>87229.620336010732</v>
      </c>
    </row>
    <row r="467" spans="1:7">
      <c r="A467" s="4">
        <v>45474</v>
      </c>
      <c r="B467">
        <v>-0.28839999999999999</v>
      </c>
      <c r="C467" s="6">
        <f>OS[[#This Row],[Variaz]]/100</f>
        <v>-2.8839999999999998E-3</v>
      </c>
      <c r="D467" s="10">
        <f>'AUM Fondi'!E2384</f>
        <v>58327840.950000003</v>
      </c>
      <c r="E467" s="10">
        <f>D466*OS[[#This Row],[Variazione percentuale]]</f>
        <v>-168150.37662108001</v>
      </c>
      <c r="F467" s="11">
        <f>OS[[#This Row],[AUM]]-D466</f>
        <v>23272.079999998212</v>
      </c>
      <c r="G467" s="11">
        <f>OS[[#This Row],[∆ AUM]]-OS[[#This Row],[effetto mercato]]</f>
        <v>191422.45662107822</v>
      </c>
    </row>
    <row r="468" spans="1:7">
      <c r="A468" s="4">
        <v>45475</v>
      </c>
      <c r="B468">
        <v>9.64E-2</v>
      </c>
      <c r="C468" s="6">
        <f>OS[[#This Row],[Variaz]]/100</f>
        <v>9.6400000000000001E-4</v>
      </c>
      <c r="D468" s="10">
        <f>'AUM Fondi'!E2385</f>
        <v>58334567.120000005</v>
      </c>
      <c r="E468" s="10">
        <f>D467*OS[[#This Row],[Variazione percentuale]]</f>
        <v>56228.038675800002</v>
      </c>
      <c r="F468" s="11">
        <f>OS[[#This Row],[AUM]]-D467</f>
        <v>6726.1700000017881</v>
      </c>
      <c r="G468" s="11">
        <f>OS[[#This Row],[∆ AUM]]-OS[[#This Row],[effetto mercato]]</f>
        <v>-49501.868675798214</v>
      </c>
    </row>
    <row r="469" spans="1:7">
      <c r="A469" s="4">
        <v>45476</v>
      </c>
      <c r="B469">
        <v>0.40450000000000003</v>
      </c>
      <c r="C469" s="6">
        <f>OS[[#This Row],[Variaz]]/100</f>
        <v>4.045E-3</v>
      </c>
      <c r="D469" s="10">
        <f>'AUM Fondi'!E2386</f>
        <v>58490697.189999998</v>
      </c>
      <c r="E469" s="10">
        <f>D468*OS[[#This Row],[Variazione percentuale]]</f>
        <v>235963.32400040003</v>
      </c>
      <c r="F469" s="11">
        <f>OS[[#This Row],[AUM]]-D468</f>
        <v>156130.06999999285</v>
      </c>
      <c r="G469" s="11">
        <f>OS[[#This Row],[∆ AUM]]-OS[[#This Row],[effetto mercato]]</f>
        <v>-79833.254000407178</v>
      </c>
    </row>
    <row r="470" spans="1:7">
      <c r="A470" s="4">
        <v>45477</v>
      </c>
      <c r="B470">
        <v>1.9199999999999998E-2</v>
      </c>
      <c r="C470" s="6">
        <f>OS[[#This Row],[Variaz]]/100</f>
        <v>1.9199999999999998E-4</v>
      </c>
      <c r="D470" s="10">
        <f>'AUM Fondi'!E2387</f>
        <v>58961584.450000003</v>
      </c>
      <c r="E470" s="10">
        <f>D469*OS[[#This Row],[Variazione percentuale]]</f>
        <v>11230.213860479998</v>
      </c>
      <c r="F470" s="11">
        <f>OS[[#This Row],[AUM]]-D469</f>
        <v>470887.26000000536</v>
      </c>
      <c r="G470" s="11">
        <f>OS[[#This Row],[∆ AUM]]-OS[[#This Row],[effetto mercato]]</f>
        <v>459657.04613952537</v>
      </c>
    </row>
    <row r="471" spans="1:7">
      <c r="A471" s="4">
        <v>45478</v>
      </c>
      <c r="B471">
        <v>0.15340000000000001</v>
      </c>
      <c r="C471" s="6">
        <f>OS[[#This Row],[Variaz]]/100</f>
        <v>1.534E-3</v>
      </c>
      <c r="D471" s="10">
        <f>'AUM Fondi'!E2388</f>
        <v>59065747.530000001</v>
      </c>
      <c r="E471" s="10">
        <f>D470*OS[[#This Row],[Variazione percentuale]]</f>
        <v>90447.070546300005</v>
      </c>
      <c r="F471" s="11">
        <f>OS[[#This Row],[AUM]]-D470</f>
        <v>104163.07999999821</v>
      </c>
      <c r="G471" s="11">
        <f>OS[[#This Row],[∆ AUM]]-OS[[#This Row],[effetto mercato]]</f>
        <v>13716.009453698207</v>
      </c>
    </row>
    <row r="472" spans="1:7">
      <c r="A472" s="4">
        <v>45481</v>
      </c>
      <c r="B472">
        <v>0.1915</v>
      </c>
      <c r="C472" s="6">
        <f>OS[[#This Row],[Variaz]]/100</f>
        <v>1.915E-3</v>
      </c>
      <c r="D472" s="10">
        <f>'AUM Fondi'!E2389</f>
        <v>59276921.069999993</v>
      </c>
      <c r="E472" s="10">
        <f>D471*OS[[#This Row],[Variazione percentuale]]</f>
        <v>113110.90651995</v>
      </c>
      <c r="F472" s="11">
        <f>OS[[#This Row],[AUM]]-D471</f>
        <v>211173.53999999166</v>
      </c>
      <c r="G472" s="11">
        <f>OS[[#This Row],[∆ AUM]]-OS[[#This Row],[effetto mercato]]</f>
        <v>98062.633480041652</v>
      </c>
    </row>
    <row r="473" spans="1:7">
      <c r="A473" s="4">
        <v>45482</v>
      </c>
      <c r="B473">
        <v>-0.1147</v>
      </c>
      <c r="C473" s="6">
        <f>OS[[#This Row],[Variaz]]/100</f>
        <v>-1.147E-3</v>
      </c>
      <c r="D473" s="10">
        <f>'AUM Fondi'!E2390</f>
        <v>59622250.569999993</v>
      </c>
      <c r="E473" s="10">
        <f>D472*OS[[#This Row],[Variazione percentuale]]</f>
        <v>-67990.628467289993</v>
      </c>
      <c r="F473" s="11">
        <f>OS[[#This Row],[AUM]]-D472</f>
        <v>345329.5</v>
      </c>
      <c r="G473" s="11">
        <f>OS[[#This Row],[∆ AUM]]-OS[[#This Row],[effetto mercato]]</f>
        <v>413320.12846728996</v>
      </c>
    </row>
    <row r="474" spans="1:7">
      <c r="A474" s="4">
        <v>45483</v>
      </c>
      <c r="B474">
        <v>0.57410000000000005</v>
      </c>
      <c r="C474" s="6">
        <f>OS[[#This Row],[Variaz]]/100</f>
        <v>5.7410000000000004E-3</v>
      </c>
      <c r="D474" s="10">
        <f>'AUM Fondi'!E2391</f>
        <v>59672729.579999998</v>
      </c>
      <c r="E474" s="10">
        <f>D473*OS[[#This Row],[Variazione percentuale]]</f>
        <v>342291.34052237001</v>
      </c>
      <c r="F474" s="11">
        <f>OS[[#This Row],[AUM]]-D473</f>
        <v>50479.010000005364</v>
      </c>
      <c r="G474" s="11">
        <f>OS[[#This Row],[∆ AUM]]-OS[[#This Row],[effetto mercato]]</f>
        <v>-291812.33052236465</v>
      </c>
    </row>
    <row r="475" spans="1:7">
      <c r="A475" s="4">
        <v>45484</v>
      </c>
      <c r="B475">
        <v>7.6100000000000001E-2</v>
      </c>
      <c r="C475" s="6">
        <f>OS[[#This Row],[Variaz]]/100</f>
        <v>7.6099999999999996E-4</v>
      </c>
      <c r="D475" s="10">
        <f>'AUM Fondi'!E2392</f>
        <v>60176377.170000002</v>
      </c>
      <c r="E475" s="10">
        <f>D474*OS[[#This Row],[Variazione percentuale]]</f>
        <v>45410.947210379993</v>
      </c>
      <c r="F475" s="11">
        <f>OS[[#This Row],[AUM]]-D474</f>
        <v>503647.59000000358</v>
      </c>
      <c r="G475" s="11">
        <f>OS[[#This Row],[∆ AUM]]-OS[[#This Row],[effetto mercato]]</f>
        <v>458236.64278962358</v>
      </c>
    </row>
    <row r="476" spans="1:7">
      <c r="A476" s="4">
        <v>45485</v>
      </c>
      <c r="B476">
        <v>0.15210000000000001</v>
      </c>
      <c r="C476" s="6">
        <f>OS[[#This Row],[Variaz]]/100</f>
        <v>1.5210000000000002E-3</v>
      </c>
      <c r="D476" s="10">
        <f>'AUM Fondi'!E2393</f>
        <v>60246749.010000005</v>
      </c>
      <c r="E476" s="10">
        <f>D475*OS[[#This Row],[Variazione percentuale]]</f>
        <v>91528.269675570016</v>
      </c>
      <c r="F476" s="11">
        <f>OS[[#This Row],[AUM]]-D475</f>
        <v>70371.840000003576</v>
      </c>
      <c r="G476" s="11">
        <f>OS[[#This Row],[∆ AUM]]-OS[[#This Row],[effetto mercato]]</f>
        <v>-21156.42967556644</v>
      </c>
    </row>
    <row r="477" spans="1:7">
      <c r="A477" s="4">
        <v>45488</v>
      </c>
      <c r="B477">
        <v>-7.5899999999999995E-2</v>
      </c>
      <c r="C477" s="6">
        <f>OS[[#This Row],[Variaz]]/100</f>
        <v>-7.5899999999999991E-4</v>
      </c>
      <c r="D477" s="10">
        <f>'AUM Fondi'!E2394</f>
        <v>60478969.969999999</v>
      </c>
      <c r="E477" s="10">
        <f>D476*OS[[#This Row],[Variazione percentuale]]</f>
        <v>-45727.282498590001</v>
      </c>
      <c r="F477" s="11">
        <f>OS[[#This Row],[AUM]]-D476</f>
        <v>232220.95999999344</v>
      </c>
      <c r="G477" s="11">
        <f>OS[[#This Row],[∆ AUM]]-OS[[#This Row],[effetto mercato]]</f>
        <v>277948.24249858345</v>
      </c>
    </row>
    <row r="478" spans="1:7">
      <c r="A478" s="4">
        <v>45489</v>
      </c>
      <c r="B478">
        <v>0.34189999999999998</v>
      </c>
      <c r="C478" s="6">
        <f>OS[[#This Row],[Variaz]]/100</f>
        <v>3.4189999999999997E-3</v>
      </c>
      <c r="D478" s="10">
        <f>'AUM Fondi'!E2395</f>
        <v>60599193.590000004</v>
      </c>
      <c r="E478" s="10">
        <f>D477*OS[[#This Row],[Variazione percentuale]]</f>
        <v>206777.59832742997</v>
      </c>
      <c r="F478" s="11">
        <f>OS[[#This Row],[AUM]]-D477</f>
        <v>120223.62000000477</v>
      </c>
      <c r="G478" s="11">
        <f>OS[[#This Row],[∆ AUM]]-OS[[#This Row],[effetto mercato]]</f>
        <v>-86553.978327425197</v>
      </c>
    </row>
    <row r="479" spans="1:7">
      <c r="A479" s="4">
        <v>45490</v>
      </c>
      <c r="B479">
        <v>-0.54900000000000004</v>
      </c>
      <c r="C479" s="6">
        <f>OS[[#This Row],[Variaz]]/100</f>
        <v>-5.4900000000000001E-3</v>
      </c>
      <c r="D479" s="10">
        <f>'AUM Fondi'!E2396</f>
        <v>60964777.339999996</v>
      </c>
      <c r="E479" s="10">
        <f>D478*OS[[#This Row],[Variazione percentuale]]</f>
        <v>-332689.57280910003</v>
      </c>
      <c r="F479" s="11">
        <f>OS[[#This Row],[AUM]]-D478</f>
        <v>365583.74999999255</v>
      </c>
      <c r="G479" s="11">
        <f>OS[[#This Row],[∆ AUM]]-OS[[#This Row],[effetto mercato]]</f>
        <v>698273.32280909258</v>
      </c>
    </row>
    <row r="480" spans="1:7">
      <c r="A480" s="4">
        <v>45491</v>
      </c>
      <c r="B480">
        <v>-0.19040000000000001</v>
      </c>
      <c r="C480" s="6">
        <f>OS[[#This Row],[Variaz]]/100</f>
        <v>-1.9040000000000001E-3</v>
      </c>
      <c r="D480" s="10">
        <f>'AUM Fondi'!E2397</f>
        <v>60734525.519999996</v>
      </c>
      <c r="E480" s="10">
        <f>D479*OS[[#This Row],[Variazione percentuale]]</f>
        <v>-116076.93605536</v>
      </c>
      <c r="F480" s="11">
        <f>OS[[#This Row],[AUM]]-D479</f>
        <v>-230251.8200000003</v>
      </c>
      <c r="G480" s="11">
        <f>OS[[#This Row],[∆ AUM]]-OS[[#This Row],[effetto mercato]]</f>
        <v>-114174.8839446403</v>
      </c>
    </row>
    <row r="481" spans="1:7">
      <c r="A481" s="4">
        <v>45492</v>
      </c>
      <c r="B481">
        <v>-0.4768</v>
      </c>
      <c r="C481" s="6">
        <f>OS[[#This Row],[Variaz]]/100</f>
        <v>-4.7679999999999997E-3</v>
      </c>
      <c r="D481" s="10">
        <f>'AUM Fondi'!E2398</f>
        <v>60686593.280000001</v>
      </c>
      <c r="E481" s="10">
        <f>D480*OS[[#This Row],[Variazione percentuale]]</f>
        <v>-289582.21767935995</v>
      </c>
      <c r="F481" s="11">
        <f>OS[[#This Row],[AUM]]-D480</f>
        <v>-47932.239999994636</v>
      </c>
      <c r="G481" s="11">
        <f>OS[[#This Row],[∆ AUM]]-OS[[#This Row],[effetto mercato]]</f>
        <v>241649.97767936531</v>
      </c>
    </row>
    <row r="482" spans="1:7">
      <c r="A482" s="4">
        <v>45495</v>
      </c>
      <c r="B482">
        <v>0.42159999999999997</v>
      </c>
      <c r="C482" s="6">
        <f>OS[[#This Row],[Variaz]]/100</f>
        <v>4.2160000000000001E-3</v>
      </c>
      <c r="D482" s="10">
        <f>'AUM Fondi'!E2399</f>
        <v>60531140.610000007</v>
      </c>
      <c r="E482" s="10">
        <f>D481*OS[[#This Row],[Variazione percentuale]]</f>
        <v>255854.67726848001</v>
      </c>
      <c r="F482" s="11">
        <f>OS[[#This Row],[AUM]]-D481</f>
        <v>-155452.66999999434</v>
      </c>
      <c r="G482" s="11">
        <f>OS[[#This Row],[∆ AUM]]-OS[[#This Row],[effetto mercato]]</f>
        <v>-411307.34726847435</v>
      </c>
    </row>
    <row r="483" spans="1:7">
      <c r="A483" s="4">
        <v>45496</v>
      </c>
      <c r="B483">
        <v>3.8199999999999998E-2</v>
      </c>
      <c r="C483" s="6">
        <f>OS[[#This Row],[Variaz]]/100</f>
        <v>3.8199999999999996E-4</v>
      </c>
      <c r="D483" s="10">
        <f>'AUM Fondi'!E2400</f>
        <v>60863486.390000001</v>
      </c>
      <c r="E483" s="10">
        <f>D482*OS[[#This Row],[Variazione percentuale]]</f>
        <v>23122.89571302</v>
      </c>
      <c r="F483" s="11">
        <f>OS[[#This Row],[AUM]]-D482</f>
        <v>332345.77999999374</v>
      </c>
      <c r="G483" s="11">
        <f>OS[[#This Row],[∆ AUM]]-OS[[#This Row],[effetto mercato]]</f>
        <v>309222.88428697374</v>
      </c>
    </row>
    <row r="484" spans="1:7">
      <c r="A484" s="4">
        <v>45497</v>
      </c>
      <c r="B484">
        <v>-0.64859999999999995</v>
      </c>
      <c r="C484" s="6">
        <f>OS[[#This Row],[Variaz]]/100</f>
        <v>-6.4859999999999996E-3</v>
      </c>
      <c r="D484" s="10">
        <f>'AUM Fondi'!E2401</f>
        <v>60996828.729999989</v>
      </c>
      <c r="E484" s="10">
        <f>D483*OS[[#This Row],[Variazione percentuale]]</f>
        <v>-394760.57272553997</v>
      </c>
      <c r="F484" s="11">
        <f>OS[[#This Row],[AUM]]-D483</f>
        <v>133342.33999998868</v>
      </c>
      <c r="G484" s="11">
        <f>OS[[#This Row],[∆ AUM]]-OS[[#This Row],[effetto mercato]]</f>
        <v>528102.9127255287</v>
      </c>
    </row>
    <row r="485" spans="1:7">
      <c r="A485" s="4">
        <v>45498</v>
      </c>
      <c r="B485">
        <v>-0.4032</v>
      </c>
      <c r="C485" s="6">
        <f>OS[[#This Row],[Variaz]]/100</f>
        <v>-4.032E-3</v>
      </c>
      <c r="D485" s="10">
        <f>'AUM Fondi'!E2402</f>
        <v>60668354.560000002</v>
      </c>
      <c r="E485" s="10">
        <f>D484*OS[[#This Row],[Variazione percentuale]]</f>
        <v>-245939.21343935997</v>
      </c>
      <c r="F485" s="11">
        <f>OS[[#This Row],[AUM]]-D484</f>
        <v>-328474.16999998689</v>
      </c>
      <c r="G485" s="11">
        <f>OS[[#This Row],[∆ AUM]]-OS[[#This Row],[effetto mercato]]</f>
        <v>-82534.956560626917</v>
      </c>
    </row>
    <row r="486" spans="1:7">
      <c r="A486" s="4">
        <v>45499</v>
      </c>
      <c r="B486">
        <v>0.40489999999999998</v>
      </c>
      <c r="C486" s="6">
        <f>OS[[#This Row],[Variaz]]/100</f>
        <v>4.0489999999999996E-3</v>
      </c>
      <c r="D486" s="10">
        <f>'AUM Fondi'!E2403</f>
        <v>60575039</v>
      </c>
      <c r="E486" s="10">
        <f>D485*OS[[#This Row],[Variazione percentuale]]</f>
        <v>245646.16761343999</v>
      </c>
      <c r="F486" s="11">
        <f>OS[[#This Row],[AUM]]-D485</f>
        <v>-93315.560000002384</v>
      </c>
      <c r="G486" s="11">
        <f>OS[[#This Row],[∆ AUM]]-OS[[#This Row],[effetto mercato]]</f>
        <v>-338961.72761344234</v>
      </c>
    </row>
    <row r="487" spans="1:7">
      <c r="A487" s="4">
        <v>45502</v>
      </c>
      <c r="B487">
        <v>0.30719999999999997</v>
      </c>
      <c r="C487" s="6">
        <f>OS[[#This Row],[Variaz]]/100</f>
        <v>3.0719999999999996E-3</v>
      </c>
      <c r="D487" s="10">
        <f>'AUM Fondi'!E2404</f>
        <v>60912362.359999999</v>
      </c>
      <c r="E487" s="10">
        <f>D486*OS[[#This Row],[Variazione percentuale]]</f>
        <v>186086.51980799998</v>
      </c>
      <c r="F487" s="11">
        <f>OS[[#This Row],[AUM]]-D486</f>
        <v>337323.3599999994</v>
      </c>
      <c r="G487" s="11">
        <f>OS[[#This Row],[∆ AUM]]-OS[[#This Row],[effetto mercato]]</f>
        <v>151236.84019199942</v>
      </c>
    </row>
    <row r="488" spans="1:7">
      <c r="A488" s="4">
        <v>45503</v>
      </c>
      <c r="B488">
        <v>-0.24890000000000001</v>
      </c>
      <c r="C488" s="6">
        <f>OS[[#This Row],[Variaz]]/100</f>
        <v>-2.4889999999999999E-3</v>
      </c>
      <c r="D488" s="10">
        <f>'AUM Fondi'!E2405</f>
        <v>61259377.640000001</v>
      </c>
      <c r="E488" s="10">
        <f>D487*OS[[#This Row],[Variazione percentuale]]</f>
        <v>-151610.86991404</v>
      </c>
      <c r="F488" s="11">
        <f>OS[[#This Row],[AUM]]-D487</f>
        <v>347015.28000000119</v>
      </c>
      <c r="G488" s="11">
        <f>OS[[#This Row],[∆ AUM]]-OS[[#This Row],[effetto mercato]]</f>
        <v>498626.14991404116</v>
      </c>
    </row>
    <row r="489" spans="1:7">
      <c r="A489" s="4">
        <v>45504</v>
      </c>
      <c r="B489">
        <v>1.0746</v>
      </c>
      <c r="C489" s="6">
        <f>OS[[#This Row],[Variaz]]/100</f>
        <v>1.0746E-2</v>
      </c>
      <c r="D489" s="10">
        <f>'AUM Fondi'!E2406</f>
        <v>61139488.719999999</v>
      </c>
      <c r="E489" s="10">
        <f>D488*OS[[#This Row],[Variazione percentuale]]</f>
        <v>658293.27211944002</v>
      </c>
      <c r="F489" s="11">
        <f>OS[[#This Row],[AUM]]-D488</f>
        <v>-119888.92000000179</v>
      </c>
      <c r="G489" s="11">
        <f>OS[[#This Row],[∆ AUM]]-OS[[#This Row],[effetto mercato]]</f>
        <v>-778182.19211944181</v>
      </c>
    </row>
    <row r="490" spans="1:7">
      <c r="A490" s="4">
        <v>45505</v>
      </c>
      <c r="B490">
        <v>-0.58860000000000001</v>
      </c>
      <c r="C490" s="6">
        <f>OS[[#This Row],[Variaz]]/100</f>
        <v>-5.8859999999999997E-3</v>
      </c>
      <c r="D490" s="10">
        <f>'AUM Fondi'!E2407</f>
        <v>61971386.400000006</v>
      </c>
      <c r="E490" s="10">
        <f>D489*OS[[#This Row],[Variazione percentuale]]</f>
        <v>-359867.03060591995</v>
      </c>
      <c r="F490" s="11">
        <f>OS[[#This Row],[AUM]]-D489</f>
        <v>831897.68000000715</v>
      </c>
      <c r="G490" s="11">
        <f>OS[[#This Row],[∆ AUM]]-OS[[#This Row],[effetto mercato]]</f>
        <v>1191764.710605927</v>
      </c>
    </row>
    <row r="491" spans="1:7">
      <c r="A491" s="4">
        <v>45506</v>
      </c>
      <c r="B491">
        <v>-1.1458999999999999</v>
      </c>
      <c r="C491" s="6">
        <f>OS[[#This Row],[Variaz]]/100</f>
        <v>-1.1458999999999999E-2</v>
      </c>
      <c r="D491" s="10">
        <f>'AUM Fondi'!E2408</f>
        <v>61759559.229999997</v>
      </c>
      <c r="E491" s="10">
        <f>D490*OS[[#This Row],[Variazione percentuale]]</f>
        <v>-710130.11675759999</v>
      </c>
      <c r="F491" s="11">
        <f>OS[[#This Row],[AUM]]-D490</f>
        <v>-211827.17000000924</v>
      </c>
      <c r="G491" s="11">
        <f>OS[[#This Row],[∆ AUM]]-OS[[#This Row],[effetto mercato]]</f>
        <v>498302.94675759075</v>
      </c>
    </row>
    <row r="492" spans="1:7">
      <c r="A492" s="4">
        <v>45509</v>
      </c>
      <c r="B492">
        <v>-1.6035999999999999</v>
      </c>
      <c r="C492" s="6">
        <f>OS[[#This Row],[Variaz]]/100</f>
        <v>-1.6035999999999998E-2</v>
      </c>
      <c r="D492" s="10">
        <f>'AUM Fondi'!E2409</f>
        <v>61165850.390000001</v>
      </c>
      <c r="E492" s="10">
        <f>D491*OS[[#This Row],[Variazione percentuale]]</f>
        <v>-990376.29181227984</v>
      </c>
      <c r="F492" s="11">
        <f>OS[[#This Row],[AUM]]-D491</f>
        <v>-593708.83999999613</v>
      </c>
      <c r="G492" s="11">
        <f>OS[[#This Row],[∆ AUM]]-OS[[#This Row],[effetto mercato]]</f>
        <v>396667.45181228372</v>
      </c>
    </row>
    <row r="493" spans="1:7">
      <c r="A493" s="4">
        <v>45510</v>
      </c>
      <c r="B493">
        <v>0.84430000000000005</v>
      </c>
      <c r="C493" s="6">
        <f>OS[[#This Row],[Variaz]]/100</f>
        <v>8.4430000000000009E-3</v>
      </c>
      <c r="D493" s="10">
        <f>'AUM Fondi'!E2410</f>
        <v>60225673.32</v>
      </c>
      <c r="E493" s="10">
        <f>D492*OS[[#This Row],[Variazione percentuale]]</f>
        <v>516423.27484277007</v>
      </c>
      <c r="F493" s="11">
        <f>OS[[#This Row],[AUM]]-D492</f>
        <v>-940177.0700000003</v>
      </c>
      <c r="G493" s="11">
        <f>OS[[#This Row],[∆ AUM]]-OS[[#This Row],[effetto mercato]]</f>
        <v>-1456600.3448427704</v>
      </c>
    </row>
    <row r="494" spans="1:7">
      <c r="A494" s="4">
        <v>45511</v>
      </c>
      <c r="B494">
        <v>-0.38940000000000002</v>
      </c>
      <c r="C494" s="6">
        <f>OS[[#This Row],[Variaz]]/100</f>
        <v>-3.8940000000000003E-3</v>
      </c>
      <c r="D494" s="10">
        <f>'AUM Fondi'!E2411</f>
        <v>61035624.480000004</v>
      </c>
      <c r="E494" s="10">
        <f>D493*OS[[#This Row],[Variazione percentuale]]</f>
        <v>-234518.77190808003</v>
      </c>
      <c r="F494" s="11">
        <f>OS[[#This Row],[AUM]]-D493</f>
        <v>809951.16000000387</v>
      </c>
      <c r="G494" s="11">
        <f>OS[[#This Row],[∆ AUM]]-OS[[#This Row],[effetto mercato]]</f>
        <v>1044469.9319080838</v>
      </c>
    </row>
    <row r="495" spans="1:7">
      <c r="A495" s="4">
        <v>45512</v>
      </c>
      <c r="B495">
        <v>0.66459999999999997</v>
      </c>
      <c r="C495" s="6">
        <f>OS[[#This Row],[Variaz]]/100</f>
        <v>6.646E-3</v>
      </c>
      <c r="D495" s="10">
        <f>'AUM Fondi'!E2412</f>
        <v>60988059.629999995</v>
      </c>
      <c r="E495" s="10">
        <f>D494*OS[[#This Row],[Variazione percentuale]]</f>
        <v>405642.76029408001</v>
      </c>
      <c r="F495" s="11">
        <f>OS[[#This Row],[AUM]]-D494</f>
        <v>-47564.850000008941</v>
      </c>
      <c r="G495" s="11">
        <f>OS[[#This Row],[∆ AUM]]-OS[[#This Row],[effetto mercato]]</f>
        <v>-453207.61029408895</v>
      </c>
    </row>
    <row r="496" spans="1:7">
      <c r="A496" s="4">
        <v>45513</v>
      </c>
      <c r="B496">
        <v>0.17480000000000001</v>
      </c>
      <c r="C496" s="6">
        <f>OS[[#This Row],[Variaz]]/100</f>
        <v>1.7480000000000002E-3</v>
      </c>
      <c r="D496" s="10">
        <f>'AUM Fondi'!E2413</f>
        <v>61508332.619999997</v>
      </c>
      <c r="E496" s="10">
        <f>D495*OS[[#This Row],[Variazione percentuale]]</f>
        <v>106607.12823324</v>
      </c>
      <c r="F496" s="11">
        <f>OS[[#This Row],[AUM]]-D495</f>
        <v>520272.99000000209</v>
      </c>
      <c r="G496" s="11">
        <f>OS[[#This Row],[∆ AUM]]-OS[[#This Row],[effetto mercato]]</f>
        <v>413665.8617667621</v>
      </c>
    </row>
    <row r="497" spans="1:7">
      <c r="A497" s="4">
        <v>45516</v>
      </c>
      <c r="B497">
        <v>0</v>
      </c>
      <c r="C497" s="6">
        <f>OS[[#This Row],[Variaz]]/100</f>
        <v>0</v>
      </c>
      <c r="D497" s="10">
        <f>'AUM Fondi'!E2414</f>
        <v>61719562.240000002</v>
      </c>
      <c r="E497" s="10">
        <f>D496*OS[[#This Row],[Variazione percentuale]]</f>
        <v>0</v>
      </c>
      <c r="F497" s="11">
        <f>OS[[#This Row],[AUM]]-D496</f>
        <v>211229.62000000477</v>
      </c>
      <c r="G497" s="11">
        <f>OS[[#This Row],[∆ AUM]]-OS[[#This Row],[effetto mercato]]</f>
        <v>211229.62000000477</v>
      </c>
    </row>
    <row r="498" spans="1:7">
      <c r="A498" s="4">
        <v>45517</v>
      </c>
      <c r="B498">
        <v>0.85289999999999999</v>
      </c>
      <c r="C498" s="6">
        <f>OS[[#This Row],[Variaz]]/100</f>
        <v>8.5290000000000001E-3</v>
      </c>
      <c r="D498" s="10">
        <f>'AUM Fondi'!E2415</f>
        <v>61786586.439999998</v>
      </c>
      <c r="E498" s="10">
        <f>D497*OS[[#This Row],[Variazione percentuale]]</f>
        <v>526406.14634495997</v>
      </c>
      <c r="F498" s="11">
        <f>OS[[#This Row],[AUM]]-D497</f>
        <v>67024.19999999553</v>
      </c>
      <c r="G498" s="11">
        <f>OS[[#This Row],[∆ AUM]]-OS[[#This Row],[effetto mercato]]</f>
        <v>-459381.94634496444</v>
      </c>
    </row>
    <row r="499" spans="1:7">
      <c r="A499" s="4">
        <v>45518</v>
      </c>
      <c r="B499">
        <v>9.6100000000000005E-2</v>
      </c>
      <c r="C499" s="6">
        <f>OS[[#This Row],[Variaz]]/100</f>
        <v>9.6100000000000005E-4</v>
      </c>
      <c r="D499" s="10">
        <f>'AUM Fondi'!E2416</f>
        <v>62336093.989999995</v>
      </c>
      <c r="E499" s="10">
        <f>D498*OS[[#This Row],[Variazione percentuale]]</f>
        <v>59376.909568839998</v>
      </c>
      <c r="F499" s="11">
        <f>OS[[#This Row],[AUM]]-D498</f>
        <v>549507.54999999702</v>
      </c>
      <c r="G499" s="11">
        <f>OS[[#This Row],[∆ AUM]]-OS[[#This Row],[effetto mercato]]</f>
        <v>490130.64043115702</v>
      </c>
    </row>
    <row r="500" spans="1:7">
      <c r="A500" s="4">
        <v>45520</v>
      </c>
      <c r="B500">
        <v>0.76800000000000002</v>
      </c>
      <c r="C500" s="6">
        <f>OS[[#This Row],[Variaz]]/100</f>
        <v>7.6800000000000002E-3</v>
      </c>
      <c r="D500" s="10">
        <f>'AUM Fondi'!E2417</f>
        <v>62542554.239999995</v>
      </c>
      <c r="E500" s="10">
        <f>D499*OS[[#This Row],[Variazione percentuale]]</f>
        <v>478741.20184319996</v>
      </c>
      <c r="F500" s="11">
        <f>OS[[#This Row],[AUM]]-D499</f>
        <v>206460.25</v>
      </c>
      <c r="G500" s="11">
        <f>OS[[#This Row],[∆ AUM]]-OS[[#This Row],[effetto mercato]]</f>
        <v>-272280.95184319996</v>
      </c>
    </row>
    <row r="501" spans="1:7">
      <c r="A501" s="4">
        <v>45523</v>
      </c>
      <c r="B501">
        <v>0.1905</v>
      </c>
      <c r="C501" s="6">
        <f>OS[[#This Row],[Variaz]]/100</f>
        <v>1.905E-3</v>
      </c>
      <c r="D501" s="10">
        <f>'AUM Fondi'!E2418</f>
        <v>63105745.480000004</v>
      </c>
      <c r="E501" s="10">
        <f>D500*OS[[#This Row],[Variazione percentuale]]</f>
        <v>119143.56582719999</v>
      </c>
      <c r="F501" s="11">
        <f>OS[[#This Row],[AUM]]-D500</f>
        <v>563191.24000000954</v>
      </c>
      <c r="G501" s="11">
        <f>OS[[#This Row],[∆ AUM]]-OS[[#This Row],[effetto mercato]]</f>
        <v>444047.67417280958</v>
      </c>
    </row>
    <row r="502" spans="1:7">
      <c r="A502" s="4">
        <v>45524</v>
      </c>
      <c r="B502">
        <v>-5.7099999999999998E-2</v>
      </c>
      <c r="C502" s="6">
        <f>OS[[#This Row],[Variaz]]/100</f>
        <v>-5.71E-4</v>
      </c>
      <c r="D502" s="10">
        <f>'AUM Fondi'!E2419</f>
        <v>63334382.190000005</v>
      </c>
      <c r="E502" s="10">
        <f>D501*OS[[#This Row],[Variazione percentuale]]</f>
        <v>-36033.380669080005</v>
      </c>
      <c r="F502" s="11">
        <f>OS[[#This Row],[AUM]]-D501</f>
        <v>228636.71000000089</v>
      </c>
      <c r="G502" s="11">
        <f>OS[[#This Row],[∆ AUM]]-OS[[#This Row],[effetto mercato]]</f>
        <v>264670.09066908091</v>
      </c>
    </row>
    <row r="503" spans="1:7">
      <c r="A503" s="4">
        <v>45525</v>
      </c>
      <c r="B503">
        <v>0.24740000000000001</v>
      </c>
      <c r="C503" s="6">
        <f>OS[[#This Row],[Variaz]]/100</f>
        <v>2.4740000000000001E-3</v>
      </c>
      <c r="D503" s="10">
        <f>'AUM Fondi'!E2420</f>
        <v>63350555.299999997</v>
      </c>
      <c r="E503" s="10">
        <f>D502*OS[[#This Row],[Variazione percentuale]]</f>
        <v>156689.26153806</v>
      </c>
      <c r="F503" s="11">
        <f>OS[[#This Row],[AUM]]-D502</f>
        <v>16173.109999991953</v>
      </c>
      <c r="G503" s="11">
        <f>OS[[#This Row],[∆ AUM]]-OS[[#This Row],[effetto mercato]]</f>
        <v>-140516.15153806805</v>
      </c>
    </row>
    <row r="504" spans="1:7">
      <c r="A504" s="4">
        <v>45526</v>
      </c>
      <c r="B504">
        <v>-0.43659999999999999</v>
      </c>
      <c r="C504" s="6">
        <f>OS[[#This Row],[Variaz]]/100</f>
        <v>-4.3660000000000001E-3</v>
      </c>
      <c r="D504" s="10">
        <f>'AUM Fondi'!E2421</f>
        <v>63541089.920000002</v>
      </c>
      <c r="E504" s="10">
        <f>D503*OS[[#This Row],[Variazione percentuale]]</f>
        <v>-276588.52443980001</v>
      </c>
      <c r="F504" s="11">
        <f>OS[[#This Row],[AUM]]-D503</f>
        <v>190534.62000000477</v>
      </c>
      <c r="G504" s="11">
        <f>OS[[#This Row],[∆ AUM]]-OS[[#This Row],[effetto mercato]]</f>
        <v>467123.14443980478</v>
      </c>
    </row>
    <row r="505" spans="1:7">
      <c r="A505" s="4">
        <v>45527</v>
      </c>
      <c r="B505">
        <v>0.40039999999999998</v>
      </c>
      <c r="C505" s="6">
        <f>OS[[#This Row],[Variaz]]/100</f>
        <v>4.0039999999999997E-3</v>
      </c>
      <c r="D505" s="10">
        <f>'AUM Fondi'!E2422</f>
        <v>63360079.620000005</v>
      </c>
      <c r="E505" s="10">
        <f>D504*OS[[#This Row],[Variazione percentuale]]</f>
        <v>254418.52403967999</v>
      </c>
      <c r="F505" s="11">
        <f>OS[[#This Row],[AUM]]-D504</f>
        <v>-181010.29999999702</v>
      </c>
      <c r="G505" s="11">
        <f>OS[[#This Row],[∆ AUM]]-OS[[#This Row],[effetto mercato]]</f>
        <v>-435428.82403967704</v>
      </c>
    </row>
    <row r="506" spans="1:7">
      <c r="A506" s="4">
        <v>45530</v>
      </c>
      <c r="B506">
        <v>-0.24690000000000001</v>
      </c>
      <c r="C506" s="6">
        <f>OS[[#This Row],[Variaz]]/100</f>
        <v>-2.4690000000000003E-3</v>
      </c>
      <c r="D506" s="10">
        <f>'AUM Fondi'!E2423</f>
        <v>63783035.160000004</v>
      </c>
      <c r="E506" s="10">
        <f>D505*OS[[#This Row],[Variazione percentuale]]</f>
        <v>-156436.03658178003</v>
      </c>
      <c r="F506" s="11">
        <f>OS[[#This Row],[AUM]]-D505</f>
        <v>422955.53999999911</v>
      </c>
      <c r="G506" s="11">
        <f>OS[[#This Row],[∆ AUM]]-OS[[#This Row],[effetto mercato]]</f>
        <v>579391.57658177917</v>
      </c>
    </row>
    <row r="507" spans="1:7">
      <c r="A507" s="4">
        <v>45531</v>
      </c>
      <c r="B507">
        <v>-5.7099999999999998E-2</v>
      </c>
      <c r="C507" s="6">
        <f>OS[[#This Row],[Variaz]]/100</f>
        <v>-5.71E-4</v>
      </c>
      <c r="D507" s="10">
        <f>'AUM Fondi'!E2424</f>
        <v>63687053.829999998</v>
      </c>
      <c r="E507" s="10">
        <f>D506*OS[[#This Row],[Variazione percentuale]]</f>
        <v>-36420.113076360001</v>
      </c>
      <c r="F507" s="11">
        <f>OS[[#This Row],[AUM]]-D506</f>
        <v>-95981.330000005662</v>
      </c>
      <c r="G507" s="11">
        <f>OS[[#This Row],[∆ AUM]]-OS[[#This Row],[effetto mercato]]</f>
        <v>-59561.216923645661</v>
      </c>
    </row>
    <row r="508" spans="1:7">
      <c r="A508" s="4">
        <v>45532</v>
      </c>
      <c r="B508">
        <v>-1.9E-2</v>
      </c>
      <c r="C508" s="6">
        <f>OS[[#This Row],[Variaz]]/100</f>
        <v>-1.8999999999999998E-4</v>
      </c>
      <c r="D508" s="10">
        <f>'AUM Fondi'!E2425</f>
        <v>63748802.469999999</v>
      </c>
      <c r="E508" s="10">
        <f>D507*OS[[#This Row],[Variazione percentuale]]</f>
        <v>-12100.540227699999</v>
      </c>
      <c r="F508" s="11">
        <f>OS[[#This Row],[AUM]]-D507</f>
        <v>61748.640000000596</v>
      </c>
      <c r="G508" s="11">
        <f>OS[[#This Row],[∆ AUM]]-OS[[#This Row],[effetto mercato]]</f>
        <v>73849.180227700592</v>
      </c>
    </row>
    <row r="509" spans="1:7">
      <c r="A509" s="4">
        <v>45533</v>
      </c>
      <c r="B509">
        <v>3.8100000000000002E-2</v>
      </c>
      <c r="C509" s="6">
        <f>OS[[#This Row],[Variaz]]/100</f>
        <v>3.8100000000000005E-4</v>
      </c>
      <c r="D509" s="10">
        <f>'AUM Fondi'!E2426</f>
        <v>63801916.099999994</v>
      </c>
      <c r="E509" s="10">
        <f>D508*OS[[#This Row],[Variazione percentuale]]</f>
        <v>24288.293741070003</v>
      </c>
      <c r="F509" s="11">
        <f>OS[[#This Row],[AUM]]-D508</f>
        <v>53113.629999995232</v>
      </c>
      <c r="G509" s="11">
        <f>OS[[#This Row],[∆ AUM]]-OS[[#This Row],[effetto mercato]]</f>
        <v>28825.336258925228</v>
      </c>
    </row>
    <row r="510" spans="1:7">
      <c r="A510" s="4">
        <v>45534</v>
      </c>
      <c r="B510">
        <v>0.20949999999999999</v>
      </c>
      <c r="C510" s="6">
        <f>OS[[#This Row],[Variaz]]/100</f>
        <v>2.0950000000000001E-3</v>
      </c>
      <c r="D510" s="10">
        <f>'AUM Fondi'!E2427</f>
        <v>63880927.339999996</v>
      </c>
      <c r="E510" s="10">
        <f>D509*OS[[#This Row],[Variazione percentuale]]</f>
        <v>133665.0142295</v>
      </c>
      <c r="F510" s="11">
        <f>OS[[#This Row],[AUM]]-D509</f>
        <v>79011.240000002086</v>
      </c>
      <c r="G510" s="11">
        <f>OS[[#This Row],[∆ AUM]]-OS[[#This Row],[effetto mercato]]</f>
        <v>-54653.774229497911</v>
      </c>
    </row>
    <row r="511" spans="1:7">
      <c r="A511" s="4">
        <v>45537</v>
      </c>
      <c r="B511">
        <v>-9.5000000000000001E-2</v>
      </c>
      <c r="C511" s="6">
        <f>OS[[#This Row],[Variaz]]/100</f>
        <v>-9.5E-4</v>
      </c>
      <c r="D511" s="10">
        <f>'AUM Fondi'!E2428</f>
        <v>64149440.900000006</v>
      </c>
      <c r="E511" s="10">
        <f>D510*OS[[#This Row],[Variazione percentuale]]</f>
        <v>-60686.880972999999</v>
      </c>
      <c r="F511" s="11">
        <f>OS[[#This Row],[AUM]]-D510</f>
        <v>268513.56000000983</v>
      </c>
      <c r="G511" s="11">
        <f>OS[[#This Row],[∆ AUM]]-OS[[#This Row],[effetto mercato]]</f>
        <v>329200.44097300986</v>
      </c>
    </row>
    <row r="512" spans="1:7">
      <c r="A512" s="4">
        <v>45538</v>
      </c>
      <c r="B512">
        <v>-0.57069999999999999</v>
      </c>
      <c r="C512" s="6">
        <f>OS[[#This Row],[Variaz]]/100</f>
        <v>-5.7070000000000003E-3</v>
      </c>
      <c r="D512" s="10">
        <f>'AUM Fondi'!E2429</f>
        <v>64163172.109999999</v>
      </c>
      <c r="E512" s="10">
        <f>D511*OS[[#This Row],[Variazione percentuale]]</f>
        <v>-366100.85921630007</v>
      </c>
      <c r="F512" s="11">
        <f>OS[[#This Row],[AUM]]-D511</f>
        <v>13731.209999993443</v>
      </c>
      <c r="G512" s="11">
        <f>OS[[#This Row],[∆ AUM]]-OS[[#This Row],[effetto mercato]]</f>
        <v>379832.06921629352</v>
      </c>
    </row>
    <row r="513" spans="1:7">
      <c r="A513" s="4">
        <v>45539</v>
      </c>
      <c r="B513">
        <v>-0.1913</v>
      </c>
      <c r="C513" s="6">
        <f>OS[[#This Row],[Variaz]]/100</f>
        <v>-1.913E-3</v>
      </c>
      <c r="D513" s="10">
        <f>'AUM Fondi'!E2430</f>
        <v>63857596.049999997</v>
      </c>
      <c r="E513" s="10">
        <f>D512*OS[[#This Row],[Variazione percentuale]]</f>
        <v>-122744.14824642999</v>
      </c>
      <c r="F513" s="11">
        <f>OS[[#This Row],[AUM]]-D512</f>
        <v>-305576.06000000238</v>
      </c>
      <c r="G513" s="11">
        <f>OS[[#This Row],[∆ AUM]]-OS[[#This Row],[effetto mercato]]</f>
        <v>-182831.91175357241</v>
      </c>
    </row>
    <row r="514" spans="1:7">
      <c r="A514" s="4">
        <v>45540</v>
      </c>
      <c r="B514">
        <v>-5.7500000000000002E-2</v>
      </c>
      <c r="C514" s="6">
        <f>OS[[#This Row],[Variaz]]/100</f>
        <v>-5.7499999999999999E-4</v>
      </c>
      <c r="D514" s="10">
        <f>'AUM Fondi'!E2431</f>
        <v>63915272.799999997</v>
      </c>
      <c r="E514" s="10">
        <f>D513*OS[[#This Row],[Variazione percentuale]]</f>
        <v>-36718.117728749996</v>
      </c>
      <c r="F514" s="11">
        <f>OS[[#This Row],[AUM]]-D513</f>
        <v>57676.75</v>
      </c>
      <c r="G514" s="11">
        <f>OS[[#This Row],[∆ AUM]]-OS[[#This Row],[effetto mercato]]</f>
        <v>94394.867728749989</v>
      </c>
    </row>
    <row r="515" spans="1:7">
      <c r="A515" s="4">
        <v>45541</v>
      </c>
      <c r="B515">
        <v>-0.44109999999999999</v>
      </c>
      <c r="C515" s="6">
        <f>OS[[#This Row],[Variaz]]/100</f>
        <v>-4.411E-3</v>
      </c>
      <c r="D515" s="10">
        <f>'AUM Fondi'!E2432</f>
        <v>64160572.690000005</v>
      </c>
      <c r="E515" s="10">
        <f>D514*OS[[#This Row],[Variazione percentuale]]</f>
        <v>-281930.26832079998</v>
      </c>
      <c r="F515" s="11">
        <f>OS[[#This Row],[AUM]]-D514</f>
        <v>245299.89000000805</v>
      </c>
      <c r="G515" s="11">
        <f>OS[[#This Row],[∆ AUM]]-OS[[#This Row],[effetto mercato]]</f>
        <v>527230.15832080808</v>
      </c>
    </row>
    <row r="516" spans="1:7">
      <c r="A516" s="4">
        <v>45544</v>
      </c>
      <c r="B516">
        <v>0.52010000000000001</v>
      </c>
      <c r="C516" s="6">
        <f>OS[[#This Row],[Variaz]]/100</f>
        <v>5.2009999999999999E-3</v>
      </c>
      <c r="D516" s="10">
        <f>'AUM Fondi'!E2433</f>
        <v>64111756.010000005</v>
      </c>
      <c r="E516" s="10">
        <f>D515*OS[[#This Row],[Variazione percentuale]]</f>
        <v>333699.13856069004</v>
      </c>
      <c r="F516" s="11">
        <f>OS[[#This Row],[AUM]]-D515</f>
        <v>-48816.679999999702</v>
      </c>
      <c r="G516" s="11">
        <f>OS[[#This Row],[∆ AUM]]-OS[[#This Row],[effetto mercato]]</f>
        <v>-382515.81856068975</v>
      </c>
    </row>
    <row r="517" spans="1:7">
      <c r="A517" s="4">
        <v>45545</v>
      </c>
      <c r="B517">
        <v>0.34499999999999997</v>
      </c>
      <c r="C517" s="6">
        <f>OS[[#This Row],[Variaz]]/100</f>
        <v>3.4499999999999999E-3</v>
      </c>
      <c r="D517" s="10">
        <f>'AUM Fondi'!E2434</f>
        <v>64547636.269999996</v>
      </c>
      <c r="E517" s="10">
        <f>D516*OS[[#This Row],[Variazione percentuale]]</f>
        <v>221185.5582345</v>
      </c>
      <c r="F517" s="11">
        <f>OS[[#This Row],[AUM]]-D516</f>
        <v>435880.25999999046</v>
      </c>
      <c r="G517" s="11">
        <f>OS[[#This Row],[∆ AUM]]-OS[[#This Row],[effetto mercato]]</f>
        <v>214694.70176549046</v>
      </c>
    </row>
    <row r="518" spans="1:7">
      <c r="A518" s="4">
        <v>45546</v>
      </c>
      <c r="B518">
        <v>0.38200000000000001</v>
      </c>
      <c r="C518" s="6">
        <f>OS[[#This Row],[Variaz]]/100</f>
        <v>3.82E-3</v>
      </c>
      <c r="D518" s="10">
        <f>'AUM Fondi'!E2435</f>
        <v>64853134.980000004</v>
      </c>
      <c r="E518" s="10">
        <f>D517*OS[[#This Row],[Variazione percentuale]]</f>
        <v>246571.97055139998</v>
      </c>
      <c r="F518" s="11">
        <f>OS[[#This Row],[AUM]]-D517</f>
        <v>305498.71000000834</v>
      </c>
      <c r="G518" s="11">
        <f>OS[[#This Row],[∆ AUM]]-OS[[#This Row],[effetto mercato]]</f>
        <v>58926.739448608365</v>
      </c>
    </row>
    <row r="519" spans="1:7">
      <c r="A519" s="4">
        <v>45547</v>
      </c>
      <c r="B519">
        <v>0.26640000000000003</v>
      </c>
      <c r="C519" s="6">
        <f>OS[[#This Row],[Variaz]]/100</f>
        <v>2.6640000000000001E-3</v>
      </c>
      <c r="D519" s="10">
        <f>'AUM Fondi'!E2436</f>
        <v>65134174.849999994</v>
      </c>
      <c r="E519" s="10">
        <f>D518*OS[[#This Row],[Variazione percentuale]]</f>
        <v>172768.75158672003</v>
      </c>
      <c r="F519" s="11">
        <f>OS[[#This Row],[AUM]]-D518</f>
        <v>281039.86999998987</v>
      </c>
      <c r="G519" s="11">
        <f>OS[[#This Row],[∆ AUM]]-OS[[#This Row],[effetto mercato]]</f>
        <v>108271.11841326984</v>
      </c>
    </row>
    <row r="520" spans="1:7">
      <c r="A520" s="4">
        <v>45548</v>
      </c>
      <c r="B520">
        <v>0.1139</v>
      </c>
      <c r="C520" s="6">
        <f>OS[[#This Row],[Variaz]]/100</f>
        <v>1.139E-3</v>
      </c>
      <c r="D520" s="10">
        <f>'AUM Fondi'!E2437</f>
        <v>65449396.419999994</v>
      </c>
      <c r="E520" s="10">
        <f>D519*OS[[#This Row],[Variazione percentuale]]</f>
        <v>74187.825154149992</v>
      </c>
      <c r="F520" s="11">
        <f>OS[[#This Row],[AUM]]-D519</f>
        <v>315221.5700000003</v>
      </c>
      <c r="G520" s="11">
        <f>OS[[#This Row],[∆ AUM]]-OS[[#This Row],[effetto mercato]]</f>
        <v>241033.74484585031</v>
      </c>
    </row>
    <row r="521" spans="1:7">
      <c r="A521" s="4">
        <v>45551</v>
      </c>
      <c r="B521">
        <v>-1.9E-2</v>
      </c>
      <c r="C521" s="6">
        <f>OS[[#This Row],[Variaz]]/100</f>
        <v>-1.8999999999999998E-4</v>
      </c>
      <c r="D521" s="10">
        <f>'AUM Fondi'!E2438</f>
        <v>65578008.509999998</v>
      </c>
      <c r="E521" s="10">
        <f>D520*OS[[#This Row],[Variazione percentuale]]</f>
        <v>-12435.385319799998</v>
      </c>
      <c r="F521" s="11">
        <f>OS[[#This Row],[AUM]]-D520</f>
        <v>128612.09000000358</v>
      </c>
      <c r="G521" s="11">
        <f>OS[[#This Row],[∆ AUM]]-OS[[#This Row],[effetto mercato]]</f>
        <v>141047.47531980358</v>
      </c>
    </row>
    <row r="522" spans="1:7">
      <c r="A522" s="4">
        <v>45552</v>
      </c>
      <c r="B522">
        <v>-0.1517</v>
      </c>
      <c r="C522" s="6">
        <f>OS[[#This Row],[Variaz]]/100</f>
        <v>-1.5170000000000001E-3</v>
      </c>
      <c r="D522" s="10">
        <f>'AUM Fondi'!E2439</f>
        <v>65586009.290000007</v>
      </c>
      <c r="E522" s="10">
        <f>D521*OS[[#This Row],[Variazione percentuale]]</f>
        <v>-99481.838909669998</v>
      </c>
      <c r="F522" s="11">
        <f>OS[[#This Row],[AUM]]-D521</f>
        <v>8000.7800000086427</v>
      </c>
      <c r="G522" s="11">
        <f>OS[[#This Row],[∆ AUM]]-OS[[#This Row],[effetto mercato]]</f>
        <v>107482.61890967864</v>
      </c>
    </row>
    <row r="523" spans="1:7">
      <c r="A523" s="4">
        <v>45553</v>
      </c>
      <c r="B523">
        <v>-0.37969999999999998</v>
      </c>
      <c r="C523" s="6">
        <f>OS[[#This Row],[Variaz]]/100</f>
        <v>-3.797E-3</v>
      </c>
      <c r="D523" s="10">
        <f>'AUM Fondi'!E2440</f>
        <v>65566577.579999998</v>
      </c>
      <c r="E523" s="10">
        <f>D522*OS[[#This Row],[Variazione percentuale]]</f>
        <v>-249030.07727413002</v>
      </c>
      <c r="F523" s="11">
        <f>OS[[#This Row],[AUM]]-D522</f>
        <v>-19431.710000008345</v>
      </c>
      <c r="G523" s="11">
        <f>OS[[#This Row],[∆ AUM]]-OS[[#This Row],[effetto mercato]]</f>
        <v>229598.36727412167</v>
      </c>
    </row>
    <row r="524" spans="1:7">
      <c r="A524" s="4">
        <v>45554</v>
      </c>
      <c r="B524">
        <v>0.6099</v>
      </c>
      <c r="C524" s="6">
        <f>OS[[#This Row],[Variaz]]/100</f>
        <v>6.0990000000000003E-3</v>
      </c>
      <c r="D524" s="10">
        <f>'AUM Fondi'!E2441</f>
        <v>65500666.299999997</v>
      </c>
      <c r="E524" s="10">
        <f>D523*OS[[#This Row],[Variazione percentuale]]</f>
        <v>399890.55666042003</v>
      </c>
      <c r="F524" s="11">
        <f>OS[[#This Row],[AUM]]-D523</f>
        <v>-65911.280000001192</v>
      </c>
      <c r="G524" s="11">
        <f>OS[[#This Row],[∆ AUM]]-OS[[#This Row],[effetto mercato]]</f>
        <v>-465801.83666042122</v>
      </c>
    </row>
    <row r="525" spans="1:7">
      <c r="A525" s="4">
        <v>45555</v>
      </c>
      <c r="B525">
        <v>-0.41670000000000001</v>
      </c>
      <c r="C525" s="6">
        <f>OS[[#This Row],[Variaz]]/100</f>
        <v>-4.1670000000000006E-3</v>
      </c>
      <c r="D525" s="10">
        <f>'AUM Fondi'!E2442</f>
        <v>66088819.829999998</v>
      </c>
      <c r="E525" s="10">
        <f>D524*OS[[#This Row],[Variazione percentuale]]</f>
        <v>-272941.2764721</v>
      </c>
      <c r="F525" s="11">
        <f>OS[[#This Row],[AUM]]-D524</f>
        <v>588153.53000000119</v>
      </c>
      <c r="G525" s="11">
        <f>OS[[#This Row],[∆ AUM]]-OS[[#This Row],[effetto mercato]]</f>
        <v>861094.80647210125</v>
      </c>
    </row>
    <row r="526" spans="1:7">
      <c r="A526" s="4">
        <v>45558</v>
      </c>
      <c r="B526">
        <v>0.2283</v>
      </c>
      <c r="C526" s="6">
        <f>OS[[#This Row],[Variaz]]/100</f>
        <v>2.2829999999999999E-3</v>
      </c>
      <c r="D526" s="10">
        <f>'AUM Fondi'!E2443</f>
        <v>65950139.120000005</v>
      </c>
      <c r="E526" s="10">
        <f>D525*OS[[#This Row],[Variazione percentuale]]</f>
        <v>150880.77567188998</v>
      </c>
      <c r="F526" s="11">
        <f>OS[[#This Row],[AUM]]-D525</f>
        <v>-138680.70999999344</v>
      </c>
      <c r="G526" s="11">
        <f>OS[[#This Row],[∆ AUM]]-OS[[#This Row],[effetto mercato]]</f>
        <v>-289561.48567188345</v>
      </c>
    </row>
    <row r="527" spans="1:7">
      <c r="A527" s="4">
        <v>45559</v>
      </c>
      <c r="B527">
        <v>0.30370000000000003</v>
      </c>
      <c r="C527" s="6">
        <f>OS[[#This Row],[Variaz]]/100</f>
        <v>3.0370000000000002E-3</v>
      </c>
      <c r="D527" s="10">
        <f>'AUM Fondi'!E2444</f>
        <v>66228953.68</v>
      </c>
      <c r="E527" s="10">
        <f>D526*OS[[#This Row],[Variazione percentuale]]</f>
        <v>200290.57250744003</v>
      </c>
      <c r="F527" s="11">
        <f>OS[[#This Row],[AUM]]-D526</f>
        <v>278814.55999999493</v>
      </c>
      <c r="G527" s="11">
        <f>OS[[#This Row],[∆ AUM]]-OS[[#This Row],[effetto mercato]]</f>
        <v>78523.987492554908</v>
      </c>
    </row>
    <row r="528" spans="1:7">
      <c r="A528" s="4">
        <v>45560</v>
      </c>
      <c r="B528">
        <v>-0.1135</v>
      </c>
      <c r="C528" s="6">
        <f>OS[[#This Row],[Variaz]]/100</f>
        <v>-1.1349999999999999E-3</v>
      </c>
      <c r="D528" s="10">
        <f>'AUM Fondi'!E2445</f>
        <v>66656589.330000006</v>
      </c>
      <c r="E528" s="10">
        <f>D527*OS[[#This Row],[Variazione percentuale]]</f>
        <v>-75169.862426799999</v>
      </c>
      <c r="F528" s="11">
        <f>OS[[#This Row],[AUM]]-D527</f>
        <v>427635.65000000596</v>
      </c>
      <c r="G528" s="11">
        <f>OS[[#This Row],[∆ AUM]]-OS[[#This Row],[effetto mercato]]</f>
        <v>502805.51242680597</v>
      </c>
    </row>
    <row r="529" spans="1:7">
      <c r="A529" s="4">
        <v>45561</v>
      </c>
      <c r="B529">
        <v>0.53039999999999998</v>
      </c>
      <c r="C529" s="6">
        <f>OS[[#This Row],[Variaz]]/100</f>
        <v>5.3039999999999997E-3</v>
      </c>
      <c r="D529" s="10">
        <f>'AUM Fondi'!E2446</f>
        <v>66644110.519999996</v>
      </c>
      <c r="E529" s="10">
        <f>D528*OS[[#This Row],[Variazione percentuale]]</f>
        <v>353546.54980631999</v>
      </c>
      <c r="F529" s="11">
        <f>OS[[#This Row],[AUM]]-D528</f>
        <v>-12478.810000009835</v>
      </c>
      <c r="G529" s="11">
        <f>OS[[#This Row],[∆ AUM]]-OS[[#This Row],[effetto mercato]]</f>
        <v>-366025.35980632983</v>
      </c>
    </row>
    <row r="530" spans="1:7">
      <c r="A530" s="4">
        <v>45562</v>
      </c>
      <c r="B530">
        <v>0.26379999999999998</v>
      </c>
      <c r="C530" s="6">
        <f>OS[[#This Row],[Variaz]]/100</f>
        <v>2.6379999999999997E-3</v>
      </c>
      <c r="D530" s="10">
        <f>'AUM Fondi'!E2447</f>
        <v>67208198.719999999</v>
      </c>
      <c r="E530" s="10">
        <f>D529*OS[[#This Row],[Variazione percentuale]]</f>
        <v>175807.16355175996</v>
      </c>
      <c r="F530" s="11">
        <f>OS[[#This Row],[AUM]]-D529</f>
        <v>564088.20000000298</v>
      </c>
      <c r="G530" s="11">
        <f>OS[[#This Row],[∆ AUM]]-OS[[#This Row],[effetto mercato]]</f>
        <v>388281.03644824302</v>
      </c>
    </row>
    <row r="531" spans="1:7">
      <c r="A531" s="4">
        <v>45565</v>
      </c>
      <c r="B531">
        <v>-0.20669999999999999</v>
      </c>
      <c r="C531" s="6">
        <f>OS[[#This Row],[Variaz]]/100</f>
        <v>-2.0669999999999998E-3</v>
      </c>
      <c r="D531" s="10">
        <f>'AUM Fondi'!E2448</f>
        <v>67664551.570000008</v>
      </c>
      <c r="E531" s="10">
        <f>D530*OS[[#This Row],[Variazione percentuale]]</f>
        <v>-138919.34675423999</v>
      </c>
      <c r="F531" s="11">
        <f>OS[[#This Row],[AUM]]-D530</f>
        <v>456352.85000000894</v>
      </c>
      <c r="G531" s="11">
        <f>OS[[#This Row],[∆ AUM]]-OS[[#This Row],[effetto mercato]]</f>
        <v>595272.19675424893</v>
      </c>
    </row>
    <row r="532" spans="1:7">
      <c r="A532" s="4">
        <v>45566</v>
      </c>
      <c r="B532">
        <v>0.1507</v>
      </c>
      <c r="C532" s="6">
        <f>OS[[#This Row],[Variaz]]/100</f>
        <v>1.5070000000000001E-3</v>
      </c>
      <c r="D532" s="10">
        <f>'AUM Fondi'!E2449</f>
        <v>67799352.269999996</v>
      </c>
      <c r="E532" s="10">
        <f>D531*OS[[#This Row],[Variazione percentuale]]</f>
        <v>101970.47921599002</v>
      </c>
      <c r="F532" s="11">
        <f>OS[[#This Row],[AUM]]-D531</f>
        <v>134800.69999998808</v>
      </c>
      <c r="G532" s="11">
        <f>OS[[#This Row],[∆ AUM]]-OS[[#This Row],[effetto mercato]]</f>
        <v>32830.220783998055</v>
      </c>
    </row>
    <row r="533" spans="1:7">
      <c r="A533" s="4">
        <v>45567</v>
      </c>
      <c r="B533">
        <v>-7.5200000000000003E-2</v>
      </c>
      <c r="C533" s="6">
        <f>OS[[#This Row],[Variaz]]/100</f>
        <v>-7.5200000000000006E-4</v>
      </c>
      <c r="D533" s="10">
        <f>'AUM Fondi'!E2450</f>
        <v>68034590.5</v>
      </c>
      <c r="E533" s="10">
        <f>D532*OS[[#This Row],[Variazione percentuale]]</f>
        <v>-50985.112907039998</v>
      </c>
      <c r="F533" s="11">
        <f>OS[[#This Row],[AUM]]-D532</f>
        <v>235238.23000000417</v>
      </c>
      <c r="G533" s="11">
        <f>OS[[#This Row],[∆ AUM]]-OS[[#This Row],[effetto mercato]]</f>
        <v>286223.34290704416</v>
      </c>
    </row>
    <row r="534" spans="1:7">
      <c r="A534" s="4">
        <v>45568</v>
      </c>
      <c r="B534">
        <v>-0.1694</v>
      </c>
      <c r="C534" s="6">
        <f>OS[[#This Row],[Variaz]]/100</f>
        <v>-1.694E-3</v>
      </c>
      <c r="D534" s="10">
        <f>'AUM Fondi'!E2451</f>
        <v>68109220.450000003</v>
      </c>
      <c r="E534" s="10">
        <f>D533*OS[[#This Row],[Variazione percentuale]]</f>
        <v>-115250.596307</v>
      </c>
      <c r="F534" s="11">
        <f>OS[[#This Row],[AUM]]-D533</f>
        <v>74629.95000000298</v>
      </c>
      <c r="G534" s="11">
        <f>OS[[#This Row],[∆ AUM]]-OS[[#This Row],[effetto mercato]]</f>
        <v>189880.54630700298</v>
      </c>
    </row>
    <row r="535" spans="1:7">
      <c r="A535" s="4">
        <v>45569</v>
      </c>
      <c r="B535">
        <v>0.15079999999999999</v>
      </c>
      <c r="C535" s="6">
        <f>OS[[#This Row],[Variaz]]/100</f>
        <v>1.5079999999999998E-3</v>
      </c>
      <c r="D535" s="10">
        <f>'AUM Fondi'!E2452</f>
        <v>68178116.189999998</v>
      </c>
      <c r="E535" s="10">
        <f>D534*OS[[#This Row],[Variazione percentuale]]</f>
        <v>102708.70443859999</v>
      </c>
      <c r="F535" s="11">
        <f>OS[[#This Row],[AUM]]-D534</f>
        <v>68895.739999994636</v>
      </c>
      <c r="G535" s="11">
        <f>OS[[#This Row],[∆ AUM]]-OS[[#This Row],[effetto mercato]]</f>
        <v>-33812.964438605355</v>
      </c>
    </row>
    <row r="536" spans="1:7">
      <c r="A536" s="4">
        <v>45572</v>
      </c>
      <c r="B536">
        <v>-0.1694</v>
      </c>
      <c r="C536" s="6">
        <f>OS[[#This Row],[Variaz]]/100</f>
        <v>-1.694E-3</v>
      </c>
      <c r="D536" s="10">
        <f>'AUM Fondi'!E2453</f>
        <v>68529407.719999999</v>
      </c>
      <c r="E536" s="10">
        <f>D535*OS[[#This Row],[Variazione percentuale]]</f>
        <v>-115493.72882585999</v>
      </c>
      <c r="F536" s="11">
        <f>OS[[#This Row],[AUM]]-D535</f>
        <v>351291.53000000119</v>
      </c>
      <c r="G536" s="11">
        <f>OS[[#This Row],[∆ AUM]]-OS[[#This Row],[effetto mercato]]</f>
        <v>466785.25882586115</v>
      </c>
    </row>
    <row r="537" spans="1:7">
      <c r="A537" s="4">
        <v>45573</v>
      </c>
      <c r="B537">
        <v>0.30170000000000002</v>
      </c>
      <c r="C537" s="6">
        <f>OS[[#This Row],[Variaz]]/100</f>
        <v>3.0170000000000002E-3</v>
      </c>
      <c r="D537" s="10">
        <f>'AUM Fondi'!E2454</f>
        <v>68574487.469999999</v>
      </c>
      <c r="E537" s="10">
        <f>D536*OS[[#This Row],[Variazione percentuale]]</f>
        <v>206753.22309124001</v>
      </c>
      <c r="F537" s="11">
        <f>OS[[#This Row],[AUM]]-D536</f>
        <v>45079.75</v>
      </c>
      <c r="G537" s="11">
        <f>OS[[#This Row],[∆ AUM]]-OS[[#This Row],[effetto mercato]]</f>
        <v>-161673.47309124001</v>
      </c>
    </row>
    <row r="538" spans="1:7">
      <c r="A538" s="4">
        <v>45574</v>
      </c>
      <c r="B538">
        <v>0.22559999999999999</v>
      </c>
      <c r="C538" s="6">
        <f>OS[[#This Row],[Variaz]]/100</f>
        <v>2.2559999999999998E-3</v>
      </c>
      <c r="D538" s="10">
        <f>'AUM Fondi'!E2455</f>
        <v>68927362.950000003</v>
      </c>
      <c r="E538" s="10">
        <f>D537*OS[[#This Row],[Variazione percentuale]]</f>
        <v>154704.04373231999</v>
      </c>
      <c r="F538" s="11">
        <f>OS[[#This Row],[AUM]]-D537</f>
        <v>352875.48000000417</v>
      </c>
      <c r="G538" s="11">
        <f>OS[[#This Row],[∆ AUM]]-OS[[#This Row],[effetto mercato]]</f>
        <v>198171.43626768418</v>
      </c>
    </row>
    <row r="539" spans="1:7">
      <c r="A539" s="4">
        <v>45575</v>
      </c>
      <c r="B539">
        <v>7.4999999999999997E-2</v>
      </c>
      <c r="C539" s="6">
        <f>OS[[#This Row],[Variaz]]/100</f>
        <v>7.5000000000000002E-4</v>
      </c>
      <c r="D539" s="10">
        <f>'AUM Fondi'!E2456</f>
        <v>69312409.549999997</v>
      </c>
      <c r="E539" s="10">
        <f>D538*OS[[#This Row],[Variazione percentuale]]</f>
        <v>51695.5222125</v>
      </c>
      <c r="F539" s="11">
        <f>OS[[#This Row],[AUM]]-D538</f>
        <v>385046.59999999404</v>
      </c>
      <c r="G539" s="11">
        <f>OS[[#This Row],[∆ AUM]]-OS[[#This Row],[effetto mercato]]</f>
        <v>333351.07778749405</v>
      </c>
    </row>
    <row r="540" spans="1:7">
      <c r="A540" s="4">
        <v>45576</v>
      </c>
      <c r="B540">
        <v>1.8700000000000001E-2</v>
      </c>
      <c r="C540" s="6">
        <f>OS[[#This Row],[Variaz]]/100</f>
        <v>1.8700000000000002E-4</v>
      </c>
      <c r="D540" s="10">
        <f>'AUM Fondi'!E2457</f>
        <v>69568678.680000007</v>
      </c>
      <c r="E540" s="10">
        <f>D539*OS[[#This Row],[Variazione percentuale]]</f>
        <v>12961.420585850001</v>
      </c>
      <c r="F540" s="11">
        <f>OS[[#This Row],[AUM]]-D539</f>
        <v>256269.13000001013</v>
      </c>
      <c r="G540" s="11">
        <f>OS[[#This Row],[∆ AUM]]-OS[[#This Row],[effetto mercato]]</f>
        <v>243307.70941416014</v>
      </c>
    </row>
    <row r="541" spans="1:7">
      <c r="A541" s="4">
        <v>45579</v>
      </c>
      <c r="B541">
        <v>0.37469999999999998</v>
      </c>
      <c r="C541" s="6">
        <f>OS[[#This Row],[Variaz]]/100</f>
        <v>3.7469999999999999E-3</v>
      </c>
      <c r="D541" s="10">
        <f>'AUM Fondi'!E2458</f>
        <v>69884673.030000001</v>
      </c>
      <c r="E541" s="10">
        <f>D540*OS[[#This Row],[Variazione percentuale]]</f>
        <v>260673.83901396001</v>
      </c>
      <c r="F541" s="11">
        <f>OS[[#This Row],[AUM]]-D540</f>
        <v>315994.34999999404</v>
      </c>
      <c r="G541" s="11">
        <f>OS[[#This Row],[∆ AUM]]-OS[[#This Row],[effetto mercato]]</f>
        <v>55320.510986034031</v>
      </c>
    </row>
    <row r="542" spans="1:7">
      <c r="A542" s="4">
        <v>45580</v>
      </c>
      <c r="B542">
        <v>-0.29870000000000002</v>
      </c>
      <c r="C542" s="6">
        <f>OS[[#This Row],[Variaz]]/100</f>
        <v>-2.9870000000000001E-3</v>
      </c>
      <c r="D542" s="10">
        <f>'AUM Fondi'!E2459</f>
        <v>70388951.439999998</v>
      </c>
      <c r="E542" s="10">
        <f>D541*OS[[#This Row],[Variazione percentuale]]</f>
        <v>-208745.51834061</v>
      </c>
      <c r="F542" s="11">
        <f>OS[[#This Row],[AUM]]-D541</f>
        <v>504278.40999999642</v>
      </c>
      <c r="G542" s="11">
        <f>OS[[#This Row],[∆ AUM]]-OS[[#This Row],[effetto mercato]]</f>
        <v>713023.92834060639</v>
      </c>
    </row>
    <row r="543" spans="1:7">
      <c r="A543" s="4">
        <v>45581</v>
      </c>
      <c r="B543">
        <v>0.2621</v>
      </c>
      <c r="C543" s="6">
        <f>OS[[#This Row],[Variaz]]/100</f>
        <v>2.6210000000000001E-3</v>
      </c>
      <c r="D543" s="10">
        <f>'AUM Fondi'!E2460</f>
        <v>70376186.370000005</v>
      </c>
      <c r="E543" s="10">
        <f>D542*OS[[#This Row],[Variazione percentuale]]</f>
        <v>184489.44172423999</v>
      </c>
      <c r="F543" s="11">
        <f>OS[[#This Row],[AUM]]-D542</f>
        <v>-12765.069999992847</v>
      </c>
      <c r="G543" s="11">
        <f>OS[[#This Row],[∆ AUM]]-OS[[#This Row],[effetto mercato]]</f>
        <v>-197254.51172423284</v>
      </c>
    </row>
    <row r="544" spans="1:7">
      <c r="A544" s="4">
        <v>45582</v>
      </c>
      <c r="B544">
        <v>0.14940000000000001</v>
      </c>
      <c r="C544" s="6">
        <f>OS[[#This Row],[Variaz]]/100</f>
        <v>1.4940000000000001E-3</v>
      </c>
      <c r="D544" s="10">
        <f>'AUM Fondi'!E2461</f>
        <v>70588807.849999994</v>
      </c>
      <c r="E544" s="10">
        <f>D543*OS[[#This Row],[Variazione percentuale]]</f>
        <v>105142.02243678001</v>
      </c>
      <c r="F544" s="11">
        <f>OS[[#This Row],[AUM]]-D543</f>
        <v>212621.47999998927</v>
      </c>
      <c r="G544" s="11">
        <f>OS[[#This Row],[∆ AUM]]-OS[[#This Row],[effetto mercato]]</f>
        <v>107479.45756320926</v>
      </c>
    </row>
    <row r="545" spans="1:7">
      <c r="A545" s="4">
        <v>45583</v>
      </c>
      <c r="B545">
        <v>0.1678</v>
      </c>
      <c r="C545" s="6">
        <f>OS[[#This Row],[Variaz]]/100</f>
        <v>1.678E-3</v>
      </c>
      <c r="D545" s="10">
        <f>'AUM Fondi'!E2462</f>
        <v>70899372.00999999</v>
      </c>
      <c r="E545" s="10">
        <f>D544*OS[[#This Row],[Variazione percentuale]]</f>
        <v>118448.01957229999</v>
      </c>
      <c r="F545" s="11">
        <f>OS[[#This Row],[AUM]]-D544</f>
        <v>310564.15999999642</v>
      </c>
      <c r="G545" s="11">
        <f>OS[[#This Row],[∆ AUM]]-OS[[#This Row],[effetto mercato]]</f>
        <v>192116.14042769643</v>
      </c>
    </row>
    <row r="546" spans="1:7">
      <c r="A546" s="4">
        <v>45586</v>
      </c>
      <c r="B546">
        <v>-0.37230000000000002</v>
      </c>
      <c r="C546" s="6">
        <f>OS[[#This Row],[Variaz]]/100</f>
        <v>-3.7230000000000002E-3</v>
      </c>
      <c r="D546" s="10">
        <f>'AUM Fondi'!E2463</f>
        <v>71028456.780000001</v>
      </c>
      <c r="E546" s="10">
        <f>D545*OS[[#This Row],[Variazione percentuale]]</f>
        <v>-263958.36199323001</v>
      </c>
      <c r="F546" s="11">
        <f>OS[[#This Row],[AUM]]-D545</f>
        <v>129084.77000001073</v>
      </c>
      <c r="G546" s="11">
        <f>OS[[#This Row],[∆ AUM]]-OS[[#This Row],[effetto mercato]]</f>
        <v>393043.13199324074</v>
      </c>
    </row>
    <row r="547" spans="1:7">
      <c r="A547" s="4">
        <v>45587</v>
      </c>
      <c r="B547">
        <v>-0.22420000000000001</v>
      </c>
      <c r="C547" s="6">
        <f>OS[[#This Row],[Variaz]]/100</f>
        <v>-2.2420000000000001E-3</v>
      </c>
      <c r="D547" s="10">
        <f>'AUM Fondi'!E2464</f>
        <v>70956530.080000013</v>
      </c>
      <c r="E547" s="10">
        <f>D546*OS[[#This Row],[Variazione percentuale]]</f>
        <v>-159245.80010076001</v>
      </c>
      <c r="F547" s="11">
        <f>OS[[#This Row],[AUM]]-D546</f>
        <v>-71926.699999988079</v>
      </c>
      <c r="G547" s="11">
        <f>OS[[#This Row],[∆ AUM]]-OS[[#This Row],[effetto mercato]]</f>
        <v>87319.100100771931</v>
      </c>
    </row>
    <row r="548" spans="1:7">
      <c r="A548" s="4">
        <v>45588</v>
      </c>
      <c r="B548">
        <v>-0.14979999999999999</v>
      </c>
      <c r="C548" s="6">
        <f>OS[[#This Row],[Variaz]]/100</f>
        <v>-1.498E-3</v>
      </c>
      <c r="D548" s="10">
        <f>'AUM Fondi'!E2465</f>
        <v>70847720.079999998</v>
      </c>
      <c r="E548" s="10">
        <f>D547*OS[[#This Row],[Variazione percentuale]]</f>
        <v>-106292.88205984002</v>
      </c>
      <c r="F548" s="11">
        <f>OS[[#This Row],[AUM]]-D547</f>
        <v>-108810.0000000149</v>
      </c>
      <c r="G548" s="11">
        <f>OS[[#This Row],[∆ AUM]]-OS[[#This Row],[effetto mercato]]</f>
        <v>-2517.1179401748814</v>
      </c>
    </row>
    <row r="549" spans="1:7">
      <c r="A549" s="4">
        <v>45589</v>
      </c>
      <c r="B549">
        <v>0.1313</v>
      </c>
      <c r="C549" s="6">
        <f>OS[[#This Row],[Variaz]]/100</f>
        <v>1.3129999999999999E-3</v>
      </c>
      <c r="D549" s="10">
        <f>'AUM Fondi'!E2466</f>
        <v>70935254.549999997</v>
      </c>
      <c r="E549" s="10">
        <f>D548*OS[[#This Row],[Variazione percentuale]]</f>
        <v>93023.05646503999</v>
      </c>
      <c r="F549" s="11">
        <f>OS[[#This Row],[AUM]]-D548</f>
        <v>87534.469999998808</v>
      </c>
      <c r="G549" s="11">
        <f>OS[[#This Row],[∆ AUM]]-OS[[#This Row],[effetto mercato]]</f>
        <v>-5488.5864650411822</v>
      </c>
    </row>
    <row r="550" spans="1:7">
      <c r="A550" s="4">
        <v>45590</v>
      </c>
      <c r="B550">
        <v>-0.20599999999999999</v>
      </c>
      <c r="C550" s="6">
        <f>OS[[#This Row],[Variaz]]/100</f>
        <v>-2.0599999999999998E-3</v>
      </c>
      <c r="D550" s="10">
        <f>'AUM Fondi'!E2467</f>
        <v>71119076.079999998</v>
      </c>
      <c r="E550" s="10">
        <f>D549*OS[[#This Row],[Variazione percentuale]]</f>
        <v>-146126.62437299997</v>
      </c>
      <c r="F550" s="11">
        <f>OS[[#This Row],[AUM]]-D549</f>
        <v>183821.53000000119</v>
      </c>
      <c r="G550" s="11">
        <f>OS[[#This Row],[∆ AUM]]-OS[[#This Row],[effetto mercato]]</f>
        <v>329948.15437300119</v>
      </c>
    </row>
    <row r="551" spans="1:7">
      <c r="A551" s="4">
        <v>45593</v>
      </c>
      <c r="B551">
        <v>0.13139999999999999</v>
      </c>
      <c r="C551" s="6">
        <f>OS[[#This Row],[Variaz]]/100</f>
        <v>1.3139999999999998E-3</v>
      </c>
      <c r="D551" s="10">
        <f>'AUM Fondi'!E2468</f>
        <v>71139358.689999998</v>
      </c>
      <c r="E551" s="10">
        <f>D550*OS[[#This Row],[Variazione percentuale]]</f>
        <v>93450.465969119992</v>
      </c>
      <c r="F551" s="11">
        <f>OS[[#This Row],[AUM]]-D550</f>
        <v>20282.609999999404</v>
      </c>
      <c r="G551" s="11">
        <f>OS[[#This Row],[∆ AUM]]-OS[[#This Row],[effetto mercato]]</f>
        <v>-73167.855969120588</v>
      </c>
    </row>
    <row r="552" spans="1:7">
      <c r="A552" s="4">
        <v>45594</v>
      </c>
      <c r="B552">
        <v>-0.13120000000000001</v>
      </c>
      <c r="C552" s="6">
        <f>OS[[#This Row],[Variaz]]/100</f>
        <v>-1.312E-3</v>
      </c>
      <c r="D552" s="10">
        <f>'AUM Fondi'!E2469</f>
        <v>71382622.780000001</v>
      </c>
      <c r="E552" s="10">
        <f>D551*OS[[#This Row],[Variazione percentuale]]</f>
        <v>-93334.838601280004</v>
      </c>
      <c r="F552" s="11">
        <f>OS[[#This Row],[AUM]]-D551</f>
        <v>243264.09000000358</v>
      </c>
      <c r="G552" s="11">
        <f>OS[[#This Row],[∆ AUM]]-OS[[#This Row],[effetto mercato]]</f>
        <v>336598.92860128358</v>
      </c>
    </row>
    <row r="553" spans="1:7">
      <c r="A553" s="4">
        <v>45595</v>
      </c>
      <c r="B553">
        <v>-0.46920000000000001</v>
      </c>
      <c r="C553" s="6">
        <f>OS[[#This Row],[Variaz]]/100</f>
        <v>-4.692E-3</v>
      </c>
      <c r="D553" s="10">
        <f>'AUM Fondi'!E2470</f>
        <v>71498615.74000001</v>
      </c>
      <c r="E553" s="10">
        <f>D552*OS[[#This Row],[Variazione percentuale]]</f>
        <v>-334927.26608376001</v>
      </c>
      <c r="F553" s="11">
        <f>OS[[#This Row],[AUM]]-D552</f>
        <v>115992.96000000834</v>
      </c>
      <c r="G553" s="11">
        <f>OS[[#This Row],[∆ AUM]]-OS[[#This Row],[effetto mercato]]</f>
        <v>450920.22608376836</v>
      </c>
    </row>
    <row r="554" spans="1:7">
      <c r="A554" s="4">
        <v>45596</v>
      </c>
      <c r="B554">
        <v>-0.58460000000000001</v>
      </c>
      <c r="C554" s="6">
        <f>OS[[#This Row],[Variaz]]/100</f>
        <v>-5.8460000000000005E-3</v>
      </c>
      <c r="D554" s="10">
        <f>'AUM Fondi'!E2471</f>
        <v>71277602.150000006</v>
      </c>
      <c r="E554" s="10">
        <f>D553*OS[[#This Row],[Variazione percentuale]]</f>
        <v>-417980.90761604009</v>
      </c>
      <c r="F554" s="11">
        <f>OS[[#This Row],[AUM]]-D553</f>
        <v>-221013.59000000358</v>
      </c>
      <c r="G554" s="11">
        <f>OS[[#This Row],[∆ AUM]]-OS[[#This Row],[effetto mercato]]</f>
        <v>196967.31761603651</v>
      </c>
    </row>
    <row r="555" spans="1:7">
      <c r="A555" s="4">
        <v>45600</v>
      </c>
      <c r="B555">
        <v>0.1138</v>
      </c>
      <c r="C555" s="6">
        <f>OS[[#This Row],[Variaz]]/100</f>
        <v>1.1379999999999999E-3</v>
      </c>
      <c r="D555" s="10">
        <f>'AUM Fondi'!E2472</f>
        <v>71137444.640000001</v>
      </c>
      <c r="E555" s="10">
        <f>D554*OS[[#This Row],[Variazione percentuale]]</f>
        <v>81113.911246699994</v>
      </c>
      <c r="F555" s="11">
        <f>OS[[#This Row],[AUM]]-D554</f>
        <v>-140157.51000000536</v>
      </c>
      <c r="G555" s="11">
        <f>OS[[#This Row],[∆ AUM]]-OS[[#This Row],[effetto mercato]]</f>
        <v>-221271.42124670534</v>
      </c>
    </row>
    <row r="556" spans="1:7">
      <c r="A556" s="4">
        <v>45601</v>
      </c>
      <c r="B556">
        <v>0.28420000000000001</v>
      </c>
      <c r="C556" s="6">
        <f>OS[[#This Row],[Variaz]]/100</f>
        <v>2.8419999999999999E-3</v>
      </c>
      <c r="D556" s="10">
        <f>'AUM Fondi'!E2473</f>
        <v>71350188.609999999</v>
      </c>
      <c r="E556" s="10">
        <f>D555*OS[[#This Row],[Variazione percentuale]]</f>
        <v>202172.61766687999</v>
      </c>
      <c r="F556" s="11">
        <f>OS[[#This Row],[AUM]]-D555</f>
        <v>212743.96999999881</v>
      </c>
      <c r="G556" s="11">
        <f>OS[[#This Row],[∆ AUM]]-OS[[#This Row],[effetto mercato]]</f>
        <v>10571.352333118819</v>
      </c>
    </row>
    <row r="557" spans="1:7">
      <c r="A557" s="4">
        <v>45602</v>
      </c>
      <c r="B557">
        <v>0.71789999999999998</v>
      </c>
      <c r="C557" s="6">
        <f>OS[[#This Row],[Variaz]]/100</f>
        <v>7.1789999999999996E-3</v>
      </c>
      <c r="D557" s="10">
        <f>'AUM Fondi'!E2474</f>
        <v>71750930.930000007</v>
      </c>
      <c r="E557" s="10">
        <f>D556*OS[[#This Row],[Variazione percentuale]]</f>
        <v>512223.00403118995</v>
      </c>
      <c r="F557" s="11">
        <f>OS[[#This Row],[AUM]]-D556</f>
        <v>400742.32000000775</v>
      </c>
      <c r="G557" s="11">
        <f>OS[[#This Row],[∆ AUM]]-OS[[#This Row],[effetto mercato]]</f>
        <v>-111480.6840311822</v>
      </c>
    </row>
    <row r="558" spans="1:7">
      <c r="A558" s="4">
        <v>45603</v>
      </c>
      <c r="B558">
        <v>0.16880000000000001</v>
      </c>
      <c r="C558" s="6">
        <f>OS[[#This Row],[Variaz]]/100</f>
        <v>1.688E-3</v>
      </c>
      <c r="D558" s="10">
        <f>'AUM Fondi'!E2475</f>
        <v>72575394.859999999</v>
      </c>
      <c r="E558" s="10">
        <f>D557*OS[[#This Row],[Variazione percentuale]]</f>
        <v>121115.57140984002</v>
      </c>
      <c r="F558" s="11">
        <f>OS[[#This Row],[AUM]]-D557</f>
        <v>824463.92999999225</v>
      </c>
      <c r="G558" s="11">
        <f>OS[[#This Row],[∆ AUM]]-OS[[#This Row],[effetto mercato]]</f>
        <v>703348.35859015223</v>
      </c>
    </row>
    <row r="559" spans="1:7">
      <c r="A559" s="4">
        <v>45604</v>
      </c>
      <c r="B559">
        <v>0.39329999999999998</v>
      </c>
      <c r="C559" s="6">
        <f>OS[[#This Row],[Variaz]]/100</f>
        <v>3.9329999999999999E-3</v>
      </c>
      <c r="D559" s="10">
        <f>'AUM Fondi'!E2476</f>
        <v>72823711.5</v>
      </c>
      <c r="E559" s="10">
        <f>D558*OS[[#This Row],[Variazione percentuale]]</f>
        <v>285439.02798437997</v>
      </c>
      <c r="F559" s="11">
        <f>OS[[#This Row],[AUM]]-D558</f>
        <v>248316.6400000006</v>
      </c>
      <c r="G559" s="11">
        <f>OS[[#This Row],[∆ AUM]]-OS[[#This Row],[effetto mercato]]</f>
        <v>-37122.387984379369</v>
      </c>
    </row>
    <row r="560" spans="1:7">
      <c r="A560" s="4">
        <v>45607</v>
      </c>
      <c r="B560">
        <v>0.33579999999999999</v>
      </c>
      <c r="C560" s="6">
        <f>OS[[#This Row],[Variaz]]/100</f>
        <v>3.3579999999999999E-3</v>
      </c>
      <c r="D560" s="10">
        <f>'AUM Fondi'!E2477</f>
        <v>73244520.640000001</v>
      </c>
      <c r="E560" s="10">
        <f>D559*OS[[#This Row],[Variazione percentuale]]</f>
        <v>244542.02321699998</v>
      </c>
      <c r="F560" s="11">
        <f>OS[[#This Row],[AUM]]-D559</f>
        <v>420809.1400000006</v>
      </c>
      <c r="G560" s="11">
        <f>OS[[#This Row],[∆ AUM]]-OS[[#This Row],[effetto mercato]]</f>
        <v>176267.11678300062</v>
      </c>
    </row>
    <row r="561" spans="1:7">
      <c r="A561" s="4">
        <v>45608</v>
      </c>
      <c r="B561">
        <v>-0.2417</v>
      </c>
      <c r="C561" s="6">
        <f>OS[[#This Row],[Variaz]]/100</f>
        <v>-2.4169999999999999E-3</v>
      </c>
      <c r="D561" s="10">
        <f>'AUM Fondi'!E2478</f>
        <v>73596506.549999997</v>
      </c>
      <c r="E561" s="10">
        <f>D560*OS[[#This Row],[Variazione percentuale]]</f>
        <v>-177032.00638688001</v>
      </c>
      <c r="F561" s="11">
        <f>OS[[#This Row],[AUM]]-D560</f>
        <v>351985.90999999642</v>
      </c>
      <c r="G561" s="11">
        <f>OS[[#This Row],[∆ AUM]]-OS[[#This Row],[effetto mercato]]</f>
        <v>529017.91638687649</v>
      </c>
    </row>
    <row r="562" spans="1:7">
      <c r="A562" s="4">
        <v>45609</v>
      </c>
      <c r="B562">
        <v>-9.3200000000000005E-2</v>
      </c>
      <c r="C562" s="6">
        <f>OS[[#This Row],[Variaz]]/100</f>
        <v>-9.320000000000001E-4</v>
      </c>
      <c r="D562" s="10">
        <f>'AUM Fondi'!E2479</f>
        <v>75115797.260000005</v>
      </c>
      <c r="E562" s="10">
        <f>D561*OS[[#This Row],[Variazione percentuale]]</f>
        <v>-68591.944104599999</v>
      </c>
      <c r="F562" s="11">
        <f>OS[[#This Row],[AUM]]-D561</f>
        <v>1519290.7100000083</v>
      </c>
      <c r="G562" s="11">
        <f>OS[[#This Row],[∆ AUM]]-OS[[#This Row],[effetto mercato]]</f>
        <v>1587882.6541046083</v>
      </c>
    </row>
    <row r="563" spans="1:7">
      <c r="A563" s="4">
        <v>45610</v>
      </c>
      <c r="B563">
        <v>0.1865</v>
      </c>
      <c r="C563" s="6">
        <f>OS[[#This Row],[Variaz]]/100</f>
        <v>1.8649999999999999E-3</v>
      </c>
      <c r="D563" s="10">
        <f>'AUM Fondi'!E2480</f>
        <v>75098477.129999995</v>
      </c>
      <c r="E563" s="10">
        <f>D562*OS[[#This Row],[Variazione percentuale]]</f>
        <v>140090.96188990001</v>
      </c>
      <c r="F563" s="11">
        <f>OS[[#This Row],[AUM]]-D562</f>
        <v>-17320.130000010133</v>
      </c>
      <c r="G563" s="11">
        <f>OS[[#This Row],[∆ AUM]]-OS[[#This Row],[effetto mercato]]</f>
        <v>-157411.09188991014</v>
      </c>
    </row>
    <row r="564" spans="1:7">
      <c r="A564" s="4">
        <v>45611</v>
      </c>
      <c r="B564">
        <v>-0.48409999999999997</v>
      </c>
      <c r="C564" s="6">
        <f>OS[[#This Row],[Variaz]]/100</f>
        <v>-4.8409999999999998E-3</v>
      </c>
      <c r="D564" s="10">
        <f>'AUM Fondi'!E2481</f>
        <v>75425818.620000005</v>
      </c>
      <c r="E564" s="10">
        <f>D563*OS[[#This Row],[Variazione percentuale]]</f>
        <v>-363551.72778632998</v>
      </c>
      <c r="F564" s="11">
        <f>OS[[#This Row],[AUM]]-D563</f>
        <v>327341.49000000954</v>
      </c>
      <c r="G564" s="11">
        <f>OS[[#This Row],[∆ AUM]]-OS[[#This Row],[effetto mercato]]</f>
        <v>690893.21778633958</v>
      </c>
    </row>
    <row r="565" spans="1:7">
      <c r="A565" s="4">
        <v>45614</v>
      </c>
      <c r="B565">
        <v>-0.16839999999999999</v>
      </c>
      <c r="C565" s="6">
        <f>OS[[#This Row],[Variaz]]/100</f>
        <v>-1.684E-3</v>
      </c>
      <c r="D565" s="10">
        <f>'AUM Fondi'!E2482</f>
        <v>75220788.049999997</v>
      </c>
      <c r="E565" s="10">
        <f>D564*OS[[#This Row],[Variazione percentuale]]</f>
        <v>-127017.07855608</v>
      </c>
      <c r="F565" s="11">
        <f>OS[[#This Row],[AUM]]-D564</f>
        <v>-205030.57000000775</v>
      </c>
      <c r="G565" s="11">
        <f>OS[[#This Row],[∆ AUM]]-OS[[#This Row],[effetto mercato]]</f>
        <v>-78013.491443927749</v>
      </c>
    </row>
    <row r="566" spans="1:7">
      <c r="A566" s="4">
        <v>45615</v>
      </c>
      <c r="B566">
        <v>0.20610000000000001</v>
      </c>
      <c r="C566" s="6">
        <f>OS[[#This Row],[Variaz]]/100</f>
        <v>2.0609999999999999E-3</v>
      </c>
      <c r="D566" s="10">
        <f>'AUM Fondi'!E2483</f>
        <v>75152607.530000001</v>
      </c>
      <c r="E566" s="10">
        <f>D565*OS[[#This Row],[Variazione percentuale]]</f>
        <v>155030.04417104999</v>
      </c>
      <c r="F566" s="11">
        <f>OS[[#This Row],[AUM]]-D565</f>
        <v>-68180.519999995828</v>
      </c>
      <c r="G566" s="11">
        <f>OS[[#This Row],[∆ AUM]]-OS[[#This Row],[effetto mercato]]</f>
        <v>-223210.56417104581</v>
      </c>
    </row>
    <row r="567" spans="1:7">
      <c r="A567" s="4">
        <v>45616</v>
      </c>
      <c r="B567">
        <v>7.4800000000000005E-2</v>
      </c>
      <c r="C567" s="6">
        <f>OS[[#This Row],[Variaz]]/100</f>
        <v>7.4800000000000008E-4</v>
      </c>
      <c r="D567" s="10">
        <f>'AUM Fondi'!E2484</f>
        <v>75344000.74000001</v>
      </c>
      <c r="E567" s="10">
        <f>D566*OS[[#This Row],[Variazione percentuale]]</f>
        <v>56214.150432440008</v>
      </c>
      <c r="F567" s="11">
        <f>OS[[#This Row],[AUM]]-D566</f>
        <v>191393.21000000834</v>
      </c>
      <c r="G567" s="11">
        <f>OS[[#This Row],[∆ AUM]]-OS[[#This Row],[effetto mercato]]</f>
        <v>135179.05956756833</v>
      </c>
    </row>
    <row r="568" spans="1:7">
      <c r="A568" s="4">
        <v>45617</v>
      </c>
      <c r="B568">
        <v>0.39250000000000002</v>
      </c>
      <c r="C568" s="6">
        <f>OS[[#This Row],[Variaz]]/100</f>
        <v>3.9250000000000005E-3</v>
      </c>
      <c r="D568" s="10">
        <f>'AUM Fondi'!E2485</f>
        <v>75590098.689999998</v>
      </c>
      <c r="E568" s="10">
        <f>D567*OS[[#This Row],[Variazione percentuale]]</f>
        <v>295725.20290450007</v>
      </c>
      <c r="F568" s="11">
        <f>OS[[#This Row],[AUM]]-D567</f>
        <v>246097.94999998808</v>
      </c>
      <c r="G568" s="11">
        <f>OS[[#This Row],[∆ AUM]]-OS[[#This Row],[effetto mercato]]</f>
        <v>-49627.252904511988</v>
      </c>
    </row>
    <row r="569" spans="1:7">
      <c r="A569" s="4">
        <v>45618</v>
      </c>
      <c r="B569">
        <v>0.63290000000000002</v>
      </c>
      <c r="C569" s="6">
        <f>OS[[#This Row],[Variaz]]/100</f>
        <v>6.3290000000000004E-3</v>
      </c>
      <c r="D569" s="10">
        <f>'AUM Fondi'!E2486</f>
        <v>76037190.200000003</v>
      </c>
      <c r="E569" s="10">
        <f>D568*OS[[#This Row],[Variazione percentuale]]</f>
        <v>478409.73460900999</v>
      </c>
      <c r="F569" s="11">
        <f>OS[[#This Row],[AUM]]-D568</f>
        <v>447091.51000000536</v>
      </c>
      <c r="G569" s="11">
        <f>OS[[#This Row],[∆ AUM]]-OS[[#This Row],[effetto mercato]]</f>
        <v>-31318.224609004625</v>
      </c>
    </row>
    <row r="570" spans="1:7">
      <c r="A570" s="4">
        <v>45621</v>
      </c>
      <c r="B570">
        <v>-0.111</v>
      </c>
      <c r="C570" s="6">
        <f>OS[[#This Row],[Variaz]]/100</f>
        <v>-1.1100000000000001E-3</v>
      </c>
      <c r="D570" s="10">
        <f>'AUM Fondi'!E2487</f>
        <v>76922253.030000001</v>
      </c>
      <c r="E570" s="10">
        <f>D569*OS[[#This Row],[Variazione percentuale]]</f>
        <v>-84401.281122000015</v>
      </c>
      <c r="F570" s="11">
        <f>OS[[#This Row],[AUM]]-D569</f>
        <v>885062.82999999821</v>
      </c>
      <c r="G570" s="11">
        <f>OS[[#This Row],[∆ AUM]]-OS[[#This Row],[effetto mercato]]</f>
        <v>969464.11112199817</v>
      </c>
    </row>
    <row r="571" spans="1:7">
      <c r="A571" s="4">
        <v>45622</v>
      </c>
      <c r="B571">
        <v>0</v>
      </c>
      <c r="C571" s="6">
        <f>OS[[#This Row],[Variaz]]/100</f>
        <v>0</v>
      </c>
      <c r="D571" s="10">
        <f>'AUM Fondi'!E2488</f>
        <v>77090260.170000002</v>
      </c>
      <c r="E571" s="10">
        <f>D570*OS[[#This Row],[Variazione percentuale]]</f>
        <v>0</v>
      </c>
      <c r="F571" s="11">
        <f>OS[[#This Row],[AUM]]-D570</f>
        <v>168007.1400000006</v>
      </c>
      <c r="G571" s="11">
        <f>OS[[#This Row],[∆ AUM]]-OS[[#This Row],[effetto mercato]]</f>
        <v>168007.1400000006</v>
      </c>
    </row>
    <row r="572" spans="1:7">
      <c r="A572" s="4">
        <v>45623</v>
      </c>
      <c r="B572">
        <v>-0.40739999999999998</v>
      </c>
      <c r="C572" s="6">
        <f>OS[[#This Row],[Variaz]]/100</f>
        <v>-4.0739999999999995E-3</v>
      </c>
      <c r="D572" s="10">
        <f>'AUM Fondi'!E2489</f>
        <v>77199929.969999999</v>
      </c>
      <c r="E572" s="10">
        <f>D571*OS[[#This Row],[Variazione percentuale]]</f>
        <v>-314065.71993257996</v>
      </c>
      <c r="F572" s="11">
        <f>OS[[#This Row],[AUM]]-D571</f>
        <v>109669.79999999702</v>
      </c>
      <c r="G572" s="11">
        <f>OS[[#This Row],[∆ AUM]]-OS[[#This Row],[effetto mercato]]</f>
        <v>423735.51993257698</v>
      </c>
    </row>
    <row r="573" spans="1:7">
      <c r="A573" s="4">
        <v>45624</v>
      </c>
      <c r="B573">
        <v>0.26029999999999998</v>
      </c>
      <c r="C573" s="6">
        <f>OS[[#This Row],[Variaz]]/100</f>
        <v>2.6029999999999998E-3</v>
      </c>
      <c r="D573" s="10">
        <f>'AUM Fondi'!E2490</f>
        <v>77033052.370000005</v>
      </c>
      <c r="E573" s="10">
        <f>D572*OS[[#This Row],[Variazione percentuale]]</f>
        <v>200951.41771190998</v>
      </c>
      <c r="F573" s="11">
        <f>OS[[#This Row],[AUM]]-D572</f>
        <v>-166877.59999999404</v>
      </c>
      <c r="G573" s="11">
        <f>OS[[#This Row],[∆ AUM]]-OS[[#This Row],[effetto mercato]]</f>
        <v>-367829.01771190402</v>
      </c>
    </row>
    <row r="574" spans="1:7">
      <c r="A574" s="4">
        <v>45625</v>
      </c>
      <c r="B574">
        <v>0.31530000000000002</v>
      </c>
      <c r="C574" s="6">
        <f>OS[[#This Row],[Variaz]]/100</f>
        <v>3.1530000000000004E-3</v>
      </c>
      <c r="D574" s="10">
        <f>'AUM Fondi'!E2491</f>
        <v>77386151.75999999</v>
      </c>
      <c r="E574" s="10">
        <f>D573*OS[[#This Row],[Variazione percentuale]]</f>
        <v>242885.21412261005</v>
      </c>
      <c r="F574" s="11">
        <f>OS[[#This Row],[AUM]]-D573</f>
        <v>353099.38999998569</v>
      </c>
      <c r="G574" s="11">
        <f>OS[[#This Row],[∆ AUM]]-OS[[#This Row],[effetto mercato]]</f>
        <v>110214.17587737564</v>
      </c>
    </row>
    <row r="575" spans="1:7">
      <c r="A575" s="4">
        <v>45628</v>
      </c>
      <c r="B575">
        <v>0.40670000000000001</v>
      </c>
      <c r="C575" s="6">
        <f>OS[[#This Row],[Variaz]]/100</f>
        <v>4.0670000000000003E-3</v>
      </c>
      <c r="D575" s="10">
        <f>'AUM Fondi'!E2492</f>
        <v>77906337.939999998</v>
      </c>
      <c r="E575" s="10">
        <f>D574*OS[[#This Row],[Variazione percentuale]]</f>
        <v>314729.47920791997</v>
      </c>
      <c r="F575" s="11">
        <f>OS[[#This Row],[AUM]]-D574</f>
        <v>520186.18000000715</v>
      </c>
      <c r="G575" s="11">
        <f>OS[[#This Row],[∆ AUM]]-OS[[#This Row],[effetto mercato]]</f>
        <v>205456.70079208718</v>
      </c>
    </row>
    <row r="576" spans="1:7">
      <c r="A576" s="4">
        <v>45629</v>
      </c>
      <c r="B576">
        <v>-9.2100000000000001E-2</v>
      </c>
      <c r="C576" s="6">
        <f>OS[[#This Row],[Variaz]]/100</f>
        <v>-9.2100000000000005E-4</v>
      </c>
      <c r="D576" s="10">
        <f>'AUM Fondi'!E2493</f>
        <v>78298388.109999999</v>
      </c>
      <c r="E576" s="10">
        <f>D575*OS[[#This Row],[Variazione percentuale]]</f>
        <v>-71751.737242739997</v>
      </c>
      <c r="F576" s="11">
        <f>OS[[#This Row],[AUM]]-D575</f>
        <v>392050.17000000179</v>
      </c>
      <c r="G576" s="11">
        <f>OS[[#This Row],[∆ AUM]]-OS[[#This Row],[effetto mercato]]</f>
        <v>463801.90724274179</v>
      </c>
    </row>
    <row r="577" spans="1:7">
      <c r="A577" s="4">
        <v>45630</v>
      </c>
      <c r="B577">
        <v>0.23960000000000001</v>
      </c>
      <c r="C577" s="6">
        <f>OS[[#This Row],[Variaz]]/100</f>
        <v>2.3960000000000001E-3</v>
      </c>
      <c r="D577" s="10">
        <f>'AUM Fondi'!E2494</f>
        <v>78438377.769999996</v>
      </c>
      <c r="E577" s="10">
        <f>D576*OS[[#This Row],[Variazione percentuale]]</f>
        <v>187602.93791156</v>
      </c>
      <c r="F577" s="11">
        <f>OS[[#This Row],[AUM]]-D576</f>
        <v>139989.65999999642</v>
      </c>
      <c r="G577" s="11">
        <f>OS[[#This Row],[∆ AUM]]-OS[[#This Row],[effetto mercato]]</f>
        <v>-47613.277911563579</v>
      </c>
    </row>
    <row r="578" spans="1:7">
      <c r="A578" s="4">
        <v>45631</v>
      </c>
      <c r="B578">
        <v>-0.27579999999999999</v>
      </c>
      <c r="C578" s="6">
        <f>OS[[#This Row],[Variaz]]/100</f>
        <v>-2.758E-3</v>
      </c>
      <c r="D578" s="10">
        <f>'AUM Fondi'!E2495</f>
        <v>79094386.25</v>
      </c>
      <c r="E578" s="10">
        <f>D577*OS[[#This Row],[Variazione percentuale]]</f>
        <v>-216333.04588965999</v>
      </c>
      <c r="F578" s="11">
        <f>OS[[#This Row],[AUM]]-D577</f>
        <v>656008.48000000417</v>
      </c>
      <c r="G578" s="11">
        <f>OS[[#This Row],[∆ AUM]]-OS[[#This Row],[effetto mercato]]</f>
        <v>872341.52588966419</v>
      </c>
    </row>
    <row r="579" spans="1:7">
      <c r="A579" s="4">
        <v>45632</v>
      </c>
      <c r="B579">
        <v>5.5300000000000002E-2</v>
      </c>
      <c r="C579" s="6">
        <f>OS[[#This Row],[Variaz]]/100</f>
        <v>5.53E-4</v>
      </c>
      <c r="D579" s="10">
        <f>'AUM Fondi'!E2496</f>
        <v>79367150.969999999</v>
      </c>
      <c r="E579" s="10">
        <f>D578*OS[[#This Row],[Variazione percentuale]]</f>
        <v>43739.19559625</v>
      </c>
      <c r="F579" s="11">
        <f>OS[[#This Row],[AUM]]-D578</f>
        <v>272764.71999999881</v>
      </c>
      <c r="G579" s="11">
        <f>OS[[#This Row],[∆ AUM]]-OS[[#This Row],[effetto mercato]]</f>
        <v>229025.5244037488</v>
      </c>
    </row>
    <row r="580" spans="1:7">
      <c r="A580" s="4">
        <v>45635</v>
      </c>
      <c r="B580">
        <v>-0.22109999999999999</v>
      </c>
      <c r="C580" s="6">
        <f>OS[[#This Row],[Variaz]]/100</f>
        <v>-2.2109999999999999E-3</v>
      </c>
      <c r="D580" s="10">
        <f>'AUM Fondi'!E2497</f>
        <v>79619432.159999996</v>
      </c>
      <c r="E580" s="10">
        <f>D579*OS[[#This Row],[Variazione percentuale]]</f>
        <v>-175480.77079466998</v>
      </c>
      <c r="F580" s="11">
        <f>OS[[#This Row],[AUM]]-D579</f>
        <v>252281.18999999762</v>
      </c>
      <c r="G580" s="11">
        <f>OS[[#This Row],[∆ AUM]]-OS[[#This Row],[effetto mercato]]</f>
        <v>427761.9607946676</v>
      </c>
    </row>
    <row r="581" spans="1:7">
      <c r="A581" s="4">
        <v>45636</v>
      </c>
      <c r="B581">
        <v>-7.3899999999999993E-2</v>
      </c>
      <c r="C581" s="6">
        <f>OS[[#This Row],[Variaz]]/100</f>
        <v>-7.3899999999999997E-4</v>
      </c>
      <c r="D581" s="10">
        <f>'AUM Fondi'!E2498</f>
        <v>79954466.400000006</v>
      </c>
      <c r="E581" s="10">
        <f>D580*OS[[#This Row],[Variazione percentuale]]</f>
        <v>-58838.760366239992</v>
      </c>
      <c r="F581" s="11">
        <f>OS[[#This Row],[AUM]]-D580</f>
        <v>335034.24000000954</v>
      </c>
      <c r="G581" s="11">
        <f>OS[[#This Row],[∆ AUM]]-OS[[#This Row],[effetto mercato]]</f>
        <v>393873.00036624953</v>
      </c>
    </row>
    <row r="582" spans="1:7">
      <c r="A582" s="4">
        <v>45637</v>
      </c>
      <c r="B582">
        <v>0.18479999999999999</v>
      </c>
      <c r="C582" s="6">
        <f>OS[[#This Row],[Variaz]]/100</f>
        <v>1.8479999999999998E-3</v>
      </c>
      <c r="D582" s="10">
        <f>'AUM Fondi'!E2499</f>
        <v>80051440.329999998</v>
      </c>
      <c r="E582" s="10">
        <f>D581*OS[[#This Row],[Variazione percentuale]]</f>
        <v>147755.85390719998</v>
      </c>
      <c r="F582" s="11">
        <f>OS[[#This Row],[AUM]]-D581</f>
        <v>96973.929999992251</v>
      </c>
      <c r="G582" s="11">
        <f>OS[[#This Row],[∆ AUM]]-OS[[#This Row],[effetto mercato]]</f>
        <v>-50781.923907207733</v>
      </c>
    </row>
    <row r="583" spans="1:7">
      <c r="A583" s="4">
        <v>45638</v>
      </c>
      <c r="B583">
        <v>-0.33200000000000002</v>
      </c>
      <c r="C583" s="6">
        <f>OS[[#This Row],[Variaz]]/100</f>
        <v>-3.32E-3</v>
      </c>
      <c r="D583" s="10">
        <f>'AUM Fondi'!E2500</f>
        <v>80302990.370000005</v>
      </c>
      <c r="E583" s="10">
        <f>D582*OS[[#This Row],[Variazione percentuale]]</f>
        <v>-265770.78189559997</v>
      </c>
      <c r="F583" s="11">
        <f>OS[[#This Row],[AUM]]-D582</f>
        <v>251550.04000000656</v>
      </c>
      <c r="G583" s="11">
        <f>OS[[#This Row],[∆ AUM]]-OS[[#This Row],[effetto mercato]]</f>
        <v>517320.82189560652</v>
      </c>
    </row>
    <row r="584" spans="1:7">
      <c r="A584" s="4">
        <v>45639</v>
      </c>
      <c r="B584">
        <v>-0.48120000000000002</v>
      </c>
      <c r="C584" s="6">
        <f>OS[[#This Row],[Variaz]]/100</f>
        <v>-4.8120000000000003E-3</v>
      </c>
      <c r="D584" s="10">
        <f>'AUM Fondi'!E2501</f>
        <v>80018033.329999998</v>
      </c>
      <c r="E584" s="10">
        <f>D583*OS[[#This Row],[Variazione percentuale]]</f>
        <v>-386417.98966044007</v>
      </c>
      <c r="F584" s="11">
        <f>OS[[#This Row],[AUM]]-D583</f>
        <v>-284957.04000000656</v>
      </c>
      <c r="G584" s="11">
        <f>OS[[#This Row],[∆ AUM]]-OS[[#This Row],[effetto mercato]]</f>
        <v>101460.94966043351</v>
      </c>
    </row>
    <row r="585" spans="1:7">
      <c r="A585" s="4">
        <v>45642</v>
      </c>
      <c r="B585">
        <v>-0.14879999999999999</v>
      </c>
      <c r="C585" s="6">
        <f>OS[[#This Row],[Variaz]]/100</f>
        <v>-1.488E-3</v>
      </c>
      <c r="D585" s="10">
        <f>'AUM Fondi'!E2502</f>
        <v>79842476.629999995</v>
      </c>
      <c r="E585" s="10">
        <f>D584*OS[[#This Row],[Variazione percentuale]]</f>
        <v>-119066.83359503999</v>
      </c>
      <c r="F585" s="11">
        <f>OS[[#This Row],[AUM]]-D584</f>
        <v>-175556.70000000298</v>
      </c>
      <c r="G585" s="11">
        <f>OS[[#This Row],[∆ AUM]]-OS[[#This Row],[effetto mercato]]</f>
        <v>-56489.866404962988</v>
      </c>
    </row>
    <row r="586" spans="1:7">
      <c r="A586" s="4">
        <v>45643</v>
      </c>
      <c r="B586">
        <v>-9.3100000000000002E-2</v>
      </c>
      <c r="C586" s="6">
        <f>OS[[#This Row],[Variaz]]/100</f>
        <v>-9.3099999999999997E-4</v>
      </c>
      <c r="D586" s="10">
        <f>'AUM Fondi'!E2503</f>
        <v>80265709.060000002</v>
      </c>
      <c r="E586" s="10">
        <f>D585*OS[[#This Row],[Variazione percentuale]]</f>
        <v>-74333.34574253</v>
      </c>
      <c r="F586" s="11">
        <f>OS[[#This Row],[AUM]]-D585</f>
        <v>423232.43000000715</v>
      </c>
      <c r="G586" s="11">
        <f>OS[[#This Row],[∆ AUM]]-OS[[#This Row],[effetto mercato]]</f>
        <v>497565.77574253717</v>
      </c>
    </row>
    <row r="587" spans="1:7">
      <c r="A587" s="4">
        <v>45644</v>
      </c>
      <c r="B587">
        <v>-0.50339999999999996</v>
      </c>
      <c r="C587" s="6">
        <f>OS[[#This Row],[Variaz]]/100</f>
        <v>-5.0339999999999994E-3</v>
      </c>
      <c r="D587" s="10">
        <f>'AUM Fondi'!E2504</f>
        <v>80416745.789999992</v>
      </c>
      <c r="E587" s="10">
        <f>D586*OS[[#This Row],[Variazione percentuale]]</f>
        <v>-404057.57940803998</v>
      </c>
      <c r="F587" s="11">
        <f>OS[[#This Row],[AUM]]-D586</f>
        <v>151036.72999998927</v>
      </c>
      <c r="G587" s="11">
        <f>OS[[#This Row],[∆ AUM]]-OS[[#This Row],[effetto mercato]]</f>
        <v>555094.30940802931</v>
      </c>
    </row>
    <row r="588" spans="1:7">
      <c r="A588" s="4">
        <v>45645</v>
      </c>
      <c r="B588">
        <v>-0.35599999999999998</v>
      </c>
      <c r="C588" s="6">
        <f>OS[[#This Row],[Variaz]]/100</f>
        <v>-3.5599999999999998E-3</v>
      </c>
      <c r="D588" s="10">
        <f>'AUM Fondi'!E2505</f>
        <v>80196182.019999996</v>
      </c>
      <c r="E588" s="10">
        <f>D587*OS[[#This Row],[Variazione percentuale]]</f>
        <v>-286283.61501239997</v>
      </c>
      <c r="F588" s="11">
        <f>OS[[#This Row],[AUM]]-D587</f>
        <v>-220563.76999999583</v>
      </c>
      <c r="G588" s="11">
        <f>OS[[#This Row],[∆ AUM]]-OS[[#This Row],[effetto mercato]]</f>
        <v>65719.845012404141</v>
      </c>
    </row>
    <row r="589" spans="1:7">
      <c r="A589" s="4">
        <v>45646</v>
      </c>
      <c r="B589">
        <v>0.3009</v>
      </c>
      <c r="C589" s="6">
        <f>OS[[#This Row],[Variaz]]/100</f>
        <v>3.009E-3</v>
      </c>
      <c r="D589" s="10">
        <f>'AUM Fondi'!E2506</f>
        <v>80034043.069999993</v>
      </c>
      <c r="E589" s="10">
        <f>D588*OS[[#This Row],[Variazione percentuale]]</f>
        <v>241310.31169817998</v>
      </c>
      <c r="F589" s="11">
        <f>OS[[#This Row],[AUM]]-D588</f>
        <v>-162138.95000000298</v>
      </c>
      <c r="G589" s="11">
        <f>OS[[#This Row],[∆ AUM]]-OS[[#This Row],[effetto mercato]]</f>
        <v>-403449.26169818296</v>
      </c>
    </row>
    <row r="590" spans="1:7">
      <c r="A590" s="4">
        <v>45649</v>
      </c>
      <c r="B590">
        <v>0.15</v>
      </c>
      <c r="C590" s="6">
        <f>OS[[#This Row],[Variaz]]/100</f>
        <v>1.5E-3</v>
      </c>
      <c r="D590" s="10">
        <f>'AUM Fondi'!E2507</f>
        <v>80396868.530000001</v>
      </c>
      <c r="E590" s="10">
        <f>D589*OS[[#This Row],[Variazione percentuale]]</f>
        <v>120051.06460499999</v>
      </c>
      <c r="F590" s="11">
        <f>OS[[#This Row],[AUM]]-D589</f>
        <v>362825.46000000834</v>
      </c>
      <c r="G590" s="11">
        <f>OS[[#This Row],[∆ AUM]]-OS[[#This Row],[effetto mercato]]</f>
        <v>242774.39539500835</v>
      </c>
    </row>
    <row r="591" spans="1:7">
      <c r="A591" s="4">
        <v>45653</v>
      </c>
      <c r="B591">
        <v>-0.16850000000000001</v>
      </c>
      <c r="C591" s="6">
        <f>OS[[#This Row],[Variaz]]/100</f>
        <v>-1.6850000000000001E-3</v>
      </c>
      <c r="D591" s="10">
        <f>'AUM Fondi'!E2508</f>
        <v>80682455.980000004</v>
      </c>
      <c r="E591" s="10">
        <f>D590*OS[[#This Row],[Variazione percentuale]]</f>
        <v>-135468.72347305002</v>
      </c>
      <c r="F591" s="11">
        <f>OS[[#This Row],[AUM]]-D590</f>
        <v>285587.45000000298</v>
      </c>
      <c r="G591" s="11">
        <f>OS[[#This Row],[∆ AUM]]-OS[[#This Row],[effetto mercato]]</f>
        <v>421056.17347305303</v>
      </c>
    </row>
    <row r="592" spans="1:7">
      <c r="A592" s="4">
        <v>45656</v>
      </c>
      <c r="B592">
        <v>-9.3799999999999994E-2</v>
      </c>
      <c r="C592" s="6">
        <f>OS[[#This Row],[Variaz]]/100</f>
        <v>-9.3799999999999992E-4</v>
      </c>
      <c r="D592" s="10">
        <f>'AUM Fondi'!E2509</f>
        <v>80561954.439999998</v>
      </c>
      <c r="E592" s="10">
        <f>D591*OS[[#This Row],[Variazione percentuale]]</f>
        <v>-75680.143709240001</v>
      </c>
      <c r="F592" s="11">
        <f>OS[[#This Row],[AUM]]-D591</f>
        <v>-120501.54000000656</v>
      </c>
      <c r="G592" s="11">
        <f>OS[[#This Row],[∆ AUM]]-OS[[#This Row],[effetto mercato]]</f>
        <v>-44821.396290766555</v>
      </c>
    </row>
    <row r="593" spans="1:7">
      <c r="A593" s="4">
        <v>45657</v>
      </c>
      <c r="B593">
        <v>5.6300000000000003E-2</v>
      </c>
      <c r="C593" s="6">
        <f>OS[[#This Row],[Variaz]]/100</f>
        <v>5.6300000000000002E-4</v>
      </c>
      <c r="D593" s="10">
        <f>'AUM Fondi'!E2510</f>
        <v>80627279.700000003</v>
      </c>
      <c r="E593" s="10">
        <f>D592*OS[[#This Row],[Variazione percentuale]]</f>
        <v>45356.380349719999</v>
      </c>
      <c r="F593" s="11">
        <f>OS[[#This Row],[AUM]]-D592</f>
        <v>65325.260000005364</v>
      </c>
      <c r="G593" s="11">
        <f>OS[[#This Row],[∆ AUM]]-OS[[#This Row],[effetto mercato]]</f>
        <v>19968.879650285366</v>
      </c>
    </row>
    <row r="594" spans="1:7">
      <c r="A594" s="4">
        <v>45659</v>
      </c>
      <c r="B594">
        <v>0.2626</v>
      </c>
      <c r="C594" s="6">
        <f>OS[[#This Row],[Variaz]]/100</f>
        <v>2.6259999999999999E-3</v>
      </c>
      <c r="D594" s="10">
        <f>'AUM Fondi'!E2511</f>
        <v>80718318.840000004</v>
      </c>
      <c r="E594" s="10">
        <f>D593*OS[[#This Row],[Variazione percentuale]]</f>
        <v>211727.2364922</v>
      </c>
      <c r="F594" s="11">
        <f>OS[[#This Row],[AUM]]-D593</f>
        <v>91039.140000000596</v>
      </c>
      <c r="G594" s="11">
        <f>OS[[#This Row],[∆ AUM]]-OS[[#This Row],[effetto mercato]]</f>
        <v>-120688.0964921994</v>
      </c>
    </row>
    <row r="595" spans="1:7">
      <c r="A595" s="4">
        <v>45660</v>
      </c>
      <c r="B595">
        <v>9.35E-2</v>
      </c>
      <c r="C595" s="6">
        <f>OS[[#This Row],[Variaz]]/100</f>
        <v>9.3499999999999996E-4</v>
      </c>
      <c r="D595" s="10">
        <f>'AUM Fondi'!E2512</f>
        <v>80963441.409999996</v>
      </c>
      <c r="E595" s="10">
        <f>D594*OS[[#This Row],[Variazione percentuale]]</f>
        <v>75471.628115400003</v>
      </c>
      <c r="F595" s="11">
        <f>OS[[#This Row],[AUM]]-D594</f>
        <v>245122.56999999285</v>
      </c>
      <c r="G595" s="11">
        <f>OS[[#This Row],[∆ AUM]]-OS[[#This Row],[effetto mercato]]</f>
        <v>169650.94188459284</v>
      </c>
    </row>
    <row r="596" spans="1:7">
      <c r="A596" s="4">
        <v>45664</v>
      </c>
      <c r="B596">
        <v>-0.33639999999999998</v>
      </c>
      <c r="C596" s="6">
        <f>OS[[#This Row],[Variaz]]/100</f>
        <v>-3.3639999999999998E-3</v>
      </c>
      <c r="D596" s="10">
        <f>'AUM Fondi'!E2513</f>
        <v>81043062.370000005</v>
      </c>
      <c r="E596" s="10">
        <f>D595*OS[[#This Row],[Variazione percentuale]]</f>
        <v>-272361.01690324</v>
      </c>
      <c r="F596" s="11">
        <f>OS[[#This Row],[AUM]]-D595</f>
        <v>79620.960000008345</v>
      </c>
      <c r="G596" s="11">
        <f>OS[[#This Row],[∆ AUM]]-OS[[#This Row],[effetto mercato]]</f>
        <v>351981.97690324835</v>
      </c>
    </row>
    <row r="597" spans="1:7">
      <c r="A597" s="4">
        <v>45665</v>
      </c>
      <c r="B597">
        <v>-1.8800000000000001E-2</v>
      </c>
      <c r="C597" s="6">
        <f>OS[[#This Row],[Variaz]]/100</f>
        <v>-1.8800000000000002E-4</v>
      </c>
      <c r="D597" s="10">
        <f>'AUM Fondi'!E2514</f>
        <v>81025747.25</v>
      </c>
      <c r="E597" s="10">
        <f>D596*OS[[#This Row],[Variazione percentuale]]</f>
        <v>-15236.095725560002</v>
      </c>
      <c r="F597" s="11">
        <f>OS[[#This Row],[AUM]]-D596</f>
        <v>-17315.120000004768</v>
      </c>
      <c r="G597" s="11">
        <f>OS[[#This Row],[∆ AUM]]-OS[[#This Row],[effetto mercato]]</f>
        <v>-2079.024274444766</v>
      </c>
    </row>
    <row r="598" spans="1:7">
      <c r="A598" s="4">
        <v>45666</v>
      </c>
      <c r="B598">
        <v>-7.4999999999999997E-2</v>
      </c>
      <c r="C598" s="6">
        <f>OS[[#This Row],[Variaz]]/100</f>
        <v>-7.5000000000000002E-4</v>
      </c>
      <c r="D598" s="10">
        <f>'AUM Fondi'!E2515</f>
        <v>81463508.689999998</v>
      </c>
      <c r="E598" s="10">
        <f>D597*OS[[#This Row],[Variazione percentuale]]</f>
        <v>-60769.310437500004</v>
      </c>
      <c r="F598" s="11">
        <f>OS[[#This Row],[AUM]]-D597</f>
        <v>437761.43999999762</v>
      </c>
      <c r="G598" s="11">
        <f>OS[[#This Row],[∆ AUM]]-OS[[#This Row],[effetto mercato]]</f>
        <v>498530.75043749763</v>
      </c>
    </row>
    <row r="599" spans="1:7">
      <c r="A599" s="4">
        <v>45667</v>
      </c>
      <c r="B599">
        <v>-0.5444</v>
      </c>
      <c r="C599" s="6">
        <f>OS[[#This Row],[Variaz]]/100</f>
        <v>-5.4440000000000001E-3</v>
      </c>
      <c r="D599" s="10">
        <f>'AUM Fondi'!E2516</f>
        <v>81529312.480000004</v>
      </c>
      <c r="E599" s="10">
        <f>D598*OS[[#This Row],[Variazione percentuale]]</f>
        <v>-443487.34130835999</v>
      </c>
      <c r="F599" s="11">
        <f>OS[[#This Row],[AUM]]-D598</f>
        <v>65803.790000006557</v>
      </c>
      <c r="G599" s="11">
        <f>OS[[#This Row],[∆ AUM]]-OS[[#This Row],[effetto mercato]]</f>
        <v>509291.13130836654</v>
      </c>
    </row>
    <row r="600" spans="1:7">
      <c r="A600" s="4">
        <v>45670</v>
      </c>
      <c r="B600">
        <v>-1.89E-2</v>
      </c>
      <c r="C600" s="6">
        <f>OS[[#This Row],[Variaz]]/100</f>
        <v>-1.8900000000000001E-4</v>
      </c>
      <c r="D600" s="10">
        <f>'AUM Fondi'!E2517</f>
        <v>81092803.280000001</v>
      </c>
      <c r="E600" s="10">
        <f>D599*OS[[#This Row],[Variazione percentuale]]</f>
        <v>-15409.040058720002</v>
      </c>
      <c r="F600" s="11">
        <f>OS[[#This Row],[AUM]]-D599</f>
        <v>-436509.20000000298</v>
      </c>
      <c r="G600" s="11">
        <f>OS[[#This Row],[∆ AUM]]-OS[[#This Row],[effetto mercato]]</f>
        <v>-421100.159941283</v>
      </c>
    </row>
    <row r="601" spans="1:7">
      <c r="A601" s="4">
        <v>45671</v>
      </c>
      <c r="B601">
        <v>-0.32090000000000002</v>
      </c>
      <c r="C601" s="6">
        <f>OS[[#This Row],[Variaz]]/100</f>
        <v>-3.209E-3</v>
      </c>
      <c r="D601" s="10">
        <f>'AUM Fondi'!E2518</f>
        <v>81390650.969999999</v>
      </c>
      <c r="E601" s="10">
        <f>D600*OS[[#This Row],[Variazione percentuale]]</f>
        <v>-260226.80572552001</v>
      </c>
      <c r="F601" s="11">
        <f>OS[[#This Row],[AUM]]-D600</f>
        <v>297847.68999999762</v>
      </c>
      <c r="G601" s="11">
        <f>OS[[#This Row],[∆ AUM]]-OS[[#This Row],[effetto mercato]]</f>
        <v>558074.49572551763</v>
      </c>
    </row>
    <row r="602" spans="1:7">
      <c r="A602" s="4">
        <v>45672</v>
      </c>
      <c r="B602">
        <v>0.68179999999999996</v>
      </c>
      <c r="C602" s="6">
        <f>OS[[#This Row],[Variaz]]/100</f>
        <v>6.8179999999999994E-3</v>
      </c>
      <c r="D602" s="10">
        <f>'AUM Fondi'!E2519</f>
        <v>82114053.939999998</v>
      </c>
      <c r="E602" s="10">
        <f>D601*OS[[#This Row],[Variazione percentuale]]</f>
        <v>554921.45831346</v>
      </c>
      <c r="F602" s="11">
        <f>OS[[#This Row],[AUM]]-D601</f>
        <v>723402.96999999881</v>
      </c>
      <c r="G602" s="11">
        <f>OS[[#This Row],[∆ AUM]]-OS[[#This Row],[effetto mercato]]</f>
        <v>168481.51168653881</v>
      </c>
    </row>
    <row r="603" spans="1:7">
      <c r="A603" s="4">
        <v>45673</v>
      </c>
      <c r="B603">
        <v>0.28220000000000001</v>
      </c>
      <c r="C603" s="6">
        <f>OS[[#This Row],[Variaz]]/100</f>
        <v>2.8219999999999999E-3</v>
      </c>
      <c r="D603" s="10">
        <f>'AUM Fondi'!E2520</f>
        <v>82826583.949999988</v>
      </c>
      <c r="E603" s="10">
        <f>D602*OS[[#This Row],[Variazione percentuale]]</f>
        <v>231725.86021867997</v>
      </c>
      <c r="F603" s="11">
        <f>OS[[#This Row],[AUM]]-D602</f>
        <v>712530.00999999046</v>
      </c>
      <c r="G603" s="11">
        <f>OS[[#This Row],[∆ AUM]]-OS[[#This Row],[effetto mercato]]</f>
        <v>480804.14978131047</v>
      </c>
    </row>
    <row r="604" spans="1:7">
      <c r="A604" s="4">
        <v>45674</v>
      </c>
      <c r="B604">
        <v>0.35639999999999999</v>
      </c>
      <c r="C604" s="6">
        <f>OS[[#This Row],[Variaz]]/100</f>
        <v>3.5639999999999999E-3</v>
      </c>
      <c r="D604" s="10">
        <f>'AUM Fondi'!E2521</f>
        <v>83003878.230000004</v>
      </c>
      <c r="E604" s="10">
        <f>D603*OS[[#This Row],[Variazione percentuale]]</f>
        <v>295193.94519779994</v>
      </c>
      <c r="F604" s="11">
        <f>OS[[#This Row],[AUM]]-D603</f>
        <v>177294.28000001609</v>
      </c>
      <c r="G604" s="11">
        <f>OS[[#This Row],[∆ AUM]]-OS[[#This Row],[effetto mercato]]</f>
        <v>-117899.66519778385</v>
      </c>
    </row>
    <row r="605" spans="1:7">
      <c r="A605" s="4">
        <v>45677</v>
      </c>
      <c r="B605">
        <v>-0.14949999999999999</v>
      </c>
      <c r="C605" s="6">
        <f>OS[[#This Row],[Variaz]]/100</f>
        <v>-1.495E-3</v>
      </c>
      <c r="D605" s="10">
        <f>'AUM Fondi'!E2522</f>
        <v>83343802.219999999</v>
      </c>
      <c r="E605" s="10">
        <f>D604*OS[[#This Row],[Variazione percentuale]]</f>
        <v>-124090.79795385001</v>
      </c>
      <c r="F605" s="11">
        <f>OS[[#This Row],[AUM]]-D604</f>
        <v>339923.98999999464</v>
      </c>
      <c r="G605" s="11">
        <f>OS[[#This Row],[∆ AUM]]-OS[[#This Row],[effetto mercato]]</f>
        <v>464014.78795384464</v>
      </c>
    </row>
    <row r="606" spans="1:7">
      <c r="A606" s="4">
        <v>45678</v>
      </c>
      <c r="B606">
        <v>0.56159999999999999</v>
      </c>
      <c r="C606" s="6">
        <f>OS[[#This Row],[Variaz]]/100</f>
        <v>5.6159999999999995E-3</v>
      </c>
      <c r="D606" s="10">
        <f>'AUM Fondi'!E2523</f>
        <v>83313618.960000008</v>
      </c>
      <c r="E606" s="10">
        <f>D605*OS[[#This Row],[Variazione percentuale]]</f>
        <v>468058.79326751997</v>
      </c>
      <c r="F606" s="11">
        <f>OS[[#This Row],[AUM]]-D605</f>
        <v>-30183.259999990463</v>
      </c>
      <c r="G606" s="11">
        <f>OS[[#This Row],[∆ AUM]]-OS[[#This Row],[effetto mercato]]</f>
        <v>-498242.05326751043</v>
      </c>
    </row>
    <row r="607" spans="1:7">
      <c r="A607" s="4">
        <v>45679</v>
      </c>
      <c r="B607">
        <v>0.22339999999999999</v>
      </c>
      <c r="C607" s="6">
        <f>OS[[#This Row],[Variaz]]/100</f>
        <v>2.2339999999999999E-3</v>
      </c>
      <c r="D607" s="10">
        <f>'AUM Fondi'!E2524</f>
        <v>80419124.430000007</v>
      </c>
      <c r="E607" s="10">
        <f>D606*OS[[#This Row],[Variazione percentuale]]</f>
        <v>186122.62475664</v>
      </c>
      <c r="F607" s="11">
        <f>OS[[#This Row],[AUM]]-D606</f>
        <v>-2894494.5300000012</v>
      </c>
      <c r="G607" s="11">
        <f>OS[[#This Row],[∆ AUM]]-OS[[#This Row],[effetto mercato]]</f>
        <v>-3080617.154756641</v>
      </c>
    </row>
    <row r="608" spans="1:7">
      <c r="A608" s="4">
        <v>45680</v>
      </c>
      <c r="B608">
        <v>0.1857</v>
      </c>
      <c r="C608" s="6">
        <f>OS[[#This Row],[Variaz]]/100</f>
        <v>1.8570000000000001E-3</v>
      </c>
      <c r="D608" s="10">
        <f>'AUM Fondi'!E2525</f>
        <v>80450525.659999996</v>
      </c>
      <c r="E608" s="10">
        <f>D607*OS[[#This Row],[Variazione percentuale]]</f>
        <v>149338.31406651004</v>
      </c>
      <c r="F608" s="11">
        <f>OS[[#This Row],[AUM]]-D607</f>
        <v>31401.229999989271</v>
      </c>
      <c r="G608" s="11">
        <f>OS[[#This Row],[∆ AUM]]-OS[[#This Row],[effetto mercato]]</f>
        <v>-117937.08406652077</v>
      </c>
    </row>
    <row r="609" spans="1:7">
      <c r="A609" s="4">
        <v>45681</v>
      </c>
      <c r="B609">
        <v>-0.64890000000000003</v>
      </c>
      <c r="C609" s="6">
        <f>OS[[#This Row],[Variaz]]/100</f>
        <v>-6.489E-3</v>
      </c>
      <c r="D609" s="10">
        <f>'AUM Fondi'!E2526</f>
        <v>80555359.629999995</v>
      </c>
      <c r="E609" s="10">
        <f>D608*OS[[#This Row],[Variazione percentuale]]</f>
        <v>-522043.46100774</v>
      </c>
      <c r="F609" s="11">
        <f>OS[[#This Row],[AUM]]-D608</f>
        <v>104833.96999999881</v>
      </c>
      <c r="G609" s="11">
        <f>OS[[#This Row],[∆ AUM]]-OS[[#This Row],[effetto mercato]]</f>
        <v>626877.43100773881</v>
      </c>
    </row>
    <row r="610" spans="1:7">
      <c r="A610" s="4">
        <v>45684</v>
      </c>
      <c r="B610">
        <v>-0.55979999999999996</v>
      </c>
      <c r="C610" s="6">
        <f>OS[[#This Row],[Variaz]]/100</f>
        <v>-5.5979999999999997E-3</v>
      </c>
      <c r="D610" s="10">
        <f>'AUM Fondi'!E2527</f>
        <v>80075374.549999997</v>
      </c>
      <c r="E610" s="10">
        <f>D609*OS[[#This Row],[Variazione percentuale]]</f>
        <v>-450948.90320873994</v>
      </c>
      <c r="F610" s="11">
        <f>OS[[#This Row],[AUM]]-D609</f>
        <v>-479985.07999999821</v>
      </c>
      <c r="G610" s="11">
        <f>OS[[#This Row],[∆ AUM]]-OS[[#This Row],[effetto mercato]]</f>
        <v>-29036.176791258273</v>
      </c>
    </row>
    <row r="611" spans="1:7">
      <c r="A611" s="4">
        <v>45685</v>
      </c>
      <c r="B611">
        <v>0.39410000000000001</v>
      </c>
      <c r="C611" s="6">
        <f>OS[[#This Row],[Variaz]]/100</f>
        <v>3.9410000000000001E-3</v>
      </c>
      <c r="D611" s="10">
        <f>'AUM Fondi'!E2528</f>
        <v>79570201.859999999</v>
      </c>
      <c r="E611" s="10">
        <f>D610*OS[[#This Row],[Variazione percentuale]]</f>
        <v>315577.05110154999</v>
      </c>
      <c r="F611" s="11">
        <f>OS[[#This Row],[AUM]]-D610</f>
        <v>-505172.68999999762</v>
      </c>
      <c r="G611" s="11">
        <f>OS[[#This Row],[∆ AUM]]-OS[[#This Row],[effetto mercato]]</f>
        <v>-820749.74110154761</v>
      </c>
    </row>
    <row r="612" spans="1:7">
      <c r="A612" s="4">
        <v>45686</v>
      </c>
      <c r="B612">
        <v>-0.2056</v>
      </c>
      <c r="C612" s="6">
        <f>OS[[#This Row],[Variaz]]/100</f>
        <v>-2.0560000000000001E-3</v>
      </c>
      <c r="D612" s="10">
        <f>'AUM Fondi'!E2529</f>
        <v>79813469.75</v>
      </c>
      <c r="E612" s="10">
        <f>D611*OS[[#This Row],[Variazione percentuale]]</f>
        <v>-163596.33502416001</v>
      </c>
      <c r="F612" s="11">
        <f>OS[[#This Row],[AUM]]-D611</f>
        <v>243267.8900000006</v>
      </c>
      <c r="G612" s="11">
        <f>OS[[#This Row],[∆ AUM]]-OS[[#This Row],[effetto mercato]]</f>
        <v>406864.22502416058</v>
      </c>
    </row>
    <row r="613" spans="1:7">
      <c r="A613" s="4">
        <v>45687</v>
      </c>
      <c r="B613">
        <v>0.33710000000000001</v>
      </c>
      <c r="C613" s="6">
        <f>OS[[#This Row],[Variaz]]/100</f>
        <v>3.3710000000000003E-3</v>
      </c>
      <c r="D613" s="10">
        <f>'AUM Fondi'!E2530</f>
        <v>79424365.480000004</v>
      </c>
      <c r="E613" s="10">
        <f>D612*OS[[#This Row],[Variazione percentuale]]</f>
        <v>269051.20652725</v>
      </c>
      <c r="F613" s="11">
        <f>OS[[#This Row],[AUM]]-D612</f>
        <v>-389104.26999999583</v>
      </c>
      <c r="G613" s="11">
        <f>OS[[#This Row],[∆ AUM]]-OS[[#This Row],[effetto mercato]]</f>
        <v>-658155.47652724583</v>
      </c>
    </row>
    <row r="614" spans="1:7">
      <c r="A614" s="4">
        <v>45688</v>
      </c>
      <c r="B614">
        <v>0</v>
      </c>
      <c r="C614" s="6">
        <f>OS[[#This Row],[Variaz]]/100</f>
        <v>0</v>
      </c>
      <c r="D614" s="10">
        <f>'AUM Fondi'!E2531</f>
        <v>79732140.460000008</v>
      </c>
      <c r="E614" s="10">
        <f>D613*OS[[#This Row],[Variazione percentuale]]</f>
        <v>0</v>
      </c>
      <c r="F614" s="11">
        <f>OS[[#This Row],[AUM]]-D613</f>
        <v>307774.98000000417</v>
      </c>
      <c r="G614" s="11">
        <f>OS[[#This Row],[∆ AUM]]-OS[[#This Row],[effetto mercato]]</f>
        <v>307774.98000000417</v>
      </c>
    </row>
    <row r="615" spans="1:7">
      <c r="A615" s="4">
        <v>45691</v>
      </c>
      <c r="B615">
        <v>0</v>
      </c>
      <c r="C615" s="6">
        <f>OS[[#This Row],[Variaz]]/100</f>
        <v>0</v>
      </c>
      <c r="D615" s="10">
        <f>'AUM Fondi'!E2532</f>
        <v>79551335.760000005</v>
      </c>
      <c r="E615" s="10">
        <f>D614*OS[[#This Row],[Variazione percentuale]]</f>
        <v>0</v>
      </c>
      <c r="F615" s="11">
        <f>OS[[#This Row],[AUM]]-D614</f>
        <v>-180804.70000000298</v>
      </c>
      <c r="G615" s="11">
        <f>OS[[#This Row],[∆ AUM]]-OS[[#This Row],[effetto mercato]]</f>
        <v>-180804.70000000298</v>
      </c>
    </row>
    <row r="616" spans="1:7">
      <c r="A616" s="4">
        <v>45692</v>
      </c>
      <c r="B616">
        <v>-1.8700000000000001E-2</v>
      </c>
      <c r="C616" s="6">
        <f>OS[[#This Row],[Variaz]]/100</f>
        <v>-1.8700000000000002E-4</v>
      </c>
      <c r="D616" s="10">
        <f>'AUM Fondi'!E2533</f>
        <v>79420961.359999999</v>
      </c>
      <c r="E616" s="10">
        <f>D615*OS[[#This Row],[Variazione percentuale]]</f>
        <v>-14876.099787120003</v>
      </c>
      <c r="F616" s="11">
        <f>OS[[#This Row],[AUM]]-D615</f>
        <v>-130374.40000000596</v>
      </c>
      <c r="G616" s="11">
        <f>OS[[#This Row],[∆ AUM]]-OS[[#This Row],[effetto mercato]]</f>
        <v>-115498.30021288595</v>
      </c>
    </row>
    <row r="617" spans="1:7">
      <c r="A617" s="4">
        <v>45693</v>
      </c>
      <c r="B617">
        <v>0.37340000000000001</v>
      </c>
      <c r="C617" s="6">
        <f>OS[[#This Row],[Variaz]]/100</f>
        <v>3.7339999999999999E-3</v>
      </c>
      <c r="D617" s="10">
        <f>'AUM Fondi'!E2534</f>
        <v>79239833.879999995</v>
      </c>
      <c r="E617" s="10">
        <f>D616*OS[[#This Row],[Variazione percentuale]]</f>
        <v>296557.86971823999</v>
      </c>
      <c r="F617" s="11">
        <f>OS[[#This Row],[AUM]]-D616</f>
        <v>-181127.48000000417</v>
      </c>
      <c r="G617" s="11">
        <f>OS[[#This Row],[∆ AUM]]-OS[[#This Row],[effetto mercato]]</f>
        <v>-477685.34971824416</v>
      </c>
    </row>
    <row r="618" spans="1:7">
      <c r="A618" s="4">
        <v>45694</v>
      </c>
      <c r="B618">
        <v>0.22320000000000001</v>
      </c>
      <c r="C618" s="6">
        <f>OS[[#This Row],[Variaz]]/100</f>
        <v>2.232E-3</v>
      </c>
      <c r="D618" s="10">
        <f>'AUM Fondi'!E2535</f>
        <v>79581558.359999999</v>
      </c>
      <c r="E618" s="10">
        <f>D617*OS[[#This Row],[Variazione percentuale]]</f>
        <v>176863.30922015998</v>
      </c>
      <c r="F618" s="11">
        <f>OS[[#This Row],[AUM]]-D617</f>
        <v>341724.48000000417</v>
      </c>
      <c r="G618" s="11">
        <f>OS[[#This Row],[∆ AUM]]-OS[[#This Row],[effetto mercato]]</f>
        <v>164861.17077984419</v>
      </c>
    </row>
    <row r="619" spans="1:7">
      <c r="A619" s="4">
        <v>45695</v>
      </c>
      <c r="B619">
        <v>-9.2799999999999994E-2</v>
      </c>
      <c r="C619" s="6">
        <f>OS[[#This Row],[Variaz]]/100</f>
        <v>-9.279999999999999E-4</v>
      </c>
      <c r="D619" s="10">
        <f>'AUM Fondi'!E2536</f>
        <v>79374050.730000004</v>
      </c>
      <c r="E619" s="10">
        <f>D618*OS[[#This Row],[Variazione percentuale]]</f>
        <v>-73851.686158079989</v>
      </c>
      <c r="F619" s="11">
        <f>OS[[#This Row],[AUM]]-D618</f>
        <v>-207507.62999999523</v>
      </c>
      <c r="G619" s="11">
        <f>OS[[#This Row],[∆ AUM]]-OS[[#This Row],[effetto mercato]]</f>
        <v>-133655.94384191523</v>
      </c>
    </row>
    <row r="620" spans="1:7">
      <c r="A620" s="4">
        <v>45698</v>
      </c>
      <c r="B620">
        <v>0.48299999999999998</v>
      </c>
      <c r="C620" s="6">
        <f>OS[[#This Row],[Variaz]]/100</f>
        <v>4.8300000000000001E-3</v>
      </c>
      <c r="D620" s="10">
        <f>'AUM Fondi'!E2537</f>
        <v>79069127.959999993</v>
      </c>
      <c r="E620" s="10">
        <f>D619*OS[[#This Row],[Variazione percentuale]]</f>
        <v>383376.6650259</v>
      </c>
      <c r="F620" s="11">
        <f>OS[[#This Row],[AUM]]-D619</f>
        <v>-304922.77000001073</v>
      </c>
      <c r="G620" s="11">
        <f>OS[[#This Row],[∆ AUM]]-OS[[#This Row],[effetto mercato]]</f>
        <v>-688299.43502591073</v>
      </c>
    </row>
    <row r="621" spans="1:7">
      <c r="A621" s="4">
        <v>45699</v>
      </c>
      <c r="B621">
        <v>-0.18490000000000001</v>
      </c>
      <c r="C621" s="6">
        <f>OS[[#This Row],[Variaz]]/100</f>
        <v>-1.8490000000000002E-3</v>
      </c>
      <c r="D621" s="10">
        <f>'AUM Fondi'!E2538</f>
        <v>79271675.579999998</v>
      </c>
      <c r="E621" s="10">
        <f>D620*OS[[#This Row],[Variazione percentuale]]</f>
        <v>-146198.81759804001</v>
      </c>
      <c r="F621" s="11">
        <f>OS[[#This Row],[AUM]]-D620</f>
        <v>202547.62000000477</v>
      </c>
      <c r="G621" s="11">
        <f>OS[[#This Row],[∆ AUM]]-OS[[#This Row],[effetto mercato]]</f>
        <v>348746.43759804475</v>
      </c>
    </row>
    <row r="622" spans="1:7">
      <c r="A622" s="4">
        <v>45700</v>
      </c>
      <c r="B622">
        <v>-0.35189999999999999</v>
      </c>
      <c r="C622" s="6">
        <f>OS[[#This Row],[Variaz]]/100</f>
        <v>-3.519E-3</v>
      </c>
      <c r="D622" s="10">
        <f>'AUM Fondi'!E2539</f>
        <v>79064084.989999995</v>
      </c>
      <c r="E622" s="10">
        <f>D621*OS[[#This Row],[Variazione percentuale]]</f>
        <v>-278957.02636601997</v>
      </c>
      <c r="F622" s="11">
        <f>OS[[#This Row],[AUM]]-D621</f>
        <v>-207590.59000000358</v>
      </c>
      <c r="G622" s="11">
        <f>OS[[#This Row],[∆ AUM]]-OS[[#This Row],[effetto mercato]]</f>
        <v>71366.436366016394</v>
      </c>
    </row>
    <row r="623" spans="1:7">
      <c r="A623" s="4">
        <v>45701</v>
      </c>
      <c r="B623">
        <v>0.57620000000000005</v>
      </c>
      <c r="C623" s="6">
        <f>OS[[#This Row],[Variaz]]/100</f>
        <v>5.7620000000000006E-3</v>
      </c>
      <c r="D623" s="10">
        <f>'AUM Fondi'!E2540</f>
        <v>78571121.450000003</v>
      </c>
      <c r="E623" s="10">
        <f>D622*OS[[#This Row],[Variazione percentuale]]</f>
        <v>455567.25771238003</v>
      </c>
      <c r="F623" s="11">
        <f>OS[[#This Row],[AUM]]-D622</f>
        <v>-492963.53999999166</v>
      </c>
      <c r="G623" s="11">
        <f>OS[[#This Row],[∆ AUM]]-OS[[#This Row],[effetto mercato]]</f>
        <v>-948530.79771237168</v>
      </c>
    </row>
    <row r="624" spans="1:7">
      <c r="A624" s="4">
        <v>45702</v>
      </c>
      <c r="B624">
        <v>-0.35110000000000002</v>
      </c>
      <c r="C624" s="6">
        <f>OS[[#This Row],[Variaz]]/100</f>
        <v>-3.5110000000000002E-3</v>
      </c>
      <c r="D624" s="10">
        <f>'AUM Fondi'!E2541</f>
        <v>78776070.079999998</v>
      </c>
      <c r="E624" s="10">
        <f>D623*OS[[#This Row],[Variazione percentuale]]</f>
        <v>-275863.20741095004</v>
      </c>
      <c r="F624" s="11">
        <f>OS[[#This Row],[AUM]]-D623</f>
        <v>204948.62999999523</v>
      </c>
      <c r="G624" s="11">
        <f>OS[[#This Row],[∆ AUM]]-OS[[#This Row],[effetto mercato]]</f>
        <v>480811.83741094527</v>
      </c>
    </row>
    <row r="625" spans="1:7">
      <c r="A625" s="4">
        <v>45705</v>
      </c>
      <c r="B625">
        <v>-1.8499999999999999E-2</v>
      </c>
      <c r="C625" s="6">
        <f>OS[[#This Row],[Variaz]]/100</f>
        <v>-1.85E-4</v>
      </c>
      <c r="D625" s="10">
        <f>'AUM Fondi'!E2542</f>
        <v>78125157.310000002</v>
      </c>
      <c r="E625" s="10">
        <f>D624*OS[[#This Row],[Variazione percentuale]]</f>
        <v>-14573.5729648</v>
      </c>
      <c r="F625" s="11">
        <f>OS[[#This Row],[AUM]]-D624</f>
        <v>-650912.76999999583</v>
      </c>
      <c r="G625" s="11">
        <f>OS[[#This Row],[∆ AUM]]-OS[[#This Row],[effetto mercato]]</f>
        <v>-636339.19703519577</v>
      </c>
    </row>
    <row r="626" spans="1:7">
      <c r="A626" s="4">
        <v>45706</v>
      </c>
      <c r="B626">
        <v>0.25969999999999999</v>
      </c>
      <c r="C626" s="6">
        <f>OS[[#This Row],[Variaz]]/100</f>
        <v>2.5969999999999999E-3</v>
      </c>
      <c r="D626" s="10">
        <f>'AUM Fondi'!E2543</f>
        <v>77582071.25</v>
      </c>
      <c r="E626" s="10">
        <f>D625*OS[[#This Row],[Variazione percentuale]]</f>
        <v>202891.03353407001</v>
      </c>
      <c r="F626" s="11">
        <f>OS[[#This Row],[AUM]]-D625</f>
        <v>-543086.06000000238</v>
      </c>
      <c r="G626" s="11">
        <f>OS[[#This Row],[∆ AUM]]-OS[[#This Row],[effetto mercato]]</f>
        <v>-745977.0935340724</v>
      </c>
    </row>
    <row r="627" spans="1:7">
      <c r="A627" s="4">
        <v>45707</v>
      </c>
      <c r="B627">
        <v>-1.8499999999999999E-2</v>
      </c>
      <c r="C627" s="6">
        <f>OS[[#This Row],[Variaz]]/100</f>
        <v>-1.85E-4</v>
      </c>
      <c r="D627" s="10">
        <f>'AUM Fondi'!E2544</f>
        <v>77609054.810000002</v>
      </c>
      <c r="E627" s="10">
        <f>D626*OS[[#This Row],[Variazione percentuale]]</f>
        <v>-14352.68318125</v>
      </c>
      <c r="F627" s="11">
        <f>OS[[#This Row],[AUM]]-D626</f>
        <v>26983.560000002384</v>
      </c>
      <c r="G627" s="11">
        <f>OS[[#This Row],[∆ AUM]]-OS[[#This Row],[effetto mercato]]</f>
        <v>41336.243181252386</v>
      </c>
    </row>
    <row r="628" spans="1:7">
      <c r="A628" s="4">
        <v>45708</v>
      </c>
      <c r="B628">
        <v>-5.5500000000000001E-2</v>
      </c>
      <c r="C628" s="6">
        <f>OS[[#This Row],[Variaz]]/100</f>
        <v>-5.5500000000000005E-4</v>
      </c>
      <c r="D628" s="10">
        <f>'AUM Fondi'!E2545</f>
        <v>77575010.430000007</v>
      </c>
      <c r="E628" s="10">
        <f>D627*OS[[#This Row],[Variazione percentuale]]</f>
        <v>-43073.025419550002</v>
      </c>
      <c r="F628" s="11">
        <f>OS[[#This Row],[AUM]]-D627</f>
        <v>-34044.379999995232</v>
      </c>
      <c r="G628" s="11">
        <f>OS[[#This Row],[∆ AUM]]-OS[[#This Row],[effetto mercato]]</f>
        <v>9028.6454195547703</v>
      </c>
    </row>
    <row r="629" spans="1:7">
      <c r="A629" s="4">
        <v>45709</v>
      </c>
      <c r="B629">
        <v>-7.4099999999999999E-2</v>
      </c>
      <c r="C629" s="6">
        <f>OS[[#This Row],[Variaz]]/100</f>
        <v>-7.4100000000000001E-4</v>
      </c>
      <c r="D629" s="10">
        <f>'AUM Fondi'!E2546</f>
        <v>77481243.159999996</v>
      </c>
      <c r="E629" s="10">
        <f>D628*OS[[#This Row],[Variazione percentuale]]</f>
        <v>-57483.082728630005</v>
      </c>
      <c r="F629" s="11">
        <f>OS[[#This Row],[AUM]]-D628</f>
        <v>-93767.270000010729</v>
      </c>
      <c r="G629" s="11">
        <f>OS[[#This Row],[∆ AUM]]-OS[[#This Row],[effetto mercato]]</f>
        <v>-36284.187271380724</v>
      </c>
    </row>
    <row r="630" spans="1:7">
      <c r="A630" s="4">
        <v>45712</v>
      </c>
      <c r="B630">
        <v>-0.2223</v>
      </c>
      <c r="C630" s="6">
        <f>OS[[#This Row],[Variaz]]/100</f>
        <v>-2.2230000000000001E-3</v>
      </c>
      <c r="D630" s="10">
        <f>'AUM Fondi'!E2547</f>
        <v>77303143.74000001</v>
      </c>
      <c r="E630" s="10">
        <f>D629*OS[[#This Row],[Variazione percentuale]]</f>
        <v>-172240.80354468001</v>
      </c>
      <c r="F630" s="11">
        <f>OS[[#This Row],[AUM]]-D629</f>
        <v>-178099.41999998689</v>
      </c>
      <c r="G630" s="11">
        <f>OS[[#This Row],[∆ AUM]]-OS[[#This Row],[effetto mercato]]</f>
        <v>-5858.6164553068811</v>
      </c>
    </row>
    <row r="631" spans="1:7">
      <c r="A631" s="4">
        <v>45713</v>
      </c>
      <c r="B631">
        <v>-0.1857</v>
      </c>
      <c r="C631" s="6">
        <f>OS[[#This Row],[Variaz]]/100</f>
        <v>-1.8570000000000001E-3</v>
      </c>
      <c r="D631" s="10">
        <f>'AUM Fondi'!E2548</f>
        <v>77006856.49000001</v>
      </c>
      <c r="E631" s="10">
        <f>D630*OS[[#This Row],[Variazione percentuale]]</f>
        <v>-143551.93792518004</v>
      </c>
      <c r="F631" s="11">
        <f>OS[[#This Row],[AUM]]-D630</f>
        <v>-296287.25</v>
      </c>
      <c r="G631" s="11">
        <f>OS[[#This Row],[∆ AUM]]-OS[[#This Row],[effetto mercato]]</f>
        <v>-152735.31207481996</v>
      </c>
    </row>
    <row r="632" spans="1:7">
      <c r="A632" s="4">
        <v>45714</v>
      </c>
      <c r="B632">
        <v>0.27910000000000001</v>
      </c>
      <c r="C632" s="6">
        <f>OS[[#This Row],[Variaz]]/100</f>
        <v>2.7910000000000001E-3</v>
      </c>
      <c r="D632" s="10">
        <f>'AUM Fondi'!E2549</f>
        <v>76637044.629999995</v>
      </c>
      <c r="E632" s="10">
        <f>D631*OS[[#This Row],[Variazione percentuale]]</f>
        <v>214926.13646359002</v>
      </c>
      <c r="F632" s="11">
        <f>OS[[#This Row],[AUM]]-D631</f>
        <v>-369811.86000001431</v>
      </c>
      <c r="G632" s="11">
        <f>OS[[#This Row],[∆ AUM]]-OS[[#This Row],[effetto mercato]]</f>
        <v>-584737.99646360427</v>
      </c>
    </row>
    <row r="633" spans="1:7">
      <c r="A633" s="4">
        <v>45715</v>
      </c>
      <c r="B633">
        <v>-0.40820000000000001</v>
      </c>
      <c r="C633" s="6">
        <f>OS[[#This Row],[Variaz]]/100</f>
        <v>-4.0819999999999997E-3</v>
      </c>
      <c r="D633" s="10">
        <f>'AUM Fondi'!E2550</f>
        <v>76663463.980000004</v>
      </c>
      <c r="E633" s="10">
        <f>D632*OS[[#This Row],[Variazione percentuale]]</f>
        <v>-312832.41617965995</v>
      </c>
      <c r="F633" s="11">
        <f>OS[[#This Row],[AUM]]-D632</f>
        <v>26419.350000008941</v>
      </c>
      <c r="G633" s="11">
        <f>OS[[#This Row],[∆ AUM]]-OS[[#This Row],[effetto mercato]]</f>
        <v>339251.76617966889</v>
      </c>
    </row>
    <row r="634" spans="1:7">
      <c r="A634" s="4">
        <v>45716</v>
      </c>
      <c r="B634">
        <v>0.31669999999999998</v>
      </c>
      <c r="C634" s="6">
        <f>OS[[#This Row],[Variaz]]/100</f>
        <v>3.1669999999999997E-3</v>
      </c>
      <c r="D634" s="10">
        <f>'AUM Fondi'!E2551</f>
        <v>76316435.629999995</v>
      </c>
      <c r="E634" s="10">
        <f>D633*OS[[#This Row],[Variazione percentuale]]</f>
        <v>242793.19042465999</v>
      </c>
      <c r="F634" s="11">
        <f>OS[[#This Row],[AUM]]-D633</f>
        <v>-347028.35000000894</v>
      </c>
      <c r="G634" s="11">
        <f>OS[[#This Row],[∆ AUM]]-OS[[#This Row],[effetto mercato]]</f>
        <v>-589821.54042466893</v>
      </c>
    </row>
    <row r="635" spans="1:7">
      <c r="A635" s="4">
        <v>45719</v>
      </c>
      <c r="B635">
        <v>-0.77990000000000004</v>
      </c>
      <c r="C635" s="6">
        <f>OS[[#This Row],[Variaz]]/100</f>
        <v>-7.7990000000000004E-3</v>
      </c>
      <c r="D635" s="10">
        <f>'AUM Fondi'!E2552</f>
        <v>76453897.019999996</v>
      </c>
      <c r="E635" s="10">
        <f>D634*OS[[#This Row],[Variazione percentuale]]</f>
        <v>-595191.88147836993</v>
      </c>
      <c r="F635" s="11">
        <f>OS[[#This Row],[AUM]]-D634</f>
        <v>137461.3900000006</v>
      </c>
      <c r="G635" s="11">
        <f>OS[[#This Row],[∆ AUM]]-OS[[#This Row],[effetto mercato]]</f>
        <v>732653.27147837053</v>
      </c>
    </row>
    <row r="636" spans="1:7">
      <c r="A636" s="4">
        <v>45720</v>
      </c>
      <c r="B636">
        <v>-0.65510000000000002</v>
      </c>
      <c r="C636" s="6">
        <f>OS[[#This Row],[Variaz]]/100</f>
        <v>-6.5510000000000004E-3</v>
      </c>
      <c r="D636" s="10">
        <f>'AUM Fondi'!E2553</f>
        <v>75621835.210000008</v>
      </c>
      <c r="E636" s="10">
        <f>D635*OS[[#This Row],[Variazione percentuale]]</f>
        <v>-500849.47937801998</v>
      </c>
      <c r="F636" s="11">
        <f>OS[[#This Row],[AUM]]-D635</f>
        <v>-832061.80999998748</v>
      </c>
      <c r="G636" s="11">
        <f>OS[[#This Row],[∆ AUM]]-OS[[#This Row],[effetto mercato]]</f>
        <v>-331212.3306219675</v>
      </c>
    </row>
    <row r="637" spans="1:7">
      <c r="A637" s="4">
        <v>45721</v>
      </c>
      <c r="B637">
        <v>-0.88549999999999995</v>
      </c>
      <c r="C637" s="6">
        <f>OS[[#This Row],[Variaz]]/100</f>
        <v>-8.855E-3</v>
      </c>
      <c r="D637" s="10">
        <f>'AUM Fondi'!E2554</f>
        <v>75436108.150000006</v>
      </c>
      <c r="E637" s="10">
        <f>D636*OS[[#This Row],[Variazione percentuale]]</f>
        <v>-669631.35078455007</v>
      </c>
      <c r="F637" s="11">
        <f>OS[[#This Row],[AUM]]-D636</f>
        <v>-185727.06000000238</v>
      </c>
      <c r="G637" s="11">
        <f>OS[[#This Row],[∆ AUM]]-OS[[#This Row],[effetto mercato]]</f>
        <v>483904.29078454769</v>
      </c>
    </row>
    <row r="638" spans="1:7">
      <c r="A638" s="4">
        <v>45722</v>
      </c>
      <c r="B638">
        <v>-0.60819999999999996</v>
      </c>
      <c r="C638" s="6">
        <f>OS[[#This Row],[Variaz]]/100</f>
        <v>-6.0819999999999997E-3</v>
      </c>
      <c r="D638" s="10">
        <f>'AUM Fondi'!E2555</f>
        <v>74891366.200000003</v>
      </c>
      <c r="E638" s="10">
        <f>D637*OS[[#This Row],[Variazione percentuale]]</f>
        <v>-458802.40976830001</v>
      </c>
      <c r="F638" s="11">
        <f>OS[[#This Row],[AUM]]-D637</f>
        <v>-544741.95000000298</v>
      </c>
      <c r="G638" s="11">
        <f>OS[[#This Row],[∆ AUM]]-OS[[#This Row],[effetto mercato]]</f>
        <v>-85939.540231702966</v>
      </c>
    </row>
    <row r="639" spans="1:7">
      <c r="A639" s="4">
        <v>45723</v>
      </c>
      <c r="B639">
        <v>0</v>
      </c>
      <c r="C639" s="6">
        <f>OS[[#This Row],[Variaz]]/100</f>
        <v>0</v>
      </c>
      <c r="D639" s="10">
        <f>'AUM Fondi'!E2556</f>
        <v>74075885.629999995</v>
      </c>
      <c r="E639" s="10">
        <f>D638*OS[[#This Row],[Variazione percentuale]]</f>
        <v>0</v>
      </c>
      <c r="F639" s="11">
        <f>OS[[#This Row],[AUM]]-D638</f>
        <v>-815480.57000000775</v>
      </c>
      <c r="G639" s="11">
        <f>OS[[#This Row],[∆ AUM]]-OS[[#This Row],[effetto mercato]]</f>
        <v>-815480.57000000775</v>
      </c>
    </row>
    <row r="640" spans="1:7">
      <c r="A640" s="4">
        <v>45726</v>
      </c>
      <c r="B640">
        <v>-0.55459999999999998</v>
      </c>
      <c r="C640" s="6">
        <f>OS[[#This Row],[Variaz]]/100</f>
        <v>-5.5459999999999997E-3</v>
      </c>
      <c r="D640" s="10">
        <f>'AUM Fondi'!E2557</f>
        <v>73798214.739999995</v>
      </c>
      <c r="E640" s="10">
        <f>D639*OS[[#This Row],[Variazione percentuale]]</f>
        <v>-410824.86170397996</v>
      </c>
      <c r="F640" s="11">
        <f>OS[[#This Row],[AUM]]-D639</f>
        <v>-277670.8900000006</v>
      </c>
      <c r="G640" s="11">
        <f>OS[[#This Row],[∆ AUM]]-OS[[#This Row],[effetto mercato]]</f>
        <v>133153.97170397936</v>
      </c>
    </row>
    <row r="641" spans="1:7">
      <c r="A641" s="4">
        <v>45727</v>
      </c>
      <c r="B641">
        <v>-0.78849999999999998</v>
      </c>
      <c r="C641" s="6">
        <f>OS[[#This Row],[Variaz]]/100</f>
        <v>-7.8849999999999996E-3</v>
      </c>
      <c r="D641" s="10">
        <f>'AUM Fondi'!E2558</f>
        <v>73028121.769999996</v>
      </c>
      <c r="E641" s="10">
        <f>D640*OS[[#This Row],[Variazione percentuale]]</f>
        <v>-581898.92322489992</v>
      </c>
      <c r="F641" s="11">
        <f>OS[[#This Row],[AUM]]-D640</f>
        <v>-770092.96999999881</v>
      </c>
      <c r="G641" s="11">
        <f>OS[[#This Row],[∆ AUM]]-OS[[#This Row],[effetto mercato]]</f>
        <v>-188194.04677509889</v>
      </c>
    </row>
    <row r="642" spans="1:7">
      <c r="A642" s="4">
        <v>45728</v>
      </c>
      <c r="B642">
        <v>0.32950000000000002</v>
      </c>
      <c r="C642" s="6">
        <f>OS[[#This Row],[Variaz]]/100</f>
        <v>3.2950000000000002E-3</v>
      </c>
      <c r="D642" s="10">
        <f>'AUM Fondi'!E2559</f>
        <v>72465553.359999999</v>
      </c>
      <c r="E642" s="10">
        <f>D641*OS[[#This Row],[Variazione percentuale]]</f>
        <v>240627.66123215001</v>
      </c>
      <c r="F642" s="11">
        <f>OS[[#This Row],[AUM]]-D641</f>
        <v>-562568.40999999642</v>
      </c>
      <c r="G642" s="11">
        <f>OS[[#This Row],[∆ AUM]]-OS[[#This Row],[effetto mercato]]</f>
        <v>-803196.07123214647</v>
      </c>
    </row>
    <row r="643" spans="1:7">
      <c r="A643" s="4">
        <v>45729</v>
      </c>
      <c r="B643">
        <v>-9.6600000000000005E-2</v>
      </c>
      <c r="C643" s="6">
        <f>OS[[#This Row],[Variaz]]/100</f>
        <v>-9.6600000000000006E-4</v>
      </c>
      <c r="D643" s="10">
        <f>'AUM Fondi'!E2560</f>
        <v>72462379.900000006</v>
      </c>
      <c r="E643" s="10">
        <f>D642*OS[[#This Row],[Variazione percentuale]]</f>
        <v>-70001.724545760007</v>
      </c>
      <c r="F643" s="11">
        <f>OS[[#This Row],[AUM]]-D642</f>
        <v>-3173.4599999934435</v>
      </c>
      <c r="G643" s="11">
        <f>OS[[#This Row],[∆ AUM]]-OS[[#This Row],[effetto mercato]]</f>
        <v>66828.264545766564</v>
      </c>
    </row>
    <row r="644" spans="1:7">
      <c r="A644" s="4">
        <v>45730</v>
      </c>
      <c r="B644">
        <v>0.52210000000000001</v>
      </c>
      <c r="C644" s="6">
        <f>OS[[#This Row],[Variaz]]/100</f>
        <v>5.2209999999999999E-3</v>
      </c>
      <c r="D644" s="10">
        <f>'AUM Fondi'!E2561</f>
        <v>72155483.649999991</v>
      </c>
      <c r="E644" s="10">
        <f>D643*OS[[#This Row],[Variazione percentuale]]</f>
        <v>378326.08545790002</v>
      </c>
      <c r="F644" s="11">
        <f>OS[[#This Row],[AUM]]-D643</f>
        <v>-306896.2500000149</v>
      </c>
      <c r="G644" s="11">
        <f>OS[[#This Row],[∆ AUM]]-OS[[#This Row],[effetto mercato]]</f>
        <v>-685222.33545791497</v>
      </c>
    </row>
    <row r="645" spans="1:7">
      <c r="A645" s="4">
        <v>45733</v>
      </c>
      <c r="B645">
        <v>0.38479999999999998</v>
      </c>
      <c r="C645" s="6">
        <f>OS[[#This Row],[Variaz]]/100</f>
        <v>3.8479999999999999E-3</v>
      </c>
      <c r="D645" s="10">
        <f>'AUM Fondi'!E2562</f>
        <v>72437071</v>
      </c>
      <c r="E645" s="10">
        <f>D644*OS[[#This Row],[Variazione percentuale]]</f>
        <v>277654.30108519993</v>
      </c>
      <c r="F645" s="11">
        <f>OS[[#This Row],[AUM]]-D644</f>
        <v>281587.35000000894</v>
      </c>
      <c r="G645" s="11">
        <f>OS[[#This Row],[∆ AUM]]-OS[[#This Row],[effetto mercato]]</f>
        <v>3933.0489148090128</v>
      </c>
    </row>
    <row r="646" spans="1:7">
      <c r="A646" s="4">
        <v>45734</v>
      </c>
      <c r="B646">
        <v>-0.24909999999999999</v>
      </c>
      <c r="C646" s="6">
        <f>OS[[#This Row],[Variaz]]/100</f>
        <v>-2.4909999999999997E-3</v>
      </c>
      <c r="D646" s="10">
        <f>'AUM Fondi'!E2563</f>
        <v>72541921.060000002</v>
      </c>
      <c r="E646" s="10">
        <f>D645*OS[[#This Row],[Variazione percentuale]]</f>
        <v>-180440.74386099997</v>
      </c>
      <c r="F646" s="11">
        <f>OS[[#This Row],[AUM]]-D645</f>
        <v>104850.06000000238</v>
      </c>
      <c r="G646" s="11">
        <f>OS[[#This Row],[∆ AUM]]-OS[[#This Row],[effetto mercato]]</f>
        <v>285290.80386100232</v>
      </c>
    </row>
    <row r="647" spans="1:7">
      <c r="A647" s="4">
        <v>45735</v>
      </c>
      <c r="B647">
        <v>0.28820000000000001</v>
      </c>
      <c r="C647" s="6">
        <f>OS[[#This Row],[Variaz]]/100</f>
        <v>2.882E-3</v>
      </c>
      <c r="D647" s="10">
        <f>'AUM Fondi'!E2564</f>
        <v>72234612.780000001</v>
      </c>
      <c r="E647" s="10">
        <f>D646*OS[[#This Row],[Variazione percentuale]]</f>
        <v>209065.81649492</v>
      </c>
      <c r="F647" s="11">
        <f>OS[[#This Row],[AUM]]-D646</f>
        <v>-307308.28000000119</v>
      </c>
      <c r="G647" s="11">
        <f>OS[[#This Row],[∆ AUM]]-OS[[#This Row],[effetto mercato]]</f>
        <v>-516374.09649492119</v>
      </c>
    </row>
    <row r="648" spans="1:7">
      <c r="A648" s="4">
        <v>45736</v>
      </c>
      <c r="B648">
        <v>5.7500000000000002E-2</v>
      </c>
      <c r="C648" s="6">
        <f>OS[[#This Row],[Variaz]]/100</f>
        <v>5.7499999999999999E-4</v>
      </c>
      <c r="D648" s="10">
        <f>'AUM Fondi'!E2565</f>
        <v>72404008.810000002</v>
      </c>
      <c r="E648" s="10">
        <f>D647*OS[[#This Row],[Variazione percentuale]]</f>
        <v>41534.9023485</v>
      </c>
      <c r="F648" s="11">
        <f>OS[[#This Row],[AUM]]-D647</f>
        <v>169396.03000000119</v>
      </c>
      <c r="G648" s="11">
        <f>OS[[#This Row],[∆ AUM]]-OS[[#This Row],[effetto mercato]]</f>
        <v>127861.12765150119</v>
      </c>
    </row>
    <row r="649" spans="1:7">
      <c r="A649" s="4">
        <v>45737</v>
      </c>
      <c r="B649">
        <v>-0.13400000000000001</v>
      </c>
      <c r="C649" s="6">
        <f>OS[[#This Row],[Variaz]]/100</f>
        <v>-1.34E-3</v>
      </c>
      <c r="D649" s="10">
        <f>'AUM Fondi'!E2566</f>
        <v>72208417.049999997</v>
      </c>
      <c r="E649" s="10">
        <f>D648*OS[[#This Row],[Variazione percentuale]]</f>
        <v>-97021.371805400006</v>
      </c>
      <c r="F649" s="11">
        <f>OS[[#This Row],[AUM]]-D648</f>
        <v>-195591.76000000536</v>
      </c>
      <c r="G649" s="11">
        <f>OS[[#This Row],[∆ AUM]]-OS[[#This Row],[effetto mercato]]</f>
        <v>-98570.388194605359</v>
      </c>
    </row>
    <row r="650" spans="1:7">
      <c r="A650" s="4">
        <v>45740</v>
      </c>
      <c r="B650">
        <v>0.34510000000000002</v>
      </c>
      <c r="C650" s="6">
        <f>OS[[#This Row],[Variaz]]/100</f>
        <v>3.4510000000000001E-3</v>
      </c>
      <c r="D650" s="10">
        <f>'AUM Fondi'!E2567</f>
        <v>72044935.349999994</v>
      </c>
      <c r="E650" s="10">
        <f>D649*OS[[#This Row],[Variazione percentuale]]</f>
        <v>249191.24723954999</v>
      </c>
      <c r="F650" s="11">
        <f>OS[[#This Row],[AUM]]-D649</f>
        <v>-163481.70000000298</v>
      </c>
      <c r="G650" s="11">
        <f>OS[[#This Row],[∆ AUM]]-OS[[#This Row],[effetto mercato]]</f>
        <v>-412672.94723955297</v>
      </c>
    </row>
    <row r="651" spans="1:7">
      <c r="A651" s="4">
        <v>45741</v>
      </c>
      <c r="B651">
        <v>-0.13370000000000001</v>
      </c>
      <c r="C651" s="6">
        <f>OS[[#This Row],[Variaz]]/100</f>
        <v>-1.3370000000000001E-3</v>
      </c>
      <c r="D651" s="10">
        <f>'AUM Fondi'!E2568</f>
        <v>72248256.399999991</v>
      </c>
      <c r="E651" s="10">
        <f>D650*OS[[#This Row],[Variazione percentuale]]</f>
        <v>-96324.078562950002</v>
      </c>
      <c r="F651" s="11">
        <f>OS[[#This Row],[AUM]]-D650</f>
        <v>203321.04999999702</v>
      </c>
      <c r="G651" s="11">
        <f>OS[[#This Row],[∆ AUM]]-OS[[#This Row],[effetto mercato]]</f>
        <v>299645.12856294704</v>
      </c>
    </row>
    <row r="652" spans="1:7">
      <c r="A652" s="4">
        <v>45742</v>
      </c>
      <c r="B652">
        <v>-0.30609999999999998</v>
      </c>
      <c r="C652" s="6">
        <f>OS[[#This Row],[Variaz]]/100</f>
        <v>-3.0609999999999999E-3</v>
      </c>
      <c r="D652" s="10">
        <f>'AUM Fondi'!E2569</f>
        <v>72107561.140000001</v>
      </c>
      <c r="E652" s="10">
        <f>D651*OS[[#This Row],[Variazione percentuale]]</f>
        <v>-221151.91284039998</v>
      </c>
      <c r="F652" s="11">
        <f>OS[[#This Row],[AUM]]-D651</f>
        <v>-140695.25999999046</v>
      </c>
      <c r="G652" s="11">
        <f>OS[[#This Row],[∆ AUM]]-OS[[#This Row],[effetto mercato]]</f>
        <v>80456.652840409515</v>
      </c>
    </row>
    <row r="653" spans="1:7">
      <c r="A653" s="4">
        <v>45743</v>
      </c>
      <c r="B653">
        <v>-9.6000000000000002E-2</v>
      </c>
      <c r="C653" s="6">
        <f>OS[[#This Row],[Variaz]]/100</f>
        <v>-9.6000000000000002E-4</v>
      </c>
      <c r="D653" s="10">
        <f>'AUM Fondi'!E2570</f>
        <v>71825334.390000001</v>
      </c>
      <c r="E653" s="10">
        <f>D652*OS[[#This Row],[Variazione percentuale]]</f>
        <v>-69223.258694400007</v>
      </c>
      <c r="F653" s="11">
        <f>OS[[#This Row],[AUM]]-D652</f>
        <v>-282226.75</v>
      </c>
      <c r="G653" s="11">
        <f>OS[[#This Row],[∆ AUM]]-OS[[#This Row],[effetto mercato]]</f>
        <v>-213003.49130559998</v>
      </c>
    </row>
    <row r="654" spans="1:7">
      <c r="A654" s="4">
        <v>45744</v>
      </c>
      <c r="B654">
        <v>-0.42259999999999998</v>
      </c>
      <c r="C654" s="6">
        <f>OS[[#This Row],[Variaz]]/100</f>
        <v>-4.2259999999999997E-3</v>
      </c>
      <c r="D654" s="10">
        <f>'AUM Fondi'!E2571</f>
        <v>71822708.849999994</v>
      </c>
      <c r="E654" s="10">
        <f>D653*OS[[#This Row],[Variazione percentuale]]</f>
        <v>-303533.86313213996</v>
      </c>
      <c r="F654" s="11">
        <f>OS[[#This Row],[AUM]]-D653</f>
        <v>-2625.5400000065565</v>
      </c>
      <c r="G654" s="11">
        <f>OS[[#This Row],[∆ AUM]]-OS[[#This Row],[effetto mercato]]</f>
        <v>300908.3231321334</v>
      </c>
    </row>
    <row r="655" spans="1:7">
      <c r="A655" s="4">
        <v>45747</v>
      </c>
      <c r="B655">
        <v>-0.15429999999999999</v>
      </c>
      <c r="C655" s="6">
        <f>OS[[#This Row],[Variaz]]/100</f>
        <v>-1.5429999999999999E-3</v>
      </c>
      <c r="D655" s="10">
        <f>'AUM Fondi'!E2572</f>
        <v>71618014.810000002</v>
      </c>
      <c r="E655" s="10">
        <f>D654*OS[[#This Row],[Variazione percentuale]]</f>
        <v>-110822.43975554999</v>
      </c>
      <c r="F655" s="11">
        <f>OS[[#This Row],[AUM]]-D654</f>
        <v>-204694.03999999166</v>
      </c>
      <c r="G655" s="11">
        <f>OS[[#This Row],[∆ AUM]]-OS[[#This Row],[effetto mercato]]</f>
        <v>-93871.600244441666</v>
      </c>
    </row>
    <row r="656" spans="1:7">
      <c r="A656" s="4">
        <v>45748</v>
      </c>
      <c r="B656">
        <v>0.2898</v>
      </c>
      <c r="C656" s="6">
        <f>OS[[#This Row],[Variaz]]/100</f>
        <v>2.898E-3</v>
      </c>
      <c r="D656" s="10">
        <f>'AUM Fondi'!E2573</f>
        <v>71495468.449999988</v>
      </c>
      <c r="E656" s="10">
        <f>D655*OS[[#This Row],[Variazione percentuale]]</f>
        <v>207549.00691938002</v>
      </c>
      <c r="F656" s="11">
        <f>OS[[#This Row],[AUM]]-D655</f>
        <v>-122546.36000001431</v>
      </c>
      <c r="G656" s="11">
        <f>OS[[#This Row],[∆ AUM]]-OS[[#This Row],[effetto mercato]]</f>
        <v>-330095.36691939435</v>
      </c>
    </row>
    <row r="657" spans="1:7">
      <c r="A657" s="4">
        <v>45749</v>
      </c>
      <c r="B657">
        <v>-0.15409999999999999</v>
      </c>
      <c r="C657" s="6">
        <f>OS[[#This Row],[Variaz]]/100</f>
        <v>-1.5409999999999998E-3</v>
      </c>
      <c r="D657" s="10">
        <f>'AUM Fondi'!E2574</f>
        <v>71662782.439999998</v>
      </c>
      <c r="E657" s="10">
        <f>D656*OS[[#This Row],[Variazione percentuale]]</f>
        <v>-110174.51688144996</v>
      </c>
      <c r="F657" s="11">
        <f>OS[[#This Row],[AUM]]-D656</f>
        <v>167313.99000000954</v>
      </c>
      <c r="G657" s="11">
        <f>OS[[#This Row],[∆ AUM]]-OS[[#This Row],[effetto mercato]]</f>
        <v>277488.5068814595</v>
      </c>
    </row>
    <row r="658" spans="1:7">
      <c r="A658" s="4">
        <v>45750</v>
      </c>
      <c r="B658">
        <v>-1.6013999999999999</v>
      </c>
      <c r="C658" s="6">
        <f>OS[[#This Row],[Variaz]]/100</f>
        <v>-1.6014E-2</v>
      </c>
      <c r="D658" s="10">
        <f>'AUM Fondi'!E2575</f>
        <v>71502930.070000008</v>
      </c>
      <c r="E658" s="10">
        <f>D657*OS[[#This Row],[Variazione percentuale]]</f>
        <v>-1147607.7979941601</v>
      </c>
      <c r="F658" s="11">
        <f>OS[[#This Row],[AUM]]-D657</f>
        <v>-159852.36999998987</v>
      </c>
      <c r="G658" s="11">
        <f>OS[[#This Row],[∆ AUM]]-OS[[#This Row],[effetto mercato]]</f>
        <v>987755.42799417023</v>
      </c>
    </row>
    <row r="659" spans="1:7">
      <c r="A659" s="4">
        <v>45751</v>
      </c>
      <c r="B659">
        <v>-1.3332999999999999</v>
      </c>
      <c r="C659" s="6">
        <f>OS[[#This Row],[Variaz]]/100</f>
        <v>-1.3332999999999999E-2</v>
      </c>
      <c r="D659" s="10">
        <f>'AUM Fondi'!E2576</f>
        <v>70338204.200000003</v>
      </c>
      <c r="E659" s="10">
        <f>D658*OS[[#This Row],[Variazione percentuale]]</f>
        <v>-953348.56662331009</v>
      </c>
      <c r="F659" s="11">
        <f>OS[[#This Row],[AUM]]-D658</f>
        <v>-1164725.8700000048</v>
      </c>
      <c r="G659" s="11">
        <f>OS[[#This Row],[∆ AUM]]-OS[[#This Row],[effetto mercato]]</f>
        <v>-211377.30337669468</v>
      </c>
    </row>
    <row r="660" spans="1:7">
      <c r="A660" s="4">
        <v>45754</v>
      </c>
      <c r="B660">
        <v>-0.81479999999999997</v>
      </c>
      <c r="C660" s="6">
        <f>OS[[#This Row],[Variaz]]/100</f>
        <v>-8.147999999999999E-3</v>
      </c>
      <c r="D660" s="10">
        <f>'AUM Fondi'!E2577</f>
        <v>69280798.579999998</v>
      </c>
      <c r="E660" s="10">
        <f>D659*OS[[#This Row],[Variazione percentuale]]</f>
        <v>-573115.6878216</v>
      </c>
      <c r="F660" s="11">
        <f>OS[[#This Row],[AUM]]-D659</f>
        <v>-1057405.6200000048</v>
      </c>
      <c r="G660" s="11">
        <f>OS[[#This Row],[∆ AUM]]-OS[[#This Row],[effetto mercato]]</f>
        <v>-484289.93217840476</v>
      </c>
    </row>
    <row r="661" spans="1:7">
      <c r="A661" s="4">
        <v>45755</v>
      </c>
      <c r="B661">
        <v>-0.02</v>
      </c>
      <c r="C661" s="6">
        <f>OS[[#This Row],[Variaz]]/100</f>
        <v>-2.0000000000000001E-4</v>
      </c>
      <c r="D661" s="10">
        <f>'AUM Fondi'!E2578</f>
        <v>69201343.849999994</v>
      </c>
      <c r="E661" s="10">
        <f>D660*OS[[#This Row],[Variazione percentuale]]</f>
        <v>-13856.159716</v>
      </c>
      <c r="F661" s="11">
        <f>OS[[#This Row],[AUM]]-D660</f>
        <v>-79454.730000004172</v>
      </c>
      <c r="G661" s="11">
        <f>OS[[#This Row],[∆ AUM]]-OS[[#This Row],[effetto mercato]]</f>
        <v>-65598.570284004178</v>
      </c>
    </row>
    <row r="662" spans="1:7">
      <c r="A662" s="4">
        <v>45756</v>
      </c>
      <c r="B662">
        <v>1.2424999999999999</v>
      </c>
      <c r="C662" s="6">
        <f>OS[[#This Row],[Variaz]]/100</f>
        <v>1.2424999999999999E-2</v>
      </c>
      <c r="D662" s="10">
        <f>'AUM Fondi'!E2579</f>
        <v>69157164.350000009</v>
      </c>
      <c r="E662" s="10">
        <f>D661*OS[[#This Row],[Variazione percentuale]]</f>
        <v>859826.69733624987</v>
      </c>
      <c r="F662" s="11">
        <f>OS[[#This Row],[AUM]]-D661</f>
        <v>-44179.499999985099</v>
      </c>
      <c r="G662" s="11">
        <f>OS[[#This Row],[∆ AUM]]-OS[[#This Row],[effetto mercato]]</f>
        <v>-904006.19733623497</v>
      </c>
    </row>
    <row r="663" spans="1:7">
      <c r="A663" s="4">
        <v>45757</v>
      </c>
      <c r="B663">
        <v>-0.4355</v>
      </c>
      <c r="C663" s="6">
        <f>OS[[#This Row],[Variaz]]/100</f>
        <v>-4.3550000000000004E-3</v>
      </c>
      <c r="D663" s="10">
        <f>'AUM Fondi'!E2580</f>
        <v>70034240.599999994</v>
      </c>
      <c r="E663" s="10">
        <f>D662*OS[[#This Row],[Variazione percentuale]]</f>
        <v>-301179.45074425009</v>
      </c>
      <c r="F663" s="11">
        <f>OS[[#This Row],[AUM]]-D662</f>
        <v>877076.2499999851</v>
      </c>
      <c r="G663" s="11">
        <f>OS[[#This Row],[∆ AUM]]-OS[[#This Row],[effetto mercato]]</f>
        <v>1178255.7007442352</v>
      </c>
    </row>
    <row r="664" spans="1:7">
      <c r="A664" s="4">
        <v>45758</v>
      </c>
      <c r="B664">
        <v>-0.1789</v>
      </c>
      <c r="C664" s="6">
        <f>OS[[#This Row],[Variaz]]/100</f>
        <v>-1.789E-3</v>
      </c>
      <c r="D664" s="10">
        <f>'AUM Fondi'!E2581</f>
        <v>69629624.260000005</v>
      </c>
      <c r="E664" s="10">
        <f>D663*OS[[#This Row],[Variazione percentuale]]</f>
        <v>-125291.25643339999</v>
      </c>
      <c r="F664" s="11">
        <f>OS[[#This Row],[AUM]]-D663</f>
        <v>-404616.33999998868</v>
      </c>
      <c r="G664" s="11">
        <f>OS[[#This Row],[∆ AUM]]-OS[[#This Row],[effetto mercato]]</f>
        <v>-279325.0835665887</v>
      </c>
    </row>
    <row r="665" spans="1:7">
      <c r="A665" s="4">
        <v>45761</v>
      </c>
      <c r="B665">
        <v>0.69710000000000005</v>
      </c>
      <c r="C665" s="6">
        <f>OS[[#This Row],[Variaz]]/100</f>
        <v>6.9710000000000006E-3</v>
      </c>
      <c r="D665" s="10">
        <f>'AUM Fondi'!E2582</f>
        <v>69552017.870000005</v>
      </c>
      <c r="E665" s="10">
        <f>D664*OS[[#This Row],[Variazione percentuale]]</f>
        <v>485388.1107164601</v>
      </c>
      <c r="F665" s="11">
        <f>OS[[#This Row],[AUM]]-D664</f>
        <v>-77606.390000000596</v>
      </c>
      <c r="G665" s="11">
        <f>OS[[#This Row],[∆ AUM]]-OS[[#This Row],[effetto mercato]]</f>
        <v>-562994.50071646064</v>
      </c>
    </row>
    <row r="666" spans="1:7">
      <c r="A666" s="4">
        <v>45762</v>
      </c>
      <c r="B666">
        <v>0.2571</v>
      </c>
      <c r="C666" s="6">
        <f>OS[[#This Row],[Variaz]]/100</f>
        <v>2.5709999999999999E-3</v>
      </c>
      <c r="D666" s="10">
        <f>'AUM Fondi'!E2583</f>
        <v>69995968.469999999</v>
      </c>
      <c r="E666" s="10">
        <f>D665*OS[[#This Row],[Variazione percentuale]]</f>
        <v>178818.23794377001</v>
      </c>
      <c r="F666" s="11">
        <f>OS[[#This Row],[AUM]]-D665</f>
        <v>443950.59999999404</v>
      </c>
      <c r="G666" s="11">
        <f>OS[[#This Row],[∆ AUM]]-OS[[#This Row],[effetto mercato]]</f>
        <v>265132.36205622402</v>
      </c>
    </row>
    <row r="667" spans="1:7">
      <c r="A667" s="4">
        <v>45763</v>
      </c>
      <c r="B667">
        <v>-0.71020000000000005</v>
      </c>
      <c r="C667" s="6">
        <f>OS[[#This Row],[Variaz]]/100</f>
        <v>-7.1020000000000007E-3</v>
      </c>
      <c r="D667" s="10">
        <f>'AUM Fondi'!E2584</f>
        <v>70051619.799999997</v>
      </c>
      <c r="E667" s="10">
        <f>D666*OS[[#This Row],[Variazione percentuale]]</f>
        <v>-497111.36807394004</v>
      </c>
      <c r="F667" s="11">
        <f>OS[[#This Row],[AUM]]-D666</f>
        <v>55651.329999998212</v>
      </c>
      <c r="G667" s="11">
        <f>OS[[#This Row],[∆ AUM]]-OS[[#This Row],[effetto mercato]]</f>
        <v>552762.69807393826</v>
      </c>
    </row>
    <row r="668" spans="1:7">
      <c r="A668" s="4">
        <v>45764</v>
      </c>
      <c r="B668">
        <v>0.2384</v>
      </c>
      <c r="C668" s="6">
        <f>OS[[#This Row],[Variaz]]/100</f>
        <v>2.3839999999999998E-3</v>
      </c>
      <c r="D668" s="10">
        <f>'AUM Fondi'!E2585</f>
        <v>69593886.439999998</v>
      </c>
      <c r="E668" s="10">
        <f>D667*OS[[#This Row],[Variazione percentuale]]</f>
        <v>167003.06160319998</v>
      </c>
      <c r="F668" s="11">
        <f>OS[[#This Row],[AUM]]-D667</f>
        <v>-457733.3599999994</v>
      </c>
      <c r="G668" s="11">
        <f>OS[[#This Row],[∆ AUM]]-OS[[#This Row],[effetto mercato]]</f>
        <v>-624736.42160319933</v>
      </c>
    </row>
    <row r="669" spans="1:7">
      <c r="A669" s="4">
        <v>45769</v>
      </c>
      <c r="B669">
        <v>-0.2379</v>
      </c>
      <c r="C669" s="6">
        <f>OS[[#This Row],[Variaz]]/100</f>
        <v>-2.379E-3</v>
      </c>
      <c r="D669" s="10">
        <f>'AUM Fondi'!E2586</f>
        <v>69487508.730000004</v>
      </c>
      <c r="E669" s="10">
        <f>D668*OS[[#This Row],[Variazione percentuale]]</f>
        <v>-165563.85584075999</v>
      </c>
      <c r="F669" s="11">
        <f>OS[[#This Row],[AUM]]-D668</f>
        <v>-106377.70999999344</v>
      </c>
      <c r="G669" s="11">
        <f>OS[[#This Row],[∆ AUM]]-OS[[#This Row],[effetto mercato]]</f>
        <v>59186.145840766549</v>
      </c>
    </row>
    <row r="670" spans="1:7">
      <c r="A670" s="4">
        <v>45770</v>
      </c>
      <c r="B670">
        <v>0.83450000000000002</v>
      </c>
      <c r="C670" s="6">
        <f>OS[[#This Row],[Variaz]]/100</f>
        <v>8.345E-3</v>
      </c>
      <c r="D670" s="10">
        <f>'AUM Fondi'!E2587</f>
        <v>69221372.170000002</v>
      </c>
      <c r="E670" s="10">
        <f>D669*OS[[#This Row],[Variazione percentuale]]</f>
        <v>579873.26035185007</v>
      </c>
      <c r="F670" s="11">
        <f>OS[[#This Row],[AUM]]-D669</f>
        <v>-266136.56000000238</v>
      </c>
      <c r="G670" s="11">
        <f>OS[[#This Row],[∆ AUM]]-OS[[#This Row],[effetto mercato]]</f>
        <v>-846009.82035185245</v>
      </c>
    </row>
    <row r="671" spans="1:7">
      <c r="A671" s="4">
        <v>45771</v>
      </c>
      <c r="B671">
        <v>0.6502</v>
      </c>
      <c r="C671" s="6">
        <f>OS[[#This Row],[Variaz]]/100</f>
        <v>6.502E-3</v>
      </c>
      <c r="D671" s="10">
        <f>'AUM Fondi'!E2588</f>
        <v>69806644.439999998</v>
      </c>
      <c r="E671" s="10">
        <f>D670*OS[[#This Row],[Variazione percentuale]]</f>
        <v>450077.36184934003</v>
      </c>
      <c r="F671" s="11">
        <f>OS[[#This Row],[AUM]]-D670</f>
        <v>585272.26999999583</v>
      </c>
      <c r="G671" s="11">
        <f>OS[[#This Row],[∆ AUM]]-OS[[#This Row],[effetto mercato]]</f>
        <v>135194.9081506558</v>
      </c>
    </row>
    <row r="672" spans="1:7">
      <c r="A672" s="4">
        <v>45775</v>
      </c>
      <c r="B672">
        <v>0.15659999999999999</v>
      </c>
      <c r="C672" s="6">
        <f>OS[[#This Row],[Variaz]]/100</f>
        <v>1.5659999999999999E-3</v>
      </c>
      <c r="D672" s="10">
        <f>'AUM Fondi'!E2589</f>
        <v>70286490.299999997</v>
      </c>
      <c r="E672" s="10">
        <f>D671*OS[[#This Row],[Variazione percentuale]]</f>
        <v>109317.20519303999</v>
      </c>
      <c r="F672" s="11">
        <f>OS[[#This Row],[AUM]]-D671</f>
        <v>479845.8599999994</v>
      </c>
      <c r="G672" s="11">
        <f>OS[[#This Row],[∆ AUM]]-OS[[#This Row],[effetto mercato]]</f>
        <v>370528.65480695944</v>
      </c>
    </row>
    <row r="673" spans="1:7">
      <c r="A673" s="4">
        <v>45776</v>
      </c>
      <c r="B673">
        <v>0.2346</v>
      </c>
      <c r="C673" s="6">
        <f>OS[[#This Row],[Variaz]]/100</f>
        <v>2.346E-3</v>
      </c>
      <c r="D673" s="10">
        <f>'AUM Fondi'!E2590</f>
        <v>70506373.180000007</v>
      </c>
      <c r="E673" s="10">
        <f>D672*OS[[#This Row],[Variazione percentuale]]</f>
        <v>164892.10624379999</v>
      </c>
      <c r="F673" s="11">
        <f>OS[[#This Row],[AUM]]-D672</f>
        <v>219882.88000001013</v>
      </c>
      <c r="G673" s="11">
        <f>OS[[#This Row],[∆ AUM]]-OS[[#This Row],[effetto mercato]]</f>
        <v>54990.773756210139</v>
      </c>
    </row>
    <row r="674" spans="1:7">
      <c r="A674" s="4">
        <v>45777</v>
      </c>
      <c r="B674">
        <v>0.40949999999999998</v>
      </c>
      <c r="C674" s="6">
        <f>OS[[#This Row],[Variaz]]/100</f>
        <v>4.0949999999999997E-3</v>
      </c>
      <c r="D674" s="10">
        <f>'AUM Fondi'!E2591</f>
        <v>70588854.810000002</v>
      </c>
      <c r="E674" s="10">
        <f>D673*OS[[#This Row],[Variazione percentuale]]</f>
        <v>288723.59817210003</v>
      </c>
      <c r="F674" s="11">
        <f>OS[[#This Row],[AUM]]-D673</f>
        <v>82481.629999995232</v>
      </c>
      <c r="G674" s="11">
        <f>OS[[#This Row],[∆ AUM]]-OS[[#This Row],[effetto mercato]]</f>
        <v>-206241.9681721048</v>
      </c>
    </row>
    <row r="675" spans="1:7">
      <c r="A675" s="4">
        <v>45779</v>
      </c>
      <c r="B675">
        <v>0.38840000000000002</v>
      </c>
      <c r="C675" s="6">
        <f>OS[[#This Row],[Variaz]]/100</f>
        <v>3.8840000000000003E-3</v>
      </c>
      <c r="D675" s="10">
        <f>'AUM Fondi'!E2592</f>
        <v>70957578.079999998</v>
      </c>
      <c r="E675" s="10">
        <f>D674*OS[[#This Row],[Variazione percentuale]]</f>
        <v>274167.11208204005</v>
      </c>
      <c r="F675" s="11">
        <f>OS[[#This Row],[AUM]]-D674</f>
        <v>368723.26999999583</v>
      </c>
      <c r="G675" s="11">
        <f>OS[[#This Row],[∆ AUM]]-OS[[#This Row],[effetto mercato]]</f>
        <v>94556.157917955774</v>
      </c>
    </row>
    <row r="676" spans="1:7">
      <c r="A676" s="4">
        <v>45782</v>
      </c>
      <c r="B676">
        <v>7.7399999999999997E-2</v>
      </c>
      <c r="C676" s="6">
        <f>OS[[#This Row],[Variaz]]/100</f>
        <v>7.7399999999999995E-4</v>
      </c>
      <c r="D676" s="10">
        <f>'AUM Fondi'!E2593</f>
        <v>71213271.710000008</v>
      </c>
      <c r="E676" s="10">
        <f>D675*OS[[#This Row],[Variazione percentuale]]</f>
        <v>54921.165433919996</v>
      </c>
      <c r="F676" s="11">
        <f>OS[[#This Row],[AUM]]-D675</f>
        <v>255693.63000001013</v>
      </c>
      <c r="G676" s="11">
        <f>OS[[#This Row],[∆ AUM]]-OS[[#This Row],[effetto mercato]]</f>
        <v>200772.46456609014</v>
      </c>
    </row>
    <row r="677" spans="1:7">
      <c r="A677" s="4">
        <v>45783</v>
      </c>
      <c r="B677">
        <v>-0.25130000000000002</v>
      </c>
      <c r="C677" s="6">
        <f>OS[[#This Row],[Variaz]]/100</f>
        <v>-2.513E-3</v>
      </c>
      <c r="D677" s="10">
        <f>'AUM Fondi'!E2594</f>
        <v>71270654.579999998</v>
      </c>
      <c r="E677" s="10">
        <f>D676*OS[[#This Row],[Variazione percentuale]]</f>
        <v>-178958.95180723001</v>
      </c>
      <c r="F677" s="11">
        <f>OS[[#This Row],[AUM]]-D676</f>
        <v>57382.869999989867</v>
      </c>
      <c r="G677" s="11">
        <f>OS[[#This Row],[∆ AUM]]-OS[[#This Row],[effetto mercato]]</f>
        <v>236341.82180721988</v>
      </c>
    </row>
    <row r="678" spans="1:7">
      <c r="A678" s="4">
        <v>45784</v>
      </c>
      <c r="B678">
        <v>0.29070000000000001</v>
      </c>
      <c r="C678" s="6">
        <f>OS[[#This Row],[Variaz]]/100</f>
        <v>2.9070000000000003E-3</v>
      </c>
      <c r="D678" s="10">
        <f>'AUM Fondi'!E2595</f>
        <v>70895381.650000006</v>
      </c>
      <c r="E678" s="10">
        <f>D677*OS[[#This Row],[Variazione percentuale]]</f>
        <v>207183.79286406003</v>
      </c>
      <c r="F678" s="11">
        <f>OS[[#This Row],[AUM]]-D677</f>
        <v>-375272.92999999225</v>
      </c>
      <c r="G678" s="11">
        <f>OS[[#This Row],[∆ AUM]]-OS[[#This Row],[effetto mercato]]</f>
        <v>-582456.72286405228</v>
      </c>
    </row>
    <row r="679" spans="1:7">
      <c r="A679" s="4">
        <v>45785</v>
      </c>
      <c r="B679">
        <v>0.19320000000000001</v>
      </c>
      <c r="C679" s="6">
        <f>OS[[#This Row],[Variaz]]/100</f>
        <v>1.9320000000000001E-3</v>
      </c>
      <c r="D679" s="10">
        <f>'AUM Fondi'!E2596</f>
        <v>71385437.780000001</v>
      </c>
      <c r="E679" s="10">
        <f>D678*OS[[#This Row],[Variazione percentuale]]</f>
        <v>136969.87734780001</v>
      </c>
      <c r="F679" s="11">
        <f>OS[[#This Row],[AUM]]-D678</f>
        <v>490056.12999999523</v>
      </c>
      <c r="G679" s="11">
        <f>OS[[#This Row],[∆ AUM]]-OS[[#This Row],[effetto mercato]]</f>
        <v>353086.25265219522</v>
      </c>
    </row>
    <row r="680" spans="1:7">
      <c r="A680" s="4">
        <v>45786</v>
      </c>
      <c r="B680">
        <v>0.1157</v>
      </c>
      <c r="C680" s="6">
        <f>OS[[#This Row],[Variaz]]/100</f>
        <v>1.157E-3</v>
      </c>
      <c r="D680" s="10">
        <f>'AUM Fondi'!E2597</f>
        <v>71483334.609999999</v>
      </c>
      <c r="E680" s="10">
        <f>D679*OS[[#This Row],[Variazione percentuale]]</f>
        <v>82592.951511460007</v>
      </c>
      <c r="F680" s="11">
        <f>OS[[#This Row],[AUM]]-D679</f>
        <v>97896.829999998212</v>
      </c>
      <c r="G680" s="11">
        <f>OS[[#This Row],[∆ AUM]]-OS[[#This Row],[effetto mercato]]</f>
        <v>15303.878488538205</v>
      </c>
    </row>
    <row r="681" spans="1:7">
      <c r="A681" s="4">
        <v>45789</v>
      </c>
      <c r="B681">
        <v>1.1557999999999999</v>
      </c>
      <c r="C681" s="6">
        <f>OS[[#This Row],[Variaz]]/100</f>
        <v>1.1557999999999999E-2</v>
      </c>
      <c r="D681" s="10">
        <f>'AUM Fondi'!E2598</f>
        <v>71614076.620000005</v>
      </c>
      <c r="E681" s="10">
        <f>D680*OS[[#This Row],[Variazione percentuale]]</f>
        <v>826204.38142237987</v>
      </c>
      <c r="F681" s="11">
        <f>OS[[#This Row],[AUM]]-D680</f>
        <v>130742.01000000536</v>
      </c>
      <c r="G681" s="11">
        <f>OS[[#This Row],[∆ AUM]]-OS[[#This Row],[effetto mercato]]</f>
        <v>-695462.3714223745</v>
      </c>
    </row>
    <row r="682" spans="1:7">
      <c r="A682" s="4">
        <v>45790</v>
      </c>
      <c r="B682">
        <v>0.1333</v>
      </c>
      <c r="C682" s="6">
        <f>OS[[#This Row],[Variaz]]/100</f>
        <v>1.333E-3</v>
      </c>
      <c r="D682" s="10">
        <f>'AUM Fondi'!E2599</f>
        <v>72396389.390000001</v>
      </c>
      <c r="E682" s="10">
        <f>D681*OS[[#This Row],[Variazione percentuale]]</f>
        <v>95461.564134460001</v>
      </c>
      <c r="F682" s="11">
        <f>OS[[#This Row],[AUM]]-D681</f>
        <v>782312.76999999583</v>
      </c>
      <c r="G682" s="11">
        <f>OS[[#This Row],[∆ AUM]]-OS[[#This Row],[effetto mercato]]</f>
        <v>686851.20586553589</v>
      </c>
    </row>
    <row r="683" spans="1:7">
      <c r="A683" s="4">
        <v>45791</v>
      </c>
      <c r="B683">
        <v>-0.19020000000000001</v>
      </c>
      <c r="C683" s="6">
        <f>OS[[#This Row],[Variaz]]/100</f>
        <v>-1.902E-3</v>
      </c>
      <c r="D683" s="10">
        <f>'AUM Fondi'!E2600</f>
        <v>72539620.810000002</v>
      </c>
      <c r="E683" s="10">
        <f>D682*OS[[#This Row],[Variazione percentuale]]</f>
        <v>-137697.93261978001</v>
      </c>
      <c r="F683" s="11">
        <f>OS[[#This Row],[AUM]]-D682</f>
        <v>143231.42000000179</v>
      </c>
      <c r="G683" s="11">
        <f>OS[[#This Row],[∆ AUM]]-OS[[#This Row],[effetto mercato]]</f>
        <v>280929.3526197818</v>
      </c>
    </row>
    <row r="684" spans="1:7">
      <c r="A684" s="4">
        <v>45792</v>
      </c>
      <c r="B684">
        <v>0.49540000000000001</v>
      </c>
      <c r="C684" s="6">
        <f>OS[[#This Row],[Variaz]]/100</f>
        <v>4.9540000000000001E-3</v>
      </c>
      <c r="D684" s="10">
        <f>'AUM Fondi'!E2601</f>
        <v>72370470.629999995</v>
      </c>
      <c r="E684" s="10">
        <f>D683*OS[[#This Row],[Variazione percentuale]]</f>
        <v>359361.28149274003</v>
      </c>
      <c r="F684" s="11">
        <f>OS[[#This Row],[AUM]]-D683</f>
        <v>-169150.18000000715</v>
      </c>
      <c r="G684" s="11">
        <f>OS[[#This Row],[∆ AUM]]-OS[[#This Row],[effetto mercato]]</f>
        <v>-528511.46149274718</v>
      </c>
    </row>
    <row r="685" spans="1:7">
      <c r="A685" s="4">
        <v>45793</v>
      </c>
      <c r="B685">
        <v>0.37919999999999998</v>
      </c>
      <c r="C685" s="6">
        <f>OS[[#This Row],[Variaz]]/100</f>
        <v>3.7919999999999998E-3</v>
      </c>
      <c r="D685" s="10">
        <f>'AUM Fondi'!E2602</f>
        <v>72592369.170000002</v>
      </c>
      <c r="E685" s="10">
        <f>D684*OS[[#This Row],[Variazione percentuale]]</f>
        <v>274428.82462895999</v>
      </c>
      <c r="F685" s="11">
        <f>OS[[#This Row],[AUM]]-D684</f>
        <v>221898.54000000656</v>
      </c>
      <c r="G685" s="11">
        <f>OS[[#This Row],[∆ AUM]]-OS[[#This Row],[effetto mercato]]</f>
        <v>-52530.284628953435</v>
      </c>
    </row>
    <row r="686" spans="1:7">
      <c r="A686" s="4">
        <v>45796</v>
      </c>
      <c r="B686">
        <v>-0.24560000000000001</v>
      </c>
      <c r="C686" s="6">
        <f>OS[[#This Row],[Variaz]]/100</f>
        <v>-2.4560000000000003E-3</v>
      </c>
      <c r="D686" s="10">
        <f>'AUM Fondi'!E2603</f>
        <v>72852716.519999996</v>
      </c>
      <c r="E686" s="10">
        <f>D685*OS[[#This Row],[Variazione percentuale]]</f>
        <v>-178286.85868152001</v>
      </c>
      <c r="F686" s="11">
        <f>OS[[#This Row],[AUM]]-D685</f>
        <v>260347.34999999404</v>
      </c>
      <c r="G686" s="11">
        <f>OS[[#This Row],[∆ AUM]]-OS[[#This Row],[effetto mercato]]</f>
        <v>438634.20868151402</v>
      </c>
    </row>
    <row r="687" spans="1:7">
      <c r="A687" s="4">
        <v>45797</v>
      </c>
      <c r="B687">
        <v>-5.6800000000000003E-2</v>
      </c>
      <c r="C687" s="6">
        <f>OS[[#This Row],[Variaz]]/100</f>
        <v>-5.6800000000000004E-4</v>
      </c>
      <c r="D687" s="10">
        <f>'AUM Fondi'!E2604</f>
        <v>72725522.609999999</v>
      </c>
      <c r="E687" s="10">
        <f>D686*OS[[#This Row],[Variazione percentuale]]</f>
        <v>-41380.342983360002</v>
      </c>
      <c r="F687" s="11">
        <f>OS[[#This Row],[AUM]]-D686</f>
        <v>-127193.90999999642</v>
      </c>
      <c r="G687" s="11">
        <f>OS[[#This Row],[∆ AUM]]-OS[[#This Row],[effetto mercato]]</f>
        <v>-85813.567016636429</v>
      </c>
    </row>
    <row r="688" spans="1:7">
      <c r="A688" s="4">
        <v>45798</v>
      </c>
      <c r="B688">
        <v>-0.70099999999999996</v>
      </c>
      <c r="C688" s="6">
        <f>OS[[#This Row],[Variaz]]/100</f>
        <v>-7.0099999999999997E-3</v>
      </c>
      <c r="D688" s="10">
        <f>'AUM Fondi'!E2605</f>
        <v>72702389.060000002</v>
      </c>
      <c r="E688" s="10">
        <f>D687*OS[[#This Row],[Variazione percentuale]]</f>
        <v>-509805.91349609999</v>
      </c>
      <c r="F688" s="11">
        <f>OS[[#This Row],[AUM]]-D687</f>
        <v>-23133.54999999702</v>
      </c>
      <c r="G688" s="11">
        <f>OS[[#This Row],[∆ AUM]]-OS[[#This Row],[effetto mercato]]</f>
        <v>486672.36349610297</v>
      </c>
    </row>
    <row r="689" spans="1:7">
      <c r="A689" s="4">
        <v>45799</v>
      </c>
      <c r="B689">
        <v>-1.9099999999999999E-2</v>
      </c>
      <c r="C689" s="6">
        <f>OS[[#This Row],[Variaz]]/100</f>
        <v>-1.9099999999999998E-4</v>
      </c>
      <c r="D689" s="10">
        <f>'AUM Fondi'!E2606</f>
        <v>72161117.840000004</v>
      </c>
      <c r="E689" s="10">
        <f>D688*OS[[#This Row],[Variazione percentuale]]</f>
        <v>-13886.156310459999</v>
      </c>
      <c r="F689" s="11">
        <f>OS[[#This Row],[AUM]]-D688</f>
        <v>-541271.21999999881</v>
      </c>
      <c r="G689" s="11">
        <f>OS[[#This Row],[∆ AUM]]-OS[[#This Row],[effetto mercato]]</f>
        <v>-527385.06368953886</v>
      </c>
    </row>
    <row r="690" spans="1:7">
      <c r="A690" s="4">
        <v>45800</v>
      </c>
      <c r="B690">
        <v>-0.1527</v>
      </c>
      <c r="C690" s="6">
        <f>OS[[#This Row],[Variaz]]/100</f>
        <v>-1.5269999999999999E-3</v>
      </c>
      <c r="D690" s="10">
        <f>'AUM Fondi'!E2607</f>
        <v>71997935.599999994</v>
      </c>
      <c r="E690" s="10">
        <f>D689*OS[[#This Row],[Variazione percentuale]]</f>
        <v>-110190.02694168</v>
      </c>
      <c r="F690" s="11">
        <f>OS[[#This Row],[AUM]]-D689</f>
        <v>-163182.24000000954</v>
      </c>
      <c r="G690" s="11">
        <f>OS[[#This Row],[∆ AUM]]-OS[[#This Row],[effetto mercato]]</f>
        <v>-52992.213058329537</v>
      </c>
    </row>
    <row r="691" spans="1:7">
      <c r="A691" s="4">
        <v>45803</v>
      </c>
      <c r="B691">
        <v>5.7299999999999997E-2</v>
      </c>
      <c r="C691" s="6">
        <f>OS[[#This Row],[Variaz]]/100</f>
        <v>5.7299999999999994E-4</v>
      </c>
      <c r="D691" s="10">
        <f>'AUM Fondi'!E2608</f>
        <v>71940388.870000005</v>
      </c>
      <c r="E691" s="10">
        <f>D690*OS[[#This Row],[Variazione percentuale]]</f>
        <v>41254.817098799991</v>
      </c>
      <c r="F691" s="11">
        <f>OS[[#This Row],[AUM]]-D690</f>
        <v>-57546.729999989271</v>
      </c>
      <c r="G691" s="11">
        <f>OS[[#This Row],[∆ AUM]]-OS[[#This Row],[effetto mercato]]</f>
        <v>-98801.547098789262</v>
      </c>
    </row>
    <row r="692" spans="1:7">
      <c r="A692" s="4">
        <v>45804</v>
      </c>
      <c r="B692">
        <v>0.70679999999999998</v>
      </c>
      <c r="C692" s="6">
        <f>OS[[#This Row],[Variaz]]/100</f>
        <v>7.0679999999999996E-3</v>
      </c>
      <c r="D692" s="10">
        <f>'AUM Fondi'!E2609</f>
        <v>71972283.590000004</v>
      </c>
      <c r="E692" s="10">
        <f>D691*OS[[#This Row],[Variazione percentuale]]</f>
        <v>508474.66853316</v>
      </c>
      <c r="F692" s="11">
        <f>OS[[#This Row],[AUM]]-D691</f>
        <v>31894.719999998808</v>
      </c>
      <c r="G692" s="11">
        <f>OS[[#This Row],[∆ AUM]]-OS[[#This Row],[effetto mercato]]</f>
        <v>-476579.94853316119</v>
      </c>
    </row>
    <row r="693" spans="1:7">
      <c r="A693" s="4">
        <v>45805</v>
      </c>
      <c r="B693">
        <v>-0.1517</v>
      </c>
      <c r="C693" s="6">
        <f>OS[[#This Row],[Variaz]]/100</f>
        <v>-1.5170000000000001E-3</v>
      </c>
      <c r="D693" s="10">
        <f>'AUM Fondi'!E2610</f>
        <v>73452409.049999997</v>
      </c>
      <c r="E693" s="10">
        <f>D692*OS[[#This Row],[Variazione percentuale]]</f>
        <v>-109181.95420603002</v>
      </c>
      <c r="F693" s="11">
        <f>OS[[#This Row],[AUM]]-D692</f>
        <v>1480125.4599999934</v>
      </c>
      <c r="G693" s="11">
        <f>OS[[#This Row],[∆ AUM]]-OS[[#This Row],[effetto mercato]]</f>
        <v>1589307.4142060236</v>
      </c>
    </row>
    <row r="694" spans="1:7">
      <c r="A694" s="4">
        <v>45806</v>
      </c>
      <c r="B694">
        <v>0.22800000000000001</v>
      </c>
      <c r="C694" s="6">
        <f>OS[[#This Row],[Variaz]]/100</f>
        <v>2.2799999999999999E-3</v>
      </c>
      <c r="D694" s="10">
        <f>'AUM Fondi'!E2611</f>
        <v>73196299.460000008</v>
      </c>
      <c r="E694" s="10">
        <f>D693*OS[[#This Row],[Variazione percentuale]]</f>
        <v>167471.49263399999</v>
      </c>
      <c r="F694" s="11">
        <f>OS[[#This Row],[AUM]]-D693</f>
        <v>-256109.58999998868</v>
      </c>
      <c r="G694" s="11">
        <f>OS[[#This Row],[∆ AUM]]-OS[[#This Row],[effetto mercato]]</f>
        <v>-423581.0826339887</v>
      </c>
    </row>
    <row r="695" spans="1:7">
      <c r="A695" s="4">
        <v>45807</v>
      </c>
      <c r="B695">
        <v>-9.4799999999999995E-2</v>
      </c>
      <c r="C695" s="6">
        <f>OS[[#This Row],[Variaz]]/100</f>
        <v>-9.4799999999999995E-4</v>
      </c>
      <c r="D695" s="10">
        <f>'AUM Fondi'!E2612</f>
        <v>73304006.450000003</v>
      </c>
      <c r="E695" s="10">
        <f>D694*OS[[#This Row],[Variazione percentuale]]</f>
        <v>-69390.091888080002</v>
      </c>
      <c r="F695" s="11">
        <f>OS[[#This Row],[AUM]]-D694</f>
        <v>107706.98999999464</v>
      </c>
      <c r="G695" s="11">
        <f>OS[[#This Row],[∆ AUM]]-OS[[#This Row],[effetto mercato]]</f>
        <v>177097.08188807464</v>
      </c>
    </row>
    <row r="696" spans="1:7">
      <c r="A696" s="4">
        <v>45811</v>
      </c>
      <c r="B696">
        <v>7.5899999999999995E-2</v>
      </c>
      <c r="C696" s="6">
        <f>OS[[#This Row],[Variaz]]/100</f>
        <v>7.5899999999999991E-4</v>
      </c>
      <c r="D696" s="10">
        <f>'AUM Fondi'!E2613</f>
        <v>73180143.560000002</v>
      </c>
      <c r="E696" s="10">
        <f>D695*OS[[#This Row],[Variazione percentuale]]</f>
        <v>55637.740895549992</v>
      </c>
      <c r="F696" s="11">
        <f>OS[[#This Row],[AUM]]-D695</f>
        <v>-123862.8900000006</v>
      </c>
      <c r="G696" s="11">
        <f>OS[[#This Row],[∆ AUM]]-OS[[#This Row],[effetto mercato]]</f>
        <v>-179500.6308955506</v>
      </c>
    </row>
    <row r="697" spans="1:7">
      <c r="A697" s="4">
        <v>45812</v>
      </c>
      <c r="B697">
        <v>0</v>
      </c>
      <c r="C697" s="6">
        <f>OS[[#This Row],[Variaz]]/100</f>
        <v>0</v>
      </c>
      <c r="D697" s="10">
        <f>'AUM Fondi'!E2614</f>
        <v>73182777.5</v>
      </c>
      <c r="E697" s="10">
        <f>D696*OS[[#This Row],[Variazione percentuale]]</f>
        <v>0</v>
      </c>
      <c r="F697" s="11">
        <f>OS[[#This Row],[AUM]]-D696</f>
        <v>2633.9399999976158</v>
      </c>
      <c r="G697" s="11">
        <f>OS[[#This Row],[∆ AUM]]-OS[[#This Row],[effetto mercato]]</f>
        <v>2633.9399999976158</v>
      </c>
    </row>
    <row r="698" spans="1:7">
      <c r="A698" s="4">
        <v>45813</v>
      </c>
      <c r="B698">
        <v>-0.26540000000000002</v>
      </c>
      <c r="C698" s="6">
        <f>OS[[#This Row],[Variaz]]/100</f>
        <v>-2.6540000000000001E-3</v>
      </c>
      <c r="D698" s="10">
        <f>'AUM Fondi'!E2615</f>
        <v>73169509.790000007</v>
      </c>
      <c r="E698" s="10">
        <f>D697*OS[[#This Row],[Variazione percentuale]]</f>
        <v>-194227.09148500001</v>
      </c>
      <c r="F698" s="11">
        <f>OS[[#This Row],[AUM]]-D697</f>
        <v>-13267.709999993443</v>
      </c>
      <c r="G698" s="11">
        <f>OS[[#This Row],[∆ AUM]]-OS[[#This Row],[effetto mercato]]</f>
        <v>180959.38148500657</v>
      </c>
    </row>
    <row r="699" spans="1:7">
      <c r="A699" s="4">
        <v>45814</v>
      </c>
      <c r="B699">
        <v>0.3992</v>
      </c>
      <c r="C699" s="6">
        <f>OS[[#This Row],[Variaz]]/100</f>
        <v>3.9919999999999999E-3</v>
      </c>
      <c r="D699" s="10">
        <f>'AUM Fondi'!E2616</f>
        <v>73324283.370000005</v>
      </c>
      <c r="E699" s="10">
        <f>D698*OS[[#This Row],[Variazione percentuale]]</f>
        <v>292092.68308168004</v>
      </c>
      <c r="F699" s="11">
        <f>OS[[#This Row],[AUM]]-D698</f>
        <v>154773.57999999821</v>
      </c>
      <c r="G699" s="11">
        <f>OS[[#This Row],[∆ AUM]]-OS[[#This Row],[effetto mercato]]</f>
        <v>-137319.10308168182</v>
      </c>
    </row>
    <row r="700" spans="1:7">
      <c r="A700" s="4">
        <v>45817</v>
      </c>
      <c r="B700">
        <v>5.6800000000000003E-2</v>
      </c>
      <c r="C700" s="6">
        <f>OS[[#This Row],[Variaz]]/100</f>
        <v>5.6800000000000004E-4</v>
      </c>
      <c r="D700" s="10">
        <f>'AUM Fondi'!E2617</f>
        <v>73783921.819999993</v>
      </c>
      <c r="E700" s="10">
        <f>D699*OS[[#This Row],[Variazione percentuale]]</f>
        <v>41648.192954160004</v>
      </c>
      <c r="F700" s="11">
        <f>OS[[#This Row],[AUM]]-D699</f>
        <v>459638.44999998808</v>
      </c>
      <c r="G700" s="11">
        <f>OS[[#This Row],[∆ AUM]]-OS[[#This Row],[effetto mercato]]</f>
        <v>417990.2570458281</v>
      </c>
    </row>
    <row r="701" spans="1:7">
      <c r="A701" s="4">
        <v>45818</v>
      </c>
      <c r="B701">
        <v>0.246</v>
      </c>
      <c r="C701" s="6">
        <f>OS[[#This Row],[Variaz]]/100</f>
        <v>2.4599999999999999E-3</v>
      </c>
      <c r="D701" s="10">
        <f>'AUM Fondi'!E2618</f>
        <v>73872109.150000006</v>
      </c>
      <c r="E701" s="10">
        <f>D700*OS[[#This Row],[Variazione percentuale]]</f>
        <v>181508.44767719999</v>
      </c>
      <c r="F701" s="11">
        <f>OS[[#This Row],[AUM]]-D700</f>
        <v>88187.330000013113</v>
      </c>
      <c r="G701" s="11">
        <f>OS[[#This Row],[∆ AUM]]-OS[[#This Row],[effetto mercato]]</f>
        <v>-93321.117677186878</v>
      </c>
    </row>
    <row r="702" spans="1:7">
      <c r="A702" s="4">
        <v>45819</v>
      </c>
      <c r="B702">
        <v>-0.32090000000000002</v>
      </c>
      <c r="C702" s="6">
        <f>OS[[#This Row],[Variaz]]/100</f>
        <v>-3.209E-3</v>
      </c>
      <c r="D702" s="10">
        <f>'AUM Fondi'!E2619</f>
        <v>74077714.430000007</v>
      </c>
      <c r="E702" s="10">
        <f>D701*OS[[#This Row],[Variazione percentuale]]</f>
        <v>-237055.59826235002</v>
      </c>
      <c r="F702" s="11">
        <f>OS[[#This Row],[AUM]]-D701</f>
        <v>205605.28000000119</v>
      </c>
      <c r="G702" s="11">
        <f>OS[[#This Row],[∆ AUM]]-OS[[#This Row],[effetto mercato]]</f>
        <v>442660.87826235121</v>
      </c>
    </row>
    <row r="703" spans="1:7">
      <c r="A703" s="4">
        <v>45820</v>
      </c>
      <c r="B703">
        <v>0.1515</v>
      </c>
      <c r="C703" s="6">
        <f>OS[[#This Row],[Variaz]]/100</f>
        <v>1.5149999999999999E-3</v>
      </c>
      <c r="D703" s="10">
        <f>'AUM Fondi'!E2620</f>
        <v>73814213.539999992</v>
      </c>
      <c r="E703" s="10">
        <f>D702*OS[[#This Row],[Variazione percentuale]]</f>
        <v>112227.73736145</v>
      </c>
      <c r="F703" s="11">
        <f>OS[[#This Row],[AUM]]-D702</f>
        <v>-263500.8900000155</v>
      </c>
      <c r="G703" s="11">
        <f>OS[[#This Row],[∆ AUM]]-OS[[#This Row],[effetto mercato]]</f>
        <v>-375728.62736146548</v>
      </c>
    </row>
    <row r="704" spans="1:7">
      <c r="A704" s="4">
        <v>45821</v>
      </c>
      <c r="B704">
        <v>-0.47270000000000001</v>
      </c>
      <c r="C704" s="6">
        <f>OS[[#This Row],[Variaz]]/100</f>
        <v>-4.7270000000000003E-3</v>
      </c>
      <c r="D704" s="10">
        <f>'AUM Fondi'!E2621</f>
        <v>73838497.579999998</v>
      </c>
      <c r="E704" s="10">
        <f>D703*OS[[#This Row],[Variazione percentuale]]</f>
        <v>-348919.78740357998</v>
      </c>
      <c r="F704" s="11">
        <f>OS[[#This Row],[AUM]]-D703</f>
        <v>24284.040000006557</v>
      </c>
      <c r="G704" s="11">
        <f>OS[[#This Row],[∆ AUM]]-OS[[#This Row],[effetto mercato]]</f>
        <v>373203.82740358653</v>
      </c>
    </row>
    <row r="705" spans="1:7">
      <c r="A705" s="4">
        <v>45824</v>
      </c>
      <c r="B705">
        <v>0.17100000000000001</v>
      </c>
      <c r="C705" s="6">
        <f>OS[[#This Row],[Variaz]]/100</f>
        <v>1.7100000000000001E-3</v>
      </c>
      <c r="D705" s="10">
        <f>'AUM Fondi'!E2622</f>
        <v>73369231.299999997</v>
      </c>
      <c r="E705" s="10">
        <f>D704*OS[[#This Row],[Variazione percentuale]]</f>
        <v>126263.8308618</v>
      </c>
      <c r="F705" s="11">
        <f>OS[[#This Row],[AUM]]-D704</f>
        <v>-469266.28000000119</v>
      </c>
      <c r="G705" s="11">
        <f>OS[[#This Row],[∆ AUM]]-OS[[#This Row],[effetto mercato]]</f>
        <v>-595530.11086180119</v>
      </c>
    </row>
    <row r="706" spans="1:7">
      <c r="A706" s="4">
        <v>45825</v>
      </c>
      <c r="B706">
        <v>-0.17069999999999999</v>
      </c>
      <c r="C706" s="6">
        <f>OS[[#This Row],[Variaz]]/100</f>
        <v>-1.707E-3</v>
      </c>
      <c r="D706" s="10">
        <f>'AUM Fondi'!E2623</f>
        <v>73517455.179999992</v>
      </c>
      <c r="E706" s="10">
        <f>D705*OS[[#This Row],[Variazione percentuale]]</f>
        <v>-125241.2778291</v>
      </c>
      <c r="F706" s="11">
        <f>OS[[#This Row],[AUM]]-D705</f>
        <v>148223.87999999523</v>
      </c>
      <c r="G706" s="11">
        <f>OS[[#This Row],[∆ AUM]]-OS[[#This Row],[effetto mercato]]</f>
        <v>273465.15782909526</v>
      </c>
    </row>
    <row r="707" spans="1:7">
      <c r="A707" s="4">
        <v>45826</v>
      </c>
      <c r="B707">
        <v>0.17100000000000001</v>
      </c>
      <c r="C707" s="6">
        <f>OS[[#This Row],[Variaz]]/100</f>
        <v>1.7100000000000001E-3</v>
      </c>
      <c r="D707" s="10">
        <f>'AUM Fondi'!E2624</f>
        <v>73290016.230000004</v>
      </c>
      <c r="E707" s="10">
        <f>D706*OS[[#This Row],[Variazione percentuale]]</f>
        <v>125714.8483578</v>
      </c>
      <c r="F707" s="11">
        <f>OS[[#This Row],[AUM]]-D706</f>
        <v>-227438.94999998808</v>
      </c>
      <c r="G707" s="11">
        <f>OS[[#This Row],[∆ AUM]]-OS[[#This Row],[effetto mercato]]</f>
        <v>-353153.79835778807</v>
      </c>
    </row>
    <row r="708" spans="1:7">
      <c r="A708" s="4">
        <v>45827</v>
      </c>
      <c r="B708">
        <v>-0.1517</v>
      </c>
      <c r="C708" s="6">
        <f>OS[[#This Row],[Variaz]]/100</f>
        <v>-1.5170000000000001E-3</v>
      </c>
      <c r="D708" s="10">
        <f>'AUM Fondi'!E2625</f>
        <v>73378442.479999989</v>
      </c>
      <c r="E708" s="10">
        <f>D707*OS[[#This Row],[Variazione percentuale]]</f>
        <v>-111180.95462091001</v>
      </c>
      <c r="F708" s="11">
        <f>OS[[#This Row],[AUM]]-D707</f>
        <v>88426.249999985099</v>
      </c>
      <c r="G708" s="11">
        <f>OS[[#This Row],[∆ AUM]]-OS[[#This Row],[effetto mercato]]</f>
        <v>199607.20462089509</v>
      </c>
    </row>
    <row r="709" spans="1:7">
      <c r="A709" s="4">
        <v>45828</v>
      </c>
      <c r="B709">
        <v>-0.1709</v>
      </c>
      <c r="C709" s="6">
        <f>OS[[#This Row],[Variaz]]/100</f>
        <v>-1.709E-3</v>
      </c>
      <c r="D709" s="10">
        <f>'AUM Fondi'!E2626</f>
        <v>73248281.25999999</v>
      </c>
      <c r="E709" s="10">
        <f>D708*OS[[#This Row],[Variazione percentuale]]</f>
        <v>-125403.75819831998</v>
      </c>
      <c r="F709" s="11">
        <f>OS[[#This Row],[AUM]]-D708</f>
        <v>-130161.21999999881</v>
      </c>
      <c r="G709" s="11">
        <f>OS[[#This Row],[∆ AUM]]-OS[[#This Row],[effetto mercato]]</f>
        <v>-4757.4618016788299</v>
      </c>
    </row>
    <row r="710" spans="1:7">
      <c r="A710" s="4">
        <v>45831</v>
      </c>
      <c r="B710">
        <v>0.1142</v>
      </c>
      <c r="C710" s="6">
        <f>OS[[#This Row],[Variaz]]/100</f>
        <v>1.142E-3</v>
      </c>
      <c r="D710" s="10">
        <f>'AUM Fondi'!E2627</f>
        <v>73116067.530000001</v>
      </c>
      <c r="E710" s="10">
        <f>D709*OS[[#This Row],[Variazione percentuale]]</f>
        <v>83649.537198919992</v>
      </c>
      <c r="F710" s="11">
        <f>OS[[#This Row],[AUM]]-D709</f>
        <v>-132213.72999998927</v>
      </c>
      <c r="G710" s="11">
        <f>OS[[#This Row],[∆ AUM]]-OS[[#This Row],[effetto mercato]]</f>
        <v>-215863.26719890925</v>
      </c>
    </row>
    <row r="711" spans="1:7">
      <c r="A711" s="4">
        <v>45832</v>
      </c>
      <c r="B711">
        <v>0.3231</v>
      </c>
      <c r="C711" s="6">
        <f>OS[[#This Row],[Variaz]]/100</f>
        <v>3.2309999999999999E-3</v>
      </c>
      <c r="D711" s="10">
        <f>'AUM Fondi'!E2628</f>
        <v>73062666.060000002</v>
      </c>
      <c r="E711" s="10">
        <f>D710*OS[[#This Row],[Variazione percentuale]]</f>
        <v>236238.01418942999</v>
      </c>
      <c r="F711" s="11">
        <f>OS[[#This Row],[AUM]]-D710</f>
        <v>-53401.469999998808</v>
      </c>
      <c r="G711" s="11">
        <f>OS[[#This Row],[∆ AUM]]-OS[[#This Row],[effetto mercato]]</f>
        <v>-289639.4841894288</v>
      </c>
    </row>
    <row r="712" spans="1:7">
      <c r="A712" s="4">
        <v>45833</v>
      </c>
      <c r="B712">
        <v>-3.7900000000000003E-2</v>
      </c>
      <c r="C712" s="6">
        <f>OS[[#This Row],[Variaz]]/100</f>
        <v>-3.7900000000000005E-4</v>
      </c>
      <c r="D712" s="10">
        <f>'AUM Fondi'!E2629</f>
        <v>73352667.060000002</v>
      </c>
      <c r="E712" s="10">
        <f>D711*OS[[#This Row],[Variazione percentuale]]</f>
        <v>-27690.750436740003</v>
      </c>
      <c r="F712" s="11">
        <f>OS[[#This Row],[AUM]]-D711</f>
        <v>290001</v>
      </c>
      <c r="G712" s="11">
        <f>OS[[#This Row],[∆ AUM]]-OS[[#This Row],[effetto mercato]]</f>
        <v>317691.75043674</v>
      </c>
    </row>
    <row r="713" spans="1:7">
      <c r="A713" s="4">
        <v>45834</v>
      </c>
      <c r="B713">
        <v>-5.6899999999999999E-2</v>
      </c>
      <c r="C713" s="6">
        <f>OS[[#This Row],[Variaz]]/100</f>
        <v>-5.6899999999999995E-4</v>
      </c>
      <c r="D713" s="10">
        <f>'AUM Fondi'!E2630</f>
        <v>73432193.75</v>
      </c>
      <c r="E713" s="10">
        <f>D712*OS[[#This Row],[Variazione percentuale]]</f>
        <v>-41737.667557139997</v>
      </c>
      <c r="F713" s="11">
        <f>OS[[#This Row],[AUM]]-D712</f>
        <v>79526.689999997616</v>
      </c>
      <c r="G713" s="11">
        <f>OS[[#This Row],[∆ AUM]]-OS[[#This Row],[effetto mercato]]</f>
        <v>121264.35755713761</v>
      </c>
    </row>
    <row r="714" spans="1:7">
      <c r="A714" s="4">
        <v>45835</v>
      </c>
      <c r="B714">
        <v>0.20860000000000001</v>
      </c>
      <c r="C714" s="6">
        <f>OS[[#This Row],[Variaz]]/100</f>
        <v>2.0860000000000002E-3</v>
      </c>
      <c r="D714" s="10">
        <f>'AUM Fondi'!E2631</f>
        <v>73347954.700000003</v>
      </c>
      <c r="E714" s="10">
        <f>D713*OS[[#This Row],[Variazione percentuale]]</f>
        <v>153179.55616250003</v>
      </c>
      <c r="F714" s="11">
        <f>OS[[#This Row],[AUM]]-D713</f>
        <v>-84239.04999999702</v>
      </c>
      <c r="G714" s="11">
        <f>OS[[#This Row],[∆ AUM]]-OS[[#This Row],[effetto mercato]]</f>
        <v>-237418.60616249705</v>
      </c>
    </row>
    <row r="715" spans="1:7">
      <c r="A715" s="4">
        <v>45838</v>
      </c>
      <c r="B715">
        <v>0</v>
      </c>
      <c r="C715" s="6">
        <f>OS[[#This Row],[Variaz]]/100</f>
        <v>0</v>
      </c>
      <c r="D715" s="10">
        <f>'AUM Fondi'!E2632</f>
        <v>73484070.370000005</v>
      </c>
      <c r="E715" s="10">
        <f>D714*OS[[#This Row],[Variazione percentuale]]</f>
        <v>0</v>
      </c>
      <c r="F715" s="11">
        <f>OS[[#This Row],[AUM]]-D714</f>
        <v>136115.67000000179</v>
      </c>
      <c r="G715" s="11">
        <f>OS[[#This Row],[∆ AUM]]-OS[[#This Row],[effetto mercato]]</f>
        <v>136115.67000000179</v>
      </c>
    </row>
    <row r="716" spans="1:7">
      <c r="A716" s="4">
        <v>45839</v>
      </c>
      <c r="B716">
        <v>3.78E-2</v>
      </c>
      <c r="C716" s="6">
        <f>OS[[#This Row],[Variaz]]/100</f>
        <v>3.7800000000000003E-4</v>
      </c>
      <c r="D716" s="10">
        <f>'AUM Fondi'!E2633</f>
        <v>73571013.730000004</v>
      </c>
      <c r="E716" s="10">
        <f>D715*OS[[#This Row],[Variazione percentuale]]</f>
        <v>27776.978599860005</v>
      </c>
      <c r="F716" s="11">
        <f>OS[[#This Row],[AUM]]-D715</f>
        <v>86943.359999999404</v>
      </c>
      <c r="G716" s="11">
        <f>OS[[#This Row],[∆ AUM]]-OS[[#This Row],[effetto mercato]]</f>
        <v>59166.381400139398</v>
      </c>
    </row>
    <row r="717" spans="1:7">
      <c r="A717" s="4">
        <v>45840</v>
      </c>
      <c r="B717">
        <v>3.78E-2</v>
      </c>
      <c r="C717" s="6">
        <f>OS[[#This Row],[Variaz]]/100</f>
        <v>3.7800000000000003E-4</v>
      </c>
      <c r="D717" s="10">
        <f>'AUM Fondi'!E2634</f>
        <v>73624349.609999999</v>
      </c>
      <c r="E717" s="10">
        <f>D716*OS[[#This Row],[Variazione percentuale]]</f>
        <v>27809.843189940002</v>
      </c>
      <c r="F717" s="11">
        <f>OS[[#This Row],[AUM]]-D716</f>
        <v>53335.879999995232</v>
      </c>
      <c r="G717" s="11">
        <f>OS[[#This Row],[∆ AUM]]-OS[[#This Row],[effetto mercato]]</f>
        <v>25526.03681005523</v>
      </c>
    </row>
    <row r="718" spans="1:7">
      <c r="A718" s="4">
        <v>45841</v>
      </c>
      <c r="B718">
        <v>0.43490000000000001</v>
      </c>
      <c r="C718" s="6">
        <f>OS[[#This Row],[Variaz]]/100</f>
        <v>4.3490000000000004E-3</v>
      </c>
      <c r="D718" s="10">
        <f>'AUM Fondi'!E2635</f>
        <v>73664917.99000001</v>
      </c>
      <c r="E718" s="10">
        <f>D717*OS[[#This Row],[Variazione percentuale]]</f>
        <v>320192.29645389004</v>
      </c>
      <c r="F718" s="11">
        <f>OS[[#This Row],[AUM]]-D717</f>
        <v>40568.380000010133</v>
      </c>
      <c r="G718" s="11">
        <f>OS[[#This Row],[∆ AUM]]-OS[[#This Row],[effetto mercato]]</f>
        <v>-279623.91645387991</v>
      </c>
    </row>
    <row r="719" spans="1:7">
      <c r="A719" s="4">
        <v>45842</v>
      </c>
      <c r="B719">
        <v>-0.113</v>
      </c>
      <c r="C719" s="6">
        <f>OS[[#This Row],[Variaz]]/100</f>
        <v>-1.1299999999999999E-3</v>
      </c>
      <c r="D719" s="10">
        <f>'AUM Fondi'!E2636</f>
        <v>74108746.25</v>
      </c>
      <c r="E719" s="10">
        <f>D718*OS[[#This Row],[Variazione percentuale]]</f>
        <v>-83241.357328700004</v>
      </c>
      <c r="F719" s="11">
        <f>OS[[#This Row],[AUM]]-D718</f>
        <v>443828.25999999046</v>
      </c>
      <c r="G719" s="11">
        <f>OS[[#This Row],[∆ AUM]]-OS[[#This Row],[effetto mercato]]</f>
        <v>527069.61732869048</v>
      </c>
    </row>
    <row r="720" spans="1:7">
      <c r="A720" s="4">
        <v>45845</v>
      </c>
      <c r="B720">
        <v>-0.245</v>
      </c>
      <c r="C720" s="6">
        <f>OS[[#This Row],[Variaz]]/100</f>
        <v>-2.4499999999999999E-3</v>
      </c>
      <c r="D720" s="10">
        <f>'AUM Fondi'!E2637</f>
        <v>74002372.180000007</v>
      </c>
      <c r="E720" s="10">
        <f>D719*OS[[#This Row],[Variazione percentuale]]</f>
        <v>-181566.42831250001</v>
      </c>
      <c r="F720" s="11">
        <f>OS[[#This Row],[AUM]]-D719</f>
        <v>-106374.06999999285</v>
      </c>
      <c r="G720" s="11">
        <f>OS[[#This Row],[∆ AUM]]-OS[[#This Row],[effetto mercato]]</f>
        <v>75192.35831250716</v>
      </c>
    </row>
    <row r="721" spans="1:7">
      <c r="A721" s="4">
        <v>45846</v>
      </c>
      <c r="B721">
        <v>0.15110000000000001</v>
      </c>
      <c r="C721" s="6">
        <f>OS[[#This Row],[Variaz]]/100</f>
        <v>1.5110000000000002E-3</v>
      </c>
      <c r="D721" s="10">
        <f>'AUM Fondi'!E2638</f>
        <v>74125768.579999998</v>
      </c>
      <c r="E721" s="10">
        <f>D720*OS[[#This Row],[Variazione percentuale]]</f>
        <v>111817.58436398003</v>
      </c>
      <c r="F721" s="11">
        <f>OS[[#This Row],[AUM]]-D720</f>
        <v>123396.39999999106</v>
      </c>
      <c r="G721" s="11">
        <f>OS[[#This Row],[∆ AUM]]-OS[[#This Row],[effetto mercato]]</f>
        <v>11578.81563601103</v>
      </c>
    </row>
    <row r="722" spans="1:7">
      <c r="A722" s="4">
        <v>45847</v>
      </c>
      <c r="B722">
        <v>9.4299999999999995E-2</v>
      </c>
      <c r="C722" s="6">
        <f>OS[[#This Row],[Variaz]]/100</f>
        <v>9.4299999999999994E-4</v>
      </c>
      <c r="D722" s="10">
        <f>'AUM Fondi'!E2639</f>
        <v>74186132.980000004</v>
      </c>
      <c r="E722" s="10">
        <f>D721*OS[[#This Row],[Variazione percentuale]]</f>
        <v>69900.599770939996</v>
      </c>
      <c r="F722" s="11">
        <f>OS[[#This Row],[AUM]]-D721</f>
        <v>60364.40000000596</v>
      </c>
      <c r="G722" s="11">
        <f>OS[[#This Row],[∆ AUM]]-OS[[#This Row],[effetto mercato]]</f>
        <v>-9536.1997709340358</v>
      </c>
    </row>
    <row r="723" spans="1:7">
      <c r="A723" s="4">
        <v>45848</v>
      </c>
      <c r="B723">
        <v>9.4200000000000006E-2</v>
      </c>
      <c r="C723" s="6">
        <f>OS[[#This Row],[Variaz]]/100</f>
        <v>9.4200000000000002E-4</v>
      </c>
      <c r="D723" s="10">
        <f>'AUM Fondi'!E2640</f>
        <v>74329147.650000006</v>
      </c>
      <c r="E723" s="10">
        <f>D722*OS[[#This Row],[Variazione percentuale]]</f>
        <v>69883.337267160008</v>
      </c>
      <c r="F723" s="11">
        <f>OS[[#This Row],[AUM]]-D722</f>
        <v>143014.67000000179</v>
      </c>
      <c r="G723" s="11">
        <f>OS[[#This Row],[∆ AUM]]-OS[[#This Row],[effetto mercato]]</f>
        <v>73131.33273284178</v>
      </c>
    </row>
    <row r="724" spans="1:7">
      <c r="A724" s="4">
        <v>45849</v>
      </c>
      <c r="B724">
        <v>-0.35770000000000002</v>
      </c>
      <c r="C724" s="6">
        <f>OS[[#This Row],[Variaz]]/100</f>
        <v>-3.5770000000000003E-3</v>
      </c>
      <c r="D724" s="10">
        <f>'AUM Fondi'!E2641</f>
        <v>74355587.640000001</v>
      </c>
      <c r="E724" s="10">
        <f>D723*OS[[#This Row],[Variazione percentuale]]</f>
        <v>-265875.36114405002</v>
      </c>
      <c r="F724" s="11">
        <f>OS[[#This Row],[AUM]]-D723</f>
        <v>26439.989999994636</v>
      </c>
      <c r="G724" s="11">
        <f>OS[[#This Row],[∆ AUM]]-OS[[#This Row],[effetto mercato]]</f>
        <v>292315.35114404466</v>
      </c>
    </row>
    <row r="725" spans="1:7">
      <c r="A725" s="4">
        <v>45852</v>
      </c>
      <c r="B725">
        <v>-0.1323</v>
      </c>
      <c r="C725" s="6">
        <f>OS[[#This Row],[Variaz]]/100</f>
        <v>-1.323E-3</v>
      </c>
      <c r="D725" s="10">
        <f>'AUM Fondi'!E2642</f>
        <v>74107031.739999995</v>
      </c>
      <c r="E725" s="10">
        <f>D724*OS[[#This Row],[Variazione percentuale]]</f>
        <v>-98372.442447719994</v>
      </c>
      <c r="F725" s="11">
        <f>OS[[#This Row],[AUM]]-D724</f>
        <v>-248555.90000000596</v>
      </c>
      <c r="G725" s="11">
        <f>OS[[#This Row],[∆ AUM]]-OS[[#This Row],[effetto mercato]]</f>
        <v>-150183.45755228598</v>
      </c>
    </row>
    <row r="726" spans="1:7">
      <c r="A726" s="4">
        <v>45853</v>
      </c>
      <c r="B726">
        <v>0.26490000000000002</v>
      </c>
      <c r="C726" s="6">
        <f>OS[[#This Row],[Variaz]]/100</f>
        <v>2.6490000000000003E-3</v>
      </c>
      <c r="D726" s="10">
        <f>'AUM Fondi'!E2643</f>
        <v>74021949.789999992</v>
      </c>
      <c r="E726" s="10">
        <f>D725*OS[[#This Row],[Variazione percentuale]]</f>
        <v>196309.52707926001</v>
      </c>
      <c r="F726" s="11">
        <f>OS[[#This Row],[AUM]]-D725</f>
        <v>-85081.95000000298</v>
      </c>
      <c r="G726" s="11">
        <f>OS[[#This Row],[∆ AUM]]-OS[[#This Row],[effetto mercato]]</f>
        <v>-281391.47707926296</v>
      </c>
    </row>
    <row r="727" spans="1:7">
      <c r="A727" s="4">
        <v>45854</v>
      </c>
      <c r="B727">
        <v>0.16980000000000001</v>
      </c>
      <c r="C727" s="6">
        <f>OS[[#This Row],[Variaz]]/100</f>
        <v>1.6980000000000001E-3</v>
      </c>
      <c r="D727" s="10">
        <f>'AUM Fondi'!E2644</f>
        <v>74198401.519999996</v>
      </c>
      <c r="E727" s="10">
        <f>D726*OS[[#This Row],[Variazione percentuale]]</f>
        <v>125689.27074342</v>
      </c>
      <c r="F727" s="11">
        <f>OS[[#This Row],[AUM]]-D726</f>
        <v>176451.73000000417</v>
      </c>
      <c r="G727" s="11">
        <f>OS[[#This Row],[∆ AUM]]-OS[[#This Row],[effetto mercato]]</f>
        <v>50762.459256584174</v>
      </c>
    </row>
    <row r="728" spans="1:7">
      <c r="A728" s="4">
        <v>45855</v>
      </c>
      <c r="B728">
        <v>0.24490000000000001</v>
      </c>
      <c r="C728" s="6">
        <f>OS[[#This Row],[Variaz]]/100</f>
        <v>2.4490000000000002E-3</v>
      </c>
      <c r="D728" s="10">
        <f>'AUM Fondi'!E2645</f>
        <v>74337188.689999998</v>
      </c>
      <c r="E728" s="10">
        <f>D727*OS[[#This Row],[Variazione percentuale]]</f>
        <v>181711.88532248</v>
      </c>
      <c r="F728" s="11">
        <f>OS[[#This Row],[AUM]]-D727</f>
        <v>138787.17000000179</v>
      </c>
      <c r="G728" s="11">
        <f>OS[[#This Row],[∆ AUM]]-OS[[#This Row],[effetto mercato]]</f>
        <v>-42924.715322478209</v>
      </c>
    </row>
    <row r="729" spans="1:7">
      <c r="A729" s="4">
        <v>45856</v>
      </c>
      <c r="B729">
        <v>-0.30070000000000002</v>
      </c>
      <c r="C729" s="6">
        <f>OS[[#This Row],[Variaz]]/100</f>
        <v>-3.0070000000000001E-3</v>
      </c>
      <c r="D729" s="10">
        <f>'AUM Fondi'!E2646</f>
        <v>74496969.530000001</v>
      </c>
      <c r="E729" s="10">
        <f>D728*OS[[#This Row],[Variazione percentuale]]</f>
        <v>-223531.92639082999</v>
      </c>
      <c r="F729" s="11">
        <f>OS[[#This Row],[AUM]]-D728</f>
        <v>159780.84000000358</v>
      </c>
      <c r="G729" s="11">
        <f>OS[[#This Row],[∆ AUM]]-OS[[#This Row],[effetto mercato]]</f>
        <v>383312.76639083354</v>
      </c>
    </row>
    <row r="730" spans="1:7">
      <c r="A730" s="4">
        <v>45859</v>
      </c>
      <c r="B730">
        <v>7.5399999999999995E-2</v>
      </c>
      <c r="C730" s="6">
        <f>OS[[#This Row],[Variaz]]/100</f>
        <v>7.539999999999999E-4</v>
      </c>
      <c r="D730" s="10">
        <f>'AUM Fondi'!E2647</f>
        <v>74273554.270000011</v>
      </c>
      <c r="E730" s="10">
        <f>D729*OS[[#This Row],[Variazione percentuale]]</f>
        <v>56170.715025619997</v>
      </c>
      <c r="F730" s="11">
        <f>OS[[#This Row],[AUM]]-D729</f>
        <v>-223415.25999999046</v>
      </c>
      <c r="G730" s="11">
        <f>OS[[#This Row],[∆ AUM]]-OS[[#This Row],[effetto mercato]]</f>
        <v>-279585.97502561047</v>
      </c>
    </row>
    <row r="731" spans="1:7">
      <c r="A731" s="4">
        <v>45860</v>
      </c>
      <c r="B731">
        <v>-1.8800000000000001E-2</v>
      </c>
      <c r="C731" s="6">
        <f>OS[[#This Row],[Variaz]]/100</f>
        <v>-1.8800000000000002E-4</v>
      </c>
      <c r="D731" s="10">
        <f>'AUM Fondi'!E2648</f>
        <v>74354350.340000004</v>
      </c>
      <c r="E731" s="10">
        <f>D730*OS[[#This Row],[Variazione percentuale]]</f>
        <v>-13963.428202760004</v>
      </c>
      <c r="F731" s="11">
        <f>OS[[#This Row],[AUM]]-D730</f>
        <v>80796.069999992847</v>
      </c>
      <c r="G731" s="11">
        <f>OS[[#This Row],[∆ AUM]]-OS[[#This Row],[effetto mercato]]</f>
        <v>94759.498202752846</v>
      </c>
    </row>
    <row r="732" spans="1:7">
      <c r="A732" s="4">
        <v>45861</v>
      </c>
      <c r="B732">
        <v>0.28260000000000002</v>
      </c>
      <c r="C732" s="6">
        <f>OS[[#This Row],[Variaz]]/100</f>
        <v>2.8260000000000004E-3</v>
      </c>
      <c r="D732" s="10">
        <f>'AUM Fondi'!E2649</f>
        <v>74333117.609999999</v>
      </c>
      <c r="E732" s="10">
        <f>D731*OS[[#This Row],[Variazione percentuale]]</f>
        <v>210125.39406084004</v>
      </c>
      <c r="F732" s="11">
        <f>OS[[#This Row],[AUM]]-D731</f>
        <v>-21232.730000004172</v>
      </c>
      <c r="G732" s="11">
        <f>OS[[#This Row],[∆ AUM]]-OS[[#This Row],[effetto mercato]]</f>
        <v>-231358.12406084422</v>
      </c>
    </row>
    <row r="733" spans="1:7">
      <c r="A733" s="4">
        <v>45862</v>
      </c>
      <c r="B733">
        <v>-0.18790000000000001</v>
      </c>
      <c r="C733" s="6">
        <f>OS[[#This Row],[Variaz]]/100</f>
        <v>-1.879E-3</v>
      </c>
      <c r="D733" s="10">
        <f>'AUM Fondi'!E2650</f>
        <v>74530481.799999997</v>
      </c>
      <c r="E733" s="10">
        <f>D732*OS[[#This Row],[Variazione percentuale]]</f>
        <v>-139671.92798919001</v>
      </c>
      <c r="F733" s="11">
        <f>OS[[#This Row],[AUM]]-D732</f>
        <v>197364.18999999762</v>
      </c>
      <c r="G733" s="11">
        <f>OS[[#This Row],[∆ AUM]]-OS[[#This Row],[effetto mercato]]</f>
        <v>337036.11798918759</v>
      </c>
    </row>
    <row r="734" spans="1:7">
      <c r="A734" s="4">
        <v>45863</v>
      </c>
      <c r="B734">
        <v>5.6500000000000002E-2</v>
      </c>
      <c r="C734" s="6">
        <f>OS[[#This Row],[Variaz]]/100</f>
        <v>5.6499999999999996E-4</v>
      </c>
      <c r="D734" s="10">
        <f>'AUM Fondi'!E2651</f>
        <v>74388181.549999997</v>
      </c>
      <c r="E734" s="10">
        <f>D733*OS[[#This Row],[Variazione percentuale]]</f>
        <v>42109.722216999995</v>
      </c>
      <c r="F734" s="11">
        <f>OS[[#This Row],[AUM]]-D733</f>
        <v>-142300.25</v>
      </c>
      <c r="G734" s="11">
        <f>OS[[#This Row],[∆ AUM]]-OS[[#This Row],[effetto mercato]]</f>
        <v>-184409.972217</v>
      </c>
    </row>
    <row r="735" spans="1:7">
      <c r="A735" s="4">
        <v>45866</v>
      </c>
      <c r="B735">
        <v>0.37619999999999998</v>
      </c>
      <c r="C735" s="6">
        <f>OS[[#This Row],[Variaz]]/100</f>
        <v>3.7619999999999997E-3</v>
      </c>
      <c r="D735" s="10">
        <f>'AUM Fondi'!E2652</f>
        <v>74391504.359999999</v>
      </c>
      <c r="E735" s="10">
        <f>D734*OS[[#This Row],[Variazione percentuale]]</f>
        <v>279848.33899109997</v>
      </c>
      <c r="F735" s="11">
        <f>OS[[#This Row],[AUM]]-D734</f>
        <v>3322.8100000023842</v>
      </c>
      <c r="G735" s="11">
        <f>OS[[#This Row],[∆ AUM]]-OS[[#This Row],[effetto mercato]]</f>
        <v>-276525.52899109758</v>
      </c>
    </row>
    <row r="736" spans="1:7">
      <c r="A736" s="4">
        <v>45867</v>
      </c>
      <c r="B736">
        <v>0.2999</v>
      </c>
      <c r="C736" s="6">
        <f>OS[[#This Row],[Variaz]]/100</f>
        <v>2.9989999999999999E-3</v>
      </c>
      <c r="D736" s="10">
        <f>'AUM Fondi'!E2653</f>
        <v>74773494.290000007</v>
      </c>
      <c r="E736" s="10">
        <f>D735*OS[[#This Row],[Variazione percentuale]]</f>
        <v>223100.12157563999</v>
      </c>
      <c r="F736" s="11">
        <f>OS[[#This Row],[AUM]]-D735</f>
        <v>381989.93000000715</v>
      </c>
      <c r="G736" s="11">
        <f>OS[[#This Row],[∆ AUM]]-OS[[#This Row],[effetto mercato]]</f>
        <v>158889.80842436716</v>
      </c>
    </row>
    <row r="737" spans="1:7">
      <c r="A737" s="4">
        <v>45868</v>
      </c>
      <c r="B737">
        <v>0</v>
      </c>
      <c r="C737" s="6">
        <f>OS[[#This Row],[Variaz]]/100</f>
        <v>0</v>
      </c>
      <c r="D737" s="10">
        <f>'AUM Fondi'!E2654</f>
        <v>74999724.5</v>
      </c>
      <c r="E737" s="10">
        <f>D736*OS[[#This Row],[Variazione percentuale]]</f>
        <v>0</v>
      </c>
      <c r="F737" s="11">
        <f>OS[[#This Row],[AUM]]-D736</f>
        <v>226230.20999999344</v>
      </c>
      <c r="G737" s="11">
        <f>OS[[#This Row],[∆ AUM]]-OS[[#This Row],[effetto mercato]]</f>
        <v>226230.20999999344</v>
      </c>
    </row>
    <row r="738" spans="1:7">
      <c r="A738" s="4">
        <v>45869</v>
      </c>
      <c r="B738">
        <v>-0.2429</v>
      </c>
      <c r="C738" s="6">
        <f>OS[[#This Row],[Variaz]]/100</f>
        <v>-2.4290000000000002E-3</v>
      </c>
      <c r="D738" s="10">
        <f>'AUM Fondi'!E2655</f>
        <v>75071678.729999989</v>
      </c>
      <c r="E738" s="10">
        <f>D737*OS[[#This Row],[Variazione percentuale]]</f>
        <v>-182174.33081050002</v>
      </c>
      <c r="F738" s="11">
        <f>OS[[#This Row],[AUM]]-D737</f>
        <v>71954.229999989271</v>
      </c>
      <c r="G738" s="11">
        <f>OS[[#This Row],[∆ AUM]]-OS[[#This Row],[effetto mercato]]</f>
        <v>254128.56081048929</v>
      </c>
    </row>
    <row r="739" spans="1:7">
      <c r="A739" s="4">
        <v>45870</v>
      </c>
      <c r="B739">
        <v>-0.5806</v>
      </c>
      <c r="C739" s="6">
        <f>OS[[#This Row],[Variaz]]/100</f>
        <v>-5.8060000000000004E-3</v>
      </c>
      <c r="D739" s="10">
        <f>'AUM Fondi'!E2656</f>
        <v>74984431.730000004</v>
      </c>
      <c r="E739" s="10">
        <f>D738*OS[[#This Row],[Variazione percentuale]]</f>
        <v>-435866.16670637997</v>
      </c>
      <c r="F739" s="11">
        <f>OS[[#This Row],[AUM]]-D738</f>
        <v>-87246.999999985099</v>
      </c>
      <c r="G739" s="11">
        <f>OS[[#This Row],[∆ AUM]]-OS[[#This Row],[effetto mercato]]</f>
        <v>348619.16670639487</v>
      </c>
    </row>
    <row r="740" spans="1:7">
      <c r="A740" s="4">
        <v>45873</v>
      </c>
      <c r="B740">
        <v>0.62170000000000003</v>
      </c>
      <c r="C740" s="6">
        <f>OS[[#This Row],[Variaz]]/100</f>
        <v>6.2170000000000003E-3</v>
      </c>
      <c r="D740" s="10">
        <f>'AUM Fondi'!E2657</f>
        <v>74554588.030000001</v>
      </c>
      <c r="E740" s="10">
        <f>D739*OS[[#This Row],[Variazione percentuale]]</f>
        <v>466178.21206541004</v>
      </c>
      <c r="F740" s="11">
        <f>OS[[#This Row],[AUM]]-D739</f>
        <v>-429843.70000000298</v>
      </c>
      <c r="G740" s="11">
        <f>OS[[#This Row],[∆ AUM]]-OS[[#This Row],[effetto mercato]]</f>
        <v>-896021.91206541308</v>
      </c>
    </row>
    <row r="741" spans="1:7">
      <c r="A741" s="4">
        <v>45874</v>
      </c>
      <c r="B741">
        <v>0</v>
      </c>
      <c r="C741" s="6">
        <f>OS[[#This Row],[Variaz]]/100</f>
        <v>0</v>
      </c>
      <c r="D741" s="10">
        <f>'AUM Fondi'!E2658</f>
        <v>75102921.120000005</v>
      </c>
      <c r="E741" s="10">
        <f>D740*OS[[#This Row],[Variazione percentuale]]</f>
        <v>0</v>
      </c>
      <c r="F741" s="11">
        <f>OS[[#This Row],[AUM]]-D740</f>
        <v>548333.09000000358</v>
      </c>
      <c r="G741" s="11">
        <f>OS[[#This Row],[∆ AUM]]-OS[[#This Row],[effetto mercato]]</f>
        <v>548333.09000000358</v>
      </c>
    </row>
    <row r="742" spans="1:7">
      <c r="A742" s="4">
        <v>45875</v>
      </c>
      <c r="B742">
        <v>-0.24340000000000001</v>
      </c>
      <c r="C742" s="6">
        <f>OS[[#This Row],[Variaz]]/100</f>
        <v>-2.434E-3</v>
      </c>
      <c r="D742" s="10">
        <f>'AUM Fondi'!E2659</f>
        <v>75082231.200000003</v>
      </c>
      <c r="E742" s="10">
        <f>D741*OS[[#This Row],[Variazione percentuale]]</f>
        <v>-182800.51000608</v>
      </c>
      <c r="F742" s="11">
        <f>OS[[#This Row],[AUM]]-D741</f>
        <v>-20689.920000001788</v>
      </c>
      <c r="G742" s="11">
        <f>OS[[#This Row],[∆ AUM]]-OS[[#This Row],[effetto mercato]]</f>
        <v>162110.59000607822</v>
      </c>
    </row>
    <row r="743" spans="1:7">
      <c r="A743" s="4">
        <v>45876</v>
      </c>
      <c r="B743">
        <v>0.11260000000000001</v>
      </c>
      <c r="C743" s="6">
        <f>OS[[#This Row],[Variaz]]/100</f>
        <v>1.126E-3</v>
      </c>
      <c r="D743" s="10">
        <f>'AUM Fondi'!E2660</f>
        <v>75205118.729999989</v>
      </c>
      <c r="E743" s="10">
        <f>D742*OS[[#This Row],[Variazione percentuale]]</f>
        <v>84542.592331200009</v>
      </c>
      <c r="F743" s="11">
        <f>OS[[#This Row],[AUM]]-D742</f>
        <v>122887.52999998629</v>
      </c>
      <c r="G743" s="11">
        <f>OS[[#This Row],[∆ AUM]]-OS[[#This Row],[effetto mercato]]</f>
        <v>38344.937668786282</v>
      </c>
    </row>
    <row r="744" spans="1:7">
      <c r="A744" s="4">
        <v>45877</v>
      </c>
      <c r="B744">
        <v>-1.8700000000000001E-2</v>
      </c>
      <c r="C744" s="6">
        <f>OS[[#This Row],[Variaz]]/100</f>
        <v>-1.8700000000000002E-4</v>
      </c>
      <c r="D744" s="10">
        <f>'AUM Fondi'!E2661</f>
        <v>75276112.359999999</v>
      </c>
      <c r="E744" s="10">
        <f>D743*OS[[#This Row],[Variazione percentuale]]</f>
        <v>-14063.35720251</v>
      </c>
      <c r="F744" s="11">
        <f>OS[[#This Row],[AUM]]-D743</f>
        <v>70993.630000010133</v>
      </c>
      <c r="G744" s="11">
        <f>OS[[#This Row],[∆ AUM]]-OS[[#This Row],[effetto mercato]]</f>
        <v>85056.987202520133</v>
      </c>
    </row>
    <row r="745" spans="1:7">
      <c r="A745" s="4">
        <v>45880</v>
      </c>
      <c r="B745">
        <v>0</v>
      </c>
      <c r="C745" s="6">
        <f>OS[[#This Row],[Variaz]]/100</f>
        <v>0</v>
      </c>
      <c r="D745" s="10">
        <f>'AUM Fondi'!E2662</f>
        <v>75329716.929999992</v>
      </c>
      <c r="E745" s="10">
        <f>D744*OS[[#This Row],[Variazione percentuale]]</f>
        <v>0</v>
      </c>
      <c r="F745" s="11">
        <f>OS[[#This Row],[AUM]]-D744</f>
        <v>53604.569999992847</v>
      </c>
      <c r="G745" s="11">
        <f>OS[[#This Row],[∆ AUM]]-OS[[#This Row],[effetto mercato]]</f>
        <v>53604.569999992847</v>
      </c>
    </row>
    <row r="746" spans="1:7">
      <c r="A746" s="4">
        <v>45881</v>
      </c>
      <c r="B746">
        <v>1.8800000000000001E-2</v>
      </c>
      <c r="C746" s="6">
        <f>OS[[#This Row],[Variaz]]/100</f>
        <v>1.8800000000000002E-4</v>
      </c>
      <c r="D746" s="10">
        <f>'AUM Fondi'!E2663</f>
        <v>75322543.120000005</v>
      </c>
      <c r="E746" s="10">
        <f>D745*OS[[#This Row],[Variazione percentuale]]</f>
        <v>14161.98678284</v>
      </c>
      <c r="F746" s="11">
        <f>OS[[#This Row],[AUM]]-D745</f>
        <v>-7173.809999987483</v>
      </c>
      <c r="G746" s="11">
        <f>OS[[#This Row],[∆ AUM]]-OS[[#This Row],[effetto mercato]]</f>
        <v>-21335.796782827485</v>
      </c>
    </row>
    <row r="747" spans="1:7">
      <c r="A747" s="4">
        <v>45882</v>
      </c>
      <c r="B747">
        <v>0.15</v>
      </c>
      <c r="C747" s="6">
        <f>OS[[#This Row],[Variaz]]/100</f>
        <v>1.5E-3</v>
      </c>
      <c r="D747" s="10">
        <f>'AUM Fondi'!E2664</f>
        <v>75408038.600000009</v>
      </c>
      <c r="E747" s="10">
        <f>D746*OS[[#This Row],[Variazione percentuale]]</f>
        <v>112983.81468000001</v>
      </c>
      <c r="F747" s="11">
        <f>OS[[#This Row],[AUM]]-D746</f>
        <v>85495.480000004172</v>
      </c>
      <c r="G747" s="11">
        <f>OS[[#This Row],[∆ AUM]]-OS[[#This Row],[effetto mercato]]</f>
        <v>-27488.334679995838</v>
      </c>
    </row>
    <row r="748" spans="1:7">
      <c r="A748" s="4">
        <v>45883</v>
      </c>
      <c r="B748">
        <v>5.62E-2</v>
      </c>
      <c r="C748" s="6">
        <f>OS[[#This Row],[Variaz]]/100</f>
        <v>5.62E-4</v>
      </c>
      <c r="D748" s="10">
        <f>'AUM Fondi'!E2665</f>
        <v>75503709.25</v>
      </c>
      <c r="E748" s="10">
        <f>D747*OS[[#This Row],[Variazione percentuale]]</f>
        <v>42379.317693200006</v>
      </c>
      <c r="F748" s="11">
        <f>OS[[#This Row],[AUM]]-D747</f>
        <v>95670.649999991059</v>
      </c>
      <c r="G748" s="11">
        <f>OS[[#This Row],[∆ AUM]]-OS[[#This Row],[effetto mercato]]</f>
        <v>53291.332306791053</v>
      </c>
    </row>
    <row r="749" spans="1:7">
      <c r="A749" s="4">
        <v>45887</v>
      </c>
      <c r="B749">
        <v>-7.4800000000000005E-2</v>
      </c>
      <c r="C749" s="6">
        <f>OS[[#This Row],[Variaz]]/100</f>
        <v>-7.4800000000000008E-4</v>
      </c>
      <c r="D749" s="10">
        <f>'AUM Fondi'!E2666</f>
        <v>75532266.640000001</v>
      </c>
      <c r="E749" s="10">
        <f>D748*OS[[#This Row],[Variazione percentuale]]</f>
        <v>-56476.774519000006</v>
      </c>
      <c r="F749" s="11">
        <f>OS[[#This Row],[AUM]]-D748</f>
        <v>28557.390000000596</v>
      </c>
      <c r="G749" s="11">
        <f>OS[[#This Row],[∆ AUM]]-OS[[#This Row],[effetto mercato]]</f>
        <v>85034.164519000595</v>
      </c>
    </row>
    <row r="750" spans="1:7">
      <c r="A750" s="4">
        <v>45888</v>
      </c>
      <c r="B750">
        <v>-3.7400000000000003E-2</v>
      </c>
      <c r="C750" s="6">
        <f>OS[[#This Row],[Variaz]]/100</f>
        <v>-3.7400000000000004E-4</v>
      </c>
      <c r="D750" s="10">
        <f>'AUM Fondi'!E2667</f>
        <v>75523229.510000005</v>
      </c>
      <c r="E750" s="10">
        <f>D749*OS[[#This Row],[Variazione percentuale]]</f>
        <v>-28249.067723360004</v>
      </c>
      <c r="F750" s="11">
        <f>OS[[#This Row],[AUM]]-D749</f>
        <v>-9037.1299999952316</v>
      </c>
      <c r="G750" s="11">
        <f>OS[[#This Row],[∆ AUM]]-OS[[#This Row],[effetto mercato]]</f>
        <v>19211.937723364772</v>
      </c>
    </row>
    <row r="751" spans="1:7">
      <c r="A751" s="4">
        <v>45889</v>
      </c>
      <c r="B751">
        <v>0.1124</v>
      </c>
      <c r="C751" s="6">
        <f>OS[[#This Row],[Variaz]]/100</f>
        <v>1.124E-3</v>
      </c>
      <c r="D751" s="10">
        <f>'AUM Fondi'!E2668</f>
        <v>75531713.859999999</v>
      </c>
      <c r="E751" s="10">
        <f>D750*OS[[#This Row],[Variazione percentuale]]</f>
        <v>84888.109969240002</v>
      </c>
      <c r="F751" s="11">
        <f>OS[[#This Row],[AUM]]-D750</f>
        <v>8484.3499999940395</v>
      </c>
      <c r="G751" s="11">
        <f>OS[[#This Row],[∆ AUM]]-OS[[#This Row],[effetto mercato]]</f>
        <v>-76403.759969245963</v>
      </c>
    </row>
    <row r="752" spans="1:7">
      <c r="A752" s="4">
        <v>45890</v>
      </c>
      <c r="B752">
        <v>-0.20580000000000001</v>
      </c>
      <c r="C752" s="6">
        <f>OS[[#This Row],[Variaz]]/100</f>
        <v>-2.0579999999999999E-3</v>
      </c>
      <c r="D752" s="10">
        <f>'AUM Fondi'!E2669</f>
        <v>75657941.820000008</v>
      </c>
      <c r="E752" s="10">
        <f>D751*OS[[#This Row],[Variazione percentuale]]</f>
        <v>-155444.26712387998</v>
      </c>
      <c r="F752" s="11">
        <f>OS[[#This Row],[AUM]]-D751</f>
        <v>126227.96000000834</v>
      </c>
      <c r="G752" s="11">
        <f>OS[[#This Row],[∆ AUM]]-OS[[#This Row],[effetto mercato]]</f>
        <v>281672.22712388833</v>
      </c>
    </row>
    <row r="753" spans="1:7">
      <c r="A753" s="4">
        <v>45891</v>
      </c>
      <c r="B753">
        <v>0.33750000000000002</v>
      </c>
      <c r="C753" s="6">
        <f>OS[[#This Row],[Variaz]]/100</f>
        <v>3.3750000000000004E-3</v>
      </c>
      <c r="D753" s="10">
        <f>'AUM Fondi'!E2670</f>
        <v>75559717.460000008</v>
      </c>
      <c r="E753" s="10">
        <f>D752*OS[[#This Row],[Variazione percentuale]]</f>
        <v>255345.55364250005</v>
      </c>
      <c r="F753" s="11">
        <f>OS[[#This Row],[AUM]]-D752</f>
        <v>-98224.359999999404</v>
      </c>
      <c r="G753" s="11">
        <f>OS[[#This Row],[∆ AUM]]-OS[[#This Row],[effetto mercato]]</f>
        <v>-353569.91364249948</v>
      </c>
    </row>
    <row r="754" spans="1:7">
      <c r="A754" s="4">
        <v>45894</v>
      </c>
      <c r="B754">
        <v>-0.2429</v>
      </c>
      <c r="C754" s="6">
        <f>OS[[#This Row],[Variaz]]/100</f>
        <v>-2.4290000000000002E-3</v>
      </c>
      <c r="D754" s="10">
        <f>'AUM Fondi'!E2671</f>
        <v>75782666.859999999</v>
      </c>
      <c r="E754" s="10">
        <f>D753*OS[[#This Row],[Variazione percentuale]]</f>
        <v>-183534.55371034003</v>
      </c>
      <c r="F754" s="11">
        <f>OS[[#This Row],[AUM]]-D753</f>
        <v>222949.39999999106</v>
      </c>
      <c r="G754" s="11">
        <f>OS[[#This Row],[∆ AUM]]-OS[[#This Row],[effetto mercato]]</f>
        <v>406483.95371033112</v>
      </c>
    </row>
    <row r="755" spans="1:7">
      <c r="A755" s="4">
        <v>45895</v>
      </c>
      <c r="B755">
        <v>0.14979999999999999</v>
      </c>
      <c r="C755" s="6">
        <f>OS[[#This Row],[Variaz]]/100</f>
        <v>1.498E-3</v>
      </c>
      <c r="D755" s="10">
        <f>'AUM Fondi'!E2672</f>
        <v>75618677.870000005</v>
      </c>
      <c r="E755" s="10">
        <f>D754*OS[[#This Row],[Variazione percentuale]]</f>
        <v>113522.43495627999</v>
      </c>
      <c r="F755" s="11">
        <f>OS[[#This Row],[AUM]]-D754</f>
        <v>-163988.98999999464</v>
      </c>
      <c r="G755" s="11">
        <f>OS[[#This Row],[∆ AUM]]-OS[[#This Row],[effetto mercato]]</f>
        <v>-277511.42495627463</v>
      </c>
    </row>
    <row r="756" spans="1:7">
      <c r="A756" s="4">
        <v>45896</v>
      </c>
      <c r="B756">
        <v>0.24310000000000001</v>
      </c>
      <c r="C756" s="6">
        <f>OS[[#This Row],[Variaz]]/100</f>
        <v>2.431E-3</v>
      </c>
      <c r="D756" s="10">
        <f>'AUM Fondi'!E2673</f>
        <v>75720536.599999994</v>
      </c>
      <c r="E756" s="10">
        <f>D755*OS[[#This Row],[Variazione percentuale]]</f>
        <v>183829.00590197</v>
      </c>
      <c r="F756" s="11">
        <f>OS[[#This Row],[AUM]]-D755</f>
        <v>101858.72999998927</v>
      </c>
      <c r="G756" s="11">
        <f>OS[[#This Row],[∆ AUM]]-OS[[#This Row],[effetto mercato]]</f>
        <v>-81970.275901980727</v>
      </c>
    </row>
    <row r="757" spans="1:7">
      <c r="A757" s="4">
        <v>45897</v>
      </c>
      <c r="B757">
        <v>-0.13059999999999999</v>
      </c>
      <c r="C757" s="6">
        <f>OS[[#This Row],[Variaz]]/100</f>
        <v>-1.3059999999999999E-3</v>
      </c>
      <c r="D757" s="10">
        <f>'AUM Fondi'!E2674</f>
        <v>75838496.120000005</v>
      </c>
      <c r="E757" s="10">
        <f>D756*OS[[#This Row],[Variazione percentuale]]</f>
        <v>-98891.020799599981</v>
      </c>
      <c r="F757" s="11">
        <f>OS[[#This Row],[AUM]]-D756</f>
        <v>117959.52000001073</v>
      </c>
      <c r="G757" s="11">
        <f>OS[[#This Row],[∆ AUM]]-OS[[#This Row],[effetto mercato]]</f>
        <v>216850.54079961072</v>
      </c>
    </row>
    <row r="758" spans="1:7">
      <c r="A758" s="4">
        <v>45898</v>
      </c>
      <c r="B758">
        <v>-0.52310000000000001</v>
      </c>
      <c r="C758" s="6">
        <f>OS[[#This Row],[Variaz]]/100</f>
        <v>-5.2310000000000004E-3</v>
      </c>
      <c r="D758" s="10">
        <f>'AUM Fondi'!E2675</f>
        <v>75815493.100000009</v>
      </c>
      <c r="E758" s="10">
        <f>D757*OS[[#This Row],[Variazione percentuale]]</f>
        <v>-396711.17320372007</v>
      </c>
      <c r="F758" s="11">
        <f>OS[[#This Row],[AUM]]-D757</f>
        <v>-23003.019999995828</v>
      </c>
      <c r="G758" s="11">
        <f>OS[[#This Row],[∆ AUM]]-OS[[#This Row],[effetto mercato]]</f>
        <v>373708.15320372424</v>
      </c>
    </row>
    <row r="759" spans="1:7">
      <c r="A759" s="4">
        <v>45901</v>
      </c>
      <c r="B759">
        <v>-9.3899999999999997E-2</v>
      </c>
      <c r="C759" s="6">
        <f>OS[[#This Row],[Variaz]]/100</f>
        <v>-9.3899999999999995E-4</v>
      </c>
      <c r="D759" s="10">
        <f>'AUM Fondi'!E2676</f>
        <v>75425694.939999998</v>
      </c>
      <c r="E759" s="10">
        <f>D758*OS[[#This Row],[Variazione percentuale]]</f>
        <v>-71190.748020900006</v>
      </c>
      <c r="F759" s="11">
        <f>OS[[#This Row],[AUM]]-D758</f>
        <v>-389798.16000001132</v>
      </c>
      <c r="G759" s="11">
        <f>OS[[#This Row],[∆ AUM]]-OS[[#This Row],[effetto mercato]]</f>
        <v>-318607.41197911132</v>
      </c>
    </row>
    <row r="760" spans="1:7">
      <c r="A760" s="4">
        <v>45902</v>
      </c>
      <c r="B760">
        <v>-0.35709999999999997</v>
      </c>
      <c r="C760" s="6">
        <f>OS[[#This Row],[Variaz]]/100</f>
        <v>-3.5709999999999995E-3</v>
      </c>
      <c r="D760" s="10">
        <f>'AUM Fondi'!E2677</f>
        <v>75327203.11999999</v>
      </c>
      <c r="E760" s="10">
        <f>D759*OS[[#This Row],[Variazione percentuale]]</f>
        <v>-269345.15663073998</v>
      </c>
      <c r="F760" s="11">
        <f>OS[[#This Row],[AUM]]-D759</f>
        <v>-98491.820000007749</v>
      </c>
      <c r="G760" s="11">
        <f>OS[[#This Row],[∆ AUM]]-OS[[#This Row],[effetto mercato]]</f>
        <v>170853.33663073223</v>
      </c>
    </row>
    <row r="761" spans="1:7">
      <c r="A761" s="4">
        <v>45903</v>
      </c>
      <c r="B761">
        <v>0.1132</v>
      </c>
      <c r="C761" s="6">
        <f>OS[[#This Row],[Variaz]]/100</f>
        <v>1.132E-3</v>
      </c>
      <c r="D761" s="10">
        <f>'AUM Fondi'!E2678</f>
        <v>75188381.090000004</v>
      </c>
      <c r="E761" s="10">
        <f>D760*OS[[#This Row],[Variazione percentuale]]</f>
        <v>85270.393931839993</v>
      </c>
      <c r="F761" s="11">
        <f>OS[[#This Row],[AUM]]-D760</f>
        <v>-138822.02999998629</v>
      </c>
      <c r="G761" s="11">
        <f>OS[[#This Row],[∆ AUM]]-OS[[#This Row],[effetto mercato]]</f>
        <v>-224092.42393182628</v>
      </c>
    </row>
    <row r="762" spans="1:7">
      <c r="A762" s="4">
        <v>45904</v>
      </c>
      <c r="B762">
        <v>0.2261</v>
      </c>
      <c r="C762" s="6">
        <f>OS[[#This Row],[Variaz]]/100</f>
        <v>2.261E-3</v>
      </c>
      <c r="D762" s="10">
        <f>'AUM Fondi'!E2679</f>
        <v>75366154.960000008</v>
      </c>
      <c r="E762" s="10">
        <f>D761*OS[[#This Row],[Variazione percentuale]]</f>
        <v>170000.92964449001</v>
      </c>
      <c r="F762" s="11">
        <f>OS[[#This Row],[AUM]]-D761</f>
        <v>177773.87000000477</v>
      </c>
      <c r="G762" s="11">
        <f>OS[[#This Row],[∆ AUM]]-OS[[#This Row],[effetto mercato]]</f>
        <v>7772.9403555147583</v>
      </c>
    </row>
    <row r="763" spans="1:7">
      <c r="A763" s="4">
        <v>45905</v>
      </c>
      <c r="B763">
        <v>3.7600000000000001E-2</v>
      </c>
      <c r="C763" s="6">
        <f>OS[[#This Row],[Variaz]]/100</f>
        <v>3.7600000000000003E-4</v>
      </c>
      <c r="D763" s="10">
        <f>'AUM Fondi'!E2680</f>
        <v>75568009.129999995</v>
      </c>
      <c r="E763" s="10">
        <f>D762*OS[[#This Row],[Variazione percentuale]]</f>
        <v>28337.674264960006</v>
      </c>
      <c r="F763" s="11">
        <f>OS[[#This Row],[AUM]]-D762</f>
        <v>201854.16999998689</v>
      </c>
      <c r="G763" s="11">
        <f>OS[[#This Row],[∆ AUM]]-OS[[#This Row],[effetto mercato]]</f>
        <v>173516.4957350269</v>
      </c>
    </row>
    <row r="764" spans="1:7">
      <c r="A764" s="4">
        <v>45908</v>
      </c>
      <c r="B764">
        <v>0.15029999999999999</v>
      </c>
      <c r="C764" s="6">
        <f>OS[[#This Row],[Variaz]]/100</f>
        <v>1.503E-3</v>
      </c>
      <c r="D764" s="10">
        <f>'AUM Fondi'!E2681</f>
        <v>75855386.399999991</v>
      </c>
      <c r="E764" s="10">
        <f>D763*OS[[#This Row],[Variazione percentuale]]</f>
        <v>113578.71772238999</v>
      </c>
      <c r="F764" s="11">
        <f>OS[[#This Row],[AUM]]-D763</f>
        <v>287377.26999999583</v>
      </c>
      <c r="G764" s="11">
        <f>OS[[#This Row],[∆ AUM]]-OS[[#This Row],[effetto mercato]]</f>
        <v>173798.55227760584</v>
      </c>
    </row>
    <row r="765" spans="1:7">
      <c r="A765" s="4">
        <v>45909</v>
      </c>
      <c r="B765">
        <v>1.8800000000000001E-2</v>
      </c>
      <c r="C765" s="6">
        <f>OS[[#This Row],[Variaz]]/100</f>
        <v>1.8800000000000002E-4</v>
      </c>
      <c r="D765" s="10">
        <f>'AUM Fondi'!E2682</f>
        <v>76026870.480000004</v>
      </c>
      <c r="E765" s="10">
        <f>D764*OS[[#This Row],[Variazione percentuale]]</f>
        <v>14260.812643199999</v>
      </c>
      <c r="F765" s="11">
        <f>OS[[#This Row],[AUM]]-D764</f>
        <v>171484.08000001311</v>
      </c>
      <c r="G765" s="11">
        <f>OS[[#This Row],[∆ AUM]]-OS[[#This Row],[effetto mercato]]</f>
        <v>157223.26735681313</v>
      </c>
    </row>
    <row r="766" spans="1:7">
      <c r="A766" s="4">
        <v>45910</v>
      </c>
      <c r="B766">
        <v>0.71289999999999998</v>
      </c>
      <c r="C766" s="6">
        <f>OS[[#This Row],[Variaz]]/100</f>
        <v>7.1289999999999999E-3</v>
      </c>
      <c r="D766" s="10">
        <f>'AUM Fondi'!E2683</f>
        <v>76047725.859999999</v>
      </c>
      <c r="E766" s="10">
        <f>D765*OS[[#This Row],[Variazione percentuale]]</f>
        <v>541995.55965191999</v>
      </c>
      <c r="F766" s="11">
        <f>OS[[#This Row],[AUM]]-D765</f>
        <v>20855.379999995232</v>
      </c>
      <c r="G766" s="11">
        <f>OS[[#This Row],[∆ AUM]]-OS[[#This Row],[effetto mercato]]</f>
        <v>-521140.17965192476</v>
      </c>
    </row>
    <row r="767" spans="1:7">
      <c r="A767" s="4">
        <v>45911</v>
      </c>
      <c r="B767">
        <v>0.26079999999999998</v>
      </c>
      <c r="C767" s="6">
        <f>OS[[#This Row],[Variaz]]/100</f>
        <v>2.6079999999999996E-3</v>
      </c>
      <c r="D767" s="10">
        <f>'AUM Fondi'!E2684</f>
        <v>76622170.289999992</v>
      </c>
      <c r="E767" s="10">
        <f>D766*OS[[#This Row],[Variazione percentuale]]</f>
        <v>198332.46904287997</v>
      </c>
      <c r="F767" s="11">
        <f>OS[[#This Row],[AUM]]-D766</f>
        <v>574444.42999999225</v>
      </c>
      <c r="G767" s="11">
        <f>OS[[#This Row],[∆ AUM]]-OS[[#This Row],[effetto mercato]]</f>
        <v>376111.96095711226</v>
      </c>
    </row>
    <row r="768" spans="1:7">
      <c r="A768" s="4">
        <v>45912</v>
      </c>
      <c r="B768">
        <v>-0.37159999999999999</v>
      </c>
      <c r="C768" s="6">
        <f>OS[[#This Row],[Variaz]]/100</f>
        <v>-3.7159999999999997E-3</v>
      </c>
      <c r="D768" s="10">
        <f>'AUM Fondi'!E2685</f>
        <v>76803306.879999995</v>
      </c>
      <c r="E768" s="10">
        <f>D767*OS[[#This Row],[Variazione percentuale]]</f>
        <v>-284727.98479763995</v>
      </c>
      <c r="F768" s="11">
        <f>OS[[#This Row],[AUM]]-D767</f>
        <v>181136.59000000358</v>
      </c>
      <c r="G768" s="11">
        <f>OS[[#This Row],[∆ AUM]]-OS[[#This Row],[effetto mercato]]</f>
        <v>465864.57479764352</v>
      </c>
    </row>
    <row r="769" spans="1:7">
      <c r="A769" s="4">
        <v>45915</v>
      </c>
      <c r="B769">
        <v>1.8599999999999998E-2</v>
      </c>
      <c r="C769" s="6">
        <f>OS[[#This Row],[Variaz]]/100</f>
        <v>1.8599999999999999E-4</v>
      </c>
      <c r="D769" s="10">
        <f>'AUM Fondi'!E2686</f>
        <v>76519146.219999999</v>
      </c>
      <c r="E769" s="10">
        <f>D768*OS[[#This Row],[Variazione percentuale]]</f>
        <v>14285.415079679999</v>
      </c>
      <c r="F769" s="11">
        <f>OS[[#This Row],[AUM]]-D768</f>
        <v>-284160.65999999642</v>
      </c>
      <c r="G769" s="11">
        <f>OS[[#This Row],[∆ AUM]]-OS[[#This Row],[effetto mercato]]</f>
        <v>-298446.0750796764</v>
      </c>
    </row>
    <row r="770" spans="1:7">
      <c r="A770" s="4">
        <v>45916</v>
      </c>
      <c r="B770">
        <v>-0.3543</v>
      </c>
      <c r="C770" s="6">
        <f>OS[[#This Row],[Variaz]]/100</f>
        <v>-3.5430000000000001E-3</v>
      </c>
      <c r="D770" s="10">
        <f>'AUM Fondi'!E2687</f>
        <v>76562234.060000002</v>
      </c>
      <c r="E770" s="10">
        <f>D769*OS[[#This Row],[Variazione percentuale]]</f>
        <v>-271107.33505746</v>
      </c>
      <c r="F770" s="11">
        <f>OS[[#This Row],[AUM]]-D769</f>
        <v>43087.840000003576</v>
      </c>
      <c r="G770" s="11">
        <f>OS[[#This Row],[∆ AUM]]-OS[[#This Row],[effetto mercato]]</f>
        <v>314195.17505746358</v>
      </c>
    </row>
    <row r="771" spans="1:7">
      <c r="A771" s="4">
        <v>45917</v>
      </c>
      <c r="B771">
        <v>-1.8700000000000001E-2</v>
      </c>
      <c r="C771" s="6">
        <f>OS[[#This Row],[Variaz]]/100</f>
        <v>-1.8700000000000002E-4</v>
      </c>
      <c r="D771" s="10">
        <f>'AUM Fondi'!E2688</f>
        <v>76243112.010000005</v>
      </c>
      <c r="E771" s="10">
        <f>D770*OS[[#This Row],[Variazione percentuale]]</f>
        <v>-14317.137769220002</v>
      </c>
      <c r="F771" s="11">
        <f>OS[[#This Row],[AUM]]-D770</f>
        <v>-319122.04999999702</v>
      </c>
      <c r="G771" s="11">
        <f>OS[[#This Row],[∆ AUM]]-OS[[#This Row],[effetto mercato]]</f>
        <v>-304804.91223077703</v>
      </c>
    </row>
    <row r="772" spans="1:7">
      <c r="A772" s="4">
        <v>45918</v>
      </c>
      <c r="B772">
        <v>0.44919999999999999</v>
      </c>
      <c r="C772" s="6">
        <f>OS[[#This Row],[Variaz]]/100</f>
        <v>4.4919999999999995E-3</v>
      </c>
      <c r="D772" s="10">
        <f>'AUM Fondi'!E2689</f>
        <v>76261718.359999999</v>
      </c>
      <c r="E772" s="10">
        <f>D771*OS[[#This Row],[Variazione percentuale]]</f>
        <v>342484.05914892</v>
      </c>
      <c r="F772" s="11">
        <f>OS[[#This Row],[AUM]]-D771</f>
        <v>18606.34999999404</v>
      </c>
      <c r="G772" s="11">
        <f>OS[[#This Row],[∆ AUM]]-OS[[#This Row],[effetto mercato]]</f>
        <v>-323877.70914892596</v>
      </c>
    </row>
    <row r="773" spans="1:7">
      <c r="A773" s="4">
        <v>45919</v>
      </c>
      <c r="B773">
        <v>1.8599999999999998E-2</v>
      </c>
      <c r="C773" s="6">
        <f>OS[[#This Row],[Variaz]]/100</f>
        <v>1.8599999999999999E-4</v>
      </c>
      <c r="D773" s="10">
        <f>'AUM Fondi'!E2690</f>
        <v>76613943.679999992</v>
      </c>
      <c r="E773" s="10">
        <f>D772*OS[[#This Row],[Variazione percentuale]]</f>
        <v>14184.67961496</v>
      </c>
      <c r="F773" s="11">
        <f>OS[[#This Row],[AUM]]-D772</f>
        <v>352225.31999999285</v>
      </c>
      <c r="G773" s="11">
        <f>OS[[#This Row],[∆ AUM]]-OS[[#This Row],[effetto mercato]]</f>
        <v>338040.64038503286</v>
      </c>
    </row>
    <row r="774" spans="1:7">
      <c r="A774" s="4">
        <v>45922</v>
      </c>
      <c r="B774">
        <v>0.26079999999999998</v>
      </c>
      <c r="C774" s="6"/>
      <c r="D774" s="10"/>
    </row>
    <row r="775" spans="1:7">
      <c r="A775" s="4"/>
      <c r="C775" s="6"/>
    </row>
    <row r="776" spans="1:7">
      <c r="A776" s="4"/>
      <c r="C776" s="6"/>
    </row>
    <row r="777" spans="1:7">
      <c r="A777" s="4"/>
      <c r="C777" s="6"/>
    </row>
    <row r="778" spans="1:7">
      <c r="A778" s="4"/>
      <c r="C778" s="6"/>
    </row>
    <row r="779" spans="1:7">
      <c r="A779" s="4"/>
      <c r="C779" s="6"/>
    </row>
    <row r="780" spans="1:7">
      <c r="A780" s="4"/>
      <c r="C780" s="6"/>
    </row>
    <row r="781" spans="1:7">
      <c r="A781" s="4"/>
      <c r="C781" s="6"/>
    </row>
    <row r="782" spans="1:7">
      <c r="A782" s="4"/>
      <c r="C782" s="6"/>
    </row>
    <row r="783" spans="1:7">
      <c r="A783" s="4"/>
      <c r="C783" s="6"/>
    </row>
    <row r="784" spans="1:7">
      <c r="A784" s="4"/>
      <c r="C784" s="6"/>
    </row>
    <row r="785" spans="1:3">
      <c r="A785" s="4"/>
      <c r="C785" s="6"/>
    </row>
    <row r="786" spans="1:3">
      <c r="A786" s="4"/>
      <c r="C786" s="6"/>
    </row>
    <row r="787" spans="1:3">
      <c r="A787" s="4"/>
      <c r="C787" s="6"/>
    </row>
    <row r="788" spans="1:3">
      <c r="A788" s="4"/>
      <c r="C788" s="6"/>
    </row>
    <row r="789" spans="1:3">
      <c r="A789" s="4"/>
      <c r="C789" s="6"/>
    </row>
    <row r="790" spans="1:3">
      <c r="A790" s="4"/>
      <c r="C790" s="6"/>
    </row>
    <row r="791" spans="1:3">
      <c r="A791" s="4"/>
      <c r="C791" s="6"/>
    </row>
    <row r="792" spans="1:3">
      <c r="A792" s="4"/>
      <c r="C792" s="6"/>
    </row>
    <row r="793" spans="1:3">
      <c r="A793" s="4"/>
      <c r="C793" s="6"/>
    </row>
    <row r="794" spans="1:3">
      <c r="A794" s="4"/>
      <c r="C794" s="6"/>
    </row>
    <row r="795" spans="1:3">
      <c r="A795" s="4"/>
      <c r="C795" s="6"/>
    </row>
    <row r="796" spans="1:3">
      <c r="A796" s="4"/>
      <c r="C796" s="6"/>
    </row>
    <row r="797" spans="1:3">
      <c r="A797" s="4"/>
      <c r="C797" s="6"/>
    </row>
    <row r="798" spans="1:3">
      <c r="A798" s="4"/>
      <c r="C798" s="6"/>
    </row>
    <row r="799" spans="1:3">
      <c r="A799" s="4"/>
      <c r="C799" s="6"/>
    </row>
    <row r="800" spans="1:3">
      <c r="A800" s="4"/>
      <c r="C800" s="6"/>
    </row>
    <row r="801" spans="1:3">
      <c r="A801" s="4"/>
      <c r="C801" s="6"/>
    </row>
    <row r="802" spans="1:3">
      <c r="A802" s="4"/>
      <c r="C802" s="6"/>
    </row>
    <row r="803" spans="1:3">
      <c r="A803" s="4"/>
      <c r="C803" s="6"/>
    </row>
    <row r="804" spans="1:3">
      <c r="A804" s="4"/>
      <c r="C804" s="6"/>
    </row>
    <row r="805" spans="1:3">
      <c r="A805" s="4"/>
      <c r="C805" s="6"/>
    </row>
    <row r="806" spans="1:3">
      <c r="A806" s="4"/>
      <c r="C806" s="6"/>
    </row>
    <row r="807" spans="1:3">
      <c r="A807" s="4"/>
      <c r="C807" s="6"/>
    </row>
    <row r="808" spans="1:3">
      <c r="A808" s="4"/>
      <c r="C808" s="6"/>
    </row>
    <row r="809" spans="1:3">
      <c r="A809" s="4"/>
      <c r="C809" s="6"/>
    </row>
    <row r="810" spans="1:3">
      <c r="A810" s="4"/>
      <c r="C810" s="6"/>
    </row>
    <row r="811" spans="1:3">
      <c r="A811" s="4"/>
      <c r="C811" s="6"/>
    </row>
    <row r="812" spans="1:3">
      <c r="A812" s="4"/>
      <c r="C812" s="6"/>
    </row>
    <row r="813" spans="1:3">
      <c r="A813" s="4"/>
      <c r="C813" s="6"/>
    </row>
    <row r="814" spans="1:3">
      <c r="A814" s="4"/>
      <c r="C814" s="6"/>
    </row>
    <row r="815" spans="1:3">
      <c r="A815" s="4"/>
      <c r="C815" s="6"/>
    </row>
    <row r="816" spans="1:3">
      <c r="A816" s="4"/>
      <c r="C816" s="6"/>
    </row>
    <row r="817" spans="1:3">
      <c r="A817" s="4"/>
      <c r="C817" s="6"/>
    </row>
    <row r="818" spans="1:3">
      <c r="A818" s="4"/>
      <c r="C818" s="6"/>
    </row>
    <row r="819" spans="1:3">
      <c r="A819" s="4"/>
      <c r="C819" s="6"/>
    </row>
    <row r="820" spans="1:3">
      <c r="A820" s="4"/>
      <c r="C820" s="6"/>
    </row>
    <row r="821" spans="1:3">
      <c r="A821" s="4"/>
      <c r="C821" s="6"/>
    </row>
    <row r="822" spans="1:3">
      <c r="A822" s="4"/>
      <c r="C822" s="6"/>
    </row>
    <row r="823" spans="1:3">
      <c r="A823" s="4"/>
      <c r="C823" s="6"/>
    </row>
    <row r="824" spans="1:3">
      <c r="A824" s="4"/>
      <c r="C824" s="6"/>
    </row>
    <row r="825" spans="1:3">
      <c r="A825" s="4"/>
      <c r="C825" s="6"/>
    </row>
    <row r="826" spans="1:3">
      <c r="A826" s="4"/>
      <c r="C826" s="6"/>
    </row>
    <row r="827" spans="1:3">
      <c r="A827" s="4"/>
      <c r="C827" s="6"/>
    </row>
    <row r="828" spans="1:3">
      <c r="A828" s="4"/>
      <c r="C828" s="6"/>
    </row>
    <row r="829" spans="1:3">
      <c r="A829" s="4"/>
      <c r="C829" s="6"/>
    </row>
    <row r="830" spans="1:3">
      <c r="A830" s="4"/>
      <c r="C830" s="6"/>
    </row>
    <row r="831" spans="1:3">
      <c r="A831" s="4"/>
      <c r="C831" s="6"/>
    </row>
    <row r="832" spans="1:3">
      <c r="A832" s="4"/>
      <c r="C832" s="6"/>
    </row>
    <row r="833" spans="1:3">
      <c r="A833" s="4"/>
      <c r="C833" s="6"/>
    </row>
    <row r="834" spans="1:3">
      <c r="A834" s="4"/>
      <c r="C834" s="6"/>
    </row>
    <row r="835" spans="1:3">
      <c r="A835" s="4"/>
      <c r="C835" s="6"/>
    </row>
    <row r="836" spans="1:3">
      <c r="A836" s="4"/>
      <c r="C836" s="6"/>
    </row>
    <row r="837" spans="1:3">
      <c r="A837" s="4"/>
      <c r="C837" s="6"/>
    </row>
    <row r="838" spans="1:3">
      <c r="A838" s="4"/>
      <c r="C838" s="6"/>
    </row>
    <row r="839" spans="1:3">
      <c r="A839" s="4"/>
      <c r="C839" s="6"/>
    </row>
    <row r="840" spans="1:3">
      <c r="A840" s="4"/>
      <c r="C840" s="6"/>
    </row>
    <row r="841" spans="1:3">
      <c r="A841" s="4"/>
      <c r="C841" s="6"/>
    </row>
    <row r="842" spans="1:3">
      <c r="A842" s="4"/>
      <c r="C842" s="6"/>
    </row>
    <row r="843" spans="1:3">
      <c r="A843" s="4"/>
      <c r="C843" s="6"/>
    </row>
    <row r="844" spans="1:3">
      <c r="A844" s="4"/>
      <c r="C844" s="6"/>
    </row>
    <row r="845" spans="1:3">
      <c r="A845" s="4"/>
      <c r="C845" s="6"/>
    </row>
    <row r="846" spans="1:3">
      <c r="A846" s="4"/>
      <c r="C846" s="6"/>
    </row>
    <row r="847" spans="1:3">
      <c r="A847" s="4"/>
      <c r="C847" s="6"/>
    </row>
    <row r="848" spans="1:3">
      <c r="A848" s="4"/>
      <c r="C848" s="6"/>
    </row>
    <row r="849" spans="1:3">
      <c r="A849" s="4"/>
      <c r="C849" s="6"/>
    </row>
    <row r="850" spans="1:3">
      <c r="A850" s="4"/>
      <c r="C850" s="6"/>
    </row>
    <row r="851" spans="1:3">
      <c r="A851" s="4"/>
      <c r="C851" s="6"/>
    </row>
    <row r="852" spans="1:3">
      <c r="A852" s="4"/>
      <c r="C852" s="6"/>
    </row>
    <row r="853" spans="1:3">
      <c r="A853" s="4"/>
      <c r="C853" s="6"/>
    </row>
    <row r="854" spans="1:3">
      <c r="A854" s="4"/>
      <c r="C854" s="6"/>
    </row>
    <row r="855" spans="1:3">
      <c r="A855" s="4"/>
      <c r="C855" s="6"/>
    </row>
    <row r="856" spans="1:3">
      <c r="A856" s="4"/>
      <c r="C856" s="6"/>
    </row>
    <row r="857" spans="1:3">
      <c r="A857" s="4"/>
      <c r="C857" s="6"/>
    </row>
    <row r="858" spans="1:3">
      <c r="A858" s="4"/>
      <c r="C858" s="6"/>
    </row>
    <row r="859" spans="1:3">
      <c r="A859" s="4"/>
      <c r="C859" s="6"/>
    </row>
    <row r="860" spans="1:3">
      <c r="A860" s="4"/>
      <c r="C860" s="6"/>
    </row>
    <row r="861" spans="1:3">
      <c r="A861" s="4"/>
      <c r="C861" s="6"/>
    </row>
    <row r="862" spans="1:3">
      <c r="A862" s="4"/>
      <c r="C862" s="6"/>
    </row>
    <row r="863" spans="1:3">
      <c r="A863" s="4"/>
      <c r="C863" s="6"/>
    </row>
    <row r="864" spans="1:3">
      <c r="A864" s="4"/>
      <c r="C864" s="6"/>
    </row>
    <row r="865" spans="1:3">
      <c r="A865" s="4"/>
      <c r="C865" s="6"/>
    </row>
    <row r="866" spans="1:3">
      <c r="A866" s="4"/>
      <c r="C866" s="6"/>
    </row>
    <row r="867" spans="1:3">
      <c r="A867" s="4"/>
      <c r="C867" s="6"/>
    </row>
    <row r="868" spans="1:3">
      <c r="A868" s="4"/>
      <c r="C868" s="6"/>
    </row>
    <row r="869" spans="1:3">
      <c r="A869" s="4"/>
      <c r="C869" s="6"/>
    </row>
    <row r="870" spans="1:3">
      <c r="A870" s="4"/>
      <c r="C870" s="6"/>
    </row>
    <row r="871" spans="1:3">
      <c r="A871" s="4"/>
      <c r="C871" s="6"/>
    </row>
    <row r="872" spans="1:3">
      <c r="A872" s="4"/>
      <c r="C872" s="6"/>
    </row>
    <row r="873" spans="1:3">
      <c r="A873" s="4"/>
      <c r="C873" s="6"/>
    </row>
    <row r="874" spans="1:3">
      <c r="A874" s="4"/>
      <c r="C874" s="6"/>
    </row>
    <row r="875" spans="1:3">
      <c r="A875" s="4"/>
      <c r="C875" s="6"/>
    </row>
    <row r="876" spans="1:3">
      <c r="A876" s="4"/>
      <c r="C876" s="6"/>
    </row>
    <row r="877" spans="1:3">
      <c r="A877" s="4"/>
      <c r="C877" s="6"/>
    </row>
    <row r="878" spans="1:3">
      <c r="A878" s="4"/>
      <c r="C878" s="6"/>
    </row>
    <row r="879" spans="1:3">
      <c r="A879" s="4"/>
      <c r="C879" s="6"/>
    </row>
    <row r="880" spans="1:3">
      <c r="A880" s="4"/>
      <c r="C880" s="6"/>
    </row>
    <row r="881" spans="1:3">
      <c r="A881" s="4"/>
      <c r="C881" s="6"/>
    </row>
    <row r="882" spans="1:3">
      <c r="A882" s="4"/>
      <c r="C882" s="6"/>
    </row>
    <row r="883" spans="1:3">
      <c r="A883" s="4"/>
      <c r="C883" s="6"/>
    </row>
    <row r="884" spans="1:3">
      <c r="A884" s="4"/>
      <c r="C884" s="6"/>
    </row>
    <row r="885" spans="1:3">
      <c r="A885" s="4"/>
      <c r="C885" s="6"/>
    </row>
    <row r="886" spans="1:3">
      <c r="A886" s="4"/>
      <c r="C886" s="6"/>
    </row>
    <row r="887" spans="1:3">
      <c r="A887" s="4"/>
      <c r="C887" s="6"/>
    </row>
    <row r="888" spans="1:3">
      <c r="A888" s="4"/>
      <c r="C888" s="6"/>
    </row>
    <row r="889" spans="1:3">
      <c r="A889" s="4"/>
      <c r="C889" s="6"/>
    </row>
    <row r="890" spans="1:3">
      <c r="A890" s="4"/>
      <c r="C890" s="6"/>
    </row>
    <row r="891" spans="1:3">
      <c r="A891" s="4"/>
      <c r="C891" s="6"/>
    </row>
    <row r="892" spans="1:3">
      <c r="A892" s="4"/>
      <c r="C892" s="6"/>
    </row>
    <row r="893" spans="1:3">
      <c r="A893" s="4"/>
      <c r="C893" s="6"/>
    </row>
    <row r="894" spans="1:3">
      <c r="A894" s="4"/>
      <c r="C894" s="6"/>
    </row>
    <row r="895" spans="1:3">
      <c r="A895" s="4"/>
      <c r="C895" s="6"/>
    </row>
    <row r="896" spans="1:3">
      <c r="A896" s="4"/>
      <c r="C896" s="6"/>
    </row>
    <row r="897" spans="1:3">
      <c r="A897" s="4"/>
      <c r="C897" s="6"/>
    </row>
    <row r="898" spans="1:3">
      <c r="A898" s="4"/>
      <c r="C898" s="6"/>
    </row>
    <row r="899" spans="1:3">
      <c r="A899" s="4"/>
      <c r="C899" s="6"/>
    </row>
    <row r="900" spans="1:3">
      <c r="A900" s="4"/>
      <c r="C900" s="6"/>
    </row>
    <row r="901" spans="1:3">
      <c r="A901" s="4"/>
      <c r="C901" s="6"/>
    </row>
    <row r="902" spans="1:3">
      <c r="A902" s="4"/>
      <c r="C902" s="6"/>
    </row>
    <row r="903" spans="1:3">
      <c r="A903" s="4"/>
      <c r="C903" s="6"/>
    </row>
    <row r="904" spans="1:3">
      <c r="A904" s="4"/>
      <c r="C904" s="6"/>
    </row>
    <row r="905" spans="1:3">
      <c r="A905" s="4"/>
      <c r="C905" s="6"/>
    </row>
    <row r="906" spans="1:3">
      <c r="A906" s="4"/>
      <c r="C906" s="6"/>
    </row>
    <row r="907" spans="1:3">
      <c r="A907" s="4"/>
      <c r="C907" s="6"/>
    </row>
    <row r="908" spans="1:3">
      <c r="A908" s="4"/>
      <c r="C908" s="6"/>
    </row>
    <row r="909" spans="1:3">
      <c r="A909" s="4"/>
      <c r="C909" s="6"/>
    </row>
    <row r="910" spans="1:3">
      <c r="A910" s="4"/>
      <c r="C910" s="6"/>
    </row>
    <row r="911" spans="1:3">
      <c r="A911" s="4"/>
      <c r="C911" s="6"/>
    </row>
    <row r="912" spans="1:3">
      <c r="A912" s="4"/>
      <c r="C912" s="6"/>
    </row>
    <row r="913" spans="1:3">
      <c r="A913" s="4"/>
      <c r="C913" s="6"/>
    </row>
    <row r="914" spans="1:3">
      <c r="A914" s="4"/>
      <c r="C914" s="6"/>
    </row>
    <row r="915" spans="1:3">
      <c r="A915" s="4"/>
      <c r="C915" s="6"/>
    </row>
    <row r="916" spans="1:3">
      <c r="A916" s="4"/>
      <c r="C916" s="6"/>
    </row>
    <row r="917" spans="1:3">
      <c r="A917" s="4"/>
      <c r="C917" s="6"/>
    </row>
    <row r="918" spans="1:3">
      <c r="A918" s="4"/>
      <c r="C918" s="6"/>
    </row>
    <row r="919" spans="1:3">
      <c r="A919" s="4"/>
      <c r="C919" s="6"/>
    </row>
    <row r="920" spans="1:3">
      <c r="A920" s="4"/>
      <c r="C920" s="6"/>
    </row>
    <row r="921" spans="1:3">
      <c r="A921" s="4"/>
      <c r="C921" s="6"/>
    </row>
    <row r="922" spans="1:3">
      <c r="A922" s="4"/>
      <c r="C922" s="6"/>
    </row>
    <row r="923" spans="1:3">
      <c r="A923" s="4"/>
      <c r="C923" s="6"/>
    </row>
    <row r="924" spans="1:3">
      <c r="A924" s="4"/>
      <c r="C924" s="6"/>
    </row>
    <row r="925" spans="1:3">
      <c r="A925" s="4"/>
      <c r="C925" s="6"/>
    </row>
    <row r="926" spans="1:3">
      <c r="A926" s="4"/>
      <c r="C926" s="6"/>
    </row>
    <row r="927" spans="1:3">
      <c r="A927" s="4"/>
      <c r="C927" s="6"/>
    </row>
    <row r="928" spans="1:3">
      <c r="A928" s="4"/>
      <c r="C928" s="6"/>
    </row>
    <row r="929" spans="1:3">
      <c r="A929" s="4"/>
      <c r="C929" s="6"/>
    </row>
    <row r="930" spans="1:3">
      <c r="A930" s="4"/>
      <c r="C930" s="6"/>
    </row>
    <row r="931" spans="1:3">
      <c r="A931" s="4"/>
      <c r="C931" s="6"/>
    </row>
    <row r="932" spans="1:3">
      <c r="A932" s="4"/>
      <c r="C932" s="6"/>
    </row>
    <row r="933" spans="1:3">
      <c r="A933" s="4"/>
      <c r="C933" s="6"/>
    </row>
    <row r="934" spans="1:3">
      <c r="A934" s="4"/>
      <c r="C934" s="6"/>
    </row>
    <row r="935" spans="1:3">
      <c r="A935" s="4"/>
      <c r="C935" s="6"/>
    </row>
    <row r="936" spans="1:3">
      <c r="A936" s="4"/>
      <c r="C936" s="6"/>
    </row>
    <row r="937" spans="1:3">
      <c r="A937" s="4"/>
      <c r="C937" s="6"/>
    </row>
    <row r="938" spans="1:3">
      <c r="A938" s="4"/>
      <c r="C938" s="6"/>
    </row>
    <row r="939" spans="1:3">
      <c r="A939" s="4"/>
      <c r="C939" s="6"/>
    </row>
    <row r="940" spans="1:3">
      <c r="A940" s="4"/>
      <c r="C940" s="6"/>
    </row>
    <row r="941" spans="1:3">
      <c r="A941" s="4"/>
      <c r="C941" s="6"/>
    </row>
    <row r="942" spans="1:3">
      <c r="A942" s="4"/>
      <c r="C942" s="6"/>
    </row>
    <row r="943" spans="1:3">
      <c r="A943" s="4"/>
      <c r="C943" s="6"/>
    </row>
    <row r="944" spans="1:3">
      <c r="A944" s="4"/>
      <c r="C944" s="6"/>
    </row>
    <row r="945" spans="1:3">
      <c r="A945" s="4"/>
      <c r="C945" s="6"/>
    </row>
    <row r="946" spans="1:3">
      <c r="A946" s="4"/>
      <c r="C946" s="6"/>
    </row>
    <row r="947" spans="1:3">
      <c r="A947" s="4"/>
      <c r="C947" s="6"/>
    </row>
    <row r="948" spans="1:3">
      <c r="A948" s="4"/>
      <c r="C948" s="6"/>
    </row>
    <row r="949" spans="1:3">
      <c r="A949" s="4"/>
      <c r="C949" s="6"/>
    </row>
    <row r="950" spans="1:3">
      <c r="A950" s="4"/>
      <c r="C950" s="6"/>
    </row>
    <row r="951" spans="1:3">
      <c r="A951" s="4"/>
      <c r="C951" s="6"/>
    </row>
    <row r="952" spans="1:3">
      <c r="A952" s="4"/>
      <c r="C952" s="6"/>
    </row>
    <row r="953" spans="1:3">
      <c r="A953" s="4"/>
      <c r="C953" s="6"/>
    </row>
    <row r="954" spans="1:3">
      <c r="A954" s="4"/>
      <c r="C954" s="6"/>
    </row>
    <row r="955" spans="1:3">
      <c r="A955" s="4"/>
      <c r="C955" s="6"/>
    </row>
    <row r="956" spans="1:3">
      <c r="A956" s="4"/>
      <c r="C956" s="6"/>
    </row>
    <row r="957" spans="1:3">
      <c r="A957" s="4"/>
      <c r="C957" s="6"/>
    </row>
    <row r="958" spans="1:3">
      <c r="A958" s="4"/>
      <c r="C958" s="6"/>
    </row>
    <row r="959" spans="1:3">
      <c r="A959" s="4"/>
      <c r="C959" s="6"/>
    </row>
    <row r="960" spans="1:3">
      <c r="A960" s="4"/>
      <c r="C960" s="6"/>
    </row>
    <row r="961" spans="1:3">
      <c r="A961" s="4"/>
      <c r="C961" s="6"/>
    </row>
    <row r="962" spans="1:3">
      <c r="A962" s="4"/>
      <c r="C962" s="6"/>
    </row>
    <row r="963" spans="1:3">
      <c r="A963" s="4"/>
      <c r="C963" s="6"/>
    </row>
    <row r="964" spans="1:3">
      <c r="A964" s="4"/>
      <c r="C964" s="6"/>
    </row>
    <row r="965" spans="1:3">
      <c r="A965" s="4"/>
      <c r="C965" s="6"/>
    </row>
    <row r="966" spans="1:3">
      <c r="A966" s="4"/>
      <c r="C966" s="6"/>
    </row>
    <row r="967" spans="1:3">
      <c r="A967" s="4"/>
      <c r="C967" s="6"/>
    </row>
    <row r="968" spans="1:3">
      <c r="A968" s="4"/>
      <c r="C968" s="6"/>
    </row>
    <row r="969" spans="1:3">
      <c r="A969" s="4"/>
      <c r="C969" s="6"/>
    </row>
    <row r="970" spans="1:3">
      <c r="A970" s="4"/>
      <c r="C970" s="6"/>
    </row>
    <row r="971" spans="1:3">
      <c r="A971" s="4"/>
      <c r="C971" s="6"/>
    </row>
    <row r="972" spans="1:3">
      <c r="A972" s="4"/>
      <c r="C972" s="6"/>
    </row>
    <row r="973" spans="1:3">
      <c r="A973" s="4"/>
      <c r="C973" s="6"/>
    </row>
    <row r="974" spans="1:3">
      <c r="A974" s="4"/>
      <c r="C974" s="6"/>
    </row>
    <row r="975" spans="1:3">
      <c r="A975" s="4"/>
      <c r="C975" s="6"/>
    </row>
    <row r="976" spans="1:3">
      <c r="A976" s="4"/>
      <c r="C976" s="6"/>
    </row>
    <row r="977" spans="1:3">
      <c r="A977" s="4"/>
      <c r="C977" s="6"/>
    </row>
    <row r="978" spans="1:3">
      <c r="A978" s="4"/>
      <c r="C978" s="6"/>
    </row>
    <row r="979" spans="1:3">
      <c r="A979" s="4"/>
      <c r="C979" s="6"/>
    </row>
    <row r="980" spans="1:3">
      <c r="A980" s="4"/>
      <c r="C980" s="6"/>
    </row>
    <row r="981" spans="1:3">
      <c r="A981" s="4"/>
      <c r="C981" s="6"/>
    </row>
    <row r="982" spans="1:3">
      <c r="A982" s="4"/>
      <c r="C982" s="6"/>
    </row>
    <row r="983" spans="1:3">
      <c r="A983" s="4"/>
      <c r="C983" s="6"/>
    </row>
    <row r="984" spans="1:3">
      <c r="A984" s="4"/>
      <c r="C984" s="6"/>
    </row>
    <row r="985" spans="1:3">
      <c r="A985" s="4"/>
      <c r="C985" s="6"/>
    </row>
    <row r="986" spans="1:3">
      <c r="A986" s="4"/>
      <c r="C986" s="6"/>
    </row>
    <row r="987" spans="1:3">
      <c r="A987" s="4"/>
      <c r="C987" s="6"/>
    </row>
    <row r="988" spans="1:3">
      <c r="A988" s="4"/>
      <c r="C988" s="6"/>
    </row>
    <row r="989" spans="1:3">
      <c r="A989" s="4"/>
      <c r="C989" s="6"/>
    </row>
    <row r="990" spans="1:3">
      <c r="A990" s="4"/>
      <c r="C990" s="6"/>
    </row>
    <row r="991" spans="1:3">
      <c r="A991" s="4"/>
      <c r="C991" s="6"/>
    </row>
    <row r="992" spans="1:3">
      <c r="A992" s="4"/>
      <c r="C992" s="6"/>
    </row>
    <row r="993" spans="1:3">
      <c r="A993" s="4"/>
      <c r="C993" s="6"/>
    </row>
    <row r="994" spans="1:3">
      <c r="A994" s="4"/>
      <c r="C994" s="6"/>
    </row>
    <row r="995" spans="1:3">
      <c r="A995" s="4"/>
      <c r="C995" s="6"/>
    </row>
    <row r="996" spans="1:3">
      <c r="A996" s="4"/>
      <c r="C996" s="6"/>
    </row>
    <row r="997" spans="1:3">
      <c r="A997" s="4"/>
      <c r="C997" s="6"/>
    </row>
    <row r="998" spans="1:3">
      <c r="A998" s="4"/>
      <c r="C998" s="6"/>
    </row>
    <row r="999" spans="1:3">
      <c r="A999" s="4"/>
      <c r="C999" s="6"/>
    </row>
    <row r="1000" spans="1:3">
      <c r="A1000" s="4"/>
      <c r="C1000" s="6"/>
    </row>
    <row r="1001" spans="1:3">
      <c r="A1001" s="4"/>
      <c r="C1001" s="6"/>
    </row>
    <row r="1002" spans="1:3">
      <c r="A1002" s="4"/>
      <c r="C1002" s="6"/>
    </row>
    <row r="1003" spans="1:3">
      <c r="A1003" s="4"/>
      <c r="C1003" s="6"/>
    </row>
    <row r="1004" spans="1:3">
      <c r="A1004" s="4"/>
      <c r="C1004" s="6"/>
    </row>
    <row r="1005" spans="1:3">
      <c r="A1005" s="4"/>
      <c r="C1005" s="6"/>
    </row>
    <row r="1006" spans="1:3">
      <c r="A1006" s="4"/>
      <c r="C1006" s="6"/>
    </row>
    <row r="1007" spans="1:3">
      <c r="A1007" s="4"/>
      <c r="C1007" s="6"/>
    </row>
    <row r="1008" spans="1:3">
      <c r="A1008" s="4"/>
      <c r="C1008" s="6"/>
    </row>
    <row r="1009" spans="1:3">
      <c r="A1009" s="4"/>
      <c r="C1009" s="6"/>
    </row>
    <row r="1010" spans="1:3">
      <c r="A1010" s="4"/>
      <c r="C1010" s="6"/>
    </row>
    <row r="1011" spans="1:3">
      <c r="A1011" s="4"/>
      <c r="C1011" s="6"/>
    </row>
    <row r="1012" spans="1:3">
      <c r="A1012" s="4"/>
      <c r="C1012" s="6"/>
    </row>
    <row r="1013" spans="1:3">
      <c r="A1013" s="4"/>
      <c r="C1013" s="6"/>
    </row>
    <row r="1014" spans="1:3">
      <c r="A1014" s="4"/>
      <c r="C1014" s="6"/>
    </row>
    <row r="1015" spans="1:3">
      <c r="A1015" s="4"/>
      <c r="C1015" s="6"/>
    </row>
    <row r="1016" spans="1:3">
      <c r="A1016" s="4"/>
      <c r="C1016" s="6"/>
    </row>
    <row r="1017" spans="1:3">
      <c r="A1017" s="4"/>
      <c r="C1017" s="6"/>
    </row>
    <row r="1018" spans="1:3">
      <c r="A1018" s="4"/>
      <c r="C1018" s="6"/>
    </row>
    <row r="1019" spans="1:3">
      <c r="A1019" s="4"/>
      <c r="C1019" s="6"/>
    </row>
    <row r="1020" spans="1:3">
      <c r="A1020" s="4"/>
      <c r="C1020" s="6"/>
    </row>
    <row r="1021" spans="1:3">
      <c r="A1021" s="4"/>
      <c r="C1021" s="6"/>
    </row>
    <row r="1022" spans="1:3">
      <c r="A1022" s="4"/>
      <c r="C1022" s="6"/>
    </row>
    <row r="1023" spans="1:3">
      <c r="A1023" s="4"/>
      <c r="C1023" s="6"/>
    </row>
    <row r="1024" spans="1:3">
      <c r="A1024" s="4"/>
      <c r="C1024" s="6"/>
    </row>
    <row r="1025" spans="1:3">
      <c r="A1025" s="4"/>
      <c r="C1025" s="6"/>
    </row>
    <row r="1026" spans="1:3">
      <c r="A1026" s="4"/>
      <c r="C1026" s="6"/>
    </row>
    <row r="1027" spans="1:3">
      <c r="A1027" s="4"/>
      <c r="C1027" s="6"/>
    </row>
    <row r="1028" spans="1:3">
      <c r="A1028" s="4"/>
      <c r="C1028" s="6"/>
    </row>
    <row r="1029" spans="1:3">
      <c r="A1029" s="4"/>
      <c r="C1029" s="6"/>
    </row>
    <row r="1030" spans="1:3">
      <c r="A1030" s="4"/>
      <c r="C1030" s="6"/>
    </row>
    <row r="1031" spans="1:3">
      <c r="A1031" s="4"/>
      <c r="C1031" s="6"/>
    </row>
    <row r="1032" spans="1:3">
      <c r="A1032" s="4"/>
      <c r="C1032" s="6"/>
    </row>
    <row r="1033" spans="1:3">
      <c r="A1033" s="4"/>
      <c r="C1033" s="6"/>
    </row>
    <row r="1034" spans="1:3">
      <c r="A1034" s="4"/>
      <c r="C1034" s="6"/>
    </row>
    <row r="1035" spans="1:3">
      <c r="A1035" s="4"/>
      <c r="C1035" s="6"/>
    </row>
    <row r="1036" spans="1:3">
      <c r="A1036" s="4"/>
      <c r="C1036" s="6"/>
    </row>
    <row r="1037" spans="1:3">
      <c r="A1037" s="4"/>
      <c r="C1037" s="6"/>
    </row>
    <row r="1038" spans="1:3">
      <c r="A1038" s="4"/>
      <c r="C1038" s="6"/>
    </row>
    <row r="1039" spans="1:3">
      <c r="A1039" s="4"/>
      <c r="C1039" s="6"/>
    </row>
    <row r="1040" spans="1:3">
      <c r="A1040" s="4"/>
      <c r="C1040" s="6"/>
    </row>
    <row r="1041" spans="1:3">
      <c r="A1041" s="4"/>
      <c r="C1041" s="6"/>
    </row>
    <row r="1042" spans="1:3">
      <c r="A1042" s="4"/>
      <c r="C1042" s="6"/>
    </row>
    <row r="1043" spans="1:3">
      <c r="A1043" s="4"/>
      <c r="C1043" s="6"/>
    </row>
    <row r="1044" spans="1:3">
      <c r="A1044" s="4"/>
      <c r="C1044" s="6"/>
    </row>
    <row r="1045" spans="1:3">
      <c r="A1045" s="4"/>
      <c r="C1045" s="6"/>
    </row>
    <row r="1046" spans="1:3">
      <c r="A1046" s="4"/>
      <c r="C1046" s="6"/>
    </row>
    <row r="1047" spans="1:3">
      <c r="A1047" s="4"/>
      <c r="C1047" s="6"/>
    </row>
    <row r="1048" spans="1:3">
      <c r="A1048" s="4"/>
      <c r="C1048" s="6"/>
    </row>
    <row r="1049" spans="1:3">
      <c r="A1049" s="4"/>
      <c r="C1049" s="6"/>
    </row>
    <row r="1050" spans="1:3">
      <c r="A1050" s="4"/>
      <c r="C1050" s="6"/>
    </row>
    <row r="1051" spans="1:3">
      <c r="A1051" s="4"/>
      <c r="C1051" s="6"/>
    </row>
    <row r="1052" spans="1:3">
      <c r="A1052" s="4"/>
      <c r="C1052" s="6"/>
    </row>
    <row r="1053" spans="1:3">
      <c r="A1053" s="4"/>
      <c r="C1053" s="6"/>
    </row>
    <row r="1054" spans="1:3">
      <c r="A1054" s="4"/>
      <c r="C1054" s="6"/>
    </row>
    <row r="1055" spans="1:3">
      <c r="A1055" s="4"/>
      <c r="C1055" s="6"/>
    </row>
    <row r="1056" spans="1:3">
      <c r="A1056" s="4"/>
      <c r="C1056" s="6"/>
    </row>
    <row r="1057" spans="1:3">
      <c r="A1057" s="4"/>
      <c r="C1057" s="6"/>
    </row>
    <row r="1058" spans="1:3">
      <c r="A1058" s="4"/>
      <c r="C1058" s="6"/>
    </row>
    <row r="1059" spans="1:3">
      <c r="A1059" s="4"/>
      <c r="C1059" s="6"/>
    </row>
    <row r="1060" spans="1:3">
      <c r="A1060" s="4"/>
      <c r="C1060" s="6"/>
    </row>
    <row r="1061" spans="1:3">
      <c r="A1061" s="4"/>
      <c r="C1061" s="6"/>
    </row>
    <row r="1062" spans="1:3">
      <c r="A1062" s="4"/>
      <c r="C1062" s="6"/>
    </row>
    <row r="1063" spans="1:3">
      <c r="A1063" s="4"/>
      <c r="C1063" s="6"/>
    </row>
    <row r="1064" spans="1:3">
      <c r="A1064" s="4"/>
      <c r="C1064" s="6"/>
    </row>
    <row r="1065" spans="1:3">
      <c r="A1065" s="4"/>
      <c r="C1065" s="6"/>
    </row>
    <row r="1066" spans="1:3">
      <c r="A1066" s="4"/>
      <c r="C1066" s="6"/>
    </row>
    <row r="1067" spans="1:3">
      <c r="A1067" s="4"/>
      <c r="C1067" s="6"/>
    </row>
    <row r="1068" spans="1:3">
      <c r="A1068" s="4"/>
      <c r="C1068" s="6"/>
    </row>
    <row r="1069" spans="1:3">
      <c r="A1069" s="4"/>
      <c r="C1069" s="6"/>
    </row>
    <row r="1070" spans="1:3">
      <c r="A1070" s="4"/>
      <c r="C1070" s="6"/>
    </row>
    <row r="1071" spans="1:3">
      <c r="A1071" s="4"/>
      <c r="C1071" s="6"/>
    </row>
    <row r="1072" spans="1:3">
      <c r="A1072" s="4"/>
      <c r="C1072" s="6"/>
    </row>
    <row r="1073" spans="1:3">
      <c r="A1073" s="4"/>
      <c r="C1073" s="6"/>
    </row>
    <row r="1074" spans="1:3">
      <c r="A1074" s="4"/>
      <c r="C1074" s="6"/>
    </row>
    <row r="1075" spans="1:3">
      <c r="A1075" s="4"/>
      <c r="C1075" s="6"/>
    </row>
    <row r="1076" spans="1:3">
      <c r="A1076" s="4"/>
      <c r="C1076" s="6"/>
    </row>
    <row r="1077" spans="1:3">
      <c r="A1077" s="4"/>
      <c r="C1077" s="6"/>
    </row>
    <row r="1078" spans="1:3">
      <c r="A1078" s="4"/>
      <c r="C1078" s="6"/>
    </row>
    <row r="1079" spans="1:3">
      <c r="A1079" s="4"/>
      <c r="C1079" s="6"/>
    </row>
    <row r="1080" spans="1:3">
      <c r="A1080" s="4"/>
      <c r="C1080" s="6"/>
    </row>
    <row r="1081" spans="1:3">
      <c r="A1081" s="4"/>
      <c r="C1081" s="6"/>
    </row>
    <row r="1082" spans="1:3">
      <c r="A1082" s="4"/>
      <c r="C1082" s="6"/>
    </row>
    <row r="1083" spans="1:3">
      <c r="A1083" s="4"/>
      <c r="C1083" s="6"/>
    </row>
    <row r="1084" spans="1:3">
      <c r="A1084" s="4"/>
      <c r="C1084" s="6"/>
    </row>
    <row r="1085" spans="1:3">
      <c r="A1085" s="4"/>
      <c r="C1085" s="6"/>
    </row>
    <row r="1086" spans="1:3">
      <c r="A1086" s="4"/>
      <c r="C1086" s="6"/>
    </row>
    <row r="1087" spans="1:3">
      <c r="A1087" s="4"/>
      <c r="C1087" s="6"/>
    </row>
    <row r="1088" spans="1:3">
      <c r="A1088" s="4"/>
      <c r="C1088" s="6"/>
    </row>
    <row r="1089" spans="1:3">
      <c r="A1089" s="4"/>
      <c r="C1089" s="6"/>
    </row>
    <row r="1090" spans="1:3">
      <c r="A1090" s="4"/>
      <c r="C1090" s="6"/>
    </row>
    <row r="1091" spans="1:3">
      <c r="A1091" s="4"/>
      <c r="C1091" s="6"/>
    </row>
    <row r="1092" spans="1:3">
      <c r="A1092" s="4"/>
      <c r="C1092" s="6"/>
    </row>
    <row r="1093" spans="1:3">
      <c r="A1093" s="4"/>
      <c r="C1093" s="6"/>
    </row>
    <row r="1094" spans="1:3">
      <c r="A1094" s="4"/>
      <c r="C1094" s="6"/>
    </row>
    <row r="1095" spans="1:3">
      <c r="A1095" s="4"/>
      <c r="C1095" s="6"/>
    </row>
    <row r="1096" spans="1:3">
      <c r="A1096" s="4"/>
      <c r="C1096" s="6"/>
    </row>
    <row r="1097" spans="1:3">
      <c r="A1097" s="4"/>
      <c r="C1097" s="6"/>
    </row>
    <row r="1098" spans="1:3">
      <c r="A1098" s="4"/>
      <c r="C1098" s="6"/>
    </row>
    <row r="1099" spans="1:3">
      <c r="A1099" s="4"/>
      <c r="C1099" s="6"/>
    </row>
    <row r="1100" spans="1:3">
      <c r="A1100" s="4"/>
      <c r="C1100" s="6"/>
    </row>
    <row r="1101" spans="1:3">
      <c r="A1101" s="4"/>
      <c r="C1101" s="6"/>
    </row>
    <row r="1102" spans="1:3">
      <c r="A1102" s="4"/>
      <c r="C1102" s="6"/>
    </row>
    <row r="1103" spans="1:3">
      <c r="A1103" s="4"/>
      <c r="C1103" s="6"/>
    </row>
    <row r="1104" spans="1:3">
      <c r="A1104" s="4"/>
      <c r="C1104" s="6"/>
    </row>
    <row r="1105" spans="1:3">
      <c r="A1105" s="4"/>
      <c r="C1105" s="6"/>
    </row>
    <row r="1106" spans="1:3">
      <c r="A1106" s="4"/>
      <c r="C1106" s="6"/>
    </row>
    <row r="1107" spans="1:3">
      <c r="A1107" s="4"/>
      <c r="C1107" s="6"/>
    </row>
    <row r="1108" spans="1:3">
      <c r="A1108" s="4"/>
      <c r="C1108" s="6"/>
    </row>
    <row r="1109" spans="1:3">
      <c r="A1109" s="4"/>
      <c r="C1109" s="6"/>
    </row>
    <row r="1110" spans="1:3">
      <c r="A1110" s="4"/>
      <c r="C1110" s="6"/>
    </row>
    <row r="1111" spans="1:3">
      <c r="A1111" s="4"/>
      <c r="C1111" s="6"/>
    </row>
    <row r="1112" spans="1:3">
      <c r="A1112" s="4"/>
      <c r="C1112" s="6"/>
    </row>
    <row r="1113" spans="1:3">
      <c r="A1113" s="4"/>
      <c r="C1113" s="6"/>
    </row>
    <row r="1114" spans="1:3">
      <c r="A1114" s="4"/>
      <c r="C1114" s="6"/>
    </row>
    <row r="1115" spans="1:3">
      <c r="A1115" s="4"/>
      <c r="C1115" s="6"/>
    </row>
    <row r="1116" spans="1:3">
      <c r="A1116" s="4"/>
      <c r="C1116" s="6"/>
    </row>
    <row r="1117" spans="1:3">
      <c r="A1117" s="4"/>
      <c r="C1117" s="6"/>
    </row>
    <row r="1118" spans="1:3">
      <c r="A1118" s="4"/>
      <c r="C1118" s="6"/>
    </row>
    <row r="1119" spans="1:3">
      <c r="A1119" s="4"/>
      <c r="C1119" s="6"/>
    </row>
    <row r="1120" spans="1:3">
      <c r="A1120" s="4"/>
      <c r="C1120" s="6"/>
    </row>
    <row r="1121" spans="1:3">
      <c r="A1121" s="4"/>
      <c r="C1121" s="6"/>
    </row>
    <row r="1122" spans="1:3">
      <c r="A1122" s="4"/>
      <c r="C1122" s="6"/>
    </row>
    <row r="1123" spans="1:3">
      <c r="A1123" s="4"/>
      <c r="C1123" s="6"/>
    </row>
    <row r="1124" spans="1:3">
      <c r="A1124" s="4"/>
      <c r="C1124" s="6"/>
    </row>
    <row r="1125" spans="1:3">
      <c r="A1125" s="4"/>
      <c r="C1125" s="6"/>
    </row>
    <row r="1126" spans="1:3">
      <c r="A1126" s="4"/>
      <c r="C1126" s="6"/>
    </row>
    <row r="1127" spans="1:3">
      <c r="A1127" s="4"/>
      <c r="C1127" s="6"/>
    </row>
    <row r="1128" spans="1:3">
      <c r="A1128" s="4"/>
      <c r="C1128" s="6"/>
    </row>
    <row r="1129" spans="1:3">
      <c r="A1129" s="4"/>
      <c r="C1129" s="6"/>
    </row>
    <row r="1130" spans="1:3">
      <c r="A1130" s="4"/>
      <c r="C1130" s="6"/>
    </row>
    <row r="1131" spans="1:3">
      <c r="A1131" s="4"/>
      <c r="C1131" s="6"/>
    </row>
    <row r="1132" spans="1:3">
      <c r="A1132" s="4"/>
      <c r="C1132" s="6"/>
    </row>
    <row r="1133" spans="1:3">
      <c r="A1133" s="4"/>
      <c r="C1133" s="6"/>
    </row>
    <row r="1134" spans="1:3">
      <c r="A1134" s="4"/>
      <c r="C1134" s="6"/>
    </row>
    <row r="1135" spans="1:3">
      <c r="A1135" s="4"/>
      <c r="C1135" s="6"/>
    </row>
    <row r="1136" spans="1:3">
      <c r="A1136" s="4"/>
      <c r="C1136" s="6"/>
    </row>
    <row r="1137" spans="1:3">
      <c r="A1137" s="4"/>
      <c r="C1137" s="6"/>
    </row>
    <row r="1138" spans="1:3">
      <c r="A1138" s="4"/>
      <c r="C1138" s="6"/>
    </row>
    <row r="1139" spans="1:3">
      <c r="A1139" s="4"/>
      <c r="C1139" s="6"/>
    </row>
    <row r="1140" spans="1:3">
      <c r="A1140" s="4"/>
      <c r="C1140" s="6"/>
    </row>
    <row r="1141" spans="1:3">
      <c r="A1141" s="4"/>
      <c r="C1141" s="6"/>
    </row>
    <row r="1142" spans="1:3">
      <c r="A1142" s="4"/>
      <c r="C1142" s="6"/>
    </row>
    <row r="1143" spans="1:3">
      <c r="A1143" s="4"/>
      <c r="C1143" s="6"/>
    </row>
    <row r="1144" spans="1:3">
      <c r="A1144" s="4"/>
      <c r="C1144" s="6"/>
    </row>
    <row r="1145" spans="1:3">
      <c r="A1145" s="4"/>
      <c r="C1145" s="6"/>
    </row>
    <row r="1146" spans="1:3">
      <c r="A1146" s="4"/>
      <c r="C1146" s="6"/>
    </row>
    <row r="1147" spans="1:3">
      <c r="A1147" s="4"/>
      <c r="C1147" s="6"/>
    </row>
    <row r="1148" spans="1:3">
      <c r="A1148" s="4"/>
      <c r="C1148" s="6"/>
    </row>
    <row r="1149" spans="1:3">
      <c r="A1149" s="4"/>
      <c r="C1149" s="6"/>
    </row>
    <row r="1150" spans="1:3">
      <c r="A1150" s="4"/>
      <c r="C1150" s="6"/>
    </row>
    <row r="1151" spans="1:3">
      <c r="A1151" s="4"/>
      <c r="C1151" s="6"/>
    </row>
    <row r="1152" spans="1:3">
      <c r="A1152" s="4"/>
      <c r="C1152" s="6"/>
    </row>
    <row r="1153" spans="1:3">
      <c r="A1153" s="4"/>
      <c r="C1153" s="6"/>
    </row>
    <row r="1154" spans="1:3">
      <c r="A1154" s="4"/>
      <c r="C1154" s="6"/>
    </row>
    <row r="1155" spans="1:3">
      <c r="A1155" s="4"/>
      <c r="C1155" s="6"/>
    </row>
    <row r="1156" spans="1:3">
      <c r="A1156" s="4"/>
      <c r="C1156" s="6"/>
    </row>
    <row r="1157" spans="1:3">
      <c r="A1157" s="4"/>
      <c r="C1157" s="6"/>
    </row>
    <row r="1158" spans="1:3">
      <c r="A1158" s="4"/>
      <c r="C1158" s="6"/>
    </row>
    <row r="1159" spans="1:3">
      <c r="A1159" s="4"/>
      <c r="C1159" s="6"/>
    </row>
    <row r="1160" spans="1:3">
      <c r="A1160" s="4"/>
      <c r="C1160" s="6"/>
    </row>
    <row r="1161" spans="1:3">
      <c r="A1161" s="4"/>
      <c r="C1161" s="6"/>
    </row>
    <row r="1162" spans="1:3">
      <c r="A1162" s="4"/>
      <c r="C1162" s="6"/>
    </row>
    <row r="1163" spans="1:3">
      <c r="A1163" s="4"/>
      <c r="C1163" s="6"/>
    </row>
    <row r="1164" spans="1:3">
      <c r="A1164" s="4"/>
      <c r="C1164" s="6"/>
    </row>
    <row r="1165" spans="1:3">
      <c r="A1165" s="4"/>
      <c r="C1165" s="6"/>
    </row>
    <row r="1166" spans="1:3">
      <c r="A1166" s="4"/>
      <c r="C1166" s="6"/>
    </row>
    <row r="1167" spans="1:3">
      <c r="A1167" s="4"/>
      <c r="C1167" s="6"/>
    </row>
    <row r="1168" spans="1:3">
      <c r="A1168" s="4"/>
      <c r="C1168" s="6"/>
    </row>
    <row r="1169" spans="1:3">
      <c r="A1169" s="4"/>
      <c r="C1169" s="6"/>
    </row>
    <row r="1170" spans="1:3">
      <c r="A1170" s="4"/>
      <c r="C1170" s="6"/>
    </row>
    <row r="1171" spans="1:3">
      <c r="A1171" s="4"/>
      <c r="C1171" s="6"/>
    </row>
    <row r="1172" spans="1:3">
      <c r="A1172" s="4"/>
      <c r="C1172" s="6"/>
    </row>
    <row r="1173" spans="1:3">
      <c r="A1173" s="4"/>
      <c r="C1173" s="6"/>
    </row>
    <row r="1174" spans="1:3">
      <c r="A1174" s="4"/>
      <c r="C1174" s="6"/>
    </row>
    <row r="1175" spans="1:3">
      <c r="A1175" s="4"/>
      <c r="C1175" s="6"/>
    </row>
    <row r="1176" spans="1:3">
      <c r="A1176" s="4"/>
      <c r="C1176" s="6"/>
    </row>
    <row r="1177" spans="1:3">
      <c r="A1177" s="4"/>
      <c r="C1177" s="6"/>
    </row>
    <row r="1178" spans="1:3">
      <c r="A1178" s="4"/>
      <c r="C1178" s="6"/>
    </row>
    <row r="1179" spans="1:3">
      <c r="A1179" s="4"/>
      <c r="C1179" s="6"/>
    </row>
    <row r="1180" spans="1:3">
      <c r="A1180" s="4"/>
      <c r="C1180" s="6"/>
    </row>
    <row r="1181" spans="1:3">
      <c r="A1181" s="4"/>
      <c r="C1181" s="6"/>
    </row>
    <row r="1182" spans="1:3">
      <c r="A1182" s="4"/>
      <c r="C1182" s="6"/>
    </row>
    <row r="1183" spans="1:3">
      <c r="A1183" s="4"/>
      <c r="C1183" s="6"/>
    </row>
    <row r="1184" spans="1:3">
      <c r="A1184" s="4"/>
      <c r="C1184" s="6"/>
    </row>
    <row r="1185" spans="1:3">
      <c r="A1185" s="4"/>
      <c r="C1185" s="6"/>
    </row>
    <row r="1186" spans="1:3">
      <c r="A1186" s="4"/>
      <c r="C1186" s="6"/>
    </row>
    <row r="1187" spans="1:3">
      <c r="A1187" s="4"/>
      <c r="C1187" s="6"/>
    </row>
    <row r="1188" spans="1:3">
      <c r="A1188" s="4"/>
      <c r="C1188" s="6"/>
    </row>
    <row r="1189" spans="1:3">
      <c r="A1189" s="4"/>
      <c r="C1189" s="6"/>
    </row>
    <row r="1190" spans="1:3">
      <c r="A1190" s="4"/>
      <c r="C1190" s="6"/>
    </row>
    <row r="1191" spans="1:3">
      <c r="A1191" s="4"/>
      <c r="C1191" s="6"/>
    </row>
    <row r="1192" spans="1:3">
      <c r="A1192" s="4"/>
      <c r="C1192" s="6"/>
    </row>
    <row r="1193" spans="1:3">
      <c r="A1193" s="4"/>
      <c r="C1193" s="6"/>
    </row>
    <row r="1194" spans="1:3">
      <c r="A1194" s="4"/>
      <c r="C1194" s="6"/>
    </row>
    <row r="1195" spans="1:3">
      <c r="A1195" s="4"/>
      <c r="C1195" s="6"/>
    </row>
    <row r="1196" spans="1:3">
      <c r="A1196" s="4"/>
      <c r="C1196" s="6"/>
    </row>
    <row r="1197" spans="1:3">
      <c r="A1197" s="4"/>
      <c r="C1197" s="6"/>
    </row>
    <row r="1198" spans="1:3">
      <c r="A1198" s="4"/>
      <c r="C1198" s="6"/>
    </row>
    <row r="1199" spans="1:3">
      <c r="A1199" s="4"/>
      <c r="C1199" s="6"/>
    </row>
    <row r="1200" spans="1:3">
      <c r="A1200" s="4"/>
      <c r="C1200" s="6"/>
    </row>
    <row r="1201" spans="1:3">
      <c r="A1201" s="4"/>
      <c r="C1201" s="6"/>
    </row>
    <row r="1202" spans="1:3">
      <c r="A1202" s="4"/>
      <c r="C1202" s="6"/>
    </row>
    <row r="1203" spans="1:3">
      <c r="A1203" s="4"/>
      <c r="C1203" s="6"/>
    </row>
    <row r="1204" spans="1:3">
      <c r="A1204" s="4"/>
      <c r="C1204" s="6"/>
    </row>
    <row r="1205" spans="1:3">
      <c r="A1205" s="4"/>
      <c r="C1205" s="6"/>
    </row>
    <row r="1206" spans="1:3">
      <c r="A1206" s="4"/>
      <c r="C1206" s="6"/>
    </row>
    <row r="1207" spans="1:3">
      <c r="A1207" s="4"/>
      <c r="C1207" s="6"/>
    </row>
    <row r="1208" spans="1:3">
      <c r="A1208" s="4"/>
      <c r="C1208" s="6"/>
    </row>
    <row r="1209" spans="1:3">
      <c r="A1209" s="4"/>
      <c r="C1209" s="6"/>
    </row>
    <row r="1210" spans="1:3">
      <c r="A1210" s="4"/>
      <c r="C1210" s="6"/>
    </row>
    <row r="1211" spans="1:3">
      <c r="A1211" s="4"/>
      <c r="C1211" s="6"/>
    </row>
    <row r="1212" spans="1:3">
      <c r="A1212" s="4"/>
      <c r="C1212" s="6"/>
    </row>
    <row r="1213" spans="1:3">
      <c r="A1213" s="4"/>
      <c r="C1213" s="6"/>
    </row>
    <row r="1214" spans="1:3">
      <c r="A1214" s="4"/>
      <c r="C1214" s="6"/>
    </row>
    <row r="1215" spans="1:3">
      <c r="A1215" s="4"/>
      <c r="C1215" s="6"/>
    </row>
    <row r="1216" spans="1:3">
      <c r="A1216" s="4"/>
      <c r="C1216" s="6"/>
    </row>
    <row r="1217" spans="1:3">
      <c r="A1217" s="4"/>
      <c r="C1217" s="6"/>
    </row>
    <row r="1218" spans="1:3">
      <c r="A1218" s="4"/>
      <c r="C1218" s="6"/>
    </row>
    <row r="1219" spans="1:3">
      <c r="A1219" s="4"/>
      <c r="C1219" s="6"/>
    </row>
    <row r="1220" spans="1:3">
      <c r="A1220" s="4"/>
      <c r="C1220" s="6"/>
    </row>
    <row r="1221" spans="1:3">
      <c r="A1221" s="4"/>
      <c r="C1221" s="6"/>
    </row>
    <row r="1222" spans="1:3">
      <c r="A1222" s="4"/>
      <c r="C1222" s="6"/>
    </row>
    <row r="1223" spans="1:3">
      <c r="A1223" s="4"/>
      <c r="C1223" s="6"/>
    </row>
    <row r="1224" spans="1:3">
      <c r="A1224" s="4"/>
      <c r="C1224" s="6"/>
    </row>
    <row r="1225" spans="1:3">
      <c r="A1225" s="4"/>
      <c r="C1225" s="6"/>
    </row>
    <row r="1226" spans="1:3">
      <c r="A1226" s="4"/>
      <c r="C1226" s="6"/>
    </row>
    <row r="1227" spans="1:3">
      <c r="A1227" s="4"/>
      <c r="C1227" s="6"/>
    </row>
    <row r="1228" spans="1:3">
      <c r="A1228" s="4"/>
      <c r="C1228" s="6"/>
    </row>
    <row r="1229" spans="1:3">
      <c r="A1229" s="4"/>
      <c r="C1229" s="6"/>
    </row>
    <row r="1230" spans="1:3">
      <c r="A1230" s="4"/>
      <c r="C1230" s="6"/>
    </row>
    <row r="1231" spans="1:3">
      <c r="A1231" s="4"/>
      <c r="C1231" s="6"/>
    </row>
    <row r="1232" spans="1:3">
      <c r="A1232" s="4"/>
      <c r="C1232" s="6"/>
    </row>
    <row r="1233" spans="1:3">
      <c r="A1233" s="4"/>
      <c r="C1233" s="6"/>
    </row>
    <row r="1234" spans="1:3">
      <c r="A1234" s="4"/>
      <c r="C1234" s="6"/>
    </row>
    <row r="1235" spans="1:3">
      <c r="A1235" s="4"/>
      <c r="C1235" s="6"/>
    </row>
    <row r="1236" spans="1:3">
      <c r="A1236" s="4"/>
      <c r="C1236" s="6"/>
    </row>
    <row r="1237" spans="1:3">
      <c r="A1237" s="4"/>
      <c r="C1237" s="6"/>
    </row>
    <row r="1238" spans="1:3">
      <c r="A1238" s="4"/>
      <c r="C1238" s="6"/>
    </row>
    <row r="1239" spans="1:3">
      <c r="A1239" s="4"/>
      <c r="C1239" s="6"/>
    </row>
    <row r="1240" spans="1:3">
      <c r="A1240" s="4"/>
      <c r="C1240" s="6"/>
    </row>
    <row r="1241" spans="1:3">
      <c r="A1241" s="4"/>
      <c r="C1241" s="6"/>
    </row>
    <row r="1242" spans="1:3">
      <c r="A1242" s="4"/>
      <c r="C1242" s="6"/>
    </row>
    <row r="1243" spans="1:3">
      <c r="A1243" s="4"/>
      <c r="C1243" s="6"/>
    </row>
    <row r="1244" spans="1:3">
      <c r="A1244" s="4"/>
      <c r="C1244" s="6"/>
    </row>
    <row r="1245" spans="1:3">
      <c r="A1245" s="4"/>
      <c r="C1245" s="6"/>
    </row>
    <row r="1246" spans="1:3">
      <c r="A1246" s="4"/>
      <c r="C1246" s="6"/>
    </row>
    <row r="1247" spans="1:3">
      <c r="A1247" s="4"/>
      <c r="C1247" s="6"/>
    </row>
    <row r="1248" spans="1:3">
      <c r="A1248" s="4"/>
      <c r="C1248" s="6"/>
    </row>
    <row r="1249" spans="1:3">
      <c r="A1249" s="4"/>
      <c r="C1249" s="6"/>
    </row>
    <row r="1250" spans="1:3">
      <c r="A1250" s="4"/>
      <c r="C1250" s="6"/>
    </row>
    <row r="1251" spans="1:3">
      <c r="A1251" s="4"/>
      <c r="C1251" s="6"/>
    </row>
    <row r="1252" spans="1:3">
      <c r="A1252" s="4"/>
      <c r="C1252" s="6"/>
    </row>
    <row r="1253" spans="1:3">
      <c r="A1253" s="4"/>
      <c r="C1253" s="6"/>
    </row>
    <row r="1254" spans="1:3">
      <c r="A1254" s="4"/>
      <c r="C1254" s="6"/>
    </row>
    <row r="1255" spans="1:3">
      <c r="A1255" s="4"/>
      <c r="C1255" s="6"/>
    </row>
    <row r="1256" spans="1:3">
      <c r="A1256" s="4"/>
      <c r="C1256" s="6"/>
    </row>
    <row r="1257" spans="1:3">
      <c r="A1257" s="4"/>
      <c r="C1257" s="6"/>
    </row>
    <row r="1258" spans="1:3">
      <c r="A1258" s="4"/>
      <c r="C1258" s="6"/>
    </row>
    <row r="1259" spans="1:3">
      <c r="A1259" s="4"/>
      <c r="C1259" s="6"/>
    </row>
    <row r="1260" spans="1:3">
      <c r="A1260" s="4"/>
      <c r="C1260" s="6"/>
    </row>
    <row r="1261" spans="1:3">
      <c r="A1261" s="4"/>
      <c r="C1261" s="6"/>
    </row>
    <row r="1262" spans="1:3">
      <c r="A1262" s="4"/>
      <c r="C1262" s="6"/>
    </row>
    <row r="1263" spans="1:3">
      <c r="A1263" s="4"/>
      <c r="C1263" s="6"/>
    </row>
    <row r="1264" spans="1:3">
      <c r="A1264" s="4"/>
      <c r="C1264" s="6"/>
    </row>
    <row r="1265" spans="1:3">
      <c r="A1265" s="4"/>
      <c r="C1265" s="6"/>
    </row>
    <row r="1266" spans="1:3">
      <c r="A1266" s="4"/>
      <c r="C1266" s="6"/>
    </row>
    <row r="1267" spans="1:3">
      <c r="A1267" s="4"/>
      <c r="C1267" s="6"/>
    </row>
    <row r="1268" spans="1:3">
      <c r="A1268" s="4"/>
      <c r="C1268" s="6"/>
    </row>
    <row r="1269" spans="1:3">
      <c r="A1269" s="4"/>
      <c r="C1269" s="6"/>
    </row>
    <row r="1270" spans="1:3">
      <c r="A1270" s="4"/>
      <c r="C1270" s="6"/>
    </row>
    <row r="1271" spans="1:3">
      <c r="A1271" s="4"/>
      <c r="C1271" s="6"/>
    </row>
    <row r="1272" spans="1:3">
      <c r="A1272" s="4"/>
      <c r="C1272" s="6"/>
    </row>
    <row r="1273" spans="1:3">
      <c r="A1273" s="4"/>
      <c r="C1273" s="6"/>
    </row>
    <row r="1274" spans="1:3">
      <c r="A1274" s="4"/>
      <c r="C1274" s="6"/>
    </row>
    <row r="1275" spans="1:3">
      <c r="A1275" s="4"/>
      <c r="C1275" s="6"/>
    </row>
    <row r="1276" spans="1:3">
      <c r="A1276" s="4"/>
      <c r="C1276" s="6"/>
    </row>
    <row r="1277" spans="1:3">
      <c r="A1277" s="4"/>
      <c r="C1277" s="6"/>
    </row>
    <row r="1278" spans="1:3">
      <c r="A1278" s="4"/>
      <c r="C1278" s="6"/>
    </row>
    <row r="1279" spans="1:3">
      <c r="A1279" s="4"/>
      <c r="C1279" s="6"/>
    </row>
    <row r="1280" spans="1:3">
      <c r="A1280" s="4"/>
      <c r="C1280" s="6"/>
    </row>
    <row r="1281" spans="1:3">
      <c r="A1281" s="4"/>
      <c r="C1281" s="6"/>
    </row>
    <row r="1282" spans="1:3">
      <c r="A1282" s="4"/>
      <c r="C1282" s="6"/>
    </row>
    <row r="1283" spans="1:3">
      <c r="A1283" s="4"/>
      <c r="C1283" s="6"/>
    </row>
    <row r="1284" spans="1:3">
      <c r="A1284" s="4"/>
      <c r="C1284" s="6"/>
    </row>
    <row r="1285" spans="1:3">
      <c r="A1285" s="4"/>
      <c r="C1285" s="6"/>
    </row>
    <row r="1286" spans="1:3">
      <c r="A1286" s="4"/>
      <c r="C1286" s="6"/>
    </row>
    <row r="1287" spans="1:3">
      <c r="A1287" s="4"/>
      <c r="C1287" s="6"/>
    </row>
    <row r="1288" spans="1:3">
      <c r="A1288" s="4"/>
      <c r="C1288" s="6"/>
    </row>
    <row r="1289" spans="1:3">
      <c r="A1289" s="4"/>
      <c r="C1289" s="6"/>
    </row>
    <row r="1290" spans="1:3">
      <c r="A1290" s="4"/>
      <c r="C1290" s="6"/>
    </row>
    <row r="1291" spans="1:3">
      <c r="A1291" s="4"/>
      <c r="C1291" s="6"/>
    </row>
    <row r="1292" spans="1:3">
      <c r="A1292" s="4"/>
      <c r="C1292" s="6"/>
    </row>
    <row r="1293" spans="1:3">
      <c r="A1293" s="4"/>
      <c r="C1293" s="6"/>
    </row>
    <row r="1294" spans="1:3">
      <c r="A1294" s="4"/>
      <c r="C1294" s="6"/>
    </row>
    <row r="1295" spans="1:3">
      <c r="A1295" s="4"/>
      <c r="C1295" s="6"/>
    </row>
    <row r="1296" spans="1:3">
      <c r="A1296" s="4"/>
      <c r="C1296" s="6"/>
    </row>
    <row r="1297" spans="1:3">
      <c r="A1297" s="4"/>
      <c r="C1297" s="6"/>
    </row>
    <row r="1298" spans="1:3">
      <c r="A1298" s="4"/>
      <c r="C1298" s="6"/>
    </row>
    <row r="1299" spans="1:3">
      <c r="A1299" s="4"/>
      <c r="C1299" s="6"/>
    </row>
    <row r="1300" spans="1:3">
      <c r="A1300" s="4"/>
      <c r="C1300" s="6"/>
    </row>
    <row r="1301" spans="1:3">
      <c r="A1301" s="4"/>
      <c r="C1301" s="6"/>
    </row>
    <row r="1302" spans="1:3">
      <c r="A1302" s="4"/>
      <c r="C1302" s="6"/>
    </row>
    <row r="1303" spans="1:3">
      <c r="A1303" s="4"/>
      <c r="C1303" s="6"/>
    </row>
    <row r="1304" spans="1:3">
      <c r="A1304" s="4"/>
      <c r="C1304" s="6"/>
    </row>
    <row r="1305" spans="1:3">
      <c r="A1305" s="4"/>
      <c r="C1305" s="6"/>
    </row>
    <row r="1306" spans="1:3">
      <c r="A1306" s="4"/>
      <c r="C1306" s="6"/>
    </row>
    <row r="1307" spans="1:3">
      <c r="A1307" s="4"/>
      <c r="C1307" s="6"/>
    </row>
    <row r="1308" spans="1:3">
      <c r="A1308" s="4"/>
      <c r="C1308" s="6"/>
    </row>
    <row r="1309" spans="1:3">
      <c r="A1309" s="4"/>
      <c r="C1309" s="6"/>
    </row>
    <row r="1310" spans="1:3">
      <c r="A1310" s="4"/>
      <c r="C1310" s="6"/>
    </row>
    <row r="1311" spans="1:3">
      <c r="A1311" s="4"/>
      <c r="C1311" s="6"/>
    </row>
    <row r="1312" spans="1:3">
      <c r="A1312" s="4"/>
      <c r="C1312" s="6"/>
    </row>
    <row r="1313" spans="1:3">
      <c r="A1313" s="4"/>
      <c r="C1313" s="6"/>
    </row>
    <row r="1314" spans="1:3">
      <c r="A1314" s="4"/>
      <c r="C1314" s="6"/>
    </row>
    <row r="1315" spans="1:3">
      <c r="A1315" s="4"/>
      <c r="C1315" s="6"/>
    </row>
    <row r="1316" spans="1:3">
      <c r="A1316" s="4"/>
      <c r="C1316" s="6"/>
    </row>
    <row r="1317" spans="1:3">
      <c r="A1317" s="4"/>
      <c r="C1317" s="6"/>
    </row>
    <row r="1318" spans="1:3">
      <c r="A1318" s="4"/>
      <c r="C1318" s="6"/>
    </row>
    <row r="1319" spans="1:3">
      <c r="A1319" s="4"/>
      <c r="C1319" s="6"/>
    </row>
    <row r="1320" spans="1:3">
      <c r="A1320" s="4"/>
      <c r="C1320" s="6"/>
    </row>
    <row r="1321" spans="1:3">
      <c r="A1321" s="4"/>
      <c r="C1321" s="6"/>
    </row>
    <row r="1322" spans="1:3">
      <c r="A1322" s="4"/>
      <c r="C1322" s="6"/>
    </row>
    <row r="1323" spans="1:3">
      <c r="A1323" s="4"/>
      <c r="C1323" s="6"/>
    </row>
    <row r="1324" spans="1:3">
      <c r="A1324" s="4"/>
      <c r="C1324" s="6"/>
    </row>
    <row r="1325" spans="1:3">
      <c r="A1325" s="4"/>
      <c r="C1325" s="6"/>
    </row>
    <row r="1326" spans="1:3">
      <c r="A1326" s="4"/>
      <c r="C1326" s="6"/>
    </row>
    <row r="1327" spans="1:3">
      <c r="A1327" s="4"/>
      <c r="C1327" s="6"/>
    </row>
    <row r="1328" spans="1:3">
      <c r="A1328" s="4"/>
      <c r="C1328" s="6"/>
    </row>
    <row r="1329" spans="1:3">
      <c r="A1329" s="4"/>
      <c r="C1329" s="6"/>
    </row>
    <row r="1330" spans="1:3">
      <c r="A1330" s="4"/>
      <c r="C1330" s="6"/>
    </row>
    <row r="1331" spans="1:3">
      <c r="A1331" s="4"/>
      <c r="C1331" s="6"/>
    </row>
    <row r="1332" spans="1:3">
      <c r="A1332" s="4"/>
      <c r="C1332" s="6"/>
    </row>
    <row r="1333" spans="1:3">
      <c r="A1333" s="4"/>
      <c r="C1333" s="6"/>
    </row>
    <row r="1334" spans="1:3">
      <c r="A1334" s="4"/>
      <c r="C1334" s="6"/>
    </row>
    <row r="1335" spans="1:3">
      <c r="A1335" s="4"/>
      <c r="C1335" s="6"/>
    </row>
    <row r="1336" spans="1:3">
      <c r="A1336" s="4"/>
      <c r="C1336" s="6"/>
    </row>
    <row r="1337" spans="1:3">
      <c r="A1337" s="4"/>
      <c r="C1337" s="6"/>
    </row>
    <row r="1338" spans="1:3">
      <c r="A1338" s="4"/>
      <c r="C1338" s="6"/>
    </row>
    <row r="1339" spans="1:3">
      <c r="A1339" s="4"/>
      <c r="C1339" s="6"/>
    </row>
    <row r="1340" spans="1:3">
      <c r="A1340" s="4"/>
      <c r="C1340" s="6"/>
    </row>
    <row r="1341" spans="1:3">
      <c r="A1341" s="4"/>
      <c r="C1341" s="6"/>
    </row>
    <row r="1342" spans="1:3">
      <c r="A1342" s="4"/>
      <c r="C1342" s="6"/>
    </row>
    <row r="1343" spans="1:3">
      <c r="A1343" s="4"/>
      <c r="C1343" s="6"/>
    </row>
    <row r="1344" spans="1:3">
      <c r="A1344" s="4"/>
      <c r="C1344" s="6"/>
    </row>
    <row r="1345" spans="1:3">
      <c r="A1345" s="4"/>
      <c r="C1345" s="6"/>
    </row>
    <row r="1346" spans="1:3">
      <c r="A1346" s="4"/>
      <c r="C1346" s="6"/>
    </row>
    <row r="1347" spans="1:3">
      <c r="A1347" s="4"/>
      <c r="C1347" s="6"/>
    </row>
    <row r="1348" spans="1:3">
      <c r="A1348" s="4"/>
      <c r="C1348" s="6"/>
    </row>
    <row r="1349" spans="1:3">
      <c r="A1349" s="4"/>
      <c r="C1349" s="6"/>
    </row>
    <row r="1350" spans="1:3">
      <c r="A1350" s="4"/>
      <c r="C1350" s="6"/>
    </row>
    <row r="1351" spans="1:3">
      <c r="A1351" s="4"/>
      <c r="C1351" s="6"/>
    </row>
    <row r="1352" spans="1:3">
      <c r="A1352" s="4"/>
      <c r="C1352" s="6"/>
    </row>
    <row r="1353" spans="1:3">
      <c r="A1353" s="4"/>
      <c r="C1353" s="6"/>
    </row>
    <row r="1354" spans="1:3">
      <c r="A1354" s="4"/>
      <c r="C1354" s="6"/>
    </row>
    <row r="1355" spans="1:3">
      <c r="A1355" s="4"/>
      <c r="C1355" s="6"/>
    </row>
    <row r="1356" spans="1:3">
      <c r="A1356" s="4"/>
      <c r="C1356" s="6"/>
    </row>
    <row r="1357" spans="1:3">
      <c r="A1357" s="4"/>
      <c r="C1357" s="6"/>
    </row>
    <row r="1358" spans="1:3">
      <c r="A1358" s="4"/>
      <c r="C1358" s="6"/>
    </row>
    <row r="1359" spans="1:3">
      <c r="A1359" s="4"/>
      <c r="C1359" s="6"/>
    </row>
    <row r="1360" spans="1:3">
      <c r="A1360" s="4"/>
      <c r="C1360" s="6"/>
    </row>
    <row r="1361" spans="1:3">
      <c r="A1361" s="4"/>
      <c r="C1361" s="6"/>
    </row>
    <row r="1362" spans="1:3">
      <c r="A1362" s="4"/>
      <c r="C1362" s="6"/>
    </row>
    <row r="1363" spans="1:3">
      <c r="A1363" s="4"/>
      <c r="C1363" s="6"/>
    </row>
    <row r="1364" spans="1:3">
      <c r="A1364" s="4"/>
      <c r="C1364" s="6"/>
    </row>
    <row r="1365" spans="1:3">
      <c r="A1365" s="4"/>
      <c r="C1365" s="6"/>
    </row>
    <row r="1366" spans="1:3">
      <c r="A1366" s="4"/>
      <c r="C1366" s="6"/>
    </row>
    <row r="1367" spans="1:3">
      <c r="A1367" s="4"/>
      <c r="C1367" s="6"/>
    </row>
    <row r="1368" spans="1:3">
      <c r="A1368" s="4"/>
      <c r="C1368" s="6"/>
    </row>
    <row r="1369" spans="1:3">
      <c r="A1369" s="4"/>
      <c r="C1369" s="6"/>
    </row>
    <row r="1370" spans="1:3">
      <c r="A1370" s="4"/>
      <c r="C1370" s="6"/>
    </row>
    <row r="1371" spans="1:3">
      <c r="A1371" s="4"/>
      <c r="C1371" s="6"/>
    </row>
    <row r="1372" spans="1:3">
      <c r="A1372" s="4"/>
      <c r="C1372" s="6"/>
    </row>
    <row r="1373" spans="1:3">
      <c r="A1373" s="4"/>
      <c r="C1373" s="6"/>
    </row>
    <row r="1374" spans="1:3">
      <c r="A1374" s="4"/>
      <c r="C1374" s="6"/>
    </row>
    <row r="1375" spans="1:3">
      <c r="A1375" s="4"/>
      <c r="C1375" s="6"/>
    </row>
    <row r="1376" spans="1:3">
      <c r="A1376" s="4"/>
      <c r="C1376" s="6"/>
    </row>
    <row r="1377" spans="1:3">
      <c r="A1377" s="4"/>
      <c r="C1377" s="6"/>
    </row>
    <row r="1378" spans="1:3">
      <c r="A1378" s="4"/>
      <c r="C1378" s="6"/>
    </row>
    <row r="1379" spans="1:3">
      <c r="A1379" s="4"/>
      <c r="C1379" s="6"/>
    </row>
    <row r="1380" spans="1:3">
      <c r="A1380" s="4"/>
      <c r="C1380" s="6"/>
    </row>
    <row r="1381" spans="1:3">
      <c r="A1381" s="4"/>
      <c r="C1381" s="6"/>
    </row>
    <row r="1382" spans="1:3">
      <c r="A1382" s="4"/>
      <c r="C1382" s="6"/>
    </row>
    <row r="1383" spans="1:3">
      <c r="A1383" s="4"/>
      <c r="C1383" s="6"/>
    </row>
    <row r="1384" spans="1:3">
      <c r="A1384" s="4"/>
      <c r="C1384" s="6"/>
    </row>
    <row r="1385" spans="1:3">
      <c r="A1385" s="4"/>
      <c r="C1385" s="6"/>
    </row>
    <row r="1386" spans="1:3">
      <c r="A1386" s="4"/>
      <c r="C1386" s="6"/>
    </row>
    <row r="1387" spans="1:3">
      <c r="A1387" s="4"/>
      <c r="C1387" s="6"/>
    </row>
    <row r="1388" spans="1:3">
      <c r="A1388" s="4"/>
      <c r="C1388" s="6"/>
    </row>
    <row r="1389" spans="1:3">
      <c r="A1389" s="4"/>
      <c r="C1389" s="6"/>
    </row>
    <row r="1390" spans="1:3">
      <c r="A1390" s="4"/>
      <c r="C1390" s="6"/>
    </row>
    <row r="1391" spans="1:3">
      <c r="A1391" s="4"/>
      <c r="C1391" s="6"/>
    </row>
    <row r="1392" spans="1:3">
      <c r="A1392" s="4"/>
      <c r="C1392" s="6"/>
    </row>
    <row r="1393" spans="1:3">
      <c r="A1393" s="4"/>
      <c r="C1393" s="6"/>
    </row>
    <row r="1394" spans="1:3">
      <c r="A1394" s="4"/>
      <c r="C1394" s="6"/>
    </row>
    <row r="1395" spans="1:3">
      <c r="A1395" s="4"/>
      <c r="C1395" s="6"/>
    </row>
    <row r="1396" spans="1:3">
      <c r="A1396" s="4"/>
      <c r="C1396" s="6"/>
    </row>
    <row r="1397" spans="1:3">
      <c r="A1397" s="4"/>
      <c r="C1397" s="6"/>
    </row>
    <row r="1398" spans="1:3">
      <c r="A1398" s="4"/>
      <c r="C1398" s="6"/>
    </row>
    <row r="1399" spans="1:3">
      <c r="A1399" s="4"/>
      <c r="C1399" s="6"/>
    </row>
    <row r="1400" spans="1:3">
      <c r="A1400" s="4"/>
      <c r="C1400" s="6"/>
    </row>
    <row r="1401" spans="1:3">
      <c r="A1401" s="4"/>
      <c r="C1401" s="6"/>
    </row>
    <row r="1402" spans="1:3">
      <c r="A1402" s="4"/>
      <c r="C1402" s="6"/>
    </row>
    <row r="1403" spans="1:3">
      <c r="A1403" s="4"/>
      <c r="C1403" s="6"/>
    </row>
    <row r="1404" spans="1:3">
      <c r="A1404" s="4"/>
      <c r="C1404" s="6"/>
    </row>
    <row r="1405" spans="1:3">
      <c r="A1405" s="4"/>
      <c r="C1405" s="6"/>
    </row>
    <row r="1406" spans="1:3">
      <c r="A1406" s="4"/>
      <c r="C1406" s="6"/>
    </row>
    <row r="1407" spans="1:3">
      <c r="A1407" s="4"/>
      <c r="C1407" s="6"/>
    </row>
    <row r="1408" spans="1:3">
      <c r="A1408" s="4"/>
      <c r="C1408" s="6"/>
    </row>
    <row r="1409" spans="1:3">
      <c r="A1409" s="4"/>
      <c r="C1409" s="6"/>
    </row>
    <row r="1410" spans="1:3">
      <c r="A1410" s="4"/>
      <c r="C1410" s="6"/>
    </row>
    <row r="1411" spans="1:3">
      <c r="A1411" s="4"/>
      <c r="C1411" s="6"/>
    </row>
    <row r="1412" spans="1:3">
      <c r="A1412" s="4"/>
      <c r="C1412" s="6"/>
    </row>
    <row r="1413" spans="1:3">
      <c r="A1413" s="4"/>
      <c r="C1413" s="6"/>
    </row>
    <row r="1414" spans="1:3">
      <c r="A1414" s="4"/>
      <c r="C1414" s="6"/>
    </row>
    <row r="1415" spans="1:3">
      <c r="A1415" s="4"/>
      <c r="C1415" s="6"/>
    </row>
    <row r="1416" spans="1:3">
      <c r="A1416" s="4"/>
      <c r="C1416" s="6"/>
    </row>
    <row r="1417" spans="1:3">
      <c r="A1417" s="4"/>
      <c r="C1417" s="6"/>
    </row>
    <row r="1418" spans="1:3">
      <c r="A1418" s="4"/>
      <c r="C1418" s="6"/>
    </row>
    <row r="1419" spans="1:3">
      <c r="A1419" s="4"/>
      <c r="C1419" s="6"/>
    </row>
    <row r="1420" spans="1:3">
      <c r="A1420" s="4"/>
      <c r="C1420" s="6"/>
    </row>
    <row r="1421" spans="1:3">
      <c r="A1421" s="4"/>
      <c r="C1421" s="6"/>
    </row>
    <row r="1422" spans="1:3">
      <c r="A1422" s="4"/>
      <c r="C1422" s="6"/>
    </row>
    <row r="1423" spans="1:3">
      <c r="A1423" s="4"/>
      <c r="C1423" s="6"/>
    </row>
    <row r="1424" spans="1:3">
      <c r="A1424" s="4"/>
      <c r="C1424" s="6"/>
    </row>
    <row r="1425" spans="1:3">
      <c r="A1425" s="4"/>
      <c r="C1425" s="6"/>
    </row>
    <row r="1426" spans="1:3">
      <c r="A1426" s="4"/>
      <c r="C1426" s="6"/>
    </row>
    <row r="1427" spans="1:3">
      <c r="A1427" s="4"/>
      <c r="C1427" s="6"/>
    </row>
    <row r="1428" spans="1:3">
      <c r="A1428" s="4"/>
      <c r="C1428" s="6"/>
    </row>
    <row r="1429" spans="1:3">
      <c r="A1429" s="4"/>
      <c r="C1429" s="6"/>
    </row>
    <row r="1430" spans="1:3">
      <c r="A1430" s="4"/>
      <c r="C1430" s="6"/>
    </row>
    <row r="1431" spans="1:3">
      <c r="A1431" s="4"/>
      <c r="C1431" s="6"/>
    </row>
    <row r="1432" spans="1:3">
      <c r="A1432" s="4"/>
      <c r="C1432" s="6"/>
    </row>
    <row r="1433" spans="1:3">
      <c r="A1433" s="4"/>
      <c r="C1433" s="6"/>
    </row>
    <row r="1434" spans="1:3">
      <c r="A1434" s="4"/>
      <c r="C1434" s="6"/>
    </row>
    <row r="1435" spans="1:3">
      <c r="A1435" s="4"/>
      <c r="C1435" s="6"/>
    </row>
    <row r="1436" spans="1:3">
      <c r="A1436" s="4"/>
      <c r="C1436" s="6"/>
    </row>
    <row r="1437" spans="1:3">
      <c r="A1437" s="4"/>
      <c r="C1437" s="6"/>
    </row>
    <row r="1438" spans="1:3">
      <c r="A1438" s="4"/>
      <c r="C1438" s="6"/>
    </row>
    <row r="1439" spans="1:3">
      <c r="A1439" s="4"/>
      <c r="C1439" s="6"/>
    </row>
    <row r="1440" spans="1:3">
      <c r="A1440" s="4"/>
      <c r="C1440" s="6"/>
    </row>
    <row r="1441" spans="1:3">
      <c r="A1441" s="4"/>
      <c r="C1441" s="6"/>
    </row>
    <row r="1442" spans="1:3">
      <c r="A1442" s="4"/>
      <c r="C1442" s="6"/>
    </row>
    <row r="1443" spans="1:3">
      <c r="A1443" s="4"/>
      <c r="C1443" s="6"/>
    </row>
    <row r="1444" spans="1:3">
      <c r="A1444" s="4"/>
      <c r="C1444" s="6"/>
    </row>
    <row r="1445" spans="1:3">
      <c r="A1445" s="4"/>
      <c r="C1445" s="6"/>
    </row>
    <row r="1446" spans="1:3">
      <c r="A1446" s="4"/>
      <c r="C1446" s="6"/>
    </row>
    <row r="1447" spans="1:3">
      <c r="A1447" s="4"/>
      <c r="C1447" s="6"/>
    </row>
    <row r="1448" spans="1:3">
      <c r="A1448" s="4"/>
      <c r="C1448" s="6"/>
    </row>
    <row r="1449" spans="1:3">
      <c r="A1449" s="4"/>
      <c r="C1449" s="6"/>
    </row>
    <row r="1450" spans="1:3">
      <c r="A1450" s="4"/>
      <c r="C1450" s="6"/>
    </row>
    <row r="1451" spans="1:3">
      <c r="A1451" s="4"/>
      <c r="C1451" s="6"/>
    </row>
    <row r="1452" spans="1:3">
      <c r="A1452" s="4"/>
      <c r="C1452" s="6"/>
    </row>
    <row r="1453" spans="1:3">
      <c r="A1453" s="4"/>
      <c r="C1453" s="6"/>
    </row>
    <row r="1454" spans="1:3">
      <c r="A1454" s="4"/>
      <c r="C1454" s="6"/>
    </row>
    <row r="1455" spans="1:3">
      <c r="A1455" s="4"/>
      <c r="C1455" s="6"/>
    </row>
    <row r="1456" spans="1:3">
      <c r="A1456" s="4"/>
      <c r="C1456" s="6"/>
    </row>
    <row r="1457" spans="1:3">
      <c r="A1457" s="4"/>
      <c r="C1457" s="6"/>
    </row>
    <row r="1458" spans="1:3">
      <c r="A1458" s="4"/>
      <c r="C1458" s="6"/>
    </row>
    <row r="1459" spans="1:3">
      <c r="A1459" s="4"/>
      <c r="C1459" s="6"/>
    </row>
    <row r="1460" spans="1:3">
      <c r="A1460" s="4"/>
      <c r="C1460" s="6"/>
    </row>
    <row r="1461" spans="1:3">
      <c r="A1461" s="4"/>
      <c r="C1461" s="6"/>
    </row>
    <row r="1462" spans="1:3">
      <c r="A1462" s="4"/>
      <c r="C1462" s="6"/>
    </row>
    <row r="1463" spans="1:3">
      <c r="A1463" s="4"/>
      <c r="C1463" s="6"/>
    </row>
    <row r="1464" spans="1:3">
      <c r="A1464" s="4"/>
      <c r="C1464" s="6"/>
    </row>
    <row r="1465" spans="1:3">
      <c r="A1465" s="4"/>
      <c r="C1465" s="6"/>
    </row>
    <row r="1466" spans="1:3">
      <c r="A1466" s="4"/>
      <c r="C1466" s="6"/>
    </row>
    <row r="1467" spans="1:3">
      <c r="A1467" s="4"/>
      <c r="C1467" s="6"/>
    </row>
    <row r="1468" spans="1:3">
      <c r="A1468" s="4"/>
      <c r="C1468" s="6"/>
    </row>
    <row r="1469" spans="1:3">
      <c r="A1469" s="4"/>
      <c r="C1469" s="6"/>
    </row>
    <row r="1470" spans="1:3">
      <c r="A1470" s="4"/>
      <c r="C1470" s="6"/>
    </row>
    <row r="1471" spans="1:3">
      <c r="A1471" s="4"/>
      <c r="C1471" s="6"/>
    </row>
    <row r="1472" spans="1:3">
      <c r="A1472" s="4"/>
      <c r="C1472" s="6"/>
    </row>
    <row r="1473" spans="1:3">
      <c r="A1473" s="4"/>
      <c r="C1473" s="6"/>
    </row>
    <row r="1474" spans="1:3">
      <c r="A1474" s="4"/>
      <c r="C1474" s="6"/>
    </row>
    <row r="1475" spans="1:3">
      <c r="A1475" s="4"/>
      <c r="C1475" s="6"/>
    </row>
    <row r="1476" spans="1:3">
      <c r="A1476" s="4"/>
      <c r="C1476" s="6"/>
    </row>
    <row r="1477" spans="1:3">
      <c r="A1477" s="4"/>
      <c r="C1477" s="6"/>
    </row>
    <row r="1478" spans="1:3">
      <c r="A1478" s="4"/>
      <c r="C1478" s="6"/>
    </row>
    <row r="1479" spans="1:3">
      <c r="A1479" s="4"/>
      <c r="C1479" s="6"/>
    </row>
    <row r="1480" spans="1:3">
      <c r="A1480" s="4"/>
      <c r="C1480" s="6"/>
    </row>
    <row r="1481" spans="1:3">
      <c r="A1481" s="4"/>
      <c r="C1481" s="6"/>
    </row>
    <row r="1482" spans="1:3">
      <c r="A1482" s="4"/>
      <c r="C1482" s="6"/>
    </row>
    <row r="1483" spans="1:3">
      <c r="A1483" s="4"/>
      <c r="C1483" s="6"/>
    </row>
    <row r="1484" spans="1:3">
      <c r="A1484" s="4"/>
      <c r="C1484" s="6"/>
    </row>
    <row r="1485" spans="1:3">
      <c r="A1485" s="4"/>
      <c r="C1485" s="6"/>
    </row>
    <row r="1486" spans="1:3">
      <c r="A1486" s="4"/>
      <c r="C1486" s="6"/>
    </row>
    <row r="1487" spans="1:3">
      <c r="A1487" s="4"/>
      <c r="C1487" s="6"/>
    </row>
    <row r="1488" spans="1:3">
      <c r="A1488" s="4"/>
      <c r="C1488" s="6"/>
    </row>
    <row r="1489" spans="1:3">
      <c r="A1489" s="4"/>
      <c r="C1489" s="6"/>
    </row>
    <row r="1490" spans="1:3">
      <c r="A1490" s="4"/>
      <c r="C1490" s="6"/>
    </row>
    <row r="1491" spans="1:3">
      <c r="A1491" s="4"/>
      <c r="C1491" s="6"/>
    </row>
    <row r="1492" spans="1:3">
      <c r="A1492" s="4"/>
      <c r="C1492" s="6"/>
    </row>
    <row r="1493" spans="1:3">
      <c r="A1493" s="4"/>
      <c r="C1493" s="6"/>
    </row>
    <row r="1494" spans="1:3">
      <c r="A1494" s="4"/>
      <c r="C1494" s="6"/>
    </row>
    <row r="1495" spans="1:3">
      <c r="A1495" s="4"/>
      <c r="C1495" s="6"/>
    </row>
    <row r="1496" spans="1:3">
      <c r="A1496" s="4"/>
      <c r="C1496" s="6"/>
    </row>
    <row r="1497" spans="1:3">
      <c r="A1497" s="4"/>
      <c r="C1497" s="6"/>
    </row>
    <row r="1498" spans="1:3">
      <c r="A1498" s="4"/>
      <c r="C1498" s="6"/>
    </row>
    <row r="1499" spans="1:3">
      <c r="A1499" s="4"/>
      <c r="C1499" s="6"/>
    </row>
    <row r="1500" spans="1:3">
      <c r="A1500" s="4"/>
      <c r="C1500" s="6"/>
    </row>
    <row r="1501" spans="1:3">
      <c r="A1501" s="4"/>
      <c r="C1501" s="6"/>
    </row>
    <row r="1502" spans="1:3">
      <c r="A1502" s="4"/>
      <c r="C1502" s="6"/>
    </row>
    <row r="1503" spans="1:3">
      <c r="A1503" s="4"/>
      <c r="C1503" s="6"/>
    </row>
    <row r="1504" spans="1:3">
      <c r="A1504" s="4"/>
      <c r="C1504" s="6"/>
    </row>
    <row r="1505" spans="1:3">
      <c r="A1505" s="4"/>
      <c r="C1505" s="6"/>
    </row>
    <row r="1506" spans="1:3">
      <c r="A1506" s="4"/>
      <c r="C1506" s="6"/>
    </row>
    <row r="1507" spans="1:3">
      <c r="A1507" s="4"/>
      <c r="C1507" s="6"/>
    </row>
    <row r="1508" spans="1:3">
      <c r="A1508" s="4"/>
      <c r="C1508" s="6"/>
    </row>
    <row r="1509" spans="1:3">
      <c r="A1509" s="4"/>
      <c r="C1509" s="6"/>
    </row>
    <row r="1510" spans="1:3">
      <c r="A1510" s="4"/>
      <c r="C1510" s="6"/>
    </row>
    <row r="1511" spans="1:3">
      <c r="A1511" s="4"/>
      <c r="C1511" s="6"/>
    </row>
    <row r="1512" spans="1:3">
      <c r="A1512" s="4"/>
      <c r="C1512" s="6"/>
    </row>
    <row r="1513" spans="1:3">
      <c r="A1513" s="4"/>
      <c r="C1513" s="6"/>
    </row>
    <row r="1514" spans="1:3">
      <c r="A1514" s="4"/>
      <c r="C1514" s="6"/>
    </row>
    <row r="1515" spans="1:3">
      <c r="A1515" s="4"/>
      <c r="C1515" s="6"/>
    </row>
    <row r="1516" spans="1:3">
      <c r="A1516" s="4"/>
      <c r="C1516" s="6"/>
    </row>
    <row r="1517" spans="1:3">
      <c r="A1517" s="4"/>
      <c r="C1517" s="6"/>
    </row>
    <row r="1518" spans="1:3">
      <c r="A1518" s="4"/>
      <c r="C1518" s="6"/>
    </row>
    <row r="1519" spans="1:3">
      <c r="A1519" s="4"/>
      <c r="C1519" s="6"/>
    </row>
    <row r="1520" spans="1:3">
      <c r="A1520" s="4"/>
      <c r="C1520" s="6"/>
    </row>
    <row r="1521" spans="1:3">
      <c r="A1521" s="4"/>
      <c r="C1521" s="6"/>
    </row>
    <row r="1522" spans="1:3">
      <c r="A1522" s="4"/>
      <c r="C1522" s="6"/>
    </row>
    <row r="1523" spans="1:3">
      <c r="A1523" s="4"/>
      <c r="C1523" s="6"/>
    </row>
    <row r="1524" spans="1:3">
      <c r="A1524" s="4"/>
      <c r="C1524" s="6"/>
    </row>
    <row r="1525" spans="1:3">
      <c r="A1525" s="4"/>
      <c r="C1525" s="6"/>
    </row>
    <row r="1526" spans="1:3">
      <c r="A1526" s="4"/>
      <c r="C1526" s="6"/>
    </row>
    <row r="1527" spans="1:3">
      <c r="A1527" s="4"/>
      <c r="C1527" s="6"/>
    </row>
    <row r="1528" spans="1:3">
      <c r="A1528" s="4"/>
      <c r="C1528" s="6"/>
    </row>
    <row r="1529" spans="1:3">
      <c r="A1529" s="4"/>
      <c r="C1529" s="6"/>
    </row>
    <row r="1530" spans="1:3">
      <c r="A1530" s="4"/>
      <c r="C1530" s="6"/>
    </row>
    <row r="1531" spans="1:3">
      <c r="A1531" s="4"/>
      <c r="C1531" s="6"/>
    </row>
    <row r="1532" spans="1:3">
      <c r="A1532" s="4"/>
      <c r="C1532" s="6"/>
    </row>
    <row r="1533" spans="1:3">
      <c r="A1533" s="4"/>
      <c r="C1533" s="6"/>
    </row>
    <row r="1534" spans="1:3">
      <c r="A1534" s="4"/>
      <c r="C1534" s="6"/>
    </row>
    <row r="1535" spans="1:3">
      <c r="A1535" s="4"/>
      <c r="C1535" s="6"/>
    </row>
    <row r="1536" spans="1:3">
      <c r="A1536" s="4"/>
      <c r="C1536" s="6"/>
    </row>
    <row r="1537" spans="1:3">
      <c r="A1537" s="4"/>
      <c r="C1537" s="6"/>
    </row>
    <row r="1538" spans="1:3">
      <c r="A1538" s="4"/>
      <c r="C1538" s="6"/>
    </row>
    <row r="1539" spans="1:3">
      <c r="A1539" s="4"/>
      <c r="C1539" s="6"/>
    </row>
    <row r="1540" spans="1:3">
      <c r="A1540" s="4"/>
      <c r="C1540" s="6"/>
    </row>
    <row r="1541" spans="1:3">
      <c r="A1541" s="4"/>
      <c r="C1541" s="6"/>
    </row>
    <row r="1542" spans="1:3">
      <c r="A1542" s="4"/>
      <c r="C1542" s="6"/>
    </row>
    <row r="1543" spans="1:3">
      <c r="A1543" s="4"/>
      <c r="C1543" s="6"/>
    </row>
    <row r="1544" spans="1:3">
      <c r="A1544" s="4"/>
      <c r="C1544" s="6"/>
    </row>
    <row r="1545" spans="1:3">
      <c r="A1545" s="4"/>
      <c r="C1545" s="6"/>
    </row>
    <row r="1546" spans="1:3">
      <c r="A1546" s="4"/>
      <c r="C1546" s="6"/>
    </row>
    <row r="1547" spans="1:3">
      <c r="A1547" s="4"/>
      <c r="C1547" s="6"/>
    </row>
    <row r="1548" spans="1:3">
      <c r="A1548" s="4"/>
      <c r="C1548" s="6"/>
    </row>
    <row r="1549" spans="1:3">
      <c r="A1549" s="4"/>
      <c r="C1549" s="6"/>
    </row>
    <row r="1550" spans="1:3">
      <c r="A1550" s="4"/>
      <c r="C1550" s="6"/>
    </row>
    <row r="1551" spans="1:3">
      <c r="A1551" s="4"/>
      <c r="C1551" s="6"/>
    </row>
    <row r="1552" spans="1:3">
      <c r="A1552" s="4"/>
      <c r="C1552" s="6"/>
    </row>
    <row r="1553" spans="1:3">
      <c r="A1553" s="4"/>
      <c r="C1553" s="6"/>
    </row>
    <row r="1554" spans="1:3">
      <c r="A1554" s="4"/>
      <c r="C1554" s="6"/>
    </row>
    <row r="1555" spans="1:3">
      <c r="A1555" s="4"/>
      <c r="C1555" s="6"/>
    </row>
    <row r="1556" spans="1:3">
      <c r="A1556" s="4"/>
      <c r="C1556" s="6"/>
    </row>
    <row r="1557" spans="1:3">
      <c r="A1557" s="4"/>
      <c r="C1557" s="6"/>
    </row>
    <row r="1558" spans="1:3">
      <c r="A1558" s="4"/>
      <c r="C1558" s="6"/>
    </row>
    <row r="1559" spans="1:3">
      <c r="A1559" s="4"/>
      <c r="C1559" s="6"/>
    </row>
    <row r="1560" spans="1:3">
      <c r="A1560" s="4"/>
      <c r="C1560" s="6"/>
    </row>
    <row r="1561" spans="1:3">
      <c r="A1561" s="4"/>
      <c r="C1561" s="6"/>
    </row>
    <row r="1562" spans="1:3">
      <c r="A1562" s="4"/>
      <c r="C1562" s="6"/>
    </row>
    <row r="1563" spans="1:3">
      <c r="A1563" s="4"/>
      <c r="C1563" s="6"/>
    </row>
    <row r="1564" spans="1:3">
      <c r="A1564" s="4"/>
      <c r="C1564" s="6"/>
    </row>
    <row r="1565" spans="1:3">
      <c r="A1565" s="4"/>
      <c r="C1565" s="6"/>
    </row>
    <row r="1566" spans="1:3">
      <c r="A1566" s="4"/>
      <c r="C1566" s="6"/>
    </row>
    <row r="1567" spans="1:3">
      <c r="A1567" s="4"/>
      <c r="C1567" s="6"/>
    </row>
    <row r="1568" spans="1:3">
      <c r="A1568" s="4"/>
      <c r="C1568" s="6"/>
    </row>
    <row r="1569" spans="1:3">
      <c r="A1569" s="4"/>
      <c r="C1569" s="6"/>
    </row>
    <row r="1570" spans="1:3">
      <c r="A1570" s="4"/>
      <c r="C1570" s="6"/>
    </row>
    <row r="1571" spans="1:3">
      <c r="A1571" s="4"/>
      <c r="C1571" s="6"/>
    </row>
    <row r="1572" spans="1:3">
      <c r="A1572" s="4"/>
      <c r="C1572" s="6"/>
    </row>
    <row r="1573" spans="1:3">
      <c r="A1573" s="4"/>
      <c r="C1573" s="6"/>
    </row>
    <row r="1574" spans="1:3">
      <c r="A1574" s="4"/>
      <c r="C1574" s="6"/>
    </row>
    <row r="1575" spans="1:3">
      <c r="A1575" s="4"/>
      <c r="C1575" s="6"/>
    </row>
    <row r="1576" spans="1:3">
      <c r="A1576" s="4"/>
      <c r="C1576" s="6"/>
    </row>
    <row r="1577" spans="1:3">
      <c r="A1577" s="4"/>
      <c r="C1577" s="6"/>
    </row>
    <row r="1578" spans="1:3">
      <c r="A1578" s="4"/>
      <c r="C1578" s="6"/>
    </row>
    <row r="1579" spans="1:3">
      <c r="A1579" s="4"/>
      <c r="C1579" s="6"/>
    </row>
    <row r="1580" spans="1:3">
      <c r="A1580" s="4"/>
      <c r="C1580" s="6"/>
    </row>
    <row r="1581" spans="1:3">
      <c r="A1581" s="4"/>
      <c r="C1581" s="6"/>
    </row>
    <row r="1582" spans="1:3">
      <c r="A1582" s="4"/>
      <c r="C1582" s="6"/>
    </row>
    <row r="1583" spans="1:3">
      <c r="A1583" s="4"/>
      <c r="C1583" s="6"/>
    </row>
    <row r="1584" spans="1:3">
      <c r="A1584" s="4"/>
      <c r="C1584" s="6"/>
    </row>
    <row r="1585" spans="1:3">
      <c r="A1585" s="4"/>
      <c r="C1585" s="6"/>
    </row>
    <row r="1586" spans="1:3">
      <c r="A1586" s="4"/>
      <c r="C1586" s="6"/>
    </row>
    <row r="1587" spans="1:3">
      <c r="A1587" s="4"/>
      <c r="C1587" s="6"/>
    </row>
    <row r="1588" spans="1:3">
      <c r="A1588" s="4"/>
      <c r="C1588" s="6"/>
    </row>
    <row r="1589" spans="1:3">
      <c r="A1589" s="4"/>
      <c r="C1589" s="6"/>
    </row>
    <row r="1590" spans="1:3">
      <c r="A1590" s="4"/>
      <c r="C1590" s="6"/>
    </row>
    <row r="1591" spans="1:3">
      <c r="A1591" s="4"/>
      <c r="C1591" s="6"/>
    </row>
    <row r="1592" spans="1:3">
      <c r="A1592" s="4"/>
      <c r="C1592" s="6"/>
    </row>
    <row r="1593" spans="1:3">
      <c r="A1593" s="4"/>
      <c r="C1593" s="6"/>
    </row>
    <row r="1594" spans="1:3">
      <c r="A1594" s="4"/>
      <c r="C1594" s="6"/>
    </row>
    <row r="1595" spans="1:3">
      <c r="A1595" s="4"/>
      <c r="C1595" s="6"/>
    </row>
    <row r="1596" spans="1:3">
      <c r="A1596" s="4"/>
      <c r="C1596" s="6"/>
    </row>
    <row r="1597" spans="1:3">
      <c r="A1597" s="4"/>
      <c r="C1597" s="6"/>
    </row>
    <row r="1598" spans="1:3">
      <c r="A1598" s="4"/>
      <c r="C1598" s="6"/>
    </row>
    <row r="1599" spans="1:3">
      <c r="A1599" s="4"/>
      <c r="C1599" s="6"/>
    </row>
    <row r="1600" spans="1:3">
      <c r="A1600" s="4"/>
      <c r="C1600" s="6"/>
    </row>
    <row r="1601" spans="1:3">
      <c r="A1601" s="4"/>
      <c r="C1601" s="6"/>
    </row>
    <row r="1602" spans="1:3">
      <c r="A1602" s="4"/>
      <c r="C1602" s="6"/>
    </row>
    <row r="1603" spans="1:3">
      <c r="A1603" s="4"/>
      <c r="C1603" s="6"/>
    </row>
    <row r="1604" spans="1:3">
      <c r="A1604" s="4"/>
      <c r="C1604" s="6"/>
    </row>
    <row r="1605" spans="1:3">
      <c r="A1605" s="4"/>
      <c r="C1605" s="6"/>
    </row>
    <row r="1606" spans="1:3">
      <c r="A1606" s="4"/>
      <c r="C1606" s="6"/>
    </row>
    <row r="1607" spans="1:3">
      <c r="A1607" s="4"/>
      <c r="C1607" s="6"/>
    </row>
    <row r="1608" spans="1:3">
      <c r="A1608" s="4"/>
      <c r="C1608" s="6"/>
    </row>
    <row r="1609" spans="1:3">
      <c r="A1609" s="4"/>
      <c r="C1609" s="6"/>
    </row>
    <row r="1610" spans="1:3">
      <c r="A1610" s="4"/>
      <c r="C1610" s="6"/>
    </row>
    <row r="1611" spans="1:3">
      <c r="A1611" s="4"/>
      <c r="C1611" s="6"/>
    </row>
    <row r="1612" spans="1:3">
      <c r="A1612" s="4"/>
      <c r="C1612" s="6"/>
    </row>
    <row r="1613" spans="1:3">
      <c r="A1613" s="4"/>
      <c r="C1613" s="6"/>
    </row>
    <row r="1614" spans="1:3">
      <c r="A1614" s="4"/>
      <c r="C1614" s="6"/>
    </row>
    <row r="1615" spans="1:3">
      <c r="A1615" s="4"/>
      <c r="C1615" s="6"/>
    </row>
    <row r="1616" spans="1:3">
      <c r="A1616" s="4"/>
      <c r="C1616" s="6"/>
    </row>
    <row r="1617" spans="1:3">
      <c r="A1617" s="4"/>
      <c r="C1617" s="6"/>
    </row>
    <row r="1618" spans="1:3">
      <c r="A1618" s="4"/>
      <c r="C1618" s="6"/>
    </row>
    <row r="1619" spans="1:3">
      <c r="A1619" s="4"/>
      <c r="C1619" s="6"/>
    </row>
    <row r="1620" spans="1:3">
      <c r="A1620" s="4"/>
      <c r="C1620" s="6"/>
    </row>
    <row r="1621" spans="1:3">
      <c r="A1621" s="4"/>
      <c r="C1621" s="6"/>
    </row>
    <row r="1622" spans="1:3">
      <c r="A1622" s="4"/>
      <c r="C1622" s="6"/>
    </row>
    <row r="1623" spans="1:3">
      <c r="A1623" s="4"/>
      <c r="C1623" s="6"/>
    </row>
    <row r="1624" spans="1:3">
      <c r="A1624" s="4"/>
      <c r="C1624" s="6"/>
    </row>
    <row r="1625" spans="1:3">
      <c r="A1625" s="4"/>
      <c r="C1625" s="6"/>
    </row>
    <row r="1626" spans="1:3">
      <c r="A1626" s="4"/>
      <c r="C1626" s="6"/>
    </row>
    <row r="1627" spans="1:3">
      <c r="A1627" s="4"/>
      <c r="C1627" s="6"/>
    </row>
    <row r="1628" spans="1:3">
      <c r="A1628" s="4"/>
      <c r="C1628" s="6"/>
    </row>
    <row r="1629" spans="1:3">
      <c r="A1629" s="4"/>
      <c r="C1629" s="6"/>
    </row>
    <row r="1630" spans="1:3">
      <c r="A1630" s="4"/>
      <c r="C1630" s="6"/>
    </row>
    <row r="1631" spans="1:3">
      <c r="A1631" s="4"/>
      <c r="C1631" s="6"/>
    </row>
    <row r="1632" spans="1:3">
      <c r="A1632" s="4"/>
      <c r="C1632" s="6"/>
    </row>
    <row r="1633" spans="1:3">
      <c r="A1633" s="4"/>
      <c r="C1633" s="6"/>
    </row>
    <row r="1634" spans="1:3">
      <c r="A1634" s="4"/>
      <c r="C1634" s="6"/>
    </row>
    <row r="1635" spans="1:3">
      <c r="A1635" s="4"/>
      <c r="C1635" s="6"/>
    </row>
    <row r="1636" spans="1:3">
      <c r="A1636" s="4"/>
      <c r="C1636" s="6"/>
    </row>
    <row r="1637" spans="1:3">
      <c r="A1637" s="4"/>
      <c r="C1637" s="6"/>
    </row>
    <row r="1638" spans="1:3">
      <c r="A1638" s="4"/>
      <c r="C1638" s="6"/>
    </row>
    <row r="1639" spans="1:3">
      <c r="A1639" s="4"/>
      <c r="C1639" s="6"/>
    </row>
    <row r="1640" spans="1:3">
      <c r="A1640" s="4"/>
      <c r="C1640" s="6"/>
    </row>
    <row r="1641" spans="1:3">
      <c r="A1641" s="4"/>
      <c r="C1641" s="6"/>
    </row>
    <row r="1642" spans="1:3">
      <c r="A1642" s="4"/>
      <c r="C1642" s="6"/>
    </row>
    <row r="1643" spans="1:3">
      <c r="A1643" s="4"/>
      <c r="C1643" s="6"/>
    </row>
    <row r="1644" spans="1:3">
      <c r="A1644" s="4"/>
      <c r="C1644" s="6"/>
    </row>
    <row r="1645" spans="1:3">
      <c r="A1645" s="4"/>
      <c r="C1645" s="6"/>
    </row>
    <row r="1646" spans="1:3">
      <c r="A1646" s="4"/>
      <c r="C1646" s="6"/>
    </row>
    <row r="1647" spans="1:3">
      <c r="A1647" s="4"/>
      <c r="C1647" s="6"/>
    </row>
    <row r="1648" spans="1:3">
      <c r="A1648" s="4"/>
      <c r="C1648" s="6"/>
    </row>
    <row r="1649" spans="1:3">
      <c r="A1649" s="4"/>
      <c r="C1649" s="6"/>
    </row>
    <row r="1650" spans="1:3">
      <c r="A1650" s="4"/>
      <c r="C1650" s="6"/>
    </row>
    <row r="1651" spans="1:3">
      <c r="A1651" s="4"/>
      <c r="C1651" s="6"/>
    </row>
    <row r="1652" spans="1:3">
      <c r="A1652" s="4"/>
      <c r="C1652" s="6"/>
    </row>
    <row r="1653" spans="1:3">
      <c r="A1653" s="4"/>
      <c r="C1653" s="6"/>
    </row>
    <row r="1654" spans="1:3">
      <c r="A1654" s="4"/>
      <c r="C1654" s="6"/>
    </row>
    <row r="1655" spans="1:3">
      <c r="A1655" s="4"/>
      <c r="C1655" s="6"/>
    </row>
    <row r="1656" spans="1:3">
      <c r="A1656" s="4"/>
      <c r="C1656" s="6"/>
    </row>
    <row r="1657" spans="1:3">
      <c r="A1657" s="4"/>
      <c r="C1657" s="6"/>
    </row>
    <row r="1658" spans="1:3">
      <c r="A1658" s="4"/>
      <c r="C1658" s="6"/>
    </row>
    <row r="1659" spans="1:3">
      <c r="A1659" s="4"/>
      <c r="C1659" s="6"/>
    </row>
    <row r="1660" spans="1:3">
      <c r="A1660" s="4"/>
      <c r="C1660" s="6"/>
    </row>
    <row r="1661" spans="1:3">
      <c r="A1661" s="4"/>
      <c r="C1661" s="6"/>
    </row>
    <row r="1662" spans="1:3">
      <c r="A1662" s="4"/>
      <c r="C1662" s="6"/>
    </row>
    <row r="1663" spans="1:3">
      <c r="A1663" s="4"/>
      <c r="C1663" s="6"/>
    </row>
    <row r="1664" spans="1:3">
      <c r="A1664" s="4"/>
      <c r="C1664" s="6"/>
    </row>
    <row r="1665" spans="1:3">
      <c r="A1665" s="4"/>
      <c r="C1665" s="6"/>
    </row>
    <row r="1666" spans="1:3">
      <c r="A1666" s="4"/>
      <c r="C1666" s="6"/>
    </row>
    <row r="1667" spans="1:3">
      <c r="A1667" s="4"/>
      <c r="C1667" s="6"/>
    </row>
    <row r="1668" spans="1:3">
      <c r="A1668" s="4"/>
      <c r="C1668" s="6"/>
    </row>
    <row r="1669" spans="1:3">
      <c r="A1669" s="4"/>
      <c r="C1669" s="6"/>
    </row>
    <row r="1670" spans="1:3">
      <c r="A1670" s="4"/>
      <c r="C1670" s="6"/>
    </row>
    <row r="1671" spans="1:3">
      <c r="A1671" s="4"/>
      <c r="C1671" s="6"/>
    </row>
    <row r="1672" spans="1:3">
      <c r="A1672" s="4"/>
      <c r="C1672" s="6"/>
    </row>
    <row r="1673" spans="1:3">
      <c r="A1673" s="4"/>
      <c r="C1673" s="6"/>
    </row>
    <row r="1674" spans="1:3">
      <c r="A1674" s="4"/>
      <c r="C1674" s="6"/>
    </row>
    <row r="1675" spans="1:3">
      <c r="A1675" s="4"/>
      <c r="C1675" s="6"/>
    </row>
    <row r="1676" spans="1:3">
      <c r="A1676" s="4"/>
      <c r="C1676" s="6"/>
    </row>
    <row r="1677" spans="1:3">
      <c r="A1677" s="4"/>
      <c r="C1677" s="6"/>
    </row>
    <row r="1678" spans="1:3">
      <c r="A1678" s="4"/>
      <c r="C1678" s="6"/>
    </row>
    <row r="1679" spans="1:3">
      <c r="A1679" s="4"/>
      <c r="C1679" s="6"/>
    </row>
    <row r="1680" spans="1:3">
      <c r="A1680" s="4"/>
      <c r="C1680" s="6"/>
    </row>
    <row r="1681" spans="1:3">
      <c r="A1681" s="4"/>
      <c r="C1681" s="6"/>
    </row>
    <row r="1682" spans="1:3">
      <c r="A1682" s="4"/>
      <c r="C1682" s="6"/>
    </row>
    <row r="1683" spans="1:3">
      <c r="A1683" s="4"/>
      <c r="C1683" s="6"/>
    </row>
    <row r="1684" spans="1:3">
      <c r="A1684" s="4"/>
      <c r="C1684" s="6"/>
    </row>
    <row r="1685" spans="1:3">
      <c r="A1685" s="4"/>
      <c r="C1685" s="6"/>
    </row>
    <row r="1686" spans="1:3">
      <c r="A1686" s="4"/>
      <c r="C1686" s="6"/>
    </row>
    <row r="1687" spans="1:3">
      <c r="A1687" s="4"/>
      <c r="C1687" s="6"/>
    </row>
    <row r="1688" spans="1:3">
      <c r="A1688" s="4"/>
      <c r="C1688" s="6"/>
    </row>
    <row r="1689" spans="1:3">
      <c r="A1689" s="4"/>
      <c r="C1689" s="6"/>
    </row>
    <row r="1690" spans="1:3">
      <c r="A1690" s="4"/>
      <c r="C1690" s="6"/>
    </row>
    <row r="1691" spans="1:3">
      <c r="A1691" s="4"/>
      <c r="C1691" s="6"/>
    </row>
    <row r="1692" spans="1:3">
      <c r="A1692" s="4"/>
      <c r="C1692" s="6"/>
    </row>
    <row r="1693" spans="1:3">
      <c r="A1693" s="4"/>
      <c r="C1693" s="6"/>
    </row>
    <row r="1694" spans="1:3">
      <c r="A1694" s="4"/>
      <c r="C1694" s="6"/>
    </row>
    <row r="1695" spans="1:3">
      <c r="A1695" s="4"/>
      <c r="C1695" s="6"/>
    </row>
    <row r="1696" spans="1:3">
      <c r="A1696" s="4"/>
      <c r="C1696" s="6"/>
    </row>
    <row r="1697" spans="1:3">
      <c r="A1697" s="4"/>
      <c r="C1697" s="6"/>
    </row>
    <row r="1698" spans="1:3">
      <c r="A1698" s="4"/>
      <c r="C1698" s="6"/>
    </row>
    <row r="1699" spans="1:3">
      <c r="A1699" s="4"/>
      <c r="C1699" s="6"/>
    </row>
    <row r="1700" spans="1:3">
      <c r="A1700" s="4"/>
      <c r="C1700" s="6"/>
    </row>
    <row r="1701" spans="1:3">
      <c r="A1701" s="4"/>
      <c r="C1701" s="6"/>
    </row>
    <row r="1702" spans="1:3">
      <c r="A1702" s="4"/>
      <c r="C1702" s="6"/>
    </row>
    <row r="1703" spans="1:3">
      <c r="A1703" s="4"/>
      <c r="C1703" s="6"/>
    </row>
    <row r="1704" spans="1:3">
      <c r="A1704" s="4"/>
      <c r="C1704" s="6"/>
    </row>
    <row r="1705" spans="1:3">
      <c r="A1705" s="4"/>
      <c r="C1705" s="6"/>
    </row>
    <row r="1706" spans="1:3">
      <c r="A1706" s="4"/>
      <c r="C1706" s="6"/>
    </row>
    <row r="1707" spans="1:3">
      <c r="A1707" s="4"/>
      <c r="C1707" s="6"/>
    </row>
    <row r="1708" spans="1:3">
      <c r="A1708" s="4"/>
      <c r="C1708" s="6"/>
    </row>
    <row r="1709" spans="1:3">
      <c r="A1709" s="4"/>
      <c r="C1709" s="6"/>
    </row>
    <row r="1710" spans="1:3">
      <c r="A1710" s="4"/>
      <c r="C1710" s="6"/>
    </row>
    <row r="1711" spans="1:3">
      <c r="A1711" s="4"/>
      <c r="C1711" s="6"/>
    </row>
    <row r="1712" spans="1:3">
      <c r="A1712" s="4"/>
      <c r="C1712" s="6"/>
    </row>
    <row r="1713" spans="1:3">
      <c r="A1713" s="4"/>
      <c r="C1713" s="6"/>
    </row>
    <row r="1714" spans="1:3">
      <c r="A1714" s="4"/>
      <c r="C1714" s="6"/>
    </row>
    <row r="1715" spans="1:3">
      <c r="A1715" s="4"/>
      <c r="C1715" s="6"/>
    </row>
    <row r="1716" spans="1:3">
      <c r="A1716" s="4"/>
      <c r="C1716" s="6"/>
    </row>
    <row r="1717" spans="1:3">
      <c r="A1717" s="4"/>
      <c r="C1717" s="6"/>
    </row>
    <row r="1718" spans="1:3">
      <c r="A1718" s="4"/>
      <c r="C1718" s="6"/>
    </row>
    <row r="1719" spans="1:3">
      <c r="A1719" s="4"/>
      <c r="C1719" s="6"/>
    </row>
    <row r="1720" spans="1:3">
      <c r="A1720" s="4"/>
      <c r="C1720" s="6"/>
    </row>
    <row r="1721" spans="1:3">
      <c r="A1721" s="4"/>
      <c r="C1721" s="6"/>
    </row>
    <row r="1722" spans="1:3">
      <c r="A1722" s="4"/>
      <c r="C1722" s="6"/>
    </row>
    <row r="1723" spans="1:3">
      <c r="A1723" s="4"/>
      <c r="C1723" s="6"/>
    </row>
    <row r="1724" spans="1:3">
      <c r="A1724" s="4"/>
      <c r="C1724" s="6"/>
    </row>
    <row r="1725" spans="1:3">
      <c r="A1725" s="4"/>
      <c r="C1725" s="6"/>
    </row>
    <row r="1726" spans="1:3">
      <c r="A1726" s="4"/>
      <c r="C1726" s="6"/>
    </row>
    <row r="1727" spans="1:3">
      <c r="A1727" s="4"/>
      <c r="C1727" s="6"/>
    </row>
    <row r="1728" spans="1:3">
      <c r="A1728" s="4"/>
      <c r="C1728" s="6"/>
    </row>
    <row r="1729" spans="1:3">
      <c r="A1729" s="4"/>
      <c r="C1729" s="6"/>
    </row>
    <row r="1730" spans="1:3">
      <c r="A1730" s="4"/>
      <c r="C1730" s="6"/>
    </row>
    <row r="1731" spans="1:3">
      <c r="A1731" s="4"/>
      <c r="C1731" s="6"/>
    </row>
    <row r="1732" spans="1:3">
      <c r="A1732" s="4"/>
      <c r="C1732" s="6"/>
    </row>
    <row r="1733" spans="1:3">
      <c r="A1733" s="4"/>
      <c r="C1733" s="6"/>
    </row>
    <row r="1734" spans="1:3">
      <c r="A1734" s="4"/>
      <c r="C1734" s="6"/>
    </row>
    <row r="1735" spans="1:3">
      <c r="A1735" s="4"/>
      <c r="C1735" s="6"/>
    </row>
    <row r="1736" spans="1:3">
      <c r="A1736" s="4"/>
      <c r="C1736" s="6"/>
    </row>
    <row r="1737" spans="1:3">
      <c r="A1737" s="4"/>
      <c r="C1737" s="6"/>
    </row>
    <row r="1738" spans="1:3">
      <c r="A1738" s="4"/>
      <c r="C1738" s="6"/>
    </row>
    <row r="1739" spans="1:3">
      <c r="A1739" s="4"/>
      <c r="C1739" s="6"/>
    </row>
    <row r="1740" spans="1:3">
      <c r="A1740" s="4"/>
      <c r="C1740" s="6"/>
    </row>
    <row r="1741" spans="1:3">
      <c r="A1741" s="4"/>
      <c r="C1741" s="6"/>
    </row>
    <row r="1742" spans="1:3">
      <c r="A1742" s="4"/>
      <c r="C1742" s="6"/>
    </row>
    <row r="1743" spans="1:3">
      <c r="A1743" s="4"/>
      <c r="C1743" s="6"/>
    </row>
    <row r="1744" spans="1:3">
      <c r="A1744" s="4"/>
      <c r="C1744" s="6"/>
    </row>
    <row r="1745" spans="1:3">
      <c r="A1745" s="4"/>
      <c r="C1745" s="6"/>
    </row>
    <row r="1746" spans="1:3">
      <c r="A1746" s="4"/>
      <c r="C1746" s="6"/>
    </row>
    <row r="1747" spans="1:3">
      <c r="A1747" s="4"/>
      <c r="C1747" s="6"/>
    </row>
    <row r="1748" spans="1:3">
      <c r="A1748" s="4"/>
      <c r="C1748" s="6"/>
    </row>
    <row r="1749" spans="1:3">
      <c r="A1749" s="4"/>
      <c r="C1749" s="6"/>
    </row>
    <row r="1750" spans="1:3">
      <c r="A1750" s="4"/>
      <c r="C1750" s="6"/>
    </row>
    <row r="1751" spans="1:3">
      <c r="A1751" s="4"/>
      <c r="C1751" s="6"/>
    </row>
    <row r="1752" spans="1:3">
      <c r="A1752" s="4"/>
      <c r="C1752" s="6"/>
    </row>
    <row r="1753" spans="1:3">
      <c r="A1753" s="4"/>
      <c r="C1753" s="6"/>
    </row>
    <row r="1754" spans="1:3">
      <c r="A1754" s="4"/>
      <c r="C1754" s="6"/>
    </row>
    <row r="1755" spans="1:3">
      <c r="A1755" s="4"/>
      <c r="C1755" s="6"/>
    </row>
    <row r="1756" spans="1:3">
      <c r="A1756" s="4"/>
      <c r="C1756" s="6"/>
    </row>
    <row r="1757" spans="1:3">
      <c r="A1757" s="4"/>
      <c r="C1757" s="6"/>
    </row>
    <row r="1758" spans="1:3">
      <c r="A1758" s="4"/>
      <c r="C1758" s="6"/>
    </row>
    <row r="1759" spans="1:3">
      <c r="A1759" s="4"/>
      <c r="C1759" s="6"/>
    </row>
    <row r="1760" spans="1:3">
      <c r="A1760" s="4"/>
      <c r="C1760" s="6"/>
    </row>
    <row r="1761" spans="1:3">
      <c r="A1761" s="4"/>
      <c r="C1761" s="6"/>
    </row>
    <row r="1762" spans="1:3">
      <c r="A1762" s="4"/>
      <c r="C1762" s="6"/>
    </row>
    <row r="1763" spans="1:3">
      <c r="A1763" s="4"/>
      <c r="C1763" s="6"/>
    </row>
    <row r="1764" spans="1:3">
      <c r="A1764" s="4"/>
      <c r="C1764" s="6"/>
    </row>
    <row r="1765" spans="1:3">
      <c r="A1765" s="4"/>
      <c r="C1765" s="6"/>
    </row>
    <row r="1766" spans="1:3">
      <c r="A1766" s="4"/>
      <c r="C1766" s="6"/>
    </row>
    <row r="1767" spans="1:3">
      <c r="A1767" s="4"/>
      <c r="C1767" s="6"/>
    </row>
    <row r="1768" spans="1:3">
      <c r="A1768" s="4"/>
      <c r="C1768" s="6"/>
    </row>
    <row r="1769" spans="1:3">
      <c r="A1769" s="4"/>
      <c r="C1769" s="6"/>
    </row>
    <row r="1770" spans="1:3">
      <c r="A1770" s="4"/>
      <c r="C1770" s="6"/>
    </row>
    <row r="1771" spans="1:3">
      <c r="A1771" s="4"/>
      <c r="C1771" s="6"/>
    </row>
    <row r="1772" spans="1:3">
      <c r="A1772" s="4"/>
      <c r="C1772" s="6"/>
    </row>
    <row r="1773" spans="1:3">
      <c r="A1773" s="4"/>
      <c r="C1773" s="6"/>
    </row>
    <row r="1774" spans="1:3">
      <c r="A1774" s="4"/>
      <c r="C1774" s="6"/>
    </row>
    <row r="1775" spans="1:3">
      <c r="A1775" s="4"/>
      <c r="C1775" s="6"/>
    </row>
    <row r="1776" spans="1:3">
      <c r="A1776" s="4"/>
      <c r="C1776" s="6"/>
    </row>
    <row r="1777" spans="1:3">
      <c r="A1777" s="4"/>
      <c r="C1777" s="6"/>
    </row>
    <row r="1778" spans="1:3">
      <c r="A1778" s="4"/>
      <c r="C1778" s="6"/>
    </row>
    <row r="1779" spans="1:3">
      <c r="A1779" s="4"/>
      <c r="C1779" s="6"/>
    </row>
    <row r="1780" spans="1:3">
      <c r="A1780" s="4"/>
      <c r="C1780" s="6"/>
    </row>
    <row r="1781" spans="1:3">
      <c r="A1781" s="4"/>
      <c r="C1781" s="6"/>
    </row>
    <row r="1782" spans="1:3">
      <c r="A1782" s="4"/>
      <c r="C1782" s="6"/>
    </row>
    <row r="1783" spans="1:3">
      <c r="A1783" s="4"/>
      <c r="C1783" s="6"/>
    </row>
    <row r="1784" spans="1:3">
      <c r="A1784" s="4"/>
      <c r="C1784" s="6"/>
    </row>
    <row r="1785" spans="1:3">
      <c r="A1785" s="4"/>
      <c r="C1785" s="6"/>
    </row>
    <row r="1786" spans="1:3">
      <c r="A1786" s="4"/>
      <c r="C1786" s="6"/>
    </row>
    <row r="1787" spans="1:3">
      <c r="A1787" s="4"/>
      <c r="C1787" s="6"/>
    </row>
    <row r="1788" spans="1:3">
      <c r="A1788" s="4"/>
      <c r="C1788" s="6"/>
    </row>
    <row r="1789" spans="1:3">
      <c r="A1789" s="4"/>
      <c r="C1789" s="6"/>
    </row>
    <row r="1790" spans="1:3">
      <c r="A1790" s="4"/>
      <c r="C1790" s="6"/>
    </row>
    <row r="1791" spans="1:3">
      <c r="A1791" s="4"/>
      <c r="C1791" s="6"/>
    </row>
    <row r="1792" spans="1:3">
      <c r="A1792" s="4"/>
      <c r="C1792" s="6"/>
    </row>
    <row r="1793" spans="1:3">
      <c r="A1793" s="4"/>
      <c r="C1793" s="6"/>
    </row>
    <row r="1794" spans="1:3">
      <c r="A1794" s="4"/>
      <c r="C1794" s="6"/>
    </row>
    <row r="1795" spans="1:3">
      <c r="A1795" s="4"/>
      <c r="C1795" s="6"/>
    </row>
    <row r="1796" spans="1:3">
      <c r="A1796" s="4"/>
      <c r="C1796" s="6"/>
    </row>
    <row r="1797" spans="1:3">
      <c r="A1797" s="4"/>
      <c r="C1797" s="6"/>
    </row>
    <row r="1798" spans="1:3">
      <c r="A1798" s="4"/>
      <c r="C1798" s="6"/>
    </row>
    <row r="1799" spans="1:3">
      <c r="A1799" s="4"/>
      <c r="C1799" s="6"/>
    </row>
    <row r="1800" spans="1:3">
      <c r="A1800" s="4"/>
      <c r="C1800" s="6"/>
    </row>
    <row r="1801" spans="1:3">
      <c r="A1801" s="4"/>
      <c r="C1801" s="6"/>
    </row>
    <row r="1802" spans="1:3">
      <c r="A1802" s="4"/>
      <c r="C1802" s="6"/>
    </row>
    <row r="1803" spans="1:3">
      <c r="A1803" s="4"/>
      <c r="C1803" s="6"/>
    </row>
    <row r="1804" spans="1:3">
      <c r="A1804" s="4"/>
      <c r="C1804" s="6"/>
    </row>
    <row r="1805" spans="1:3">
      <c r="A1805" s="4"/>
      <c r="C1805" s="6"/>
    </row>
    <row r="1806" spans="1:3">
      <c r="A1806" s="4"/>
      <c r="C1806" s="6"/>
    </row>
    <row r="1807" spans="1:3">
      <c r="A1807" s="4"/>
      <c r="C1807" s="6"/>
    </row>
    <row r="1808" spans="1:3">
      <c r="A1808" s="4"/>
      <c r="C1808" s="6"/>
    </row>
    <row r="1809" spans="1:3">
      <c r="A1809" s="4"/>
      <c r="C1809" s="6"/>
    </row>
    <row r="1810" spans="1:3">
      <c r="A1810" s="4"/>
      <c r="C1810" s="6"/>
    </row>
    <row r="1811" spans="1:3">
      <c r="A1811" s="4"/>
      <c r="C1811" s="6"/>
    </row>
    <row r="1812" spans="1:3">
      <c r="A1812" s="4"/>
      <c r="C1812" s="6"/>
    </row>
    <row r="1813" spans="1:3">
      <c r="A1813" s="4"/>
      <c r="C1813" s="6"/>
    </row>
    <row r="1814" spans="1:3">
      <c r="A1814" s="4"/>
      <c r="C1814" s="6"/>
    </row>
    <row r="1815" spans="1:3">
      <c r="A1815" s="4"/>
      <c r="C1815" s="6"/>
    </row>
    <row r="1816" spans="1:3">
      <c r="A1816" s="4"/>
      <c r="C1816" s="6"/>
    </row>
    <row r="1817" spans="1:3">
      <c r="A1817" s="4"/>
      <c r="C1817" s="6"/>
    </row>
    <row r="1818" spans="1:3">
      <c r="A1818" s="4"/>
      <c r="C1818" s="6"/>
    </row>
    <row r="1819" spans="1:3">
      <c r="A1819" s="4"/>
      <c r="C1819" s="6"/>
    </row>
    <row r="1820" spans="1:3">
      <c r="A1820" s="4"/>
      <c r="C1820" s="6"/>
    </row>
    <row r="1821" spans="1:3">
      <c r="A1821" s="4"/>
      <c r="C1821" s="6"/>
    </row>
    <row r="1822" spans="1:3">
      <c r="A1822" s="4"/>
      <c r="C1822" s="6"/>
    </row>
    <row r="1823" spans="1:3">
      <c r="A1823" s="4"/>
      <c r="C1823" s="6"/>
    </row>
    <row r="1824" spans="1:3">
      <c r="A1824" s="4"/>
      <c r="C1824" s="6"/>
    </row>
    <row r="1825" spans="1:3">
      <c r="A1825" s="4"/>
      <c r="C1825" s="6"/>
    </row>
    <row r="1826" spans="1:3">
      <c r="A1826" s="4"/>
      <c r="C1826" s="6"/>
    </row>
    <row r="1827" spans="1:3">
      <c r="A1827" s="4"/>
      <c r="C1827" s="6"/>
    </row>
    <row r="1828" spans="1:3">
      <c r="A1828" s="4"/>
      <c r="C1828" s="6"/>
    </row>
    <row r="1829" spans="1:3">
      <c r="A1829" s="4"/>
      <c r="C1829" s="6"/>
    </row>
    <row r="1830" spans="1:3">
      <c r="A1830" s="4"/>
      <c r="C1830" s="6"/>
    </row>
    <row r="1831" spans="1:3">
      <c r="A1831" s="4"/>
      <c r="C1831" s="6"/>
    </row>
    <row r="1832" spans="1:3">
      <c r="A1832" s="4"/>
      <c r="C1832" s="6"/>
    </row>
    <row r="1833" spans="1:3">
      <c r="A1833" s="4"/>
      <c r="C1833" s="6"/>
    </row>
    <row r="1834" spans="1:3">
      <c r="A1834" s="4"/>
      <c r="C1834" s="6"/>
    </row>
    <row r="1835" spans="1:3">
      <c r="A1835" s="4"/>
      <c r="C1835" s="6"/>
    </row>
    <row r="1836" spans="1:3">
      <c r="A1836" s="4"/>
      <c r="C1836" s="6"/>
    </row>
    <row r="1837" spans="1:3">
      <c r="A1837" s="4"/>
      <c r="C1837" s="6"/>
    </row>
    <row r="1838" spans="1:3">
      <c r="A1838" s="4"/>
      <c r="C1838" s="6"/>
    </row>
    <row r="1839" spans="1:3">
      <c r="A1839" s="4"/>
      <c r="C1839" s="6"/>
    </row>
    <row r="1840" spans="1:3">
      <c r="A1840" s="4"/>
      <c r="C1840" s="6"/>
    </row>
    <row r="1841" spans="1:3">
      <c r="A1841" s="4"/>
      <c r="C1841" s="6"/>
    </row>
    <row r="1842" spans="1:3">
      <c r="A1842" s="4"/>
      <c r="C1842" s="6"/>
    </row>
    <row r="1843" spans="1:3">
      <c r="A1843" s="4"/>
      <c r="C1843" s="6"/>
    </row>
    <row r="1844" spans="1:3">
      <c r="A1844" s="4"/>
      <c r="C1844" s="6"/>
    </row>
    <row r="1845" spans="1:3">
      <c r="A1845" s="4"/>
      <c r="C1845" s="6"/>
    </row>
    <row r="1846" spans="1:3">
      <c r="A1846" s="4"/>
      <c r="C1846" s="6"/>
    </row>
    <row r="1847" spans="1:3">
      <c r="A1847" s="4"/>
      <c r="C1847" s="6"/>
    </row>
    <row r="1848" spans="1:3">
      <c r="A1848" s="4"/>
      <c r="C1848" s="6"/>
    </row>
    <row r="1849" spans="1:3">
      <c r="A1849" s="4"/>
      <c r="C1849" s="6"/>
    </row>
    <row r="1850" spans="1:3">
      <c r="A1850" s="4"/>
      <c r="C1850" s="6"/>
    </row>
    <row r="1851" spans="1:3">
      <c r="A1851" s="4"/>
      <c r="C1851" s="6"/>
    </row>
    <row r="1852" spans="1:3">
      <c r="A1852" s="4"/>
      <c r="C1852" s="6"/>
    </row>
    <row r="1853" spans="1:3">
      <c r="A1853" s="4"/>
      <c r="C1853" s="6"/>
    </row>
    <row r="1854" spans="1:3">
      <c r="A1854" s="4"/>
      <c r="C1854" s="6"/>
    </row>
    <row r="1855" spans="1:3">
      <c r="A1855" s="4"/>
      <c r="C1855" s="6"/>
    </row>
    <row r="1856" spans="1:3">
      <c r="A1856" s="4"/>
      <c r="C1856" s="6"/>
    </row>
    <row r="1857" spans="1:3">
      <c r="A1857" s="4"/>
      <c r="C1857" s="6"/>
    </row>
    <row r="1858" spans="1:3">
      <c r="A1858" s="4"/>
      <c r="C1858" s="6"/>
    </row>
    <row r="1859" spans="1:3">
      <c r="A1859" s="4"/>
      <c r="C1859" s="6"/>
    </row>
    <row r="1860" spans="1:3">
      <c r="A1860" s="4"/>
      <c r="C1860" s="6"/>
    </row>
    <row r="1861" spans="1:3">
      <c r="A1861" s="4"/>
      <c r="C1861" s="6"/>
    </row>
    <row r="1862" spans="1:3">
      <c r="A1862" s="4"/>
      <c r="C1862" s="6"/>
    </row>
    <row r="1863" spans="1:3">
      <c r="A1863" s="4"/>
      <c r="C1863" s="6"/>
    </row>
    <row r="1864" spans="1:3">
      <c r="A1864" s="4"/>
      <c r="C1864" s="6"/>
    </row>
    <row r="1865" spans="1:3">
      <c r="A1865" s="4"/>
      <c r="C1865" s="6"/>
    </row>
    <row r="1866" spans="1:3">
      <c r="A1866" s="4"/>
      <c r="C1866" s="6"/>
    </row>
    <row r="1867" spans="1:3">
      <c r="A1867" s="4"/>
      <c r="C1867" s="6"/>
    </row>
    <row r="1868" spans="1:3">
      <c r="A1868" s="4"/>
      <c r="C1868" s="6"/>
    </row>
    <row r="1869" spans="1:3">
      <c r="A1869" s="4"/>
      <c r="C1869" s="6"/>
    </row>
    <row r="1870" spans="1:3">
      <c r="A1870" s="4"/>
      <c r="C1870" s="6"/>
    </row>
    <row r="1871" spans="1:3">
      <c r="A1871" s="4"/>
      <c r="C1871" s="6"/>
    </row>
    <row r="1872" spans="1:3">
      <c r="A1872" s="4"/>
      <c r="C1872" s="6"/>
    </row>
    <row r="1873" spans="1:3">
      <c r="A1873" s="4"/>
      <c r="C1873" s="6"/>
    </row>
    <row r="1874" spans="1:3">
      <c r="A1874" s="4"/>
      <c r="C1874" s="6"/>
    </row>
    <row r="1875" spans="1:3">
      <c r="A1875" s="4"/>
      <c r="C1875" s="6"/>
    </row>
    <row r="1876" spans="1:3">
      <c r="A1876" s="4"/>
      <c r="C1876" s="6"/>
    </row>
    <row r="1877" spans="1:3">
      <c r="A1877" s="4"/>
      <c r="C1877" s="6"/>
    </row>
    <row r="1878" spans="1:3">
      <c r="A1878" s="4"/>
      <c r="C1878" s="6"/>
    </row>
    <row r="1879" spans="1:3">
      <c r="A1879" s="4"/>
      <c r="C1879" s="6"/>
    </row>
    <row r="1880" spans="1:3">
      <c r="A1880" s="4"/>
      <c r="C1880" s="6"/>
    </row>
    <row r="1881" spans="1:3">
      <c r="A1881" s="4"/>
      <c r="C1881" s="6"/>
    </row>
    <row r="1882" spans="1:3">
      <c r="A1882" s="4"/>
      <c r="C1882" s="6"/>
    </row>
    <row r="1883" spans="1:3">
      <c r="A1883" s="4"/>
      <c r="C1883" s="6"/>
    </row>
    <row r="1884" spans="1:3">
      <c r="A1884" s="4"/>
      <c r="C1884" s="6"/>
    </row>
    <row r="1885" spans="1:3">
      <c r="A1885" s="4"/>
      <c r="C1885" s="6"/>
    </row>
    <row r="1886" spans="1:3">
      <c r="A1886" s="4"/>
      <c r="C1886" s="6"/>
    </row>
    <row r="1887" spans="1:3">
      <c r="A1887" s="4"/>
      <c r="C1887" s="6"/>
    </row>
    <row r="1888" spans="1:3">
      <c r="A1888" s="4"/>
      <c r="C1888" s="6"/>
    </row>
    <row r="1889" spans="1:3">
      <c r="A1889" s="4"/>
      <c r="C1889" s="6"/>
    </row>
    <row r="1890" spans="1:3">
      <c r="A1890" s="4"/>
      <c r="C1890" s="6"/>
    </row>
    <row r="1891" spans="1:3">
      <c r="A1891" s="4"/>
      <c r="C1891" s="6"/>
    </row>
    <row r="1892" spans="1:3">
      <c r="A1892" s="4"/>
      <c r="C1892" s="6"/>
    </row>
    <row r="1893" spans="1:3">
      <c r="A1893" s="4"/>
      <c r="C1893" s="6"/>
    </row>
    <row r="1894" spans="1:3">
      <c r="A1894" s="4"/>
      <c r="C1894" s="6"/>
    </row>
    <row r="1895" spans="1:3">
      <c r="A1895" s="4"/>
      <c r="C1895" s="6"/>
    </row>
    <row r="1896" spans="1:3">
      <c r="A1896" s="4"/>
      <c r="C1896" s="6"/>
    </row>
    <row r="1897" spans="1:3">
      <c r="A1897" s="4"/>
      <c r="C1897" s="6"/>
    </row>
    <row r="1898" spans="1:3">
      <c r="A1898" s="4"/>
      <c r="C1898" s="6"/>
    </row>
    <row r="1899" spans="1:3">
      <c r="A1899" s="4"/>
      <c r="C1899" s="6"/>
    </row>
    <row r="1900" spans="1:3">
      <c r="A1900" s="4"/>
      <c r="C1900" s="6"/>
    </row>
    <row r="1901" spans="1:3">
      <c r="A1901" s="4"/>
      <c r="C1901" s="6"/>
    </row>
    <row r="1902" spans="1:3">
      <c r="A1902" s="4"/>
      <c r="C1902" s="6"/>
    </row>
    <row r="1903" spans="1:3">
      <c r="A1903" s="4"/>
      <c r="C1903" s="6"/>
    </row>
    <row r="1904" spans="1:3">
      <c r="A1904" s="4"/>
      <c r="C1904" s="6"/>
    </row>
    <row r="1905" spans="1:3">
      <c r="A1905" s="4"/>
      <c r="C1905" s="6"/>
    </row>
    <row r="1906" spans="1:3">
      <c r="A1906" s="4"/>
      <c r="C1906" s="6"/>
    </row>
    <row r="1907" spans="1:3">
      <c r="A1907" s="4"/>
      <c r="C1907" s="6"/>
    </row>
    <row r="1908" spans="1:3">
      <c r="A1908" s="4"/>
      <c r="C1908" s="6"/>
    </row>
    <row r="1909" spans="1:3">
      <c r="A1909" s="4"/>
      <c r="C1909" s="6"/>
    </row>
    <row r="1910" spans="1:3">
      <c r="A1910" s="4"/>
      <c r="C1910" s="6"/>
    </row>
    <row r="1911" spans="1:3">
      <c r="A1911" s="4"/>
      <c r="C1911" s="6"/>
    </row>
    <row r="1912" spans="1:3">
      <c r="A1912" s="4"/>
      <c r="C1912" s="6"/>
    </row>
    <row r="1913" spans="1:3">
      <c r="A1913" s="4"/>
      <c r="C1913" s="6"/>
    </row>
    <row r="1914" spans="1:3">
      <c r="A1914" s="4"/>
      <c r="C1914" s="6"/>
    </row>
    <row r="1915" spans="1:3">
      <c r="A1915" s="4"/>
      <c r="C1915" s="6"/>
    </row>
    <row r="1916" spans="1:3">
      <c r="A1916" s="4"/>
      <c r="C1916" s="6"/>
    </row>
    <row r="1917" spans="1:3">
      <c r="A1917" s="4"/>
      <c r="C1917" s="6"/>
    </row>
    <row r="1918" spans="1:3">
      <c r="A1918" s="4"/>
      <c r="C1918" s="6"/>
    </row>
    <row r="1919" spans="1:3">
      <c r="A1919" s="4"/>
      <c r="C1919" s="6"/>
    </row>
    <row r="1920" spans="1:3">
      <c r="A1920" s="4"/>
      <c r="C1920" s="6"/>
    </row>
    <row r="1921" spans="1:3">
      <c r="A1921" s="4"/>
      <c r="C1921" s="6"/>
    </row>
    <row r="1922" spans="1:3">
      <c r="A1922" s="4"/>
      <c r="C1922" s="6"/>
    </row>
    <row r="1923" spans="1:3">
      <c r="A1923" s="4"/>
      <c r="C1923" s="6"/>
    </row>
    <row r="1924" spans="1:3">
      <c r="A1924" s="4"/>
      <c r="C1924" s="6"/>
    </row>
    <row r="1925" spans="1:3">
      <c r="A1925" s="4"/>
      <c r="C1925" s="6"/>
    </row>
    <row r="1926" spans="1:3">
      <c r="A1926" s="4"/>
      <c r="C1926" s="6"/>
    </row>
    <row r="1927" spans="1:3">
      <c r="A1927" s="4"/>
      <c r="C1927" s="6"/>
    </row>
    <row r="1928" spans="1:3">
      <c r="A1928" s="4"/>
      <c r="C1928" s="6"/>
    </row>
    <row r="1929" spans="1:3">
      <c r="A1929" s="4"/>
      <c r="C1929" s="6"/>
    </row>
    <row r="1930" spans="1:3">
      <c r="A1930" s="4"/>
      <c r="C1930" s="6"/>
    </row>
    <row r="1931" spans="1:3">
      <c r="A1931" s="4"/>
      <c r="C1931" s="6"/>
    </row>
    <row r="1932" spans="1:3">
      <c r="A1932" s="4"/>
      <c r="C1932" s="6"/>
    </row>
    <row r="1933" spans="1:3">
      <c r="A1933" s="4"/>
      <c r="C1933" s="6"/>
    </row>
    <row r="1934" spans="1:3">
      <c r="A1934" s="4"/>
      <c r="C1934" s="6"/>
    </row>
    <row r="1935" spans="1:3">
      <c r="A1935" s="4"/>
      <c r="C1935" s="6"/>
    </row>
    <row r="1936" spans="1:3">
      <c r="A1936" s="4"/>
      <c r="C1936" s="6"/>
    </row>
    <row r="1937" spans="1:3">
      <c r="A1937" s="4"/>
      <c r="C1937" s="6"/>
    </row>
    <row r="1938" spans="1:3">
      <c r="A1938" s="4"/>
      <c r="C1938" s="6"/>
    </row>
    <row r="1939" spans="1:3">
      <c r="A1939" s="4"/>
      <c r="C1939" s="6"/>
    </row>
    <row r="1940" spans="1:3">
      <c r="A1940" s="4"/>
      <c r="C1940" s="6"/>
    </row>
    <row r="1941" spans="1:3">
      <c r="A1941" s="4"/>
      <c r="C1941" s="6"/>
    </row>
    <row r="1942" spans="1:3">
      <c r="A1942" s="4"/>
      <c r="C1942" s="6"/>
    </row>
    <row r="1943" spans="1:3">
      <c r="A1943" s="4"/>
      <c r="C1943" s="6"/>
    </row>
    <row r="1944" spans="1:3">
      <c r="A1944" s="4"/>
      <c r="C1944" s="6"/>
    </row>
    <row r="1945" spans="1:3">
      <c r="A1945" s="4"/>
      <c r="C1945" s="6"/>
    </row>
    <row r="1946" spans="1:3">
      <c r="A1946" s="4"/>
      <c r="C1946" s="6"/>
    </row>
    <row r="1947" spans="1:3">
      <c r="A1947" s="4"/>
      <c r="C1947" s="6"/>
    </row>
    <row r="1948" spans="1:3">
      <c r="A1948" s="4"/>
      <c r="C1948" s="6"/>
    </row>
    <row r="1949" spans="1:3">
      <c r="A1949" s="4"/>
      <c r="C1949" s="6"/>
    </row>
    <row r="1950" spans="1:3">
      <c r="A1950" s="4"/>
      <c r="C1950" s="6"/>
    </row>
    <row r="1951" spans="1:3">
      <c r="A1951" s="4"/>
      <c r="C1951" s="6"/>
    </row>
    <row r="1952" spans="1:3">
      <c r="A1952" s="4"/>
      <c r="C1952" s="6"/>
    </row>
    <row r="1953" spans="1:3">
      <c r="A1953" s="4"/>
      <c r="C1953" s="6"/>
    </row>
    <row r="1954" spans="1:3">
      <c r="A1954" s="4"/>
      <c r="C1954" s="6"/>
    </row>
    <row r="1955" spans="1:3">
      <c r="A1955" s="4"/>
      <c r="C1955" s="6"/>
    </row>
    <row r="1956" spans="1:3">
      <c r="A1956" s="4"/>
      <c r="C1956" s="6"/>
    </row>
    <row r="1957" spans="1:3">
      <c r="A1957" s="4"/>
      <c r="C1957" s="6"/>
    </row>
    <row r="1958" spans="1:3">
      <c r="A1958" s="4"/>
      <c r="C1958" s="6"/>
    </row>
    <row r="1959" spans="1:3">
      <c r="A1959" s="4"/>
      <c r="C1959" s="6"/>
    </row>
    <row r="1960" spans="1:3">
      <c r="A1960" s="4"/>
      <c r="C1960" s="6"/>
    </row>
    <row r="1961" spans="1:3">
      <c r="A1961" s="4"/>
      <c r="C1961" s="6"/>
    </row>
    <row r="1962" spans="1:3">
      <c r="A1962" s="4"/>
      <c r="C1962" s="6"/>
    </row>
    <row r="1963" spans="1:3">
      <c r="A1963" s="4"/>
      <c r="C1963" s="6"/>
    </row>
    <row r="1964" spans="1:3">
      <c r="A1964" s="4"/>
      <c r="C1964" s="6"/>
    </row>
    <row r="1965" spans="1:3">
      <c r="A1965" s="4"/>
      <c r="C1965" s="6"/>
    </row>
    <row r="1966" spans="1:3">
      <c r="A1966" s="4"/>
      <c r="C1966" s="6"/>
    </row>
    <row r="1967" spans="1:3">
      <c r="A1967" s="4"/>
      <c r="C1967" s="6"/>
    </row>
    <row r="1968" spans="1:3">
      <c r="A1968" s="4"/>
      <c r="C1968" s="6"/>
    </row>
    <row r="1969" spans="1:3">
      <c r="A1969" s="4"/>
      <c r="C1969" s="6"/>
    </row>
    <row r="1970" spans="1:3">
      <c r="A1970" s="4"/>
      <c r="C1970" s="6"/>
    </row>
    <row r="1971" spans="1:3">
      <c r="A1971" s="4"/>
      <c r="C1971" s="6"/>
    </row>
    <row r="1972" spans="1:3">
      <c r="A1972" s="4"/>
      <c r="C1972" s="6"/>
    </row>
    <row r="1973" spans="1:3">
      <c r="A1973" s="4"/>
      <c r="C1973" s="6"/>
    </row>
    <row r="1974" spans="1:3">
      <c r="A1974" s="4"/>
      <c r="C1974" s="6"/>
    </row>
    <row r="1975" spans="1:3">
      <c r="A1975" s="4"/>
      <c r="C1975" s="6"/>
    </row>
    <row r="1976" spans="1:3">
      <c r="A1976" s="4"/>
      <c r="C1976" s="6"/>
    </row>
    <row r="1977" spans="1:3">
      <c r="A1977" s="4"/>
      <c r="C1977" s="6"/>
    </row>
    <row r="1978" spans="1:3">
      <c r="A1978" s="4"/>
      <c r="C1978" s="6"/>
    </row>
    <row r="1979" spans="1:3">
      <c r="A1979" s="4"/>
      <c r="C1979" s="6"/>
    </row>
    <row r="1980" spans="1:3">
      <c r="A1980" s="4"/>
      <c r="C1980" s="6"/>
    </row>
    <row r="1981" spans="1:3">
      <c r="A1981" s="4"/>
      <c r="C1981" s="6"/>
    </row>
    <row r="1982" spans="1:3">
      <c r="A1982" s="4"/>
      <c r="C1982" s="6"/>
    </row>
    <row r="1983" spans="1:3">
      <c r="A1983" s="4"/>
      <c r="C1983" s="6"/>
    </row>
    <row r="1984" spans="1:3">
      <c r="A1984" s="4"/>
      <c r="C1984" s="6"/>
    </row>
    <row r="1985" spans="1:3">
      <c r="A1985" s="4"/>
      <c r="C1985" s="6"/>
    </row>
    <row r="1986" spans="1:3">
      <c r="A1986" s="4"/>
      <c r="C1986" s="6"/>
    </row>
    <row r="1987" spans="1:3">
      <c r="A1987" s="4"/>
      <c r="C1987" s="6"/>
    </row>
    <row r="1988" spans="1:3">
      <c r="A1988" s="4"/>
      <c r="C1988" s="6"/>
    </row>
    <row r="1989" spans="1:3">
      <c r="A1989" s="4"/>
      <c r="C1989" s="6"/>
    </row>
    <row r="1990" spans="1:3">
      <c r="A1990" s="4"/>
      <c r="C1990" s="6"/>
    </row>
    <row r="1991" spans="1:3">
      <c r="A1991" s="4"/>
      <c r="C1991" s="6"/>
    </row>
    <row r="1992" spans="1:3">
      <c r="A1992" s="4"/>
      <c r="C1992" s="6"/>
    </row>
    <row r="1993" spans="1:3">
      <c r="A1993" s="4"/>
      <c r="C1993" s="6"/>
    </row>
    <row r="1994" spans="1:3">
      <c r="A1994" s="4"/>
      <c r="C1994" s="6"/>
    </row>
    <row r="1995" spans="1:3">
      <c r="A1995" s="4"/>
      <c r="C1995" s="6"/>
    </row>
    <row r="1996" spans="1:3">
      <c r="A1996" s="4"/>
      <c r="C1996" s="6"/>
    </row>
    <row r="1997" spans="1:3">
      <c r="A1997" s="4"/>
      <c r="C1997" s="6"/>
    </row>
    <row r="1998" spans="1:3">
      <c r="A1998" s="4"/>
      <c r="C1998" s="6"/>
    </row>
    <row r="1999" spans="1:3">
      <c r="A1999" s="4"/>
      <c r="C1999" s="6"/>
    </row>
    <row r="2000" spans="1:3">
      <c r="A2000" s="4"/>
      <c r="C2000" s="6"/>
    </row>
    <row r="2001" spans="1:3">
      <c r="A2001" s="4"/>
      <c r="C2001" s="6"/>
    </row>
    <row r="2002" spans="1:3">
      <c r="A2002" s="4"/>
      <c r="C2002" s="6"/>
    </row>
    <row r="2003" spans="1:3">
      <c r="A2003" s="4"/>
      <c r="C2003" s="6"/>
    </row>
    <row r="2004" spans="1:3">
      <c r="A2004" s="4"/>
      <c r="C2004" s="6"/>
    </row>
    <row r="2005" spans="1:3">
      <c r="A2005" s="4"/>
      <c r="C2005" s="6"/>
    </row>
    <row r="2006" spans="1:3">
      <c r="A2006" s="4"/>
      <c r="C2006" s="6"/>
    </row>
    <row r="2007" spans="1:3">
      <c r="A2007" s="4"/>
      <c r="C2007" s="6"/>
    </row>
    <row r="2008" spans="1:3">
      <c r="A2008" s="4"/>
      <c r="C2008" s="6"/>
    </row>
    <row r="2009" spans="1:3">
      <c r="A2009" s="4"/>
      <c r="C2009" s="6"/>
    </row>
    <row r="2010" spans="1:3">
      <c r="A2010" s="4"/>
      <c r="C2010" s="6"/>
    </row>
    <row r="2011" spans="1:3">
      <c r="A2011" s="4"/>
      <c r="C2011" s="6"/>
    </row>
    <row r="2012" spans="1:3">
      <c r="A2012" s="4"/>
      <c r="C2012" s="6"/>
    </row>
    <row r="2013" spans="1:3">
      <c r="A2013" s="4"/>
      <c r="C2013" s="6"/>
    </row>
    <row r="2014" spans="1:3">
      <c r="A2014" s="4"/>
      <c r="C2014" s="6"/>
    </row>
    <row r="2015" spans="1:3">
      <c r="A2015" s="4"/>
      <c r="C2015" s="6"/>
    </row>
    <row r="2016" spans="1:3">
      <c r="A2016" s="4"/>
      <c r="C2016" s="6"/>
    </row>
    <row r="2017" spans="1:3">
      <c r="A2017" s="4"/>
      <c r="C2017" s="6"/>
    </row>
    <row r="2018" spans="1:3">
      <c r="A2018" s="4"/>
      <c r="C2018" s="6"/>
    </row>
    <row r="2019" spans="1:3">
      <c r="A2019" s="4"/>
      <c r="C2019" s="6"/>
    </row>
    <row r="2020" spans="1:3">
      <c r="A2020" s="4"/>
      <c r="C2020" s="6"/>
    </row>
    <row r="2021" spans="1:3">
      <c r="A2021" s="4"/>
      <c r="C2021" s="6"/>
    </row>
    <row r="2022" spans="1:3">
      <c r="A2022" s="4"/>
      <c r="C2022" s="6"/>
    </row>
    <row r="2023" spans="1:3">
      <c r="A2023" s="4"/>
      <c r="C2023" s="6"/>
    </row>
    <row r="2024" spans="1:3">
      <c r="A2024" s="4"/>
      <c r="C2024" s="6"/>
    </row>
    <row r="2025" spans="1:3">
      <c r="A2025" s="4"/>
      <c r="C2025" s="6"/>
    </row>
    <row r="2026" spans="1:3">
      <c r="A2026" s="4"/>
      <c r="C2026" s="6"/>
    </row>
    <row r="2027" spans="1:3">
      <c r="A2027" s="4"/>
      <c r="C2027" s="6"/>
    </row>
    <row r="2028" spans="1:3">
      <c r="A2028" s="4"/>
      <c r="C2028" s="6"/>
    </row>
    <row r="2029" spans="1:3">
      <c r="A2029" s="4"/>
      <c r="C2029" s="6"/>
    </row>
    <row r="2030" spans="1:3">
      <c r="A2030" s="4"/>
      <c r="C2030" s="6"/>
    </row>
    <row r="2031" spans="1:3">
      <c r="A2031" s="4"/>
      <c r="C2031" s="6"/>
    </row>
    <row r="2032" spans="1:3">
      <c r="A2032" s="4"/>
      <c r="C2032" s="6"/>
    </row>
    <row r="2033" spans="1:3">
      <c r="A2033" s="4"/>
      <c r="C2033" s="6"/>
    </row>
    <row r="2034" spans="1:3">
      <c r="A2034" s="4"/>
      <c r="C2034" s="6"/>
    </row>
    <row r="2035" spans="1:3">
      <c r="A2035" s="4"/>
      <c r="C2035" s="6"/>
    </row>
    <row r="2036" spans="1:3">
      <c r="A2036" s="4"/>
      <c r="C2036" s="6"/>
    </row>
    <row r="2037" spans="1:3">
      <c r="A2037" s="4"/>
      <c r="C2037" s="6"/>
    </row>
    <row r="2038" spans="1:3">
      <c r="A2038" s="4"/>
      <c r="C2038" s="6"/>
    </row>
    <row r="2039" spans="1:3">
      <c r="A2039" s="4"/>
      <c r="C2039" s="6"/>
    </row>
    <row r="2040" spans="1:3">
      <c r="A2040" s="4"/>
      <c r="C2040" s="6"/>
    </row>
    <row r="2041" spans="1:3">
      <c r="A2041" s="4"/>
      <c r="C2041" s="6"/>
    </row>
    <row r="2042" spans="1:3">
      <c r="A2042" s="4"/>
      <c r="C2042" s="6"/>
    </row>
    <row r="2043" spans="1:3">
      <c r="A2043" s="4"/>
      <c r="C2043" s="6"/>
    </row>
    <row r="2044" spans="1:3">
      <c r="A2044" s="4"/>
      <c r="C2044" s="6"/>
    </row>
    <row r="2045" spans="1:3">
      <c r="A2045" s="4"/>
      <c r="C2045" s="6"/>
    </row>
    <row r="2046" spans="1:3">
      <c r="A2046" s="4"/>
      <c r="C2046" s="6"/>
    </row>
    <row r="2047" spans="1:3">
      <c r="A2047" s="4"/>
      <c r="C2047" s="6"/>
    </row>
    <row r="2048" spans="1:3">
      <c r="A2048" s="4"/>
      <c r="C2048" s="6"/>
    </row>
    <row r="2049" spans="1:3">
      <c r="A2049" s="4"/>
      <c r="C2049" s="6"/>
    </row>
    <row r="2050" spans="1:3">
      <c r="A2050" s="4"/>
      <c r="C2050" s="6"/>
    </row>
    <row r="2051" spans="1:3">
      <c r="A2051" s="4"/>
      <c r="C2051" s="6"/>
    </row>
    <row r="2052" spans="1:3">
      <c r="A2052" s="4"/>
      <c r="C2052" s="6"/>
    </row>
    <row r="2053" spans="1:3">
      <c r="A2053" s="4"/>
      <c r="C2053" s="6"/>
    </row>
    <row r="2054" spans="1:3">
      <c r="A2054" s="4"/>
      <c r="C2054" s="6"/>
    </row>
    <row r="2055" spans="1:3">
      <c r="A2055" s="4"/>
      <c r="C2055" s="6"/>
    </row>
    <row r="2056" spans="1:3">
      <c r="A2056" s="4"/>
      <c r="C2056" s="6"/>
    </row>
    <row r="2057" spans="1:3">
      <c r="A2057" s="4"/>
      <c r="C2057" s="6"/>
    </row>
    <row r="2058" spans="1:3">
      <c r="A2058" s="4"/>
      <c r="C2058" s="6"/>
    </row>
    <row r="2059" spans="1:3">
      <c r="A2059" s="4"/>
      <c r="C2059" s="6"/>
    </row>
    <row r="2060" spans="1:3">
      <c r="A2060" s="4"/>
      <c r="C2060" s="6"/>
    </row>
    <row r="2061" spans="1:3">
      <c r="A2061" s="4"/>
      <c r="C2061" s="6"/>
    </row>
    <row r="2062" spans="1:3">
      <c r="A2062" s="4"/>
      <c r="C2062" s="6"/>
    </row>
    <row r="2063" spans="1:3">
      <c r="A2063" s="4"/>
      <c r="C2063" s="6"/>
    </row>
    <row r="2064" spans="1:3">
      <c r="A2064" s="4"/>
      <c r="C2064" s="6"/>
    </row>
    <row r="2065" spans="1:3">
      <c r="A2065" s="4"/>
      <c r="C2065" s="6"/>
    </row>
    <row r="2066" spans="1:3">
      <c r="A2066" s="4"/>
      <c r="C2066" s="6"/>
    </row>
    <row r="2067" spans="1:3">
      <c r="A2067" s="4"/>
      <c r="C2067" s="6"/>
    </row>
    <row r="2068" spans="1:3">
      <c r="A2068" s="4"/>
      <c r="C2068" s="6"/>
    </row>
    <row r="2069" spans="1:3">
      <c r="A2069" s="4"/>
      <c r="C2069" s="6"/>
    </row>
    <row r="2070" spans="1:3">
      <c r="A2070" s="4"/>
      <c r="C2070" s="6"/>
    </row>
    <row r="2071" spans="1:3">
      <c r="A2071" s="4"/>
      <c r="C2071" s="6"/>
    </row>
    <row r="2072" spans="1:3">
      <c r="A2072" s="4"/>
      <c r="C2072" s="6"/>
    </row>
    <row r="2073" spans="1:3">
      <c r="A2073" s="4"/>
      <c r="C2073" s="6"/>
    </row>
    <row r="2074" spans="1:3">
      <c r="A2074" s="4"/>
      <c r="C2074" s="6"/>
    </row>
    <row r="2075" spans="1:3">
      <c r="A2075" s="4"/>
      <c r="C2075" s="6"/>
    </row>
    <row r="2076" spans="1:3">
      <c r="A2076" s="4"/>
      <c r="C2076" s="6"/>
    </row>
    <row r="2077" spans="1:3">
      <c r="A2077" s="4"/>
      <c r="C2077" s="6"/>
    </row>
    <row r="2078" spans="1:3">
      <c r="A2078" s="4"/>
      <c r="C2078" s="6"/>
    </row>
    <row r="2079" spans="1:3">
      <c r="A2079" s="4"/>
      <c r="C2079" s="6"/>
    </row>
    <row r="2080" spans="1:3">
      <c r="A2080" s="4"/>
      <c r="C2080" s="6"/>
    </row>
    <row r="2081" spans="1:3">
      <c r="A2081" s="4"/>
      <c r="C2081" s="6"/>
    </row>
    <row r="2082" spans="1:3">
      <c r="A2082" s="4"/>
      <c r="C2082" s="6"/>
    </row>
    <row r="2083" spans="1:3">
      <c r="A2083" s="4"/>
      <c r="C2083" s="6"/>
    </row>
    <row r="2084" spans="1:3">
      <c r="A2084" s="4"/>
      <c r="C2084" s="6"/>
    </row>
    <row r="2085" spans="1:3">
      <c r="A2085" s="4"/>
      <c r="C2085" s="6"/>
    </row>
    <row r="2086" spans="1:3">
      <c r="A2086" s="4"/>
      <c r="C2086" s="6"/>
    </row>
    <row r="2087" spans="1:3">
      <c r="A2087" s="4"/>
      <c r="C2087" s="6"/>
    </row>
    <row r="2088" spans="1:3">
      <c r="A2088" s="4"/>
      <c r="C2088" s="6"/>
    </row>
    <row r="2089" spans="1:3">
      <c r="A2089" s="4"/>
      <c r="C2089" s="6"/>
    </row>
    <row r="2090" spans="1:3">
      <c r="A2090" s="4"/>
      <c r="C2090" s="6"/>
    </row>
    <row r="2091" spans="1:3">
      <c r="A2091" s="4"/>
      <c r="C2091" s="6"/>
    </row>
    <row r="2092" spans="1:3">
      <c r="A2092" s="4"/>
      <c r="C2092" s="6"/>
    </row>
    <row r="2093" spans="1:3">
      <c r="A2093" s="4"/>
      <c r="C2093" s="6"/>
    </row>
    <row r="2094" spans="1:3">
      <c r="A2094" s="4"/>
      <c r="C2094" s="6"/>
    </row>
    <row r="2095" spans="1:3">
      <c r="A2095" s="4"/>
      <c r="C2095" s="6"/>
    </row>
    <row r="2096" spans="1:3">
      <c r="A2096" s="4"/>
      <c r="C2096" s="6"/>
    </row>
    <row r="2097" spans="1:3">
      <c r="A2097" s="4"/>
      <c r="C2097" s="6"/>
    </row>
    <row r="2098" spans="1:3">
      <c r="A2098" s="4"/>
      <c r="C2098" s="6"/>
    </row>
    <row r="2099" spans="1:3">
      <c r="A2099" s="4"/>
      <c r="C2099" s="6"/>
    </row>
    <row r="2100" spans="1:3">
      <c r="A2100" s="4"/>
      <c r="C2100" s="6"/>
    </row>
    <row r="2101" spans="1:3">
      <c r="A2101" s="4"/>
      <c r="C2101" s="6"/>
    </row>
    <row r="2102" spans="1:3">
      <c r="A2102" s="4"/>
      <c r="C2102" s="6"/>
    </row>
    <row r="2103" spans="1:3">
      <c r="A2103" s="4"/>
      <c r="C2103" s="6"/>
    </row>
    <row r="2104" spans="1:3">
      <c r="A2104" s="4"/>
      <c r="C2104" s="6"/>
    </row>
    <row r="2105" spans="1:3">
      <c r="A2105" s="4"/>
      <c r="C2105" s="6"/>
    </row>
    <row r="2106" spans="1:3">
      <c r="A2106" s="4"/>
      <c r="C2106" s="6"/>
    </row>
    <row r="2107" spans="1:3">
      <c r="A2107" s="4"/>
      <c r="C2107" s="6"/>
    </row>
    <row r="2108" spans="1:3">
      <c r="A2108" s="4"/>
      <c r="C2108" s="6"/>
    </row>
    <row r="2109" spans="1:3">
      <c r="A2109" s="4"/>
      <c r="C2109" s="6"/>
    </row>
    <row r="2110" spans="1:3">
      <c r="A2110" s="4"/>
      <c r="C2110" s="6"/>
    </row>
    <row r="2111" spans="1:3">
      <c r="A2111" s="4"/>
      <c r="C2111" s="6"/>
    </row>
    <row r="2112" spans="1:3">
      <c r="A2112" s="4"/>
      <c r="C2112" s="6"/>
    </row>
    <row r="2113" spans="1:3">
      <c r="A2113" s="4"/>
      <c r="C2113" s="6"/>
    </row>
    <row r="2114" spans="1:3">
      <c r="A2114" s="4"/>
      <c r="C2114" s="6"/>
    </row>
    <row r="2115" spans="1:3">
      <c r="A2115" s="4"/>
      <c r="C2115" s="6"/>
    </row>
    <row r="2116" spans="1:3">
      <c r="A2116" s="4"/>
      <c r="C2116" s="6"/>
    </row>
    <row r="2117" spans="1:3">
      <c r="A2117" s="4"/>
      <c r="C2117" s="6"/>
    </row>
    <row r="2118" spans="1:3">
      <c r="A2118" s="4"/>
      <c r="C2118" s="6"/>
    </row>
    <row r="2119" spans="1:3">
      <c r="A2119" s="4"/>
      <c r="C2119" s="6"/>
    </row>
    <row r="2120" spans="1:3">
      <c r="A2120" s="4"/>
      <c r="C2120" s="6"/>
    </row>
    <row r="2121" spans="1:3">
      <c r="A2121" s="4"/>
      <c r="C2121" s="6"/>
    </row>
    <row r="2122" spans="1:3">
      <c r="A2122" s="4"/>
      <c r="C2122" s="6"/>
    </row>
    <row r="2123" spans="1:3">
      <c r="A2123" s="4"/>
      <c r="C2123" s="6"/>
    </row>
    <row r="2124" spans="1:3">
      <c r="A2124" s="4"/>
      <c r="C2124" s="6"/>
    </row>
    <row r="2125" spans="1:3">
      <c r="A2125" s="4"/>
      <c r="C2125" s="6"/>
    </row>
    <row r="2126" spans="1:3">
      <c r="A2126" s="4"/>
      <c r="C2126" s="6"/>
    </row>
    <row r="2127" spans="1:3">
      <c r="A2127" s="4"/>
      <c r="C2127" s="6"/>
    </row>
    <row r="2128" spans="1:3">
      <c r="A2128" s="4"/>
      <c r="C2128" s="6"/>
    </row>
    <row r="2129" spans="1:3">
      <c r="A2129" s="4"/>
      <c r="C2129" s="6"/>
    </row>
    <row r="2130" spans="1:3">
      <c r="A2130" s="4"/>
      <c r="C2130" s="6"/>
    </row>
    <row r="2131" spans="1:3">
      <c r="A2131" s="4"/>
      <c r="C2131" s="6"/>
    </row>
    <row r="2132" spans="1:3">
      <c r="A2132" s="4"/>
      <c r="C2132" s="6"/>
    </row>
    <row r="2133" spans="1:3">
      <c r="A2133" s="4"/>
      <c r="C2133" s="6"/>
    </row>
    <row r="2134" spans="1:3">
      <c r="A2134" s="4"/>
      <c r="C2134" s="6"/>
    </row>
    <row r="2135" spans="1:3">
      <c r="A2135" s="4"/>
      <c r="C2135" s="6"/>
    </row>
    <row r="2136" spans="1:3">
      <c r="A2136" s="4"/>
      <c r="C2136" s="6"/>
    </row>
    <row r="2137" spans="1:3">
      <c r="A2137" s="4"/>
      <c r="C2137" s="6"/>
    </row>
    <row r="2138" spans="1:3">
      <c r="A2138" s="4"/>
      <c r="C2138" s="6"/>
    </row>
    <row r="2139" spans="1:3">
      <c r="A2139" s="4"/>
      <c r="C2139" s="6"/>
    </row>
    <row r="2140" spans="1:3">
      <c r="A2140" s="4"/>
      <c r="C2140" s="6"/>
    </row>
    <row r="2141" spans="1:3">
      <c r="A2141" s="4"/>
      <c r="C2141" s="6"/>
    </row>
    <row r="2142" spans="1:3">
      <c r="A2142" s="4"/>
      <c r="C2142" s="6"/>
    </row>
    <row r="2143" spans="1:3">
      <c r="A2143" s="4"/>
      <c r="C2143" s="6"/>
    </row>
    <row r="2144" spans="1:3">
      <c r="A2144" s="4"/>
      <c r="C2144" s="6"/>
    </row>
    <row r="2145" spans="1:3">
      <c r="A2145" s="4"/>
      <c r="C2145" s="6"/>
    </row>
    <row r="2146" spans="1:3">
      <c r="A2146" s="4"/>
      <c r="C2146" s="6"/>
    </row>
    <row r="2147" spans="1:3">
      <c r="A2147" s="4"/>
      <c r="C2147" s="6"/>
    </row>
    <row r="2148" spans="1:3">
      <c r="A2148" s="4"/>
      <c r="C2148" s="6"/>
    </row>
    <row r="2149" spans="1:3">
      <c r="A2149" s="4"/>
      <c r="C2149" s="6"/>
    </row>
    <row r="2150" spans="1:3">
      <c r="A2150" s="4"/>
      <c r="C2150" s="6"/>
    </row>
    <row r="2151" spans="1:3">
      <c r="A2151" s="4"/>
      <c r="C2151" s="6"/>
    </row>
    <row r="2152" spans="1:3">
      <c r="A2152" s="4"/>
      <c r="C2152" s="6"/>
    </row>
    <row r="2153" spans="1:3">
      <c r="A2153" s="4"/>
      <c r="C2153" s="6"/>
    </row>
    <row r="2154" spans="1:3">
      <c r="A2154" s="4"/>
      <c r="C2154" s="6"/>
    </row>
    <row r="2155" spans="1:3">
      <c r="A2155" s="4"/>
      <c r="C2155" s="6"/>
    </row>
    <row r="2156" spans="1:3">
      <c r="A2156" s="4"/>
      <c r="C2156" s="6"/>
    </row>
    <row r="2157" spans="1:3">
      <c r="A2157" s="4"/>
      <c r="C2157" s="6"/>
    </row>
    <row r="2158" spans="1:3">
      <c r="A2158" s="4"/>
      <c r="C2158" s="6"/>
    </row>
    <row r="2159" spans="1:3">
      <c r="A2159" s="4"/>
      <c r="C2159" s="6"/>
    </row>
    <row r="2160" spans="1:3">
      <c r="A2160" s="4"/>
      <c r="C2160" s="6"/>
    </row>
    <row r="2161" spans="1:3">
      <c r="A2161" s="4"/>
      <c r="C2161" s="6"/>
    </row>
    <row r="2162" spans="1:3">
      <c r="A2162" s="4"/>
      <c r="C2162" s="6"/>
    </row>
    <row r="2163" spans="1:3">
      <c r="A2163" s="4"/>
      <c r="C2163" s="6"/>
    </row>
    <row r="2164" spans="1:3">
      <c r="A2164" s="4"/>
      <c r="C2164" s="6"/>
    </row>
    <row r="2165" spans="1:3">
      <c r="A2165" s="4"/>
      <c r="C2165" s="6"/>
    </row>
    <row r="2166" spans="1:3">
      <c r="A2166" s="4"/>
      <c r="C2166" s="6"/>
    </row>
    <row r="2167" spans="1:3">
      <c r="A2167" s="4"/>
      <c r="C2167" s="6"/>
    </row>
    <row r="2168" spans="1:3">
      <c r="A2168" s="4"/>
      <c r="C2168" s="6"/>
    </row>
    <row r="2169" spans="1:3">
      <c r="A2169" s="4"/>
      <c r="C2169" s="6"/>
    </row>
    <row r="2170" spans="1:3">
      <c r="A2170" s="4"/>
      <c r="C2170" s="6"/>
    </row>
    <row r="2171" spans="1:3">
      <c r="A2171" s="4"/>
      <c r="C2171" s="6"/>
    </row>
    <row r="2172" spans="1:3">
      <c r="A2172" s="4"/>
      <c r="C2172" s="6"/>
    </row>
    <row r="2173" spans="1:3">
      <c r="A2173" s="4"/>
      <c r="C2173" s="6"/>
    </row>
    <row r="2174" spans="1:3">
      <c r="A2174" s="4"/>
      <c r="C2174" s="6"/>
    </row>
    <row r="2175" spans="1:3">
      <c r="A2175" s="4"/>
      <c r="C2175" s="6"/>
    </row>
    <row r="2176" spans="1:3">
      <c r="A2176" s="4"/>
      <c r="C2176" s="6"/>
    </row>
    <row r="2177" spans="1:3">
      <c r="A2177" s="4"/>
      <c r="C2177" s="6"/>
    </row>
    <row r="2178" spans="1:3">
      <c r="A2178" s="4"/>
      <c r="C2178" s="6"/>
    </row>
    <row r="2179" spans="1:3">
      <c r="A2179" s="4"/>
      <c r="C2179" s="6"/>
    </row>
    <row r="2180" spans="1:3">
      <c r="A2180" s="4"/>
      <c r="C2180" s="6"/>
    </row>
    <row r="2181" spans="1:3">
      <c r="A2181" s="4"/>
      <c r="C2181" s="6"/>
    </row>
    <row r="2182" spans="1:3">
      <c r="A2182" s="4"/>
      <c r="C2182" s="6"/>
    </row>
    <row r="2183" spans="1:3">
      <c r="A2183" s="4"/>
      <c r="C2183" s="6"/>
    </row>
    <row r="2184" spans="1:3">
      <c r="A2184" s="4"/>
      <c r="C2184" s="6"/>
    </row>
    <row r="2185" spans="1:3">
      <c r="A2185" s="4"/>
      <c r="C2185" s="6"/>
    </row>
    <row r="2186" spans="1:3">
      <c r="A2186" s="4"/>
      <c r="C2186" s="6"/>
    </row>
    <row r="2187" spans="1:3">
      <c r="A2187" s="4"/>
      <c r="C2187" s="6"/>
    </row>
    <row r="2188" spans="1:3">
      <c r="A2188" s="4"/>
      <c r="C2188" s="6"/>
    </row>
    <row r="2189" spans="1:3">
      <c r="A2189" s="4"/>
      <c r="C2189" s="6"/>
    </row>
    <row r="2190" spans="1:3">
      <c r="A2190" s="4"/>
      <c r="C2190" s="6"/>
    </row>
    <row r="2191" spans="1:3">
      <c r="A2191" s="4"/>
      <c r="C2191" s="6"/>
    </row>
    <row r="2192" spans="1:3">
      <c r="A2192" s="4"/>
      <c r="C2192" s="6"/>
    </row>
    <row r="2193" spans="1:3">
      <c r="A2193" s="4"/>
      <c r="C2193" s="6"/>
    </row>
    <row r="2194" spans="1:3">
      <c r="A2194" s="4"/>
      <c r="C2194" s="6"/>
    </row>
    <row r="2195" spans="1:3">
      <c r="A2195" s="4"/>
      <c r="C2195" s="6"/>
    </row>
    <row r="2196" spans="1:3">
      <c r="A2196" s="4"/>
      <c r="C2196" s="6"/>
    </row>
    <row r="2197" spans="1:3">
      <c r="A2197" s="4"/>
      <c r="C2197" s="6"/>
    </row>
    <row r="2198" spans="1:3">
      <c r="A2198" s="4"/>
      <c r="C2198" s="6"/>
    </row>
    <row r="2199" spans="1:3">
      <c r="A2199" s="4"/>
      <c r="C2199" s="6"/>
    </row>
    <row r="2200" spans="1:3">
      <c r="A2200" s="4"/>
      <c r="C2200" s="6"/>
    </row>
    <row r="2201" spans="1:3">
      <c r="A2201" s="4"/>
      <c r="C2201" s="6"/>
    </row>
    <row r="2202" spans="1:3">
      <c r="A2202" s="4"/>
      <c r="C2202" s="6"/>
    </row>
    <row r="2203" spans="1:3">
      <c r="A2203" s="4"/>
      <c r="C2203" s="6"/>
    </row>
    <row r="2204" spans="1:3">
      <c r="A2204" s="4"/>
      <c r="C2204" s="6"/>
    </row>
    <row r="2205" spans="1:3">
      <c r="A2205" s="4"/>
      <c r="C2205" s="6"/>
    </row>
    <row r="2206" spans="1:3">
      <c r="A2206" s="4"/>
      <c r="C2206" s="6"/>
    </row>
    <row r="2207" spans="1:3">
      <c r="A2207" s="4"/>
      <c r="C2207" s="6"/>
    </row>
    <row r="2208" spans="1:3">
      <c r="A2208" s="4"/>
      <c r="C2208" s="6"/>
    </row>
    <row r="2209" spans="1:3">
      <c r="A2209" s="4"/>
      <c r="C2209" s="6"/>
    </row>
    <row r="2210" spans="1:3">
      <c r="A2210" s="4"/>
      <c r="C2210" s="6"/>
    </row>
    <row r="2211" spans="1:3">
      <c r="A2211" s="4"/>
      <c r="C2211" s="6"/>
    </row>
    <row r="2212" spans="1:3">
      <c r="A2212" s="4"/>
      <c r="C2212" s="6"/>
    </row>
    <row r="2213" spans="1:3">
      <c r="A2213" s="4"/>
      <c r="C2213" s="6"/>
    </row>
    <row r="2214" spans="1:3">
      <c r="A2214" s="4"/>
      <c r="C2214" s="6"/>
    </row>
    <row r="2215" spans="1:3">
      <c r="A2215" s="4"/>
      <c r="C2215" s="6"/>
    </row>
    <row r="2216" spans="1:3">
      <c r="A2216" s="4"/>
      <c r="C2216" s="6"/>
    </row>
    <row r="2217" spans="1:3">
      <c r="A2217" s="4"/>
      <c r="C2217" s="6"/>
    </row>
    <row r="2218" spans="1:3">
      <c r="A2218" s="4"/>
      <c r="C2218" s="6"/>
    </row>
    <row r="2219" spans="1:3">
      <c r="A2219" s="4"/>
      <c r="C2219" s="6"/>
    </row>
    <row r="2220" spans="1:3">
      <c r="A2220" s="4"/>
      <c r="C2220" s="6"/>
    </row>
    <row r="2221" spans="1:3">
      <c r="A2221" s="4"/>
      <c r="C2221" s="6"/>
    </row>
    <row r="2222" spans="1:3">
      <c r="A2222" s="4"/>
      <c r="C2222" s="6"/>
    </row>
    <row r="2223" spans="1:3">
      <c r="A2223" s="4"/>
      <c r="C2223" s="6"/>
    </row>
    <row r="2224" spans="1:3">
      <c r="A2224" s="4"/>
      <c r="C2224" s="6"/>
    </row>
    <row r="2225" spans="1:3">
      <c r="A2225" s="4"/>
      <c r="C2225" s="6"/>
    </row>
    <row r="2226" spans="1:3">
      <c r="A2226" s="4"/>
      <c r="C2226" s="6"/>
    </row>
    <row r="2227" spans="1:3">
      <c r="A2227" s="4"/>
      <c r="C2227" s="6"/>
    </row>
    <row r="2228" spans="1:3">
      <c r="A2228" s="4"/>
      <c r="C2228" s="6"/>
    </row>
    <row r="2229" spans="1:3">
      <c r="A2229" s="4"/>
      <c r="C2229" s="6"/>
    </row>
    <row r="2230" spans="1:3">
      <c r="A2230" s="4"/>
      <c r="C2230" s="6"/>
    </row>
    <row r="2231" spans="1:3">
      <c r="A2231" s="4"/>
      <c r="C2231" s="6"/>
    </row>
    <row r="2232" spans="1:3">
      <c r="A2232" s="4"/>
      <c r="C2232" s="6"/>
    </row>
    <row r="2233" spans="1:3">
      <c r="A2233" s="4"/>
      <c r="C2233" s="6"/>
    </row>
    <row r="2234" spans="1:3">
      <c r="A2234" s="4"/>
      <c r="C2234" s="6"/>
    </row>
    <row r="2235" spans="1:3">
      <c r="A2235" s="4"/>
      <c r="C2235" s="6"/>
    </row>
    <row r="2236" spans="1:3">
      <c r="A2236" s="4"/>
      <c r="C2236" s="6"/>
    </row>
    <row r="2237" spans="1:3">
      <c r="A2237" s="4"/>
      <c r="C2237" s="6"/>
    </row>
    <row r="2238" spans="1:3">
      <c r="A2238" s="4"/>
      <c r="C2238" s="6"/>
    </row>
    <row r="2239" spans="1:3">
      <c r="A2239" s="4"/>
      <c r="C2239" s="6"/>
    </row>
    <row r="2240" spans="1:3">
      <c r="A2240" s="4"/>
      <c r="C2240" s="6"/>
    </row>
    <row r="2241" spans="1:3">
      <c r="A2241" s="4"/>
      <c r="C2241" s="6"/>
    </row>
    <row r="2242" spans="1:3">
      <c r="A2242" s="4"/>
      <c r="C2242" s="6"/>
    </row>
    <row r="2243" spans="1:3">
      <c r="A2243" s="4"/>
      <c r="C2243" s="6"/>
    </row>
    <row r="2244" spans="1:3">
      <c r="A2244" s="4"/>
      <c r="C2244" s="6"/>
    </row>
    <row r="2245" spans="1:3">
      <c r="A2245" s="4"/>
      <c r="C2245" s="6"/>
    </row>
    <row r="2246" spans="1:3">
      <c r="A2246" s="4"/>
      <c r="C2246" s="6"/>
    </row>
    <row r="2247" spans="1:3">
      <c r="A2247" s="4"/>
      <c r="C2247" s="6"/>
    </row>
    <row r="2248" spans="1:3">
      <c r="A2248" s="4"/>
      <c r="C2248" s="6"/>
    </row>
    <row r="2249" spans="1:3">
      <c r="A2249" s="4"/>
      <c r="C2249" s="6"/>
    </row>
    <row r="2250" spans="1:3">
      <c r="A2250" s="4"/>
      <c r="C2250" s="6"/>
    </row>
    <row r="2251" spans="1:3">
      <c r="A2251" s="4"/>
      <c r="C2251" s="6"/>
    </row>
    <row r="2252" spans="1:3">
      <c r="A2252" s="4"/>
      <c r="C2252" s="6"/>
    </row>
    <row r="2253" spans="1:3">
      <c r="A2253" s="4"/>
      <c r="C2253" s="6"/>
    </row>
    <row r="2254" spans="1:3">
      <c r="A2254" s="4"/>
      <c r="C2254" s="6"/>
    </row>
    <row r="2255" spans="1:3">
      <c r="A2255" s="4"/>
      <c r="C2255" s="6"/>
    </row>
    <row r="2256" spans="1:3">
      <c r="A2256" s="4"/>
      <c r="C2256" s="6"/>
    </row>
    <row r="2257" spans="1:3">
      <c r="A2257" s="4"/>
      <c r="C2257" s="6"/>
    </row>
    <row r="2258" spans="1:3">
      <c r="A2258" s="4"/>
      <c r="C2258" s="6"/>
    </row>
    <row r="2259" spans="1:3">
      <c r="A2259" s="4"/>
      <c r="C2259" s="6"/>
    </row>
    <row r="2260" spans="1:3">
      <c r="A2260" s="4"/>
      <c r="C2260" s="6"/>
    </row>
    <row r="2261" spans="1:3">
      <c r="A2261" s="4"/>
      <c r="C2261" s="6"/>
    </row>
    <row r="2262" spans="1:3">
      <c r="A2262" s="4"/>
      <c r="C2262" s="6"/>
    </row>
    <row r="2263" spans="1:3">
      <c r="A2263" s="4"/>
      <c r="C2263" s="6"/>
    </row>
    <row r="2264" spans="1:3">
      <c r="A2264" s="4"/>
      <c r="C2264" s="6"/>
    </row>
    <row r="2265" spans="1:3">
      <c r="A2265" s="4"/>
      <c r="C2265" s="6"/>
    </row>
    <row r="2266" spans="1:3">
      <c r="A2266" s="4"/>
      <c r="C2266" s="6"/>
    </row>
    <row r="2267" spans="1:3">
      <c r="A2267" s="4"/>
      <c r="C2267" s="6"/>
    </row>
    <row r="2268" spans="1:3">
      <c r="A2268" s="4"/>
      <c r="C2268" s="6"/>
    </row>
    <row r="2269" spans="1:3">
      <c r="A2269" s="4"/>
      <c r="C2269" s="6"/>
    </row>
    <row r="2270" spans="1:3">
      <c r="A2270" s="4"/>
      <c r="C2270" s="6"/>
    </row>
    <row r="2271" spans="1:3">
      <c r="A2271" s="4"/>
      <c r="C2271" s="6"/>
    </row>
    <row r="2272" spans="1:3">
      <c r="A2272" s="4"/>
      <c r="C2272" s="6"/>
    </row>
    <row r="2273" spans="1:3">
      <c r="A2273" s="4"/>
      <c r="C2273" s="6"/>
    </row>
    <row r="2274" spans="1:3">
      <c r="A2274" s="4"/>
      <c r="C2274" s="6"/>
    </row>
    <row r="2275" spans="1:3">
      <c r="A2275" s="4"/>
      <c r="C2275" s="6"/>
    </row>
    <row r="2276" spans="1:3">
      <c r="A2276" s="4"/>
      <c r="C2276" s="6"/>
    </row>
    <row r="2277" spans="1:3">
      <c r="A2277" s="4"/>
      <c r="C2277" s="6"/>
    </row>
    <row r="2278" spans="1:3">
      <c r="A2278" s="4"/>
      <c r="C2278" s="6"/>
    </row>
    <row r="2279" spans="1:3">
      <c r="A2279" s="4"/>
      <c r="C2279" s="6"/>
    </row>
    <row r="2280" spans="1:3">
      <c r="A2280" s="4"/>
      <c r="C2280" s="6"/>
    </row>
    <row r="2281" spans="1:3">
      <c r="A2281" s="4"/>
      <c r="C2281" s="6"/>
    </row>
    <row r="2282" spans="1:3">
      <c r="A2282" s="4"/>
      <c r="C2282" s="6"/>
    </row>
    <row r="2283" spans="1:3">
      <c r="A2283" s="4"/>
      <c r="C2283" s="6"/>
    </row>
    <row r="2284" spans="1:3">
      <c r="A2284" s="4"/>
      <c r="C2284" s="6"/>
    </row>
    <row r="2285" spans="1:3">
      <c r="A2285" s="4"/>
      <c r="C2285" s="6"/>
    </row>
    <row r="2286" spans="1:3">
      <c r="A2286" s="4"/>
      <c r="C2286" s="6"/>
    </row>
    <row r="2287" spans="1:3">
      <c r="A2287" s="4"/>
      <c r="C2287" s="6"/>
    </row>
    <row r="2288" spans="1:3">
      <c r="A2288" s="4"/>
      <c r="C2288" s="6"/>
    </row>
    <row r="2289" spans="1:3">
      <c r="A2289" s="4"/>
      <c r="C2289" s="6"/>
    </row>
    <row r="2290" spans="1:3">
      <c r="A2290" s="4"/>
      <c r="C2290" s="6"/>
    </row>
    <row r="2291" spans="1:3">
      <c r="A2291" s="4"/>
      <c r="C2291" s="6"/>
    </row>
    <row r="2292" spans="1:3">
      <c r="A2292" s="4"/>
      <c r="C2292" s="6"/>
    </row>
    <row r="2293" spans="1:3">
      <c r="A2293" s="4"/>
      <c r="C2293" s="6"/>
    </row>
    <row r="2294" spans="1:3">
      <c r="A2294" s="4"/>
      <c r="C2294" s="6"/>
    </row>
    <row r="2295" spans="1:3">
      <c r="A2295" s="4"/>
      <c r="C2295" s="6"/>
    </row>
    <row r="2296" spans="1:3">
      <c r="A2296" s="4"/>
      <c r="C2296" s="6"/>
    </row>
    <row r="2297" spans="1:3">
      <c r="A2297" s="4"/>
      <c r="C2297" s="6"/>
    </row>
    <row r="2298" spans="1:3">
      <c r="A2298" s="4"/>
      <c r="C2298" s="6"/>
    </row>
    <row r="2299" spans="1:3">
      <c r="A2299" s="4"/>
      <c r="C2299" s="6"/>
    </row>
    <row r="2300" spans="1:3">
      <c r="A2300" s="4"/>
      <c r="C2300" s="6"/>
    </row>
    <row r="2301" spans="1:3">
      <c r="A2301" s="4"/>
      <c r="C2301" s="6"/>
    </row>
    <row r="2302" spans="1:3">
      <c r="A2302" s="4"/>
      <c r="C2302" s="6"/>
    </row>
    <row r="2303" spans="1:3">
      <c r="A2303" s="4"/>
      <c r="C2303" s="6"/>
    </row>
    <row r="2304" spans="1:3">
      <c r="A2304" s="4"/>
      <c r="C2304" s="6"/>
    </row>
    <row r="2305" spans="1:3">
      <c r="A2305" s="4"/>
      <c r="C2305" s="6"/>
    </row>
    <row r="2306" spans="1:3">
      <c r="A2306" s="4"/>
      <c r="C2306" s="6"/>
    </row>
    <row r="2307" spans="1:3">
      <c r="A2307" s="4"/>
      <c r="C2307" s="6"/>
    </row>
    <row r="2308" spans="1:3">
      <c r="A2308" s="4"/>
      <c r="C2308" s="6"/>
    </row>
    <row r="2309" spans="1:3">
      <c r="A2309" s="4"/>
      <c r="C2309" s="6"/>
    </row>
    <row r="2310" spans="1:3">
      <c r="A2310" s="4"/>
      <c r="C2310" s="6"/>
    </row>
    <row r="2311" spans="1:3">
      <c r="A2311" s="4"/>
      <c r="C2311" s="6"/>
    </row>
    <row r="2312" spans="1:3">
      <c r="A2312" s="4"/>
      <c r="C2312" s="6"/>
    </row>
    <row r="2313" spans="1:3">
      <c r="A2313" s="4"/>
      <c r="C2313" s="6"/>
    </row>
    <row r="2314" spans="1:3">
      <c r="A2314" s="4"/>
      <c r="C2314" s="6"/>
    </row>
    <row r="2315" spans="1:3">
      <c r="A2315" s="4"/>
      <c r="C2315" s="6"/>
    </row>
    <row r="2316" spans="1:3">
      <c r="A2316" s="4"/>
      <c r="C2316" s="6"/>
    </row>
    <row r="2317" spans="1:3">
      <c r="A2317" s="4"/>
      <c r="C2317" s="6"/>
    </row>
    <row r="2318" spans="1:3">
      <c r="A2318" s="4"/>
      <c r="C2318" s="6"/>
    </row>
    <row r="2319" spans="1:3">
      <c r="A2319" s="4"/>
      <c r="C2319" s="6"/>
    </row>
    <row r="2320" spans="1:3">
      <c r="A2320" s="4"/>
      <c r="C2320" s="6"/>
    </row>
    <row r="2321" spans="1:3">
      <c r="A2321" s="4"/>
      <c r="C2321" s="6"/>
    </row>
    <row r="2322" spans="1:3">
      <c r="A2322" s="4"/>
      <c r="C2322" s="6"/>
    </row>
    <row r="2323" spans="1:3">
      <c r="A2323" s="4"/>
      <c r="C2323" s="6"/>
    </row>
    <row r="2324" spans="1:3">
      <c r="A2324" s="4"/>
      <c r="C2324" s="6"/>
    </row>
    <row r="2325" spans="1:3">
      <c r="A2325" s="4"/>
      <c r="C2325" s="6"/>
    </row>
    <row r="2326" spans="1:3">
      <c r="A2326" s="4"/>
      <c r="C2326" s="6"/>
    </row>
    <row r="2327" spans="1:3">
      <c r="A2327" s="4"/>
      <c r="C2327" s="6"/>
    </row>
    <row r="2328" spans="1:3">
      <c r="A2328" s="4"/>
      <c r="C2328" s="6"/>
    </row>
    <row r="2329" spans="1:3">
      <c r="A2329" s="4"/>
      <c r="C2329" s="6"/>
    </row>
    <row r="2330" spans="1:3">
      <c r="A2330" s="4"/>
      <c r="C2330" s="6"/>
    </row>
    <row r="2331" spans="1:3">
      <c r="A2331" s="4"/>
      <c r="C2331" s="6"/>
    </row>
    <row r="2332" spans="1:3">
      <c r="A2332" s="4"/>
      <c r="C2332" s="6"/>
    </row>
    <row r="2333" spans="1:3">
      <c r="A2333" s="4"/>
      <c r="C2333" s="6"/>
    </row>
    <row r="2334" spans="1:3">
      <c r="A2334" s="4"/>
      <c r="C2334" s="6"/>
    </row>
    <row r="2335" spans="1:3">
      <c r="A2335" s="4"/>
      <c r="C2335" s="6"/>
    </row>
    <row r="2336" spans="1:3">
      <c r="A2336" s="4"/>
      <c r="C2336" s="6"/>
    </row>
    <row r="2337" spans="1:3">
      <c r="A2337" s="4"/>
      <c r="C2337" s="6"/>
    </row>
    <row r="2338" spans="1:3">
      <c r="A2338" s="4"/>
      <c r="C2338" s="6"/>
    </row>
    <row r="2339" spans="1:3">
      <c r="A2339" s="4"/>
      <c r="C2339" s="6"/>
    </row>
    <row r="2340" spans="1:3">
      <c r="A2340" s="4"/>
      <c r="C2340" s="6"/>
    </row>
    <row r="2341" spans="1:3">
      <c r="A2341" s="4"/>
      <c r="C2341" s="6"/>
    </row>
    <row r="2342" spans="1:3">
      <c r="A2342" s="4"/>
      <c r="C2342" s="6"/>
    </row>
    <row r="2343" spans="1:3">
      <c r="A2343" s="4"/>
      <c r="C2343" s="6"/>
    </row>
    <row r="2344" spans="1:3">
      <c r="A2344" s="4"/>
      <c r="C2344" s="6"/>
    </row>
    <row r="2345" spans="1:3">
      <c r="A2345" s="4"/>
      <c r="C2345" s="6"/>
    </row>
    <row r="2346" spans="1:3">
      <c r="A2346" s="4"/>
      <c r="C2346" s="6"/>
    </row>
    <row r="2347" spans="1:3">
      <c r="A2347" s="4"/>
      <c r="C2347" s="6"/>
    </row>
    <row r="2348" spans="1:3">
      <c r="A2348" s="4"/>
      <c r="C2348" s="6"/>
    </row>
    <row r="2349" spans="1:3">
      <c r="A2349" s="4"/>
      <c r="C2349" s="6"/>
    </row>
    <row r="2350" spans="1:3">
      <c r="A2350" s="4"/>
      <c r="C2350" s="6"/>
    </row>
    <row r="2351" spans="1:3">
      <c r="A2351" s="4"/>
      <c r="C2351" s="6"/>
    </row>
    <row r="2352" spans="1:3">
      <c r="A2352" s="4"/>
      <c r="C2352" s="6"/>
    </row>
    <row r="2353" spans="1:3">
      <c r="A2353" s="4"/>
      <c r="C2353" s="6"/>
    </row>
    <row r="2354" spans="1:3">
      <c r="A2354" s="4"/>
      <c r="C2354" s="6"/>
    </row>
    <row r="2355" spans="1:3">
      <c r="A2355" s="4"/>
      <c r="C2355" s="6"/>
    </row>
    <row r="2356" spans="1:3">
      <c r="A2356" s="4"/>
      <c r="C2356" s="6"/>
    </row>
    <row r="2357" spans="1:3">
      <c r="A2357" s="4"/>
      <c r="C2357" s="6"/>
    </row>
    <row r="2358" spans="1:3">
      <c r="A2358" s="4"/>
      <c r="C2358" s="6"/>
    </row>
    <row r="2359" spans="1:3">
      <c r="A2359" s="4"/>
      <c r="C2359" s="6"/>
    </row>
    <row r="2360" spans="1:3">
      <c r="A2360" s="4"/>
      <c r="C2360" s="6"/>
    </row>
    <row r="2361" spans="1:3">
      <c r="A2361" s="4"/>
      <c r="C2361" s="6"/>
    </row>
    <row r="2362" spans="1:3">
      <c r="A2362" s="4"/>
      <c r="C2362" s="6"/>
    </row>
    <row r="2363" spans="1:3">
      <c r="A2363" s="4"/>
      <c r="C2363" s="6"/>
    </row>
    <row r="2364" spans="1:3">
      <c r="A2364" s="4"/>
      <c r="C2364" s="6"/>
    </row>
    <row r="2365" spans="1:3">
      <c r="A2365" s="4"/>
      <c r="C2365" s="6"/>
    </row>
    <row r="2366" spans="1:3">
      <c r="A2366" s="4"/>
      <c r="C2366" s="6"/>
    </row>
    <row r="2367" spans="1:3">
      <c r="A2367" s="4"/>
      <c r="C2367" s="6"/>
    </row>
    <row r="2368" spans="1:3">
      <c r="A2368" s="4"/>
      <c r="C2368" s="6"/>
    </row>
    <row r="2369" spans="1:3">
      <c r="A2369" s="4"/>
      <c r="C2369" s="6"/>
    </row>
    <row r="2370" spans="1:3">
      <c r="A2370" s="4"/>
      <c r="C2370" s="6"/>
    </row>
    <row r="2371" spans="1:3">
      <c r="A2371" s="4"/>
      <c r="C2371" s="6"/>
    </row>
    <row r="2372" spans="1:3">
      <c r="A2372" s="4"/>
      <c r="C2372" s="6"/>
    </row>
    <row r="2373" spans="1:3">
      <c r="A2373" s="4"/>
      <c r="C2373" s="6"/>
    </row>
    <row r="2374" spans="1:3">
      <c r="A2374" s="4"/>
      <c r="C2374" s="6"/>
    </row>
    <row r="2375" spans="1:3">
      <c r="A2375" s="4"/>
      <c r="C2375" s="6"/>
    </row>
    <row r="2376" spans="1:3">
      <c r="A2376" s="4"/>
      <c r="C2376" s="6"/>
    </row>
    <row r="2377" spans="1:3">
      <c r="A2377" s="4"/>
      <c r="C2377" s="6"/>
    </row>
    <row r="2378" spans="1:3">
      <c r="A2378" s="4"/>
      <c r="C2378" s="6"/>
    </row>
    <row r="2379" spans="1:3">
      <c r="A2379" s="4"/>
      <c r="C2379" s="6"/>
    </row>
    <row r="2380" spans="1:3">
      <c r="A2380" s="4"/>
      <c r="C2380" s="6"/>
    </row>
    <row r="2381" spans="1:3">
      <c r="A2381" s="4"/>
      <c r="C2381" s="6"/>
    </row>
    <row r="2382" spans="1:3">
      <c r="A2382" s="4"/>
      <c r="C2382" s="6"/>
    </row>
    <row r="2383" spans="1:3">
      <c r="A2383" s="4"/>
      <c r="C2383" s="6"/>
    </row>
    <row r="2384" spans="1:3">
      <c r="A2384" s="4"/>
      <c r="C2384" s="6"/>
    </row>
    <row r="2385" spans="1:3">
      <c r="A2385" s="4"/>
      <c r="C2385" s="6"/>
    </row>
    <row r="2386" spans="1:3">
      <c r="A2386" s="4"/>
      <c r="C2386" s="6"/>
    </row>
    <row r="2387" spans="1:3">
      <c r="A2387" s="4"/>
      <c r="C2387" s="6"/>
    </row>
    <row r="2388" spans="1:3">
      <c r="A2388" s="4"/>
      <c r="C2388" s="6"/>
    </row>
    <row r="2389" spans="1:3">
      <c r="A2389" s="4"/>
      <c r="C2389" s="6"/>
    </row>
    <row r="2390" spans="1:3">
      <c r="A2390" s="4"/>
      <c r="C2390" s="6"/>
    </row>
    <row r="2391" spans="1:3">
      <c r="A2391" s="4"/>
      <c r="C2391" s="6"/>
    </row>
    <row r="2392" spans="1:3">
      <c r="A2392" s="4"/>
      <c r="C2392" s="6"/>
    </row>
    <row r="2393" spans="1:3">
      <c r="A2393" s="4"/>
      <c r="C2393" s="6"/>
    </row>
    <row r="2394" spans="1:3">
      <c r="A2394" s="4"/>
      <c r="C2394" s="6"/>
    </row>
    <row r="2395" spans="1:3">
      <c r="A2395" s="4"/>
      <c r="C2395" s="6"/>
    </row>
    <row r="2396" spans="1:3">
      <c r="A2396" s="4"/>
      <c r="C2396" s="6"/>
    </row>
    <row r="2397" spans="1:3">
      <c r="A2397" s="4"/>
      <c r="C2397" s="6"/>
    </row>
    <row r="2398" spans="1:3">
      <c r="A2398" s="4"/>
      <c r="C2398" s="6"/>
    </row>
    <row r="2399" spans="1:3">
      <c r="A2399" s="4"/>
      <c r="C2399" s="6"/>
    </row>
    <row r="2400" spans="1:3">
      <c r="A2400" s="4"/>
      <c r="C2400" s="6"/>
    </row>
    <row r="2401" spans="1:3">
      <c r="A2401" s="4"/>
      <c r="C2401" s="6"/>
    </row>
    <row r="2402" spans="1:3">
      <c r="A2402" s="4"/>
      <c r="C2402" s="6"/>
    </row>
    <row r="2403" spans="1:3">
      <c r="A2403" s="4"/>
      <c r="C2403" s="6"/>
    </row>
    <row r="2404" spans="1:3">
      <c r="A2404" s="4"/>
      <c r="C2404" s="6"/>
    </row>
    <row r="2405" spans="1:3">
      <c r="A2405" s="4"/>
      <c r="C2405" s="6"/>
    </row>
    <row r="2406" spans="1:3">
      <c r="A2406" s="4"/>
      <c r="C2406" s="6"/>
    </row>
    <row r="2407" spans="1:3">
      <c r="A2407" s="4"/>
      <c r="C2407" s="6"/>
    </row>
    <row r="2408" spans="1:3">
      <c r="A2408" s="4"/>
      <c r="C2408" s="6"/>
    </row>
    <row r="2409" spans="1:3">
      <c r="A2409" s="4"/>
      <c r="C2409" s="6"/>
    </row>
    <row r="2410" spans="1:3">
      <c r="A2410" s="4"/>
      <c r="C2410" s="6"/>
    </row>
    <row r="2411" spans="1:3">
      <c r="A2411" s="4"/>
      <c r="C2411" s="6"/>
    </row>
    <row r="2412" spans="1:3">
      <c r="A2412" s="4"/>
      <c r="C2412" s="6"/>
    </row>
    <row r="2413" spans="1:3">
      <c r="A2413" s="4"/>
      <c r="C2413" s="6"/>
    </row>
    <row r="2414" spans="1:3">
      <c r="A2414" s="4"/>
      <c r="C2414" s="6"/>
    </row>
    <row r="2415" spans="1:3">
      <c r="A2415" s="4"/>
      <c r="C2415" s="6"/>
    </row>
    <row r="2416" spans="1:3">
      <c r="A2416" s="4"/>
      <c r="C2416" s="6"/>
    </row>
    <row r="2417" spans="1:3">
      <c r="A2417" s="4"/>
      <c r="C2417" s="6"/>
    </row>
    <row r="2418" spans="1:3">
      <c r="A2418" s="4"/>
      <c r="C2418" s="6"/>
    </row>
    <row r="2419" spans="1:3">
      <c r="A2419" s="4"/>
      <c r="C2419" s="6"/>
    </row>
    <row r="2420" spans="1:3">
      <c r="A2420" s="4"/>
      <c r="C2420" s="6"/>
    </row>
    <row r="2421" spans="1:3">
      <c r="A2421" s="4"/>
      <c r="C2421" s="6"/>
    </row>
    <row r="2422" spans="1:3">
      <c r="A2422" s="4"/>
      <c r="C2422" s="6"/>
    </row>
    <row r="2423" spans="1:3">
      <c r="A2423" s="4"/>
      <c r="C2423" s="6"/>
    </row>
    <row r="2424" spans="1:3">
      <c r="A2424" s="4"/>
      <c r="C2424" s="6"/>
    </row>
    <row r="2425" spans="1:3">
      <c r="A2425" s="4"/>
      <c r="C2425" s="6"/>
    </row>
    <row r="2426" spans="1:3">
      <c r="A2426" s="4"/>
      <c r="C2426" s="6"/>
    </row>
    <row r="2427" spans="1:3">
      <c r="A2427" s="4"/>
      <c r="C2427" s="6"/>
    </row>
    <row r="2428" spans="1:3">
      <c r="A2428" s="4"/>
      <c r="C2428" s="6"/>
    </row>
    <row r="2429" spans="1:3">
      <c r="A2429" s="4"/>
      <c r="C2429" s="6"/>
    </row>
    <row r="2430" spans="1:3">
      <c r="A2430" s="4"/>
      <c r="C2430" s="6"/>
    </row>
    <row r="2431" spans="1:3">
      <c r="A2431" s="4"/>
      <c r="C2431" s="6"/>
    </row>
    <row r="2432" spans="1:3">
      <c r="A2432" s="4"/>
      <c r="C2432" s="6"/>
    </row>
    <row r="2433" spans="1:3">
      <c r="A2433" s="4"/>
      <c r="C2433" s="6"/>
    </row>
    <row r="2434" spans="1:3">
      <c r="A2434" s="4"/>
      <c r="C2434" s="6"/>
    </row>
    <row r="2435" spans="1:3">
      <c r="A2435" s="4"/>
      <c r="C2435" s="6"/>
    </row>
    <row r="2436" spans="1:3">
      <c r="A2436" s="4"/>
      <c r="C2436" s="6"/>
    </row>
    <row r="2437" spans="1:3">
      <c r="A2437" s="4"/>
      <c r="C2437" s="6"/>
    </row>
    <row r="2438" spans="1:3">
      <c r="A2438" s="4"/>
      <c r="C2438" s="6"/>
    </row>
    <row r="2439" spans="1:3">
      <c r="A2439" s="4"/>
      <c r="C2439" s="6"/>
    </row>
    <row r="2440" spans="1:3">
      <c r="A2440" s="4"/>
      <c r="C2440" s="6"/>
    </row>
    <row r="2441" spans="1:3">
      <c r="A2441" s="4"/>
      <c r="C2441" s="6"/>
    </row>
    <row r="2442" spans="1:3">
      <c r="A2442" s="4"/>
      <c r="C2442" s="6"/>
    </row>
    <row r="2443" spans="1:3">
      <c r="A2443" s="4"/>
      <c r="C2443" s="6"/>
    </row>
    <row r="2444" spans="1:3">
      <c r="A2444" s="4"/>
      <c r="C2444" s="6"/>
    </row>
    <row r="2445" spans="1:3">
      <c r="A2445" s="4"/>
      <c r="C2445" s="6"/>
    </row>
    <row r="2446" spans="1:3">
      <c r="A2446" s="4"/>
      <c r="C2446" s="6"/>
    </row>
    <row r="2447" spans="1:3">
      <c r="A2447" s="4"/>
      <c r="C2447" s="6"/>
    </row>
    <row r="2448" spans="1:3">
      <c r="A2448" s="4"/>
      <c r="C2448" s="6"/>
    </row>
    <row r="2449" spans="1:3">
      <c r="A2449" s="4"/>
      <c r="C2449" s="6"/>
    </row>
    <row r="2450" spans="1:3">
      <c r="A2450" s="4"/>
      <c r="C2450" s="6"/>
    </row>
    <row r="2451" spans="1:3">
      <c r="A2451" s="4"/>
      <c r="C2451" s="6"/>
    </row>
    <row r="2452" spans="1:3">
      <c r="A2452" s="4"/>
      <c r="C2452" s="6"/>
    </row>
    <row r="2453" spans="1:3">
      <c r="A2453" s="4"/>
      <c r="C2453" s="6"/>
    </row>
    <row r="2454" spans="1:3">
      <c r="A2454" s="4"/>
      <c r="C2454" s="6"/>
    </row>
    <row r="2455" spans="1:3">
      <c r="A2455" s="4"/>
      <c r="C2455" s="6"/>
    </row>
    <row r="2456" spans="1:3">
      <c r="A2456" s="4"/>
      <c r="C2456" s="6"/>
    </row>
    <row r="2457" spans="1:3">
      <c r="A2457" s="4"/>
      <c r="C2457" s="6"/>
    </row>
    <row r="2458" spans="1:3">
      <c r="A2458" s="4"/>
      <c r="C2458" s="6"/>
    </row>
    <row r="2459" spans="1:3">
      <c r="A2459" s="4"/>
      <c r="C2459" s="6"/>
    </row>
    <row r="2460" spans="1:3">
      <c r="A2460" s="4"/>
      <c r="C2460" s="6"/>
    </row>
    <row r="2461" spans="1:3">
      <c r="A2461" s="4"/>
      <c r="C2461" s="6"/>
    </row>
    <row r="2462" spans="1:3">
      <c r="A2462" s="4"/>
      <c r="C2462" s="6"/>
    </row>
    <row r="2463" spans="1:3">
      <c r="A2463" s="4"/>
      <c r="C2463" s="6"/>
    </row>
    <row r="2464" spans="1:3">
      <c r="A2464" s="4"/>
      <c r="C2464" s="6"/>
    </row>
    <row r="2465" spans="1:3">
      <c r="A2465" s="4"/>
      <c r="C2465" s="6"/>
    </row>
    <row r="2466" spans="1:3">
      <c r="A2466" s="4"/>
      <c r="C2466" s="6"/>
    </row>
    <row r="2467" spans="1:3">
      <c r="A2467" s="4"/>
      <c r="C2467" s="6"/>
    </row>
    <row r="2468" spans="1:3">
      <c r="A2468" s="4"/>
      <c r="C2468" s="6"/>
    </row>
    <row r="2469" spans="1:3">
      <c r="A2469" s="4"/>
      <c r="C2469" s="6"/>
    </row>
    <row r="2470" spans="1:3">
      <c r="A2470" s="4"/>
      <c r="C2470" s="6"/>
    </row>
    <row r="2471" spans="1:3">
      <c r="A2471" s="4"/>
      <c r="C2471" s="6"/>
    </row>
    <row r="2472" spans="1:3">
      <c r="A2472" s="4"/>
      <c r="C2472" s="6"/>
    </row>
    <row r="2473" spans="1:3">
      <c r="A2473" s="4"/>
      <c r="C2473" s="6"/>
    </row>
    <row r="2474" spans="1:3">
      <c r="A2474" s="4"/>
      <c r="C2474" s="6"/>
    </row>
    <row r="2475" spans="1:3">
      <c r="A2475" s="4"/>
      <c r="C2475" s="6"/>
    </row>
    <row r="2476" spans="1:3">
      <c r="A2476" s="4"/>
      <c r="C2476" s="6"/>
    </row>
    <row r="2477" spans="1:3">
      <c r="A2477" s="4"/>
      <c r="C2477" s="6"/>
    </row>
    <row r="2478" spans="1:3">
      <c r="A2478" s="4"/>
      <c r="C2478" s="6"/>
    </row>
    <row r="2479" spans="1:3">
      <c r="A2479" s="4"/>
      <c r="C2479" s="6"/>
    </row>
    <row r="2480" spans="1:3">
      <c r="A2480" s="4"/>
      <c r="C2480" s="6"/>
    </row>
    <row r="2481" spans="1:3">
      <c r="A2481" s="4"/>
      <c r="C2481" s="6"/>
    </row>
    <row r="2482" spans="1:3">
      <c r="A2482" s="4"/>
      <c r="C2482" s="6"/>
    </row>
    <row r="2483" spans="1:3">
      <c r="A2483" s="4"/>
      <c r="C2483" s="6"/>
    </row>
    <row r="2484" spans="1:3">
      <c r="A2484" s="4"/>
      <c r="C2484" s="6"/>
    </row>
    <row r="2485" spans="1:3">
      <c r="A2485" s="4"/>
      <c r="C2485" s="6"/>
    </row>
    <row r="2486" spans="1:3">
      <c r="A2486" s="4"/>
      <c r="C2486" s="6"/>
    </row>
    <row r="2487" spans="1:3">
      <c r="A2487" s="4"/>
      <c r="C2487" s="6"/>
    </row>
    <row r="2488" spans="1:3">
      <c r="A2488" s="4"/>
      <c r="C2488" s="6"/>
    </row>
    <row r="2489" spans="1:3">
      <c r="A2489" s="4"/>
      <c r="C2489" s="6"/>
    </row>
    <row r="2490" spans="1:3">
      <c r="A2490" s="4"/>
      <c r="C2490" s="6"/>
    </row>
    <row r="2491" spans="1:3">
      <c r="A2491" s="4"/>
      <c r="C2491" s="6"/>
    </row>
    <row r="2492" spans="1:3">
      <c r="A2492" s="4"/>
      <c r="C2492" s="6"/>
    </row>
    <row r="2493" spans="1:3">
      <c r="A2493" s="4"/>
      <c r="C2493" s="6"/>
    </row>
    <row r="2494" spans="1:3">
      <c r="A2494" s="4"/>
      <c r="C2494" s="6"/>
    </row>
    <row r="2495" spans="1:3">
      <c r="A2495" s="4"/>
      <c r="C2495" s="6"/>
    </row>
    <row r="2496" spans="1:3">
      <c r="A2496" s="4"/>
      <c r="C2496" s="6"/>
    </row>
    <row r="2497" spans="1:3">
      <c r="A2497" s="4"/>
      <c r="C2497" s="6"/>
    </row>
    <row r="2498" spans="1:3">
      <c r="A2498" s="4"/>
      <c r="C2498" s="6"/>
    </row>
    <row r="2499" spans="1:3">
      <c r="A2499" s="4"/>
      <c r="C2499" s="6"/>
    </row>
    <row r="2500" spans="1:3">
      <c r="A2500" s="4"/>
      <c r="C2500" s="6"/>
    </row>
    <row r="2501" spans="1:3">
      <c r="A2501" s="4"/>
      <c r="C2501" s="6"/>
    </row>
    <row r="2502" spans="1:3">
      <c r="A2502" s="4"/>
      <c r="C2502" s="6"/>
    </row>
    <row r="2503" spans="1:3">
      <c r="A2503" s="4"/>
      <c r="C2503" s="6"/>
    </row>
    <row r="2504" spans="1:3">
      <c r="A2504" s="4"/>
      <c r="C2504" s="6"/>
    </row>
    <row r="2505" spans="1:3">
      <c r="A2505" s="4"/>
      <c r="C2505" s="6"/>
    </row>
    <row r="2506" spans="1:3">
      <c r="A2506" s="4"/>
      <c r="C2506" s="6"/>
    </row>
    <row r="2507" spans="1:3">
      <c r="A2507" s="4"/>
      <c r="C2507" s="6"/>
    </row>
    <row r="2508" spans="1:3">
      <c r="A2508" s="4"/>
      <c r="C2508" s="6"/>
    </row>
    <row r="2509" spans="1:3">
      <c r="A2509" s="4"/>
      <c r="C2509" s="6"/>
    </row>
    <row r="2510" spans="1:3">
      <c r="A2510" s="4"/>
      <c r="C2510" s="6"/>
    </row>
    <row r="2511" spans="1:3">
      <c r="A2511" s="4"/>
      <c r="C2511" s="6"/>
    </row>
    <row r="2512" spans="1:3">
      <c r="A2512" s="4"/>
      <c r="C2512" s="6"/>
    </row>
    <row r="2513" spans="1:3">
      <c r="A2513" s="4"/>
      <c r="C2513" s="6"/>
    </row>
    <row r="2514" spans="1:3">
      <c r="A2514" s="4"/>
      <c r="C2514" s="6"/>
    </row>
    <row r="2515" spans="1:3">
      <c r="A2515" s="4"/>
      <c r="C2515" s="6"/>
    </row>
    <row r="2516" spans="1:3">
      <c r="A2516" s="4"/>
      <c r="C2516" s="6"/>
    </row>
    <row r="2517" spans="1:3">
      <c r="A2517" s="4"/>
      <c r="C2517" s="6"/>
    </row>
    <row r="2518" spans="1:3">
      <c r="A2518" s="4"/>
      <c r="C2518" s="6"/>
    </row>
    <row r="2519" spans="1:3">
      <c r="A2519" s="4"/>
      <c r="C2519" s="6"/>
    </row>
    <row r="2520" spans="1:3">
      <c r="A2520" s="4"/>
      <c r="C2520" s="6"/>
    </row>
    <row r="2521" spans="1:3">
      <c r="A2521" s="4"/>
      <c r="C2521" s="6"/>
    </row>
    <row r="2522" spans="1:3">
      <c r="A2522" s="4"/>
      <c r="C2522" s="6"/>
    </row>
    <row r="2523" spans="1:3">
      <c r="A2523" s="4"/>
      <c r="C2523" s="6"/>
    </row>
    <row r="2524" spans="1:3">
      <c r="A2524" s="4"/>
      <c r="C2524" s="6"/>
    </row>
    <row r="2525" spans="1:3">
      <c r="A2525" s="4"/>
      <c r="C2525" s="6"/>
    </row>
    <row r="2526" spans="1:3">
      <c r="A2526" s="4"/>
      <c r="C2526" s="6"/>
    </row>
    <row r="2527" spans="1:3">
      <c r="A2527" s="4"/>
      <c r="C2527" s="6"/>
    </row>
    <row r="2528" spans="1:3">
      <c r="A2528" s="4"/>
      <c r="C2528" s="6"/>
    </row>
    <row r="2529" spans="1:3">
      <c r="A2529" s="4"/>
      <c r="C2529" s="6"/>
    </row>
    <row r="2530" spans="1:3">
      <c r="A2530" s="4"/>
      <c r="C2530" s="6"/>
    </row>
    <row r="2531" spans="1:3">
      <c r="A2531" s="4"/>
      <c r="C2531" s="6"/>
    </row>
    <row r="2532" spans="1:3">
      <c r="A2532" s="4"/>
      <c r="C2532" s="6"/>
    </row>
    <row r="2533" spans="1:3">
      <c r="A2533" s="4"/>
      <c r="C2533" s="6"/>
    </row>
    <row r="2534" spans="1:3">
      <c r="A2534" s="4"/>
      <c r="C2534" s="6"/>
    </row>
    <row r="2535" spans="1:3">
      <c r="A2535" s="4"/>
      <c r="C2535" s="6"/>
    </row>
    <row r="2536" spans="1:3">
      <c r="A2536" s="4"/>
      <c r="C2536" s="6"/>
    </row>
    <row r="2537" spans="1:3">
      <c r="A2537" s="4"/>
      <c r="C2537" s="6"/>
    </row>
    <row r="2538" spans="1:3">
      <c r="A2538" s="4"/>
      <c r="C2538" s="6"/>
    </row>
    <row r="2539" spans="1:3">
      <c r="A2539" s="4"/>
      <c r="C2539" s="6"/>
    </row>
    <row r="2540" spans="1:3">
      <c r="A2540" s="4"/>
      <c r="C2540" s="6"/>
    </row>
    <row r="2541" spans="1:3">
      <c r="A2541" s="4"/>
      <c r="C2541" s="6"/>
    </row>
    <row r="2542" spans="1:3">
      <c r="A2542" s="4"/>
      <c r="C2542" s="6"/>
    </row>
    <row r="2543" spans="1:3">
      <c r="A2543" s="4"/>
      <c r="C2543" s="6"/>
    </row>
    <row r="2544" spans="1:3">
      <c r="A2544" s="4"/>
      <c r="C2544" s="6"/>
    </row>
    <row r="2545" spans="1:3">
      <c r="A2545" s="4"/>
      <c r="C2545" s="6"/>
    </row>
    <row r="2546" spans="1:3">
      <c r="A2546" s="4"/>
      <c r="C2546" s="6"/>
    </row>
    <row r="2547" spans="1:3">
      <c r="A2547" s="4"/>
      <c r="C2547" s="6"/>
    </row>
    <row r="2548" spans="1:3">
      <c r="A2548" s="4"/>
      <c r="C2548" s="6"/>
    </row>
    <row r="2549" spans="1:3">
      <c r="A2549" s="4"/>
      <c r="C2549" s="6"/>
    </row>
    <row r="2550" spans="1:3">
      <c r="A2550" s="4"/>
      <c r="C2550" s="6"/>
    </row>
    <row r="2551" spans="1:3">
      <c r="A2551" s="4"/>
      <c r="C2551" s="6"/>
    </row>
    <row r="2552" spans="1:3">
      <c r="A2552" s="4"/>
      <c r="C2552" s="6"/>
    </row>
    <row r="2553" spans="1:3">
      <c r="A2553" s="4"/>
      <c r="C2553" s="6"/>
    </row>
    <row r="2554" spans="1:3">
      <c r="A2554" s="4"/>
      <c r="C2554" s="6"/>
    </row>
    <row r="2555" spans="1:3">
      <c r="A2555" s="4"/>
      <c r="C2555" s="6"/>
    </row>
    <row r="2556" spans="1:3">
      <c r="A2556" s="4"/>
      <c r="C2556" s="6"/>
    </row>
    <row r="2557" spans="1:3">
      <c r="A2557" s="4"/>
      <c r="C2557" s="6"/>
    </row>
    <row r="2558" spans="1:3">
      <c r="A2558" s="4"/>
      <c r="C2558" s="6"/>
    </row>
    <row r="2559" spans="1:3">
      <c r="A2559" s="4"/>
      <c r="C2559" s="6"/>
    </row>
    <row r="2560" spans="1:3">
      <c r="A2560" s="4"/>
      <c r="C2560" s="6"/>
    </row>
    <row r="2561" spans="1:3">
      <c r="A2561" s="4"/>
      <c r="C2561" s="6"/>
    </row>
    <row r="2562" spans="1:3">
      <c r="A2562" s="4"/>
      <c r="C2562" s="6"/>
    </row>
    <row r="2563" spans="1:3">
      <c r="A2563" s="4"/>
      <c r="C2563" s="6"/>
    </row>
    <row r="2564" spans="1:3">
      <c r="A2564" s="4"/>
      <c r="C2564" s="6"/>
    </row>
    <row r="2565" spans="1:3">
      <c r="A2565" s="4"/>
      <c r="C2565" s="6"/>
    </row>
    <row r="2566" spans="1:3">
      <c r="A2566" s="4"/>
      <c r="C2566" s="6"/>
    </row>
    <row r="2567" spans="1:3">
      <c r="A2567" s="4"/>
      <c r="C2567" s="6"/>
    </row>
    <row r="2568" spans="1:3">
      <c r="A2568" s="4"/>
      <c r="C2568" s="6"/>
    </row>
    <row r="2569" spans="1:3">
      <c r="A2569" s="4"/>
      <c r="C2569" s="6"/>
    </row>
    <row r="2570" spans="1:3">
      <c r="A2570" s="4"/>
      <c r="C2570" s="6"/>
    </row>
    <row r="2571" spans="1:3">
      <c r="A2571" s="4"/>
      <c r="C2571" s="6"/>
    </row>
    <row r="2572" spans="1:3">
      <c r="A2572" s="4"/>
      <c r="C2572" s="6"/>
    </row>
    <row r="2573" spans="1:3">
      <c r="A2573" s="4"/>
      <c r="C2573" s="6"/>
    </row>
    <row r="2574" spans="1:3">
      <c r="A2574" s="4"/>
      <c r="C2574" s="6"/>
    </row>
    <row r="2575" spans="1:3">
      <c r="A2575" s="4"/>
      <c r="C2575" s="6"/>
    </row>
    <row r="2576" spans="1:3">
      <c r="A2576" s="4"/>
      <c r="C2576" s="6"/>
    </row>
    <row r="2577" spans="1:3">
      <c r="A2577" s="4"/>
      <c r="C2577" s="6"/>
    </row>
    <row r="2578" spans="1:3">
      <c r="A2578" s="4"/>
      <c r="C2578" s="6"/>
    </row>
    <row r="2579" spans="1:3">
      <c r="A2579" s="4"/>
      <c r="C2579" s="6"/>
    </row>
    <row r="2580" spans="1:3">
      <c r="A2580" s="4"/>
      <c r="C2580" s="6"/>
    </row>
    <row r="2581" spans="1:3">
      <c r="A2581" s="4"/>
      <c r="C2581" s="6"/>
    </row>
    <row r="2582" spans="1:3">
      <c r="A2582" s="4"/>
      <c r="C2582" s="6"/>
    </row>
    <row r="2583" spans="1:3">
      <c r="A2583" s="4"/>
      <c r="C2583" s="6"/>
    </row>
    <row r="2584" spans="1:3">
      <c r="A2584" s="4"/>
      <c r="C2584" s="6"/>
    </row>
    <row r="2585" spans="1:3">
      <c r="A2585" s="4"/>
      <c r="C2585" s="6"/>
    </row>
    <row r="2586" spans="1:3">
      <c r="A2586" s="4"/>
      <c r="C2586" s="6"/>
    </row>
    <row r="2587" spans="1:3">
      <c r="A2587" s="4"/>
      <c r="C2587" s="6"/>
    </row>
    <row r="2588" spans="1:3">
      <c r="A2588" s="4"/>
      <c r="C2588" s="6"/>
    </row>
    <row r="2589" spans="1:3">
      <c r="A2589" s="4"/>
      <c r="C2589" s="6"/>
    </row>
    <row r="2590" spans="1:3">
      <c r="A2590" s="4"/>
      <c r="C2590" s="6"/>
    </row>
    <row r="2591" spans="1:3">
      <c r="A2591" s="4"/>
      <c r="C2591" s="6"/>
    </row>
    <row r="2592" spans="1:3">
      <c r="A2592" s="4"/>
      <c r="C2592" s="6"/>
    </row>
    <row r="2593" spans="1:3">
      <c r="A2593" s="4"/>
      <c r="C2593" s="6"/>
    </row>
    <row r="2594" spans="1:3">
      <c r="A2594" s="4"/>
      <c r="C2594" s="6"/>
    </row>
    <row r="2595" spans="1:3">
      <c r="A2595" s="4"/>
      <c r="C2595" s="6"/>
    </row>
    <row r="2596" spans="1:3">
      <c r="A2596" s="4"/>
      <c r="C2596" s="6"/>
    </row>
    <row r="2597" spans="1:3">
      <c r="A2597" s="4"/>
      <c r="C2597" s="6"/>
    </row>
    <row r="2598" spans="1:3">
      <c r="A2598" s="4"/>
      <c r="C2598" s="6"/>
    </row>
    <row r="2599" spans="1:3">
      <c r="A2599" s="4"/>
      <c r="C2599" s="6"/>
    </row>
    <row r="2600" spans="1:3">
      <c r="A2600" s="4"/>
      <c r="C2600" s="6"/>
    </row>
    <row r="2601" spans="1:3">
      <c r="A2601" s="4"/>
      <c r="C2601" s="6"/>
    </row>
    <row r="2602" spans="1:3">
      <c r="A2602" s="4"/>
      <c r="C2602" s="6"/>
    </row>
    <row r="2603" spans="1:3">
      <c r="A2603" s="4"/>
      <c r="C2603" s="6"/>
    </row>
    <row r="2604" spans="1:3">
      <c r="A2604" s="4"/>
      <c r="C2604" s="6"/>
    </row>
    <row r="2605" spans="1:3">
      <c r="A2605" s="4"/>
      <c r="C2605" s="6"/>
    </row>
    <row r="2606" spans="1:3">
      <c r="A2606" s="4"/>
      <c r="C2606" s="6"/>
    </row>
    <row r="2607" spans="1:3">
      <c r="A2607" s="4"/>
      <c r="C2607" s="6"/>
    </row>
    <row r="2608" spans="1:3">
      <c r="A2608" s="4"/>
      <c r="C2608" s="6"/>
    </row>
    <row r="2609" spans="1:3">
      <c r="A2609" s="4"/>
      <c r="C2609" s="6"/>
    </row>
    <row r="2610" spans="1:3">
      <c r="A2610" s="4"/>
      <c r="C2610" s="6"/>
    </row>
    <row r="2611" spans="1:3">
      <c r="A2611" s="4"/>
      <c r="C2611" s="6"/>
    </row>
    <row r="2612" spans="1:3">
      <c r="A2612" s="4"/>
      <c r="C2612" s="6"/>
    </row>
    <row r="2613" spans="1:3">
      <c r="A2613" s="4"/>
      <c r="C2613" s="6"/>
    </row>
    <row r="2614" spans="1:3">
      <c r="A2614" s="4"/>
      <c r="C2614" s="6"/>
    </row>
    <row r="2615" spans="1:3">
      <c r="A2615" s="4"/>
      <c r="C2615" s="6"/>
    </row>
    <row r="2616" spans="1:3">
      <c r="A2616" s="4"/>
      <c r="C2616" s="6"/>
    </row>
    <row r="2617" spans="1:3">
      <c r="A2617" s="4"/>
      <c r="C2617" s="6"/>
    </row>
    <row r="2618" spans="1:3">
      <c r="A2618" s="4"/>
      <c r="C2618" s="6"/>
    </row>
    <row r="2619" spans="1:3">
      <c r="A2619" s="4"/>
      <c r="C2619" s="6"/>
    </row>
    <row r="2620" spans="1:3">
      <c r="A2620" s="4"/>
      <c r="C2620" s="6"/>
    </row>
    <row r="2621" spans="1:3">
      <c r="A2621" s="4"/>
      <c r="C2621" s="6"/>
    </row>
    <row r="2622" spans="1:3">
      <c r="A2622" s="4"/>
      <c r="C2622" s="6"/>
    </row>
    <row r="2623" spans="1:3">
      <c r="A2623" s="4"/>
      <c r="C2623" s="6"/>
    </row>
    <row r="2624" spans="1:3">
      <c r="A2624" s="4"/>
      <c r="C2624" s="6"/>
    </row>
    <row r="2625" spans="1:3">
      <c r="A2625" s="4"/>
      <c r="C2625" s="6"/>
    </row>
    <row r="2626" spans="1:3">
      <c r="A2626" s="4"/>
      <c r="C2626" s="6"/>
    </row>
    <row r="2627" spans="1:3">
      <c r="A2627" s="4"/>
      <c r="C2627" s="6"/>
    </row>
    <row r="2628" spans="1:3">
      <c r="A2628" s="4"/>
      <c r="C2628" s="6"/>
    </row>
    <row r="2629" spans="1:3">
      <c r="A2629" s="4"/>
      <c r="C2629" s="6"/>
    </row>
    <row r="2630" spans="1:3">
      <c r="A2630" s="4"/>
      <c r="C2630" s="6"/>
    </row>
    <row r="2631" spans="1:3">
      <c r="A2631" s="4"/>
      <c r="C2631" s="6"/>
    </row>
    <row r="2632" spans="1:3">
      <c r="A2632" s="4"/>
      <c r="C2632" s="6"/>
    </row>
    <row r="2633" spans="1:3">
      <c r="A2633" s="4"/>
      <c r="C2633" s="6"/>
    </row>
    <row r="2634" spans="1:3">
      <c r="A2634" s="4"/>
      <c r="C2634" s="6"/>
    </row>
    <row r="2635" spans="1:3">
      <c r="A2635" s="4"/>
      <c r="C2635" s="6"/>
    </row>
    <row r="2636" spans="1:3">
      <c r="A2636" s="4"/>
      <c r="C2636" s="6"/>
    </row>
    <row r="2637" spans="1:3">
      <c r="A2637" s="4"/>
      <c r="C2637" s="6"/>
    </row>
    <row r="2638" spans="1:3">
      <c r="A2638" s="4"/>
      <c r="C2638" s="6"/>
    </row>
    <row r="2639" spans="1:3">
      <c r="A2639" s="4"/>
      <c r="C2639" s="6"/>
    </row>
    <row r="2640" spans="1:3">
      <c r="A2640" s="4"/>
      <c r="C2640" s="6"/>
    </row>
    <row r="2641" spans="1:3">
      <c r="A2641" s="4"/>
      <c r="C2641" s="6"/>
    </row>
    <row r="2642" spans="1:3">
      <c r="A2642" s="4"/>
      <c r="C2642" s="6"/>
    </row>
    <row r="2643" spans="1:3">
      <c r="A2643" s="4"/>
      <c r="C2643" s="6"/>
    </row>
    <row r="2644" spans="1:3">
      <c r="A2644" s="4"/>
      <c r="C2644" s="6"/>
    </row>
    <row r="2645" spans="1:3">
      <c r="A2645" s="4"/>
      <c r="C2645" s="6"/>
    </row>
    <row r="2646" spans="1:3">
      <c r="A2646" s="4"/>
      <c r="C2646" s="6"/>
    </row>
    <row r="2647" spans="1:3">
      <c r="A2647" s="4"/>
      <c r="C2647" s="6"/>
    </row>
    <row r="2648" spans="1:3">
      <c r="A2648" s="4"/>
      <c r="C2648" s="6"/>
    </row>
    <row r="2649" spans="1:3">
      <c r="A2649" s="4"/>
      <c r="C2649" s="6"/>
    </row>
    <row r="2650" spans="1:3">
      <c r="A2650" s="4"/>
      <c r="C2650" s="6"/>
    </row>
    <row r="2651" spans="1:3">
      <c r="A2651" s="4"/>
      <c r="C2651" s="6"/>
    </row>
    <row r="2652" spans="1:3">
      <c r="A2652" s="4"/>
      <c r="C2652" s="6"/>
    </row>
    <row r="2653" spans="1:3">
      <c r="A2653" s="4"/>
      <c r="C2653" s="6"/>
    </row>
    <row r="2654" spans="1:3">
      <c r="A2654" s="4"/>
      <c r="C2654" s="6"/>
    </row>
    <row r="2655" spans="1:3">
      <c r="A2655" s="4"/>
      <c r="C2655" s="6"/>
    </row>
    <row r="2656" spans="1:3">
      <c r="A2656" s="4"/>
      <c r="C2656" s="6"/>
    </row>
    <row r="2657" spans="1:3">
      <c r="A2657" s="4"/>
      <c r="C2657" s="6"/>
    </row>
    <row r="2658" spans="1:3">
      <c r="A2658" s="4"/>
      <c r="C2658" s="6"/>
    </row>
    <row r="2659" spans="1:3">
      <c r="A2659" s="4"/>
      <c r="C2659" s="6"/>
    </row>
    <row r="2660" spans="1:3">
      <c r="A2660" s="4"/>
      <c r="C2660" s="6"/>
    </row>
    <row r="2661" spans="1:3">
      <c r="A2661" s="4"/>
      <c r="C2661" s="6"/>
    </row>
    <row r="2662" spans="1:3">
      <c r="A2662" s="4"/>
      <c r="C2662" s="6"/>
    </row>
    <row r="2663" spans="1:3">
      <c r="A2663" s="4"/>
      <c r="C2663" s="6"/>
    </row>
    <row r="2664" spans="1:3">
      <c r="A2664" s="4"/>
      <c r="C2664" s="6"/>
    </row>
    <row r="2665" spans="1:3">
      <c r="A2665" s="4"/>
      <c r="C2665" s="6"/>
    </row>
    <row r="2666" spans="1:3">
      <c r="A2666" s="4"/>
      <c r="C2666" s="6"/>
    </row>
    <row r="2667" spans="1:3">
      <c r="A2667" s="4"/>
      <c r="C2667" s="6"/>
    </row>
    <row r="2668" spans="1:3">
      <c r="A2668" s="4"/>
      <c r="C2668" s="6"/>
    </row>
    <row r="2669" spans="1:3">
      <c r="A2669" s="4"/>
      <c r="C2669" s="6"/>
    </row>
    <row r="2670" spans="1:3">
      <c r="A2670" s="4"/>
      <c r="C2670" s="6"/>
    </row>
    <row r="2671" spans="1:3">
      <c r="A2671" s="4"/>
      <c r="C2671" s="6"/>
    </row>
    <row r="2672" spans="1:3">
      <c r="A2672" s="4"/>
      <c r="C2672" s="6"/>
    </row>
    <row r="2673" spans="1:3">
      <c r="A2673" s="4"/>
      <c r="C2673" s="6"/>
    </row>
    <row r="2674" spans="1:3">
      <c r="A2674" s="4"/>
      <c r="C2674" s="6"/>
    </row>
    <row r="2675" spans="1:3">
      <c r="A2675" s="4"/>
      <c r="C2675" s="6"/>
    </row>
    <row r="2676" spans="1:3">
      <c r="A2676" s="4"/>
      <c r="C2676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82F7-0CCC-4AD9-AF5A-216C008749E6}">
  <sheetPr codeName="Foglio7"/>
  <dimension ref="A1:G2676"/>
  <sheetViews>
    <sheetView workbookViewId="0"/>
  </sheetViews>
  <sheetFormatPr defaultColWidth="8.85546875" defaultRowHeight="15"/>
  <cols>
    <col min="1" max="1" width="42.42578125" bestFit="1" customWidth="1"/>
    <col min="3" max="3" width="23.7109375" customWidth="1"/>
    <col min="4" max="4" width="14.28515625" bestFit="1" customWidth="1"/>
    <col min="5" max="5" width="17.42578125" bestFit="1" customWidth="1"/>
    <col min="6" max="7" width="15.7109375" bestFit="1" customWidth="1"/>
  </cols>
  <sheetData>
    <row r="1" spans="1:7">
      <c r="A1" t="s">
        <v>12</v>
      </c>
      <c r="B1" t="s">
        <v>45</v>
      </c>
    </row>
    <row r="2" spans="1: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2" t="s">
        <v>21</v>
      </c>
      <c r="G2" t="s">
        <v>22</v>
      </c>
    </row>
    <row r="3" spans="1:7">
      <c r="A3" s="4" t="e">
        <f ca="1">_xll.BDH(B1,"PR052",'AUM Fondi'!A3,TODAY(),"cols=2;rows=2513")</f>
        <v>#NAME?</v>
      </c>
      <c r="B3">
        <v>0</v>
      </c>
      <c r="C3" s="6">
        <f>RB[[#This Row],[Variaz]]/100</f>
        <v>0</v>
      </c>
      <c r="D3" s="10">
        <f>'AUM Fondi'!F180</f>
        <v>-29997</v>
      </c>
      <c r="E3" s="10" t="s">
        <v>23</v>
      </c>
      <c r="F3" s="11" t="s">
        <v>23</v>
      </c>
      <c r="G3" s="11" t="s">
        <v>23</v>
      </c>
    </row>
    <row r="4" spans="1:7">
      <c r="A4" s="4">
        <v>42263</v>
      </c>
      <c r="B4">
        <v>0</v>
      </c>
      <c r="C4" s="6">
        <f>RB[[#This Row],[Variaz]]/100</f>
        <v>0</v>
      </c>
      <c r="D4" s="10">
        <f>'AUM Fondi'!F181</f>
        <v>319773.90000000002</v>
      </c>
      <c r="E4" s="10">
        <f>D3*RB[[#This Row],[Variazione percentuale]]</f>
        <v>0</v>
      </c>
      <c r="F4" s="11">
        <f>RB[[#This Row],[AUM]]-D3</f>
        <v>349770.9</v>
      </c>
      <c r="G4" s="11">
        <f>RB[[#This Row],[∆ AUM]]-RB[[#This Row],[effetto mercato]]</f>
        <v>349770.9</v>
      </c>
    </row>
    <row r="5" spans="1:7">
      <c r="A5" s="4">
        <v>42264</v>
      </c>
      <c r="B5">
        <v>0</v>
      </c>
      <c r="C5" s="6">
        <f>RB[[#This Row],[Variaz]]/100</f>
        <v>0</v>
      </c>
      <c r="D5" s="10">
        <f>'AUM Fondi'!F182</f>
        <v>603317.93000000005</v>
      </c>
      <c r="E5" s="10">
        <f>D4*RB[[#This Row],[Variazione percentuale]]</f>
        <v>0</v>
      </c>
      <c r="F5" s="11">
        <f>RB[[#This Row],[AUM]]-D4</f>
        <v>283544.03000000003</v>
      </c>
      <c r="G5" s="11">
        <f>RB[[#This Row],[∆ AUM]]-RB[[#This Row],[effetto mercato]]</f>
        <v>283544.03000000003</v>
      </c>
    </row>
    <row r="6" spans="1:7">
      <c r="A6" s="4">
        <v>42265</v>
      </c>
      <c r="B6">
        <v>0</v>
      </c>
      <c r="C6" s="6">
        <f>RB[[#This Row],[Variaz]]/100</f>
        <v>0</v>
      </c>
      <c r="D6" s="10">
        <f>'AUM Fondi'!F183</f>
        <v>924179.96</v>
      </c>
      <c r="E6" s="10">
        <f>D5*RB[[#This Row],[Variazione percentuale]]</f>
        <v>0</v>
      </c>
      <c r="F6" s="11">
        <f>RB[[#This Row],[AUM]]-D5</f>
        <v>320862.02999999991</v>
      </c>
      <c r="G6" s="11">
        <f>RB[[#This Row],[∆ AUM]]-RB[[#This Row],[effetto mercato]]</f>
        <v>320862.02999999991</v>
      </c>
    </row>
    <row r="7" spans="1:7">
      <c r="A7" s="4">
        <v>42268</v>
      </c>
      <c r="B7">
        <v>0</v>
      </c>
      <c r="C7" s="6">
        <f>RB[[#This Row],[Variaz]]/100</f>
        <v>0</v>
      </c>
      <c r="D7" s="10">
        <f>'AUM Fondi'!F184</f>
        <v>2872525.04</v>
      </c>
      <c r="E7" s="10">
        <f>D6*RB[[#This Row],[Variazione percentuale]]</f>
        <v>0</v>
      </c>
      <c r="F7" s="11">
        <f>RB[[#This Row],[AUM]]-D6</f>
        <v>1948345.08</v>
      </c>
      <c r="G7" s="11">
        <f>RB[[#This Row],[∆ AUM]]-RB[[#This Row],[effetto mercato]]</f>
        <v>1948345.08</v>
      </c>
    </row>
    <row r="8" spans="1:7">
      <c r="A8" s="4">
        <v>42269</v>
      </c>
      <c r="B8">
        <v>0</v>
      </c>
      <c r="C8" s="6">
        <f>RB[[#This Row],[Variaz]]/100</f>
        <v>0</v>
      </c>
      <c r="D8" s="10">
        <f>'AUM Fondi'!F185</f>
        <v>3430874.99</v>
      </c>
      <c r="E8" s="10">
        <f>D7*RB[[#This Row],[Variazione percentuale]]</f>
        <v>0</v>
      </c>
      <c r="F8" s="11">
        <f>RB[[#This Row],[AUM]]-D7</f>
        <v>558349.95000000019</v>
      </c>
      <c r="G8" s="11">
        <f>RB[[#This Row],[∆ AUM]]-RB[[#This Row],[effetto mercato]]</f>
        <v>558349.95000000019</v>
      </c>
    </row>
    <row r="9" spans="1:7">
      <c r="A9" s="4">
        <v>42270</v>
      </c>
      <c r="B9">
        <v>0</v>
      </c>
      <c r="C9" s="6">
        <f>RB[[#This Row],[Variaz]]/100</f>
        <v>0</v>
      </c>
      <c r="D9" s="10">
        <f>'AUM Fondi'!F186</f>
        <v>3764760.5100000002</v>
      </c>
      <c r="E9" s="10">
        <f>D8*RB[[#This Row],[Variazione percentuale]]</f>
        <v>0</v>
      </c>
      <c r="F9" s="11">
        <f>RB[[#This Row],[AUM]]-D8</f>
        <v>333885.52</v>
      </c>
      <c r="G9" s="11">
        <f>RB[[#This Row],[∆ AUM]]-RB[[#This Row],[effetto mercato]]</f>
        <v>333885.52</v>
      </c>
    </row>
    <row r="10" spans="1:7">
      <c r="A10" s="4">
        <v>42271</v>
      </c>
      <c r="B10">
        <v>0</v>
      </c>
      <c r="C10" s="6">
        <f>RB[[#This Row],[Variaz]]/100</f>
        <v>0</v>
      </c>
      <c r="D10" s="10">
        <f>'AUM Fondi'!F187</f>
        <v>4263307.8899999997</v>
      </c>
      <c r="E10" s="10">
        <f>D9*RB[[#This Row],[Variazione percentuale]]</f>
        <v>0</v>
      </c>
      <c r="F10" s="11">
        <f>RB[[#This Row],[AUM]]-D9</f>
        <v>498547.37999999942</v>
      </c>
      <c r="G10" s="11">
        <f>RB[[#This Row],[∆ AUM]]-RB[[#This Row],[effetto mercato]]</f>
        <v>498547.37999999942</v>
      </c>
    </row>
    <row r="11" spans="1:7">
      <c r="A11" s="4">
        <v>42272</v>
      </c>
      <c r="B11">
        <v>0</v>
      </c>
      <c r="C11" s="6">
        <f>RB[[#This Row],[Variaz]]/100</f>
        <v>0</v>
      </c>
      <c r="D11" s="10">
        <f>'AUM Fondi'!F188</f>
        <v>4696244.72</v>
      </c>
      <c r="E11" s="10">
        <f>D10*RB[[#This Row],[Variazione percentuale]]</f>
        <v>0</v>
      </c>
      <c r="F11" s="11">
        <f>RB[[#This Row],[AUM]]-D10</f>
        <v>432936.83000000007</v>
      </c>
      <c r="G11" s="11">
        <f>RB[[#This Row],[∆ AUM]]-RB[[#This Row],[effetto mercato]]</f>
        <v>432936.83000000007</v>
      </c>
    </row>
    <row r="12" spans="1:7">
      <c r="A12" s="4">
        <v>42275</v>
      </c>
      <c r="B12">
        <v>-0.12</v>
      </c>
      <c r="C12" s="6">
        <f>RB[[#This Row],[Variaz]]/100</f>
        <v>-1.1999999999999999E-3</v>
      </c>
      <c r="D12" s="10">
        <f>'AUM Fondi'!F189</f>
        <v>11187855.120000001</v>
      </c>
      <c r="E12" s="10">
        <f>D11*RB[[#This Row],[Variazione percentuale]]</f>
        <v>-5635.4936639999996</v>
      </c>
      <c r="F12" s="11">
        <f>RB[[#This Row],[AUM]]-D11</f>
        <v>6491610.4000000013</v>
      </c>
      <c r="G12" s="11">
        <f>RB[[#This Row],[∆ AUM]]-RB[[#This Row],[effetto mercato]]</f>
        <v>6497245.8936640015</v>
      </c>
    </row>
    <row r="13" spans="1:7">
      <c r="A13" s="4">
        <v>42276</v>
      </c>
      <c r="B13">
        <v>-0.32040000000000002</v>
      </c>
      <c r="C13" s="6">
        <f>RB[[#This Row],[Variaz]]/100</f>
        <v>-3.2040000000000003E-3</v>
      </c>
      <c r="D13" s="10">
        <f>'AUM Fondi'!F190</f>
        <v>11730212.17</v>
      </c>
      <c r="E13" s="10">
        <f>D12*RB[[#This Row],[Variazione percentuale]]</f>
        <v>-35845.887804480008</v>
      </c>
      <c r="F13" s="11">
        <f>RB[[#This Row],[AUM]]-D12</f>
        <v>542357.04999999888</v>
      </c>
      <c r="G13" s="11">
        <f>RB[[#This Row],[∆ AUM]]-RB[[#This Row],[effetto mercato]]</f>
        <v>578202.93780447892</v>
      </c>
    </row>
    <row r="14" spans="1:7">
      <c r="A14" s="4">
        <v>42277</v>
      </c>
      <c r="B14">
        <v>0.64280000000000004</v>
      </c>
      <c r="C14" s="6">
        <f>RB[[#This Row],[Variaz]]/100</f>
        <v>6.4280000000000006E-3</v>
      </c>
      <c r="D14" s="10">
        <f>'AUM Fondi'!F191</f>
        <v>12382250.870000001</v>
      </c>
      <c r="E14" s="10">
        <f>D13*RB[[#This Row],[Variazione percentuale]]</f>
        <v>75401.803828760007</v>
      </c>
      <c r="F14" s="11">
        <f>RB[[#This Row],[AUM]]-D13</f>
        <v>652038.70000000112</v>
      </c>
      <c r="G14" s="11">
        <f>RB[[#This Row],[∆ AUM]]-RB[[#This Row],[effetto mercato]]</f>
        <v>576636.89617124107</v>
      </c>
    </row>
    <row r="15" spans="1:7">
      <c r="A15" s="4">
        <v>42278</v>
      </c>
      <c r="B15">
        <v>0.13969999999999999</v>
      </c>
      <c r="C15" s="6">
        <f>RB[[#This Row],[Variaz]]/100</f>
        <v>1.3969999999999998E-3</v>
      </c>
      <c r="D15" s="10">
        <f>'AUM Fondi'!F192</f>
        <v>12773153.59</v>
      </c>
      <c r="E15" s="10">
        <f>D14*RB[[#This Row],[Variazione percentuale]]</f>
        <v>17298.00446539</v>
      </c>
      <c r="F15" s="11">
        <f>RB[[#This Row],[AUM]]-D14</f>
        <v>390902.71999999881</v>
      </c>
      <c r="G15" s="11">
        <f>RB[[#This Row],[∆ AUM]]-RB[[#This Row],[effetto mercato]]</f>
        <v>373604.71553460881</v>
      </c>
    </row>
    <row r="16" spans="1:7">
      <c r="A16" s="4">
        <v>42279</v>
      </c>
      <c r="B16">
        <v>0.1794</v>
      </c>
      <c r="C16" s="6">
        <f>RB[[#This Row],[Variaz]]/100</f>
        <v>1.794E-3</v>
      </c>
      <c r="D16" s="10">
        <f>'AUM Fondi'!F193</f>
        <v>13067128.030000001</v>
      </c>
      <c r="E16" s="10">
        <f>D15*RB[[#This Row],[Variazione percentuale]]</f>
        <v>22915.037540460002</v>
      </c>
      <c r="F16" s="11">
        <f>RB[[#This Row],[AUM]]-D15</f>
        <v>293974.44000000134</v>
      </c>
      <c r="G16" s="11">
        <f>RB[[#This Row],[∆ AUM]]-RB[[#This Row],[effetto mercato]]</f>
        <v>271059.40245954134</v>
      </c>
    </row>
    <row r="17" spans="1:7">
      <c r="A17" s="4">
        <v>42282</v>
      </c>
      <c r="B17">
        <v>0.49740000000000001</v>
      </c>
      <c r="C17" s="6">
        <f>RB[[#This Row],[Variaz]]/100</f>
        <v>4.9740000000000001E-3</v>
      </c>
      <c r="D17" s="10">
        <f>'AUM Fondi'!F194</f>
        <v>13512060.85</v>
      </c>
      <c r="E17" s="10">
        <f>D16*RB[[#This Row],[Variazione percentuale]]</f>
        <v>64995.894821220005</v>
      </c>
      <c r="F17" s="11">
        <f>RB[[#This Row],[AUM]]-D16</f>
        <v>444932.81999999844</v>
      </c>
      <c r="G17" s="11">
        <f>RB[[#This Row],[∆ AUM]]-RB[[#This Row],[effetto mercato]]</f>
        <v>379936.92517877842</v>
      </c>
    </row>
    <row r="18" spans="1:7">
      <c r="A18" s="4">
        <v>42283</v>
      </c>
      <c r="B18">
        <v>-0.1386</v>
      </c>
      <c r="C18" s="6">
        <f>RB[[#This Row],[Variaz]]/100</f>
        <v>-1.3860000000000001E-3</v>
      </c>
      <c r="D18" s="10">
        <f>'AUM Fondi'!F195</f>
        <v>14073755.710000001</v>
      </c>
      <c r="E18" s="10">
        <f>D17*RB[[#This Row],[Variazione percentuale]]</f>
        <v>-18727.716338099999</v>
      </c>
      <c r="F18" s="11">
        <f>RB[[#This Row],[AUM]]-D17</f>
        <v>561694.86000000127</v>
      </c>
      <c r="G18" s="11">
        <f>RB[[#This Row],[∆ AUM]]-RB[[#This Row],[effetto mercato]]</f>
        <v>580422.57633810129</v>
      </c>
    </row>
    <row r="19" spans="1:7">
      <c r="A19" s="4">
        <v>42284</v>
      </c>
      <c r="B19">
        <v>0.1983</v>
      </c>
      <c r="C19" s="6">
        <f>RB[[#This Row],[Variaz]]/100</f>
        <v>1.983E-3</v>
      </c>
      <c r="D19" s="10">
        <f>'AUM Fondi'!F196</f>
        <v>14511984.779999997</v>
      </c>
      <c r="E19" s="10">
        <f>D18*RB[[#This Row],[Variazione percentuale]]</f>
        <v>27908.257572930001</v>
      </c>
      <c r="F19" s="11">
        <f>RB[[#This Row],[AUM]]-D18</f>
        <v>438229.06999999657</v>
      </c>
      <c r="G19" s="11">
        <f>RB[[#This Row],[∆ AUM]]-RB[[#This Row],[effetto mercato]]</f>
        <v>410320.81242706656</v>
      </c>
    </row>
    <row r="20" spans="1:7">
      <c r="A20" s="4">
        <v>42285</v>
      </c>
      <c r="B20">
        <v>0.17810000000000001</v>
      </c>
      <c r="C20" s="6">
        <f>RB[[#This Row],[Variaz]]/100</f>
        <v>1.781E-3</v>
      </c>
      <c r="D20" s="10">
        <f>'AUM Fondi'!F197</f>
        <v>14927130.42</v>
      </c>
      <c r="E20" s="10">
        <f>D19*RB[[#This Row],[Variazione percentuale]]</f>
        <v>25845.844893179998</v>
      </c>
      <c r="F20" s="11">
        <f>RB[[#This Row],[AUM]]-D19</f>
        <v>415145.64000000246</v>
      </c>
      <c r="G20" s="11">
        <f>RB[[#This Row],[∆ AUM]]-RB[[#This Row],[effetto mercato]]</f>
        <v>389299.79510682245</v>
      </c>
    </row>
    <row r="21" spans="1:7">
      <c r="A21" s="4">
        <v>42286</v>
      </c>
      <c r="B21">
        <v>0.11849999999999999</v>
      </c>
      <c r="C21" s="6">
        <f>RB[[#This Row],[Variaz]]/100</f>
        <v>1.1849999999999999E-3</v>
      </c>
      <c r="D21" s="10">
        <f>'AUM Fondi'!F198</f>
        <v>15660839.810000001</v>
      </c>
      <c r="E21" s="10">
        <f>D20*RB[[#This Row],[Variazione percentuale]]</f>
        <v>17688.649547699999</v>
      </c>
      <c r="F21" s="11">
        <f>RB[[#This Row],[AUM]]-D20</f>
        <v>733709.3900000006</v>
      </c>
      <c r="G21" s="11">
        <f>RB[[#This Row],[∆ AUM]]-RB[[#This Row],[effetto mercato]]</f>
        <v>716020.74045230064</v>
      </c>
    </row>
    <row r="22" spans="1:7">
      <c r="A22" s="4">
        <v>42289</v>
      </c>
      <c r="B22">
        <v>1.9699999999999999E-2</v>
      </c>
      <c r="C22" s="6">
        <f>RB[[#This Row],[Variaz]]/100</f>
        <v>1.9699999999999999E-4</v>
      </c>
      <c r="D22" s="10">
        <f>'AUM Fondi'!F199</f>
        <v>16393825.66</v>
      </c>
      <c r="E22" s="10">
        <f>D21*RB[[#This Row],[Variazione percentuale]]</f>
        <v>3085.1854425699999</v>
      </c>
      <c r="F22" s="11">
        <f>RB[[#This Row],[AUM]]-D21</f>
        <v>732985.84999999963</v>
      </c>
      <c r="G22" s="11">
        <f>RB[[#This Row],[∆ AUM]]-RB[[#This Row],[effetto mercato]]</f>
        <v>729900.66455742961</v>
      </c>
    </row>
    <row r="23" spans="1:7">
      <c r="A23" s="4">
        <v>42290</v>
      </c>
      <c r="B23">
        <v>-0.217</v>
      </c>
      <c r="C23" s="6">
        <f>RB[[#This Row],[Variaz]]/100</f>
        <v>-2.1700000000000001E-3</v>
      </c>
      <c r="D23" s="10">
        <f>'AUM Fondi'!F200</f>
        <v>17068837.199999999</v>
      </c>
      <c r="E23" s="10">
        <f>D22*RB[[#This Row],[Variazione percentuale]]</f>
        <v>-35574.601682200002</v>
      </c>
      <c r="F23" s="11">
        <f>RB[[#This Row],[AUM]]-D22</f>
        <v>675011.53999999911</v>
      </c>
      <c r="G23" s="11">
        <f>RB[[#This Row],[∆ AUM]]-RB[[#This Row],[effetto mercato]]</f>
        <v>710586.14168219909</v>
      </c>
    </row>
    <row r="24" spans="1:7">
      <c r="A24" s="4">
        <v>42291</v>
      </c>
      <c r="B24">
        <v>-0.23719999999999999</v>
      </c>
      <c r="C24" s="6">
        <f>RB[[#This Row],[Variaz]]/100</f>
        <v>-2.372E-3</v>
      </c>
      <c r="D24" s="10">
        <f>'AUM Fondi'!F201</f>
        <v>17752477.280000001</v>
      </c>
      <c r="E24" s="10">
        <f>D23*RB[[#This Row],[Variazione percentuale]]</f>
        <v>-40487.281838399998</v>
      </c>
      <c r="F24" s="11">
        <f>RB[[#This Row],[AUM]]-D23</f>
        <v>683640.08000000194</v>
      </c>
      <c r="G24" s="11">
        <f>RB[[#This Row],[∆ AUM]]-RB[[#This Row],[effetto mercato]]</f>
        <v>724127.36183840199</v>
      </c>
    </row>
    <row r="25" spans="1:7">
      <c r="A25" s="4">
        <v>42292</v>
      </c>
      <c r="B25">
        <v>0.41610000000000003</v>
      </c>
      <c r="C25" s="6">
        <f>RB[[#This Row],[Variaz]]/100</f>
        <v>4.1610000000000006E-3</v>
      </c>
      <c r="D25" s="10">
        <f>'AUM Fondi'!F202</f>
        <v>18565532.449999999</v>
      </c>
      <c r="E25" s="10">
        <f>D24*RB[[#This Row],[Variazione percentuale]]</f>
        <v>73868.057962080013</v>
      </c>
      <c r="F25" s="11">
        <f>RB[[#This Row],[AUM]]-D24</f>
        <v>813055.16999999806</v>
      </c>
      <c r="G25" s="11">
        <f>RB[[#This Row],[∆ AUM]]-RB[[#This Row],[effetto mercato]]</f>
        <v>739187.11203791806</v>
      </c>
    </row>
    <row r="26" spans="1:7">
      <c r="A26" s="4">
        <v>42293</v>
      </c>
      <c r="B26">
        <v>0.21709999999999999</v>
      </c>
      <c r="C26" s="6">
        <f>RB[[#This Row],[Variaz]]/100</f>
        <v>2.1709999999999998E-3</v>
      </c>
      <c r="D26" s="10">
        <f>'AUM Fondi'!F203</f>
        <v>10590525.050000001</v>
      </c>
      <c r="E26" s="10">
        <f>D25*RB[[#This Row],[Variazione percentuale]]</f>
        <v>40305.77094894999</v>
      </c>
      <c r="F26" s="11">
        <f>RB[[#This Row],[AUM]]-D25</f>
        <v>-7975007.3999999985</v>
      </c>
      <c r="G26" s="11">
        <f>RB[[#This Row],[∆ AUM]]-RB[[#This Row],[effetto mercato]]</f>
        <v>-8015313.1709489487</v>
      </c>
    </row>
    <row r="27" spans="1:7">
      <c r="A27" s="4">
        <v>42296</v>
      </c>
      <c r="B27">
        <v>0.1181</v>
      </c>
      <c r="C27" s="6">
        <f>RB[[#This Row],[Variaz]]/100</f>
        <v>1.181E-3</v>
      </c>
      <c r="D27" s="10">
        <f>'AUM Fondi'!F204</f>
        <v>20043731.649999999</v>
      </c>
      <c r="E27" s="10">
        <f>D26*RB[[#This Row],[Variazione percentuale]]</f>
        <v>12507.410084050001</v>
      </c>
      <c r="F27" s="11">
        <f>RB[[#This Row],[AUM]]-D26</f>
        <v>9453206.5999999978</v>
      </c>
      <c r="G27" s="11">
        <f>RB[[#This Row],[∆ AUM]]-RB[[#This Row],[effetto mercato]]</f>
        <v>9440699.1899159476</v>
      </c>
    </row>
    <row r="28" spans="1:7">
      <c r="A28" s="4">
        <v>42297</v>
      </c>
      <c r="B28">
        <v>-0.31469999999999998</v>
      </c>
      <c r="C28" s="6">
        <f>RB[[#This Row],[Variaz]]/100</f>
        <v>-3.1469999999999996E-3</v>
      </c>
      <c r="D28" s="10">
        <f>'AUM Fondi'!F205</f>
        <v>20585268.82</v>
      </c>
      <c r="E28" s="10">
        <f>D27*RB[[#This Row],[Variazione percentuale]]</f>
        <v>-63077.623502549985</v>
      </c>
      <c r="F28" s="11">
        <f>RB[[#This Row],[AUM]]-D27</f>
        <v>541537.17000000179</v>
      </c>
      <c r="G28" s="11">
        <f>RB[[#This Row],[∆ AUM]]-RB[[#This Row],[effetto mercato]]</f>
        <v>604614.79350255174</v>
      </c>
    </row>
    <row r="29" spans="1:7">
      <c r="A29" s="4">
        <v>42298</v>
      </c>
      <c r="B29">
        <v>0.23669999999999999</v>
      </c>
      <c r="C29" s="6">
        <f>RB[[#This Row],[Variaz]]/100</f>
        <v>2.3669999999999997E-3</v>
      </c>
      <c r="D29" s="10">
        <f>'AUM Fondi'!F206</f>
        <v>21589217.98</v>
      </c>
      <c r="E29" s="10">
        <f>D28*RB[[#This Row],[Variazione percentuale]]</f>
        <v>48725.331296939992</v>
      </c>
      <c r="F29" s="11">
        <f>RB[[#This Row],[AUM]]-D28</f>
        <v>1003949.1600000001</v>
      </c>
      <c r="G29" s="11">
        <f>RB[[#This Row],[∆ AUM]]-RB[[#This Row],[effetto mercato]]</f>
        <v>955223.82870306016</v>
      </c>
    </row>
    <row r="30" spans="1:7">
      <c r="A30" s="4">
        <v>42299</v>
      </c>
      <c r="B30">
        <v>1.1612</v>
      </c>
      <c r="C30" s="6">
        <f>RB[[#This Row],[Variaz]]/100</f>
        <v>1.1612000000000001E-2</v>
      </c>
      <c r="D30" s="10">
        <f>'AUM Fondi'!F207</f>
        <v>22584695.810000002</v>
      </c>
      <c r="E30" s="10">
        <f>D29*RB[[#This Row],[Variazione percentuale]]</f>
        <v>250693.99918376002</v>
      </c>
      <c r="F30" s="11">
        <f>RB[[#This Row],[AUM]]-D29</f>
        <v>995477.83000000194</v>
      </c>
      <c r="G30" s="11">
        <f>RB[[#This Row],[∆ AUM]]-RB[[#This Row],[effetto mercato]]</f>
        <v>744783.83081624191</v>
      </c>
    </row>
    <row r="31" spans="1:7">
      <c r="A31" s="4">
        <v>42300</v>
      </c>
      <c r="B31">
        <v>0.44750000000000001</v>
      </c>
      <c r="C31" s="6">
        <f>RB[[#This Row],[Variaz]]/100</f>
        <v>4.4749999999999998E-3</v>
      </c>
      <c r="D31" s="10">
        <f>'AUM Fondi'!F208</f>
        <v>23318137.899999999</v>
      </c>
      <c r="E31" s="10">
        <f>D30*RB[[#This Row],[Variazione percentuale]]</f>
        <v>101066.51374975001</v>
      </c>
      <c r="F31" s="11">
        <f>RB[[#This Row],[AUM]]-D30</f>
        <v>733442.08999999613</v>
      </c>
      <c r="G31" s="11">
        <f>RB[[#This Row],[∆ AUM]]-RB[[#This Row],[effetto mercato]]</f>
        <v>632375.57625024614</v>
      </c>
    </row>
    <row r="32" spans="1:7">
      <c r="A32" s="4">
        <v>42303</v>
      </c>
      <c r="B32">
        <v>-5.8099999999999999E-2</v>
      </c>
      <c r="C32" s="6">
        <f>RB[[#This Row],[Variaz]]/100</f>
        <v>-5.8100000000000003E-4</v>
      </c>
      <c r="D32" s="10">
        <f>'AUM Fondi'!F209</f>
        <v>23975490.030000001</v>
      </c>
      <c r="E32" s="10">
        <f>D31*RB[[#This Row],[Variazione percentuale]]</f>
        <v>-13547.8381199</v>
      </c>
      <c r="F32" s="11">
        <f>RB[[#This Row],[AUM]]-D31</f>
        <v>657352.13000000268</v>
      </c>
      <c r="G32" s="11">
        <f>RB[[#This Row],[∆ AUM]]-RB[[#This Row],[effetto mercato]]</f>
        <v>670899.96811990265</v>
      </c>
    </row>
    <row r="33" spans="1:7">
      <c r="A33" s="4">
        <v>42304</v>
      </c>
      <c r="B33">
        <v>-0.1938</v>
      </c>
      <c r="C33" s="6">
        <f>RB[[#This Row],[Variaz]]/100</f>
        <v>-1.9380000000000001E-3</v>
      </c>
      <c r="D33" s="10">
        <f>'AUM Fondi'!F210</f>
        <v>24908134.629999999</v>
      </c>
      <c r="E33" s="10">
        <f>D32*RB[[#This Row],[Variazione percentuale]]</f>
        <v>-46464.499678140004</v>
      </c>
      <c r="F33" s="11">
        <f>RB[[#This Row],[AUM]]-D32</f>
        <v>932644.59999999776</v>
      </c>
      <c r="G33" s="11">
        <f>RB[[#This Row],[∆ AUM]]-RB[[#This Row],[effetto mercato]]</f>
        <v>979109.09967813781</v>
      </c>
    </row>
    <row r="34" spans="1:7">
      <c r="A34" s="4">
        <v>42305</v>
      </c>
      <c r="B34">
        <v>0.31069999999999998</v>
      </c>
      <c r="C34" s="6">
        <f>RB[[#This Row],[Variaz]]/100</f>
        <v>3.107E-3</v>
      </c>
      <c r="D34" s="10">
        <f>'AUM Fondi'!F211</f>
        <v>25794783.789999999</v>
      </c>
      <c r="E34" s="10">
        <f>D33*RB[[#This Row],[Variazione percentuale]]</f>
        <v>77389.574295409999</v>
      </c>
      <c r="F34" s="11">
        <f>RB[[#This Row],[AUM]]-D33</f>
        <v>886649.16000000015</v>
      </c>
      <c r="G34" s="11">
        <f>RB[[#This Row],[∆ AUM]]-RB[[#This Row],[effetto mercato]]</f>
        <v>809259.58570459019</v>
      </c>
    </row>
    <row r="35" spans="1:7">
      <c r="A35" s="4">
        <v>42306</v>
      </c>
      <c r="B35">
        <v>-7.7399999999999997E-2</v>
      </c>
      <c r="C35" s="6">
        <f>RB[[#This Row],[Variaz]]/100</f>
        <v>-7.7399999999999995E-4</v>
      </c>
      <c r="D35" s="10">
        <f>'AUM Fondi'!F212</f>
        <v>27058512.449999999</v>
      </c>
      <c r="E35" s="10">
        <f>D34*RB[[#This Row],[Variazione percentuale]]</f>
        <v>-19965.162653459996</v>
      </c>
      <c r="F35" s="11">
        <f>RB[[#This Row],[AUM]]-D34</f>
        <v>1263728.6600000001</v>
      </c>
      <c r="G35" s="11">
        <f>RB[[#This Row],[∆ AUM]]-RB[[#This Row],[effetto mercato]]</f>
        <v>1283693.8226534601</v>
      </c>
    </row>
    <row r="36" spans="1:7">
      <c r="A36" s="4">
        <v>42307</v>
      </c>
      <c r="B36">
        <v>-0.1356</v>
      </c>
      <c r="C36" s="6">
        <f>RB[[#This Row],[Variaz]]/100</f>
        <v>-1.356E-3</v>
      </c>
      <c r="D36" s="10">
        <f>'AUM Fondi'!F213</f>
        <v>28029673.000000004</v>
      </c>
      <c r="E36" s="10">
        <f>D35*RB[[#This Row],[Variazione percentuale]]</f>
        <v>-36691.342882199999</v>
      </c>
      <c r="F36" s="11">
        <f>RB[[#This Row],[AUM]]-D35</f>
        <v>971160.55000000447</v>
      </c>
      <c r="G36" s="11">
        <f>RB[[#This Row],[∆ AUM]]-RB[[#This Row],[effetto mercato]]</f>
        <v>1007851.8928822045</v>
      </c>
    </row>
    <row r="37" spans="1:7">
      <c r="A37" s="4">
        <v>42310</v>
      </c>
      <c r="B37">
        <v>-9.7000000000000003E-2</v>
      </c>
      <c r="C37" s="6">
        <f>RB[[#This Row],[Variaz]]/100</f>
        <v>-9.7000000000000005E-4</v>
      </c>
      <c r="D37" s="10">
        <f>'AUM Fondi'!F214</f>
        <v>28965230.270000003</v>
      </c>
      <c r="E37" s="10">
        <f>D36*RB[[#This Row],[Variazione percentuale]]</f>
        <v>-27188.782810000004</v>
      </c>
      <c r="F37" s="11">
        <f>RB[[#This Row],[AUM]]-D36</f>
        <v>935557.26999999955</v>
      </c>
      <c r="G37" s="11">
        <f>RB[[#This Row],[∆ AUM]]-RB[[#This Row],[effetto mercato]]</f>
        <v>962746.05280999956</v>
      </c>
    </row>
    <row r="38" spans="1:7">
      <c r="A38" s="4">
        <v>42311</v>
      </c>
      <c r="B38">
        <v>0.23300000000000001</v>
      </c>
      <c r="C38" s="6">
        <f>RB[[#This Row],[Variaz]]/100</f>
        <v>2.33E-3</v>
      </c>
      <c r="D38" s="10">
        <f>'AUM Fondi'!F215</f>
        <v>29637765.819999997</v>
      </c>
      <c r="E38" s="10">
        <f>D37*RB[[#This Row],[Variazione percentuale]]</f>
        <v>67488.986529100002</v>
      </c>
      <c r="F38" s="11">
        <f>RB[[#This Row],[AUM]]-D37</f>
        <v>672535.54999999329</v>
      </c>
      <c r="G38" s="11">
        <f>RB[[#This Row],[∆ AUM]]-RB[[#This Row],[effetto mercato]]</f>
        <v>605046.56347089331</v>
      </c>
    </row>
    <row r="39" spans="1:7">
      <c r="A39" s="4">
        <v>42312</v>
      </c>
      <c r="B39">
        <v>0.155</v>
      </c>
      <c r="C39" s="6">
        <f>RB[[#This Row],[Variaz]]/100</f>
        <v>1.5499999999999999E-3</v>
      </c>
      <c r="D39" s="10">
        <f>'AUM Fondi'!F216</f>
        <v>30766204.650000002</v>
      </c>
      <c r="E39" s="10">
        <f>D38*RB[[#This Row],[Variazione percentuale]]</f>
        <v>45938.537020999996</v>
      </c>
      <c r="F39" s="11">
        <f>RB[[#This Row],[AUM]]-D38</f>
        <v>1128438.8300000057</v>
      </c>
      <c r="G39" s="11">
        <f>RB[[#This Row],[∆ AUM]]-RB[[#This Row],[effetto mercato]]</f>
        <v>1082500.2929790057</v>
      </c>
    </row>
    <row r="40" spans="1:7">
      <c r="A40" s="4">
        <v>42313</v>
      </c>
      <c r="B40">
        <v>-5.8000000000000003E-2</v>
      </c>
      <c r="C40" s="6">
        <f>RB[[#This Row],[Variaz]]/100</f>
        <v>-5.8E-4</v>
      </c>
      <c r="D40" s="10">
        <f>'AUM Fondi'!F217</f>
        <v>31675927.980000004</v>
      </c>
      <c r="E40" s="10">
        <f>D39*RB[[#This Row],[Variazione percentuale]]</f>
        <v>-17844.398697000001</v>
      </c>
      <c r="F40" s="11">
        <f>RB[[#This Row],[AUM]]-D39</f>
        <v>909723.33000000194</v>
      </c>
      <c r="G40" s="11">
        <f>RB[[#This Row],[∆ AUM]]-RB[[#This Row],[effetto mercato]]</f>
        <v>927567.72869700193</v>
      </c>
    </row>
    <row r="41" spans="1:7">
      <c r="A41" s="4">
        <v>42314</v>
      </c>
      <c r="B41">
        <v>-9.6799999999999997E-2</v>
      </c>
      <c r="C41" s="6">
        <f>RB[[#This Row],[Variaz]]/100</f>
        <v>-9.68E-4</v>
      </c>
      <c r="D41" s="10">
        <f>'AUM Fondi'!F218</f>
        <v>32569417.140000001</v>
      </c>
      <c r="E41" s="10">
        <f>D40*RB[[#This Row],[Variazione percentuale]]</f>
        <v>-30662.298284640005</v>
      </c>
      <c r="F41" s="11">
        <f>RB[[#This Row],[AUM]]-D40</f>
        <v>893489.15999999642</v>
      </c>
      <c r="G41" s="11">
        <f>RB[[#This Row],[∆ AUM]]-RB[[#This Row],[effetto mercato]]</f>
        <v>924151.45828463638</v>
      </c>
    </row>
    <row r="42" spans="1:7">
      <c r="A42" s="4">
        <v>42317</v>
      </c>
      <c r="B42">
        <v>-0.1356</v>
      </c>
      <c r="C42" s="6">
        <f>RB[[#This Row],[Variaz]]/100</f>
        <v>-1.356E-3</v>
      </c>
      <c r="D42" s="10">
        <f>'AUM Fondi'!F219</f>
        <v>33304624.359999999</v>
      </c>
      <c r="E42" s="10">
        <f>D41*RB[[#This Row],[Variazione percentuale]]</f>
        <v>-44164.129641840002</v>
      </c>
      <c r="F42" s="11">
        <f>RB[[#This Row],[AUM]]-D41</f>
        <v>735207.21999999881</v>
      </c>
      <c r="G42" s="11">
        <f>RB[[#This Row],[∆ AUM]]-RB[[#This Row],[effetto mercato]]</f>
        <v>779371.34964183881</v>
      </c>
    </row>
    <row r="43" spans="1:7">
      <c r="A43" s="4">
        <v>42318</v>
      </c>
      <c r="B43">
        <v>0.29099999999999998</v>
      </c>
      <c r="C43" s="6">
        <f>RB[[#This Row],[Variaz]]/100</f>
        <v>2.9099999999999998E-3</v>
      </c>
      <c r="D43" s="10">
        <f>'AUM Fondi'!F220</f>
        <v>34049350.789999999</v>
      </c>
      <c r="E43" s="10">
        <f>D42*RB[[#This Row],[Variazione percentuale]]</f>
        <v>96916.456887599998</v>
      </c>
      <c r="F43" s="11">
        <f>RB[[#This Row],[AUM]]-D42</f>
        <v>744726.4299999997</v>
      </c>
      <c r="G43" s="11">
        <f>RB[[#This Row],[∆ AUM]]-RB[[#This Row],[effetto mercato]]</f>
        <v>647809.97311239969</v>
      </c>
    </row>
    <row r="44" spans="1:7">
      <c r="A44" s="4">
        <v>42319</v>
      </c>
      <c r="B44">
        <v>1.9300000000000001E-2</v>
      </c>
      <c r="C44" s="6">
        <f>RB[[#This Row],[Variaz]]/100</f>
        <v>1.93E-4</v>
      </c>
      <c r="D44" s="10">
        <f>'AUM Fondi'!F221</f>
        <v>34491973.359999999</v>
      </c>
      <c r="E44" s="10">
        <f>D43*RB[[#This Row],[Variazione percentuale]]</f>
        <v>6571.5247024700002</v>
      </c>
      <c r="F44" s="11">
        <f>RB[[#This Row],[AUM]]-D43</f>
        <v>442622.5700000003</v>
      </c>
      <c r="G44" s="11">
        <f>RB[[#This Row],[∆ AUM]]-RB[[#This Row],[effetto mercato]]</f>
        <v>436051.04529753031</v>
      </c>
    </row>
    <row r="45" spans="1:7">
      <c r="A45" s="4">
        <v>42320</v>
      </c>
      <c r="B45">
        <v>-0.34810000000000002</v>
      </c>
      <c r="C45" s="6">
        <f>RB[[#This Row],[Variaz]]/100</f>
        <v>-3.4810000000000002E-3</v>
      </c>
      <c r="D45" s="10">
        <f>'AUM Fondi'!F222</f>
        <v>35632381.090000004</v>
      </c>
      <c r="E45" s="10">
        <f>D44*RB[[#This Row],[Variazione percentuale]]</f>
        <v>-120066.55926616001</v>
      </c>
      <c r="F45" s="11">
        <f>RB[[#This Row],[AUM]]-D44</f>
        <v>1140407.7300000042</v>
      </c>
      <c r="G45" s="11">
        <f>RB[[#This Row],[∆ AUM]]-RB[[#This Row],[effetto mercato]]</f>
        <v>1260474.2892661642</v>
      </c>
    </row>
    <row r="46" spans="1:7">
      <c r="A46" s="4">
        <v>42321</v>
      </c>
      <c r="B46">
        <v>-0.1552</v>
      </c>
      <c r="C46" s="6">
        <f>RB[[#This Row],[Variaz]]/100</f>
        <v>-1.552E-3</v>
      </c>
      <c r="D46" s="10">
        <f>'AUM Fondi'!F223</f>
        <v>37110602.530000001</v>
      </c>
      <c r="E46" s="10">
        <f>D45*RB[[#This Row],[Variazione percentuale]]</f>
        <v>-55301.455451680005</v>
      </c>
      <c r="F46" s="11">
        <f>RB[[#This Row],[AUM]]-D45</f>
        <v>1478221.4399999976</v>
      </c>
      <c r="G46" s="11">
        <f>RB[[#This Row],[∆ AUM]]-RB[[#This Row],[effetto mercato]]</f>
        <v>1533522.8954516777</v>
      </c>
    </row>
    <row r="47" spans="1:7">
      <c r="A47" s="4">
        <v>42324</v>
      </c>
      <c r="B47">
        <v>0.21379999999999999</v>
      </c>
      <c r="C47" s="6">
        <f>RB[[#This Row],[Variaz]]/100</f>
        <v>2.1379999999999997E-3</v>
      </c>
      <c r="D47" s="10">
        <f>'AUM Fondi'!F224</f>
        <v>38334959.759999998</v>
      </c>
      <c r="E47" s="10">
        <f>D46*RB[[#This Row],[Variazione percentuale]]</f>
        <v>79342.468209139988</v>
      </c>
      <c r="F47" s="11">
        <f>RB[[#This Row],[AUM]]-D46</f>
        <v>1224357.2299999967</v>
      </c>
      <c r="G47" s="11">
        <f>RB[[#This Row],[∆ AUM]]-RB[[#This Row],[effetto mercato]]</f>
        <v>1145014.7617908567</v>
      </c>
    </row>
    <row r="48" spans="1:7">
      <c r="A48" s="4">
        <v>42325</v>
      </c>
      <c r="B48">
        <v>0.52370000000000005</v>
      </c>
      <c r="C48" s="6">
        <f>RB[[#This Row],[Variaz]]/100</f>
        <v>5.2370000000000003E-3</v>
      </c>
      <c r="D48" s="10">
        <f>'AUM Fondi'!F225</f>
        <v>40345716.800000004</v>
      </c>
      <c r="E48" s="10">
        <f>D47*RB[[#This Row],[Variazione percentuale]]</f>
        <v>200760.18426312</v>
      </c>
      <c r="F48" s="11">
        <f>RB[[#This Row],[AUM]]-D47</f>
        <v>2010757.0400000066</v>
      </c>
      <c r="G48" s="11">
        <f>RB[[#This Row],[∆ AUM]]-RB[[#This Row],[effetto mercato]]</f>
        <v>1809996.8557368866</v>
      </c>
    </row>
    <row r="49" spans="1:7">
      <c r="A49" s="4">
        <v>42326</v>
      </c>
      <c r="B49">
        <v>0.27010000000000001</v>
      </c>
      <c r="C49" s="6">
        <f>RB[[#This Row],[Variaz]]/100</f>
        <v>2.7010000000000003E-3</v>
      </c>
      <c r="D49" s="10">
        <f>'AUM Fondi'!F226</f>
        <v>41256473.600000001</v>
      </c>
      <c r="E49" s="10">
        <f>D48*RB[[#This Row],[Variazione percentuale]]</f>
        <v>108973.78107680002</v>
      </c>
      <c r="F49" s="11">
        <f>RB[[#This Row],[AUM]]-D48</f>
        <v>910756.79999999702</v>
      </c>
      <c r="G49" s="11">
        <f>RB[[#This Row],[∆ AUM]]-RB[[#This Row],[effetto mercato]]</f>
        <v>801783.01892319694</v>
      </c>
    </row>
    <row r="50" spans="1:7">
      <c r="A50" s="4">
        <v>42327</v>
      </c>
      <c r="B50">
        <v>9.6199999999999994E-2</v>
      </c>
      <c r="C50" s="6">
        <f>RB[[#This Row],[Variaz]]/100</f>
        <v>9.6199999999999996E-4</v>
      </c>
      <c r="D50" s="10">
        <f>'AUM Fondi'!F227</f>
        <v>42358250.32</v>
      </c>
      <c r="E50" s="10">
        <f>D49*RB[[#This Row],[Variazione percentuale]]</f>
        <v>39688.727603200001</v>
      </c>
      <c r="F50" s="11">
        <f>RB[[#This Row],[AUM]]-D49</f>
        <v>1101776.7199999988</v>
      </c>
      <c r="G50" s="11">
        <f>RB[[#This Row],[∆ AUM]]-RB[[#This Row],[effetto mercato]]</f>
        <v>1062087.9923967989</v>
      </c>
    </row>
    <row r="51" spans="1:7">
      <c r="A51" s="4">
        <v>42328</v>
      </c>
      <c r="B51">
        <v>0.21149999999999999</v>
      </c>
      <c r="C51" s="6">
        <f>RB[[#This Row],[Variaz]]/100</f>
        <v>2.1150000000000001E-3</v>
      </c>
      <c r="D51" s="10">
        <f>'AUM Fondi'!F228</f>
        <v>43765486.719999999</v>
      </c>
      <c r="E51" s="10">
        <f>D50*RB[[#This Row],[Variazione percentuale]]</f>
        <v>89587.699426800013</v>
      </c>
      <c r="F51" s="11">
        <f>RB[[#This Row],[AUM]]-D50</f>
        <v>1407236.3999999985</v>
      </c>
      <c r="G51" s="11">
        <f>RB[[#This Row],[∆ AUM]]-RB[[#This Row],[effetto mercato]]</f>
        <v>1317648.7005731985</v>
      </c>
    </row>
    <row r="52" spans="1:7">
      <c r="A52" s="4">
        <v>42331</v>
      </c>
      <c r="B52">
        <v>-7.6700000000000004E-2</v>
      </c>
      <c r="C52" s="6">
        <f>RB[[#This Row],[Variaz]]/100</f>
        <v>-7.67E-4</v>
      </c>
      <c r="D52" s="10">
        <f>'AUM Fondi'!F229</f>
        <v>44751448.910000004</v>
      </c>
      <c r="E52" s="10">
        <f>D51*RB[[#This Row],[Variazione percentuale]]</f>
        <v>-33568.128314239999</v>
      </c>
      <c r="F52" s="11">
        <f>RB[[#This Row],[AUM]]-D51</f>
        <v>985962.19000000507</v>
      </c>
      <c r="G52" s="11">
        <f>RB[[#This Row],[∆ AUM]]-RB[[#This Row],[effetto mercato]]</f>
        <v>1019530.3183142451</v>
      </c>
    </row>
    <row r="53" spans="1:7">
      <c r="A53" s="4">
        <v>42332</v>
      </c>
      <c r="B53">
        <v>-0.15359999999999999</v>
      </c>
      <c r="C53" s="6">
        <f>RB[[#This Row],[Variaz]]/100</f>
        <v>-1.5359999999999998E-3</v>
      </c>
      <c r="D53" s="10">
        <f>'AUM Fondi'!F230</f>
        <v>45808304.949999996</v>
      </c>
      <c r="E53" s="10">
        <f>D52*RB[[#This Row],[Variazione percentuale]]</f>
        <v>-68738.225525760005</v>
      </c>
      <c r="F53" s="11">
        <f>RB[[#This Row],[AUM]]-D52</f>
        <v>1056856.0399999917</v>
      </c>
      <c r="G53" s="11">
        <f>RB[[#This Row],[∆ AUM]]-RB[[#This Row],[effetto mercato]]</f>
        <v>1125594.2655257517</v>
      </c>
    </row>
    <row r="54" spans="1:7">
      <c r="A54" s="4">
        <v>42333</v>
      </c>
      <c r="B54">
        <v>0.40379999999999999</v>
      </c>
      <c r="C54" s="6">
        <f>RB[[#This Row],[Variaz]]/100</f>
        <v>4.0379999999999999E-3</v>
      </c>
      <c r="D54" s="10">
        <f>'AUM Fondi'!F231</f>
        <v>47004410.219999999</v>
      </c>
      <c r="E54" s="10">
        <f>D53*RB[[#This Row],[Variazione percentuale]]</f>
        <v>184973.93538809998</v>
      </c>
      <c r="F54" s="11">
        <f>RB[[#This Row],[AUM]]-D53</f>
        <v>1196105.2700000033</v>
      </c>
      <c r="G54" s="11">
        <f>RB[[#This Row],[∆ AUM]]-RB[[#This Row],[effetto mercato]]</f>
        <v>1011131.3346119033</v>
      </c>
    </row>
    <row r="55" spans="1:7">
      <c r="A55" s="4">
        <v>42334</v>
      </c>
      <c r="B55">
        <v>0.13400000000000001</v>
      </c>
      <c r="C55" s="6">
        <f>RB[[#This Row],[Variaz]]/100</f>
        <v>1.34E-3</v>
      </c>
      <c r="D55" s="10">
        <f>'AUM Fondi'!F232</f>
        <v>48741518.709999993</v>
      </c>
      <c r="E55" s="10">
        <f>D54*RB[[#This Row],[Variazione percentuale]]</f>
        <v>62985.909694800001</v>
      </c>
      <c r="F55" s="11">
        <f>RB[[#This Row],[AUM]]-D54</f>
        <v>1737108.4899999946</v>
      </c>
      <c r="G55" s="11">
        <f>RB[[#This Row],[∆ AUM]]-RB[[#This Row],[effetto mercato]]</f>
        <v>1674122.5803051947</v>
      </c>
    </row>
    <row r="56" spans="1:7">
      <c r="A56" s="4">
        <v>42335</v>
      </c>
      <c r="B56">
        <v>5.74E-2</v>
      </c>
      <c r="C56" s="6">
        <f>RB[[#This Row],[Variaz]]/100</f>
        <v>5.7399999999999997E-4</v>
      </c>
      <c r="D56" s="10">
        <f>'AUM Fondi'!F233</f>
        <v>50032579.75</v>
      </c>
      <c r="E56" s="10">
        <f>D55*RB[[#This Row],[Variazione percentuale]]</f>
        <v>27977.631739539993</v>
      </c>
      <c r="F56" s="11">
        <f>RB[[#This Row],[AUM]]-D55</f>
        <v>1291061.0400000066</v>
      </c>
      <c r="G56" s="11">
        <f>RB[[#This Row],[∆ AUM]]-RB[[#This Row],[effetto mercato]]</f>
        <v>1263083.4082604665</v>
      </c>
    </row>
    <row r="57" spans="1:7">
      <c r="A57" s="4">
        <v>42338</v>
      </c>
      <c r="B57">
        <v>-3.8199999999999998E-2</v>
      </c>
      <c r="C57" s="6">
        <f>RB[[#This Row],[Variaz]]/100</f>
        <v>-3.8199999999999996E-4</v>
      </c>
      <c r="D57" s="10">
        <f>'AUM Fondi'!F234</f>
        <v>51487347.209999993</v>
      </c>
      <c r="E57" s="10">
        <f>D56*RB[[#This Row],[Variazione percentuale]]</f>
        <v>-19112.445464499997</v>
      </c>
      <c r="F57" s="11">
        <f>RB[[#This Row],[AUM]]-D56</f>
        <v>1454767.4599999934</v>
      </c>
      <c r="G57" s="11">
        <f>RB[[#This Row],[∆ AUM]]-RB[[#This Row],[effetto mercato]]</f>
        <v>1473879.9054644934</v>
      </c>
    </row>
    <row r="58" spans="1:7">
      <c r="A58" s="4">
        <v>42339</v>
      </c>
      <c r="B58">
        <v>9.5600000000000004E-2</v>
      </c>
      <c r="C58" s="6">
        <f>RB[[#This Row],[Variaz]]/100</f>
        <v>9.5600000000000004E-4</v>
      </c>
      <c r="D58" s="10">
        <f>'AUM Fondi'!F235</f>
        <v>53046537.789999999</v>
      </c>
      <c r="E58" s="10">
        <f>D57*RB[[#This Row],[Variazione percentuale]]</f>
        <v>49221.903932759997</v>
      </c>
      <c r="F58" s="11">
        <f>RB[[#This Row],[AUM]]-D57</f>
        <v>1559190.5800000057</v>
      </c>
      <c r="G58" s="11">
        <f>RB[[#This Row],[∆ AUM]]-RB[[#This Row],[effetto mercato]]</f>
        <v>1509968.6760672457</v>
      </c>
    </row>
    <row r="59" spans="1:7">
      <c r="A59" s="4">
        <v>42340</v>
      </c>
      <c r="B59">
        <v>-1.9099999999999999E-2</v>
      </c>
      <c r="C59" s="6">
        <f>RB[[#This Row],[Variaz]]/100</f>
        <v>-1.9099999999999998E-4</v>
      </c>
      <c r="D59" s="10">
        <f>'AUM Fondi'!F236</f>
        <v>51583924.43</v>
      </c>
      <c r="E59" s="10">
        <f>D58*RB[[#This Row],[Variazione percentuale]]</f>
        <v>-10131.888717889999</v>
      </c>
      <c r="F59" s="11">
        <f>RB[[#This Row],[AUM]]-D58</f>
        <v>-1462613.3599999994</v>
      </c>
      <c r="G59" s="11">
        <f>RB[[#This Row],[∆ AUM]]-RB[[#This Row],[effetto mercato]]</f>
        <v>-1452481.4712821094</v>
      </c>
    </row>
    <row r="60" spans="1:7">
      <c r="A60" s="4">
        <v>42341</v>
      </c>
      <c r="B60">
        <v>-1.6621999999999999</v>
      </c>
      <c r="C60" s="6">
        <f>RB[[#This Row],[Variaz]]/100</f>
        <v>-1.6621999999999998E-2</v>
      </c>
      <c r="D60" s="10">
        <f>'AUM Fondi'!F237</f>
        <v>52272957.879999995</v>
      </c>
      <c r="E60" s="10">
        <f>D59*RB[[#This Row],[Variazione percentuale]]</f>
        <v>-857427.99187545991</v>
      </c>
      <c r="F60" s="11">
        <f>RB[[#This Row],[AUM]]-D59</f>
        <v>689033.44999999553</v>
      </c>
      <c r="G60" s="11">
        <f>RB[[#This Row],[∆ AUM]]-RB[[#This Row],[effetto mercato]]</f>
        <v>1546461.4418754554</v>
      </c>
    </row>
    <row r="61" spans="1:7">
      <c r="A61" s="4">
        <v>42342</v>
      </c>
      <c r="B61">
        <v>-7.7700000000000005E-2</v>
      </c>
      <c r="C61" s="6">
        <f>RB[[#This Row],[Variaz]]/100</f>
        <v>-7.7700000000000002E-4</v>
      </c>
      <c r="D61" s="10">
        <f>'AUM Fondi'!F238</f>
        <v>54041701.890000001</v>
      </c>
      <c r="E61" s="10">
        <f>D60*RB[[#This Row],[Variazione percentuale]]</f>
        <v>-40616.088272759996</v>
      </c>
      <c r="F61" s="11">
        <f>RB[[#This Row],[AUM]]-D60</f>
        <v>1768744.0100000054</v>
      </c>
      <c r="G61" s="11">
        <f>RB[[#This Row],[∆ AUM]]-RB[[#This Row],[effetto mercato]]</f>
        <v>1809360.0982727653</v>
      </c>
    </row>
    <row r="62" spans="1:7">
      <c r="A62" s="4">
        <v>42345</v>
      </c>
      <c r="B62">
        <v>0.31109999999999999</v>
      </c>
      <c r="C62" s="6">
        <f>RB[[#This Row],[Variaz]]/100</f>
        <v>3.1110000000000001E-3</v>
      </c>
      <c r="D62" s="10">
        <f>'AUM Fondi'!F239</f>
        <v>56829623.640000008</v>
      </c>
      <c r="E62" s="10">
        <f>D61*RB[[#This Row],[Variazione percentuale]]</f>
        <v>168123.73457979001</v>
      </c>
      <c r="F62" s="11">
        <f>RB[[#This Row],[AUM]]-D61</f>
        <v>2787921.7500000075</v>
      </c>
      <c r="G62" s="11">
        <f>RB[[#This Row],[∆ AUM]]-RB[[#This Row],[effetto mercato]]</f>
        <v>2619798.0154202175</v>
      </c>
    </row>
    <row r="63" spans="1:7">
      <c r="A63" s="4">
        <v>42347</v>
      </c>
      <c r="B63">
        <v>-0.75600000000000001</v>
      </c>
      <c r="C63" s="6">
        <f>RB[[#This Row],[Variaz]]/100</f>
        <v>-7.5599999999999999E-3</v>
      </c>
      <c r="D63" s="10">
        <f>'AUM Fondi'!F240</f>
        <v>58261314.050000004</v>
      </c>
      <c r="E63" s="10">
        <f>D62*RB[[#This Row],[Variazione percentuale]]</f>
        <v>-429631.95471840003</v>
      </c>
      <c r="F63" s="11">
        <f>RB[[#This Row],[AUM]]-D62</f>
        <v>1431690.4099999964</v>
      </c>
      <c r="G63" s="11">
        <f>RB[[#This Row],[∆ AUM]]-RB[[#This Row],[effetto mercato]]</f>
        <v>1861322.3647183964</v>
      </c>
    </row>
    <row r="64" spans="1:7">
      <c r="A64" s="4">
        <v>42348</v>
      </c>
      <c r="B64">
        <v>0</v>
      </c>
      <c r="C64" s="6">
        <f>RB[[#This Row],[Variaz]]/100</f>
        <v>0</v>
      </c>
      <c r="D64" s="10">
        <f>'AUM Fondi'!F241</f>
        <v>59797672.860000007</v>
      </c>
      <c r="E64" s="10">
        <f>D63*RB[[#This Row],[Variazione percentuale]]</f>
        <v>0</v>
      </c>
      <c r="F64" s="11">
        <f>RB[[#This Row],[AUM]]-D63</f>
        <v>1536358.8100000024</v>
      </c>
      <c r="G64" s="11">
        <f>RB[[#This Row],[∆ AUM]]-RB[[#This Row],[effetto mercato]]</f>
        <v>1536358.8100000024</v>
      </c>
    </row>
    <row r="65" spans="1:7">
      <c r="A65" s="4">
        <v>42349</v>
      </c>
      <c r="B65">
        <v>-0.41020000000000001</v>
      </c>
      <c r="C65" s="6">
        <f>RB[[#This Row],[Variaz]]/100</f>
        <v>-4.1019999999999997E-3</v>
      </c>
      <c r="D65" s="10">
        <f>'AUM Fondi'!F242</f>
        <v>60887903.010000005</v>
      </c>
      <c r="E65" s="10">
        <f>D64*RB[[#This Row],[Variazione percentuale]]</f>
        <v>-245290.05407172002</v>
      </c>
      <c r="F65" s="11">
        <f>RB[[#This Row],[AUM]]-D64</f>
        <v>1090230.1499999985</v>
      </c>
      <c r="G65" s="11">
        <f>RB[[#This Row],[∆ AUM]]-RB[[#This Row],[effetto mercato]]</f>
        <v>1335520.2040717185</v>
      </c>
    </row>
    <row r="66" spans="1:7">
      <c r="A66" s="4">
        <v>42352</v>
      </c>
      <c r="B66">
        <v>-0.47070000000000001</v>
      </c>
      <c r="C66" s="6">
        <f>RB[[#This Row],[Variaz]]/100</f>
        <v>-4.7070000000000002E-3</v>
      </c>
      <c r="D66" s="10">
        <f>'AUM Fondi'!F243</f>
        <v>61823452.260000005</v>
      </c>
      <c r="E66" s="10">
        <f>D65*RB[[#This Row],[Variazione percentuale]]</f>
        <v>-286599.35946807003</v>
      </c>
      <c r="F66" s="11">
        <f>RB[[#This Row],[AUM]]-D65</f>
        <v>935549.25</v>
      </c>
      <c r="G66" s="11">
        <f>RB[[#This Row],[∆ AUM]]-RB[[#This Row],[effetto mercato]]</f>
        <v>1222148.6094680701</v>
      </c>
    </row>
    <row r="67" spans="1:7">
      <c r="A67" s="4">
        <v>42353</v>
      </c>
      <c r="B67">
        <v>0.35470000000000002</v>
      </c>
      <c r="C67" s="6">
        <f>RB[[#This Row],[Variaz]]/100</f>
        <v>3.5470000000000002E-3</v>
      </c>
      <c r="D67" s="10">
        <f>'AUM Fondi'!F244</f>
        <v>62808272.340000004</v>
      </c>
      <c r="E67" s="10">
        <f>D66*RB[[#This Row],[Variazione percentuale]]</f>
        <v>219287.78516622004</v>
      </c>
      <c r="F67" s="11">
        <f>RB[[#This Row],[AUM]]-D66</f>
        <v>984820.07999999821</v>
      </c>
      <c r="G67" s="11">
        <f>RB[[#This Row],[∆ AUM]]-RB[[#This Row],[effetto mercato]]</f>
        <v>765532.29483377817</v>
      </c>
    </row>
    <row r="68" spans="1:7">
      <c r="A68" s="4">
        <v>42354</v>
      </c>
      <c r="B68">
        <v>0.25530000000000003</v>
      </c>
      <c r="C68" s="6">
        <f>RB[[#This Row],[Variaz]]/100</f>
        <v>2.5530000000000001E-3</v>
      </c>
      <c r="D68" s="10">
        <f>'AUM Fondi'!F245</f>
        <v>63822219.329999998</v>
      </c>
      <c r="E68" s="10">
        <f>D67*RB[[#This Row],[Variazione percentuale]]</f>
        <v>160349.51928402003</v>
      </c>
      <c r="F68" s="11">
        <f>RB[[#This Row],[AUM]]-D67</f>
        <v>1013946.9899999946</v>
      </c>
      <c r="G68" s="11">
        <f>RB[[#This Row],[∆ AUM]]-RB[[#This Row],[effetto mercato]]</f>
        <v>853597.47071597457</v>
      </c>
    </row>
    <row r="69" spans="1:7">
      <c r="A69" s="4">
        <v>42355</v>
      </c>
      <c r="B69">
        <v>0.33289999999999997</v>
      </c>
      <c r="C69" s="6">
        <f>RB[[#This Row],[Variaz]]/100</f>
        <v>3.3289999999999999E-3</v>
      </c>
      <c r="D69" s="10">
        <f>'AUM Fondi'!F246</f>
        <v>65092138.879999995</v>
      </c>
      <c r="E69" s="10">
        <f>D68*RB[[#This Row],[Variazione percentuale]]</f>
        <v>212464.16814957</v>
      </c>
      <c r="F69" s="11">
        <f>RB[[#This Row],[AUM]]-D68</f>
        <v>1269919.549999997</v>
      </c>
      <c r="G69" s="11">
        <f>RB[[#This Row],[∆ AUM]]-RB[[#This Row],[effetto mercato]]</f>
        <v>1057455.381850427</v>
      </c>
    </row>
    <row r="70" spans="1:7">
      <c r="A70" s="4">
        <v>42356</v>
      </c>
      <c r="B70">
        <v>-0.27329999999999999</v>
      </c>
      <c r="C70" s="6">
        <f>RB[[#This Row],[Variaz]]/100</f>
        <v>-2.7329999999999998E-3</v>
      </c>
      <c r="D70" s="10">
        <f>'AUM Fondi'!F247</f>
        <v>66320342.319999993</v>
      </c>
      <c r="E70" s="10">
        <f>D69*RB[[#This Row],[Variazione percentuale]]</f>
        <v>-177896.81555903997</v>
      </c>
      <c r="F70" s="11">
        <f>RB[[#This Row],[AUM]]-D69</f>
        <v>1228203.4399999976</v>
      </c>
      <c r="G70" s="11">
        <f>RB[[#This Row],[∆ AUM]]-RB[[#This Row],[effetto mercato]]</f>
        <v>1406100.2555590377</v>
      </c>
    </row>
    <row r="71" spans="1:7">
      <c r="A71" s="4">
        <v>42359</v>
      </c>
      <c r="B71">
        <v>-0.21529999999999999</v>
      </c>
      <c r="C71" s="6">
        <f>RB[[#This Row],[Variaz]]/100</f>
        <v>-2.153E-3</v>
      </c>
      <c r="D71" s="10">
        <f>'AUM Fondi'!F248</f>
        <v>67157997.069999993</v>
      </c>
      <c r="E71" s="10">
        <f>D70*RB[[#This Row],[Variazione percentuale]]</f>
        <v>-142787.69701495999</v>
      </c>
      <c r="F71" s="11">
        <f>RB[[#This Row],[AUM]]-D70</f>
        <v>837654.75</v>
      </c>
      <c r="G71" s="11">
        <f>RB[[#This Row],[∆ AUM]]-RB[[#This Row],[effetto mercato]]</f>
        <v>980442.44701495999</v>
      </c>
    </row>
    <row r="72" spans="1:7">
      <c r="A72" s="4">
        <v>42360</v>
      </c>
      <c r="B72">
        <v>-1.9599999999999999E-2</v>
      </c>
      <c r="C72" s="6">
        <f>RB[[#This Row],[Variaz]]/100</f>
        <v>-1.9599999999999999E-4</v>
      </c>
      <c r="D72" s="10">
        <f>'AUM Fondi'!F249</f>
        <v>71556059.969999999</v>
      </c>
      <c r="E72" s="10">
        <f>D71*RB[[#This Row],[Variazione percentuale]]</f>
        <v>-13162.967425719999</v>
      </c>
      <c r="F72" s="11">
        <f>RB[[#This Row],[AUM]]-D71</f>
        <v>4398062.900000006</v>
      </c>
      <c r="G72" s="11">
        <f>RB[[#This Row],[∆ AUM]]-RB[[#This Row],[effetto mercato]]</f>
        <v>4411225.8674257258</v>
      </c>
    </row>
    <row r="73" spans="1:7">
      <c r="A73" s="4">
        <v>42361</v>
      </c>
      <c r="B73">
        <v>0.5101</v>
      </c>
      <c r="C73" s="6">
        <f>RB[[#This Row],[Variaz]]/100</f>
        <v>5.1009999999999996E-3</v>
      </c>
      <c r="D73" s="10">
        <f>'AUM Fondi'!F250</f>
        <v>72975955.99000001</v>
      </c>
      <c r="E73" s="10">
        <f>D72*RB[[#This Row],[Variazione percentuale]]</f>
        <v>365007.46190696995</v>
      </c>
      <c r="F73" s="11">
        <f>RB[[#This Row],[AUM]]-D72</f>
        <v>1419896.0200000107</v>
      </c>
      <c r="G73" s="11">
        <f>RB[[#This Row],[∆ AUM]]-RB[[#This Row],[effetto mercato]]</f>
        <v>1054888.5580930407</v>
      </c>
    </row>
    <row r="74" spans="1:7">
      <c r="A74" s="4">
        <v>42366</v>
      </c>
      <c r="B74">
        <v>-0.1366</v>
      </c>
      <c r="C74" s="6">
        <f>RB[[#This Row],[Variaz]]/100</f>
        <v>-1.366E-3</v>
      </c>
      <c r="D74" s="10">
        <f>'AUM Fondi'!F251</f>
        <v>73901078.140000001</v>
      </c>
      <c r="E74" s="10">
        <f>D73*RB[[#This Row],[Variazione percentuale]]</f>
        <v>-99685.155882340012</v>
      </c>
      <c r="F74" s="11">
        <f>RB[[#This Row],[AUM]]-D73</f>
        <v>925122.14999999106</v>
      </c>
      <c r="G74" s="11">
        <f>RB[[#This Row],[∆ AUM]]-RB[[#This Row],[effetto mercato]]</f>
        <v>1024807.3058823311</v>
      </c>
    </row>
    <row r="75" spans="1:7">
      <c r="A75" s="4">
        <v>42367</v>
      </c>
      <c r="B75">
        <v>0.33229999999999998</v>
      </c>
      <c r="C75" s="6">
        <f>RB[[#This Row],[Variaz]]/100</f>
        <v>3.323E-3</v>
      </c>
      <c r="D75" s="10">
        <f>'AUM Fondi'!F252</f>
        <v>75647862.670000002</v>
      </c>
      <c r="E75" s="10">
        <f>D74*RB[[#This Row],[Variazione percentuale]]</f>
        <v>245573.28265922001</v>
      </c>
      <c r="F75" s="11">
        <f>RB[[#This Row],[AUM]]-D74</f>
        <v>1746784.5300000012</v>
      </c>
      <c r="G75" s="11">
        <f>RB[[#This Row],[∆ AUM]]-RB[[#This Row],[effetto mercato]]</f>
        <v>1501211.2473407811</v>
      </c>
    </row>
    <row r="76" spans="1:7">
      <c r="A76" s="4">
        <v>42368</v>
      </c>
      <c r="B76">
        <v>-0.13639999999999999</v>
      </c>
      <c r="C76" s="6">
        <f>RB[[#This Row],[Variaz]]/100</f>
        <v>-1.364E-3</v>
      </c>
      <c r="D76" s="10">
        <f>'AUM Fondi'!F253</f>
        <v>76443699.840000004</v>
      </c>
      <c r="E76" s="10">
        <f>D75*RB[[#This Row],[Variazione percentuale]]</f>
        <v>-103183.68468188</v>
      </c>
      <c r="F76" s="11">
        <f>RB[[#This Row],[AUM]]-D75</f>
        <v>795837.17000000179</v>
      </c>
      <c r="G76" s="11">
        <f>RB[[#This Row],[∆ AUM]]-RB[[#This Row],[effetto mercato]]</f>
        <v>899020.85468188184</v>
      </c>
    </row>
    <row r="77" spans="1:7">
      <c r="A77" s="4">
        <v>42369</v>
      </c>
      <c r="B77">
        <v>-1.95E-2</v>
      </c>
      <c r="C77" s="6">
        <f>RB[[#This Row],[Variaz]]/100</f>
        <v>-1.95E-4</v>
      </c>
      <c r="D77" s="10">
        <f>'AUM Fondi'!F254</f>
        <v>77107318.969999999</v>
      </c>
      <c r="E77" s="10">
        <f>D76*RB[[#This Row],[Variazione percentuale]]</f>
        <v>-14906.5214688</v>
      </c>
      <c r="F77" s="11">
        <f>RB[[#This Row],[AUM]]-D76</f>
        <v>663619.12999999523</v>
      </c>
      <c r="G77" s="11">
        <f>RB[[#This Row],[∆ AUM]]-RB[[#This Row],[effetto mercato]]</f>
        <v>678525.65146879526</v>
      </c>
    </row>
    <row r="78" spans="1:7">
      <c r="A78" s="4">
        <v>42373</v>
      </c>
      <c r="B78">
        <v>-0.35120000000000001</v>
      </c>
      <c r="C78" s="6">
        <f>RB[[#This Row],[Variaz]]/100</f>
        <v>-3.5119999999999999E-3</v>
      </c>
      <c r="D78" s="10">
        <f>'AUM Fondi'!F255</f>
        <v>77411734.520000011</v>
      </c>
      <c r="E78" s="10">
        <f>D77*RB[[#This Row],[Variazione percentuale]]</f>
        <v>-270800.90422263998</v>
      </c>
      <c r="F78" s="11">
        <f>RB[[#This Row],[AUM]]-D77</f>
        <v>304415.55000001192</v>
      </c>
      <c r="G78" s="11">
        <f>RB[[#This Row],[∆ AUM]]-RB[[#This Row],[effetto mercato]]</f>
        <v>575216.4542226519</v>
      </c>
    </row>
    <row r="79" spans="1:7">
      <c r="A79" s="4">
        <v>42374</v>
      </c>
      <c r="B79">
        <v>0.29370000000000002</v>
      </c>
      <c r="C79" s="6">
        <f>RB[[#This Row],[Variaz]]/100</f>
        <v>2.9370000000000004E-3</v>
      </c>
      <c r="D79" s="10">
        <f>'AUM Fondi'!F256</f>
        <v>77744226.970000014</v>
      </c>
      <c r="E79" s="10">
        <f>D78*RB[[#This Row],[Variazione percentuale]]</f>
        <v>227358.26428524006</v>
      </c>
      <c r="F79" s="11">
        <f>RB[[#This Row],[AUM]]-D78</f>
        <v>332492.45000000298</v>
      </c>
      <c r="G79" s="11">
        <f>RB[[#This Row],[∆ AUM]]-RB[[#This Row],[effetto mercato]]</f>
        <v>105134.18571476292</v>
      </c>
    </row>
    <row r="80" spans="1:7">
      <c r="A80" s="4">
        <v>42376</v>
      </c>
      <c r="B80">
        <v>-1.1518999999999999</v>
      </c>
      <c r="C80" s="6">
        <f>RB[[#This Row],[Variaz]]/100</f>
        <v>-1.1519E-2</v>
      </c>
      <c r="D80" s="10">
        <f>'AUM Fondi'!F257</f>
        <v>78387503.579999998</v>
      </c>
      <c r="E80" s="10">
        <f>D79*RB[[#This Row],[Variazione percentuale]]</f>
        <v>-895535.7504674301</v>
      </c>
      <c r="F80" s="11">
        <f>RB[[#This Row],[AUM]]-D79</f>
        <v>643276.6099999845</v>
      </c>
      <c r="G80" s="11">
        <f>RB[[#This Row],[∆ AUM]]-RB[[#This Row],[effetto mercato]]</f>
        <v>1538812.3604674146</v>
      </c>
    </row>
    <row r="81" spans="1:7">
      <c r="A81" s="4">
        <v>42377</v>
      </c>
      <c r="B81">
        <v>-0.25679999999999997</v>
      </c>
      <c r="C81" s="6">
        <f>RB[[#This Row],[Variaz]]/100</f>
        <v>-2.5679999999999995E-3</v>
      </c>
      <c r="D81" s="10">
        <f>'AUM Fondi'!F258</f>
        <v>79435703.079999998</v>
      </c>
      <c r="E81" s="10">
        <f>D80*RB[[#This Row],[Variazione percentuale]]</f>
        <v>-201299.10919343994</v>
      </c>
      <c r="F81" s="11">
        <f>RB[[#This Row],[AUM]]-D80</f>
        <v>1048199.5</v>
      </c>
      <c r="G81" s="11">
        <f>RB[[#This Row],[∆ AUM]]-RB[[#This Row],[effetto mercato]]</f>
        <v>1249498.6091934401</v>
      </c>
    </row>
    <row r="82" spans="1:7">
      <c r="A82" s="4">
        <v>42380</v>
      </c>
      <c r="B82">
        <v>-7.9200000000000007E-2</v>
      </c>
      <c r="C82" s="6">
        <f>RB[[#This Row],[Variaz]]/100</f>
        <v>-7.9200000000000006E-4</v>
      </c>
      <c r="D82" s="10">
        <f>'AUM Fondi'!F259</f>
        <v>80015610.280000001</v>
      </c>
      <c r="E82" s="10">
        <f>D81*RB[[#This Row],[Variazione percentuale]]</f>
        <v>-62913.076839360001</v>
      </c>
      <c r="F82" s="11">
        <f>RB[[#This Row],[AUM]]-D81</f>
        <v>579907.20000000298</v>
      </c>
      <c r="G82" s="11">
        <f>RB[[#This Row],[∆ AUM]]-RB[[#This Row],[effetto mercato]]</f>
        <v>642820.27683936292</v>
      </c>
    </row>
    <row r="83" spans="1:7">
      <c r="A83" s="4">
        <v>42381</v>
      </c>
      <c r="B83">
        <v>0.13869999999999999</v>
      </c>
      <c r="C83" s="6">
        <f>RB[[#This Row],[Variaz]]/100</f>
        <v>1.387E-3</v>
      </c>
      <c r="D83" s="10">
        <f>'AUM Fondi'!F260</f>
        <v>80868725.13000001</v>
      </c>
      <c r="E83" s="10">
        <f>D82*RB[[#This Row],[Variazione percentuale]]</f>
        <v>110981.65145836001</v>
      </c>
      <c r="F83" s="11">
        <f>RB[[#This Row],[AUM]]-D82</f>
        <v>853114.85000000894</v>
      </c>
      <c r="G83" s="11">
        <f>RB[[#This Row],[∆ AUM]]-RB[[#This Row],[effetto mercato]]</f>
        <v>742133.19854164892</v>
      </c>
    </row>
    <row r="84" spans="1:7">
      <c r="A84" s="4">
        <v>42382</v>
      </c>
      <c r="B84">
        <v>-9.9000000000000005E-2</v>
      </c>
      <c r="C84" s="6">
        <f>RB[[#This Row],[Variaz]]/100</f>
        <v>-9.8999999999999999E-4</v>
      </c>
      <c r="D84" s="10">
        <f>'AUM Fondi'!F261</f>
        <v>81432318.290000007</v>
      </c>
      <c r="E84" s="10">
        <f>D83*RB[[#This Row],[Variazione percentuale]]</f>
        <v>-80060.037878700008</v>
      </c>
      <c r="F84" s="11">
        <f>RB[[#This Row],[AUM]]-D83</f>
        <v>563593.15999999642</v>
      </c>
      <c r="G84" s="11">
        <f>RB[[#This Row],[∆ AUM]]-RB[[#This Row],[effetto mercato]]</f>
        <v>643653.19787869649</v>
      </c>
    </row>
    <row r="85" spans="1:7">
      <c r="A85" s="4">
        <v>42383</v>
      </c>
      <c r="B85">
        <v>-0.1585</v>
      </c>
      <c r="C85" s="6">
        <f>RB[[#This Row],[Variaz]]/100</f>
        <v>-1.585E-3</v>
      </c>
      <c r="D85" s="10">
        <f>'AUM Fondi'!F262</f>
        <v>81869174.719999999</v>
      </c>
      <c r="E85" s="10">
        <f>D84*RB[[#This Row],[Variazione percentuale]]</f>
        <v>-129070.22448965002</v>
      </c>
      <c r="F85" s="11">
        <f>RB[[#This Row],[AUM]]-D84</f>
        <v>436856.42999999225</v>
      </c>
      <c r="G85" s="11">
        <f>RB[[#This Row],[∆ AUM]]-RB[[#This Row],[effetto mercato]]</f>
        <v>565926.65448964224</v>
      </c>
    </row>
    <row r="86" spans="1:7">
      <c r="A86" s="4">
        <v>42384</v>
      </c>
      <c r="B86">
        <v>-0.73409999999999997</v>
      </c>
      <c r="C86" s="6">
        <f>RB[[#This Row],[Variaz]]/100</f>
        <v>-7.3409999999999994E-3</v>
      </c>
      <c r="D86" s="10">
        <f>'AUM Fondi'!F263</f>
        <v>82379306.200000003</v>
      </c>
      <c r="E86" s="10">
        <f>D85*RB[[#This Row],[Variazione percentuale]]</f>
        <v>-601001.61161952</v>
      </c>
      <c r="F86" s="11">
        <f>RB[[#This Row],[AUM]]-D85</f>
        <v>510131.48000000417</v>
      </c>
      <c r="G86" s="11">
        <f>RB[[#This Row],[∆ AUM]]-RB[[#This Row],[effetto mercato]]</f>
        <v>1111133.0916195242</v>
      </c>
    </row>
    <row r="87" spans="1:7">
      <c r="A87" s="4">
        <v>42387</v>
      </c>
      <c r="B87">
        <v>-0.04</v>
      </c>
      <c r="C87" s="6">
        <f>RB[[#This Row],[Variaz]]/100</f>
        <v>-4.0000000000000002E-4</v>
      </c>
      <c r="D87" s="10">
        <f>'AUM Fondi'!F264</f>
        <v>83230043.780000001</v>
      </c>
      <c r="E87" s="10">
        <f>D86*RB[[#This Row],[Variazione percentuale]]</f>
        <v>-32951.722480000004</v>
      </c>
      <c r="F87" s="11">
        <f>RB[[#This Row],[AUM]]-D86</f>
        <v>850737.57999999821</v>
      </c>
      <c r="G87" s="11">
        <f>RB[[#This Row],[∆ AUM]]-RB[[#This Row],[effetto mercato]]</f>
        <v>883689.30247999821</v>
      </c>
    </row>
    <row r="88" spans="1:7">
      <c r="A88" s="4">
        <v>42388</v>
      </c>
      <c r="B88">
        <v>0.22</v>
      </c>
      <c r="C88" s="6">
        <f>RB[[#This Row],[Variaz]]/100</f>
        <v>2.2000000000000001E-3</v>
      </c>
      <c r="D88" s="10">
        <f>'AUM Fondi'!F265</f>
        <v>83981844.890000001</v>
      </c>
      <c r="E88" s="10">
        <f>D87*RB[[#This Row],[Variazione percentuale]]</f>
        <v>183106.09631600001</v>
      </c>
      <c r="F88" s="11">
        <f>RB[[#This Row],[AUM]]-D87</f>
        <v>751801.1099999994</v>
      </c>
      <c r="G88" s="11">
        <f>RB[[#This Row],[∆ AUM]]-RB[[#This Row],[effetto mercato]]</f>
        <v>568695.01368399942</v>
      </c>
    </row>
    <row r="89" spans="1:7">
      <c r="A89" s="4">
        <v>42389</v>
      </c>
      <c r="B89">
        <v>-0.69830000000000003</v>
      </c>
      <c r="C89" s="6">
        <f>RB[[#This Row],[Variaz]]/100</f>
        <v>-6.9830000000000005E-3</v>
      </c>
      <c r="D89" s="10">
        <f>'AUM Fondi'!F266</f>
        <v>83878336.780000001</v>
      </c>
      <c r="E89" s="10">
        <f>D88*RB[[#This Row],[Variazione percentuale]]</f>
        <v>-586445.22286687</v>
      </c>
      <c r="F89" s="11">
        <f>RB[[#This Row],[AUM]]-D88</f>
        <v>-103508.1099999994</v>
      </c>
      <c r="G89" s="11">
        <f>RB[[#This Row],[∆ AUM]]-RB[[#This Row],[effetto mercato]]</f>
        <v>482937.11286687059</v>
      </c>
    </row>
    <row r="90" spans="1:7">
      <c r="A90" s="4">
        <v>42390</v>
      </c>
      <c r="B90">
        <v>0.50229999999999997</v>
      </c>
      <c r="C90" s="6">
        <f>RB[[#This Row],[Variaz]]/100</f>
        <v>5.0229999999999997E-3</v>
      </c>
      <c r="D90" s="10">
        <f>'AUM Fondi'!F267</f>
        <v>84671063.179999992</v>
      </c>
      <c r="E90" s="10">
        <f>D89*RB[[#This Row],[Variazione percentuale]]</f>
        <v>421320.88564593997</v>
      </c>
      <c r="F90" s="11">
        <f>RB[[#This Row],[AUM]]-D89</f>
        <v>792726.39999999106</v>
      </c>
      <c r="G90" s="11">
        <f>RB[[#This Row],[∆ AUM]]-RB[[#This Row],[effetto mercato]]</f>
        <v>371405.51435405109</v>
      </c>
    </row>
    <row r="91" spans="1:7">
      <c r="A91" s="4">
        <v>42391</v>
      </c>
      <c r="B91">
        <v>0.71970000000000001</v>
      </c>
      <c r="C91" s="6">
        <f>RB[[#This Row],[Variaz]]/100</f>
        <v>7.1970000000000003E-3</v>
      </c>
      <c r="D91" s="10">
        <f>'AUM Fondi'!F268</f>
        <v>85622126.299999997</v>
      </c>
      <c r="E91" s="10">
        <f>D90*RB[[#This Row],[Variazione percentuale]]</f>
        <v>609377.64170645992</v>
      </c>
      <c r="F91" s="11">
        <f>RB[[#This Row],[AUM]]-D90</f>
        <v>951063.12000000477</v>
      </c>
      <c r="G91" s="11">
        <f>RB[[#This Row],[∆ AUM]]-RB[[#This Row],[effetto mercato]]</f>
        <v>341685.47829354485</v>
      </c>
    </row>
    <row r="92" spans="1:7">
      <c r="A92" s="4">
        <v>42394</v>
      </c>
      <c r="B92">
        <v>-0.19850000000000001</v>
      </c>
      <c r="C92" s="6">
        <f>RB[[#This Row],[Variaz]]/100</f>
        <v>-1.9850000000000002E-3</v>
      </c>
      <c r="D92" s="10">
        <f>'AUM Fondi'!F269</f>
        <v>85966731.939999998</v>
      </c>
      <c r="E92" s="10">
        <f>D91*RB[[#This Row],[Variazione percentuale]]</f>
        <v>-169959.9207055</v>
      </c>
      <c r="F92" s="11">
        <f>RB[[#This Row],[AUM]]-D91</f>
        <v>344605.6400000006</v>
      </c>
      <c r="G92" s="11">
        <f>RB[[#This Row],[∆ AUM]]-RB[[#This Row],[effetto mercato]]</f>
        <v>514565.5607055006</v>
      </c>
    </row>
    <row r="93" spans="1:7">
      <c r="A93" s="4">
        <v>42395</v>
      </c>
      <c r="B93">
        <v>0.35799999999999998</v>
      </c>
      <c r="C93" s="6">
        <f>RB[[#This Row],[Variaz]]/100</f>
        <v>3.5799999999999998E-3</v>
      </c>
      <c r="D93" s="10">
        <f>'AUM Fondi'!F270</f>
        <v>87015853.149999991</v>
      </c>
      <c r="E93" s="10">
        <f>D92*RB[[#This Row],[Variazione percentuale]]</f>
        <v>307760.90034519997</v>
      </c>
      <c r="F93" s="11">
        <f>RB[[#This Row],[AUM]]-D92</f>
        <v>1049121.2099999934</v>
      </c>
      <c r="G93" s="11">
        <f>RB[[#This Row],[∆ AUM]]-RB[[#This Row],[effetto mercato]]</f>
        <v>741360.30965479347</v>
      </c>
    </row>
    <row r="94" spans="1:7">
      <c r="A94" s="4">
        <v>42396</v>
      </c>
      <c r="B94">
        <v>0</v>
      </c>
      <c r="C94" s="6">
        <f>RB[[#This Row],[Variaz]]/100</f>
        <v>0</v>
      </c>
      <c r="D94" s="10">
        <f>'AUM Fondi'!F271</f>
        <v>87548926.289999992</v>
      </c>
      <c r="E94" s="10">
        <f>D93*RB[[#This Row],[Variazione percentuale]]</f>
        <v>0</v>
      </c>
      <c r="F94" s="11">
        <f>RB[[#This Row],[AUM]]-D93</f>
        <v>533073.1400000006</v>
      </c>
      <c r="G94" s="11">
        <f>RB[[#This Row],[∆ AUM]]-RB[[#This Row],[effetto mercato]]</f>
        <v>533073.1400000006</v>
      </c>
    </row>
    <row r="95" spans="1:7">
      <c r="A95" s="4">
        <v>42397</v>
      </c>
      <c r="B95">
        <v>-0.31709999999999999</v>
      </c>
      <c r="C95" s="6">
        <f>RB[[#This Row],[Variaz]]/100</f>
        <v>-3.1709999999999998E-3</v>
      </c>
      <c r="D95" s="10">
        <f>'AUM Fondi'!F272</f>
        <v>87658493.819999993</v>
      </c>
      <c r="E95" s="10">
        <f>D94*RB[[#This Row],[Variazione percentuale]]</f>
        <v>-277617.64526558993</v>
      </c>
      <c r="F95" s="11">
        <f>RB[[#This Row],[AUM]]-D94</f>
        <v>109567.53000000119</v>
      </c>
      <c r="G95" s="11">
        <f>RB[[#This Row],[∆ AUM]]-RB[[#This Row],[effetto mercato]]</f>
        <v>387185.17526559113</v>
      </c>
    </row>
    <row r="96" spans="1:7">
      <c r="A96" s="4">
        <v>42398</v>
      </c>
      <c r="B96">
        <v>1.2724</v>
      </c>
      <c r="C96" s="6">
        <f>RB[[#This Row],[Variaz]]/100</f>
        <v>1.2723999999999999E-2</v>
      </c>
      <c r="D96" s="10">
        <f>'AUM Fondi'!F273</f>
        <v>89515123.189999998</v>
      </c>
      <c r="E96" s="10">
        <f>D95*RB[[#This Row],[Variazione percentuale]]</f>
        <v>1115366.6753656799</v>
      </c>
      <c r="F96" s="11">
        <f>RB[[#This Row],[AUM]]-D95</f>
        <v>1856629.3700000048</v>
      </c>
      <c r="G96" s="11">
        <f>RB[[#This Row],[∆ AUM]]-RB[[#This Row],[effetto mercato]]</f>
        <v>741262.69463432487</v>
      </c>
    </row>
    <row r="97" spans="1:7">
      <c r="A97" s="4">
        <v>42401</v>
      </c>
      <c r="B97">
        <v>-0.1963</v>
      </c>
      <c r="C97" s="6">
        <f>RB[[#This Row],[Variaz]]/100</f>
        <v>-1.9629999999999999E-3</v>
      </c>
      <c r="D97" s="10">
        <f>'AUM Fondi'!F274</f>
        <v>89706004.960000008</v>
      </c>
      <c r="E97" s="10">
        <f>D96*RB[[#This Row],[Variazione percentuale]]</f>
        <v>-175718.18682196998</v>
      </c>
      <c r="F97" s="11">
        <f>RB[[#This Row],[AUM]]-D96</f>
        <v>190881.77000001073</v>
      </c>
      <c r="G97" s="11">
        <f>RB[[#This Row],[∆ AUM]]-RB[[#This Row],[effetto mercato]]</f>
        <v>366599.95682198071</v>
      </c>
    </row>
    <row r="98" spans="1:7">
      <c r="A98" s="4">
        <v>42402</v>
      </c>
      <c r="B98">
        <v>-0.47210000000000002</v>
      </c>
      <c r="C98" s="6">
        <f>RB[[#This Row],[Variaz]]/100</f>
        <v>-4.7210000000000004E-3</v>
      </c>
      <c r="D98" s="10">
        <f>'AUM Fondi'!F275</f>
        <v>90062615.650000006</v>
      </c>
      <c r="E98" s="10">
        <f>D97*RB[[#This Row],[Variazione percentuale]]</f>
        <v>-423502.04941616009</v>
      </c>
      <c r="F98" s="11">
        <f>RB[[#This Row],[AUM]]-D97</f>
        <v>356610.68999999762</v>
      </c>
      <c r="G98" s="11">
        <f>RB[[#This Row],[∆ AUM]]-RB[[#This Row],[effetto mercato]]</f>
        <v>780112.73941615771</v>
      </c>
    </row>
    <row r="99" spans="1:7">
      <c r="A99" s="4">
        <v>42403</v>
      </c>
      <c r="B99">
        <v>-0.3755</v>
      </c>
      <c r="C99" s="6">
        <f>RB[[#This Row],[Variaz]]/100</f>
        <v>-3.7550000000000001E-3</v>
      </c>
      <c r="D99" s="10">
        <f>'AUM Fondi'!F276</f>
        <v>90354838.109999999</v>
      </c>
      <c r="E99" s="10">
        <f>D98*RB[[#This Row],[Variazione percentuale]]</f>
        <v>-338185.12176575005</v>
      </c>
      <c r="F99" s="11">
        <f>RB[[#This Row],[AUM]]-D98</f>
        <v>292222.45999999344</v>
      </c>
      <c r="G99" s="11">
        <f>RB[[#This Row],[∆ AUM]]-RB[[#This Row],[effetto mercato]]</f>
        <v>630407.58176574344</v>
      </c>
    </row>
    <row r="100" spans="1:7">
      <c r="A100" s="4">
        <v>42404</v>
      </c>
      <c r="B100">
        <v>-0.3967</v>
      </c>
      <c r="C100" s="6">
        <f>RB[[#This Row],[Variaz]]/100</f>
        <v>-3.967E-3</v>
      </c>
      <c r="D100" s="10">
        <f>'AUM Fondi'!F277</f>
        <v>90498811.519999996</v>
      </c>
      <c r="E100" s="10">
        <f>D99*RB[[#This Row],[Variazione percentuale]]</f>
        <v>-358437.64278236998</v>
      </c>
      <c r="F100" s="11">
        <f>RB[[#This Row],[AUM]]-D99</f>
        <v>143973.40999999642</v>
      </c>
      <c r="G100" s="11">
        <f>RB[[#This Row],[∆ AUM]]-RB[[#This Row],[effetto mercato]]</f>
        <v>502411.0527823664</v>
      </c>
    </row>
    <row r="101" spans="1:7">
      <c r="A101" s="4">
        <v>42405</v>
      </c>
      <c r="B101">
        <v>-0.37840000000000001</v>
      </c>
      <c r="C101" s="6">
        <f>RB[[#This Row],[Variaz]]/100</f>
        <v>-3.784E-3</v>
      </c>
      <c r="D101" s="10">
        <f>'AUM Fondi'!F278</f>
        <v>90617519.409999996</v>
      </c>
      <c r="E101" s="10">
        <f>D100*RB[[#This Row],[Variazione percentuale]]</f>
        <v>-342447.50279167999</v>
      </c>
      <c r="F101" s="11">
        <f>RB[[#This Row],[AUM]]-D100</f>
        <v>118707.8900000006</v>
      </c>
      <c r="G101" s="11">
        <f>RB[[#This Row],[∆ AUM]]-RB[[#This Row],[effetto mercato]]</f>
        <v>461155.39279168058</v>
      </c>
    </row>
    <row r="102" spans="1:7">
      <c r="A102" s="4">
        <v>42408</v>
      </c>
      <c r="B102">
        <v>-0.71970000000000001</v>
      </c>
      <c r="C102" s="6">
        <f>RB[[#This Row],[Variaz]]/100</f>
        <v>-7.1970000000000003E-3</v>
      </c>
      <c r="D102" s="10">
        <f>'AUM Fondi'!F279</f>
        <v>90358198.040000007</v>
      </c>
      <c r="E102" s="10">
        <f>D101*RB[[#This Row],[Variazione percentuale]]</f>
        <v>-652174.28719377005</v>
      </c>
      <c r="F102" s="11">
        <f>RB[[#This Row],[AUM]]-D101</f>
        <v>-259321.36999998987</v>
      </c>
      <c r="G102" s="11">
        <f>RB[[#This Row],[∆ AUM]]-RB[[#This Row],[effetto mercato]]</f>
        <v>392852.91719378019</v>
      </c>
    </row>
    <row r="103" spans="1:7">
      <c r="A103" s="4">
        <v>42409</v>
      </c>
      <c r="B103">
        <v>-0.68469999999999998</v>
      </c>
      <c r="C103" s="6">
        <f>RB[[#This Row],[Variaz]]/100</f>
        <v>-6.8469999999999998E-3</v>
      </c>
      <c r="D103" s="10">
        <f>'AUM Fondi'!F280</f>
        <v>90139624.920000017</v>
      </c>
      <c r="E103" s="10">
        <f>D102*RB[[#This Row],[Variazione percentuale]]</f>
        <v>-618682.58197987999</v>
      </c>
      <c r="F103" s="11">
        <f>RB[[#This Row],[AUM]]-D102</f>
        <v>-218573.11999998987</v>
      </c>
      <c r="G103" s="11">
        <f>RB[[#This Row],[∆ AUM]]-RB[[#This Row],[effetto mercato]]</f>
        <v>400109.46197989013</v>
      </c>
    </row>
    <row r="104" spans="1:7">
      <c r="A104" s="4">
        <v>42410</v>
      </c>
      <c r="B104">
        <v>0.4461</v>
      </c>
      <c r="C104" s="6">
        <f>RB[[#This Row],[Variaz]]/100</f>
        <v>4.4609999999999997E-3</v>
      </c>
      <c r="D104" s="10">
        <f>'AUM Fondi'!F281</f>
        <v>90905906.570000008</v>
      </c>
      <c r="E104" s="10">
        <f>D103*RB[[#This Row],[Variazione percentuale]]</f>
        <v>402112.86676812003</v>
      </c>
      <c r="F104" s="11">
        <f>RB[[#This Row],[AUM]]-D103</f>
        <v>766281.64999999106</v>
      </c>
      <c r="G104" s="11">
        <f>RB[[#This Row],[∆ AUM]]-RB[[#This Row],[effetto mercato]]</f>
        <v>364168.78323187103</v>
      </c>
    </row>
    <row r="105" spans="1:7">
      <c r="A105" s="4">
        <v>42411</v>
      </c>
      <c r="B105">
        <v>-0.78720000000000001</v>
      </c>
      <c r="C105" s="6">
        <f>RB[[#This Row],[Variaz]]/100</f>
        <v>-7.8720000000000005E-3</v>
      </c>
      <c r="D105" s="10">
        <f>'AUM Fondi'!F282</f>
        <v>90389206.73999998</v>
      </c>
      <c r="E105" s="10">
        <f>D104*RB[[#This Row],[Variazione percentuale]]</f>
        <v>-715611.29651904013</v>
      </c>
      <c r="F105" s="11">
        <f>RB[[#This Row],[AUM]]-D104</f>
        <v>-516699.83000002801</v>
      </c>
      <c r="G105" s="11">
        <f>RB[[#This Row],[∆ AUM]]-RB[[#This Row],[effetto mercato]]</f>
        <v>198911.46651901212</v>
      </c>
    </row>
    <row r="106" spans="1:7">
      <c r="A106" s="4">
        <v>42412</v>
      </c>
      <c r="B106">
        <v>0.36620000000000003</v>
      </c>
      <c r="C106" s="6">
        <f>RB[[#This Row],[Variaz]]/100</f>
        <v>3.6620000000000003E-3</v>
      </c>
      <c r="D106" s="10">
        <f>'AUM Fondi'!F283</f>
        <v>91008334.209999993</v>
      </c>
      <c r="E106" s="10">
        <f>D105*RB[[#This Row],[Variazione percentuale]]</f>
        <v>331005.27508187998</v>
      </c>
      <c r="F106" s="11">
        <f>RB[[#This Row],[AUM]]-D105</f>
        <v>619127.47000001371</v>
      </c>
      <c r="G106" s="11">
        <f>RB[[#This Row],[∆ AUM]]-RB[[#This Row],[effetto mercato]]</f>
        <v>288122.19491813373</v>
      </c>
    </row>
    <row r="107" spans="1:7">
      <c r="A107" s="4">
        <v>42415</v>
      </c>
      <c r="B107">
        <v>0.89200000000000002</v>
      </c>
      <c r="C107" s="6">
        <f>RB[[#This Row],[Variaz]]/100</f>
        <v>8.9200000000000008E-3</v>
      </c>
      <c r="D107" s="10">
        <f>'AUM Fondi'!F284</f>
        <v>92530528.710000008</v>
      </c>
      <c r="E107" s="10">
        <f>D106*RB[[#This Row],[Variazione percentuale]]</f>
        <v>811794.34115320002</v>
      </c>
      <c r="F107" s="11">
        <f>RB[[#This Row],[AUM]]-D106</f>
        <v>1522194.5000000149</v>
      </c>
      <c r="G107" s="11">
        <f>RB[[#This Row],[∆ AUM]]-RB[[#This Row],[effetto mercato]]</f>
        <v>710400.15884681488</v>
      </c>
    </row>
    <row r="108" spans="1:7">
      <c r="A108" s="4">
        <v>42416</v>
      </c>
      <c r="B108">
        <v>6.0299999999999999E-2</v>
      </c>
      <c r="C108" s="6">
        <f>RB[[#This Row],[Variaz]]/100</f>
        <v>6.0300000000000002E-4</v>
      </c>
      <c r="D108" s="10">
        <f>'AUM Fondi'!F285</f>
        <v>92932380.530000016</v>
      </c>
      <c r="E108" s="10">
        <f>D107*RB[[#This Row],[Variazione percentuale]]</f>
        <v>55795.908812130008</v>
      </c>
      <c r="F108" s="11">
        <f>RB[[#This Row],[AUM]]-D107</f>
        <v>401851.82000000775</v>
      </c>
      <c r="G108" s="11">
        <f>RB[[#This Row],[∆ AUM]]-RB[[#This Row],[effetto mercato]]</f>
        <v>346055.91118787776</v>
      </c>
    </row>
    <row r="109" spans="1:7">
      <c r="A109" s="4">
        <v>42417</v>
      </c>
      <c r="B109">
        <v>0.58230000000000004</v>
      </c>
      <c r="C109" s="6">
        <f>RB[[#This Row],[Variaz]]/100</f>
        <v>5.8230000000000001E-3</v>
      </c>
      <c r="D109" s="10">
        <f>'AUM Fondi'!F286</f>
        <v>93850741.530000001</v>
      </c>
      <c r="E109" s="10">
        <f>D108*RB[[#This Row],[Variazione percentuale]]</f>
        <v>541145.25182619004</v>
      </c>
      <c r="F109" s="11">
        <f>RB[[#This Row],[AUM]]-D108</f>
        <v>918360.9999999851</v>
      </c>
      <c r="G109" s="11">
        <f>RB[[#This Row],[∆ AUM]]-RB[[#This Row],[effetto mercato]]</f>
        <v>377215.74817379506</v>
      </c>
    </row>
    <row r="110" spans="1:7">
      <c r="A110" s="4">
        <v>42418</v>
      </c>
      <c r="B110">
        <v>0.33939999999999998</v>
      </c>
      <c r="C110" s="6">
        <f>RB[[#This Row],[Variaz]]/100</f>
        <v>3.3939999999999999E-3</v>
      </c>
      <c r="D110" s="10">
        <f>'AUM Fondi'!F287</f>
        <v>94444256.129999995</v>
      </c>
      <c r="E110" s="10">
        <f>D109*RB[[#This Row],[Variazione percentuale]]</f>
        <v>318529.41675282002</v>
      </c>
      <c r="F110" s="11">
        <f>RB[[#This Row],[AUM]]-D109</f>
        <v>593514.59999999404</v>
      </c>
      <c r="G110" s="11">
        <f>RB[[#This Row],[∆ AUM]]-RB[[#This Row],[effetto mercato]]</f>
        <v>274985.18324717402</v>
      </c>
    </row>
    <row r="111" spans="1:7">
      <c r="A111" s="4">
        <v>42419</v>
      </c>
      <c r="B111">
        <v>-0.13930000000000001</v>
      </c>
      <c r="C111" s="6">
        <f>RB[[#This Row],[Variaz]]/100</f>
        <v>-1.3930000000000001E-3</v>
      </c>
      <c r="D111" s="10">
        <f>'AUM Fondi'!F288</f>
        <v>94809219.069999993</v>
      </c>
      <c r="E111" s="10">
        <f>D110*RB[[#This Row],[Variazione percentuale]]</f>
        <v>-131560.84878909</v>
      </c>
      <c r="F111" s="11">
        <f>RB[[#This Row],[AUM]]-D110</f>
        <v>364962.93999999762</v>
      </c>
      <c r="G111" s="11">
        <f>RB[[#This Row],[∆ AUM]]-RB[[#This Row],[effetto mercato]]</f>
        <v>496523.78878908762</v>
      </c>
    </row>
    <row r="112" spans="1:7">
      <c r="A112" s="4">
        <v>42422</v>
      </c>
      <c r="B112">
        <v>0.63759999999999994</v>
      </c>
      <c r="C112" s="6">
        <f>RB[[#This Row],[Variaz]]/100</f>
        <v>6.3759999999999997E-3</v>
      </c>
      <c r="D112" s="10">
        <f>'AUM Fondi'!F289</f>
        <v>95700342.25</v>
      </c>
      <c r="E112" s="10">
        <f>D111*RB[[#This Row],[Variazione percentuale]]</f>
        <v>604503.58079031995</v>
      </c>
      <c r="F112" s="11">
        <f>RB[[#This Row],[AUM]]-D111</f>
        <v>891123.18000000715</v>
      </c>
      <c r="G112" s="11">
        <f>RB[[#This Row],[∆ AUM]]-RB[[#This Row],[effetto mercato]]</f>
        <v>286619.59920968721</v>
      </c>
    </row>
    <row r="113" spans="1:7">
      <c r="A113" s="4">
        <v>42423</v>
      </c>
      <c r="B113">
        <v>-0.2772</v>
      </c>
      <c r="C113" s="6">
        <f>RB[[#This Row],[Variaz]]/100</f>
        <v>-2.7720000000000002E-3</v>
      </c>
      <c r="D113" s="10">
        <f>'AUM Fondi'!F290</f>
        <v>95562275.49000001</v>
      </c>
      <c r="E113" s="10">
        <f>D112*RB[[#This Row],[Variazione percentuale]]</f>
        <v>-265281.34871699999</v>
      </c>
      <c r="F113" s="11">
        <f>RB[[#This Row],[AUM]]-D112</f>
        <v>-138066.75999999046</v>
      </c>
      <c r="G113" s="11">
        <f>RB[[#This Row],[∆ AUM]]-RB[[#This Row],[effetto mercato]]</f>
        <v>127214.58871700952</v>
      </c>
    </row>
    <row r="114" spans="1:7">
      <c r="A114" s="4">
        <v>42424</v>
      </c>
      <c r="B114">
        <v>-0.13900000000000001</v>
      </c>
      <c r="C114" s="6">
        <f>RB[[#This Row],[Variaz]]/100</f>
        <v>-1.3900000000000002E-3</v>
      </c>
      <c r="D114" s="10">
        <f>'AUM Fondi'!F291</f>
        <v>95885947.649999991</v>
      </c>
      <c r="E114" s="10">
        <f>D113*RB[[#This Row],[Variazione percentuale]]</f>
        <v>-132831.56293110002</v>
      </c>
      <c r="F114" s="11">
        <f>RB[[#This Row],[AUM]]-D113</f>
        <v>323672.15999998152</v>
      </c>
      <c r="G114" s="11">
        <f>RB[[#This Row],[∆ AUM]]-RB[[#This Row],[effetto mercato]]</f>
        <v>456503.72293108155</v>
      </c>
    </row>
    <row r="115" spans="1:7">
      <c r="A115" s="4">
        <v>42425</v>
      </c>
      <c r="B115">
        <v>0.51690000000000003</v>
      </c>
      <c r="C115" s="6">
        <f>RB[[#This Row],[Variaz]]/100</f>
        <v>5.169E-3</v>
      </c>
      <c r="D115" s="10">
        <f>'AUM Fondi'!F292</f>
        <v>96756516.749999985</v>
      </c>
      <c r="E115" s="10">
        <f>D114*RB[[#This Row],[Variazione percentuale]]</f>
        <v>495634.46340284997</v>
      </c>
      <c r="F115" s="11">
        <f>RB[[#This Row],[AUM]]-D114</f>
        <v>870569.09999999404</v>
      </c>
      <c r="G115" s="11">
        <f>RB[[#This Row],[∆ AUM]]-RB[[#This Row],[effetto mercato]]</f>
        <v>374934.63659714407</v>
      </c>
    </row>
    <row r="116" spans="1:7">
      <c r="A116" s="4">
        <v>42426</v>
      </c>
      <c r="B116">
        <v>0.39560000000000001</v>
      </c>
      <c r="C116" s="6">
        <f>RB[[#This Row],[Variaz]]/100</f>
        <v>3.9560000000000003E-3</v>
      </c>
      <c r="D116" s="10">
        <f>'AUM Fondi'!F293</f>
        <v>97807088.590000004</v>
      </c>
      <c r="E116" s="10">
        <f>D115*RB[[#This Row],[Variazione percentuale]]</f>
        <v>382768.78026299999</v>
      </c>
      <c r="F116" s="11">
        <f>RB[[#This Row],[AUM]]-D115</f>
        <v>1050571.8400000185</v>
      </c>
      <c r="G116" s="11">
        <f>RB[[#This Row],[∆ AUM]]-RB[[#This Row],[effetto mercato]]</f>
        <v>667803.05973701854</v>
      </c>
    </row>
    <row r="117" spans="1:7">
      <c r="A117" s="4">
        <v>42429</v>
      </c>
      <c r="B117">
        <v>0.27579999999999999</v>
      </c>
      <c r="C117" s="6">
        <f>RB[[#This Row],[Variaz]]/100</f>
        <v>2.758E-3</v>
      </c>
      <c r="D117" s="10">
        <f>'AUM Fondi'!F294</f>
        <v>98587823.470000014</v>
      </c>
      <c r="E117" s="10">
        <f>D116*RB[[#This Row],[Variazione percentuale]]</f>
        <v>269751.95033122</v>
      </c>
      <c r="F117" s="11">
        <f>RB[[#This Row],[AUM]]-D116</f>
        <v>780734.88000001013</v>
      </c>
      <c r="G117" s="11">
        <f>RB[[#This Row],[∆ AUM]]-RB[[#This Row],[effetto mercato]]</f>
        <v>510982.92966879014</v>
      </c>
    </row>
    <row r="118" spans="1:7">
      <c r="A118" s="4">
        <v>42430</v>
      </c>
      <c r="B118">
        <v>0.33400000000000002</v>
      </c>
      <c r="C118" s="6">
        <f>RB[[#This Row],[Variaz]]/100</f>
        <v>3.3400000000000001E-3</v>
      </c>
      <c r="D118" s="10">
        <f>'AUM Fondi'!F295</f>
        <v>99431584.650000006</v>
      </c>
      <c r="E118" s="10">
        <f>D117*RB[[#This Row],[Variazione percentuale]]</f>
        <v>329283.33038980007</v>
      </c>
      <c r="F118" s="11">
        <f>RB[[#This Row],[AUM]]-D117</f>
        <v>843761.17999999225</v>
      </c>
      <c r="G118" s="11">
        <f>RB[[#This Row],[∆ AUM]]-RB[[#This Row],[effetto mercato]]</f>
        <v>514477.84961019218</v>
      </c>
    </row>
    <row r="119" spans="1:7">
      <c r="A119" s="4">
        <v>42431</v>
      </c>
      <c r="B119">
        <v>1.9599999999999999E-2</v>
      </c>
      <c r="C119" s="6">
        <f>RB[[#This Row],[Variaz]]/100</f>
        <v>1.9599999999999999E-4</v>
      </c>
      <c r="D119" s="10">
        <f>'AUM Fondi'!F296</f>
        <v>99724257.379999995</v>
      </c>
      <c r="E119" s="10">
        <f>D118*RB[[#This Row],[Variazione percentuale]]</f>
        <v>19488.5905914</v>
      </c>
      <c r="F119" s="11">
        <f>RB[[#This Row],[AUM]]-D118</f>
        <v>292672.72999998927</v>
      </c>
      <c r="G119" s="11">
        <f>RB[[#This Row],[∆ AUM]]-RB[[#This Row],[effetto mercato]]</f>
        <v>273184.13940858928</v>
      </c>
    </row>
    <row r="120" spans="1:7">
      <c r="A120" s="4">
        <v>42432</v>
      </c>
      <c r="B120">
        <v>3.9199999999999999E-2</v>
      </c>
      <c r="C120" s="6">
        <f>RB[[#This Row],[Variaz]]/100</f>
        <v>3.9199999999999999E-4</v>
      </c>
      <c r="D120" s="10">
        <f>'AUM Fondi'!F297</f>
        <v>100472701.93000001</v>
      </c>
      <c r="E120" s="10">
        <f>D119*RB[[#This Row],[Variazione percentuale]]</f>
        <v>39091.908892959997</v>
      </c>
      <c r="F120" s="11">
        <f>RB[[#This Row],[AUM]]-D119</f>
        <v>748444.55000001192</v>
      </c>
      <c r="G120" s="11">
        <f>RB[[#This Row],[∆ AUM]]-RB[[#This Row],[effetto mercato]]</f>
        <v>709352.64110705187</v>
      </c>
    </row>
    <row r="121" spans="1:7">
      <c r="A121" s="4">
        <v>42433</v>
      </c>
      <c r="B121">
        <v>-9.7799999999999998E-2</v>
      </c>
      <c r="C121" s="6">
        <f>RB[[#This Row],[Variaz]]/100</f>
        <v>-9.7799999999999992E-4</v>
      </c>
      <c r="D121" s="10">
        <f>'AUM Fondi'!F298</f>
        <v>101181824.37</v>
      </c>
      <c r="E121" s="10">
        <f>D120*RB[[#This Row],[Variazione percentuale]]</f>
        <v>-98262.302487540001</v>
      </c>
      <c r="F121" s="11">
        <f>RB[[#This Row],[AUM]]-D120</f>
        <v>709122.43999999762</v>
      </c>
      <c r="G121" s="11">
        <f>RB[[#This Row],[∆ AUM]]-RB[[#This Row],[effetto mercato]]</f>
        <v>807384.74248753767</v>
      </c>
    </row>
    <row r="122" spans="1:7">
      <c r="A122" s="4">
        <v>42436</v>
      </c>
      <c r="B122">
        <v>3.9199999999999999E-2</v>
      </c>
      <c r="C122" s="6">
        <f>RB[[#This Row],[Variaz]]/100</f>
        <v>3.9199999999999999E-4</v>
      </c>
      <c r="D122" s="10">
        <f>'AUM Fondi'!F299</f>
        <v>102161937.11</v>
      </c>
      <c r="E122" s="10">
        <f>D121*RB[[#This Row],[Variazione percentuale]]</f>
        <v>39663.275153039998</v>
      </c>
      <c r="F122" s="11">
        <f>RB[[#This Row],[AUM]]-D121</f>
        <v>980112.73999999464</v>
      </c>
      <c r="G122" s="11">
        <f>RB[[#This Row],[∆ AUM]]-RB[[#This Row],[effetto mercato]]</f>
        <v>940449.46484695468</v>
      </c>
    </row>
    <row r="123" spans="1:7">
      <c r="A123" s="4">
        <v>42437</v>
      </c>
      <c r="B123">
        <v>-0.25459999999999999</v>
      </c>
      <c r="C123" s="6">
        <f>RB[[#This Row],[Variaz]]/100</f>
        <v>-2.5460000000000001E-3</v>
      </c>
      <c r="D123" s="10">
        <f>'AUM Fondi'!F300</f>
        <v>102524914.94</v>
      </c>
      <c r="E123" s="10">
        <f>D122*RB[[#This Row],[Variazione percentuale]]</f>
        <v>-260104.29188206</v>
      </c>
      <c r="F123" s="11">
        <f>RB[[#This Row],[AUM]]-D122</f>
        <v>362977.82999999821</v>
      </c>
      <c r="G123" s="11">
        <f>RB[[#This Row],[∆ AUM]]-RB[[#This Row],[effetto mercato]]</f>
        <v>623082.12188205821</v>
      </c>
    </row>
    <row r="124" spans="1:7">
      <c r="A124" s="4">
        <v>42438</v>
      </c>
      <c r="B124">
        <v>1.9599999999999999E-2</v>
      </c>
      <c r="C124" s="6">
        <f>RB[[#This Row],[Variaz]]/100</f>
        <v>1.9599999999999999E-4</v>
      </c>
      <c r="D124" s="10">
        <f>'AUM Fondi'!F301</f>
        <v>103115004.55000001</v>
      </c>
      <c r="E124" s="10">
        <f>D123*RB[[#This Row],[Variazione percentuale]]</f>
        <v>20094.883328239997</v>
      </c>
      <c r="F124" s="11">
        <f>RB[[#This Row],[AUM]]-D123</f>
        <v>590089.61000001431</v>
      </c>
      <c r="G124" s="11">
        <f>RB[[#This Row],[∆ AUM]]-RB[[#This Row],[effetto mercato]]</f>
        <v>569994.72667177429</v>
      </c>
    </row>
    <row r="125" spans="1:7">
      <c r="A125" s="4">
        <v>42439</v>
      </c>
      <c r="B125">
        <v>-0.64770000000000005</v>
      </c>
      <c r="C125" s="6">
        <f>RB[[#This Row],[Variaz]]/100</f>
        <v>-6.4770000000000001E-3</v>
      </c>
      <c r="D125" s="10">
        <f>'AUM Fondi'!F302</f>
        <v>103568015.53000002</v>
      </c>
      <c r="E125" s="10">
        <f>D124*RB[[#This Row],[Variazione percentuale]]</f>
        <v>-667875.88447035011</v>
      </c>
      <c r="F125" s="11">
        <f>RB[[#This Row],[AUM]]-D124</f>
        <v>453010.98000000417</v>
      </c>
      <c r="G125" s="11">
        <f>RB[[#This Row],[∆ AUM]]-RB[[#This Row],[effetto mercato]]</f>
        <v>1120886.8644703543</v>
      </c>
    </row>
    <row r="126" spans="1:7">
      <c r="A126" s="4">
        <v>42440</v>
      </c>
      <c r="B126">
        <v>0.84950000000000003</v>
      </c>
      <c r="C126" s="6">
        <f>RB[[#This Row],[Variaz]]/100</f>
        <v>8.4950000000000008E-3</v>
      </c>
      <c r="D126" s="10">
        <f>'AUM Fondi'!F303</f>
        <v>104936019.29000001</v>
      </c>
      <c r="E126" s="10">
        <f>D125*RB[[#This Row],[Variazione percentuale]]</f>
        <v>879810.29192735022</v>
      </c>
      <c r="F126" s="11">
        <f>RB[[#This Row],[AUM]]-D125</f>
        <v>1368003.7599999905</v>
      </c>
      <c r="G126" s="11">
        <f>RB[[#This Row],[∆ AUM]]-RB[[#This Row],[effetto mercato]]</f>
        <v>488193.46807264024</v>
      </c>
    </row>
    <row r="127" spans="1:7">
      <c r="A127" s="4">
        <v>42443</v>
      </c>
      <c r="B127">
        <v>0.37219999999999998</v>
      </c>
      <c r="C127" s="6">
        <f>RB[[#This Row],[Variaz]]/100</f>
        <v>3.7219999999999996E-3</v>
      </c>
      <c r="D127" s="10">
        <f>'AUM Fondi'!F304</f>
        <v>105855435.73</v>
      </c>
      <c r="E127" s="10">
        <f>D126*RB[[#This Row],[Variazione percentuale]]</f>
        <v>390571.86379738001</v>
      </c>
      <c r="F127" s="11">
        <f>RB[[#This Row],[AUM]]-D126</f>
        <v>919416.43999999762</v>
      </c>
      <c r="G127" s="11">
        <f>RB[[#This Row],[∆ AUM]]-RB[[#This Row],[effetto mercato]]</f>
        <v>528844.57620261761</v>
      </c>
    </row>
    <row r="128" spans="1:7">
      <c r="A128" s="4">
        <v>42444</v>
      </c>
      <c r="B128">
        <v>-0.37080000000000002</v>
      </c>
      <c r="C128" s="6">
        <f>RB[[#This Row],[Variaz]]/100</f>
        <v>-3.7080000000000004E-3</v>
      </c>
      <c r="D128" s="10">
        <f>'AUM Fondi'!F305</f>
        <v>105905197.25</v>
      </c>
      <c r="E128" s="10">
        <f>D127*RB[[#This Row],[Variazione percentuale]]</f>
        <v>-392511.95568684005</v>
      </c>
      <c r="F128" s="11">
        <f>RB[[#This Row],[AUM]]-D127</f>
        <v>49761.519999995828</v>
      </c>
      <c r="G128" s="11">
        <f>RB[[#This Row],[∆ AUM]]-RB[[#This Row],[effetto mercato]]</f>
        <v>442273.47568683588</v>
      </c>
    </row>
    <row r="129" spans="1:7">
      <c r="A129" s="4">
        <v>42445</v>
      </c>
      <c r="B129">
        <v>0.1371</v>
      </c>
      <c r="C129" s="6">
        <f>RB[[#This Row],[Variaz]]/100</f>
        <v>1.371E-3</v>
      </c>
      <c r="D129" s="10">
        <f>'AUM Fondi'!F306</f>
        <v>106528538.29000001</v>
      </c>
      <c r="E129" s="10">
        <f>D128*RB[[#This Row],[Variazione percentuale]]</f>
        <v>145196.02542975001</v>
      </c>
      <c r="F129" s="11">
        <f>RB[[#This Row],[AUM]]-D128</f>
        <v>623341.04000000656</v>
      </c>
      <c r="G129" s="11">
        <f>RB[[#This Row],[∆ AUM]]-RB[[#This Row],[effetto mercato]]</f>
        <v>478145.01457025658</v>
      </c>
    </row>
    <row r="130" spans="1:7">
      <c r="A130" s="4">
        <v>42446</v>
      </c>
      <c r="B130">
        <v>-5.8700000000000002E-2</v>
      </c>
      <c r="C130" s="6">
        <f>RB[[#This Row],[Variaz]]/100</f>
        <v>-5.8700000000000007E-4</v>
      </c>
      <c r="D130" s="10">
        <f>'AUM Fondi'!F307</f>
        <v>106929518.40000001</v>
      </c>
      <c r="E130" s="10">
        <f>D129*RB[[#This Row],[Variazione percentuale]]</f>
        <v>-62532.251976230014</v>
      </c>
      <c r="F130" s="11">
        <f>RB[[#This Row],[AUM]]-D129</f>
        <v>400980.1099999994</v>
      </c>
      <c r="G130" s="11">
        <f>RB[[#This Row],[∆ AUM]]-RB[[#This Row],[effetto mercato]]</f>
        <v>463512.36197622941</v>
      </c>
    </row>
    <row r="131" spans="1:7">
      <c r="A131" s="4">
        <v>42447</v>
      </c>
      <c r="B131">
        <v>0.21529999999999999</v>
      </c>
      <c r="C131" s="6">
        <f>RB[[#This Row],[Variaz]]/100</f>
        <v>2.153E-3</v>
      </c>
      <c r="D131" s="10">
        <f>'AUM Fondi'!F308</f>
        <v>107882973.14000002</v>
      </c>
      <c r="E131" s="10">
        <f>D130*RB[[#This Row],[Variazione percentuale]]</f>
        <v>230219.2531152</v>
      </c>
      <c r="F131" s="11">
        <f>RB[[#This Row],[AUM]]-D130</f>
        <v>953454.74000000954</v>
      </c>
      <c r="G131" s="11">
        <f>RB[[#This Row],[∆ AUM]]-RB[[#This Row],[effetto mercato]]</f>
        <v>723235.48688480956</v>
      </c>
    </row>
    <row r="132" spans="1:7">
      <c r="A132" s="4">
        <v>42450</v>
      </c>
      <c r="B132">
        <v>-5.8599999999999999E-2</v>
      </c>
      <c r="C132" s="6">
        <f>RB[[#This Row],[Variaz]]/100</f>
        <v>-5.8600000000000004E-4</v>
      </c>
      <c r="D132" s="10">
        <f>'AUM Fondi'!F309</f>
        <v>108843610.92999999</v>
      </c>
      <c r="E132" s="10">
        <f>D131*RB[[#This Row],[Variazione percentuale]]</f>
        <v>-63219.42226004001</v>
      </c>
      <c r="F132" s="11">
        <f>RB[[#This Row],[AUM]]-D131</f>
        <v>960637.78999997675</v>
      </c>
      <c r="G132" s="11">
        <f>RB[[#This Row],[∆ AUM]]-RB[[#This Row],[effetto mercato]]</f>
        <v>1023857.2122600167</v>
      </c>
    </row>
    <row r="133" spans="1:7">
      <c r="A133" s="4">
        <v>42451</v>
      </c>
      <c r="B133">
        <v>0.15629999999999999</v>
      </c>
      <c r="C133" s="6">
        <f>RB[[#This Row],[Variaz]]/100</f>
        <v>1.5629999999999999E-3</v>
      </c>
      <c r="D133" s="10">
        <f>'AUM Fondi'!F310</f>
        <v>109447166.08</v>
      </c>
      <c r="E133" s="10">
        <f>D132*RB[[#This Row],[Variazione percentuale]]</f>
        <v>170122.56388358999</v>
      </c>
      <c r="F133" s="11">
        <f>RB[[#This Row],[AUM]]-D132</f>
        <v>603555.15000000596</v>
      </c>
      <c r="G133" s="11">
        <f>RB[[#This Row],[∆ AUM]]-RB[[#This Row],[effetto mercato]]</f>
        <v>433432.58611641597</v>
      </c>
    </row>
    <row r="134" spans="1:7">
      <c r="A134" s="4">
        <v>42452</v>
      </c>
      <c r="B134">
        <v>-5.8500000000000003E-2</v>
      </c>
      <c r="C134" s="6">
        <f>RB[[#This Row],[Variaz]]/100</f>
        <v>-5.8500000000000002E-4</v>
      </c>
      <c r="D134" s="10">
        <f>'AUM Fondi'!F311</f>
        <v>110970807.44</v>
      </c>
      <c r="E134" s="10">
        <f>D133*RB[[#This Row],[Variazione percentuale]]</f>
        <v>-64026.592156799998</v>
      </c>
      <c r="F134" s="11">
        <f>RB[[#This Row],[AUM]]-D133</f>
        <v>1523641.3599999994</v>
      </c>
      <c r="G134" s="11">
        <f>RB[[#This Row],[∆ AUM]]-RB[[#This Row],[effetto mercato]]</f>
        <v>1587667.9521567994</v>
      </c>
    </row>
    <row r="135" spans="1:7">
      <c r="A135" s="4">
        <v>42453</v>
      </c>
      <c r="B135">
        <v>-0.25380000000000003</v>
      </c>
      <c r="C135" s="6">
        <f>RB[[#This Row],[Variaz]]/100</f>
        <v>-2.5380000000000003E-3</v>
      </c>
      <c r="D135" s="10">
        <f>'AUM Fondi'!F312</f>
        <v>111222886.71000001</v>
      </c>
      <c r="E135" s="10">
        <f>D134*RB[[#This Row],[Variazione percentuale]]</f>
        <v>-281643.90928272001</v>
      </c>
      <c r="F135" s="11">
        <f>RB[[#This Row],[AUM]]-D134</f>
        <v>252079.27000001073</v>
      </c>
      <c r="G135" s="11">
        <f>RB[[#This Row],[∆ AUM]]-RB[[#This Row],[effetto mercato]]</f>
        <v>533723.17928273068</v>
      </c>
    </row>
    <row r="136" spans="1:7">
      <c r="A136" s="4">
        <v>42458</v>
      </c>
      <c r="B136">
        <v>0.48930000000000001</v>
      </c>
      <c r="C136" s="6">
        <f>RB[[#This Row],[Variaz]]/100</f>
        <v>4.8929999999999998E-3</v>
      </c>
      <c r="D136" s="10">
        <f>'AUM Fondi'!F313</f>
        <v>112256381.07000001</v>
      </c>
      <c r="E136" s="10">
        <f>D135*RB[[#This Row],[Variazione percentuale]]</f>
        <v>544213.58467203006</v>
      </c>
      <c r="F136" s="11">
        <f>RB[[#This Row],[AUM]]-D135</f>
        <v>1033494.3599999994</v>
      </c>
      <c r="G136" s="11">
        <f>RB[[#This Row],[∆ AUM]]-RB[[#This Row],[effetto mercato]]</f>
        <v>489280.77532796934</v>
      </c>
    </row>
    <row r="137" spans="1:7">
      <c r="A137" s="4">
        <v>42459</v>
      </c>
      <c r="B137">
        <v>3.9E-2</v>
      </c>
      <c r="C137" s="6">
        <f>RB[[#This Row],[Variaz]]/100</f>
        <v>3.8999999999999999E-4</v>
      </c>
      <c r="D137" s="10">
        <f>'AUM Fondi'!F314</f>
        <v>113038251.22</v>
      </c>
      <c r="E137" s="10">
        <f>D136*RB[[#This Row],[Variazione percentuale]]</f>
        <v>43779.988617300005</v>
      </c>
      <c r="F137" s="11">
        <f>RB[[#This Row],[AUM]]-D136</f>
        <v>781870.14999999106</v>
      </c>
      <c r="G137" s="11">
        <f>RB[[#This Row],[∆ AUM]]-RB[[#This Row],[effetto mercato]]</f>
        <v>738090.161382691</v>
      </c>
    </row>
    <row r="138" spans="1:7">
      <c r="A138" s="4">
        <v>42460</v>
      </c>
      <c r="B138">
        <v>-0.2336</v>
      </c>
      <c r="C138" s="6">
        <f>RB[[#This Row],[Variaz]]/100</f>
        <v>-2.336E-3</v>
      </c>
      <c r="D138" s="10">
        <f>'AUM Fondi'!F315</f>
        <v>114404204.28</v>
      </c>
      <c r="E138" s="10">
        <f>D137*RB[[#This Row],[Variazione percentuale]]</f>
        <v>-264057.35484991997</v>
      </c>
      <c r="F138" s="11">
        <f>RB[[#This Row],[AUM]]-D137</f>
        <v>1365953.0600000024</v>
      </c>
      <c r="G138" s="11">
        <f>RB[[#This Row],[∆ AUM]]-RB[[#This Row],[effetto mercato]]</f>
        <v>1630010.4148499223</v>
      </c>
    </row>
    <row r="139" spans="1:7">
      <c r="A139" s="4">
        <v>42461</v>
      </c>
      <c r="B139">
        <v>-9.7600000000000006E-2</v>
      </c>
      <c r="C139" s="6">
        <f>RB[[#This Row],[Variaz]]/100</f>
        <v>-9.7600000000000009E-4</v>
      </c>
      <c r="D139" s="10">
        <f>'AUM Fondi'!F316</f>
        <v>114816984.19</v>
      </c>
      <c r="E139" s="10">
        <f>D138*RB[[#This Row],[Variazione percentuale]]</f>
        <v>-111658.50337728001</v>
      </c>
      <c r="F139" s="11">
        <f>RB[[#This Row],[AUM]]-D138</f>
        <v>412779.90999999642</v>
      </c>
      <c r="G139" s="11">
        <f>RB[[#This Row],[∆ AUM]]-RB[[#This Row],[effetto mercato]]</f>
        <v>524438.41337727639</v>
      </c>
    </row>
    <row r="140" spans="1:7">
      <c r="A140" s="4">
        <v>42464</v>
      </c>
      <c r="B140">
        <v>5.8599999999999999E-2</v>
      </c>
      <c r="C140" s="6">
        <f>RB[[#This Row],[Variaz]]/100</f>
        <v>5.8600000000000004E-4</v>
      </c>
      <c r="D140" s="10">
        <f>'AUM Fondi'!F317</f>
        <v>115231944.18000001</v>
      </c>
      <c r="E140" s="10">
        <f>D139*RB[[#This Row],[Variazione percentuale]]</f>
        <v>67282.752735340007</v>
      </c>
      <c r="F140" s="11">
        <f>RB[[#This Row],[AUM]]-D139</f>
        <v>414959.99000000954</v>
      </c>
      <c r="G140" s="11">
        <f>RB[[#This Row],[∆ AUM]]-RB[[#This Row],[effetto mercato]]</f>
        <v>347677.2372646695</v>
      </c>
    </row>
    <row r="141" spans="1:7">
      <c r="A141" s="4">
        <v>42465</v>
      </c>
      <c r="B141">
        <v>-0.41</v>
      </c>
      <c r="C141" s="6">
        <f>RB[[#This Row],[Variaz]]/100</f>
        <v>-4.0999999999999995E-3</v>
      </c>
      <c r="D141" s="10">
        <f>'AUM Fondi'!F318</f>
        <v>115348234.02000001</v>
      </c>
      <c r="E141" s="10">
        <f>D140*RB[[#This Row],[Variazione percentuale]]</f>
        <v>-472450.97113799996</v>
      </c>
      <c r="F141" s="11">
        <f>RB[[#This Row],[AUM]]-D140</f>
        <v>116289.84000000358</v>
      </c>
      <c r="G141" s="11">
        <f>RB[[#This Row],[∆ AUM]]-RB[[#This Row],[effetto mercato]]</f>
        <v>588740.8111380036</v>
      </c>
    </row>
    <row r="142" spans="1:7">
      <c r="A142" s="4">
        <v>42466</v>
      </c>
      <c r="B142">
        <v>0.21560000000000001</v>
      </c>
      <c r="C142" s="6">
        <f>RB[[#This Row],[Variaz]]/100</f>
        <v>2.1559999999999999E-3</v>
      </c>
      <c r="D142" s="10">
        <f>'AUM Fondi'!F319</f>
        <v>116244939.46999998</v>
      </c>
      <c r="E142" s="10">
        <f>D141*RB[[#This Row],[Variazione percentuale]]</f>
        <v>248690.79254712001</v>
      </c>
      <c r="F142" s="11">
        <f>RB[[#This Row],[AUM]]-D141</f>
        <v>896705.44999997318</v>
      </c>
      <c r="G142" s="11">
        <f>RB[[#This Row],[∆ AUM]]-RB[[#This Row],[effetto mercato]]</f>
        <v>648014.65745285316</v>
      </c>
    </row>
    <row r="143" spans="1:7">
      <c r="A143" s="4">
        <v>42467</v>
      </c>
      <c r="B143">
        <v>-0.23469999999999999</v>
      </c>
      <c r="C143" s="6">
        <f>RB[[#This Row],[Variaz]]/100</f>
        <v>-2.3470000000000001E-3</v>
      </c>
      <c r="D143" s="10">
        <f>'AUM Fondi'!F320</f>
        <v>116502146.86000001</v>
      </c>
      <c r="E143" s="10">
        <f>D142*RB[[#This Row],[Variazione percentuale]]</f>
        <v>-272826.87293608999</v>
      </c>
      <c r="F143" s="11">
        <f>RB[[#This Row],[AUM]]-D142</f>
        <v>257207.3900000304</v>
      </c>
      <c r="G143" s="11">
        <f>RB[[#This Row],[∆ AUM]]-RB[[#This Row],[effetto mercato]]</f>
        <v>530034.26293612039</v>
      </c>
    </row>
    <row r="144" spans="1:7">
      <c r="A144" s="4">
        <v>42468</v>
      </c>
      <c r="B144">
        <v>0.25490000000000002</v>
      </c>
      <c r="C144" s="6">
        <f>RB[[#This Row],[Variaz]]/100</f>
        <v>2.5490000000000001E-3</v>
      </c>
      <c r="D144" s="10">
        <f>'AUM Fondi'!F321</f>
        <v>117419880.06</v>
      </c>
      <c r="E144" s="10">
        <f>D143*RB[[#This Row],[Variazione percentuale]]</f>
        <v>296963.97234614001</v>
      </c>
      <c r="F144" s="11">
        <f>RB[[#This Row],[AUM]]-D143</f>
        <v>917733.19999998808</v>
      </c>
      <c r="G144" s="11">
        <f>RB[[#This Row],[∆ AUM]]-RB[[#This Row],[effetto mercato]]</f>
        <v>620769.22765384801</v>
      </c>
    </row>
    <row r="145" spans="1:7">
      <c r="A145" s="4">
        <v>42471</v>
      </c>
      <c r="B145">
        <v>-0.1173</v>
      </c>
      <c r="C145" s="6">
        <f>RB[[#This Row],[Variaz]]/100</f>
        <v>-1.173E-3</v>
      </c>
      <c r="D145" s="10">
        <f>'AUM Fondi'!F322</f>
        <v>117866025.03999999</v>
      </c>
      <c r="E145" s="10">
        <f>D144*RB[[#This Row],[Variazione percentuale]]</f>
        <v>-137733.51931038001</v>
      </c>
      <c r="F145" s="11">
        <f>RB[[#This Row],[AUM]]-D144</f>
        <v>446144.97999998927</v>
      </c>
      <c r="G145" s="11">
        <f>RB[[#This Row],[∆ AUM]]-RB[[#This Row],[effetto mercato]]</f>
        <v>583878.49931036925</v>
      </c>
    </row>
    <row r="146" spans="1:7">
      <c r="A146" s="4">
        <v>42472</v>
      </c>
      <c r="B146">
        <v>5.8700000000000002E-2</v>
      </c>
      <c r="C146" s="6">
        <f>RB[[#This Row],[Variaz]]/100</f>
        <v>5.8700000000000007E-4</v>
      </c>
      <c r="D146" s="10">
        <f>'AUM Fondi'!F323</f>
        <v>118588835.03</v>
      </c>
      <c r="E146" s="10">
        <f>D145*RB[[#This Row],[Variazione percentuale]]</f>
        <v>69187.356698479998</v>
      </c>
      <c r="F146" s="11">
        <f>RB[[#This Row],[AUM]]-D145</f>
        <v>722809.99000000954</v>
      </c>
      <c r="G146" s="11">
        <f>RB[[#This Row],[∆ AUM]]-RB[[#This Row],[effetto mercato]]</f>
        <v>653622.63330152957</v>
      </c>
    </row>
    <row r="147" spans="1:7">
      <c r="A147" s="4">
        <v>42473</v>
      </c>
      <c r="B147">
        <v>0.66539999999999999</v>
      </c>
      <c r="C147" s="6">
        <f>RB[[#This Row],[Variaz]]/100</f>
        <v>6.6540000000000002E-3</v>
      </c>
      <c r="D147" s="10">
        <f>'AUM Fondi'!F324</f>
        <v>119897539.77999999</v>
      </c>
      <c r="E147" s="10">
        <f>D146*RB[[#This Row],[Variazione percentuale]]</f>
        <v>789090.10828962002</v>
      </c>
      <c r="F147" s="11">
        <f>RB[[#This Row],[AUM]]-D146</f>
        <v>1308704.7499999851</v>
      </c>
      <c r="G147" s="11">
        <f>RB[[#This Row],[∆ AUM]]-RB[[#This Row],[effetto mercato]]</f>
        <v>519614.64171036507</v>
      </c>
    </row>
    <row r="148" spans="1:7">
      <c r="A148" s="4">
        <v>42474</v>
      </c>
      <c r="B148">
        <v>3.8899999999999997E-2</v>
      </c>
      <c r="C148" s="6">
        <f>RB[[#This Row],[Variaz]]/100</f>
        <v>3.8899999999999997E-4</v>
      </c>
      <c r="D148" s="10">
        <f>'AUM Fondi'!F325</f>
        <v>120568981.82000001</v>
      </c>
      <c r="E148" s="10">
        <f>D147*RB[[#This Row],[Variazione percentuale]]</f>
        <v>46640.142974419992</v>
      </c>
      <c r="F148" s="11">
        <f>RB[[#This Row],[AUM]]-D147</f>
        <v>671442.04000002146</v>
      </c>
      <c r="G148" s="11">
        <f>RB[[#This Row],[∆ AUM]]-RB[[#This Row],[effetto mercato]]</f>
        <v>624801.89702560147</v>
      </c>
    </row>
    <row r="149" spans="1:7">
      <c r="A149" s="4">
        <v>42475</v>
      </c>
      <c r="B149">
        <v>0</v>
      </c>
      <c r="C149" s="6">
        <f>RB[[#This Row],[Variaz]]/100</f>
        <v>0</v>
      </c>
      <c r="D149" s="10">
        <f>'AUM Fondi'!F326</f>
        <v>120958624.8</v>
      </c>
      <c r="E149" s="10">
        <f>D148*RB[[#This Row],[Variazione percentuale]]</f>
        <v>0</v>
      </c>
      <c r="F149" s="11">
        <f>RB[[#This Row],[AUM]]-D148</f>
        <v>389642.97999998927</v>
      </c>
      <c r="G149" s="11">
        <f>RB[[#This Row],[∆ AUM]]-RB[[#This Row],[effetto mercato]]</f>
        <v>389642.97999998927</v>
      </c>
    </row>
    <row r="150" spans="1:7">
      <c r="A150" s="4">
        <v>42478</v>
      </c>
      <c r="B150">
        <v>-0.1166</v>
      </c>
      <c r="C150" s="6">
        <f>RB[[#This Row],[Variaz]]/100</f>
        <v>-1.1659999999999999E-3</v>
      </c>
      <c r="D150" s="10">
        <f>'AUM Fondi'!F327</f>
        <v>121474319.78</v>
      </c>
      <c r="E150" s="10">
        <f>D149*RB[[#This Row],[Variazione percentuale]]</f>
        <v>-141037.7565168</v>
      </c>
      <c r="F150" s="11">
        <f>RB[[#This Row],[AUM]]-D149</f>
        <v>515694.98000000417</v>
      </c>
      <c r="G150" s="11">
        <f>RB[[#This Row],[∆ AUM]]-RB[[#This Row],[effetto mercato]]</f>
        <v>656732.7365168042</v>
      </c>
    </row>
    <row r="151" spans="1:7">
      <c r="A151" s="4">
        <v>42479</v>
      </c>
      <c r="B151">
        <v>0.1946</v>
      </c>
      <c r="C151" s="6">
        <f>RB[[#This Row],[Variaz]]/100</f>
        <v>1.946E-3</v>
      </c>
      <c r="D151" s="10">
        <f>'AUM Fondi'!F328</f>
        <v>122418025.14000002</v>
      </c>
      <c r="E151" s="10">
        <f>D150*RB[[#This Row],[Variazione percentuale]]</f>
        <v>236389.02629188</v>
      </c>
      <c r="F151" s="11">
        <f>RB[[#This Row],[AUM]]-D150</f>
        <v>943705.36000001431</v>
      </c>
      <c r="G151" s="11">
        <f>RB[[#This Row],[∆ AUM]]-RB[[#This Row],[effetto mercato]]</f>
        <v>707316.33370813425</v>
      </c>
    </row>
    <row r="152" spans="1:7">
      <c r="A152" s="4">
        <v>42480</v>
      </c>
      <c r="B152">
        <v>0.13589999999999999</v>
      </c>
      <c r="C152" s="6">
        <f>RB[[#This Row],[Variaz]]/100</f>
        <v>1.359E-3</v>
      </c>
      <c r="D152" s="10">
        <f>'AUM Fondi'!F329</f>
        <v>123094764.11999999</v>
      </c>
      <c r="E152" s="10">
        <f>D151*RB[[#This Row],[Variazione percentuale]]</f>
        <v>166366.09616526001</v>
      </c>
      <c r="F152" s="11">
        <f>RB[[#This Row],[AUM]]-D151</f>
        <v>676738.97999997437</v>
      </c>
      <c r="G152" s="11">
        <f>RB[[#This Row],[∆ AUM]]-RB[[#This Row],[effetto mercato]]</f>
        <v>510372.88383471436</v>
      </c>
    </row>
    <row r="153" spans="1:7">
      <c r="A153" s="4">
        <v>42481</v>
      </c>
      <c r="B153">
        <v>-0.17449999999999999</v>
      </c>
      <c r="C153" s="6">
        <f>RB[[#This Row],[Variaz]]/100</f>
        <v>-1.7449999999999998E-3</v>
      </c>
      <c r="D153" s="10">
        <f>'AUM Fondi'!F330</f>
        <v>123631929.14</v>
      </c>
      <c r="E153" s="10">
        <f>D152*RB[[#This Row],[Variazione percentuale]]</f>
        <v>-214800.36338939995</v>
      </c>
      <c r="F153" s="11">
        <f>RB[[#This Row],[AUM]]-D152</f>
        <v>537165.02000001073</v>
      </c>
      <c r="G153" s="11">
        <f>RB[[#This Row],[∆ AUM]]-RB[[#This Row],[effetto mercato]]</f>
        <v>751965.38338941068</v>
      </c>
    </row>
    <row r="154" spans="1:7">
      <c r="A154" s="4">
        <v>42482</v>
      </c>
      <c r="B154">
        <v>0.13600000000000001</v>
      </c>
      <c r="C154" s="6">
        <f>RB[[#This Row],[Variaz]]/100</f>
        <v>1.3600000000000001E-3</v>
      </c>
      <c r="D154" s="10">
        <f>'AUM Fondi'!F331</f>
        <v>124255766.03999999</v>
      </c>
      <c r="E154" s="10">
        <f>D153*RB[[#This Row],[Variazione percentuale]]</f>
        <v>168139.42363040001</v>
      </c>
      <c r="F154" s="11">
        <f>RB[[#This Row],[AUM]]-D153</f>
        <v>623836.89999999106</v>
      </c>
      <c r="G154" s="11">
        <f>RB[[#This Row],[∆ AUM]]-RB[[#This Row],[effetto mercato]]</f>
        <v>455697.47636959108</v>
      </c>
    </row>
    <row r="155" spans="1:7">
      <c r="A155" s="4">
        <v>42486</v>
      </c>
      <c r="B155">
        <v>-0.36859999999999998</v>
      </c>
      <c r="C155" s="6">
        <f>RB[[#This Row],[Variaz]]/100</f>
        <v>-3.686E-3</v>
      </c>
      <c r="D155" s="10">
        <f>'AUM Fondi'!F332</f>
        <v>124359074.37</v>
      </c>
      <c r="E155" s="10">
        <f>D154*RB[[#This Row],[Variazione percentuale]]</f>
        <v>-458006.75362343999</v>
      </c>
      <c r="F155" s="11">
        <f>RB[[#This Row],[AUM]]-D154</f>
        <v>103308.33000001311</v>
      </c>
      <c r="G155" s="11">
        <f>RB[[#This Row],[∆ AUM]]-RB[[#This Row],[effetto mercato]]</f>
        <v>561315.08362345304</v>
      </c>
    </row>
    <row r="156" spans="1:7">
      <c r="A156" s="4">
        <v>42487</v>
      </c>
      <c r="B156">
        <v>3.8899999999999997E-2</v>
      </c>
      <c r="C156" s="6">
        <f>RB[[#This Row],[Variaz]]/100</f>
        <v>3.8899999999999997E-4</v>
      </c>
      <c r="D156" s="10">
        <f>'AUM Fondi'!F333</f>
        <v>125128957.39999999</v>
      </c>
      <c r="E156" s="10">
        <f>D155*RB[[#This Row],[Variazione percentuale]]</f>
        <v>48375.679929929996</v>
      </c>
      <c r="F156" s="11">
        <f>RB[[#This Row],[AUM]]-D155</f>
        <v>769883.02999998629</v>
      </c>
      <c r="G156" s="11">
        <f>RB[[#This Row],[∆ AUM]]-RB[[#This Row],[effetto mercato]]</f>
        <v>721507.35007005627</v>
      </c>
    </row>
    <row r="157" spans="1:7">
      <c r="A157" s="4">
        <v>42488</v>
      </c>
      <c r="B157">
        <v>-7.7899999999999997E-2</v>
      </c>
      <c r="C157" s="6">
        <f>RB[[#This Row],[Variaz]]/100</f>
        <v>-7.7899999999999996E-4</v>
      </c>
      <c r="D157" s="10">
        <f>'AUM Fondi'!F334</f>
        <v>125696337.11</v>
      </c>
      <c r="E157" s="10">
        <f>D156*RB[[#This Row],[Variazione percentuale]]</f>
        <v>-97475.457814599984</v>
      </c>
      <c r="F157" s="11">
        <f>RB[[#This Row],[AUM]]-D156</f>
        <v>567379.71000000834</v>
      </c>
      <c r="G157" s="11">
        <f>RB[[#This Row],[∆ AUM]]-RB[[#This Row],[effetto mercato]]</f>
        <v>664855.16781460831</v>
      </c>
    </row>
    <row r="158" spans="1:7">
      <c r="A158" s="4">
        <v>42489</v>
      </c>
      <c r="B158">
        <v>-0.56489999999999996</v>
      </c>
      <c r="C158" s="6">
        <f>RB[[#This Row],[Variaz]]/100</f>
        <v>-5.6489999999999995E-3</v>
      </c>
      <c r="D158" s="10">
        <f>'AUM Fondi'!F335</f>
        <v>125618292.51000001</v>
      </c>
      <c r="E158" s="10">
        <f>D157*RB[[#This Row],[Variazione percentuale]]</f>
        <v>-710058.60833438998</v>
      </c>
      <c r="F158" s="11">
        <f>RB[[#This Row],[AUM]]-D157</f>
        <v>-78044.59999999404</v>
      </c>
      <c r="G158" s="11">
        <f>RB[[#This Row],[∆ AUM]]-RB[[#This Row],[effetto mercato]]</f>
        <v>632014.00833439594</v>
      </c>
    </row>
    <row r="159" spans="1:7">
      <c r="A159" s="4">
        <v>42492</v>
      </c>
      <c r="B159">
        <v>-9.7900000000000001E-2</v>
      </c>
      <c r="C159" s="6">
        <f>RB[[#This Row],[Variaz]]/100</f>
        <v>-9.7900000000000005E-4</v>
      </c>
      <c r="D159" s="10">
        <f>'AUM Fondi'!F336</f>
        <v>126246625.56999999</v>
      </c>
      <c r="E159" s="10">
        <f>D158*RB[[#This Row],[Variazione percentuale]]</f>
        <v>-122980.30836729001</v>
      </c>
      <c r="F159" s="11">
        <f>RB[[#This Row],[AUM]]-D158</f>
        <v>628333.05999998748</v>
      </c>
      <c r="G159" s="11">
        <f>RB[[#This Row],[∆ AUM]]-RB[[#This Row],[effetto mercato]]</f>
        <v>751313.36836727755</v>
      </c>
    </row>
    <row r="160" spans="1:7">
      <c r="A160" s="4">
        <v>42493</v>
      </c>
      <c r="B160">
        <v>-0.17649999999999999</v>
      </c>
      <c r="C160" s="6">
        <f>RB[[#This Row],[Variaz]]/100</f>
        <v>-1.7649999999999999E-3</v>
      </c>
      <c r="D160" s="10">
        <f>'AUM Fondi'!F337</f>
        <v>126464123.58</v>
      </c>
      <c r="E160" s="10">
        <f>D159*RB[[#This Row],[Variazione percentuale]]</f>
        <v>-222825.29413104997</v>
      </c>
      <c r="F160" s="11">
        <f>RB[[#This Row],[AUM]]-D159</f>
        <v>217498.01000000536</v>
      </c>
      <c r="G160" s="11">
        <f>RB[[#This Row],[∆ AUM]]-RB[[#This Row],[effetto mercato]]</f>
        <v>440323.30413105537</v>
      </c>
    </row>
    <row r="161" spans="1:7">
      <c r="A161" s="4">
        <v>42494</v>
      </c>
      <c r="B161">
        <v>-0.25540000000000002</v>
      </c>
      <c r="C161" s="6">
        <f>RB[[#This Row],[Variaz]]/100</f>
        <v>-2.5540000000000003E-3</v>
      </c>
      <c r="D161" s="10">
        <f>'AUM Fondi'!F338</f>
        <v>126606803.06</v>
      </c>
      <c r="E161" s="10">
        <f>D160*RB[[#This Row],[Variazione percentuale]]</f>
        <v>-322989.37162332004</v>
      </c>
      <c r="F161" s="11">
        <f>RB[[#This Row],[AUM]]-D160</f>
        <v>142679.48000000417</v>
      </c>
      <c r="G161" s="11">
        <f>RB[[#This Row],[∆ AUM]]-RB[[#This Row],[effetto mercato]]</f>
        <v>465668.85162332421</v>
      </c>
    </row>
    <row r="162" spans="1:7">
      <c r="A162" s="4">
        <v>42495</v>
      </c>
      <c r="B162">
        <v>0.25600000000000001</v>
      </c>
      <c r="C162" s="6">
        <f>RB[[#This Row],[Variaz]]/100</f>
        <v>2.5600000000000002E-3</v>
      </c>
      <c r="D162" s="10">
        <f>'AUM Fondi'!F339</f>
        <v>127428379.55999999</v>
      </c>
      <c r="E162" s="10">
        <f>D161*RB[[#This Row],[Variazione percentuale]]</f>
        <v>324113.41583360004</v>
      </c>
      <c r="F162" s="11">
        <f>RB[[#This Row],[AUM]]-D161</f>
        <v>821576.4999999851</v>
      </c>
      <c r="G162" s="11">
        <f>RB[[#This Row],[∆ AUM]]-RB[[#This Row],[effetto mercato]]</f>
        <v>497463.08416638506</v>
      </c>
    </row>
    <row r="163" spans="1:7">
      <c r="A163" s="4">
        <v>42496</v>
      </c>
      <c r="B163">
        <v>1.9599999999999999E-2</v>
      </c>
      <c r="C163" s="6">
        <f>RB[[#This Row],[Variaz]]/100</f>
        <v>1.9599999999999999E-4</v>
      </c>
      <c r="D163" s="10">
        <f>'AUM Fondi'!F340</f>
        <v>128133173.79000001</v>
      </c>
      <c r="E163" s="10">
        <f>D162*RB[[#This Row],[Variazione percentuale]]</f>
        <v>24975.962393759997</v>
      </c>
      <c r="F163" s="11">
        <f>RB[[#This Row],[AUM]]-D162</f>
        <v>704794.23000001907</v>
      </c>
      <c r="G163" s="11">
        <f>RB[[#This Row],[∆ AUM]]-RB[[#This Row],[effetto mercato]]</f>
        <v>679818.26760625909</v>
      </c>
    </row>
    <row r="164" spans="1:7">
      <c r="A164" s="4">
        <v>42499</v>
      </c>
      <c r="B164">
        <v>0.15709999999999999</v>
      </c>
      <c r="C164" s="6">
        <f>RB[[#This Row],[Variaz]]/100</f>
        <v>1.5709999999999999E-3</v>
      </c>
      <c r="D164" s="10">
        <f>'AUM Fondi'!F341</f>
        <v>129043356.63</v>
      </c>
      <c r="E164" s="10">
        <f>D163*RB[[#This Row],[Variazione percentuale]]</f>
        <v>201297.21602409001</v>
      </c>
      <c r="F164" s="11">
        <f>RB[[#This Row],[AUM]]-D163</f>
        <v>910182.83999998868</v>
      </c>
      <c r="G164" s="11">
        <f>RB[[#This Row],[∆ AUM]]-RB[[#This Row],[effetto mercato]]</f>
        <v>708885.6239758986</v>
      </c>
    </row>
    <row r="165" spans="1:7">
      <c r="A165" s="4">
        <v>42500</v>
      </c>
      <c r="B165">
        <v>0.23530000000000001</v>
      </c>
      <c r="C165" s="6">
        <f>RB[[#This Row],[Variaz]]/100</f>
        <v>2.3530000000000001E-3</v>
      </c>
      <c r="D165" s="10">
        <f>'AUM Fondi'!F342</f>
        <v>129652833.66</v>
      </c>
      <c r="E165" s="10">
        <f>D164*RB[[#This Row],[Variazione percentuale]]</f>
        <v>303639.01815039001</v>
      </c>
      <c r="F165" s="11">
        <f>RB[[#This Row],[AUM]]-D164</f>
        <v>609477.03000000119</v>
      </c>
      <c r="G165" s="11">
        <f>RB[[#This Row],[∆ AUM]]-RB[[#This Row],[effetto mercato]]</f>
        <v>305838.01184961118</v>
      </c>
    </row>
    <row r="166" spans="1:7">
      <c r="A166" s="4">
        <v>42501</v>
      </c>
      <c r="B166">
        <v>-0.2152</v>
      </c>
      <c r="C166" s="6">
        <f>RB[[#This Row],[Variaz]]/100</f>
        <v>-2.1519999999999998E-3</v>
      </c>
      <c r="D166" s="10">
        <f>'AUM Fondi'!F343</f>
        <v>129860034.17999999</v>
      </c>
      <c r="E166" s="10">
        <f>D165*RB[[#This Row],[Variazione percentuale]]</f>
        <v>-279012.89803632</v>
      </c>
      <c r="F166" s="11">
        <f>RB[[#This Row],[AUM]]-D165</f>
        <v>207200.51999999583</v>
      </c>
      <c r="G166" s="11">
        <f>RB[[#This Row],[∆ AUM]]-RB[[#This Row],[effetto mercato]]</f>
        <v>486213.41803631582</v>
      </c>
    </row>
    <row r="167" spans="1:7">
      <c r="A167" s="4">
        <v>42502</v>
      </c>
      <c r="B167">
        <v>-7.8399999999999997E-2</v>
      </c>
      <c r="C167" s="6">
        <f>RB[[#This Row],[Variaz]]/100</f>
        <v>-7.8399999999999997E-4</v>
      </c>
      <c r="D167" s="10">
        <f>'AUM Fondi'!F344</f>
        <v>129992312.01000002</v>
      </c>
      <c r="E167" s="10">
        <f>D166*RB[[#This Row],[Variazione percentuale]]</f>
        <v>-101810.26679711998</v>
      </c>
      <c r="F167" s="11">
        <f>RB[[#This Row],[AUM]]-D166</f>
        <v>132277.83000002801</v>
      </c>
      <c r="G167" s="11">
        <f>RB[[#This Row],[∆ AUM]]-RB[[#This Row],[effetto mercato]]</f>
        <v>234088.096797148</v>
      </c>
    </row>
    <row r="168" spans="1:7">
      <c r="A168" s="4">
        <v>42503</v>
      </c>
      <c r="B168">
        <v>0.17660000000000001</v>
      </c>
      <c r="C168" s="6">
        <f>RB[[#This Row],[Variaz]]/100</f>
        <v>1.766E-3</v>
      </c>
      <c r="D168" s="10">
        <f>'AUM Fondi'!F345</f>
        <v>130753072.61</v>
      </c>
      <c r="E168" s="10">
        <f>D167*RB[[#This Row],[Variazione percentuale]]</f>
        <v>229566.42300966004</v>
      </c>
      <c r="F168" s="11">
        <f>RB[[#This Row],[AUM]]-D167</f>
        <v>760760.59999997914</v>
      </c>
      <c r="G168" s="11">
        <f>RB[[#This Row],[∆ AUM]]-RB[[#This Row],[effetto mercato]]</f>
        <v>531194.17699031904</v>
      </c>
    </row>
    <row r="169" spans="1:7">
      <c r="A169" s="4">
        <v>42506</v>
      </c>
      <c r="B169">
        <v>9.7900000000000001E-2</v>
      </c>
      <c r="C169" s="6">
        <f>RB[[#This Row],[Variaz]]/100</f>
        <v>9.7900000000000005E-4</v>
      </c>
      <c r="D169" s="10">
        <f>'AUM Fondi'!F346</f>
        <v>131809365.51000001</v>
      </c>
      <c r="E169" s="10">
        <f>D168*RB[[#This Row],[Variazione percentuale]]</f>
        <v>128007.25808519001</v>
      </c>
      <c r="F169" s="11">
        <f>RB[[#This Row],[AUM]]-D168</f>
        <v>1056292.900000006</v>
      </c>
      <c r="G169" s="11">
        <f>RB[[#This Row],[∆ AUM]]-RB[[#This Row],[effetto mercato]]</f>
        <v>928285.64191481599</v>
      </c>
    </row>
    <row r="170" spans="1:7">
      <c r="A170" s="4">
        <v>42507</v>
      </c>
      <c r="B170">
        <v>-3.9100000000000003E-2</v>
      </c>
      <c r="C170" s="6">
        <f>RB[[#This Row],[Variaz]]/100</f>
        <v>-3.9100000000000002E-4</v>
      </c>
      <c r="D170" s="10">
        <f>'AUM Fondi'!F347</f>
        <v>132174096.59</v>
      </c>
      <c r="E170" s="10">
        <f>D169*RB[[#This Row],[Variazione percentuale]]</f>
        <v>-51537.461914410007</v>
      </c>
      <c r="F170" s="11">
        <f>RB[[#This Row],[AUM]]-D169</f>
        <v>364731.07999999821</v>
      </c>
      <c r="G170" s="11">
        <f>RB[[#This Row],[∆ AUM]]-RB[[#This Row],[effetto mercato]]</f>
        <v>416268.54191440821</v>
      </c>
    </row>
    <row r="171" spans="1:7">
      <c r="A171" s="4">
        <v>42508</v>
      </c>
      <c r="B171">
        <v>0</v>
      </c>
      <c r="C171" s="6">
        <f>RB[[#This Row],[Variaz]]/100</f>
        <v>0</v>
      </c>
      <c r="D171" s="10">
        <f>'AUM Fondi'!F348</f>
        <v>132759814.75</v>
      </c>
      <c r="E171" s="10">
        <f>D170*RB[[#This Row],[Variazione percentuale]]</f>
        <v>0</v>
      </c>
      <c r="F171" s="11">
        <f>RB[[#This Row],[AUM]]-D170</f>
        <v>585718.15999999642</v>
      </c>
      <c r="G171" s="11">
        <f>RB[[#This Row],[∆ AUM]]-RB[[#This Row],[effetto mercato]]</f>
        <v>585718.15999999642</v>
      </c>
    </row>
    <row r="172" spans="1:7">
      <c r="A172" s="4">
        <v>42509</v>
      </c>
      <c r="B172">
        <v>-0.13700000000000001</v>
      </c>
      <c r="C172" s="6">
        <f>RB[[#This Row],[Variaz]]/100</f>
        <v>-1.3700000000000001E-3</v>
      </c>
      <c r="D172" s="10">
        <f>'AUM Fondi'!F349</f>
        <v>132937569.28999999</v>
      </c>
      <c r="E172" s="10">
        <f>D171*RB[[#This Row],[Variazione percentuale]]</f>
        <v>-181880.9462075</v>
      </c>
      <c r="F172" s="11">
        <f>RB[[#This Row],[AUM]]-D171</f>
        <v>177754.53999999166</v>
      </c>
      <c r="G172" s="11">
        <f>RB[[#This Row],[∆ AUM]]-RB[[#This Row],[effetto mercato]]</f>
        <v>359635.48620749166</v>
      </c>
    </row>
    <row r="173" spans="1:7">
      <c r="A173" s="4">
        <v>42510</v>
      </c>
      <c r="B173">
        <v>0.31359999999999999</v>
      </c>
      <c r="C173" s="6">
        <f>RB[[#This Row],[Variaz]]/100</f>
        <v>3.1359999999999999E-3</v>
      </c>
      <c r="D173" s="10">
        <f>'AUM Fondi'!F350</f>
        <v>134021466.63</v>
      </c>
      <c r="E173" s="10">
        <f>D172*RB[[#This Row],[Variazione percentuale]]</f>
        <v>416892.21729343996</v>
      </c>
      <c r="F173" s="11">
        <f>RB[[#This Row],[AUM]]-D172</f>
        <v>1083897.3400000036</v>
      </c>
      <c r="G173" s="11">
        <f>RB[[#This Row],[∆ AUM]]-RB[[#This Row],[effetto mercato]]</f>
        <v>667005.12270656368</v>
      </c>
    </row>
    <row r="174" spans="1:7">
      <c r="A174" s="4">
        <v>42513</v>
      </c>
      <c r="B174">
        <v>-7.8200000000000006E-2</v>
      </c>
      <c r="C174" s="6">
        <f>RB[[#This Row],[Variaz]]/100</f>
        <v>-7.8200000000000003E-4</v>
      </c>
      <c r="D174" s="10">
        <f>'AUM Fondi'!F351</f>
        <v>134632811.62</v>
      </c>
      <c r="E174" s="10">
        <f>D173*RB[[#This Row],[Variazione percentuale]]</f>
        <v>-104804.78690466</v>
      </c>
      <c r="F174" s="11">
        <f>RB[[#This Row],[AUM]]-D173</f>
        <v>611344.99000000954</v>
      </c>
      <c r="G174" s="11">
        <f>RB[[#This Row],[∆ AUM]]-RB[[#This Row],[effetto mercato]]</f>
        <v>716149.77690466959</v>
      </c>
    </row>
    <row r="175" spans="1:7">
      <c r="A175" s="4">
        <v>42514</v>
      </c>
      <c r="B175">
        <v>0.46929999999999999</v>
      </c>
      <c r="C175" s="6">
        <f>RB[[#This Row],[Variaz]]/100</f>
        <v>4.6930000000000001E-3</v>
      </c>
      <c r="D175" s="10">
        <f>'AUM Fondi'!F352</f>
        <v>135748059.75999999</v>
      </c>
      <c r="E175" s="10">
        <f>D174*RB[[#This Row],[Variazione percentuale]]</f>
        <v>631831.78493266006</v>
      </c>
      <c r="F175" s="11">
        <f>RB[[#This Row],[AUM]]-D174</f>
        <v>1115248.1399999857</v>
      </c>
      <c r="G175" s="11">
        <f>RB[[#This Row],[∆ AUM]]-RB[[#This Row],[effetto mercato]]</f>
        <v>483416.35506732564</v>
      </c>
    </row>
    <row r="176" spans="1:7">
      <c r="A176" s="4">
        <v>42515</v>
      </c>
      <c r="B176">
        <v>0.38929999999999998</v>
      </c>
      <c r="C176" s="6">
        <f>RB[[#This Row],[Variaz]]/100</f>
        <v>3.8929999999999998E-3</v>
      </c>
      <c r="D176" s="10">
        <f>'AUM Fondi'!F353</f>
        <v>136686779.01000002</v>
      </c>
      <c r="E176" s="10">
        <f>D175*RB[[#This Row],[Variazione percentuale]]</f>
        <v>528467.19664567988</v>
      </c>
      <c r="F176" s="11">
        <f>RB[[#This Row],[AUM]]-D175</f>
        <v>938719.2500000298</v>
      </c>
      <c r="G176" s="11">
        <f>RB[[#This Row],[∆ AUM]]-RB[[#This Row],[effetto mercato]]</f>
        <v>410252.05335434992</v>
      </c>
    </row>
    <row r="177" spans="1:7">
      <c r="A177" s="4">
        <v>42516</v>
      </c>
      <c r="B177">
        <v>1.9400000000000001E-2</v>
      </c>
      <c r="C177" s="6">
        <f>RB[[#This Row],[Variaz]]/100</f>
        <v>1.94E-4</v>
      </c>
      <c r="D177" s="10">
        <f>'AUM Fondi'!F354</f>
        <v>137455829.09999999</v>
      </c>
      <c r="E177" s="10">
        <f>D176*RB[[#This Row],[Variazione percentuale]]</f>
        <v>26517.235127940003</v>
      </c>
      <c r="F177" s="11">
        <f>RB[[#This Row],[AUM]]-D176</f>
        <v>769050.08999997377</v>
      </c>
      <c r="G177" s="11">
        <f>RB[[#This Row],[∆ AUM]]-RB[[#This Row],[effetto mercato]]</f>
        <v>742532.85487203381</v>
      </c>
    </row>
    <row r="178" spans="1:7">
      <c r="A178" s="4">
        <v>42517</v>
      </c>
      <c r="B178">
        <v>0.1938</v>
      </c>
      <c r="C178" s="6">
        <f>RB[[#This Row],[Variaz]]/100</f>
        <v>1.9380000000000001E-3</v>
      </c>
      <c r="D178" s="10">
        <f>'AUM Fondi'!F355</f>
        <v>138119042.36000001</v>
      </c>
      <c r="E178" s="10">
        <f>D177*RB[[#This Row],[Variazione percentuale]]</f>
        <v>266389.39679580001</v>
      </c>
      <c r="F178" s="11">
        <f>RB[[#This Row],[AUM]]-D177</f>
        <v>663213.26000002027</v>
      </c>
      <c r="G178" s="11">
        <f>RB[[#This Row],[∆ AUM]]-RB[[#This Row],[effetto mercato]]</f>
        <v>396823.86320422025</v>
      </c>
    </row>
    <row r="179" spans="1:7">
      <c r="A179" s="4">
        <v>42520</v>
      </c>
      <c r="B179">
        <v>1.9300000000000001E-2</v>
      </c>
      <c r="C179" s="6">
        <f>RB[[#This Row],[Variaz]]/100</f>
        <v>1.93E-4</v>
      </c>
      <c r="D179" s="10">
        <f>'AUM Fondi'!F356</f>
        <v>138655191.91000003</v>
      </c>
      <c r="E179" s="10">
        <f>D178*RB[[#This Row],[Variazione percentuale]]</f>
        <v>26656.975175480002</v>
      </c>
      <c r="F179" s="11">
        <f>RB[[#This Row],[AUM]]-D178</f>
        <v>536149.55000001192</v>
      </c>
      <c r="G179" s="11">
        <f>RB[[#This Row],[∆ AUM]]-RB[[#This Row],[effetto mercato]]</f>
        <v>509492.57482453191</v>
      </c>
    </row>
    <row r="180" spans="1:7">
      <c r="A180" s="4">
        <v>42521</v>
      </c>
      <c r="B180">
        <v>5.8000000000000003E-2</v>
      </c>
      <c r="C180" s="6">
        <f>RB[[#This Row],[Variaz]]/100</f>
        <v>5.8E-4</v>
      </c>
      <c r="D180" s="10">
        <f>'AUM Fondi'!F357</f>
        <v>139803639.86000001</v>
      </c>
      <c r="E180" s="10">
        <f>D179*RB[[#This Row],[Variazione percentuale]]</f>
        <v>80420.011307800014</v>
      </c>
      <c r="F180" s="11">
        <f>RB[[#This Row],[AUM]]-D179</f>
        <v>1148447.9499999881</v>
      </c>
      <c r="G180" s="11">
        <f>RB[[#This Row],[∆ AUM]]-RB[[#This Row],[effetto mercato]]</f>
        <v>1068027.9386921881</v>
      </c>
    </row>
    <row r="181" spans="1:7">
      <c r="A181" s="4">
        <v>42522</v>
      </c>
      <c r="B181">
        <v>-0.21260000000000001</v>
      </c>
      <c r="C181" s="6">
        <f>RB[[#This Row],[Variaz]]/100</f>
        <v>-2.1260000000000003E-3</v>
      </c>
      <c r="D181" s="10">
        <f>'AUM Fondi'!F358</f>
        <v>140032115.65000001</v>
      </c>
      <c r="E181" s="10">
        <f>D180*RB[[#This Row],[Variazione percentuale]]</f>
        <v>-297222.53834236006</v>
      </c>
      <c r="F181" s="11">
        <f>RB[[#This Row],[AUM]]-D180</f>
        <v>228475.78999999166</v>
      </c>
      <c r="G181" s="11">
        <f>RB[[#This Row],[∆ AUM]]-RB[[#This Row],[effetto mercato]]</f>
        <v>525698.32834235171</v>
      </c>
    </row>
    <row r="182" spans="1:7">
      <c r="A182" s="4">
        <v>42524</v>
      </c>
      <c r="B182">
        <v>-0.19370000000000001</v>
      </c>
      <c r="C182" s="6">
        <f>RB[[#This Row],[Variaz]]/100</f>
        <v>-1.9370000000000001E-3</v>
      </c>
      <c r="D182" s="10">
        <f>'AUM Fondi'!F359</f>
        <v>140423373.04000002</v>
      </c>
      <c r="E182" s="10">
        <f>D181*RB[[#This Row],[Variazione percentuale]]</f>
        <v>-271242.20801405003</v>
      </c>
      <c r="F182" s="11">
        <f>RB[[#This Row],[AUM]]-D181</f>
        <v>391257.3900000155</v>
      </c>
      <c r="G182" s="11">
        <f>RB[[#This Row],[∆ AUM]]-RB[[#This Row],[effetto mercato]]</f>
        <v>662499.59801406553</v>
      </c>
    </row>
    <row r="183" spans="1:7">
      <c r="A183" s="4">
        <v>42527</v>
      </c>
      <c r="B183">
        <v>-0.11650000000000001</v>
      </c>
      <c r="C183" s="6">
        <f>RB[[#This Row],[Variaz]]/100</f>
        <v>-1.165E-3</v>
      </c>
      <c r="D183" s="10">
        <f>'AUM Fondi'!F360</f>
        <v>141028802.91</v>
      </c>
      <c r="E183" s="10">
        <f>D182*RB[[#This Row],[Variazione percentuale]]</f>
        <v>-163593.22959160001</v>
      </c>
      <c r="F183" s="11">
        <f>RB[[#This Row],[AUM]]-D182</f>
        <v>605429.86999997497</v>
      </c>
      <c r="G183" s="11">
        <f>RB[[#This Row],[∆ AUM]]-RB[[#This Row],[effetto mercato]]</f>
        <v>769023.09959157498</v>
      </c>
    </row>
    <row r="184" spans="1:7">
      <c r="A184" s="4">
        <v>42528</v>
      </c>
      <c r="B184">
        <v>0.31090000000000001</v>
      </c>
      <c r="C184" s="6">
        <f>RB[[#This Row],[Variaz]]/100</f>
        <v>3.1090000000000002E-3</v>
      </c>
      <c r="D184" s="10">
        <f>'AUM Fondi'!F361</f>
        <v>142251782.22</v>
      </c>
      <c r="E184" s="10">
        <f>D183*RB[[#This Row],[Variazione percentuale]]</f>
        <v>438458.54824719002</v>
      </c>
      <c r="F184" s="11">
        <f>RB[[#This Row],[AUM]]-D183</f>
        <v>1222979.3100000024</v>
      </c>
      <c r="G184" s="11">
        <f>RB[[#This Row],[∆ AUM]]-RB[[#This Row],[effetto mercato]]</f>
        <v>784520.76175281242</v>
      </c>
    </row>
    <row r="185" spans="1:7">
      <c r="A185" s="4">
        <v>42529</v>
      </c>
      <c r="B185">
        <v>7.7499999999999999E-2</v>
      </c>
      <c r="C185" s="6">
        <f>RB[[#This Row],[Variaz]]/100</f>
        <v>7.7499999999999997E-4</v>
      </c>
      <c r="D185" s="10">
        <f>'AUM Fondi'!F362</f>
        <v>142971671.82000002</v>
      </c>
      <c r="E185" s="10">
        <f>D184*RB[[#This Row],[Variazione percentuale]]</f>
        <v>110245.1312205</v>
      </c>
      <c r="F185" s="11">
        <f>RB[[#This Row],[AUM]]-D184</f>
        <v>719889.60000002384</v>
      </c>
      <c r="G185" s="11">
        <f>RB[[#This Row],[∆ AUM]]-RB[[#This Row],[effetto mercato]]</f>
        <v>609644.46877952386</v>
      </c>
    </row>
    <row r="186" spans="1:7">
      <c r="A186" s="4">
        <v>42530</v>
      </c>
      <c r="B186">
        <v>-9.6799999999999997E-2</v>
      </c>
      <c r="C186" s="6">
        <f>RB[[#This Row],[Variaz]]/100</f>
        <v>-9.68E-4</v>
      </c>
      <c r="D186" s="10">
        <f>'AUM Fondi'!F363</f>
        <v>142940152.79000002</v>
      </c>
      <c r="E186" s="10">
        <f>D185*RB[[#This Row],[Variazione percentuale]]</f>
        <v>-138396.57832176003</v>
      </c>
      <c r="F186" s="11">
        <f>RB[[#This Row],[AUM]]-D185</f>
        <v>-31519.030000001192</v>
      </c>
      <c r="G186" s="11">
        <f>RB[[#This Row],[∆ AUM]]-RB[[#This Row],[effetto mercato]]</f>
        <v>106877.54832175883</v>
      </c>
    </row>
    <row r="187" spans="1:7">
      <c r="A187" s="4">
        <v>42531</v>
      </c>
      <c r="B187">
        <v>-0.4456</v>
      </c>
      <c r="C187" s="6">
        <f>RB[[#This Row],[Variaz]]/100</f>
        <v>-4.4559999999999999E-3</v>
      </c>
      <c r="D187" s="10">
        <f>'AUM Fondi'!F364</f>
        <v>142904358.52999997</v>
      </c>
      <c r="E187" s="10">
        <f>D186*RB[[#This Row],[Variazione percentuale]]</f>
        <v>-636941.32083224005</v>
      </c>
      <c r="F187" s="11">
        <f>RB[[#This Row],[AUM]]-D186</f>
        <v>-35794.260000050068</v>
      </c>
      <c r="G187" s="11">
        <f>RB[[#This Row],[∆ AUM]]-RB[[#This Row],[effetto mercato]]</f>
        <v>601147.06083218998</v>
      </c>
    </row>
    <row r="188" spans="1:7">
      <c r="A188" s="4">
        <v>42534</v>
      </c>
      <c r="B188">
        <v>-0.58389999999999997</v>
      </c>
      <c r="C188" s="6">
        <f>RB[[#This Row],[Variaz]]/100</f>
        <v>-5.8389999999999996E-3</v>
      </c>
      <c r="D188" s="10">
        <f>'AUM Fondi'!F365</f>
        <v>142449401</v>
      </c>
      <c r="E188" s="10">
        <f>D187*RB[[#This Row],[Variazione percentuale]]</f>
        <v>-834418.54945666972</v>
      </c>
      <c r="F188" s="11">
        <f>RB[[#This Row],[AUM]]-D187</f>
        <v>-454957.52999997139</v>
      </c>
      <c r="G188" s="11">
        <f>RB[[#This Row],[∆ AUM]]-RB[[#This Row],[effetto mercato]]</f>
        <v>379461.01945669833</v>
      </c>
    </row>
    <row r="189" spans="1:7">
      <c r="A189" s="4">
        <v>42535</v>
      </c>
      <c r="B189">
        <v>-0.2545</v>
      </c>
      <c r="C189" s="6">
        <f>RB[[#This Row],[Variaz]]/100</f>
        <v>-2.545E-3</v>
      </c>
      <c r="D189" s="10">
        <f>'AUM Fondi'!F366</f>
        <v>142385848.90000001</v>
      </c>
      <c r="E189" s="10">
        <f>D188*RB[[#This Row],[Variazione percentuale]]</f>
        <v>-362533.72554499999</v>
      </c>
      <c r="F189" s="11">
        <f>RB[[#This Row],[AUM]]-D188</f>
        <v>-63552.09999999404</v>
      </c>
      <c r="G189" s="11">
        <f>RB[[#This Row],[∆ AUM]]-RB[[#This Row],[effetto mercato]]</f>
        <v>298981.62554500595</v>
      </c>
    </row>
    <row r="190" spans="1:7">
      <c r="A190" s="4">
        <v>42536</v>
      </c>
      <c r="B190">
        <v>0.13739999999999999</v>
      </c>
      <c r="C190" s="6">
        <f>RB[[#This Row],[Variaz]]/100</f>
        <v>1.374E-3</v>
      </c>
      <c r="D190" s="10">
        <f>'AUM Fondi'!F367</f>
        <v>142667632.13</v>
      </c>
      <c r="E190" s="10">
        <f>D189*RB[[#This Row],[Variazione percentuale]]</f>
        <v>195638.15638860001</v>
      </c>
      <c r="F190" s="11">
        <f>RB[[#This Row],[AUM]]-D189</f>
        <v>281783.22999998927</v>
      </c>
      <c r="G190" s="11">
        <f>RB[[#This Row],[∆ AUM]]-RB[[#This Row],[effetto mercato]]</f>
        <v>86145.073611389264</v>
      </c>
    </row>
    <row r="191" spans="1:7">
      <c r="A191" s="4">
        <v>42537</v>
      </c>
      <c r="B191">
        <v>-0.15679999999999999</v>
      </c>
      <c r="C191" s="6">
        <f>RB[[#This Row],[Variaz]]/100</f>
        <v>-1.5679999999999999E-3</v>
      </c>
      <c r="D191" s="10">
        <f>'AUM Fondi'!F368</f>
        <v>143104193.91999999</v>
      </c>
      <c r="E191" s="10">
        <f>D190*RB[[#This Row],[Variazione percentuale]]</f>
        <v>-223702.84717984</v>
      </c>
      <c r="F191" s="11">
        <f>RB[[#This Row],[AUM]]-D190</f>
        <v>436561.78999999166</v>
      </c>
      <c r="G191" s="11">
        <f>RB[[#This Row],[∆ AUM]]-RB[[#This Row],[effetto mercato]]</f>
        <v>660264.63717983162</v>
      </c>
    </row>
    <row r="192" spans="1:7">
      <c r="A192" s="4">
        <v>42538</v>
      </c>
      <c r="B192">
        <v>5.8900000000000001E-2</v>
      </c>
      <c r="C192" s="6">
        <f>RB[[#This Row],[Variaz]]/100</f>
        <v>5.8900000000000001E-4</v>
      </c>
      <c r="D192" s="10">
        <f>'AUM Fondi'!F369</f>
        <v>143585939.87</v>
      </c>
      <c r="E192" s="10">
        <f>D191*RB[[#This Row],[Variazione percentuale]]</f>
        <v>84288.370218879994</v>
      </c>
      <c r="F192" s="11">
        <f>RB[[#This Row],[AUM]]-D191</f>
        <v>481745.95000001788</v>
      </c>
      <c r="G192" s="11">
        <f>RB[[#This Row],[∆ AUM]]-RB[[#This Row],[effetto mercato]]</f>
        <v>397457.57978113787</v>
      </c>
    </row>
    <row r="193" spans="1:7">
      <c r="A193" s="4">
        <v>42541</v>
      </c>
      <c r="B193">
        <v>0.60819999999999996</v>
      </c>
      <c r="C193" s="6">
        <f>RB[[#This Row],[Variaz]]/100</f>
        <v>6.0819999999999997E-3</v>
      </c>
      <c r="D193" s="10">
        <f>'AUM Fondi'!F370</f>
        <v>144783821.03</v>
      </c>
      <c r="E193" s="10">
        <f>D192*RB[[#This Row],[Variazione percentuale]]</f>
        <v>873289.68628934002</v>
      </c>
      <c r="F193" s="11">
        <f>RB[[#This Row],[AUM]]-D192</f>
        <v>1197881.1599999964</v>
      </c>
      <c r="G193" s="11">
        <f>RB[[#This Row],[∆ AUM]]-RB[[#This Row],[effetto mercato]]</f>
        <v>324591.4737106564</v>
      </c>
    </row>
    <row r="194" spans="1:7">
      <c r="A194" s="4">
        <v>42542</v>
      </c>
      <c r="B194">
        <v>0.156</v>
      </c>
      <c r="C194" s="6">
        <f>RB[[#This Row],[Variaz]]/100</f>
        <v>1.56E-3</v>
      </c>
      <c r="D194" s="10">
        <f>'AUM Fondi'!F371</f>
        <v>145494336.16</v>
      </c>
      <c r="E194" s="10">
        <f>D193*RB[[#This Row],[Variazione percentuale]]</f>
        <v>225862.76080680001</v>
      </c>
      <c r="F194" s="11">
        <f>RB[[#This Row],[AUM]]-D193</f>
        <v>710515.12999999523</v>
      </c>
      <c r="G194" s="11">
        <f>RB[[#This Row],[∆ AUM]]-RB[[#This Row],[effetto mercato]]</f>
        <v>484652.36919319525</v>
      </c>
    </row>
    <row r="195" spans="1:7">
      <c r="A195" s="4">
        <v>42543</v>
      </c>
      <c r="B195">
        <v>-3.8899999999999997E-2</v>
      </c>
      <c r="C195" s="6">
        <f>RB[[#This Row],[Variaz]]/100</f>
        <v>-3.8899999999999997E-4</v>
      </c>
      <c r="D195" s="10">
        <f>'AUM Fondi'!F372</f>
        <v>145993556.97000003</v>
      </c>
      <c r="E195" s="10">
        <f>D194*RB[[#This Row],[Variazione percentuale]]</f>
        <v>-56597.296766239997</v>
      </c>
      <c r="F195" s="11">
        <f>RB[[#This Row],[AUM]]-D194</f>
        <v>499220.81000003219</v>
      </c>
      <c r="G195" s="11">
        <f>RB[[#This Row],[∆ AUM]]-RB[[#This Row],[effetto mercato]]</f>
        <v>555818.10676627222</v>
      </c>
    </row>
    <row r="196" spans="1:7">
      <c r="A196" s="4">
        <v>42544</v>
      </c>
      <c r="B196">
        <v>0.31169999999999998</v>
      </c>
      <c r="C196" s="6">
        <f>RB[[#This Row],[Variaz]]/100</f>
        <v>3.117E-3</v>
      </c>
      <c r="D196" s="10">
        <f>'AUM Fondi'!F373</f>
        <v>146791740.66999999</v>
      </c>
      <c r="E196" s="10">
        <f>D195*RB[[#This Row],[Variazione percentuale]]</f>
        <v>455061.91707549011</v>
      </c>
      <c r="F196" s="11">
        <f>RB[[#This Row],[AUM]]-D195</f>
        <v>798183.69999995828</v>
      </c>
      <c r="G196" s="11">
        <f>RB[[#This Row],[∆ AUM]]-RB[[#This Row],[effetto mercato]]</f>
        <v>343121.78292446816</v>
      </c>
    </row>
    <row r="197" spans="1:7">
      <c r="A197" s="4">
        <v>42545</v>
      </c>
      <c r="B197">
        <v>-1.165</v>
      </c>
      <c r="C197" s="6">
        <f>RB[[#This Row],[Variaz]]/100</f>
        <v>-1.1650000000000001E-2</v>
      </c>
      <c r="D197" s="10">
        <f>'AUM Fondi'!F374</f>
        <v>145309746.45999998</v>
      </c>
      <c r="E197" s="10">
        <f>D196*RB[[#This Row],[Variazione percentuale]]</f>
        <v>-1710123.7788054999</v>
      </c>
      <c r="F197" s="11">
        <f>RB[[#This Row],[AUM]]-D196</f>
        <v>-1481994.2100000083</v>
      </c>
      <c r="G197" s="11">
        <f>RB[[#This Row],[∆ AUM]]-RB[[#This Row],[effetto mercato]]</f>
        <v>228129.56880549155</v>
      </c>
    </row>
    <row r="198" spans="1:7">
      <c r="A198" s="4">
        <v>42548</v>
      </c>
      <c r="B198">
        <v>-0.25540000000000002</v>
      </c>
      <c r="C198" s="6">
        <f>RB[[#This Row],[Variaz]]/100</f>
        <v>-2.5540000000000003E-3</v>
      </c>
      <c r="D198" s="10">
        <f>'AUM Fondi'!F375</f>
        <v>145234875.72</v>
      </c>
      <c r="E198" s="10">
        <f>D197*RB[[#This Row],[Variazione percentuale]]</f>
        <v>-371121.09245883999</v>
      </c>
      <c r="F198" s="11">
        <f>RB[[#This Row],[AUM]]-D197</f>
        <v>-74870.739999979734</v>
      </c>
      <c r="G198" s="11">
        <f>RB[[#This Row],[∆ AUM]]-RB[[#This Row],[effetto mercato]]</f>
        <v>296250.35245886026</v>
      </c>
    </row>
    <row r="199" spans="1:7">
      <c r="A199" s="4">
        <v>42549</v>
      </c>
      <c r="B199">
        <v>0.5121</v>
      </c>
      <c r="C199" s="6">
        <f>RB[[#This Row],[Variaz]]/100</f>
        <v>5.1209999999999997E-3</v>
      </c>
      <c r="D199" s="10">
        <f>'AUM Fondi'!F376</f>
        <v>146004117.96000001</v>
      </c>
      <c r="E199" s="10">
        <f>D198*RB[[#This Row],[Variazione percentuale]]</f>
        <v>743747.79856211995</v>
      </c>
      <c r="F199" s="11">
        <f>RB[[#This Row],[AUM]]-D198</f>
        <v>769242.24000000954</v>
      </c>
      <c r="G199" s="11">
        <f>RB[[#This Row],[∆ AUM]]-RB[[#This Row],[effetto mercato]]</f>
        <v>25494.441437889589</v>
      </c>
    </row>
    <row r="200" spans="1:7">
      <c r="A200" s="4">
        <v>42550</v>
      </c>
      <c r="B200">
        <v>0.70550000000000002</v>
      </c>
      <c r="C200" s="6">
        <f>RB[[#This Row],[Variaz]]/100</f>
        <v>7.0550000000000005E-3</v>
      </c>
      <c r="D200" s="10">
        <f>'AUM Fondi'!F377</f>
        <v>147371406.03</v>
      </c>
      <c r="E200" s="10">
        <f>D199*RB[[#This Row],[Variazione percentuale]]</f>
        <v>1030059.0522078001</v>
      </c>
      <c r="F200" s="11">
        <f>RB[[#This Row],[AUM]]-D199</f>
        <v>1367288.0699999928</v>
      </c>
      <c r="G200" s="11">
        <f>RB[[#This Row],[∆ AUM]]-RB[[#This Row],[effetto mercato]]</f>
        <v>337229.01779219275</v>
      </c>
    </row>
    <row r="201" spans="1:7">
      <c r="A201" s="4">
        <v>42551</v>
      </c>
      <c r="B201">
        <v>0.54490000000000005</v>
      </c>
      <c r="C201" s="6">
        <f>RB[[#This Row],[Variaz]]/100</f>
        <v>5.4490000000000007E-3</v>
      </c>
      <c r="D201" s="10">
        <f>'AUM Fondi'!F378</f>
        <v>148690030.73000002</v>
      </c>
      <c r="E201" s="10">
        <f>D200*RB[[#This Row],[Variazione percentuale]]</f>
        <v>803026.79145747016</v>
      </c>
      <c r="F201" s="11">
        <f>RB[[#This Row],[AUM]]-D200</f>
        <v>1318624.7000000179</v>
      </c>
      <c r="G201" s="11">
        <f>RB[[#This Row],[∆ AUM]]-RB[[#This Row],[effetto mercato]]</f>
        <v>515597.90854254772</v>
      </c>
    </row>
    <row r="202" spans="1:7">
      <c r="A202" s="4">
        <v>42552</v>
      </c>
      <c r="B202">
        <v>0.17419999999999999</v>
      </c>
      <c r="C202" s="6">
        <f>RB[[#This Row],[Variaz]]/100</f>
        <v>1.7419999999999998E-3</v>
      </c>
      <c r="D202" s="10">
        <f>'AUM Fondi'!F379</f>
        <v>149349556.91</v>
      </c>
      <c r="E202" s="10">
        <f>D201*RB[[#This Row],[Variazione percentuale]]</f>
        <v>259018.03353166001</v>
      </c>
      <c r="F202" s="11">
        <f>RB[[#This Row],[AUM]]-D201</f>
        <v>659526.17999997735</v>
      </c>
      <c r="G202" s="11">
        <f>RB[[#This Row],[∆ AUM]]-RB[[#This Row],[effetto mercato]]</f>
        <v>400508.14646831737</v>
      </c>
    </row>
    <row r="203" spans="1:7">
      <c r="A203" s="4">
        <v>42555</v>
      </c>
      <c r="B203">
        <v>-3.8600000000000002E-2</v>
      </c>
      <c r="C203" s="6">
        <f>RB[[#This Row],[Variaz]]/100</f>
        <v>-3.86E-4</v>
      </c>
      <c r="D203" s="10">
        <f>'AUM Fondi'!F380</f>
        <v>149841369.57999998</v>
      </c>
      <c r="E203" s="10">
        <f>D202*RB[[#This Row],[Variazione percentuale]]</f>
        <v>-57648.928967259999</v>
      </c>
      <c r="F203" s="11">
        <f>RB[[#This Row],[AUM]]-D202</f>
        <v>491812.66999998689</v>
      </c>
      <c r="G203" s="11">
        <f>RB[[#This Row],[∆ AUM]]-RB[[#This Row],[effetto mercato]]</f>
        <v>549461.59896724694</v>
      </c>
    </row>
    <row r="204" spans="1:7">
      <c r="A204" s="4">
        <v>42556</v>
      </c>
      <c r="B204">
        <v>-0.21260000000000001</v>
      </c>
      <c r="C204" s="6">
        <f>RB[[#This Row],[Variaz]]/100</f>
        <v>-2.1260000000000003E-3</v>
      </c>
      <c r="D204" s="10">
        <f>'AUM Fondi'!F381</f>
        <v>149912948.63999999</v>
      </c>
      <c r="E204" s="10">
        <f>D203*RB[[#This Row],[Variazione percentuale]]</f>
        <v>-318562.75172708003</v>
      </c>
      <c r="F204" s="11">
        <f>RB[[#This Row],[AUM]]-D203</f>
        <v>71579.060000002384</v>
      </c>
      <c r="G204" s="11">
        <f>RB[[#This Row],[∆ AUM]]-RB[[#This Row],[effetto mercato]]</f>
        <v>390141.81172708242</v>
      </c>
    </row>
    <row r="205" spans="1:7">
      <c r="A205" s="4">
        <v>42557</v>
      </c>
      <c r="B205">
        <v>-0.15490000000000001</v>
      </c>
      <c r="C205" s="6">
        <f>RB[[#This Row],[Variaz]]/100</f>
        <v>-1.549E-3</v>
      </c>
      <c r="D205" s="10">
        <f>'AUM Fondi'!F382</f>
        <v>150065189.39999998</v>
      </c>
      <c r="E205" s="10">
        <f>D204*RB[[#This Row],[Variazione percentuale]]</f>
        <v>-232215.15744335999</v>
      </c>
      <c r="F205" s="11">
        <f>RB[[#This Row],[AUM]]-D204</f>
        <v>152240.75999999046</v>
      </c>
      <c r="G205" s="11">
        <f>RB[[#This Row],[∆ AUM]]-RB[[#This Row],[effetto mercato]]</f>
        <v>384455.91744335042</v>
      </c>
    </row>
    <row r="206" spans="1:7">
      <c r="A206" s="4">
        <v>42558</v>
      </c>
      <c r="B206">
        <v>1.9400000000000001E-2</v>
      </c>
      <c r="C206" s="6">
        <f>RB[[#This Row],[Variaz]]/100</f>
        <v>1.94E-4</v>
      </c>
      <c r="D206" s="10">
        <f>'AUM Fondi'!F383</f>
        <v>150533522.69</v>
      </c>
      <c r="E206" s="10">
        <f>D205*RB[[#This Row],[Variazione percentuale]]</f>
        <v>29112.646743599995</v>
      </c>
      <c r="F206" s="11">
        <f>RB[[#This Row],[AUM]]-D205</f>
        <v>468333.29000002146</v>
      </c>
      <c r="G206" s="11">
        <f>RB[[#This Row],[∆ AUM]]-RB[[#This Row],[effetto mercato]]</f>
        <v>439220.64325642143</v>
      </c>
    </row>
    <row r="207" spans="1:7">
      <c r="A207" s="4">
        <v>42562</v>
      </c>
      <c r="B207">
        <v>0.75639999999999996</v>
      </c>
      <c r="C207" s="6">
        <f>RB[[#This Row],[Variaz]]/100</f>
        <v>7.5639999999999995E-3</v>
      </c>
      <c r="D207" s="10">
        <f>'AUM Fondi'!F384</f>
        <v>152990153.56</v>
      </c>
      <c r="E207" s="10">
        <f>D206*RB[[#This Row],[Variazione percentuale]]</f>
        <v>1138635.56562716</v>
      </c>
      <c r="F207" s="11">
        <f>RB[[#This Row],[AUM]]-D206</f>
        <v>2456630.8700000048</v>
      </c>
      <c r="G207" s="11">
        <f>RB[[#This Row],[∆ AUM]]-RB[[#This Row],[effetto mercato]]</f>
        <v>1317995.3043728448</v>
      </c>
    </row>
    <row r="208" spans="1:7">
      <c r="A208" s="4">
        <v>42563</v>
      </c>
      <c r="B208">
        <v>0.154</v>
      </c>
      <c r="C208" s="6">
        <f>RB[[#This Row],[Variaz]]/100</f>
        <v>1.5399999999999999E-3</v>
      </c>
      <c r="D208" s="10">
        <f>'AUM Fondi'!F385</f>
        <v>153713742.80999997</v>
      </c>
      <c r="E208" s="10">
        <f>D207*RB[[#This Row],[Variazione percentuale]]</f>
        <v>235604.83648239999</v>
      </c>
      <c r="F208" s="11">
        <f>RB[[#This Row],[AUM]]-D207</f>
        <v>723589.2499999702</v>
      </c>
      <c r="G208" s="11">
        <f>RB[[#This Row],[∆ AUM]]-RB[[#This Row],[effetto mercato]]</f>
        <v>487984.41351757024</v>
      </c>
    </row>
    <row r="209" spans="1:7">
      <c r="A209" s="4">
        <v>42564</v>
      </c>
      <c r="B209">
        <v>0.19220000000000001</v>
      </c>
      <c r="C209" s="6">
        <f>RB[[#This Row],[Variaz]]/100</f>
        <v>1.9220000000000001E-3</v>
      </c>
      <c r="D209" s="10">
        <f>'AUM Fondi'!F386</f>
        <v>154123930.38000003</v>
      </c>
      <c r="E209" s="10">
        <f>D208*RB[[#This Row],[Variazione percentuale]]</f>
        <v>295437.81368081993</v>
      </c>
      <c r="F209" s="11">
        <f>RB[[#This Row],[AUM]]-D208</f>
        <v>410187.57000005245</v>
      </c>
      <c r="G209" s="11">
        <f>RB[[#This Row],[∆ AUM]]-RB[[#This Row],[effetto mercato]]</f>
        <v>114749.75631923252</v>
      </c>
    </row>
    <row r="210" spans="1:7">
      <c r="A210" s="4">
        <v>42565</v>
      </c>
      <c r="B210">
        <v>5.7599999999999998E-2</v>
      </c>
      <c r="C210" s="6">
        <f>RB[[#This Row],[Variaz]]/100</f>
        <v>5.7600000000000001E-4</v>
      </c>
      <c r="D210" s="10">
        <f>'AUM Fondi'!F387</f>
        <v>155187846.04000002</v>
      </c>
      <c r="E210" s="10">
        <f>D209*RB[[#This Row],[Variazione percentuale]]</f>
        <v>88775.383898880013</v>
      </c>
      <c r="F210" s="11">
        <f>RB[[#This Row],[AUM]]-D209</f>
        <v>1063915.6599999964</v>
      </c>
      <c r="G210" s="11">
        <f>RB[[#This Row],[∆ AUM]]-RB[[#This Row],[effetto mercato]]</f>
        <v>975140.27610111644</v>
      </c>
    </row>
    <row r="211" spans="1:7">
      <c r="A211" s="4">
        <v>42566</v>
      </c>
      <c r="B211">
        <v>-1.9199999999999998E-2</v>
      </c>
      <c r="C211" s="6">
        <f>RB[[#This Row],[Variaz]]/100</f>
        <v>-1.9199999999999998E-4</v>
      </c>
      <c r="D211" s="10">
        <f>'AUM Fondi'!F388</f>
        <v>155585179.77999997</v>
      </c>
      <c r="E211" s="10">
        <f>D210*RB[[#This Row],[Variazione percentuale]]</f>
        <v>-29796.066439680002</v>
      </c>
      <c r="F211" s="11">
        <f>RB[[#This Row],[AUM]]-D210</f>
        <v>397333.73999994993</v>
      </c>
      <c r="G211" s="11">
        <f>RB[[#This Row],[∆ AUM]]-RB[[#This Row],[effetto mercato]]</f>
        <v>427129.80643962993</v>
      </c>
    </row>
    <row r="212" spans="1:7">
      <c r="A212" s="4">
        <v>42569</v>
      </c>
      <c r="B212">
        <v>3.8300000000000001E-2</v>
      </c>
      <c r="C212" s="6">
        <f>RB[[#This Row],[Variaz]]/100</f>
        <v>3.8299999999999999E-4</v>
      </c>
      <c r="D212" s="10">
        <f>'AUM Fondi'!F389</f>
        <v>156221751.47000003</v>
      </c>
      <c r="E212" s="10">
        <f>D211*RB[[#This Row],[Variazione percentuale]]</f>
        <v>59589.123855739985</v>
      </c>
      <c r="F212" s="11">
        <f>RB[[#This Row],[AUM]]-D211</f>
        <v>636571.69000005722</v>
      </c>
      <c r="G212" s="11">
        <f>RB[[#This Row],[∆ AUM]]-RB[[#This Row],[effetto mercato]]</f>
        <v>576982.56614431727</v>
      </c>
    </row>
    <row r="213" spans="1:7">
      <c r="A213" s="4">
        <v>42570</v>
      </c>
      <c r="B213">
        <v>9.5799999999999996E-2</v>
      </c>
      <c r="C213" s="6">
        <f>RB[[#This Row],[Variaz]]/100</f>
        <v>9.5799999999999998E-4</v>
      </c>
      <c r="D213" s="10">
        <f>'AUM Fondi'!F390</f>
        <v>156865398.64999998</v>
      </c>
      <c r="E213" s="10">
        <f>D212*RB[[#This Row],[Variazione percentuale]]</f>
        <v>149660.43790826004</v>
      </c>
      <c r="F213" s="11">
        <f>RB[[#This Row],[AUM]]-D212</f>
        <v>643647.17999994755</v>
      </c>
      <c r="G213" s="11">
        <f>RB[[#This Row],[∆ AUM]]-RB[[#This Row],[effetto mercato]]</f>
        <v>493986.74209168751</v>
      </c>
    </row>
    <row r="214" spans="1:7">
      <c r="A214" s="4">
        <v>42571</v>
      </c>
      <c r="B214">
        <v>0.13400000000000001</v>
      </c>
      <c r="C214" s="6">
        <f>RB[[#This Row],[Variaz]]/100</f>
        <v>1.34E-3</v>
      </c>
      <c r="D214" s="10">
        <f>'AUM Fondi'!F391</f>
        <v>157455852.30999997</v>
      </c>
      <c r="E214" s="10">
        <f>D213*RB[[#This Row],[Variazione percentuale]]</f>
        <v>210199.63419099996</v>
      </c>
      <c r="F214" s="11">
        <f>RB[[#This Row],[AUM]]-D213</f>
        <v>590453.65999999642</v>
      </c>
      <c r="G214" s="11">
        <f>RB[[#This Row],[∆ AUM]]-RB[[#This Row],[effetto mercato]]</f>
        <v>380254.02580899646</v>
      </c>
    </row>
    <row r="215" spans="1:7">
      <c r="A215" s="4">
        <v>42572</v>
      </c>
      <c r="B215">
        <v>9.5600000000000004E-2</v>
      </c>
      <c r="C215" s="6">
        <f>RB[[#This Row],[Variaz]]/100</f>
        <v>9.5600000000000004E-4</v>
      </c>
      <c r="D215" s="10">
        <f>'AUM Fondi'!F392</f>
        <v>157973251.21000001</v>
      </c>
      <c r="E215" s="10">
        <f>D214*RB[[#This Row],[Variazione percentuale]]</f>
        <v>150527.79480835999</v>
      </c>
      <c r="F215" s="11">
        <f>RB[[#This Row],[AUM]]-D214</f>
        <v>517398.90000003576</v>
      </c>
      <c r="G215" s="11">
        <f>RB[[#This Row],[∆ AUM]]-RB[[#This Row],[effetto mercato]]</f>
        <v>366871.10519167577</v>
      </c>
    </row>
    <row r="216" spans="1:7">
      <c r="A216" s="4">
        <v>42573</v>
      </c>
      <c r="B216">
        <v>9.5500000000000002E-2</v>
      </c>
      <c r="C216" s="6">
        <f>RB[[#This Row],[Variaz]]/100</f>
        <v>9.5500000000000001E-4</v>
      </c>
      <c r="D216" s="10">
        <f>'AUM Fondi'!F393</f>
        <v>158588941.65000001</v>
      </c>
      <c r="E216" s="10">
        <f>D215*RB[[#This Row],[Variazione percentuale]]</f>
        <v>150864.45490555</v>
      </c>
      <c r="F216" s="11">
        <f>RB[[#This Row],[AUM]]-D215</f>
        <v>615690.43999999762</v>
      </c>
      <c r="G216" s="11">
        <f>RB[[#This Row],[∆ AUM]]-RB[[#This Row],[effetto mercato]]</f>
        <v>464825.98509444762</v>
      </c>
    </row>
    <row r="217" spans="1:7">
      <c r="A217" s="4">
        <v>42576</v>
      </c>
      <c r="B217">
        <v>7.6399999999999996E-2</v>
      </c>
      <c r="C217" s="6">
        <f>RB[[#This Row],[Variaz]]/100</f>
        <v>7.6399999999999992E-4</v>
      </c>
      <c r="D217" s="10">
        <f>'AUM Fondi'!F394</f>
        <v>159390509.41</v>
      </c>
      <c r="E217" s="10">
        <f>D216*RB[[#This Row],[Variazione percentuale]]</f>
        <v>121161.95142059999</v>
      </c>
      <c r="F217" s="11">
        <f>RB[[#This Row],[AUM]]-D216</f>
        <v>801567.75999999046</v>
      </c>
      <c r="G217" s="11">
        <f>RB[[#This Row],[∆ AUM]]-RB[[#This Row],[effetto mercato]]</f>
        <v>680405.80857939052</v>
      </c>
    </row>
    <row r="218" spans="1:7">
      <c r="A218" s="4">
        <v>42577</v>
      </c>
      <c r="B218">
        <v>-5.7200000000000001E-2</v>
      </c>
      <c r="C218" s="6">
        <f>RB[[#This Row],[Variaz]]/100</f>
        <v>-5.7200000000000003E-4</v>
      </c>
      <c r="D218" s="10">
        <f>'AUM Fondi'!F395</f>
        <v>159865562.48999998</v>
      </c>
      <c r="E218" s="10">
        <f>D217*RB[[#This Row],[Variazione percentuale]]</f>
        <v>-91171.371382519996</v>
      </c>
      <c r="F218" s="11">
        <f>RB[[#This Row],[AUM]]-D217</f>
        <v>475053.07999998331</v>
      </c>
      <c r="G218" s="11">
        <f>RB[[#This Row],[∆ AUM]]-RB[[#This Row],[effetto mercato]]</f>
        <v>566224.45138250326</v>
      </c>
    </row>
    <row r="219" spans="1:7">
      <c r="A219" s="4">
        <v>42578</v>
      </c>
      <c r="B219">
        <v>0.1336</v>
      </c>
      <c r="C219" s="6">
        <f>RB[[#This Row],[Variaz]]/100</f>
        <v>1.3359999999999999E-3</v>
      </c>
      <c r="D219" s="10">
        <f>'AUM Fondi'!F396</f>
        <v>160608115.15000001</v>
      </c>
      <c r="E219" s="10">
        <f>D218*RB[[#This Row],[Variazione percentuale]]</f>
        <v>213580.39148663997</v>
      </c>
      <c r="F219" s="11">
        <f>RB[[#This Row],[AUM]]-D218</f>
        <v>742552.66000002623</v>
      </c>
      <c r="G219" s="11">
        <f>RB[[#This Row],[∆ AUM]]-RB[[#This Row],[effetto mercato]]</f>
        <v>528972.26851338625</v>
      </c>
    </row>
    <row r="220" spans="1:7">
      <c r="A220" s="4">
        <v>42579</v>
      </c>
      <c r="B220">
        <v>-0.24779999999999999</v>
      </c>
      <c r="C220" s="6">
        <f>RB[[#This Row],[Variaz]]/100</f>
        <v>-2.4779999999999997E-3</v>
      </c>
      <c r="D220" s="10">
        <f>'AUM Fondi'!F397</f>
        <v>160751182.57999998</v>
      </c>
      <c r="E220" s="10">
        <f>D219*RB[[#This Row],[Variazione percentuale]]</f>
        <v>-397986.90934169997</v>
      </c>
      <c r="F220" s="11">
        <f>RB[[#This Row],[AUM]]-D219</f>
        <v>143067.42999997735</v>
      </c>
      <c r="G220" s="11">
        <f>RB[[#This Row],[∆ AUM]]-RB[[#This Row],[effetto mercato]]</f>
        <v>541054.33934167726</v>
      </c>
    </row>
    <row r="221" spans="1:7">
      <c r="A221" s="4">
        <v>42580</v>
      </c>
      <c r="B221">
        <v>9.5500000000000002E-2</v>
      </c>
      <c r="C221" s="6">
        <f>RB[[#This Row],[Variaz]]/100</f>
        <v>9.5500000000000001E-4</v>
      </c>
      <c r="D221" s="10">
        <f>'AUM Fondi'!F398</f>
        <v>161739312.62</v>
      </c>
      <c r="E221" s="10">
        <f>D220*RB[[#This Row],[Variazione percentuale]]</f>
        <v>153517.37936389999</v>
      </c>
      <c r="F221" s="11">
        <f>RB[[#This Row],[AUM]]-D220</f>
        <v>988130.04000002146</v>
      </c>
      <c r="G221" s="11">
        <f>RB[[#This Row],[∆ AUM]]-RB[[#This Row],[effetto mercato]]</f>
        <v>834612.66063612141</v>
      </c>
    </row>
    <row r="222" spans="1:7">
      <c r="A222" s="4">
        <v>42583</v>
      </c>
      <c r="B222">
        <v>-0.1336</v>
      </c>
      <c r="C222" s="6">
        <f>RB[[#This Row],[Variaz]]/100</f>
        <v>-1.3359999999999999E-3</v>
      </c>
      <c r="D222" s="10">
        <f>'AUM Fondi'!F399</f>
        <v>162016187.13999999</v>
      </c>
      <c r="E222" s="10">
        <f>D221*RB[[#This Row],[Variazione percentuale]]</f>
        <v>-216083.72166032001</v>
      </c>
      <c r="F222" s="11">
        <f>RB[[#This Row],[AUM]]-D221</f>
        <v>276874.51999998093</v>
      </c>
      <c r="G222" s="11">
        <f>RB[[#This Row],[∆ AUM]]-RB[[#This Row],[effetto mercato]]</f>
        <v>492958.24166030093</v>
      </c>
    </row>
    <row r="223" spans="1:7">
      <c r="A223" s="4">
        <v>42584</v>
      </c>
      <c r="B223">
        <v>-0.43959999999999999</v>
      </c>
      <c r="C223" s="6">
        <f>RB[[#This Row],[Variaz]]/100</f>
        <v>-4.3959999999999997E-3</v>
      </c>
      <c r="D223" s="10">
        <f>'AUM Fondi'!F400</f>
        <v>162093182.84999999</v>
      </c>
      <c r="E223" s="10">
        <f>D222*RB[[#This Row],[Variazione percentuale]]</f>
        <v>-712223.15866743994</v>
      </c>
      <c r="F223" s="11">
        <f>RB[[#This Row],[AUM]]-D222</f>
        <v>76995.710000008345</v>
      </c>
      <c r="G223" s="11">
        <f>RB[[#This Row],[∆ AUM]]-RB[[#This Row],[effetto mercato]]</f>
        <v>789218.86866744829</v>
      </c>
    </row>
    <row r="224" spans="1:7">
      <c r="A224" s="4">
        <v>42585</v>
      </c>
      <c r="B224">
        <v>-1.9199999999999998E-2</v>
      </c>
      <c r="C224" s="6">
        <f>RB[[#This Row],[Variaz]]/100</f>
        <v>-1.9199999999999998E-4</v>
      </c>
      <c r="D224" s="10">
        <f>'AUM Fondi'!F401</f>
        <v>163222865.53</v>
      </c>
      <c r="E224" s="10">
        <f>D223*RB[[#This Row],[Variazione percentuale]]</f>
        <v>-31121.891107199994</v>
      </c>
      <c r="F224" s="11">
        <f>RB[[#This Row],[AUM]]-D223</f>
        <v>1129682.6800000072</v>
      </c>
      <c r="G224" s="11">
        <f>RB[[#This Row],[∆ AUM]]-RB[[#This Row],[effetto mercato]]</f>
        <v>1160804.5711072071</v>
      </c>
    </row>
    <row r="225" spans="1:7">
      <c r="A225" s="4">
        <v>42586</v>
      </c>
      <c r="B225">
        <v>0.30719999999999997</v>
      </c>
      <c r="C225" s="6">
        <f>RB[[#This Row],[Variaz]]/100</f>
        <v>3.0719999999999996E-3</v>
      </c>
      <c r="D225" s="10">
        <f>'AUM Fondi'!F402</f>
        <v>164445303.37</v>
      </c>
      <c r="E225" s="10">
        <f>D224*RB[[#This Row],[Variazione percentuale]]</f>
        <v>501420.64290815993</v>
      </c>
      <c r="F225" s="11">
        <f>RB[[#This Row],[AUM]]-D224</f>
        <v>1222437.8400000036</v>
      </c>
      <c r="G225" s="11">
        <f>RB[[#This Row],[∆ AUM]]-RB[[#This Row],[effetto mercato]]</f>
        <v>721017.1970918437</v>
      </c>
    </row>
    <row r="226" spans="1:7">
      <c r="A226" s="4">
        <v>42587</v>
      </c>
      <c r="B226">
        <v>0.34460000000000002</v>
      </c>
      <c r="C226" s="6">
        <f>RB[[#This Row],[Variaz]]/100</f>
        <v>3.4460000000000003E-3</v>
      </c>
      <c r="D226" s="10">
        <f>'AUM Fondi'!F403</f>
        <v>165847652.75</v>
      </c>
      <c r="E226" s="10">
        <f>D225*RB[[#This Row],[Variazione percentuale]]</f>
        <v>566678.51541302004</v>
      </c>
      <c r="F226" s="11">
        <f>RB[[#This Row],[AUM]]-D225</f>
        <v>1402349.3799999952</v>
      </c>
      <c r="G226" s="11">
        <f>RB[[#This Row],[∆ AUM]]-RB[[#This Row],[effetto mercato]]</f>
        <v>835670.86458697519</v>
      </c>
    </row>
    <row r="227" spans="1:7">
      <c r="A227" s="4">
        <v>42590</v>
      </c>
      <c r="B227">
        <v>0.15260000000000001</v>
      </c>
      <c r="C227" s="6">
        <f>RB[[#This Row],[Variaz]]/100</f>
        <v>1.5260000000000002E-3</v>
      </c>
      <c r="D227" s="10">
        <f>'AUM Fondi'!F404</f>
        <v>166844680.92000002</v>
      </c>
      <c r="E227" s="10">
        <f>D226*RB[[#This Row],[Variazione percentuale]]</f>
        <v>253083.51809650005</v>
      </c>
      <c r="F227" s="11">
        <f>RB[[#This Row],[AUM]]-D226</f>
        <v>997028.17000001669</v>
      </c>
      <c r="G227" s="11">
        <f>RB[[#This Row],[∆ AUM]]-RB[[#This Row],[effetto mercato]]</f>
        <v>743944.65190351661</v>
      </c>
    </row>
    <row r="228" spans="1:7">
      <c r="A228" s="4">
        <v>42591</v>
      </c>
      <c r="B228">
        <v>0.20949999999999999</v>
      </c>
      <c r="C228" s="6">
        <f>RB[[#This Row],[Variaz]]/100</f>
        <v>2.0950000000000001E-3</v>
      </c>
      <c r="D228" s="10">
        <f>'AUM Fondi'!F405</f>
        <v>167967189.40000001</v>
      </c>
      <c r="E228" s="10">
        <f>D227*RB[[#This Row],[Variazione percentuale]]</f>
        <v>349539.60652740003</v>
      </c>
      <c r="F228" s="11">
        <f>RB[[#This Row],[AUM]]-D227</f>
        <v>1122508.4799999893</v>
      </c>
      <c r="G228" s="11">
        <f>RB[[#This Row],[∆ AUM]]-RB[[#This Row],[effetto mercato]]</f>
        <v>772968.8734725893</v>
      </c>
    </row>
    <row r="229" spans="1:7">
      <c r="A229" s="4">
        <v>42592</v>
      </c>
      <c r="B229">
        <v>0</v>
      </c>
      <c r="C229" s="6">
        <f>RB[[#This Row],[Variaz]]/100</f>
        <v>0</v>
      </c>
      <c r="D229" s="10">
        <f>'AUM Fondi'!F406</f>
        <v>168853132.13</v>
      </c>
      <c r="E229" s="10">
        <f>D228*RB[[#This Row],[Variazione percentuale]]</f>
        <v>0</v>
      </c>
      <c r="F229" s="11">
        <f>RB[[#This Row],[AUM]]-D228</f>
        <v>885942.72999998927</v>
      </c>
      <c r="G229" s="11">
        <f>RB[[#This Row],[∆ AUM]]-RB[[#This Row],[effetto mercato]]</f>
        <v>885942.72999998927</v>
      </c>
    </row>
    <row r="230" spans="1:7">
      <c r="A230" s="4">
        <v>42593</v>
      </c>
      <c r="B230">
        <v>0.1331</v>
      </c>
      <c r="C230" s="6">
        <f>RB[[#This Row],[Variaz]]/100</f>
        <v>1.3309999999999999E-3</v>
      </c>
      <c r="D230" s="10">
        <f>'AUM Fondi'!F407</f>
        <v>169982107.16999999</v>
      </c>
      <c r="E230" s="10">
        <f>D229*RB[[#This Row],[Variazione percentuale]]</f>
        <v>224743.51886503</v>
      </c>
      <c r="F230" s="11">
        <f>RB[[#This Row],[AUM]]-D229</f>
        <v>1128975.0399999917</v>
      </c>
      <c r="G230" s="11">
        <f>RB[[#This Row],[∆ AUM]]-RB[[#This Row],[effetto mercato]]</f>
        <v>904231.52113496163</v>
      </c>
    </row>
    <row r="231" spans="1:7">
      <c r="A231" s="4">
        <v>42594</v>
      </c>
      <c r="B231">
        <v>3.7999999999999999E-2</v>
      </c>
      <c r="C231" s="6">
        <f>RB[[#This Row],[Variaz]]/100</f>
        <v>3.7999999999999997E-4</v>
      </c>
      <c r="D231" s="10">
        <f>'AUM Fondi'!F408</f>
        <v>170931304.81</v>
      </c>
      <c r="E231" s="10">
        <f>D230*RB[[#This Row],[Variazione percentuale]]</f>
        <v>64593.200724599992</v>
      </c>
      <c r="F231" s="11">
        <f>RB[[#This Row],[AUM]]-D230</f>
        <v>949197.6400000155</v>
      </c>
      <c r="G231" s="11">
        <f>RB[[#This Row],[∆ AUM]]-RB[[#This Row],[effetto mercato]]</f>
        <v>884604.4392754155</v>
      </c>
    </row>
    <row r="232" spans="1:7">
      <c r="A232" s="4">
        <v>42598</v>
      </c>
      <c r="B232">
        <v>-0.47439999999999999</v>
      </c>
      <c r="C232" s="6">
        <f>RB[[#This Row],[Variaz]]/100</f>
        <v>-4.744E-3</v>
      </c>
      <c r="D232" s="10">
        <f>'AUM Fondi'!F409</f>
        <v>170834612.32999998</v>
      </c>
      <c r="E232" s="10">
        <f>D231*RB[[#This Row],[Variazione percentuale]]</f>
        <v>-810898.11001864006</v>
      </c>
      <c r="F232" s="11">
        <f>RB[[#This Row],[AUM]]-D231</f>
        <v>-96692.480000019073</v>
      </c>
      <c r="G232" s="11">
        <f>RB[[#This Row],[∆ AUM]]-RB[[#This Row],[effetto mercato]]</f>
        <v>714205.63001862098</v>
      </c>
    </row>
    <row r="233" spans="1:7">
      <c r="A233" s="4">
        <v>42599</v>
      </c>
      <c r="B233">
        <v>-7.6300000000000007E-2</v>
      </c>
      <c r="C233" s="6">
        <f>RB[[#This Row],[Variaz]]/100</f>
        <v>-7.6300000000000011E-4</v>
      </c>
      <c r="D233" s="10">
        <f>'AUM Fondi'!F410</f>
        <v>171273312.63</v>
      </c>
      <c r="E233" s="10">
        <f>D232*RB[[#This Row],[Variazione percentuale]]</f>
        <v>-130346.80920779001</v>
      </c>
      <c r="F233" s="11">
        <f>RB[[#This Row],[AUM]]-D232</f>
        <v>438700.30000001192</v>
      </c>
      <c r="G233" s="11">
        <f>RB[[#This Row],[∆ AUM]]-RB[[#This Row],[effetto mercato]]</f>
        <v>569047.10920780199</v>
      </c>
    </row>
    <row r="234" spans="1:7">
      <c r="A234" s="4">
        <v>42600</v>
      </c>
      <c r="B234">
        <v>7.6300000000000007E-2</v>
      </c>
      <c r="C234" s="6">
        <f>RB[[#This Row],[Variaz]]/100</f>
        <v>7.6300000000000011E-4</v>
      </c>
      <c r="D234" s="10">
        <f>'AUM Fondi'!F411</f>
        <v>172345995.53999999</v>
      </c>
      <c r="E234" s="10">
        <f>D233*RB[[#This Row],[Variazione percentuale]]</f>
        <v>130681.53753669001</v>
      </c>
      <c r="F234" s="11">
        <f>RB[[#This Row],[AUM]]-D233</f>
        <v>1072682.9099999964</v>
      </c>
      <c r="G234" s="11">
        <f>RB[[#This Row],[∆ AUM]]-RB[[#This Row],[effetto mercato]]</f>
        <v>942001.37246330641</v>
      </c>
    </row>
    <row r="235" spans="1:7">
      <c r="A235" s="4">
        <v>42601</v>
      </c>
      <c r="B235">
        <v>-0.13350000000000001</v>
      </c>
      <c r="C235" s="6">
        <f>RB[[#This Row],[Variaz]]/100</f>
        <v>-1.335E-3</v>
      </c>
      <c r="D235" s="10">
        <f>'AUM Fondi'!F412</f>
        <v>173141675.30999997</v>
      </c>
      <c r="E235" s="10">
        <f>D234*RB[[#This Row],[Variazione percentuale]]</f>
        <v>-230081.90404589998</v>
      </c>
      <c r="F235" s="11">
        <f>RB[[#This Row],[AUM]]-D234</f>
        <v>795679.76999998093</v>
      </c>
      <c r="G235" s="11">
        <f>RB[[#This Row],[∆ AUM]]-RB[[#This Row],[effetto mercato]]</f>
        <v>1025761.6740458809</v>
      </c>
    </row>
    <row r="236" spans="1:7">
      <c r="A236" s="4">
        <v>42604</v>
      </c>
      <c r="B236">
        <v>0.1336</v>
      </c>
      <c r="C236" s="6">
        <f>RB[[#This Row],[Variaz]]/100</f>
        <v>1.3359999999999999E-3</v>
      </c>
      <c r="D236" s="10">
        <f>'AUM Fondi'!F413</f>
        <v>174258633.91</v>
      </c>
      <c r="E236" s="10">
        <f>D235*RB[[#This Row],[Variazione percentuale]]</f>
        <v>231317.27821415995</v>
      </c>
      <c r="F236" s="11">
        <f>RB[[#This Row],[AUM]]-D235</f>
        <v>1116958.6000000238</v>
      </c>
      <c r="G236" s="11">
        <f>RB[[#This Row],[∆ AUM]]-RB[[#This Row],[effetto mercato]]</f>
        <v>885641.32178586395</v>
      </c>
    </row>
    <row r="237" spans="1:7">
      <c r="A237" s="4">
        <v>42605</v>
      </c>
      <c r="B237">
        <v>0.1716</v>
      </c>
      <c r="C237" s="6">
        <f>RB[[#This Row],[Variaz]]/100</f>
        <v>1.7160000000000001E-3</v>
      </c>
      <c r="D237" s="10">
        <f>'AUM Fondi'!F414</f>
        <v>175064197.91</v>
      </c>
      <c r="E237" s="10">
        <f>D236*RB[[#This Row],[Variazione percentuale]]</f>
        <v>299027.81578956003</v>
      </c>
      <c r="F237" s="11">
        <f>RB[[#This Row],[AUM]]-D236</f>
        <v>805564</v>
      </c>
      <c r="G237" s="11">
        <f>RB[[#This Row],[∆ AUM]]-RB[[#This Row],[effetto mercato]]</f>
        <v>506536.18421043997</v>
      </c>
    </row>
    <row r="238" spans="1:7">
      <c r="A238" s="4">
        <v>42606</v>
      </c>
      <c r="B238">
        <v>7.6100000000000001E-2</v>
      </c>
      <c r="C238" s="6">
        <f>RB[[#This Row],[Variaz]]/100</f>
        <v>7.6099999999999996E-4</v>
      </c>
      <c r="D238" s="10">
        <f>'AUM Fondi'!F415</f>
        <v>175645603.06</v>
      </c>
      <c r="E238" s="10">
        <f>D237*RB[[#This Row],[Variazione percentuale]]</f>
        <v>133223.85460950999</v>
      </c>
      <c r="F238" s="11">
        <f>RB[[#This Row],[AUM]]-D237</f>
        <v>581405.15000000596</v>
      </c>
      <c r="G238" s="11">
        <f>RB[[#This Row],[∆ AUM]]-RB[[#This Row],[effetto mercato]]</f>
        <v>448181.29539049597</v>
      </c>
    </row>
    <row r="239" spans="1:7">
      <c r="A239" s="4">
        <v>42607</v>
      </c>
      <c r="B239">
        <v>-0.2092</v>
      </c>
      <c r="C239" s="6">
        <f>RB[[#This Row],[Variaz]]/100</f>
        <v>-2.0920000000000001E-3</v>
      </c>
      <c r="D239" s="10">
        <f>'AUM Fondi'!F416</f>
        <v>176230583.53</v>
      </c>
      <c r="E239" s="10">
        <f>D238*RB[[#This Row],[Variazione percentuale]]</f>
        <v>-367450.60160152003</v>
      </c>
      <c r="F239" s="11">
        <f>RB[[#This Row],[AUM]]-D238</f>
        <v>584980.46999999881</v>
      </c>
      <c r="G239" s="11">
        <f>RB[[#This Row],[∆ AUM]]-RB[[#This Row],[effetto mercato]]</f>
        <v>952431.0716015189</v>
      </c>
    </row>
    <row r="240" spans="1:7">
      <c r="A240" s="4">
        <v>42608</v>
      </c>
      <c r="B240">
        <v>-1.9099999999999999E-2</v>
      </c>
      <c r="C240" s="6">
        <f>RB[[#This Row],[Variaz]]/100</f>
        <v>-1.9099999999999998E-4</v>
      </c>
      <c r="D240" s="10">
        <f>'AUM Fondi'!F417</f>
        <v>176400804.31</v>
      </c>
      <c r="E240" s="10">
        <f>D239*RB[[#This Row],[Variazione percentuale]]</f>
        <v>-33660.041454229999</v>
      </c>
      <c r="F240" s="11">
        <f>RB[[#This Row],[AUM]]-D239</f>
        <v>170220.78000000119</v>
      </c>
      <c r="G240" s="11">
        <f>RB[[#This Row],[∆ AUM]]-RB[[#This Row],[effetto mercato]]</f>
        <v>203880.82145423119</v>
      </c>
    </row>
    <row r="241" spans="1:7">
      <c r="A241" s="4">
        <v>42611</v>
      </c>
      <c r="B241">
        <v>0.28589999999999999</v>
      </c>
      <c r="C241" s="6">
        <f>RB[[#This Row],[Variaz]]/100</f>
        <v>2.859E-3</v>
      </c>
      <c r="D241" s="10">
        <f>'AUM Fondi'!F418</f>
        <v>177270365.79999998</v>
      </c>
      <c r="E241" s="10">
        <f>D240*RB[[#This Row],[Variazione percentuale]]</f>
        <v>504329.89952228998</v>
      </c>
      <c r="F241" s="11">
        <f>RB[[#This Row],[AUM]]-D240</f>
        <v>869561.48999997973</v>
      </c>
      <c r="G241" s="11">
        <f>RB[[#This Row],[∆ AUM]]-RB[[#This Row],[effetto mercato]]</f>
        <v>365231.59047768975</v>
      </c>
    </row>
    <row r="242" spans="1:7">
      <c r="A242" s="4">
        <v>42612</v>
      </c>
      <c r="B242">
        <v>3.7999999999999999E-2</v>
      </c>
      <c r="C242" s="6">
        <f>RB[[#This Row],[Variaz]]/100</f>
        <v>3.7999999999999997E-4</v>
      </c>
      <c r="D242" s="10">
        <f>'AUM Fondi'!F419</f>
        <v>177786498.41</v>
      </c>
      <c r="E242" s="10">
        <f>D241*RB[[#This Row],[Variazione percentuale]]</f>
        <v>67362.739003999988</v>
      </c>
      <c r="F242" s="11">
        <f>RB[[#This Row],[AUM]]-D241</f>
        <v>516132.61000001431</v>
      </c>
      <c r="G242" s="11">
        <f>RB[[#This Row],[∆ AUM]]-RB[[#This Row],[effetto mercato]]</f>
        <v>448769.87099601433</v>
      </c>
    </row>
    <row r="243" spans="1:7">
      <c r="A243" s="4">
        <v>42613</v>
      </c>
      <c r="B243">
        <v>-0.13300000000000001</v>
      </c>
      <c r="C243" s="6">
        <f>RB[[#This Row],[Variaz]]/100</f>
        <v>-1.33E-3</v>
      </c>
      <c r="D243" s="10">
        <f>'AUM Fondi'!F420</f>
        <v>178002687.06</v>
      </c>
      <c r="E243" s="10">
        <f>D242*RB[[#This Row],[Variazione percentuale]]</f>
        <v>-236456.0428853</v>
      </c>
      <c r="F243" s="11">
        <f>RB[[#This Row],[AUM]]-D242</f>
        <v>216188.65000000596</v>
      </c>
      <c r="G243" s="11">
        <f>RB[[#This Row],[∆ AUM]]-RB[[#This Row],[effetto mercato]]</f>
        <v>452644.69288530597</v>
      </c>
    </row>
    <row r="244" spans="1:7">
      <c r="A244" s="4">
        <v>42614</v>
      </c>
      <c r="B244">
        <v>-0.1522</v>
      </c>
      <c r="C244" s="6">
        <f>RB[[#This Row],[Variaz]]/100</f>
        <v>-1.5219999999999999E-3</v>
      </c>
      <c r="D244" s="10">
        <f>'AUM Fondi'!F421</f>
        <v>178865893.25</v>
      </c>
      <c r="E244" s="10">
        <f>D243*RB[[#This Row],[Variazione percentuale]]</f>
        <v>-270920.08970532002</v>
      </c>
      <c r="F244" s="11">
        <f>RB[[#This Row],[AUM]]-D243</f>
        <v>863206.18999999762</v>
      </c>
      <c r="G244" s="11">
        <f>RB[[#This Row],[∆ AUM]]-RB[[#This Row],[effetto mercato]]</f>
        <v>1134126.2797053177</v>
      </c>
    </row>
    <row r="245" spans="1:7">
      <c r="A245" s="4">
        <v>42615</v>
      </c>
      <c r="B245">
        <v>0.2858</v>
      </c>
      <c r="C245" s="6">
        <f>RB[[#This Row],[Variaz]]/100</f>
        <v>2.8579999999999999E-3</v>
      </c>
      <c r="D245" s="10">
        <f>'AUM Fondi'!F422</f>
        <v>179944025.48999998</v>
      </c>
      <c r="E245" s="10">
        <f>D244*RB[[#This Row],[Variazione percentuale]]</f>
        <v>511198.7229085</v>
      </c>
      <c r="F245" s="11">
        <f>RB[[#This Row],[AUM]]-D244</f>
        <v>1078132.2399999797</v>
      </c>
      <c r="G245" s="11">
        <f>RB[[#This Row],[∆ AUM]]-RB[[#This Row],[effetto mercato]]</f>
        <v>566933.51709147973</v>
      </c>
    </row>
    <row r="246" spans="1:7">
      <c r="A246" s="4">
        <v>42618</v>
      </c>
      <c r="B246">
        <v>7.5999999999999998E-2</v>
      </c>
      <c r="C246" s="6">
        <f>RB[[#This Row],[Variaz]]/100</f>
        <v>7.5999999999999993E-4</v>
      </c>
      <c r="D246" s="10">
        <f>'AUM Fondi'!F423</f>
        <v>181322767.92999998</v>
      </c>
      <c r="E246" s="10">
        <f>D245*RB[[#This Row],[Variazione percentuale]]</f>
        <v>136757.45937239999</v>
      </c>
      <c r="F246" s="11">
        <f>RB[[#This Row],[AUM]]-D245</f>
        <v>1378742.4399999976</v>
      </c>
      <c r="G246" s="11">
        <f>RB[[#This Row],[∆ AUM]]-RB[[#This Row],[effetto mercato]]</f>
        <v>1241984.9806275975</v>
      </c>
    </row>
    <row r="247" spans="1:7">
      <c r="A247" s="4">
        <v>42619</v>
      </c>
      <c r="B247">
        <v>3.7999999999999999E-2</v>
      </c>
      <c r="C247" s="6">
        <f>RB[[#This Row],[Variaz]]/100</f>
        <v>3.7999999999999997E-4</v>
      </c>
      <c r="D247" s="10">
        <f>'AUM Fondi'!F424</f>
        <v>182158192.77000001</v>
      </c>
      <c r="E247" s="10">
        <f>D246*RB[[#This Row],[Variazione percentuale]]</f>
        <v>68902.651813399993</v>
      </c>
      <c r="F247" s="11">
        <f>RB[[#This Row],[AUM]]-D246</f>
        <v>835424.84000003338</v>
      </c>
      <c r="G247" s="11">
        <f>RB[[#This Row],[∆ AUM]]-RB[[#This Row],[effetto mercato]]</f>
        <v>766522.1881866334</v>
      </c>
    </row>
    <row r="248" spans="1:7">
      <c r="A248" s="4">
        <v>42620</v>
      </c>
      <c r="B248">
        <v>7.5899999999999995E-2</v>
      </c>
      <c r="C248" s="6">
        <f>RB[[#This Row],[Variaz]]/100</f>
        <v>7.5899999999999991E-4</v>
      </c>
      <c r="D248" s="10">
        <f>'AUM Fondi'!F425</f>
        <v>182966286.67999998</v>
      </c>
      <c r="E248" s="10">
        <f>D247*RB[[#This Row],[Variazione percentuale]]</f>
        <v>138258.06831243</v>
      </c>
      <c r="F248" s="11">
        <f>RB[[#This Row],[AUM]]-D247</f>
        <v>808093.90999996662</v>
      </c>
      <c r="G248" s="11">
        <f>RB[[#This Row],[∆ AUM]]-RB[[#This Row],[effetto mercato]]</f>
        <v>669835.84168753657</v>
      </c>
    </row>
    <row r="249" spans="1:7">
      <c r="A249" s="4">
        <v>42621</v>
      </c>
      <c r="B249">
        <v>-0.41720000000000002</v>
      </c>
      <c r="C249" s="6">
        <f>RB[[#This Row],[Variaz]]/100</f>
        <v>-4.1720000000000004E-3</v>
      </c>
      <c r="D249" s="10">
        <f>'AUM Fondi'!F426</f>
        <v>182828177.44</v>
      </c>
      <c r="E249" s="10">
        <f>D248*RB[[#This Row],[Variazione percentuale]]</f>
        <v>-763335.34802895994</v>
      </c>
      <c r="F249" s="11">
        <f>RB[[#This Row],[AUM]]-D248</f>
        <v>-138109.23999997973</v>
      </c>
      <c r="G249" s="11">
        <f>RB[[#This Row],[∆ AUM]]-RB[[#This Row],[effetto mercato]]</f>
        <v>625226.1080289802</v>
      </c>
    </row>
    <row r="250" spans="1:7">
      <c r="A250" s="4">
        <v>42622</v>
      </c>
      <c r="B250">
        <v>-0.64749999999999996</v>
      </c>
      <c r="C250" s="6">
        <f>RB[[#This Row],[Variaz]]/100</f>
        <v>-6.4749999999999999E-3</v>
      </c>
      <c r="D250" s="10">
        <f>'AUM Fondi'!F427</f>
        <v>182494383.5</v>
      </c>
      <c r="E250" s="10">
        <f>D249*RB[[#This Row],[Variazione percentuale]]</f>
        <v>-1183812.4489239999</v>
      </c>
      <c r="F250" s="11">
        <f>RB[[#This Row],[AUM]]-D249</f>
        <v>-333793.93999999762</v>
      </c>
      <c r="G250" s="11">
        <f>RB[[#This Row],[∆ AUM]]-RB[[#This Row],[effetto mercato]]</f>
        <v>850018.50892400229</v>
      </c>
    </row>
    <row r="251" spans="1:7">
      <c r="A251" s="4">
        <v>42625</v>
      </c>
      <c r="B251">
        <v>-0.15329999999999999</v>
      </c>
      <c r="C251" s="6">
        <f>RB[[#This Row],[Variaz]]/100</f>
        <v>-1.5329999999999999E-3</v>
      </c>
      <c r="D251" s="10">
        <f>'AUM Fondi'!F428</f>
        <v>182831790.53</v>
      </c>
      <c r="E251" s="10">
        <f>D250*RB[[#This Row],[Variazione percentuale]]</f>
        <v>-279763.88990549999</v>
      </c>
      <c r="F251" s="11">
        <f>RB[[#This Row],[AUM]]-D250</f>
        <v>337407.03000000119</v>
      </c>
      <c r="G251" s="11">
        <f>RB[[#This Row],[∆ AUM]]-RB[[#This Row],[effetto mercato]]</f>
        <v>617170.91990550118</v>
      </c>
    </row>
    <row r="252" spans="1:7">
      <c r="A252" s="4">
        <v>42626</v>
      </c>
      <c r="B252">
        <v>-0.40310000000000001</v>
      </c>
      <c r="C252" s="6">
        <f>RB[[#This Row],[Variaz]]/100</f>
        <v>-4.0309999999999999E-3</v>
      </c>
      <c r="D252" s="10">
        <f>'AUM Fondi'!F429</f>
        <v>182874025.44</v>
      </c>
      <c r="E252" s="10">
        <f>D251*RB[[#This Row],[Variazione percentuale]]</f>
        <v>-736994.94762642996</v>
      </c>
      <c r="F252" s="11">
        <f>RB[[#This Row],[AUM]]-D251</f>
        <v>42234.909999996424</v>
      </c>
      <c r="G252" s="11">
        <f>RB[[#This Row],[∆ AUM]]-RB[[#This Row],[effetto mercato]]</f>
        <v>779229.85762642638</v>
      </c>
    </row>
    <row r="253" spans="1:7">
      <c r="A253" s="4">
        <v>42627</v>
      </c>
      <c r="B253">
        <v>3.85E-2</v>
      </c>
      <c r="C253" s="6">
        <f>RB[[#This Row],[Variaz]]/100</f>
        <v>3.8499999999999998E-4</v>
      </c>
      <c r="D253" s="10">
        <f>'AUM Fondi'!F430</f>
        <v>183681574.03</v>
      </c>
      <c r="E253" s="10">
        <f>D252*RB[[#This Row],[Variazione percentuale]]</f>
        <v>70406.499794399992</v>
      </c>
      <c r="F253" s="11">
        <f>RB[[#This Row],[AUM]]-D252</f>
        <v>807548.59000000358</v>
      </c>
      <c r="G253" s="11">
        <f>RB[[#This Row],[∆ AUM]]-RB[[#This Row],[effetto mercato]]</f>
        <v>737142.09020560363</v>
      </c>
    </row>
    <row r="254" spans="1:7">
      <c r="A254" s="4">
        <v>42628</v>
      </c>
      <c r="B254">
        <v>7.7100000000000002E-2</v>
      </c>
      <c r="C254" s="6">
        <f>RB[[#This Row],[Variaz]]/100</f>
        <v>7.7099999999999998E-4</v>
      </c>
      <c r="D254" s="10">
        <f>'AUM Fondi'!F431</f>
        <v>184363463.07000002</v>
      </c>
      <c r="E254" s="10">
        <f>D253*RB[[#This Row],[Variazione percentuale]]</f>
        <v>141618.49357712999</v>
      </c>
      <c r="F254" s="11">
        <f>RB[[#This Row],[AUM]]-D253</f>
        <v>681889.04000002146</v>
      </c>
      <c r="G254" s="11">
        <f>RB[[#This Row],[∆ AUM]]-RB[[#This Row],[effetto mercato]]</f>
        <v>540270.54642289144</v>
      </c>
    </row>
    <row r="255" spans="1:7">
      <c r="A255" s="4">
        <v>42629</v>
      </c>
      <c r="B255">
        <v>9.6299999999999997E-2</v>
      </c>
      <c r="C255" s="6">
        <f>RB[[#This Row],[Variaz]]/100</f>
        <v>9.6299999999999999E-4</v>
      </c>
      <c r="D255" s="10">
        <f>'AUM Fondi'!F432</f>
        <v>185085826.11999997</v>
      </c>
      <c r="E255" s="10">
        <f>D254*RB[[#This Row],[Variazione percentuale]]</f>
        <v>177542.01493641001</v>
      </c>
      <c r="F255" s="11">
        <f>RB[[#This Row],[AUM]]-D254</f>
        <v>722363.04999995232</v>
      </c>
      <c r="G255" s="11">
        <f>RB[[#This Row],[∆ AUM]]-RB[[#This Row],[effetto mercato]]</f>
        <v>544821.03506354231</v>
      </c>
    </row>
    <row r="256" spans="1:7">
      <c r="A256" s="4">
        <v>42632</v>
      </c>
      <c r="B256">
        <v>7.6899999999999996E-2</v>
      </c>
      <c r="C256" s="6">
        <f>RB[[#This Row],[Variaz]]/100</f>
        <v>7.6899999999999994E-4</v>
      </c>
      <c r="D256" s="10">
        <f>'AUM Fondi'!F433</f>
        <v>186011245.16</v>
      </c>
      <c r="E256" s="10">
        <f>D255*RB[[#This Row],[Variazione percentuale]]</f>
        <v>142331.00028627997</v>
      </c>
      <c r="F256" s="11">
        <f>RB[[#This Row],[AUM]]-D255</f>
        <v>925419.04000002146</v>
      </c>
      <c r="G256" s="11">
        <f>RB[[#This Row],[∆ AUM]]-RB[[#This Row],[effetto mercato]]</f>
        <v>783088.03971374151</v>
      </c>
    </row>
    <row r="257" spans="1:7">
      <c r="A257" s="4">
        <v>42633</v>
      </c>
      <c r="B257">
        <v>0.15379999999999999</v>
      </c>
      <c r="C257" s="6">
        <f>RB[[#This Row],[Variaz]]/100</f>
        <v>1.5379999999999999E-3</v>
      </c>
      <c r="D257" s="10">
        <f>'AUM Fondi'!F434</f>
        <v>187394396.78</v>
      </c>
      <c r="E257" s="10">
        <f>D256*RB[[#This Row],[Variazione percentuale]]</f>
        <v>286085.29505607998</v>
      </c>
      <c r="F257" s="11">
        <f>RB[[#This Row],[AUM]]-D256</f>
        <v>1383151.6200000048</v>
      </c>
      <c r="G257" s="11">
        <f>RB[[#This Row],[∆ AUM]]-RB[[#This Row],[effetto mercato]]</f>
        <v>1097066.3249439248</v>
      </c>
    </row>
    <row r="258" spans="1:7">
      <c r="A258" s="4">
        <v>42634</v>
      </c>
      <c r="B258">
        <v>0.32619999999999999</v>
      </c>
      <c r="C258" s="6">
        <f>RB[[#This Row],[Variaz]]/100</f>
        <v>3.2619999999999997E-3</v>
      </c>
      <c r="D258" s="10">
        <f>'AUM Fondi'!F435</f>
        <v>188533321.76000002</v>
      </c>
      <c r="E258" s="10">
        <f>D257*RB[[#This Row],[Variazione percentuale]]</f>
        <v>611280.52229636</v>
      </c>
      <c r="F258" s="11">
        <f>RB[[#This Row],[AUM]]-D257</f>
        <v>1138924.9800000191</v>
      </c>
      <c r="G258" s="11">
        <f>RB[[#This Row],[∆ AUM]]-RB[[#This Row],[effetto mercato]]</f>
        <v>527644.45770365908</v>
      </c>
    </row>
    <row r="259" spans="1:7">
      <c r="A259" s="4">
        <v>42635</v>
      </c>
      <c r="B259">
        <v>0.3634</v>
      </c>
      <c r="C259" s="6">
        <f>RB[[#This Row],[Variaz]]/100</f>
        <v>3.6340000000000001E-3</v>
      </c>
      <c r="D259" s="10">
        <f>'AUM Fondi'!F436</f>
        <v>189997299.5</v>
      </c>
      <c r="E259" s="10">
        <f>D258*RB[[#This Row],[Variazione percentuale]]</f>
        <v>685130.09127584007</v>
      </c>
      <c r="F259" s="11">
        <f>RB[[#This Row],[AUM]]-D258</f>
        <v>1463977.7399999797</v>
      </c>
      <c r="G259" s="11">
        <f>RB[[#This Row],[∆ AUM]]-RB[[#This Row],[effetto mercato]]</f>
        <v>778847.64872413967</v>
      </c>
    </row>
    <row r="260" spans="1:7">
      <c r="A260" s="4">
        <v>42636</v>
      </c>
      <c r="B260">
        <v>-0.20960000000000001</v>
      </c>
      <c r="C260" s="6">
        <f>RB[[#This Row],[Variaz]]/100</f>
        <v>-2.0960000000000002E-3</v>
      </c>
      <c r="D260" s="10">
        <f>'AUM Fondi'!F437</f>
        <v>190313757.78</v>
      </c>
      <c r="E260" s="10">
        <f>D259*RB[[#This Row],[Variazione percentuale]]</f>
        <v>-398234.33975200006</v>
      </c>
      <c r="F260" s="11">
        <f>RB[[#This Row],[AUM]]-D259</f>
        <v>316458.28000000119</v>
      </c>
      <c r="G260" s="11">
        <f>RB[[#This Row],[∆ AUM]]-RB[[#This Row],[effetto mercato]]</f>
        <v>714692.61975200125</v>
      </c>
    </row>
    <row r="261" spans="1:7">
      <c r="A261" s="4">
        <v>42639</v>
      </c>
      <c r="B261">
        <v>-0.32469999999999999</v>
      </c>
      <c r="C261" s="6">
        <f>RB[[#This Row],[Variaz]]/100</f>
        <v>-3.2469999999999999E-3</v>
      </c>
      <c r="D261" s="10">
        <f>'AUM Fondi'!F438</f>
        <v>190525697.66000003</v>
      </c>
      <c r="E261" s="10">
        <f>D260*RB[[#This Row],[Variazione percentuale]]</f>
        <v>-617948.77151165996</v>
      </c>
      <c r="F261" s="11">
        <f>RB[[#This Row],[AUM]]-D260</f>
        <v>211939.88000002503</v>
      </c>
      <c r="G261" s="11">
        <f>RB[[#This Row],[∆ AUM]]-RB[[#This Row],[effetto mercato]]</f>
        <v>829888.65151168499</v>
      </c>
    </row>
    <row r="262" spans="1:7">
      <c r="A262" s="4">
        <v>42640</v>
      </c>
      <c r="B262">
        <v>0.22989999999999999</v>
      </c>
      <c r="C262" s="6">
        <f>RB[[#This Row],[Variaz]]/100</f>
        <v>2.2989999999999998E-3</v>
      </c>
      <c r="D262" s="10">
        <f>'AUM Fondi'!F439</f>
        <v>191499444.99000001</v>
      </c>
      <c r="E262" s="10">
        <f>D261*RB[[#This Row],[Variazione percentuale]]</f>
        <v>438018.57892034005</v>
      </c>
      <c r="F262" s="11">
        <f>RB[[#This Row],[AUM]]-D261</f>
        <v>973747.32999998331</v>
      </c>
      <c r="G262" s="11">
        <f>RB[[#This Row],[∆ AUM]]-RB[[#This Row],[effetto mercato]]</f>
        <v>535728.75107964326</v>
      </c>
    </row>
    <row r="263" spans="1:7">
      <c r="A263" s="4">
        <v>42641</v>
      </c>
      <c r="B263">
        <v>0.1338</v>
      </c>
      <c r="C263" s="6">
        <f>RB[[#This Row],[Variaz]]/100</f>
        <v>1.338E-3</v>
      </c>
      <c r="D263" s="10">
        <f>'AUM Fondi'!F440</f>
        <v>192580827.28999999</v>
      </c>
      <c r="E263" s="10">
        <f>D262*RB[[#This Row],[Variazione percentuale]]</f>
        <v>256226.25739662</v>
      </c>
      <c r="F263" s="11">
        <f>RB[[#This Row],[AUM]]-D262</f>
        <v>1081382.2999999821</v>
      </c>
      <c r="G263" s="11">
        <f>RB[[#This Row],[∆ AUM]]-RB[[#This Row],[effetto mercato]]</f>
        <v>825156.04260336212</v>
      </c>
    </row>
    <row r="264" spans="1:7">
      <c r="A264" s="4">
        <v>42642</v>
      </c>
      <c r="B264">
        <v>-9.5500000000000002E-2</v>
      </c>
      <c r="C264" s="6">
        <f>RB[[#This Row],[Variaz]]/100</f>
        <v>-9.5500000000000001E-4</v>
      </c>
      <c r="D264" s="10">
        <f>'AUM Fondi'!F441</f>
        <v>193254413.94</v>
      </c>
      <c r="E264" s="10">
        <f>D263*RB[[#This Row],[Variazione percentuale]]</f>
        <v>-183914.69006195001</v>
      </c>
      <c r="F264" s="11">
        <f>RB[[#This Row],[AUM]]-D263</f>
        <v>673586.65000000596</v>
      </c>
      <c r="G264" s="11">
        <f>RB[[#This Row],[∆ AUM]]-RB[[#This Row],[effetto mercato]]</f>
        <v>857501.34006195597</v>
      </c>
    </row>
    <row r="265" spans="1:7">
      <c r="A265" s="4">
        <v>42643</v>
      </c>
      <c r="B265">
        <v>0.1147</v>
      </c>
      <c r="C265" s="6">
        <f>RB[[#This Row],[Variaz]]/100</f>
        <v>1.147E-3</v>
      </c>
      <c r="D265" s="10">
        <f>'AUM Fondi'!F442</f>
        <v>194048948.69999999</v>
      </c>
      <c r="E265" s="10">
        <f>D264*RB[[#This Row],[Variazione percentuale]]</f>
        <v>221662.81278918</v>
      </c>
      <c r="F265" s="11">
        <f>RB[[#This Row],[AUM]]-D264</f>
        <v>794534.75999999046</v>
      </c>
      <c r="G265" s="11">
        <f>RB[[#This Row],[∆ AUM]]-RB[[#This Row],[effetto mercato]]</f>
        <v>572871.9472108105</v>
      </c>
    </row>
    <row r="266" spans="1:7">
      <c r="A266" s="4">
        <v>42646</v>
      </c>
      <c r="B266">
        <v>-9.5399999999999999E-2</v>
      </c>
      <c r="C266" s="6">
        <f>RB[[#This Row],[Variaz]]/100</f>
        <v>-9.5399999999999999E-4</v>
      </c>
      <c r="D266" s="10">
        <f>'AUM Fondi'!F443</f>
        <v>194670805.30999997</v>
      </c>
      <c r="E266" s="10">
        <f>D265*RB[[#This Row],[Variazione percentuale]]</f>
        <v>-185122.69705979998</v>
      </c>
      <c r="F266" s="11">
        <f>RB[[#This Row],[AUM]]-D265</f>
        <v>621856.6099999845</v>
      </c>
      <c r="G266" s="11">
        <f>RB[[#This Row],[∆ AUM]]-RB[[#This Row],[effetto mercato]]</f>
        <v>806979.30705978442</v>
      </c>
    </row>
    <row r="267" spans="1:7">
      <c r="A267" s="4">
        <v>42647</v>
      </c>
      <c r="B267">
        <v>3.8199999999999998E-2</v>
      </c>
      <c r="C267" s="6">
        <f>RB[[#This Row],[Variaz]]/100</f>
        <v>3.8199999999999996E-4</v>
      </c>
      <c r="D267" s="10">
        <f>'AUM Fondi'!F444</f>
        <v>195376610.18000001</v>
      </c>
      <c r="E267" s="10">
        <f>D266*RB[[#This Row],[Variazione percentuale]]</f>
        <v>74364.24762841998</v>
      </c>
      <c r="F267" s="11">
        <f>RB[[#This Row],[AUM]]-D266</f>
        <v>705804.87000003457</v>
      </c>
      <c r="G267" s="11">
        <f>RB[[#This Row],[∆ AUM]]-RB[[#This Row],[effetto mercato]]</f>
        <v>631440.62237161456</v>
      </c>
    </row>
    <row r="268" spans="1:7">
      <c r="A268" s="4">
        <v>42648</v>
      </c>
      <c r="B268">
        <v>-0.191</v>
      </c>
      <c r="C268" s="6">
        <f>RB[[#This Row],[Variaz]]/100</f>
        <v>-1.91E-3</v>
      </c>
      <c r="D268" s="10">
        <f>'AUM Fondi'!F445</f>
        <v>195736797.16</v>
      </c>
      <c r="E268" s="10">
        <f>D267*RB[[#This Row],[Variazione percentuale]]</f>
        <v>-373169.32544380001</v>
      </c>
      <c r="F268" s="11">
        <f>RB[[#This Row],[AUM]]-D267</f>
        <v>360186.97999998927</v>
      </c>
      <c r="G268" s="11">
        <f>RB[[#This Row],[∆ AUM]]-RB[[#This Row],[effetto mercato]]</f>
        <v>733356.30544378934</v>
      </c>
    </row>
    <row r="269" spans="1:7">
      <c r="A269" s="4">
        <v>42649</v>
      </c>
      <c r="B269">
        <v>3.8300000000000001E-2</v>
      </c>
      <c r="C269" s="6">
        <f>RB[[#This Row],[Variaz]]/100</f>
        <v>3.8299999999999999E-4</v>
      </c>
      <c r="D269" s="10">
        <f>'AUM Fondi'!F446</f>
        <v>197058737.21000001</v>
      </c>
      <c r="E269" s="10">
        <f>D268*RB[[#This Row],[Variazione percentuale]]</f>
        <v>74967.193312279996</v>
      </c>
      <c r="F269" s="11">
        <f>RB[[#This Row],[AUM]]-D268</f>
        <v>1321940.0500000119</v>
      </c>
      <c r="G269" s="11">
        <f>RB[[#This Row],[∆ AUM]]-RB[[#This Row],[effetto mercato]]</f>
        <v>1246972.856687732</v>
      </c>
    </row>
    <row r="270" spans="1:7">
      <c r="A270" s="4">
        <v>42650</v>
      </c>
      <c r="B270">
        <v>-0.2487</v>
      </c>
      <c r="C270" s="6">
        <f>RB[[#This Row],[Variaz]]/100</f>
        <v>-2.4870000000000001E-3</v>
      </c>
      <c r="D270" s="10">
        <f>'AUM Fondi'!F447</f>
        <v>197614424.18000001</v>
      </c>
      <c r="E270" s="10">
        <f>D269*RB[[#This Row],[Variazione percentuale]]</f>
        <v>-490085.07944127003</v>
      </c>
      <c r="F270" s="11">
        <f>RB[[#This Row],[AUM]]-D269</f>
        <v>555686.96999999881</v>
      </c>
      <c r="G270" s="11">
        <f>RB[[#This Row],[∆ AUM]]-RB[[#This Row],[effetto mercato]]</f>
        <v>1045772.0494412689</v>
      </c>
    </row>
    <row r="271" spans="1:7">
      <c r="A271" s="4">
        <v>42653</v>
      </c>
      <c r="B271">
        <v>0.13420000000000001</v>
      </c>
      <c r="C271" s="6">
        <f>RB[[#This Row],[Variaz]]/100</f>
        <v>1.3420000000000001E-3</v>
      </c>
      <c r="D271" s="10">
        <f>'AUM Fondi'!F448</f>
        <v>198923992.77999997</v>
      </c>
      <c r="E271" s="10">
        <f>D270*RB[[#This Row],[Variazione percentuale]]</f>
        <v>265198.55724956002</v>
      </c>
      <c r="F271" s="11">
        <f>RB[[#This Row],[AUM]]-D270</f>
        <v>1309568.5999999642</v>
      </c>
      <c r="G271" s="11">
        <f>RB[[#This Row],[∆ AUM]]-RB[[#This Row],[effetto mercato]]</f>
        <v>1044370.0427504042</v>
      </c>
    </row>
    <row r="272" spans="1:7">
      <c r="A272" s="4">
        <v>42654</v>
      </c>
      <c r="B272">
        <v>-1.9099999999999999E-2</v>
      </c>
      <c r="C272" s="6">
        <f>RB[[#This Row],[Variaz]]/100</f>
        <v>-1.9099999999999998E-4</v>
      </c>
      <c r="D272" s="10">
        <f>'AUM Fondi'!F449</f>
        <v>199686688.41999999</v>
      </c>
      <c r="E272" s="10">
        <f>D271*RB[[#This Row],[Variazione percentuale]]</f>
        <v>-37994.482620979994</v>
      </c>
      <c r="F272" s="11">
        <f>RB[[#This Row],[AUM]]-D271</f>
        <v>762695.6400000155</v>
      </c>
      <c r="G272" s="11">
        <f>RB[[#This Row],[∆ AUM]]-RB[[#This Row],[effetto mercato]]</f>
        <v>800690.12262099551</v>
      </c>
    </row>
    <row r="273" spans="1:7">
      <c r="A273" s="4">
        <v>42655</v>
      </c>
      <c r="B273">
        <v>-0.3256</v>
      </c>
      <c r="C273" s="6">
        <f>RB[[#This Row],[Variaz]]/100</f>
        <v>-3.2560000000000002E-3</v>
      </c>
      <c r="D273" s="10">
        <f>'AUM Fondi'!F450</f>
        <v>200030093.47999999</v>
      </c>
      <c r="E273" s="10">
        <f>D272*RB[[#This Row],[Variazione percentuale]]</f>
        <v>-650179.85749552003</v>
      </c>
      <c r="F273" s="11">
        <f>RB[[#This Row],[AUM]]-D272</f>
        <v>343405.06000000238</v>
      </c>
      <c r="G273" s="11">
        <f>RB[[#This Row],[∆ AUM]]-RB[[#This Row],[effetto mercato]]</f>
        <v>993584.91749552242</v>
      </c>
    </row>
    <row r="274" spans="1:7">
      <c r="A274" s="4">
        <v>42656</v>
      </c>
      <c r="B274">
        <v>-9.6100000000000005E-2</v>
      </c>
      <c r="C274" s="6">
        <f>RB[[#This Row],[Variaz]]/100</f>
        <v>-9.6100000000000005E-4</v>
      </c>
      <c r="D274" s="10">
        <f>'AUM Fondi'!F451</f>
        <v>200503892.53999999</v>
      </c>
      <c r="E274" s="10">
        <f>D273*RB[[#This Row],[Variazione percentuale]]</f>
        <v>-192228.91983428001</v>
      </c>
      <c r="F274" s="11">
        <f>RB[[#This Row],[AUM]]-D273</f>
        <v>473799.06000000238</v>
      </c>
      <c r="G274" s="11">
        <f>RB[[#This Row],[∆ AUM]]-RB[[#This Row],[effetto mercato]]</f>
        <v>666027.97983428242</v>
      </c>
    </row>
    <row r="275" spans="1:7">
      <c r="A275" s="4">
        <v>42657</v>
      </c>
      <c r="B275">
        <v>0.1923</v>
      </c>
      <c r="C275" s="6">
        <f>RB[[#This Row],[Variaz]]/100</f>
        <v>1.923E-3</v>
      </c>
      <c r="D275" s="10">
        <f>'AUM Fondi'!F452</f>
        <v>201716672.31</v>
      </c>
      <c r="E275" s="10">
        <f>D274*RB[[#This Row],[Variazione percentuale]]</f>
        <v>385568.98535441997</v>
      </c>
      <c r="F275" s="11">
        <f>RB[[#This Row],[AUM]]-D274</f>
        <v>1212779.7700000107</v>
      </c>
      <c r="G275" s="11">
        <f>RB[[#This Row],[∆ AUM]]-RB[[#This Row],[effetto mercato]]</f>
        <v>827210.7846455907</v>
      </c>
    </row>
    <row r="276" spans="1:7">
      <c r="A276" s="4">
        <v>42660</v>
      </c>
      <c r="B276">
        <v>-3.8399999999999997E-2</v>
      </c>
      <c r="C276" s="6">
        <f>RB[[#This Row],[Variaz]]/100</f>
        <v>-3.8399999999999996E-4</v>
      </c>
      <c r="D276" s="10">
        <f>'AUM Fondi'!F453</f>
        <v>202525194.21000001</v>
      </c>
      <c r="E276" s="10">
        <f>D275*RB[[#This Row],[Variazione percentuale]]</f>
        <v>-77459.202167039999</v>
      </c>
      <c r="F276" s="11">
        <f>RB[[#This Row],[AUM]]-D275</f>
        <v>808521.90000000596</v>
      </c>
      <c r="G276" s="11">
        <f>RB[[#This Row],[∆ AUM]]-RB[[#This Row],[effetto mercato]]</f>
        <v>885981.10216704593</v>
      </c>
    </row>
    <row r="277" spans="1:7">
      <c r="A277" s="4">
        <v>42661</v>
      </c>
      <c r="B277">
        <v>0.34570000000000001</v>
      </c>
      <c r="C277" s="6">
        <f>RB[[#This Row],[Variaz]]/100</f>
        <v>3.457E-3</v>
      </c>
      <c r="D277" s="10">
        <f>'AUM Fondi'!F454</f>
        <v>203757315.81999999</v>
      </c>
      <c r="E277" s="10">
        <f>D276*RB[[#This Row],[Variazione percentuale]]</f>
        <v>700129.59638397</v>
      </c>
      <c r="F277" s="11">
        <f>RB[[#This Row],[AUM]]-D276</f>
        <v>1232121.6099999845</v>
      </c>
      <c r="G277" s="11">
        <f>RB[[#This Row],[∆ AUM]]-RB[[#This Row],[effetto mercato]]</f>
        <v>531992.0136160145</v>
      </c>
    </row>
    <row r="278" spans="1:7">
      <c r="A278" s="4">
        <v>42662</v>
      </c>
      <c r="B278">
        <v>7.6600000000000001E-2</v>
      </c>
      <c r="C278" s="6">
        <f>RB[[#This Row],[Variaz]]/100</f>
        <v>7.6599999999999997E-4</v>
      </c>
      <c r="D278" s="10">
        <f>'AUM Fondi'!F455</f>
        <v>204827922.66999999</v>
      </c>
      <c r="E278" s="10">
        <f>D277*RB[[#This Row],[Variazione percentuale]]</f>
        <v>156078.10391812</v>
      </c>
      <c r="F278" s="11">
        <f>RB[[#This Row],[AUM]]-D277</f>
        <v>1070606.849999994</v>
      </c>
      <c r="G278" s="11">
        <f>RB[[#This Row],[∆ AUM]]-RB[[#This Row],[effetto mercato]]</f>
        <v>914528.74608187401</v>
      </c>
    </row>
    <row r="279" spans="1:7">
      <c r="A279" s="4">
        <v>42663</v>
      </c>
      <c r="B279">
        <v>7.6499999999999999E-2</v>
      </c>
      <c r="C279" s="6">
        <f>RB[[#This Row],[Variaz]]/100</f>
        <v>7.6499999999999995E-4</v>
      </c>
      <c r="D279" s="10">
        <f>'AUM Fondi'!F456</f>
        <v>205694740.29000002</v>
      </c>
      <c r="E279" s="10">
        <f>D278*RB[[#This Row],[Variazione percentuale]]</f>
        <v>156693.36084254997</v>
      </c>
      <c r="F279" s="11">
        <f>RB[[#This Row],[AUM]]-D278</f>
        <v>866817.62000003457</v>
      </c>
      <c r="G279" s="11">
        <f>RB[[#This Row],[∆ AUM]]-RB[[#This Row],[effetto mercato]]</f>
        <v>710124.25915748463</v>
      </c>
    </row>
    <row r="280" spans="1:7">
      <c r="A280" s="4">
        <v>42664</v>
      </c>
      <c r="B280">
        <v>0</v>
      </c>
      <c r="C280" s="6">
        <f>RB[[#This Row],[Variaz]]/100</f>
        <v>0</v>
      </c>
      <c r="D280" s="10">
        <f>'AUM Fondi'!F457</f>
        <v>206724127.32000002</v>
      </c>
      <c r="E280" s="10">
        <f>D279*RB[[#This Row],[Variazione percentuale]]</f>
        <v>0</v>
      </c>
      <c r="F280" s="11">
        <f>RB[[#This Row],[AUM]]-D279</f>
        <v>1029387.0300000012</v>
      </c>
      <c r="G280" s="11">
        <f>RB[[#This Row],[∆ AUM]]-RB[[#This Row],[effetto mercato]]</f>
        <v>1029387.0300000012</v>
      </c>
    </row>
    <row r="281" spans="1:7">
      <c r="A281" s="4">
        <v>42667</v>
      </c>
      <c r="B281">
        <v>-1.9099999999999999E-2</v>
      </c>
      <c r="C281" s="6">
        <f>RB[[#This Row],[Variaz]]/100</f>
        <v>-1.9099999999999998E-4</v>
      </c>
      <c r="D281" s="10">
        <f>'AUM Fondi'!F458</f>
        <v>207499087.06</v>
      </c>
      <c r="E281" s="10">
        <f>D280*RB[[#This Row],[Variazione percentuale]]</f>
        <v>-39484.308318119998</v>
      </c>
      <c r="F281" s="11">
        <f>RB[[#This Row],[AUM]]-D280</f>
        <v>774959.73999997973</v>
      </c>
      <c r="G281" s="11">
        <f>RB[[#This Row],[∆ AUM]]-RB[[#This Row],[effetto mercato]]</f>
        <v>814444.0483180997</v>
      </c>
    </row>
    <row r="282" spans="1:7">
      <c r="A282" s="4">
        <v>42668</v>
      </c>
      <c r="B282">
        <v>-7.6499999999999999E-2</v>
      </c>
      <c r="C282" s="6">
        <f>RB[[#This Row],[Variaz]]/100</f>
        <v>-7.6499999999999995E-4</v>
      </c>
      <c r="D282" s="10">
        <f>'AUM Fondi'!F459</f>
        <v>208510680.26000002</v>
      </c>
      <c r="E282" s="10">
        <f>D281*RB[[#This Row],[Variazione percentuale]]</f>
        <v>-158736.80160089998</v>
      </c>
      <c r="F282" s="11">
        <f>RB[[#This Row],[AUM]]-D281</f>
        <v>1011593.2000000179</v>
      </c>
      <c r="G282" s="11">
        <f>RB[[#This Row],[∆ AUM]]-RB[[#This Row],[effetto mercato]]</f>
        <v>1170330.0016009179</v>
      </c>
    </row>
    <row r="283" spans="1:7">
      <c r="A283" s="4">
        <v>42669</v>
      </c>
      <c r="B283">
        <v>-0.2487</v>
      </c>
      <c r="C283" s="6">
        <f>RB[[#This Row],[Variaz]]/100</f>
        <v>-2.4870000000000001E-3</v>
      </c>
      <c r="D283" s="10">
        <f>'AUM Fondi'!F460</f>
        <v>213662959.94</v>
      </c>
      <c r="E283" s="10">
        <f>D282*RB[[#This Row],[Variazione percentuale]]</f>
        <v>-518566.06180662004</v>
      </c>
      <c r="F283" s="11">
        <f>RB[[#This Row],[AUM]]-D282</f>
        <v>5152279.6799999774</v>
      </c>
      <c r="G283" s="11">
        <f>RB[[#This Row],[∆ AUM]]-RB[[#This Row],[effetto mercato]]</f>
        <v>5670845.7418065974</v>
      </c>
    </row>
    <row r="284" spans="1:7">
      <c r="A284" s="4">
        <v>42670</v>
      </c>
      <c r="B284">
        <v>-0.28760000000000002</v>
      </c>
      <c r="C284" s="6">
        <f>RB[[#This Row],[Variaz]]/100</f>
        <v>-2.8760000000000001E-3</v>
      </c>
      <c r="D284" s="10">
        <f>'AUM Fondi'!F461</f>
        <v>214025212.66</v>
      </c>
      <c r="E284" s="10">
        <f>D283*RB[[#This Row],[Variazione percentuale]]</f>
        <v>-614494.67278744001</v>
      </c>
      <c r="F284" s="11">
        <f>RB[[#This Row],[AUM]]-D283</f>
        <v>362252.71999999881</v>
      </c>
      <c r="G284" s="11">
        <f>RB[[#This Row],[∆ AUM]]-RB[[#This Row],[effetto mercato]]</f>
        <v>976747.39278743882</v>
      </c>
    </row>
    <row r="285" spans="1:7">
      <c r="A285" s="4">
        <v>42671</v>
      </c>
      <c r="B285">
        <v>-3.85E-2</v>
      </c>
      <c r="C285" s="6">
        <f>RB[[#This Row],[Variaz]]/100</f>
        <v>-3.8499999999999998E-4</v>
      </c>
      <c r="D285" s="10">
        <f>'AUM Fondi'!F462</f>
        <v>214948764.75</v>
      </c>
      <c r="E285" s="10">
        <f>D284*RB[[#This Row],[Variazione percentuale]]</f>
        <v>-82399.706874099997</v>
      </c>
      <c r="F285" s="11">
        <f>RB[[#This Row],[AUM]]-D284</f>
        <v>923552.09000000358</v>
      </c>
      <c r="G285" s="11">
        <f>RB[[#This Row],[∆ AUM]]-RB[[#This Row],[effetto mercato]]</f>
        <v>1005951.7968741036</v>
      </c>
    </row>
    <row r="286" spans="1:7">
      <c r="A286" s="4">
        <v>42674</v>
      </c>
      <c r="B286">
        <v>-9.6199999999999994E-2</v>
      </c>
      <c r="C286" s="6">
        <f>RB[[#This Row],[Variaz]]/100</f>
        <v>-9.6199999999999996E-4</v>
      </c>
      <c r="D286" s="10">
        <f>'AUM Fondi'!F463</f>
        <v>215616141.63000003</v>
      </c>
      <c r="E286" s="10">
        <f>D285*RB[[#This Row],[Variazione percentuale]]</f>
        <v>-206780.71168949999</v>
      </c>
      <c r="F286" s="11">
        <f>RB[[#This Row],[AUM]]-D285</f>
        <v>667376.88000002503</v>
      </c>
      <c r="G286" s="11">
        <f>RB[[#This Row],[∆ AUM]]-RB[[#This Row],[effetto mercato]]</f>
        <v>874157.59168952506</v>
      </c>
    </row>
    <row r="287" spans="1:7">
      <c r="A287" s="4">
        <v>42676</v>
      </c>
      <c r="B287">
        <v>-0.65469999999999995</v>
      </c>
      <c r="C287" s="6">
        <f>RB[[#This Row],[Variaz]]/100</f>
        <v>-6.5469999999999999E-3</v>
      </c>
      <c r="D287" s="10">
        <f>'AUM Fondi'!F464</f>
        <v>215564989.11999997</v>
      </c>
      <c r="E287" s="10">
        <f>D286*RB[[#This Row],[Variazione percentuale]]</f>
        <v>-1411638.87925161</v>
      </c>
      <c r="F287" s="11">
        <f>RB[[#This Row],[AUM]]-D286</f>
        <v>-51152.510000050068</v>
      </c>
      <c r="G287" s="11">
        <f>RB[[#This Row],[∆ AUM]]-RB[[#This Row],[effetto mercato]]</f>
        <v>1360486.36925156</v>
      </c>
    </row>
    <row r="288" spans="1:7">
      <c r="A288" s="4">
        <v>42677</v>
      </c>
      <c r="B288">
        <v>-5.8200000000000002E-2</v>
      </c>
      <c r="C288" s="6">
        <f>RB[[#This Row],[Variaz]]/100</f>
        <v>-5.8200000000000005E-4</v>
      </c>
      <c r="D288" s="10">
        <f>'AUM Fondi'!F465</f>
        <v>215835986.31</v>
      </c>
      <c r="E288" s="10">
        <f>D287*RB[[#This Row],[Variazione percentuale]]</f>
        <v>-125458.82366784</v>
      </c>
      <c r="F288" s="11">
        <f>RB[[#This Row],[AUM]]-D287</f>
        <v>270997.19000002742</v>
      </c>
      <c r="G288" s="11">
        <f>RB[[#This Row],[∆ AUM]]-RB[[#This Row],[effetto mercato]]</f>
        <v>396456.0136678674</v>
      </c>
    </row>
    <row r="289" spans="1:7">
      <c r="A289" s="4">
        <v>42678</v>
      </c>
      <c r="B289">
        <v>-0.25209999999999999</v>
      </c>
      <c r="C289" s="6">
        <f>RB[[#This Row],[Variaz]]/100</f>
        <v>-2.5209999999999998E-3</v>
      </c>
      <c r="D289" s="10">
        <f>'AUM Fondi'!F466</f>
        <v>216166639.08000001</v>
      </c>
      <c r="E289" s="10">
        <f>D288*RB[[#This Row],[Variazione percentuale]]</f>
        <v>-544122.52148750995</v>
      </c>
      <c r="F289" s="11">
        <f>RB[[#This Row],[AUM]]-D288</f>
        <v>330652.77000001073</v>
      </c>
      <c r="G289" s="11">
        <f>RB[[#This Row],[∆ AUM]]-RB[[#This Row],[effetto mercato]]</f>
        <v>874775.29148752068</v>
      </c>
    </row>
    <row r="290" spans="1:7">
      <c r="A290" s="4">
        <v>42681</v>
      </c>
      <c r="B290">
        <v>0.64159999999999995</v>
      </c>
      <c r="C290" s="6">
        <f>RB[[#This Row],[Variaz]]/100</f>
        <v>6.4159999999999998E-3</v>
      </c>
      <c r="D290" s="10">
        <f>'AUM Fondi'!F467</f>
        <v>218664980.35000002</v>
      </c>
      <c r="E290" s="10">
        <f>D289*RB[[#This Row],[Variazione percentuale]]</f>
        <v>1386925.1563372801</v>
      </c>
      <c r="F290" s="11">
        <f>RB[[#This Row],[AUM]]-D289</f>
        <v>2498341.2700000107</v>
      </c>
      <c r="G290" s="11">
        <f>RB[[#This Row],[∆ AUM]]-RB[[#This Row],[effetto mercato]]</f>
        <v>1111416.1136627307</v>
      </c>
    </row>
    <row r="291" spans="1:7">
      <c r="A291" s="4">
        <v>42682</v>
      </c>
      <c r="B291">
        <v>0</v>
      </c>
      <c r="C291" s="6">
        <f>RB[[#This Row],[Variaz]]/100</f>
        <v>0</v>
      </c>
      <c r="D291" s="10">
        <f>'AUM Fondi'!F468</f>
        <v>219385850.14000002</v>
      </c>
      <c r="E291" s="10">
        <f>D290*RB[[#This Row],[Variazione percentuale]]</f>
        <v>0</v>
      </c>
      <c r="F291" s="11">
        <f>RB[[#This Row],[AUM]]-D290</f>
        <v>720869.78999999166</v>
      </c>
      <c r="G291" s="11">
        <f>RB[[#This Row],[∆ AUM]]-RB[[#This Row],[effetto mercato]]</f>
        <v>720869.78999999166</v>
      </c>
    </row>
    <row r="292" spans="1:7">
      <c r="A292" s="4">
        <v>42683</v>
      </c>
      <c r="B292">
        <v>3.8600000000000002E-2</v>
      </c>
      <c r="C292" s="6">
        <f>RB[[#This Row],[Variaz]]/100</f>
        <v>3.86E-4</v>
      </c>
      <c r="D292" s="10">
        <f>'AUM Fondi'!F469</f>
        <v>220148012.34</v>
      </c>
      <c r="E292" s="10">
        <f>D291*RB[[#This Row],[Variazione percentuale]]</f>
        <v>84682.938154040006</v>
      </c>
      <c r="F292" s="11">
        <f>RB[[#This Row],[AUM]]-D291</f>
        <v>762162.19999998808</v>
      </c>
      <c r="G292" s="11">
        <f>RB[[#This Row],[∆ AUM]]-RB[[#This Row],[effetto mercato]]</f>
        <v>677479.26184594806</v>
      </c>
    </row>
    <row r="293" spans="1:7">
      <c r="A293" s="4">
        <v>42684</v>
      </c>
      <c r="B293">
        <v>3.8600000000000002E-2</v>
      </c>
      <c r="C293" s="6">
        <f>RB[[#This Row],[Variaz]]/100</f>
        <v>3.86E-4</v>
      </c>
      <c r="D293" s="10">
        <f>'AUM Fondi'!F470</f>
        <v>221035007.37</v>
      </c>
      <c r="E293" s="10">
        <f>D292*RB[[#This Row],[Variazione percentuale]]</f>
        <v>84977.132763240006</v>
      </c>
      <c r="F293" s="11">
        <f>RB[[#This Row],[AUM]]-D292</f>
        <v>886995.03000000119</v>
      </c>
      <c r="G293" s="11">
        <f>RB[[#This Row],[∆ AUM]]-RB[[#This Row],[effetto mercato]]</f>
        <v>802017.89723676117</v>
      </c>
    </row>
    <row r="294" spans="1:7">
      <c r="A294" s="4">
        <v>42685</v>
      </c>
      <c r="B294">
        <v>-0.28960000000000002</v>
      </c>
      <c r="C294" s="6">
        <f>RB[[#This Row],[Variaz]]/100</f>
        <v>-2.8960000000000001E-3</v>
      </c>
      <c r="D294" s="10">
        <f>'AUM Fondi'!F471</f>
        <v>220937594.60999998</v>
      </c>
      <c r="E294" s="10">
        <f>D293*RB[[#This Row],[Variazione percentuale]]</f>
        <v>-640117.38134352001</v>
      </c>
      <c r="F294" s="11">
        <f>RB[[#This Row],[AUM]]-D293</f>
        <v>-97412.760000020266</v>
      </c>
      <c r="G294" s="11">
        <f>RB[[#This Row],[∆ AUM]]-RB[[#This Row],[effetto mercato]]</f>
        <v>542704.62134349975</v>
      </c>
    </row>
    <row r="295" spans="1:7">
      <c r="A295" s="4">
        <v>42688</v>
      </c>
      <c r="B295">
        <v>0.17419999999999999</v>
      </c>
      <c r="C295" s="6">
        <f>RB[[#This Row],[Variaz]]/100</f>
        <v>1.7419999999999998E-3</v>
      </c>
      <c r="D295" s="10">
        <f>'AUM Fondi'!F472</f>
        <v>221981279.82999998</v>
      </c>
      <c r="E295" s="10">
        <f>D294*RB[[#This Row],[Variazione percentuale]]</f>
        <v>384873.28981061996</v>
      </c>
      <c r="F295" s="11">
        <f>RB[[#This Row],[AUM]]-D294</f>
        <v>1043685.2199999988</v>
      </c>
      <c r="G295" s="11">
        <f>RB[[#This Row],[∆ AUM]]-RB[[#This Row],[effetto mercato]]</f>
        <v>658811.93018937879</v>
      </c>
    </row>
    <row r="296" spans="1:7">
      <c r="A296" s="4">
        <v>42689</v>
      </c>
      <c r="B296">
        <v>0.25130000000000002</v>
      </c>
      <c r="C296" s="6">
        <f>RB[[#This Row],[Variaz]]/100</f>
        <v>2.513E-3</v>
      </c>
      <c r="D296" s="10">
        <f>'AUM Fondi'!F473</f>
        <v>223057462.75</v>
      </c>
      <c r="E296" s="10">
        <f>D295*RB[[#This Row],[Variazione percentuale]]</f>
        <v>557838.95621278998</v>
      </c>
      <c r="F296" s="11">
        <f>RB[[#This Row],[AUM]]-D295</f>
        <v>1076182.9200000167</v>
      </c>
      <c r="G296" s="11">
        <f>RB[[#This Row],[∆ AUM]]-RB[[#This Row],[effetto mercato]]</f>
        <v>518343.9637872267</v>
      </c>
    </row>
    <row r="297" spans="1:7">
      <c r="A297" s="4">
        <v>42690</v>
      </c>
      <c r="B297">
        <v>-1.9300000000000001E-2</v>
      </c>
      <c r="C297" s="6">
        <f>RB[[#This Row],[Variaz]]/100</f>
        <v>-1.93E-4</v>
      </c>
      <c r="D297" s="10">
        <f>'AUM Fondi'!F474</f>
        <v>223726187.06</v>
      </c>
      <c r="E297" s="10">
        <f>D296*RB[[#This Row],[Variazione percentuale]]</f>
        <v>-43050.090310749998</v>
      </c>
      <c r="F297" s="11">
        <f>RB[[#This Row],[AUM]]-D296</f>
        <v>668724.31000000238</v>
      </c>
      <c r="G297" s="11">
        <f>RB[[#This Row],[∆ AUM]]-RB[[#This Row],[effetto mercato]]</f>
        <v>711774.40031075233</v>
      </c>
    </row>
    <row r="298" spans="1:7">
      <c r="A298" s="4">
        <v>42691</v>
      </c>
      <c r="B298">
        <v>0.1157</v>
      </c>
      <c r="C298" s="6">
        <f>RB[[#This Row],[Variaz]]/100</f>
        <v>1.157E-3</v>
      </c>
      <c r="D298" s="10">
        <f>'AUM Fondi'!F475</f>
        <v>224691587.59999999</v>
      </c>
      <c r="E298" s="10">
        <f>D297*RB[[#This Row],[Variazione percentuale]]</f>
        <v>258851.19842842</v>
      </c>
      <c r="F298" s="11">
        <f>RB[[#This Row],[AUM]]-D297</f>
        <v>965400.53999999166</v>
      </c>
      <c r="G298" s="11">
        <f>RB[[#This Row],[∆ AUM]]-RB[[#This Row],[effetto mercato]]</f>
        <v>706549.34157157165</v>
      </c>
    </row>
    <row r="299" spans="1:7">
      <c r="A299" s="4">
        <v>42692</v>
      </c>
      <c r="B299">
        <v>7.6999999999999999E-2</v>
      </c>
      <c r="C299" s="6">
        <f>RB[[#This Row],[Variaz]]/100</f>
        <v>7.6999999999999996E-4</v>
      </c>
      <c r="D299" s="10">
        <f>'AUM Fondi'!F476</f>
        <v>225479641.91</v>
      </c>
      <c r="E299" s="10">
        <f>D298*RB[[#This Row],[Variazione percentuale]]</f>
        <v>173012.52245199998</v>
      </c>
      <c r="F299" s="11">
        <f>RB[[#This Row],[AUM]]-D298</f>
        <v>788054.31000000238</v>
      </c>
      <c r="G299" s="11">
        <f>RB[[#This Row],[∆ AUM]]-RB[[#This Row],[effetto mercato]]</f>
        <v>615041.78754800244</v>
      </c>
    </row>
    <row r="300" spans="1:7">
      <c r="A300" s="4">
        <v>42695</v>
      </c>
      <c r="B300">
        <v>3.85E-2</v>
      </c>
      <c r="C300" s="6">
        <f>RB[[#This Row],[Variaz]]/100</f>
        <v>3.8499999999999998E-4</v>
      </c>
      <c r="D300" s="10">
        <f>'AUM Fondi'!F477</f>
        <v>226196509.46999997</v>
      </c>
      <c r="E300" s="10">
        <f>D299*RB[[#This Row],[Variazione percentuale]]</f>
        <v>86809.662135349994</v>
      </c>
      <c r="F300" s="11">
        <f>RB[[#This Row],[AUM]]-D299</f>
        <v>716867.55999997258</v>
      </c>
      <c r="G300" s="11">
        <f>RB[[#This Row],[∆ AUM]]-RB[[#This Row],[effetto mercato]]</f>
        <v>630057.89786462253</v>
      </c>
    </row>
    <row r="301" spans="1:7">
      <c r="A301" s="4">
        <v>42696</v>
      </c>
      <c r="B301">
        <v>0.30780000000000002</v>
      </c>
      <c r="C301" s="6">
        <f>RB[[#This Row],[Variaz]]/100</f>
        <v>3.078E-3</v>
      </c>
      <c r="D301" s="10">
        <f>'AUM Fondi'!F478</f>
        <v>227394769.80999997</v>
      </c>
      <c r="E301" s="10">
        <f>D300*RB[[#This Row],[Variazione percentuale]]</f>
        <v>696232.85614865995</v>
      </c>
      <c r="F301" s="11">
        <f>RB[[#This Row],[AUM]]-D300</f>
        <v>1198260.3400000036</v>
      </c>
      <c r="G301" s="11">
        <f>RB[[#This Row],[∆ AUM]]-RB[[#This Row],[effetto mercato]]</f>
        <v>502027.48385134363</v>
      </c>
    </row>
    <row r="302" spans="1:7">
      <c r="A302" s="4">
        <v>42697</v>
      </c>
      <c r="B302">
        <v>-0.15340000000000001</v>
      </c>
      <c r="C302" s="6">
        <f>RB[[#This Row],[Variaz]]/100</f>
        <v>-1.534E-3</v>
      </c>
      <c r="D302" s="10">
        <f>'AUM Fondi'!F479</f>
        <v>227393661.11999997</v>
      </c>
      <c r="E302" s="10">
        <f>D301*RB[[#This Row],[Variazione percentuale]]</f>
        <v>-348823.57688853994</v>
      </c>
      <c r="F302" s="11">
        <f>RB[[#This Row],[AUM]]-D301</f>
        <v>-1108.6899999976158</v>
      </c>
      <c r="G302" s="11">
        <f>RB[[#This Row],[∆ AUM]]-RB[[#This Row],[effetto mercato]]</f>
        <v>347714.88688854233</v>
      </c>
    </row>
    <row r="303" spans="1:7">
      <c r="A303" s="4">
        <v>42698</v>
      </c>
      <c r="B303">
        <v>5.7599999999999998E-2</v>
      </c>
      <c r="C303" s="6">
        <f>RB[[#This Row],[Variaz]]/100</f>
        <v>5.7600000000000001E-4</v>
      </c>
      <c r="D303" s="10">
        <f>'AUM Fondi'!F480</f>
        <v>228149196.87</v>
      </c>
      <c r="E303" s="10">
        <f>D302*RB[[#This Row],[Variazione percentuale]]</f>
        <v>130978.74880511999</v>
      </c>
      <c r="F303" s="11">
        <f>RB[[#This Row],[AUM]]-D302</f>
        <v>755535.7500000298</v>
      </c>
      <c r="G303" s="11">
        <f>RB[[#This Row],[∆ AUM]]-RB[[#This Row],[effetto mercato]]</f>
        <v>624557.0011949098</v>
      </c>
    </row>
    <row r="304" spans="1:7">
      <c r="A304" s="4">
        <v>42699</v>
      </c>
      <c r="B304">
        <v>0.13439999999999999</v>
      </c>
      <c r="C304" s="6">
        <f>RB[[#This Row],[Variaz]]/100</f>
        <v>1.3439999999999999E-3</v>
      </c>
      <c r="D304" s="10">
        <f>'AUM Fondi'!F481</f>
        <v>228924936.73999998</v>
      </c>
      <c r="E304" s="10">
        <f>D303*RB[[#This Row],[Variazione percentuale]]</f>
        <v>306632.52059327997</v>
      </c>
      <c r="F304" s="11">
        <f>RB[[#This Row],[AUM]]-D303</f>
        <v>775739.86999997497</v>
      </c>
      <c r="G304" s="11">
        <f>RB[[#This Row],[∆ AUM]]-RB[[#This Row],[effetto mercato]]</f>
        <v>469107.34940669499</v>
      </c>
    </row>
    <row r="305" spans="1:7">
      <c r="A305" s="4">
        <v>42702</v>
      </c>
      <c r="B305">
        <v>-7.6700000000000004E-2</v>
      </c>
      <c r="C305" s="6">
        <f>RB[[#This Row],[Variaz]]/100</f>
        <v>-7.67E-4</v>
      </c>
      <c r="D305" s="10">
        <f>'AUM Fondi'!F482</f>
        <v>229499773</v>
      </c>
      <c r="E305" s="10">
        <f>D304*RB[[#This Row],[Variazione percentuale]]</f>
        <v>-175585.42647958</v>
      </c>
      <c r="F305" s="11">
        <f>RB[[#This Row],[AUM]]-D304</f>
        <v>574836.26000002027</v>
      </c>
      <c r="G305" s="11">
        <f>RB[[#This Row],[∆ AUM]]-RB[[#This Row],[effetto mercato]]</f>
        <v>750421.68647960026</v>
      </c>
    </row>
    <row r="306" spans="1:7">
      <c r="A306" s="4">
        <v>42703</v>
      </c>
      <c r="B306">
        <v>9.5899999999999999E-2</v>
      </c>
      <c r="C306" s="6">
        <f>RB[[#This Row],[Variaz]]/100</f>
        <v>9.59E-4</v>
      </c>
      <c r="D306" s="10">
        <f>'AUM Fondi'!F483</f>
        <v>230586987.38999999</v>
      </c>
      <c r="E306" s="10">
        <f>D305*RB[[#This Row],[Variazione percentuale]]</f>
        <v>220090.28230699999</v>
      </c>
      <c r="F306" s="11">
        <f>RB[[#This Row],[AUM]]-D305</f>
        <v>1087214.3899999857</v>
      </c>
      <c r="G306" s="11">
        <f>RB[[#This Row],[∆ AUM]]-RB[[#This Row],[effetto mercato]]</f>
        <v>867124.10769298568</v>
      </c>
    </row>
    <row r="307" spans="1:7">
      <c r="A307" s="4">
        <v>42704</v>
      </c>
      <c r="B307">
        <v>-7.6700000000000004E-2</v>
      </c>
      <c r="C307" s="6">
        <f>RB[[#This Row],[Variaz]]/100</f>
        <v>-7.67E-4</v>
      </c>
      <c r="D307" s="10">
        <f>'AUM Fondi'!F484</f>
        <v>230633704.63</v>
      </c>
      <c r="E307" s="10">
        <f>D306*RB[[#This Row],[Variazione percentuale]]</f>
        <v>-176860.21932812998</v>
      </c>
      <c r="F307" s="11">
        <f>RB[[#This Row],[AUM]]-D306</f>
        <v>46717.240000009537</v>
      </c>
      <c r="G307" s="11">
        <f>RB[[#This Row],[∆ AUM]]-RB[[#This Row],[effetto mercato]]</f>
        <v>223577.45932813952</v>
      </c>
    </row>
    <row r="308" spans="1:7">
      <c r="A308" s="4">
        <v>42705</v>
      </c>
      <c r="B308">
        <v>-0.26860000000000001</v>
      </c>
      <c r="C308" s="6">
        <f>RB[[#This Row],[Variaz]]/100</f>
        <v>-2.686E-3</v>
      </c>
      <c r="D308" s="10">
        <f>'AUM Fondi'!F485</f>
        <v>230353365.76999998</v>
      </c>
      <c r="E308" s="10">
        <f>D307*RB[[#This Row],[Variazione percentuale]]</f>
        <v>-619482.13063617994</v>
      </c>
      <c r="F308" s="11">
        <f>RB[[#This Row],[AUM]]-D307</f>
        <v>-280338.86000001431</v>
      </c>
      <c r="G308" s="11">
        <f>RB[[#This Row],[∆ AUM]]-RB[[#This Row],[effetto mercato]]</f>
        <v>339143.27063616563</v>
      </c>
    </row>
    <row r="309" spans="1:7">
      <c r="A309" s="4">
        <v>42706</v>
      </c>
      <c r="B309">
        <v>0.15390000000000001</v>
      </c>
      <c r="C309" s="6">
        <f>RB[[#This Row],[Variaz]]/100</f>
        <v>1.539E-3</v>
      </c>
      <c r="D309" s="10">
        <f>'AUM Fondi'!F486</f>
        <v>231469641.22999999</v>
      </c>
      <c r="E309" s="10">
        <f>D308*RB[[#This Row],[Variazione percentuale]]</f>
        <v>354513.82992002997</v>
      </c>
      <c r="F309" s="11">
        <f>RB[[#This Row],[AUM]]-D308</f>
        <v>1116275.4600000083</v>
      </c>
      <c r="G309" s="11">
        <f>RB[[#This Row],[∆ AUM]]-RB[[#This Row],[effetto mercato]]</f>
        <v>761761.63007997838</v>
      </c>
    </row>
    <row r="310" spans="1:7">
      <c r="A310" s="4">
        <v>42709</v>
      </c>
      <c r="B310">
        <v>-5.7599999999999998E-2</v>
      </c>
      <c r="C310" s="6">
        <f>RB[[#This Row],[Variaz]]/100</f>
        <v>-5.7600000000000001E-4</v>
      </c>
      <c r="D310" s="10">
        <f>'AUM Fondi'!F487</f>
        <v>231887447.68999997</v>
      </c>
      <c r="E310" s="10">
        <f>D309*RB[[#This Row],[Variazione percentuale]]</f>
        <v>-133326.51334847999</v>
      </c>
      <c r="F310" s="11">
        <f>RB[[#This Row],[AUM]]-D309</f>
        <v>417806.45999997854</v>
      </c>
      <c r="G310" s="11">
        <f>RB[[#This Row],[∆ AUM]]-RB[[#This Row],[effetto mercato]]</f>
        <v>551132.97334845853</v>
      </c>
    </row>
    <row r="311" spans="1:7">
      <c r="A311" s="4">
        <v>42710</v>
      </c>
      <c r="B311">
        <v>0.2306</v>
      </c>
      <c r="C311" s="6">
        <f>RB[[#This Row],[Variaz]]/100</f>
        <v>2.3059999999999999E-3</v>
      </c>
      <c r="D311" s="10">
        <f>'AUM Fondi'!F488</f>
        <v>233143796.00000003</v>
      </c>
      <c r="E311" s="10">
        <f>D310*RB[[#This Row],[Variazione percentuale]]</f>
        <v>534732.45437313989</v>
      </c>
      <c r="F311" s="11">
        <f>RB[[#This Row],[AUM]]-D310</f>
        <v>1256348.310000062</v>
      </c>
      <c r="G311" s="11">
        <f>RB[[#This Row],[∆ AUM]]-RB[[#This Row],[effetto mercato]]</f>
        <v>721615.8556269221</v>
      </c>
    </row>
    <row r="312" spans="1:7">
      <c r="A312" s="4">
        <v>42711</v>
      </c>
      <c r="B312">
        <v>0.36430000000000001</v>
      </c>
      <c r="C312" s="6">
        <f>RB[[#This Row],[Variaz]]/100</f>
        <v>3.643E-3</v>
      </c>
      <c r="D312" s="10">
        <f>'AUM Fondi'!F489</f>
        <v>234561213.67999998</v>
      </c>
      <c r="E312" s="10">
        <f>D311*RB[[#This Row],[Variazione percentuale]]</f>
        <v>849342.84882800013</v>
      </c>
      <c r="F312" s="11">
        <f>RB[[#This Row],[AUM]]-D311</f>
        <v>1417417.6799999475</v>
      </c>
      <c r="G312" s="11">
        <f>RB[[#This Row],[∆ AUM]]-RB[[#This Row],[effetto mercato]]</f>
        <v>568074.83117194741</v>
      </c>
    </row>
    <row r="313" spans="1:7">
      <c r="A313" s="4">
        <v>42713</v>
      </c>
      <c r="B313">
        <v>0.66859999999999997</v>
      </c>
      <c r="C313" s="6">
        <f>RB[[#This Row],[Variaz]]/100</f>
        <v>6.6860000000000001E-3</v>
      </c>
      <c r="D313" s="10">
        <f>'AUM Fondi'!F490</f>
        <v>236844436.94999999</v>
      </c>
      <c r="E313" s="10">
        <f>D312*RB[[#This Row],[Variazione percentuale]]</f>
        <v>1568276.2746644798</v>
      </c>
      <c r="F313" s="11">
        <f>RB[[#This Row],[AUM]]-D312</f>
        <v>2283223.2700000107</v>
      </c>
      <c r="G313" s="11">
        <f>RB[[#This Row],[∆ AUM]]-RB[[#This Row],[effetto mercato]]</f>
        <v>714946.99533553096</v>
      </c>
    </row>
    <row r="314" spans="1:7">
      <c r="A314" s="4">
        <v>42716</v>
      </c>
      <c r="B314">
        <v>-0.2467</v>
      </c>
      <c r="C314" s="6">
        <f>RB[[#This Row],[Variaz]]/100</f>
        <v>-2.467E-3</v>
      </c>
      <c r="D314" s="10">
        <f>'AUM Fondi'!F491</f>
        <v>236914014.78999999</v>
      </c>
      <c r="E314" s="10">
        <f>D313*RB[[#This Row],[Variazione percentuale]]</f>
        <v>-584295.22595564998</v>
      </c>
      <c r="F314" s="11">
        <f>RB[[#This Row],[AUM]]-D313</f>
        <v>69577.840000003576</v>
      </c>
      <c r="G314" s="11">
        <f>RB[[#This Row],[∆ AUM]]-RB[[#This Row],[effetto mercato]]</f>
        <v>653873.06595565355</v>
      </c>
    </row>
    <row r="315" spans="1:7">
      <c r="A315" s="4">
        <v>42717</v>
      </c>
      <c r="B315">
        <v>0.3044</v>
      </c>
      <c r="C315" s="6">
        <f>RB[[#This Row],[Variaz]]/100</f>
        <v>3.0439999999999998E-3</v>
      </c>
      <c r="D315" s="10">
        <f>'AUM Fondi'!F492</f>
        <v>238020678.23000002</v>
      </c>
      <c r="E315" s="10">
        <f>D314*RB[[#This Row],[Variazione percentuale]]</f>
        <v>721166.26102075994</v>
      </c>
      <c r="F315" s="11">
        <f>RB[[#This Row],[AUM]]-D314</f>
        <v>1106663.4400000274</v>
      </c>
      <c r="G315" s="11">
        <f>RB[[#This Row],[∆ AUM]]-RB[[#This Row],[effetto mercato]]</f>
        <v>385497.17897926748</v>
      </c>
    </row>
    <row r="316" spans="1:7">
      <c r="A316" s="4">
        <v>42718</v>
      </c>
      <c r="B316">
        <v>-5.6899999999999999E-2</v>
      </c>
      <c r="C316" s="6">
        <f>RB[[#This Row],[Variaz]]/100</f>
        <v>-5.6899999999999995E-4</v>
      </c>
      <c r="D316" s="10">
        <f>'AUM Fondi'!F493</f>
        <v>238424557.26999998</v>
      </c>
      <c r="E316" s="10">
        <f>D315*RB[[#This Row],[Variazione percentuale]]</f>
        <v>-135433.76591287</v>
      </c>
      <c r="F316" s="11">
        <f>RB[[#This Row],[AUM]]-D315</f>
        <v>403879.03999996185</v>
      </c>
      <c r="G316" s="11">
        <f>RB[[#This Row],[∆ AUM]]-RB[[#This Row],[effetto mercato]]</f>
        <v>539312.8059128318</v>
      </c>
    </row>
    <row r="317" spans="1:7">
      <c r="A317" s="4">
        <v>42719</v>
      </c>
      <c r="B317">
        <v>0.28460000000000002</v>
      </c>
      <c r="C317" s="6">
        <f>RB[[#This Row],[Variaz]]/100</f>
        <v>2.846E-3</v>
      </c>
      <c r="D317" s="10">
        <f>'AUM Fondi'!F494</f>
        <v>239442692.38000003</v>
      </c>
      <c r="E317" s="10">
        <f>D316*RB[[#This Row],[Variazione percentuale]]</f>
        <v>678556.28999041999</v>
      </c>
      <c r="F317" s="11">
        <f>RB[[#This Row],[AUM]]-D316</f>
        <v>1018135.1100000441</v>
      </c>
      <c r="G317" s="11">
        <f>RB[[#This Row],[∆ AUM]]-RB[[#This Row],[effetto mercato]]</f>
        <v>339578.82000962412</v>
      </c>
    </row>
    <row r="318" spans="1:7">
      <c r="A318" s="4">
        <v>42720</v>
      </c>
      <c r="B318">
        <v>0</v>
      </c>
      <c r="C318" s="6">
        <f>RB[[#This Row],[Variaz]]/100</f>
        <v>0</v>
      </c>
      <c r="D318" s="10">
        <f>'AUM Fondi'!F495</f>
        <v>240667848.72999999</v>
      </c>
      <c r="E318" s="10">
        <f>D317*RB[[#This Row],[Variazione percentuale]]</f>
        <v>0</v>
      </c>
      <c r="F318" s="11">
        <f>RB[[#This Row],[AUM]]-D317</f>
        <v>1225156.3499999642</v>
      </c>
      <c r="G318" s="11">
        <f>RB[[#This Row],[∆ AUM]]-RB[[#This Row],[effetto mercato]]</f>
        <v>1225156.3499999642</v>
      </c>
    </row>
    <row r="319" spans="1:7">
      <c r="A319" s="4">
        <v>42723</v>
      </c>
      <c r="B319">
        <v>0.2271</v>
      </c>
      <c r="C319" s="6">
        <f>RB[[#This Row],[Variaz]]/100</f>
        <v>2.271E-3</v>
      </c>
      <c r="D319" s="10">
        <f>'AUM Fondi'!F496</f>
        <v>242100351.49000001</v>
      </c>
      <c r="E319" s="10">
        <f>D318*RB[[#This Row],[Variazione percentuale]]</f>
        <v>546556.68446582998</v>
      </c>
      <c r="F319" s="11">
        <f>RB[[#This Row],[AUM]]-D318</f>
        <v>1432502.7600000203</v>
      </c>
      <c r="G319" s="11">
        <f>RB[[#This Row],[∆ AUM]]-RB[[#This Row],[effetto mercato]]</f>
        <v>885946.07553419028</v>
      </c>
    </row>
    <row r="320" spans="1:7">
      <c r="A320" s="4">
        <v>42724</v>
      </c>
      <c r="B320">
        <v>0.1888</v>
      </c>
      <c r="C320" s="6">
        <f>RB[[#This Row],[Variaz]]/100</f>
        <v>1.8879999999999999E-3</v>
      </c>
      <c r="D320" s="10">
        <f>'AUM Fondi'!F497</f>
        <v>243312802.13999999</v>
      </c>
      <c r="E320" s="10">
        <f>D319*RB[[#This Row],[Variazione percentuale]]</f>
        <v>457085.46361312002</v>
      </c>
      <c r="F320" s="11">
        <f>RB[[#This Row],[AUM]]-D319</f>
        <v>1212450.6499999762</v>
      </c>
      <c r="G320" s="11">
        <f>RB[[#This Row],[∆ AUM]]-RB[[#This Row],[effetto mercato]]</f>
        <v>755365.18638685613</v>
      </c>
    </row>
    <row r="321" spans="1:7">
      <c r="A321" s="4">
        <v>42725</v>
      </c>
      <c r="B321">
        <v>-9.4200000000000006E-2</v>
      </c>
      <c r="C321" s="6">
        <f>RB[[#This Row],[Variaz]]/100</f>
        <v>-9.4200000000000002E-4</v>
      </c>
      <c r="D321" s="10">
        <f>'AUM Fondi'!F498</f>
        <v>243711377.68000001</v>
      </c>
      <c r="E321" s="10">
        <f>D320*RB[[#This Row],[Variazione percentuale]]</f>
        <v>-229200.65961587999</v>
      </c>
      <c r="F321" s="11">
        <f>RB[[#This Row],[AUM]]-D320</f>
        <v>398575.54000002146</v>
      </c>
      <c r="G321" s="11">
        <f>RB[[#This Row],[∆ AUM]]-RB[[#This Row],[effetto mercato]]</f>
        <v>627776.19961590145</v>
      </c>
    </row>
    <row r="322" spans="1:7">
      <c r="A322" s="4">
        <v>42726</v>
      </c>
      <c r="B322">
        <v>-0.16969999999999999</v>
      </c>
      <c r="C322" s="6">
        <f>RB[[#This Row],[Variaz]]/100</f>
        <v>-1.6969999999999999E-3</v>
      </c>
      <c r="D322" s="10">
        <f>'AUM Fondi'!F499</f>
        <v>243810697.17000002</v>
      </c>
      <c r="E322" s="10">
        <f>D321*RB[[#This Row],[Variazione percentuale]]</f>
        <v>-413578.20792295999</v>
      </c>
      <c r="F322" s="11">
        <f>RB[[#This Row],[AUM]]-D321</f>
        <v>99319.490000009537</v>
      </c>
      <c r="G322" s="11">
        <f>RB[[#This Row],[∆ AUM]]-RB[[#This Row],[effetto mercato]]</f>
        <v>512897.69792296953</v>
      </c>
    </row>
    <row r="323" spans="1:7">
      <c r="A323" s="4">
        <v>42727</v>
      </c>
      <c r="B323">
        <v>0.17</v>
      </c>
      <c r="C323" s="6">
        <f>RB[[#This Row],[Variaz]]/100</f>
        <v>1.7000000000000001E-3</v>
      </c>
      <c r="D323" s="10">
        <f>'AUM Fondi'!F500</f>
        <v>244873879.56999999</v>
      </c>
      <c r="E323" s="10">
        <f>D322*RB[[#This Row],[Variazione percentuale]]</f>
        <v>414478.18518900004</v>
      </c>
      <c r="F323" s="11">
        <f>RB[[#This Row],[AUM]]-D322</f>
        <v>1063182.3999999762</v>
      </c>
      <c r="G323" s="11">
        <f>RB[[#This Row],[∆ AUM]]-RB[[#This Row],[effetto mercato]]</f>
        <v>648704.21481097606</v>
      </c>
    </row>
    <row r="324" spans="1:7">
      <c r="A324" s="4">
        <v>42731</v>
      </c>
      <c r="B324">
        <v>3.7699999999999997E-2</v>
      </c>
      <c r="C324" s="6">
        <f>RB[[#This Row],[Variaz]]/100</f>
        <v>3.7699999999999995E-4</v>
      </c>
      <c r="D324" s="10">
        <f>'AUM Fondi'!F501</f>
        <v>245893307.56999999</v>
      </c>
      <c r="E324" s="10">
        <f>D323*RB[[#This Row],[Variazione percentuale]]</f>
        <v>92317.452597889991</v>
      </c>
      <c r="F324" s="11">
        <f>RB[[#This Row],[AUM]]-D323</f>
        <v>1019428</v>
      </c>
      <c r="G324" s="11">
        <f>RB[[#This Row],[∆ AUM]]-RB[[#This Row],[effetto mercato]]</f>
        <v>927110.54740210995</v>
      </c>
    </row>
    <row r="325" spans="1:7">
      <c r="A325" s="4">
        <v>42732</v>
      </c>
      <c r="B325">
        <v>5.6599999999999998E-2</v>
      </c>
      <c r="C325" s="6">
        <f>RB[[#This Row],[Variaz]]/100</f>
        <v>5.6599999999999999E-4</v>
      </c>
      <c r="D325" s="10">
        <f>'AUM Fondi'!F502</f>
        <v>246515440</v>
      </c>
      <c r="E325" s="10">
        <f>D324*RB[[#This Row],[Variazione percentuale]]</f>
        <v>139175.61208461999</v>
      </c>
      <c r="F325" s="11">
        <f>RB[[#This Row],[AUM]]-D324</f>
        <v>622132.43000000715</v>
      </c>
      <c r="G325" s="11">
        <f>RB[[#This Row],[∆ AUM]]-RB[[#This Row],[effetto mercato]]</f>
        <v>482956.81791538716</v>
      </c>
    </row>
    <row r="326" spans="1:7">
      <c r="A326" s="4">
        <v>42733</v>
      </c>
      <c r="B326">
        <v>-0.13189999999999999</v>
      </c>
      <c r="C326" s="6">
        <f>RB[[#This Row],[Variaz]]/100</f>
        <v>-1.3189999999999999E-3</v>
      </c>
      <c r="D326" s="10">
        <f>'AUM Fondi'!F503</f>
        <v>246682008.65000001</v>
      </c>
      <c r="E326" s="10">
        <f>D325*RB[[#This Row],[Variazione percentuale]]</f>
        <v>-325153.86535999994</v>
      </c>
      <c r="F326" s="11">
        <f>RB[[#This Row],[AUM]]-D325</f>
        <v>166568.65000000596</v>
      </c>
      <c r="G326" s="11">
        <f>RB[[#This Row],[∆ AUM]]-RB[[#This Row],[effetto mercato]]</f>
        <v>491722.5153600059</v>
      </c>
    </row>
    <row r="327" spans="1:7">
      <c r="A327" s="4">
        <v>42734</v>
      </c>
      <c r="B327">
        <v>-0.26419999999999999</v>
      </c>
      <c r="C327" s="6">
        <f>RB[[#This Row],[Variaz]]/100</f>
        <v>-2.6419999999999998E-3</v>
      </c>
      <c r="D327" s="10">
        <f>'AUM Fondi'!F504</f>
        <v>246478338.82999998</v>
      </c>
      <c r="E327" s="10">
        <f>D326*RB[[#This Row],[Variazione percentuale]]</f>
        <v>-651733.86685330002</v>
      </c>
      <c r="F327" s="11">
        <f>RB[[#This Row],[AUM]]-D326</f>
        <v>-203669.82000002265</v>
      </c>
      <c r="G327" s="11">
        <f>RB[[#This Row],[∆ AUM]]-RB[[#This Row],[effetto mercato]]</f>
        <v>448064.04685327737</v>
      </c>
    </row>
    <row r="328" spans="1:7">
      <c r="A328" s="4">
        <v>42737</v>
      </c>
      <c r="B328">
        <v>0.18920000000000001</v>
      </c>
      <c r="C328" s="6">
        <f>RB[[#This Row],[Variaz]]/100</f>
        <v>1.892E-3</v>
      </c>
      <c r="D328" s="10">
        <f>'AUM Fondi'!F505</f>
        <v>247389996.01000002</v>
      </c>
      <c r="E328" s="10">
        <f>D327*RB[[#This Row],[Variazione percentuale]]</f>
        <v>466337.01706635999</v>
      </c>
      <c r="F328" s="11">
        <f>RB[[#This Row],[AUM]]-D327</f>
        <v>911657.18000003695</v>
      </c>
      <c r="G328" s="11">
        <f>RB[[#This Row],[∆ AUM]]-RB[[#This Row],[effetto mercato]]</f>
        <v>445320.16293367697</v>
      </c>
    </row>
    <row r="329" spans="1:7">
      <c r="A329" s="4">
        <v>42738</v>
      </c>
      <c r="B329">
        <v>0.1133</v>
      </c>
      <c r="C329" s="6">
        <f>RB[[#This Row],[Variaz]]/100</f>
        <v>1.1329999999999999E-3</v>
      </c>
      <c r="D329" s="10">
        <f>'AUM Fondi'!F506</f>
        <v>248173793.23999998</v>
      </c>
      <c r="E329" s="10">
        <f>D328*RB[[#This Row],[Variazione percentuale]]</f>
        <v>280292.86547933001</v>
      </c>
      <c r="F329" s="11">
        <f>RB[[#This Row],[AUM]]-D328</f>
        <v>783797.22999995947</v>
      </c>
      <c r="G329" s="11">
        <f>RB[[#This Row],[∆ AUM]]-RB[[#This Row],[effetto mercato]]</f>
        <v>503504.36452062946</v>
      </c>
    </row>
    <row r="330" spans="1:7">
      <c r="A330" s="4">
        <v>42739</v>
      </c>
      <c r="B330">
        <v>0</v>
      </c>
      <c r="C330" s="6">
        <f>RB[[#This Row],[Variaz]]/100</f>
        <v>0</v>
      </c>
      <c r="D330" s="10">
        <f>'AUM Fondi'!F507</f>
        <v>249405333.78000003</v>
      </c>
      <c r="E330" s="10">
        <f>D329*RB[[#This Row],[Variazione percentuale]]</f>
        <v>0</v>
      </c>
      <c r="F330" s="11">
        <f>RB[[#This Row],[AUM]]-D329</f>
        <v>1231540.5400000513</v>
      </c>
      <c r="G330" s="11">
        <f>RB[[#This Row],[∆ AUM]]-RB[[#This Row],[effetto mercato]]</f>
        <v>1231540.5400000513</v>
      </c>
    </row>
    <row r="331" spans="1:7">
      <c r="A331" s="4">
        <v>42740</v>
      </c>
      <c r="B331">
        <v>-0.20749999999999999</v>
      </c>
      <c r="C331" s="6">
        <f>RB[[#This Row],[Variaz]]/100</f>
        <v>-2.075E-3</v>
      </c>
      <c r="D331" s="10">
        <f>'AUM Fondi'!F508</f>
        <v>250349708.64000002</v>
      </c>
      <c r="E331" s="10">
        <f>D330*RB[[#This Row],[Variazione percentuale]]</f>
        <v>-517516.06759350008</v>
      </c>
      <c r="F331" s="11">
        <f>RB[[#This Row],[AUM]]-D330</f>
        <v>944374.8599999845</v>
      </c>
      <c r="G331" s="11">
        <f>RB[[#This Row],[∆ AUM]]-RB[[#This Row],[effetto mercato]]</f>
        <v>1461890.9275934845</v>
      </c>
    </row>
    <row r="332" spans="1:7">
      <c r="A332" s="4">
        <v>42744</v>
      </c>
      <c r="B332">
        <v>-5.67E-2</v>
      </c>
      <c r="C332" s="6">
        <f>RB[[#This Row],[Variaz]]/100</f>
        <v>-5.6700000000000001E-4</v>
      </c>
      <c r="D332" s="10">
        <f>'AUM Fondi'!F509</f>
        <v>252063059.47</v>
      </c>
      <c r="E332" s="10">
        <f>D331*RB[[#This Row],[Variazione percentuale]]</f>
        <v>-141948.28479888002</v>
      </c>
      <c r="F332" s="11">
        <f>RB[[#This Row],[AUM]]-D331</f>
        <v>1713350.8299999833</v>
      </c>
      <c r="G332" s="11">
        <f>RB[[#This Row],[∆ AUM]]-RB[[#This Row],[effetto mercato]]</f>
        <v>1855299.1147988634</v>
      </c>
    </row>
    <row r="333" spans="1:7">
      <c r="A333" s="4">
        <v>42745</v>
      </c>
      <c r="B333">
        <v>0</v>
      </c>
      <c r="C333" s="6">
        <f>RB[[#This Row],[Variaz]]/100</f>
        <v>0</v>
      </c>
      <c r="D333" s="10">
        <f>'AUM Fondi'!F510</f>
        <v>253704554.71000001</v>
      </c>
      <c r="E333" s="10">
        <f>D332*RB[[#This Row],[Variazione percentuale]]</f>
        <v>0</v>
      </c>
      <c r="F333" s="11">
        <f>RB[[#This Row],[AUM]]-D332</f>
        <v>1641495.2400000095</v>
      </c>
      <c r="G333" s="11">
        <f>RB[[#This Row],[∆ AUM]]-RB[[#This Row],[effetto mercato]]</f>
        <v>1641495.2400000095</v>
      </c>
    </row>
    <row r="334" spans="1:7">
      <c r="A334" s="4">
        <v>42746</v>
      </c>
      <c r="B334">
        <v>0.34039999999999998</v>
      </c>
      <c r="C334" s="6">
        <f>RB[[#This Row],[Variaz]]/100</f>
        <v>3.4039999999999999E-3</v>
      </c>
      <c r="D334" s="10">
        <f>'AUM Fondi'!F511</f>
        <v>255829708.96000001</v>
      </c>
      <c r="E334" s="10">
        <f>D333*RB[[#This Row],[Variazione percentuale]]</f>
        <v>863610.30423283996</v>
      </c>
      <c r="F334" s="11">
        <f>RB[[#This Row],[AUM]]-D333</f>
        <v>2125154.25</v>
      </c>
      <c r="G334" s="11">
        <f>RB[[#This Row],[∆ AUM]]-RB[[#This Row],[effetto mercato]]</f>
        <v>1261543.94576716</v>
      </c>
    </row>
    <row r="335" spans="1:7">
      <c r="A335" s="4">
        <v>42747</v>
      </c>
      <c r="B335">
        <v>-0.41460000000000002</v>
      </c>
      <c r="C335" s="6">
        <f>RB[[#This Row],[Variaz]]/100</f>
        <v>-4.1460000000000004E-3</v>
      </c>
      <c r="D335" s="10">
        <f>'AUM Fondi'!F512</f>
        <v>256547013.16</v>
      </c>
      <c r="E335" s="10">
        <f>D334*RB[[#This Row],[Variazione percentuale]]</f>
        <v>-1060669.97334816</v>
      </c>
      <c r="F335" s="11">
        <f>RB[[#This Row],[AUM]]-D334</f>
        <v>717304.19999998808</v>
      </c>
      <c r="G335" s="11">
        <f>RB[[#This Row],[∆ AUM]]-RB[[#This Row],[effetto mercato]]</f>
        <v>1777974.1733481481</v>
      </c>
    </row>
    <row r="336" spans="1:7">
      <c r="A336" s="4">
        <v>42748</v>
      </c>
      <c r="B336">
        <v>0.13250000000000001</v>
      </c>
      <c r="C336" s="6">
        <f>RB[[#This Row],[Variaz]]/100</f>
        <v>1.325E-3</v>
      </c>
      <c r="D336" s="10">
        <f>'AUM Fondi'!F513</f>
        <v>258216677.66</v>
      </c>
      <c r="E336" s="10">
        <f>D335*RB[[#This Row],[Variazione percentuale]]</f>
        <v>339924.79243700003</v>
      </c>
      <c r="F336" s="11">
        <f>RB[[#This Row],[AUM]]-D335</f>
        <v>1669664.5</v>
      </c>
      <c r="G336" s="11">
        <f>RB[[#This Row],[∆ AUM]]-RB[[#This Row],[effetto mercato]]</f>
        <v>1329739.707563</v>
      </c>
    </row>
    <row r="337" spans="1:7">
      <c r="A337" s="4">
        <v>42751</v>
      </c>
      <c r="B337">
        <v>-3.78E-2</v>
      </c>
      <c r="C337" s="6">
        <f>RB[[#This Row],[Variaz]]/100</f>
        <v>-3.7800000000000003E-4</v>
      </c>
      <c r="D337" s="10">
        <f>'AUM Fondi'!F514</f>
        <v>259517637.96000001</v>
      </c>
      <c r="E337" s="10">
        <f>D336*RB[[#This Row],[Variazione percentuale]]</f>
        <v>-97605.904155480006</v>
      </c>
      <c r="F337" s="11">
        <f>RB[[#This Row],[AUM]]-D336</f>
        <v>1300960.3000000119</v>
      </c>
      <c r="G337" s="11">
        <f>RB[[#This Row],[∆ AUM]]-RB[[#This Row],[effetto mercato]]</f>
        <v>1398566.2041554919</v>
      </c>
    </row>
    <row r="338" spans="1:7">
      <c r="A338" s="4">
        <v>42752</v>
      </c>
      <c r="B338">
        <v>-0.22689999999999999</v>
      </c>
      <c r="C338" s="6">
        <f>RB[[#This Row],[Variaz]]/100</f>
        <v>-2.2689999999999997E-3</v>
      </c>
      <c r="D338" s="10">
        <f>'AUM Fondi'!F515</f>
        <v>260872733.34</v>
      </c>
      <c r="E338" s="10">
        <f>D337*RB[[#This Row],[Variazione percentuale]]</f>
        <v>-588845.52053123992</v>
      </c>
      <c r="F338" s="11">
        <f>RB[[#This Row],[AUM]]-D337</f>
        <v>1355095.3799999952</v>
      </c>
      <c r="G338" s="11">
        <f>RB[[#This Row],[∆ AUM]]-RB[[#This Row],[effetto mercato]]</f>
        <v>1943940.9005312352</v>
      </c>
    </row>
    <row r="339" spans="1:7">
      <c r="A339" s="4">
        <v>42753</v>
      </c>
      <c r="B339">
        <v>-5.6899999999999999E-2</v>
      </c>
      <c r="C339" s="6">
        <f>RB[[#This Row],[Variaz]]/100</f>
        <v>-5.6899999999999995E-4</v>
      </c>
      <c r="D339" s="10">
        <f>'AUM Fondi'!F516</f>
        <v>261993170.38000003</v>
      </c>
      <c r="E339" s="10">
        <f>D338*RB[[#This Row],[Variazione percentuale]]</f>
        <v>-148436.58527046</v>
      </c>
      <c r="F339" s="11">
        <f>RB[[#This Row],[AUM]]-D338</f>
        <v>1120437.0400000215</v>
      </c>
      <c r="G339" s="11">
        <f>RB[[#This Row],[∆ AUM]]-RB[[#This Row],[effetto mercato]]</f>
        <v>1268873.6252704815</v>
      </c>
    </row>
    <row r="340" spans="1:7">
      <c r="A340" s="4">
        <v>42754</v>
      </c>
      <c r="B340">
        <v>9.4799999999999995E-2</v>
      </c>
      <c r="C340" s="6">
        <f>RB[[#This Row],[Variaz]]/100</f>
        <v>9.4799999999999995E-4</v>
      </c>
      <c r="D340" s="10">
        <f>'AUM Fondi'!F517</f>
        <v>263762069.38999999</v>
      </c>
      <c r="E340" s="10">
        <f>D339*RB[[#This Row],[Variazione percentuale]]</f>
        <v>248369.52552024001</v>
      </c>
      <c r="F340" s="11">
        <f>RB[[#This Row],[AUM]]-D339</f>
        <v>1768899.0099999607</v>
      </c>
      <c r="G340" s="11">
        <f>RB[[#This Row],[∆ AUM]]-RB[[#This Row],[effetto mercato]]</f>
        <v>1520529.4844797207</v>
      </c>
    </row>
    <row r="341" spans="1:7">
      <c r="A341" s="4">
        <v>42755</v>
      </c>
      <c r="B341">
        <v>-0.17050000000000001</v>
      </c>
      <c r="C341" s="6">
        <f>RB[[#This Row],[Variaz]]/100</f>
        <v>-1.7050000000000001E-3</v>
      </c>
      <c r="D341" s="10">
        <f>'AUM Fondi'!F518</f>
        <v>266052874.51000002</v>
      </c>
      <c r="E341" s="10">
        <f>D340*RB[[#This Row],[Variazione percentuale]]</f>
        <v>-449714.32830995001</v>
      </c>
      <c r="F341" s="11">
        <f>RB[[#This Row],[AUM]]-D340</f>
        <v>2290805.1200000346</v>
      </c>
      <c r="G341" s="11">
        <f>RB[[#This Row],[∆ AUM]]-RB[[#This Row],[effetto mercato]]</f>
        <v>2740519.4483099845</v>
      </c>
    </row>
    <row r="342" spans="1:7">
      <c r="A342" s="4">
        <v>42758</v>
      </c>
      <c r="B342">
        <v>-1.9E-2</v>
      </c>
      <c r="C342" s="6">
        <f>RB[[#This Row],[Variaz]]/100</f>
        <v>-1.8999999999999998E-4</v>
      </c>
      <c r="D342" s="10">
        <f>'AUM Fondi'!F519</f>
        <v>267217526.36999997</v>
      </c>
      <c r="E342" s="10">
        <f>D341*RB[[#This Row],[Variazione percentuale]]</f>
        <v>-50550.046156899996</v>
      </c>
      <c r="F342" s="11">
        <f>RB[[#This Row],[AUM]]-D341</f>
        <v>1164651.8599999547</v>
      </c>
      <c r="G342" s="11">
        <f>RB[[#This Row],[∆ AUM]]-RB[[#This Row],[effetto mercato]]</f>
        <v>1215201.9061568547</v>
      </c>
    </row>
    <row r="343" spans="1:7">
      <c r="A343" s="4">
        <v>42759</v>
      </c>
      <c r="B343">
        <v>-5.6899999999999999E-2</v>
      </c>
      <c r="C343" s="6">
        <f>RB[[#This Row],[Variaz]]/100</f>
        <v>-5.6899999999999995E-4</v>
      </c>
      <c r="D343" s="10">
        <f>'AUM Fondi'!F520</f>
        <v>269017643.71000004</v>
      </c>
      <c r="E343" s="10">
        <f>D342*RB[[#This Row],[Variazione percentuale]]</f>
        <v>-152046.77250452997</v>
      </c>
      <c r="F343" s="11">
        <f>RB[[#This Row],[AUM]]-D342</f>
        <v>1800117.3400000632</v>
      </c>
      <c r="G343" s="11">
        <f>RB[[#This Row],[∆ AUM]]-RB[[#This Row],[effetto mercato]]</f>
        <v>1952164.1125045931</v>
      </c>
    </row>
    <row r="344" spans="1:7">
      <c r="A344" s="4">
        <v>42760</v>
      </c>
      <c r="B344">
        <v>0</v>
      </c>
      <c r="C344" s="6">
        <f>RB[[#This Row],[Variaz]]/100</f>
        <v>0</v>
      </c>
      <c r="D344" s="10">
        <f>'AUM Fondi'!F521</f>
        <v>270548704.06999999</v>
      </c>
      <c r="E344" s="10">
        <f>D343*RB[[#This Row],[Variazione percentuale]]</f>
        <v>0</v>
      </c>
      <c r="F344" s="11">
        <f>RB[[#This Row],[AUM]]-D343</f>
        <v>1531060.3599999547</v>
      </c>
      <c r="G344" s="11">
        <f>RB[[#This Row],[∆ AUM]]-RB[[#This Row],[effetto mercato]]</f>
        <v>1531060.3599999547</v>
      </c>
    </row>
    <row r="345" spans="1:7">
      <c r="A345" s="4">
        <v>42761</v>
      </c>
      <c r="B345">
        <v>-3.7999999999999999E-2</v>
      </c>
      <c r="C345" s="6">
        <f>RB[[#This Row],[Variaz]]/100</f>
        <v>-3.7999999999999997E-4</v>
      </c>
      <c r="D345" s="10">
        <f>'AUM Fondi'!F522</f>
        <v>272227435.29000002</v>
      </c>
      <c r="E345" s="10">
        <f>D344*RB[[#This Row],[Variazione percentuale]]</f>
        <v>-102808.50754659998</v>
      </c>
      <c r="F345" s="11">
        <f>RB[[#This Row],[AUM]]-D344</f>
        <v>1678731.2200000286</v>
      </c>
      <c r="G345" s="11">
        <f>RB[[#This Row],[∆ AUM]]-RB[[#This Row],[effetto mercato]]</f>
        <v>1781539.7275466286</v>
      </c>
    </row>
    <row r="346" spans="1:7">
      <c r="A346" s="4">
        <v>42762</v>
      </c>
      <c r="B346">
        <v>-9.5000000000000001E-2</v>
      </c>
      <c r="C346" s="6">
        <f>RB[[#This Row],[Variaz]]/100</f>
        <v>-9.5E-4</v>
      </c>
      <c r="D346" s="10">
        <f>'AUM Fondi'!F523</f>
        <v>272999039.55000001</v>
      </c>
      <c r="E346" s="10">
        <f>D345*RB[[#This Row],[Variazione percentuale]]</f>
        <v>-258616.06352550001</v>
      </c>
      <c r="F346" s="11">
        <f>RB[[#This Row],[AUM]]-D345</f>
        <v>771604.25999999046</v>
      </c>
      <c r="G346" s="11">
        <f>RB[[#This Row],[∆ AUM]]-RB[[#This Row],[effetto mercato]]</f>
        <v>1030220.3235254905</v>
      </c>
    </row>
    <row r="347" spans="1:7">
      <c r="A347" s="4">
        <v>42765</v>
      </c>
      <c r="B347">
        <v>-0.26619999999999999</v>
      </c>
      <c r="C347" s="6">
        <f>RB[[#This Row],[Variaz]]/100</f>
        <v>-2.6619999999999999E-3</v>
      </c>
      <c r="D347" s="10">
        <f>'AUM Fondi'!F524</f>
        <v>273874410.46000004</v>
      </c>
      <c r="E347" s="10">
        <f>D346*RB[[#This Row],[Variazione percentuale]]</f>
        <v>-726723.44328210002</v>
      </c>
      <c r="F347" s="11">
        <f>RB[[#This Row],[AUM]]-D346</f>
        <v>875370.91000002623</v>
      </c>
      <c r="G347" s="11">
        <f>RB[[#This Row],[∆ AUM]]-RB[[#This Row],[effetto mercato]]</f>
        <v>1602094.3532821261</v>
      </c>
    </row>
    <row r="348" spans="1:7">
      <c r="A348" s="4">
        <v>42766</v>
      </c>
      <c r="B348">
        <v>-0.24790000000000001</v>
      </c>
      <c r="C348" s="6">
        <f>RB[[#This Row],[Variaz]]/100</f>
        <v>-2.4790000000000003E-3</v>
      </c>
      <c r="D348" s="10">
        <f>'AUM Fondi'!F525</f>
        <v>274584247.69</v>
      </c>
      <c r="E348" s="10">
        <f>D347*RB[[#This Row],[Variazione percentuale]]</f>
        <v>-678934.66353034019</v>
      </c>
      <c r="F348" s="11">
        <f>RB[[#This Row],[AUM]]-D347</f>
        <v>709837.22999995947</v>
      </c>
      <c r="G348" s="11">
        <f>RB[[#This Row],[∆ AUM]]-RB[[#This Row],[effetto mercato]]</f>
        <v>1388771.8935302997</v>
      </c>
    </row>
    <row r="349" spans="1:7">
      <c r="A349" s="4">
        <v>42767</v>
      </c>
      <c r="B349">
        <v>3.8199999999999998E-2</v>
      </c>
      <c r="C349" s="6">
        <f>RB[[#This Row],[Variaz]]/100</f>
        <v>3.8199999999999996E-4</v>
      </c>
      <c r="D349" s="10">
        <f>'AUM Fondi'!F526</f>
        <v>276417337.77000004</v>
      </c>
      <c r="E349" s="10">
        <f>D348*RB[[#This Row],[Variazione percentuale]]</f>
        <v>104891.18261757999</v>
      </c>
      <c r="F349" s="11">
        <f>RB[[#This Row],[AUM]]-D348</f>
        <v>1833090.0800000429</v>
      </c>
      <c r="G349" s="11">
        <f>RB[[#This Row],[∆ AUM]]-RB[[#This Row],[effetto mercato]]</f>
        <v>1728198.8973824629</v>
      </c>
    </row>
    <row r="350" spans="1:7">
      <c r="A350" s="4">
        <v>42768</v>
      </c>
      <c r="B350">
        <v>0</v>
      </c>
      <c r="C350" s="6">
        <f>RB[[#This Row],[Variaz]]/100</f>
        <v>0</v>
      </c>
      <c r="D350" s="10">
        <f>'AUM Fondi'!F527</f>
        <v>278639864.93000001</v>
      </c>
      <c r="E350" s="10">
        <f>D349*RB[[#This Row],[Variazione percentuale]]</f>
        <v>0</v>
      </c>
      <c r="F350" s="11">
        <f>RB[[#This Row],[AUM]]-D349</f>
        <v>2222527.1599999666</v>
      </c>
      <c r="G350" s="11">
        <f>RB[[#This Row],[∆ AUM]]-RB[[#This Row],[effetto mercato]]</f>
        <v>2222527.1599999666</v>
      </c>
    </row>
    <row r="351" spans="1:7">
      <c r="A351" s="4">
        <v>42769</v>
      </c>
      <c r="B351">
        <v>0.11459999999999999</v>
      </c>
      <c r="C351" s="6">
        <f>RB[[#This Row],[Variaz]]/100</f>
        <v>1.1459999999999999E-3</v>
      </c>
      <c r="D351" s="10">
        <f>'AUM Fondi'!F528</f>
        <v>280737673</v>
      </c>
      <c r="E351" s="10">
        <f>D350*RB[[#This Row],[Variazione percentuale]]</f>
        <v>319321.28520977998</v>
      </c>
      <c r="F351" s="11">
        <f>RB[[#This Row],[AUM]]-D350</f>
        <v>2097808.0699999928</v>
      </c>
      <c r="G351" s="11">
        <f>RB[[#This Row],[∆ AUM]]-RB[[#This Row],[effetto mercato]]</f>
        <v>1778486.7847902128</v>
      </c>
    </row>
    <row r="352" spans="1:7">
      <c r="A352" s="4">
        <v>42772</v>
      </c>
      <c r="B352">
        <v>-0.22900000000000001</v>
      </c>
      <c r="C352" s="6">
        <f>RB[[#This Row],[Variaz]]/100</f>
        <v>-2.2899999999999999E-3</v>
      </c>
      <c r="D352" s="10">
        <f>'AUM Fondi'!F529</f>
        <v>281710422.13</v>
      </c>
      <c r="E352" s="10">
        <f>D351*RB[[#This Row],[Variazione percentuale]]</f>
        <v>-642889.27116999996</v>
      </c>
      <c r="F352" s="11">
        <f>RB[[#This Row],[AUM]]-D351</f>
        <v>972749.12999999523</v>
      </c>
      <c r="G352" s="11">
        <f>RB[[#This Row],[∆ AUM]]-RB[[#This Row],[effetto mercato]]</f>
        <v>1615638.4011699953</v>
      </c>
    </row>
    <row r="353" spans="1:7">
      <c r="A353" s="4">
        <v>42773</v>
      </c>
      <c r="B353">
        <v>0.2104</v>
      </c>
      <c r="C353" s="6">
        <f>RB[[#This Row],[Variaz]]/100</f>
        <v>2.104E-3</v>
      </c>
      <c r="D353" s="10">
        <f>'AUM Fondi'!F530</f>
        <v>283974277.57999998</v>
      </c>
      <c r="E353" s="10">
        <f>D352*RB[[#This Row],[Variazione percentuale]]</f>
        <v>592718.72816151998</v>
      </c>
      <c r="F353" s="11">
        <f>RB[[#This Row],[AUM]]-D352</f>
        <v>2263855.4499999881</v>
      </c>
      <c r="G353" s="11">
        <f>RB[[#This Row],[∆ AUM]]-RB[[#This Row],[effetto mercato]]</f>
        <v>1671136.7218384682</v>
      </c>
    </row>
    <row r="354" spans="1:7">
      <c r="A354" s="4">
        <v>42774</v>
      </c>
      <c r="B354">
        <v>0.32450000000000001</v>
      </c>
      <c r="C354" s="6">
        <f>RB[[#This Row],[Variaz]]/100</f>
        <v>3.2450000000000001E-3</v>
      </c>
      <c r="D354" s="10">
        <f>'AUM Fondi'!F531</f>
        <v>286183881.17000002</v>
      </c>
      <c r="E354" s="10">
        <f>D353*RB[[#This Row],[Variazione percentuale]]</f>
        <v>921496.53074710001</v>
      </c>
      <c r="F354" s="11">
        <f>RB[[#This Row],[AUM]]-D353</f>
        <v>2209603.5900000334</v>
      </c>
      <c r="G354" s="11">
        <f>RB[[#This Row],[∆ AUM]]-RB[[#This Row],[effetto mercato]]</f>
        <v>1288107.0592529334</v>
      </c>
    </row>
    <row r="355" spans="1:7">
      <c r="A355" s="4">
        <v>42775</v>
      </c>
      <c r="B355">
        <v>0.1522</v>
      </c>
      <c r="C355" s="6">
        <f>RB[[#This Row],[Variaz]]/100</f>
        <v>1.5219999999999999E-3</v>
      </c>
      <c r="D355" s="10">
        <f>'AUM Fondi'!F532</f>
        <v>288331411.62</v>
      </c>
      <c r="E355" s="10">
        <f>D354*RB[[#This Row],[Variazione percentuale]]</f>
        <v>435571.86714073998</v>
      </c>
      <c r="F355" s="11">
        <f>RB[[#This Row],[AUM]]-D354</f>
        <v>2147530.4499999881</v>
      </c>
      <c r="G355" s="11">
        <f>RB[[#This Row],[∆ AUM]]-RB[[#This Row],[effetto mercato]]</f>
        <v>1711958.5828592482</v>
      </c>
    </row>
    <row r="356" spans="1:7">
      <c r="A356" s="4">
        <v>42776</v>
      </c>
      <c r="B356">
        <v>0.152</v>
      </c>
      <c r="C356" s="6">
        <f>RB[[#This Row],[Variaz]]/100</f>
        <v>1.5199999999999999E-3</v>
      </c>
      <c r="D356" s="10">
        <f>'AUM Fondi'!F533</f>
        <v>290054449.67000002</v>
      </c>
      <c r="E356" s="10">
        <f>D355*RB[[#This Row],[Variazione percentuale]]</f>
        <v>438263.74566239998</v>
      </c>
      <c r="F356" s="11">
        <f>RB[[#This Row],[AUM]]-D355</f>
        <v>1723038.0500000119</v>
      </c>
      <c r="G356" s="11">
        <f>RB[[#This Row],[∆ AUM]]-RB[[#This Row],[effetto mercato]]</f>
        <v>1284774.3043376119</v>
      </c>
    </row>
    <row r="357" spans="1:7">
      <c r="A357" s="4">
        <v>42779</v>
      </c>
      <c r="B357">
        <v>0.18970000000000001</v>
      </c>
      <c r="C357" s="6">
        <f>RB[[#This Row],[Variaz]]/100</f>
        <v>1.897E-3</v>
      </c>
      <c r="D357" s="10">
        <f>'AUM Fondi'!F534</f>
        <v>291786958.84999996</v>
      </c>
      <c r="E357" s="10">
        <f>D356*RB[[#This Row],[Variazione percentuale]]</f>
        <v>550233.29102399002</v>
      </c>
      <c r="F357" s="11">
        <f>RB[[#This Row],[AUM]]-D356</f>
        <v>1732509.1799999475</v>
      </c>
      <c r="G357" s="11">
        <f>RB[[#This Row],[∆ AUM]]-RB[[#This Row],[effetto mercato]]</f>
        <v>1182275.8889759574</v>
      </c>
    </row>
    <row r="358" spans="1:7">
      <c r="A358" s="4">
        <v>42780</v>
      </c>
      <c r="B358">
        <v>0</v>
      </c>
      <c r="C358" s="6">
        <f>RB[[#This Row],[Variaz]]/100</f>
        <v>0</v>
      </c>
      <c r="D358" s="10">
        <f>'AUM Fondi'!F535</f>
        <v>292671446.00999999</v>
      </c>
      <c r="E358" s="10">
        <f>D357*RB[[#This Row],[Variazione percentuale]]</f>
        <v>0</v>
      </c>
      <c r="F358" s="11">
        <f>RB[[#This Row],[AUM]]-D357</f>
        <v>884487.16000002623</v>
      </c>
      <c r="G358" s="11">
        <f>RB[[#This Row],[∆ AUM]]-RB[[#This Row],[effetto mercato]]</f>
        <v>884487.16000002623</v>
      </c>
    </row>
    <row r="359" spans="1:7">
      <c r="A359" s="4">
        <v>42781</v>
      </c>
      <c r="B359">
        <v>9.4700000000000006E-2</v>
      </c>
      <c r="C359" s="6">
        <f>RB[[#This Row],[Variaz]]/100</f>
        <v>9.4700000000000003E-4</v>
      </c>
      <c r="D359" s="10">
        <f>'AUM Fondi'!F536</f>
        <v>294143749.64999998</v>
      </c>
      <c r="E359" s="10">
        <f>D358*RB[[#This Row],[Variazione percentuale]]</f>
        <v>277159.85937147</v>
      </c>
      <c r="F359" s="11">
        <f>RB[[#This Row],[AUM]]-D358</f>
        <v>1472303.6399999857</v>
      </c>
      <c r="G359" s="11">
        <f>RB[[#This Row],[∆ AUM]]-RB[[#This Row],[effetto mercato]]</f>
        <v>1195143.7806285156</v>
      </c>
    </row>
    <row r="360" spans="1:7">
      <c r="A360" s="4">
        <v>42782</v>
      </c>
      <c r="B360">
        <v>-5.67E-2</v>
      </c>
      <c r="C360" s="6">
        <f>RB[[#This Row],[Variaz]]/100</f>
        <v>-5.6700000000000001E-4</v>
      </c>
      <c r="D360" s="10">
        <f>'AUM Fondi'!F537</f>
        <v>295333539.48000002</v>
      </c>
      <c r="E360" s="10">
        <f>D359*RB[[#This Row],[Variazione percentuale]]</f>
        <v>-166779.50605154998</v>
      </c>
      <c r="F360" s="11">
        <f>RB[[#This Row],[AUM]]-D359</f>
        <v>1189789.8300000429</v>
      </c>
      <c r="G360" s="11">
        <f>RB[[#This Row],[∆ AUM]]-RB[[#This Row],[effetto mercato]]</f>
        <v>1356569.3360515928</v>
      </c>
    </row>
    <row r="361" spans="1:7">
      <c r="A361" s="4">
        <v>42783</v>
      </c>
      <c r="B361">
        <v>3.7900000000000003E-2</v>
      </c>
      <c r="C361" s="6">
        <f>RB[[#This Row],[Variaz]]/100</f>
        <v>3.7900000000000005E-4</v>
      </c>
      <c r="D361" s="10">
        <f>'AUM Fondi'!F538</f>
        <v>296644876.58000004</v>
      </c>
      <c r="E361" s="10">
        <f>D360*RB[[#This Row],[Variazione percentuale]]</f>
        <v>111931.41146292002</v>
      </c>
      <c r="F361" s="11">
        <f>RB[[#This Row],[AUM]]-D360</f>
        <v>1311337.1000000238</v>
      </c>
      <c r="G361" s="11">
        <f>RB[[#This Row],[∆ AUM]]-RB[[#This Row],[effetto mercato]]</f>
        <v>1199405.6885371038</v>
      </c>
    </row>
    <row r="362" spans="1:7">
      <c r="A362" s="4">
        <v>42786</v>
      </c>
      <c r="B362">
        <v>0</v>
      </c>
      <c r="C362" s="6">
        <f>RB[[#This Row],[Variaz]]/100</f>
        <v>0</v>
      </c>
      <c r="D362" s="10">
        <f>'AUM Fondi'!F539</f>
        <v>297725831.67000002</v>
      </c>
      <c r="E362" s="10">
        <f>D361*RB[[#This Row],[Variazione percentuale]]</f>
        <v>0</v>
      </c>
      <c r="F362" s="11">
        <f>RB[[#This Row],[AUM]]-D361</f>
        <v>1080955.0899999738</v>
      </c>
      <c r="G362" s="11">
        <f>RB[[#This Row],[∆ AUM]]-RB[[#This Row],[effetto mercato]]</f>
        <v>1080955.0899999738</v>
      </c>
    </row>
    <row r="363" spans="1:7">
      <c r="A363" s="4">
        <v>42787</v>
      </c>
      <c r="B363">
        <v>0.22700000000000001</v>
      </c>
      <c r="C363" s="6">
        <f>RB[[#This Row],[Variaz]]/100</f>
        <v>2.2699999999999999E-3</v>
      </c>
      <c r="D363" s="10">
        <f>'AUM Fondi'!F540</f>
        <v>299990405.77999997</v>
      </c>
      <c r="E363" s="10">
        <f>D362*RB[[#This Row],[Variazione percentuale]]</f>
        <v>675837.63789090002</v>
      </c>
      <c r="F363" s="11">
        <f>RB[[#This Row],[AUM]]-D362</f>
        <v>2264574.1099999547</v>
      </c>
      <c r="G363" s="11">
        <f>RB[[#This Row],[∆ AUM]]-RB[[#This Row],[effetto mercato]]</f>
        <v>1588736.4721090547</v>
      </c>
    </row>
    <row r="364" spans="1:7">
      <c r="A364" s="4">
        <v>42788</v>
      </c>
      <c r="B364">
        <v>-1.89E-2</v>
      </c>
      <c r="C364" s="6">
        <f>RB[[#This Row],[Variaz]]/100</f>
        <v>-1.8900000000000001E-4</v>
      </c>
      <c r="D364" s="10">
        <f>'AUM Fondi'!F541</f>
        <v>301472457.41000003</v>
      </c>
      <c r="E364" s="10">
        <f>D363*RB[[#This Row],[Variazione percentuale]]</f>
        <v>-56698.18669242</v>
      </c>
      <c r="F364" s="11">
        <f>RB[[#This Row],[AUM]]-D363</f>
        <v>1482051.6300000548</v>
      </c>
      <c r="G364" s="11">
        <f>RB[[#This Row],[∆ AUM]]-RB[[#This Row],[effetto mercato]]</f>
        <v>1538749.8166924748</v>
      </c>
    </row>
    <row r="365" spans="1:7">
      <c r="A365" s="4">
        <v>42789</v>
      </c>
      <c r="B365">
        <v>-3.78E-2</v>
      </c>
      <c r="C365" s="6">
        <f>RB[[#This Row],[Variaz]]/100</f>
        <v>-3.7800000000000003E-4</v>
      </c>
      <c r="D365" s="10">
        <f>'AUM Fondi'!F542</f>
        <v>303392015.43000001</v>
      </c>
      <c r="E365" s="10">
        <f>D364*RB[[#This Row],[Variazione percentuale]]</f>
        <v>-113956.58890098002</v>
      </c>
      <c r="F365" s="11">
        <f>RB[[#This Row],[AUM]]-D364</f>
        <v>1919558.0199999809</v>
      </c>
      <c r="G365" s="11">
        <f>RB[[#This Row],[∆ AUM]]-RB[[#This Row],[effetto mercato]]</f>
        <v>2033514.608900961</v>
      </c>
    </row>
    <row r="366" spans="1:7">
      <c r="A366" s="4">
        <v>42790</v>
      </c>
      <c r="B366">
        <v>7.5499999999999998E-2</v>
      </c>
      <c r="C366" s="6">
        <f>RB[[#This Row],[Variaz]]/100</f>
        <v>7.5500000000000003E-4</v>
      </c>
      <c r="D366" s="10">
        <f>'AUM Fondi'!F543</f>
        <v>305373155.63</v>
      </c>
      <c r="E366" s="10">
        <f>D365*RB[[#This Row],[Variazione percentuale]]</f>
        <v>229060.97164965002</v>
      </c>
      <c r="F366" s="11">
        <f>RB[[#This Row],[AUM]]-D365</f>
        <v>1981140.1999999881</v>
      </c>
      <c r="G366" s="11">
        <f>RB[[#This Row],[∆ AUM]]-RB[[#This Row],[effetto mercato]]</f>
        <v>1752079.2283503381</v>
      </c>
    </row>
    <row r="367" spans="1:7">
      <c r="A367" s="4">
        <v>42793</v>
      </c>
      <c r="B367">
        <v>-5.6599999999999998E-2</v>
      </c>
      <c r="C367" s="6">
        <f>RB[[#This Row],[Variaz]]/100</f>
        <v>-5.6599999999999999E-4</v>
      </c>
      <c r="D367" s="10">
        <f>'AUM Fondi'!F544</f>
        <v>306677621.84000003</v>
      </c>
      <c r="E367" s="10">
        <f>D366*RB[[#This Row],[Variazione percentuale]]</f>
        <v>-172841.20608658</v>
      </c>
      <c r="F367" s="11">
        <f>RB[[#This Row],[AUM]]-D366</f>
        <v>1304466.2100000381</v>
      </c>
      <c r="G367" s="11">
        <f>RB[[#This Row],[∆ AUM]]-RB[[#This Row],[effetto mercato]]</f>
        <v>1477307.4160866181</v>
      </c>
    </row>
    <row r="368" spans="1:7">
      <c r="A368" s="4">
        <v>42794</v>
      </c>
      <c r="B368">
        <v>0</v>
      </c>
      <c r="C368" s="6">
        <f>RB[[#This Row],[Variaz]]/100</f>
        <v>0</v>
      </c>
      <c r="D368" s="10">
        <f>'AUM Fondi'!F545</f>
        <v>304655763.78000003</v>
      </c>
      <c r="E368" s="10">
        <f>D367*RB[[#This Row],[Variazione percentuale]]</f>
        <v>0</v>
      </c>
      <c r="F368" s="11">
        <f>RB[[#This Row],[AUM]]-D367</f>
        <v>-2021858.0600000024</v>
      </c>
      <c r="G368" s="11">
        <f>RB[[#This Row],[∆ AUM]]-RB[[#This Row],[effetto mercato]]</f>
        <v>-2021858.0600000024</v>
      </c>
    </row>
    <row r="369" spans="1:7">
      <c r="A369" s="4">
        <v>42795</v>
      </c>
      <c r="B369">
        <v>0.28320000000000001</v>
      </c>
      <c r="C369" s="6">
        <f>RB[[#This Row],[Variaz]]/100</f>
        <v>2.8319999999999999E-3</v>
      </c>
      <c r="D369" s="10">
        <f>'AUM Fondi'!F546</f>
        <v>306546807.26999998</v>
      </c>
      <c r="E369" s="10">
        <f>D368*RB[[#This Row],[Variazione percentuale]]</f>
        <v>862785.12302496005</v>
      </c>
      <c r="F369" s="11">
        <f>RB[[#This Row],[AUM]]-D368</f>
        <v>1891043.4899999499</v>
      </c>
      <c r="G369" s="11">
        <f>RB[[#This Row],[∆ AUM]]-RB[[#This Row],[effetto mercato]]</f>
        <v>1028258.3669749899</v>
      </c>
    </row>
    <row r="370" spans="1:7">
      <c r="A370" s="4">
        <v>42796</v>
      </c>
      <c r="B370">
        <v>0</v>
      </c>
      <c r="C370" s="6">
        <f>RB[[#This Row],[Variaz]]/100</f>
        <v>0</v>
      </c>
      <c r="D370" s="10">
        <f>'AUM Fondi'!F547</f>
        <v>307938661.05000001</v>
      </c>
      <c r="E370" s="10">
        <f>D369*RB[[#This Row],[Variazione percentuale]]</f>
        <v>0</v>
      </c>
      <c r="F370" s="11">
        <f>RB[[#This Row],[AUM]]-D369</f>
        <v>1391853.780000031</v>
      </c>
      <c r="G370" s="11">
        <f>RB[[#This Row],[∆ AUM]]-RB[[#This Row],[effetto mercato]]</f>
        <v>1391853.780000031</v>
      </c>
    </row>
    <row r="371" spans="1:7">
      <c r="A371" s="4">
        <v>42797</v>
      </c>
      <c r="B371">
        <v>-0.15060000000000001</v>
      </c>
      <c r="C371" s="6">
        <f>RB[[#This Row],[Variaz]]/100</f>
        <v>-1.5060000000000002E-3</v>
      </c>
      <c r="D371" s="10">
        <f>'AUM Fondi'!F548</f>
        <v>309081612.84999996</v>
      </c>
      <c r="E371" s="10">
        <f>D370*RB[[#This Row],[Variazione percentuale]]</f>
        <v>-463755.62354130007</v>
      </c>
      <c r="F371" s="11">
        <f>RB[[#This Row],[AUM]]-D370</f>
        <v>1142951.7999999523</v>
      </c>
      <c r="G371" s="11">
        <f>RB[[#This Row],[∆ AUM]]-RB[[#This Row],[effetto mercato]]</f>
        <v>1606707.4235412525</v>
      </c>
    </row>
    <row r="372" spans="1:7">
      <c r="A372" s="4">
        <v>42800</v>
      </c>
      <c r="B372">
        <v>-0.18859999999999999</v>
      </c>
      <c r="C372" s="6">
        <f>RB[[#This Row],[Variaz]]/100</f>
        <v>-1.8859999999999999E-3</v>
      </c>
      <c r="D372" s="10">
        <f>'AUM Fondi'!F549</f>
        <v>309778565.14000005</v>
      </c>
      <c r="E372" s="10">
        <f>D371*RB[[#This Row],[Variazione percentuale]]</f>
        <v>-582927.92183509993</v>
      </c>
      <c r="F372" s="11">
        <f>RB[[#This Row],[AUM]]-D371</f>
        <v>696952.29000008106</v>
      </c>
      <c r="G372" s="11">
        <f>RB[[#This Row],[∆ AUM]]-RB[[#This Row],[effetto mercato]]</f>
        <v>1279880.2118351809</v>
      </c>
    </row>
    <row r="373" spans="1:7">
      <c r="A373" s="4">
        <v>42801</v>
      </c>
      <c r="B373">
        <v>-7.5600000000000001E-2</v>
      </c>
      <c r="C373" s="6">
        <f>RB[[#This Row],[Variaz]]/100</f>
        <v>-7.5600000000000005E-4</v>
      </c>
      <c r="D373" s="10">
        <f>'AUM Fondi'!F550</f>
        <v>310979397.22000003</v>
      </c>
      <c r="E373" s="10">
        <f>D372*RB[[#This Row],[Variazione percentuale]]</f>
        <v>-234192.59524584006</v>
      </c>
      <c r="F373" s="11">
        <f>RB[[#This Row],[AUM]]-D372</f>
        <v>1200832.0799999833</v>
      </c>
      <c r="G373" s="11">
        <f>RB[[#This Row],[∆ AUM]]-RB[[#This Row],[effetto mercato]]</f>
        <v>1435024.6752458233</v>
      </c>
    </row>
    <row r="374" spans="1:7">
      <c r="A374" s="4">
        <v>42802</v>
      </c>
      <c r="B374">
        <v>-0.15129999999999999</v>
      </c>
      <c r="C374" s="6">
        <f>RB[[#This Row],[Variaz]]/100</f>
        <v>-1.5129999999999998E-3</v>
      </c>
      <c r="D374" s="10">
        <f>'AUM Fondi'!F551</f>
        <v>313449823.31999999</v>
      </c>
      <c r="E374" s="10">
        <f>D373*RB[[#This Row],[Variazione percentuale]]</f>
        <v>-470511.82799386</v>
      </c>
      <c r="F374" s="11">
        <f>RB[[#This Row],[AUM]]-D373</f>
        <v>2470426.0999999642</v>
      </c>
      <c r="G374" s="11">
        <f>RB[[#This Row],[∆ AUM]]-RB[[#This Row],[effetto mercato]]</f>
        <v>2940937.9279938242</v>
      </c>
    </row>
    <row r="375" spans="1:7">
      <c r="A375" s="4">
        <v>42803</v>
      </c>
      <c r="B375">
        <v>-0.1326</v>
      </c>
      <c r="C375" s="6">
        <f>RB[[#This Row],[Variaz]]/100</f>
        <v>-1.3259999999999999E-3</v>
      </c>
      <c r="D375" s="10">
        <f>'AUM Fondi'!F552</f>
        <v>314494071.01999998</v>
      </c>
      <c r="E375" s="10">
        <f>D374*RB[[#This Row],[Variazione percentuale]]</f>
        <v>-415634.46572231996</v>
      </c>
      <c r="F375" s="11">
        <f>RB[[#This Row],[AUM]]-D374</f>
        <v>1044247.6999999881</v>
      </c>
      <c r="G375" s="11">
        <f>RB[[#This Row],[∆ AUM]]-RB[[#This Row],[effetto mercato]]</f>
        <v>1459882.165722308</v>
      </c>
    </row>
    <row r="376" spans="1:7">
      <c r="A376" s="4">
        <v>42804</v>
      </c>
      <c r="B376">
        <v>-0.1706</v>
      </c>
      <c r="C376" s="6">
        <f>RB[[#This Row],[Variaz]]/100</f>
        <v>-1.7060000000000001E-3</v>
      </c>
      <c r="D376" s="10">
        <f>'AUM Fondi'!F553</f>
        <v>315626465.68000001</v>
      </c>
      <c r="E376" s="10">
        <f>D375*RB[[#This Row],[Variazione percentuale]]</f>
        <v>-536526.88516011997</v>
      </c>
      <c r="F376" s="11">
        <f>RB[[#This Row],[AUM]]-D375</f>
        <v>1132394.6600000262</v>
      </c>
      <c r="G376" s="11">
        <f>RB[[#This Row],[∆ AUM]]-RB[[#This Row],[effetto mercato]]</f>
        <v>1668921.5451601462</v>
      </c>
    </row>
    <row r="377" spans="1:7">
      <c r="A377" s="4">
        <v>42807</v>
      </c>
      <c r="B377">
        <v>5.7000000000000002E-2</v>
      </c>
      <c r="C377" s="6">
        <f>RB[[#This Row],[Variaz]]/100</f>
        <v>5.6999999999999998E-4</v>
      </c>
      <c r="D377" s="10">
        <f>'AUM Fondi'!F554</f>
        <v>317335077.79999995</v>
      </c>
      <c r="E377" s="10">
        <f>D376*RB[[#This Row],[Variazione percentuale]]</f>
        <v>179907.08543760001</v>
      </c>
      <c r="F377" s="11">
        <f>RB[[#This Row],[AUM]]-D376</f>
        <v>1708612.1199999452</v>
      </c>
      <c r="G377" s="11">
        <f>RB[[#This Row],[∆ AUM]]-RB[[#This Row],[effetto mercato]]</f>
        <v>1528705.0345623451</v>
      </c>
    </row>
    <row r="378" spans="1:7">
      <c r="A378" s="4">
        <v>42808</v>
      </c>
      <c r="B378">
        <v>-1.9E-2</v>
      </c>
      <c r="C378" s="6">
        <f>RB[[#This Row],[Variaz]]/100</f>
        <v>-1.8999999999999998E-4</v>
      </c>
      <c r="D378" s="10">
        <f>'AUM Fondi'!F555</f>
        <v>318358323.38999999</v>
      </c>
      <c r="E378" s="10">
        <f>D377*RB[[#This Row],[Variazione percentuale]]</f>
        <v>-60293.664781999985</v>
      </c>
      <c r="F378" s="11">
        <f>RB[[#This Row],[AUM]]-D377</f>
        <v>1023245.5900000334</v>
      </c>
      <c r="G378" s="11">
        <f>RB[[#This Row],[∆ AUM]]-RB[[#This Row],[effetto mercato]]</f>
        <v>1083539.2547820334</v>
      </c>
    </row>
    <row r="379" spans="1:7">
      <c r="A379" s="4">
        <v>42809</v>
      </c>
      <c r="B379">
        <v>0.15190000000000001</v>
      </c>
      <c r="C379" s="6">
        <f>RB[[#This Row],[Variaz]]/100</f>
        <v>1.5190000000000002E-3</v>
      </c>
      <c r="D379" s="10">
        <f>'AUM Fondi'!F556</f>
        <v>320082638.22000003</v>
      </c>
      <c r="E379" s="10">
        <f>D378*RB[[#This Row],[Variazione percentuale]]</f>
        <v>483586.29322941002</v>
      </c>
      <c r="F379" s="11">
        <f>RB[[#This Row],[AUM]]-D378</f>
        <v>1724314.8300000429</v>
      </c>
      <c r="G379" s="11">
        <f>RB[[#This Row],[∆ AUM]]-RB[[#This Row],[effetto mercato]]</f>
        <v>1240728.536770633</v>
      </c>
    </row>
    <row r="380" spans="1:7">
      <c r="A380" s="4">
        <v>42810</v>
      </c>
      <c r="B380">
        <v>-0.18959999999999999</v>
      </c>
      <c r="C380" s="6">
        <f>RB[[#This Row],[Variaz]]/100</f>
        <v>-1.8959999999999999E-3</v>
      </c>
      <c r="D380" s="10">
        <f>'AUM Fondi'!F557</f>
        <v>320651977.13</v>
      </c>
      <c r="E380" s="10">
        <f>D379*RB[[#This Row],[Variazione percentuale]]</f>
        <v>-606876.68206511997</v>
      </c>
      <c r="F380" s="11">
        <f>RB[[#This Row],[AUM]]-D379</f>
        <v>569338.90999996662</v>
      </c>
      <c r="G380" s="11">
        <f>RB[[#This Row],[∆ AUM]]-RB[[#This Row],[effetto mercato]]</f>
        <v>1176215.5920650866</v>
      </c>
    </row>
    <row r="381" spans="1:7">
      <c r="A381" s="4">
        <v>42811</v>
      </c>
      <c r="B381">
        <v>3.7999999999999999E-2</v>
      </c>
      <c r="C381" s="6">
        <f>RB[[#This Row],[Variaz]]/100</f>
        <v>3.7999999999999997E-4</v>
      </c>
      <c r="D381" s="10">
        <f>'AUM Fondi'!F558</f>
        <v>322072253.84999996</v>
      </c>
      <c r="E381" s="10">
        <f>D380*RB[[#This Row],[Variazione percentuale]]</f>
        <v>121847.75130939999</v>
      </c>
      <c r="F381" s="11">
        <f>RB[[#This Row],[AUM]]-D380</f>
        <v>1420276.719999969</v>
      </c>
      <c r="G381" s="11">
        <f>RB[[#This Row],[∆ AUM]]-RB[[#This Row],[effetto mercato]]</f>
        <v>1298428.968690569</v>
      </c>
    </row>
    <row r="382" spans="1:7">
      <c r="A382" s="4">
        <v>42814</v>
      </c>
      <c r="B382">
        <v>-3.7999999999999999E-2</v>
      </c>
      <c r="C382" s="6">
        <f>RB[[#This Row],[Variaz]]/100</f>
        <v>-3.7999999999999997E-4</v>
      </c>
      <c r="D382" s="10">
        <f>'AUM Fondi'!F559</f>
        <v>323413048.86000001</v>
      </c>
      <c r="E382" s="10">
        <f>D381*RB[[#This Row],[Variazione percentuale]]</f>
        <v>-122387.45646299998</v>
      </c>
      <c r="F382" s="11">
        <f>RB[[#This Row],[AUM]]-D381</f>
        <v>1340795.0100000501</v>
      </c>
      <c r="G382" s="11">
        <f>RB[[#This Row],[∆ AUM]]-RB[[#This Row],[effetto mercato]]</f>
        <v>1463182.4664630501</v>
      </c>
    </row>
    <row r="383" spans="1:7">
      <c r="A383" s="4">
        <v>42815</v>
      </c>
      <c r="B383">
        <v>-0.2089</v>
      </c>
      <c r="C383" s="6">
        <f>RB[[#This Row],[Variaz]]/100</f>
        <v>-2.0890000000000001E-3</v>
      </c>
      <c r="D383" s="10">
        <f>'AUM Fondi'!F560</f>
        <v>324451079.56000006</v>
      </c>
      <c r="E383" s="10">
        <f>D382*RB[[#This Row],[Variazione percentuale]]</f>
        <v>-675609.85906854004</v>
      </c>
      <c r="F383" s="11">
        <f>RB[[#This Row],[AUM]]-D382</f>
        <v>1038030.7000000477</v>
      </c>
      <c r="G383" s="11">
        <f>RB[[#This Row],[∆ AUM]]-RB[[#This Row],[effetto mercato]]</f>
        <v>1713640.5590685876</v>
      </c>
    </row>
    <row r="384" spans="1:7">
      <c r="A384" s="4">
        <v>42816</v>
      </c>
      <c r="B384">
        <v>-1.9E-2</v>
      </c>
      <c r="C384" s="6">
        <f>RB[[#This Row],[Variaz]]/100</f>
        <v>-1.8999999999999998E-4</v>
      </c>
      <c r="D384" s="10">
        <f>'AUM Fondi'!F561</f>
        <v>325770377.60000002</v>
      </c>
      <c r="E384" s="10">
        <f>D383*RB[[#This Row],[Variazione percentuale]]</f>
        <v>-61645.705116400008</v>
      </c>
      <c r="F384" s="11">
        <f>RB[[#This Row],[AUM]]-D383</f>
        <v>1319298.0399999619</v>
      </c>
      <c r="G384" s="11">
        <f>RB[[#This Row],[∆ AUM]]-RB[[#This Row],[effetto mercato]]</f>
        <v>1380943.7451163619</v>
      </c>
    </row>
    <row r="385" spans="1:7">
      <c r="A385" s="4">
        <v>42817</v>
      </c>
      <c r="B385">
        <v>0.15229999999999999</v>
      </c>
      <c r="C385" s="6">
        <f>RB[[#This Row],[Variaz]]/100</f>
        <v>1.5229999999999998E-3</v>
      </c>
      <c r="D385" s="10">
        <f>'AUM Fondi'!F562</f>
        <v>327887410.00999993</v>
      </c>
      <c r="E385" s="10">
        <f>D384*RB[[#This Row],[Variazione percentuale]]</f>
        <v>496148.28508479998</v>
      </c>
      <c r="F385" s="11">
        <f>RB[[#This Row],[AUM]]-D384</f>
        <v>2117032.409999907</v>
      </c>
      <c r="G385" s="11">
        <f>RB[[#This Row],[∆ AUM]]-RB[[#This Row],[effetto mercato]]</f>
        <v>1620884.1249151072</v>
      </c>
    </row>
    <row r="386" spans="1:7">
      <c r="A386" s="4">
        <v>42818</v>
      </c>
      <c r="B386">
        <v>9.5000000000000001E-2</v>
      </c>
      <c r="C386" s="6">
        <f>RB[[#This Row],[Variaz]]/100</f>
        <v>9.5E-4</v>
      </c>
      <c r="D386" s="10">
        <f>'AUM Fondi'!F563</f>
        <v>329069196.70000005</v>
      </c>
      <c r="E386" s="10">
        <f>D385*RB[[#This Row],[Variazione percentuale]]</f>
        <v>311493.03950949991</v>
      </c>
      <c r="F386" s="11">
        <f>RB[[#This Row],[AUM]]-D385</f>
        <v>1181786.6900001168</v>
      </c>
      <c r="G386" s="11">
        <f>RB[[#This Row],[∆ AUM]]-RB[[#This Row],[effetto mercato]]</f>
        <v>870293.65049061691</v>
      </c>
    </row>
    <row r="387" spans="1:7">
      <c r="A387" s="4">
        <v>42821</v>
      </c>
      <c r="B387">
        <v>-0.2089</v>
      </c>
      <c r="C387" s="6">
        <f>RB[[#This Row],[Variaz]]/100</f>
        <v>-2.0890000000000001E-3</v>
      </c>
      <c r="D387" s="10">
        <f>'AUM Fondi'!F564</f>
        <v>329695257.85000002</v>
      </c>
      <c r="E387" s="10">
        <f>D386*RB[[#This Row],[Variazione percentuale]]</f>
        <v>-687425.55190630013</v>
      </c>
      <c r="F387" s="11">
        <f>RB[[#This Row],[AUM]]-D386</f>
        <v>626061.14999997616</v>
      </c>
      <c r="G387" s="11">
        <f>RB[[#This Row],[∆ AUM]]-RB[[#This Row],[effetto mercato]]</f>
        <v>1313486.7019062764</v>
      </c>
    </row>
    <row r="388" spans="1:7">
      <c r="A388" s="4">
        <v>42822</v>
      </c>
      <c r="B388">
        <v>0.26640000000000003</v>
      </c>
      <c r="C388" s="6">
        <f>RB[[#This Row],[Variaz]]/100</f>
        <v>2.6640000000000001E-3</v>
      </c>
      <c r="D388" s="10">
        <f>'AUM Fondi'!F565</f>
        <v>331876680.23999995</v>
      </c>
      <c r="E388" s="10">
        <f>D387*RB[[#This Row],[Variazione percentuale]]</f>
        <v>878308.16691240016</v>
      </c>
      <c r="F388" s="11">
        <f>RB[[#This Row],[AUM]]-D387</f>
        <v>2181422.3899999261</v>
      </c>
      <c r="G388" s="11">
        <f>RB[[#This Row],[∆ AUM]]-RB[[#This Row],[effetto mercato]]</f>
        <v>1303114.2230875259</v>
      </c>
    </row>
    <row r="389" spans="1:7">
      <c r="A389" s="4">
        <v>42823</v>
      </c>
      <c r="B389">
        <v>0.3226</v>
      </c>
      <c r="C389" s="6">
        <f>RB[[#This Row],[Variaz]]/100</f>
        <v>3.2260000000000001E-3</v>
      </c>
      <c r="D389" s="10">
        <f>'AUM Fondi'!F566</f>
        <v>333935141.55999994</v>
      </c>
      <c r="E389" s="10">
        <f>D388*RB[[#This Row],[Variazione percentuale]]</f>
        <v>1070634.1704542399</v>
      </c>
      <c r="F389" s="11">
        <f>RB[[#This Row],[AUM]]-D388</f>
        <v>2058461.3199999928</v>
      </c>
      <c r="G389" s="11">
        <f>RB[[#This Row],[∆ AUM]]-RB[[#This Row],[effetto mercato]]</f>
        <v>987827.14954575291</v>
      </c>
    </row>
    <row r="390" spans="1:7">
      <c r="A390" s="4">
        <v>42824</v>
      </c>
      <c r="B390">
        <v>1.89E-2</v>
      </c>
      <c r="C390" s="6">
        <f>RB[[#This Row],[Variaz]]/100</f>
        <v>1.8900000000000001E-4</v>
      </c>
      <c r="D390" s="10">
        <f>'AUM Fondi'!F567</f>
        <v>334631548.78000003</v>
      </c>
      <c r="E390" s="10">
        <f>D389*RB[[#This Row],[Variazione percentuale]]</f>
        <v>63113.741754839997</v>
      </c>
      <c r="F390" s="11">
        <f>RB[[#This Row],[AUM]]-D389</f>
        <v>696407.22000008821</v>
      </c>
      <c r="G390" s="11">
        <f>RB[[#This Row],[∆ AUM]]-RB[[#This Row],[effetto mercato]]</f>
        <v>633293.4782452482</v>
      </c>
    </row>
    <row r="391" spans="1:7">
      <c r="A391" s="4">
        <v>42825</v>
      </c>
      <c r="B391">
        <v>5.67E-2</v>
      </c>
      <c r="C391" s="6">
        <f>RB[[#This Row],[Variaz]]/100</f>
        <v>5.6700000000000001E-4</v>
      </c>
      <c r="D391" s="10">
        <f>'AUM Fondi'!F568</f>
        <v>335867489.70000005</v>
      </c>
      <c r="E391" s="10">
        <f>D390*RB[[#This Row],[Variazione percentuale]]</f>
        <v>189736.08815826001</v>
      </c>
      <c r="F391" s="11">
        <f>RB[[#This Row],[AUM]]-D390</f>
        <v>1235940.9200000167</v>
      </c>
      <c r="G391" s="11">
        <f>RB[[#This Row],[∆ AUM]]-RB[[#This Row],[effetto mercato]]</f>
        <v>1046204.8318417567</v>
      </c>
    </row>
    <row r="392" spans="1:7">
      <c r="A392" s="4">
        <v>42828</v>
      </c>
      <c r="B392">
        <v>3.78E-2</v>
      </c>
      <c r="C392" s="6">
        <f>RB[[#This Row],[Variaz]]/100</f>
        <v>3.7800000000000003E-4</v>
      </c>
      <c r="D392" s="10">
        <f>'AUM Fondi'!F569</f>
        <v>337391445.77999997</v>
      </c>
      <c r="E392" s="10">
        <f>D391*RB[[#This Row],[Variazione percentuale]]</f>
        <v>126957.91110660003</v>
      </c>
      <c r="F392" s="11">
        <f>RB[[#This Row],[AUM]]-D391</f>
        <v>1523956.0799999237</v>
      </c>
      <c r="G392" s="11">
        <f>RB[[#This Row],[∆ AUM]]-RB[[#This Row],[effetto mercato]]</f>
        <v>1396998.1688933237</v>
      </c>
    </row>
    <row r="393" spans="1:7">
      <c r="A393" s="4">
        <v>42829</v>
      </c>
      <c r="B393">
        <v>1.89E-2</v>
      </c>
      <c r="C393" s="6">
        <f>RB[[#This Row],[Variaz]]/100</f>
        <v>1.8900000000000001E-4</v>
      </c>
      <c r="D393" s="10">
        <f>'AUM Fondi'!F570</f>
        <v>338262585.68000007</v>
      </c>
      <c r="E393" s="10">
        <f>D392*RB[[#This Row],[Variazione percentuale]]</f>
        <v>63766.983252419996</v>
      </c>
      <c r="F393" s="11">
        <f>RB[[#This Row],[AUM]]-D392</f>
        <v>871139.90000009537</v>
      </c>
      <c r="G393" s="11">
        <f>RB[[#This Row],[∆ AUM]]-RB[[#This Row],[effetto mercato]]</f>
        <v>807372.91674767539</v>
      </c>
    </row>
    <row r="394" spans="1:7">
      <c r="A394" s="4">
        <v>42830</v>
      </c>
      <c r="B394">
        <v>-3.78E-2</v>
      </c>
      <c r="C394" s="6">
        <f>RB[[#This Row],[Variaz]]/100</f>
        <v>-3.7800000000000003E-4</v>
      </c>
      <c r="D394" s="10">
        <f>'AUM Fondi'!F571</f>
        <v>339297667.70999998</v>
      </c>
      <c r="E394" s="10">
        <f>D393*RB[[#This Row],[Variazione percentuale]]</f>
        <v>-127863.25738704004</v>
      </c>
      <c r="F394" s="11">
        <f>RB[[#This Row],[AUM]]-D393</f>
        <v>1035082.0299999118</v>
      </c>
      <c r="G394" s="11">
        <f>RB[[#This Row],[∆ AUM]]-RB[[#This Row],[effetto mercato]]</f>
        <v>1162945.2873869517</v>
      </c>
    </row>
    <row r="395" spans="1:7">
      <c r="A395" s="4">
        <v>42831</v>
      </c>
      <c r="B395">
        <v>-3.78E-2</v>
      </c>
      <c r="C395" s="6">
        <f>RB[[#This Row],[Variaz]]/100</f>
        <v>-3.7800000000000003E-4</v>
      </c>
      <c r="D395" s="10">
        <f>'AUM Fondi'!F572</f>
        <v>340604577.93000001</v>
      </c>
      <c r="E395" s="10">
        <f>D394*RB[[#This Row],[Variazione percentuale]]</f>
        <v>-128254.51839438001</v>
      </c>
      <c r="F395" s="11">
        <f>RB[[#This Row],[AUM]]-D394</f>
        <v>1306910.2200000286</v>
      </c>
      <c r="G395" s="11">
        <f>RB[[#This Row],[∆ AUM]]-RB[[#This Row],[effetto mercato]]</f>
        <v>1435164.7383944087</v>
      </c>
    </row>
    <row r="396" spans="1:7">
      <c r="A396" s="4">
        <v>42832</v>
      </c>
      <c r="B396">
        <v>0.15129999999999999</v>
      </c>
      <c r="C396" s="6">
        <f>RB[[#This Row],[Variaz]]/100</f>
        <v>1.5129999999999998E-3</v>
      </c>
      <c r="D396" s="10">
        <f>'AUM Fondi'!F573</f>
        <v>342221972.70000005</v>
      </c>
      <c r="E396" s="10">
        <f>D395*RB[[#This Row],[Variazione percentuale]]</f>
        <v>515334.72640808992</v>
      </c>
      <c r="F396" s="11">
        <f>RB[[#This Row],[AUM]]-D395</f>
        <v>1617394.7700000405</v>
      </c>
      <c r="G396" s="11">
        <f>RB[[#This Row],[∆ AUM]]-RB[[#This Row],[effetto mercato]]</f>
        <v>1102060.0435919506</v>
      </c>
    </row>
    <row r="397" spans="1:7">
      <c r="A397" s="4">
        <v>42835</v>
      </c>
      <c r="B397">
        <v>9.4399999999999998E-2</v>
      </c>
      <c r="C397" s="6">
        <f>RB[[#This Row],[Variaz]]/100</f>
        <v>9.4399999999999996E-4</v>
      </c>
      <c r="D397" s="10">
        <f>'AUM Fondi'!F574</f>
        <v>344274308.65999997</v>
      </c>
      <c r="E397" s="10">
        <f>D396*RB[[#This Row],[Variazione percentuale]]</f>
        <v>323057.54222880001</v>
      </c>
      <c r="F397" s="11">
        <f>RB[[#This Row],[AUM]]-D396</f>
        <v>2052335.9599999189</v>
      </c>
      <c r="G397" s="11">
        <f>RB[[#This Row],[∆ AUM]]-RB[[#This Row],[effetto mercato]]</f>
        <v>1729278.4177711189</v>
      </c>
    </row>
    <row r="398" spans="1:7">
      <c r="A398" s="4">
        <v>42836</v>
      </c>
      <c r="B398">
        <v>-5.6599999999999998E-2</v>
      </c>
      <c r="C398" s="6">
        <f>RB[[#This Row],[Variaz]]/100</f>
        <v>-5.6599999999999999E-4</v>
      </c>
      <c r="D398" s="10">
        <f>'AUM Fondi'!F575</f>
        <v>345135298.53999996</v>
      </c>
      <c r="E398" s="10">
        <f>D397*RB[[#This Row],[Variazione percentuale]]</f>
        <v>-194859.25870155997</v>
      </c>
      <c r="F398" s="11">
        <f>RB[[#This Row],[AUM]]-D397</f>
        <v>860989.87999999523</v>
      </c>
      <c r="G398" s="11">
        <f>RB[[#This Row],[∆ AUM]]-RB[[#This Row],[effetto mercato]]</f>
        <v>1055849.1387015553</v>
      </c>
    </row>
    <row r="399" spans="1:7">
      <c r="A399" s="4">
        <v>42837</v>
      </c>
      <c r="B399">
        <v>-7.5499999999999998E-2</v>
      </c>
      <c r="C399" s="6">
        <f>RB[[#This Row],[Variaz]]/100</f>
        <v>-7.5500000000000003E-4</v>
      </c>
      <c r="D399" s="10">
        <f>'AUM Fondi'!F576</f>
        <v>345561127.13</v>
      </c>
      <c r="E399" s="10">
        <f>D398*RB[[#This Row],[Variazione percentuale]]</f>
        <v>-260577.15039769997</v>
      </c>
      <c r="F399" s="11">
        <f>RB[[#This Row],[AUM]]-D398</f>
        <v>425828.59000003338</v>
      </c>
      <c r="G399" s="11">
        <f>RB[[#This Row],[∆ AUM]]-RB[[#This Row],[effetto mercato]]</f>
        <v>686405.7403977334</v>
      </c>
    </row>
    <row r="400" spans="1:7">
      <c r="A400" s="4">
        <v>42838</v>
      </c>
      <c r="B400">
        <v>-0.13220000000000001</v>
      </c>
      <c r="C400" s="6">
        <f>RB[[#This Row],[Variaz]]/100</f>
        <v>-1.322E-3</v>
      </c>
      <c r="D400" s="10">
        <f>'AUM Fondi'!F577</f>
        <v>346369129.03999996</v>
      </c>
      <c r="E400" s="10">
        <f>D399*RB[[#This Row],[Variazione percentuale]]</f>
        <v>-456831.81006585999</v>
      </c>
      <c r="F400" s="11">
        <f>RB[[#This Row],[AUM]]-D399</f>
        <v>808001.90999996662</v>
      </c>
      <c r="G400" s="11">
        <f>RB[[#This Row],[∆ AUM]]-RB[[#This Row],[effetto mercato]]</f>
        <v>1264833.7200658266</v>
      </c>
    </row>
    <row r="401" spans="1:7">
      <c r="A401" s="4">
        <v>42843</v>
      </c>
      <c r="B401">
        <v>-0.13239999999999999</v>
      </c>
      <c r="C401" s="6">
        <f>RB[[#This Row],[Variaz]]/100</f>
        <v>-1.3239999999999999E-3</v>
      </c>
      <c r="D401" s="10">
        <f>'AUM Fondi'!F578</f>
        <v>347102581.75</v>
      </c>
      <c r="E401" s="10">
        <f>D400*RB[[#This Row],[Variazione percentuale]]</f>
        <v>-458592.72684895992</v>
      </c>
      <c r="F401" s="11">
        <f>RB[[#This Row],[AUM]]-D400</f>
        <v>733452.71000003815</v>
      </c>
      <c r="G401" s="11">
        <f>RB[[#This Row],[∆ AUM]]-RB[[#This Row],[effetto mercato]]</f>
        <v>1192045.4368489981</v>
      </c>
    </row>
    <row r="402" spans="1:7">
      <c r="A402" s="4">
        <v>42844</v>
      </c>
      <c r="B402">
        <v>-1.89E-2</v>
      </c>
      <c r="C402" s="6">
        <f>RB[[#This Row],[Variaz]]/100</f>
        <v>-1.8900000000000001E-4</v>
      </c>
      <c r="D402" s="10">
        <f>'AUM Fondi'!F579</f>
        <v>348046790.20000005</v>
      </c>
      <c r="E402" s="10">
        <f>D401*RB[[#This Row],[Variazione percentuale]]</f>
        <v>-65602.38795075001</v>
      </c>
      <c r="F402" s="11">
        <f>RB[[#This Row],[AUM]]-D401</f>
        <v>944208.45000004768</v>
      </c>
      <c r="G402" s="11">
        <f>RB[[#This Row],[∆ AUM]]-RB[[#This Row],[effetto mercato]]</f>
        <v>1009810.8379507978</v>
      </c>
    </row>
    <row r="403" spans="1:7">
      <c r="A403" s="4">
        <v>42845</v>
      </c>
      <c r="B403">
        <v>7.5800000000000006E-2</v>
      </c>
      <c r="C403" s="6">
        <f>RB[[#This Row],[Variaz]]/100</f>
        <v>7.580000000000001E-4</v>
      </c>
      <c r="D403" s="10">
        <f>'AUM Fondi'!F580</f>
        <v>349971055.31</v>
      </c>
      <c r="E403" s="10">
        <f>D402*RB[[#This Row],[Variazione percentuale]]</f>
        <v>263819.46697160008</v>
      </c>
      <c r="F403" s="11">
        <f>RB[[#This Row],[AUM]]-D402</f>
        <v>1924265.1099999547</v>
      </c>
      <c r="G403" s="11">
        <f>RB[[#This Row],[∆ AUM]]-RB[[#This Row],[effetto mercato]]</f>
        <v>1660445.6430283547</v>
      </c>
    </row>
    <row r="404" spans="1:7">
      <c r="A404" s="4">
        <v>42846</v>
      </c>
      <c r="B404">
        <v>0.13250000000000001</v>
      </c>
      <c r="C404" s="6">
        <f>RB[[#This Row],[Variaz]]/100</f>
        <v>1.325E-3</v>
      </c>
      <c r="D404" s="10">
        <f>'AUM Fondi'!F581</f>
        <v>351449701.53000003</v>
      </c>
      <c r="E404" s="10">
        <f>D403*RB[[#This Row],[Variazione percentuale]]</f>
        <v>463711.64828575001</v>
      </c>
      <c r="F404" s="11">
        <f>RB[[#This Row],[AUM]]-D403</f>
        <v>1478646.2200000286</v>
      </c>
      <c r="G404" s="11">
        <f>RB[[#This Row],[∆ AUM]]-RB[[#This Row],[effetto mercato]]</f>
        <v>1014934.5717142785</v>
      </c>
    </row>
    <row r="405" spans="1:7">
      <c r="A405" s="4">
        <v>42849</v>
      </c>
      <c r="B405">
        <v>0.28349999999999997</v>
      </c>
      <c r="C405" s="6">
        <f>RB[[#This Row],[Variaz]]/100</f>
        <v>2.8349999999999998E-3</v>
      </c>
      <c r="D405" s="10">
        <f>'AUM Fondi'!F582</f>
        <v>353839107.38999999</v>
      </c>
      <c r="E405" s="10">
        <f>D404*RB[[#This Row],[Variazione percentuale]]</f>
        <v>996359.90383755008</v>
      </c>
      <c r="F405" s="11">
        <f>RB[[#This Row],[AUM]]-D404</f>
        <v>2389405.8599999547</v>
      </c>
      <c r="G405" s="11">
        <f>RB[[#This Row],[∆ AUM]]-RB[[#This Row],[effetto mercato]]</f>
        <v>1393045.9561624047</v>
      </c>
    </row>
    <row r="406" spans="1:7">
      <c r="A406" s="4">
        <v>42851</v>
      </c>
      <c r="B406">
        <v>0.1885</v>
      </c>
      <c r="C406" s="6">
        <f>RB[[#This Row],[Variaz]]/100</f>
        <v>1.885E-3</v>
      </c>
      <c r="D406" s="10">
        <f>'AUM Fondi'!F583</f>
        <v>354784685.95999998</v>
      </c>
      <c r="E406" s="10">
        <f>D405*RB[[#This Row],[Variazione percentuale]]</f>
        <v>666986.7174301499</v>
      </c>
      <c r="F406" s="11">
        <f>RB[[#This Row],[AUM]]-D405</f>
        <v>945578.56999999285</v>
      </c>
      <c r="G406" s="11">
        <f>RB[[#This Row],[∆ AUM]]-RB[[#This Row],[effetto mercato]]</f>
        <v>278591.85256984294</v>
      </c>
    </row>
    <row r="407" spans="1:7">
      <c r="A407" s="4">
        <v>42852</v>
      </c>
      <c r="B407">
        <v>0.2069</v>
      </c>
      <c r="C407" s="6">
        <f>RB[[#This Row],[Variaz]]/100</f>
        <v>2.0690000000000001E-3</v>
      </c>
      <c r="D407" s="10">
        <f>'AUM Fondi'!F584</f>
        <v>356858376.66999996</v>
      </c>
      <c r="E407" s="10">
        <f>D406*RB[[#This Row],[Variazione percentuale]]</f>
        <v>734049.51525123999</v>
      </c>
      <c r="F407" s="11">
        <f>RB[[#This Row],[AUM]]-D406</f>
        <v>2073690.7099999785</v>
      </c>
      <c r="G407" s="11">
        <f>RB[[#This Row],[∆ AUM]]-RB[[#This Row],[effetto mercato]]</f>
        <v>1339641.1947487385</v>
      </c>
    </row>
    <row r="408" spans="1:7">
      <c r="A408" s="4">
        <v>42853</v>
      </c>
      <c r="B408">
        <v>-0.24399999999999999</v>
      </c>
      <c r="C408" s="6">
        <f>RB[[#This Row],[Variaz]]/100</f>
        <v>-2.4399999999999999E-3</v>
      </c>
      <c r="D408" s="10">
        <f>'AUM Fondi'!F585</f>
        <v>357331398.88999999</v>
      </c>
      <c r="E408" s="10">
        <f>D407*RB[[#This Row],[Variazione percentuale]]</f>
        <v>-870734.43907479988</v>
      </c>
      <c r="F408" s="11">
        <f>RB[[#This Row],[AUM]]-D407</f>
        <v>473022.22000002861</v>
      </c>
      <c r="G408" s="11">
        <f>RB[[#This Row],[∆ AUM]]-RB[[#This Row],[effetto mercato]]</f>
        <v>1343756.6590748285</v>
      </c>
    </row>
    <row r="409" spans="1:7">
      <c r="A409" s="4">
        <v>42857</v>
      </c>
      <c r="B409">
        <v>0.20699999999999999</v>
      </c>
      <c r="C409" s="6">
        <f>RB[[#This Row],[Variaz]]/100</f>
        <v>2.0699999999999998E-3</v>
      </c>
      <c r="D409" s="10">
        <f>'AUM Fondi'!F586</f>
        <v>359214912.83999997</v>
      </c>
      <c r="E409" s="10">
        <f>D408*RB[[#This Row],[Variazione percentuale]]</f>
        <v>739675.99570229987</v>
      </c>
      <c r="F409" s="11">
        <f>RB[[#This Row],[AUM]]-D408</f>
        <v>1883513.9499999881</v>
      </c>
      <c r="G409" s="11">
        <f>RB[[#This Row],[∆ AUM]]-RB[[#This Row],[effetto mercato]]</f>
        <v>1143837.9542976883</v>
      </c>
    </row>
    <row r="410" spans="1:7">
      <c r="A410" s="4">
        <v>42858</v>
      </c>
      <c r="B410">
        <v>-5.6300000000000003E-2</v>
      </c>
      <c r="C410" s="6">
        <f>RB[[#This Row],[Variaz]]/100</f>
        <v>-5.6300000000000002E-4</v>
      </c>
      <c r="D410" s="10">
        <f>'AUM Fondi'!F587</f>
        <v>359787337.62</v>
      </c>
      <c r="E410" s="10">
        <f>D409*RB[[#This Row],[Variazione percentuale]]</f>
        <v>-202237.99592891999</v>
      </c>
      <c r="F410" s="11">
        <f>RB[[#This Row],[AUM]]-D409</f>
        <v>572424.78000003099</v>
      </c>
      <c r="G410" s="11">
        <f>RB[[#This Row],[∆ AUM]]-RB[[#This Row],[effetto mercato]]</f>
        <v>774662.77592895098</v>
      </c>
    </row>
    <row r="411" spans="1:7">
      <c r="A411" s="4">
        <v>42859</v>
      </c>
      <c r="B411">
        <v>-3.7600000000000001E-2</v>
      </c>
      <c r="C411" s="6">
        <f>RB[[#This Row],[Variaz]]/100</f>
        <v>-3.7600000000000003E-4</v>
      </c>
      <c r="D411" s="10">
        <f>'AUM Fondi'!F588</f>
        <v>361085986.24000001</v>
      </c>
      <c r="E411" s="10">
        <f>D410*RB[[#This Row],[Variazione percentuale]]</f>
        <v>-135280.03894512</v>
      </c>
      <c r="F411" s="11">
        <f>RB[[#This Row],[AUM]]-D410</f>
        <v>1298648.6200000048</v>
      </c>
      <c r="G411" s="11">
        <f>RB[[#This Row],[∆ AUM]]-RB[[#This Row],[effetto mercato]]</f>
        <v>1433928.6589451248</v>
      </c>
    </row>
    <row r="412" spans="1:7">
      <c r="A412" s="4">
        <v>42860</v>
      </c>
      <c r="B412">
        <v>9.4E-2</v>
      </c>
      <c r="C412" s="6">
        <f>RB[[#This Row],[Variaz]]/100</f>
        <v>9.3999999999999997E-4</v>
      </c>
      <c r="D412" s="10">
        <f>'AUM Fondi'!F589</f>
        <v>362211577.24000001</v>
      </c>
      <c r="E412" s="10">
        <f>D411*RB[[#This Row],[Variazione percentuale]]</f>
        <v>339420.82706560002</v>
      </c>
      <c r="F412" s="11">
        <f>RB[[#This Row],[AUM]]-D411</f>
        <v>1125591</v>
      </c>
      <c r="G412" s="11">
        <f>RB[[#This Row],[∆ AUM]]-RB[[#This Row],[effetto mercato]]</f>
        <v>786170.17293439992</v>
      </c>
    </row>
    <row r="413" spans="1:7">
      <c r="A413" s="4">
        <v>42863</v>
      </c>
      <c r="B413">
        <v>9.3899999999999997E-2</v>
      </c>
      <c r="C413" s="6">
        <f>RB[[#This Row],[Variaz]]/100</f>
        <v>9.3899999999999995E-4</v>
      </c>
      <c r="D413" s="10">
        <f>'AUM Fondi'!F590</f>
        <v>363722270</v>
      </c>
      <c r="E413" s="10">
        <f>D412*RB[[#This Row],[Variazione percentuale]]</f>
        <v>340116.67102835997</v>
      </c>
      <c r="F413" s="11">
        <f>RB[[#This Row],[AUM]]-D412</f>
        <v>1510692.7599999905</v>
      </c>
      <c r="G413" s="11">
        <f>RB[[#This Row],[∆ AUM]]-RB[[#This Row],[effetto mercato]]</f>
        <v>1170576.0889716304</v>
      </c>
    </row>
    <row r="414" spans="1:7">
      <c r="A414" s="4">
        <v>42864</v>
      </c>
      <c r="B414">
        <v>3.7499999999999999E-2</v>
      </c>
      <c r="C414" s="6">
        <f>RB[[#This Row],[Variaz]]/100</f>
        <v>3.7500000000000001E-4</v>
      </c>
      <c r="D414" s="10">
        <f>'AUM Fondi'!F591</f>
        <v>365041331.17000002</v>
      </c>
      <c r="E414" s="10">
        <f>D413*RB[[#This Row],[Variazione percentuale]]</f>
        <v>136395.85125000001</v>
      </c>
      <c r="F414" s="11">
        <f>RB[[#This Row],[AUM]]-D413</f>
        <v>1319061.1700000167</v>
      </c>
      <c r="G414" s="11">
        <f>RB[[#This Row],[∆ AUM]]-RB[[#This Row],[effetto mercato]]</f>
        <v>1182665.3187500166</v>
      </c>
    </row>
    <row r="415" spans="1:7">
      <c r="A415" s="4">
        <v>42865</v>
      </c>
      <c r="B415">
        <v>0.1125</v>
      </c>
      <c r="C415" s="6">
        <f>RB[[#This Row],[Variaz]]/100</f>
        <v>1.1250000000000001E-3</v>
      </c>
      <c r="D415" s="10">
        <f>'AUM Fondi'!F592</f>
        <v>366918570.29999995</v>
      </c>
      <c r="E415" s="10">
        <f>D414*RB[[#This Row],[Variazione percentuale]]</f>
        <v>410671.49756625009</v>
      </c>
      <c r="F415" s="11">
        <f>RB[[#This Row],[AUM]]-D414</f>
        <v>1877239.1299999356</v>
      </c>
      <c r="G415" s="11">
        <f>RB[[#This Row],[∆ AUM]]-RB[[#This Row],[effetto mercato]]</f>
        <v>1466567.6324336855</v>
      </c>
    </row>
    <row r="416" spans="1:7">
      <c r="A416" s="4">
        <v>42866</v>
      </c>
      <c r="B416">
        <v>-0.13109999999999999</v>
      </c>
      <c r="C416" s="6">
        <f>RB[[#This Row],[Variaz]]/100</f>
        <v>-1.3109999999999999E-3</v>
      </c>
      <c r="D416" s="10">
        <f>'AUM Fondi'!F593</f>
        <v>367293265.11000001</v>
      </c>
      <c r="E416" s="10">
        <f>D415*RB[[#This Row],[Variazione percentuale]]</f>
        <v>-481030.24566329987</v>
      </c>
      <c r="F416" s="11">
        <f>RB[[#This Row],[AUM]]-D415</f>
        <v>374694.81000006199</v>
      </c>
      <c r="G416" s="11">
        <f>RB[[#This Row],[∆ AUM]]-RB[[#This Row],[effetto mercato]]</f>
        <v>855725.05566336191</v>
      </c>
    </row>
    <row r="417" spans="1:7">
      <c r="A417" s="4">
        <v>42867</v>
      </c>
      <c r="B417">
        <v>0</v>
      </c>
      <c r="C417" s="6">
        <f>RB[[#This Row],[Variaz]]/100</f>
        <v>0</v>
      </c>
      <c r="D417" s="10">
        <f>'AUM Fondi'!F594</f>
        <v>368106999.86000001</v>
      </c>
      <c r="E417" s="10">
        <f>D416*RB[[#This Row],[Variazione percentuale]]</f>
        <v>0</v>
      </c>
      <c r="F417" s="11">
        <f>RB[[#This Row],[AUM]]-D416</f>
        <v>813734.75</v>
      </c>
      <c r="G417" s="11">
        <f>RB[[#This Row],[∆ AUM]]-RB[[#This Row],[effetto mercato]]</f>
        <v>813734.75</v>
      </c>
    </row>
    <row r="418" spans="1:7">
      <c r="A418" s="4">
        <v>42870</v>
      </c>
      <c r="B418">
        <v>-3.7499999999999999E-2</v>
      </c>
      <c r="C418" s="6">
        <f>RB[[#This Row],[Variaz]]/100</f>
        <v>-3.7500000000000001E-4</v>
      </c>
      <c r="D418" s="10">
        <f>'AUM Fondi'!F595</f>
        <v>369001881.09000003</v>
      </c>
      <c r="E418" s="10">
        <f>D417*RB[[#This Row],[Variazione percentuale]]</f>
        <v>-138040.12494750001</v>
      </c>
      <c r="F418" s="11">
        <f>RB[[#This Row],[AUM]]-D417</f>
        <v>894881.23000001907</v>
      </c>
      <c r="G418" s="11">
        <f>RB[[#This Row],[∆ AUM]]-RB[[#This Row],[effetto mercato]]</f>
        <v>1032921.354947519</v>
      </c>
    </row>
    <row r="419" spans="1:7">
      <c r="A419" s="4">
        <v>42871</v>
      </c>
      <c r="B419">
        <v>-0.11260000000000001</v>
      </c>
      <c r="C419" s="6">
        <f>RB[[#This Row],[Variaz]]/100</f>
        <v>-1.126E-3</v>
      </c>
      <c r="D419" s="10">
        <f>'AUM Fondi'!F596</f>
        <v>369542977.02999997</v>
      </c>
      <c r="E419" s="10">
        <f>D418*RB[[#This Row],[Variazione percentuale]]</f>
        <v>-415496.11810734007</v>
      </c>
      <c r="F419" s="11">
        <f>RB[[#This Row],[AUM]]-D418</f>
        <v>541095.93999993801</v>
      </c>
      <c r="G419" s="11">
        <f>RB[[#This Row],[∆ AUM]]-RB[[#This Row],[effetto mercato]]</f>
        <v>956592.05810727808</v>
      </c>
    </row>
    <row r="420" spans="1:7">
      <c r="A420" s="4">
        <v>42872</v>
      </c>
      <c r="B420">
        <v>-0.31940000000000002</v>
      </c>
      <c r="C420" s="6">
        <f>RB[[#This Row],[Variaz]]/100</f>
        <v>-3.1940000000000002E-3</v>
      </c>
      <c r="D420" s="10">
        <f>'AUM Fondi'!F597</f>
        <v>369368806.35999995</v>
      </c>
      <c r="E420" s="10">
        <f>D419*RB[[#This Row],[Variazione percentuale]]</f>
        <v>-1180320.2686338199</v>
      </c>
      <c r="F420" s="11">
        <f>RB[[#This Row],[AUM]]-D419</f>
        <v>-174170.67000001669</v>
      </c>
      <c r="G420" s="11">
        <f>RB[[#This Row],[∆ AUM]]-RB[[#This Row],[effetto mercato]]</f>
        <v>1006149.5986338032</v>
      </c>
    </row>
    <row r="421" spans="1:7">
      <c r="A421" s="4">
        <v>42873</v>
      </c>
      <c r="B421">
        <v>-9.4200000000000006E-2</v>
      </c>
      <c r="C421" s="6">
        <f>RB[[#This Row],[Variaz]]/100</f>
        <v>-9.4200000000000002E-4</v>
      </c>
      <c r="D421" s="10">
        <f>'AUM Fondi'!F598</f>
        <v>369805983.44999999</v>
      </c>
      <c r="E421" s="10">
        <f>D420*RB[[#This Row],[Variazione percentuale]]</f>
        <v>-347945.41559111996</v>
      </c>
      <c r="F421" s="11">
        <f>RB[[#This Row],[AUM]]-D420</f>
        <v>437177.09000003338</v>
      </c>
      <c r="G421" s="11">
        <f>RB[[#This Row],[∆ AUM]]-RB[[#This Row],[effetto mercato]]</f>
        <v>785122.5055911534</v>
      </c>
    </row>
    <row r="422" spans="1:7">
      <c r="A422" s="4">
        <v>42874</v>
      </c>
      <c r="B422">
        <v>5.6599999999999998E-2</v>
      </c>
      <c r="C422" s="6">
        <f>RB[[#This Row],[Variaz]]/100</f>
        <v>5.6599999999999999E-4</v>
      </c>
      <c r="D422" s="10">
        <f>'AUM Fondi'!F599</f>
        <v>370801839.97999996</v>
      </c>
      <c r="E422" s="10">
        <f>D421*RB[[#This Row],[Variazione percentuale]]</f>
        <v>209310.1866327</v>
      </c>
      <c r="F422" s="11">
        <f>RB[[#This Row],[AUM]]-D421</f>
        <v>995856.52999997139</v>
      </c>
      <c r="G422" s="11">
        <f>RB[[#This Row],[∆ AUM]]-RB[[#This Row],[effetto mercato]]</f>
        <v>786546.34336727136</v>
      </c>
    </row>
    <row r="423" spans="1:7">
      <c r="A423" s="4">
        <v>42877</v>
      </c>
      <c r="B423">
        <v>3.7699999999999997E-2</v>
      </c>
      <c r="C423" s="6">
        <f>RB[[#This Row],[Variaz]]/100</f>
        <v>3.7699999999999995E-4</v>
      </c>
      <c r="D423" s="10">
        <f>'AUM Fondi'!F600</f>
        <v>371891277.82000005</v>
      </c>
      <c r="E423" s="10">
        <f>D422*RB[[#This Row],[Variazione percentuale]]</f>
        <v>139792.29367245996</v>
      </c>
      <c r="F423" s="11">
        <f>RB[[#This Row],[AUM]]-D422</f>
        <v>1089437.840000093</v>
      </c>
      <c r="G423" s="11">
        <f>RB[[#This Row],[∆ AUM]]-RB[[#This Row],[effetto mercato]]</f>
        <v>949645.54632763308</v>
      </c>
    </row>
    <row r="424" spans="1:7">
      <c r="A424" s="4">
        <v>42878</v>
      </c>
      <c r="B424">
        <v>0.11310000000000001</v>
      </c>
      <c r="C424" s="6">
        <f>RB[[#This Row],[Variaz]]/100</f>
        <v>1.1310000000000001E-3</v>
      </c>
      <c r="D424" s="10">
        <f>'AUM Fondi'!F601</f>
        <v>373088587.73000002</v>
      </c>
      <c r="E424" s="10">
        <f>D423*RB[[#This Row],[Variazione percentuale]]</f>
        <v>420609.03521442006</v>
      </c>
      <c r="F424" s="11">
        <f>RB[[#This Row],[AUM]]-D423</f>
        <v>1197309.9099999666</v>
      </c>
      <c r="G424" s="11">
        <f>RB[[#This Row],[∆ AUM]]-RB[[#This Row],[effetto mercato]]</f>
        <v>776700.87478554656</v>
      </c>
    </row>
    <row r="425" spans="1:7">
      <c r="A425" s="4">
        <v>42879</v>
      </c>
      <c r="B425">
        <v>0.15060000000000001</v>
      </c>
      <c r="C425" s="6">
        <f>RB[[#This Row],[Variaz]]/100</f>
        <v>1.5060000000000002E-3</v>
      </c>
      <c r="D425" s="10">
        <f>'AUM Fondi'!F602</f>
        <v>374321113.95999998</v>
      </c>
      <c r="E425" s="10">
        <f>D424*RB[[#This Row],[Variazione percentuale]]</f>
        <v>561871.41312138014</v>
      </c>
      <c r="F425" s="11">
        <f>RB[[#This Row],[AUM]]-D424</f>
        <v>1232526.2299999595</v>
      </c>
      <c r="G425" s="11">
        <f>RB[[#This Row],[∆ AUM]]-RB[[#This Row],[effetto mercato]]</f>
        <v>670654.81687857932</v>
      </c>
    </row>
    <row r="426" spans="1:7">
      <c r="A426" s="4">
        <v>42880</v>
      </c>
      <c r="B426">
        <v>0.15040000000000001</v>
      </c>
      <c r="C426" s="6">
        <f>RB[[#This Row],[Variaz]]/100</f>
        <v>1.5040000000000001E-3</v>
      </c>
      <c r="D426" s="10">
        <f>'AUM Fondi'!F603</f>
        <v>375698850.29000008</v>
      </c>
      <c r="E426" s="10">
        <f>D425*RB[[#This Row],[Variazione percentuale]]</f>
        <v>562978.95539583999</v>
      </c>
      <c r="F426" s="11">
        <f>RB[[#This Row],[AUM]]-D425</f>
        <v>1377736.3300001025</v>
      </c>
      <c r="G426" s="11">
        <f>RB[[#This Row],[∆ AUM]]-RB[[#This Row],[effetto mercato]]</f>
        <v>814757.37460426253</v>
      </c>
    </row>
    <row r="427" spans="1:7">
      <c r="A427" s="4">
        <v>42881</v>
      </c>
      <c r="B427">
        <v>5.6300000000000003E-2</v>
      </c>
      <c r="C427" s="6">
        <f>RB[[#This Row],[Variaz]]/100</f>
        <v>5.6300000000000002E-4</v>
      </c>
      <c r="D427" s="10">
        <f>'AUM Fondi'!F604</f>
        <v>376471639.55000001</v>
      </c>
      <c r="E427" s="10">
        <f>D426*RB[[#This Row],[Variazione percentuale]]</f>
        <v>211518.45271327006</v>
      </c>
      <c r="F427" s="11">
        <f>RB[[#This Row],[AUM]]-D426</f>
        <v>772789.25999993086</v>
      </c>
      <c r="G427" s="11">
        <f>RB[[#This Row],[∆ AUM]]-RB[[#This Row],[effetto mercato]]</f>
        <v>561270.80728666077</v>
      </c>
    </row>
    <row r="428" spans="1:7">
      <c r="A428" s="4">
        <v>42884</v>
      </c>
      <c r="B428">
        <v>-1.8800000000000001E-2</v>
      </c>
      <c r="C428" s="6">
        <f>RB[[#This Row],[Variaz]]/100</f>
        <v>-1.8800000000000002E-4</v>
      </c>
      <c r="D428" s="10">
        <f>'AUM Fondi'!F605</f>
        <v>376857154.92000002</v>
      </c>
      <c r="E428" s="10">
        <f>D427*RB[[#This Row],[Variazione percentuale]]</f>
        <v>-70776.668235400008</v>
      </c>
      <c r="F428" s="11">
        <f>RB[[#This Row],[AUM]]-D427</f>
        <v>385515.37000000477</v>
      </c>
      <c r="G428" s="11">
        <f>RB[[#This Row],[∆ AUM]]-RB[[#This Row],[effetto mercato]]</f>
        <v>456292.03823540476</v>
      </c>
    </row>
    <row r="429" spans="1:7">
      <c r="A429" s="4">
        <v>42885</v>
      </c>
      <c r="B429">
        <v>0</v>
      </c>
      <c r="C429" s="6">
        <f>RB[[#This Row],[Variaz]]/100</f>
        <v>0</v>
      </c>
      <c r="D429" s="10">
        <f>'AUM Fondi'!F606</f>
        <v>378319808.92000002</v>
      </c>
      <c r="E429" s="10">
        <f>D428*RB[[#This Row],[Variazione percentuale]]</f>
        <v>0</v>
      </c>
      <c r="F429" s="11">
        <f>RB[[#This Row],[AUM]]-D428</f>
        <v>1462654</v>
      </c>
      <c r="G429" s="11">
        <f>RB[[#This Row],[∆ AUM]]-RB[[#This Row],[effetto mercato]]</f>
        <v>1462654</v>
      </c>
    </row>
    <row r="430" spans="1:7">
      <c r="A430" s="4">
        <v>42886</v>
      </c>
      <c r="B430">
        <v>-0.1313</v>
      </c>
      <c r="C430" s="6">
        <f>RB[[#This Row],[Variaz]]/100</f>
        <v>-1.3129999999999999E-3</v>
      </c>
      <c r="D430" s="10">
        <f>'AUM Fondi'!F607</f>
        <v>378998528.54000002</v>
      </c>
      <c r="E430" s="10">
        <f>D429*RB[[#This Row],[Variazione percentuale]]</f>
        <v>-496733.90911195998</v>
      </c>
      <c r="F430" s="11">
        <f>RB[[#This Row],[AUM]]-D429</f>
        <v>678719.62000000477</v>
      </c>
      <c r="G430" s="11">
        <f>RB[[#This Row],[∆ AUM]]-RB[[#This Row],[effetto mercato]]</f>
        <v>1175453.5291119646</v>
      </c>
    </row>
    <row r="431" spans="1:7">
      <c r="A431" s="4">
        <v>42887</v>
      </c>
      <c r="B431">
        <v>0.26300000000000001</v>
      </c>
      <c r="C431" s="6">
        <f>RB[[#This Row],[Variaz]]/100</f>
        <v>2.63E-3</v>
      </c>
      <c r="D431" s="10">
        <f>'AUM Fondi'!F608</f>
        <v>380973017.16999996</v>
      </c>
      <c r="E431" s="10">
        <f>D430*RB[[#This Row],[Variazione percentuale]]</f>
        <v>996766.1300602</v>
      </c>
      <c r="F431" s="11">
        <f>RB[[#This Row],[AUM]]-D430</f>
        <v>1974488.6299999356</v>
      </c>
      <c r="G431" s="11">
        <f>RB[[#This Row],[∆ AUM]]-RB[[#This Row],[effetto mercato]]</f>
        <v>977722.49993973563</v>
      </c>
    </row>
    <row r="432" spans="1:7">
      <c r="A432" s="4">
        <v>42891</v>
      </c>
      <c r="B432">
        <v>7.4899999999999994E-2</v>
      </c>
      <c r="C432" s="6">
        <f>RB[[#This Row],[Variaz]]/100</f>
        <v>7.4899999999999999E-4</v>
      </c>
      <c r="D432" s="10">
        <f>'AUM Fondi'!F609</f>
        <v>381968068.75</v>
      </c>
      <c r="E432" s="10">
        <f>D431*RB[[#This Row],[Variazione percentuale]]</f>
        <v>285348.78986032994</v>
      </c>
      <c r="F432" s="11">
        <f>RB[[#This Row],[AUM]]-D431</f>
        <v>995051.58000004292</v>
      </c>
      <c r="G432" s="11">
        <f>RB[[#This Row],[∆ AUM]]-RB[[#This Row],[effetto mercato]]</f>
        <v>709702.79013971298</v>
      </c>
    </row>
    <row r="433" spans="1:7">
      <c r="A433" s="4">
        <v>42892</v>
      </c>
      <c r="B433">
        <v>-0.1123</v>
      </c>
      <c r="C433" s="6">
        <f>RB[[#This Row],[Variaz]]/100</f>
        <v>-1.1229999999999999E-3</v>
      </c>
      <c r="D433" s="10">
        <f>'AUM Fondi'!F610</f>
        <v>384060724.60999995</v>
      </c>
      <c r="E433" s="10">
        <f>D432*RB[[#This Row],[Variazione percentuale]]</f>
        <v>-428950.14120624994</v>
      </c>
      <c r="F433" s="11">
        <f>RB[[#This Row],[AUM]]-D432</f>
        <v>2092655.8599999547</v>
      </c>
      <c r="G433" s="11">
        <f>RB[[#This Row],[∆ AUM]]-RB[[#This Row],[effetto mercato]]</f>
        <v>2521606.0012062048</v>
      </c>
    </row>
    <row r="434" spans="1:7">
      <c r="A434" s="4">
        <v>42893</v>
      </c>
      <c r="B434">
        <v>-5.62E-2</v>
      </c>
      <c r="C434" s="6">
        <f>RB[[#This Row],[Variaz]]/100</f>
        <v>-5.62E-4</v>
      </c>
      <c r="D434" s="10">
        <f>'AUM Fondi'!F611</f>
        <v>384959879.15000004</v>
      </c>
      <c r="E434" s="10">
        <f>D433*RB[[#This Row],[Variazione percentuale]]</f>
        <v>-215842.12723081998</v>
      </c>
      <c r="F434" s="11">
        <f>RB[[#This Row],[AUM]]-D433</f>
        <v>899154.54000008106</v>
      </c>
      <c r="G434" s="11">
        <f>RB[[#This Row],[∆ AUM]]-RB[[#This Row],[effetto mercato]]</f>
        <v>1114996.6672309011</v>
      </c>
    </row>
    <row r="435" spans="1:7">
      <c r="A435" s="4">
        <v>42894</v>
      </c>
      <c r="B435">
        <v>7.4999999999999997E-2</v>
      </c>
      <c r="C435" s="6">
        <f>RB[[#This Row],[Variaz]]/100</f>
        <v>7.5000000000000002E-4</v>
      </c>
      <c r="D435" s="10">
        <f>'AUM Fondi'!F612</f>
        <v>385851076.53999996</v>
      </c>
      <c r="E435" s="10">
        <f>D434*RB[[#This Row],[Variazione percentuale]]</f>
        <v>288719.90936250001</v>
      </c>
      <c r="F435" s="11">
        <f>RB[[#This Row],[AUM]]-D434</f>
        <v>891197.38999992609</v>
      </c>
      <c r="G435" s="11">
        <f>RB[[#This Row],[∆ AUM]]-RB[[#This Row],[effetto mercato]]</f>
        <v>602477.48063742602</v>
      </c>
    </row>
    <row r="436" spans="1:7">
      <c r="A436" s="4">
        <v>42895</v>
      </c>
      <c r="B436">
        <v>7.4999999999999997E-2</v>
      </c>
      <c r="C436" s="6">
        <f>RB[[#This Row],[Variaz]]/100</f>
        <v>7.5000000000000002E-4</v>
      </c>
      <c r="D436" s="10">
        <f>'AUM Fondi'!F613</f>
        <v>386827055.40000004</v>
      </c>
      <c r="E436" s="10">
        <f>D435*RB[[#This Row],[Variazione percentuale]]</f>
        <v>289388.30740499997</v>
      </c>
      <c r="F436" s="11">
        <f>RB[[#This Row],[AUM]]-D435</f>
        <v>975978.86000007391</v>
      </c>
      <c r="G436" s="11">
        <f>RB[[#This Row],[∆ AUM]]-RB[[#This Row],[effetto mercato]]</f>
        <v>686590.55259507394</v>
      </c>
    </row>
    <row r="437" spans="1:7">
      <c r="A437" s="4">
        <v>42898</v>
      </c>
      <c r="B437">
        <v>-3.7499999999999999E-2</v>
      </c>
      <c r="C437" s="6">
        <f>RB[[#This Row],[Variaz]]/100</f>
        <v>-3.7500000000000001E-4</v>
      </c>
      <c r="D437" s="10">
        <f>'AUM Fondi'!F614</f>
        <v>387464002.83999997</v>
      </c>
      <c r="E437" s="10">
        <f>D436*RB[[#This Row],[Variazione percentuale]]</f>
        <v>-145060.14577500001</v>
      </c>
      <c r="F437" s="11">
        <f>RB[[#This Row],[AUM]]-D436</f>
        <v>636947.43999993801</v>
      </c>
      <c r="G437" s="11">
        <f>RB[[#This Row],[∆ AUM]]-RB[[#This Row],[effetto mercato]]</f>
        <v>782007.58577493799</v>
      </c>
    </row>
    <row r="438" spans="1:7">
      <c r="A438" s="4">
        <v>42899</v>
      </c>
      <c r="B438">
        <v>0.13109999999999999</v>
      </c>
      <c r="C438" s="6">
        <f>RB[[#This Row],[Variaz]]/100</f>
        <v>1.3109999999999999E-3</v>
      </c>
      <c r="D438" s="10">
        <f>'AUM Fondi'!F615</f>
        <v>388982964.70999998</v>
      </c>
      <c r="E438" s="10">
        <f>D437*RB[[#This Row],[Variazione percentuale]]</f>
        <v>507965.30772323994</v>
      </c>
      <c r="F438" s="11">
        <f>RB[[#This Row],[AUM]]-D437</f>
        <v>1518961.8700000048</v>
      </c>
      <c r="G438" s="11">
        <f>RB[[#This Row],[∆ AUM]]-RB[[#This Row],[effetto mercato]]</f>
        <v>1010996.5622767648</v>
      </c>
    </row>
    <row r="439" spans="1:7">
      <c r="A439" s="4">
        <v>42900</v>
      </c>
      <c r="B439">
        <v>-7.4800000000000005E-2</v>
      </c>
      <c r="C439" s="6">
        <f>RB[[#This Row],[Variaz]]/100</f>
        <v>-7.4800000000000008E-4</v>
      </c>
      <c r="D439" s="10">
        <f>'AUM Fondi'!F616</f>
        <v>389810467.06999999</v>
      </c>
      <c r="E439" s="10">
        <f>D438*RB[[#This Row],[Variazione percentuale]]</f>
        <v>-290959.25760308001</v>
      </c>
      <c r="F439" s="11">
        <f>RB[[#This Row],[AUM]]-D438</f>
        <v>827502.36000001431</v>
      </c>
      <c r="G439" s="11">
        <f>RB[[#This Row],[∆ AUM]]-RB[[#This Row],[effetto mercato]]</f>
        <v>1118461.6176030943</v>
      </c>
    </row>
    <row r="440" spans="1:7">
      <c r="A440" s="4">
        <v>42901</v>
      </c>
      <c r="B440">
        <v>-0.13109999999999999</v>
      </c>
      <c r="C440" s="6">
        <f>RB[[#This Row],[Variaz]]/100</f>
        <v>-1.3109999999999999E-3</v>
      </c>
      <c r="D440" s="10">
        <f>'AUM Fondi'!F617</f>
        <v>391038820.55999994</v>
      </c>
      <c r="E440" s="10">
        <f>D439*RB[[#This Row],[Variazione percentuale]]</f>
        <v>-511041.52232876996</v>
      </c>
      <c r="F440" s="11">
        <f>RB[[#This Row],[AUM]]-D439</f>
        <v>1228353.4899999499</v>
      </c>
      <c r="G440" s="11">
        <f>RB[[#This Row],[∆ AUM]]-RB[[#This Row],[effetto mercato]]</f>
        <v>1739395.01232872</v>
      </c>
    </row>
    <row r="441" spans="1:7">
      <c r="A441" s="4">
        <v>42902</v>
      </c>
      <c r="B441">
        <v>-1.8700000000000001E-2</v>
      </c>
      <c r="C441" s="6">
        <f>RB[[#This Row],[Variaz]]/100</f>
        <v>-1.8700000000000002E-4</v>
      </c>
      <c r="D441" s="10">
        <f>'AUM Fondi'!F618</f>
        <v>391559525.46999997</v>
      </c>
      <c r="E441" s="10">
        <f>D440*RB[[#This Row],[Variazione percentuale]]</f>
        <v>-73124.259444719995</v>
      </c>
      <c r="F441" s="11">
        <f>RB[[#This Row],[AUM]]-D440</f>
        <v>520704.91000002623</v>
      </c>
      <c r="G441" s="11">
        <f>RB[[#This Row],[∆ AUM]]-RB[[#This Row],[effetto mercato]]</f>
        <v>593829.16944474622</v>
      </c>
    </row>
    <row r="442" spans="1:7">
      <c r="A442" s="4">
        <v>42905</v>
      </c>
      <c r="B442">
        <v>0.28129999999999999</v>
      </c>
      <c r="C442" s="6">
        <f>RB[[#This Row],[Variaz]]/100</f>
        <v>2.813E-3</v>
      </c>
      <c r="D442" s="10">
        <f>'AUM Fondi'!F619</f>
        <v>393645493.46000004</v>
      </c>
      <c r="E442" s="10">
        <f>D441*RB[[#This Row],[Variazione percentuale]]</f>
        <v>1101456.9451471099</v>
      </c>
      <c r="F442" s="11">
        <f>RB[[#This Row],[AUM]]-D441</f>
        <v>2085967.9900000691</v>
      </c>
      <c r="G442" s="11">
        <f>RB[[#This Row],[∆ AUM]]-RB[[#This Row],[effetto mercato]]</f>
        <v>984511.04485295922</v>
      </c>
    </row>
    <row r="443" spans="1:7">
      <c r="A443" s="4">
        <v>42906</v>
      </c>
      <c r="B443">
        <v>-3.7400000000000003E-2</v>
      </c>
      <c r="C443" s="6">
        <f>RB[[#This Row],[Variaz]]/100</f>
        <v>-3.7400000000000004E-4</v>
      </c>
      <c r="D443" s="10">
        <f>'AUM Fondi'!F620</f>
        <v>394289635.25</v>
      </c>
      <c r="E443" s="10">
        <f>D442*RB[[#This Row],[Variazione percentuale]]</f>
        <v>-147223.41455404004</v>
      </c>
      <c r="F443" s="11">
        <f>RB[[#This Row],[AUM]]-D442</f>
        <v>644141.78999996185</v>
      </c>
      <c r="G443" s="11">
        <f>RB[[#This Row],[∆ AUM]]-RB[[#This Row],[effetto mercato]]</f>
        <v>791365.20455400192</v>
      </c>
    </row>
    <row r="444" spans="1:7">
      <c r="A444" s="4">
        <v>42907</v>
      </c>
      <c r="B444">
        <v>-1.8700000000000001E-2</v>
      </c>
      <c r="C444" s="6">
        <f>RB[[#This Row],[Variaz]]/100</f>
        <v>-1.8700000000000002E-4</v>
      </c>
      <c r="D444" s="10">
        <f>'AUM Fondi'!F621</f>
        <v>395012045.65000004</v>
      </c>
      <c r="E444" s="10">
        <f>D443*RB[[#This Row],[Variazione percentuale]]</f>
        <v>-73732.161791750012</v>
      </c>
      <c r="F444" s="11">
        <f>RB[[#This Row],[AUM]]-D443</f>
        <v>722410.40000003576</v>
      </c>
      <c r="G444" s="11">
        <f>RB[[#This Row],[∆ AUM]]-RB[[#This Row],[effetto mercato]]</f>
        <v>796142.56179178576</v>
      </c>
    </row>
    <row r="445" spans="1:7">
      <c r="A445" s="4">
        <v>42908</v>
      </c>
      <c r="B445">
        <v>7.4800000000000005E-2</v>
      </c>
      <c r="C445" s="6">
        <f>RB[[#This Row],[Variaz]]/100</f>
        <v>7.4800000000000008E-4</v>
      </c>
      <c r="D445" s="10">
        <f>'AUM Fondi'!F622</f>
        <v>395979172.04000002</v>
      </c>
      <c r="E445" s="10">
        <f>D444*RB[[#This Row],[Variazione percentuale]]</f>
        <v>295469.01014620007</v>
      </c>
      <c r="F445" s="11">
        <f>RB[[#This Row],[AUM]]-D444</f>
        <v>967126.38999998569</v>
      </c>
      <c r="G445" s="11">
        <f>RB[[#This Row],[∆ AUM]]-RB[[#This Row],[effetto mercato]]</f>
        <v>671657.37985378562</v>
      </c>
    </row>
    <row r="446" spans="1:7">
      <c r="A446" s="4">
        <v>42909</v>
      </c>
      <c r="B446">
        <v>-7.4800000000000005E-2</v>
      </c>
      <c r="C446" s="6">
        <f>RB[[#This Row],[Variaz]]/100</f>
        <v>-7.4800000000000008E-4</v>
      </c>
      <c r="D446" s="10">
        <f>'AUM Fondi'!F623</f>
        <v>396354341.28999996</v>
      </c>
      <c r="E446" s="10">
        <f>D445*RB[[#This Row],[Variazione percentuale]]</f>
        <v>-296192.42068592005</v>
      </c>
      <c r="F446" s="11">
        <f>RB[[#This Row],[AUM]]-D445</f>
        <v>375169.2499999404</v>
      </c>
      <c r="G446" s="11">
        <f>RB[[#This Row],[∆ AUM]]-RB[[#This Row],[effetto mercato]]</f>
        <v>671361.67068586044</v>
      </c>
    </row>
    <row r="447" spans="1:7">
      <c r="A447" s="4">
        <v>42912</v>
      </c>
      <c r="B447">
        <v>5.6099999999999997E-2</v>
      </c>
      <c r="C447" s="6">
        <f>RB[[#This Row],[Variaz]]/100</f>
        <v>5.6099999999999998E-4</v>
      </c>
      <c r="D447" s="10">
        <f>'AUM Fondi'!F624</f>
        <v>397102526.81999999</v>
      </c>
      <c r="E447" s="10">
        <f>D446*RB[[#This Row],[Variazione percentuale]]</f>
        <v>222354.78546368997</v>
      </c>
      <c r="F447" s="11">
        <f>RB[[#This Row],[AUM]]-D446</f>
        <v>748185.53000003099</v>
      </c>
      <c r="G447" s="11">
        <f>RB[[#This Row],[∆ AUM]]-RB[[#This Row],[effetto mercato]]</f>
        <v>525830.74453634105</v>
      </c>
    </row>
    <row r="448" spans="1:7">
      <c r="A448" s="4">
        <v>42913</v>
      </c>
      <c r="B448">
        <v>-0.63580000000000003</v>
      </c>
      <c r="C448" s="6">
        <f>RB[[#This Row],[Variaz]]/100</f>
        <v>-6.3579999999999999E-3</v>
      </c>
      <c r="D448" s="10">
        <f>'AUM Fondi'!F625</f>
        <v>395462327.42000002</v>
      </c>
      <c r="E448" s="10">
        <f>D447*RB[[#This Row],[Variazione percentuale]]</f>
        <v>-2524777.86552156</v>
      </c>
      <c r="F448" s="11">
        <f>RB[[#This Row],[AUM]]-D447</f>
        <v>-1640199.3999999762</v>
      </c>
      <c r="G448" s="11">
        <f>RB[[#This Row],[∆ AUM]]-RB[[#This Row],[effetto mercato]]</f>
        <v>884578.4655215838</v>
      </c>
    </row>
    <row r="449" spans="1:7">
      <c r="A449" s="4">
        <v>42914</v>
      </c>
      <c r="B449">
        <v>0</v>
      </c>
      <c r="C449" s="6">
        <f>RB[[#This Row],[Variaz]]/100</f>
        <v>0</v>
      </c>
      <c r="D449" s="10">
        <f>'AUM Fondi'!F626</f>
        <v>396226812.16999996</v>
      </c>
      <c r="E449" s="10">
        <f>D448*RB[[#This Row],[Variazione percentuale]]</f>
        <v>0</v>
      </c>
      <c r="F449" s="11">
        <f>RB[[#This Row],[AUM]]-D448</f>
        <v>764484.7499999404</v>
      </c>
      <c r="G449" s="11">
        <f>RB[[#This Row],[∆ AUM]]-RB[[#This Row],[effetto mercato]]</f>
        <v>764484.7499999404</v>
      </c>
    </row>
    <row r="450" spans="1:7">
      <c r="A450" s="4">
        <v>42915</v>
      </c>
      <c r="B450">
        <v>-0.58340000000000003</v>
      </c>
      <c r="C450" s="6">
        <f>RB[[#This Row],[Variaz]]/100</f>
        <v>-5.8340000000000006E-3</v>
      </c>
      <c r="D450" s="10">
        <f>'AUM Fondi'!F627</f>
        <v>394488068.43000001</v>
      </c>
      <c r="E450" s="10">
        <f>D449*RB[[#This Row],[Variazione percentuale]]</f>
        <v>-2311587.2221997799</v>
      </c>
      <c r="F450" s="11">
        <f>RB[[#This Row],[AUM]]-D449</f>
        <v>-1738743.7399999499</v>
      </c>
      <c r="G450" s="11">
        <f>RB[[#This Row],[∆ AUM]]-RB[[#This Row],[effetto mercato]]</f>
        <v>572843.48219983</v>
      </c>
    </row>
    <row r="451" spans="1:7">
      <c r="A451" s="4">
        <v>42916</v>
      </c>
      <c r="B451">
        <v>0</v>
      </c>
      <c r="C451" s="6">
        <f>RB[[#This Row],[Variaz]]/100</f>
        <v>0</v>
      </c>
      <c r="D451" s="10">
        <f>'AUM Fondi'!F628</f>
        <v>395432824.90000004</v>
      </c>
      <c r="E451" s="10">
        <f>D450*RB[[#This Row],[Variazione percentuale]]</f>
        <v>0</v>
      </c>
      <c r="F451" s="11">
        <f>RB[[#This Row],[AUM]]-D450</f>
        <v>944756.47000002861</v>
      </c>
      <c r="G451" s="11">
        <f>RB[[#This Row],[∆ AUM]]-RB[[#This Row],[effetto mercato]]</f>
        <v>944756.47000002861</v>
      </c>
    </row>
    <row r="452" spans="1:7">
      <c r="A452" s="4">
        <v>42919</v>
      </c>
      <c r="B452">
        <v>0.1704</v>
      </c>
      <c r="C452" s="6">
        <f>RB[[#This Row],[Variaz]]/100</f>
        <v>1.704E-3</v>
      </c>
      <c r="D452" s="10">
        <f>'AUM Fondi'!F629</f>
        <v>396919174.33999997</v>
      </c>
      <c r="E452" s="10">
        <f>D451*RB[[#This Row],[Variazione percentuale]]</f>
        <v>673817.53362960008</v>
      </c>
      <c r="F452" s="11">
        <f>RB[[#This Row],[AUM]]-D451</f>
        <v>1486349.439999938</v>
      </c>
      <c r="G452" s="11">
        <f>RB[[#This Row],[∆ AUM]]-RB[[#This Row],[effetto mercato]]</f>
        <v>812531.90637033794</v>
      </c>
    </row>
    <row r="453" spans="1:7">
      <c r="A453" s="4">
        <v>42920</v>
      </c>
      <c r="B453">
        <v>-1.89E-2</v>
      </c>
      <c r="C453" s="6">
        <f>RB[[#This Row],[Variaz]]/100</f>
        <v>-1.8900000000000001E-4</v>
      </c>
      <c r="D453" s="10">
        <f>'AUM Fondi'!F630</f>
        <v>397716522.95000005</v>
      </c>
      <c r="E453" s="10">
        <f>D452*RB[[#This Row],[Variazione percentuale]]</f>
        <v>-75017.723950259999</v>
      </c>
      <c r="F453" s="11">
        <f>RB[[#This Row],[AUM]]-D452</f>
        <v>797348.61000007391</v>
      </c>
      <c r="G453" s="11">
        <f>RB[[#This Row],[∆ AUM]]-RB[[#This Row],[effetto mercato]]</f>
        <v>872366.33395033388</v>
      </c>
    </row>
    <row r="454" spans="1:7">
      <c r="A454" s="4">
        <v>42921</v>
      </c>
      <c r="B454">
        <v>0.1323</v>
      </c>
      <c r="C454" s="6">
        <f>RB[[#This Row],[Variaz]]/100</f>
        <v>1.323E-3</v>
      </c>
      <c r="D454" s="10">
        <f>'AUM Fondi'!F631</f>
        <v>399006724.30000001</v>
      </c>
      <c r="E454" s="10">
        <f>D453*RB[[#This Row],[Variazione percentuale]]</f>
        <v>526178.95986285002</v>
      </c>
      <c r="F454" s="11">
        <f>RB[[#This Row],[AUM]]-D453</f>
        <v>1290201.3499999642</v>
      </c>
      <c r="G454" s="11">
        <f>RB[[#This Row],[∆ AUM]]-RB[[#This Row],[effetto mercato]]</f>
        <v>764022.39013711421</v>
      </c>
    </row>
    <row r="455" spans="1:7">
      <c r="A455" s="4">
        <v>42922</v>
      </c>
      <c r="B455">
        <v>-0.5474</v>
      </c>
      <c r="C455" s="6">
        <f>RB[[#This Row],[Variaz]]/100</f>
        <v>-5.4739999999999997E-3</v>
      </c>
      <c r="D455" s="10">
        <f>'AUM Fondi'!F632</f>
        <v>398272380.02999997</v>
      </c>
      <c r="E455" s="10">
        <f>D454*RB[[#This Row],[Variazione percentuale]]</f>
        <v>-2184162.8088182001</v>
      </c>
      <c r="F455" s="11">
        <f>RB[[#This Row],[AUM]]-D454</f>
        <v>-734344.27000004053</v>
      </c>
      <c r="G455" s="11">
        <f>RB[[#This Row],[∆ AUM]]-RB[[#This Row],[effetto mercato]]</f>
        <v>1449818.5388181596</v>
      </c>
    </row>
    <row r="456" spans="1:7">
      <c r="A456" s="4">
        <v>42923</v>
      </c>
      <c r="B456">
        <v>-3.7999999999999999E-2</v>
      </c>
      <c r="C456" s="6">
        <f>RB[[#This Row],[Variaz]]/100</f>
        <v>-3.7999999999999997E-4</v>
      </c>
      <c r="D456" s="10">
        <f>'AUM Fondi'!F633</f>
        <v>399389322.85000002</v>
      </c>
      <c r="E456" s="10">
        <f>D455*RB[[#This Row],[Variazione percentuale]]</f>
        <v>-151343.50441139998</v>
      </c>
      <c r="F456" s="11">
        <f>RB[[#This Row],[AUM]]-D455</f>
        <v>1116942.8200000525</v>
      </c>
      <c r="G456" s="11">
        <f>RB[[#This Row],[∆ AUM]]-RB[[#This Row],[effetto mercato]]</f>
        <v>1268286.3244114525</v>
      </c>
    </row>
    <row r="457" spans="1:7">
      <c r="A457" s="4">
        <v>42926</v>
      </c>
      <c r="B457">
        <v>0.1709</v>
      </c>
      <c r="C457" s="6">
        <f>RB[[#This Row],[Variaz]]/100</f>
        <v>1.709E-3</v>
      </c>
      <c r="D457" s="10">
        <f>'AUM Fondi'!F634</f>
        <v>400791049.90999997</v>
      </c>
      <c r="E457" s="10">
        <f>D456*RB[[#This Row],[Variazione percentuale]]</f>
        <v>682556.35275065002</v>
      </c>
      <c r="F457" s="11">
        <f>RB[[#This Row],[AUM]]-D456</f>
        <v>1401727.0599999428</v>
      </c>
      <c r="G457" s="11">
        <f>RB[[#This Row],[∆ AUM]]-RB[[#This Row],[effetto mercato]]</f>
        <v>719170.70724929275</v>
      </c>
    </row>
    <row r="458" spans="1:7">
      <c r="A458" s="4">
        <v>42927</v>
      </c>
      <c r="B458">
        <v>-0.1137</v>
      </c>
      <c r="C458" s="6">
        <f>RB[[#This Row],[Variaz]]/100</f>
        <v>-1.137E-3</v>
      </c>
      <c r="D458" s="10">
        <f>'AUM Fondi'!F635</f>
        <v>401075966.81000006</v>
      </c>
      <c r="E458" s="10">
        <f>D457*RB[[#This Row],[Variazione percentuale]]</f>
        <v>-455699.42374766996</v>
      </c>
      <c r="F458" s="11">
        <f>RB[[#This Row],[AUM]]-D457</f>
        <v>284916.90000009537</v>
      </c>
      <c r="G458" s="11">
        <f>RB[[#This Row],[∆ AUM]]-RB[[#This Row],[effetto mercato]]</f>
        <v>740616.32374776527</v>
      </c>
    </row>
    <row r="459" spans="1:7">
      <c r="A459" s="4">
        <v>42928</v>
      </c>
      <c r="B459">
        <v>0.43640000000000001</v>
      </c>
      <c r="C459" s="6">
        <f>RB[[#This Row],[Variaz]]/100</f>
        <v>4.3639999999999998E-3</v>
      </c>
      <c r="D459" s="10">
        <f>'AUM Fondi'!F636</f>
        <v>403657166.56</v>
      </c>
      <c r="E459" s="10">
        <f>D458*RB[[#This Row],[Variazione percentuale]]</f>
        <v>1750295.5191588402</v>
      </c>
      <c r="F459" s="11">
        <f>RB[[#This Row],[AUM]]-D458</f>
        <v>2581199.7499999404</v>
      </c>
      <c r="G459" s="11">
        <f>RB[[#This Row],[∆ AUM]]-RB[[#This Row],[effetto mercato]]</f>
        <v>830904.23084110022</v>
      </c>
    </row>
    <row r="460" spans="1:7">
      <c r="A460" s="4">
        <v>42929</v>
      </c>
      <c r="B460">
        <v>-1.89E-2</v>
      </c>
      <c r="C460" s="6">
        <f>RB[[#This Row],[Variaz]]/100</f>
        <v>-1.8900000000000001E-4</v>
      </c>
      <c r="D460" s="10">
        <f>'AUM Fondi'!F637</f>
        <v>406539777.21999997</v>
      </c>
      <c r="E460" s="10">
        <f>D459*RB[[#This Row],[Variazione percentuale]]</f>
        <v>-76291.204479840002</v>
      </c>
      <c r="F460" s="11">
        <f>RB[[#This Row],[AUM]]-D459</f>
        <v>2882610.6599999666</v>
      </c>
      <c r="G460" s="11">
        <f>RB[[#This Row],[∆ AUM]]-RB[[#This Row],[effetto mercato]]</f>
        <v>2958901.8644798067</v>
      </c>
    </row>
    <row r="461" spans="1:7">
      <c r="A461" s="4">
        <v>42930</v>
      </c>
      <c r="B461">
        <v>9.4500000000000001E-2</v>
      </c>
      <c r="C461" s="6">
        <f>RB[[#This Row],[Variaz]]/100</f>
        <v>9.4499999999999998E-4</v>
      </c>
      <c r="D461" s="10">
        <f>'AUM Fondi'!F638</f>
        <v>407477625.72999996</v>
      </c>
      <c r="E461" s="10">
        <f>D460*RB[[#This Row],[Variazione percentuale]]</f>
        <v>384180.08947289997</v>
      </c>
      <c r="F461" s="11">
        <f>RB[[#This Row],[AUM]]-D460</f>
        <v>937848.50999999046</v>
      </c>
      <c r="G461" s="11">
        <f>RB[[#This Row],[∆ AUM]]-RB[[#This Row],[effetto mercato]]</f>
        <v>553668.42052709055</v>
      </c>
    </row>
    <row r="462" spans="1:7">
      <c r="A462" s="4">
        <v>42933</v>
      </c>
      <c r="B462">
        <v>1.89E-2</v>
      </c>
      <c r="C462" s="6">
        <f>RB[[#This Row],[Variaz]]/100</f>
        <v>1.8900000000000001E-4</v>
      </c>
      <c r="D462" s="10">
        <f>'AUM Fondi'!F639</f>
        <v>408133815.19</v>
      </c>
      <c r="E462" s="10">
        <f>D461*RB[[#This Row],[Variazione percentuale]]</f>
        <v>77013.271262969996</v>
      </c>
      <c r="F462" s="11">
        <f>RB[[#This Row],[AUM]]-D461</f>
        <v>656189.46000003815</v>
      </c>
      <c r="G462" s="11">
        <f>RB[[#This Row],[∆ AUM]]-RB[[#This Row],[effetto mercato]]</f>
        <v>579176.18873706809</v>
      </c>
    </row>
    <row r="463" spans="1:7">
      <c r="A463" s="4">
        <v>42934</v>
      </c>
      <c r="B463">
        <v>-0.35859999999999997</v>
      </c>
      <c r="C463" s="6">
        <f>RB[[#This Row],[Variaz]]/100</f>
        <v>-3.5859999999999998E-3</v>
      </c>
      <c r="D463" s="10">
        <f>'AUM Fondi'!F640</f>
        <v>407000069.93000007</v>
      </c>
      <c r="E463" s="10">
        <f>D462*RB[[#This Row],[Variazione percentuale]]</f>
        <v>-1463567.8612713399</v>
      </c>
      <c r="F463" s="11">
        <f>RB[[#This Row],[AUM]]-D462</f>
        <v>-1133745.2599999309</v>
      </c>
      <c r="G463" s="11">
        <f>RB[[#This Row],[∆ AUM]]-RB[[#This Row],[effetto mercato]]</f>
        <v>329822.60127140908</v>
      </c>
    </row>
    <row r="464" spans="1:7">
      <c r="A464" s="4">
        <v>42935</v>
      </c>
      <c r="B464">
        <v>0.18940000000000001</v>
      </c>
      <c r="C464" s="6">
        <f>RB[[#This Row],[Variaz]]/100</f>
        <v>1.8940000000000001E-3</v>
      </c>
      <c r="D464" s="10">
        <f>'AUM Fondi'!F641</f>
        <v>408612466.19</v>
      </c>
      <c r="E464" s="10">
        <f>D463*RB[[#This Row],[Variazione percentuale]]</f>
        <v>770858.13244742015</v>
      </c>
      <c r="F464" s="11">
        <f>RB[[#This Row],[AUM]]-D463</f>
        <v>1612396.2599999309</v>
      </c>
      <c r="G464" s="11">
        <f>RB[[#This Row],[∆ AUM]]-RB[[#This Row],[effetto mercato]]</f>
        <v>841538.1275525107</v>
      </c>
    </row>
    <row r="465" spans="1:7">
      <c r="A465" s="4">
        <v>42936</v>
      </c>
      <c r="B465">
        <v>-7.5600000000000001E-2</v>
      </c>
      <c r="C465" s="6">
        <f>RB[[#This Row],[Variaz]]/100</f>
        <v>-7.5600000000000005E-4</v>
      </c>
      <c r="D465" s="10">
        <f>'AUM Fondi'!F642</f>
        <v>408991869.63</v>
      </c>
      <c r="E465" s="10">
        <f>D464*RB[[#This Row],[Variazione percentuale]]</f>
        <v>-308911.02443963999</v>
      </c>
      <c r="F465" s="11">
        <f>RB[[#This Row],[AUM]]-D464</f>
        <v>379403.43999999762</v>
      </c>
      <c r="G465" s="11">
        <f>RB[[#This Row],[∆ AUM]]-RB[[#This Row],[effetto mercato]]</f>
        <v>688314.46443963761</v>
      </c>
    </row>
    <row r="466" spans="1:7">
      <c r="A466" s="4">
        <v>42937</v>
      </c>
      <c r="B466">
        <v>-0.13250000000000001</v>
      </c>
      <c r="C466" s="6">
        <f>RB[[#This Row],[Variaz]]/100</f>
        <v>-1.325E-3</v>
      </c>
      <c r="D466" s="10">
        <f>'AUM Fondi'!F643</f>
        <v>408947840.72999996</v>
      </c>
      <c r="E466" s="10">
        <f>D465*RB[[#This Row],[Variazione percentuale]]</f>
        <v>-541914.22725975001</v>
      </c>
      <c r="F466" s="11">
        <f>RB[[#This Row],[AUM]]-D465</f>
        <v>-44028.900000035763</v>
      </c>
      <c r="G466" s="11">
        <f>RB[[#This Row],[∆ AUM]]-RB[[#This Row],[effetto mercato]]</f>
        <v>497885.32725971425</v>
      </c>
    </row>
    <row r="467" spans="1:7">
      <c r="A467" s="4">
        <v>42940</v>
      </c>
      <c r="B467">
        <v>-9.4700000000000006E-2</v>
      </c>
      <c r="C467" s="6">
        <f>RB[[#This Row],[Variaz]]/100</f>
        <v>-9.4700000000000003E-4</v>
      </c>
      <c r="D467" s="10">
        <f>'AUM Fondi'!F644</f>
        <v>409779086.08999997</v>
      </c>
      <c r="E467" s="10">
        <f>D466*RB[[#This Row],[Variazione percentuale]]</f>
        <v>-387273.60517130996</v>
      </c>
      <c r="F467" s="11">
        <f>RB[[#This Row],[AUM]]-D466</f>
        <v>831245.36000001431</v>
      </c>
      <c r="G467" s="11">
        <f>RB[[#This Row],[∆ AUM]]-RB[[#This Row],[effetto mercato]]</f>
        <v>1218518.9651713243</v>
      </c>
    </row>
    <row r="468" spans="1:7">
      <c r="A468" s="4">
        <v>42941</v>
      </c>
      <c r="B468">
        <v>-0.1328</v>
      </c>
      <c r="C468" s="6">
        <f>RB[[#This Row],[Variaz]]/100</f>
        <v>-1.328E-3</v>
      </c>
      <c r="D468" s="10">
        <f>'AUM Fondi'!F645</f>
        <v>409761696.36000001</v>
      </c>
      <c r="E468" s="10">
        <f>D467*RB[[#This Row],[Variazione percentuale]]</f>
        <v>-544186.62632752</v>
      </c>
      <c r="F468" s="11">
        <f>RB[[#This Row],[AUM]]-D467</f>
        <v>-17389.729999959469</v>
      </c>
      <c r="G468" s="11">
        <f>RB[[#This Row],[∆ AUM]]-RB[[#This Row],[effetto mercato]]</f>
        <v>526796.89632756053</v>
      </c>
    </row>
    <row r="469" spans="1:7">
      <c r="A469" s="4">
        <v>42942</v>
      </c>
      <c r="B469">
        <v>0.13289999999999999</v>
      </c>
      <c r="C469" s="6">
        <f>RB[[#This Row],[Variaz]]/100</f>
        <v>1.3289999999999999E-3</v>
      </c>
      <c r="D469" s="10">
        <f>'AUM Fondi'!F646</f>
        <v>410796558.47999996</v>
      </c>
      <c r="E469" s="10">
        <f>D468*RB[[#This Row],[Variazione percentuale]]</f>
        <v>544573.29446243995</v>
      </c>
      <c r="F469" s="11">
        <f>RB[[#This Row],[AUM]]-D468</f>
        <v>1034862.1199999452</v>
      </c>
      <c r="G469" s="11">
        <f>RB[[#This Row],[∆ AUM]]-RB[[#This Row],[effetto mercato]]</f>
        <v>490288.82553750521</v>
      </c>
    </row>
    <row r="470" spans="1:7">
      <c r="A470" s="4">
        <v>42943</v>
      </c>
      <c r="B470">
        <v>5.6899999999999999E-2</v>
      </c>
      <c r="C470" s="6">
        <f>RB[[#This Row],[Variaz]]/100</f>
        <v>5.6899999999999995E-4</v>
      </c>
      <c r="D470" s="10">
        <f>'AUM Fondi'!F647</f>
        <v>412023288.41000003</v>
      </c>
      <c r="E470" s="10">
        <f>D469*RB[[#This Row],[Variazione percentuale]]</f>
        <v>233743.24177511997</v>
      </c>
      <c r="F470" s="11">
        <f>RB[[#This Row],[AUM]]-D469</f>
        <v>1226729.9300000668</v>
      </c>
      <c r="G470" s="11">
        <f>RB[[#This Row],[∆ AUM]]-RB[[#This Row],[effetto mercato]]</f>
        <v>992986.68822494685</v>
      </c>
    </row>
    <row r="471" spans="1:7">
      <c r="A471" s="4">
        <v>42944</v>
      </c>
      <c r="B471">
        <v>-0.30330000000000001</v>
      </c>
      <c r="C471" s="6">
        <f>RB[[#This Row],[Variaz]]/100</f>
        <v>-3.0330000000000001E-3</v>
      </c>
      <c r="D471" s="10">
        <f>'AUM Fondi'!F648</f>
        <v>411260708.70000005</v>
      </c>
      <c r="E471" s="10">
        <f>D470*RB[[#This Row],[Variazione percentuale]]</f>
        <v>-1249666.6337475302</v>
      </c>
      <c r="F471" s="11">
        <f>RB[[#This Row],[AUM]]-D470</f>
        <v>-762579.70999997854</v>
      </c>
      <c r="G471" s="11">
        <f>RB[[#This Row],[∆ AUM]]-RB[[#This Row],[effetto mercato]]</f>
        <v>487086.92374755163</v>
      </c>
    </row>
    <row r="472" spans="1:7">
      <c r="A472" s="4">
        <v>42947</v>
      </c>
      <c r="B472">
        <v>-5.7000000000000002E-2</v>
      </c>
      <c r="C472" s="6">
        <f>RB[[#This Row],[Variaz]]/100</f>
        <v>-5.6999999999999998E-4</v>
      </c>
      <c r="D472" s="10">
        <f>'AUM Fondi'!F649</f>
        <v>411770380.87</v>
      </c>
      <c r="E472" s="10">
        <f>D471*RB[[#This Row],[Variazione percentuale]]</f>
        <v>-234418.60395900003</v>
      </c>
      <c r="F472" s="11">
        <f>RB[[#This Row],[AUM]]-D471</f>
        <v>509672.16999995708</v>
      </c>
      <c r="G472" s="11">
        <f>RB[[#This Row],[∆ AUM]]-RB[[#This Row],[effetto mercato]]</f>
        <v>744090.77395895706</v>
      </c>
    </row>
    <row r="473" spans="1:7">
      <c r="A473" s="4">
        <v>42948</v>
      </c>
      <c r="B473">
        <v>0.17119999999999999</v>
      </c>
      <c r="C473" s="6">
        <f>RB[[#This Row],[Variaz]]/100</f>
        <v>1.712E-3</v>
      </c>
      <c r="D473" s="10">
        <f>'AUM Fondi'!F650</f>
        <v>412804658.07999998</v>
      </c>
      <c r="E473" s="10">
        <f>D472*RB[[#This Row],[Variazione percentuale]]</f>
        <v>704950.89204943995</v>
      </c>
      <c r="F473" s="11">
        <f>RB[[#This Row],[AUM]]-D472</f>
        <v>1034277.2099999785</v>
      </c>
      <c r="G473" s="11">
        <f>RB[[#This Row],[∆ AUM]]-RB[[#This Row],[effetto mercato]]</f>
        <v>329326.31795053859</v>
      </c>
    </row>
    <row r="474" spans="1:7">
      <c r="A474" s="4">
        <v>42949</v>
      </c>
      <c r="B474">
        <v>-0.13289999999999999</v>
      </c>
      <c r="C474" s="6">
        <f>RB[[#This Row],[Variaz]]/100</f>
        <v>-1.3289999999999999E-3</v>
      </c>
      <c r="D474" s="10">
        <f>'AUM Fondi'!F651</f>
        <v>413026367.51999998</v>
      </c>
      <c r="E474" s="10">
        <f>D473*RB[[#This Row],[Variazione percentuale]]</f>
        <v>-548617.39058831998</v>
      </c>
      <c r="F474" s="11">
        <f>RB[[#This Row],[AUM]]-D473</f>
        <v>221709.43999999762</v>
      </c>
      <c r="G474" s="11">
        <f>RB[[#This Row],[∆ AUM]]-RB[[#This Row],[effetto mercato]]</f>
        <v>770326.83058831759</v>
      </c>
    </row>
    <row r="475" spans="1:7">
      <c r="A475" s="4">
        <v>42950</v>
      </c>
      <c r="B475">
        <v>3.7999999999999999E-2</v>
      </c>
      <c r="C475" s="6">
        <f>RB[[#This Row],[Variaz]]/100</f>
        <v>3.7999999999999997E-4</v>
      </c>
      <c r="D475" s="10">
        <f>'AUM Fondi'!F652</f>
        <v>413993017.25999999</v>
      </c>
      <c r="E475" s="10">
        <f>D474*RB[[#This Row],[Variazione percentuale]]</f>
        <v>156950.01965759997</v>
      </c>
      <c r="F475" s="11">
        <f>RB[[#This Row],[AUM]]-D474</f>
        <v>966649.74000000954</v>
      </c>
      <c r="G475" s="11">
        <f>RB[[#This Row],[∆ AUM]]-RB[[#This Row],[effetto mercato]]</f>
        <v>809699.72034240956</v>
      </c>
    </row>
    <row r="476" spans="1:7">
      <c r="A476" s="4">
        <v>42951</v>
      </c>
      <c r="B476">
        <v>0.1711</v>
      </c>
      <c r="C476" s="6">
        <f>RB[[#This Row],[Variaz]]/100</f>
        <v>1.7110000000000001E-3</v>
      </c>
      <c r="D476" s="10">
        <f>'AUM Fondi'!F653</f>
        <v>415520917.35999995</v>
      </c>
      <c r="E476" s="10">
        <f>D475*RB[[#This Row],[Variazione percentuale]]</f>
        <v>708342.05253185995</v>
      </c>
      <c r="F476" s="11">
        <f>RB[[#This Row],[AUM]]-D475</f>
        <v>1527900.0999999642</v>
      </c>
      <c r="G476" s="11">
        <f>RB[[#This Row],[∆ AUM]]-RB[[#This Row],[effetto mercato]]</f>
        <v>819558.04746810428</v>
      </c>
    </row>
    <row r="477" spans="1:7">
      <c r="A477" s="4">
        <v>42954</v>
      </c>
      <c r="B477">
        <v>0</v>
      </c>
      <c r="C477" s="6">
        <f>RB[[#This Row],[Variaz]]/100</f>
        <v>0</v>
      </c>
      <c r="D477" s="10">
        <f>'AUM Fondi'!F654</f>
        <v>416281674.65999997</v>
      </c>
      <c r="E477" s="10">
        <f>D476*RB[[#This Row],[Variazione percentuale]]</f>
        <v>0</v>
      </c>
      <c r="F477" s="11">
        <f>RB[[#This Row],[AUM]]-D476</f>
        <v>760757.30000001192</v>
      </c>
      <c r="G477" s="11">
        <f>RB[[#This Row],[∆ AUM]]-RB[[#This Row],[effetto mercato]]</f>
        <v>760757.30000001192</v>
      </c>
    </row>
    <row r="478" spans="1:7">
      <c r="A478" s="4">
        <v>42955</v>
      </c>
      <c r="B478">
        <v>1.9E-2</v>
      </c>
      <c r="C478" s="6">
        <f>RB[[#This Row],[Variaz]]/100</f>
        <v>1.8999999999999998E-4</v>
      </c>
      <c r="D478" s="10">
        <f>'AUM Fondi'!F655</f>
        <v>416774043.88999999</v>
      </c>
      <c r="E478" s="10">
        <f>D477*RB[[#This Row],[Variazione percentuale]]</f>
        <v>79093.518185399982</v>
      </c>
      <c r="F478" s="11">
        <f>RB[[#This Row],[AUM]]-D477</f>
        <v>492369.23000001907</v>
      </c>
      <c r="G478" s="11">
        <f>RB[[#This Row],[∆ AUM]]-RB[[#This Row],[effetto mercato]]</f>
        <v>413275.71181461908</v>
      </c>
    </row>
    <row r="479" spans="1:7">
      <c r="A479" s="4">
        <v>42956</v>
      </c>
      <c r="B479">
        <v>-3.7900000000000003E-2</v>
      </c>
      <c r="C479" s="6">
        <f>RB[[#This Row],[Variaz]]/100</f>
        <v>-3.7900000000000005E-4</v>
      </c>
      <c r="D479" s="10">
        <f>'AUM Fondi'!F656</f>
        <v>417049420.95000005</v>
      </c>
      <c r="E479" s="10">
        <f>D478*RB[[#This Row],[Variazione percentuale]]</f>
        <v>-157957.36263431</v>
      </c>
      <c r="F479" s="11">
        <f>RB[[#This Row],[AUM]]-D478</f>
        <v>275377.06000006199</v>
      </c>
      <c r="G479" s="11">
        <f>RB[[#This Row],[∆ AUM]]-RB[[#This Row],[effetto mercato]]</f>
        <v>433334.42263437202</v>
      </c>
    </row>
    <row r="480" spans="1:7">
      <c r="A480" s="4">
        <v>42957</v>
      </c>
      <c r="B480">
        <v>-0.2467</v>
      </c>
      <c r="C480" s="6">
        <f>RB[[#This Row],[Variaz]]/100</f>
        <v>-2.467E-3</v>
      </c>
      <c r="D480" s="10">
        <f>'AUM Fondi'!F657</f>
        <v>415997543.93999994</v>
      </c>
      <c r="E480" s="10">
        <f>D479*RB[[#This Row],[Variazione percentuale]]</f>
        <v>-1028860.9214836501</v>
      </c>
      <c r="F480" s="11">
        <f>RB[[#This Row],[AUM]]-D479</f>
        <v>-1051877.0100001097</v>
      </c>
      <c r="G480" s="11">
        <f>RB[[#This Row],[∆ AUM]]-RB[[#This Row],[effetto mercato]]</f>
        <v>-23016.088516459567</v>
      </c>
    </row>
    <row r="481" spans="1:7">
      <c r="A481" s="4">
        <v>42958</v>
      </c>
      <c r="B481">
        <v>-0.1142</v>
      </c>
      <c r="C481" s="6">
        <f>RB[[#This Row],[Variaz]]/100</f>
        <v>-1.142E-3</v>
      </c>
      <c r="D481" s="10">
        <f>'AUM Fondi'!F658</f>
        <v>416115731.49000001</v>
      </c>
      <c r="E481" s="10">
        <f>D480*RB[[#This Row],[Variazione percentuale]]</f>
        <v>-475069.19517947995</v>
      </c>
      <c r="F481" s="11">
        <f>RB[[#This Row],[AUM]]-D480</f>
        <v>118187.55000007153</v>
      </c>
      <c r="G481" s="11">
        <f>RB[[#This Row],[∆ AUM]]-RB[[#This Row],[effetto mercato]]</f>
        <v>593256.74517955142</v>
      </c>
    </row>
    <row r="482" spans="1:7">
      <c r="A482" s="4">
        <v>42961</v>
      </c>
      <c r="B482">
        <v>0.1905</v>
      </c>
      <c r="C482" s="6">
        <f>RB[[#This Row],[Variaz]]/100</f>
        <v>1.905E-3</v>
      </c>
      <c r="D482" s="10">
        <f>'AUM Fondi'!F659</f>
        <v>417222825.91999996</v>
      </c>
      <c r="E482" s="10">
        <f>D481*RB[[#This Row],[Variazione percentuale]]</f>
        <v>792700.46848845005</v>
      </c>
      <c r="F482" s="11">
        <f>RB[[#This Row],[AUM]]-D481</f>
        <v>1107094.4299999475</v>
      </c>
      <c r="G482" s="11">
        <f>RB[[#This Row],[∆ AUM]]-RB[[#This Row],[effetto mercato]]</f>
        <v>314393.9615114975</v>
      </c>
    </row>
    <row r="483" spans="1:7">
      <c r="A483" s="4">
        <v>42963</v>
      </c>
      <c r="B483">
        <v>0.24709999999999999</v>
      </c>
      <c r="C483" s="6">
        <f>RB[[#This Row],[Variaz]]/100</f>
        <v>2.4709999999999997E-3</v>
      </c>
      <c r="D483" s="10">
        <f>'AUM Fondi'!F660</f>
        <v>418764114.71999997</v>
      </c>
      <c r="E483" s="10">
        <f>D482*RB[[#This Row],[Variazione percentuale]]</f>
        <v>1030957.6028483198</v>
      </c>
      <c r="F483" s="11">
        <f>RB[[#This Row],[AUM]]-D482</f>
        <v>1541288.8000000119</v>
      </c>
      <c r="G483" s="11">
        <f>RB[[#This Row],[∆ AUM]]-RB[[#This Row],[effetto mercato]]</f>
        <v>510331.19715169212</v>
      </c>
    </row>
    <row r="484" spans="1:7">
      <c r="A484" s="4">
        <v>42964</v>
      </c>
      <c r="B484">
        <v>-0.20860000000000001</v>
      </c>
      <c r="C484" s="6">
        <f>RB[[#This Row],[Variaz]]/100</f>
        <v>-2.0860000000000002E-3</v>
      </c>
      <c r="D484" s="10">
        <f>'AUM Fondi'!F661</f>
        <v>418087656.09000003</v>
      </c>
      <c r="E484" s="10">
        <f>D483*RB[[#This Row],[Variazione percentuale]]</f>
        <v>-873541.94330591999</v>
      </c>
      <c r="F484" s="11">
        <f>RB[[#This Row],[AUM]]-D483</f>
        <v>-676458.62999993563</v>
      </c>
      <c r="G484" s="11">
        <f>RB[[#This Row],[∆ AUM]]-RB[[#This Row],[effetto mercato]]</f>
        <v>197083.31330598437</v>
      </c>
    </row>
    <row r="485" spans="1:7">
      <c r="A485" s="4">
        <v>42965</v>
      </c>
      <c r="B485">
        <v>-0.20899999999999999</v>
      </c>
      <c r="C485" s="6">
        <f>RB[[#This Row],[Variaz]]/100</f>
        <v>-2.0899999999999998E-3</v>
      </c>
      <c r="D485" s="10">
        <f>'AUM Fondi'!F662</f>
        <v>417646644.46000004</v>
      </c>
      <c r="E485" s="10">
        <f>D484*RB[[#This Row],[Variazione percentuale]]</f>
        <v>-873803.20122809999</v>
      </c>
      <c r="F485" s="11">
        <f>RB[[#This Row],[AUM]]-D484</f>
        <v>-441011.62999999523</v>
      </c>
      <c r="G485" s="11">
        <f>RB[[#This Row],[∆ AUM]]-RB[[#This Row],[effetto mercato]]</f>
        <v>432791.57122810476</v>
      </c>
    </row>
    <row r="486" spans="1:7">
      <c r="A486" s="4">
        <v>42968</v>
      </c>
      <c r="B486">
        <v>-0.1143</v>
      </c>
      <c r="C486" s="6">
        <f>RB[[#This Row],[Variaz]]/100</f>
        <v>-1.1429999999999999E-3</v>
      </c>
      <c r="D486" s="10">
        <f>'AUM Fondi'!F663</f>
        <v>417292145.65999997</v>
      </c>
      <c r="E486" s="10">
        <f>D485*RB[[#This Row],[Variazione percentuale]]</f>
        <v>-477370.11461778003</v>
      </c>
      <c r="F486" s="11">
        <f>RB[[#This Row],[AUM]]-D485</f>
        <v>-354498.80000007153</v>
      </c>
      <c r="G486" s="11">
        <f>RB[[#This Row],[∆ AUM]]-RB[[#This Row],[effetto mercato]]</f>
        <v>122871.3146177085</v>
      </c>
    </row>
    <row r="487" spans="1:7">
      <c r="A487" s="4">
        <v>42969</v>
      </c>
      <c r="B487">
        <v>0.2097</v>
      </c>
      <c r="C487" s="6">
        <f>RB[[#This Row],[Variaz]]/100</f>
        <v>2.0969999999999999E-3</v>
      </c>
      <c r="D487" s="10">
        <f>'AUM Fondi'!F664</f>
        <v>418516291.89000005</v>
      </c>
      <c r="E487" s="10">
        <f>D486*RB[[#This Row],[Variazione percentuale]]</f>
        <v>875061.62944901991</v>
      </c>
      <c r="F487" s="11">
        <f>RB[[#This Row],[AUM]]-D486</f>
        <v>1224146.2300000787</v>
      </c>
      <c r="G487" s="11">
        <f>RB[[#This Row],[∆ AUM]]-RB[[#This Row],[effetto mercato]]</f>
        <v>349084.60055105877</v>
      </c>
    </row>
    <row r="488" spans="1:7">
      <c r="A488" s="4">
        <v>42970</v>
      </c>
      <c r="B488">
        <v>-0.13320000000000001</v>
      </c>
      <c r="C488" s="6">
        <f>RB[[#This Row],[Variaz]]/100</f>
        <v>-1.3320000000000001E-3</v>
      </c>
      <c r="D488" s="10">
        <f>'AUM Fondi'!F665</f>
        <v>418342445.48000002</v>
      </c>
      <c r="E488" s="10">
        <f>D487*RB[[#This Row],[Variazione percentuale]]</f>
        <v>-557463.70079748007</v>
      </c>
      <c r="F488" s="11">
        <f>RB[[#This Row],[AUM]]-D487</f>
        <v>-173846.41000002623</v>
      </c>
      <c r="G488" s="11">
        <f>RB[[#This Row],[∆ AUM]]-RB[[#This Row],[effetto mercato]]</f>
        <v>383617.29079745384</v>
      </c>
    </row>
    <row r="489" spans="1:7">
      <c r="A489" s="4">
        <v>42971</v>
      </c>
      <c r="B489">
        <v>-3.8100000000000002E-2</v>
      </c>
      <c r="C489" s="6">
        <f>RB[[#This Row],[Variaz]]/100</f>
        <v>-3.8100000000000005E-4</v>
      </c>
      <c r="D489" s="10">
        <f>'AUM Fondi'!F666</f>
        <v>418490676.39999998</v>
      </c>
      <c r="E489" s="10">
        <f>D488*RB[[#This Row],[Variazione percentuale]]</f>
        <v>-159388.47172788004</v>
      </c>
      <c r="F489" s="11">
        <f>RB[[#This Row],[AUM]]-D488</f>
        <v>148230.91999995708</v>
      </c>
      <c r="G489" s="11">
        <f>RB[[#This Row],[∆ AUM]]-RB[[#This Row],[effetto mercato]]</f>
        <v>307619.39172783715</v>
      </c>
    </row>
    <row r="490" spans="1:7">
      <c r="A490" s="4">
        <v>42972</v>
      </c>
      <c r="B490">
        <v>-7.6200000000000004E-2</v>
      </c>
      <c r="C490" s="6">
        <f>RB[[#This Row],[Variaz]]/100</f>
        <v>-7.6200000000000009E-4</v>
      </c>
      <c r="D490" s="10">
        <f>'AUM Fondi'!F667</f>
        <v>418336589.44999999</v>
      </c>
      <c r="E490" s="10">
        <f>D489*RB[[#This Row],[Variazione percentuale]]</f>
        <v>-318889.89541679999</v>
      </c>
      <c r="F490" s="11">
        <f>RB[[#This Row],[AUM]]-D489</f>
        <v>-154086.94999998808</v>
      </c>
      <c r="G490" s="11">
        <f>RB[[#This Row],[∆ AUM]]-RB[[#This Row],[effetto mercato]]</f>
        <v>164802.94541681191</v>
      </c>
    </row>
    <row r="491" spans="1:7">
      <c r="A491" s="4">
        <v>42975</v>
      </c>
      <c r="B491">
        <v>-0.15260000000000001</v>
      </c>
      <c r="C491" s="6">
        <f>RB[[#This Row],[Variaz]]/100</f>
        <v>-1.5260000000000002E-3</v>
      </c>
      <c r="D491" s="10">
        <f>'AUM Fondi'!F668</f>
        <v>417778563.01999998</v>
      </c>
      <c r="E491" s="10">
        <f>D490*RB[[#This Row],[Variazione percentuale]]</f>
        <v>-638381.6355007001</v>
      </c>
      <c r="F491" s="11">
        <f>RB[[#This Row],[AUM]]-D490</f>
        <v>-558026.43000000715</v>
      </c>
      <c r="G491" s="11">
        <f>RB[[#This Row],[∆ AUM]]-RB[[#This Row],[effetto mercato]]</f>
        <v>80355.205500692944</v>
      </c>
    </row>
    <row r="492" spans="1:7">
      <c r="A492" s="4">
        <v>42976</v>
      </c>
      <c r="B492">
        <v>-0.191</v>
      </c>
      <c r="C492" s="6">
        <f>RB[[#This Row],[Variaz]]/100</f>
        <v>-1.91E-3</v>
      </c>
      <c r="D492" s="10">
        <f>'AUM Fondi'!F669</f>
        <v>417604985.67000008</v>
      </c>
      <c r="E492" s="10">
        <f>D491*RB[[#This Row],[Variazione percentuale]]</f>
        <v>-797957.05536819994</v>
      </c>
      <c r="F492" s="11">
        <f>RB[[#This Row],[AUM]]-D491</f>
        <v>-173577.34999990463</v>
      </c>
      <c r="G492" s="11">
        <f>RB[[#This Row],[∆ AUM]]-RB[[#This Row],[effetto mercato]]</f>
        <v>624379.70536829531</v>
      </c>
    </row>
    <row r="493" spans="1:7">
      <c r="A493" s="4">
        <v>42977</v>
      </c>
      <c r="B493">
        <v>0.28710000000000002</v>
      </c>
      <c r="C493" s="6">
        <f>RB[[#This Row],[Variaz]]/100</f>
        <v>2.8710000000000003E-3</v>
      </c>
      <c r="D493" s="10">
        <f>'AUM Fondi'!F670</f>
        <v>418900169.46000004</v>
      </c>
      <c r="E493" s="10">
        <f>D492*RB[[#This Row],[Variazione percentuale]]</f>
        <v>1198943.9138585704</v>
      </c>
      <c r="F493" s="11">
        <f>RB[[#This Row],[AUM]]-D492</f>
        <v>1295183.7899999619</v>
      </c>
      <c r="G493" s="11">
        <f>RB[[#This Row],[∆ AUM]]-RB[[#This Row],[effetto mercato]]</f>
        <v>96239.876141391462</v>
      </c>
    </row>
    <row r="494" spans="1:7">
      <c r="A494" s="4">
        <v>42978</v>
      </c>
      <c r="B494">
        <v>0.1908</v>
      </c>
      <c r="C494" s="6">
        <f>RB[[#This Row],[Variaz]]/100</f>
        <v>1.908E-3</v>
      </c>
      <c r="D494" s="10">
        <f>'AUM Fondi'!F671</f>
        <v>419929107.20999998</v>
      </c>
      <c r="E494" s="10">
        <f>D493*RB[[#This Row],[Variazione percentuale]]</f>
        <v>799261.52332968009</v>
      </c>
      <c r="F494" s="11">
        <f>RB[[#This Row],[AUM]]-D493</f>
        <v>1028937.7499999404</v>
      </c>
      <c r="G494" s="11">
        <f>RB[[#This Row],[∆ AUM]]-RB[[#This Row],[effetto mercato]]</f>
        <v>229676.22667026031</v>
      </c>
    </row>
    <row r="495" spans="1:7">
      <c r="A495" s="4">
        <v>42979</v>
      </c>
      <c r="B495">
        <v>7.6200000000000004E-2</v>
      </c>
      <c r="C495" s="6">
        <f>RB[[#This Row],[Variaz]]/100</f>
        <v>7.6200000000000009E-4</v>
      </c>
      <c r="D495" s="10">
        <f>'AUM Fondi'!F672</f>
        <v>420341628.68000001</v>
      </c>
      <c r="E495" s="10">
        <f>D494*RB[[#This Row],[Variazione percentuale]]</f>
        <v>319985.97969402</v>
      </c>
      <c r="F495" s="11">
        <f>RB[[#This Row],[AUM]]-D494</f>
        <v>412521.47000002861</v>
      </c>
      <c r="G495" s="11">
        <f>RB[[#This Row],[∆ AUM]]-RB[[#This Row],[effetto mercato]]</f>
        <v>92535.490306008607</v>
      </c>
    </row>
    <row r="496" spans="1:7">
      <c r="A496" s="4">
        <v>42982</v>
      </c>
      <c r="B496">
        <v>-9.5200000000000007E-2</v>
      </c>
      <c r="C496" s="6">
        <f>RB[[#This Row],[Variaz]]/100</f>
        <v>-9.5200000000000005E-4</v>
      </c>
      <c r="D496" s="10">
        <f>'AUM Fondi'!F673</f>
        <v>420234037.76999992</v>
      </c>
      <c r="E496" s="10">
        <f>D495*RB[[#This Row],[Variazione percentuale]]</f>
        <v>-400165.23050336004</v>
      </c>
      <c r="F496" s="11">
        <f>RB[[#This Row],[AUM]]-D495</f>
        <v>-107590.91000008583</v>
      </c>
      <c r="G496" s="11">
        <f>RB[[#This Row],[∆ AUM]]-RB[[#This Row],[effetto mercato]]</f>
        <v>292574.32050327421</v>
      </c>
    </row>
    <row r="497" spans="1:7">
      <c r="A497" s="4">
        <v>42983</v>
      </c>
      <c r="B497">
        <v>1.9099999999999999E-2</v>
      </c>
      <c r="C497" s="6">
        <f>RB[[#This Row],[Variaz]]/100</f>
        <v>1.9099999999999998E-4</v>
      </c>
      <c r="D497" s="10">
        <f>'AUM Fondi'!F674</f>
        <v>420703679.94999999</v>
      </c>
      <c r="E497" s="10">
        <f>D496*RB[[#This Row],[Variazione percentuale]]</f>
        <v>80264.701214069981</v>
      </c>
      <c r="F497" s="11">
        <f>RB[[#This Row],[AUM]]-D496</f>
        <v>469642.18000006676</v>
      </c>
      <c r="G497" s="11">
        <f>RB[[#This Row],[∆ AUM]]-RB[[#This Row],[effetto mercato]]</f>
        <v>389377.47878599679</v>
      </c>
    </row>
    <row r="498" spans="1:7">
      <c r="A498" s="4">
        <v>42984</v>
      </c>
      <c r="B498">
        <v>0</v>
      </c>
      <c r="C498" s="6">
        <f>RB[[#This Row],[Variaz]]/100</f>
        <v>0</v>
      </c>
      <c r="D498" s="10">
        <f>'AUM Fondi'!F675</f>
        <v>421181995.48000002</v>
      </c>
      <c r="E498" s="10">
        <f>D497*RB[[#This Row],[Variazione percentuale]]</f>
        <v>0</v>
      </c>
      <c r="F498" s="11">
        <f>RB[[#This Row],[AUM]]-D497</f>
        <v>478315.53000003099</v>
      </c>
      <c r="G498" s="11">
        <f>RB[[#This Row],[∆ AUM]]-RB[[#This Row],[effetto mercato]]</f>
        <v>478315.53000003099</v>
      </c>
    </row>
    <row r="499" spans="1:7">
      <c r="A499" s="4">
        <v>42985</v>
      </c>
      <c r="B499">
        <v>0.1905</v>
      </c>
      <c r="C499" s="6">
        <f>RB[[#This Row],[Variaz]]/100</f>
        <v>1.905E-3</v>
      </c>
      <c r="D499" s="10">
        <f>'AUM Fondi'!F676</f>
        <v>423012764.42999995</v>
      </c>
      <c r="E499" s="10">
        <f>D498*RB[[#This Row],[Variazione percentuale]]</f>
        <v>802351.70138940006</v>
      </c>
      <c r="F499" s="11">
        <f>RB[[#This Row],[AUM]]-D498</f>
        <v>1830768.9499999285</v>
      </c>
      <c r="G499" s="11">
        <f>RB[[#This Row],[∆ AUM]]-RB[[#This Row],[effetto mercato]]</f>
        <v>1028417.2486105284</v>
      </c>
    </row>
    <row r="500" spans="1:7">
      <c r="A500" s="4">
        <v>42986</v>
      </c>
      <c r="B500">
        <v>1.9E-2</v>
      </c>
      <c r="C500" s="6">
        <f>RB[[#This Row],[Variaz]]/100</f>
        <v>1.8999999999999998E-4</v>
      </c>
      <c r="D500" s="10">
        <f>'AUM Fondi'!F677</f>
        <v>423441612.99000001</v>
      </c>
      <c r="E500" s="10">
        <f>D499*RB[[#This Row],[Variazione percentuale]]</f>
        <v>80372.425241699981</v>
      </c>
      <c r="F500" s="11">
        <f>RB[[#This Row],[AUM]]-D499</f>
        <v>428848.56000006199</v>
      </c>
      <c r="G500" s="11">
        <f>RB[[#This Row],[∆ AUM]]-RB[[#This Row],[effetto mercato]]</f>
        <v>348476.13475836202</v>
      </c>
    </row>
    <row r="501" spans="1:7">
      <c r="A501" s="4">
        <v>42989</v>
      </c>
      <c r="B501">
        <v>0.30409999999999998</v>
      </c>
      <c r="C501" s="6">
        <f>RB[[#This Row],[Variaz]]/100</f>
        <v>3.0409999999999999E-3</v>
      </c>
      <c r="D501" s="10">
        <f>'AUM Fondi'!F678</f>
        <v>424861735.44999999</v>
      </c>
      <c r="E501" s="10">
        <f>D500*RB[[#This Row],[Variazione percentuale]]</f>
        <v>1287685.9451025899</v>
      </c>
      <c r="F501" s="11">
        <f>RB[[#This Row],[AUM]]-D500</f>
        <v>1420122.4599999785</v>
      </c>
      <c r="G501" s="11">
        <f>RB[[#This Row],[∆ AUM]]-RB[[#This Row],[effetto mercato]]</f>
        <v>132436.51489738864</v>
      </c>
    </row>
    <row r="502" spans="1:7">
      <c r="A502" s="4">
        <v>42990</v>
      </c>
      <c r="B502">
        <v>5.6899999999999999E-2</v>
      </c>
      <c r="C502" s="6">
        <f>RB[[#This Row],[Variaz]]/100</f>
        <v>5.6899999999999995E-4</v>
      </c>
      <c r="D502" s="10">
        <f>'AUM Fondi'!F679</f>
        <v>425180101.62</v>
      </c>
      <c r="E502" s="10">
        <f>D501*RB[[#This Row],[Variazione percentuale]]</f>
        <v>241746.32747104997</v>
      </c>
      <c r="F502" s="11">
        <f>RB[[#This Row],[AUM]]-D501</f>
        <v>318366.17000001669</v>
      </c>
      <c r="G502" s="11">
        <f>RB[[#This Row],[∆ AUM]]-RB[[#This Row],[effetto mercato]]</f>
        <v>76619.842528966721</v>
      </c>
    </row>
    <row r="503" spans="1:7">
      <c r="A503" s="4">
        <v>42991</v>
      </c>
      <c r="B503">
        <v>1.89E-2</v>
      </c>
      <c r="C503" s="6">
        <f>RB[[#This Row],[Variaz]]/100</f>
        <v>1.8900000000000001E-4</v>
      </c>
      <c r="D503" s="10">
        <f>'AUM Fondi'!F680</f>
        <v>425451529.95999998</v>
      </c>
      <c r="E503" s="10">
        <f>D502*RB[[#This Row],[Variazione percentuale]]</f>
        <v>80359.039206180008</v>
      </c>
      <c r="F503" s="11">
        <f>RB[[#This Row],[AUM]]-D502</f>
        <v>271428.33999997377</v>
      </c>
      <c r="G503" s="11">
        <f>RB[[#This Row],[∆ AUM]]-RB[[#This Row],[effetto mercato]]</f>
        <v>191069.30079379375</v>
      </c>
    </row>
    <row r="504" spans="1:7">
      <c r="A504" s="4">
        <v>42992</v>
      </c>
      <c r="B504">
        <v>0</v>
      </c>
      <c r="C504" s="6">
        <f>RB[[#This Row],[Variaz]]/100</f>
        <v>0</v>
      </c>
      <c r="D504" s="10">
        <f>'AUM Fondi'!F681</f>
        <v>425756812.65999997</v>
      </c>
      <c r="E504" s="10">
        <f>D503*RB[[#This Row],[Variazione percentuale]]</f>
        <v>0</v>
      </c>
      <c r="F504" s="11">
        <f>RB[[#This Row],[AUM]]-D503</f>
        <v>305282.69999998808</v>
      </c>
      <c r="G504" s="11">
        <f>RB[[#This Row],[∆ AUM]]-RB[[#This Row],[effetto mercato]]</f>
        <v>305282.69999998808</v>
      </c>
    </row>
    <row r="505" spans="1:7">
      <c r="A505" s="4">
        <v>42993</v>
      </c>
      <c r="B505">
        <v>-0.1515</v>
      </c>
      <c r="C505" s="6">
        <f>RB[[#This Row],[Variaz]]/100</f>
        <v>-1.5149999999999999E-3</v>
      </c>
      <c r="D505" s="10">
        <f>'AUM Fondi'!F682</f>
        <v>425446535.72000003</v>
      </c>
      <c r="E505" s="10">
        <f>D504*RB[[#This Row],[Variazione percentuale]]</f>
        <v>-645021.57117989985</v>
      </c>
      <c r="F505" s="11">
        <f>RB[[#This Row],[AUM]]-D504</f>
        <v>-310276.93999993801</v>
      </c>
      <c r="G505" s="11">
        <f>RB[[#This Row],[∆ AUM]]-RB[[#This Row],[effetto mercato]]</f>
        <v>334744.63117996184</v>
      </c>
    </row>
    <row r="506" spans="1:7">
      <c r="A506" s="4">
        <v>42996</v>
      </c>
      <c r="B506">
        <v>7.5899999999999995E-2</v>
      </c>
      <c r="C506" s="6">
        <f>RB[[#This Row],[Variaz]]/100</f>
        <v>7.5899999999999991E-4</v>
      </c>
      <c r="D506" s="10">
        <f>'AUM Fondi'!F683</f>
        <v>426190086.40000004</v>
      </c>
      <c r="E506" s="10">
        <f>D505*RB[[#This Row],[Variazione percentuale]]</f>
        <v>322913.92061147996</v>
      </c>
      <c r="F506" s="11">
        <f>RB[[#This Row],[AUM]]-D505</f>
        <v>743550.68000000715</v>
      </c>
      <c r="G506" s="11">
        <f>RB[[#This Row],[∆ AUM]]-RB[[#This Row],[effetto mercato]]</f>
        <v>420636.75938852719</v>
      </c>
    </row>
    <row r="507" spans="1:7">
      <c r="A507" s="4">
        <v>42997</v>
      </c>
      <c r="B507">
        <v>0.13270000000000001</v>
      </c>
      <c r="C507" s="6">
        <f>RB[[#This Row],[Variaz]]/100</f>
        <v>1.3270000000000001E-3</v>
      </c>
      <c r="D507" s="10">
        <f>'AUM Fondi'!F684</f>
        <v>427232185.70000005</v>
      </c>
      <c r="E507" s="10">
        <f>D506*RB[[#This Row],[Variazione percentuale]]</f>
        <v>565554.24465280003</v>
      </c>
      <c r="F507" s="11">
        <f>RB[[#This Row],[AUM]]-D506</f>
        <v>1042099.3000000119</v>
      </c>
      <c r="G507" s="11">
        <f>RB[[#This Row],[∆ AUM]]-RB[[#This Row],[effetto mercato]]</f>
        <v>476545.05534721189</v>
      </c>
    </row>
    <row r="508" spans="1:7">
      <c r="A508" s="4">
        <v>42998</v>
      </c>
      <c r="B508">
        <v>-7.5700000000000003E-2</v>
      </c>
      <c r="C508" s="6">
        <f>RB[[#This Row],[Variaz]]/100</f>
        <v>-7.5700000000000008E-4</v>
      </c>
      <c r="D508" s="10">
        <f>'AUM Fondi'!F685</f>
        <v>427055823.13000005</v>
      </c>
      <c r="E508" s="10">
        <f>D507*RB[[#This Row],[Variazione percentuale]]</f>
        <v>-323414.76457490009</v>
      </c>
      <c r="F508" s="11">
        <f>RB[[#This Row],[AUM]]-D507</f>
        <v>-176362.56999999285</v>
      </c>
      <c r="G508" s="11">
        <f>RB[[#This Row],[∆ AUM]]-RB[[#This Row],[effetto mercato]]</f>
        <v>147052.19457490725</v>
      </c>
    </row>
    <row r="509" spans="1:7">
      <c r="A509" s="4">
        <v>42999</v>
      </c>
      <c r="B509">
        <v>1.89E-2</v>
      </c>
      <c r="C509" s="6">
        <f>RB[[#This Row],[Variaz]]/100</f>
        <v>1.8900000000000001E-4</v>
      </c>
      <c r="D509" s="10">
        <f>'AUM Fondi'!F686</f>
        <v>427645752.02000004</v>
      </c>
      <c r="E509" s="10">
        <f>D508*RB[[#This Row],[Variazione percentuale]]</f>
        <v>80713.550571570013</v>
      </c>
      <c r="F509" s="11">
        <f>RB[[#This Row],[AUM]]-D508</f>
        <v>589928.88999998569</v>
      </c>
      <c r="G509" s="11">
        <f>RB[[#This Row],[∆ AUM]]-RB[[#This Row],[effetto mercato]]</f>
        <v>509215.3394284157</v>
      </c>
    </row>
    <row r="510" spans="1:7">
      <c r="A510" s="4">
        <v>43000</v>
      </c>
      <c r="B510">
        <v>-5.6800000000000003E-2</v>
      </c>
      <c r="C510" s="6">
        <f>RB[[#This Row],[Variaz]]/100</f>
        <v>-5.6800000000000004E-4</v>
      </c>
      <c r="D510" s="10">
        <f>'AUM Fondi'!F687</f>
        <v>427823570.37</v>
      </c>
      <c r="E510" s="10">
        <f>D509*RB[[#This Row],[Variazione percentuale]]</f>
        <v>-242902.78714736004</v>
      </c>
      <c r="F510" s="11">
        <f>RB[[#This Row],[AUM]]-D509</f>
        <v>177818.34999996424</v>
      </c>
      <c r="G510" s="11">
        <f>RB[[#This Row],[∆ AUM]]-RB[[#This Row],[effetto mercato]]</f>
        <v>420721.13714732428</v>
      </c>
    </row>
    <row r="511" spans="1:7">
      <c r="A511" s="4">
        <v>43003</v>
      </c>
      <c r="B511">
        <v>0.24629999999999999</v>
      </c>
      <c r="C511" s="6">
        <f>RB[[#This Row],[Variaz]]/100</f>
        <v>2.4629999999999999E-3</v>
      </c>
      <c r="D511" s="10">
        <f>'AUM Fondi'!F688</f>
        <v>429497200.81999999</v>
      </c>
      <c r="E511" s="10">
        <f>D510*RB[[#This Row],[Variazione percentuale]]</f>
        <v>1053729.4538213101</v>
      </c>
      <c r="F511" s="11">
        <f>RB[[#This Row],[AUM]]-D510</f>
        <v>1673630.4499999881</v>
      </c>
      <c r="G511" s="11">
        <f>RB[[#This Row],[∆ AUM]]-RB[[#This Row],[effetto mercato]]</f>
        <v>619900.996178678</v>
      </c>
    </row>
    <row r="512" spans="1:7">
      <c r="A512" s="4">
        <v>43004</v>
      </c>
      <c r="B512">
        <v>0.1134</v>
      </c>
      <c r="C512" s="6">
        <f>RB[[#This Row],[Variaz]]/100</f>
        <v>1.134E-3</v>
      </c>
      <c r="D512" s="10">
        <f>'AUM Fondi'!F689</f>
        <v>430589017.04000002</v>
      </c>
      <c r="E512" s="10">
        <f>D511*RB[[#This Row],[Variazione percentuale]]</f>
        <v>487049.82572988002</v>
      </c>
      <c r="F512" s="11">
        <f>RB[[#This Row],[AUM]]-D511</f>
        <v>1091816.2200000286</v>
      </c>
      <c r="G512" s="11">
        <f>RB[[#This Row],[∆ AUM]]-RB[[#This Row],[effetto mercato]]</f>
        <v>604766.39427014859</v>
      </c>
    </row>
    <row r="513" spans="1:7">
      <c r="A513" s="4">
        <v>43005</v>
      </c>
      <c r="B513">
        <v>1.89E-2</v>
      </c>
      <c r="C513" s="6">
        <f>RB[[#This Row],[Variaz]]/100</f>
        <v>1.8900000000000001E-4</v>
      </c>
      <c r="D513" s="10">
        <f>'AUM Fondi'!F690</f>
        <v>430909582.40000004</v>
      </c>
      <c r="E513" s="10">
        <f>D512*RB[[#This Row],[Variazione percentuale]]</f>
        <v>81381.324220560011</v>
      </c>
      <c r="F513" s="11">
        <f>RB[[#This Row],[AUM]]-D512</f>
        <v>320565.36000001431</v>
      </c>
      <c r="G513" s="11">
        <f>RB[[#This Row],[∆ AUM]]-RB[[#This Row],[effetto mercato]]</f>
        <v>239184.03577945428</v>
      </c>
    </row>
    <row r="514" spans="1:7">
      <c r="A514" s="4">
        <v>43006</v>
      </c>
      <c r="B514">
        <v>-1.89E-2</v>
      </c>
      <c r="C514" s="6">
        <f>RB[[#This Row],[Variaz]]/100</f>
        <v>-1.8900000000000001E-4</v>
      </c>
      <c r="D514" s="10">
        <f>'AUM Fondi'!F691</f>
        <v>431013749.06999999</v>
      </c>
      <c r="E514" s="10">
        <f>D513*RB[[#This Row],[Variazione percentuale]]</f>
        <v>-81441.911073600015</v>
      </c>
      <c r="F514" s="11">
        <f>RB[[#This Row],[AUM]]-D513</f>
        <v>104166.66999995708</v>
      </c>
      <c r="G514" s="11">
        <f>RB[[#This Row],[∆ AUM]]-RB[[#This Row],[effetto mercato]]</f>
        <v>185608.58107355708</v>
      </c>
    </row>
    <row r="515" spans="1:7">
      <c r="A515" s="4">
        <v>43007</v>
      </c>
      <c r="B515">
        <v>7.5499999999999998E-2</v>
      </c>
      <c r="C515" s="6">
        <f>RB[[#This Row],[Variaz]]/100</f>
        <v>7.5500000000000003E-4</v>
      </c>
      <c r="D515" s="10">
        <f>'AUM Fondi'!F692</f>
        <v>431613689.56</v>
      </c>
      <c r="E515" s="10">
        <f>D514*RB[[#This Row],[Variazione percentuale]]</f>
        <v>325415.38054784999</v>
      </c>
      <c r="F515" s="11">
        <f>RB[[#This Row],[AUM]]-D514</f>
        <v>599940.49000000954</v>
      </c>
      <c r="G515" s="11">
        <f>RB[[#This Row],[∆ AUM]]-RB[[#This Row],[effetto mercato]]</f>
        <v>274525.10945215955</v>
      </c>
    </row>
    <row r="516" spans="1:7">
      <c r="A516" s="4">
        <v>43010</v>
      </c>
      <c r="B516">
        <v>0.20749999999999999</v>
      </c>
      <c r="C516" s="6">
        <f>RB[[#This Row],[Variaz]]/100</f>
        <v>2.075E-3</v>
      </c>
      <c r="D516" s="10">
        <f>'AUM Fondi'!F693</f>
        <v>432925734.34999996</v>
      </c>
      <c r="E516" s="10">
        <f>D515*RB[[#This Row],[Variazione percentuale]]</f>
        <v>895598.405837</v>
      </c>
      <c r="F516" s="11">
        <f>RB[[#This Row],[AUM]]-D515</f>
        <v>1312044.7899999619</v>
      </c>
      <c r="G516" s="11">
        <f>RB[[#This Row],[∆ AUM]]-RB[[#This Row],[effetto mercato]]</f>
        <v>416446.38416296185</v>
      </c>
    </row>
    <row r="517" spans="1:7">
      <c r="A517" s="4">
        <v>43011</v>
      </c>
      <c r="B517">
        <v>5.6500000000000002E-2</v>
      </c>
      <c r="C517" s="6">
        <f>RB[[#This Row],[Variaz]]/100</f>
        <v>5.6499999999999996E-4</v>
      </c>
      <c r="D517" s="10">
        <f>'AUM Fondi'!F694</f>
        <v>433261945.80000001</v>
      </c>
      <c r="E517" s="10">
        <f>D516*RB[[#This Row],[Variazione percentuale]]</f>
        <v>244603.03990774998</v>
      </c>
      <c r="F517" s="11">
        <f>RB[[#This Row],[AUM]]-D516</f>
        <v>336211.45000004768</v>
      </c>
      <c r="G517" s="11">
        <f>RB[[#This Row],[∆ AUM]]-RB[[#This Row],[effetto mercato]]</f>
        <v>91608.410092297709</v>
      </c>
    </row>
    <row r="518" spans="1:7">
      <c r="A518" s="4">
        <v>43012</v>
      </c>
      <c r="B518">
        <v>-5.6399999999999999E-2</v>
      </c>
      <c r="C518" s="6">
        <f>RB[[#This Row],[Variaz]]/100</f>
        <v>-5.6399999999999994E-4</v>
      </c>
      <c r="D518" s="10">
        <f>'AUM Fondi'!F695</f>
        <v>433772139.31999999</v>
      </c>
      <c r="E518" s="10">
        <f>D517*RB[[#This Row],[Variazione percentuale]]</f>
        <v>-244359.73743119999</v>
      </c>
      <c r="F518" s="11">
        <f>RB[[#This Row],[AUM]]-D517</f>
        <v>510193.51999998093</v>
      </c>
      <c r="G518" s="11">
        <f>RB[[#This Row],[∆ AUM]]-RB[[#This Row],[effetto mercato]]</f>
        <v>754553.25743118091</v>
      </c>
    </row>
    <row r="519" spans="1:7">
      <c r="A519" s="4">
        <v>43013</v>
      </c>
      <c r="B519">
        <v>0.1883</v>
      </c>
      <c r="C519" s="6">
        <f>RB[[#This Row],[Variaz]]/100</f>
        <v>1.8829999999999999E-3</v>
      </c>
      <c r="D519" s="10">
        <f>'AUM Fondi'!F696</f>
        <v>435294277.39999998</v>
      </c>
      <c r="E519" s="10">
        <f>D518*RB[[#This Row],[Variazione percentuale]]</f>
        <v>816792.93833955994</v>
      </c>
      <c r="F519" s="11">
        <f>RB[[#This Row],[AUM]]-D518</f>
        <v>1522138.0799999833</v>
      </c>
      <c r="G519" s="11">
        <f>RB[[#This Row],[∆ AUM]]-RB[[#This Row],[effetto mercato]]</f>
        <v>705345.14166042337</v>
      </c>
    </row>
    <row r="520" spans="1:7">
      <c r="A520" s="4">
        <v>43014</v>
      </c>
      <c r="B520">
        <v>-9.3899999999999997E-2</v>
      </c>
      <c r="C520" s="6">
        <f>RB[[#This Row],[Variaz]]/100</f>
        <v>-9.3899999999999995E-4</v>
      </c>
      <c r="D520" s="10">
        <f>'AUM Fondi'!F697</f>
        <v>435796060.77999997</v>
      </c>
      <c r="E520" s="10">
        <f>D519*RB[[#This Row],[Variazione percentuale]]</f>
        <v>-408741.32647859998</v>
      </c>
      <c r="F520" s="11">
        <f>RB[[#This Row],[AUM]]-D519</f>
        <v>501783.37999999523</v>
      </c>
      <c r="G520" s="11">
        <f>RB[[#This Row],[∆ AUM]]-RB[[#This Row],[effetto mercato]]</f>
        <v>910524.70647859527</v>
      </c>
    </row>
    <row r="521" spans="1:7">
      <c r="A521" s="4">
        <v>43017</v>
      </c>
      <c r="B521">
        <v>0</v>
      </c>
      <c r="C521" s="6">
        <f>RB[[#This Row],[Variaz]]/100</f>
        <v>0</v>
      </c>
      <c r="D521" s="10">
        <f>'AUM Fondi'!F698</f>
        <v>436281561.56999999</v>
      </c>
      <c r="E521" s="10">
        <f>D520*RB[[#This Row],[Variazione percentuale]]</f>
        <v>0</v>
      </c>
      <c r="F521" s="11">
        <f>RB[[#This Row],[AUM]]-D520</f>
        <v>485500.79000002146</v>
      </c>
      <c r="G521" s="11">
        <f>RB[[#This Row],[∆ AUM]]-RB[[#This Row],[effetto mercato]]</f>
        <v>485500.79000002146</v>
      </c>
    </row>
    <row r="522" spans="1:7">
      <c r="A522" s="4">
        <v>43018</v>
      </c>
      <c r="B522">
        <v>-0.1128</v>
      </c>
      <c r="C522" s="6">
        <f>RB[[#This Row],[Variaz]]/100</f>
        <v>-1.1279999999999999E-3</v>
      </c>
      <c r="D522" s="10">
        <f>'AUM Fondi'!F699</f>
        <v>436073073.13</v>
      </c>
      <c r="E522" s="10">
        <f>D521*RB[[#This Row],[Variazione percentuale]]</f>
        <v>-492125.60145095992</v>
      </c>
      <c r="F522" s="11">
        <f>RB[[#This Row],[AUM]]-D521</f>
        <v>-208488.43999999762</v>
      </c>
      <c r="G522" s="11">
        <f>RB[[#This Row],[∆ AUM]]-RB[[#This Row],[effetto mercato]]</f>
        <v>283637.1614509623</v>
      </c>
    </row>
    <row r="523" spans="1:7">
      <c r="A523" s="4">
        <v>43019</v>
      </c>
      <c r="B523">
        <v>0</v>
      </c>
      <c r="C523" s="6">
        <f>RB[[#This Row],[Variaz]]/100</f>
        <v>0</v>
      </c>
      <c r="D523" s="10">
        <f>'AUM Fondi'!F700</f>
        <v>436075573.36000001</v>
      </c>
      <c r="E523" s="10">
        <f>D522*RB[[#This Row],[Variazione percentuale]]</f>
        <v>0</v>
      </c>
      <c r="F523" s="11">
        <f>RB[[#This Row],[AUM]]-D522</f>
        <v>2500.2300000190735</v>
      </c>
      <c r="G523" s="11">
        <f>RB[[#This Row],[∆ AUM]]-RB[[#This Row],[effetto mercato]]</f>
        <v>2500.2300000190735</v>
      </c>
    </row>
    <row r="524" spans="1:7">
      <c r="A524" s="4">
        <v>43020</v>
      </c>
      <c r="B524">
        <v>7.5300000000000006E-2</v>
      </c>
      <c r="C524" s="6">
        <f>RB[[#This Row],[Variaz]]/100</f>
        <v>7.5300000000000009E-4</v>
      </c>
      <c r="D524" s="10">
        <f>'AUM Fondi'!F701</f>
        <v>437431201.30000001</v>
      </c>
      <c r="E524" s="10">
        <f>D523*RB[[#This Row],[Variazione percentuale]]</f>
        <v>328364.90674008004</v>
      </c>
      <c r="F524" s="11">
        <f>RB[[#This Row],[AUM]]-D523</f>
        <v>1355627.9399999976</v>
      </c>
      <c r="G524" s="11">
        <f>RB[[#This Row],[∆ AUM]]-RB[[#This Row],[effetto mercato]]</f>
        <v>1027263.0332599175</v>
      </c>
    </row>
    <row r="525" spans="1:7">
      <c r="A525" s="4">
        <v>43021</v>
      </c>
      <c r="B525">
        <v>0.18809999999999999</v>
      </c>
      <c r="C525" s="6">
        <f>RB[[#This Row],[Variaz]]/100</f>
        <v>1.8809999999999999E-3</v>
      </c>
      <c r="D525" s="10">
        <f>'AUM Fondi'!F702</f>
        <v>438763440.96000004</v>
      </c>
      <c r="E525" s="10">
        <f>D524*RB[[#This Row],[Variazione percentuale]]</f>
        <v>822808.08964529994</v>
      </c>
      <c r="F525" s="11">
        <f>RB[[#This Row],[AUM]]-D524</f>
        <v>1332239.6600000262</v>
      </c>
      <c r="G525" s="11">
        <f>RB[[#This Row],[∆ AUM]]-RB[[#This Row],[effetto mercato]]</f>
        <v>509431.57035472628</v>
      </c>
    </row>
    <row r="526" spans="1:7">
      <c r="A526" s="4">
        <v>43024</v>
      </c>
      <c r="B526">
        <v>0.20660000000000001</v>
      </c>
      <c r="C526" s="6">
        <f>RB[[#This Row],[Variaz]]/100</f>
        <v>2.0660000000000001E-3</v>
      </c>
      <c r="D526" s="10">
        <f>'AUM Fondi'!F703</f>
        <v>440432201.08999997</v>
      </c>
      <c r="E526" s="10">
        <f>D525*RB[[#This Row],[Variazione percentuale]]</f>
        <v>906485.2690233601</v>
      </c>
      <c r="F526" s="11">
        <f>RB[[#This Row],[AUM]]-D525</f>
        <v>1668760.1299999356</v>
      </c>
      <c r="G526" s="11">
        <f>RB[[#This Row],[∆ AUM]]-RB[[#This Row],[effetto mercato]]</f>
        <v>762274.86097657552</v>
      </c>
    </row>
    <row r="527" spans="1:7">
      <c r="A527" s="4">
        <v>43025</v>
      </c>
      <c r="B527">
        <v>3.7499999999999999E-2</v>
      </c>
      <c r="C527" s="6">
        <f>RB[[#This Row],[Variaz]]/100</f>
        <v>3.7500000000000001E-4</v>
      </c>
      <c r="D527" s="10">
        <f>'AUM Fondi'!F704</f>
        <v>441194436.39000005</v>
      </c>
      <c r="E527" s="10">
        <f>D526*RB[[#This Row],[Variazione percentuale]]</f>
        <v>165162.07540874998</v>
      </c>
      <c r="F527" s="11">
        <f>RB[[#This Row],[AUM]]-D526</f>
        <v>762235.30000007153</v>
      </c>
      <c r="G527" s="11">
        <f>RB[[#This Row],[∆ AUM]]-RB[[#This Row],[effetto mercato]]</f>
        <v>597073.22459132154</v>
      </c>
    </row>
    <row r="528" spans="1:7">
      <c r="A528" s="4">
        <v>43026</v>
      </c>
      <c r="B528">
        <v>-1.8700000000000001E-2</v>
      </c>
      <c r="C528" s="6">
        <f>RB[[#This Row],[Variaz]]/100</f>
        <v>-1.8700000000000002E-4</v>
      </c>
      <c r="D528" s="10">
        <f>'AUM Fondi'!F705</f>
        <v>442190043.12999994</v>
      </c>
      <c r="E528" s="10">
        <f>D527*RB[[#This Row],[Variazione percentuale]]</f>
        <v>-82503.35960493001</v>
      </c>
      <c r="F528" s="11">
        <f>RB[[#This Row],[AUM]]-D527</f>
        <v>995606.73999989033</v>
      </c>
      <c r="G528" s="11">
        <f>RB[[#This Row],[∆ AUM]]-RB[[#This Row],[effetto mercato]]</f>
        <v>1078110.0996048204</v>
      </c>
    </row>
    <row r="529" spans="1:7">
      <c r="A529" s="4">
        <v>43027</v>
      </c>
      <c r="B529">
        <v>-9.3700000000000006E-2</v>
      </c>
      <c r="C529" s="6">
        <f>RB[[#This Row],[Variaz]]/100</f>
        <v>-9.3700000000000001E-4</v>
      </c>
      <c r="D529" s="10">
        <f>'AUM Fondi'!F706</f>
        <v>440401699.96000004</v>
      </c>
      <c r="E529" s="10">
        <f>D528*RB[[#This Row],[Variazione percentuale]]</f>
        <v>-414332.07041280996</v>
      </c>
      <c r="F529" s="11">
        <f>RB[[#This Row],[AUM]]-D528</f>
        <v>-1788343.1699998975</v>
      </c>
      <c r="G529" s="11">
        <f>RB[[#This Row],[∆ AUM]]-RB[[#This Row],[effetto mercato]]</f>
        <v>-1374011.0995870875</v>
      </c>
    </row>
    <row r="530" spans="1:7">
      <c r="A530" s="4">
        <v>43028</v>
      </c>
      <c r="B530">
        <v>0.1875</v>
      </c>
      <c r="C530" s="6">
        <f>RB[[#This Row],[Variaz]]/100</f>
        <v>1.8749999999999999E-3</v>
      </c>
      <c r="D530" s="10">
        <f>'AUM Fondi'!F707</f>
        <v>441659189.31</v>
      </c>
      <c r="E530" s="10">
        <f>D529*RB[[#This Row],[Variazione percentuale]]</f>
        <v>825753.18742500001</v>
      </c>
      <c r="F530" s="11">
        <f>RB[[#This Row],[AUM]]-D529</f>
        <v>1257489.3499999642</v>
      </c>
      <c r="G530" s="11">
        <f>RB[[#This Row],[∆ AUM]]-RB[[#This Row],[effetto mercato]]</f>
        <v>431736.16257496423</v>
      </c>
    </row>
    <row r="531" spans="1:7">
      <c r="A531" s="4">
        <v>43031</v>
      </c>
      <c r="B531">
        <v>9.3600000000000003E-2</v>
      </c>
      <c r="C531" s="6">
        <f>RB[[#This Row],[Variaz]]/100</f>
        <v>9.3599999999999998E-4</v>
      </c>
      <c r="D531" s="10">
        <f>'AUM Fondi'!F708</f>
        <v>442887958.02999997</v>
      </c>
      <c r="E531" s="10">
        <f>D530*RB[[#This Row],[Variazione percentuale]]</f>
        <v>413393.00119415997</v>
      </c>
      <c r="F531" s="11">
        <f>RB[[#This Row],[AUM]]-D530</f>
        <v>1228768.719999969</v>
      </c>
      <c r="G531" s="11">
        <f>RB[[#This Row],[∆ AUM]]-RB[[#This Row],[effetto mercato]]</f>
        <v>815375.71880580904</v>
      </c>
    </row>
    <row r="532" spans="1:7">
      <c r="A532" s="4">
        <v>43032</v>
      </c>
      <c r="B532">
        <v>-0.16830000000000001</v>
      </c>
      <c r="C532" s="6">
        <f>RB[[#This Row],[Variaz]]/100</f>
        <v>-1.683E-3</v>
      </c>
      <c r="D532" s="10">
        <f>'AUM Fondi'!F709</f>
        <v>442399448.22999996</v>
      </c>
      <c r="E532" s="10">
        <f>D531*RB[[#This Row],[Variazione percentuale]]</f>
        <v>-745380.43336448993</v>
      </c>
      <c r="F532" s="11">
        <f>RB[[#This Row],[AUM]]-D531</f>
        <v>-488509.80000001192</v>
      </c>
      <c r="G532" s="11">
        <f>RB[[#This Row],[∆ AUM]]-RB[[#This Row],[effetto mercato]]</f>
        <v>256870.63336447801</v>
      </c>
    </row>
    <row r="533" spans="1:7">
      <c r="A533" s="4">
        <v>43033</v>
      </c>
      <c r="B533">
        <v>-0.24349999999999999</v>
      </c>
      <c r="C533" s="6">
        <f>RB[[#This Row],[Variaz]]/100</f>
        <v>-2.4350000000000001E-3</v>
      </c>
      <c r="D533" s="10">
        <f>'AUM Fondi'!F710</f>
        <v>441767417.02000004</v>
      </c>
      <c r="E533" s="10">
        <f>D532*RB[[#This Row],[Variazione percentuale]]</f>
        <v>-1077242.6564400499</v>
      </c>
      <c r="F533" s="11">
        <f>RB[[#This Row],[AUM]]-D532</f>
        <v>-632031.20999991894</v>
      </c>
      <c r="G533" s="11">
        <f>RB[[#This Row],[∆ AUM]]-RB[[#This Row],[effetto mercato]]</f>
        <v>445211.44644013094</v>
      </c>
    </row>
    <row r="534" spans="1:7">
      <c r="A534" s="4">
        <v>43034</v>
      </c>
      <c r="B534">
        <v>0.41310000000000002</v>
      </c>
      <c r="C534" s="6">
        <f>RB[[#This Row],[Variaz]]/100</f>
        <v>4.1310000000000001E-3</v>
      </c>
      <c r="D534" s="10">
        <f>'AUM Fondi'!F711</f>
        <v>444002877.30000001</v>
      </c>
      <c r="E534" s="10">
        <f>D533*RB[[#This Row],[Variazione percentuale]]</f>
        <v>1824941.1997096203</v>
      </c>
      <c r="F534" s="11">
        <f>RB[[#This Row],[AUM]]-D533</f>
        <v>2235460.2799999714</v>
      </c>
      <c r="G534" s="11">
        <f>RB[[#This Row],[∆ AUM]]-RB[[#This Row],[effetto mercato]]</f>
        <v>410519.08029035106</v>
      </c>
    </row>
    <row r="535" spans="1:7">
      <c r="A535" s="4">
        <v>43035</v>
      </c>
      <c r="B535">
        <v>0.48630000000000001</v>
      </c>
      <c r="C535" s="6">
        <f>RB[[#This Row],[Variaz]]/100</f>
        <v>4.8630000000000001E-3</v>
      </c>
      <c r="D535" s="10">
        <f>'AUM Fondi'!F712</f>
        <v>446687344.78999996</v>
      </c>
      <c r="E535" s="10">
        <f>D534*RB[[#This Row],[Variazione percentuale]]</f>
        <v>2159185.9923099</v>
      </c>
      <c r="F535" s="11">
        <f>RB[[#This Row],[AUM]]-D534</f>
        <v>2684467.4899999499</v>
      </c>
      <c r="G535" s="11">
        <f>RB[[#This Row],[∆ AUM]]-RB[[#This Row],[effetto mercato]]</f>
        <v>525281.49769004993</v>
      </c>
    </row>
    <row r="536" spans="1:7">
      <c r="A536" s="4">
        <v>43038</v>
      </c>
      <c r="B536">
        <v>-1.8599999999999998E-2</v>
      </c>
      <c r="C536" s="6">
        <f>RB[[#This Row],[Variaz]]/100</f>
        <v>-1.8599999999999999E-4</v>
      </c>
      <c r="D536" s="10">
        <f>'AUM Fondi'!F713</f>
        <v>447139938.17000002</v>
      </c>
      <c r="E536" s="10">
        <f>D535*RB[[#This Row],[Variazione percentuale]]</f>
        <v>-83083.846130939986</v>
      </c>
      <c r="F536" s="11">
        <f>RB[[#This Row],[AUM]]-D535</f>
        <v>452593.38000005484</v>
      </c>
      <c r="G536" s="11">
        <f>RB[[#This Row],[∆ AUM]]-RB[[#This Row],[effetto mercato]]</f>
        <v>535677.22613099485</v>
      </c>
    </row>
    <row r="537" spans="1:7">
      <c r="A537" s="4">
        <v>43039</v>
      </c>
      <c r="B537">
        <v>7.4499999999999997E-2</v>
      </c>
      <c r="C537" s="6">
        <f>RB[[#This Row],[Variaz]]/100</f>
        <v>7.45E-4</v>
      </c>
      <c r="D537" s="10">
        <f>'AUM Fondi'!F714</f>
        <v>448216733.03999996</v>
      </c>
      <c r="E537" s="10">
        <f>D536*RB[[#This Row],[Variazione percentuale]]</f>
        <v>333119.25393665</v>
      </c>
      <c r="F537" s="11">
        <f>RB[[#This Row],[AUM]]-D536</f>
        <v>1076794.8699999452</v>
      </c>
      <c r="G537" s="11">
        <f>RB[[#This Row],[∆ AUM]]-RB[[#This Row],[effetto mercato]]</f>
        <v>743675.61606329517</v>
      </c>
    </row>
    <row r="538" spans="1:7">
      <c r="A538" s="4">
        <v>43041</v>
      </c>
      <c r="B538">
        <v>0.1116</v>
      </c>
      <c r="C538" s="6">
        <f>RB[[#This Row],[Variaz]]/100</f>
        <v>1.116E-3</v>
      </c>
      <c r="D538" s="10">
        <f>'AUM Fondi'!F715</f>
        <v>443338999.69</v>
      </c>
      <c r="E538" s="10">
        <f>D537*RB[[#This Row],[Variazione percentuale]]</f>
        <v>500209.87407263997</v>
      </c>
      <c r="F538" s="11">
        <f>RB[[#This Row],[AUM]]-D537</f>
        <v>-4877733.3499999642</v>
      </c>
      <c r="G538" s="11">
        <f>RB[[#This Row],[∆ AUM]]-RB[[#This Row],[effetto mercato]]</f>
        <v>-5377943.2240726044</v>
      </c>
    </row>
    <row r="539" spans="1:7">
      <c r="A539" s="4">
        <v>43042</v>
      </c>
      <c r="B539">
        <v>0.18579999999999999</v>
      </c>
      <c r="C539" s="6">
        <f>RB[[#This Row],[Variaz]]/100</f>
        <v>1.8579999999999998E-3</v>
      </c>
      <c r="D539" s="10">
        <f>'AUM Fondi'!F716</f>
        <v>444844379.33000004</v>
      </c>
      <c r="E539" s="10">
        <f>D538*RB[[#This Row],[Variazione percentuale]]</f>
        <v>823723.86142401991</v>
      </c>
      <c r="F539" s="11">
        <f>RB[[#This Row],[AUM]]-D538</f>
        <v>1505379.6400000453</v>
      </c>
      <c r="G539" s="11">
        <f>RB[[#This Row],[∆ AUM]]-RB[[#This Row],[effetto mercato]]</f>
        <v>681655.77857602539</v>
      </c>
    </row>
    <row r="540" spans="1:7">
      <c r="A540" s="4">
        <v>43045</v>
      </c>
      <c r="B540">
        <v>7.4200000000000002E-2</v>
      </c>
      <c r="C540" s="6">
        <f>RB[[#This Row],[Variaz]]/100</f>
        <v>7.4200000000000004E-4</v>
      </c>
      <c r="D540" s="10">
        <f>'AUM Fondi'!F717</f>
        <v>445939572.26000005</v>
      </c>
      <c r="E540" s="10">
        <f>D539*RB[[#This Row],[Variazione percentuale]]</f>
        <v>330074.52946286002</v>
      </c>
      <c r="F540" s="11">
        <f>RB[[#This Row],[AUM]]-D539</f>
        <v>1095192.9300000072</v>
      </c>
      <c r="G540" s="11">
        <f>RB[[#This Row],[∆ AUM]]-RB[[#This Row],[effetto mercato]]</f>
        <v>765118.40053714719</v>
      </c>
    </row>
    <row r="541" spans="1:7">
      <c r="A541" s="4">
        <v>43046</v>
      </c>
      <c r="B541">
        <v>0.11119999999999999</v>
      </c>
      <c r="C541" s="6">
        <f>RB[[#This Row],[Variaz]]/100</f>
        <v>1.1119999999999999E-3</v>
      </c>
      <c r="D541" s="10">
        <f>'AUM Fondi'!F718</f>
        <v>447649146.35000002</v>
      </c>
      <c r="E541" s="10">
        <f>D540*RB[[#This Row],[Variazione percentuale]]</f>
        <v>495884.80435312004</v>
      </c>
      <c r="F541" s="11">
        <f>RB[[#This Row],[AUM]]-D540</f>
        <v>1709574.0899999738</v>
      </c>
      <c r="G541" s="11">
        <f>RB[[#This Row],[∆ AUM]]-RB[[#This Row],[effetto mercato]]</f>
        <v>1213689.2856468537</v>
      </c>
    </row>
    <row r="542" spans="1:7">
      <c r="A542" s="4">
        <v>43047</v>
      </c>
      <c r="B542">
        <v>-1.8499999999999999E-2</v>
      </c>
      <c r="C542" s="6">
        <f>RB[[#This Row],[Variaz]]/100</f>
        <v>-1.85E-4</v>
      </c>
      <c r="D542" s="10">
        <f>'AUM Fondi'!F719</f>
        <v>447954527.79000002</v>
      </c>
      <c r="E542" s="10">
        <f>D541*RB[[#This Row],[Variazione percentuale]]</f>
        <v>-82815.092074750006</v>
      </c>
      <c r="F542" s="11">
        <f>RB[[#This Row],[AUM]]-D541</f>
        <v>305381.43999999762</v>
      </c>
      <c r="G542" s="11">
        <f>RB[[#This Row],[∆ AUM]]-RB[[#This Row],[effetto mercato]]</f>
        <v>388196.53207474761</v>
      </c>
    </row>
    <row r="543" spans="1:7">
      <c r="A543" s="4">
        <v>43048</v>
      </c>
      <c r="B543">
        <v>-0.42580000000000001</v>
      </c>
      <c r="C543" s="6">
        <f>RB[[#This Row],[Variaz]]/100</f>
        <v>-4.2580000000000005E-3</v>
      </c>
      <c r="D543" s="10">
        <f>'AUM Fondi'!F720</f>
        <v>447150409.99000001</v>
      </c>
      <c r="E543" s="10">
        <f>D542*RB[[#This Row],[Variazione percentuale]]</f>
        <v>-1907390.3793298204</v>
      </c>
      <c r="F543" s="11">
        <f>RB[[#This Row],[AUM]]-D542</f>
        <v>-804117.80000001192</v>
      </c>
      <c r="G543" s="11">
        <f>RB[[#This Row],[∆ AUM]]-RB[[#This Row],[effetto mercato]]</f>
        <v>1103272.5793298085</v>
      </c>
    </row>
    <row r="544" spans="1:7">
      <c r="A544" s="4">
        <v>43049</v>
      </c>
      <c r="B544">
        <v>-0.20449999999999999</v>
      </c>
      <c r="C544" s="6">
        <f>RB[[#This Row],[Variaz]]/100</f>
        <v>-2.0449999999999999E-3</v>
      </c>
      <c r="D544" s="10">
        <f>'AUM Fondi'!F721</f>
        <v>446937968.94</v>
      </c>
      <c r="E544" s="10">
        <f>D543*RB[[#This Row],[Variazione percentuale]]</f>
        <v>-914422.58842954994</v>
      </c>
      <c r="F544" s="11">
        <f>RB[[#This Row],[AUM]]-D543</f>
        <v>-212441.05000001192</v>
      </c>
      <c r="G544" s="11">
        <f>RB[[#This Row],[∆ AUM]]-RB[[#This Row],[effetto mercato]]</f>
        <v>701981.53842953802</v>
      </c>
    </row>
    <row r="545" spans="1:7">
      <c r="A545" s="4">
        <v>43052</v>
      </c>
      <c r="B545">
        <v>-0.20499999999999999</v>
      </c>
      <c r="C545" s="6">
        <f>RB[[#This Row],[Variaz]]/100</f>
        <v>-2.0499999999999997E-3</v>
      </c>
      <c r="D545" s="10">
        <f>'AUM Fondi'!F722</f>
        <v>446597773.76000005</v>
      </c>
      <c r="E545" s="10">
        <f>D544*RB[[#This Row],[Variazione percentuale]]</f>
        <v>-916222.83632699982</v>
      </c>
      <c r="F545" s="11">
        <f>RB[[#This Row],[AUM]]-D544</f>
        <v>-340195.17999994755</v>
      </c>
      <c r="G545" s="11">
        <f>RB[[#This Row],[∆ AUM]]-RB[[#This Row],[effetto mercato]]</f>
        <v>576027.65632705227</v>
      </c>
    </row>
    <row r="546" spans="1:7">
      <c r="A546" s="4">
        <v>43053</v>
      </c>
      <c r="B546">
        <v>-9.3399999999999997E-2</v>
      </c>
      <c r="C546" s="6">
        <f>RB[[#This Row],[Variaz]]/100</f>
        <v>-9.3399999999999993E-4</v>
      </c>
      <c r="D546" s="10">
        <f>'AUM Fondi'!F723</f>
        <v>445035383.29999995</v>
      </c>
      <c r="E546" s="10">
        <f>D545*RB[[#This Row],[Variazione percentuale]]</f>
        <v>-417122.32069184002</v>
      </c>
      <c r="F546" s="11">
        <f>RB[[#This Row],[AUM]]-D545</f>
        <v>-1562390.4600000978</v>
      </c>
      <c r="G546" s="11">
        <f>RB[[#This Row],[∆ AUM]]-RB[[#This Row],[effetto mercato]]</f>
        <v>-1145268.1393082577</v>
      </c>
    </row>
    <row r="547" spans="1:7">
      <c r="A547" s="4">
        <v>43054</v>
      </c>
      <c r="B547">
        <v>-0.35510000000000003</v>
      </c>
      <c r="C547" s="6">
        <f>RB[[#This Row],[Variaz]]/100</f>
        <v>-3.5510000000000003E-3</v>
      </c>
      <c r="D547" s="10">
        <f>'AUM Fondi'!F724</f>
        <v>444374152.08999997</v>
      </c>
      <c r="E547" s="10">
        <f>D546*RB[[#This Row],[Variazione percentuale]]</f>
        <v>-1580320.6460982999</v>
      </c>
      <c r="F547" s="11">
        <f>RB[[#This Row],[AUM]]-D546</f>
        <v>-661231.20999997854</v>
      </c>
      <c r="G547" s="11">
        <f>RB[[#This Row],[∆ AUM]]-RB[[#This Row],[effetto mercato]]</f>
        <v>919089.43609832134</v>
      </c>
    </row>
    <row r="548" spans="1:7">
      <c r="A548" s="4">
        <v>43055</v>
      </c>
      <c r="B548">
        <v>0.43140000000000001</v>
      </c>
      <c r="C548" s="6">
        <f>RB[[#This Row],[Variaz]]/100</f>
        <v>4.3140000000000001E-3</v>
      </c>
      <c r="D548" s="10">
        <f>'AUM Fondi'!F725</f>
        <v>447800855.26000005</v>
      </c>
      <c r="E548" s="10">
        <f>D547*RB[[#This Row],[Variazione percentuale]]</f>
        <v>1917030.09211626</v>
      </c>
      <c r="F548" s="11">
        <f>RB[[#This Row],[AUM]]-D547</f>
        <v>3426703.1700000763</v>
      </c>
      <c r="G548" s="11">
        <f>RB[[#This Row],[∆ AUM]]-RB[[#This Row],[effetto mercato]]</f>
        <v>1509673.0778838163</v>
      </c>
    </row>
    <row r="549" spans="1:7">
      <c r="A549" s="4">
        <v>43056</v>
      </c>
      <c r="B549">
        <v>-3.73E-2</v>
      </c>
      <c r="C549" s="6">
        <f>RB[[#This Row],[Variaz]]/100</f>
        <v>-3.7300000000000001E-4</v>
      </c>
      <c r="D549" s="10">
        <f>'AUM Fondi'!F726</f>
        <v>448200712.71999997</v>
      </c>
      <c r="E549" s="10">
        <f>D548*RB[[#This Row],[Variazione percentuale]]</f>
        <v>-167029.71901198002</v>
      </c>
      <c r="F549" s="11">
        <f>RB[[#This Row],[AUM]]-D548</f>
        <v>399857.45999991894</v>
      </c>
      <c r="G549" s="11">
        <f>RB[[#This Row],[∆ AUM]]-RB[[#This Row],[effetto mercato]]</f>
        <v>566887.17901189893</v>
      </c>
    </row>
    <row r="550" spans="1:7">
      <c r="A550" s="4">
        <v>43059</v>
      </c>
      <c r="B550">
        <v>0.1308</v>
      </c>
      <c r="C550" s="6">
        <f>RB[[#This Row],[Variaz]]/100</f>
        <v>1.3079999999999999E-3</v>
      </c>
      <c r="D550" s="10">
        <f>'AUM Fondi'!F727</f>
        <v>449596522.03999996</v>
      </c>
      <c r="E550" s="10">
        <f>D549*RB[[#This Row],[Variazione percentuale]]</f>
        <v>586246.53223775991</v>
      </c>
      <c r="F550" s="11">
        <f>RB[[#This Row],[AUM]]-D549</f>
        <v>1395809.3199999928</v>
      </c>
      <c r="G550" s="11">
        <f>RB[[#This Row],[∆ AUM]]-RB[[#This Row],[effetto mercato]]</f>
        <v>809562.78776223294</v>
      </c>
    </row>
    <row r="551" spans="1:7">
      <c r="A551" s="4">
        <v>43060</v>
      </c>
      <c r="B551">
        <v>0.24249999999999999</v>
      </c>
      <c r="C551" s="6">
        <f>RB[[#This Row],[Variaz]]/100</f>
        <v>2.4250000000000001E-3</v>
      </c>
      <c r="D551" s="10">
        <f>'AUM Fondi'!F728</f>
        <v>451242655.5</v>
      </c>
      <c r="E551" s="10">
        <f>D550*RB[[#This Row],[Variazione percentuale]]</f>
        <v>1090271.5659469999</v>
      </c>
      <c r="F551" s="11">
        <f>RB[[#This Row],[AUM]]-D550</f>
        <v>1646133.4600000381</v>
      </c>
      <c r="G551" s="11">
        <f>RB[[#This Row],[∆ AUM]]-RB[[#This Row],[effetto mercato]]</f>
        <v>555861.89405303821</v>
      </c>
    </row>
    <row r="552" spans="1:7">
      <c r="A552" s="4">
        <v>43061</v>
      </c>
      <c r="B552">
        <v>-5.5800000000000002E-2</v>
      </c>
      <c r="C552" s="6">
        <f>RB[[#This Row],[Variaz]]/100</f>
        <v>-5.5800000000000001E-4</v>
      </c>
      <c r="D552" s="10">
        <f>'AUM Fondi'!F729</f>
        <v>452028114.91000003</v>
      </c>
      <c r="E552" s="10">
        <f>D551*RB[[#This Row],[Variazione percentuale]]</f>
        <v>-251793.40176900002</v>
      </c>
      <c r="F552" s="11">
        <f>RB[[#This Row],[AUM]]-D551</f>
        <v>785459.41000002623</v>
      </c>
      <c r="G552" s="11">
        <f>RB[[#This Row],[∆ AUM]]-RB[[#This Row],[effetto mercato]]</f>
        <v>1037252.8117690262</v>
      </c>
    </row>
    <row r="553" spans="1:7">
      <c r="A553" s="4">
        <v>43062</v>
      </c>
      <c r="B553">
        <v>-9.3100000000000002E-2</v>
      </c>
      <c r="C553" s="6">
        <f>RB[[#This Row],[Variaz]]/100</f>
        <v>-9.3099999999999997E-4</v>
      </c>
      <c r="D553" s="10">
        <f>'AUM Fondi'!F730</f>
        <v>452793521.48000002</v>
      </c>
      <c r="E553" s="10">
        <f>D552*RB[[#This Row],[Variazione percentuale]]</f>
        <v>-420838.17498121003</v>
      </c>
      <c r="F553" s="11">
        <f>RB[[#This Row],[AUM]]-D552</f>
        <v>765406.56999999285</v>
      </c>
      <c r="G553" s="11">
        <f>RB[[#This Row],[∆ AUM]]-RB[[#This Row],[effetto mercato]]</f>
        <v>1186244.7449812028</v>
      </c>
    </row>
    <row r="554" spans="1:7">
      <c r="A554" s="4">
        <v>43063</v>
      </c>
      <c r="B554">
        <v>-0.18640000000000001</v>
      </c>
      <c r="C554" s="6">
        <f>RB[[#This Row],[Variaz]]/100</f>
        <v>-1.8640000000000002E-3</v>
      </c>
      <c r="D554" s="10">
        <f>'AUM Fondi'!F731</f>
        <v>452706961.01999998</v>
      </c>
      <c r="E554" s="10">
        <f>D553*RB[[#This Row],[Variazione percentuale]]</f>
        <v>-844007.12403872015</v>
      </c>
      <c r="F554" s="11">
        <f>RB[[#This Row],[AUM]]-D553</f>
        <v>-86560.460000038147</v>
      </c>
      <c r="G554" s="11">
        <f>RB[[#This Row],[∆ AUM]]-RB[[#This Row],[effetto mercato]]</f>
        <v>757446.66403868201</v>
      </c>
    </row>
    <row r="555" spans="1:7">
      <c r="A555" s="4">
        <v>43066</v>
      </c>
      <c r="B555">
        <v>-1.8700000000000001E-2</v>
      </c>
      <c r="C555" s="6">
        <f>RB[[#This Row],[Variaz]]/100</f>
        <v>-1.8700000000000002E-4</v>
      </c>
      <c r="D555" s="10">
        <f>'AUM Fondi'!F732</f>
        <v>453952987.32999998</v>
      </c>
      <c r="E555" s="10">
        <f>D554*RB[[#This Row],[Variazione percentuale]]</f>
        <v>-84656.201710740002</v>
      </c>
      <c r="F555" s="11">
        <f>RB[[#This Row],[AUM]]-D554</f>
        <v>1246026.3100000024</v>
      </c>
      <c r="G555" s="11">
        <f>RB[[#This Row],[∆ AUM]]-RB[[#This Row],[effetto mercato]]</f>
        <v>1330682.5117107425</v>
      </c>
    </row>
    <row r="556" spans="1:7">
      <c r="A556" s="4">
        <v>43067</v>
      </c>
      <c r="B556">
        <v>0.24279999999999999</v>
      </c>
      <c r="C556" s="6">
        <f>RB[[#This Row],[Variaz]]/100</f>
        <v>2.428E-3</v>
      </c>
      <c r="D556" s="10">
        <f>'AUM Fondi'!F733</f>
        <v>455639154.88</v>
      </c>
      <c r="E556" s="10">
        <f>D555*RB[[#This Row],[Variazione percentuale]]</f>
        <v>1102197.8532372399</v>
      </c>
      <c r="F556" s="11">
        <f>RB[[#This Row],[AUM]]-D555</f>
        <v>1686167.5500000119</v>
      </c>
      <c r="G556" s="11">
        <f>RB[[#This Row],[∆ AUM]]-RB[[#This Row],[effetto mercato]]</f>
        <v>583969.69676277204</v>
      </c>
    </row>
    <row r="557" spans="1:7">
      <c r="A557" s="4">
        <v>43068</v>
      </c>
      <c r="B557">
        <v>-3.73E-2</v>
      </c>
      <c r="C557" s="6">
        <f>RB[[#This Row],[Variaz]]/100</f>
        <v>-3.7300000000000001E-4</v>
      </c>
      <c r="D557" s="10">
        <f>'AUM Fondi'!F734</f>
        <v>455929553.24000001</v>
      </c>
      <c r="E557" s="10">
        <f>D556*RB[[#This Row],[Variazione percentuale]]</f>
        <v>-169953.40477024001</v>
      </c>
      <c r="F557" s="11">
        <f>RB[[#This Row],[AUM]]-D556</f>
        <v>290398.36000001431</v>
      </c>
      <c r="G557" s="11">
        <f>RB[[#This Row],[∆ AUM]]-RB[[#This Row],[effetto mercato]]</f>
        <v>460351.76477025432</v>
      </c>
    </row>
    <row r="558" spans="1:7">
      <c r="A558" s="4">
        <v>43069</v>
      </c>
      <c r="B558">
        <v>-5.5899999999999998E-2</v>
      </c>
      <c r="C558" s="6">
        <f>RB[[#This Row],[Variaz]]/100</f>
        <v>-5.5900000000000004E-4</v>
      </c>
      <c r="D558" s="10">
        <f>'AUM Fondi'!F735</f>
        <v>456035885.63999999</v>
      </c>
      <c r="E558" s="10">
        <f>D557*RB[[#This Row],[Variazione percentuale]]</f>
        <v>-254864.62026116002</v>
      </c>
      <c r="F558" s="11">
        <f>RB[[#This Row],[AUM]]-D557</f>
        <v>106332.39999997616</v>
      </c>
      <c r="G558" s="11">
        <f>RB[[#This Row],[∆ AUM]]-RB[[#This Row],[effetto mercato]]</f>
        <v>361197.02026113617</v>
      </c>
    </row>
    <row r="559" spans="1:7">
      <c r="A559" s="4">
        <v>43070</v>
      </c>
      <c r="B559">
        <v>3.73E-2</v>
      </c>
      <c r="C559" s="6">
        <f>RB[[#This Row],[Variaz]]/100</f>
        <v>3.7300000000000001E-4</v>
      </c>
      <c r="D559" s="10">
        <f>'AUM Fondi'!F736</f>
        <v>456778477.63999999</v>
      </c>
      <c r="E559" s="10">
        <f>D558*RB[[#This Row],[Variazione percentuale]]</f>
        <v>170101.38534372</v>
      </c>
      <c r="F559" s="11">
        <f>RB[[#This Row],[AUM]]-D558</f>
        <v>742592</v>
      </c>
      <c r="G559" s="11">
        <f>RB[[#This Row],[∆ AUM]]-RB[[#This Row],[effetto mercato]]</f>
        <v>572490.61465628003</v>
      </c>
    </row>
    <row r="560" spans="1:7">
      <c r="A560" s="4">
        <v>43073</v>
      </c>
      <c r="B560">
        <v>1.8599999999999998E-2</v>
      </c>
      <c r="C560" s="6">
        <f>RB[[#This Row],[Variaz]]/100</f>
        <v>1.8599999999999999E-4</v>
      </c>
      <c r="D560" s="10">
        <f>'AUM Fondi'!F737</f>
        <v>457336876.58999997</v>
      </c>
      <c r="E560" s="10">
        <f>D559*RB[[#This Row],[Variazione percentuale]]</f>
        <v>84960.796841039992</v>
      </c>
      <c r="F560" s="11">
        <f>RB[[#This Row],[AUM]]-D559</f>
        <v>558398.94999998808</v>
      </c>
      <c r="G560" s="11">
        <f>RB[[#This Row],[∆ AUM]]-RB[[#This Row],[effetto mercato]]</f>
        <v>473438.15315894806</v>
      </c>
    </row>
    <row r="561" spans="1:7">
      <c r="A561" s="4">
        <v>43074</v>
      </c>
      <c r="B561">
        <v>-5.5899999999999998E-2</v>
      </c>
      <c r="C561" s="6">
        <f>RB[[#This Row],[Variaz]]/100</f>
        <v>-5.5900000000000004E-4</v>
      </c>
      <c r="D561" s="10">
        <f>'AUM Fondi'!F738</f>
        <v>458300559.30000001</v>
      </c>
      <c r="E561" s="10">
        <f>D560*RB[[#This Row],[Variazione percentuale]]</f>
        <v>-255651.31401381001</v>
      </c>
      <c r="F561" s="11">
        <f>RB[[#This Row],[AUM]]-D560</f>
        <v>963682.71000003815</v>
      </c>
      <c r="G561" s="11">
        <f>RB[[#This Row],[∆ AUM]]-RB[[#This Row],[effetto mercato]]</f>
        <v>1219334.024013848</v>
      </c>
    </row>
    <row r="562" spans="1:7">
      <c r="A562" s="4">
        <v>43075</v>
      </c>
      <c r="B562">
        <v>-1.8599999999999998E-2</v>
      </c>
      <c r="C562" s="6">
        <f>RB[[#This Row],[Variaz]]/100</f>
        <v>-1.8599999999999999E-4</v>
      </c>
      <c r="D562" s="10">
        <f>'AUM Fondi'!F739</f>
        <v>458982012.44</v>
      </c>
      <c r="E562" s="10">
        <f>D561*RB[[#This Row],[Variazione percentuale]]</f>
        <v>-85243.904029800004</v>
      </c>
      <c r="F562" s="11">
        <f>RB[[#This Row],[AUM]]-D561</f>
        <v>681453.13999998569</v>
      </c>
      <c r="G562" s="11">
        <f>RB[[#This Row],[∆ AUM]]-RB[[#This Row],[effetto mercato]]</f>
        <v>766697.04402978567</v>
      </c>
    </row>
    <row r="563" spans="1:7">
      <c r="A563" s="4">
        <v>43076</v>
      </c>
      <c r="B563">
        <v>0.1119</v>
      </c>
      <c r="C563" s="6">
        <f>RB[[#This Row],[Variaz]]/100</f>
        <v>1.119E-3</v>
      </c>
      <c r="D563" s="10">
        <f>'AUM Fondi'!F740</f>
        <v>469769767.42000002</v>
      </c>
      <c r="E563" s="10">
        <f>D562*RB[[#This Row],[Variazione percentuale]]</f>
        <v>513600.87192036002</v>
      </c>
      <c r="F563" s="11">
        <f>RB[[#This Row],[AUM]]-D562</f>
        <v>10787754.980000019</v>
      </c>
      <c r="G563" s="11">
        <f>RB[[#This Row],[∆ AUM]]-RB[[#This Row],[effetto mercato]]</f>
        <v>10274154.108079659</v>
      </c>
    </row>
    <row r="564" spans="1:7">
      <c r="A564" s="4">
        <v>43080</v>
      </c>
      <c r="B564">
        <v>0.22359999999999999</v>
      </c>
      <c r="C564" s="6">
        <f>RB[[#This Row],[Variaz]]/100</f>
        <v>2.2360000000000001E-3</v>
      </c>
      <c r="D564" s="10">
        <f>'AUM Fondi'!F741</f>
        <v>471384039.07999998</v>
      </c>
      <c r="E564" s="10">
        <f>D563*RB[[#This Row],[Variazione percentuale]]</f>
        <v>1050405.1999511202</v>
      </c>
      <c r="F564" s="11">
        <f>RB[[#This Row],[AUM]]-D563</f>
        <v>1614271.6599999666</v>
      </c>
      <c r="G564" s="11">
        <f>RB[[#This Row],[∆ AUM]]-RB[[#This Row],[effetto mercato]]</f>
        <v>563866.46004884643</v>
      </c>
    </row>
    <row r="565" spans="1:7">
      <c r="A565" s="4">
        <v>43081</v>
      </c>
      <c r="B565">
        <v>9.2999999999999999E-2</v>
      </c>
      <c r="C565" s="6">
        <f>RB[[#This Row],[Variaz]]/100</f>
        <v>9.2999999999999995E-4</v>
      </c>
      <c r="D565" s="10">
        <f>'AUM Fondi'!F742</f>
        <v>472399959.22999996</v>
      </c>
      <c r="E565" s="10">
        <f>D564*RB[[#This Row],[Variazione percentuale]]</f>
        <v>438387.15634439996</v>
      </c>
      <c r="F565" s="11">
        <f>RB[[#This Row],[AUM]]-D564</f>
        <v>1015920.1499999762</v>
      </c>
      <c r="G565" s="11">
        <f>RB[[#This Row],[∆ AUM]]-RB[[#This Row],[effetto mercato]]</f>
        <v>577532.99365557614</v>
      </c>
    </row>
    <row r="566" spans="1:7">
      <c r="A566" s="4">
        <v>43082</v>
      </c>
      <c r="B566">
        <v>-0.14860000000000001</v>
      </c>
      <c r="C566" s="6">
        <f>RB[[#This Row],[Variaz]]/100</f>
        <v>-1.4860000000000001E-3</v>
      </c>
      <c r="D566" s="10">
        <f>'AUM Fondi'!F743</f>
        <v>471854668.80999994</v>
      </c>
      <c r="E566" s="10">
        <f>D565*RB[[#This Row],[Variazione percentuale]]</f>
        <v>-701986.33941578004</v>
      </c>
      <c r="F566" s="11">
        <f>RB[[#This Row],[AUM]]-D565</f>
        <v>-545290.42000001669</v>
      </c>
      <c r="G566" s="11">
        <f>RB[[#This Row],[∆ AUM]]-RB[[#This Row],[effetto mercato]]</f>
        <v>156695.91941576335</v>
      </c>
    </row>
    <row r="567" spans="1:7">
      <c r="A567" s="4">
        <v>43083</v>
      </c>
      <c r="B567">
        <v>-9.2999999999999999E-2</v>
      </c>
      <c r="C567" s="6">
        <f>RB[[#This Row],[Variaz]]/100</f>
        <v>-9.2999999999999995E-4</v>
      </c>
      <c r="D567" s="10">
        <f>'AUM Fondi'!F744</f>
        <v>471967469.33999997</v>
      </c>
      <c r="E567" s="10">
        <f>D566*RB[[#This Row],[Variazione percentuale]]</f>
        <v>-438824.84199329989</v>
      </c>
      <c r="F567" s="11">
        <f>RB[[#This Row],[AUM]]-D566</f>
        <v>112800.53000003099</v>
      </c>
      <c r="G567" s="11">
        <f>RB[[#This Row],[∆ AUM]]-RB[[#This Row],[effetto mercato]]</f>
        <v>551625.37199333089</v>
      </c>
    </row>
    <row r="568" spans="1:7">
      <c r="A568" s="4">
        <v>43084</v>
      </c>
      <c r="B568">
        <v>1.8599999999999998E-2</v>
      </c>
      <c r="C568" s="6">
        <f>RB[[#This Row],[Variaz]]/100</f>
        <v>1.8599999999999999E-4</v>
      </c>
      <c r="D568" s="10">
        <f>'AUM Fondi'!F745</f>
        <v>472591326.19</v>
      </c>
      <c r="E568" s="10">
        <f>D567*RB[[#This Row],[Variazione percentuale]]</f>
        <v>87785.949297239989</v>
      </c>
      <c r="F568" s="11">
        <f>RB[[#This Row],[AUM]]-D567</f>
        <v>623856.85000002384</v>
      </c>
      <c r="G568" s="11">
        <f>RB[[#This Row],[∆ AUM]]-RB[[#This Row],[effetto mercato]]</f>
        <v>536070.90070278384</v>
      </c>
    </row>
    <row r="569" spans="1:7">
      <c r="A569" s="4">
        <v>43087</v>
      </c>
      <c r="B569">
        <v>0.20480000000000001</v>
      </c>
      <c r="C569" s="6">
        <f>RB[[#This Row],[Variaz]]/100</f>
        <v>2.0479999999999999E-3</v>
      </c>
      <c r="D569" s="10">
        <f>'AUM Fondi'!F746</f>
        <v>474025277.88999999</v>
      </c>
      <c r="E569" s="10">
        <f>D568*RB[[#This Row],[Variazione percentuale]]</f>
        <v>967867.03603711992</v>
      </c>
      <c r="F569" s="11">
        <f>RB[[#This Row],[AUM]]-D568</f>
        <v>1433951.6999999881</v>
      </c>
      <c r="G569" s="11">
        <f>RB[[#This Row],[∆ AUM]]-RB[[#This Row],[effetto mercato]]</f>
        <v>466084.66396286816</v>
      </c>
    </row>
    <row r="570" spans="1:7">
      <c r="A570" s="4">
        <v>43088</v>
      </c>
      <c r="B570">
        <v>-0.22289999999999999</v>
      </c>
      <c r="C570" s="6">
        <f>RB[[#This Row],[Variaz]]/100</f>
        <v>-2.2290000000000001E-3</v>
      </c>
      <c r="D570" s="10">
        <f>'AUM Fondi'!F747</f>
        <v>473529545.38</v>
      </c>
      <c r="E570" s="10">
        <f>D569*RB[[#This Row],[Variazione percentuale]]</f>
        <v>-1056602.34441681</v>
      </c>
      <c r="F570" s="11">
        <f>RB[[#This Row],[AUM]]-D569</f>
        <v>-495732.50999999046</v>
      </c>
      <c r="G570" s="11">
        <f>RB[[#This Row],[∆ AUM]]-RB[[#This Row],[effetto mercato]]</f>
        <v>560869.8344168195</v>
      </c>
    </row>
    <row r="571" spans="1:7">
      <c r="A571" s="4">
        <v>43089</v>
      </c>
      <c r="B571">
        <v>-0.1862</v>
      </c>
      <c r="C571" s="6">
        <f>RB[[#This Row],[Variaz]]/100</f>
        <v>-1.8619999999999999E-3</v>
      </c>
      <c r="D571" s="10">
        <f>'AUM Fondi'!F748</f>
        <v>472931523.20000005</v>
      </c>
      <c r="E571" s="10">
        <f>D570*RB[[#This Row],[Variazione percentuale]]</f>
        <v>-881712.01349755994</v>
      </c>
      <c r="F571" s="11">
        <f>RB[[#This Row],[AUM]]-D570</f>
        <v>-598022.17999994755</v>
      </c>
      <c r="G571" s="11">
        <f>RB[[#This Row],[∆ AUM]]-RB[[#This Row],[effetto mercato]]</f>
        <v>283689.83349761239</v>
      </c>
    </row>
    <row r="572" spans="1:7">
      <c r="A572" s="4">
        <v>43090</v>
      </c>
      <c r="B572">
        <v>9.3299999999999994E-2</v>
      </c>
      <c r="C572" s="6">
        <f>RB[[#This Row],[Variaz]]/100</f>
        <v>9.3299999999999991E-4</v>
      </c>
      <c r="D572" s="10">
        <f>'AUM Fondi'!F749</f>
        <v>473539756.35000002</v>
      </c>
      <c r="E572" s="10">
        <f>D571*RB[[#This Row],[Variazione percentuale]]</f>
        <v>441245.11114559998</v>
      </c>
      <c r="F572" s="11">
        <f>RB[[#This Row],[AUM]]-D571</f>
        <v>608233.14999997616</v>
      </c>
      <c r="G572" s="11">
        <f>RB[[#This Row],[∆ AUM]]-RB[[#This Row],[effetto mercato]]</f>
        <v>166988.03885437618</v>
      </c>
    </row>
    <row r="573" spans="1:7">
      <c r="A573" s="4">
        <v>43091</v>
      </c>
      <c r="B573">
        <v>3.73E-2</v>
      </c>
      <c r="C573" s="6">
        <f>RB[[#This Row],[Variaz]]/100</f>
        <v>3.7300000000000001E-4</v>
      </c>
      <c r="D573" s="10">
        <f>'AUM Fondi'!F750</f>
        <v>474808333.27999997</v>
      </c>
      <c r="E573" s="10">
        <f>D572*RB[[#This Row],[Variazione percentuale]]</f>
        <v>176630.32911855003</v>
      </c>
      <c r="F573" s="11">
        <f>RB[[#This Row],[AUM]]-D572</f>
        <v>1268576.9299999475</v>
      </c>
      <c r="G573" s="11">
        <f>RB[[#This Row],[∆ AUM]]-RB[[#This Row],[effetto mercato]]</f>
        <v>1091946.6008813975</v>
      </c>
    </row>
    <row r="574" spans="1:7">
      <c r="A574" s="4">
        <v>43096</v>
      </c>
      <c r="B574">
        <v>-3.73E-2</v>
      </c>
      <c r="C574" s="6">
        <f>RB[[#This Row],[Variaz]]/100</f>
        <v>-3.7300000000000001E-4</v>
      </c>
      <c r="D574" s="10">
        <f>'AUM Fondi'!F751</f>
        <v>474402556.28000003</v>
      </c>
      <c r="E574" s="10">
        <f>D573*RB[[#This Row],[Variazione percentuale]]</f>
        <v>-177103.50831343999</v>
      </c>
      <c r="F574" s="11">
        <f>RB[[#This Row],[AUM]]-D573</f>
        <v>-405776.9999999404</v>
      </c>
      <c r="G574" s="11">
        <f>RB[[#This Row],[∆ AUM]]-RB[[#This Row],[effetto mercato]]</f>
        <v>-228673.49168650041</v>
      </c>
    </row>
    <row r="575" spans="1:7">
      <c r="A575" s="4">
        <v>43097</v>
      </c>
      <c r="B575">
        <v>-0.20499999999999999</v>
      </c>
      <c r="C575" s="6">
        <f>RB[[#This Row],[Variaz]]/100</f>
        <v>-2.0499999999999997E-3</v>
      </c>
      <c r="D575" s="10">
        <f>'AUM Fondi'!F752</f>
        <v>473662264.55000001</v>
      </c>
      <c r="E575" s="10">
        <f>D574*RB[[#This Row],[Variazione percentuale]]</f>
        <v>-972525.24037399993</v>
      </c>
      <c r="F575" s="11">
        <f>RB[[#This Row],[AUM]]-D574</f>
        <v>-740291.73000001907</v>
      </c>
      <c r="G575" s="11">
        <f>RB[[#This Row],[∆ AUM]]-RB[[#This Row],[effetto mercato]]</f>
        <v>232233.51037398085</v>
      </c>
    </row>
    <row r="576" spans="1:7">
      <c r="A576" s="4">
        <v>43098</v>
      </c>
      <c r="B576">
        <v>-0.22409999999999999</v>
      </c>
      <c r="C576" s="6">
        <f>RB[[#This Row],[Variaz]]/100</f>
        <v>-2.2409999999999999E-3</v>
      </c>
      <c r="D576" s="10">
        <f>'AUM Fondi'!F753</f>
        <v>472824217.46999997</v>
      </c>
      <c r="E576" s="10">
        <f>D575*RB[[#This Row],[Variazione percentuale]]</f>
        <v>-1061477.13485655</v>
      </c>
      <c r="F576" s="11">
        <f>RB[[#This Row],[AUM]]-D575</f>
        <v>-838047.08000004292</v>
      </c>
      <c r="G576" s="11">
        <f>RB[[#This Row],[∆ AUM]]-RB[[#This Row],[effetto mercato]]</f>
        <v>223430.05485650711</v>
      </c>
    </row>
    <row r="577" spans="1:7">
      <c r="A577" s="4">
        <v>43102</v>
      </c>
      <c r="B577">
        <v>-3.7400000000000003E-2</v>
      </c>
      <c r="C577" s="6">
        <f>RB[[#This Row],[Variaz]]/100</f>
        <v>-3.7400000000000004E-4</v>
      </c>
      <c r="D577" s="10">
        <f>'AUM Fondi'!F754</f>
        <v>473226664.89999998</v>
      </c>
      <c r="E577" s="10">
        <f>D576*RB[[#This Row],[Variazione percentuale]]</f>
        <v>-176836.25733378</v>
      </c>
      <c r="F577" s="11">
        <f>RB[[#This Row],[AUM]]-D576</f>
        <v>402447.43000000715</v>
      </c>
      <c r="G577" s="11">
        <f>RB[[#This Row],[∆ AUM]]-RB[[#This Row],[effetto mercato]]</f>
        <v>579283.68733378709</v>
      </c>
    </row>
    <row r="578" spans="1:7">
      <c r="A578" s="4">
        <v>43103</v>
      </c>
      <c r="B578">
        <v>0.18720000000000001</v>
      </c>
      <c r="C578" s="6">
        <f>RB[[#This Row],[Variaz]]/100</f>
        <v>1.872E-3</v>
      </c>
      <c r="D578" s="10">
        <f>'AUM Fondi'!F755</f>
        <v>474539441.39999998</v>
      </c>
      <c r="E578" s="10">
        <f>D577*RB[[#This Row],[Variazione percentuale]]</f>
        <v>885880.31669279991</v>
      </c>
      <c r="F578" s="11">
        <f>RB[[#This Row],[AUM]]-D577</f>
        <v>1312776.5</v>
      </c>
      <c r="G578" s="11">
        <f>RB[[#This Row],[∆ AUM]]-RB[[#This Row],[effetto mercato]]</f>
        <v>426896.18330720009</v>
      </c>
    </row>
    <row r="579" spans="1:7">
      <c r="A579" s="4">
        <v>43104</v>
      </c>
      <c r="B579">
        <v>0.29899999999999999</v>
      </c>
      <c r="C579" s="6">
        <f>RB[[#This Row],[Variaz]]/100</f>
        <v>2.99E-3</v>
      </c>
      <c r="D579" s="10">
        <f>'AUM Fondi'!F756</f>
        <v>476832050.93000001</v>
      </c>
      <c r="E579" s="10">
        <f>D578*RB[[#This Row],[Variazione percentuale]]</f>
        <v>1418872.9297859999</v>
      </c>
      <c r="F579" s="11">
        <f>RB[[#This Row],[AUM]]-D578</f>
        <v>2292609.530000031</v>
      </c>
      <c r="G579" s="11">
        <f>RB[[#This Row],[∆ AUM]]-RB[[#This Row],[effetto mercato]]</f>
        <v>873736.60021403106</v>
      </c>
    </row>
    <row r="580" spans="1:7">
      <c r="A580" s="4">
        <v>43105</v>
      </c>
      <c r="B580">
        <v>0.39129999999999998</v>
      </c>
      <c r="C580" s="6">
        <f>RB[[#This Row],[Variaz]]/100</f>
        <v>3.9129999999999998E-3</v>
      </c>
      <c r="D580" s="10">
        <f>'AUM Fondi'!F757</f>
        <v>479534191.82999992</v>
      </c>
      <c r="E580" s="10">
        <f>D579*RB[[#This Row],[Variazione percentuale]]</f>
        <v>1865843.8152890899</v>
      </c>
      <c r="F580" s="11">
        <f>RB[[#This Row],[AUM]]-D579</f>
        <v>2702140.8999999166</v>
      </c>
      <c r="G580" s="11">
        <f>RB[[#This Row],[∆ AUM]]-RB[[#This Row],[effetto mercato]]</f>
        <v>836297.08471082663</v>
      </c>
    </row>
    <row r="581" spans="1:7">
      <c r="A581" s="4">
        <v>43108</v>
      </c>
      <c r="B581">
        <v>0.14849999999999999</v>
      </c>
      <c r="C581" s="6">
        <f>RB[[#This Row],[Variaz]]/100</f>
        <v>1.485E-3</v>
      </c>
      <c r="D581" s="10">
        <f>'AUM Fondi'!F758</f>
        <v>480891161.80999994</v>
      </c>
      <c r="E581" s="10">
        <f>D580*RB[[#This Row],[Variazione percentuale]]</f>
        <v>712108.27486754989</v>
      </c>
      <c r="F581" s="11">
        <f>RB[[#This Row],[AUM]]-D580</f>
        <v>1356969.9800000191</v>
      </c>
      <c r="G581" s="11">
        <f>RB[[#This Row],[∆ AUM]]-RB[[#This Row],[effetto mercato]]</f>
        <v>644861.70513246919</v>
      </c>
    </row>
    <row r="582" spans="1:7">
      <c r="A582" s="4">
        <v>43109</v>
      </c>
      <c r="B582">
        <v>0.12970000000000001</v>
      </c>
      <c r="C582" s="6">
        <f>RB[[#This Row],[Variaz]]/100</f>
        <v>1.2970000000000002E-3</v>
      </c>
      <c r="D582" s="10">
        <f>'AUM Fondi'!F759</f>
        <v>482100905.93000001</v>
      </c>
      <c r="E582" s="10">
        <f>D581*RB[[#This Row],[Variazione percentuale]]</f>
        <v>623715.83686757006</v>
      </c>
      <c r="F582" s="11">
        <f>RB[[#This Row],[AUM]]-D581</f>
        <v>1209744.1200000644</v>
      </c>
      <c r="G582" s="11">
        <f>RB[[#This Row],[∆ AUM]]-RB[[#This Row],[effetto mercato]]</f>
        <v>586028.28313249431</v>
      </c>
    </row>
    <row r="583" spans="1:7">
      <c r="A583" s="4">
        <v>43110</v>
      </c>
      <c r="B583">
        <v>-0.29609999999999997</v>
      </c>
      <c r="C583" s="6">
        <f>RB[[#This Row],[Variaz]]/100</f>
        <v>-2.9609999999999997E-3</v>
      </c>
      <c r="D583" s="10">
        <f>'AUM Fondi'!F760</f>
        <v>481342281.71000004</v>
      </c>
      <c r="E583" s="10">
        <f>D582*RB[[#This Row],[Variazione percentuale]]</f>
        <v>-1427500.7824587298</v>
      </c>
      <c r="F583" s="11">
        <f>RB[[#This Row],[AUM]]-D582</f>
        <v>-758624.21999996901</v>
      </c>
      <c r="G583" s="11">
        <f>RB[[#This Row],[∆ AUM]]-RB[[#This Row],[effetto mercato]]</f>
        <v>668876.5624587608</v>
      </c>
    </row>
    <row r="584" spans="1:7">
      <c r="A584" s="4">
        <v>43111</v>
      </c>
      <c r="B584">
        <v>-0.2228</v>
      </c>
      <c r="C584" s="6">
        <f>RB[[#This Row],[Variaz]]/100</f>
        <v>-2.2279999999999999E-3</v>
      </c>
      <c r="D584" s="10">
        <f>'AUM Fondi'!F761</f>
        <v>480691733.26000005</v>
      </c>
      <c r="E584" s="10">
        <f>D583*RB[[#This Row],[Variazione percentuale]]</f>
        <v>-1072430.60364988</v>
      </c>
      <c r="F584" s="11">
        <f>RB[[#This Row],[AUM]]-D583</f>
        <v>-650548.44999998808</v>
      </c>
      <c r="G584" s="11">
        <f>RB[[#This Row],[∆ AUM]]-RB[[#This Row],[effetto mercato]]</f>
        <v>421882.15364989196</v>
      </c>
    </row>
    <row r="585" spans="1:7">
      <c r="A585" s="4">
        <v>43112</v>
      </c>
      <c r="B585">
        <v>0</v>
      </c>
      <c r="C585" s="6">
        <f>RB[[#This Row],[Variaz]]/100</f>
        <v>0</v>
      </c>
      <c r="D585" s="10">
        <f>'AUM Fondi'!F762</f>
        <v>481872160.60999995</v>
      </c>
      <c r="E585" s="10">
        <f>D584*RB[[#This Row],[Variazione percentuale]]</f>
        <v>0</v>
      </c>
      <c r="F585" s="11">
        <f>RB[[#This Row],[AUM]]-D584</f>
        <v>1180427.3499999046</v>
      </c>
      <c r="G585" s="11">
        <f>RB[[#This Row],[∆ AUM]]-RB[[#This Row],[effetto mercato]]</f>
        <v>1180427.3499999046</v>
      </c>
    </row>
    <row r="586" spans="1:7">
      <c r="A586" s="4">
        <v>43115</v>
      </c>
      <c r="B586">
        <v>-0.2233</v>
      </c>
      <c r="C586" s="6">
        <f>RB[[#This Row],[Variaz]]/100</f>
        <v>-2.2330000000000002E-3</v>
      </c>
      <c r="D586" s="10">
        <f>'AUM Fondi'!F763</f>
        <v>481735154.70999998</v>
      </c>
      <c r="E586" s="10">
        <f>D585*RB[[#This Row],[Variazione percentuale]]</f>
        <v>-1076020.5346421299</v>
      </c>
      <c r="F586" s="11">
        <f>RB[[#This Row],[AUM]]-D585</f>
        <v>-137005.89999997616</v>
      </c>
      <c r="G586" s="11">
        <f>RB[[#This Row],[∆ AUM]]-RB[[#This Row],[effetto mercato]]</f>
        <v>939014.63464215375</v>
      </c>
    </row>
    <row r="587" spans="1:7">
      <c r="A587" s="4">
        <v>43116</v>
      </c>
      <c r="B587">
        <v>0.1119</v>
      </c>
      <c r="C587" s="6">
        <f>RB[[#This Row],[Variaz]]/100</f>
        <v>1.119E-3</v>
      </c>
      <c r="D587" s="10">
        <f>'AUM Fondi'!F764</f>
        <v>482984604.27999997</v>
      </c>
      <c r="E587" s="10">
        <f>D586*RB[[#This Row],[Variazione percentuale]]</f>
        <v>539061.63812049001</v>
      </c>
      <c r="F587" s="11">
        <f>RB[[#This Row],[AUM]]-D586</f>
        <v>1249449.5699999928</v>
      </c>
      <c r="G587" s="11">
        <f>RB[[#This Row],[∆ AUM]]-RB[[#This Row],[effetto mercato]]</f>
        <v>710387.93187950284</v>
      </c>
    </row>
    <row r="588" spans="1:7">
      <c r="A588" s="4">
        <v>43117</v>
      </c>
      <c r="B588">
        <v>0</v>
      </c>
      <c r="C588" s="6">
        <f>RB[[#This Row],[Variaz]]/100</f>
        <v>0</v>
      </c>
      <c r="D588" s="10">
        <f>'AUM Fondi'!F765</f>
        <v>484019969.05999994</v>
      </c>
      <c r="E588" s="10">
        <f>D587*RB[[#This Row],[Variazione percentuale]]</f>
        <v>0</v>
      </c>
      <c r="F588" s="11">
        <f>RB[[#This Row],[AUM]]-D587</f>
        <v>1035364.7799999714</v>
      </c>
      <c r="G588" s="11">
        <f>RB[[#This Row],[∆ AUM]]-RB[[#This Row],[effetto mercato]]</f>
        <v>1035364.7799999714</v>
      </c>
    </row>
    <row r="589" spans="1:7">
      <c r="A589" s="4">
        <v>43118</v>
      </c>
      <c r="B589">
        <v>-3.73E-2</v>
      </c>
      <c r="C589" s="6">
        <f>RB[[#This Row],[Variaz]]/100</f>
        <v>-3.7300000000000001E-4</v>
      </c>
      <c r="D589" s="10">
        <f>'AUM Fondi'!F766</f>
        <v>484853769.15000004</v>
      </c>
      <c r="E589" s="10">
        <f>D588*RB[[#This Row],[Variazione percentuale]]</f>
        <v>-180539.44845937999</v>
      </c>
      <c r="F589" s="11">
        <f>RB[[#This Row],[AUM]]-D588</f>
        <v>833800.09000009298</v>
      </c>
      <c r="G589" s="11">
        <f>RB[[#This Row],[∆ AUM]]-RB[[#This Row],[effetto mercato]]</f>
        <v>1014339.5384594729</v>
      </c>
    </row>
    <row r="590" spans="1:7">
      <c r="A590" s="4">
        <v>43119</v>
      </c>
      <c r="B590">
        <v>0.20499999999999999</v>
      </c>
      <c r="C590" s="6">
        <f>RB[[#This Row],[Variaz]]/100</f>
        <v>2.0499999999999997E-3</v>
      </c>
      <c r="D590" s="10">
        <f>'AUM Fondi'!F767</f>
        <v>486664386.63</v>
      </c>
      <c r="E590" s="10">
        <f>D589*RB[[#This Row],[Variazione percentuale]]</f>
        <v>993950.22675749997</v>
      </c>
      <c r="F590" s="11">
        <f>RB[[#This Row],[AUM]]-D589</f>
        <v>1810617.4799999595</v>
      </c>
      <c r="G590" s="11">
        <f>RB[[#This Row],[∆ AUM]]-RB[[#This Row],[effetto mercato]]</f>
        <v>816667.2532424595</v>
      </c>
    </row>
    <row r="591" spans="1:7">
      <c r="A591" s="4">
        <v>43122</v>
      </c>
      <c r="B591">
        <v>0.14879999999999999</v>
      </c>
      <c r="C591" s="6">
        <f>RB[[#This Row],[Variaz]]/100</f>
        <v>1.488E-3</v>
      </c>
      <c r="D591" s="10">
        <f>'AUM Fondi'!F768</f>
        <v>488179863.56</v>
      </c>
      <c r="E591" s="10">
        <f>D590*RB[[#This Row],[Variazione percentuale]]</f>
        <v>724156.60730544</v>
      </c>
      <c r="F591" s="11">
        <f>RB[[#This Row],[AUM]]-D590</f>
        <v>1515476.9300000072</v>
      </c>
      <c r="G591" s="11">
        <f>RB[[#This Row],[∆ AUM]]-RB[[#This Row],[effetto mercato]]</f>
        <v>791320.32269456715</v>
      </c>
    </row>
    <row r="592" spans="1:7">
      <c r="A592" s="4">
        <v>43123</v>
      </c>
      <c r="B592">
        <v>9.2799999999999994E-2</v>
      </c>
      <c r="C592" s="6">
        <f>RB[[#This Row],[Variaz]]/100</f>
        <v>9.279999999999999E-4</v>
      </c>
      <c r="D592" s="10">
        <f>'AUM Fondi'!F769</f>
        <v>489081977.31999999</v>
      </c>
      <c r="E592" s="10">
        <f>D591*RB[[#This Row],[Variazione percentuale]]</f>
        <v>453030.91338367993</v>
      </c>
      <c r="F592" s="11">
        <f>RB[[#This Row],[AUM]]-D591</f>
        <v>902113.75999999046</v>
      </c>
      <c r="G592" s="11">
        <f>RB[[#This Row],[∆ AUM]]-RB[[#This Row],[effetto mercato]]</f>
        <v>449082.84661631053</v>
      </c>
    </row>
    <row r="593" spans="1:7">
      <c r="A593" s="4">
        <v>43124</v>
      </c>
      <c r="B593">
        <v>-0.31530000000000002</v>
      </c>
      <c r="C593" s="6">
        <f>RB[[#This Row],[Variaz]]/100</f>
        <v>-3.1530000000000004E-3</v>
      </c>
      <c r="D593" s="10">
        <f>'AUM Fondi'!F770</f>
        <v>488037642.18000001</v>
      </c>
      <c r="E593" s="10">
        <f>D592*RB[[#This Row],[Variazione percentuale]]</f>
        <v>-1542075.4744899601</v>
      </c>
      <c r="F593" s="11">
        <f>RB[[#This Row],[AUM]]-D592</f>
        <v>-1044335.1399999857</v>
      </c>
      <c r="G593" s="11">
        <f>RB[[#This Row],[∆ AUM]]-RB[[#This Row],[effetto mercato]]</f>
        <v>497740.33448997443</v>
      </c>
    </row>
    <row r="594" spans="1:7">
      <c r="A594" s="4">
        <v>43125</v>
      </c>
      <c r="B594">
        <v>-0.33489999999999998</v>
      </c>
      <c r="C594" s="6">
        <f>RB[[#This Row],[Variaz]]/100</f>
        <v>-3.3489999999999995E-3</v>
      </c>
      <c r="D594" s="10">
        <f>'AUM Fondi'!F771</f>
        <v>487115019.19999999</v>
      </c>
      <c r="E594" s="10">
        <f>D593*RB[[#This Row],[Variazione percentuale]]</f>
        <v>-1634438.0636608198</v>
      </c>
      <c r="F594" s="11">
        <f>RB[[#This Row],[AUM]]-D593</f>
        <v>-922622.98000001907</v>
      </c>
      <c r="G594" s="11">
        <f>RB[[#This Row],[∆ AUM]]-RB[[#This Row],[effetto mercato]]</f>
        <v>711815.08366080071</v>
      </c>
    </row>
    <row r="595" spans="1:7">
      <c r="A595" s="4">
        <v>43126</v>
      </c>
      <c r="B595">
        <v>0.37340000000000001</v>
      </c>
      <c r="C595" s="6">
        <f>RB[[#This Row],[Variaz]]/100</f>
        <v>3.7339999999999999E-3</v>
      </c>
      <c r="D595" s="10">
        <f>'AUM Fondi'!F772</f>
        <v>489610443.48000002</v>
      </c>
      <c r="E595" s="10">
        <f>D594*RB[[#This Row],[Variazione percentuale]]</f>
        <v>1818887.4816927998</v>
      </c>
      <c r="F595" s="11">
        <f>RB[[#This Row],[AUM]]-D594</f>
        <v>2495424.280000031</v>
      </c>
      <c r="G595" s="11">
        <f>RB[[#This Row],[∆ AUM]]-RB[[#This Row],[effetto mercato]]</f>
        <v>676536.79830723116</v>
      </c>
    </row>
    <row r="596" spans="1:7">
      <c r="A596" s="4">
        <v>43129</v>
      </c>
      <c r="B596">
        <v>-5.5800000000000002E-2</v>
      </c>
      <c r="C596" s="6">
        <f>RB[[#This Row],[Variaz]]/100</f>
        <v>-5.5800000000000001E-4</v>
      </c>
      <c r="D596" s="10">
        <f>'AUM Fondi'!F773</f>
        <v>489771103.14000005</v>
      </c>
      <c r="E596" s="10">
        <f>D595*RB[[#This Row],[Variazione percentuale]]</f>
        <v>-273202.62746183999</v>
      </c>
      <c r="F596" s="11">
        <f>RB[[#This Row],[AUM]]-D595</f>
        <v>160659.66000002623</v>
      </c>
      <c r="G596" s="11">
        <f>RB[[#This Row],[∆ AUM]]-RB[[#This Row],[effetto mercato]]</f>
        <v>433862.28746186622</v>
      </c>
    </row>
    <row r="597" spans="1:7">
      <c r="A597" s="4">
        <v>43130</v>
      </c>
      <c r="B597">
        <v>-0.39079999999999998</v>
      </c>
      <c r="C597" s="6">
        <f>RB[[#This Row],[Variaz]]/100</f>
        <v>-3.908E-3</v>
      </c>
      <c r="D597" s="10">
        <f>'AUM Fondi'!F774</f>
        <v>488536339.92000002</v>
      </c>
      <c r="E597" s="10">
        <f>D596*RB[[#This Row],[Variazione percentuale]]</f>
        <v>-1914025.4710711201</v>
      </c>
      <c r="F597" s="11">
        <f>RB[[#This Row],[AUM]]-D596</f>
        <v>-1234763.2200000286</v>
      </c>
      <c r="G597" s="11">
        <f>RB[[#This Row],[∆ AUM]]-RB[[#This Row],[effetto mercato]]</f>
        <v>679262.25107109151</v>
      </c>
    </row>
    <row r="598" spans="1:7">
      <c r="A598" s="4">
        <v>43131</v>
      </c>
      <c r="B598">
        <v>-0.29899999999999999</v>
      </c>
      <c r="C598" s="6">
        <f>RB[[#This Row],[Variaz]]/100</f>
        <v>-2.99E-3</v>
      </c>
      <c r="D598" s="10">
        <f>'AUM Fondi'!F775</f>
        <v>488332122.89999998</v>
      </c>
      <c r="E598" s="10">
        <f>D597*RB[[#This Row],[Variazione percentuale]]</f>
        <v>-1460723.6563608001</v>
      </c>
      <c r="F598" s="11">
        <f>RB[[#This Row],[AUM]]-D597</f>
        <v>-204217.02000004053</v>
      </c>
      <c r="G598" s="11">
        <f>RB[[#This Row],[∆ AUM]]-RB[[#This Row],[effetto mercato]]</f>
        <v>1256506.6363607596</v>
      </c>
    </row>
    <row r="599" spans="1:7">
      <c r="A599" s="4">
        <v>43132</v>
      </c>
      <c r="B599">
        <v>7.4999999999999997E-2</v>
      </c>
      <c r="C599" s="6">
        <f>RB[[#This Row],[Variaz]]/100</f>
        <v>7.5000000000000002E-4</v>
      </c>
      <c r="D599" s="10">
        <f>'AUM Fondi'!F776</f>
        <v>489420499.70999998</v>
      </c>
      <c r="E599" s="10">
        <f>D598*RB[[#This Row],[Variazione percentuale]]</f>
        <v>366249.092175</v>
      </c>
      <c r="F599" s="11">
        <f>RB[[#This Row],[AUM]]-D598</f>
        <v>1088376.8100000024</v>
      </c>
      <c r="G599" s="11">
        <f>RB[[#This Row],[∆ AUM]]-RB[[#This Row],[effetto mercato]]</f>
        <v>722127.71782500239</v>
      </c>
    </row>
    <row r="600" spans="1:7">
      <c r="A600" s="4">
        <v>43133</v>
      </c>
      <c r="B600">
        <v>-0.4869</v>
      </c>
      <c r="C600" s="6">
        <f>RB[[#This Row],[Variaz]]/100</f>
        <v>-4.8690000000000001E-3</v>
      </c>
      <c r="D600" s="10">
        <f>'AUM Fondi'!F777</f>
        <v>487745696.64999998</v>
      </c>
      <c r="E600" s="10">
        <f>D599*RB[[#This Row],[Variazione percentuale]]</f>
        <v>-2382988.4130879901</v>
      </c>
      <c r="F600" s="11">
        <f>RB[[#This Row],[AUM]]-D599</f>
        <v>-1674803.0600000024</v>
      </c>
      <c r="G600" s="11">
        <f>RB[[#This Row],[∆ AUM]]-RB[[#This Row],[effetto mercato]]</f>
        <v>708185.35308798775</v>
      </c>
    </row>
    <row r="601" spans="1:7">
      <c r="A601" s="4">
        <v>43136</v>
      </c>
      <c r="B601">
        <v>-0.67749999999999999</v>
      </c>
      <c r="C601" s="6">
        <f>RB[[#This Row],[Variaz]]/100</f>
        <v>-6.7749999999999998E-3</v>
      </c>
      <c r="D601" s="10">
        <f>'AUM Fondi'!F778</f>
        <v>485784418.54000002</v>
      </c>
      <c r="E601" s="10">
        <f>D600*RB[[#This Row],[Variazione percentuale]]</f>
        <v>-3304477.0948037496</v>
      </c>
      <c r="F601" s="11">
        <f>RB[[#This Row],[AUM]]-D600</f>
        <v>-1961278.1099999547</v>
      </c>
      <c r="G601" s="11">
        <f>RB[[#This Row],[∆ AUM]]-RB[[#This Row],[effetto mercato]]</f>
        <v>1343198.9848037949</v>
      </c>
    </row>
    <row r="602" spans="1:7">
      <c r="A602" s="4">
        <v>43137</v>
      </c>
      <c r="B602">
        <v>-0.1326</v>
      </c>
      <c r="C602" s="6">
        <f>RB[[#This Row],[Variaz]]/100</f>
        <v>-1.3259999999999999E-3</v>
      </c>
      <c r="D602" s="10">
        <f>'AUM Fondi'!F779</f>
        <v>486151943.90999997</v>
      </c>
      <c r="E602" s="10">
        <f>D601*RB[[#This Row],[Variazione percentuale]]</f>
        <v>-644150.13898404001</v>
      </c>
      <c r="F602" s="11">
        <f>RB[[#This Row],[AUM]]-D601</f>
        <v>367525.36999994516</v>
      </c>
      <c r="G602" s="11">
        <f>RB[[#This Row],[∆ AUM]]-RB[[#This Row],[effetto mercato]]</f>
        <v>1011675.5089839852</v>
      </c>
    </row>
    <row r="603" spans="1:7">
      <c r="A603" s="4">
        <v>43138</v>
      </c>
      <c r="B603">
        <v>0.2656</v>
      </c>
      <c r="C603" s="6">
        <f>RB[[#This Row],[Variaz]]/100</f>
        <v>2.6559999999999999E-3</v>
      </c>
      <c r="D603" s="10">
        <f>'AUM Fondi'!F780</f>
        <v>488770726.62</v>
      </c>
      <c r="E603" s="10">
        <f>D602*RB[[#This Row],[Variazione percentuale]]</f>
        <v>1291219.56302496</v>
      </c>
      <c r="F603" s="11">
        <f>RB[[#This Row],[AUM]]-D602</f>
        <v>2618782.7100000381</v>
      </c>
      <c r="G603" s="11">
        <f>RB[[#This Row],[∆ AUM]]-RB[[#This Row],[effetto mercato]]</f>
        <v>1327563.1469750782</v>
      </c>
    </row>
    <row r="604" spans="1:7">
      <c r="A604" s="4">
        <v>43139</v>
      </c>
      <c r="B604">
        <v>-0.54869999999999997</v>
      </c>
      <c r="C604" s="6">
        <f>RB[[#This Row],[Variaz]]/100</f>
        <v>-5.4869999999999997E-3</v>
      </c>
      <c r="D604" s="10">
        <f>'AUM Fondi'!F781</f>
        <v>485882322.30000001</v>
      </c>
      <c r="E604" s="10">
        <f>D603*RB[[#This Row],[Variazione percentuale]]</f>
        <v>-2681884.9769639401</v>
      </c>
      <c r="F604" s="11">
        <f>RB[[#This Row],[AUM]]-D603</f>
        <v>-2888404.3199999928</v>
      </c>
      <c r="G604" s="11">
        <f>RB[[#This Row],[∆ AUM]]-RB[[#This Row],[effetto mercato]]</f>
        <v>-206519.34303605277</v>
      </c>
    </row>
    <row r="605" spans="1:7">
      <c r="A605" s="4">
        <v>43140</v>
      </c>
      <c r="B605">
        <v>-0.1142</v>
      </c>
      <c r="C605" s="6">
        <f>RB[[#This Row],[Variaz]]/100</f>
        <v>-1.142E-3</v>
      </c>
      <c r="D605" s="10">
        <f>'AUM Fondi'!F782</f>
        <v>486666247.73999995</v>
      </c>
      <c r="E605" s="10">
        <f>D604*RB[[#This Row],[Variazione percentuale]]</f>
        <v>-554877.61206660001</v>
      </c>
      <c r="F605" s="11">
        <f>RB[[#This Row],[AUM]]-D604</f>
        <v>783925.43999993801</v>
      </c>
      <c r="G605" s="11">
        <f>RB[[#This Row],[∆ AUM]]-RB[[#This Row],[effetto mercato]]</f>
        <v>1338803.052066538</v>
      </c>
    </row>
    <row r="606" spans="1:7">
      <c r="A606" s="4">
        <v>43143</v>
      </c>
      <c r="B606">
        <v>0.2286</v>
      </c>
      <c r="C606" s="6">
        <f>RB[[#This Row],[Variaz]]/100</f>
        <v>2.2859999999999998E-3</v>
      </c>
      <c r="D606" s="10">
        <f>'AUM Fondi'!F783</f>
        <v>488441932.77999997</v>
      </c>
      <c r="E606" s="10">
        <f>D605*RB[[#This Row],[Variazione percentuale]]</f>
        <v>1112519.0423336397</v>
      </c>
      <c r="F606" s="11">
        <f>RB[[#This Row],[AUM]]-D605</f>
        <v>1775685.0400000215</v>
      </c>
      <c r="G606" s="11">
        <f>RB[[#This Row],[∆ AUM]]-RB[[#This Row],[effetto mercato]]</f>
        <v>663165.99766638177</v>
      </c>
    </row>
    <row r="607" spans="1:7">
      <c r="A607" s="4">
        <v>43144</v>
      </c>
      <c r="B607">
        <v>-0.2281</v>
      </c>
      <c r="C607" s="6">
        <f>RB[[#This Row],[Variaz]]/100</f>
        <v>-2.281E-3</v>
      </c>
      <c r="D607" s="10">
        <f>'AUM Fondi'!F784</f>
        <v>487603859.29000002</v>
      </c>
      <c r="E607" s="10">
        <f>D606*RB[[#This Row],[Variazione percentuale]]</f>
        <v>-1114136.0486711799</v>
      </c>
      <c r="F607" s="11">
        <f>RB[[#This Row],[AUM]]-D606</f>
        <v>-838073.48999994993</v>
      </c>
      <c r="G607" s="11">
        <f>RB[[#This Row],[∆ AUM]]-RB[[#This Row],[effetto mercato]]</f>
        <v>276062.55867122998</v>
      </c>
    </row>
    <row r="608" spans="1:7">
      <c r="A608" s="4">
        <v>43145</v>
      </c>
      <c r="B608">
        <v>0.1143</v>
      </c>
      <c r="C608" s="6">
        <f>RB[[#This Row],[Variaz]]/100</f>
        <v>1.1429999999999999E-3</v>
      </c>
      <c r="D608" s="10">
        <f>'AUM Fondi'!F785</f>
        <v>488781354.06000006</v>
      </c>
      <c r="E608" s="10">
        <f>D607*RB[[#This Row],[Variazione percentuale]]</f>
        <v>557331.21116846998</v>
      </c>
      <c r="F608" s="11">
        <f>RB[[#This Row],[AUM]]-D607</f>
        <v>1177494.7700000405</v>
      </c>
      <c r="G608" s="11">
        <f>RB[[#This Row],[∆ AUM]]-RB[[#This Row],[effetto mercato]]</f>
        <v>620163.55883157055</v>
      </c>
    </row>
    <row r="609" spans="1:7">
      <c r="A609" s="4">
        <v>43146</v>
      </c>
      <c r="B609">
        <v>0.1522</v>
      </c>
      <c r="C609" s="6">
        <f>RB[[#This Row],[Variaz]]/100</f>
        <v>1.5219999999999999E-3</v>
      </c>
      <c r="D609" s="10">
        <f>'AUM Fondi'!F786</f>
        <v>490171197.94999999</v>
      </c>
      <c r="E609" s="10">
        <f>D608*RB[[#This Row],[Variazione percentuale]]</f>
        <v>743925.22087932006</v>
      </c>
      <c r="F609" s="11">
        <f>RB[[#This Row],[AUM]]-D608</f>
        <v>1389843.8899999261</v>
      </c>
      <c r="G609" s="11">
        <f>RB[[#This Row],[∆ AUM]]-RB[[#This Row],[effetto mercato]]</f>
        <v>645918.66912060603</v>
      </c>
    </row>
    <row r="610" spans="1:7">
      <c r="A610" s="4">
        <v>43147</v>
      </c>
      <c r="B610">
        <v>0.32290000000000002</v>
      </c>
      <c r="C610" s="6">
        <f>RB[[#This Row],[Variaz]]/100</f>
        <v>3.2290000000000001E-3</v>
      </c>
      <c r="D610" s="10">
        <f>'AUM Fondi'!F787</f>
        <v>492095423.34999996</v>
      </c>
      <c r="E610" s="10">
        <f>D609*RB[[#This Row],[Variazione percentuale]]</f>
        <v>1582762.7981805501</v>
      </c>
      <c r="F610" s="11">
        <f>RB[[#This Row],[AUM]]-D609</f>
        <v>1924225.3999999762</v>
      </c>
      <c r="G610" s="11">
        <f>RB[[#This Row],[∆ AUM]]-RB[[#This Row],[effetto mercato]]</f>
        <v>341462.60181942605</v>
      </c>
    </row>
    <row r="611" spans="1:7">
      <c r="A611" s="4">
        <v>43150</v>
      </c>
      <c r="B611">
        <v>0</v>
      </c>
      <c r="C611" s="6">
        <f>RB[[#This Row],[Variaz]]/100</f>
        <v>0</v>
      </c>
      <c r="D611" s="10">
        <f>'AUM Fondi'!F788</f>
        <v>492772704.16999996</v>
      </c>
      <c r="E611" s="10">
        <f>D610*RB[[#This Row],[Variazione percentuale]]</f>
        <v>0</v>
      </c>
      <c r="F611" s="11">
        <f>RB[[#This Row],[AUM]]-D610</f>
        <v>677280.81999999285</v>
      </c>
      <c r="G611" s="11">
        <f>RB[[#This Row],[∆ AUM]]-RB[[#This Row],[effetto mercato]]</f>
        <v>677280.81999999285</v>
      </c>
    </row>
    <row r="612" spans="1:7">
      <c r="A612" s="4">
        <v>43151</v>
      </c>
      <c r="B612">
        <v>5.6800000000000003E-2</v>
      </c>
      <c r="C612" s="6">
        <f>RB[[#This Row],[Variaz]]/100</f>
        <v>5.6800000000000004E-4</v>
      </c>
      <c r="D612" s="10">
        <f>'AUM Fondi'!F789</f>
        <v>493531912.95000005</v>
      </c>
      <c r="E612" s="10">
        <f>D611*RB[[#This Row],[Variazione percentuale]]</f>
        <v>279894.89596856001</v>
      </c>
      <c r="F612" s="11">
        <f>RB[[#This Row],[AUM]]-D611</f>
        <v>759208.7800000906</v>
      </c>
      <c r="G612" s="11">
        <f>RB[[#This Row],[∆ AUM]]-RB[[#This Row],[effetto mercato]]</f>
        <v>479313.88403153059</v>
      </c>
    </row>
    <row r="613" spans="1:7">
      <c r="A613" s="4">
        <v>43152</v>
      </c>
      <c r="B613">
        <v>1.89E-2</v>
      </c>
      <c r="C613" s="6">
        <f>RB[[#This Row],[Variaz]]/100</f>
        <v>1.8900000000000001E-4</v>
      </c>
      <c r="D613" s="10">
        <f>'AUM Fondi'!F790</f>
        <v>494309252.53000003</v>
      </c>
      <c r="E613" s="10">
        <f>D612*RB[[#This Row],[Variazione percentuale]]</f>
        <v>93277.53154755001</v>
      </c>
      <c r="F613" s="11">
        <f>RB[[#This Row],[AUM]]-D612</f>
        <v>777339.57999998331</v>
      </c>
      <c r="G613" s="11">
        <f>RB[[#This Row],[∆ AUM]]-RB[[#This Row],[effetto mercato]]</f>
        <v>684062.04845243332</v>
      </c>
    </row>
    <row r="614" spans="1:7">
      <c r="A614" s="4">
        <v>43153</v>
      </c>
      <c r="B614">
        <v>-5.6800000000000003E-2</v>
      </c>
      <c r="C614" s="6">
        <f>RB[[#This Row],[Variaz]]/100</f>
        <v>-5.6800000000000004E-4</v>
      </c>
      <c r="D614" s="10">
        <f>'AUM Fondi'!F791</f>
        <v>495147627.50999993</v>
      </c>
      <c r="E614" s="10">
        <f>D613*RB[[#This Row],[Variazione percentuale]]</f>
        <v>-280767.65543704003</v>
      </c>
      <c r="F614" s="11">
        <f>RB[[#This Row],[AUM]]-D613</f>
        <v>838374.97999989986</v>
      </c>
      <c r="G614" s="11">
        <f>RB[[#This Row],[∆ AUM]]-RB[[#This Row],[effetto mercato]]</f>
        <v>1119142.63543694</v>
      </c>
    </row>
    <row r="615" spans="1:7">
      <c r="A615" s="4">
        <v>43154</v>
      </c>
      <c r="B615">
        <v>0.41649999999999998</v>
      </c>
      <c r="C615" s="6">
        <f>RB[[#This Row],[Variaz]]/100</f>
        <v>4.1649999999999994E-3</v>
      </c>
      <c r="D615" s="10">
        <f>'AUM Fondi'!F792</f>
        <v>497758201.31999999</v>
      </c>
      <c r="E615" s="10">
        <f>D614*RB[[#This Row],[Variazione percentuale]]</f>
        <v>2062289.8685791495</v>
      </c>
      <c r="F615" s="11">
        <f>RB[[#This Row],[AUM]]-D614</f>
        <v>2610573.810000062</v>
      </c>
      <c r="G615" s="11">
        <f>RB[[#This Row],[∆ AUM]]-RB[[#This Row],[effetto mercato]]</f>
        <v>548283.94142091251</v>
      </c>
    </row>
    <row r="616" spans="1:7">
      <c r="A616" s="4">
        <v>43157</v>
      </c>
      <c r="B616">
        <v>0.1885</v>
      </c>
      <c r="C616" s="6">
        <f>RB[[#This Row],[Variaz]]/100</f>
        <v>1.885E-3</v>
      </c>
      <c r="D616" s="10">
        <f>'AUM Fondi'!F793</f>
        <v>499222976.84000003</v>
      </c>
      <c r="E616" s="10">
        <f>D615*RB[[#This Row],[Variazione percentuale]]</f>
        <v>938274.20948819991</v>
      </c>
      <c r="F616" s="11">
        <f>RB[[#This Row],[AUM]]-D615</f>
        <v>1464775.5200000405</v>
      </c>
      <c r="G616" s="11">
        <f>RB[[#This Row],[∆ AUM]]-RB[[#This Row],[effetto mercato]]</f>
        <v>526501.31051184062</v>
      </c>
    </row>
    <row r="617" spans="1:7">
      <c r="A617" s="4">
        <v>43158</v>
      </c>
      <c r="B617">
        <v>-5.6500000000000002E-2</v>
      </c>
      <c r="C617" s="6">
        <f>RB[[#This Row],[Variaz]]/100</f>
        <v>-5.6499999999999996E-4</v>
      </c>
      <c r="D617" s="10">
        <f>'AUM Fondi'!F794</f>
        <v>499428987.94999999</v>
      </c>
      <c r="E617" s="10">
        <f>D616*RB[[#This Row],[Variazione percentuale]]</f>
        <v>-282060.98191460001</v>
      </c>
      <c r="F617" s="11">
        <f>RB[[#This Row],[AUM]]-D616</f>
        <v>206011.1099999547</v>
      </c>
      <c r="G617" s="11">
        <f>RB[[#This Row],[∆ AUM]]-RB[[#This Row],[effetto mercato]]</f>
        <v>488072.09191455471</v>
      </c>
    </row>
    <row r="618" spans="1:7">
      <c r="A618" s="4">
        <v>43159</v>
      </c>
      <c r="B618">
        <v>-9.4100000000000003E-2</v>
      </c>
      <c r="C618" s="6">
        <f>RB[[#This Row],[Variaz]]/100</f>
        <v>-9.41E-4</v>
      </c>
      <c r="D618" s="10">
        <f>'AUM Fondi'!F795</f>
        <v>496881974.25000006</v>
      </c>
      <c r="E618" s="10">
        <f>D617*RB[[#This Row],[Variazione percentuale]]</f>
        <v>-469962.67766094999</v>
      </c>
      <c r="F618" s="11">
        <f>RB[[#This Row],[AUM]]-D617</f>
        <v>-2547013.6999999285</v>
      </c>
      <c r="G618" s="11">
        <f>RB[[#This Row],[∆ AUM]]-RB[[#This Row],[effetto mercato]]</f>
        <v>-2077051.0223389785</v>
      </c>
    </row>
    <row r="619" spans="1:7">
      <c r="A619" s="4">
        <v>43160</v>
      </c>
      <c r="B619">
        <v>-0.32040000000000002</v>
      </c>
      <c r="C619" s="6">
        <f>RB[[#This Row],[Variaz]]/100</f>
        <v>-3.2040000000000003E-3</v>
      </c>
      <c r="D619" s="10">
        <f>'AUM Fondi'!F796</f>
        <v>495875038.87999994</v>
      </c>
      <c r="E619" s="10">
        <f>D618*RB[[#This Row],[Variazione percentuale]]</f>
        <v>-1592009.8454970003</v>
      </c>
      <c r="F619" s="11">
        <f>RB[[#This Row],[AUM]]-D618</f>
        <v>-1006935.370000124</v>
      </c>
      <c r="G619" s="11">
        <f>RB[[#This Row],[∆ AUM]]-RB[[#This Row],[effetto mercato]]</f>
        <v>585074.47549687629</v>
      </c>
    </row>
    <row r="620" spans="1:7">
      <c r="A620" s="4">
        <v>43161</v>
      </c>
      <c r="B620">
        <v>-0.45379999999999998</v>
      </c>
      <c r="C620" s="6">
        <f>RB[[#This Row],[Variaz]]/100</f>
        <v>-4.5379999999999995E-3</v>
      </c>
      <c r="D620" s="10">
        <f>'AUM Fondi'!F797</f>
        <v>493905112.57000005</v>
      </c>
      <c r="E620" s="10">
        <f>D619*RB[[#This Row],[Variazione percentuale]]</f>
        <v>-2250280.9264374394</v>
      </c>
      <c r="F620" s="11">
        <f>RB[[#This Row],[AUM]]-D619</f>
        <v>-1969926.3099998832</v>
      </c>
      <c r="G620" s="11">
        <f>RB[[#This Row],[∆ AUM]]-RB[[#This Row],[effetto mercato]]</f>
        <v>280354.61643755622</v>
      </c>
    </row>
    <row r="621" spans="1:7">
      <c r="A621" s="4">
        <v>43164</v>
      </c>
      <c r="B621">
        <v>0.13300000000000001</v>
      </c>
      <c r="C621" s="6">
        <f>RB[[#This Row],[Variaz]]/100</f>
        <v>1.33E-3</v>
      </c>
      <c r="D621" s="10">
        <f>'AUM Fondi'!F798</f>
        <v>495020150.50999999</v>
      </c>
      <c r="E621" s="10">
        <f>D620*RB[[#This Row],[Variazione percentuale]]</f>
        <v>656893.79971810011</v>
      </c>
      <c r="F621" s="11">
        <f>RB[[#This Row],[AUM]]-D620</f>
        <v>1115037.939999938</v>
      </c>
      <c r="G621" s="11">
        <f>RB[[#This Row],[∆ AUM]]-RB[[#This Row],[effetto mercato]]</f>
        <v>458144.1402818379</v>
      </c>
    </row>
    <row r="622" spans="1:7">
      <c r="A622" s="4">
        <v>43165</v>
      </c>
      <c r="B622">
        <v>3.7900000000000003E-2</v>
      </c>
      <c r="C622" s="6">
        <f>RB[[#This Row],[Variaz]]/100</f>
        <v>3.7900000000000005E-4</v>
      </c>
      <c r="D622" s="10">
        <f>'AUM Fondi'!F799</f>
        <v>496226564.86999995</v>
      </c>
      <c r="E622" s="10">
        <f>D621*RB[[#This Row],[Variazione percentuale]]</f>
        <v>187612.63704329001</v>
      </c>
      <c r="F622" s="11">
        <f>RB[[#This Row],[AUM]]-D621</f>
        <v>1206414.3599999547</v>
      </c>
      <c r="G622" s="11">
        <f>RB[[#This Row],[∆ AUM]]-RB[[#This Row],[effetto mercato]]</f>
        <v>1018801.7229566646</v>
      </c>
    </row>
    <row r="623" spans="1:7">
      <c r="A623" s="4">
        <v>43166</v>
      </c>
      <c r="B623">
        <v>9.4799999999999995E-2</v>
      </c>
      <c r="C623" s="6">
        <f>RB[[#This Row],[Variaz]]/100</f>
        <v>9.4799999999999995E-4</v>
      </c>
      <c r="D623" s="10">
        <f>'AUM Fondi'!F800</f>
        <v>497233401.57999992</v>
      </c>
      <c r="E623" s="10">
        <f>D622*RB[[#This Row],[Variazione percentuale]]</f>
        <v>470422.78349675995</v>
      </c>
      <c r="F623" s="11">
        <f>RB[[#This Row],[AUM]]-D622</f>
        <v>1006836.7099999785</v>
      </c>
      <c r="G623" s="11">
        <f>RB[[#This Row],[∆ AUM]]-RB[[#This Row],[effetto mercato]]</f>
        <v>536413.92650321859</v>
      </c>
    </row>
    <row r="624" spans="1:7">
      <c r="A624" s="4">
        <v>43167</v>
      </c>
      <c r="B624">
        <v>0.39779999999999999</v>
      </c>
      <c r="C624" s="6">
        <f>RB[[#This Row],[Variaz]]/100</f>
        <v>3.9779999999999998E-3</v>
      </c>
      <c r="D624" s="10">
        <f>'AUM Fondi'!F801</f>
        <v>499596704.33999997</v>
      </c>
      <c r="E624" s="10">
        <f>D623*RB[[#This Row],[Variazione percentuale]]</f>
        <v>1977994.4714852397</v>
      </c>
      <c r="F624" s="11">
        <f>RB[[#This Row],[AUM]]-D623</f>
        <v>2363302.7600000501</v>
      </c>
      <c r="G624" s="11">
        <f>RB[[#This Row],[∆ AUM]]-RB[[#This Row],[effetto mercato]]</f>
        <v>385308.28851481038</v>
      </c>
    </row>
    <row r="625" spans="1:7">
      <c r="A625" s="4">
        <v>43168</v>
      </c>
      <c r="B625">
        <v>0.18870000000000001</v>
      </c>
      <c r="C625" s="6">
        <f>RB[[#This Row],[Variaz]]/100</f>
        <v>1.887E-3</v>
      </c>
      <c r="D625" s="10">
        <f>'AUM Fondi'!F802</f>
        <v>500970939.68000001</v>
      </c>
      <c r="E625" s="10">
        <f>D624*RB[[#This Row],[Variazione percentuale]]</f>
        <v>942738.98108957999</v>
      </c>
      <c r="F625" s="11">
        <f>RB[[#This Row],[AUM]]-D624</f>
        <v>1374235.3400000334</v>
      </c>
      <c r="G625" s="11">
        <f>RB[[#This Row],[∆ AUM]]-RB[[#This Row],[effetto mercato]]</f>
        <v>431496.35891045339</v>
      </c>
    </row>
    <row r="626" spans="1:7">
      <c r="A626" s="4">
        <v>43171</v>
      </c>
      <c r="B626">
        <v>7.5300000000000006E-2</v>
      </c>
      <c r="C626" s="6">
        <f>RB[[#This Row],[Variaz]]/100</f>
        <v>7.5300000000000009E-4</v>
      </c>
      <c r="D626" s="10">
        <f>'AUM Fondi'!F803</f>
        <v>501515618.25999999</v>
      </c>
      <c r="E626" s="10">
        <f>D625*RB[[#This Row],[Variazione percentuale]]</f>
        <v>377231.11757904006</v>
      </c>
      <c r="F626" s="11">
        <f>RB[[#This Row],[AUM]]-D625</f>
        <v>544678.57999998331</v>
      </c>
      <c r="G626" s="11">
        <f>RB[[#This Row],[∆ AUM]]-RB[[#This Row],[effetto mercato]]</f>
        <v>167447.46242094325</v>
      </c>
    </row>
    <row r="627" spans="1:7">
      <c r="A627" s="4">
        <v>43172</v>
      </c>
      <c r="B627">
        <v>-0.20699999999999999</v>
      </c>
      <c r="C627" s="6">
        <f>RB[[#This Row],[Variaz]]/100</f>
        <v>-2.0699999999999998E-3</v>
      </c>
      <c r="D627" s="10">
        <f>'AUM Fondi'!F804</f>
        <v>500586219.88999999</v>
      </c>
      <c r="E627" s="10">
        <f>D626*RB[[#This Row],[Variazione percentuale]]</f>
        <v>-1038137.3297981998</v>
      </c>
      <c r="F627" s="11">
        <f>RB[[#This Row],[AUM]]-D626</f>
        <v>-929398.37000000477</v>
      </c>
      <c r="G627" s="11">
        <f>RB[[#This Row],[∆ AUM]]-RB[[#This Row],[effetto mercato]]</f>
        <v>108738.95979819505</v>
      </c>
    </row>
    <row r="628" spans="1:7">
      <c r="A628" s="4">
        <v>43173</v>
      </c>
      <c r="B628">
        <v>0</v>
      </c>
      <c r="C628" s="6">
        <f>RB[[#This Row],[Variaz]]/100</f>
        <v>0</v>
      </c>
      <c r="D628" s="10">
        <f>'AUM Fondi'!F805</f>
        <v>501235398.55000001</v>
      </c>
      <c r="E628" s="10">
        <f>D627*RB[[#This Row],[Variazione percentuale]]</f>
        <v>0</v>
      </c>
      <c r="F628" s="11">
        <f>RB[[#This Row],[AUM]]-D627</f>
        <v>649178.66000002623</v>
      </c>
      <c r="G628" s="11">
        <f>RB[[#This Row],[∆ AUM]]-RB[[#This Row],[effetto mercato]]</f>
        <v>649178.66000002623</v>
      </c>
    </row>
    <row r="629" spans="1:7">
      <c r="A629" s="4">
        <v>43174</v>
      </c>
      <c r="B629">
        <v>0.11310000000000001</v>
      </c>
      <c r="C629" s="6">
        <f>RB[[#This Row],[Variaz]]/100</f>
        <v>1.1310000000000001E-3</v>
      </c>
      <c r="D629" s="10">
        <f>'AUM Fondi'!F806</f>
        <v>502407024.15000004</v>
      </c>
      <c r="E629" s="10">
        <f>D628*RB[[#This Row],[Variazione percentuale]]</f>
        <v>566897.23576005001</v>
      </c>
      <c r="F629" s="11">
        <f>RB[[#This Row],[AUM]]-D628</f>
        <v>1171625.6000000238</v>
      </c>
      <c r="G629" s="11">
        <f>RB[[#This Row],[∆ AUM]]-RB[[#This Row],[effetto mercato]]</f>
        <v>604728.36423997383</v>
      </c>
    </row>
    <row r="630" spans="1:7">
      <c r="A630" s="4">
        <v>43175</v>
      </c>
      <c r="B630">
        <v>1.8800000000000001E-2</v>
      </c>
      <c r="C630" s="6">
        <f>RB[[#This Row],[Variaz]]/100</f>
        <v>1.8800000000000002E-4</v>
      </c>
      <c r="D630" s="10">
        <f>'AUM Fondi'!F807</f>
        <v>503250006.02000004</v>
      </c>
      <c r="E630" s="10">
        <f>D629*RB[[#This Row],[Variazione percentuale]]</f>
        <v>94452.520540200014</v>
      </c>
      <c r="F630" s="11">
        <f>RB[[#This Row],[AUM]]-D629</f>
        <v>842981.87000000477</v>
      </c>
      <c r="G630" s="11">
        <f>RB[[#This Row],[∆ AUM]]-RB[[#This Row],[effetto mercato]]</f>
        <v>748529.34945980471</v>
      </c>
    </row>
    <row r="631" spans="1:7">
      <c r="A631" s="4">
        <v>43178</v>
      </c>
      <c r="B631">
        <v>-0.37659999999999999</v>
      </c>
      <c r="C631" s="6">
        <f>RB[[#This Row],[Variaz]]/100</f>
        <v>-3.7659999999999998E-3</v>
      </c>
      <c r="D631" s="10">
        <f>'AUM Fondi'!F808</f>
        <v>501977129.89999998</v>
      </c>
      <c r="E631" s="10">
        <f>D630*RB[[#This Row],[Variazione percentuale]]</f>
        <v>-1895239.52267132</v>
      </c>
      <c r="F631" s="11">
        <f>RB[[#This Row],[AUM]]-D630</f>
        <v>-1272876.1200000644</v>
      </c>
      <c r="G631" s="11">
        <f>RB[[#This Row],[∆ AUM]]-RB[[#This Row],[effetto mercato]]</f>
        <v>622363.40267125564</v>
      </c>
    </row>
    <row r="632" spans="1:7">
      <c r="A632" s="4">
        <v>43179</v>
      </c>
      <c r="B632">
        <v>0.1323</v>
      </c>
      <c r="C632" s="6">
        <f>RB[[#This Row],[Variaz]]/100</f>
        <v>1.323E-3</v>
      </c>
      <c r="D632" s="10">
        <f>'AUM Fondi'!F809</f>
        <v>503338305.97000003</v>
      </c>
      <c r="E632" s="10">
        <f>D631*RB[[#This Row],[Variazione percentuale]]</f>
        <v>664115.74285769998</v>
      </c>
      <c r="F632" s="11">
        <f>RB[[#This Row],[AUM]]-D631</f>
        <v>1361176.0700000525</v>
      </c>
      <c r="G632" s="11">
        <f>RB[[#This Row],[∆ AUM]]-RB[[#This Row],[effetto mercato]]</f>
        <v>697060.32714235247</v>
      </c>
    </row>
    <row r="633" spans="1:7">
      <c r="A633" s="4">
        <v>43180</v>
      </c>
      <c r="B633">
        <v>-0.1133</v>
      </c>
      <c r="C633" s="6">
        <f>RB[[#This Row],[Variaz]]/100</f>
        <v>-1.1329999999999999E-3</v>
      </c>
      <c r="D633" s="10">
        <f>'AUM Fondi'!F810</f>
        <v>503214978.86000001</v>
      </c>
      <c r="E633" s="10">
        <f>D632*RB[[#This Row],[Variazione percentuale]]</f>
        <v>-570282.30066400999</v>
      </c>
      <c r="F633" s="11">
        <f>RB[[#This Row],[AUM]]-D632</f>
        <v>-123327.11000001431</v>
      </c>
      <c r="G633" s="11">
        <f>RB[[#This Row],[∆ AUM]]-RB[[#This Row],[effetto mercato]]</f>
        <v>446955.19066399569</v>
      </c>
    </row>
    <row r="634" spans="1:7">
      <c r="A634" s="4">
        <v>43181</v>
      </c>
      <c r="B634">
        <v>-0.378</v>
      </c>
      <c r="C634" s="6">
        <f>RB[[#This Row],[Variaz]]/100</f>
        <v>-3.7799999999999999E-3</v>
      </c>
      <c r="D634" s="10">
        <f>'AUM Fondi'!F811</f>
        <v>502288400.65999997</v>
      </c>
      <c r="E634" s="10">
        <f>D633*RB[[#This Row],[Variazione percentuale]]</f>
        <v>-1902152.6200908001</v>
      </c>
      <c r="F634" s="11">
        <f>RB[[#This Row],[AUM]]-D633</f>
        <v>-926578.20000004768</v>
      </c>
      <c r="G634" s="11">
        <f>RB[[#This Row],[∆ AUM]]-RB[[#This Row],[effetto mercato]]</f>
        <v>975574.42009075242</v>
      </c>
    </row>
    <row r="635" spans="1:7">
      <c r="A635" s="4">
        <v>43182</v>
      </c>
      <c r="B635">
        <v>-0.51219999999999999</v>
      </c>
      <c r="C635" s="6">
        <f>RB[[#This Row],[Variaz]]/100</f>
        <v>-5.1219999999999998E-3</v>
      </c>
      <c r="D635" s="10">
        <f>'AUM Fondi'!F812</f>
        <v>500293341.88000005</v>
      </c>
      <c r="E635" s="10">
        <f>D634*RB[[#This Row],[Variazione percentuale]]</f>
        <v>-2572721.1881805197</v>
      </c>
      <c r="F635" s="11">
        <f>RB[[#This Row],[AUM]]-D634</f>
        <v>-1995058.7799999118</v>
      </c>
      <c r="G635" s="11">
        <f>RB[[#This Row],[∆ AUM]]-RB[[#This Row],[effetto mercato]]</f>
        <v>577662.40818060795</v>
      </c>
    </row>
    <row r="636" spans="1:7">
      <c r="A636" s="4">
        <v>43185</v>
      </c>
      <c r="B636">
        <v>0</v>
      </c>
      <c r="C636" s="6">
        <f>RB[[#This Row],[Variaz]]/100</f>
        <v>0</v>
      </c>
      <c r="D636" s="10">
        <f>'AUM Fondi'!F813</f>
        <v>500586587.34000003</v>
      </c>
      <c r="E636" s="10">
        <f>D635*RB[[#This Row],[Variazione percentuale]]</f>
        <v>0</v>
      </c>
      <c r="F636" s="11">
        <f>RB[[#This Row],[AUM]]-D635</f>
        <v>293245.45999997854</v>
      </c>
      <c r="G636" s="11">
        <f>RB[[#This Row],[∆ AUM]]-RB[[#This Row],[effetto mercato]]</f>
        <v>293245.45999997854</v>
      </c>
    </row>
    <row r="637" spans="1:7">
      <c r="A637" s="4">
        <v>43186</v>
      </c>
      <c r="B637">
        <v>0.28599999999999998</v>
      </c>
      <c r="C637" s="6">
        <f>RB[[#This Row],[Variaz]]/100</f>
        <v>2.8599999999999997E-3</v>
      </c>
      <c r="D637" s="10">
        <f>'AUM Fondi'!F814</f>
        <v>502183671.75999999</v>
      </c>
      <c r="E637" s="10">
        <f>D636*RB[[#This Row],[Variazione percentuale]]</f>
        <v>1431677.6397923999</v>
      </c>
      <c r="F637" s="11">
        <f>RB[[#This Row],[AUM]]-D636</f>
        <v>1597084.4199999571</v>
      </c>
      <c r="G637" s="11">
        <f>RB[[#This Row],[∆ AUM]]-RB[[#This Row],[effetto mercato]]</f>
        <v>165406.78020755714</v>
      </c>
    </row>
    <row r="638" spans="1:7">
      <c r="A638" s="4">
        <v>43187</v>
      </c>
      <c r="B638">
        <v>0.1331</v>
      </c>
      <c r="C638" s="6">
        <f>RB[[#This Row],[Variaz]]/100</f>
        <v>1.3309999999999999E-3</v>
      </c>
      <c r="D638" s="10">
        <f>'AUM Fondi'!F815</f>
        <v>502703076.80000001</v>
      </c>
      <c r="E638" s="10">
        <f>D637*RB[[#This Row],[Variazione percentuale]]</f>
        <v>668406.46711255994</v>
      </c>
      <c r="F638" s="11">
        <f>RB[[#This Row],[AUM]]-D637</f>
        <v>519405.04000002146</v>
      </c>
      <c r="G638" s="11">
        <f>RB[[#This Row],[∆ AUM]]-RB[[#This Row],[effetto mercato]]</f>
        <v>-149001.42711253848</v>
      </c>
    </row>
    <row r="639" spans="1:7">
      <c r="A639" s="4">
        <v>43188</v>
      </c>
      <c r="B639">
        <v>0.36080000000000001</v>
      </c>
      <c r="C639" s="6">
        <f>RB[[#This Row],[Variaz]]/100</f>
        <v>3.6080000000000001E-3</v>
      </c>
      <c r="D639" s="10">
        <f>'AUM Fondi'!F816</f>
        <v>504729459.24000001</v>
      </c>
      <c r="E639" s="10">
        <f>D638*RB[[#This Row],[Variazione percentuale]]</f>
        <v>1813752.7010944001</v>
      </c>
      <c r="F639" s="11">
        <f>RB[[#This Row],[AUM]]-D638</f>
        <v>2026382.4399999976</v>
      </c>
      <c r="G639" s="11">
        <f>RB[[#This Row],[∆ AUM]]-RB[[#This Row],[effetto mercato]]</f>
        <v>212629.73890559748</v>
      </c>
    </row>
    <row r="640" spans="1:7">
      <c r="A640" s="4">
        <v>43193</v>
      </c>
      <c r="B640">
        <v>-0.246</v>
      </c>
      <c r="C640" s="6">
        <f>RB[[#This Row],[Variaz]]/100</f>
        <v>-2.4599999999999999E-3</v>
      </c>
      <c r="D640" s="10">
        <f>'AUM Fondi'!F817</f>
        <v>504029826.27000004</v>
      </c>
      <c r="E640" s="10">
        <f>D639*RB[[#This Row],[Variazione percentuale]]</f>
        <v>-1241634.4697304</v>
      </c>
      <c r="F640" s="11">
        <f>RB[[#This Row],[AUM]]-D639</f>
        <v>-699632.96999996901</v>
      </c>
      <c r="G640" s="11">
        <f>RB[[#This Row],[∆ AUM]]-RB[[#This Row],[effetto mercato]]</f>
        <v>542001.49973043101</v>
      </c>
    </row>
    <row r="641" spans="1:7">
      <c r="A641" s="4">
        <v>43194</v>
      </c>
      <c r="B641">
        <v>7.5899999999999995E-2</v>
      </c>
      <c r="C641" s="6">
        <f>RB[[#This Row],[Variaz]]/100</f>
        <v>7.5899999999999991E-4</v>
      </c>
      <c r="D641" s="10">
        <f>'AUM Fondi'!F818</f>
        <v>504397622.38000005</v>
      </c>
      <c r="E641" s="10">
        <f>D640*RB[[#This Row],[Variazione percentuale]]</f>
        <v>382558.63813892996</v>
      </c>
      <c r="F641" s="11">
        <f>RB[[#This Row],[AUM]]-D640</f>
        <v>367796.11000001431</v>
      </c>
      <c r="G641" s="11">
        <f>RB[[#This Row],[∆ AUM]]-RB[[#This Row],[effetto mercato]]</f>
        <v>-14762.528138915659</v>
      </c>
    </row>
    <row r="642" spans="1:7">
      <c r="A642" s="4">
        <v>43195</v>
      </c>
      <c r="B642">
        <v>0.41699999999999998</v>
      </c>
      <c r="C642" s="6">
        <f>RB[[#This Row],[Variaz]]/100</f>
        <v>4.1700000000000001E-3</v>
      </c>
      <c r="D642" s="10">
        <f>'AUM Fondi'!F819</f>
        <v>506899185.31</v>
      </c>
      <c r="E642" s="10">
        <f>D641*RB[[#This Row],[Variazione percentuale]]</f>
        <v>2103338.0853246003</v>
      </c>
      <c r="F642" s="11">
        <f>RB[[#This Row],[AUM]]-D641</f>
        <v>2501562.9299999475</v>
      </c>
      <c r="G642" s="11">
        <f>RB[[#This Row],[∆ AUM]]-RB[[#This Row],[effetto mercato]]</f>
        <v>398224.84467534721</v>
      </c>
    </row>
    <row r="643" spans="1:7">
      <c r="A643" s="4">
        <v>43196</v>
      </c>
      <c r="B643">
        <v>-0.28310000000000002</v>
      </c>
      <c r="C643" s="6">
        <f>RB[[#This Row],[Variaz]]/100</f>
        <v>-2.8310000000000002E-3</v>
      </c>
      <c r="D643" s="10">
        <f>'AUM Fondi'!F820</f>
        <v>506143702.59000003</v>
      </c>
      <c r="E643" s="10">
        <f>D642*RB[[#This Row],[Variazione percentuale]]</f>
        <v>-1435031.5936126101</v>
      </c>
      <c r="F643" s="11">
        <f>RB[[#This Row],[AUM]]-D642</f>
        <v>-755482.71999996901</v>
      </c>
      <c r="G643" s="11">
        <f>RB[[#This Row],[∆ AUM]]-RB[[#This Row],[effetto mercato]]</f>
        <v>679548.87361264112</v>
      </c>
    </row>
    <row r="644" spans="1:7">
      <c r="A644" s="4">
        <v>43199</v>
      </c>
      <c r="B644">
        <v>-3.7900000000000003E-2</v>
      </c>
      <c r="C644" s="6">
        <f>RB[[#This Row],[Variaz]]/100</f>
        <v>-3.7900000000000005E-4</v>
      </c>
      <c r="D644" s="10">
        <f>'AUM Fondi'!F821</f>
        <v>506879071.68000001</v>
      </c>
      <c r="E644" s="10">
        <f>D643*RB[[#This Row],[Variazione percentuale]]</f>
        <v>-191828.46328161005</v>
      </c>
      <c r="F644" s="11">
        <f>RB[[#This Row],[AUM]]-D643</f>
        <v>735369.08999997377</v>
      </c>
      <c r="G644" s="11">
        <f>RB[[#This Row],[∆ AUM]]-RB[[#This Row],[effetto mercato]]</f>
        <v>927197.55328158382</v>
      </c>
    </row>
    <row r="645" spans="1:7">
      <c r="A645" s="4">
        <v>43200</v>
      </c>
      <c r="B645">
        <v>0.1704</v>
      </c>
      <c r="C645" s="6">
        <f>RB[[#This Row],[Variaz]]/100</f>
        <v>1.704E-3</v>
      </c>
      <c r="D645" s="10">
        <f>'AUM Fondi'!F822</f>
        <v>508318847.82999998</v>
      </c>
      <c r="E645" s="10">
        <f>D644*RB[[#This Row],[Variazione percentuale]]</f>
        <v>863721.93814272003</v>
      </c>
      <c r="F645" s="11">
        <f>RB[[#This Row],[AUM]]-D644</f>
        <v>1439776.1499999762</v>
      </c>
      <c r="G645" s="11">
        <f>RB[[#This Row],[∆ AUM]]-RB[[#This Row],[effetto mercato]]</f>
        <v>576054.21185725613</v>
      </c>
    </row>
    <row r="646" spans="1:7">
      <c r="A646" s="4">
        <v>43201</v>
      </c>
      <c r="B646">
        <v>-0.1134</v>
      </c>
      <c r="C646" s="6">
        <f>RB[[#This Row],[Variaz]]/100</f>
        <v>-1.134E-3</v>
      </c>
      <c r="D646" s="10">
        <f>'AUM Fondi'!F823</f>
        <v>508148059.91999996</v>
      </c>
      <c r="E646" s="10">
        <f>D645*RB[[#This Row],[Variazione percentuale]]</f>
        <v>-576433.57343921997</v>
      </c>
      <c r="F646" s="11">
        <f>RB[[#This Row],[AUM]]-D645</f>
        <v>-170787.91000002623</v>
      </c>
      <c r="G646" s="11">
        <f>RB[[#This Row],[∆ AUM]]-RB[[#This Row],[effetto mercato]]</f>
        <v>405645.66343919374</v>
      </c>
    </row>
    <row r="647" spans="1:7">
      <c r="A647" s="4">
        <v>43202</v>
      </c>
      <c r="B647">
        <v>0.246</v>
      </c>
      <c r="C647" s="6">
        <f>RB[[#This Row],[Variaz]]/100</f>
        <v>2.4599999999999999E-3</v>
      </c>
      <c r="D647" s="10">
        <f>'AUM Fondi'!F824</f>
        <v>509841405.48000002</v>
      </c>
      <c r="E647" s="10">
        <f>D646*RB[[#This Row],[Variazione percentuale]]</f>
        <v>1250044.2274031998</v>
      </c>
      <c r="F647" s="11">
        <f>RB[[#This Row],[AUM]]-D646</f>
        <v>1693345.560000062</v>
      </c>
      <c r="G647" s="11">
        <f>RB[[#This Row],[∆ AUM]]-RB[[#This Row],[effetto mercato]]</f>
        <v>443301.33259686222</v>
      </c>
    </row>
    <row r="648" spans="1:7">
      <c r="A648" s="4">
        <v>43203</v>
      </c>
      <c r="B648">
        <v>3.78E-2</v>
      </c>
      <c r="C648" s="6">
        <f>RB[[#This Row],[Variaz]]/100</f>
        <v>3.7800000000000003E-4</v>
      </c>
      <c r="D648" s="10">
        <f>'AUM Fondi'!F825</f>
        <v>510319683.11999995</v>
      </c>
      <c r="E648" s="10">
        <f>D647*RB[[#This Row],[Variazione percentuale]]</f>
        <v>192720.05127144002</v>
      </c>
      <c r="F648" s="11">
        <f>RB[[#This Row],[AUM]]-D647</f>
        <v>478277.63999992609</v>
      </c>
      <c r="G648" s="11">
        <f>RB[[#This Row],[∆ AUM]]-RB[[#This Row],[effetto mercato]]</f>
        <v>285557.58872848609</v>
      </c>
    </row>
    <row r="649" spans="1:7">
      <c r="A649" s="4">
        <v>43206</v>
      </c>
      <c r="B649">
        <v>0</v>
      </c>
      <c r="C649" s="6">
        <f>RB[[#This Row],[Variaz]]/100</f>
        <v>0</v>
      </c>
      <c r="D649" s="10">
        <f>'AUM Fondi'!F826</f>
        <v>510747873.37</v>
      </c>
      <c r="E649" s="10">
        <f>D648*RB[[#This Row],[Variazione percentuale]]</f>
        <v>0</v>
      </c>
      <c r="F649" s="11">
        <f>RB[[#This Row],[AUM]]-D648</f>
        <v>428190.2500000596</v>
      </c>
      <c r="G649" s="11">
        <f>RB[[#This Row],[∆ AUM]]-RB[[#This Row],[effetto mercato]]</f>
        <v>428190.2500000596</v>
      </c>
    </row>
    <row r="650" spans="1:7">
      <c r="A650" s="4">
        <v>43207</v>
      </c>
      <c r="B650">
        <v>0.3397</v>
      </c>
      <c r="C650" s="6">
        <f>RB[[#This Row],[Variaz]]/100</f>
        <v>3.3969999999999998E-3</v>
      </c>
      <c r="D650" s="10">
        <f>'AUM Fondi'!F827</f>
        <v>512855806.01999998</v>
      </c>
      <c r="E650" s="10">
        <f>D649*RB[[#This Row],[Variazione percentuale]]</f>
        <v>1735010.5258378899</v>
      </c>
      <c r="F650" s="11">
        <f>RB[[#This Row],[AUM]]-D649</f>
        <v>2107932.6499999762</v>
      </c>
      <c r="G650" s="11">
        <f>RB[[#This Row],[∆ AUM]]-RB[[#This Row],[effetto mercato]]</f>
        <v>372922.12416208629</v>
      </c>
    </row>
    <row r="651" spans="1:7">
      <c r="A651" s="4">
        <v>43208</v>
      </c>
      <c r="B651">
        <v>0.1128</v>
      </c>
      <c r="C651" s="6">
        <f>RB[[#This Row],[Variaz]]/100</f>
        <v>1.1279999999999999E-3</v>
      </c>
      <c r="D651" s="10">
        <f>'AUM Fondi'!F828</f>
        <v>513989635.26999998</v>
      </c>
      <c r="E651" s="10">
        <f>D650*RB[[#This Row],[Variazione percentuale]]</f>
        <v>578501.34919055994</v>
      </c>
      <c r="F651" s="11">
        <f>RB[[#This Row],[AUM]]-D650</f>
        <v>1133829.25</v>
      </c>
      <c r="G651" s="11">
        <f>RB[[#This Row],[∆ AUM]]-RB[[#This Row],[effetto mercato]]</f>
        <v>555327.90080944006</v>
      </c>
    </row>
    <row r="652" spans="1:7">
      <c r="A652" s="4">
        <v>43209</v>
      </c>
      <c r="B652">
        <v>-9.3899999999999997E-2</v>
      </c>
      <c r="C652" s="6">
        <f>RB[[#This Row],[Variaz]]/100</f>
        <v>-9.3899999999999995E-4</v>
      </c>
      <c r="D652" s="10">
        <f>'AUM Fondi'!F829</f>
        <v>513944386.82999998</v>
      </c>
      <c r="E652" s="10">
        <f>D651*RB[[#This Row],[Variazione percentuale]]</f>
        <v>-482636.26751852996</v>
      </c>
      <c r="F652" s="11">
        <f>RB[[#This Row],[AUM]]-D651</f>
        <v>-45248.439999997616</v>
      </c>
      <c r="G652" s="11">
        <f>RB[[#This Row],[∆ AUM]]-RB[[#This Row],[effetto mercato]]</f>
        <v>437387.82751853234</v>
      </c>
    </row>
    <row r="653" spans="1:7">
      <c r="A653" s="4">
        <v>43210</v>
      </c>
      <c r="B653">
        <v>9.4E-2</v>
      </c>
      <c r="C653" s="6">
        <f>RB[[#This Row],[Variaz]]/100</f>
        <v>9.3999999999999997E-4</v>
      </c>
      <c r="D653" s="10">
        <f>'AUM Fondi'!F830</f>
        <v>514883385.26999998</v>
      </c>
      <c r="E653" s="10">
        <f>D652*RB[[#This Row],[Variazione percentuale]]</f>
        <v>483107.72362019995</v>
      </c>
      <c r="F653" s="11">
        <f>RB[[#This Row],[AUM]]-D652</f>
        <v>938998.43999999762</v>
      </c>
      <c r="G653" s="11">
        <f>RB[[#This Row],[∆ AUM]]-RB[[#This Row],[effetto mercato]]</f>
        <v>455890.71637979767</v>
      </c>
    </row>
    <row r="654" spans="1:7">
      <c r="A654" s="4">
        <v>43213</v>
      </c>
      <c r="B654">
        <v>5.6399999999999999E-2</v>
      </c>
      <c r="C654" s="6">
        <f>RB[[#This Row],[Variaz]]/100</f>
        <v>5.6399999999999994E-4</v>
      </c>
      <c r="D654" s="10">
        <f>'AUM Fondi'!F831</f>
        <v>515945856.13000005</v>
      </c>
      <c r="E654" s="10">
        <f>D653*RB[[#This Row],[Variazione percentuale]]</f>
        <v>290394.22929227998</v>
      </c>
      <c r="F654" s="11">
        <f>RB[[#This Row],[AUM]]-D653</f>
        <v>1062470.8600000739</v>
      </c>
      <c r="G654" s="11">
        <f>RB[[#This Row],[∆ AUM]]-RB[[#This Row],[effetto mercato]]</f>
        <v>772076.63070779387</v>
      </c>
    </row>
    <row r="655" spans="1:7">
      <c r="A655" s="4">
        <v>43214</v>
      </c>
      <c r="B655">
        <v>-5.6300000000000003E-2</v>
      </c>
      <c r="C655" s="6">
        <f>RB[[#This Row],[Variaz]]/100</f>
        <v>-5.6300000000000002E-4</v>
      </c>
      <c r="D655" s="10">
        <f>'AUM Fondi'!F832</f>
        <v>516027397.55000001</v>
      </c>
      <c r="E655" s="10">
        <f>D654*RB[[#This Row],[Variazione percentuale]]</f>
        <v>-290477.51700119005</v>
      </c>
      <c r="F655" s="11">
        <f>RB[[#This Row],[AUM]]-D654</f>
        <v>81541.419999957085</v>
      </c>
      <c r="G655" s="11">
        <f>RB[[#This Row],[∆ AUM]]-RB[[#This Row],[effetto mercato]]</f>
        <v>372018.93700114713</v>
      </c>
    </row>
    <row r="656" spans="1:7">
      <c r="A656" s="4">
        <v>43216</v>
      </c>
      <c r="B656">
        <v>0.56359999999999999</v>
      </c>
      <c r="C656" s="6">
        <f>RB[[#This Row],[Variaz]]/100</f>
        <v>5.6359999999999995E-3</v>
      </c>
      <c r="D656" s="10">
        <f>'AUM Fondi'!F833</f>
        <v>519475770.13999999</v>
      </c>
      <c r="E656" s="10">
        <f>D655*RB[[#This Row],[Variazione percentuale]]</f>
        <v>2908330.4125917996</v>
      </c>
      <c r="F656" s="11">
        <f>RB[[#This Row],[AUM]]-D655</f>
        <v>3448372.5899999738</v>
      </c>
      <c r="G656" s="11">
        <f>RB[[#This Row],[∆ AUM]]-RB[[#This Row],[effetto mercato]]</f>
        <v>540042.17740817415</v>
      </c>
    </row>
    <row r="657" spans="1:7">
      <c r="A657" s="4">
        <v>43217</v>
      </c>
      <c r="B657">
        <v>0.18679999999999999</v>
      </c>
      <c r="C657" s="6">
        <f>RB[[#This Row],[Variaz]]/100</f>
        <v>1.8679999999999999E-3</v>
      </c>
      <c r="D657" s="10">
        <f>'AUM Fondi'!F834</f>
        <v>520994912.79999995</v>
      </c>
      <c r="E657" s="10">
        <f>D656*RB[[#This Row],[Variazione percentuale]]</f>
        <v>970380.73862151988</v>
      </c>
      <c r="F657" s="11">
        <f>RB[[#This Row],[AUM]]-D656</f>
        <v>1519142.6599999666</v>
      </c>
      <c r="G657" s="11">
        <f>RB[[#This Row],[∆ AUM]]-RB[[#This Row],[effetto mercato]]</f>
        <v>548761.92137844674</v>
      </c>
    </row>
    <row r="658" spans="1:7">
      <c r="A658" s="4">
        <v>43220</v>
      </c>
      <c r="B658">
        <v>-3.73E-2</v>
      </c>
      <c r="C658" s="6">
        <f>RB[[#This Row],[Variaz]]/100</f>
        <v>-3.7300000000000001E-4</v>
      </c>
      <c r="D658" s="10">
        <f>'AUM Fondi'!F835</f>
        <v>521248018.62</v>
      </c>
      <c r="E658" s="10">
        <f>D657*RB[[#This Row],[Variazione percentuale]]</f>
        <v>-194331.10247439999</v>
      </c>
      <c r="F658" s="11">
        <f>RB[[#This Row],[AUM]]-D657</f>
        <v>253105.82000005245</v>
      </c>
      <c r="G658" s="11">
        <f>RB[[#This Row],[∆ AUM]]-RB[[#This Row],[effetto mercato]]</f>
        <v>447436.92247445241</v>
      </c>
    </row>
    <row r="659" spans="1:7">
      <c r="A659" s="4">
        <v>43222</v>
      </c>
      <c r="B659">
        <v>0.1492</v>
      </c>
      <c r="C659" s="6">
        <f>RB[[#This Row],[Variaz]]/100</f>
        <v>1.4920000000000001E-3</v>
      </c>
      <c r="D659" s="10">
        <f>'AUM Fondi'!F836</f>
        <v>522664935.22999996</v>
      </c>
      <c r="E659" s="10">
        <f>D658*RB[[#This Row],[Variazione percentuale]]</f>
        <v>777702.04378104</v>
      </c>
      <c r="F659" s="11">
        <f>RB[[#This Row],[AUM]]-D658</f>
        <v>1416916.6099999547</v>
      </c>
      <c r="G659" s="11">
        <f>RB[[#This Row],[∆ AUM]]-RB[[#This Row],[effetto mercato]]</f>
        <v>639214.5662189147</v>
      </c>
    </row>
    <row r="660" spans="1:7">
      <c r="A660" s="4">
        <v>43223</v>
      </c>
      <c r="B660">
        <v>0</v>
      </c>
      <c r="C660" s="6">
        <f>RB[[#This Row],[Variaz]]/100</f>
        <v>0</v>
      </c>
      <c r="D660" s="10">
        <f>'AUM Fondi'!F837</f>
        <v>523461027.31</v>
      </c>
      <c r="E660" s="10">
        <f>D659*RB[[#This Row],[Variazione percentuale]]</f>
        <v>0</v>
      </c>
      <c r="F660" s="11">
        <f>RB[[#This Row],[AUM]]-D659</f>
        <v>796092.08000004292</v>
      </c>
      <c r="G660" s="11">
        <f>RB[[#This Row],[∆ AUM]]-RB[[#This Row],[effetto mercato]]</f>
        <v>796092.08000004292</v>
      </c>
    </row>
    <row r="661" spans="1:7">
      <c r="A661" s="4">
        <v>43224</v>
      </c>
      <c r="B661">
        <v>0.18629999999999999</v>
      </c>
      <c r="C661" s="6">
        <f>RB[[#This Row],[Variaz]]/100</f>
        <v>1.8629999999999999E-3</v>
      </c>
      <c r="D661" s="10">
        <f>'AUM Fondi'!F838</f>
        <v>525253583.05000001</v>
      </c>
      <c r="E661" s="10">
        <f>D660*RB[[#This Row],[Variazione percentuale]]</f>
        <v>975207.8938785299</v>
      </c>
      <c r="F661" s="11">
        <f>RB[[#This Row],[AUM]]-D660</f>
        <v>1792555.7400000095</v>
      </c>
      <c r="G661" s="11">
        <f>RB[[#This Row],[∆ AUM]]-RB[[#This Row],[effetto mercato]]</f>
        <v>817347.84612147964</v>
      </c>
    </row>
    <row r="662" spans="1:7">
      <c r="A662" s="4">
        <v>43227</v>
      </c>
      <c r="B662">
        <v>0.1673</v>
      </c>
      <c r="C662" s="6">
        <f>RB[[#This Row],[Variaz]]/100</f>
        <v>1.673E-3</v>
      </c>
      <c r="D662" s="10">
        <f>'AUM Fondi'!F839</f>
        <v>527109808.58999997</v>
      </c>
      <c r="E662" s="10">
        <f>D661*RB[[#This Row],[Variazione percentuale]]</f>
        <v>878749.24444265</v>
      </c>
      <c r="F662" s="11">
        <f>RB[[#This Row],[AUM]]-D661</f>
        <v>1856225.5399999619</v>
      </c>
      <c r="G662" s="11">
        <f>RB[[#This Row],[∆ AUM]]-RB[[#This Row],[effetto mercato]]</f>
        <v>977476.29555731185</v>
      </c>
    </row>
    <row r="663" spans="1:7">
      <c r="A663" s="4">
        <v>43228</v>
      </c>
      <c r="B663">
        <v>5.57E-2</v>
      </c>
      <c r="C663" s="6">
        <f>RB[[#This Row],[Variaz]]/100</f>
        <v>5.5699999999999999E-4</v>
      </c>
      <c r="D663" s="10">
        <f>'AUM Fondi'!F840</f>
        <v>528271067.58999997</v>
      </c>
      <c r="E663" s="10">
        <f>D662*RB[[#This Row],[Variazione percentuale]]</f>
        <v>293600.16338463</v>
      </c>
      <c r="F663" s="11">
        <f>RB[[#This Row],[AUM]]-D662</f>
        <v>1161259</v>
      </c>
      <c r="G663" s="11">
        <f>RB[[#This Row],[∆ AUM]]-RB[[#This Row],[effetto mercato]]</f>
        <v>867658.83661537</v>
      </c>
    </row>
    <row r="664" spans="1:7">
      <c r="A664" s="4">
        <v>43229</v>
      </c>
      <c r="B664">
        <v>0.1298</v>
      </c>
      <c r="C664" s="6">
        <f>RB[[#This Row],[Variaz]]/100</f>
        <v>1.2979999999999999E-3</v>
      </c>
      <c r="D664" s="10">
        <f>'AUM Fondi'!F841</f>
        <v>529664697.92000008</v>
      </c>
      <c r="E664" s="10">
        <f>D663*RB[[#This Row],[Variazione percentuale]]</f>
        <v>685695.84573181986</v>
      </c>
      <c r="F664" s="11">
        <f>RB[[#This Row],[AUM]]-D663</f>
        <v>1393630.3300001025</v>
      </c>
      <c r="G664" s="11">
        <f>RB[[#This Row],[∆ AUM]]-RB[[#This Row],[effetto mercato]]</f>
        <v>707934.48426828266</v>
      </c>
    </row>
    <row r="665" spans="1:7">
      <c r="A665" s="4">
        <v>43230</v>
      </c>
      <c r="B665">
        <v>1.8499999999999999E-2</v>
      </c>
      <c r="C665" s="6">
        <f>RB[[#This Row],[Variaz]]/100</f>
        <v>1.85E-4</v>
      </c>
      <c r="D665" s="10">
        <f>'AUM Fondi'!F842</f>
        <v>530057683.17000002</v>
      </c>
      <c r="E665" s="10">
        <f>D664*RB[[#This Row],[Variazione percentuale]]</f>
        <v>97987.969115200016</v>
      </c>
      <c r="F665" s="11">
        <f>RB[[#This Row],[AUM]]-D664</f>
        <v>392985.2499999404</v>
      </c>
      <c r="G665" s="11">
        <f>RB[[#This Row],[∆ AUM]]-RB[[#This Row],[effetto mercato]]</f>
        <v>294997.28088474041</v>
      </c>
    </row>
    <row r="666" spans="1:7">
      <c r="A666" s="4">
        <v>43231</v>
      </c>
      <c r="B666">
        <v>-9.2600000000000002E-2</v>
      </c>
      <c r="C666" s="6">
        <f>RB[[#This Row],[Variaz]]/100</f>
        <v>-9.2600000000000007E-4</v>
      </c>
      <c r="D666" s="10">
        <f>'AUM Fondi'!F843</f>
        <v>530200788.45000005</v>
      </c>
      <c r="E666" s="10">
        <f>D665*RB[[#This Row],[Variazione percentuale]]</f>
        <v>-490833.41461542004</v>
      </c>
      <c r="F666" s="11">
        <f>RB[[#This Row],[AUM]]-D665</f>
        <v>143105.28000003099</v>
      </c>
      <c r="G666" s="11">
        <f>RB[[#This Row],[∆ AUM]]-RB[[#This Row],[effetto mercato]]</f>
        <v>633938.69461545104</v>
      </c>
    </row>
    <row r="667" spans="1:7">
      <c r="A667" s="4">
        <v>43234</v>
      </c>
      <c r="B667">
        <v>-0.11119999999999999</v>
      </c>
      <c r="C667" s="6">
        <f>RB[[#This Row],[Variaz]]/100</f>
        <v>-1.1119999999999999E-3</v>
      </c>
      <c r="D667" s="10">
        <f>'AUM Fondi'!F844</f>
        <v>530144663.78000003</v>
      </c>
      <c r="E667" s="10">
        <f>D666*RB[[#This Row],[Variazione percentuale]]</f>
        <v>-589583.27675640001</v>
      </c>
      <c r="F667" s="11">
        <f>RB[[#This Row],[AUM]]-D666</f>
        <v>-56124.670000016689</v>
      </c>
      <c r="G667" s="11">
        <f>RB[[#This Row],[∆ AUM]]-RB[[#This Row],[effetto mercato]]</f>
        <v>533458.60675638332</v>
      </c>
    </row>
    <row r="668" spans="1:7">
      <c r="A668" s="4">
        <v>43235</v>
      </c>
      <c r="B668">
        <v>-7.4200000000000002E-2</v>
      </c>
      <c r="C668" s="6">
        <f>RB[[#This Row],[Variaz]]/100</f>
        <v>-7.4200000000000004E-4</v>
      </c>
      <c r="D668" s="10">
        <f>'AUM Fondi'!F845</f>
        <v>530018331.81000006</v>
      </c>
      <c r="E668" s="10">
        <f>D667*RB[[#This Row],[Variazione percentuale]]</f>
        <v>-393367.34052476002</v>
      </c>
      <c r="F668" s="11">
        <f>RB[[#This Row],[AUM]]-D667</f>
        <v>-126331.96999996901</v>
      </c>
      <c r="G668" s="11">
        <f>RB[[#This Row],[∆ AUM]]-RB[[#This Row],[effetto mercato]]</f>
        <v>267035.37052479101</v>
      </c>
    </row>
    <row r="669" spans="1:7">
      <c r="A669" s="4">
        <v>43236</v>
      </c>
      <c r="B669">
        <v>9.2899999999999996E-2</v>
      </c>
      <c r="C669" s="6">
        <f>RB[[#This Row],[Variaz]]/100</f>
        <v>9.2899999999999992E-4</v>
      </c>
      <c r="D669" s="10">
        <f>'AUM Fondi'!F846</f>
        <v>530595883.22999996</v>
      </c>
      <c r="E669" s="10">
        <f>D668*RB[[#This Row],[Variazione percentuale]]</f>
        <v>492387.03025149001</v>
      </c>
      <c r="F669" s="11">
        <f>RB[[#This Row],[AUM]]-D668</f>
        <v>577551.41999989748</v>
      </c>
      <c r="G669" s="11">
        <f>RB[[#This Row],[∆ AUM]]-RB[[#This Row],[effetto mercato]]</f>
        <v>85164.38974840747</v>
      </c>
    </row>
    <row r="670" spans="1:7">
      <c r="A670" s="4">
        <v>43237</v>
      </c>
      <c r="B670">
        <v>7.4200000000000002E-2</v>
      </c>
      <c r="C670" s="6">
        <f>RB[[#This Row],[Variaz]]/100</f>
        <v>7.4200000000000004E-4</v>
      </c>
      <c r="D670" s="10">
        <f>'AUM Fondi'!F847</f>
        <v>531786097.5</v>
      </c>
      <c r="E670" s="10">
        <f>D669*RB[[#This Row],[Variazione percentuale]]</f>
        <v>393702.14535666001</v>
      </c>
      <c r="F670" s="11">
        <f>RB[[#This Row],[AUM]]-D669</f>
        <v>1190214.2700000405</v>
      </c>
      <c r="G670" s="11">
        <f>RB[[#This Row],[∆ AUM]]-RB[[#This Row],[effetto mercato]]</f>
        <v>796512.12464338052</v>
      </c>
    </row>
    <row r="671" spans="1:7">
      <c r="A671" s="4">
        <v>43238</v>
      </c>
      <c r="B671">
        <v>-3.7100000000000001E-2</v>
      </c>
      <c r="C671" s="6">
        <f>RB[[#This Row],[Variaz]]/100</f>
        <v>-3.7100000000000002E-4</v>
      </c>
      <c r="D671" s="10">
        <f>'AUM Fondi'!F848</f>
        <v>531765378.00999999</v>
      </c>
      <c r="E671" s="10">
        <f>D670*RB[[#This Row],[Variazione percentuale]]</f>
        <v>-197292.6421725</v>
      </c>
      <c r="F671" s="11">
        <f>RB[[#This Row],[AUM]]-D670</f>
        <v>-20719.490000009537</v>
      </c>
      <c r="G671" s="11">
        <f>RB[[#This Row],[∆ AUM]]-RB[[#This Row],[effetto mercato]]</f>
        <v>176573.15217249046</v>
      </c>
    </row>
    <row r="672" spans="1:7">
      <c r="A672" s="4">
        <v>43241</v>
      </c>
      <c r="B672">
        <v>0.1113</v>
      </c>
      <c r="C672" s="6">
        <f>RB[[#This Row],[Variaz]]/100</f>
        <v>1.1130000000000001E-3</v>
      </c>
      <c r="D672" s="10">
        <f>'AUM Fondi'!F849</f>
        <v>532754055.67999995</v>
      </c>
      <c r="E672" s="10">
        <f>D671*RB[[#This Row],[Variazione percentuale]]</f>
        <v>591854.86572513008</v>
      </c>
      <c r="F672" s="11">
        <f>RB[[#This Row],[AUM]]-D671</f>
        <v>988677.66999995708</v>
      </c>
      <c r="G672" s="11">
        <f>RB[[#This Row],[∆ AUM]]-RB[[#This Row],[effetto mercato]]</f>
        <v>396822.80427482701</v>
      </c>
    </row>
    <row r="673" spans="1:7">
      <c r="A673" s="4">
        <v>43242</v>
      </c>
      <c r="B673">
        <v>-9.2600000000000002E-2</v>
      </c>
      <c r="C673" s="6">
        <f>RB[[#This Row],[Variaz]]/100</f>
        <v>-9.2600000000000007E-4</v>
      </c>
      <c r="D673" s="10">
        <f>'AUM Fondi'!F850</f>
        <v>532730813.11000001</v>
      </c>
      <c r="E673" s="10">
        <f>D672*RB[[#This Row],[Variazione percentuale]]</f>
        <v>-493330.25555967999</v>
      </c>
      <c r="F673" s="11">
        <f>RB[[#This Row],[AUM]]-D672</f>
        <v>-23242.569999933243</v>
      </c>
      <c r="G673" s="11">
        <f>RB[[#This Row],[∆ AUM]]-RB[[#This Row],[effetto mercato]]</f>
        <v>470087.68555974675</v>
      </c>
    </row>
    <row r="674" spans="1:7">
      <c r="A674" s="4">
        <v>43243</v>
      </c>
      <c r="B674">
        <v>5.5599999999999997E-2</v>
      </c>
      <c r="C674" s="6">
        <f>RB[[#This Row],[Variaz]]/100</f>
        <v>5.5599999999999996E-4</v>
      </c>
      <c r="D674" s="10">
        <f>'AUM Fondi'!F851</f>
        <v>533669209.34000003</v>
      </c>
      <c r="E674" s="10">
        <f>D673*RB[[#This Row],[Variazione percentuale]]</f>
        <v>296198.33208915999</v>
      </c>
      <c r="F674" s="11">
        <f>RB[[#This Row],[AUM]]-D673</f>
        <v>938396.23000001907</v>
      </c>
      <c r="G674" s="11">
        <f>RB[[#This Row],[∆ AUM]]-RB[[#This Row],[effetto mercato]]</f>
        <v>642197.89791085909</v>
      </c>
    </row>
    <row r="675" spans="1:7">
      <c r="A675" s="4">
        <v>43244</v>
      </c>
      <c r="B675">
        <v>0</v>
      </c>
      <c r="C675" s="6">
        <f>RB[[#This Row],[Variaz]]/100</f>
        <v>0</v>
      </c>
      <c r="D675" s="10">
        <f>'AUM Fondi'!F852</f>
        <v>534454753.16999996</v>
      </c>
      <c r="E675" s="10">
        <f>D674*RB[[#This Row],[Variazione percentuale]]</f>
        <v>0</v>
      </c>
      <c r="F675" s="11">
        <f>RB[[#This Row],[AUM]]-D674</f>
        <v>785543.82999992371</v>
      </c>
      <c r="G675" s="11">
        <f>RB[[#This Row],[∆ AUM]]-RB[[#This Row],[effetto mercato]]</f>
        <v>785543.82999992371</v>
      </c>
    </row>
    <row r="676" spans="1:7">
      <c r="A676" s="4">
        <v>43245</v>
      </c>
      <c r="B676">
        <v>1.8499999999999999E-2</v>
      </c>
      <c r="C676" s="6">
        <f>RB[[#This Row],[Variaz]]/100</f>
        <v>1.85E-4</v>
      </c>
      <c r="D676" s="10">
        <f>'AUM Fondi'!F853</f>
        <v>535041162.40999997</v>
      </c>
      <c r="E676" s="10">
        <f>D675*RB[[#This Row],[Variazione percentuale]]</f>
        <v>98874.129336449987</v>
      </c>
      <c r="F676" s="11">
        <f>RB[[#This Row],[AUM]]-D675</f>
        <v>586409.24000000954</v>
      </c>
      <c r="G676" s="11">
        <f>RB[[#This Row],[∆ AUM]]-RB[[#This Row],[effetto mercato]]</f>
        <v>487535.11066355952</v>
      </c>
    </row>
    <row r="677" spans="1:7">
      <c r="A677" s="4">
        <v>43248</v>
      </c>
      <c r="B677">
        <v>-0.12970000000000001</v>
      </c>
      <c r="C677" s="6">
        <f>RB[[#This Row],[Variaz]]/100</f>
        <v>-1.2970000000000002E-3</v>
      </c>
      <c r="D677" s="10">
        <f>'AUM Fondi'!F854</f>
        <v>535133828.02999991</v>
      </c>
      <c r="E677" s="10">
        <f>D676*RB[[#This Row],[Variazione percentuale]]</f>
        <v>-693948.3876457701</v>
      </c>
      <c r="F677" s="11">
        <f>RB[[#This Row],[AUM]]-D676</f>
        <v>92665.619999945164</v>
      </c>
      <c r="G677" s="11">
        <f>RB[[#This Row],[∆ AUM]]-RB[[#This Row],[effetto mercato]]</f>
        <v>786614.00764571526</v>
      </c>
    </row>
    <row r="678" spans="1:7">
      <c r="A678" s="4">
        <v>43249</v>
      </c>
      <c r="B678">
        <v>-0.66800000000000004</v>
      </c>
      <c r="C678" s="6">
        <f>RB[[#This Row],[Variaz]]/100</f>
        <v>-6.6800000000000002E-3</v>
      </c>
      <c r="D678" s="10">
        <f>'AUM Fondi'!F855</f>
        <v>531959320.52000004</v>
      </c>
      <c r="E678" s="10">
        <f>D677*RB[[#This Row],[Variazione percentuale]]</f>
        <v>-3574693.9712403994</v>
      </c>
      <c r="F678" s="11">
        <f>RB[[#This Row],[AUM]]-D677</f>
        <v>-3174507.5099998713</v>
      </c>
      <c r="G678" s="11">
        <f>RB[[#This Row],[∆ AUM]]-RB[[#This Row],[effetto mercato]]</f>
        <v>400186.46124052815</v>
      </c>
    </row>
    <row r="679" spans="1:7">
      <c r="A679" s="4">
        <v>43250</v>
      </c>
      <c r="B679">
        <v>0.18679999999999999</v>
      </c>
      <c r="C679" s="6">
        <f>RB[[#This Row],[Variaz]]/100</f>
        <v>1.8679999999999999E-3</v>
      </c>
      <c r="D679" s="10">
        <f>'AUM Fondi'!F856</f>
        <v>533193308.65000004</v>
      </c>
      <c r="E679" s="10">
        <f>D678*RB[[#This Row],[Variazione percentuale]]</f>
        <v>993700.01073136006</v>
      </c>
      <c r="F679" s="11">
        <f>RB[[#This Row],[AUM]]-D678</f>
        <v>1233988.1299999952</v>
      </c>
      <c r="G679" s="11">
        <f>RB[[#This Row],[∆ AUM]]-RB[[#This Row],[effetto mercato]]</f>
        <v>240288.11926863517</v>
      </c>
    </row>
    <row r="680" spans="1:7">
      <c r="A680" s="4">
        <v>43251</v>
      </c>
      <c r="B680">
        <v>1.8599999999999998E-2</v>
      </c>
      <c r="C680" s="6">
        <f>RB[[#This Row],[Variaz]]/100</f>
        <v>1.8599999999999999E-4</v>
      </c>
      <c r="D680" s="10">
        <f>'AUM Fondi'!F857</f>
        <v>534510563.31</v>
      </c>
      <c r="E680" s="10">
        <f>D679*RB[[#This Row],[Variazione percentuale]]</f>
        <v>99173.955408900001</v>
      </c>
      <c r="F680" s="11">
        <f>RB[[#This Row],[AUM]]-D679</f>
        <v>1317254.6599999666</v>
      </c>
      <c r="G680" s="11">
        <f>RB[[#This Row],[∆ AUM]]-RB[[#This Row],[effetto mercato]]</f>
        <v>1218080.7045910666</v>
      </c>
    </row>
    <row r="681" spans="1:7">
      <c r="A681" s="4">
        <v>43252</v>
      </c>
      <c r="B681">
        <v>0.2424</v>
      </c>
      <c r="C681" s="6">
        <f>RB[[#This Row],[Variaz]]/100</f>
        <v>2.4239999999999999E-3</v>
      </c>
      <c r="D681" s="10">
        <f>'AUM Fondi'!F858</f>
        <v>535727863.46000004</v>
      </c>
      <c r="E681" s="10">
        <f>D680*RB[[#This Row],[Variazione percentuale]]</f>
        <v>1295653.6054634401</v>
      </c>
      <c r="F681" s="11">
        <f>RB[[#This Row],[AUM]]-D680</f>
        <v>1217300.1500000358</v>
      </c>
      <c r="G681" s="11">
        <f>RB[[#This Row],[∆ AUM]]-RB[[#This Row],[effetto mercato]]</f>
        <v>-78353.455463404302</v>
      </c>
    </row>
    <row r="682" spans="1:7">
      <c r="A682" s="4">
        <v>43255</v>
      </c>
      <c r="B682">
        <v>0.22320000000000001</v>
      </c>
      <c r="C682" s="6">
        <f>RB[[#This Row],[Variaz]]/100</f>
        <v>2.232E-3</v>
      </c>
      <c r="D682" s="10">
        <f>'AUM Fondi'!F859</f>
        <v>537460351.57999992</v>
      </c>
      <c r="E682" s="10">
        <f>D681*RB[[#This Row],[Variazione percentuale]]</f>
        <v>1195744.5912427201</v>
      </c>
      <c r="F682" s="11">
        <f>RB[[#This Row],[AUM]]-D681</f>
        <v>1732488.1199998856</v>
      </c>
      <c r="G682" s="11">
        <f>RB[[#This Row],[∆ AUM]]-RB[[#This Row],[effetto mercato]]</f>
        <v>536743.52875716542</v>
      </c>
    </row>
    <row r="683" spans="1:7">
      <c r="A683" s="4">
        <v>43256</v>
      </c>
      <c r="B683">
        <v>-3.7100000000000001E-2</v>
      </c>
      <c r="C683" s="6">
        <f>RB[[#This Row],[Variaz]]/100</f>
        <v>-3.7100000000000002E-4</v>
      </c>
      <c r="D683" s="10">
        <f>'AUM Fondi'!F860</f>
        <v>538200445.80000007</v>
      </c>
      <c r="E683" s="10">
        <f>D682*RB[[#This Row],[Variazione percentuale]]</f>
        <v>-199397.79043617999</v>
      </c>
      <c r="F683" s="11">
        <f>RB[[#This Row],[AUM]]-D682</f>
        <v>740094.22000014782</v>
      </c>
      <c r="G683" s="11">
        <f>RB[[#This Row],[∆ AUM]]-RB[[#This Row],[effetto mercato]]</f>
        <v>939492.01043632778</v>
      </c>
    </row>
    <row r="684" spans="1:7">
      <c r="A684" s="4">
        <v>43257</v>
      </c>
      <c r="B684">
        <v>-0.38979999999999998</v>
      </c>
      <c r="C684" s="6">
        <f>RB[[#This Row],[Variaz]]/100</f>
        <v>-3.898E-3</v>
      </c>
      <c r="D684" s="10">
        <f>'AUM Fondi'!F861</f>
        <v>536866287.17000002</v>
      </c>
      <c r="E684" s="10">
        <f>D683*RB[[#This Row],[Variazione percentuale]]</f>
        <v>-2097905.3377284002</v>
      </c>
      <c r="F684" s="11">
        <f>RB[[#This Row],[AUM]]-D683</f>
        <v>-1334158.6300000548</v>
      </c>
      <c r="G684" s="11">
        <f>RB[[#This Row],[∆ AUM]]-RB[[#This Row],[effetto mercato]]</f>
        <v>763746.70772834541</v>
      </c>
    </row>
    <row r="685" spans="1:7">
      <c r="A685" s="4">
        <v>43258</v>
      </c>
      <c r="B685">
        <v>-0.26090000000000002</v>
      </c>
      <c r="C685" s="6">
        <f>RB[[#This Row],[Variaz]]/100</f>
        <v>-2.6090000000000002E-3</v>
      </c>
      <c r="D685" s="10">
        <f>'AUM Fondi'!F862</f>
        <v>535930875.70000005</v>
      </c>
      <c r="E685" s="10">
        <f>D684*RB[[#This Row],[Variazione percentuale]]</f>
        <v>-1400684.1432265302</v>
      </c>
      <c r="F685" s="11">
        <f>RB[[#This Row],[AUM]]-D684</f>
        <v>-935411.46999996901</v>
      </c>
      <c r="G685" s="11">
        <f>RB[[#This Row],[∆ AUM]]-RB[[#This Row],[effetto mercato]]</f>
        <v>465272.67322656116</v>
      </c>
    </row>
    <row r="686" spans="1:7">
      <c r="A686" s="4">
        <v>43259</v>
      </c>
      <c r="B686">
        <v>5.6099999999999997E-2</v>
      </c>
      <c r="C686" s="6">
        <f>RB[[#This Row],[Variaz]]/100</f>
        <v>5.6099999999999998E-4</v>
      </c>
      <c r="D686" s="10">
        <f>'AUM Fondi'!F863</f>
        <v>536981629.59000003</v>
      </c>
      <c r="E686" s="10">
        <f>D685*RB[[#This Row],[Variazione percentuale]]</f>
        <v>300657.22126770002</v>
      </c>
      <c r="F686" s="11">
        <f>RB[[#This Row],[AUM]]-D685</f>
        <v>1050753.8899999857</v>
      </c>
      <c r="G686" s="11">
        <f>RB[[#This Row],[∆ AUM]]-RB[[#This Row],[effetto mercato]]</f>
        <v>750096.66873228573</v>
      </c>
    </row>
    <row r="687" spans="1:7">
      <c r="A687" s="4">
        <v>43262</v>
      </c>
      <c r="B687">
        <v>0.26140000000000002</v>
      </c>
      <c r="C687" s="6">
        <f>RB[[#This Row],[Variaz]]/100</f>
        <v>2.614E-3</v>
      </c>
      <c r="D687" s="10">
        <f>'AUM Fondi'!F864</f>
        <v>538907366.77999997</v>
      </c>
      <c r="E687" s="10">
        <f>D686*RB[[#This Row],[Variazione percentuale]]</f>
        <v>1403669.97974826</v>
      </c>
      <c r="F687" s="11">
        <f>RB[[#This Row],[AUM]]-D686</f>
        <v>1925737.189999938</v>
      </c>
      <c r="G687" s="11">
        <f>RB[[#This Row],[∆ AUM]]-RB[[#This Row],[effetto mercato]]</f>
        <v>522067.21025167801</v>
      </c>
    </row>
    <row r="688" spans="1:7">
      <c r="A688" s="4">
        <v>43263</v>
      </c>
      <c r="B688">
        <v>0.1118</v>
      </c>
      <c r="C688" s="6">
        <f>RB[[#This Row],[Variaz]]/100</f>
        <v>1.1180000000000001E-3</v>
      </c>
      <c r="D688" s="10">
        <f>'AUM Fondi'!F865</f>
        <v>540671959.00999999</v>
      </c>
      <c r="E688" s="10">
        <f>D687*RB[[#This Row],[Variazione percentuale]]</f>
        <v>602498.43606004003</v>
      </c>
      <c r="F688" s="11">
        <f>RB[[#This Row],[AUM]]-D687</f>
        <v>1764592.2300000191</v>
      </c>
      <c r="G688" s="11">
        <f>RB[[#This Row],[∆ AUM]]-RB[[#This Row],[effetto mercato]]</f>
        <v>1162093.793939979</v>
      </c>
    </row>
    <row r="689" spans="1:7">
      <c r="A689" s="4">
        <v>43264</v>
      </c>
      <c r="B689">
        <v>0.1116</v>
      </c>
      <c r="C689" s="6">
        <f>RB[[#This Row],[Variaz]]/100</f>
        <v>1.116E-3</v>
      </c>
      <c r="D689" s="10">
        <f>'AUM Fondi'!F866</f>
        <v>541795635.87</v>
      </c>
      <c r="E689" s="10">
        <f>D688*RB[[#This Row],[Variazione percentuale]]</f>
        <v>603389.90625515999</v>
      </c>
      <c r="F689" s="11">
        <f>RB[[#This Row],[AUM]]-D688</f>
        <v>1123676.8600000143</v>
      </c>
      <c r="G689" s="11">
        <f>RB[[#This Row],[∆ AUM]]-RB[[#This Row],[effetto mercato]]</f>
        <v>520286.95374485431</v>
      </c>
    </row>
    <row r="690" spans="1:7">
      <c r="A690" s="4">
        <v>43265</v>
      </c>
      <c r="B690">
        <v>0.57609999999999995</v>
      </c>
      <c r="C690" s="6">
        <f>RB[[#This Row],[Variaz]]/100</f>
        <v>5.7609999999999996E-3</v>
      </c>
      <c r="D690" s="10">
        <f>'AUM Fondi'!F867</f>
        <v>545536766.12</v>
      </c>
      <c r="E690" s="10">
        <f>D689*RB[[#This Row],[Variazione percentuale]]</f>
        <v>3121284.6582470699</v>
      </c>
      <c r="F690" s="11">
        <f>RB[[#This Row],[AUM]]-D689</f>
        <v>3741130.25</v>
      </c>
      <c r="G690" s="11">
        <f>RB[[#This Row],[∆ AUM]]-RB[[#This Row],[effetto mercato]]</f>
        <v>619845.59175293008</v>
      </c>
    </row>
    <row r="691" spans="1:7">
      <c r="A691" s="4">
        <v>43266</v>
      </c>
      <c r="B691">
        <v>0.14779999999999999</v>
      </c>
      <c r="C691" s="6">
        <f>RB[[#This Row],[Variaz]]/100</f>
        <v>1.4779999999999999E-3</v>
      </c>
      <c r="D691" s="10">
        <f>'AUM Fondi'!F868</f>
        <v>546711720.88000011</v>
      </c>
      <c r="E691" s="10">
        <f>D690*RB[[#This Row],[Variazione percentuale]]</f>
        <v>806303.34032535995</v>
      </c>
      <c r="F691" s="11">
        <f>RB[[#This Row],[AUM]]-D690</f>
        <v>1174954.7600001097</v>
      </c>
      <c r="G691" s="11">
        <f>RB[[#This Row],[∆ AUM]]-RB[[#This Row],[effetto mercato]]</f>
        <v>368651.41967474972</v>
      </c>
    </row>
    <row r="692" spans="1:7">
      <c r="A692" s="4">
        <v>43269</v>
      </c>
      <c r="B692">
        <v>-0.1661</v>
      </c>
      <c r="C692" s="6">
        <f>RB[[#This Row],[Variaz]]/100</f>
        <v>-1.6609999999999999E-3</v>
      </c>
      <c r="D692" s="10">
        <f>'AUM Fondi'!F869</f>
        <v>546205487.79999995</v>
      </c>
      <c r="E692" s="10">
        <f>D691*RB[[#This Row],[Variazione percentuale]]</f>
        <v>-908088.16838168015</v>
      </c>
      <c r="F692" s="11">
        <f>RB[[#This Row],[AUM]]-D691</f>
        <v>-506233.08000016212</v>
      </c>
      <c r="G692" s="11">
        <f>RB[[#This Row],[∆ AUM]]-RB[[#This Row],[effetto mercato]]</f>
        <v>401855.08838151803</v>
      </c>
    </row>
    <row r="693" spans="1:7">
      <c r="A693" s="4">
        <v>43270</v>
      </c>
      <c r="B693">
        <v>-0.1109</v>
      </c>
      <c r="C693" s="6">
        <f>RB[[#This Row],[Variaz]]/100</f>
        <v>-1.109E-3</v>
      </c>
      <c r="D693" s="10">
        <f>'AUM Fondi'!F870</f>
        <v>546143574.30999994</v>
      </c>
      <c r="E693" s="10">
        <f>D692*RB[[#This Row],[Variazione percentuale]]</f>
        <v>-605741.88597019995</v>
      </c>
      <c r="F693" s="11">
        <f>RB[[#This Row],[AUM]]-D692</f>
        <v>-61913.490000009537</v>
      </c>
      <c r="G693" s="11">
        <f>RB[[#This Row],[∆ AUM]]-RB[[#This Row],[effetto mercato]]</f>
        <v>543828.39597019041</v>
      </c>
    </row>
    <row r="694" spans="1:7">
      <c r="A694" s="4">
        <v>43271</v>
      </c>
      <c r="B694">
        <v>9.2499999999999999E-2</v>
      </c>
      <c r="C694" s="6">
        <f>RB[[#This Row],[Variaz]]/100</f>
        <v>9.2500000000000004E-4</v>
      </c>
      <c r="D694" s="10">
        <f>'AUM Fondi'!F871</f>
        <v>547086375.56999993</v>
      </c>
      <c r="E694" s="10">
        <f>D693*RB[[#This Row],[Variazione percentuale]]</f>
        <v>505182.80623674998</v>
      </c>
      <c r="F694" s="11">
        <f>RB[[#This Row],[AUM]]-D693</f>
        <v>942801.25999999046</v>
      </c>
      <c r="G694" s="11">
        <f>RB[[#This Row],[∆ AUM]]-RB[[#This Row],[effetto mercato]]</f>
        <v>437618.45376324048</v>
      </c>
    </row>
    <row r="695" spans="1:7">
      <c r="A695" s="4">
        <v>43272</v>
      </c>
      <c r="B695">
        <v>-0.36969999999999997</v>
      </c>
      <c r="C695" s="6">
        <f>RB[[#This Row],[Variaz]]/100</f>
        <v>-3.6969999999999998E-3</v>
      </c>
      <c r="D695" s="10">
        <f>'AUM Fondi'!F872</f>
        <v>545525862.03999996</v>
      </c>
      <c r="E695" s="10">
        <f>D694*RB[[#This Row],[Variazione percentuale]]</f>
        <v>-2022578.3304822897</v>
      </c>
      <c r="F695" s="11">
        <f>RB[[#This Row],[AUM]]-D694</f>
        <v>-1560513.5299999714</v>
      </c>
      <c r="G695" s="11">
        <f>RB[[#This Row],[∆ AUM]]-RB[[#This Row],[effetto mercato]]</f>
        <v>462064.80048231827</v>
      </c>
    </row>
    <row r="696" spans="1:7">
      <c r="A696" s="4">
        <v>43273</v>
      </c>
      <c r="B696">
        <v>0</v>
      </c>
      <c r="C696" s="6">
        <f>RB[[#This Row],[Variaz]]/100</f>
        <v>0</v>
      </c>
      <c r="D696" s="10">
        <f>'AUM Fondi'!F873</f>
        <v>546343477.03999996</v>
      </c>
      <c r="E696" s="10">
        <f>D695*RB[[#This Row],[Variazione percentuale]]</f>
        <v>0</v>
      </c>
      <c r="F696" s="11">
        <f>RB[[#This Row],[AUM]]-D695</f>
        <v>817615</v>
      </c>
      <c r="G696" s="11">
        <f>RB[[#This Row],[∆ AUM]]-RB[[#This Row],[effetto mercato]]</f>
        <v>817615</v>
      </c>
    </row>
    <row r="697" spans="1:7">
      <c r="A697" s="4">
        <v>43276</v>
      </c>
      <c r="B697">
        <v>-0.53800000000000003</v>
      </c>
      <c r="C697" s="6">
        <f>RB[[#This Row],[Variaz]]/100</f>
        <v>-5.3800000000000002E-3</v>
      </c>
      <c r="D697" s="10">
        <f>'AUM Fondi'!F874</f>
        <v>543871816.34000003</v>
      </c>
      <c r="E697" s="10">
        <f>D696*RB[[#This Row],[Variazione percentuale]]</f>
        <v>-2939327.9064751999</v>
      </c>
      <c r="F697" s="11">
        <f>RB[[#This Row],[AUM]]-D696</f>
        <v>-2471660.6999999285</v>
      </c>
      <c r="G697" s="11">
        <f>RB[[#This Row],[∆ AUM]]-RB[[#This Row],[effetto mercato]]</f>
        <v>467667.20647527138</v>
      </c>
    </row>
    <row r="698" spans="1:7">
      <c r="A698" s="4">
        <v>43277</v>
      </c>
      <c r="B698">
        <v>0</v>
      </c>
      <c r="C698" s="6">
        <f>RB[[#This Row],[Variaz]]/100</f>
        <v>0</v>
      </c>
      <c r="D698" s="10">
        <f>'AUM Fondi'!F875</f>
        <v>544418831.44000006</v>
      </c>
      <c r="E698" s="10">
        <f>D697*RB[[#This Row],[Variazione percentuale]]</f>
        <v>0</v>
      </c>
      <c r="F698" s="11">
        <f>RB[[#This Row],[AUM]]-D697</f>
        <v>547015.10000002384</v>
      </c>
      <c r="G698" s="11">
        <f>RB[[#This Row],[∆ AUM]]-RB[[#This Row],[effetto mercato]]</f>
        <v>547015.10000002384</v>
      </c>
    </row>
    <row r="699" spans="1:7">
      <c r="A699" s="4">
        <v>43278</v>
      </c>
      <c r="B699">
        <v>0.1492</v>
      </c>
      <c r="C699" s="6">
        <f>RB[[#This Row],[Variaz]]/100</f>
        <v>1.4920000000000001E-3</v>
      </c>
      <c r="D699" s="10">
        <f>'AUM Fondi'!F876</f>
        <v>545847933.05999994</v>
      </c>
      <c r="E699" s="10">
        <f>D698*RB[[#This Row],[Variazione percentuale]]</f>
        <v>812272.89650848007</v>
      </c>
      <c r="F699" s="11">
        <f>RB[[#This Row],[AUM]]-D698</f>
        <v>1429101.6199998856</v>
      </c>
      <c r="G699" s="11">
        <f>RB[[#This Row],[∆ AUM]]-RB[[#This Row],[effetto mercato]]</f>
        <v>616828.72349140549</v>
      </c>
    </row>
    <row r="700" spans="1:7">
      <c r="A700" s="4">
        <v>43279</v>
      </c>
      <c r="B700">
        <v>0</v>
      </c>
      <c r="C700" s="6">
        <f>RB[[#This Row],[Variaz]]/100</f>
        <v>0</v>
      </c>
      <c r="D700" s="10">
        <f>'AUM Fondi'!F877</f>
        <v>546497464.35000002</v>
      </c>
      <c r="E700" s="10">
        <f>D699*RB[[#This Row],[Variazione percentuale]]</f>
        <v>0</v>
      </c>
      <c r="F700" s="11">
        <f>RB[[#This Row],[AUM]]-D699</f>
        <v>649531.29000008106</v>
      </c>
      <c r="G700" s="11">
        <f>RB[[#This Row],[∆ AUM]]-RB[[#This Row],[effetto mercato]]</f>
        <v>649531.29000008106</v>
      </c>
    </row>
    <row r="701" spans="1:7">
      <c r="A701" s="4">
        <v>43280</v>
      </c>
      <c r="B701">
        <v>9.3100000000000002E-2</v>
      </c>
      <c r="C701" s="6">
        <f>RB[[#This Row],[Variaz]]/100</f>
        <v>9.3099999999999997E-4</v>
      </c>
      <c r="D701" s="10">
        <f>'AUM Fondi'!F878</f>
        <v>547624497.88999999</v>
      </c>
      <c r="E701" s="10">
        <f>D700*RB[[#This Row],[Variazione percentuale]]</f>
        <v>508789.13930985</v>
      </c>
      <c r="F701" s="11">
        <f>RB[[#This Row],[AUM]]-D700</f>
        <v>1127033.5399999619</v>
      </c>
      <c r="G701" s="11">
        <f>RB[[#This Row],[∆ AUM]]-RB[[#This Row],[effetto mercato]]</f>
        <v>618244.4006901118</v>
      </c>
    </row>
    <row r="702" spans="1:7">
      <c r="A702" s="4">
        <v>43283</v>
      </c>
      <c r="B702">
        <v>-5.5800000000000002E-2</v>
      </c>
      <c r="C702" s="6">
        <f>RB[[#This Row],[Variaz]]/100</f>
        <v>-5.5800000000000001E-4</v>
      </c>
      <c r="D702" s="10">
        <f>'AUM Fondi'!F879</f>
        <v>543191342.37</v>
      </c>
      <c r="E702" s="10">
        <f>D701*RB[[#This Row],[Variazione percentuale]]</f>
        <v>-305574.46982261998</v>
      </c>
      <c r="F702" s="11">
        <f>RB[[#This Row],[AUM]]-D701</f>
        <v>-4433155.5199999809</v>
      </c>
      <c r="G702" s="11">
        <f>RB[[#This Row],[∆ AUM]]-RB[[#This Row],[effetto mercato]]</f>
        <v>-4127581.0501773609</v>
      </c>
    </row>
    <row r="703" spans="1:7">
      <c r="A703" s="4">
        <v>43284</v>
      </c>
      <c r="B703">
        <v>3.7199999999999997E-2</v>
      </c>
      <c r="C703" s="6">
        <f>RB[[#This Row],[Variaz]]/100</f>
        <v>3.7199999999999999E-4</v>
      </c>
      <c r="D703" s="10">
        <f>'AUM Fondi'!F880</f>
        <v>544103679.02999997</v>
      </c>
      <c r="E703" s="10">
        <f>D702*RB[[#This Row],[Variazione percentuale]]</f>
        <v>202067.17936164001</v>
      </c>
      <c r="F703" s="11">
        <f>RB[[#This Row],[AUM]]-D702</f>
        <v>912336.65999996662</v>
      </c>
      <c r="G703" s="11">
        <f>RB[[#This Row],[∆ AUM]]-RB[[#This Row],[effetto mercato]]</f>
        <v>710269.48063832661</v>
      </c>
    </row>
    <row r="704" spans="1:7">
      <c r="A704" s="4">
        <v>43285</v>
      </c>
      <c r="B704">
        <v>-1.8599999999999998E-2</v>
      </c>
      <c r="C704" s="6">
        <f>RB[[#This Row],[Variaz]]/100</f>
        <v>-1.8599999999999999E-4</v>
      </c>
      <c r="D704" s="10">
        <f>'AUM Fondi'!F881</f>
        <v>544925412.91999996</v>
      </c>
      <c r="E704" s="10">
        <f>D703*RB[[#This Row],[Variazione percentuale]]</f>
        <v>-101203.28429957999</v>
      </c>
      <c r="F704" s="11">
        <f>RB[[#This Row],[AUM]]-D703</f>
        <v>821733.88999998569</v>
      </c>
      <c r="G704" s="11">
        <f>RB[[#This Row],[∆ AUM]]-RB[[#This Row],[effetto mercato]]</f>
        <v>922937.17429956573</v>
      </c>
    </row>
    <row r="705" spans="1:7">
      <c r="A705" s="4">
        <v>43286</v>
      </c>
      <c r="B705">
        <v>-1.8599999999999998E-2</v>
      </c>
      <c r="C705" s="6">
        <f>RB[[#This Row],[Variaz]]/100</f>
        <v>-1.8599999999999999E-4</v>
      </c>
      <c r="D705" s="10">
        <f>'AUM Fondi'!F882</f>
        <v>545577330.43000007</v>
      </c>
      <c r="E705" s="10">
        <f>D704*RB[[#This Row],[Variazione percentuale]]</f>
        <v>-101356.12680311999</v>
      </c>
      <c r="F705" s="11">
        <f>RB[[#This Row],[AUM]]-D704</f>
        <v>651917.51000010967</v>
      </c>
      <c r="G705" s="11">
        <f>RB[[#This Row],[∆ AUM]]-RB[[#This Row],[effetto mercato]]</f>
        <v>753273.63680322969</v>
      </c>
    </row>
    <row r="706" spans="1:7">
      <c r="A706" s="4">
        <v>43287</v>
      </c>
      <c r="B706">
        <v>0.26069999999999999</v>
      </c>
      <c r="C706" s="6">
        <f>RB[[#This Row],[Variaz]]/100</f>
        <v>2.6069999999999999E-3</v>
      </c>
      <c r="D706" s="10">
        <f>'AUM Fondi'!F883</f>
        <v>547655432.71000004</v>
      </c>
      <c r="E706" s="10">
        <f>D705*RB[[#This Row],[Variazione percentuale]]</f>
        <v>1422320.1004310101</v>
      </c>
      <c r="F706" s="11">
        <f>RB[[#This Row],[AUM]]-D705</f>
        <v>2078102.2799999714</v>
      </c>
      <c r="G706" s="11">
        <f>RB[[#This Row],[∆ AUM]]-RB[[#This Row],[effetto mercato]]</f>
        <v>655782.17956896126</v>
      </c>
    </row>
    <row r="707" spans="1:7">
      <c r="A707" s="4">
        <v>43290</v>
      </c>
      <c r="B707">
        <v>0.2228</v>
      </c>
      <c r="C707" s="6">
        <f>RB[[#This Row],[Variaz]]/100</f>
        <v>2.2279999999999999E-3</v>
      </c>
      <c r="D707" s="10">
        <f>'AUM Fondi'!F884</f>
        <v>549595424.44000006</v>
      </c>
      <c r="E707" s="10">
        <f>D706*RB[[#This Row],[Variazione percentuale]]</f>
        <v>1220176.30407788</v>
      </c>
      <c r="F707" s="11">
        <f>RB[[#This Row],[AUM]]-D706</f>
        <v>1939991.7300000191</v>
      </c>
      <c r="G707" s="11">
        <f>RB[[#This Row],[∆ AUM]]-RB[[#This Row],[effetto mercato]]</f>
        <v>719815.42592213908</v>
      </c>
    </row>
    <row r="708" spans="1:7">
      <c r="A708" s="4">
        <v>43291</v>
      </c>
      <c r="B708">
        <v>0.12970000000000001</v>
      </c>
      <c r="C708" s="6">
        <f>RB[[#This Row],[Variaz]]/100</f>
        <v>1.2970000000000002E-3</v>
      </c>
      <c r="D708" s="10">
        <f>'AUM Fondi'!F885</f>
        <v>550327074</v>
      </c>
      <c r="E708" s="10">
        <f>D707*RB[[#This Row],[Variazione percentuale]]</f>
        <v>712825.26549868018</v>
      </c>
      <c r="F708" s="11">
        <f>RB[[#This Row],[AUM]]-D707</f>
        <v>731649.55999994278</v>
      </c>
      <c r="G708" s="11">
        <f>RB[[#This Row],[∆ AUM]]-RB[[#This Row],[effetto mercato]]</f>
        <v>18824.294501262601</v>
      </c>
    </row>
    <row r="709" spans="1:7">
      <c r="A709" s="4">
        <v>43292</v>
      </c>
      <c r="B709">
        <v>-0.33310000000000001</v>
      </c>
      <c r="C709" s="6">
        <f>RB[[#This Row],[Variaz]]/100</f>
        <v>-3.3310000000000002E-3</v>
      </c>
      <c r="D709" s="10">
        <f>'AUM Fondi'!F886</f>
        <v>549243707.06000006</v>
      </c>
      <c r="E709" s="10">
        <f>D708*RB[[#This Row],[Variazione percentuale]]</f>
        <v>-1833139.483494</v>
      </c>
      <c r="F709" s="11">
        <f>RB[[#This Row],[AUM]]-D708</f>
        <v>-1083366.939999938</v>
      </c>
      <c r="G709" s="11">
        <f>RB[[#This Row],[∆ AUM]]-RB[[#This Row],[effetto mercato]]</f>
        <v>749772.54349406203</v>
      </c>
    </row>
    <row r="710" spans="1:7">
      <c r="A710" s="4">
        <v>43293</v>
      </c>
      <c r="B710">
        <v>0.31559999999999999</v>
      </c>
      <c r="C710" s="6">
        <f>RB[[#This Row],[Variaz]]/100</f>
        <v>3.156E-3</v>
      </c>
      <c r="D710" s="10">
        <f>'AUM Fondi'!F887</f>
        <v>551548799.30000007</v>
      </c>
      <c r="E710" s="10">
        <f>D709*RB[[#This Row],[Variazione percentuale]]</f>
        <v>1733413.1394813601</v>
      </c>
      <c r="F710" s="11">
        <f>RB[[#This Row],[AUM]]-D709</f>
        <v>2305092.2400000095</v>
      </c>
      <c r="G710" s="11">
        <f>RB[[#This Row],[∆ AUM]]-RB[[#This Row],[effetto mercato]]</f>
        <v>571679.10051864944</v>
      </c>
    </row>
    <row r="711" spans="1:7">
      <c r="A711" s="4">
        <v>43294</v>
      </c>
      <c r="B711">
        <v>0.14810000000000001</v>
      </c>
      <c r="C711" s="6">
        <f>RB[[#This Row],[Variaz]]/100</f>
        <v>1.4810000000000001E-3</v>
      </c>
      <c r="D711" s="10">
        <f>'AUM Fondi'!F888</f>
        <v>553294716.62999988</v>
      </c>
      <c r="E711" s="10">
        <f>D710*RB[[#This Row],[Variazione percentuale]]</f>
        <v>816843.77176330017</v>
      </c>
      <c r="F711" s="11">
        <f>RB[[#This Row],[AUM]]-D710</f>
        <v>1745917.3299998045</v>
      </c>
      <c r="G711" s="11">
        <f>RB[[#This Row],[∆ AUM]]-RB[[#This Row],[effetto mercato]]</f>
        <v>929073.55823650432</v>
      </c>
    </row>
    <row r="712" spans="1:7">
      <c r="A712" s="4">
        <v>43297</v>
      </c>
      <c r="B712">
        <v>-0.18479999999999999</v>
      </c>
      <c r="C712" s="6">
        <f>RB[[#This Row],[Variaz]]/100</f>
        <v>-1.8479999999999998E-3</v>
      </c>
      <c r="D712" s="10">
        <f>'AUM Fondi'!F889</f>
        <v>552818071.78999996</v>
      </c>
      <c r="E712" s="10">
        <f>D711*RB[[#This Row],[Variazione percentuale]]</f>
        <v>-1022488.6363322397</v>
      </c>
      <c r="F712" s="11">
        <f>RB[[#This Row],[AUM]]-D711</f>
        <v>-476644.83999991417</v>
      </c>
      <c r="G712" s="11">
        <f>RB[[#This Row],[∆ AUM]]-RB[[#This Row],[effetto mercato]]</f>
        <v>545843.79633232555</v>
      </c>
    </row>
    <row r="713" spans="1:7">
      <c r="A713" s="4">
        <v>43298</v>
      </c>
      <c r="B713">
        <v>0.2407</v>
      </c>
      <c r="C713" s="6">
        <f>RB[[#This Row],[Variaz]]/100</f>
        <v>2.4069999999999999E-3</v>
      </c>
      <c r="D713" s="10">
        <f>'AUM Fondi'!F890</f>
        <v>554765968.32000005</v>
      </c>
      <c r="E713" s="10">
        <f>D712*RB[[#This Row],[Variazione percentuale]]</f>
        <v>1330633.0987985297</v>
      </c>
      <c r="F713" s="11">
        <f>RB[[#This Row],[AUM]]-D712</f>
        <v>1947896.5300000906</v>
      </c>
      <c r="G713" s="11">
        <f>RB[[#This Row],[∆ AUM]]-RB[[#This Row],[effetto mercato]]</f>
        <v>617263.43120156089</v>
      </c>
    </row>
    <row r="714" spans="1:7">
      <c r="A714" s="4">
        <v>43299</v>
      </c>
      <c r="B714">
        <v>0.16619999999999999</v>
      </c>
      <c r="C714" s="6">
        <f>RB[[#This Row],[Variaz]]/100</f>
        <v>1.6619999999999998E-3</v>
      </c>
      <c r="D714" s="10">
        <f>'AUM Fondi'!F891</f>
        <v>556288563.10000002</v>
      </c>
      <c r="E714" s="10">
        <f>D713*RB[[#This Row],[Variazione percentuale]]</f>
        <v>922021.03934784001</v>
      </c>
      <c r="F714" s="11">
        <f>RB[[#This Row],[AUM]]-D713</f>
        <v>1522594.7799999714</v>
      </c>
      <c r="G714" s="11">
        <f>RB[[#This Row],[∆ AUM]]-RB[[#This Row],[effetto mercato]]</f>
        <v>600573.74065213138</v>
      </c>
    </row>
    <row r="715" spans="1:7">
      <c r="A715" s="4">
        <v>43300</v>
      </c>
      <c r="B715">
        <v>-5.5300000000000002E-2</v>
      </c>
      <c r="C715" s="6">
        <f>RB[[#This Row],[Variaz]]/100</f>
        <v>-5.53E-4</v>
      </c>
      <c r="D715" s="10">
        <f>'AUM Fondi'!F892</f>
        <v>557468983.02999997</v>
      </c>
      <c r="E715" s="10">
        <f>D714*RB[[#This Row],[Variazione percentuale]]</f>
        <v>-307627.57539429999</v>
      </c>
      <c r="F715" s="11">
        <f>RB[[#This Row],[AUM]]-D714</f>
        <v>1180419.9299999475</v>
      </c>
      <c r="G715" s="11">
        <f>RB[[#This Row],[∆ AUM]]-RB[[#This Row],[effetto mercato]]</f>
        <v>1488047.5053942476</v>
      </c>
    </row>
    <row r="716" spans="1:7">
      <c r="A716" s="4">
        <v>43301</v>
      </c>
      <c r="B716">
        <v>-0.31369999999999998</v>
      </c>
      <c r="C716" s="6">
        <f>RB[[#This Row],[Variaz]]/100</f>
        <v>-3.1369999999999996E-3</v>
      </c>
      <c r="D716" s="10">
        <f>'AUM Fondi'!F893</f>
        <v>556003096.88999999</v>
      </c>
      <c r="E716" s="10">
        <f>D715*RB[[#This Row],[Variazione percentuale]]</f>
        <v>-1748780.1997651097</v>
      </c>
      <c r="F716" s="11">
        <f>RB[[#This Row],[AUM]]-D715</f>
        <v>-1465886.1399999857</v>
      </c>
      <c r="G716" s="11">
        <f>RB[[#This Row],[∆ AUM]]-RB[[#This Row],[effetto mercato]]</f>
        <v>282894.059765124</v>
      </c>
    </row>
    <row r="717" spans="1:7">
      <c r="A717" s="4">
        <v>43304</v>
      </c>
      <c r="B717">
        <v>-0.14810000000000001</v>
      </c>
      <c r="C717" s="6">
        <f>RB[[#This Row],[Variaz]]/100</f>
        <v>-1.4810000000000001E-3</v>
      </c>
      <c r="D717" s="10">
        <f>'AUM Fondi'!F894</f>
        <v>556014873.75</v>
      </c>
      <c r="E717" s="10">
        <f>D716*RB[[#This Row],[Variazione percentuale]]</f>
        <v>-823440.58649409004</v>
      </c>
      <c r="F717" s="11">
        <f>RB[[#This Row],[AUM]]-D716</f>
        <v>11776.860000014305</v>
      </c>
      <c r="G717" s="11">
        <f>RB[[#This Row],[∆ AUM]]-RB[[#This Row],[effetto mercato]]</f>
        <v>835217.44649410434</v>
      </c>
    </row>
    <row r="718" spans="1:7">
      <c r="A718" s="4">
        <v>43305</v>
      </c>
      <c r="B718">
        <v>0.14829999999999999</v>
      </c>
      <c r="C718" s="6">
        <f>RB[[#This Row],[Variaz]]/100</f>
        <v>1.4829999999999999E-3</v>
      </c>
      <c r="D718" s="10">
        <f>'AUM Fondi'!F895</f>
        <v>557968311.61999989</v>
      </c>
      <c r="E718" s="10">
        <f>D717*RB[[#This Row],[Variazione percentuale]]</f>
        <v>824570.05777125002</v>
      </c>
      <c r="F718" s="11">
        <f>RB[[#This Row],[AUM]]-D717</f>
        <v>1953437.8699998856</v>
      </c>
      <c r="G718" s="11">
        <f>RB[[#This Row],[∆ AUM]]-RB[[#This Row],[effetto mercato]]</f>
        <v>1128867.8122286354</v>
      </c>
    </row>
    <row r="719" spans="1:7">
      <c r="A719" s="4">
        <v>43306</v>
      </c>
      <c r="B719">
        <v>0.2591</v>
      </c>
      <c r="C719" s="6">
        <f>RB[[#This Row],[Variaz]]/100</f>
        <v>2.591E-3</v>
      </c>
      <c r="D719" s="10">
        <f>'AUM Fondi'!F896</f>
        <v>559857770.60000002</v>
      </c>
      <c r="E719" s="10">
        <f>D718*RB[[#This Row],[Variazione percentuale]]</f>
        <v>1445695.8954074197</v>
      </c>
      <c r="F719" s="11">
        <f>RB[[#This Row],[AUM]]-D718</f>
        <v>1889458.9800001383</v>
      </c>
      <c r="G719" s="11">
        <f>RB[[#This Row],[∆ AUM]]-RB[[#This Row],[effetto mercato]]</f>
        <v>443763.08459271863</v>
      </c>
    </row>
    <row r="720" spans="1:7">
      <c r="A720" s="4">
        <v>43307</v>
      </c>
      <c r="B720">
        <v>7.3800000000000004E-2</v>
      </c>
      <c r="C720" s="6">
        <f>RB[[#This Row],[Variaz]]/100</f>
        <v>7.3800000000000005E-4</v>
      </c>
      <c r="D720" s="10">
        <f>'AUM Fondi'!F897</f>
        <v>560955794.61000001</v>
      </c>
      <c r="E720" s="10">
        <f>D719*RB[[#This Row],[Variazione percentuale]]</f>
        <v>413175.03470280004</v>
      </c>
      <c r="F720" s="11">
        <f>RB[[#This Row],[AUM]]-D719</f>
        <v>1098024.0099999905</v>
      </c>
      <c r="G720" s="11">
        <f>RB[[#This Row],[∆ AUM]]-RB[[#This Row],[effetto mercato]]</f>
        <v>684848.97529719048</v>
      </c>
    </row>
    <row r="721" spans="1:7">
      <c r="A721" s="4">
        <v>43308</v>
      </c>
      <c r="B721">
        <v>-5.5300000000000002E-2</v>
      </c>
      <c r="C721" s="6">
        <f>RB[[#This Row],[Variaz]]/100</f>
        <v>-5.53E-4</v>
      </c>
      <c r="D721" s="10">
        <f>'AUM Fondi'!F898</f>
        <v>561313894.46000004</v>
      </c>
      <c r="E721" s="10">
        <f>D720*RB[[#This Row],[Variazione percentuale]]</f>
        <v>-310208.55441933003</v>
      </c>
      <c r="F721" s="11">
        <f>RB[[#This Row],[AUM]]-D720</f>
        <v>358099.85000002384</v>
      </c>
      <c r="G721" s="11">
        <f>RB[[#This Row],[∆ AUM]]-RB[[#This Row],[effetto mercato]]</f>
        <v>668308.40441935393</v>
      </c>
    </row>
    <row r="722" spans="1:7">
      <c r="A722" s="4">
        <v>43311</v>
      </c>
      <c r="B722">
        <v>-0.36909999999999998</v>
      </c>
      <c r="C722" s="6">
        <f>RB[[#This Row],[Variaz]]/100</f>
        <v>-3.6909999999999998E-3</v>
      </c>
      <c r="D722" s="10">
        <f>'AUM Fondi'!F899</f>
        <v>560184457.57999992</v>
      </c>
      <c r="E722" s="10">
        <f>D721*RB[[#This Row],[Variazione percentuale]]</f>
        <v>-2071809.58445186</v>
      </c>
      <c r="F722" s="11">
        <f>RB[[#This Row],[AUM]]-D721</f>
        <v>-1129436.8800001144</v>
      </c>
      <c r="G722" s="11">
        <f>RB[[#This Row],[∆ AUM]]-RB[[#This Row],[effetto mercato]]</f>
        <v>942372.70445174561</v>
      </c>
    </row>
    <row r="723" spans="1:7">
      <c r="A723" s="4">
        <v>43312</v>
      </c>
      <c r="B723">
        <v>0.16669999999999999</v>
      </c>
      <c r="C723" s="6">
        <f>RB[[#This Row],[Variaz]]/100</f>
        <v>1.6669999999999999E-3</v>
      </c>
      <c r="D723" s="10">
        <f>'AUM Fondi'!F900</f>
        <v>562179057.15999997</v>
      </c>
      <c r="E723" s="10">
        <f>D722*RB[[#This Row],[Variazione percentuale]]</f>
        <v>933827.49078585976</v>
      </c>
      <c r="F723" s="11">
        <f>RB[[#This Row],[AUM]]-D722</f>
        <v>1994599.5800000429</v>
      </c>
      <c r="G723" s="11">
        <f>RB[[#This Row],[∆ AUM]]-RB[[#This Row],[effetto mercato]]</f>
        <v>1060772.0892141832</v>
      </c>
    </row>
    <row r="724" spans="1:7">
      <c r="A724" s="4">
        <v>43313</v>
      </c>
      <c r="B724">
        <v>-0.1295</v>
      </c>
      <c r="C724" s="6">
        <f>RB[[#This Row],[Variaz]]/100</f>
        <v>-1.2950000000000001E-3</v>
      </c>
      <c r="D724" s="10">
        <f>'AUM Fondi'!F901</f>
        <v>561161025.40999997</v>
      </c>
      <c r="E724" s="10">
        <f>D723*RB[[#This Row],[Variazione percentuale]]</f>
        <v>-728021.87902220001</v>
      </c>
      <c r="F724" s="11">
        <f>RB[[#This Row],[AUM]]-D723</f>
        <v>-1018031.75</v>
      </c>
      <c r="G724" s="11">
        <f>RB[[#This Row],[∆ AUM]]-RB[[#This Row],[effetto mercato]]</f>
        <v>-290009.87097779999</v>
      </c>
    </row>
    <row r="725" spans="1:7">
      <c r="A725" s="4">
        <v>43314</v>
      </c>
      <c r="B725">
        <v>-3.6999999999999998E-2</v>
      </c>
      <c r="C725" s="6">
        <f>RB[[#This Row],[Variaz]]/100</f>
        <v>-3.6999999999999999E-4</v>
      </c>
      <c r="D725" s="10">
        <f>'AUM Fondi'!F902</f>
        <v>561442230.92999995</v>
      </c>
      <c r="E725" s="10">
        <f>D724*RB[[#This Row],[Variazione percentuale]]</f>
        <v>-207629.57940169997</v>
      </c>
      <c r="F725" s="11">
        <f>RB[[#This Row],[AUM]]-D724</f>
        <v>281205.51999998093</v>
      </c>
      <c r="G725" s="11">
        <f>RB[[#This Row],[∆ AUM]]-RB[[#This Row],[effetto mercato]]</f>
        <v>488835.09940168087</v>
      </c>
    </row>
    <row r="726" spans="1:7">
      <c r="A726" s="4">
        <v>43315</v>
      </c>
      <c r="B726">
        <v>0.24079999999999999</v>
      </c>
      <c r="C726" s="6">
        <f>RB[[#This Row],[Variaz]]/100</f>
        <v>2.408E-3</v>
      </c>
      <c r="D726" s="10">
        <f>'AUM Fondi'!F903</f>
        <v>564103628.55000007</v>
      </c>
      <c r="E726" s="10">
        <f>D725*RB[[#This Row],[Variazione percentuale]]</f>
        <v>1351952.8920794399</v>
      </c>
      <c r="F726" s="11">
        <f>RB[[#This Row],[AUM]]-D725</f>
        <v>2661397.620000124</v>
      </c>
      <c r="G726" s="11">
        <f>RB[[#This Row],[∆ AUM]]-RB[[#This Row],[effetto mercato]]</f>
        <v>1309444.727920684</v>
      </c>
    </row>
    <row r="727" spans="1:7">
      <c r="A727" s="4">
        <v>43318</v>
      </c>
      <c r="B727">
        <v>9.2399999999999996E-2</v>
      </c>
      <c r="C727" s="6">
        <f>RB[[#This Row],[Variaz]]/100</f>
        <v>9.2399999999999991E-4</v>
      </c>
      <c r="D727" s="10">
        <f>'AUM Fondi'!F904</f>
        <v>565402527.90999997</v>
      </c>
      <c r="E727" s="10">
        <f>D726*RB[[#This Row],[Variazione percentuale]]</f>
        <v>521231.75278020004</v>
      </c>
      <c r="F727" s="11">
        <f>RB[[#This Row],[AUM]]-D726</f>
        <v>1298899.3599998951</v>
      </c>
      <c r="G727" s="11">
        <f>RB[[#This Row],[∆ AUM]]-RB[[#This Row],[effetto mercato]]</f>
        <v>777667.60721969511</v>
      </c>
    </row>
    <row r="728" spans="1:7">
      <c r="A728" s="4">
        <v>43319</v>
      </c>
      <c r="B728">
        <v>0.1477</v>
      </c>
      <c r="C728" s="6">
        <f>RB[[#This Row],[Variaz]]/100</f>
        <v>1.477E-3</v>
      </c>
      <c r="D728" s="10">
        <f>'AUM Fondi'!F905</f>
        <v>566828014.51999998</v>
      </c>
      <c r="E728" s="10">
        <f>D727*RB[[#This Row],[Variazione percentuale]]</f>
        <v>835099.53372306994</v>
      </c>
      <c r="F728" s="11">
        <f>RB[[#This Row],[AUM]]-D727</f>
        <v>1425486.6100000143</v>
      </c>
      <c r="G728" s="11">
        <f>RB[[#This Row],[∆ AUM]]-RB[[#This Row],[effetto mercato]]</f>
        <v>590387.07627694437</v>
      </c>
    </row>
    <row r="729" spans="1:7">
      <c r="A729" s="4">
        <v>43320</v>
      </c>
      <c r="B729">
        <v>1.84E-2</v>
      </c>
      <c r="C729" s="6">
        <f>RB[[#This Row],[Variaz]]/100</f>
        <v>1.84E-4</v>
      </c>
      <c r="D729" s="10">
        <f>'AUM Fondi'!F906</f>
        <v>567717900.41000009</v>
      </c>
      <c r="E729" s="10">
        <f>D728*RB[[#This Row],[Variazione percentuale]]</f>
        <v>104296.35467167999</v>
      </c>
      <c r="F729" s="11">
        <f>RB[[#This Row],[AUM]]-D728</f>
        <v>889885.8900001049</v>
      </c>
      <c r="G729" s="11">
        <f>RB[[#This Row],[∆ AUM]]-RB[[#This Row],[effetto mercato]]</f>
        <v>785589.53532842488</v>
      </c>
    </row>
    <row r="730" spans="1:7">
      <c r="A730" s="4">
        <v>43321</v>
      </c>
      <c r="B730">
        <v>9.2200000000000004E-2</v>
      </c>
      <c r="C730" s="6">
        <f>RB[[#This Row],[Variaz]]/100</f>
        <v>9.2200000000000008E-4</v>
      </c>
      <c r="D730" s="10">
        <f>'AUM Fondi'!F907</f>
        <v>569092242.09000003</v>
      </c>
      <c r="E730" s="10">
        <f>D729*RB[[#This Row],[Variazione percentuale]]</f>
        <v>523435.90417802014</v>
      </c>
      <c r="F730" s="11">
        <f>RB[[#This Row],[AUM]]-D729</f>
        <v>1374341.6799999475</v>
      </c>
      <c r="G730" s="11">
        <f>RB[[#This Row],[∆ AUM]]-RB[[#This Row],[effetto mercato]]</f>
        <v>850905.77582192747</v>
      </c>
    </row>
    <row r="731" spans="1:7">
      <c r="A731" s="4">
        <v>43322</v>
      </c>
      <c r="B731">
        <v>1.84E-2</v>
      </c>
      <c r="C731" s="6">
        <f>RB[[#This Row],[Variaz]]/100</f>
        <v>1.84E-4</v>
      </c>
      <c r="D731" s="10">
        <f>'AUM Fondi'!F908</f>
        <v>570411488.23000002</v>
      </c>
      <c r="E731" s="10">
        <f>D730*RB[[#This Row],[Variazione percentuale]]</f>
        <v>104712.97254456001</v>
      </c>
      <c r="F731" s="11">
        <f>RB[[#This Row],[AUM]]-D730</f>
        <v>1319246.1399999857</v>
      </c>
      <c r="G731" s="11">
        <f>RB[[#This Row],[∆ AUM]]-RB[[#This Row],[effetto mercato]]</f>
        <v>1214533.1674554257</v>
      </c>
    </row>
    <row r="732" spans="1:7">
      <c r="A732" s="4">
        <v>43325</v>
      </c>
      <c r="B732">
        <v>-0.313</v>
      </c>
      <c r="C732" s="6">
        <f>RB[[#This Row],[Variaz]]/100</f>
        <v>-3.13E-3</v>
      </c>
      <c r="D732" s="10">
        <f>'AUM Fondi'!F909</f>
        <v>569292624.71000004</v>
      </c>
      <c r="E732" s="10">
        <f>D731*RB[[#This Row],[Variazione percentuale]]</f>
        <v>-1785387.9581599</v>
      </c>
      <c r="F732" s="11">
        <f>RB[[#This Row],[AUM]]-D731</f>
        <v>-1118863.5199999809</v>
      </c>
      <c r="G732" s="11">
        <f>RB[[#This Row],[∆ AUM]]-RB[[#This Row],[effetto mercato]]</f>
        <v>666524.43815991911</v>
      </c>
    </row>
    <row r="733" spans="1:7">
      <c r="A733" s="4">
        <v>43326</v>
      </c>
      <c r="B733">
        <v>0.2586</v>
      </c>
      <c r="C733" s="6">
        <f>RB[[#This Row],[Variaz]]/100</f>
        <v>2.5859999999999998E-3</v>
      </c>
      <c r="D733" s="10">
        <f>'AUM Fondi'!F910</f>
        <v>571729308.45999992</v>
      </c>
      <c r="E733" s="10">
        <f>D732*RB[[#This Row],[Variazione percentuale]]</f>
        <v>1472190.7275000599</v>
      </c>
      <c r="F733" s="11">
        <f>RB[[#This Row],[AUM]]-D732</f>
        <v>2436683.7499998808</v>
      </c>
      <c r="G733" s="11">
        <f>RB[[#This Row],[∆ AUM]]-RB[[#This Row],[effetto mercato]]</f>
        <v>964493.02249982092</v>
      </c>
    </row>
    <row r="734" spans="1:7">
      <c r="A734" s="4">
        <v>43328</v>
      </c>
      <c r="B734">
        <v>-0.1474</v>
      </c>
      <c r="C734" s="6">
        <f>RB[[#This Row],[Variaz]]/100</f>
        <v>-1.474E-3</v>
      </c>
      <c r="D734" s="10">
        <f>'AUM Fondi'!F911</f>
        <v>571145417.88999999</v>
      </c>
      <c r="E734" s="10">
        <f>D733*RB[[#This Row],[Variazione percentuale]]</f>
        <v>-842729.00067003991</v>
      </c>
      <c r="F734" s="11">
        <f>RB[[#This Row],[AUM]]-D733</f>
        <v>-583890.56999993324</v>
      </c>
      <c r="G734" s="11">
        <f>RB[[#This Row],[∆ AUM]]-RB[[#This Row],[effetto mercato]]</f>
        <v>258838.43067010667</v>
      </c>
    </row>
    <row r="735" spans="1:7">
      <c r="A735" s="4">
        <v>43329</v>
      </c>
      <c r="B735">
        <v>5.5399999999999998E-2</v>
      </c>
      <c r="C735" s="6">
        <f>RB[[#This Row],[Variaz]]/100</f>
        <v>5.5400000000000002E-4</v>
      </c>
      <c r="D735" s="10">
        <f>'AUM Fondi'!F912</f>
        <v>571846492.34000003</v>
      </c>
      <c r="E735" s="10">
        <f>D734*RB[[#This Row],[Variazione percentuale]]</f>
        <v>316414.56151105999</v>
      </c>
      <c r="F735" s="11">
        <f>RB[[#This Row],[AUM]]-D734</f>
        <v>701074.45000004768</v>
      </c>
      <c r="G735" s="11">
        <f>RB[[#This Row],[∆ AUM]]-RB[[#This Row],[effetto mercato]]</f>
        <v>384659.88848898769</v>
      </c>
    </row>
    <row r="736" spans="1:7">
      <c r="A736" s="4">
        <v>43332</v>
      </c>
      <c r="B736">
        <v>0.14749999999999999</v>
      </c>
      <c r="C736" s="6">
        <f>RB[[#This Row],[Variaz]]/100</f>
        <v>1.475E-3</v>
      </c>
      <c r="D736" s="10">
        <f>'AUM Fondi'!F913</f>
        <v>573640169.29999995</v>
      </c>
      <c r="E736" s="10">
        <f>D735*RB[[#This Row],[Variazione percentuale]]</f>
        <v>843473.57620150002</v>
      </c>
      <c r="F736" s="11">
        <f>RB[[#This Row],[AUM]]-D735</f>
        <v>1793676.9599999189</v>
      </c>
      <c r="G736" s="11">
        <f>RB[[#This Row],[∆ AUM]]-RB[[#This Row],[effetto mercato]]</f>
        <v>950203.38379841892</v>
      </c>
    </row>
    <row r="737" spans="1:7">
      <c r="A737" s="4">
        <v>43333</v>
      </c>
      <c r="B737">
        <v>-5.5199999999999999E-2</v>
      </c>
      <c r="C737" s="6">
        <f>RB[[#This Row],[Variaz]]/100</f>
        <v>-5.5199999999999997E-4</v>
      </c>
      <c r="D737" s="10">
        <f>'AUM Fondi'!F914</f>
        <v>573769457.27999997</v>
      </c>
      <c r="E737" s="10">
        <f>D736*RB[[#This Row],[Variazione percentuale]]</f>
        <v>-316649.37345359998</v>
      </c>
      <c r="F737" s="11">
        <f>RB[[#This Row],[AUM]]-D736</f>
        <v>129287.98000001907</v>
      </c>
      <c r="G737" s="11">
        <f>RB[[#This Row],[∆ AUM]]-RB[[#This Row],[effetto mercato]]</f>
        <v>445937.35345361906</v>
      </c>
    </row>
    <row r="738" spans="1:7">
      <c r="A738" s="4">
        <v>43334</v>
      </c>
      <c r="B738">
        <v>-0.1842</v>
      </c>
      <c r="C738" s="6">
        <f>RB[[#This Row],[Variaz]]/100</f>
        <v>-1.8420000000000001E-3</v>
      </c>
      <c r="D738" s="10">
        <f>'AUM Fondi'!F915</f>
        <v>573249314.85000002</v>
      </c>
      <c r="E738" s="10">
        <f>D737*RB[[#This Row],[Variazione percentuale]]</f>
        <v>-1056883.3403097601</v>
      </c>
      <c r="F738" s="11">
        <f>RB[[#This Row],[AUM]]-D737</f>
        <v>-520142.42999994755</v>
      </c>
      <c r="G738" s="11">
        <f>RB[[#This Row],[∆ AUM]]-RB[[#This Row],[effetto mercato]]</f>
        <v>536740.91030981252</v>
      </c>
    </row>
    <row r="739" spans="1:7">
      <c r="A739" s="4">
        <v>43335</v>
      </c>
      <c r="B739">
        <v>-3.6900000000000002E-2</v>
      </c>
      <c r="C739" s="6">
        <f>RB[[#This Row],[Variaz]]/100</f>
        <v>-3.6900000000000002E-4</v>
      </c>
      <c r="D739" s="10">
        <f>'AUM Fondi'!F916</f>
        <v>573776884.82999992</v>
      </c>
      <c r="E739" s="10">
        <f>D738*RB[[#This Row],[Variazione percentuale]]</f>
        <v>-211528.99717965003</v>
      </c>
      <c r="F739" s="11">
        <f>RB[[#This Row],[AUM]]-D738</f>
        <v>527569.97999989986</v>
      </c>
      <c r="G739" s="11">
        <f>RB[[#This Row],[∆ AUM]]-RB[[#This Row],[effetto mercato]]</f>
        <v>739098.97717954987</v>
      </c>
    </row>
    <row r="740" spans="1:7">
      <c r="A740" s="4">
        <v>43336</v>
      </c>
      <c r="B740">
        <v>1.8499999999999999E-2</v>
      </c>
      <c r="C740" s="6">
        <f>RB[[#This Row],[Variaz]]/100</f>
        <v>1.85E-4</v>
      </c>
      <c r="D740" s="10">
        <f>'AUM Fondi'!F917</f>
        <v>574666852.61000001</v>
      </c>
      <c r="E740" s="10">
        <f>D739*RB[[#This Row],[Variazione percentuale]]</f>
        <v>106148.72369354998</v>
      </c>
      <c r="F740" s="11">
        <f>RB[[#This Row],[AUM]]-D739</f>
        <v>889967.7800000906</v>
      </c>
      <c r="G740" s="11">
        <f>RB[[#This Row],[∆ AUM]]-RB[[#This Row],[effetto mercato]]</f>
        <v>783819.05630654062</v>
      </c>
    </row>
    <row r="741" spans="1:7">
      <c r="A741" s="4">
        <v>43339</v>
      </c>
      <c r="B741">
        <v>3.6900000000000002E-2</v>
      </c>
      <c r="C741" s="6">
        <f>RB[[#This Row],[Variaz]]/100</f>
        <v>3.6900000000000002E-4</v>
      </c>
      <c r="D741" s="10">
        <f>'AUM Fondi'!F918</f>
        <v>575603422.8599999</v>
      </c>
      <c r="E741" s="10">
        <f>D740*RB[[#This Row],[Variazione percentuale]]</f>
        <v>212052.06861309003</v>
      </c>
      <c r="F741" s="11">
        <f>RB[[#This Row],[AUM]]-D740</f>
        <v>936570.24999988079</v>
      </c>
      <c r="G741" s="11">
        <f>RB[[#This Row],[∆ AUM]]-RB[[#This Row],[effetto mercato]]</f>
        <v>724518.1813867907</v>
      </c>
    </row>
    <row r="742" spans="1:7">
      <c r="A742" s="4">
        <v>43340</v>
      </c>
      <c r="B742">
        <v>-5.5399999999999998E-2</v>
      </c>
      <c r="C742" s="6">
        <f>RB[[#This Row],[Variaz]]/100</f>
        <v>-5.5400000000000002E-4</v>
      </c>
      <c r="D742" s="10">
        <f>'AUM Fondi'!F919</f>
        <v>575891599.27999997</v>
      </c>
      <c r="E742" s="10">
        <f>D741*RB[[#This Row],[Variazione percentuale]]</f>
        <v>-318884.29626443994</v>
      </c>
      <c r="F742" s="11">
        <f>RB[[#This Row],[AUM]]-D741</f>
        <v>288176.42000007629</v>
      </c>
      <c r="G742" s="11">
        <f>RB[[#This Row],[∆ AUM]]-RB[[#This Row],[effetto mercato]]</f>
        <v>607060.71626451623</v>
      </c>
    </row>
    <row r="743" spans="1:7">
      <c r="A743" s="4">
        <v>43341</v>
      </c>
      <c r="B743">
        <v>0.12920000000000001</v>
      </c>
      <c r="C743" s="6">
        <f>RB[[#This Row],[Variaz]]/100</f>
        <v>1.2920000000000002E-3</v>
      </c>
      <c r="D743" s="10">
        <f>'AUM Fondi'!F920</f>
        <v>577712263.63000011</v>
      </c>
      <c r="E743" s="10">
        <f>D742*RB[[#This Row],[Variazione percentuale]]</f>
        <v>744051.94626976002</v>
      </c>
      <c r="F743" s="11">
        <f>RB[[#This Row],[AUM]]-D742</f>
        <v>1820664.3500001431</v>
      </c>
      <c r="G743" s="11">
        <f>RB[[#This Row],[∆ AUM]]-RB[[#This Row],[effetto mercato]]</f>
        <v>1076612.4037303831</v>
      </c>
    </row>
    <row r="744" spans="1:7">
      <c r="A744" s="4">
        <v>43342</v>
      </c>
      <c r="B744">
        <v>-0.1106</v>
      </c>
      <c r="C744" s="6">
        <f>RB[[#This Row],[Variaz]]/100</f>
        <v>-1.106E-3</v>
      </c>
      <c r="D744" s="10">
        <f>'AUM Fondi'!F921</f>
        <v>578388805.53000009</v>
      </c>
      <c r="E744" s="10">
        <f>D743*RB[[#This Row],[Variazione percentuale]]</f>
        <v>-638949.76357478008</v>
      </c>
      <c r="F744" s="11">
        <f>RB[[#This Row],[AUM]]-D743</f>
        <v>676541.89999997616</v>
      </c>
      <c r="G744" s="11">
        <f>RB[[#This Row],[∆ AUM]]-RB[[#This Row],[effetto mercato]]</f>
        <v>1315491.6635747561</v>
      </c>
    </row>
    <row r="745" spans="1:7">
      <c r="A745" s="4">
        <v>43343</v>
      </c>
      <c r="B745">
        <v>0</v>
      </c>
      <c r="C745" s="6">
        <f>RB[[#This Row],[Variaz]]/100</f>
        <v>0</v>
      </c>
      <c r="D745" s="10">
        <f>'AUM Fondi'!F922</f>
        <v>579242742.1400001</v>
      </c>
      <c r="E745" s="10">
        <f>D744*RB[[#This Row],[Variazione percentuale]]</f>
        <v>0</v>
      </c>
      <c r="F745" s="11">
        <f>RB[[#This Row],[AUM]]-D744</f>
        <v>853936.61000001431</v>
      </c>
      <c r="G745" s="11">
        <f>RB[[#This Row],[∆ AUM]]-RB[[#This Row],[effetto mercato]]</f>
        <v>853936.61000001431</v>
      </c>
    </row>
    <row r="746" spans="1:7">
      <c r="A746" s="4">
        <v>43346</v>
      </c>
      <c r="B746">
        <v>-5.5399999999999998E-2</v>
      </c>
      <c r="C746" s="6">
        <f>RB[[#This Row],[Variaz]]/100</f>
        <v>-5.5400000000000002E-4</v>
      </c>
      <c r="D746" s="10">
        <f>'AUM Fondi'!F923</f>
        <v>580005570.35000002</v>
      </c>
      <c r="E746" s="10">
        <f>D745*RB[[#This Row],[Variazione percentuale]]</f>
        <v>-320900.47914556006</v>
      </c>
      <c r="F746" s="11">
        <f>RB[[#This Row],[AUM]]-D745</f>
        <v>762828.20999991894</v>
      </c>
      <c r="G746" s="11">
        <f>RB[[#This Row],[∆ AUM]]-RB[[#This Row],[effetto mercato]]</f>
        <v>1083728.6891454789</v>
      </c>
    </row>
    <row r="747" spans="1:7">
      <c r="A747" s="4">
        <v>43347</v>
      </c>
      <c r="B747">
        <v>-1.8499999999999999E-2</v>
      </c>
      <c r="C747" s="6">
        <f>RB[[#This Row],[Variaz]]/100</f>
        <v>-1.85E-4</v>
      </c>
      <c r="D747" s="10">
        <f>'AUM Fondi'!F924</f>
        <v>580547996.29999995</v>
      </c>
      <c r="E747" s="10">
        <f>D746*RB[[#This Row],[Variazione percentuale]]</f>
        <v>-107301.03051475</v>
      </c>
      <c r="F747" s="11">
        <f>RB[[#This Row],[AUM]]-D746</f>
        <v>542425.94999992847</v>
      </c>
      <c r="G747" s="11">
        <f>RB[[#This Row],[∆ AUM]]-RB[[#This Row],[effetto mercato]]</f>
        <v>649726.98051467852</v>
      </c>
    </row>
    <row r="748" spans="1:7">
      <c r="A748" s="4">
        <v>43348</v>
      </c>
      <c r="B748">
        <v>-0.29559999999999997</v>
      </c>
      <c r="C748" s="6">
        <f>RB[[#This Row],[Variaz]]/100</f>
        <v>-2.9559999999999999E-3</v>
      </c>
      <c r="D748" s="10">
        <f>'AUM Fondi'!F925</f>
        <v>579749244.46999991</v>
      </c>
      <c r="E748" s="10">
        <f>D747*RB[[#This Row],[Variazione percentuale]]</f>
        <v>-1716099.8770627999</v>
      </c>
      <c r="F748" s="11">
        <f>RB[[#This Row],[AUM]]-D747</f>
        <v>-798751.83000004292</v>
      </c>
      <c r="G748" s="11">
        <f>RB[[#This Row],[∆ AUM]]-RB[[#This Row],[effetto mercato]]</f>
        <v>917348.04706275696</v>
      </c>
    </row>
    <row r="749" spans="1:7">
      <c r="A749" s="4">
        <v>43349</v>
      </c>
      <c r="B749">
        <v>0</v>
      </c>
      <c r="C749" s="6">
        <f>RB[[#This Row],[Variaz]]/100</f>
        <v>0</v>
      </c>
      <c r="D749" s="10">
        <f>'AUM Fondi'!F926</f>
        <v>580532496.45000005</v>
      </c>
      <c r="E749" s="10">
        <f>D748*RB[[#This Row],[Variazione percentuale]]</f>
        <v>0</v>
      </c>
      <c r="F749" s="11">
        <f>RB[[#This Row],[AUM]]-D748</f>
        <v>783251.98000013828</v>
      </c>
      <c r="G749" s="11">
        <f>RB[[#This Row],[∆ AUM]]-RB[[#This Row],[effetto mercato]]</f>
        <v>783251.98000013828</v>
      </c>
    </row>
    <row r="750" spans="1:7">
      <c r="A750" s="4">
        <v>43350</v>
      </c>
      <c r="B750">
        <v>-1.8499999999999999E-2</v>
      </c>
      <c r="C750" s="6">
        <f>RB[[#This Row],[Variaz]]/100</f>
        <v>-1.85E-4</v>
      </c>
      <c r="D750" s="10">
        <f>'AUM Fondi'!F927</f>
        <v>581213453.18999994</v>
      </c>
      <c r="E750" s="10">
        <f>D749*RB[[#This Row],[Variazione percentuale]]</f>
        <v>-107398.51184325</v>
      </c>
      <c r="F750" s="11">
        <f>RB[[#This Row],[AUM]]-D749</f>
        <v>680956.73999989033</v>
      </c>
      <c r="G750" s="11">
        <f>RB[[#This Row],[∆ AUM]]-RB[[#This Row],[effetto mercato]]</f>
        <v>788355.25184314034</v>
      </c>
    </row>
    <row r="751" spans="1:7">
      <c r="A751" s="4">
        <v>43353</v>
      </c>
      <c r="B751">
        <v>0.18529999999999999</v>
      </c>
      <c r="C751" s="6">
        <f>RB[[#This Row],[Variaz]]/100</f>
        <v>1.8529999999999998E-3</v>
      </c>
      <c r="D751" s="10">
        <f>'AUM Fondi'!F928</f>
        <v>583134553.22000003</v>
      </c>
      <c r="E751" s="10">
        <f>D750*RB[[#This Row],[Variazione percentuale]]</f>
        <v>1076988.5287610698</v>
      </c>
      <c r="F751" s="11">
        <f>RB[[#This Row],[AUM]]-D750</f>
        <v>1921100.0300000906</v>
      </c>
      <c r="G751" s="11">
        <f>RB[[#This Row],[∆ AUM]]-RB[[#This Row],[effetto mercato]]</f>
        <v>844111.50123902084</v>
      </c>
    </row>
    <row r="752" spans="1:7">
      <c r="A752" s="4">
        <v>43354</v>
      </c>
      <c r="B752">
        <v>0</v>
      </c>
      <c r="C752" s="6">
        <f>RB[[#This Row],[Variaz]]/100</f>
        <v>0</v>
      </c>
      <c r="D752" s="10">
        <f>'AUM Fondi'!F929</f>
        <v>583689599.49000001</v>
      </c>
      <c r="E752" s="10">
        <f>D751*RB[[#This Row],[Variazione percentuale]]</f>
        <v>0</v>
      </c>
      <c r="F752" s="11">
        <f>RB[[#This Row],[AUM]]-D751</f>
        <v>555046.26999998093</v>
      </c>
      <c r="G752" s="11">
        <f>RB[[#This Row],[∆ AUM]]-RB[[#This Row],[effetto mercato]]</f>
        <v>555046.26999998093</v>
      </c>
    </row>
    <row r="753" spans="1:7">
      <c r="A753" s="4">
        <v>43355</v>
      </c>
      <c r="B753">
        <v>-5.5500000000000001E-2</v>
      </c>
      <c r="C753" s="6">
        <f>RB[[#This Row],[Variaz]]/100</f>
        <v>-5.5500000000000005E-4</v>
      </c>
      <c r="D753" s="10">
        <f>'AUM Fondi'!F930</f>
        <v>584199448.15999997</v>
      </c>
      <c r="E753" s="10">
        <f>D752*RB[[#This Row],[Variazione percentuale]]</f>
        <v>-323947.72771695006</v>
      </c>
      <c r="F753" s="11">
        <f>RB[[#This Row],[AUM]]-D752</f>
        <v>509848.66999995708</v>
      </c>
      <c r="G753" s="11">
        <f>RB[[#This Row],[∆ AUM]]-RB[[#This Row],[effetto mercato]]</f>
        <v>833796.39771690709</v>
      </c>
    </row>
    <row r="754" spans="1:7">
      <c r="A754" s="4">
        <v>43356</v>
      </c>
      <c r="B754">
        <v>-0.111</v>
      </c>
      <c r="C754" s="6">
        <f>RB[[#This Row],[Variaz]]/100</f>
        <v>-1.1100000000000001E-3</v>
      </c>
      <c r="D754" s="10">
        <f>'AUM Fondi'!F931</f>
        <v>584136751.26999998</v>
      </c>
      <c r="E754" s="10">
        <f>D753*RB[[#This Row],[Variazione percentuale]]</f>
        <v>-648461.38745759998</v>
      </c>
      <c r="F754" s="11">
        <f>RB[[#This Row],[AUM]]-D753</f>
        <v>-62696.889999985695</v>
      </c>
      <c r="G754" s="11">
        <f>RB[[#This Row],[∆ AUM]]-RB[[#This Row],[effetto mercato]]</f>
        <v>585764.49745761428</v>
      </c>
    </row>
    <row r="755" spans="1:7">
      <c r="A755" s="4">
        <v>43357</v>
      </c>
      <c r="B755">
        <v>3.7100000000000001E-2</v>
      </c>
      <c r="C755" s="6">
        <f>RB[[#This Row],[Variaz]]/100</f>
        <v>3.7100000000000002E-4</v>
      </c>
      <c r="D755" s="10">
        <f>'AUM Fondi'!F932</f>
        <v>585127224.81999993</v>
      </c>
      <c r="E755" s="10">
        <f>D754*RB[[#This Row],[Variazione percentuale]]</f>
        <v>216714.73472117001</v>
      </c>
      <c r="F755" s="11">
        <f>RB[[#This Row],[AUM]]-D754</f>
        <v>990473.54999995232</v>
      </c>
      <c r="G755" s="11">
        <f>RB[[#This Row],[∆ AUM]]-RB[[#This Row],[effetto mercato]]</f>
        <v>773758.81527878228</v>
      </c>
    </row>
    <row r="756" spans="1:7">
      <c r="A756" s="4">
        <v>43360</v>
      </c>
      <c r="B756">
        <v>1.8499999999999999E-2</v>
      </c>
      <c r="C756" s="6">
        <f>RB[[#This Row],[Variaz]]/100</f>
        <v>1.85E-4</v>
      </c>
      <c r="D756" s="10">
        <f>'AUM Fondi'!F933</f>
        <v>585820016.44000006</v>
      </c>
      <c r="E756" s="10">
        <f>D755*RB[[#This Row],[Variazione percentuale]]</f>
        <v>108248.53659169999</v>
      </c>
      <c r="F756" s="11">
        <f>RB[[#This Row],[AUM]]-D755</f>
        <v>692791.62000012398</v>
      </c>
      <c r="G756" s="11">
        <f>RB[[#This Row],[∆ AUM]]-RB[[#This Row],[effetto mercato]]</f>
        <v>584543.08340842393</v>
      </c>
    </row>
    <row r="757" spans="1:7">
      <c r="A757" s="4">
        <v>43361</v>
      </c>
      <c r="B757">
        <v>0.20369999999999999</v>
      </c>
      <c r="C757" s="6">
        <f>RB[[#This Row],[Variaz]]/100</f>
        <v>2.0369999999999997E-3</v>
      </c>
      <c r="D757" s="10">
        <f>'AUM Fondi'!F934</f>
        <v>587901200.9799999</v>
      </c>
      <c r="E757" s="10">
        <f>D756*RB[[#This Row],[Variazione percentuale]]</f>
        <v>1193315.37348828</v>
      </c>
      <c r="F757" s="11">
        <f>RB[[#This Row],[AUM]]-D756</f>
        <v>2081184.5399998426</v>
      </c>
      <c r="G757" s="11">
        <f>RB[[#This Row],[∆ AUM]]-RB[[#This Row],[effetto mercato]]</f>
        <v>887869.16651156265</v>
      </c>
    </row>
    <row r="758" spans="1:7">
      <c r="A758" s="4">
        <v>43362</v>
      </c>
      <c r="B758">
        <v>3.6999999999999998E-2</v>
      </c>
      <c r="C758" s="6">
        <f>RB[[#This Row],[Variaz]]/100</f>
        <v>3.6999999999999999E-4</v>
      </c>
      <c r="D758" s="10">
        <f>'AUM Fondi'!F935</f>
        <v>589560552.63</v>
      </c>
      <c r="E758" s="10">
        <f>D757*RB[[#This Row],[Variazione percentuale]]</f>
        <v>217523.44436259996</v>
      </c>
      <c r="F758" s="11">
        <f>RB[[#This Row],[AUM]]-D757</f>
        <v>1659351.6500000954</v>
      </c>
      <c r="G758" s="11">
        <f>RB[[#This Row],[∆ AUM]]-RB[[#This Row],[effetto mercato]]</f>
        <v>1441828.2056374955</v>
      </c>
    </row>
    <row r="759" spans="1:7">
      <c r="A759" s="4">
        <v>43363</v>
      </c>
      <c r="B759">
        <v>-3.6900000000000002E-2</v>
      </c>
      <c r="C759" s="6">
        <f>RB[[#This Row],[Variaz]]/100</f>
        <v>-3.6900000000000002E-4</v>
      </c>
      <c r="D759" s="10">
        <f>'AUM Fondi'!F936</f>
        <v>590053348.64999998</v>
      </c>
      <c r="E759" s="10">
        <f>D758*RB[[#This Row],[Variazione percentuale]]</f>
        <v>-217547.84392047001</v>
      </c>
      <c r="F759" s="11">
        <f>RB[[#This Row],[AUM]]-D758</f>
        <v>492796.01999998093</v>
      </c>
      <c r="G759" s="11">
        <f>RB[[#This Row],[∆ AUM]]-RB[[#This Row],[effetto mercato]]</f>
        <v>710343.86392045091</v>
      </c>
    </row>
    <row r="760" spans="1:7">
      <c r="A760" s="4">
        <v>43364</v>
      </c>
      <c r="B760">
        <v>0.1109</v>
      </c>
      <c r="C760" s="6">
        <f>RB[[#This Row],[Variaz]]/100</f>
        <v>1.109E-3</v>
      </c>
      <c r="D760" s="10">
        <f>'AUM Fondi'!F937</f>
        <v>591725778.25</v>
      </c>
      <c r="E760" s="10">
        <f>D759*RB[[#This Row],[Variazione percentuale]]</f>
        <v>654369.16365284997</v>
      </c>
      <c r="F760" s="11">
        <f>RB[[#This Row],[AUM]]-D759</f>
        <v>1672429.6000000238</v>
      </c>
      <c r="G760" s="11">
        <f>RB[[#This Row],[∆ AUM]]-RB[[#This Row],[effetto mercato]]</f>
        <v>1018060.4363471739</v>
      </c>
    </row>
    <row r="761" spans="1:7">
      <c r="A761" s="4">
        <v>43367</v>
      </c>
      <c r="B761">
        <v>-0.25840000000000002</v>
      </c>
      <c r="C761" s="6">
        <f>RB[[#This Row],[Variaz]]/100</f>
        <v>-2.5840000000000004E-3</v>
      </c>
      <c r="D761" s="10">
        <f>'AUM Fondi'!F938</f>
        <v>590939370.11000001</v>
      </c>
      <c r="E761" s="10">
        <f>D760*RB[[#This Row],[Variazione percentuale]]</f>
        <v>-1529019.4109980003</v>
      </c>
      <c r="F761" s="11">
        <f>RB[[#This Row],[AUM]]-D760</f>
        <v>-786408.13999998569</v>
      </c>
      <c r="G761" s="11">
        <f>RB[[#This Row],[∆ AUM]]-RB[[#This Row],[effetto mercato]]</f>
        <v>742611.2709980146</v>
      </c>
    </row>
    <row r="762" spans="1:7">
      <c r="A762" s="4">
        <v>43368</v>
      </c>
      <c r="B762">
        <v>3.6999999999999998E-2</v>
      </c>
      <c r="C762" s="6">
        <f>RB[[#This Row],[Variaz]]/100</f>
        <v>3.6999999999999999E-4</v>
      </c>
      <c r="D762" s="10">
        <f>'AUM Fondi'!F939</f>
        <v>592002725.64999998</v>
      </c>
      <c r="E762" s="10">
        <f>D761*RB[[#This Row],[Variazione percentuale]]</f>
        <v>218647.5669407</v>
      </c>
      <c r="F762" s="11">
        <f>RB[[#This Row],[AUM]]-D761</f>
        <v>1063355.5399999619</v>
      </c>
      <c r="G762" s="11">
        <f>RB[[#This Row],[∆ AUM]]-RB[[#This Row],[effetto mercato]]</f>
        <v>844707.97305926192</v>
      </c>
    </row>
    <row r="763" spans="1:7">
      <c r="A763" s="4">
        <v>43369</v>
      </c>
      <c r="B763">
        <v>0.222</v>
      </c>
      <c r="C763" s="6">
        <f>RB[[#This Row],[Variaz]]/100</f>
        <v>2.2200000000000002E-3</v>
      </c>
      <c r="D763" s="10">
        <f>'AUM Fondi'!F940</f>
        <v>594675617.8599999</v>
      </c>
      <c r="E763" s="10">
        <f>D762*RB[[#This Row],[Variazione percentuale]]</f>
        <v>1314246.050943</v>
      </c>
      <c r="F763" s="11">
        <f>RB[[#This Row],[AUM]]-D762</f>
        <v>2672892.2099999189</v>
      </c>
      <c r="G763" s="11">
        <f>RB[[#This Row],[∆ AUM]]-RB[[#This Row],[effetto mercato]]</f>
        <v>1358646.1590569189</v>
      </c>
    </row>
    <row r="764" spans="1:7">
      <c r="A764" s="4">
        <v>43370</v>
      </c>
      <c r="B764">
        <v>5.5399999999999998E-2</v>
      </c>
      <c r="C764" s="6">
        <f>RB[[#This Row],[Variaz]]/100</f>
        <v>5.5400000000000002E-4</v>
      </c>
      <c r="D764" s="10">
        <f>'AUM Fondi'!F941</f>
        <v>596270125.28000009</v>
      </c>
      <c r="E764" s="10">
        <f>D763*RB[[#This Row],[Variazione percentuale]]</f>
        <v>329450.29229443998</v>
      </c>
      <c r="F764" s="11">
        <f>RB[[#This Row],[AUM]]-D763</f>
        <v>1594507.4200001955</v>
      </c>
      <c r="G764" s="11">
        <f>RB[[#This Row],[∆ AUM]]-RB[[#This Row],[effetto mercato]]</f>
        <v>1265057.1277057556</v>
      </c>
    </row>
    <row r="765" spans="1:7">
      <c r="A765" s="4">
        <v>43371</v>
      </c>
      <c r="B765">
        <v>0</v>
      </c>
      <c r="C765" s="6">
        <f>RB[[#This Row],[Variaz]]/100</f>
        <v>0</v>
      </c>
      <c r="D765" s="10">
        <f>'AUM Fondi'!F942</f>
        <v>597432122.67999995</v>
      </c>
      <c r="E765" s="10">
        <f>D764*RB[[#This Row],[Variazione percentuale]]</f>
        <v>0</v>
      </c>
      <c r="F765" s="11">
        <f>RB[[#This Row],[AUM]]-D764</f>
        <v>1161997.3999998569</v>
      </c>
      <c r="G765" s="11">
        <f>RB[[#This Row],[∆ AUM]]-RB[[#This Row],[effetto mercato]]</f>
        <v>1161997.3999998569</v>
      </c>
    </row>
    <row r="766" spans="1:7">
      <c r="A766" s="4">
        <v>43374</v>
      </c>
      <c r="B766">
        <v>-3.6900000000000002E-2</v>
      </c>
      <c r="C766" s="6">
        <f>RB[[#This Row],[Variaz]]/100</f>
        <v>-3.6900000000000002E-4</v>
      </c>
      <c r="D766" s="10">
        <f>'AUM Fondi'!F943</f>
        <v>599879049.31999993</v>
      </c>
      <c r="E766" s="10">
        <f>D765*RB[[#This Row],[Variazione percentuale]]</f>
        <v>-220452.45326891998</v>
      </c>
      <c r="F766" s="11">
        <f>RB[[#This Row],[AUM]]-D765</f>
        <v>2446926.6399999857</v>
      </c>
      <c r="G766" s="11">
        <f>RB[[#This Row],[∆ AUM]]-RB[[#This Row],[effetto mercato]]</f>
        <v>2667379.0932689058</v>
      </c>
    </row>
    <row r="767" spans="1:7">
      <c r="A767" s="4">
        <v>43375</v>
      </c>
      <c r="B767">
        <v>-5.5399999999999998E-2</v>
      </c>
      <c r="C767" s="6">
        <f>RB[[#This Row],[Variaz]]/100</f>
        <v>-5.5400000000000002E-4</v>
      </c>
      <c r="D767" s="10">
        <f>'AUM Fondi'!F944</f>
        <v>600659653.45999992</v>
      </c>
      <c r="E767" s="10">
        <f>D766*RB[[#This Row],[Variazione percentuale]]</f>
        <v>-332332.99332327995</v>
      </c>
      <c r="F767" s="11">
        <f>RB[[#This Row],[AUM]]-D766</f>
        <v>780604.13999998569</v>
      </c>
      <c r="G767" s="11">
        <f>RB[[#This Row],[∆ AUM]]-RB[[#This Row],[effetto mercato]]</f>
        <v>1112937.1333232657</v>
      </c>
    </row>
    <row r="768" spans="1:7">
      <c r="A768" s="4">
        <v>43376</v>
      </c>
      <c r="B768">
        <v>3.6900000000000002E-2</v>
      </c>
      <c r="C768" s="6">
        <f>RB[[#This Row],[Variaz]]/100</f>
        <v>3.6900000000000002E-4</v>
      </c>
      <c r="D768" s="10">
        <f>'AUM Fondi'!F945</f>
        <v>602536062.60000002</v>
      </c>
      <c r="E768" s="10">
        <f>D767*RB[[#This Row],[Variazione percentuale]]</f>
        <v>221643.41212673998</v>
      </c>
      <c r="F768" s="11">
        <f>RB[[#This Row],[AUM]]-D767</f>
        <v>1876409.1400001049</v>
      </c>
      <c r="G768" s="11">
        <f>RB[[#This Row],[∆ AUM]]-RB[[#This Row],[effetto mercato]]</f>
        <v>1654765.7278733649</v>
      </c>
    </row>
    <row r="769" spans="1:7">
      <c r="A769" s="4">
        <v>43377</v>
      </c>
      <c r="B769">
        <v>-0.31380000000000002</v>
      </c>
      <c r="C769" s="6">
        <f>RB[[#This Row],[Variaz]]/100</f>
        <v>-3.1380000000000002E-3</v>
      </c>
      <c r="D769" s="10">
        <f>'AUM Fondi'!F946</f>
        <v>602209305.74000001</v>
      </c>
      <c r="E769" s="10">
        <f>D768*RB[[#This Row],[Variazione percentuale]]</f>
        <v>-1890758.1644388002</v>
      </c>
      <c r="F769" s="11">
        <f>RB[[#This Row],[AUM]]-D768</f>
        <v>-326756.86000001431</v>
      </c>
      <c r="G769" s="11">
        <f>RB[[#This Row],[∆ AUM]]-RB[[#This Row],[effetto mercato]]</f>
        <v>1564001.3044387859</v>
      </c>
    </row>
    <row r="770" spans="1:7">
      <c r="A770" s="4">
        <v>43378</v>
      </c>
      <c r="B770">
        <v>-0.27779999999999999</v>
      </c>
      <c r="C770" s="6">
        <f>RB[[#This Row],[Variaz]]/100</f>
        <v>-2.7780000000000001E-3</v>
      </c>
      <c r="D770" s="10">
        <f>'AUM Fondi'!F947</f>
        <v>601644860.03999996</v>
      </c>
      <c r="E770" s="10">
        <f>D769*RB[[#This Row],[Variazione percentuale]]</f>
        <v>-1672937.4513457201</v>
      </c>
      <c r="F770" s="11">
        <f>RB[[#This Row],[AUM]]-D769</f>
        <v>-564445.70000004768</v>
      </c>
      <c r="G770" s="11">
        <f>RB[[#This Row],[∆ AUM]]-RB[[#This Row],[effetto mercato]]</f>
        <v>1108491.7513456724</v>
      </c>
    </row>
    <row r="771" spans="1:7">
      <c r="A771" s="4">
        <v>43381</v>
      </c>
      <c r="B771">
        <v>-0.13</v>
      </c>
      <c r="C771" s="6">
        <f>RB[[#This Row],[Variaz]]/100</f>
        <v>-1.2999999999999999E-3</v>
      </c>
      <c r="D771" s="10">
        <f>'AUM Fondi'!F948</f>
        <v>602470609.92999995</v>
      </c>
      <c r="E771" s="10">
        <f>D770*RB[[#This Row],[Variazione percentuale]]</f>
        <v>-782138.3180519999</v>
      </c>
      <c r="F771" s="11">
        <f>RB[[#This Row],[AUM]]-D770</f>
        <v>825749.88999998569</v>
      </c>
      <c r="G771" s="11">
        <f>RB[[#This Row],[∆ AUM]]-RB[[#This Row],[effetto mercato]]</f>
        <v>1607888.2080519856</v>
      </c>
    </row>
    <row r="772" spans="1:7">
      <c r="A772" s="4">
        <v>43382</v>
      </c>
      <c r="B772">
        <v>-0.13020000000000001</v>
      </c>
      <c r="C772" s="6">
        <f>RB[[#This Row],[Variaz]]/100</f>
        <v>-1.3020000000000002E-3</v>
      </c>
      <c r="D772" s="10">
        <f>'AUM Fondi'!F949</f>
        <v>603273657.00999999</v>
      </c>
      <c r="E772" s="10">
        <f>D771*RB[[#This Row],[Variazione percentuale]]</f>
        <v>-784416.73412886006</v>
      </c>
      <c r="F772" s="11">
        <f>RB[[#This Row],[AUM]]-D771</f>
        <v>803047.08000004292</v>
      </c>
      <c r="G772" s="11">
        <f>RB[[#This Row],[∆ AUM]]-RB[[#This Row],[effetto mercato]]</f>
        <v>1587463.814128903</v>
      </c>
    </row>
    <row r="773" spans="1:7">
      <c r="A773" s="4">
        <v>43383</v>
      </c>
      <c r="B773">
        <v>-0.57720000000000005</v>
      </c>
      <c r="C773" s="6">
        <f>RB[[#This Row],[Variaz]]/100</f>
        <v>-5.7720000000000002E-3</v>
      </c>
      <c r="D773" s="10">
        <f>'AUM Fondi'!F950</f>
        <v>600554712.99000001</v>
      </c>
      <c r="E773" s="10">
        <f>D772*RB[[#This Row],[Variazione percentuale]]</f>
        <v>-3482095.5482617202</v>
      </c>
      <c r="F773" s="11">
        <f>RB[[#This Row],[AUM]]-D772</f>
        <v>-2718944.0199999809</v>
      </c>
      <c r="G773" s="11">
        <f>RB[[#This Row],[∆ AUM]]-RB[[#This Row],[effetto mercato]]</f>
        <v>763151.52826173929</v>
      </c>
    </row>
    <row r="774" spans="1:7">
      <c r="A774" s="4">
        <v>43384</v>
      </c>
      <c r="B774">
        <v>-0.69289999999999996</v>
      </c>
      <c r="C774" s="6">
        <f>RB[[#This Row],[Variaz]]/100</f>
        <v>-6.9289999999999994E-3</v>
      </c>
      <c r="D774" s="10">
        <f>'AUM Fondi'!F951</f>
        <v>597663853.2700001</v>
      </c>
      <c r="E774" s="10">
        <f>D773*RB[[#This Row],[Variazione percentuale]]</f>
        <v>-4161243.6063077096</v>
      </c>
      <c r="F774" s="11">
        <f>RB[[#This Row],[AUM]]-D773</f>
        <v>-2890859.7199999094</v>
      </c>
      <c r="G774" s="11">
        <f>RB[[#This Row],[∆ AUM]]-RB[[#This Row],[effetto mercato]]</f>
        <v>1270383.8863078002</v>
      </c>
    </row>
    <row r="775" spans="1:7">
      <c r="A775" s="4">
        <v>43385</v>
      </c>
      <c r="B775">
        <v>0.16969999999999999</v>
      </c>
      <c r="C775" s="6">
        <f>RB[[#This Row],[Variaz]]/100</f>
        <v>1.6969999999999999E-3</v>
      </c>
      <c r="D775" s="10">
        <f>'AUM Fondi'!F952</f>
        <v>599756102.05000007</v>
      </c>
      <c r="E775" s="10">
        <f>D774*RB[[#This Row],[Variazione percentuale]]</f>
        <v>1014235.5589991901</v>
      </c>
      <c r="F775" s="11">
        <f>RB[[#This Row],[AUM]]-D774</f>
        <v>2092248.7799999714</v>
      </c>
      <c r="G775" s="11">
        <f>RB[[#This Row],[∆ AUM]]-RB[[#This Row],[effetto mercato]]</f>
        <v>1078013.2210007813</v>
      </c>
    </row>
    <row r="776" spans="1:7">
      <c r="A776" s="4">
        <v>43388</v>
      </c>
      <c r="B776">
        <v>-0.113</v>
      </c>
      <c r="C776" s="6">
        <f>RB[[#This Row],[Variaz]]/100</f>
        <v>-1.1299999999999999E-3</v>
      </c>
      <c r="D776" s="10">
        <f>'AUM Fondi'!F953</f>
        <v>599735786.23999989</v>
      </c>
      <c r="E776" s="10">
        <f>D775*RB[[#This Row],[Variazione percentuale]]</f>
        <v>-677724.39531649998</v>
      </c>
      <c r="F776" s="11">
        <f>RB[[#This Row],[AUM]]-D775</f>
        <v>-20315.810000181198</v>
      </c>
      <c r="G776" s="11">
        <f>RB[[#This Row],[∆ AUM]]-RB[[#This Row],[effetto mercato]]</f>
        <v>657408.58531631879</v>
      </c>
    </row>
    <row r="777" spans="1:7">
      <c r="A777" s="4">
        <v>43389</v>
      </c>
      <c r="B777">
        <v>0.64080000000000004</v>
      </c>
      <c r="C777" s="6">
        <f>RB[[#This Row],[Variaz]]/100</f>
        <v>6.4080000000000005E-3</v>
      </c>
      <c r="D777" s="10">
        <f>'AUM Fondi'!F954</f>
        <v>604702868.99000001</v>
      </c>
      <c r="E777" s="10">
        <f>D776*RB[[#This Row],[Variazione percentuale]]</f>
        <v>3843106.9182259198</v>
      </c>
      <c r="F777" s="11">
        <f>RB[[#This Row],[AUM]]-D776</f>
        <v>4967082.7500001192</v>
      </c>
      <c r="G777" s="11">
        <f>RB[[#This Row],[∆ AUM]]-RB[[#This Row],[effetto mercato]]</f>
        <v>1123975.8317741994</v>
      </c>
    </row>
    <row r="778" spans="1:7">
      <c r="A778" s="4">
        <v>43390</v>
      </c>
      <c r="B778">
        <v>7.4899999999999994E-2</v>
      </c>
      <c r="C778" s="6">
        <f>RB[[#This Row],[Variaz]]/100</f>
        <v>7.4899999999999999E-4</v>
      </c>
      <c r="D778" s="10">
        <f>'AUM Fondi'!F955</f>
        <v>606074483.52999997</v>
      </c>
      <c r="E778" s="10">
        <f>D777*RB[[#This Row],[Variazione percentuale]]</f>
        <v>452922.44887351</v>
      </c>
      <c r="F778" s="11">
        <f>RB[[#This Row],[AUM]]-D777</f>
        <v>1371614.5399999619</v>
      </c>
      <c r="G778" s="11">
        <f>RB[[#This Row],[∆ AUM]]-RB[[#This Row],[effetto mercato]]</f>
        <v>918692.09112645185</v>
      </c>
    </row>
    <row r="779" spans="1:7">
      <c r="A779" s="4">
        <v>43391</v>
      </c>
      <c r="B779">
        <v>-0.13100000000000001</v>
      </c>
      <c r="C779" s="6">
        <f>RB[[#This Row],[Variaz]]/100</f>
        <v>-1.31E-3</v>
      </c>
      <c r="D779" s="10">
        <f>'AUM Fondi'!F956</f>
        <v>606065588.5</v>
      </c>
      <c r="E779" s="10">
        <f>D778*RB[[#This Row],[Variazione percentuale]]</f>
        <v>-793957.57342429995</v>
      </c>
      <c r="F779" s="11">
        <f>RB[[#This Row],[AUM]]-D778</f>
        <v>-8895.0299999713898</v>
      </c>
      <c r="G779" s="11">
        <f>RB[[#This Row],[∆ AUM]]-RB[[#This Row],[effetto mercato]]</f>
        <v>785062.54342432856</v>
      </c>
    </row>
    <row r="780" spans="1:7">
      <c r="A780" s="4">
        <v>43392</v>
      </c>
      <c r="B780">
        <v>-0.14990000000000001</v>
      </c>
      <c r="C780" s="6">
        <f>RB[[#This Row],[Variaz]]/100</f>
        <v>-1.4990000000000001E-3</v>
      </c>
      <c r="D780" s="10">
        <f>'AUM Fondi'!F957</f>
        <v>606084433.93000007</v>
      </c>
      <c r="E780" s="10">
        <f>D779*RB[[#This Row],[Variazione percentuale]]</f>
        <v>-908492.3171615001</v>
      </c>
      <c r="F780" s="11">
        <f>RB[[#This Row],[AUM]]-D779</f>
        <v>18845.430000066757</v>
      </c>
      <c r="G780" s="11">
        <f>RB[[#This Row],[∆ AUM]]-RB[[#This Row],[effetto mercato]]</f>
        <v>927337.74716156686</v>
      </c>
    </row>
    <row r="781" spans="1:7">
      <c r="A781" s="4">
        <v>43395</v>
      </c>
      <c r="B781">
        <v>0</v>
      </c>
      <c r="C781" s="6">
        <f>RB[[#This Row],[Variaz]]/100</f>
        <v>0</v>
      </c>
      <c r="D781" s="10">
        <f>'AUM Fondi'!F958</f>
        <v>607063475.36000001</v>
      </c>
      <c r="E781" s="10">
        <f>D780*RB[[#This Row],[Variazione percentuale]]</f>
        <v>0</v>
      </c>
      <c r="F781" s="11">
        <f>RB[[#This Row],[AUM]]-D780</f>
        <v>979041.42999994755</v>
      </c>
      <c r="G781" s="11">
        <f>RB[[#This Row],[∆ AUM]]-RB[[#This Row],[effetto mercato]]</f>
        <v>979041.42999994755</v>
      </c>
    </row>
    <row r="782" spans="1:7">
      <c r="A782" s="4">
        <v>43396</v>
      </c>
      <c r="B782">
        <v>-0.31900000000000001</v>
      </c>
      <c r="C782" s="6">
        <f>RB[[#This Row],[Variaz]]/100</f>
        <v>-3.1900000000000001E-3</v>
      </c>
      <c r="D782" s="10">
        <f>'AUM Fondi'!F959</f>
        <v>605982146.51999998</v>
      </c>
      <c r="E782" s="10">
        <f>D781*RB[[#This Row],[Variazione percentuale]]</f>
        <v>-1936532.4863984</v>
      </c>
      <c r="F782" s="11">
        <f>RB[[#This Row],[AUM]]-D781</f>
        <v>-1081328.8400000334</v>
      </c>
      <c r="G782" s="11">
        <f>RB[[#This Row],[∆ AUM]]-RB[[#This Row],[effetto mercato]]</f>
        <v>855203.64639836666</v>
      </c>
    </row>
    <row r="783" spans="1:7">
      <c r="A783" s="4">
        <v>43397</v>
      </c>
      <c r="B783">
        <v>-0.1694</v>
      </c>
      <c r="C783" s="6">
        <f>RB[[#This Row],[Variaz]]/100</f>
        <v>-1.694E-3</v>
      </c>
      <c r="D783" s="10">
        <f>'AUM Fondi'!F960</f>
        <v>605887707.08000004</v>
      </c>
      <c r="E783" s="10">
        <f>D782*RB[[#This Row],[Variazione percentuale]]</f>
        <v>-1026533.75620488</v>
      </c>
      <c r="F783" s="11">
        <f>RB[[#This Row],[AUM]]-D782</f>
        <v>-94439.439999938011</v>
      </c>
      <c r="G783" s="11">
        <f>RB[[#This Row],[∆ AUM]]-RB[[#This Row],[effetto mercato]]</f>
        <v>932094.31620494195</v>
      </c>
    </row>
    <row r="784" spans="1:7">
      <c r="A784" s="4">
        <v>43398</v>
      </c>
      <c r="B784">
        <v>0</v>
      </c>
      <c r="C784" s="6">
        <f>RB[[#This Row],[Variaz]]/100</f>
        <v>0</v>
      </c>
      <c r="D784" s="10">
        <f>'AUM Fondi'!F961</f>
        <v>606623141.68999994</v>
      </c>
      <c r="E784" s="10">
        <f>D783*RB[[#This Row],[Variazione percentuale]]</f>
        <v>0</v>
      </c>
      <c r="F784" s="11">
        <f>RB[[#This Row],[AUM]]-D783</f>
        <v>735434.6099998951</v>
      </c>
      <c r="G784" s="11">
        <f>RB[[#This Row],[∆ AUM]]-RB[[#This Row],[effetto mercato]]</f>
        <v>735434.6099998951</v>
      </c>
    </row>
    <row r="785" spans="1:7">
      <c r="A785" s="4">
        <v>43399</v>
      </c>
      <c r="B785">
        <v>-0.11310000000000001</v>
      </c>
      <c r="C785" s="6">
        <f>RB[[#This Row],[Variaz]]/100</f>
        <v>-1.1310000000000001E-3</v>
      </c>
      <c r="D785" s="10">
        <f>'AUM Fondi'!F962</f>
        <v>607440362.32000005</v>
      </c>
      <c r="E785" s="10">
        <f>D784*RB[[#This Row],[Variazione percentuale]]</f>
        <v>-686090.77325138997</v>
      </c>
      <c r="F785" s="11">
        <f>RB[[#This Row],[AUM]]-D784</f>
        <v>817220.63000011444</v>
      </c>
      <c r="G785" s="11">
        <f>RB[[#This Row],[∆ AUM]]-RB[[#This Row],[effetto mercato]]</f>
        <v>1503311.4032515045</v>
      </c>
    </row>
    <row r="786" spans="1:7">
      <c r="A786" s="4">
        <v>43402</v>
      </c>
      <c r="B786">
        <v>9.4399999999999998E-2</v>
      </c>
      <c r="C786" s="6">
        <f>RB[[#This Row],[Variaz]]/100</f>
        <v>9.4399999999999996E-4</v>
      </c>
      <c r="D786" s="10">
        <f>'AUM Fondi'!F963</f>
        <v>607278738.13999999</v>
      </c>
      <c r="E786" s="10">
        <f>D785*RB[[#This Row],[Variazione percentuale]]</f>
        <v>573423.70203008002</v>
      </c>
      <c r="F786" s="11">
        <f>RB[[#This Row],[AUM]]-D785</f>
        <v>-161624.18000006676</v>
      </c>
      <c r="G786" s="11">
        <f>RB[[#This Row],[∆ AUM]]-RB[[#This Row],[effetto mercato]]</f>
        <v>-735047.88203014678</v>
      </c>
    </row>
    <row r="787" spans="1:7">
      <c r="A787" s="4">
        <v>43403</v>
      </c>
      <c r="B787">
        <v>0.20749999999999999</v>
      </c>
      <c r="C787" s="6">
        <f>RB[[#This Row],[Variaz]]/100</f>
        <v>2.075E-3</v>
      </c>
      <c r="D787" s="10">
        <f>'AUM Fondi'!F964</f>
        <v>609195809.82000005</v>
      </c>
      <c r="E787" s="10">
        <f>D786*RB[[#This Row],[Variazione percentuale]]</f>
        <v>1260103.3816404999</v>
      </c>
      <c r="F787" s="11">
        <f>RB[[#This Row],[AUM]]-D786</f>
        <v>1917071.6800000668</v>
      </c>
      <c r="G787" s="11">
        <f>RB[[#This Row],[∆ AUM]]-RB[[#This Row],[effetto mercato]]</f>
        <v>656968.29835956683</v>
      </c>
    </row>
    <row r="788" spans="1:7">
      <c r="A788" s="4">
        <v>43404</v>
      </c>
      <c r="B788">
        <v>0.32</v>
      </c>
      <c r="C788" s="6">
        <f>RB[[#This Row],[Variaz]]/100</f>
        <v>3.2000000000000002E-3</v>
      </c>
      <c r="D788" s="10">
        <f>'AUM Fondi'!F965</f>
        <v>611746843.99000001</v>
      </c>
      <c r="E788" s="10">
        <f>D787*RB[[#This Row],[Variazione percentuale]]</f>
        <v>1949426.5914240002</v>
      </c>
      <c r="F788" s="11">
        <f>RB[[#This Row],[AUM]]-D787</f>
        <v>2551034.1699999571</v>
      </c>
      <c r="G788" s="11">
        <f>RB[[#This Row],[∆ AUM]]-RB[[#This Row],[effetto mercato]]</f>
        <v>601607.57857595687</v>
      </c>
    </row>
    <row r="789" spans="1:7">
      <c r="A789" s="4">
        <v>43406</v>
      </c>
      <c r="B789">
        <v>0.26269999999999999</v>
      </c>
      <c r="C789" s="6">
        <f>RB[[#This Row],[Variaz]]/100</f>
        <v>2.627E-3</v>
      </c>
      <c r="D789" s="10">
        <f>'AUM Fondi'!F966</f>
        <v>613917948.31000006</v>
      </c>
      <c r="E789" s="10">
        <f>D788*RB[[#This Row],[Variazione percentuale]]</f>
        <v>1607058.95916173</v>
      </c>
      <c r="F789" s="11">
        <f>RB[[#This Row],[AUM]]-D788</f>
        <v>2171104.3200000525</v>
      </c>
      <c r="G789" s="11">
        <f>RB[[#This Row],[∆ AUM]]-RB[[#This Row],[effetto mercato]]</f>
        <v>564045.36083832243</v>
      </c>
    </row>
    <row r="790" spans="1:7">
      <c r="A790" s="4">
        <v>43409</v>
      </c>
      <c r="B790">
        <v>-0.13100000000000001</v>
      </c>
      <c r="C790" s="6">
        <f>RB[[#This Row],[Variaz]]/100</f>
        <v>-1.31E-3</v>
      </c>
      <c r="D790" s="10">
        <f>'AUM Fondi'!F967</f>
        <v>614033571.57999992</v>
      </c>
      <c r="E790" s="10">
        <f>D789*RB[[#This Row],[Variazione percentuale]]</f>
        <v>-804232.51228610007</v>
      </c>
      <c r="F790" s="11">
        <f>RB[[#This Row],[AUM]]-D789</f>
        <v>115623.26999986172</v>
      </c>
      <c r="G790" s="11">
        <f>RB[[#This Row],[∆ AUM]]-RB[[#This Row],[effetto mercato]]</f>
        <v>919855.78228596179</v>
      </c>
    </row>
    <row r="791" spans="1:7">
      <c r="A791" s="4">
        <v>43410</v>
      </c>
      <c r="B791">
        <v>7.4899999999999994E-2</v>
      </c>
      <c r="C791" s="6">
        <f>RB[[#This Row],[Variaz]]/100</f>
        <v>7.4899999999999999E-4</v>
      </c>
      <c r="D791" s="10">
        <f>'AUM Fondi'!F968</f>
        <v>615546855.97000003</v>
      </c>
      <c r="E791" s="10">
        <f>D790*RB[[#This Row],[Variazione percentuale]]</f>
        <v>459911.14511341992</v>
      </c>
      <c r="F791" s="11">
        <f>RB[[#This Row],[AUM]]-D790</f>
        <v>1513284.3900001049</v>
      </c>
      <c r="G791" s="11">
        <f>RB[[#This Row],[∆ AUM]]-RB[[#This Row],[effetto mercato]]</f>
        <v>1053373.2448866849</v>
      </c>
    </row>
    <row r="792" spans="1:7">
      <c r="A792" s="4">
        <v>43411</v>
      </c>
      <c r="B792">
        <v>0.22470000000000001</v>
      </c>
      <c r="C792" s="6">
        <f>RB[[#This Row],[Variaz]]/100</f>
        <v>2.2470000000000003E-3</v>
      </c>
      <c r="D792" s="10">
        <f>'AUM Fondi'!F969</f>
        <v>618123445.35000002</v>
      </c>
      <c r="E792" s="10">
        <f>D791*RB[[#This Row],[Variazione percentuale]]</f>
        <v>1383133.7853645904</v>
      </c>
      <c r="F792" s="11">
        <f>RB[[#This Row],[AUM]]-D791</f>
        <v>2576589.3799999952</v>
      </c>
      <c r="G792" s="11">
        <f>RB[[#This Row],[∆ AUM]]-RB[[#This Row],[effetto mercato]]</f>
        <v>1193455.5946354049</v>
      </c>
    </row>
    <row r="793" spans="1:7">
      <c r="A793" s="4">
        <v>43412</v>
      </c>
      <c r="B793">
        <v>0.1308</v>
      </c>
      <c r="C793" s="6">
        <f>RB[[#This Row],[Variaz]]/100</f>
        <v>1.3079999999999999E-3</v>
      </c>
      <c r="D793" s="10">
        <f>'AUM Fondi'!F970</f>
        <v>619946332.36000013</v>
      </c>
      <c r="E793" s="10">
        <f>D792*RB[[#This Row],[Variazione percentuale]]</f>
        <v>808505.4665178</v>
      </c>
      <c r="F793" s="11">
        <f>RB[[#This Row],[AUM]]-D792</f>
        <v>1822887.0100001097</v>
      </c>
      <c r="G793" s="11">
        <f>RB[[#This Row],[∆ AUM]]-RB[[#This Row],[effetto mercato]]</f>
        <v>1014381.5434823097</v>
      </c>
    </row>
    <row r="794" spans="1:7">
      <c r="A794" s="4">
        <v>43413</v>
      </c>
      <c r="B794">
        <v>1.8700000000000001E-2</v>
      </c>
      <c r="C794" s="6">
        <f>RB[[#This Row],[Variaz]]/100</f>
        <v>1.8700000000000002E-4</v>
      </c>
      <c r="D794" s="10">
        <f>'AUM Fondi'!F971</f>
        <v>621038314.53999996</v>
      </c>
      <c r="E794" s="10">
        <f>D793*RB[[#This Row],[Variazione percentuale]]</f>
        <v>115929.96415132003</v>
      </c>
      <c r="F794" s="11">
        <f>RB[[#This Row],[AUM]]-D793</f>
        <v>1091982.1799998283</v>
      </c>
      <c r="G794" s="11">
        <f>RB[[#This Row],[∆ AUM]]-RB[[#This Row],[effetto mercato]]</f>
        <v>976052.21584850829</v>
      </c>
    </row>
    <row r="795" spans="1:7">
      <c r="A795" s="4">
        <v>43416</v>
      </c>
      <c r="B795">
        <v>-0.13059999999999999</v>
      </c>
      <c r="C795" s="6">
        <f>RB[[#This Row],[Variaz]]/100</f>
        <v>-1.3059999999999999E-3</v>
      </c>
      <c r="D795" s="10">
        <f>'AUM Fondi'!F972</f>
        <v>620955806.97000003</v>
      </c>
      <c r="E795" s="10">
        <f>D794*RB[[#This Row],[Variazione percentuale]]</f>
        <v>-811076.03878923983</v>
      </c>
      <c r="F795" s="11">
        <f>RB[[#This Row],[AUM]]-D794</f>
        <v>-82507.569999933243</v>
      </c>
      <c r="G795" s="11">
        <f>RB[[#This Row],[∆ AUM]]-RB[[#This Row],[effetto mercato]]</f>
        <v>728568.46878930659</v>
      </c>
    </row>
    <row r="796" spans="1:7">
      <c r="A796" s="4">
        <v>43417</v>
      </c>
      <c r="B796">
        <v>-9.3399999999999997E-2</v>
      </c>
      <c r="C796" s="6">
        <f>RB[[#This Row],[Variaz]]/100</f>
        <v>-9.3399999999999993E-4</v>
      </c>
      <c r="D796" s="10">
        <f>'AUM Fondi'!F973</f>
        <v>620779657.39999998</v>
      </c>
      <c r="E796" s="10">
        <f>D795*RB[[#This Row],[Variazione percentuale]]</f>
        <v>-579972.72370998003</v>
      </c>
      <c r="F796" s="11">
        <f>RB[[#This Row],[AUM]]-D795</f>
        <v>-176149.57000005245</v>
      </c>
      <c r="G796" s="11">
        <f>RB[[#This Row],[∆ AUM]]-RB[[#This Row],[effetto mercato]]</f>
        <v>403823.15370992757</v>
      </c>
    </row>
    <row r="797" spans="1:7">
      <c r="A797" s="4">
        <v>43418</v>
      </c>
      <c r="B797">
        <v>-0.24299999999999999</v>
      </c>
      <c r="C797" s="6">
        <f>RB[[#This Row],[Variaz]]/100</f>
        <v>-2.4299999999999999E-3</v>
      </c>
      <c r="D797" s="10">
        <f>'AUM Fondi'!F974</f>
        <v>620145357.52999997</v>
      </c>
      <c r="E797" s="10">
        <f>D796*RB[[#This Row],[Variazione percentuale]]</f>
        <v>-1508494.5674819998</v>
      </c>
      <c r="F797" s="11">
        <f>RB[[#This Row],[AUM]]-D796</f>
        <v>-634299.87000000477</v>
      </c>
      <c r="G797" s="11">
        <f>RB[[#This Row],[∆ AUM]]-RB[[#This Row],[effetto mercato]]</f>
        <v>874194.69748199498</v>
      </c>
    </row>
    <row r="798" spans="1:7">
      <c r="A798" s="4">
        <v>43419</v>
      </c>
      <c r="B798">
        <v>-7.4999999999999997E-2</v>
      </c>
      <c r="C798" s="6">
        <f>RB[[#This Row],[Variaz]]/100</f>
        <v>-7.5000000000000002E-4</v>
      </c>
      <c r="D798" s="10">
        <f>'AUM Fondi'!F975</f>
        <v>620317911.35000002</v>
      </c>
      <c r="E798" s="10">
        <f>D797*RB[[#This Row],[Variazione percentuale]]</f>
        <v>-465109.0181475</v>
      </c>
      <c r="F798" s="11">
        <f>RB[[#This Row],[AUM]]-D797</f>
        <v>172553.82000005245</v>
      </c>
      <c r="G798" s="11">
        <f>RB[[#This Row],[∆ AUM]]-RB[[#This Row],[effetto mercato]]</f>
        <v>637662.83814755245</v>
      </c>
    </row>
    <row r="799" spans="1:7">
      <c r="A799" s="4">
        <v>43420</v>
      </c>
      <c r="B799">
        <v>-0.1125</v>
      </c>
      <c r="C799" s="6">
        <f>RB[[#This Row],[Variaz]]/100</f>
        <v>-1.1250000000000001E-3</v>
      </c>
      <c r="D799" s="10">
        <f>'AUM Fondi'!F976</f>
        <v>620089505.70000005</v>
      </c>
      <c r="E799" s="10">
        <f>D798*RB[[#This Row],[Variazione percentuale]]</f>
        <v>-697857.65026875015</v>
      </c>
      <c r="F799" s="11">
        <f>RB[[#This Row],[AUM]]-D798</f>
        <v>-228405.64999997616</v>
      </c>
      <c r="G799" s="11">
        <f>RB[[#This Row],[∆ AUM]]-RB[[#This Row],[effetto mercato]]</f>
        <v>469452.00026877399</v>
      </c>
    </row>
    <row r="800" spans="1:7">
      <c r="A800" s="4">
        <v>43423</v>
      </c>
      <c r="B800">
        <v>-0.43180000000000002</v>
      </c>
      <c r="C800" s="6">
        <f>RB[[#This Row],[Variaz]]/100</f>
        <v>-4.3179999999999998E-3</v>
      </c>
      <c r="D800" s="10">
        <f>'AUM Fondi'!F977</f>
        <v>618906827.90999997</v>
      </c>
      <c r="E800" s="10">
        <f>D799*RB[[#This Row],[Variazione percentuale]]</f>
        <v>-2677546.4856126001</v>
      </c>
      <c r="F800" s="11">
        <f>RB[[#This Row],[AUM]]-D799</f>
        <v>-1182677.7900000811</v>
      </c>
      <c r="G800" s="11">
        <f>RB[[#This Row],[∆ AUM]]-RB[[#This Row],[effetto mercato]]</f>
        <v>1494868.695612519</v>
      </c>
    </row>
    <row r="801" spans="1:7">
      <c r="A801" s="4">
        <v>43424</v>
      </c>
      <c r="B801">
        <v>-0.28289999999999998</v>
      </c>
      <c r="C801" s="6">
        <f>RB[[#This Row],[Variaz]]/100</f>
        <v>-2.8289999999999999E-3</v>
      </c>
      <c r="D801" s="10">
        <f>'AUM Fondi'!F978</f>
        <v>618097216.05000007</v>
      </c>
      <c r="E801" s="10">
        <f>D800*RB[[#This Row],[Variazione percentuale]]</f>
        <v>-1750887.4161573898</v>
      </c>
      <c r="F801" s="11">
        <f>RB[[#This Row],[AUM]]-D800</f>
        <v>-809611.8599998951</v>
      </c>
      <c r="G801" s="11">
        <f>RB[[#This Row],[∆ AUM]]-RB[[#This Row],[effetto mercato]]</f>
        <v>941275.55615749466</v>
      </c>
    </row>
    <row r="802" spans="1:7">
      <c r="A802" s="4">
        <v>43425</v>
      </c>
      <c r="B802">
        <v>0.18909999999999999</v>
      </c>
      <c r="C802" s="6">
        <f>RB[[#This Row],[Variaz]]/100</f>
        <v>1.8909999999999999E-3</v>
      </c>
      <c r="D802" s="10">
        <f>'AUM Fondi'!F979</f>
        <v>620001858.5</v>
      </c>
      <c r="E802" s="10">
        <f>D801*RB[[#This Row],[Variazione percentuale]]</f>
        <v>1168821.8355505501</v>
      </c>
      <c r="F802" s="11">
        <f>RB[[#This Row],[AUM]]-D801</f>
        <v>1904642.4499999285</v>
      </c>
      <c r="G802" s="11">
        <f>RB[[#This Row],[∆ AUM]]-RB[[#This Row],[effetto mercato]]</f>
        <v>735820.61444937834</v>
      </c>
    </row>
    <row r="803" spans="1:7">
      <c r="A803" s="4">
        <v>43426</v>
      </c>
      <c r="B803">
        <v>-7.5499999999999998E-2</v>
      </c>
      <c r="C803" s="6">
        <f>RB[[#This Row],[Variaz]]/100</f>
        <v>-7.5500000000000003E-4</v>
      </c>
      <c r="D803" s="10">
        <f>'AUM Fondi'!F980</f>
        <v>620204888.76999998</v>
      </c>
      <c r="E803" s="10">
        <f>D802*RB[[#This Row],[Variazione percentuale]]</f>
        <v>-468101.40316750004</v>
      </c>
      <c r="F803" s="11">
        <f>RB[[#This Row],[AUM]]-D802</f>
        <v>203030.26999998093</v>
      </c>
      <c r="G803" s="11">
        <f>RB[[#This Row],[∆ AUM]]-RB[[#This Row],[effetto mercato]]</f>
        <v>671131.67316748097</v>
      </c>
    </row>
    <row r="804" spans="1:7">
      <c r="A804" s="4">
        <v>43427</v>
      </c>
      <c r="B804">
        <v>0.20780000000000001</v>
      </c>
      <c r="C804" s="6">
        <f>RB[[#This Row],[Variaz]]/100</f>
        <v>2.078E-3</v>
      </c>
      <c r="D804" s="10">
        <f>'AUM Fondi'!F981</f>
        <v>622055502.13</v>
      </c>
      <c r="E804" s="10">
        <f>D803*RB[[#This Row],[Variazione percentuale]]</f>
        <v>1288785.75886406</v>
      </c>
      <c r="F804" s="11">
        <f>RB[[#This Row],[AUM]]-D803</f>
        <v>1850613.3600000143</v>
      </c>
      <c r="G804" s="11">
        <f>RB[[#This Row],[∆ AUM]]-RB[[#This Row],[effetto mercato]]</f>
        <v>561827.60113595426</v>
      </c>
    </row>
    <row r="805" spans="1:7">
      <c r="A805" s="4">
        <v>43430</v>
      </c>
      <c r="B805">
        <v>0.26390000000000002</v>
      </c>
      <c r="C805" s="6">
        <f>RB[[#This Row],[Variaz]]/100</f>
        <v>2.6390000000000003E-3</v>
      </c>
      <c r="D805" s="10">
        <f>'AUM Fondi'!F982</f>
        <v>624235476.92999995</v>
      </c>
      <c r="E805" s="10">
        <f>D804*RB[[#This Row],[Variazione percentuale]]</f>
        <v>1641604.4701210703</v>
      </c>
      <c r="F805" s="11">
        <f>RB[[#This Row],[AUM]]-D804</f>
        <v>2179974.7999999523</v>
      </c>
      <c r="G805" s="11">
        <f>RB[[#This Row],[∆ AUM]]-RB[[#This Row],[effetto mercato]]</f>
        <v>538370.32987888204</v>
      </c>
    </row>
    <row r="806" spans="1:7">
      <c r="A806" s="4">
        <v>43431</v>
      </c>
      <c r="B806">
        <v>0.20680000000000001</v>
      </c>
      <c r="C806" s="6">
        <f>RB[[#This Row],[Variaz]]/100</f>
        <v>2.068E-3</v>
      </c>
      <c r="D806" s="10">
        <f>'AUM Fondi'!F983</f>
        <v>626262367.34000003</v>
      </c>
      <c r="E806" s="10">
        <f>D805*RB[[#This Row],[Variazione percentuale]]</f>
        <v>1290918.96629124</v>
      </c>
      <c r="F806" s="11">
        <f>RB[[#This Row],[AUM]]-D805</f>
        <v>2026890.4100000858</v>
      </c>
      <c r="G806" s="11">
        <f>RB[[#This Row],[∆ AUM]]-RB[[#This Row],[effetto mercato]]</f>
        <v>735971.44370884588</v>
      </c>
    </row>
    <row r="807" spans="1:7">
      <c r="A807" s="4">
        <v>43432</v>
      </c>
      <c r="B807">
        <v>0.26269999999999999</v>
      </c>
      <c r="C807" s="6">
        <f>RB[[#This Row],[Variaz]]/100</f>
        <v>2.627E-3</v>
      </c>
      <c r="D807" s="10">
        <f>'AUM Fondi'!F984</f>
        <v>628369297.13999999</v>
      </c>
      <c r="E807" s="10">
        <f>D806*RB[[#This Row],[Variazione percentuale]]</f>
        <v>1645191.2390021801</v>
      </c>
      <c r="F807" s="11">
        <f>RB[[#This Row],[AUM]]-D806</f>
        <v>2106929.7999999523</v>
      </c>
      <c r="G807" s="11">
        <f>RB[[#This Row],[∆ AUM]]-RB[[#This Row],[effetto mercato]]</f>
        <v>461738.56099777226</v>
      </c>
    </row>
    <row r="808" spans="1:7">
      <c r="A808" s="4">
        <v>43433</v>
      </c>
      <c r="B808">
        <v>-0.1497</v>
      </c>
      <c r="C808" s="6">
        <f>RB[[#This Row],[Variaz]]/100</f>
        <v>-1.4970000000000001E-3</v>
      </c>
      <c r="D808" s="10">
        <f>'AUM Fondi'!F985</f>
        <v>623113942.88999999</v>
      </c>
      <c r="E808" s="10">
        <f>D807*RB[[#This Row],[Variazione percentuale]]</f>
        <v>-940668.83781857998</v>
      </c>
      <c r="F808" s="11">
        <f>RB[[#This Row],[AUM]]-D807</f>
        <v>-5255354.25</v>
      </c>
      <c r="G808" s="11">
        <f>RB[[#This Row],[∆ AUM]]-RB[[#This Row],[effetto mercato]]</f>
        <v>-4314685.4121814203</v>
      </c>
    </row>
    <row r="809" spans="1:7">
      <c r="A809" s="4">
        <v>43434</v>
      </c>
      <c r="B809">
        <v>0.20610000000000001</v>
      </c>
      <c r="C809" s="6">
        <f>RB[[#This Row],[Variaz]]/100</f>
        <v>2.0609999999999999E-3</v>
      </c>
      <c r="D809" s="10">
        <f>'AUM Fondi'!F986</f>
        <v>625044431.66000009</v>
      </c>
      <c r="E809" s="10">
        <f>D808*RB[[#This Row],[Variazione percentuale]]</f>
        <v>1284237.8362962899</v>
      </c>
      <c r="F809" s="11">
        <f>RB[[#This Row],[AUM]]-D808</f>
        <v>1930488.7700001001</v>
      </c>
      <c r="G809" s="11">
        <f>RB[[#This Row],[∆ AUM]]-RB[[#This Row],[effetto mercato]]</f>
        <v>646250.93370381021</v>
      </c>
    </row>
    <row r="810" spans="1:7">
      <c r="A810" s="4">
        <v>43437</v>
      </c>
      <c r="B810">
        <v>0.24310000000000001</v>
      </c>
      <c r="C810" s="6">
        <f>RB[[#This Row],[Variaz]]/100</f>
        <v>2.431E-3</v>
      </c>
      <c r="D810" s="10">
        <f>'AUM Fondi'!F987</f>
        <v>627068007.07000005</v>
      </c>
      <c r="E810" s="10">
        <f>D809*RB[[#This Row],[Variazione percentuale]]</f>
        <v>1519483.0133654601</v>
      </c>
      <c r="F810" s="11">
        <f>RB[[#This Row],[AUM]]-D809</f>
        <v>2023575.4099999666</v>
      </c>
      <c r="G810" s="11">
        <f>RB[[#This Row],[∆ AUM]]-RB[[#This Row],[effetto mercato]]</f>
        <v>504092.39663450653</v>
      </c>
    </row>
    <row r="811" spans="1:7">
      <c r="A811" s="4">
        <v>43438</v>
      </c>
      <c r="B811">
        <v>-0.57840000000000003</v>
      </c>
      <c r="C811" s="6">
        <f>RB[[#This Row],[Variaz]]/100</f>
        <v>-5.7840000000000001E-3</v>
      </c>
      <c r="D811" s="10">
        <f>'AUM Fondi'!F988</f>
        <v>623825739.04000008</v>
      </c>
      <c r="E811" s="10">
        <f>D810*RB[[#This Row],[Variazione percentuale]]</f>
        <v>-3626961.3528928803</v>
      </c>
      <c r="F811" s="11">
        <f>RB[[#This Row],[AUM]]-D810</f>
        <v>-3242268.0299999714</v>
      </c>
      <c r="G811" s="11">
        <f>RB[[#This Row],[∆ AUM]]-RB[[#This Row],[effetto mercato]]</f>
        <v>384693.32289290894</v>
      </c>
    </row>
    <row r="812" spans="1:7">
      <c r="A812" s="4">
        <v>43439</v>
      </c>
      <c r="B812">
        <v>-0.11260000000000001</v>
      </c>
      <c r="C812" s="6">
        <f>RB[[#This Row],[Variaz]]/100</f>
        <v>-1.126E-3</v>
      </c>
      <c r="D812" s="10">
        <f>'AUM Fondi'!F989</f>
        <v>623622521.44000006</v>
      </c>
      <c r="E812" s="10">
        <f>D811*RB[[#This Row],[Variazione percentuale]]</f>
        <v>-702427.7821590401</v>
      </c>
      <c r="F812" s="11">
        <f>RB[[#This Row],[AUM]]-D811</f>
        <v>-203217.60000002384</v>
      </c>
      <c r="G812" s="11">
        <f>RB[[#This Row],[∆ AUM]]-RB[[#This Row],[effetto mercato]]</f>
        <v>499210.18215901626</v>
      </c>
    </row>
    <row r="813" spans="1:7">
      <c r="A813" s="4">
        <v>43440</v>
      </c>
      <c r="B813">
        <v>-0.60119999999999996</v>
      </c>
      <c r="C813" s="6">
        <f>RB[[#This Row],[Variaz]]/100</f>
        <v>-6.012E-3</v>
      </c>
      <c r="D813" s="10">
        <f>'AUM Fondi'!F990</f>
        <v>620748684.25999999</v>
      </c>
      <c r="E813" s="10">
        <f>D812*RB[[#This Row],[Variazione percentuale]]</f>
        <v>-3749218.5988972802</v>
      </c>
      <c r="F813" s="11">
        <f>RB[[#This Row],[AUM]]-D812</f>
        <v>-2873837.1800000668</v>
      </c>
      <c r="G813" s="11">
        <f>RB[[#This Row],[∆ AUM]]-RB[[#This Row],[effetto mercato]]</f>
        <v>875381.41889721341</v>
      </c>
    </row>
    <row r="814" spans="1:7">
      <c r="A814" s="4">
        <v>43441</v>
      </c>
      <c r="B814">
        <v>-0.2079</v>
      </c>
      <c r="C814" s="6">
        <f>RB[[#This Row],[Variaz]]/100</f>
        <v>-2.0790000000000001E-3</v>
      </c>
      <c r="D814" s="10">
        <f>'AUM Fondi'!F991</f>
        <v>620722735.67999995</v>
      </c>
      <c r="E814" s="10">
        <f>D813*RB[[#This Row],[Variazione percentuale]]</f>
        <v>-1290536.5145765401</v>
      </c>
      <c r="F814" s="11">
        <f>RB[[#This Row],[AUM]]-D813</f>
        <v>-25948.580000042915</v>
      </c>
      <c r="G814" s="11">
        <f>RB[[#This Row],[∆ AUM]]-RB[[#This Row],[effetto mercato]]</f>
        <v>1264587.9345764972</v>
      </c>
    </row>
    <row r="815" spans="1:7">
      <c r="A815" s="4">
        <v>43444</v>
      </c>
      <c r="B815">
        <v>-0.32200000000000001</v>
      </c>
      <c r="C815" s="6">
        <f>RB[[#This Row],[Variaz]]/100</f>
        <v>-3.2200000000000002E-3</v>
      </c>
      <c r="D815" s="10">
        <f>'AUM Fondi'!F992</f>
        <v>619040342.15999997</v>
      </c>
      <c r="E815" s="10">
        <f>D814*RB[[#This Row],[Variazione percentuale]]</f>
        <v>-1998727.2088895999</v>
      </c>
      <c r="F815" s="11">
        <f>RB[[#This Row],[AUM]]-D814</f>
        <v>-1682393.5199999809</v>
      </c>
      <c r="G815" s="11">
        <f>RB[[#This Row],[∆ AUM]]-RB[[#This Row],[effetto mercato]]</f>
        <v>316333.68888961896</v>
      </c>
    </row>
    <row r="816" spans="1:7">
      <c r="A816" s="4">
        <v>43445</v>
      </c>
      <c r="B816">
        <v>0.26600000000000001</v>
      </c>
      <c r="C816" s="6">
        <f>RB[[#This Row],[Variaz]]/100</f>
        <v>2.66E-3</v>
      </c>
      <c r="D816" s="10">
        <f>'AUM Fondi'!F993</f>
        <v>621290658.9000001</v>
      </c>
      <c r="E816" s="10">
        <f>D815*RB[[#This Row],[Variazione percentuale]]</f>
        <v>1646647.3101456</v>
      </c>
      <c r="F816" s="11">
        <f>RB[[#This Row],[AUM]]-D815</f>
        <v>2250316.7400001287</v>
      </c>
      <c r="G816" s="11">
        <f>RB[[#This Row],[∆ AUM]]-RB[[#This Row],[effetto mercato]]</f>
        <v>603669.42985452875</v>
      </c>
    </row>
    <row r="817" spans="1:7">
      <c r="A817" s="4">
        <v>43446</v>
      </c>
      <c r="B817">
        <v>0.39800000000000002</v>
      </c>
      <c r="C817" s="6">
        <f>RB[[#This Row],[Variaz]]/100</f>
        <v>3.98E-3</v>
      </c>
      <c r="D817" s="10">
        <f>'AUM Fondi'!F994</f>
        <v>624329654.26999998</v>
      </c>
      <c r="E817" s="10">
        <f>D816*RB[[#This Row],[Variazione percentuale]]</f>
        <v>2472736.8224220006</v>
      </c>
      <c r="F817" s="11">
        <f>RB[[#This Row],[AUM]]-D816</f>
        <v>3038995.3699998856</v>
      </c>
      <c r="G817" s="11">
        <f>RB[[#This Row],[∆ AUM]]-RB[[#This Row],[effetto mercato]]</f>
        <v>566258.54757788498</v>
      </c>
    </row>
    <row r="818" spans="1:7">
      <c r="A818" s="4">
        <v>43447</v>
      </c>
      <c r="B818">
        <v>3.78E-2</v>
      </c>
      <c r="C818" s="6">
        <f>RB[[#This Row],[Variaz]]/100</f>
        <v>3.7800000000000003E-4</v>
      </c>
      <c r="D818" s="10">
        <f>'AUM Fondi'!F995</f>
        <v>625299470.77999997</v>
      </c>
      <c r="E818" s="10">
        <f>D817*RB[[#This Row],[Variazione percentuale]]</f>
        <v>235996.60931406001</v>
      </c>
      <c r="F818" s="11">
        <f>RB[[#This Row],[AUM]]-D817</f>
        <v>969816.50999999046</v>
      </c>
      <c r="G818" s="11">
        <f>RB[[#This Row],[∆ AUM]]-RB[[#This Row],[effetto mercato]]</f>
        <v>733819.90068593039</v>
      </c>
    </row>
    <row r="819" spans="1:7">
      <c r="A819" s="4">
        <v>43448</v>
      </c>
      <c r="B819">
        <v>-0.24529999999999999</v>
      </c>
      <c r="C819" s="6">
        <f>RB[[#This Row],[Variaz]]/100</f>
        <v>-2.4529999999999999E-3</v>
      </c>
      <c r="D819" s="10">
        <f>'AUM Fondi'!F996</f>
        <v>624162323.31000006</v>
      </c>
      <c r="E819" s="10">
        <f>D818*RB[[#This Row],[Variazione percentuale]]</f>
        <v>-1533859.6018233399</v>
      </c>
      <c r="F819" s="11">
        <f>RB[[#This Row],[AUM]]-D818</f>
        <v>-1137147.4699999094</v>
      </c>
      <c r="G819" s="11">
        <f>RB[[#This Row],[∆ AUM]]-RB[[#This Row],[effetto mercato]]</f>
        <v>396712.13182343054</v>
      </c>
    </row>
    <row r="820" spans="1:7">
      <c r="A820" s="4">
        <v>43451</v>
      </c>
      <c r="B820">
        <v>-0.435</v>
      </c>
      <c r="C820" s="6">
        <f>RB[[#This Row],[Variaz]]/100</f>
        <v>-4.3499999999999997E-3</v>
      </c>
      <c r="D820" s="10">
        <f>'AUM Fondi'!F997</f>
        <v>621732554.92999995</v>
      </c>
      <c r="E820" s="10">
        <f>D819*RB[[#This Row],[Variazione percentuale]]</f>
        <v>-2715106.1063985</v>
      </c>
      <c r="F820" s="11">
        <f>RB[[#This Row],[AUM]]-D819</f>
        <v>-2429768.3800001144</v>
      </c>
      <c r="G820" s="11">
        <f>RB[[#This Row],[∆ AUM]]-RB[[#This Row],[effetto mercato]]</f>
        <v>285337.7263983856</v>
      </c>
    </row>
    <row r="821" spans="1:7">
      <c r="A821" s="4">
        <v>43452</v>
      </c>
      <c r="B821">
        <v>-0.17100000000000001</v>
      </c>
      <c r="C821" s="6">
        <f>RB[[#This Row],[Variaz]]/100</f>
        <v>-1.7100000000000001E-3</v>
      </c>
      <c r="D821" s="10">
        <f>'AUM Fondi'!F998</f>
        <v>621260576.97000003</v>
      </c>
      <c r="E821" s="10">
        <f>D820*RB[[#This Row],[Variazione percentuale]]</f>
        <v>-1063162.6689303</v>
      </c>
      <c r="F821" s="11">
        <f>RB[[#This Row],[AUM]]-D820</f>
        <v>-471977.95999991894</v>
      </c>
      <c r="G821" s="11">
        <f>RB[[#This Row],[∆ AUM]]-RB[[#This Row],[effetto mercato]]</f>
        <v>591184.70893038111</v>
      </c>
    </row>
    <row r="822" spans="1:7">
      <c r="A822" s="4">
        <v>43453</v>
      </c>
      <c r="B822">
        <v>0</v>
      </c>
      <c r="C822" s="6">
        <f>RB[[#This Row],[Variaz]]/100</f>
        <v>0</v>
      </c>
      <c r="D822" s="10">
        <f>'AUM Fondi'!F999</f>
        <v>621716879.08999991</v>
      </c>
      <c r="E822" s="10">
        <f>D821*RB[[#This Row],[Variazione percentuale]]</f>
        <v>0</v>
      </c>
      <c r="F822" s="11">
        <f>RB[[#This Row],[AUM]]-D821</f>
        <v>456302.11999988556</v>
      </c>
      <c r="G822" s="11">
        <f>RB[[#This Row],[∆ AUM]]-RB[[#This Row],[effetto mercato]]</f>
        <v>456302.11999988556</v>
      </c>
    </row>
    <row r="823" spans="1:7">
      <c r="A823" s="4">
        <v>43454</v>
      </c>
      <c r="B823">
        <v>-0.45669999999999999</v>
      </c>
      <c r="C823" s="6">
        <f>RB[[#This Row],[Variaz]]/100</f>
        <v>-4.5669999999999999E-3</v>
      </c>
      <c r="D823" s="10">
        <f>'AUM Fondi'!F1000</f>
        <v>619369737.75</v>
      </c>
      <c r="E823" s="10">
        <f>D822*RB[[#This Row],[Variazione percentuale]]</f>
        <v>-2839380.9868040294</v>
      </c>
      <c r="F823" s="11">
        <f>RB[[#This Row],[AUM]]-D822</f>
        <v>-2347141.3399999142</v>
      </c>
      <c r="G823" s="11">
        <f>RB[[#This Row],[∆ AUM]]-RB[[#This Row],[effetto mercato]]</f>
        <v>492239.64680411527</v>
      </c>
    </row>
    <row r="824" spans="1:7">
      <c r="A824" s="4">
        <v>43455</v>
      </c>
      <c r="B824">
        <v>-0.38229999999999997</v>
      </c>
      <c r="C824" s="6">
        <f>RB[[#This Row],[Variaz]]/100</f>
        <v>-3.8229999999999996E-3</v>
      </c>
      <c r="D824" s="10">
        <f>'AUM Fondi'!F1001</f>
        <v>617326833.08999991</v>
      </c>
      <c r="E824" s="10">
        <f>D823*RB[[#This Row],[Variazione percentuale]]</f>
        <v>-2367850.5074182497</v>
      </c>
      <c r="F824" s="11">
        <f>RB[[#This Row],[AUM]]-D823</f>
        <v>-2042904.6600000858</v>
      </c>
      <c r="G824" s="11">
        <f>RB[[#This Row],[∆ AUM]]-RB[[#This Row],[effetto mercato]]</f>
        <v>324945.8474181639</v>
      </c>
    </row>
    <row r="825" spans="1:7">
      <c r="A825" s="4">
        <v>43461</v>
      </c>
      <c r="B825">
        <v>3.8399999999999997E-2</v>
      </c>
      <c r="C825" s="6">
        <f>RB[[#This Row],[Variaz]]/100</f>
        <v>3.8399999999999996E-4</v>
      </c>
      <c r="D825" s="10">
        <f>'AUM Fondi'!F1002</f>
        <v>617589091.94000006</v>
      </c>
      <c r="E825" s="10">
        <f>D824*RB[[#This Row],[Variazione percentuale]]</f>
        <v>237053.50390655993</v>
      </c>
      <c r="F825" s="11">
        <f>RB[[#This Row],[AUM]]-D824</f>
        <v>262258.85000014305</v>
      </c>
      <c r="G825" s="11">
        <f>RB[[#This Row],[∆ AUM]]-RB[[#This Row],[effetto mercato]]</f>
        <v>25205.346093583124</v>
      </c>
    </row>
    <row r="826" spans="1:7">
      <c r="A826" s="4">
        <v>43462</v>
      </c>
      <c r="B826">
        <v>0.1343</v>
      </c>
      <c r="C826" s="6">
        <f>RB[[#This Row],[Variaz]]/100</f>
        <v>1.343E-3</v>
      </c>
      <c r="D826" s="10">
        <f>'AUM Fondi'!F1003</f>
        <v>618764526.3900001</v>
      </c>
      <c r="E826" s="10">
        <f>D825*RB[[#This Row],[Variazione percentuale]]</f>
        <v>829422.15047542006</v>
      </c>
      <c r="F826" s="11">
        <f>RB[[#This Row],[AUM]]-D825</f>
        <v>1175434.4500000477</v>
      </c>
      <c r="G826" s="11">
        <f>RB[[#This Row],[∆ AUM]]-RB[[#This Row],[effetto mercato]]</f>
        <v>346012.29952462763</v>
      </c>
    </row>
    <row r="827" spans="1:7">
      <c r="A827" s="4">
        <v>43465</v>
      </c>
      <c r="B827">
        <v>0.19159999999999999</v>
      </c>
      <c r="C827" s="6">
        <f>RB[[#This Row],[Variaz]]/100</f>
        <v>1.916E-3</v>
      </c>
      <c r="D827" s="10">
        <f>'AUM Fondi'!F1004</f>
        <v>620130583.64999998</v>
      </c>
      <c r="E827" s="10">
        <f>D826*RB[[#This Row],[Variazione percentuale]]</f>
        <v>1185552.8325632401</v>
      </c>
      <c r="F827" s="11">
        <f>RB[[#This Row],[AUM]]-D826</f>
        <v>1366057.2599998713</v>
      </c>
      <c r="G827" s="11">
        <f>RB[[#This Row],[∆ AUM]]-RB[[#This Row],[effetto mercato]]</f>
        <v>180504.42743663117</v>
      </c>
    </row>
    <row r="828" spans="1:7">
      <c r="A828" s="4">
        <v>43467</v>
      </c>
      <c r="B828">
        <v>0.1147</v>
      </c>
      <c r="C828" s="6">
        <f>RB[[#This Row],[Variaz]]/100</f>
        <v>1.147E-3</v>
      </c>
      <c r="D828" s="10">
        <f>'AUM Fondi'!F1005</f>
        <v>621024234.86000001</v>
      </c>
      <c r="E828" s="10">
        <f>D827*RB[[#This Row],[Variazione percentuale]]</f>
        <v>711289.77944654995</v>
      </c>
      <c r="F828" s="11">
        <f>RB[[#This Row],[AUM]]-D827</f>
        <v>893651.21000003815</v>
      </c>
      <c r="G828" s="11">
        <f>RB[[#This Row],[∆ AUM]]-RB[[#This Row],[effetto mercato]]</f>
        <v>182361.4305534882</v>
      </c>
    </row>
    <row r="829" spans="1:7">
      <c r="A829" s="4">
        <v>43468</v>
      </c>
      <c r="B829">
        <v>-0.38200000000000001</v>
      </c>
      <c r="C829" s="6">
        <f>RB[[#This Row],[Variaz]]/100</f>
        <v>-3.82E-3</v>
      </c>
      <c r="D829" s="10">
        <f>'AUM Fondi'!F1006</f>
        <v>618803042.46000004</v>
      </c>
      <c r="E829" s="10">
        <f>D828*RB[[#This Row],[Variazione percentuale]]</f>
        <v>-2372312.5771651999</v>
      </c>
      <c r="F829" s="11">
        <f>RB[[#This Row],[AUM]]-D828</f>
        <v>-2221192.3999999762</v>
      </c>
      <c r="G829" s="11">
        <f>RB[[#This Row],[∆ AUM]]-RB[[#This Row],[effetto mercato]]</f>
        <v>151120.17716522375</v>
      </c>
    </row>
    <row r="830" spans="1:7">
      <c r="A830" s="4">
        <v>43469</v>
      </c>
      <c r="B830">
        <v>0.36430000000000001</v>
      </c>
      <c r="C830" s="6">
        <f>RB[[#This Row],[Variaz]]/100</f>
        <v>3.643E-3</v>
      </c>
      <c r="D830" s="10">
        <f>'AUM Fondi'!F1007</f>
        <v>621388136.25</v>
      </c>
      <c r="E830" s="10">
        <f>D829*RB[[#This Row],[Variazione percentuale]]</f>
        <v>2254299.4836817803</v>
      </c>
      <c r="F830" s="11">
        <f>RB[[#This Row],[AUM]]-D829</f>
        <v>2585093.7899999619</v>
      </c>
      <c r="G830" s="11">
        <f>RB[[#This Row],[∆ AUM]]-RB[[#This Row],[effetto mercato]]</f>
        <v>330794.30631818157</v>
      </c>
    </row>
    <row r="831" spans="1:7">
      <c r="A831" s="4">
        <v>43472</v>
      </c>
      <c r="B831">
        <v>0.15279999999999999</v>
      </c>
      <c r="C831" s="6">
        <f>RB[[#This Row],[Variaz]]/100</f>
        <v>1.5279999999999998E-3</v>
      </c>
      <c r="D831" s="10">
        <f>'AUM Fondi'!F1008</f>
        <v>623208652.38999999</v>
      </c>
      <c r="E831" s="10">
        <f>D830*RB[[#This Row],[Variazione percentuale]]</f>
        <v>949481.07218999986</v>
      </c>
      <c r="F831" s="11">
        <f>RB[[#This Row],[AUM]]-D830</f>
        <v>1820516.1399999857</v>
      </c>
      <c r="G831" s="11">
        <f>RB[[#This Row],[∆ AUM]]-RB[[#This Row],[effetto mercato]]</f>
        <v>871035.06780998583</v>
      </c>
    </row>
    <row r="832" spans="1:7">
      <c r="A832" s="4">
        <v>43473</v>
      </c>
      <c r="B832">
        <v>0.32419999999999999</v>
      </c>
      <c r="C832" s="6">
        <f>RB[[#This Row],[Variaz]]/100</f>
        <v>3.2420000000000001E-3</v>
      </c>
      <c r="D832" s="10">
        <f>'AUM Fondi'!F1009</f>
        <v>625594743.93000007</v>
      </c>
      <c r="E832" s="10">
        <f>D831*RB[[#This Row],[Variazione percentuale]]</f>
        <v>2020442.45104838</v>
      </c>
      <c r="F832" s="11">
        <f>RB[[#This Row],[AUM]]-D831</f>
        <v>2386091.5400000811</v>
      </c>
      <c r="G832" s="11">
        <f>RB[[#This Row],[∆ AUM]]-RB[[#This Row],[effetto mercato]]</f>
        <v>365649.08895170107</v>
      </c>
    </row>
    <row r="833" spans="1:7">
      <c r="A833" s="4">
        <v>43474</v>
      </c>
      <c r="B833">
        <v>0.19009999999999999</v>
      </c>
      <c r="C833" s="6">
        <f>RB[[#This Row],[Variaz]]/100</f>
        <v>1.9009999999999999E-3</v>
      </c>
      <c r="D833" s="10">
        <f>'AUM Fondi'!F1010</f>
        <v>627197132.82000005</v>
      </c>
      <c r="E833" s="10">
        <f>D832*RB[[#This Row],[Variazione percentuale]]</f>
        <v>1189255.6082109301</v>
      </c>
      <c r="F833" s="11">
        <f>RB[[#This Row],[AUM]]-D832</f>
        <v>1602388.8899999857</v>
      </c>
      <c r="G833" s="11">
        <f>RB[[#This Row],[∆ AUM]]-RB[[#This Row],[effetto mercato]]</f>
        <v>413133.28178905556</v>
      </c>
    </row>
    <row r="834" spans="1:7">
      <c r="A834" s="4">
        <v>43475</v>
      </c>
      <c r="B834">
        <v>5.6899999999999999E-2</v>
      </c>
      <c r="C834" s="6">
        <f>RB[[#This Row],[Variaz]]/100</f>
        <v>5.6899999999999995E-4</v>
      </c>
      <c r="D834" s="10">
        <f>'AUM Fondi'!F1011</f>
        <v>627790344.70999992</v>
      </c>
      <c r="E834" s="10">
        <f>D833*RB[[#This Row],[Variazione percentuale]]</f>
        <v>356875.16857457999</v>
      </c>
      <c r="F834" s="11">
        <f>RB[[#This Row],[AUM]]-D833</f>
        <v>593211.88999986649</v>
      </c>
      <c r="G834" s="11">
        <f>RB[[#This Row],[∆ AUM]]-RB[[#This Row],[effetto mercato]]</f>
        <v>236336.72142528649</v>
      </c>
    </row>
    <row r="835" spans="1:7">
      <c r="A835" s="4">
        <v>43476</v>
      </c>
      <c r="B835">
        <v>0.20860000000000001</v>
      </c>
      <c r="C835" s="6">
        <f>RB[[#This Row],[Variaz]]/100</f>
        <v>2.0860000000000002E-3</v>
      </c>
      <c r="D835" s="10">
        <f>'AUM Fondi'!F1012</f>
        <v>630333078.93000007</v>
      </c>
      <c r="E835" s="10">
        <f>D834*RB[[#This Row],[Variazione percentuale]]</f>
        <v>1309570.6590650599</v>
      </c>
      <c r="F835" s="11">
        <f>RB[[#This Row],[AUM]]-D834</f>
        <v>2542734.2200001478</v>
      </c>
      <c r="G835" s="11">
        <f>RB[[#This Row],[∆ AUM]]-RB[[#This Row],[effetto mercato]]</f>
        <v>1233163.560935088</v>
      </c>
    </row>
    <row r="836" spans="1:7">
      <c r="A836" s="4">
        <v>43479</v>
      </c>
      <c r="B836">
        <v>-7.5700000000000003E-2</v>
      </c>
      <c r="C836" s="6">
        <f>RB[[#This Row],[Variaz]]/100</f>
        <v>-7.5700000000000008E-4</v>
      </c>
      <c r="D836" s="10">
        <f>'AUM Fondi'!F1013</f>
        <v>630670747.94999993</v>
      </c>
      <c r="E836" s="10">
        <f>D835*RB[[#This Row],[Variazione percentuale]]</f>
        <v>-477162.14075001009</v>
      </c>
      <c r="F836" s="11">
        <f>RB[[#This Row],[AUM]]-D835</f>
        <v>337669.01999986172</v>
      </c>
      <c r="G836" s="11">
        <f>RB[[#This Row],[∆ AUM]]-RB[[#This Row],[effetto mercato]]</f>
        <v>814831.16074987175</v>
      </c>
    </row>
    <row r="837" spans="1:7">
      <c r="A837" s="4">
        <v>43480</v>
      </c>
      <c r="B837">
        <v>0.2462</v>
      </c>
      <c r="C837" s="6">
        <f>RB[[#This Row],[Variaz]]/100</f>
        <v>2.4620000000000002E-3</v>
      </c>
      <c r="D837" s="10">
        <f>'AUM Fondi'!F1014</f>
        <v>632796935.30999994</v>
      </c>
      <c r="E837" s="10">
        <f>D836*RB[[#This Row],[Variazione percentuale]]</f>
        <v>1552711.3814528999</v>
      </c>
      <c r="F837" s="11">
        <f>RB[[#This Row],[AUM]]-D836</f>
        <v>2126187.3600000143</v>
      </c>
      <c r="G837" s="11">
        <f>RB[[#This Row],[∆ AUM]]-RB[[#This Row],[effetto mercato]]</f>
        <v>573475.97854711441</v>
      </c>
    </row>
    <row r="838" spans="1:7">
      <c r="A838" s="4">
        <v>43481</v>
      </c>
      <c r="B838">
        <v>0.17</v>
      </c>
      <c r="C838" s="6">
        <f>RB[[#This Row],[Variaz]]/100</f>
        <v>1.7000000000000001E-3</v>
      </c>
      <c r="D838" s="10">
        <f>'AUM Fondi'!F1015</f>
        <v>634191243.88999999</v>
      </c>
      <c r="E838" s="10">
        <f>D837*RB[[#This Row],[Variazione percentuale]]</f>
        <v>1075754.790027</v>
      </c>
      <c r="F838" s="11">
        <f>RB[[#This Row],[AUM]]-D837</f>
        <v>1394308.5800000429</v>
      </c>
      <c r="G838" s="11">
        <f>RB[[#This Row],[∆ AUM]]-RB[[#This Row],[effetto mercato]]</f>
        <v>318553.78997304291</v>
      </c>
    </row>
    <row r="839" spans="1:7">
      <c r="A839" s="4">
        <v>43482</v>
      </c>
      <c r="B839">
        <v>7.5399999999999995E-2</v>
      </c>
      <c r="C839" s="6">
        <f>RB[[#This Row],[Variaz]]/100</f>
        <v>7.539999999999999E-4</v>
      </c>
      <c r="D839" s="10">
        <f>'AUM Fondi'!F1016</f>
        <v>635189876.63999999</v>
      </c>
      <c r="E839" s="10">
        <f>D838*RB[[#This Row],[Variazione percentuale]]</f>
        <v>478180.19789305993</v>
      </c>
      <c r="F839" s="11">
        <f>RB[[#This Row],[AUM]]-D838</f>
        <v>998632.75</v>
      </c>
      <c r="G839" s="11">
        <f>RB[[#This Row],[∆ AUM]]-RB[[#This Row],[effetto mercato]]</f>
        <v>520452.55210694007</v>
      </c>
    </row>
    <row r="840" spans="1:7">
      <c r="A840" s="4">
        <v>43483</v>
      </c>
      <c r="B840">
        <v>0.41460000000000002</v>
      </c>
      <c r="C840" s="6">
        <f>RB[[#This Row],[Variaz]]/100</f>
        <v>4.1460000000000004E-3</v>
      </c>
      <c r="D840" s="10">
        <f>'AUM Fondi'!F1017</f>
        <v>638209098.71000004</v>
      </c>
      <c r="E840" s="10">
        <f>D839*RB[[#This Row],[Variazione percentuale]]</f>
        <v>2633497.2285494404</v>
      </c>
      <c r="F840" s="11">
        <f>RB[[#This Row],[AUM]]-D839</f>
        <v>3019222.0700000525</v>
      </c>
      <c r="G840" s="11">
        <f>RB[[#This Row],[∆ AUM]]-RB[[#This Row],[effetto mercato]]</f>
        <v>385724.84145061206</v>
      </c>
    </row>
    <row r="841" spans="1:7">
      <c r="A841" s="4">
        <v>43486</v>
      </c>
      <c r="B841">
        <v>-5.6300000000000003E-2</v>
      </c>
      <c r="C841" s="6">
        <f>RB[[#This Row],[Variaz]]/100</f>
        <v>-5.6300000000000002E-4</v>
      </c>
      <c r="D841" s="10">
        <f>'AUM Fondi'!F1018</f>
        <v>638370290.15999997</v>
      </c>
      <c r="E841" s="10">
        <f>D840*RB[[#This Row],[Variazione percentuale]]</f>
        <v>-359311.72257373005</v>
      </c>
      <c r="F841" s="11">
        <f>RB[[#This Row],[AUM]]-D840</f>
        <v>161191.44999992847</v>
      </c>
      <c r="G841" s="11">
        <f>RB[[#This Row],[∆ AUM]]-RB[[#This Row],[effetto mercato]]</f>
        <v>520503.17257365852</v>
      </c>
    </row>
    <row r="842" spans="1:7">
      <c r="A842" s="4">
        <v>43487</v>
      </c>
      <c r="B842">
        <v>-0.1502</v>
      </c>
      <c r="C842" s="6">
        <f>RB[[#This Row],[Variaz]]/100</f>
        <v>-1.5020000000000001E-3</v>
      </c>
      <c r="D842" s="10">
        <f>'AUM Fondi'!F1019</f>
        <v>637449370.91999996</v>
      </c>
      <c r="E842" s="10">
        <f>D841*RB[[#This Row],[Variazione percentuale]]</f>
        <v>-958832.17582032003</v>
      </c>
      <c r="F842" s="11">
        <f>RB[[#This Row],[AUM]]-D841</f>
        <v>-920919.24000000954</v>
      </c>
      <c r="G842" s="11">
        <f>RB[[#This Row],[∆ AUM]]-RB[[#This Row],[effetto mercato]]</f>
        <v>37912.935820310493</v>
      </c>
    </row>
    <row r="843" spans="1:7">
      <c r="A843" s="4">
        <v>43488</v>
      </c>
      <c r="B843">
        <v>-5.6399999999999999E-2</v>
      </c>
      <c r="C843" s="6">
        <f>RB[[#This Row],[Variaz]]/100</f>
        <v>-5.6399999999999994E-4</v>
      </c>
      <c r="D843" s="10">
        <f>'AUM Fondi'!F1020</f>
        <v>637404703.96999991</v>
      </c>
      <c r="E843" s="10">
        <f>D842*RB[[#This Row],[Variazione percentuale]]</f>
        <v>-359521.44519887993</v>
      </c>
      <c r="F843" s="11">
        <f>RB[[#This Row],[AUM]]-D842</f>
        <v>-44666.950000047684</v>
      </c>
      <c r="G843" s="11">
        <f>RB[[#This Row],[∆ AUM]]-RB[[#This Row],[effetto mercato]]</f>
        <v>314854.49519883224</v>
      </c>
    </row>
    <row r="844" spans="1:7">
      <c r="A844" s="4">
        <v>43489</v>
      </c>
      <c r="B844">
        <v>0.18820000000000001</v>
      </c>
      <c r="C844" s="6">
        <f>RB[[#This Row],[Variaz]]/100</f>
        <v>1.882E-3</v>
      </c>
      <c r="D844" s="10">
        <f>'AUM Fondi'!F1021</f>
        <v>638339224.24999988</v>
      </c>
      <c r="E844" s="10">
        <f>D843*RB[[#This Row],[Variazione percentuale]]</f>
        <v>1199595.6528715398</v>
      </c>
      <c r="F844" s="11">
        <f>RB[[#This Row],[AUM]]-D843</f>
        <v>934520.27999997139</v>
      </c>
      <c r="G844" s="11">
        <f>RB[[#This Row],[∆ AUM]]-RB[[#This Row],[effetto mercato]]</f>
        <v>-265075.37287156843</v>
      </c>
    </row>
    <row r="845" spans="1:7">
      <c r="A845" s="4">
        <v>43490</v>
      </c>
      <c r="B845">
        <v>5.6300000000000003E-2</v>
      </c>
      <c r="C845" s="6">
        <f>RB[[#This Row],[Variaz]]/100</f>
        <v>5.6300000000000002E-4</v>
      </c>
      <c r="D845" s="10">
        <f>'AUM Fondi'!F1022</f>
        <v>638952711.96000004</v>
      </c>
      <c r="E845" s="10">
        <f>D844*RB[[#This Row],[Variazione percentuale]]</f>
        <v>359384.98325274995</v>
      </c>
      <c r="F845" s="11">
        <f>RB[[#This Row],[AUM]]-D844</f>
        <v>613487.71000015736</v>
      </c>
      <c r="G845" s="11">
        <f>RB[[#This Row],[∆ AUM]]-RB[[#This Row],[effetto mercato]]</f>
        <v>254102.7267474074</v>
      </c>
    </row>
    <row r="846" spans="1:7">
      <c r="A846" s="4">
        <v>43493</v>
      </c>
      <c r="B846">
        <v>-0.28160000000000002</v>
      </c>
      <c r="C846" s="6">
        <f>RB[[#This Row],[Variaz]]/100</f>
        <v>-2.8160000000000004E-3</v>
      </c>
      <c r="D846" s="10">
        <f>'AUM Fondi'!F1023</f>
        <v>637617774.01999998</v>
      </c>
      <c r="E846" s="10">
        <f>D845*RB[[#This Row],[Variazione percentuale]]</f>
        <v>-1799290.8368793603</v>
      </c>
      <c r="F846" s="11">
        <f>RB[[#This Row],[AUM]]-D845</f>
        <v>-1334937.9400000572</v>
      </c>
      <c r="G846" s="11">
        <f>RB[[#This Row],[∆ AUM]]-RB[[#This Row],[effetto mercato]]</f>
        <v>464352.89687930304</v>
      </c>
    </row>
    <row r="847" spans="1:7">
      <c r="A847" s="4">
        <v>43494</v>
      </c>
      <c r="B847">
        <v>0.15060000000000001</v>
      </c>
      <c r="C847" s="6">
        <f>RB[[#This Row],[Variaz]]/100</f>
        <v>1.5060000000000002E-3</v>
      </c>
      <c r="D847" s="10">
        <f>'AUM Fondi'!F1024</f>
        <v>639055896.78000009</v>
      </c>
      <c r="E847" s="10">
        <f>D846*RB[[#This Row],[Variazione percentuale]]</f>
        <v>960252.36767412012</v>
      </c>
      <c r="F847" s="11">
        <f>RB[[#This Row],[AUM]]-D846</f>
        <v>1438122.7600001097</v>
      </c>
      <c r="G847" s="11">
        <f>RB[[#This Row],[∆ AUM]]-RB[[#This Row],[effetto mercato]]</f>
        <v>477870.39232598955</v>
      </c>
    </row>
    <row r="848" spans="1:7">
      <c r="A848" s="4">
        <v>43495</v>
      </c>
      <c r="B848">
        <v>0.1128</v>
      </c>
      <c r="C848" s="6">
        <f>RB[[#This Row],[Variaz]]/100</f>
        <v>1.1279999999999999E-3</v>
      </c>
      <c r="D848" s="10">
        <f>'AUM Fondi'!F1025</f>
        <v>639891594.12</v>
      </c>
      <c r="E848" s="10">
        <f>D847*RB[[#This Row],[Variazione percentuale]]</f>
        <v>720855.05156784004</v>
      </c>
      <c r="F848" s="11">
        <f>RB[[#This Row],[AUM]]-D847</f>
        <v>835697.33999991417</v>
      </c>
      <c r="G848" s="11">
        <f>RB[[#This Row],[∆ AUM]]-RB[[#This Row],[effetto mercato]]</f>
        <v>114842.28843207413</v>
      </c>
    </row>
    <row r="849" spans="1:7">
      <c r="A849" s="4">
        <v>43496</v>
      </c>
      <c r="B849">
        <v>0.1502</v>
      </c>
      <c r="C849" s="6">
        <f>RB[[#This Row],[Variaz]]/100</f>
        <v>1.5020000000000001E-3</v>
      </c>
      <c r="D849" s="10">
        <f>'AUM Fondi'!F1026</f>
        <v>641034299.53999996</v>
      </c>
      <c r="E849" s="10">
        <f>D848*RB[[#This Row],[Variazione percentuale]]</f>
        <v>961117.17436824006</v>
      </c>
      <c r="F849" s="11">
        <f>RB[[#This Row],[AUM]]-D848</f>
        <v>1142705.4199999571</v>
      </c>
      <c r="G849" s="11">
        <f>RB[[#This Row],[∆ AUM]]-RB[[#This Row],[effetto mercato]]</f>
        <v>181588.24563171703</v>
      </c>
    </row>
    <row r="850" spans="1:7">
      <c r="A850" s="4">
        <v>43497</v>
      </c>
      <c r="B850">
        <v>-3.7499999999999999E-2</v>
      </c>
      <c r="C850" s="6">
        <f>RB[[#This Row],[Variaz]]/100</f>
        <v>-3.7500000000000001E-4</v>
      </c>
      <c r="D850" s="10">
        <f>'AUM Fondi'!F1027</f>
        <v>641439164.25999999</v>
      </c>
      <c r="E850" s="10">
        <f>D849*RB[[#This Row],[Variazione percentuale]]</f>
        <v>-240387.86232749998</v>
      </c>
      <c r="F850" s="11">
        <f>RB[[#This Row],[AUM]]-D849</f>
        <v>404864.72000002861</v>
      </c>
      <c r="G850" s="11">
        <f>RB[[#This Row],[∆ AUM]]-RB[[#This Row],[effetto mercato]]</f>
        <v>645252.58232752862</v>
      </c>
    </row>
    <row r="851" spans="1:7">
      <c r="A851" s="4">
        <v>43500</v>
      </c>
      <c r="B851">
        <v>7.4999999999999997E-2</v>
      </c>
      <c r="C851" s="6">
        <f>RB[[#This Row],[Variaz]]/100</f>
        <v>7.5000000000000002E-4</v>
      </c>
      <c r="D851" s="10">
        <f>'AUM Fondi'!F1028</f>
        <v>642426558.72000003</v>
      </c>
      <c r="E851" s="10">
        <f>D850*RB[[#This Row],[Variazione percentuale]]</f>
        <v>481079.37319499999</v>
      </c>
      <c r="F851" s="11">
        <f>RB[[#This Row],[AUM]]-D850</f>
        <v>987394.46000003815</v>
      </c>
      <c r="G851" s="11">
        <f>RB[[#This Row],[∆ AUM]]-RB[[#This Row],[effetto mercato]]</f>
        <v>506315.08680503815</v>
      </c>
    </row>
    <row r="852" spans="1:7">
      <c r="A852" s="4">
        <v>43501</v>
      </c>
      <c r="B852">
        <v>0.24360000000000001</v>
      </c>
      <c r="C852" s="6">
        <f>RB[[#This Row],[Variaz]]/100</f>
        <v>2.4360000000000002E-3</v>
      </c>
      <c r="D852" s="10">
        <f>'AUM Fondi'!F1029</f>
        <v>644897467.47000003</v>
      </c>
      <c r="E852" s="10">
        <f>D851*RB[[#This Row],[Variazione percentuale]]</f>
        <v>1564951.0970419203</v>
      </c>
      <c r="F852" s="11">
        <f>RB[[#This Row],[AUM]]-D851</f>
        <v>2470908.75</v>
      </c>
      <c r="G852" s="11">
        <f>RB[[#This Row],[∆ AUM]]-RB[[#This Row],[effetto mercato]]</f>
        <v>905957.65295807971</v>
      </c>
    </row>
    <row r="853" spans="1:7">
      <c r="A853" s="4">
        <v>43502</v>
      </c>
      <c r="B853">
        <v>5.6099999999999997E-2</v>
      </c>
      <c r="C853" s="6">
        <f>RB[[#This Row],[Variaz]]/100</f>
        <v>5.6099999999999998E-4</v>
      </c>
      <c r="D853" s="10">
        <f>'AUM Fondi'!F1030</f>
        <v>645445598.73000002</v>
      </c>
      <c r="E853" s="10">
        <f>D852*RB[[#This Row],[Variazione percentuale]]</f>
        <v>361787.47925067</v>
      </c>
      <c r="F853" s="11">
        <f>RB[[#This Row],[AUM]]-D852</f>
        <v>548131.25999999046</v>
      </c>
      <c r="G853" s="11">
        <f>RB[[#This Row],[∆ AUM]]-RB[[#This Row],[effetto mercato]]</f>
        <v>186343.78074932046</v>
      </c>
    </row>
    <row r="854" spans="1:7">
      <c r="A854" s="4">
        <v>43503</v>
      </c>
      <c r="B854">
        <v>-0.54190000000000005</v>
      </c>
      <c r="C854" s="6">
        <f>RB[[#This Row],[Variaz]]/100</f>
        <v>-5.4190000000000002E-3</v>
      </c>
      <c r="D854" s="10">
        <f>'AUM Fondi'!F1031</f>
        <v>643005986.88</v>
      </c>
      <c r="E854" s="10">
        <f>D853*RB[[#This Row],[Variazione percentuale]]</f>
        <v>-3497669.6995178703</v>
      </c>
      <c r="F854" s="11">
        <f>RB[[#This Row],[AUM]]-D853</f>
        <v>-2439611.8500000238</v>
      </c>
      <c r="G854" s="11">
        <f>RB[[#This Row],[∆ AUM]]-RB[[#This Row],[effetto mercato]]</f>
        <v>1058057.8495178465</v>
      </c>
    </row>
    <row r="855" spans="1:7">
      <c r="A855" s="4">
        <v>43504</v>
      </c>
      <c r="B855">
        <v>-0.13150000000000001</v>
      </c>
      <c r="C855" s="6">
        <f>RB[[#This Row],[Variaz]]/100</f>
        <v>-1.315E-3</v>
      </c>
      <c r="D855" s="10">
        <f>'AUM Fondi'!F1032</f>
        <v>642663203.31999993</v>
      </c>
      <c r="E855" s="10">
        <f>D854*RB[[#This Row],[Variazione percentuale]]</f>
        <v>-845552.87274719996</v>
      </c>
      <c r="F855" s="11">
        <f>RB[[#This Row],[AUM]]-D854</f>
        <v>-342783.56000006199</v>
      </c>
      <c r="G855" s="11">
        <f>RB[[#This Row],[∆ AUM]]-RB[[#This Row],[effetto mercato]]</f>
        <v>502769.31274713797</v>
      </c>
    </row>
    <row r="856" spans="1:7">
      <c r="A856" s="4">
        <v>43507</v>
      </c>
      <c r="B856">
        <v>0.22570000000000001</v>
      </c>
      <c r="C856" s="6">
        <f>RB[[#This Row],[Variaz]]/100</f>
        <v>2.2570000000000003E-3</v>
      </c>
      <c r="D856" s="10">
        <f>'AUM Fondi'!F1033</f>
        <v>644398363.38999999</v>
      </c>
      <c r="E856" s="10">
        <f>D855*RB[[#This Row],[Variazione percentuale]]</f>
        <v>1450490.84989324</v>
      </c>
      <c r="F856" s="11">
        <f>RB[[#This Row],[AUM]]-D855</f>
        <v>1735160.0700000525</v>
      </c>
      <c r="G856" s="11">
        <f>RB[[#This Row],[∆ AUM]]-RB[[#This Row],[effetto mercato]]</f>
        <v>284669.22010681243</v>
      </c>
    </row>
    <row r="857" spans="1:7">
      <c r="A857" s="4">
        <v>43508</v>
      </c>
      <c r="B857">
        <v>0.31909999999999999</v>
      </c>
      <c r="C857" s="6">
        <f>RB[[#This Row],[Variaz]]/100</f>
        <v>3.1909999999999998E-3</v>
      </c>
      <c r="D857" s="10">
        <f>'AUM Fondi'!F1034</f>
        <v>647153890.46000004</v>
      </c>
      <c r="E857" s="10">
        <f>D856*RB[[#This Row],[Variazione percentuale]]</f>
        <v>2056275.1775774898</v>
      </c>
      <c r="F857" s="11">
        <f>RB[[#This Row],[AUM]]-D856</f>
        <v>2755527.0700000525</v>
      </c>
      <c r="G857" s="11">
        <f>RB[[#This Row],[∆ AUM]]-RB[[#This Row],[effetto mercato]]</f>
        <v>699251.8924225627</v>
      </c>
    </row>
    <row r="858" spans="1:7">
      <c r="A858" s="4">
        <v>43509</v>
      </c>
      <c r="B858">
        <v>0.28060000000000002</v>
      </c>
      <c r="C858" s="6">
        <f>RB[[#This Row],[Variaz]]/100</f>
        <v>2.8060000000000003E-3</v>
      </c>
      <c r="D858" s="10">
        <f>'AUM Fondi'!F1035</f>
        <v>649762584.67000008</v>
      </c>
      <c r="E858" s="10">
        <f>D857*RB[[#This Row],[Variazione percentuale]]</f>
        <v>1815913.8166307602</v>
      </c>
      <c r="F858" s="11">
        <f>RB[[#This Row],[AUM]]-D857</f>
        <v>2608694.2100000381</v>
      </c>
      <c r="G858" s="11">
        <f>RB[[#This Row],[∆ AUM]]-RB[[#This Row],[effetto mercato]]</f>
        <v>792780.39336927794</v>
      </c>
    </row>
    <row r="859" spans="1:7">
      <c r="A859" s="4">
        <v>43510</v>
      </c>
      <c r="B859">
        <v>-1.8700000000000001E-2</v>
      </c>
      <c r="C859" s="6">
        <f>RB[[#This Row],[Variaz]]/100</f>
        <v>-1.8700000000000002E-4</v>
      </c>
      <c r="D859" s="10">
        <f>'AUM Fondi'!F1036</f>
        <v>650278226.94000006</v>
      </c>
      <c r="E859" s="10">
        <f>D858*RB[[#This Row],[Variazione percentuale]]</f>
        <v>-121505.60333329003</v>
      </c>
      <c r="F859" s="11">
        <f>RB[[#This Row],[AUM]]-D858</f>
        <v>515642.26999998093</v>
      </c>
      <c r="G859" s="11">
        <f>RB[[#This Row],[∆ AUM]]-RB[[#This Row],[effetto mercato]]</f>
        <v>637147.87333327089</v>
      </c>
    </row>
    <row r="860" spans="1:7">
      <c r="A860" s="4">
        <v>43511</v>
      </c>
      <c r="B860">
        <v>0.26119999999999999</v>
      </c>
      <c r="C860" s="6">
        <f>RB[[#This Row],[Variaz]]/100</f>
        <v>2.6119999999999997E-3</v>
      </c>
      <c r="D860" s="10">
        <f>'AUM Fondi'!F1037</f>
        <v>652893828.95000005</v>
      </c>
      <c r="E860" s="10">
        <f>D859*RB[[#This Row],[Variazione percentuale]]</f>
        <v>1698526.72876728</v>
      </c>
      <c r="F860" s="11">
        <f>RB[[#This Row],[AUM]]-D859</f>
        <v>2615602.0099999905</v>
      </c>
      <c r="G860" s="11">
        <f>RB[[#This Row],[∆ AUM]]-RB[[#This Row],[effetto mercato]]</f>
        <v>917075.28123271046</v>
      </c>
    </row>
    <row r="861" spans="1:7">
      <c r="A861" s="4">
        <v>43514</v>
      </c>
      <c r="B861">
        <v>9.3100000000000002E-2</v>
      </c>
      <c r="C861" s="6">
        <f>RB[[#This Row],[Variaz]]/100</f>
        <v>9.3099999999999997E-4</v>
      </c>
      <c r="D861" s="10">
        <f>'AUM Fondi'!F1038</f>
        <v>654271220.19999993</v>
      </c>
      <c r="E861" s="10">
        <f>D860*RB[[#This Row],[Variazione percentuale]]</f>
        <v>607844.15475245006</v>
      </c>
      <c r="F861" s="11">
        <f>RB[[#This Row],[AUM]]-D860</f>
        <v>1377391.2499998808</v>
      </c>
      <c r="G861" s="11">
        <f>RB[[#This Row],[∆ AUM]]-RB[[#This Row],[effetto mercato]]</f>
        <v>769547.09524743073</v>
      </c>
    </row>
    <row r="862" spans="1:7">
      <c r="A862" s="4">
        <v>43515</v>
      </c>
      <c r="B862">
        <v>-3.7199999999999997E-2</v>
      </c>
      <c r="C862" s="6">
        <f>RB[[#This Row],[Variaz]]/100</f>
        <v>-3.7199999999999999E-4</v>
      </c>
      <c r="D862" s="10">
        <f>'AUM Fondi'!F1039</f>
        <v>654432828.10000002</v>
      </c>
      <c r="E862" s="10">
        <f>D861*RB[[#This Row],[Variazione percentuale]]</f>
        <v>-243388.89391439996</v>
      </c>
      <c r="F862" s="11">
        <f>RB[[#This Row],[AUM]]-D861</f>
        <v>161607.90000009537</v>
      </c>
      <c r="G862" s="11">
        <f>RB[[#This Row],[∆ AUM]]-RB[[#This Row],[effetto mercato]]</f>
        <v>404996.79391449533</v>
      </c>
    </row>
    <row r="863" spans="1:7">
      <c r="A863" s="4">
        <v>43516</v>
      </c>
      <c r="B863">
        <v>3.7199999999999997E-2</v>
      </c>
      <c r="C863" s="6">
        <f>RB[[#This Row],[Variaz]]/100</f>
        <v>3.7199999999999999E-4</v>
      </c>
      <c r="D863" s="10">
        <f>'AUM Fondi'!F1040</f>
        <v>655326968.38</v>
      </c>
      <c r="E863" s="10">
        <f>D862*RB[[#This Row],[Variazione percentuale]]</f>
        <v>243449.01205320001</v>
      </c>
      <c r="F863" s="11">
        <f>RB[[#This Row],[AUM]]-D862</f>
        <v>894140.27999997139</v>
      </c>
      <c r="G863" s="11">
        <f>RB[[#This Row],[∆ AUM]]-RB[[#This Row],[effetto mercato]]</f>
        <v>650691.26794677135</v>
      </c>
    </row>
    <row r="864" spans="1:7">
      <c r="A864" s="4">
        <v>43517</v>
      </c>
      <c r="B864">
        <v>-0.13020000000000001</v>
      </c>
      <c r="C864" s="6">
        <f>RB[[#This Row],[Variaz]]/100</f>
        <v>-1.3020000000000002E-3</v>
      </c>
      <c r="D864" s="10">
        <f>'AUM Fondi'!F1041</f>
        <v>654872921.76999998</v>
      </c>
      <c r="E864" s="10">
        <f>D863*RB[[#This Row],[Variazione percentuale]]</f>
        <v>-853235.71283076017</v>
      </c>
      <c r="F864" s="11">
        <f>RB[[#This Row],[AUM]]-D863</f>
        <v>-454046.61000001431</v>
      </c>
      <c r="G864" s="11">
        <f>RB[[#This Row],[∆ AUM]]-RB[[#This Row],[effetto mercato]]</f>
        <v>399189.10283074586</v>
      </c>
    </row>
    <row r="865" spans="1:7">
      <c r="A865" s="4">
        <v>43518</v>
      </c>
      <c r="B865">
        <v>0.1676</v>
      </c>
      <c r="C865" s="6">
        <f>RB[[#This Row],[Variaz]]/100</f>
        <v>1.676E-3</v>
      </c>
      <c r="D865" s="10">
        <f>'AUM Fondi'!F1042</f>
        <v>656742049.00999999</v>
      </c>
      <c r="E865" s="10">
        <f>D864*RB[[#This Row],[Variazione percentuale]]</f>
        <v>1097567.01688652</v>
      </c>
      <c r="F865" s="11">
        <f>RB[[#This Row],[AUM]]-D864</f>
        <v>1869127.2400000095</v>
      </c>
      <c r="G865" s="11">
        <f>RB[[#This Row],[∆ AUM]]-RB[[#This Row],[effetto mercato]]</f>
        <v>771560.22311348957</v>
      </c>
    </row>
    <row r="866" spans="1:7">
      <c r="A866" s="4">
        <v>43521</v>
      </c>
      <c r="B866">
        <v>7.4300000000000005E-2</v>
      </c>
      <c r="C866" s="6">
        <f>RB[[#This Row],[Variaz]]/100</f>
        <v>7.4300000000000006E-4</v>
      </c>
      <c r="D866" s="10">
        <f>'AUM Fondi'!F1043</f>
        <v>657622126.24000001</v>
      </c>
      <c r="E866" s="10">
        <f>D865*RB[[#This Row],[Variazione percentuale]]</f>
        <v>487959.34241443005</v>
      </c>
      <c r="F866" s="11">
        <f>RB[[#This Row],[AUM]]-D865</f>
        <v>880077.23000001907</v>
      </c>
      <c r="G866" s="11">
        <f>RB[[#This Row],[∆ AUM]]-RB[[#This Row],[effetto mercato]]</f>
        <v>392117.88758558902</v>
      </c>
    </row>
    <row r="867" spans="1:7">
      <c r="A867" s="4">
        <v>43522</v>
      </c>
      <c r="B867">
        <v>3.7100000000000001E-2</v>
      </c>
      <c r="C867" s="6">
        <f>RB[[#This Row],[Variaz]]/100</f>
        <v>3.7100000000000002E-4</v>
      </c>
      <c r="D867" s="10">
        <f>'AUM Fondi'!F1044</f>
        <v>658221892.34000003</v>
      </c>
      <c r="E867" s="10">
        <f>D866*RB[[#This Row],[Variazione percentuale]]</f>
        <v>243977.80883504002</v>
      </c>
      <c r="F867" s="11">
        <f>RB[[#This Row],[AUM]]-D866</f>
        <v>599766.10000002384</v>
      </c>
      <c r="G867" s="11">
        <f>RB[[#This Row],[∆ AUM]]-RB[[#This Row],[effetto mercato]]</f>
        <v>355788.29116498382</v>
      </c>
    </row>
    <row r="868" spans="1:7">
      <c r="A868" s="4">
        <v>43523</v>
      </c>
      <c r="B868">
        <v>-0.2228</v>
      </c>
      <c r="C868" s="6">
        <f>RB[[#This Row],[Variaz]]/100</f>
        <v>-2.2279999999999999E-3</v>
      </c>
      <c r="D868" s="10">
        <f>'AUM Fondi'!F1045</f>
        <v>657159916.68000007</v>
      </c>
      <c r="E868" s="10">
        <f>D867*RB[[#This Row],[Variazione percentuale]]</f>
        <v>-1466518.3761335199</v>
      </c>
      <c r="F868" s="11">
        <f>RB[[#This Row],[AUM]]-D867</f>
        <v>-1061975.6599999666</v>
      </c>
      <c r="G868" s="11">
        <f>RB[[#This Row],[∆ AUM]]-RB[[#This Row],[effetto mercato]]</f>
        <v>404542.7161335533</v>
      </c>
    </row>
    <row r="869" spans="1:7">
      <c r="A869" s="4">
        <v>43524</v>
      </c>
      <c r="B869">
        <v>-0.1116</v>
      </c>
      <c r="C869" s="6">
        <f>RB[[#This Row],[Variaz]]/100</f>
        <v>-1.116E-3</v>
      </c>
      <c r="D869" s="10">
        <f>'AUM Fondi'!F1046</f>
        <v>656973940.93000007</v>
      </c>
      <c r="E869" s="10">
        <f>D868*RB[[#This Row],[Variazione percentuale]]</f>
        <v>-733390.46701488004</v>
      </c>
      <c r="F869" s="11">
        <f>RB[[#This Row],[AUM]]-D868</f>
        <v>-185975.75</v>
      </c>
      <c r="G869" s="11">
        <f>RB[[#This Row],[∆ AUM]]-RB[[#This Row],[effetto mercato]]</f>
        <v>547414.71701488004</v>
      </c>
    </row>
    <row r="870" spans="1:7">
      <c r="A870" s="4">
        <v>43525</v>
      </c>
      <c r="B870">
        <v>0.14899999999999999</v>
      </c>
      <c r="C870" s="6">
        <f>RB[[#This Row],[Variaz]]/100</f>
        <v>1.49E-3</v>
      </c>
      <c r="D870" s="10">
        <f>'AUM Fondi'!F1047</f>
        <v>658808387.12</v>
      </c>
      <c r="E870" s="10">
        <f>D869*RB[[#This Row],[Variazione percentuale]]</f>
        <v>978891.17198570014</v>
      </c>
      <c r="F870" s="11">
        <f>RB[[#This Row],[AUM]]-D869</f>
        <v>1834446.189999938</v>
      </c>
      <c r="G870" s="11">
        <f>RB[[#This Row],[∆ AUM]]-RB[[#This Row],[effetto mercato]]</f>
        <v>855555.01801423787</v>
      </c>
    </row>
    <row r="871" spans="1:7">
      <c r="A871" s="4">
        <v>43528</v>
      </c>
      <c r="B871">
        <v>0.1116</v>
      </c>
      <c r="C871" s="6">
        <f>RB[[#This Row],[Variaz]]/100</f>
        <v>1.116E-3</v>
      </c>
      <c r="D871" s="10">
        <f>'AUM Fondi'!F1048</f>
        <v>659927838.03999996</v>
      </c>
      <c r="E871" s="10">
        <f>D870*RB[[#This Row],[Variazione percentuale]]</f>
        <v>735230.16002592002</v>
      </c>
      <c r="F871" s="11">
        <f>RB[[#This Row],[AUM]]-D870</f>
        <v>1119450.9199999571</v>
      </c>
      <c r="G871" s="11">
        <f>RB[[#This Row],[∆ AUM]]-RB[[#This Row],[effetto mercato]]</f>
        <v>384220.75997403706</v>
      </c>
    </row>
    <row r="872" spans="1:7">
      <c r="A872" s="4">
        <v>43529</v>
      </c>
      <c r="B872">
        <v>-7.4300000000000005E-2</v>
      </c>
      <c r="C872" s="6">
        <f>RB[[#This Row],[Variaz]]/100</f>
        <v>-7.4300000000000006E-4</v>
      </c>
      <c r="D872" s="10">
        <f>'AUM Fondi'!F1049</f>
        <v>660279068.57000005</v>
      </c>
      <c r="E872" s="10">
        <f>D871*RB[[#This Row],[Variazione percentuale]]</f>
        <v>-490326.38366371999</v>
      </c>
      <c r="F872" s="11">
        <f>RB[[#This Row],[AUM]]-D871</f>
        <v>351230.5300000906</v>
      </c>
      <c r="G872" s="11">
        <f>RB[[#This Row],[∆ AUM]]-RB[[#This Row],[effetto mercato]]</f>
        <v>841556.91366381058</v>
      </c>
    </row>
    <row r="873" spans="1:7">
      <c r="A873" s="4">
        <v>43530</v>
      </c>
      <c r="B873">
        <v>-1.8599999999999998E-2</v>
      </c>
      <c r="C873" s="6">
        <f>RB[[#This Row],[Variaz]]/100</f>
        <v>-1.8599999999999999E-4</v>
      </c>
      <c r="D873" s="10">
        <f>'AUM Fondi'!F1050</f>
        <v>661372707.83000004</v>
      </c>
      <c r="E873" s="10">
        <f>D872*RB[[#This Row],[Variazione percentuale]]</f>
        <v>-122811.90675402</v>
      </c>
      <c r="F873" s="11">
        <f>RB[[#This Row],[AUM]]-D872</f>
        <v>1093639.2599999905</v>
      </c>
      <c r="G873" s="11">
        <f>RB[[#This Row],[∆ AUM]]-RB[[#This Row],[effetto mercato]]</f>
        <v>1216451.1667540104</v>
      </c>
    </row>
    <row r="874" spans="1:7">
      <c r="A874" s="4">
        <v>43531</v>
      </c>
      <c r="B874">
        <v>0.2046</v>
      </c>
      <c r="C874" s="6">
        <f>RB[[#This Row],[Variaz]]/100</f>
        <v>2.0460000000000001E-3</v>
      </c>
      <c r="D874" s="10">
        <f>'AUM Fondi'!F1051</f>
        <v>663682474.42999995</v>
      </c>
      <c r="E874" s="10">
        <f>D873*RB[[#This Row],[Variazione percentuale]]</f>
        <v>1353168.5602201801</v>
      </c>
      <c r="F874" s="11">
        <f>RB[[#This Row],[AUM]]-D873</f>
        <v>2309766.5999999046</v>
      </c>
      <c r="G874" s="11">
        <f>RB[[#This Row],[∆ AUM]]-RB[[#This Row],[effetto mercato]]</f>
        <v>956598.03977972455</v>
      </c>
    </row>
    <row r="875" spans="1:7">
      <c r="A875" s="4">
        <v>43532</v>
      </c>
      <c r="B875">
        <v>-0.29699999999999999</v>
      </c>
      <c r="C875" s="6">
        <f>RB[[#This Row],[Variaz]]/100</f>
        <v>-2.97E-3</v>
      </c>
      <c r="D875" s="10">
        <f>'AUM Fondi'!F1052</f>
        <v>662407462.98000002</v>
      </c>
      <c r="E875" s="10">
        <f>D874*RB[[#This Row],[Variazione percentuale]]</f>
        <v>-1971136.9490570999</v>
      </c>
      <c r="F875" s="11">
        <f>RB[[#This Row],[AUM]]-D874</f>
        <v>-1275011.4499999285</v>
      </c>
      <c r="G875" s="11">
        <f>RB[[#This Row],[∆ AUM]]-RB[[#This Row],[effetto mercato]]</f>
        <v>696125.4990571714</v>
      </c>
    </row>
    <row r="876" spans="1:7">
      <c r="A876" s="4">
        <v>43535</v>
      </c>
      <c r="B876">
        <v>0.35370000000000001</v>
      </c>
      <c r="C876" s="6">
        <f>RB[[#This Row],[Variaz]]/100</f>
        <v>3.5370000000000002E-3</v>
      </c>
      <c r="D876" s="10">
        <f>'AUM Fondi'!F1053</f>
        <v>665361070.73000002</v>
      </c>
      <c r="E876" s="10">
        <f>D875*RB[[#This Row],[Variazione percentuale]]</f>
        <v>2342935.1965602604</v>
      </c>
      <c r="F876" s="11">
        <f>RB[[#This Row],[AUM]]-D875</f>
        <v>2953607.75</v>
      </c>
      <c r="G876" s="11">
        <f>RB[[#This Row],[∆ AUM]]-RB[[#This Row],[effetto mercato]]</f>
        <v>610672.55343973963</v>
      </c>
    </row>
    <row r="877" spans="1:7">
      <c r="A877" s="4">
        <v>43536</v>
      </c>
      <c r="B877">
        <v>7.4200000000000002E-2</v>
      </c>
      <c r="C877" s="6">
        <f>RB[[#This Row],[Variaz]]/100</f>
        <v>7.4200000000000004E-4</v>
      </c>
      <c r="D877" s="10">
        <f>'AUM Fondi'!F1054</f>
        <v>666470236.69000006</v>
      </c>
      <c r="E877" s="10">
        <f>D876*RB[[#This Row],[Variazione percentuale]]</f>
        <v>493697.91448166006</v>
      </c>
      <c r="F877" s="11">
        <f>RB[[#This Row],[AUM]]-D876</f>
        <v>1109165.9600000381</v>
      </c>
      <c r="G877" s="11">
        <f>RB[[#This Row],[∆ AUM]]-RB[[#This Row],[effetto mercato]]</f>
        <v>615468.04551837803</v>
      </c>
    </row>
    <row r="878" spans="1:7">
      <c r="A878" s="4">
        <v>43537</v>
      </c>
      <c r="B878">
        <v>0</v>
      </c>
      <c r="C878" s="6">
        <f>RB[[#This Row],[Variaz]]/100</f>
        <v>0</v>
      </c>
      <c r="D878" s="10">
        <f>'AUM Fondi'!F1055</f>
        <v>666380044.63</v>
      </c>
      <c r="E878" s="10">
        <f>D877*RB[[#This Row],[Variazione percentuale]]</f>
        <v>0</v>
      </c>
      <c r="F878" s="11">
        <f>RB[[#This Row],[AUM]]-D877</f>
        <v>-90192.060000061989</v>
      </c>
      <c r="G878" s="11">
        <f>RB[[#This Row],[∆ AUM]]-RB[[#This Row],[effetto mercato]]</f>
        <v>-90192.060000061989</v>
      </c>
    </row>
    <row r="879" spans="1:7">
      <c r="A879" s="4">
        <v>43538</v>
      </c>
      <c r="B879">
        <v>5.5599999999999997E-2</v>
      </c>
      <c r="C879" s="6">
        <f>RB[[#This Row],[Variaz]]/100</f>
        <v>5.5599999999999996E-4</v>
      </c>
      <c r="D879" s="10">
        <f>'AUM Fondi'!F1056</f>
        <v>667001967.63</v>
      </c>
      <c r="E879" s="10">
        <f>D878*RB[[#This Row],[Variazione percentuale]]</f>
        <v>370507.30481427995</v>
      </c>
      <c r="F879" s="11">
        <f>RB[[#This Row],[AUM]]-D878</f>
        <v>621923</v>
      </c>
      <c r="G879" s="11">
        <f>RB[[#This Row],[∆ AUM]]-RB[[#This Row],[effetto mercato]]</f>
        <v>251415.69518572005</v>
      </c>
    </row>
    <row r="880" spans="1:7">
      <c r="A880" s="4">
        <v>43539</v>
      </c>
      <c r="B880">
        <v>0.18529999999999999</v>
      </c>
      <c r="C880" s="6">
        <f>RB[[#This Row],[Variaz]]/100</f>
        <v>1.8529999999999998E-3</v>
      </c>
      <c r="D880" s="10">
        <f>'AUM Fondi'!F1057</f>
        <v>668671443.60000002</v>
      </c>
      <c r="E880" s="10">
        <f>D879*RB[[#This Row],[Variazione percentuale]]</f>
        <v>1235954.6460183898</v>
      </c>
      <c r="F880" s="11">
        <f>RB[[#This Row],[AUM]]-D879</f>
        <v>1669475.9700000286</v>
      </c>
      <c r="G880" s="11">
        <f>RB[[#This Row],[∆ AUM]]-RB[[#This Row],[effetto mercato]]</f>
        <v>433521.32398163876</v>
      </c>
    </row>
    <row r="881" spans="1:7">
      <c r="A881" s="4">
        <v>43542</v>
      </c>
      <c r="B881">
        <v>7.3999999999999996E-2</v>
      </c>
      <c r="C881" s="6">
        <f>RB[[#This Row],[Variaz]]/100</f>
        <v>7.3999999999999999E-4</v>
      </c>
      <c r="D881" s="10">
        <f>'AUM Fondi'!F1058</f>
        <v>669447239.4000001</v>
      </c>
      <c r="E881" s="10">
        <f>D880*RB[[#This Row],[Variazione percentuale]]</f>
        <v>494816.86826399999</v>
      </c>
      <c r="F881" s="11">
        <f>RB[[#This Row],[AUM]]-D880</f>
        <v>775795.80000007153</v>
      </c>
      <c r="G881" s="11">
        <f>RB[[#This Row],[∆ AUM]]-RB[[#This Row],[effetto mercato]]</f>
        <v>280978.93173607154</v>
      </c>
    </row>
    <row r="882" spans="1:7">
      <c r="A882" s="4">
        <v>43543</v>
      </c>
      <c r="B882">
        <v>3.6999999999999998E-2</v>
      </c>
      <c r="C882" s="6">
        <f>RB[[#This Row],[Variaz]]/100</f>
        <v>3.6999999999999999E-4</v>
      </c>
      <c r="D882" s="10">
        <f>'AUM Fondi'!F1059</f>
        <v>670450973.38999999</v>
      </c>
      <c r="E882" s="10">
        <f>D881*RB[[#This Row],[Variazione percentuale]]</f>
        <v>247695.47857800004</v>
      </c>
      <c r="F882" s="11">
        <f>RB[[#This Row],[AUM]]-D881</f>
        <v>1003733.9899998903</v>
      </c>
      <c r="G882" s="11">
        <f>RB[[#This Row],[∆ AUM]]-RB[[#This Row],[effetto mercato]]</f>
        <v>756038.51142189023</v>
      </c>
    </row>
    <row r="883" spans="1:7">
      <c r="A883" s="4">
        <v>43544</v>
      </c>
      <c r="B883">
        <v>-0.1108</v>
      </c>
      <c r="C883" s="6">
        <f>RB[[#This Row],[Variaz]]/100</f>
        <v>-1.108E-3</v>
      </c>
      <c r="D883" s="10">
        <f>'AUM Fondi'!F1060</f>
        <v>670187738.55000007</v>
      </c>
      <c r="E883" s="10">
        <f>D882*RB[[#This Row],[Variazione percentuale]]</f>
        <v>-742859.67851612007</v>
      </c>
      <c r="F883" s="11">
        <f>RB[[#This Row],[AUM]]-D882</f>
        <v>-263234.83999991417</v>
      </c>
      <c r="G883" s="11">
        <f>RB[[#This Row],[∆ AUM]]-RB[[#This Row],[effetto mercato]]</f>
        <v>479624.8385162059</v>
      </c>
    </row>
    <row r="884" spans="1:7">
      <c r="A884" s="4">
        <v>43545</v>
      </c>
      <c r="B884">
        <v>9.2499999999999999E-2</v>
      </c>
      <c r="C884" s="6">
        <f>RB[[#This Row],[Variaz]]/100</f>
        <v>9.2500000000000004E-4</v>
      </c>
      <c r="D884" s="10">
        <f>'AUM Fondi'!F1061</f>
        <v>671185594.17000008</v>
      </c>
      <c r="E884" s="10">
        <f>D883*RB[[#This Row],[Variazione percentuale]]</f>
        <v>619923.65815875004</v>
      </c>
      <c r="F884" s="11">
        <f>RB[[#This Row],[AUM]]-D883</f>
        <v>997855.62000000477</v>
      </c>
      <c r="G884" s="11">
        <f>RB[[#This Row],[∆ AUM]]-RB[[#This Row],[effetto mercato]]</f>
        <v>377931.96184125473</v>
      </c>
    </row>
    <row r="885" spans="1:7">
      <c r="A885" s="4">
        <v>43546</v>
      </c>
      <c r="B885">
        <v>-0.14779999999999999</v>
      </c>
      <c r="C885" s="6">
        <f>RB[[#This Row],[Variaz]]/100</f>
        <v>-1.4779999999999999E-3</v>
      </c>
      <c r="D885" s="10">
        <f>'AUM Fondi'!F1062</f>
        <v>670875985.37999988</v>
      </c>
      <c r="E885" s="10">
        <f>D884*RB[[#This Row],[Variazione percentuale]]</f>
        <v>-992012.30818326003</v>
      </c>
      <c r="F885" s="11">
        <f>RB[[#This Row],[AUM]]-D884</f>
        <v>-309608.79000020027</v>
      </c>
      <c r="G885" s="11">
        <f>RB[[#This Row],[∆ AUM]]-RB[[#This Row],[effetto mercato]]</f>
        <v>682403.51818305976</v>
      </c>
    </row>
    <row r="886" spans="1:7">
      <c r="A886" s="4">
        <v>43549</v>
      </c>
      <c r="B886">
        <v>-0.35149999999999998</v>
      </c>
      <c r="C886" s="6">
        <f>RB[[#This Row],[Variaz]]/100</f>
        <v>-3.5149999999999999E-3</v>
      </c>
      <c r="D886" s="10">
        <f>'AUM Fondi'!F1063</f>
        <v>669048308.56999993</v>
      </c>
      <c r="E886" s="10">
        <f>D885*RB[[#This Row],[Variazione percentuale]]</f>
        <v>-2358129.0886106994</v>
      </c>
      <c r="F886" s="11">
        <f>RB[[#This Row],[AUM]]-D885</f>
        <v>-1827676.8099999428</v>
      </c>
      <c r="G886" s="11">
        <f>RB[[#This Row],[∆ AUM]]-RB[[#This Row],[effetto mercato]]</f>
        <v>530452.27861075662</v>
      </c>
    </row>
    <row r="887" spans="1:7">
      <c r="A887" s="4">
        <v>43550</v>
      </c>
      <c r="B887">
        <v>0.37130000000000002</v>
      </c>
      <c r="C887" s="6">
        <f>RB[[#This Row],[Variaz]]/100</f>
        <v>3.7130000000000002E-3</v>
      </c>
      <c r="D887" s="10">
        <f>'AUM Fondi'!F1064</f>
        <v>671840018.03999984</v>
      </c>
      <c r="E887" s="10">
        <f>D886*RB[[#This Row],[Variazione percentuale]]</f>
        <v>2484176.3697204096</v>
      </c>
      <c r="F887" s="11">
        <f>RB[[#This Row],[AUM]]-D886</f>
        <v>2791709.4699999094</v>
      </c>
      <c r="G887" s="11">
        <f>RB[[#This Row],[∆ AUM]]-RB[[#This Row],[effetto mercato]]</f>
        <v>307533.10027949978</v>
      </c>
    </row>
    <row r="888" spans="1:7">
      <c r="A888" s="4">
        <v>43551</v>
      </c>
      <c r="B888">
        <v>0.111</v>
      </c>
      <c r="C888" s="6">
        <f>RB[[#This Row],[Variaz]]/100</f>
        <v>1.1100000000000001E-3</v>
      </c>
      <c r="D888" s="10">
        <f>'AUM Fondi'!F1065</f>
        <v>672967106.25</v>
      </c>
      <c r="E888" s="10">
        <f>D887*RB[[#This Row],[Variazione percentuale]]</f>
        <v>745742.42002439988</v>
      </c>
      <c r="F888" s="11">
        <f>RB[[#This Row],[AUM]]-D887</f>
        <v>1127088.2100001574</v>
      </c>
      <c r="G888" s="11">
        <f>RB[[#This Row],[∆ AUM]]-RB[[#This Row],[effetto mercato]]</f>
        <v>381345.78997575748</v>
      </c>
    </row>
    <row r="889" spans="1:7">
      <c r="A889" s="4">
        <v>43552</v>
      </c>
      <c r="B889">
        <v>-9.2399999999999996E-2</v>
      </c>
      <c r="C889" s="6">
        <f>RB[[#This Row],[Variaz]]/100</f>
        <v>-9.2399999999999991E-4</v>
      </c>
      <c r="D889" s="10">
        <f>'AUM Fondi'!F1066</f>
        <v>673026024.45000005</v>
      </c>
      <c r="E889" s="10">
        <f>D888*RB[[#This Row],[Variazione percentuale]]</f>
        <v>-621821.60617499996</v>
      </c>
      <c r="F889" s="11">
        <f>RB[[#This Row],[AUM]]-D888</f>
        <v>58918.200000047684</v>
      </c>
      <c r="G889" s="11">
        <f>RB[[#This Row],[∆ AUM]]-RB[[#This Row],[effetto mercato]]</f>
        <v>680739.80617504765</v>
      </c>
    </row>
    <row r="890" spans="1:7">
      <c r="A890" s="4">
        <v>43553</v>
      </c>
      <c r="B890">
        <v>0.2404</v>
      </c>
      <c r="C890" s="6">
        <f>RB[[#This Row],[Variaz]]/100</f>
        <v>2.4039999999999999E-3</v>
      </c>
      <c r="D890" s="10">
        <f>'AUM Fondi'!F1067</f>
        <v>674810386.15999997</v>
      </c>
      <c r="E890" s="10">
        <f>D889*RB[[#This Row],[Variazione percentuale]]</f>
        <v>1617954.5627778</v>
      </c>
      <c r="F890" s="11">
        <f>RB[[#This Row],[AUM]]-D889</f>
        <v>1784361.7099999189</v>
      </c>
      <c r="G890" s="11">
        <f>RB[[#This Row],[∆ AUM]]-RB[[#This Row],[effetto mercato]]</f>
        <v>166407.14722211892</v>
      </c>
    </row>
    <row r="891" spans="1:7">
      <c r="A891" s="4">
        <v>43556</v>
      </c>
      <c r="B891">
        <v>0.25829999999999997</v>
      </c>
      <c r="C891" s="6">
        <f>RB[[#This Row],[Variaz]]/100</f>
        <v>2.5829999999999998E-3</v>
      </c>
      <c r="D891" s="10">
        <f>'AUM Fondi'!F1068</f>
        <v>677324184.71000004</v>
      </c>
      <c r="E891" s="10">
        <f>D890*RB[[#This Row],[Variazione percentuale]]</f>
        <v>1743035.2274512798</v>
      </c>
      <c r="F891" s="11">
        <f>RB[[#This Row],[AUM]]-D890</f>
        <v>2513798.5500000715</v>
      </c>
      <c r="G891" s="11">
        <f>RB[[#This Row],[∆ AUM]]-RB[[#This Row],[effetto mercato]]</f>
        <v>770763.32254879177</v>
      </c>
    </row>
    <row r="892" spans="1:7">
      <c r="A892" s="4">
        <v>43557</v>
      </c>
      <c r="B892">
        <v>0.1472</v>
      </c>
      <c r="C892" s="6">
        <f>RB[[#This Row],[Variaz]]/100</f>
        <v>1.472E-3</v>
      </c>
      <c r="D892" s="10">
        <f>'AUM Fondi'!F1069</f>
        <v>678948079.45999992</v>
      </c>
      <c r="E892" s="10">
        <f>D891*RB[[#This Row],[Variazione percentuale]]</f>
        <v>997021.19989312009</v>
      </c>
      <c r="F892" s="11">
        <f>RB[[#This Row],[AUM]]-D891</f>
        <v>1623894.7499998808</v>
      </c>
      <c r="G892" s="11">
        <f>RB[[#This Row],[∆ AUM]]-RB[[#This Row],[effetto mercato]]</f>
        <v>626873.5501067607</v>
      </c>
    </row>
    <row r="893" spans="1:7">
      <c r="A893" s="4">
        <v>43558</v>
      </c>
      <c r="B893">
        <v>3.6799999999999999E-2</v>
      </c>
      <c r="C893" s="6">
        <f>RB[[#This Row],[Variaz]]/100</f>
        <v>3.68E-4</v>
      </c>
      <c r="D893" s="10">
        <f>'AUM Fondi'!F1070</f>
        <v>680089849.03000009</v>
      </c>
      <c r="E893" s="10">
        <f>D892*RB[[#This Row],[Variazione percentuale]]</f>
        <v>249852.89324127996</v>
      </c>
      <c r="F893" s="11">
        <f>RB[[#This Row],[AUM]]-D892</f>
        <v>1141769.5700001717</v>
      </c>
      <c r="G893" s="11">
        <f>RB[[#This Row],[∆ AUM]]-RB[[#This Row],[effetto mercato]]</f>
        <v>891916.67675889167</v>
      </c>
    </row>
    <row r="894" spans="1:7">
      <c r="A894" s="4">
        <v>43559</v>
      </c>
      <c r="B894">
        <v>3.6700000000000003E-2</v>
      </c>
      <c r="C894" s="6">
        <f>RB[[#This Row],[Variaz]]/100</f>
        <v>3.6700000000000003E-4</v>
      </c>
      <c r="D894" s="10">
        <f>'AUM Fondi'!F1071</f>
        <v>680756231.16000009</v>
      </c>
      <c r="E894" s="10">
        <f>D893*RB[[#This Row],[Variazione percentuale]]</f>
        <v>249592.97459401004</v>
      </c>
      <c r="F894" s="11">
        <f>RB[[#This Row],[AUM]]-D893</f>
        <v>666382.12999999523</v>
      </c>
      <c r="G894" s="11">
        <f>RB[[#This Row],[∆ AUM]]-RB[[#This Row],[effetto mercato]]</f>
        <v>416789.15540598519</v>
      </c>
    </row>
    <row r="895" spans="1:7">
      <c r="A895" s="4">
        <v>43560</v>
      </c>
      <c r="B895">
        <v>7.3400000000000007E-2</v>
      </c>
      <c r="C895" s="6">
        <f>RB[[#This Row],[Variaz]]/100</f>
        <v>7.3400000000000006E-4</v>
      </c>
      <c r="D895" s="10">
        <f>'AUM Fondi'!F1072</f>
        <v>681836743.86000001</v>
      </c>
      <c r="E895" s="10">
        <f>D894*RB[[#This Row],[Variazione percentuale]]</f>
        <v>499675.07367144013</v>
      </c>
      <c r="F895" s="11">
        <f>RB[[#This Row],[AUM]]-D894</f>
        <v>1080512.6999999285</v>
      </c>
      <c r="G895" s="11">
        <f>RB[[#This Row],[∆ AUM]]-RB[[#This Row],[effetto mercato]]</f>
        <v>580837.62632848835</v>
      </c>
    </row>
    <row r="896" spans="1:7">
      <c r="A896" s="4">
        <v>43563</v>
      </c>
      <c r="B896">
        <v>-7.3400000000000007E-2</v>
      </c>
      <c r="C896" s="6">
        <f>RB[[#This Row],[Variaz]]/100</f>
        <v>-7.3400000000000006E-4</v>
      </c>
      <c r="D896" s="10">
        <f>'AUM Fondi'!F1073</f>
        <v>681945792.66000009</v>
      </c>
      <c r="E896" s="10">
        <f>D895*RB[[#This Row],[Variazione percentuale]]</f>
        <v>-500468.16999324004</v>
      </c>
      <c r="F896" s="11">
        <f>RB[[#This Row],[AUM]]-D895</f>
        <v>109048.80000007153</v>
      </c>
      <c r="G896" s="11">
        <f>RB[[#This Row],[∆ AUM]]-RB[[#This Row],[effetto mercato]]</f>
        <v>609516.96999331156</v>
      </c>
    </row>
    <row r="897" spans="1:7">
      <c r="A897" s="4">
        <v>43564</v>
      </c>
      <c r="B897">
        <v>-0.1469</v>
      </c>
      <c r="C897" s="6">
        <f>RB[[#This Row],[Variaz]]/100</f>
        <v>-1.469E-3</v>
      </c>
      <c r="D897" s="10">
        <f>'AUM Fondi'!F1074</f>
        <v>681577432.94000006</v>
      </c>
      <c r="E897" s="10">
        <f>D896*RB[[#This Row],[Variazione percentuale]]</f>
        <v>-1001778.3694175401</v>
      </c>
      <c r="F897" s="11">
        <f>RB[[#This Row],[AUM]]-D896</f>
        <v>-368359.72000002861</v>
      </c>
      <c r="G897" s="11">
        <f>RB[[#This Row],[∆ AUM]]-RB[[#This Row],[effetto mercato]]</f>
        <v>633418.64941751154</v>
      </c>
    </row>
    <row r="898" spans="1:7">
      <c r="A898" s="4">
        <v>43565</v>
      </c>
      <c r="B898">
        <v>0.14710000000000001</v>
      </c>
      <c r="C898" s="6">
        <f>RB[[#This Row],[Variaz]]/100</f>
        <v>1.4710000000000001E-3</v>
      </c>
      <c r="D898" s="10">
        <f>'AUM Fondi'!F1075</f>
        <v>682695834.17000008</v>
      </c>
      <c r="E898" s="10">
        <f>D897*RB[[#This Row],[Variazione percentuale]]</f>
        <v>1002600.4038547401</v>
      </c>
      <c r="F898" s="11">
        <f>RB[[#This Row],[AUM]]-D897</f>
        <v>1118401.2300000191</v>
      </c>
      <c r="G898" s="11">
        <f>RB[[#This Row],[∆ AUM]]-RB[[#This Row],[effetto mercato]]</f>
        <v>115800.82614527899</v>
      </c>
    </row>
    <row r="899" spans="1:7">
      <c r="A899" s="4">
        <v>43566</v>
      </c>
      <c r="B899">
        <v>-9.1800000000000007E-2</v>
      </c>
      <c r="C899" s="6">
        <f>RB[[#This Row],[Variaz]]/100</f>
        <v>-9.1800000000000009E-4</v>
      </c>
      <c r="D899" s="10">
        <f>'AUM Fondi'!F1076</f>
        <v>682214180.15999997</v>
      </c>
      <c r="E899" s="10">
        <f>D898*RB[[#This Row],[Variazione percentuale]]</f>
        <v>-626714.77576806012</v>
      </c>
      <c r="F899" s="11">
        <f>RB[[#This Row],[AUM]]-D898</f>
        <v>-481654.01000010967</v>
      </c>
      <c r="G899" s="11">
        <f>RB[[#This Row],[∆ AUM]]-RB[[#This Row],[effetto mercato]]</f>
        <v>145060.76576795045</v>
      </c>
    </row>
    <row r="900" spans="1:7">
      <c r="A900" s="4">
        <v>43567</v>
      </c>
      <c r="B900">
        <v>-7.3499999999999996E-2</v>
      </c>
      <c r="C900" s="6">
        <f>RB[[#This Row],[Variaz]]/100</f>
        <v>-7.3499999999999998E-4</v>
      </c>
      <c r="D900" s="10">
        <f>'AUM Fondi'!F1077</f>
        <v>682441035.96000004</v>
      </c>
      <c r="E900" s="10">
        <f>D899*RB[[#This Row],[Variazione percentuale]]</f>
        <v>-501427.42241759994</v>
      </c>
      <c r="F900" s="11">
        <f>RB[[#This Row],[AUM]]-D899</f>
        <v>226855.80000007153</v>
      </c>
      <c r="G900" s="11">
        <f>RB[[#This Row],[∆ AUM]]-RB[[#This Row],[effetto mercato]]</f>
        <v>728283.22241767147</v>
      </c>
    </row>
    <row r="901" spans="1:7">
      <c r="A901" s="4">
        <v>43570</v>
      </c>
      <c r="B901">
        <v>0.1104</v>
      </c>
      <c r="C901" s="6">
        <f>RB[[#This Row],[Variaz]]/100</f>
        <v>1.1039999999999999E-3</v>
      </c>
      <c r="D901" s="10">
        <f>'AUM Fondi'!F1078</f>
        <v>683666713.74000001</v>
      </c>
      <c r="E901" s="10">
        <f>D900*RB[[#This Row],[Variazione percentuale]]</f>
        <v>753414.90369983995</v>
      </c>
      <c r="F901" s="11">
        <f>RB[[#This Row],[AUM]]-D900</f>
        <v>1225677.7799999714</v>
      </c>
      <c r="G901" s="11">
        <f>RB[[#This Row],[∆ AUM]]-RB[[#This Row],[effetto mercato]]</f>
        <v>472262.87630013144</v>
      </c>
    </row>
    <row r="902" spans="1:7">
      <c r="A902" s="4">
        <v>43571</v>
      </c>
      <c r="B902">
        <v>9.1899999999999996E-2</v>
      </c>
      <c r="C902" s="6">
        <f>RB[[#This Row],[Variaz]]/100</f>
        <v>9.19E-4</v>
      </c>
      <c r="D902" s="10">
        <f>'AUM Fondi'!F1079</f>
        <v>684779394.79999995</v>
      </c>
      <c r="E902" s="10">
        <f>D901*RB[[#This Row],[Variazione percentuale]]</f>
        <v>628289.70992706006</v>
      </c>
      <c r="F902" s="11">
        <f>RB[[#This Row],[AUM]]-D901</f>
        <v>1112681.0599999428</v>
      </c>
      <c r="G902" s="11">
        <f>RB[[#This Row],[∆ AUM]]-RB[[#This Row],[effetto mercato]]</f>
        <v>484391.35007288272</v>
      </c>
    </row>
    <row r="903" spans="1:7">
      <c r="A903" s="4">
        <v>43572</v>
      </c>
      <c r="B903">
        <v>0</v>
      </c>
      <c r="C903" s="6">
        <f>RB[[#This Row],[Variaz]]/100</f>
        <v>0</v>
      </c>
      <c r="D903" s="10">
        <f>'AUM Fondi'!F1080</f>
        <v>685532677.40999997</v>
      </c>
      <c r="E903" s="10">
        <f>D902*RB[[#This Row],[Variazione percentuale]]</f>
        <v>0</v>
      </c>
      <c r="F903" s="11">
        <f>RB[[#This Row],[AUM]]-D902</f>
        <v>753282.61000001431</v>
      </c>
      <c r="G903" s="11">
        <f>RB[[#This Row],[∆ AUM]]-RB[[#This Row],[effetto mercato]]</f>
        <v>753282.61000001431</v>
      </c>
    </row>
    <row r="904" spans="1:7">
      <c r="A904" s="4">
        <v>43573</v>
      </c>
      <c r="B904">
        <v>0.18360000000000001</v>
      </c>
      <c r="C904" s="6">
        <f>RB[[#This Row],[Variaz]]/100</f>
        <v>1.8360000000000002E-3</v>
      </c>
      <c r="D904" s="10">
        <f>'AUM Fondi'!F1081</f>
        <v>686641969.67000008</v>
      </c>
      <c r="E904" s="10">
        <f>D903*RB[[#This Row],[Variazione percentuale]]</f>
        <v>1258637.99572476</v>
      </c>
      <c r="F904" s="11">
        <f>RB[[#This Row],[AUM]]-D903</f>
        <v>1109292.2600001097</v>
      </c>
      <c r="G904" s="11">
        <f>RB[[#This Row],[∆ AUM]]-RB[[#This Row],[effetto mercato]]</f>
        <v>-149345.73572465032</v>
      </c>
    </row>
    <row r="905" spans="1:7">
      <c r="A905" s="4">
        <v>43578</v>
      </c>
      <c r="B905">
        <v>7.3300000000000004E-2</v>
      </c>
      <c r="C905" s="6">
        <f>RB[[#This Row],[Variaz]]/100</f>
        <v>7.3300000000000004E-4</v>
      </c>
      <c r="D905" s="10">
        <f>'AUM Fondi'!F1082</f>
        <v>687464766.60000002</v>
      </c>
      <c r="E905" s="10">
        <f>D904*RB[[#This Row],[Variazione percentuale]]</f>
        <v>503308.56376811006</v>
      </c>
      <c r="F905" s="11">
        <f>RB[[#This Row],[AUM]]-D904</f>
        <v>822796.92999994755</v>
      </c>
      <c r="G905" s="11">
        <f>RB[[#This Row],[∆ AUM]]-RB[[#This Row],[effetto mercato]]</f>
        <v>319488.36623183748</v>
      </c>
    </row>
    <row r="906" spans="1:7">
      <c r="A906" s="4">
        <v>43579</v>
      </c>
      <c r="B906">
        <v>-1.83E-2</v>
      </c>
      <c r="C906" s="6">
        <f>RB[[#This Row],[Variaz]]/100</f>
        <v>-1.83E-4</v>
      </c>
      <c r="D906" s="10">
        <f>'AUM Fondi'!F1083</f>
        <v>687292067.88999999</v>
      </c>
      <c r="E906" s="10">
        <f>D905*RB[[#This Row],[Variazione percentuale]]</f>
        <v>-125806.0522878</v>
      </c>
      <c r="F906" s="11">
        <f>RB[[#This Row],[AUM]]-D905</f>
        <v>-172698.71000003815</v>
      </c>
      <c r="G906" s="11">
        <f>RB[[#This Row],[∆ AUM]]-RB[[#This Row],[effetto mercato]]</f>
        <v>-46892.657712238142</v>
      </c>
    </row>
    <row r="907" spans="1:7">
      <c r="A907" s="4">
        <v>43581</v>
      </c>
      <c r="B907">
        <v>0.12820000000000001</v>
      </c>
      <c r="C907" s="6">
        <f>RB[[#This Row],[Variaz]]/100</f>
        <v>1.2820000000000002E-3</v>
      </c>
      <c r="D907" s="10">
        <f>'AUM Fondi'!F1084</f>
        <v>688484468.34000003</v>
      </c>
      <c r="E907" s="10">
        <f>D906*RB[[#This Row],[Variazione percentuale]]</f>
        <v>881108.43103498011</v>
      </c>
      <c r="F907" s="11">
        <f>RB[[#This Row],[AUM]]-D906</f>
        <v>1192400.4500000477</v>
      </c>
      <c r="G907" s="11">
        <f>RB[[#This Row],[∆ AUM]]-RB[[#This Row],[effetto mercato]]</f>
        <v>311292.01896506757</v>
      </c>
    </row>
    <row r="908" spans="1:7">
      <c r="A908" s="4">
        <v>43584</v>
      </c>
      <c r="B908">
        <v>0</v>
      </c>
      <c r="C908" s="6">
        <f>RB[[#This Row],[Variaz]]/100</f>
        <v>0</v>
      </c>
      <c r="D908" s="10">
        <f>'AUM Fondi'!F1085</f>
        <v>688598332.27999997</v>
      </c>
      <c r="E908" s="10">
        <f>D907*RB[[#This Row],[Variazione percentuale]]</f>
        <v>0</v>
      </c>
      <c r="F908" s="11">
        <f>RB[[#This Row],[AUM]]-D907</f>
        <v>113863.93999993801</v>
      </c>
      <c r="G908" s="11">
        <f>RB[[#This Row],[∆ AUM]]-RB[[#This Row],[effetto mercato]]</f>
        <v>113863.93999993801</v>
      </c>
    </row>
    <row r="909" spans="1:7">
      <c r="A909" s="4">
        <v>43585</v>
      </c>
      <c r="B909">
        <v>-1.83E-2</v>
      </c>
      <c r="C909" s="6">
        <f>RB[[#This Row],[Variaz]]/100</f>
        <v>-1.83E-4</v>
      </c>
      <c r="D909" s="10">
        <f>'AUM Fondi'!F1086</f>
        <v>688926050.55000007</v>
      </c>
      <c r="E909" s="10">
        <f>D908*RB[[#This Row],[Variazione percentuale]]</f>
        <v>-126013.49480724</v>
      </c>
      <c r="F909" s="11">
        <f>RB[[#This Row],[AUM]]-D908</f>
        <v>327718.27000010014</v>
      </c>
      <c r="G909" s="11">
        <f>RB[[#This Row],[∆ AUM]]-RB[[#This Row],[effetto mercato]]</f>
        <v>453731.76480734011</v>
      </c>
    </row>
    <row r="910" spans="1:7">
      <c r="A910" s="4">
        <v>43587</v>
      </c>
      <c r="B910">
        <v>-0.20119999999999999</v>
      </c>
      <c r="C910" s="6">
        <f>RB[[#This Row],[Variaz]]/100</f>
        <v>-2.0119999999999999E-3</v>
      </c>
      <c r="D910" s="10">
        <f>'AUM Fondi'!F1087</f>
        <v>687643401.82999992</v>
      </c>
      <c r="E910" s="10">
        <f>D909*RB[[#This Row],[Variazione percentuale]]</f>
        <v>-1386119.2137066</v>
      </c>
      <c r="F910" s="11">
        <f>RB[[#This Row],[AUM]]-D909</f>
        <v>-1282648.7200001478</v>
      </c>
      <c r="G910" s="11">
        <f>RB[[#This Row],[∆ AUM]]-RB[[#This Row],[effetto mercato]]</f>
        <v>103470.49370645219</v>
      </c>
    </row>
    <row r="911" spans="1:7">
      <c r="A911" s="4">
        <v>43588</v>
      </c>
      <c r="B911">
        <v>9.1600000000000001E-2</v>
      </c>
      <c r="C911" s="6">
        <f>RB[[#This Row],[Variaz]]/100</f>
        <v>9.1600000000000004E-4</v>
      </c>
      <c r="D911" s="10">
        <f>'AUM Fondi'!F1088</f>
        <v>688596604.02999997</v>
      </c>
      <c r="E911" s="10">
        <f>D910*RB[[#This Row],[Variazione percentuale]]</f>
        <v>629881.35607628</v>
      </c>
      <c r="F911" s="11">
        <f>RB[[#This Row],[AUM]]-D910</f>
        <v>953202.20000004768</v>
      </c>
      <c r="G911" s="11">
        <f>RB[[#This Row],[∆ AUM]]-RB[[#This Row],[effetto mercato]]</f>
        <v>323320.84392376768</v>
      </c>
    </row>
    <row r="912" spans="1:7">
      <c r="A912" s="4">
        <v>43591</v>
      </c>
      <c r="B912">
        <v>-0.1648</v>
      </c>
      <c r="C912" s="6">
        <f>RB[[#This Row],[Variaz]]/100</f>
        <v>-1.6479999999999999E-3</v>
      </c>
      <c r="D912" s="10">
        <f>'AUM Fondi'!F1089</f>
        <v>688031433.25</v>
      </c>
      <c r="E912" s="10">
        <f>D911*RB[[#This Row],[Variazione percentuale]]</f>
        <v>-1134807.2034414399</v>
      </c>
      <c r="F912" s="11">
        <f>RB[[#This Row],[AUM]]-D911</f>
        <v>-565170.77999997139</v>
      </c>
      <c r="G912" s="11">
        <f>RB[[#This Row],[∆ AUM]]-RB[[#This Row],[effetto mercato]]</f>
        <v>569636.42344146851</v>
      </c>
    </row>
    <row r="913" spans="1:7">
      <c r="A913" s="4">
        <v>43592</v>
      </c>
      <c r="B913">
        <v>-0.25679999999999997</v>
      </c>
      <c r="C913" s="6">
        <f>RB[[#This Row],[Variaz]]/100</f>
        <v>-2.5679999999999995E-3</v>
      </c>
      <c r="D913" s="10">
        <f>'AUM Fondi'!F1090</f>
        <v>686834517.70000005</v>
      </c>
      <c r="E913" s="10">
        <f>D912*RB[[#This Row],[Variazione percentuale]]</f>
        <v>-1766864.7205859998</v>
      </c>
      <c r="F913" s="11">
        <f>RB[[#This Row],[AUM]]-D912</f>
        <v>-1196915.5499999523</v>
      </c>
      <c r="G913" s="11">
        <f>RB[[#This Row],[∆ AUM]]-RB[[#This Row],[effetto mercato]]</f>
        <v>569949.17058604746</v>
      </c>
    </row>
    <row r="914" spans="1:7">
      <c r="A914" s="4">
        <v>43593</v>
      </c>
      <c r="B914">
        <v>-0.23910000000000001</v>
      </c>
      <c r="C914" s="6">
        <f>RB[[#This Row],[Variaz]]/100</f>
        <v>-2.3909999999999999E-3</v>
      </c>
      <c r="D914" s="10">
        <f>'AUM Fondi'!F1091</f>
        <v>685489112.30000007</v>
      </c>
      <c r="E914" s="10">
        <f>D913*RB[[#This Row],[Variazione percentuale]]</f>
        <v>-1642221.3318207001</v>
      </c>
      <c r="F914" s="11">
        <f>RB[[#This Row],[AUM]]-D913</f>
        <v>-1345405.3999999762</v>
      </c>
      <c r="G914" s="11">
        <f>RB[[#This Row],[∆ AUM]]-RB[[#This Row],[effetto mercato]]</f>
        <v>296815.93182072393</v>
      </c>
    </row>
    <row r="915" spans="1:7">
      <c r="A915" s="4">
        <v>43594</v>
      </c>
      <c r="B915">
        <v>-0.33179999999999998</v>
      </c>
      <c r="C915" s="6">
        <f>RB[[#This Row],[Variaz]]/100</f>
        <v>-3.3179999999999998E-3</v>
      </c>
      <c r="D915" s="10">
        <f>'AUM Fondi'!F1092</f>
        <v>683351279.76999998</v>
      </c>
      <c r="E915" s="10">
        <f>D914*RB[[#This Row],[Variazione percentuale]]</f>
        <v>-2274452.8746114001</v>
      </c>
      <c r="F915" s="11">
        <f>RB[[#This Row],[AUM]]-D914</f>
        <v>-2137832.5300000906</v>
      </c>
      <c r="G915" s="11">
        <f>RB[[#This Row],[∆ AUM]]-RB[[#This Row],[effetto mercato]]</f>
        <v>136620.34461130947</v>
      </c>
    </row>
    <row r="916" spans="1:7">
      <c r="A916" s="4">
        <v>43595</v>
      </c>
      <c r="B916">
        <v>7.3999999999999996E-2</v>
      </c>
      <c r="C916" s="6">
        <f>RB[[#This Row],[Variaz]]/100</f>
        <v>7.3999999999999999E-4</v>
      </c>
      <c r="D916" s="10">
        <f>'AUM Fondi'!F1093</f>
        <v>684262657.86000001</v>
      </c>
      <c r="E916" s="10">
        <f>D915*RB[[#This Row],[Variazione percentuale]]</f>
        <v>505679.94702979998</v>
      </c>
      <c r="F916" s="11">
        <f>RB[[#This Row],[AUM]]-D915</f>
        <v>911378.09000003338</v>
      </c>
      <c r="G916" s="11">
        <f>RB[[#This Row],[∆ AUM]]-RB[[#This Row],[effetto mercato]]</f>
        <v>405698.1429702334</v>
      </c>
    </row>
    <row r="917" spans="1:7">
      <c r="A917" s="4">
        <v>43598</v>
      </c>
      <c r="B917">
        <v>-0.42509999999999998</v>
      </c>
      <c r="C917" s="6">
        <f>RB[[#This Row],[Variaz]]/100</f>
        <v>-4.2509999999999996E-3</v>
      </c>
      <c r="D917" s="10">
        <f>'AUM Fondi'!F1094</f>
        <v>681480946.55999994</v>
      </c>
      <c r="E917" s="10">
        <f>D916*RB[[#This Row],[Variazione percentuale]]</f>
        <v>-2908800.5585628599</v>
      </c>
      <c r="F917" s="11">
        <f>RB[[#This Row],[AUM]]-D916</f>
        <v>-2781711.3000000715</v>
      </c>
      <c r="G917" s="11">
        <f>RB[[#This Row],[∆ AUM]]-RB[[#This Row],[effetto mercato]]</f>
        <v>127089.25856278837</v>
      </c>
    </row>
    <row r="918" spans="1:7">
      <c r="A918" s="4">
        <v>43599</v>
      </c>
      <c r="B918">
        <v>0.22270000000000001</v>
      </c>
      <c r="C918" s="6">
        <f>RB[[#This Row],[Variaz]]/100</f>
        <v>2.2270000000000002E-3</v>
      </c>
      <c r="D918" s="10">
        <f>'AUM Fondi'!F1095</f>
        <v>683693676.83999991</v>
      </c>
      <c r="E918" s="10">
        <f>D917*RB[[#This Row],[Variazione percentuale]]</f>
        <v>1517658.06798912</v>
      </c>
      <c r="F918" s="11">
        <f>RB[[#This Row],[AUM]]-D917</f>
        <v>2212730.2799999714</v>
      </c>
      <c r="G918" s="11">
        <f>RB[[#This Row],[∆ AUM]]-RB[[#This Row],[effetto mercato]]</f>
        <v>695072.21201085136</v>
      </c>
    </row>
    <row r="919" spans="1:7">
      <c r="A919" s="4">
        <v>43600</v>
      </c>
      <c r="B919">
        <v>0.16669999999999999</v>
      </c>
      <c r="C919" s="6">
        <f>RB[[#This Row],[Variaz]]/100</f>
        <v>1.6669999999999999E-3</v>
      </c>
      <c r="D919" s="10">
        <f>'AUM Fondi'!F1096</f>
        <v>685491599.38999999</v>
      </c>
      <c r="E919" s="10">
        <f>D918*RB[[#This Row],[Variazione percentuale]]</f>
        <v>1139717.3592922797</v>
      </c>
      <c r="F919" s="11">
        <f>RB[[#This Row],[AUM]]-D918</f>
        <v>1797922.5500000715</v>
      </c>
      <c r="G919" s="11">
        <f>RB[[#This Row],[∆ AUM]]-RB[[#This Row],[effetto mercato]]</f>
        <v>658205.19070779183</v>
      </c>
    </row>
    <row r="920" spans="1:7">
      <c r="A920" s="4">
        <v>43601</v>
      </c>
      <c r="B920">
        <v>0.29580000000000001</v>
      </c>
      <c r="C920" s="6">
        <f>RB[[#This Row],[Variaz]]/100</f>
        <v>2.9580000000000001E-3</v>
      </c>
      <c r="D920" s="10">
        <f>'AUM Fondi'!F1097</f>
        <v>687475576.63999999</v>
      </c>
      <c r="E920" s="10">
        <f>D919*RB[[#This Row],[Variazione percentuale]]</f>
        <v>2027684.1509956201</v>
      </c>
      <c r="F920" s="11">
        <f>RB[[#This Row],[AUM]]-D919</f>
        <v>1983977.25</v>
      </c>
      <c r="G920" s="11">
        <f>RB[[#This Row],[∆ AUM]]-RB[[#This Row],[effetto mercato]]</f>
        <v>-43706.900995620061</v>
      </c>
    </row>
    <row r="921" spans="1:7">
      <c r="A921" s="4">
        <v>43602</v>
      </c>
      <c r="B921">
        <v>1.84E-2</v>
      </c>
      <c r="C921" s="6">
        <f>RB[[#This Row],[Variaz]]/100</f>
        <v>1.84E-4</v>
      </c>
      <c r="D921" s="10">
        <f>'AUM Fondi'!F1098</f>
        <v>688180724.79000008</v>
      </c>
      <c r="E921" s="10">
        <f>D920*RB[[#This Row],[Variazione percentuale]]</f>
        <v>126495.50610175999</v>
      </c>
      <c r="F921" s="11">
        <f>RB[[#This Row],[AUM]]-D920</f>
        <v>705148.15000009537</v>
      </c>
      <c r="G921" s="11">
        <f>RB[[#This Row],[∆ AUM]]-RB[[#This Row],[effetto mercato]]</f>
        <v>578652.6438983354</v>
      </c>
    </row>
    <row r="922" spans="1:7">
      <c r="A922" s="4">
        <v>43605</v>
      </c>
      <c r="B922">
        <v>-0.22120000000000001</v>
      </c>
      <c r="C922" s="6">
        <f>RB[[#This Row],[Variaz]]/100</f>
        <v>-2.212E-3</v>
      </c>
      <c r="D922" s="10">
        <f>'AUM Fondi'!F1099</f>
        <v>686821322.12</v>
      </c>
      <c r="E922" s="10">
        <f>D921*RB[[#This Row],[Variazione percentuale]]</f>
        <v>-1522255.7632354801</v>
      </c>
      <c r="F922" s="11">
        <f>RB[[#This Row],[AUM]]-D921</f>
        <v>-1359402.6700000763</v>
      </c>
      <c r="G922" s="11">
        <f>RB[[#This Row],[∆ AUM]]-RB[[#This Row],[effetto mercato]]</f>
        <v>162853.09323540376</v>
      </c>
    </row>
    <row r="923" spans="1:7">
      <c r="A923" s="4">
        <v>43606</v>
      </c>
      <c r="B923">
        <v>9.2399999999999996E-2</v>
      </c>
      <c r="C923" s="6">
        <f>RB[[#This Row],[Variaz]]/100</f>
        <v>9.2399999999999991E-4</v>
      </c>
      <c r="D923" s="10">
        <f>'AUM Fondi'!F1100</f>
        <v>687681047.23000002</v>
      </c>
      <c r="E923" s="10">
        <f>D922*RB[[#This Row],[Variazione percentuale]]</f>
        <v>634622.90163887991</v>
      </c>
      <c r="F923" s="11">
        <f>RB[[#This Row],[AUM]]-D922</f>
        <v>859725.11000001431</v>
      </c>
      <c r="G923" s="11">
        <f>RB[[#This Row],[∆ AUM]]-RB[[#This Row],[effetto mercato]]</f>
        <v>225102.2083611344</v>
      </c>
    </row>
    <row r="924" spans="1:7">
      <c r="A924" s="4">
        <v>43607</v>
      </c>
      <c r="B924">
        <v>0</v>
      </c>
      <c r="C924" s="6">
        <f>RB[[#This Row],[Variaz]]/100</f>
        <v>0</v>
      </c>
      <c r="D924" s="10">
        <f>'AUM Fondi'!F1101</f>
        <v>688101986.59000003</v>
      </c>
      <c r="E924" s="10">
        <f>D923*RB[[#This Row],[Variazione percentuale]]</f>
        <v>0</v>
      </c>
      <c r="F924" s="11">
        <f>RB[[#This Row],[AUM]]-D923</f>
        <v>420939.36000001431</v>
      </c>
      <c r="G924" s="11">
        <f>RB[[#This Row],[∆ AUM]]-RB[[#This Row],[effetto mercato]]</f>
        <v>420939.36000001431</v>
      </c>
    </row>
    <row r="925" spans="1:7">
      <c r="A925" s="4">
        <v>43608</v>
      </c>
      <c r="B925">
        <v>-0.3322</v>
      </c>
      <c r="C925" s="6">
        <f>RB[[#This Row],[Variaz]]/100</f>
        <v>-3.3219999999999999E-3</v>
      </c>
      <c r="D925" s="10">
        <f>'AUM Fondi'!F1102</f>
        <v>686120613.99000001</v>
      </c>
      <c r="E925" s="10">
        <f>D924*RB[[#This Row],[Variazione percentuale]]</f>
        <v>-2285874.7994519798</v>
      </c>
      <c r="F925" s="11">
        <f>RB[[#This Row],[AUM]]-D924</f>
        <v>-1981372.6000000238</v>
      </c>
      <c r="G925" s="11">
        <f>RB[[#This Row],[∆ AUM]]-RB[[#This Row],[effetto mercato]]</f>
        <v>304502.19945195597</v>
      </c>
    </row>
    <row r="926" spans="1:7">
      <c r="A926" s="4">
        <v>43609</v>
      </c>
      <c r="B926">
        <v>3.6999999999999998E-2</v>
      </c>
      <c r="C926" s="6">
        <f>RB[[#This Row],[Variaz]]/100</f>
        <v>3.6999999999999999E-4</v>
      </c>
      <c r="D926" s="10">
        <f>'AUM Fondi'!F1103</f>
        <v>686641993.40999997</v>
      </c>
      <c r="E926" s="10">
        <f>D925*RB[[#This Row],[Variazione percentuale]]</f>
        <v>253864.62717630001</v>
      </c>
      <c r="F926" s="11">
        <f>RB[[#This Row],[AUM]]-D925</f>
        <v>521379.41999995708</v>
      </c>
      <c r="G926" s="11">
        <f>RB[[#This Row],[∆ AUM]]-RB[[#This Row],[effetto mercato]]</f>
        <v>267514.79282365704</v>
      </c>
    </row>
    <row r="927" spans="1:7">
      <c r="A927" s="4">
        <v>43612</v>
      </c>
      <c r="B927">
        <v>1.8499999999999999E-2</v>
      </c>
      <c r="C927" s="6">
        <f>RB[[#This Row],[Variaz]]/100</f>
        <v>1.85E-4</v>
      </c>
      <c r="D927" s="10">
        <f>'AUM Fondi'!F1104</f>
        <v>687078630.17999995</v>
      </c>
      <c r="E927" s="10">
        <f>D926*RB[[#This Row],[Variazione percentuale]]</f>
        <v>127028.76878084999</v>
      </c>
      <c r="F927" s="11">
        <f>RB[[#This Row],[AUM]]-D926</f>
        <v>436636.76999998093</v>
      </c>
      <c r="G927" s="11">
        <f>RB[[#This Row],[∆ AUM]]-RB[[#This Row],[effetto mercato]]</f>
        <v>309608.00121913094</v>
      </c>
    </row>
    <row r="928" spans="1:7">
      <c r="A928" s="4">
        <v>43613</v>
      </c>
      <c r="B928">
        <v>-5.5500000000000001E-2</v>
      </c>
      <c r="C928" s="6">
        <f>RB[[#This Row],[Variaz]]/100</f>
        <v>-5.5500000000000005E-4</v>
      </c>
      <c r="D928" s="10">
        <f>'AUM Fondi'!F1105</f>
        <v>686861913.63</v>
      </c>
      <c r="E928" s="10">
        <f>D927*RB[[#This Row],[Variazione percentuale]]</f>
        <v>-381328.63974990003</v>
      </c>
      <c r="F928" s="11">
        <f>RB[[#This Row],[AUM]]-D927</f>
        <v>-216716.54999995232</v>
      </c>
      <c r="G928" s="11">
        <f>RB[[#This Row],[∆ AUM]]-RB[[#This Row],[effetto mercato]]</f>
        <v>164612.08974994771</v>
      </c>
    </row>
    <row r="929" spans="1:7">
      <c r="A929" s="4">
        <v>43614</v>
      </c>
      <c r="B929">
        <v>-0.20369999999999999</v>
      </c>
      <c r="C929" s="6">
        <f>RB[[#This Row],[Variaz]]/100</f>
        <v>-2.0369999999999997E-3</v>
      </c>
      <c r="D929" s="10">
        <f>'AUM Fondi'!F1106</f>
        <v>685896856.02999997</v>
      </c>
      <c r="E929" s="10">
        <f>D928*RB[[#This Row],[Variazione percentuale]]</f>
        <v>-1399137.7180643098</v>
      </c>
      <c r="F929" s="11">
        <f>RB[[#This Row],[AUM]]-D928</f>
        <v>-965057.60000002384</v>
      </c>
      <c r="G929" s="11">
        <f>RB[[#This Row],[∆ AUM]]-RB[[#This Row],[effetto mercato]]</f>
        <v>434080.11806428595</v>
      </c>
    </row>
    <row r="930" spans="1:7">
      <c r="A930" s="4">
        <v>43615</v>
      </c>
      <c r="B930">
        <v>3.7100000000000001E-2</v>
      </c>
      <c r="C930" s="6">
        <f>RB[[#This Row],[Variaz]]/100</f>
        <v>3.7100000000000002E-4</v>
      </c>
      <c r="D930" s="10">
        <f>'AUM Fondi'!F1107</f>
        <v>686683697.29000008</v>
      </c>
      <c r="E930" s="10">
        <f>D929*RB[[#This Row],[Variazione percentuale]]</f>
        <v>254467.73358713</v>
      </c>
      <c r="F930" s="11">
        <f>RB[[#This Row],[AUM]]-D929</f>
        <v>786841.26000010967</v>
      </c>
      <c r="G930" s="11">
        <f>RB[[#This Row],[∆ AUM]]-RB[[#This Row],[effetto mercato]]</f>
        <v>532373.5264129797</v>
      </c>
    </row>
    <row r="931" spans="1:7">
      <c r="A931" s="4">
        <v>43616</v>
      </c>
      <c r="B931">
        <v>-0.2596</v>
      </c>
      <c r="C931" s="6">
        <f>RB[[#This Row],[Variaz]]/100</f>
        <v>-2.5959999999999998E-3</v>
      </c>
      <c r="D931" s="10">
        <f>'AUM Fondi'!F1108</f>
        <v>685309730.61999989</v>
      </c>
      <c r="E931" s="10">
        <f>D930*RB[[#This Row],[Variazione percentuale]]</f>
        <v>-1782630.8781648402</v>
      </c>
      <c r="F931" s="11">
        <f>RB[[#This Row],[AUM]]-D930</f>
        <v>-1373966.6700001955</v>
      </c>
      <c r="G931" s="11">
        <f>RB[[#This Row],[∆ AUM]]-RB[[#This Row],[effetto mercato]]</f>
        <v>408664.20816464466</v>
      </c>
    </row>
    <row r="932" spans="1:7">
      <c r="A932" s="4">
        <v>43619</v>
      </c>
      <c r="B932">
        <v>5.5800000000000002E-2</v>
      </c>
      <c r="C932" s="6">
        <f>RB[[#This Row],[Variaz]]/100</f>
        <v>5.5800000000000001E-4</v>
      </c>
      <c r="D932" s="10">
        <f>'AUM Fondi'!F1109</f>
        <v>686299840.13</v>
      </c>
      <c r="E932" s="10">
        <f>D931*RB[[#This Row],[Variazione percentuale]]</f>
        <v>382402.82968595996</v>
      </c>
      <c r="F932" s="11">
        <f>RB[[#This Row],[AUM]]-D931</f>
        <v>990109.51000010967</v>
      </c>
      <c r="G932" s="11">
        <f>RB[[#This Row],[∆ AUM]]-RB[[#This Row],[effetto mercato]]</f>
        <v>607706.68031414971</v>
      </c>
    </row>
    <row r="933" spans="1:7">
      <c r="A933" s="4">
        <v>43620</v>
      </c>
      <c r="B933">
        <v>0.35310000000000002</v>
      </c>
      <c r="C933" s="6">
        <f>RB[[#This Row],[Variaz]]/100</f>
        <v>3.5310000000000003E-3</v>
      </c>
      <c r="D933" s="10">
        <f>'AUM Fondi'!F1110</f>
        <v>688853077.46000004</v>
      </c>
      <c r="E933" s="10">
        <f>D932*RB[[#This Row],[Variazione percentuale]]</f>
        <v>2423324.73549903</v>
      </c>
      <c r="F933" s="11">
        <f>RB[[#This Row],[AUM]]-D932</f>
        <v>2553237.3300000429</v>
      </c>
      <c r="G933" s="11">
        <f>RB[[#This Row],[∆ AUM]]-RB[[#This Row],[effetto mercato]]</f>
        <v>129912.59450101294</v>
      </c>
    </row>
    <row r="934" spans="1:7">
      <c r="A934" s="4">
        <v>43621</v>
      </c>
      <c r="B934">
        <v>0.31480000000000002</v>
      </c>
      <c r="C934" s="6">
        <f>RB[[#This Row],[Variaz]]/100</f>
        <v>3.1480000000000002E-3</v>
      </c>
      <c r="D934" s="10">
        <f>'AUM Fondi'!F1111</f>
        <v>691303610.0999999</v>
      </c>
      <c r="E934" s="10">
        <f>D933*RB[[#This Row],[Variazione percentuale]]</f>
        <v>2168509.4878440802</v>
      </c>
      <c r="F934" s="11">
        <f>RB[[#This Row],[AUM]]-D933</f>
        <v>2450532.6399998665</v>
      </c>
      <c r="G934" s="11">
        <f>RB[[#This Row],[∆ AUM]]-RB[[#This Row],[effetto mercato]]</f>
        <v>282023.15215578629</v>
      </c>
    </row>
    <row r="935" spans="1:7">
      <c r="A935" s="4">
        <v>43622</v>
      </c>
      <c r="B935">
        <v>0</v>
      </c>
      <c r="C935" s="6">
        <f>RB[[#This Row],[Variaz]]/100</f>
        <v>0</v>
      </c>
      <c r="D935" s="10">
        <f>'AUM Fondi'!F1112</f>
        <v>691174937.2700001</v>
      </c>
      <c r="E935" s="10">
        <f>D934*RB[[#This Row],[Variazione percentuale]]</f>
        <v>0</v>
      </c>
      <c r="F935" s="11">
        <f>RB[[#This Row],[AUM]]-D934</f>
        <v>-128672.8299998045</v>
      </c>
      <c r="G935" s="11">
        <f>RB[[#This Row],[∆ AUM]]-RB[[#This Row],[effetto mercato]]</f>
        <v>-128672.8299998045</v>
      </c>
    </row>
    <row r="936" spans="1:7">
      <c r="A936" s="4">
        <v>43623</v>
      </c>
      <c r="B936">
        <v>0.31380000000000002</v>
      </c>
      <c r="C936" s="6">
        <f>RB[[#This Row],[Variaz]]/100</f>
        <v>3.1380000000000002E-3</v>
      </c>
      <c r="D936" s="10">
        <f>'AUM Fondi'!F1113</f>
        <v>694161784.9000001</v>
      </c>
      <c r="E936" s="10">
        <f>D935*RB[[#This Row],[Variazione percentuale]]</f>
        <v>2168906.9531532605</v>
      </c>
      <c r="F936" s="11">
        <f>RB[[#This Row],[AUM]]-D935</f>
        <v>2986847.6299999952</v>
      </c>
      <c r="G936" s="11">
        <f>RB[[#This Row],[∆ AUM]]-RB[[#This Row],[effetto mercato]]</f>
        <v>817940.67684673471</v>
      </c>
    </row>
    <row r="937" spans="1:7">
      <c r="A937" s="4">
        <v>43626</v>
      </c>
      <c r="B937">
        <v>9.1999999999999998E-2</v>
      </c>
      <c r="C937" s="6">
        <f>RB[[#This Row],[Variaz]]/100</f>
        <v>9.2000000000000003E-4</v>
      </c>
      <c r="D937" s="10">
        <f>'AUM Fondi'!F1114</f>
        <v>695151695.45999992</v>
      </c>
      <c r="E937" s="10">
        <f>D936*RB[[#This Row],[Variazione percentuale]]</f>
        <v>638628.84210800007</v>
      </c>
      <c r="F937" s="11">
        <f>RB[[#This Row],[AUM]]-D936</f>
        <v>989910.55999982357</v>
      </c>
      <c r="G937" s="11">
        <f>RB[[#This Row],[∆ AUM]]-RB[[#This Row],[effetto mercato]]</f>
        <v>351281.7178918235</v>
      </c>
    </row>
    <row r="938" spans="1:7">
      <c r="A938" s="4">
        <v>43627</v>
      </c>
      <c r="B938">
        <v>0.12870000000000001</v>
      </c>
      <c r="C938" s="6">
        <f>RB[[#This Row],[Variaz]]/100</f>
        <v>1.2870000000000002E-3</v>
      </c>
      <c r="D938" s="10">
        <f>'AUM Fondi'!F1115</f>
        <v>696356211.06999993</v>
      </c>
      <c r="E938" s="10">
        <f>D937*RB[[#This Row],[Variazione percentuale]]</f>
        <v>894660.23205702007</v>
      </c>
      <c r="F938" s="11">
        <f>RB[[#This Row],[AUM]]-D937</f>
        <v>1204515.6100000143</v>
      </c>
      <c r="G938" s="11">
        <f>RB[[#This Row],[∆ AUM]]-RB[[#This Row],[effetto mercato]]</f>
        <v>309855.37794299424</v>
      </c>
    </row>
    <row r="939" spans="1:7">
      <c r="A939" s="4">
        <v>43628</v>
      </c>
      <c r="B939">
        <v>-0.1285</v>
      </c>
      <c r="C939" s="6">
        <f>RB[[#This Row],[Variaz]]/100</f>
        <v>-1.2850000000000001E-3</v>
      </c>
      <c r="D939" s="10">
        <f>'AUM Fondi'!F1116</f>
        <v>695635299.49000001</v>
      </c>
      <c r="E939" s="10">
        <f>D938*RB[[#This Row],[Variazione percentuale]]</f>
        <v>-894817.73122495005</v>
      </c>
      <c r="F939" s="11">
        <f>RB[[#This Row],[AUM]]-D938</f>
        <v>-720911.57999992371</v>
      </c>
      <c r="G939" s="11">
        <f>RB[[#This Row],[∆ AUM]]-RB[[#This Row],[effetto mercato]]</f>
        <v>173906.15122502635</v>
      </c>
    </row>
    <row r="940" spans="1:7">
      <c r="A940" s="4">
        <v>43629</v>
      </c>
      <c r="B940">
        <v>0.16550000000000001</v>
      </c>
      <c r="C940" s="6">
        <f>RB[[#This Row],[Variaz]]/100</f>
        <v>1.655E-3</v>
      </c>
      <c r="D940" s="10">
        <f>'AUM Fondi'!F1117</f>
        <v>697107793.19000006</v>
      </c>
      <c r="E940" s="10">
        <f>D939*RB[[#This Row],[Variazione percentuale]]</f>
        <v>1151276.42065595</v>
      </c>
      <c r="F940" s="11">
        <f>RB[[#This Row],[AUM]]-D939</f>
        <v>1472493.7000000477</v>
      </c>
      <c r="G940" s="11">
        <f>RB[[#This Row],[∆ AUM]]-RB[[#This Row],[effetto mercato]]</f>
        <v>321217.27934409771</v>
      </c>
    </row>
    <row r="941" spans="1:7">
      <c r="A941" s="4">
        <v>43630</v>
      </c>
      <c r="B941">
        <v>0</v>
      </c>
      <c r="C941" s="6">
        <f>RB[[#This Row],[Variaz]]/100</f>
        <v>0</v>
      </c>
      <c r="D941" s="10">
        <f>'AUM Fondi'!F1118</f>
        <v>697313849.57000005</v>
      </c>
      <c r="E941" s="10">
        <f>D940*RB[[#This Row],[Variazione percentuale]]</f>
        <v>0</v>
      </c>
      <c r="F941" s="11">
        <f>RB[[#This Row],[AUM]]-D940</f>
        <v>206056.37999999523</v>
      </c>
      <c r="G941" s="11">
        <f>RB[[#This Row],[∆ AUM]]-RB[[#This Row],[effetto mercato]]</f>
        <v>206056.37999999523</v>
      </c>
    </row>
    <row r="942" spans="1:7">
      <c r="A942" s="4">
        <v>43633</v>
      </c>
      <c r="B942">
        <v>-9.1800000000000007E-2</v>
      </c>
      <c r="C942" s="6">
        <f>RB[[#This Row],[Variaz]]/100</f>
        <v>-9.1800000000000009E-4</v>
      </c>
      <c r="D942" s="10">
        <f>'AUM Fondi'!F1119</f>
        <v>697298249.18999994</v>
      </c>
      <c r="E942" s="10">
        <f>D941*RB[[#This Row],[Variazione percentuale]]</f>
        <v>-640134.11390526011</v>
      </c>
      <c r="F942" s="11">
        <f>RB[[#This Row],[AUM]]-D941</f>
        <v>-15600.380000114441</v>
      </c>
      <c r="G942" s="11">
        <f>RB[[#This Row],[∆ AUM]]-RB[[#This Row],[effetto mercato]]</f>
        <v>624533.73390514567</v>
      </c>
    </row>
    <row r="943" spans="1:7">
      <c r="A943" s="4">
        <v>43634</v>
      </c>
      <c r="B943">
        <v>0.62470000000000003</v>
      </c>
      <c r="C943" s="6">
        <f>RB[[#This Row],[Variaz]]/100</f>
        <v>6.2469999999999999E-3</v>
      </c>
      <c r="D943" s="10">
        <f>'AUM Fondi'!F1120</f>
        <v>701812386.71000004</v>
      </c>
      <c r="E943" s="10">
        <f>D942*RB[[#This Row],[Variazione percentuale]]</f>
        <v>4356022.1626899298</v>
      </c>
      <c r="F943" s="11">
        <f>RB[[#This Row],[AUM]]-D942</f>
        <v>4514137.5200001001</v>
      </c>
      <c r="G943" s="11">
        <f>RB[[#This Row],[∆ AUM]]-RB[[#This Row],[effetto mercato]]</f>
        <v>158115.35731017031</v>
      </c>
    </row>
    <row r="944" spans="1:7">
      <c r="A944" s="4">
        <v>43635</v>
      </c>
      <c r="B944">
        <v>0.1095</v>
      </c>
      <c r="C944" s="6">
        <f>RB[[#This Row],[Variaz]]/100</f>
        <v>1.0950000000000001E-3</v>
      </c>
      <c r="D944" s="10">
        <f>'AUM Fondi'!F1121</f>
        <v>703025957.03999996</v>
      </c>
      <c r="E944" s="10">
        <f>D943*RB[[#This Row],[Variazione percentuale]]</f>
        <v>768484.56344745005</v>
      </c>
      <c r="F944" s="11">
        <f>RB[[#This Row],[AUM]]-D943</f>
        <v>1213570.3299999237</v>
      </c>
      <c r="G944" s="11">
        <f>RB[[#This Row],[∆ AUM]]-RB[[#This Row],[effetto mercato]]</f>
        <v>445085.76655247365</v>
      </c>
    </row>
    <row r="945" spans="1:7">
      <c r="A945" s="4">
        <v>43636</v>
      </c>
      <c r="B945">
        <v>0.18240000000000001</v>
      </c>
      <c r="C945" s="6">
        <f>RB[[#This Row],[Variaz]]/100</f>
        <v>1.8240000000000001E-3</v>
      </c>
      <c r="D945" s="10">
        <f>'AUM Fondi'!F1122</f>
        <v>704705294.89999998</v>
      </c>
      <c r="E945" s="10">
        <f>D944*RB[[#This Row],[Variazione percentuale]]</f>
        <v>1282319.3456409599</v>
      </c>
      <c r="F945" s="11">
        <f>RB[[#This Row],[AUM]]-D944</f>
        <v>1679337.8600000143</v>
      </c>
      <c r="G945" s="11">
        <f>RB[[#This Row],[∆ AUM]]-RB[[#This Row],[effetto mercato]]</f>
        <v>397018.51435905439</v>
      </c>
    </row>
    <row r="946" spans="1:7">
      <c r="A946" s="4">
        <v>43637</v>
      </c>
      <c r="B946">
        <v>-0.23669999999999999</v>
      </c>
      <c r="C946" s="6">
        <f>RB[[#This Row],[Variaz]]/100</f>
        <v>-2.3669999999999997E-3</v>
      </c>
      <c r="D946" s="10">
        <f>'AUM Fondi'!F1123</f>
        <v>703525371.98999989</v>
      </c>
      <c r="E946" s="10">
        <f>D945*RB[[#This Row],[Variazione percentuale]]</f>
        <v>-1668037.4330282998</v>
      </c>
      <c r="F946" s="11">
        <f>RB[[#This Row],[AUM]]-D945</f>
        <v>-1179922.9100000858</v>
      </c>
      <c r="G946" s="11">
        <f>RB[[#This Row],[∆ AUM]]-RB[[#This Row],[effetto mercato]]</f>
        <v>488114.523028214</v>
      </c>
    </row>
    <row r="947" spans="1:7">
      <c r="A947" s="4">
        <v>43640</v>
      </c>
      <c r="B947">
        <v>-0.20069999999999999</v>
      </c>
      <c r="C947" s="6">
        <f>RB[[#This Row],[Variaz]]/100</f>
        <v>-2.0070000000000001E-3</v>
      </c>
      <c r="D947" s="10">
        <f>'AUM Fondi'!F1124</f>
        <v>702449034.42999995</v>
      </c>
      <c r="E947" s="10">
        <f>D946*RB[[#This Row],[Variazione percentuale]]</f>
        <v>-1411975.4215839298</v>
      </c>
      <c r="F947" s="11">
        <f>RB[[#This Row],[AUM]]-D946</f>
        <v>-1076337.5599999428</v>
      </c>
      <c r="G947" s="11">
        <f>RB[[#This Row],[∆ AUM]]-RB[[#This Row],[effetto mercato]]</f>
        <v>335637.86158398702</v>
      </c>
    </row>
    <row r="948" spans="1:7">
      <c r="A948" s="4">
        <v>43641</v>
      </c>
      <c r="B948">
        <v>-0.128</v>
      </c>
      <c r="C948" s="6">
        <f>RB[[#This Row],[Variaz]]/100</f>
        <v>-1.2800000000000001E-3</v>
      </c>
      <c r="D948" s="10">
        <f>'AUM Fondi'!F1125</f>
        <v>701972931.5999999</v>
      </c>
      <c r="E948" s="10">
        <f>D947*RB[[#This Row],[Variazione percentuale]]</f>
        <v>-899134.76407040004</v>
      </c>
      <c r="F948" s="11">
        <f>RB[[#This Row],[AUM]]-D947</f>
        <v>-476102.83000004292</v>
      </c>
      <c r="G948" s="11">
        <f>RB[[#This Row],[∆ AUM]]-RB[[#This Row],[effetto mercato]]</f>
        <v>423031.93407035712</v>
      </c>
    </row>
    <row r="949" spans="1:7">
      <c r="A949" s="4">
        <v>43642</v>
      </c>
      <c r="B949">
        <v>-5.4899999999999997E-2</v>
      </c>
      <c r="C949" s="6">
        <f>RB[[#This Row],[Variaz]]/100</f>
        <v>-5.4900000000000001E-4</v>
      </c>
      <c r="D949" s="10">
        <f>'AUM Fondi'!F1126</f>
        <v>701956920.84000003</v>
      </c>
      <c r="E949" s="10">
        <f>D948*RB[[#This Row],[Variazione percentuale]]</f>
        <v>-385383.13944839995</v>
      </c>
      <c r="F949" s="11">
        <f>RB[[#This Row],[AUM]]-D948</f>
        <v>-16010.759999871254</v>
      </c>
      <c r="G949" s="11">
        <f>RB[[#This Row],[∆ AUM]]-RB[[#This Row],[effetto mercato]]</f>
        <v>369372.37944852869</v>
      </c>
    </row>
    <row r="950" spans="1:7">
      <c r="A950" s="4">
        <v>43643</v>
      </c>
      <c r="B950">
        <v>0.16489999999999999</v>
      </c>
      <c r="C950" s="6">
        <f>RB[[#This Row],[Variaz]]/100</f>
        <v>1.6489999999999999E-3</v>
      </c>
      <c r="D950" s="10">
        <f>'AUM Fondi'!F1127</f>
        <v>703784917.4000001</v>
      </c>
      <c r="E950" s="10">
        <f>D949*RB[[#This Row],[Variazione percentuale]]</f>
        <v>1157526.9624651601</v>
      </c>
      <c r="F950" s="11">
        <f>RB[[#This Row],[AUM]]-D949</f>
        <v>1827996.560000062</v>
      </c>
      <c r="G950" s="11">
        <f>RB[[#This Row],[∆ AUM]]-RB[[#This Row],[effetto mercato]]</f>
        <v>670469.59753490193</v>
      </c>
    </row>
    <row r="951" spans="1:7">
      <c r="A951" s="4">
        <v>43647</v>
      </c>
      <c r="B951">
        <v>0.62180000000000002</v>
      </c>
      <c r="C951" s="6">
        <f>RB[[#This Row],[Variaz]]/100</f>
        <v>6.2180000000000004E-3</v>
      </c>
      <c r="D951" s="10">
        <f>'AUM Fondi'!F1128</f>
        <v>708993287.1400001</v>
      </c>
      <c r="E951" s="10">
        <f>D950*RB[[#This Row],[Variazione percentuale]]</f>
        <v>4376134.6163932011</v>
      </c>
      <c r="F951" s="11">
        <f>RB[[#This Row],[AUM]]-D950</f>
        <v>5208369.7400000095</v>
      </c>
      <c r="G951" s="11">
        <f>RB[[#This Row],[∆ AUM]]-RB[[#This Row],[effetto mercato]]</f>
        <v>832235.12360680848</v>
      </c>
    </row>
    <row r="952" spans="1:7">
      <c r="A952" s="4">
        <v>43648</v>
      </c>
      <c r="B952">
        <v>0.19989999999999999</v>
      </c>
      <c r="C952" s="6">
        <f>RB[[#This Row],[Variaz]]/100</f>
        <v>1.9989999999999999E-3</v>
      </c>
      <c r="D952" s="10">
        <f>'AUM Fondi'!F1129</f>
        <v>710890025.80000007</v>
      </c>
      <c r="E952" s="10">
        <f>D951*RB[[#This Row],[Variazione percentuale]]</f>
        <v>1417277.5809928603</v>
      </c>
      <c r="F952" s="11">
        <f>RB[[#This Row],[AUM]]-D951</f>
        <v>1896738.6599999666</v>
      </c>
      <c r="G952" s="11">
        <f>RB[[#This Row],[∆ AUM]]-RB[[#This Row],[effetto mercato]]</f>
        <v>479461.07900710637</v>
      </c>
    </row>
    <row r="953" spans="1:7">
      <c r="A953" s="4">
        <v>43649</v>
      </c>
      <c r="B953">
        <v>0.38090000000000002</v>
      </c>
      <c r="C953" s="6">
        <f>RB[[#This Row],[Variaz]]/100</f>
        <v>3.8090000000000003E-3</v>
      </c>
      <c r="D953" s="10">
        <f>'AUM Fondi'!F1130</f>
        <v>714526585.76999998</v>
      </c>
      <c r="E953" s="10">
        <f>D952*RB[[#This Row],[Variazione percentuale]]</f>
        <v>2707780.1082722005</v>
      </c>
      <c r="F953" s="11">
        <f>RB[[#This Row],[AUM]]-D952</f>
        <v>3636559.9699999094</v>
      </c>
      <c r="G953" s="11">
        <f>RB[[#This Row],[∆ AUM]]-RB[[#This Row],[effetto mercato]]</f>
        <v>928779.86172770895</v>
      </c>
    </row>
    <row r="954" spans="1:7">
      <c r="A954" s="4">
        <v>43650</v>
      </c>
      <c r="B954">
        <v>3.61E-2</v>
      </c>
      <c r="C954" s="6">
        <f>RB[[#This Row],[Variaz]]/100</f>
        <v>3.6099999999999999E-4</v>
      </c>
      <c r="D954" s="10">
        <f>'AUM Fondi'!F1131</f>
        <v>714287337.56000006</v>
      </c>
      <c r="E954" s="10">
        <f>D953*RB[[#This Row],[Variazione percentuale]]</f>
        <v>257944.09746296998</v>
      </c>
      <c r="F954" s="11">
        <f>RB[[#This Row],[AUM]]-D953</f>
        <v>-239248.20999991894</v>
      </c>
      <c r="G954" s="11">
        <f>RB[[#This Row],[∆ AUM]]-RB[[#This Row],[effetto mercato]]</f>
        <v>-497192.30746288889</v>
      </c>
    </row>
    <row r="955" spans="1:7">
      <c r="A955" s="4">
        <v>43651</v>
      </c>
      <c r="B955">
        <v>-7.2300000000000003E-2</v>
      </c>
      <c r="C955" s="6">
        <f>RB[[#This Row],[Variaz]]/100</f>
        <v>-7.2300000000000001E-4</v>
      </c>
      <c r="D955" s="10">
        <f>'AUM Fondi'!F1132</f>
        <v>714454378.03999996</v>
      </c>
      <c r="E955" s="10">
        <f>D954*RB[[#This Row],[Variazione percentuale]]</f>
        <v>-516429.74505588005</v>
      </c>
      <c r="F955" s="11">
        <f>RB[[#This Row],[AUM]]-D954</f>
        <v>167040.47999989986</v>
      </c>
      <c r="G955" s="11">
        <f>RB[[#This Row],[∆ AUM]]-RB[[#This Row],[effetto mercato]]</f>
        <v>683470.22505577991</v>
      </c>
    </row>
    <row r="956" spans="1:7">
      <c r="A956" s="4">
        <v>43654</v>
      </c>
      <c r="B956">
        <v>-0.21690000000000001</v>
      </c>
      <c r="C956" s="6">
        <f>RB[[#This Row],[Variaz]]/100</f>
        <v>-2.1689999999999999E-3</v>
      </c>
      <c r="D956" s="10">
        <f>'AUM Fondi'!F1133</f>
        <v>713468248.03999996</v>
      </c>
      <c r="E956" s="10">
        <f>D955*RB[[#This Row],[Variazione percentuale]]</f>
        <v>-1549651.5459687598</v>
      </c>
      <c r="F956" s="11">
        <f>RB[[#This Row],[AUM]]-D955</f>
        <v>-986130</v>
      </c>
      <c r="G956" s="11">
        <f>RB[[#This Row],[∆ AUM]]-RB[[#This Row],[effetto mercato]]</f>
        <v>563521.5459687598</v>
      </c>
    </row>
    <row r="957" spans="1:7">
      <c r="A957" s="4">
        <v>43655</v>
      </c>
      <c r="B957">
        <v>-9.06E-2</v>
      </c>
      <c r="C957" s="6">
        <f>RB[[#This Row],[Variaz]]/100</f>
        <v>-9.0600000000000001E-4</v>
      </c>
      <c r="D957" s="10">
        <f>'AUM Fondi'!F1134</f>
        <v>713285363.21999991</v>
      </c>
      <c r="E957" s="10">
        <f>D956*RB[[#This Row],[Variazione percentuale]]</f>
        <v>-646402.23272423993</v>
      </c>
      <c r="F957" s="11">
        <f>RB[[#This Row],[AUM]]-D956</f>
        <v>-182884.82000005245</v>
      </c>
      <c r="G957" s="11">
        <f>RB[[#This Row],[∆ AUM]]-RB[[#This Row],[effetto mercato]]</f>
        <v>463517.41272418748</v>
      </c>
    </row>
    <row r="958" spans="1:7">
      <c r="A958" s="4">
        <v>43656</v>
      </c>
      <c r="B958">
        <v>-0.12690000000000001</v>
      </c>
      <c r="C958" s="6">
        <f>RB[[#This Row],[Variaz]]/100</f>
        <v>-1.2690000000000002E-3</v>
      </c>
      <c r="D958" s="10">
        <f>'AUM Fondi'!F1135</f>
        <v>713034586.89999998</v>
      </c>
      <c r="E958" s="10">
        <f>D957*RB[[#This Row],[Variazione percentuale]]</f>
        <v>-905159.12592618004</v>
      </c>
      <c r="F958" s="11">
        <f>RB[[#This Row],[AUM]]-D957</f>
        <v>-250776.31999993324</v>
      </c>
      <c r="G958" s="11">
        <f>RB[[#This Row],[∆ AUM]]-RB[[#This Row],[effetto mercato]]</f>
        <v>654382.8059262468</v>
      </c>
    </row>
    <row r="959" spans="1:7">
      <c r="A959" s="4">
        <v>43657</v>
      </c>
      <c r="B959">
        <v>0</v>
      </c>
      <c r="C959" s="6">
        <f>RB[[#This Row],[Variaz]]/100</f>
        <v>0</v>
      </c>
      <c r="D959" s="10">
        <f>'AUM Fondi'!F1136</f>
        <v>713577155.16000009</v>
      </c>
      <c r="E959" s="10">
        <f>D958*RB[[#This Row],[Variazione percentuale]]</f>
        <v>0</v>
      </c>
      <c r="F959" s="11">
        <f>RB[[#This Row],[AUM]]-D958</f>
        <v>542568.26000010967</v>
      </c>
      <c r="G959" s="11">
        <f>RB[[#This Row],[∆ AUM]]-RB[[#This Row],[effetto mercato]]</f>
        <v>542568.26000010967</v>
      </c>
    </row>
    <row r="960" spans="1:7">
      <c r="A960" s="4">
        <v>43658</v>
      </c>
      <c r="B960">
        <v>9.0800000000000006E-2</v>
      </c>
      <c r="C960" s="6">
        <f>RB[[#This Row],[Variaz]]/100</f>
        <v>9.0800000000000006E-4</v>
      </c>
      <c r="D960" s="10">
        <f>'AUM Fondi'!F1137</f>
        <v>714934947.95999992</v>
      </c>
      <c r="E960" s="10">
        <f>D959*RB[[#This Row],[Variazione percentuale]]</f>
        <v>647928.05688528006</v>
      </c>
      <c r="F960" s="11">
        <f>RB[[#This Row],[AUM]]-D959</f>
        <v>1357792.7999998331</v>
      </c>
      <c r="G960" s="11">
        <f>RB[[#This Row],[∆ AUM]]-RB[[#This Row],[effetto mercato]]</f>
        <v>709864.74311455304</v>
      </c>
    </row>
    <row r="961" spans="1:7">
      <c r="A961" s="4">
        <v>43661</v>
      </c>
      <c r="B961">
        <v>0.127</v>
      </c>
      <c r="C961" s="6">
        <f>RB[[#This Row],[Variaz]]/100</f>
        <v>1.2700000000000001E-3</v>
      </c>
      <c r="D961" s="10">
        <f>'AUM Fondi'!F1138</f>
        <v>716293253.1500001</v>
      </c>
      <c r="E961" s="10">
        <f>D960*RB[[#This Row],[Variazione percentuale]]</f>
        <v>907967.38390919997</v>
      </c>
      <c r="F961" s="11">
        <f>RB[[#This Row],[AUM]]-D960</f>
        <v>1358305.1900001764</v>
      </c>
      <c r="G961" s="11">
        <f>RB[[#This Row],[∆ AUM]]-RB[[#This Row],[effetto mercato]]</f>
        <v>450337.80609097646</v>
      </c>
    </row>
    <row r="962" spans="1:7">
      <c r="A962" s="4">
        <v>43662</v>
      </c>
      <c r="B962">
        <v>5.4300000000000001E-2</v>
      </c>
      <c r="C962" s="6">
        <f>RB[[#This Row],[Variaz]]/100</f>
        <v>5.4299999999999997E-4</v>
      </c>
      <c r="D962" s="10">
        <f>'AUM Fondi'!F1139</f>
        <v>717170373.28000009</v>
      </c>
      <c r="E962" s="10">
        <f>D961*RB[[#This Row],[Variazione percentuale]]</f>
        <v>388947.23646045005</v>
      </c>
      <c r="F962" s="11">
        <f>RB[[#This Row],[AUM]]-D961</f>
        <v>877120.12999999523</v>
      </c>
      <c r="G962" s="11">
        <f>RB[[#This Row],[∆ AUM]]-RB[[#This Row],[effetto mercato]]</f>
        <v>488172.89353954518</v>
      </c>
    </row>
    <row r="963" spans="1:7">
      <c r="A963" s="4">
        <v>43663</v>
      </c>
      <c r="B963">
        <v>-0.21729999999999999</v>
      </c>
      <c r="C963" s="6">
        <f>RB[[#This Row],[Variaz]]/100</f>
        <v>-2.173E-3</v>
      </c>
      <c r="D963" s="10">
        <f>'AUM Fondi'!F1140</f>
        <v>715463586.13</v>
      </c>
      <c r="E963" s="10">
        <f>D962*RB[[#This Row],[Variazione percentuale]]</f>
        <v>-1558411.2211374403</v>
      </c>
      <c r="F963" s="11">
        <f>RB[[#This Row],[AUM]]-D962</f>
        <v>-1706787.1500000954</v>
      </c>
      <c r="G963" s="11">
        <f>RB[[#This Row],[∆ AUM]]-RB[[#This Row],[effetto mercato]]</f>
        <v>-148375.92886265507</v>
      </c>
    </row>
    <row r="964" spans="1:7">
      <c r="A964" s="4">
        <v>43664</v>
      </c>
      <c r="B964">
        <v>0</v>
      </c>
      <c r="C964" s="6">
        <f>RB[[#This Row],[Variaz]]/100</f>
        <v>0</v>
      </c>
      <c r="D964" s="10">
        <f>'AUM Fondi'!F1141</f>
        <v>716334226.90999997</v>
      </c>
      <c r="E964" s="10">
        <f>D963*RB[[#This Row],[Variazione percentuale]]</f>
        <v>0</v>
      </c>
      <c r="F964" s="11">
        <f>RB[[#This Row],[AUM]]-D963</f>
        <v>870640.77999997139</v>
      </c>
      <c r="G964" s="11">
        <f>RB[[#This Row],[∆ AUM]]-RB[[#This Row],[effetto mercato]]</f>
        <v>870640.77999997139</v>
      </c>
    </row>
    <row r="965" spans="1:7">
      <c r="A965" s="4">
        <v>43665</v>
      </c>
      <c r="B965">
        <v>7.2599999999999998E-2</v>
      </c>
      <c r="C965" s="6">
        <f>RB[[#This Row],[Variaz]]/100</f>
        <v>7.2599999999999997E-4</v>
      </c>
      <c r="D965" s="10">
        <f>'AUM Fondi'!F1142</f>
        <v>717482151.40999997</v>
      </c>
      <c r="E965" s="10">
        <f>D964*RB[[#This Row],[Variazione percentuale]]</f>
        <v>520058.64873665996</v>
      </c>
      <c r="F965" s="11">
        <f>RB[[#This Row],[AUM]]-D964</f>
        <v>1147924.5</v>
      </c>
      <c r="G965" s="11">
        <f>RB[[#This Row],[∆ AUM]]-RB[[#This Row],[effetto mercato]]</f>
        <v>627865.8512633401</v>
      </c>
    </row>
    <row r="966" spans="1:7">
      <c r="A966" s="4">
        <v>43668</v>
      </c>
      <c r="B966">
        <v>0</v>
      </c>
      <c r="C966" s="6">
        <f>RB[[#This Row],[Variaz]]/100</f>
        <v>0</v>
      </c>
      <c r="D966" s="10">
        <f>'AUM Fondi'!F1143</f>
        <v>717827916.93000007</v>
      </c>
      <c r="E966" s="10">
        <f>D965*RB[[#This Row],[Variazione percentuale]]</f>
        <v>0</v>
      </c>
      <c r="F966" s="11">
        <f>RB[[#This Row],[AUM]]-D965</f>
        <v>345765.52000010014</v>
      </c>
      <c r="G966" s="11">
        <f>RB[[#This Row],[∆ AUM]]-RB[[#This Row],[effetto mercato]]</f>
        <v>345765.52000010014</v>
      </c>
    </row>
    <row r="967" spans="1:7">
      <c r="A967" s="4">
        <v>43669</v>
      </c>
      <c r="B967">
        <v>0.43519999999999998</v>
      </c>
      <c r="C967" s="6">
        <f>RB[[#This Row],[Variaz]]/100</f>
        <v>4.352E-3</v>
      </c>
      <c r="D967" s="10">
        <f>'AUM Fondi'!F1144</f>
        <v>721388616.50999999</v>
      </c>
      <c r="E967" s="10">
        <f>D966*RB[[#This Row],[Variazione percentuale]]</f>
        <v>3123987.0944793602</v>
      </c>
      <c r="F967" s="11">
        <f>RB[[#This Row],[AUM]]-D966</f>
        <v>3560699.5799999237</v>
      </c>
      <c r="G967" s="11">
        <f>RB[[#This Row],[∆ AUM]]-RB[[#This Row],[effetto mercato]]</f>
        <v>436712.48552056355</v>
      </c>
    </row>
    <row r="968" spans="1:7">
      <c r="A968" s="4">
        <v>43670</v>
      </c>
      <c r="B968">
        <v>0.27079999999999999</v>
      </c>
      <c r="C968" s="6">
        <f>RB[[#This Row],[Variaz]]/100</f>
        <v>2.7079999999999999E-3</v>
      </c>
      <c r="D968" s="10">
        <f>'AUM Fondi'!F1145</f>
        <v>724003706.51999998</v>
      </c>
      <c r="E968" s="10">
        <f>D967*RB[[#This Row],[Variazione percentuale]]</f>
        <v>1953520.3735090799</v>
      </c>
      <c r="F968" s="11">
        <f>RB[[#This Row],[AUM]]-D967</f>
        <v>2615090.0099999905</v>
      </c>
      <c r="G968" s="11">
        <f>RB[[#This Row],[∆ AUM]]-RB[[#This Row],[effetto mercato]]</f>
        <v>661569.63649091055</v>
      </c>
    </row>
    <row r="969" spans="1:7">
      <c r="A969" s="4">
        <v>43671</v>
      </c>
      <c r="B969">
        <v>-0.18010000000000001</v>
      </c>
      <c r="C969" s="6">
        <f>RB[[#This Row],[Variaz]]/100</f>
        <v>-1.8010000000000001E-3</v>
      </c>
      <c r="D969" s="10">
        <f>'AUM Fondi'!F1146</f>
        <v>723084408.81000006</v>
      </c>
      <c r="E969" s="10">
        <f>D968*RB[[#This Row],[Variazione percentuale]]</f>
        <v>-1303930.6754425201</v>
      </c>
      <c r="F969" s="11">
        <f>RB[[#This Row],[AUM]]-D968</f>
        <v>-919297.70999991894</v>
      </c>
      <c r="G969" s="11">
        <f>RB[[#This Row],[∆ AUM]]-RB[[#This Row],[effetto mercato]]</f>
        <v>384632.96544260113</v>
      </c>
    </row>
    <row r="970" spans="1:7">
      <c r="A970" s="4">
        <v>43672</v>
      </c>
      <c r="B970">
        <v>5.4100000000000002E-2</v>
      </c>
      <c r="C970" s="6">
        <f>RB[[#This Row],[Variaz]]/100</f>
        <v>5.4100000000000003E-4</v>
      </c>
      <c r="D970" s="10">
        <f>'AUM Fondi'!F1147</f>
        <v>723858613.63</v>
      </c>
      <c r="E970" s="10">
        <f>D969*RB[[#This Row],[Variazione percentuale]]</f>
        <v>391188.66516621003</v>
      </c>
      <c r="F970" s="11">
        <f>RB[[#This Row],[AUM]]-D969</f>
        <v>774204.81999993324</v>
      </c>
      <c r="G970" s="11">
        <f>RB[[#This Row],[∆ AUM]]-RB[[#This Row],[effetto mercato]]</f>
        <v>383016.15483372321</v>
      </c>
    </row>
    <row r="971" spans="1:7">
      <c r="A971" s="4">
        <v>43675</v>
      </c>
      <c r="B971">
        <v>-3.61E-2</v>
      </c>
      <c r="C971" s="6">
        <f>RB[[#This Row],[Variaz]]/100</f>
        <v>-3.6099999999999999E-4</v>
      </c>
      <c r="D971" s="10">
        <f>'AUM Fondi'!F1148</f>
        <v>723838048.38</v>
      </c>
      <c r="E971" s="10">
        <f>D970*RB[[#This Row],[Variazione percentuale]]</f>
        <v>-261312.95952042998</v>
      </c>
      <c r="F971" s="11">
        <f>RB[[#This Row],[AUM]]-D970</f>
        <v>-20565.25</v>
      </c>
      <c r="G971" s="11">
        <f>RB[[#This Row],[∆ AUM]]-RB[[#This Row],[effetto mercato]]</f>
        <v>240747.70952042998</v>
      </c>
    </row>
    <row r="972" spans="1:7">
      <c r="A972" s="4">
        <v>43676</v>
      </c>
      <c r="B972">
        <v>-0.19839999999999999</v>
      </c>
      <c r="C972" s="6">
        <f>RB[[#This Row],[Variaz]]/100</f>
        <v>-1.9840000000000001E-3</v>
      </c>
      <c r="D972" s="10">
        <f>'AUM Fondi'!F1149</f>
        <v>722755683.12</v>
      </c>
      <c r="E972" s="10">
        <f>D971*RB[[#This Row],[Variazione percentuale]]</f>
        <v>-1436094.6879859201</v>
      </c>
      <c r="F972" s="11">
        <f>RB[[#This Row],[AUM]]-D971</f>
        <v>-1082365.2599999905</v>
      </c>
      <c r="G972" s="11">
        <f>RB[[#This Row],[∆ AUM]]-RB[[#This Row],[effetto mercato]]</f>
        <v>353729.42798592965</v>
      </c>
    </row>
    <row r="973" spans="1:7">
      <c r="A973" s="4">
        <v>43677</v>
      </c>
      <c r="B973">
        <v>-1.8100000000000002E-2</v>
      </c>
      <c r="C973" s="6">
        <f>RB[[#This Row],[Variaz]]/100</f>
        <v>-1.8100000000000001E-4</v>
      </c>
      <c r="D973" s="10">
        <f>'AUM Fondi'!F1150</f>
        <v>722924455.20000005</v>
      </c>
      <c r="E973" s="10">
        <f>D972*RB[[#This Row],[Variazione percentuale]]</f>
        <v>-130818.77864472001</v>
      </c>
      <c r="F973" s="11">
        <f>RB[[#This Row],[AUM]]-D972</f>
        <v>168772.08000004292</v>
      </c>
      <c r="G973" s="11">
        <f>RB[[#This Row],[∆ AUM]]-RB[[#This Row],[effetto mercato]]</f>
        <v>299590.85864476289</v>
      </c>
    </row>
    <row r="974" spans="1:7">
      <c r="A974" s="4">
        <v>43678</v>
      </c>
      <c r="B974">
        <v>9.0399999999999994E-2</v>
      </c>
      <c r="C974" s="6">
        <f>RB[[#This Row],[Variaz]]/100</f>
        <v>9.0399999999999996E-4</v>
      </c>
      <c r="D974" s="10">
        <f>'AUM Fondi'!F1151</f>
        <v>724136460.83999991</v>
      </c>
      <c r="E974" s="10">
        <f>D973*RB[[#This Row],[Variazione percentuale]]</f>
        <v>653523.70750080002</v>
      </c>
      <c r="F974" s="11">
        <f>RB[[#This Row],[AUM]]-D973</f>
        <v>1212005.6399998665</v>
      </c>
      <c r="G974" s="11">
        <f>RB[[#This Row],[∆ AUM]]-RB[[#This Row],[effetto mercato]]</f>
        <v>558481.93249906646</v>
      </c>
    </row>
    <row r="975" spans="1:7">
      <c r="A975" s="4">
        <v>43679</v>
      </c>
      <c r="B975">
        <v>-0.54169999999999996</v>
      </c>
      <c r="C975" s="6">
        <f>RB[[#This Row],[Variaz]]/100</f>
        <v>-5.4169999999999999E-3</v>
      </c>
      <c r="D975" s="10">
        <f>'AUM Fondi'!F1152</f>
        <v>720467345.1500001</v>
      </c>
      <c r="E975" s="10">
        <f>D974*RB[[#This Row],[Variazione percentuale]]</f>
        <v>-3922647.2083702795</v>
      </c>
      <c r="F975" s="11">
        <f>RB[[#This Row],[AUM]]-D974</f>
        <v>-3669115.6899998188</v>
      </c>
      <c r="G975" s="11">
        <f>RB[[#This Row],[∆ AUM]]-RB[[#This Row],[effetto mercato]]</f>
        <v>253531.51837046072</v>
      </c>
    </row>
    <row r="976" spans="1:7">
      <c r="A976" s="4">
        <v>43682</v>
      </c>
      <c r="B976">
        <v>-0.88959999999999995</v>
      </c>
      <c r="C976" s="6">
        <f>RB[[#This Row],[Variaz]]/100</f>
        <v>-8.8959999999999994E-3</v>
      </c>
      <c r="D976" s="10">
        <f>'AUM Fondi'!F1153</f>
        <v>714717097.88999999</v>
      </c>
      <c r="E976" s="10">
        <f>D975*RB[[#This Row],[Variazione percentuale]]</f>
        <v>-6409277.5024544001</v>
      </c>
      <c r="F976" s="11">
        <f>RB[[#This Row],[AUM]]-D975</f>
        <v>-5750247.2600001097</v>
      </c>
      <c r="G976" s="11">
        <f>RB[[#This Row],[∆ AUM]]-RB[[#This Row],[effetto mercato]]</f>
        <v>659030.24245429039</v>
      </c>
    </row>
    <row r="977" spans="1:7">
      <c r="A977" s="4">
        <v>43683</v>
      </c>
      <c r="B977">
        <v>5.5E-2</v>
      </c>
      <c r="C977" s="6">
        <f>RB[[#This Row],[Variaz]]/100</f>
        <v>5.5000000000000003E-4</v>
      </c>
      <c r="D977" s="10">
        <f>'AUM Fondi'!F1154</f>
        <v>715609080.78999996</v>
      </c>
      <c r="E977" s="10">
        <f>D976*RB[[#This Row],[Variazione percentuale]]</f>
        <v>393094.40383950004</v>
      </c>
      <c r="F977" s="11">
        <f>RB[[#This Row],[AUM]]-D976</f>
        <v>891982.89999997616</v>
      </c>
      <c r="G977" s="11">
        <f>RB[[#This Row],[∆ AUM]]-RB[[#This Row],[effetto mercato]]</f>
        <v>498888.49616047612</v>
      </c>
    </row>
    <row r="978" spans="1:7">
      <c r="A978" s="4">
        <v>43684</v>
      </c>
      <c r="B978">
        <v>0.1648</v>
      </c>
      <c r="C978" s="6">
        <f>RB[[#This Row],[Variaz]]/100</f>
        <v>1.6479999999999999E-3</v>
      </c>
      <c r="D978" s="10">
        <f>'AUM Fondi'!F1155</f>
        <v>717541501.30000007</v>
      </c>
      <c r="E978" s="10">
        <f>D977*RB[[#This Row],[Variazione percentuale]]</f>
        <v>1179323.76514192</v>
      </c>
      <c r="F978" s="11">
        <f>RB[[#This Row],[AUM]]-D977</f>
        <v>1932420.5100001097</v>
      </c>
      <c r="G978" s="11">
        <f>RB[[#This Row],[∆ AUM]]-RB[[#This Row],[effetto mercato]]</f>
        <v>753096.74485818972</v>
      </c>
    </row>
    <row r="979" spans="1:7">
      <c r="A979" s="4">
        <v>43685</v>
      </c>
      <c r="B979">
        <v>0.36559999999999998</v>
      </c>
      <c r="C979" s="6">
        <f>RB[[#This Row],[Variaz]]/100</f>
        <v>3.656E-3</v>
      </c>
      <c r="D979" s="10">
        <f>'AUM Fondi'!F1156</f>
        <v>720355117.02999997</v>
      </c>
      <c r="E979" s="10">
        <f>D978*RB[[#This Row],[Variazione percentuale]]</f>
        <v>2623331.7287528003</v>
      </c>
      <c r="F979" s="11">
        <f>RB[[#This Row],[AUM]]-D978</f>
        <v>2813615.7299998999</v>
      </c>
      <c r="G979" s="11">
        <f>RB[[#This Row],[∆ AUM]]-RB[[#This Row],[effetto mercato]]</f>
        <v>190284.0012470996</v>
      </c>
    </row>
    <row r="980" spans="1:7">
      <c r="A980" s="4">
        <v>43686</v>
      </c>
      <c r="B980">
        <v>-0.29139999999999999</v>
      </c>
      <c r="C980" s="6">
        <f>RB[[#This Row],[Variaz]]/100</f>
        <v>-2.9139999999999999E-3</v>
      </c>
      <c r="D980" s="10">
        <f>'AUM Fondi'!F1157</f>
        <v>719109819.63</v>
      </c>
      <c r="E980" s="10">
        <f>D979*RB[[#This Row],[Variazione percentuale]]</f>
        <v>-2099114.8110254197</v>
      </c>
      <c r="F980" s="11">
        <f>RB[[#This Row],[AUM]]-D979</f>
        <v>-1245297.3999999762</v>
      </c>
      <c r="G980" s="11">
        <f>RB[[#This Row],[∆ AUM]]-RB[[#This Row],[effetto mercato]]</f>
        <v>853817.41102544358</v>
      </c>
    </row>
    <row r="981" spans="1:7">
      <c r="A981" s="4">
        <v>43689</v>
      </c>
      <c r="B981">
        <v>-9.1300000000000006E-2</v>
      </c>
      <c r="C981" s="6">
        <f>RB[[#This Row],[Variaz]]/100</f>
        <v>-9.1300000000000007E-4</v>
      </c>
      <c r="D981" s="10">
        <f>'AUM Fondi'!F1158</f>
        <v>718897920.01999998</v>
      </c>
      <c r="E981" s="10">
        <f>D980*RB[[#This Row],[Variazione percentuale]]</f>
        <v>-656547.26532219001</v>
      </c>
      <c r="F981" s="11">
        <f>RB[[#This Row],[AUM]]-D980</f>
        <v>-211899.61000001431</v>
      </c>
      <c r="G981" s="11">
        <f>RB[[#This Row],[∆ AUM]]-RB[[#This Row],[effetto mercato]]</f>
        <v>444647.65532217571</v>
      </c>
    </row>
    <row r="982" spans="1:7">
      <c r="A982" s="4">
        <v>43690</v>
      </c>
      <c r="B982">
        <v>0.29249999999999998</v>
      </c>
      <c r="C982" s="6">
        <f>RB[[#This Row],[Variaz]]/100</f>
        <v>2.9249999999999996E-3</v>
      </c>
      <c r="D982" s="10">
        <f>'AUM Fondi'!F1159</f>
        <v>721075980.32999992</v>
      </c>
      <c r="E982" s="10">
        <f>D981*RB[[#This Row],[Variazione percentuale]]</f>
        <v>2102776.4160584998</v>
      </c>
      <c r="F982" s="11">
        <f>RB[[#This Row],[AUM]]-D981</f>
        <v>2178060.3099999428</v>
      </c>
      <c r="G982" s="11">
        <f>RB[[#This Row],[∆ AUM]]-RB[[#This Row],[effetto mercato]]</f>
        <v>75283.893941442948</v>
      </c>
    </row>
    <row r="983" spans="1:7">
      <c r="A983" s="4">
        <v>43691</v>
      </c>
      <c r="B983">
        <v>-0.30990000000000001</v>
      </c>
      <c r="C983" s="6">
        <f>RB[[#This Row],[Variaz]]/100</f>
        <v>-3.0990000000000002E-3</v>
      </c>
      <c r="D983" s="10">
        <f>'AUM Fondi'!F1160</f>
        <v>719635264.82999992</v>
      </c>
      <c r="E983" s="10">
        <f>D982*RB[[#This Row],[Variazione percentuale]]</f>
        <v>-2234614.4630426699</v>
      </c>
      <c r="F983" s="11">
        <f>RB[[#This Row],[AUM]]-D982</f>
        <v>-1440715.5</v>
      </c>
      <c r="G983" s="11">
        <f>RB[[#This Row],[∆ AUM]]-RB[[#This Row],[effetto mercato]]</f>
        <v>793898.96304266993</v>
      </c>
    </row>
    <row r="984" spans="1:7">
      <c r="A984" s="4">
        <v>43693</v>
      </c>
      <c r="B984">
        <v>0.29260000000000003</v>
      </c>
      <c r="C984" s="6">
        <f>RB[[#This Row],[Variaz]]/100</f>
        <v>2.9260000000000002E-3</v>
      </c>
      <c r="D984" s="10">
        <f>'AUM Fondi'!F1161</f>
        <v>721826455.92000008</v>
      </c>
      <c r="E984" s="10">
        <f>D983*RB[[#This Row],[Variazione percentuale]]</f>
        <v>2105652.78489258</v>
      </c>
      <c r="F984" s="11">
        <f>RB[[#This Row],[AUM]]-D983</f>
        <v>2191191.0900001526</v>
      </c>
      <c r="G984" s="11">
        <f>RB[[#This Row],[∆ AUM]]-RB[[#This Row],[effetto mercato]]</f>
        <v>85538.305107572582</v>
      </c>
    </row>
    <row r="985" spans="1:7">
      <c r="A985" s="4">
        <v>43696</v>
      </c>
      <c r="B985">
        <v>0.25519999999999998</v>
      </c>
      <c r="C985" s="6">
        <f>RB[[#This Row],[Variaz]]/100</f>
        <v>2.552E-3</v>
      </c>
      <c r="D985" s="10">
        <f>'AUM Fondi'!F1162</f>
        <v>723803072.25</v>
      </c>
      <c r="E985" s="10">
        <f>D984*RB[[#This Row],[Variazione percentuale]]</f>
        <v>1842101.1155078402</v>
      </c>
      <c r="F985" s="11">
        <f>RB[[#This Row],[AUM]]-D984</f>
        <v>1976616.3299999237</v>
      </c>
      <c r="G985" s="11">
        <f>RB[[#This Row],[∆ AUM]]-RB[[#This Row],[effetto mercato]]</f>
        <v>134515.21449208353</v>
      </c>
    </row>
    <row r="986" spans="1:7">
      <c r="A986" s="4">
        <v>43697</v>
      </c>
      <c r="B986">
        <v>-3.6400000000000002E-2</v>
      </c>
      <c r="C986" s="6">
        <f>RB[[#This Row],[Variaz]]/100</f>
        <v>-3.6400000000000001E-4</v>
      </c>
      <c r="D986" s="10">
        <f>'AUM Fondi'!F1163</f>
        <v>724039506.72000003</v>
      </c>
      <c r="E986" s="10">
        <f>D985*RB[[#This Row],[Variazione percentuale]]</f>
        <v>-263464.31829900004</v>
      </c>
      <c r="F986" s="11">
        <f>RB[[#This Row],[AUM]]-D985</f>
        <v>236434.47000002861</v>
      </c>
      <c r="G986" s="11">
        <f>RB[[#This Row],[∆ AUM]]-RB[[#This Row],[effetto mercato]]</f>
        <v>499898.78829902865</v>
      </c>
    </row>
    <row r="987" spans="1:7">
      <c r="A987" s="4">
        <v>43698</v>
      </c>
      <c r="B987">
        <v>0.21829999999999999</v>
      </c>
      <c r="C987" s="6">
        <f>RB[[#This Row],[Variaz]]/100</f>
        <v>2.183E-3</v>
      </c>
      <c r="D987" s="10">
        <f>'AUM Fondi'!F1164</f>
        <v>725953097.32999992</v>
      </c>
      <c r="E987" s="10">
        <f>D986*RB[[#This Row],[Variazione percentuale]]</f>
        <v>1580578.2431697601</v>
      </c>
      <c r="F987" s="11">
        <f>RB[[#This Row],[AUM]]-D986</f>
        <v>1913590.6099998951</v>
      </c>
      <c r="G987" s="11">
        <f>RB[[#This Row],[∆ AUM]]-RB[[#This Row],[effetto mercato]]</f>
        <v>333012.366830135</v>
      </c>
    </row>
    <row r="988" spans="1:7">
      <c r="A988" s="4">
        <v>43699</v>
      </c>
      <c r="B988">
        <v>-1.8200000000000001E-2</v>
      </c>
      <c r="C988" s="6">
        <f>RB[[#This Row],[Variaz]]/100</f>
        <v>-1.8200000000000001E-4</v>
      </c>
      <c r="D988" s="10">
        <f>'AUM Fondi'!F1165</f>
        <v>725820479.50000012</v>
      </c>
      <c r="E988" s="10">
        <f>D987*RB[[#This Row],[Variazione percentuale]]</f>
        <v>-132123.46371406</v>
      </c>
      <c r="F988" s="11">
        <f>RB[[#This Row],[AUM]]-D987</f>
        <v>-132617.8299998045</v>
      </c>
      <c r="G988" s="11">
        <f>RB[[#This Row],[∆ AUM]]-RB[[#This Row],[effetto mercato]]</f>
        <v>-494.36628574450151</v>
      </c>
    </row>
    <row r="989" spans="1:7">
      <c r="A989" s="4">
        <v>43700</v>
      </c>
      <c r="B989">
        <v>-0.38129999999999997</v>
      </c>
      <c r="C989" s="6">
        <f>RB[[#This Row],[Variaz]]/100</f>
        <v>-3.8129999999999995E-3</v>
      </c>
      <c r="D989" s="10">
        <f>'AUM Fondi'!F1166</f>
        <v>723416685.23000002</v>
      </c>
      <c r="E989" s="10">
        <f>D988*RB[[#This Row],[Variazione percentuale]]</f>
        <v>-2767553.4883335</v>
      </c>
      <c r="F989" s="11">
        <f>RB[[#This Row],[AUM]]-D988</f>
        <v>-2403794.2700001001</v>
      </c>
      <c r="G989" s="11">
        <f>RB[[#This Row],[∆ AUM]]-RB[[#This Row],[effetto mercato]]</f>
        <v>363759.21833339985</v>
      </c>
    </row>
    <row r="990" spans="1:7">
      <c r="A990" s="4">
        <v>43703</v>
      </c>
      <c r="B990">
        <v>-1.8200000000000001E-2</v>
      </c>
      <c r="C990" s="6">
        <f>RB[[#This Row],[Variaz]]/100</f>
        <v>-1.8200000000000001E-4</v>
      </c>
      <c r="D990" s="10">
        <f>'AUM Fondi'!F1167</f>
        <v>723592907.32999992</v>
      </c>
      <c r="E990" s="10">
        <f>D989*RB[[#This Row],[Variazione percentuale]]</f>
        <v>-131661.83671186</v>
      </c>
      <c r="F990" s="11">
        <f>RB[[#This Row],[AUM]]-D989</f>
        <v>176222.09999990463</v>
      </c>
      <c r="G990" s="11">
        <f>RB[[#This Row],[∆ AUM]]-RB[[#This Row],[effetto mercato]]</f>
        <v>307883.93671176466</v>
      </c>
    </row>
    <row r="991" spans="1:7">
      <c r="A991" s="4">
        <v>43704</v>
      </c>
      <c r="B991">
        <v>0.23699999999999999</v>
      </c>
      <c r="C991" s="6">
        <f>RB[[#This Row],[Variaz]]/100</f>
        <v>2.3699999999999997E-3</v>
      </c>
      <c r="D991" s="10">
        <f>'AUM Fondi'!F1168</f>
        <v>725776824.18000007</v>
      </c>
      <c r="E991" s="10">
        <f>D990*RB[[#This Row],[Variazione percentuale]]</f>
        <v>1714915.1903720996</v>
      </c>
      <c r="F991" s="11">
        <f>RB[[#This Row],[AUM]]-D990</f>
        <v>2183916.8500001431</v>
      </c>
      <c r="G991" s="11">
        <f>RB[[#This Row],[∆ AUM]]-RB[[#This Row],[effetto mercato]]</f>
        <v>469001.65962804342</v>
      </c>
    </row>
    <row r="992" spans="1:7">
      <c r="A992" s="4">
        <v>43705</v>
      </c>
      <c r="B992">
        <v>0.1273</v>
      </c>
      <c r="C992" s="6">
        <f>RB[[#This Row],[Variaz]]/100</f>
        <v>1.273E-3</v>
      </c>
      <c r="D992" s="10">
        <f>'AUM Fondi'!F1169</f>
        <v>727115585.32999992</v>
      </c>
      <c r="E992" s="10">
        <f>D991*RB[[#This Row],[Variazione percentuale]]</f>
        <v>923913.89718114014</v>
      </c>
      <c r="F992" s="11">
        <f>RB[[#This Row],[AUM]]-D991</f>
        <v>1338761.1499998569</v>
      </c>
      <c r="G992" s="11">
        <f>RB[[#This Row],[∆ AUM]]-RB[[#This Row],[effetto mercato]]</f>
        <v>414847.25281871681</v>
      </c>
    </row>
    <row r="993" spans="1:7">
      <c r="A993" s="4">
        <v>43706</v>
      </c>
      <c r="B993">
        <v>0.29060000000000002</v>
      </c>
      <c r="C993" s="6">
        <f>RB[[#This Row],[Variaz]]/100</f>
        <v>2.9060000000000002E-3</v>
      </c>
      <c r="D993" s="10">
        <f>'AUM Fondi'!F1170</f>
        <v>729705770.93999994</v>
      </c>
      <c r="E993" s="10">
        <f>D992*RB[[#This Row],[Variazione percentuale]]</f>
        <v>2112997.8909689798</v>
      </c>
      <c r="F993" s="11">
        <f>RB[[#This Row],[AUM]]-D992</f>
        <v>2590185.6100000143</v>
      </c>
      <c r="G993" s="11">
        <f>RB[[#This Row],[∆ AUM]]-RB[[#This Row],[effetto mercato]]</f>
        <v>477187.7190310345</v>
      </c>
    </row>
    <row r="994" spans="1:7">
      <c r="A994" s="4">
        <v>43707</v>
      </c>
      <c r="B994">
        <v>0.27160000000000001</v>
      </c>
      <c r="C994" s="6">
        <f>RB[[#This Row],[Variaz]]/100</f>
        <v>2.7160000000000001E-3</v>
      </c>
      <c r="D994" s="10">
        <f>'AUM Fondi'!F1171</f>
        <v>731822741.25999999</v>
      </c>
      <c r="E994" s="10">
        <f>D993*RB[[#This Row],[Variazione percentuale]]</f>
        <v>1981880.8738730398</v>
      </c>
      <c r="F994" s="11">
        <f>RB[[#This Row],[AUM]]-D993</f>
        <v>2116970.3200000525</v>
      </c>
      <c r="G994" s="11">
        <f>RB[[#This Row],[∆ AUM]]-RB[[#This Row],[effetto mercato]]</f>
        <v>135089.4461270126</v>
      </c>
    </row>
    <row r="995" spans="1:7">
      <c r="A995" s="4">
        <v>43710</v>
      </c>
      <c r="B995">
        <v>9.0300000000000005E-2</v>
      </c>
      <c r="C995" s="6">
        <f>RB[[#This Row],[Variaz]]/100</f>
        <v>9.0300000000000005E-4</v>
      </c>
      <c r="D995" s="10">
        <f>'AUM Fondi'!F1172</f>
        <v>732644410.14999998</v>
      </c>
      <c r="E995" s="10">
        <f>D994*RB[[#This Row],[Variazione percentuale]]</f>
        <v>660835.93535778008</v>
      </c>
      <c r="F995" s="11">
        <f>RB[[#This Row],[AUM]]-D994</f>
        <v>821668.88999998569</v>
      </c>
      <c r="G995" s="11">
        <f>RB[[#This Row],[∆ AUM]]-RB[[#This Row],[effetto mercato]]</f>
        <v>160832.95464220562</v>
      </c>
    </row>
    <row r="996" spans="1:7">
      <c r="A996" s="4">
        <v>43711</v>
      </c>
      <c r="B996">
        <v>-5.4100000000000002E-2</v>
      </c>
      <c r="C996" s="6">
        <f>RB[[#This Row],[Variaz]]/100</f>
        <v>-5.4100000000000003E-4</v>
      </c>
      <c r="D996" s="10">
        <f>'AUM Fondi'!F1173</f>
        <v>732663004.68000007</v>
      </c>
      <c r="E996" s="10">
        <f>D995*RB[[#This Row],[Variazione percentuale]]</f>
        <v>-396360.62589115003</v>
      </c>
      <c r="F996" s="11">
        <f>RB[[#This Row],[AUM]]-D995</f>
        <v>18594.530000090599</v>
      </c>
      <c r="G996" s="11">
        <f>RB[[#This Row],[∆ AUM]]-RB[[#This Row],[effetto mercato]]</f>
        <v>414955.15589124063</v>
      </c>
    </row>
    <row r="997" spans="1:7">
      <c r="A997" s="4">
        <v>43712</v>
      </c>
      <c r="B997">
        <v>0.12640000000000001</v>
      </c>
      <c r="C997" s="6">
        <f>RB[[#This Row],[Variaz]]/100</f>
        <v>1.2640000000000001E-3</v>
      </c>
      <c r="D997" s="10">
        <f>'AUM Fondi'!F1174</f>
        <v>734306973.87999988</v>
      </c>
      <c r="E997" s="10">
        <f>D996*RB[[#This Row],[Variazione percentuale]]</f>
        <v>926086.03791552014</v>
      </c>
      <c r="F997" s="11">
        <f>RB[[#This Row],[AUM]]-D996</f>
        <v>1643969.1999998093</v>
      </c>
      <c r="G997" s="11">
        <f>RB[[#This Row],[∆ AUM]]-RB[[#This Row],[effetto mercato]]</f>
        <v>717883.16208428913</v>
      </c>
    </row>
    <row r="998" spans="1:7">
      <c r="A998" s="4">
        <v>43713</v>
      </c>
      <c r="B998">
        <v>0.1623</v>
      </c>
      <c r="C998" s="6">
        <f>RB[[#This Row],[Variaz]]/100</f>
        <v>1.6230000000000001E-3</v>
      </c>
      <c r="D998" s="10">
        <f>'AUM Fondi'!F1175</f>
        <v>736357389.36000001</v>
      </c>
      <c r="E998" s="10">
        <f>D997*RB[[#This Row],[Variazione percentuale]]</f>
        <v>1191780.2186072399</v>
      </c>
      <c r="F998" s="11">
        <f>RB[[#This Row],[AUM]]-D997</f>
        <v>2050415.4800001383</v>
      </c>
      <c r="G998" s="11">
        <f>RB[[#This Row],[∆ AUM]]-RB[[#This Row],[effetto mercato]]</f>
        <v>858635.26139289839</v>
      </c>
    </row>
    <row r="999" spans="1:7">
      <c r="A999" s="4">
        <v>43714</v>
      </c>
      <c r="B999">
        <v>0.216</v>
      </c>
      <c r="C999" s="6">
        <f>RB[[#This Row],[Variaz]]/100</f>
        <v>2.16E-3</v>
      </c>
      <c r="D999" s="10">
        <f>'AUM Fondi'!F1176</f>
        <v>738431353.96999991</v>
      </c>
      <c r="E999" s="10">
        <f>D998*RB[[#This Row],[Variazione percentuale]]</f>
        <v>1590531.9610176</v>
      </c>
      <c r="F999" s="11">
        <f>RB[[#This Row],[AUM]]-D998</f>
        <v>2073964.6099998951</v>
      </c>
      <c r="G999" s="11">
        <f>RB[[#This Row],[∆ AUM]]-RB[[#This Row],[effetto mercato]]</f>
        <v>483432.64898229507</v>
      </c>
    </row>
    <row r="1000" spans="1:7">
      <c r="A1000" s="4">
        <v>43717</v>
      </c>
      <c r="B1000">
        <v>-1.7999999999999999E-2</v>
      </c>
      <c r="C1000" s="6">
        <f>RB[[#This Row],[Variaz]]/100</f>
        <v>-1.7999999999999998E-4</v>
      </c>
      <c r="D1000" s="10">
        <f>'AUM Fondi'!F1177</f>
        <v>738794078.68999994</v>
      </c>
      <c r="E1000" s="10">
        <f>D999*RB[[#This Row],[Variazione percentuale]]</f>
        <v>-132917.64371459998</v>
      </c>
      <c r="F1000" s="11">
        <f>RB[[#This Row],[AUM]]-D999</f>
        <v>362724.72000002861</v>
      </c>
      <c r="G1000" s="11">
        <f>RB[[#This Row],[∆ AUM]]-RB[[#This Row],[effetto mercato]]</f>
        <v>495642.36371462862</v>
      </c>
    </row>
    <row r="1001" spans="1:7">
      <c r="A1001" s="4">
        <v>43718</v>
      </c>
      <c r="B1001">
        <v>0.1258</v>
      </c>
      <c r="C1001" s="6">
        <f>RB[[#This Row],[Variaz]]/100</f>
        <v>1.258E-3</v>
      </c>
      <c r="D1001" s="10">
        <f>'AUM Fondi'!F1178</f>
        <v>740292822.53999996</v>
      </c>
      <c r="E1001" s="10">
        <f>D1000*RB[[#This Row],[Variazione percentuale]]</f>
        <v>929402.95099201996</v>
      </c>
      <c r="F1001" s="11">
        <f>RB[[#This Row],[AUM]]-D1000</f>
        <v>1498743.8500000238</v>
      </c>
      <c r="G1001" s="11">
        <f>RB[[#This Row],[∆ AUM]]-RB[[#This Row],[effetto mercato]]</f>
        <v>569340.89900800388</v>
      </c>
    </row>
    <row r="1002" spans="1:7">
      <c r="A1002" s="4">
        <v>43719</v>
      </c>
      <c r="B1002">
        <v>0.46650000000000003</v>
      </c>
      <c r="C1002" s="6">
        <f>RB[[#This Row],[Variaz]]/100</f>
        <v>4.6649999999999999E-3</v>
      </c>
      <c r="D1002" s="10">
        <f>'AUM Fondi'!F1179</f>
        <v>744316530.97000003</v>
      </c>
      <c r="E1002" s="10">
        <f>D1001*RB[[#This Row],[Variazione percentuale]]</f>
        <v>3453466.0171490996</v>
      </c>
      <c r="F1002" s="11">
        <f>RB[[#This Row],[AUM]]-D1001</f>
        <v>4023708.4300000668</v>
      </c>
      <c r="G1002" s="11">
        <f>RB[[#This Row],[∆ AUM]]-RB[[#This Row],[effetto mercato]]</f>
        <v>570242.41285096714</v>
      </c>
    </row>
    <row r="1003" spans="1:7">
      <c r="A1003" s="4">
        <v>43720</v>
      </c>
      <c r="B1003">
        <v>-5.3600000000000002E-2</v>
      </c>
      <c r="C1003" s="6">
        <f>RB[[#This Row],[Variaz]]/100</f>
        <v>-5.3600000000000002E-4</v>
      </c>
      <c r="D1003" s="10">
        <f>'AUM Fondi'!F1180</f>
        <v>744805022.53999996</v>
      </c>
      <c r="E1003" s="10">
        <f>D1002*RB[[#This Row],[Variazione percentuale]]</f>
        <v>-398953.66059992003</v>
      </c>
      <c r="F1003" s="11">
        <f>RB[[#This Row],[AUM]]-D1002</f>
        <v>488491.56999993324</v>
      </c>
      <c r="G1003" s="11">
        <f>RB[[#This Row],[∆ AUM]]-RB[[#This Row],[effetto mercato]]</f>
        <v>887445.23059985321</v>
      </c>
    </row>
    <row r="1004" spans="1:7">
      <c r="A1004" s="4">
        <v>43721</v>
      </c>
      <c r="B1004">
        <v>-3.5700000000000003E-2</v>
      </c>
      <c r="C1004" s="6">
        <f>RB[[#This Row],[Variaz]]/100</f>
        <v>-3.57E-4</v>
      </c>
      <c r="D1004" s="10">
        <f>'AUM Fondi'!F1181</f>
        <v>744922472.85000002</v>
      </c>
      <c r="E1004" s="10">
        <f>D1003*RB[[#This Row],[Variazione percentuale]]</f>
        <v>-265895.39304677997</v>
      </c>
      <c r="F1004" s="11">
        <f>RB[[#This Row],[AUM]]-D1003</f>
        <v>117450.31000006199</v>
      </c>
      <c r="G1004" s="11">
        <f>RB[[#This Row],[∆ AUM]]-RB[[#This Row],[effetto mercato]]</f>
        <v>383345.70304684195</v>
      </c>
    </row>
    <row r="1005" spans="1:7">
      <c r="A1005" s="4">
        <v>43724</v>
      </c>
      <c r="B1005">
        <v>7.1499999999999994E-2</v>
      </c>
      <c r="C1005" s="6">
        <f>RB[[#This Row],[Variaz]]/100</f>
        <v>7.1499999999999992E-4</v>
      </c>
      <c r="D1005" s="10">
        <f>'AUM Fondi'!F1182</f>
        <v>746300432.5</v>
      </c>
      <c r="E1005" s="10">
        <f>D1004*RB[[#This Row],[Variazione percentuale]]</f>
        <v>532619.56808775</v>
      </c>
      <c r="F1005" s="11">
        <f>RB[[#This Row],[AUM]]-D1004</f>
        <v>1377959.6499999762</v>
      </c>
      <c r="G1005" s="11">
        <f>RB[[#This Row],[∆ AUM]]-RB[[#This Row],[effetto mercato]]</f>
        <v>845340.08191222616</v>
      </c>
    </row>
    <row r="1006" spans="1:7">
      <c r="A1006" s="4">
        <v>43725</v>
      </c>
      <c r="B1006">
        <v>-0.26800000000000002</v>
      </c>
      <c r="C1006" s="6">
        <f>RB[[#This Row],[Variaz]]/100</f>
        <v>-2.6800000000000001E-3</v>
      </c>
      <c r="D1006" s="10">
        <f>'AUM Fondi'!F1183</f>
        <v>744689626.86000001</v>
      </c>
      <c r="E1006" s="10">
        <f>D1005*RB[[#This Row],[Variazione percentuale]]</f>
        <v>-2000085.1591</v>
      </c>
      <c r="F1006" s="11">
        <f>RB[[#This Row],[AUM]]-D1005</f>
        <v>-1610805.6399999857</v>
      </c>
      <c r="G1006" s="11">
        <f>RB[[#This Row],[∆ AUM]]-RB[[#This Row],[effetto mercato]]</f>
        <v>389279.51910001435</v>
      </c>
    </row>
    <row r="1007" spans="1:7">
      <c r="A1007" s="4">
        <v>43726</v>
      </c>
      <c r="B1007">
        <v>1.7899999999999999E-2</v>
      </c>
      <c r="C1007" s="6">
        <f>RB[[#This Row],[Variaz]]/100</f>
        <v>1.7899999999999999E-4</v>
      </c>
      <c r="D1007" s="10">
        <f>'AUM Fondi'!F1184</f>
        <v>745561265.1099999</v>
      </c>
      <c r="E1007" s="10">
        <f>D1006*RB[[#This Row],[Variazione percentuale]]</f>
        <v>133299.44320794</v>
      </c>
      <c r="F1007" s="11">
        <f>RB[[#This Row],[AUM]]-D1006</f>
        <v>871638.24999988079</v>
      </c>
      <c r="G1007" s="11">
        <f>RB[[#This Row],[∆ AUM]]-RB[[#This Row],[effetto mercato]]</f>
        <v>738338.80679194082</v>
      </c>
    </row>
    <row r="1008" spans="1:7">
      <c r="A1008" s="4">
        <v>43727</v>
      </c>
      <c r="B1008">
        <v>0.1074</v>
      </c>
      <c r="C1008" s="6">
        <f>RB[[#This Row],[Variaz]]/100</f>
        <v>1.0739999999999999E-3</v>
      </c>
      <c r="D1008" s="10">
        <f>'AUM Fondi'!F1185</f>
        <v>746781733.94999993</v>
      </c>
      <c r="E1008" s="10">
        <f>D1007*RB[[#This Row],[Variazione percentuale]]</f>
        <v>800732.79872813984</v>
      </c>
      <c r="F1008" s="11">
        <f>RB[[#This Row],[AUM]]-D1007</f>
        <v>1220468.8400000334</v>
      </c>
      <c r="G1008" s="11">
        <f>RB[[#This Row],[∆ AUM]]-RB[[#This Row],[effetto mercato]]</f>
        <v>419736.04127189354</v>
      </c>
    </row>
    <row r="1009" spans="1:7">
      <c r="A1009" s="4">
        <v>43728</v>
      </c>
      <c r="B1009">
        <v>3.5799999999999998E-2</v>
      </c>
      <c r="C1009" s="6">
        <f>RB[[#This Row],[Variaz]]/100</f>
        <v>3.5799999999999997E-4</v>
      </c>
      <c r="D1009" s="10">
        <f>'AUM Fondi'!F1186</f>
        <v>747658645.50000012</v>
      </c>
      <c r="E1009" s="10">
        <f>D1008*RB[[#This Row],[Variazione percentuale]]</f>
        <v>267347.86075409997</v>
      </c>
      <c r="F1009" s="11">
        <f>RB[[#This Row],[AUM]]-D1008</f>
        <v>876911.55000019073</v>
      </c>
      <c r="G1009" s="11">
        <f>RB[[#This Row],[∆ AUM]]-RB[[#This Row],[effetto mercato]]</f>
        <v>609563.68924609083</v>
      </c>
    </row>
    <row r="1010" spans="1:7">
      <c r="A1010" s="4">
        <v>43731</v>
      </c>
      <c r="B1010">
        <v>0</v>
      </c>
      <c r="C1010" s="6">
        <f>RB[[#This Row],[Variaz]]/100</f>
        <v>0</v>
      </c>
      <c r="D1010" s="10">
        <f>'AUM Fondi'!F1187</f>
        <v>748811040.46000004</v>
      </c>
      <c r="E1010" s="10">
        <f>D1009*RB[[#This Row],[Variazione percentuale]]</f>
        <v>0</v>
      </c>
      <c r="F1010" s="11">
        <f>RB[[#This Row],[AUM]]-D1009</f>
        <v>1152394.9599999189</v>
      </c>
      <c r="G1010" s="11">
        <f>RB[[#This Row],[∆ AUM]]-RB[[#This Row],[effetto mercato]]</f>
        <v>1152394.9599999189</v>
      </c>
    </row>
    <row r="1011" spans="1:7">
      <c r="A1011" s="4">
        <v>43732</v>
      </c>
      <c r="B1011">
        <v>-1.7899999999999999E-2</v>
      </c>
      <c r="C1011" s="6">
        <f>RB[[#This Row],[Variaz]]/100</f>
        <v>-1.7899999999999999E-4</v>
      </c>
      <c r="D1011" s="10">
        <f>'AUM Fondi'!F1188</f>
        <v>749463803.84000003</v>
      </c>
      <c r="E1011" s="10">
        <f>D1010*RB[[#This Row],[Variazione percentuale]]</f>
        <v>-134037.17624234001</v>
      </c>
      <c r="F1011" s="11">
        <f>RB[[#This Row],[AUM]]-D1010</f>
        <v>652763.37999999523</v>
      </c>
      <c r="G1011" s="11">
        <f>RB[[#This Row],[∆ AUM]]-RB[[#This Row],[effetto mercato]]</f>
        <v>786800.55624233524</v>
      </c>
    </row>
    <row r="1012" spans="1:7">
      <c r="A1012" s="4">
        <v>43733</v>
      </c>
      <c r="B1012">
        <v>-3.5799999999999998E-2</v>
      </c>
      <c r="C1012" s="6">
        <f>RB[[#This Row],[Variaz]]/100</f>
        <v>-3.5799999999999997E-4</v>
      </c>
      <c r="D1012" s="10">
        <f>'AUM Fondi'!F1189</f>
        <v>749663759.88999999</v>
      </c>
      <c r="E1012" s="10">
        <f>D1011*RB[[#This Row],[Variazione percentuale]]</f>
        <v>-268308.04177472001</v>
      </c>
      <c r="F1012" s="11">
        <f>RB[[#This Row],[AUM]]-D1011</f>
        <v>199956.04999995232</v>
      </c>
      <c r="G1012" s="11">
        <f>RB[[#This Row],[∆ AUM]]-RB[[#This Row],[effetto mercato]]</f>
        <v>468264.09177467233</v>
      </c>
    </row>
    <row r="1013" spans="1:7">
      <c r="A1013" s="4">
        <v>43734</v>
      </c>
      <c r="B1013">
        <v>0.1431</v>
      </c>
      <c r="C1013" s="6">
        <f>RB[[#This Row],[Variaz]]/100</f>
        <v>1.431E-3</v>
      </c>
      <c r="D1013" s="10">
        <f>'AUM Fondi'!F1190</f>
        <v>751445149.61000001</v>
      </c>
      <c r="E1013" s="10">
        <f>D1012*RB[[#This Row],[Variazione percentuale]]</f>
        <v>1072768.8404025899</v>
      </c>
      <c r="F1013" s="11">
        <f>RB[[#This Row],[AUM]]-D1012</f>
        <v>1781389.7200000286</v>
      </c>
      <c r="G1013" s="11">
        <f>RB[[#This Row],[∆ AUM]]-RB[[#This Row],[effetto mercato]]</f>
        <v>708620.87959743873</v>
      </c>
    </row>
    <row r="1014" spans="1:7">
      <c r="A1014" s="4">
        <v>43735</v>
      </c>
      <c r="B1014">
        <v>0</v>
      </c>
      <c r="C1014" s="6">
        <f>RB[[#This Row],[Variaz]]/100</f>
        <v>0</v>
      </c>
      <c r="D1014" s="10">
        <f>'AUM Fondi'!F1191</f>
        <v>752177197.89999998</v>
      </c>
      <c r="E1014" s="10">
        <f>D1013*RB[[#This Row],[Variazione percentuale]]</f>
        <v>0</v>
      </c>
      <c r="F1014" s="11">
        <f>RB[[#This Row],[AUM]]-D1013</f>
        <v>732048.28999996185</v>
      </c>
      <c r="G1014" s="11">
        <f>RB[[#This Row],[∆ AUM]]-RB[[#This Row],[effetto mercato]]</f>
        <v>732048.28999996185</v>
      </c>
    </row>
    <row r="1015" spans="1:7">
      <c r="A1015" s="4">
        <v>43738</v>
      </c>
      <c r="B1015">
        <v>0.1608</v>
      </c>
      <c r="C1015" s="6">
        <f>RB[[#This Row],[Variaz]]/100</f>
        <v>1.6080000000000001E-3</v>
      </c>
      <c r="D1015" s="10">
        <f>'AUM Fondi'!F1192</f>
        <v>754285949.3499999</v>
      </c>
      <c r="E1015" s="10">
        <f>D1014*RB[[#This Row],[Variazione percentuale]]</f>
        <v>1209500.9342232</v>
      </c>
      <c r="F1015" s="11">
        <f>RB[[#This Row],[AUM]]-D1014</f>
        <v>2108751.4499999285</v>
      </c>
      <c r="G1015" s="11">
        <f>RB[[#This Row],[∆ AUM]]-RB[[#This Row],[effetto mercato]]</f>
        <v>899250.51577672851</v>
      </c>
    </row>
    <row r="1016" spans="1:7">
      <c r="A1016" s="4">
        <v>43739</v>
      </c>
      <c r="B1016">
        <v>-0.33889999999999998</v>
      </c>
      <c r="C1016" s="6">
        <f>RB[[#This Row],[Variaz]]/100</f>
        <v>-3.3889999999999997E-3</v>
      </c>
      <c r="D1016" s="10">
        <f>'AUM Fondi'!F1193</f>
        <v>752395503.38000011</v>
      </c>
      <c r="E1016" s="10">
        <f>D1015*RB[[#This Row],[Variazione percentuale]]</f>
        <v>-2556275.0823471495</v>
      </c>
      <c r="F1016" s="11">
        <f>RB[[#This Row],[AUM]]-D1015</f>
        <v>-1890445.9699997902</v>
      </c>
      <c r="G1016" s="11">
        <f>RB[[#This Row],[∆ AUM]]-RB[[#This Row],[effetto mercato]]</f>
        <v>665829.1123473593</v>
      </c>
    </row>
    <row r="1017" spans="1:7">
      <c r="A1017" s="4">
        <v>43740</v>
      </c>
      <c r="B1017">
        <v>-0.76959999999999995</v>
      </c>
      <c r="C1017" s="6">
        <f>RB[[#This Row],[Variaz]]/100</f>
        <v>-7.6959999999999997E-3</v>
      </c>
      <c r="D1017" s="10">
        <f>'AUM Fondi'!F1194</f>
        <v>747372175.37</v>
      </c>
      <c r="E1017" s="10">
        <f>D1016*RB[[#This Row],[Variazione percentuale]]</f>
        <v>-5790435.7940124804</v>
      </c>
      <c r="F1017" s="11">
        <f>RB[[#This Row],[AUM]]-D1016</f>
        <v>-5023328.0100001097</v>
      </c>
      <c r="G1017" s="11">
        <f>RB[[#This Row],[∆ AUM]]-RB[[#This Row],[effetto mercato]]</f>
        <v>767107.78401237074</v>
      </c>
    </row>
    <row r="1018" spans="1:7">
      <c r="A1018" s="4">
        <v>43741</v>
      </c>
      <c r="B1018">
        <v>-1.7999999999999999E-2</v>
      </c>
      <c r="C1018" s="6">
        <f>RB[[#This Row],[Variaz]]/100</f>
        <v>-1.7999999999999998E-4</v>
      </c>
      <c r="D1018" s="10">
        <f>'AUM Fondi'!F1195</f>
        <v>748223761.91999996</v>
      </c>
      <c r="E1018" s="10">
        <f>D1017*RB[[#This Row],[Variazione percentuale]]</f>
        <v>-134526.99156659999</v>
      </c>
      <c r="F1018" s="11">
        <f>RB[[#This Row],[AUM]]-D1017</f>
        <v>851586.54999995232</v>
      </c>
      <c r="G1018" s="11">
        <f>RB[[#This Row],[∆ AUM]]-RB[[#This Row],[effetto mercato]]</f>
        <v>986113.54156655236</v>
      </c>
    </row>
    <row r="1019" spans="1:7">
      <c r="A1019" s="4">
        <v>43742</v>
      </c>
      <c r="B1019">
        <v>0.25259999999999999</v>
      </c>
      <c r="C1019" s="6">
        <f>RB[[#This Row],[Variaz]]/100</f>
        <v>2.526E-3</v>
      </c>
      <c r="D1019" s="10">
        <f>'AUM Fondi'!F1196</f>
        <v>751245488.93999994</v>
      </c>
      <c r="E1019" s="10">
        <f>D1018*RB[[#This Row],[Variazione percentuale]]</f>
        <v>1890013.22260992</v>
      </c>
      <c r="F1019" s="11">
        <f>RB[[#This Row],[AUM]]-D1018</f>
        <v>3021727.0199999809</v>
      </c>
      <c r="G1019" s="11">
        <f>RB[[#This Row],[∆ AUM]]-RB[[#This Row],[effetto mercato]]</f>
        <v>1131713.797390061</v>
      </c>
    </row>
    <row r="1020" spans="1:7">
      <c r="A1020" s="4">
        <v>43745</v>
      </c>
      <c r="B1020">
        <v>-3.5999999999999997E-2</v>
      </c>
      <c r="C1020" s="6">
        <f>RB[[#This Row],[Variaz]]/100</f>
        <v>-3.5999999999999997E-4</v>
      </c>
      <c r="D1020" s="10">
        <f>'AUM Fondi'!F1197</f>
        <v>751560229.34000003</v>
      </c>
      <c r="E1020" s="10">
        <f>D1019*RB[[#This Row],[Variazione percentuale]]</f>
        <v>-270448.37601839995</v>
      </c>
      <c r="F1020" s="11">
        <f>RB[[#This Row],[AUM]]-D1019</f>
        <v>314740.40000009537</v>
      </c>
      <c r="G1020" s="11">
        <f>RB[[#This Row],[∆ AUM]]-RB[[#This Row],[effetto mercato]]</f>
        <v>585188.77601849532</v>
      </c>
    </row>
    <row r="1021" spans="1:7">
      <c r="A1021" s="4">
        <v>43746</v>
      </c>
      <c r="B1021">
        <v>-0.252</v>
      </c>
      <c r="C1021" s="6">
        <f>RB[[#This Row],[Variaz]]/100</f>
        <v>-2.5200000000000001E-3</v>
      </c>
      <c r="D1021" s="10">
        <f>'AUM Fondi'!F1198</f>
        <v>750281533.68999994</v>
      </c>
      <c r="E1021" s="10">
        <f>D1020*RB[[#This Row],[Variazione percentuale]]</f>
        <v>-1893931.7779368002</v>
      </c>
      <c r="F1021" s="11">
        <f>RB[[#This Row],[AUM]]-D1020</f>
        <v>-1278695.6500000954</v>
      </c>
      <c r="G1021" s="11">
        <f>RB[[#This Row],[∆ AUM]]-RB[[#This Row],[effetto mercato]]</f>
        <v>615236.12793670478</v>
      </c>
    </row>
    <row r="1022" spans="1:7">
      <c r="A1022" s="4">
        <v>43747</v>
      </c>
      <c r="B1022">
        <v>1.7999999999999999E-2</v>
      </c>
      <c r="C1022" s="6">
        <f>RB[[#This Row],[Variaz]]/100</f>
        <v>1.7999999999999998E-4</v>
      </c>
      <c r="D1022" s="10">
        <f>'AUM Fondi'!F1199</f>
        <v>751380892.43000007</v>
      </c>
      <c r="E1022" s="10">
        <f>D1021*RB[[#This Row],[Variazione percentuale]]</f>
        <v>135050.67606419997</v>
      </c>
      <c r="F1022" s="11">
        <f>RB[[#This Row],[AUM]]-D1021</f>
        <v>1099358.7400001287</v>
      </c>
      <c r="G1022" s="11">
        <f>RB[[#This Row],[∆ AUM]]-RB[[#This Row],[effetto mercato]]</f>
        <v>964308.06393592875</v>
      </c>
    </row>
    <row r="1023" spans="1:7">
      <c r="A1023" s="4">
        <v>43748</v>
      </c>
      <c r="B1023">
        <v>-1.7999999999999999E-2</v>
      </c>
      <c r="C1023" s="6">
        <f>RB[[#This Row],[Variaz]]/100</f>
        <v>-1.7999999999999998E-4</v>
      </c>
      <c r="D1023" s="10">
        <f>'AUM Fondi'!F1200</f>
        <v>751682435.72000015</v>
      </c>
      <c r="E1023" s="10">
        <f>D1022*RB[[#This Row],[Variazione percentuale]]</f>
        <v>-135248.56063739999</v>
      </c>
      <c r="F1023" s="11">
        <f>RB[[#This Row],[AUM]]-D1022</f>
        <v>301543.29000008106</v>
      </c>
      <c r="G1023" s="11">
        <f>RB[[#This Row],[∆ AUM]]-RB[[#This Row],[effetto mercato]]</f>
        <v>436791.85063748108</v>
      </c>
    </row>
    <row r="1024" spans="1:7">
      <c r="A1024" s="4">
        <v>43749</v>
      </c>
      <c r="B1024">
        <v>0.3609</v>
      </c>
      <c r="C1024" s="6">
        <f>RB[[#This Row],[Variaz]]/100</f>
        <v>3.6089999999999998E-3</v>
      </c>
      <c r="D1024" s="10">
        <f>'AUM Fondi'!F1201</f>
        <v>754781935.57999992</v>
      </c>
      <c r="E1024" s="10">
        <f>D1023*RB[[#This Row],[Variazione percentuale]]</f>
        <v>2712821.9105134802</v>
      </c>
      <c r="F1024" s="11">
        <f>RB[[#This Row],[AUM]]-D1023</f>
        <v>3099499.8599997759</v>
      </c>
      <c r="G1024" s="11">
        <f>RB[[#This Row],[∆ AUM]]-RB[[#This Row],[effetto mercato]]</f>
        <v>386677.94948629569</v>
      </c>
    </row>
    <row r="1025" spans="1:7">
      <c r="A1025" s="4">
        <v>43752</v>
      </c>
      <c r="B1025">
        <v>-7.1900000000000006E-2</v>
      </c>
      <c r="C1025" s="6">
        <f>RB[[#This Row],[Variaz]]/100</f>
        <v>-7.1900000000000002E-4</v>
      </c>
      <c r="D1025" s="10">
        <f>'AUM Fondi'!F1202</f>
        <v>754578042.88000011</v>
      </c>
      <c r="E1025" s="10">
        <f>D1024*RB[[#This Row],[Variazione percentuale]]</f>
        <v>-542688.21168201999</v>
      </c>
      <c r="F1025" s="11">
        <f>RB[[#This Row],[AUM]]-D1024</f>
        <v>-203892.69999980927</v>
      </c>
      <c r="G1025" s="11">
        <f>RB[[#This Row],[∆ AUM]]-RB[[#This Row],[effetto mercato]]</f>
        <v>338795.51168221072</v>
      </c>
    </row>
    <row r="1026" spans="1:7">
      <c r="A1026" s="4">
        <v>43753</v>
      </c>
      <c r="B1026">
        <v>0.26989999999999997</v>
      </c>
      <c r="C1026" s="6">
        <f>RB[[#This Row],[Variaz]]/100</f>
        <v>2.6989999999999996E-3</v>
      </c>
      <c r="D1026" s="10">
        <f>'AUM Fondi'!F1203</f>
        <v>757090636.17999995</v>
      </c>
      <c r="E1026" s="10">
        <f>D1025*RB[[#This Row],[Variazione percentuale]]</f>
        <v>2036606.13773312</v>
      </c>
      <c r="F1026" s="11">
        <f>RB[[#This Row],[AUM]]-D1025</f>
        <v>2512593.2999998331</v>
      </c>
      <c r="G1026" s="11">
        <f>RB[[#This Row],[∆ AUM]]-RB[[#This Row],[effetto mercato]]</f>
        <v>475987.1622667131</v>
      </c>
    </row>
    <row r="1027" spans="1:7">
      <c r="A1027" s="4">
        <v>43754</v>
      </c>
      <c r="B1027">
        <v>-3.5900000000000001E-2</v>
      </c>
      <c r="C1027" s="6">
        <f>RB[[#This Row],[Variaz]]/100</f>
        <v>-3.59E-4</v>
      </c>
      <c r="D1027" s="10">
        <f>'AUM Fondi'!F1204</f>
        <v>757526112.54999995</v>
      </c>
      <c r="E1027" s="10">
        <f>D1026*RB[[#This Row],[Variazione percentuale]]</f>
        <v>-271795.53838861996</v>
      </c>
      <c r="F1027" s="11">
        <f>RB[[#This Row],[AUM]]-D1026</f>
        <v>435476.37000000477</v>
      </c>
      <c r="G1027" s="11">
        <f>RB[[#This Row],[∆ AUM]]-RB[[#This Row],[effetto mercato]]</f>
        <v>707271.90838862467</v>
      </c>
    </row>
    <row r="1028" spans="1:7">
      <c r="A1028" s="4">
        <v>43755</v>
      </c>
      <c r="B1028">
        <v>1.7999999999999999E-2</v>
      </c>
      <c r="C1028" s="6">
        <f>RB[[#This Row],[Variaz]]/100</f>
        <v>1.7999999999999998E-4</v>
      </c>
      <c r="D1028" s="10">
        <f>'AUM Fondi'!F1205</f>
        <v>758751631.18000007</v>
      </c>
      <c r="E1028" s="10">
        <f>D1027*RB[[#This Row],[Variazione percentuale]]</f>
        <v>136354.70025899998</v>
      </c>
      <c r="F1028" s="11">
        <f>RB[[#This Row],[AUM]]-D1027</f>
        <v>1225518.6300001144</v>
      </c>
      <c r="G1028" s="11">
        <f>RB[[#This Row],[∆ AUM]]-RB[[#This Row],[effetto mercato]]</f>
        <v>1089163.9297411144</v>
      </c>
    </row>
    <row r="1029" spans="1:7">
      <c r="A1029" s="4">
        <v>43756</v>
      </c>
      <c r="B1029">
        <v>-0.17949999999999999</v>
      </c>
      <c r="C1029" s="6">
        <f>RB[[#This Row],[Variaz]]/100</f>
        <v>-1.7949999999999999E-3</v>
      </c>
      <c r="D1029" s="10">
        <f>'AUM Fondi'!F1206</f>
        <v>758481450.4000001</v>
      </c>
      <c r="E1029" s="10">
        <f>D1028*RB[[#This Row],[Variazione percentuale]]</f>
        <v>-1361959.1779681002</v>
      </c>
      <c r="F1029" s="11">
        <f>RB[[#This Row],[AUM]]-D1028</f>
        <v>-270180.77999997139</v>
      </c>
      <c r="G1029" s="11">
        <f>RB[[#This Row],[∆ AUM]]-RB[[#This Row],[effetto mercato]]</f>
        <v>1091778.3979681288</v>
      </c>
    </row>
    <row r="1030" spans="1:7">
      <c r="A1030" s="4">
        <v>43759</v>
      </c>
      <c r="B1030">
        <v>7.1900000000000006E-2</v>
      </c>
      <c r="C1030" s="6">
        <f>RB[[#This Row],[Variaz]]/100</f>
        <v>7.1900000000000002E-4</v>
      </c>
      <c r="D1030" s="10">
        <f>'AUM Fondi'!F1207</f>
        <v>759407782.7700001</v>
      </c>
      <c r="E1030" s="10">
        <f>D1029*RB[[#This Row],[Variazione percentuale]]</f>
        <v>545348.1628376001</v>
      </c>
      <c r="F1030" s="11">
        <f>RB[[#This Row],[AUM]]-D1029</f>
        <v>926332.37000000477</v>
      </c>
      <c r="G1030" s="11">
        <f>RB[[#This Row],[∆ AUM]]-RB[[#This Row],[effetto mercato]]</f>
        <v>380984.20716240467</v>
      </c>
    </row>
    <row r="1031" spans="1:7">
      <c r="A1031" s="4">
        <v>43760</v>
      </c>
      <c r="B1031">
        <v>0.14380000000000001</v>
      </c>
      <c r="C1031" s="6">
        <f>RB[[#This Row],[Variaz]]/100</f>
        <v>1.438E-3</v>
      </c>
      <c r="D1031" s="10">
        <f>'AUM Fondi'!F1208</f>
        <v>761158015.73999989</v>
      </c>
      <c r="E1031" s="10">
        <f>D1030*RB[[#This Row],[Variazione percentuale]]</f>
        <v>1092028.3916232602</v>
      </c>
      <c r="F1031" s="11">
        <f>RB[[#This Row],[AUM]]-D1030</f>
        <v>1750232.9699997902</v>
      </c>
      <c r="G1031" s="11">
        <f>RB[[#This Row],[∆ AUM]]-RB[[#This Row],[effetto mercato]]</f>
        <v>658204.57837652997</v>
      </c>
    </row>
    <row r="1032" spans="1:7">
      <c r="A1032" s="4">
        <v>43761</v>
      </c>
      <c r="B1032">
        <v>0.1615</v>
      </c>
      <c r="C1032" s="6">
        <f>RB[[#This Row],[Variaz]]/100</f>
        <v>1.6150000000000001E-3</v>
      </c>
      <c r="D1032" s="10">
        <f>'AUM Fondi'!F1209</f>
        <v>763249305.09000003</v>
      </c>
      <c r="E1032" s="10">
        <f>D1031*RB[[#This Row],[Variazione percentuale]]</f>
        <v>1229270.1954200999</v>
      </c>
      <c r="F1032" s="11">
        <f>RB[[#This Row],[AUM]]-D1031</f>
        <v>2091289.3500001431</v>
      </c>
      <c r="G1032" s="11">
        <f>RB[[#This Row],[∆ AUM]]-RB[[#This Row],[effetto mercato]]</f>
        <v>862019.15458004316</v>
      </c>
    </row>
    <row r="1033" spans="1:7">
      <c r="A1033" s="4">
        <v>43762</v>
      </c>
      <c r="B1033">
        <v>0.1075</v>
      </c>
      <c r="C1033" s="6">
        <f>RB[[#This Row],[Variaz]]/100</f>
        <v>1.075E-3</v>
      </c>
      <c r="D1033" s="10">
        <f>'AUM Fondi'!F1210</f>
        <v>764496500.73000002</v>
      </c>
      <c r="E1033" s="10">
        <f>D1032*RB[[#This Row],[Variazione percentuale]]</f>
        <v>820493.00297174999</v>
      </c>
      <c r="F1033" s="11">
        <f>RB[[#This Row],[AUM]]-D1032</f>
        <v>1247195.6399999857</v>
      </c>
      <c r="G1033" s="11">
        <f>RB[[#This Row],[∆ AUM]]-RB[[#This Row],[effetto mercato]]</f>
        <v>426702.63702823571</v>
      </c>
    </row>
    <row r="1034" spans="1:7">
      <c r="A1034" s="4">
        <v>43763</v>
      </c>
      <c r="B1034">
        <v>8.9499999999999996E-2</v>
      </c>
      <c r="C1034" s="6">
        <f>RB[[#This Row],[Variaz]]/100</f>
        <v>8.9499999999999996E-4</v>
      </c>
      <c r="D1034" s="10">
        <f>'AUM Fondi'!F1211</f>
        <v>766089464.66000009</v>
      </c>
      <c r="E1034" s="10">
        <f>D1033*RB[[#This Row],[Variazione percentuale]]</f>
        <v>684224.36815334996</v>
      </c>
      <c r="F1034" s="11">
        <f>RB[[#This Row],[AUM]]-D1033</f>
        <v>1592963.9300000668</v>
      </c>
      <c r="G1034" s="11">
        <f>RB[[#This Row],[∆ AUM]]-RB[[#This Row],[effetto mercato]]</f>
        <v>908739.5618467168</v>
      </c>
    </row>
    <row r="1035" spans="1:7">
      <c r="A1035" s="4">
        <v>43766</v>
      </c>
      <c r="B1035">
        <v>0.10730000000000001</v>
      </c>
      <c r="C1035" s="6">
        <f>RB[[#This Row],[Variaz]]/100</f>
        <v>1.0730000000000002E-3</v>
      </c>
      <c r="D1035" s="10">
        <f>'AUM Fondi'!F1212</f>
        <v>767570449.65999997</v>
      </c>
      <c r="E1035" s="10">
        <f>D1034*RB[[#This Row],[Variazione percentuale]]</f>
        <v>822013.9955801802</v>
      </c>
      <c r="F1035" s="11">
        <f>RB[[#This Row],[AUM]]-D1034</f>
        <v>1480984.9999998808</v>
      </c>
      <c r="G1035" s="11">
        <f>RB[[#This Row],[∆ AUM]]-RB[[#This Row],[effetto mercato]]</f>
        <v>658971.00441970059</v>
      </c>
    </row>
    <row r="1036" spans="1:7">
      <c r="A1036" s="4">
        <v>43767</v>
      </c>
      <c r="B1036">
        <v>7.1400000000000005E-2</v>
      </c>
      <c r="C1036" s="6">
        <f>RB[[#This Row],[Variaz]]/100</f>
        <v>7.1400000000000001E-4</v>
      </c>
      <c r="D1036" s="10">
        <f>'AUM Fondi'!F1213</f>
        <v>769059247.80000007</v>
      </c>
      <c r="E1036" s="10">
        <f>D1035*RB[[#This Row],[Variazione percentuale]]</f>
        <v>548045.30105723999</v>
      </c>
      <c r="F1036" s="11">
        <f>RB[[#This Row],[AUM]]-D1035</f>
        <v>1488798.1400001049</v>
      </c>
      <c r="G1036" s="11">
        <f>RB[[#This Row],[∆ AUM]]-RB[[#This Row],[effetto mercato]]</f>
        <v>940752.83894286491</v>
      </c>
    </row>
    <row r="1037" spans="1:7">
      <c r="A1037" s="4">
        <v>43768</v>
      </c>
      <c r="B1037">
        <v>-7.1400000000000005E-2</v>
      </c>
      <c r="C1037" s="6">
        <f>RB[[#This Row],[Variaz]]/100</f>
        <v>-7.1400000000000001E-4</v>
      </c>
      <c r="D1037" s="10">
        <f>'AUM Fondi'!F1214</f>
        <v>769472822.59000003</v>
      </c>
      <c r="E1037" s="10">
        <f>D1036*RB[[#This Row],[Variazione percentuale]]</f>
        <v>-549108.3029292</v>
      </c>
      <c r="F1037" s="11">
        <f>RB[[#This Row],[AUM]]-D1036</f>
        <v>413574.78999996185</v>
      </c>
      <c r="G1037" s="11">
        <f>RB[[#This Row],[∆ AUM]]-RB[[#This Row],[effetto mercato]]</f>
        <v>962683.09292916185</v>
      </c>
    </row>
    <row r="1038" spans="1:7">
      <c r="A1038" s="4">
        <v>43769</v>
      </c>
      <c r="B1038">
        <v>-5.3600000000000002E-2</v>
      </c>
      <c r="C1038" s="6">
        <f>RB[[#This Row],[Variaz]]/100</f>
        <v>-5.3600000000000002E-4</v>
      </c>
      <c r="D1038" s="10">
        <f>'AUM Fondi'!F1215</f>
        <v>769687627.20000005</v>
      </c>
      <c r="E1038" s="10">
        <f>D1037*RB[[#This Row],[Variazione percentuale]]</f>
        <v>-412437.43290824001</v>
      </c>
      <c r="F1038" s="11">
        <f>RB[[#This Row],[AUM]]-D1037</f>
        <v>214804.61000001431</v>
      </c>
      <c r="G1038" s="11">
        <f>RB[[#This Row],[∆ AUM]]-RB[[#This Row],[effetto mercato]]</f>
        <v>627242.04290825431</v>
      </c>
    </row>
    <row r="1039" spans="1:7">
      <c r="A1039" s="4">
        <v>43773</v>
      </c>
      <c r="B1039">
        <v>0.41099999999999998</v>
      </c>
      <c r="C1039" s="6">
        <f>RB[[#This Row],[Variaz]]/100</f>
        <v>4.1099999999999999E-3</v>
      </c>
      <c r="D1039" s="10">
        <f>'AUM Fondi'!F1216</f>
        <v>773184502.63</v>
      </c>
      <c r="E1039" s="10">
        <f>D1038*RB[[#This Row],[Variazione percentuale]]</f>
        <v>3163416.1477920003</v>
      </c>
      <c r="F1039" s="11">
        <f>RB[[#This Row],[AUM]]-D1038</f>
        <v>3496875.4299999475</v>
      </c>
      <c r="G1039" s="11">
        <f>RB[[#This Row],[∆ AUM]]-RB[[#This Row],[effetto mercato]]</f>
        <v>333459.28220794722</v>
      </c>
    </row>
    <row r="1040" spans="1:7">
      <c r="A1040" s="4">
        <v>43774</v>
      </c>
      <c r="B1040">
        <v>0.21360000000000001</v>
      </c>
      <c r="C1040" s="6">
        <f>RB[[#This Row],[Variaz]]/100</f>
        <v>2.1360000000000003E-3</v>
      </c>
      <c r="D1040" s="10">
        <f>'AUM Fondi'!F1217</f>
        <v>775747976.63</v>
      </c>
      <c r="E1040" s="10">
        <f>D1039*RB[[#This Row],[Variazione percentuale]]</f>
        <v>1651522.0976176802</v>
      </c>
      <c r="F1040" s="11">
        <f>RB[[#This Row],[AUM]]-D1039</f>
        <v>2563474</v>
      </c>
      <c r="G1040" s="11">
        <f>RB[[#This Row],[∆ AUM]]-RB[[#This Row],[effetto mercato]]</f>
        <v>911951.90238231979</v>
      </c>
    </row>
    <row r="1041" spans="1:7">
      <c r="A1041" s="4">
        <v>43775</v>
      </c>
      <c r="B1041">
        <v>0.12429999999999999</v>
      </c>
      <c r="C1041" s="6">
        <f>RB[[#This Row],[Variaz]]/100</f>
        <v>1.243E-3</v>
      </c>
      <c r="D1041" s="10">
        <f>'AUM Fondi'!F1218</f>
        <v>777734074.13999999</v>
      </c>
      <c r="E1041" s="10">
        <f>D1040*RB[[#This Row],[Variazione percentuale]]</f>
        <v>964254.73495108995</v>
      </c>
      <c r="F1041" s="11">
        <f>RB[[#This Row],[AUM]]-D1040</f>
        <v>1986097.5099999905</v>
      </c>
      <c r="G1041" s="11">
        <f>RB[[#This Row],[∆ AUM]]-RB[[#This Row],[effetto mercato]]</f>
        <v>1021842.7750489005</v>
      </c>
    </row>
    <row r="1042" spans="1:7">
      <c r="A1042" s="4">
        <v>43776</v>
      </c>
      <c r="B1042">
        <v>-0.10639999999999999</v>
      </c>
      <c r="C1042" s="6">
        <f>RB[[#This Row],[Variaz]]/100</f>
        <v>-1.0639999999999998E-3</v>
      </c>
      <c r="D1042" s="10">
        <f>'AUM Fondi'!F1219</f>
        <v>777849137.27999985</v>
      </c>
      <c r="E1042" s="10">
        <f>D1041*RB[[#This Row],[Variazione percentuale]]</f>
        <v>-827509.05488495983</v>
      </c>
      <c r="F1042" s="11">
        <f>RB[[#This Row],[AUM]]-D1041</f>
        <v>115063.13999986649</v>
      </c>
      <c r="G1042" s="11">
        <f>RB[[#This Row],[∆ AUM]]-RB[[#This Row],[effetto mercato]]</f>
        <v>942572.19488482631</v>
      </c>
    </row>
    <row r="1043" spans="1:7">
      <c r="A1043" s="4">
        <v>43777</v>
      </c>
      <c r="B1043">
        <v>0.17760000000000001</v>
      </c>
      <c r="C1043" s="6">
        <f>RB[[#This Row],[Variaz]]/100</f>
        <v>1.776E-3</v>
      </c>
      <c r="D1043" s="10">
        <f>'AUM Fondi'!F1220</f>
        <v>780312703.36000001</v>
      </c>
      <c r="E1043" s="10">
        <f>D1042*RB[[#This Row],[Variazione percentuale]]</f>
        <v>1381460.0678092798</v>
      </c>
      <c r="F1043" s="11">
        <f>RB[[#This Row],[AUM]]-D1042</f>
        <v>2463566.0800001621</v>
      </c>
      <c r="G1043" s="11">
        <f>RB[[#This Row],[∆ AUM]]-RB[[#This Row],[effetto mercato]]</f>
        <v>1082106.0121908823</v>
      </c>
    </row>
    <row r="1044" spans="1:7">
      <c r="A1044" s="4">
        <v>43780</v>
      </c>
      <c r="B1044">
        <v>-0.19500000000000001</v>
      </c>
      <c r="C1044" s="6">
        <f>RB[[#This Row],[Variaz]]/100</f>
        <v>-1.9500000000000001E-3</v>
      </c>
      <c r="D1044" s="10">
        <f>'AUM Fondi'!F1221</f>
        <v>779518525.63</v>
      </c>
      <c r="E1044" s="10">
        <f>D1043*RB[[#This Row],[Variazione percentuale]]</f>
        <v>-1521609.7715520002</v>
      </c>
      <c r="F1044" s="11">
        <f>RB[[#This Row],[AUM]]-D1043</f>
        <v>-794177.73000001907</v>
      </c>
      <c r="G1044" s="11">
        <f>RB[[#This Row],[∆ AUM]]-RB[[#This Row],[effetto mercato]]</f>
        <v>727432.04155198112</v>
      </c>
    </row>
    <row r="1045" spans="1:7">
      <c r="A1045" s="4">
        <v>43781</v>
      </c>
      <c r="B1045">
        <v>0.1953</v>
      </c>
      <c r="C1045" s="6">
        <f>RB[[#This Row],[Variaz]]/100</f>
        <v>1.9530000000000001E-3</v>
      </c>
      <c r="D1045" s="10">
        <f>'AUM Fondi'!F1222</f>
        <v>781605445.24000001</v>
      </c>
      <c r="E1045" s="10">
        <f>D1044*RB[[#This Row],[Variazione percentuale]]</f>
        <v>1522399.68055539</v>
      </c>
      <c r="F1045" s="11">
        <f>RB[[#This Row],[AUM]]-D1044</f>
        <v>2086919.6100000143</v>
      </c>
      <c r="G1045" s="11">
        <f>RB[[#This Row],[∆ AUM]]-RB[[#This Row],[effetto mercato]]</f>
        <v>564519.92944462434</v>
      </c>
    </row>
    <row r="1046" spans="1:7">
      <c r="A1046" s="4">
        <v>43782</v>
      </c>
      <c r="B1046">
        <v>-7.0900000000000005E-2</v>
      </c>
      <c r="C1046" s="6">
        <f>RB[[#This Row],[Variaz]]/100</f>
        <v>-7.0899999999999999E-4</v>
      </c>
      <c r="D1046" s="10">
        <f>'AUM Fondi'!F1223</f>
        <v>781297155.62000012</v>
      </c>
      <c r="E1046" s="10">
        <f>D1045*RB[[#This Row],[Variazione percentuale]]</f>
        <v>-554158.26067515998</v>
      </c>
      <c r="F1046" s="11">
        <f>RB[[#This Row],[AUM]]-D1045</f>
        <v>-308289.61999988556</v>
      </c>
      <c r="G1046" s="11">
        <f>RB[[#This Row],[∆ AUM]]-RB[[#This Row],[effetto mercato]]</f>
        <v>245868.64067527442</v>
      </c>
    </row>
    <row r="1047" spans="1:7">
      <c r="A1047" s="4">
        <v>43783</v>
      </c>
      <c r="B1047">
        <v>-0.10639999999999999</v>
      </c>
      <c r="C1047" s="6">
        <f>RB[[#This Row],[Variaz]]/100</f>
        <v>-1.0639999999999998E-3</v>
      </c>
      <c r="D1047" s="10">
        <f>'AUM Fondi'!F1224</f>
        <v>780971930.91999996</v>
      </c>
      <c r="E1047" s="10">
        <f>D1046*RB[[#This Row],[Variazione percentuale]]</f>
        <v>-831300.17357968003</v>
      </c>
      <c r="F1047" s="11">
        <f>RB[[#This Row],[AUM]]-D1046</f>
        <v>-325224.70000016689</v>
      </c>
      <c r="G1047" s="11">
        <f>RB[[#This Row],[∆ AUM]]-RB[[#This Row],[effetto mercato]]</f>
        <v>506075.47357951314</v>
      </c>
    </row>
    <row r="1048" spans="1:7">
      <c r="A1048" s="4">
        <v>43784</v>
      </c>
      <c r="B1048">
        <v>0.1598</v>
      </c>
      <c r="C1048" s="6">
        <f>RB[[#This Row],[Variaz]]/100</f>
        <v>1.598E-3</v>
      </c>
      <c r="D1048" s="10">
        <f>'AUM Fondi'!F1225</f>
        <v>782776948.28999996</v>
      </c>
      <c r="E1048" s="10">
        <f>D1047*RB[[#This Row],[Variazione percentuale]]</f>
        <v>1247993.14561016</v>
      </c>
      <c r="F1048" s="11">
        <f>RB[[#This Row],[AUM]]-D1047</f>
        <v>1805017.3700000048</v>
      </c>
      <c r="G1048" s="11">
        <f>RB[[#This Row],[∆ AUM]]-RB[[#This Row],[effetto mercato]]</f>
        <v>557024.22438984481</v>
      </c>
    </row>
    <row r="1049" spans="1:7">
      <c r="A1049" s="4">
        <v>43787</v>
      </c>
      <c r="B1049">
        <v>-5.3199999999999997E-2</v>
      </c>
      <c r="C1049" s="6">
        <f>RB[[#This Row],[Variaz]]/100</f>
        <v>-5.3199999999999992E-4</v>
      </c>
      <c r="D1049" s="10">
        <f>'AUM Fondi'!F1226</f>
        <v>783245953.64999998</v>
      </c>
      <c r="E1049" s="10">
        <f>D1048*RB[[#This Row],[Variazione percentuale]]</f>
        <v>-416437.33649027994</v>
      </c>
      <c r="F1049" s="11">
        <f>RB[[#This Row],[AUM]]-D1048</f>
        <v>469005.36000001431</v>
      </c>
      <c r="G1049" s="11">
        <f>RB[[#This Row],[∆ AUM]]-RB[[#This Row],[effetto mercato]]</f>
        <v>885442.6964902943</v>
      </c>
    </row>
    <row r="1050" spans="1:7">
      <c r="A1050" s="4">
        <v>43788</v>
      </c>
      <c r="B1050">
        <v>-0.10639999999999999</v>
      </c>
      <c r="C1050" s="6">
        <f>RB[[#This Row],[Variaz]]/100</f>
        <v>-1.0639999999999998E-3</v>
      </c>
      <c r="D1050" s="10">
        <f>'AUM Fondi'!F1227</f>
        <v>783265789.6500001</v>
      </c>
      <c r="E1050" s="10">
        <f>D1049*RB[[#This Row],[Variazione percentuale]]</f>
        <v>-833373.69468359987</v>
      </c>
      <c r="F1050" s="11">
        <f>RB[[#This Row],[AUM]]-D1049</f>
        <v>19836.000000119209</v>
      </c>
      <c r="G1050" s="11">
        <f>RB[[#This Row],[∆ AUM]]-RB[[#This Row],[effetto mercato]]</f>
        <v>853209.69468371908</v>
      </c>
    </row>
    <row r="1051" spans="1:7">
      <c r="A1051" s="4">
        <v>43789</v>
      </c>
      <c r="B1051">
        <v>-0.1065</v>
      </c>
      <c r="C1051" s="6">
        <f>RB[[#This Row],[Variaz]]/100</f>
        <v>-1.065E-3</v>
      </c>
      <c r="D1051" s="10">
        <f>'AUM Fondi'!F1228</f>
        <v>782956843.11000001</v>
      </c>
      <c r="E1051" s="10">
        <f>D1050*RB[[#This Row],[Variazione percentuale]]</f>
        <v>-834178.06597725011</v>
      </c>
      <c r="F1051" s="11">
        <f>RB[[#This Row],[AUM]]-D1050</f>
        <v>-308946.54000008106</v>
      </c>
      <c r="G1051" s="11">
        <f>RB[[#This Row],[∆ AUM]]-RB[[#This Row],[effetto mercato]]</f>
        <v>525231.52597716905</v>
      </c>
    </row>
    <row r="1052" spans="1:7">
      <c r="A1052" s="4">
        <v>43790</v>
      </c>
      <c r="B1052">
        <v>-0.19550000000000001</v>
      </c>
      <c r="C1052" s="6">
        <f>RB[[#This Row],[Variaz]]/100</f>
        <v>-1.9550000000000001E-3</v>
      </c>
      <c r="D1052" s="10">
        <f>'AUM Fondi'!F1229</f>
        <v>781757560.46000004</v>
      </c>
      <c r="E1052" s="10">
        <f>D1051*RB[[#This Row],[Variazione percentuale]]</f>
        <v>-1530680.6282800501</v>
      </c>
      <c r="F1052" s="11">
        <f>RB[[#This Row],[AUM]]-D1051</f>
        <v>-1199282.6499999762</v>
      </c>
      <c r="G1052" s="11">
        <f>RB[[#This Row],[∆ AUM]]-RB[[#This Row],[effetto mercato]]</f>
        <v>331397.97828007396</v>
      </c>
    </row>
    <row r="1053" spans="1:7">
      <c r="A1053" s="4">
        <v>43791</v>
      </c>
      <c r="B1053">
        <v>0.24929999999999999</v>
      </c>
      <c r="C1053" s="6">
        <f>RB[[#This Row],[Variaz]]/100</f>
        <v>2.493E-3</v>
      </c>
      <c r="D1053" s="10">
        <f>'AUM Fondi'!F1230</f>
        <v>784374182.90999997</v>
      </c>
      <c r="E1053" s="10">
        <f>D1052*RB[[#This Row],[Variazione percentuale]]</f>
        <v>1948921.5982267801</v>
      </c>
      <c r="F1053" s="11">
        <f>RB[[#This Row],[AUM]]-D1052</f>
        <v>2616622.4499999285</v>
      </c>
      <c r="G1053" s="11">
        <f>RB[[#This Row],[∆ AUM]]-RB[[#This Row],[effetto mercato]]</f>
        <v>667700.8517731484</v>
      </c>
    </row>
    <row r="1054" spans="1:7">
      <c r="A1054" s="4">
        <v>43794</v>
      </c>
      <c r="B1054">
        <v>0.3553</v>
      </c>
      <c r="C1054" s="6">
        <f>RB[[#This Row],[Variaz]]/100</f>
        <v>3.5530000000000002E-3</v>
      </c>
      <c r="D1054" s="10">
        <f>'AUM Fondi'!F1231</f>
        <v>788128596.75</v>
      </c>
      <c r="E1054" s="10">
        <f>D1053*RB[[#This Row],[Variazione percentuale]]</f>
        <v>2786881.4718792299</v>
      </c>
      <c r="F1054" s="11">
        <f>RB[[#This Row],[AUM]]-D1053</f>
        <v>3754413.8400000334</v>
      </c>
      <c r="G1054" s="11">
        <f>RB[[#This Row],[∆ AUM]]-RB[[#This Row],[effetto mercato]]</f>
        <v>967532.3681208035</v>
      </c>
    </row>
    <row r="1055" spans="1:7">
      <c r="A1055" s="4">
        <v>43795</v>
      </c>
      <c r="B1055">
        <v>0.19470000000000001</v>
      </c>
      <c r="C1055" s="6">
        <f>RB[[#This Row],[Variaz]]/100</f>
        <v>1.9470000000000002E-3</v>
      </c>
      <c r="D1055" s="10">
        <f>'AUM Fondi'!F1232</f>
        <v>790124353.98000002</v>
      </c>
      <c r="E1055" s="10">
        <f>D1054*RB[[#This Row],[Variazione percentuale]]</f>
        <v>1534486.37787225</v>
      </c>
      <c r="F1055" s="11">
        <f>RB[[#This Row],[AUM]]-D1054</f>
        <v>1995757.2300000191</v>
      </c>
      <c r="G1055" s="11">
        <f>RB[[#This Row],[∆ AUM]]-RB[[#This Row],[effetto mercato]]</f>
        <v>461270.85212776903</v>
      </c>
    </row>
    <row r="1056" spans="1:7">
      <c r="A1056" s="4">
        <v>43796</v>
      </c>
      <c r="B1056">
        <v>0.14130000000000001</v>
      </c>
      <c r="C1056" s="6">
        <f>RB[[#This Row],[Variaz]]/100</f>
        <v>1.4130000000000002E-3</v>
      </c>
      <c r="D1056" s="10">
        <f>'AUM Fondi'!F1233</f>
        <v>791627827.64999998</v>
      </c>
      <c r="E1056" s="10">
        <f>D1055*RB[[#This Row],[Variazione percentuale]]</f>
        <v>1116445.7121737401</v>
      </c>
      <c r="F1056" s="11">
        <f>RB[[#This Row],[AUM]]-D1055</f>
        <v>1503473.6699999571</v>
      </c>
      <c r="G1056" s="11">
        <f>RB[[#This Row],[∆ AUM]]-RB[[#This Row],[effetto mercato]]</f>
        <v>387027.95782621694</v>
      </c>
    </row>
    <row r="1057" spans="1:7">
      <c r="A1057" s="4">
        <v>43797</v>
      </c>
      <c r="B1057">
        <v>-7.0599999999999996E-2</v>
      </c>
      <c r="C1057" s="6">
        <f>RB[[#This Row],[Variaz]]/100</f>
        <v>-7.0599999999999992E-4</v>
      </c>
      <c r="D1057" s="10">
        <f>'AUM Fondi'!F1234</f>
        <v>791316930.30000007</v>
      </c>
      <c r="E1057" s="10">
        <f>D1056*RB[[#This Row],[Variazione percentuale]]</f>
        <v>-558889.24632089993</v>
      </c>
      <c r="F1057" s="11">
        <f>RB[[#This Row],[AUM]]-D1056</f>
        <v>-310897.34999990463</v>
      </c>
      <c r="G1057" s="11">
        <f>RB[[#This Row],[∆ AUM]]-RB[[#This Row],[effetto mercato]]</f>
        <v>247991.89632099529</v>
      </c>
    </row>
    <row r="1058" spans="1:7">
      <c r="A1058" s="4">
        <v>43798</v>
      </c>
      <c r="B1058">
        <v>-0.22950000000000001</v>
      </c>
      <c r="C1058" s="6">
        <f>RB[[#This Row],[Variaz]]/100</f>
        <v>-2.2950000000000002E-3</v>
      </c>
      <c r="D1058" s="10">
        <f>'AUM Fondi'!F1235</f>
        <v>790209355.29999995</v>
      </c>
      <c r="E1058" s="10">
        <f>D1057*RB[[#This Row],[Variazione percentuale]]</f>
        <v>-1816072.3550385004</v>
      </c>
      <c r="F1058" s="11">
        <f>RB[[#This Row],[AUM]]-D1057</f>
        <v>-1107575.0000001192</v>
      </c>
      <c r="G1058" s="11">
        <f>RB[[#This Row],[∆ AUM]]-RB[[#This Row],[effetto mercato]]</f>
        <v>708497.35503838118</v>
      </c>
    </row>
    <row r="1059" spans="1:7">
      <c r="A1059" s="4">
        <v>43801</v>
      </c>
      <c r="B1059">
        <v>-0.54859999999999998</v>
      </c>
      <c r="C1059" s="6">
        <f>RB[[#This Row],[Variaz]]/100</f>
        <v>-5.4859999999999996E-3</v>
      </c>
      <c r="D1059" s="10">
        <f>'AUM Fondi'!F1236</f>
        <v>786882314.04999995</v>
      </c>
      <c r="E1059" s="10">
        <f>D1058*RB[[#This Row],[Variazione percentuale]]</f>
        <v>-4335088.5231757993</v>
      </c>
      <c r="F1059" s="11">
        <f>RB[[#This Row],[AUM]]-D1058</f>
        <v>-3327041.25</v>
      </c>
      <c r="G1059" s="11">
        <f>RB[[#This Row],[∆ AUM]]-RB[[#This Row],[effetto mercato]]</f>
        <v>1008047.2731757993</v>
      </c>
    </row>
    <row r="1060" spans="1:7">
      <c r="A1060" s="4">
        <v>43802</v>
      </c>
      <c r="B1060">
        <v>-3.56E-2</v>
      </c>
      <c r="C1060" s="6">
        <f>RB[[#This Row],[Variaz]]/100</f>
        <v>-3.5599999999999998E-4</v>
      </c>
      <c r="D1060" s="10">
        <f>'AUM Fondi'!F1237</f>
        <v>787389152.24000001</v>
      </c>
      <c r="E1060" s="10">
        <f>D1059*RB[[#This Row],[Variazione percentuale]]</f>
        <v>-280130.10380179994</v>
      </c>
      <c r="F1060" s="11">
        <f>RB[[#This Row],[AUM]]-D1059</f>
        <v>506838.19000005722</v>
      </c>
      <c r="G1060" s="11">
        <f>RB[[#This Row],[∆ AUM]]-RB[[#This Row],[effetto mercato]]</f>
        <v>786968.29380185716</v>
      </c>
    </row>
    <row r="1061" spans="1:7">
      <c r="A1061" s="4">
        <v>43803</v>
      </c>
      <c r="B1061">
        <v>0.1246</v>
      </c>
      <c r="C1061" s="6">
        <f>RB[[#This Row],[Variaz]]/100</f>
        <v>1.2459999999999999E-3</v>
      </c>
      <c r="D1061" s="10">
        <f>'AUM Fondi'!F1238</f>
        <v>789225581.58999991</v>
      </c>
      <c r="E1061" s="10">
        <f>D1060*RB[[#This Row],[Variazione percentuale]]</f>
        <v>981086.88369103998</v>
      </c>
      <c r="F1061" s="11">
        <f>RB[[#This Row],[AUM]]-D1060</f>
        <v>1836429.3499999046</v>
      </c>
      <c r="G1061" s="11">
        <f>RB[[#This Row],[∆ AUM]]-RB[[#This Row],[effetto mercato]]</f>
        <v>855342.46630886465</v>
      </c>
    </row>
    <row r="1062" spans="1:7">
      <c r="A1062" s="4">
        <v>43804</v>
      </c>
      <c r="B1062">
        <v>0</v>
      </c>
      <c r="C1062" s="6">
        <f>RB[[#This Row],[Variaz]]/100</f>
        <v>0</v>
      </c>
      <c r="D1062" s="10">
        <f>'AUM Fondi'!F1239</f>
        <v>789763715.27999997</v>
      </c>
      <c r="E1062" s="10">
        <f>D1061*RB[[#This Row],[Variazione percentuale]]</f>
        <v>0</v>
      </c>
      <c r="F1062" s="11">
        <f>RB[[#This Row],[AUM]]-D1061</f>
        <v>538133.69000005722</v>
      </c>
      <c r="G1062" s="11">
        <f>RB[[#This Row],[∆ AUM]]-RB[[#This Row],[effetto mercato]]</f>
        <v>538133.69000005722</v>
      </c>
    </row>
    <row r="1063" spans="1:7">
      <c r="A1063" s="4">
        <v>43805</v>
      </c>
      <c r="B1063">
        <v>0.35560000000000003</v>
      </c>
      <c r="C1063" s="6">
        <f>RB[[#This Row],[Variaz]]/100</f>
        <v>3.5560000000000001E-3</v>
      </c>
      <c r="D1063" s="10">
        <f>'AUM Fondi'!F1240</f>
        <v>793259741.33999991</v>
      </c>
      <c r="E1063" s="10">
        <f>D1062*RB[[#This Row],[Variazione percentuale]]</f>
        <v>2808399.7715356802</v>
      </c>
      <c r="F1063" s="11">
        <f>RB[[#This Row],[AUM]]-D1062</f>
        <v>3496026.0599999428</v>
      </c>
      <c r="G1063" s="11">
        <f>RB[[#This Row],[∆ AUM]]-RB[[#This Row],[effetto mercato]]</f>
        <v>687626.28846426262</v>
      </c>
    </row>
    <row r="1064" spans="1:7">
      <c r="A1064" s="4">
        <v>43808</v>
      </c>
      <c r="B1064">
        <v>-1.77E-2</v>
      </c>
      <c r="C1064" s="6">
        <f>RB[[#This Row],[Variaz]]/100</f>
        <v>-1.7699999999999999E-4</v>
      </c>
      <c r="D1064" s="10">
        <f>'AUM Fondi'!F1241</f>
        <v>794282143.74000001</v>
      </c>
      <c r="E1064" s="10">
        <f>D1063*RB[[#This Row],[Variazione percentuale]]</f>
        <v>-140406.97421717999</v>
      </c>
      <c r="F1064" s="11">
        <f>RB[[#This Row],[AUM]]-D1063</f>
        <v>1022402.4000000954</v>
      </c>
      <c r="G1064" s="11">
        <f>RB[[#This Row],[∆ AUM]]-RB[[#This Row],[effetto mercato]]</f>
        <v>1162809.3742172753</v>
      </c>
    </row>
    <row r="1065" spans="1:7">
      <c r="A1065" s="4">
        <v>43809</v>
      </c>
      <c r="B1065">
        <v>-3.5400000000000001E-2</v>
      </c>
      <c r="C1065" s="6">
        <f>RB[[#This Row],[Variaz]]/100</f>
        <v>-3.5399999999999999E-4</v>
      </c>
      <c r="D1065" s="10">
        <f>'AUM Fondi'!F1242</f>
        <v>794268865.14999998</v>
      </c>
      <c r="E1065" s="10">
        <f>D1064*RB[[#This Row],[Variazione percentuale]]</f>
        <v>-281175.87888396002</v>
      </c>
      <c r="F1065" s="11">
        <f>RB[[#This Row],[AUM]]-D1064</f>
        <v>-13278.590000033379</v>
      </c>
      <c r="G1065" s="11">
        <f>RB[[#This Row],[∆ AUM]]-RB[[#This Row],[effetto mercato]]</f>
        <v>267897.28888392664</v>
      </c>
    </row>
    <row r="1066" spans="1:7">
      <c r="A1066" s="4">
        <v>43810</v>
      </c>
      <c r="B1066">
        <v>0.1241</v>
      </c>
      <c r="C1066" s="6">
        <f>RB[[#This Row],[Variaz]]/100</f>
        <v>1.2409999999999999E-3</v>
      </c>
      <c r="D1066" s="10">
        <f>'AUM Fondi'!F1243</f>
        <v>795572376.21000004</v>
      </c>
      <c r="E1066" s="10">
        <f>D1065*RB[[#This Row],[Variazione percentuale]]</f>
        <v>985687.66165114986</v>
      </c>
      <c r="F1066" s="11">
        <f>RB[[#This Row],[AUM]]-D1065</f>
        <v>1303511.060000062</v>
      </c>
      <c r="G1066" s="11">
        <f>RB[[#This Row],[∆ AUM]]-RB[[#This Row],[effetto mercato]]</f>
        <v>317823.39834891213</v>
      </c>
    </row>
    <row r="1067" spans="1:7">
      <c r="A1067" s="4">
        <v>43811</v>
      </c>
      <c r="B1067">
        <v>7.0800000000000002E-2</v>
      </c>
      <c r="C1067" s="6">
        <f>RB[[#This Row],[Variaz]]/100</f>
        <v>7.0799999999999997E-4</v>
      </c>
      <c r="D1067" s="10">
        <f>'AUM Fondi'!F1244</f>
        <v>796562009.97000003</v>
      </c>
      <c r="E1067" s="10">
        <f>D1066*RB[[#This Row],[Variazione percentuale]]</f>
        <v>563265.24235667998</v>
      </c>
      <c r="F1067" s="11">
        <f>RB[[#This Row],[AUM]]-D1066</f>
        <v>989633.75999999046</v>
      </c>
      <c r="G1067" s="11">
        <f>RB[[#This Row],[∆ AUM]]-RB[[#This Row],[effetto mercato]]</f>
        <v>426368.51764331048</v>
      </c>
    </row>
    <row r="1068" spans="1:7">
      <c r="A1068" s="4">
        <v>43812</v>
      </c>
      <c r="B1068">
        <v>0.33610000000000001</v>
      </c>
      <c r="C1068" s="6">
        <f>RB[[#This Row],[Variaz]]/100</f>
        <v>3.3610000000000003E-3</v>
      </c>
      <c r="D1068" s="10">
        <f>'AUM Fondi'!F1245</f>
        <v>799517118.38000011</v>
      </c>
      <c r="E1068" s="10">
        <f>D1067*RB[[#This Row],[Variazione percentuale]]</f>
        <v>2677244.9155091704</v>
      </c>
      <c r="F1068" s="11">
        <f>RB[[#This Row],[AUM]]-D1067</f>
        <v>2955108.4100000858</v>
      </c>
      <c r="G1068" s="11">
        <f>RB[[#This Row],[∆ AUM]]-RB[[#This Row],[effetto mercato]]</f>
        <v>277863.49449091544</v>
      </c>
    </row>
    <row r="1069" spans="1:7">
      <c r="A1069" s="4">
        <v>43815</v>
      </c>
      <c r="B1069">
        <v>0.17630000000000001</v>
      </c>
      <c r="C1069" s="6">
        <f>RB[[#This Row],[Variaz]]/100</f>
        <v>1.763E-3</v>
      </c>
      <c r="D1069" s="10">
        <f>'AUM Fondi'!F1246</f>
        <v>801200915.56999993</v>
      </c>
      <c r="E1069" s="10">
        <f>D1068*RB[[#This Row],[Variazione percentuale]]</f>
        <v>1409548.6797039402</v>
      </c>
      <c r="F1069" s="11">
        <f>RB[[#This Row],[AUM]]-D1068</f>
        <v>1683797.1899998188</v>
      </c>
      <c r="G1069" s="11">
        <f>RB[[#This Row],[∆ AUM]]-RB[[#This Row],[effetto mercato]]</f>
        <v>274248.51029587863</v>
      </c>
    </row>
    <row r="1070" spans="1:7">
      <c r="A1070" s="4">
        <v>43816</v>
      </c>
      <c r="B1070">
        <v>-3.5200000000000002E-2</v>
      </c>
      <c r="C1070" s="6">
        <f>RB[[#This Row],[Variaz]]/100</f>
        <v>-3.5200000000000005E-4</v>
      </c>
      <c r="D1070" s="10">
        <f>'AUM Fondi'!F1247</f>
        <v>801432873.89999986</v>
      </c>
      <c r="E1070" s="10">
        <f>D1069*RB[[#This Row],[Variazione percentuale]]</f>
        <v>-282022.72228064004</v>
      </c>
      <c r="F1070" s="11">
        <f>RB[[#This Row],[AUM]]-D1069</f>
        <v>231958.32999992371</v>
      </c>
      <c r="G1070" s="11">
        <f>RB[[#This Row],[∆ AUM]]-RB[[#This Row],[effetto mercato]]</f>
        <v>513981.05228056374</v>
      </c>
    </row>
    <row r="1071" spans="1:7">
      <c r="A1071" s="4">
        <v>43817</v>
      </c>
      <c r="B1071">
        <v>-3.5200000000000002E-2</v>
      </c>
      <c r="C1071" s="6">
        <f>RB[[#This Row],[Variaz]]/100</f>
        <v>-3.5200000000000005E-4</v>
      </c>
      <c r="D1071" s="10">
        <f>'AUM Fondi'!F1248</f>
        <v>802150608.38</v>
      </c>
      <c r="E1071" s="10">
        <f>D1070*RB[[#This Row],[Variazione percentuale]]</f>
        <v>-282104.37161279999</v>
      </c>
      <c r="F1071" s="11">
        <f>RB[[#This Row],[AUM]]-D1070</f>
        <v>717734.48000013828</v>
      </c>
      <c r="G1071" s="11">
        <f>RB[[#This Row],[∆ AUM]]-RB[[#This Row],[effetto mercato]]</f>
        <v>999838.85161293834</v>
      </c>
    </row>
    <row r="1072" spans="1:7">
      <c r="A1072" s="4">
        <v>43818</v>
      </c>
      <c r="B1072">
        <v>0.1057</v>
      </c>
      <c r="C1072" s="6">
        <f>RB[[#This Row],[Variaz]]/100</f>
        <v>1.057E-3</v>
      </c>
      <c r="D1072" s="10">
        <f>'AUM Fondi'!F1249</f>
        <v>803635905.43999994</v>
      </c>
      <c r="E1072" s="10">
        <f>D1071*RB[[#This Row],[Variazione percentuale]]</f>
        <v>847873.19305766001</v>
      </c>
      <c r="F1072" s="11">
        <f>RB[[#This Row],[AUM]]-D1071</f>
        <v>1485297.0599999428</v>
      </c>
      <c r="G1072" s="11">
        <f>RB[[#This Row],[∆ AUM]]-RB[[#This Row],[effetto mercato]]</f>
        <v>637423.86694228277</v>
      </c>
    </row>
    <row r="1073" spans="1:7">
      <c r="A1073" s="4">
        <v>43819</v>
      </c>
      <c r="B1073">
        <v>0.19350000000000001</v>
      </c>
      <c r="C1073" s="6">
        <f>RB[[#This Row],[Variaz]]/100</f>
        <v>1.9350000000000001E-3</v>
      </c>
      <c r="D1073" s="10">
        <f>'AUM Fondi'!F1250</f>
        <v>805608362.95000005</v>
      </c>
      <c r="E1073" s="10">
        <f>D1072*RB[[#This Row],[Variazione percentuale]]</f>
        <v>1555035.4770263999</v>
      </c>
      <c r="F1073" s="11">
        <f>RB[[#This Row],[AUM]]-D1072</f>
        <v>1972457.5100001097</v>
      </c>
      <c r="G1073" s="11">
        <f>RB[[#This Row],[∆ AUM]]-RB[[#This Row],[effetto mercato]]</f>
        <v>417422.03297370975</v>
      </c>
    </row>
    <row r="1074" spans="1:7">
      <c r="A1074" s="4">
        <v>43822</v>
      </c>
      <c r="B1074">
        <v>-3.5099999999999999E-2</v>
      </c>
      <c r="C1074" s="6">
        <f>RB[[#This Row],[Variaz]]/100</f>
        <v>-3.5099999999999997E-4</v>
      </c>
      <c r="D1074" s="10">
        <f>'AUM Fondi'!F1251</f>
        <v>805858006.63999999</v>
      </c>
      <c r="E1074" s="10">
        <f>D1073*RB[[#This Row],[Variazione percentuale]]</f>
        <v>-282768.53539545002</v>
      </c>
      <c r="F1074" s="11">
        <f>RB[[#This Row],[AUM]]-D1073</f>
        <v>249643.68999993801</v>
      </c>
      <c r="G1074" s="11">
        <f>RB[[#This Row],[∆ AUM]]-RB[[#This Row],[effetto mercato]]</f>
        <v>532412.22539538797</v>
      </c>
    </row>
    <row r="1075" spans="1:7">
      <c r="A1075" s="4">
        <v>43826</v>
      </c>
      <c r="B1075">
        <v>1.7600000000000001E-2</v>
      </c>
      <c r="C1075" s="6">
        <f>RB[[#This Row],[Variaz]]/100</f>
        <v>1.7600000000000002E-4</v>
      </c>
      <c r="D1075" s="10">
        <f>'AUM Fondi'!F1252</f>
        <v>806349588.34000003</v>
      </c>
      <c r="E1075" s="10">
        <f>D1074*RB[[#This Row],[Variazione percentuale]]</f>
        <v>141831.00916864001</v>
      </c>
      <c r="F1075" s="11">
        <f>RB[[#This Row],[AUM]]-D1074</f>
        <v>491581.70000004768</v>
      </c>
      <c r="G1075" s="11">
        <f>RB[[#This Row],[∆ AUM]]-RB[[#This Row],[effetto mercato]]</f>
        <v>349750.69083140767</v>
      </c>
    </row>
    <row r="1076" spans="1:7">
      <c r="A1076" s="4">
        <v>43829</v>
      </c>
      <c r="B1076">
        <v>-0.45660000000000001</v>
      </c>
      <c r="C1076" s="6">
        <f>RB[[#This Row],[Variaz]]/100</f>
        <v>-4.5659999999999997E-3</v>
      </c>
      <c r="D1076" s="10">
        <f>'AUM Fondi'!F1253</f>
        <v>802811422.24999988</v>
      </c>
      <c r="E1076" s="10">
        <f>D1075*RB[[#This Row],[Variazione percentuale]]</f>
        <v>-3681792.2203604397</v>
      </c>
      <c r="F1076" s="11">
        <f>RB[[#This Row],[AUM]]-D1075</f>
        <v>-3538166.0900001526</v>
      </c>
      <c r="G1076" s="11">
        <f>RB[[#This Row],[∆ AUM]]-RB[[#This Row],[effetto mercato]]</f>
        <v>143626.13036028715</v>
      </c>
    </row>
    <row r="1077" spans="1:7">
      <c r="A1077" s="4">
        <v>43832</v>
      </c>
      <c r="B1077">
        <v>0.3352</v>
      </c>
      <c r="C1077" s="6">
        <f>RB[[#This Row],[Variaz]]/100</f>
        <v>3.3519999999999999E-3</v>
      </c>
      <c r="D1077" s="10">
        <f>'AUM Fondi'!F1254</f>
        <v>806204419.21999991</v>
      </c>
      <c r="E1077" s="10">
        <f>D1076*RB[[#This Row],[Variazione percentuale]]</f>
        <v>2691023.8873819998</v>
      </c>
      <c r="F1077" s="11">
        <f>RB[[#This Row],[AUM]]-D1076</f>
        <v>3392996.9700000286</v>
      </c>
      <c r="G1077" s="11">
        <f>RB[[#This Row],[∆ AUM]]-RB[[#This Row],[effetto mercato]]</f>
        <v>701973.08261802886</v>
      </c>
    </row>
    <row r="1078" spans="1:7">
      <c r="A1078" s="4">
        <v>43833</v>
      </c>
      <c r="B1078">
        <v>0</v>
      </c>
      <c r="C1078" s="6">
        <f>RB[[#This Row],[Variaz]]/100</f>
        <v>0</v>
      </c>
      <c r="D1078" s="10">
        <f>'AUM Fondi'!F1255</f>
        <v>806247890.0999999</v>
      </c>
      <c r="E1078" s="10">
        <f>D1077*RB[[#This Row],[Variazione percentuale]]</f>
        <v>0</v>
      </c>
      <c r="F1078" s="11">
        <f>RB[[#This Row],[AUM]]-D1077</f>
        <v>43470.879999995232</v>
      </c>
      <c r="G1078" s="11">
        <f>RB[[#This Row],[∆ AUM]]-RB[[#This Row],[effetto mercato]]</f>
        <v>43470.879999995232</v>
      </c>
    </row>
    <row r="1079" spans="1:7">
      <c r="A1079" s="4">
        <v>43837</v>
      </c>
      <c r="B1079">
        <v>3.5200000000000002E-2</v>
      </c>
      <c r="C1079" s="6">
        <f>RB[[#This Row],[Variaz]]/100</f>
        <v>3.5200000000000005E-4</v>
      </c>
      <c r="D1079" s="10">
        <f>'AUM Fondi'!F1256</f>
        <v>808113779.42999995</v>
      </c>
      <c r="E1079" s="10">
        <f>D1078*RB[[#This Row],[Variazione percentuale]]</f>
        <v>283799.2573152</v>
      </c>
      <c r="F1079" s="11">
        <f>RB[[#This Row],[AUM]]-D1078</f>
        <v>1865889.3300000429</v>
      </c>
      <c r="G1079" s="11">
        <f>RB[[#This Row],[∆ AUM]]-RB[[#This Row],[effetto mercato]]</f>
        <v>1582090.0726848429</v>
      </c>
    </row>
    <row r="1080" spans="1:7">
      <c r="A1080" s="4">
        <v>43838</v>
      </c>
      <c r="B1080">
        <v>-5.2699999999999997E-2</v>
      </c>
      <c r="C1080" s="6">
        <f>RB[[#This Row],[Variaz]]/100</f>
        <v>-5.2700000000000002E-4</v>
      </c>
      <c r="D1080" s="10">
        <f>'AUM Fondi'!F1257</f>
        <v>808308570.70000005</v>
      </c>
      <c r="E1080" s="10">
        <f>D1079*RB[[#This Row],[Variazione percentuale]]</f>
        <v>-425875.96175960999</v>
      </c>
      <c r="F1080" s="11">
        <f>RB[[#This Row],[AUM]]-D1079</f>
        <v>194791.27000010014</v>
      </c>
      <c r="G1080" s="11">
        <f>RB[[#This Row],[∆ AUM]]-RB[[#This Row],[effetto mercato]]</f>
        <v>620667.23175971012</v>
      </c>
    </row>
    <row r="1081" spans="1:7">
      <c r="A1081" s="4">
        <v>43839</v>
      </c>
      <c r="B1081">
        <v>0.1231</v>
      </c>
      <c r="C1081" s="6">
        <f>RB[[#This Row],[Variaz]]/100</f>
        <v>1.2310000000000001E-3</v>
      </c>
      <c r="D1081" s="10">
        <f>'AUM Fondi'!F1258</f>
        <v>810551393.31000006</v>
      </c>
      <c r="E1081" s="10">
        <f>D1080*RB[[#This Row],[Variazione percentuale]]</f>
        <v>995027.85053170018</v>
      </c>
      <c r="F1081" s="11">
        <f>RB[[#This Row],[AUM]]-D1080</f>
        <v>2242822.6100000143</v>
      </c>
      <c r="G1081" s="11">
        <f>RB[[#This Row],[∆ AUM]]-RB[[#This Row],[effetto mercato]]</f>
        <v>1247794.7594683142</v>
      </c>
    </row>
    <row r="1082" spans="1:7">
      <c r="A1082" s="4">
        <v>43840</v>
      </c>
      <c r="B1082">
        <v>-1.7600000000000001E-2</v>
      </c>
      <c r="C1082" s="6">
        <f>RB[[#This Row],[Variaz]]/100</f>
        <v>-1.7600000000000002E-4</v>
      </c>
      <c r="D1082" s="10">
        <f>'AUM Fondi'!F1259</f>
        <v>810957672.69000006</v>
      </c>
      <c r="E1082" s="10">
        <f>D1081*RB[[#This Row],[Variazione percentuale]]</f>
        <v>-142657.04522256003</v>
      </c>
      <c r="F1082" s="11">
        <f>RB[[#This Row],[AUM]]-D1081</f>
        <v>406279.37999999523</v>
      </c>
      <c r="G1082" s="11">
        <f>RB[[#This Row],[∆ AUM]]-RB[[#This Row],[effetto mercato]]</f>
        <v>548936.42522255529</v>
      </c>
    </row>
    <row r="1083" spans="1:7">
      <c r="A1083" s="4">
        <v>43843</v>
      </c>
      <c r="B1083">
        <v>-1.7600000000000001E-2</v>
      </c>
      <c r="C1083" s="6">
        <f>RB[[#This Row],[Variaz]]/100</f>
        <v>-1.7600000000000002E-4</v>
      </c>
      <c r="D1083" s="10">
        <f>'AUM Fondi'!F1260</f>
        <v>811448628.29000008</v>
      </c>
      <c r="E1083" s="10">
        <f>D1082*RB[[#This Row],[Variazione percentuale]]</f>
        <v>-142728.55039344003</v>
      </c>
      <c r="F1083" s="11">
        <f>RB[[#This Row],[AUM]]-D1082</f>
        <v>490955.60000002384</v>
      </c>
      <c r="G1083" s="11">
        <f>RB[[#This Row],[∆ AUM]]-RB[[#This Row],[effetto mercato]]</f>
        <v>633684.1503934639</v>
      </c>
    </row>
    <row r="1084" spans="1:7">
      <c r="A1084" s="4">
        <v>43844</v>
      </c>
      <c r="B1084">
        <v>8.7900000000000006E-2</v>
      </c>
      <c r="C1084" s="6">
        <f>RB[[#This Row],[Variaz]]/100</f>
        <v>8.7900000000000001E-4</v>
      </c>
      <c r="D1084" s="10">
        <f>'AUM Fondi'!F1261</f>
        <v>812976397.09000003</v>
      </c>
      <c r="E1084" s="10">
        <f>D1083*RB[[#This Row],[Variazione percentuale]]</f>
        <v>713263.34426691011</v>
      </c>
      <c r="F1084" s="11">
        <f>RB[[#This Row],[AUM]]-D1083</f>
        <v>1527768.7999999523</v>
      </c>
      <c r="G1084" s="11">
        <f>RB[[#This Row],[∆ AUM]]-RB[[#This Row],[effetto mercato]]</f>
        <v>814505.45573304221</v>
      </c>
    </row>
    <row r="1085" spans="1:7">
      <c r="A1085" s="4">
        <v>43845</v>
      </c>
      <c r="B1085">
        <v>-5.2699999999999997E-2</v>
      </c>
      <c r="C1085" s="6">
        <f>RB[[#This Row],[Variaz]]/100</f>
        <v>-5.2700000000000002E-4</v>
      </c>
      <c r="D1085" s="10">
        <f>'AUM Fondi'!F1262</f>
        <v>813564139.83000004</v>
      </c>
      <c r="E1085" s="10">
        <f>D1084*RB[[#This Row],[Variazione percentuale]]</f>
        <v>-428438.56126643001</v>
      </c>
      <c r="F1085" s="11">
        <f>RB[[#This Row],[AUM]]-D1084</f>
        <v>587742.74000000954</v>
      </c>
      <c r="G1085" s="11">
        <f>RB[[#This Row],[∆ AUM]]-RB[[#This Row],[effetto mercato]]</f>
        <v>1016181.3012664395</v>
      </c>
    </row>
    <row r="1086" spans="1:7">
      <c r="A1086" s="4">
        <v>43846</v>
      </c>
      <c r="B1086">
        <v>0.15809999999999999</v>
      </c>
      <c r="C1086" s="6">
        <f>RB[[#This Row],[Variaz]]/100</f>
        <v>1.5809999999999999E-3</v>
      </c>
      <c r="D1086" s="10">
        <f>'AUM Fondi'!F1263</f>
        <v>816053630.11000001</v>
      </c>
      <c r="E1086" s="10">
        <f>D1085*RB[[#This Row],[Variazione percentuale]]</f>
        <v>1286244.9050712299</v>
      </c>
      <c r="F1086" s="11">
        <f>RB[[#This Row],[AUM]]-D1085</f>
        <v>2489490.2799999714</v>
      </c>
      <c r="G1086" s="11">
        <f>RB[[#This Row],[∆ AUM]]-RB[[#This Row],[effetto mercato]]</f>
        <v>1203245.3749287415</v>
      </c>
    </row>
    <row r="1087" spans="1:7">
      <c r="A1087" s="4">
        <v>43847</v>
      </c>
      <c r="B1087">
        <v>0.28060000000000002</v>
      </c>
      <c r="C1087" s="6">
        <f>RB[[#This Row],[Variaz]]/100</f>
        <v>2.8060000000000003E-3</v>
      </c>
      <c r="D1087" s="10">
        <f>'AUM Fondi'!F1264</f>
        <v>819527727.75999999</v>
      </c>
      <c r="E1087" s="10">
        <f>D1086*RB[[#This Row],[Variazione percentuale]]</f>
        <v>2289846.4860886605</v>
      </c>
      <c r="F1087" s="11">
        <f>RB[[#This Row],[AUM]]-D1086</f>
        <v>3474097.6499999762</v>
      </c>
      <c r="G1087" s="11">
        <f>RB[[#This Row],[∆ AUM]]-RB[[#This Row],[effetto mercato]]</f>
        <v>1184251.1639113156</v>
      </c>
    </row>
    <row r="1088" spans="1:7">
      <c r="A1088" s="4">
        <v>43850</v>
      </c>
      <c r="B1088">
        <v>8.7400000000000005E-2</v>
      </c>
      <c r="C1088" s="6">
        <f>RB[[#This Row],[Variaz]]/100</f>
        <v>8.740000000000001E-4</v>
      </c>
      <c r="D1088" s="10">
        <f>'AUM Fondi'!F1265</f>
        <v>821524620.53999996</v>
      </c>
      <c r="E1088" s="10">
        <f>D1087*RB[[#This Row],[Variazione percentuale]]</f>
        <v>716267.23406224011</v>
      </c>
      <c r="F1088" s="11">
        <f>RB[[#This Row],[AUM]]-D1087</f>
        <v>1996892.7799999714</v>
      </c>
      <c r="G1088" s="11">
        <f>RB[[#This Row],[∆ AUM]]-RB[[#This Row],[effetto mercato]]</f>
        <v>1280625.5459377314</v>
      </c>
    </row>
    <row r="1089" spans="1:7">
      <c r="A1089" s="4">
        <v>43851</v>
      </c>
      <c r="B1089">
        <v>-6.9900000000000004E-2</v>
      </c>
      <c r="C1089" s="6">
        <f>RB[[#This Row],[Variaz]]/100</f>
        <v>-6.9900000000000008E-4</v>
      </c>
      <c r="D1089" s="10">
        <f>'AUM Fondi'!F1266</f>
        <v>822271387.74000001</v>
      </c>
      <c r="E1089" s="10">
        <f>D1088*RB[[#This Row],[Variazione percentuale]]</f>
        <v>-574245.70975746005</v>
      </c>
      <c r="F1089" s="11">
        <f>RB[[#This Row],[AUM]]-D1088</f>
        <v>746767.20000004768</v>
      </c>
      <c r="G1089" s="11">
        <f>RB[[#This Row],[∆ AUM]]-RB[[#This Row],[effetto mercato]]</f>
        <v>1321012.9097575077</v>
      </c>
    </row>
    <row r="1090" spans="1:7">
      <c r="A1090" s="4">
        <v>43852</v>
      </c>
      <c r="B1090">
        <v>1.7500000000000002E-2</v>
      </c>
      <c r="C1090" s="6">
        <f>RB[[#This Row],[Variaz]]/100</f>
        <v>1.7500000000000003E-4</v>
      </c>
      <c r="D1090" s="10">
        <f>'AUM Fondi'!F1267</f>
        <v>823456410.12</v>
      </c>
      <c r="E1090" s="10">
        <f>D1089*RB[[#This Row],[Variazione percentuale]]</f>
        <v>143897.49285450001</v>
      </c>
      <c r="F1090" s="11">
        <f>RB[[#This Row],[AUM]]-D1089</f>
        <v>1185022.3799999952</v>
      </c>
      <c r="G1090" s="11">
        <f>RB[[#This Row],[∆ AUM]]-RB[[#This Row],[effetto mercato]]</f>
        <v>1041124.8871454953</v>
      </c>
    </row>
    <row r="1091" spans="1:7">
      <c r="A1091" s="4">
        <v>43853</v>
      </c>
      <c r="B1091">
        <v>8.7400000000000005E-2</v>
      </c>
      <c r="C1091" s="6">
        <f>RB[[#This Row],[Variaz]]/100</f>
        <v>8.740000000000001E-4</v>
      </c>
      <c r="D1091" s="10">
        <f>'AUM Fondi'!F1268</f>
        <v>825302367.54000008</v>
      </c>
      <c r="E1091" s="10">
        <f>D1090*RB[[#This Row],[Variazione percentuale]]</f>
        <v>719700.90244488011</v>
      </c>
      <c r="F1091" s="11">
        <f>RB[[#This Row],[AUM]]-D1090</f>
        <v>1845957.4200000763</v>
      </c>
      <c r="G1091" s="11">
        <f>RB[[#This Row],[∆ AUM]]-RB[[#This Row],[effetto mercato]]</f>
        <v>1126256.5175551963</v>
      </c>
    </row>
    <row r="1092" spans="1:7">
      <c r="A1092" s="4">
        <v>43854</v>
      </c>
      <c r="B1092">
        <v>5.2400000000000002E-2</v>
      </c>
      <c r="C1092" s="6">
        <f>RB[[#This Row],[Variaz]]/100</f>
        <v>5.2400000000000005E-4</v>
      </c>
      <c r="D1092" s="10">
        <f>'AUM Fondi'!F1269</f>
        <v>826907239.0999999</v>
      </c>
      <c r="E1092" s="10">
        <f>D1091*RB[[#This Row],[Variazione percentuale]]</f>
        <v>432458.44059096009</v>
      </c>
      <c r="F1092" s="11">
        <f>RB[[#This Row],[AUM]]-D1091</f>
        <v>1604871.5599998236</v>
      </c>
      <c r="G1092" s="11">
        <f>RB[[#This Row],[∆ AUM]]-RB[[#This Row],[effetto mercato]]</f>
        <v>1172413.1194088636</v>
      </c>
    </row>
    <row r="1093" spans="1:7">
      <c r="A1093" s="4">
        <v>43857</v>
      </c>
      <c r="B1093">
        <v>-0.31419999999999998</v>
      </c>
      <c r="C1093" s="6">
        <f>RB[[#This Row],[Variaz]]/100</f>
        <v>-3.1419999999999998E-3</v>
      </c>
      <c r="D1093" s="10">
        <f>'AUM Fondi'!F1270</f>
        <v>825422418.95000005</v>
      </c>
      <c r="E1093" s="10">
        <f>D1092*RB[[#This Row],[Variazione percentuale]]</f>
        <v>-2598142.5452521998</v>
      </c>
      <c r="F1093" s="11">
        <f>RB[[#This Row],[AUM]]-D1092</f>
        <v>-1484820.1499998569</v>
      </c>
      <c r="G1093" s="11">
        <f>RB[[#This Row],[∆ AUM]]-RB[[#This Row],[effetto mercato]]</f>
        <v>1113322.3952523428</v>
      </c>
    </row>
    <row r="1094" spans="1:7">
      <c r="A1094" s="4">
        <v>43858</v>
      </c>
      <c r="B1094">
        <v>0.17510000000000001</v>
      </c>
      <c r="C1094" s="6">
        <f>RB[[#This Row],[Variaz]]/100</f>
        <v>1.751E-3</v>
      </c>
      <c r="D1094" s="10">
        <f>'AUM Fondi'!F1271</f>
        <v>827937564.39999998</v>
      </c>
      <c r="E1094" s="10">
        <f>D1093*RB[[#This Row],[Variazione percentuale]]</f>
        <v>1445314.6555814501</v>
      </c>
      <c r="F1094" s="11">
        <f>RB[[#This Row],[AUM]]-D1093</f>
        <v>2515145.4499999285</v>
      </c>
      <c r="G1094" s="11">
        <f>RB[[#This Row],[∆ AUM]]-RB[[#This Row],[effetto mercato]]</f>
        <v>1069830.7944184784</v>
      </c>
    </row>
    <row r="1095" spans="1:7">
      <c r="A1095" s="4">
        <v>43859</v>
      </c>
      <c r="B1095">
        <v>0.1399</v>
      </c>
      <c r="C1095" s="6">
        <f>RB[[#This Row],[Variaz]]/100</f>
        <v>1.3990000000000001E-3</v>
      </c>
      <c r="D1095" s="10">
        <f>'AUM Fondi'!F1272</f>
        <v>830419918.48000002</v>
      </c>
      <c r="E1095" s="10">
        <f>D1094*RB[[#This Row],[Variazione percentuale]]</f>
        <v>1158284.6525956001</v>
      </c>
      <c r="F1095" s="11">
        <f>RB[[#This Row],[AUM]]-D1094</f>
        <v>2482354.0800000429</v>
      </c>
      <c r="G1095" s="11">
        <f>RB[[#This Row],[∆ AUM]]-RB[[#This Row],[effetto mercato]]</f>
        <v>1324069.4274044428</v>
      </c>
    </row>
    <row r="1096" spans="1:7">
      <c r="A1096" s="4">
        <v>43860</v>
      </c>
      <c r="B1096">
        <v>-0.27929999999999999</v>
      </c>
      <c r="C1096" s="6">
        <f>RB[[#This Row],[Variaz]]/100</f>
        <v>-2.7929999999999999E-3</v>
      </c>
      <c r="D1096" s="10">
        <f>'AUM Fondi'!F1273</f>
        <v>829777242.53999996</v>
      </c>
      <c r="E1096" s="10">
        <f>D1095*RB[[#This Row],[Variazione percentuale]]</f>
        <v>-2319362.8323146398</v>
      </c>
      <c r="F1096" s="11">
        <f>RB[[#This Row],[AUM]]-D1095</f>
        <v>-642675.94000005722</v>
      </c>
      <c r="G1096" s="11">
        <f>RB[[#This Row],[∆ AUM]]-RB[[#This Row],[effetto mercato]]</f>
        <v>1676686.8923145826</v>
      </c>
    </row>
    <row r="1097" spans="1:7">
      <c r="A1097" s="4">
        <v>43861</v>
      </c>
      <c r="B1097">
        <v>-0.45519999999999999</v>
      </c>
      <c r="C1097" s="6">
        <f>RB[[#This Row],[Variaz]]/100</f>
        <v>-4.5519999999999996E-3</v>
      </c>
      <c r="D1097" s="10">
        <f>'AUM Fondi'!F1274</f>
        <v>826670026.44999993</v>
      </c>
      <c r="E1097" s="10">
        <f>D1096*RB[[#This Row],[Variazione percentuale]]</f>
        <v>-3777146.0080420794</v>
      </c>
      <c r="F1097" s="11">
        <f>RB[[#This Row],[AUM]]-D1096</f>
        <v>-3107216.0900000334</v>
      </c>
      <c r="G1097" s="11">
        <f>RB[[#This Row],[∆ AUM]]-RB[[#This Row],[effetto mercato]]</f>
        <v>669929.91804204602</v>
      </c>
    </row>
    <row r="1098" spans="1:7">
      <c r="A1098" s="4">
        <v>43864</v>
      </c>
      <c r="B1098">
        <v>0.1583</v>
      </c>
      <c r="C1098" s="6">
        <f>RB[[#This Row],[Variaz]]/100</f>
        <v>1.583E-3</v>
      </c>
      <c r="D1098" s="10">
        <f>'AUM Fondi'!F1275</f>
        <v>829170874.53999996</v>
      </c>
      <c r="E1098" s="10">
        <f>D1097*RB[[#This Row],[Variazione percentuale]]</f>
        <v>1308618.6518703499</v>
      </c>
      <c r="F1098" s="11">
        <f>RB[[#This Row],[AUM]]-D1097</f>
        <v>2500848.0900000334</v>
      </c>
      <c r="G1098" s="11">
        <f>RB[[#This Row],[∆ AUM]]-RB[[#This Row],[effetto mercato]]</f>
        <v>1192229.4381296835</v>
      </c>
    </row>
    <row r="1099" spans="1:7">
      <c r="A1099" s="4">
        <v>43865</v>
      </c>
      <c r="B1099">
        <v>0.47410000000000002</v>
      </c>
      <c r="C1099" s="6">
        <f>RB[[#This Row],[Variaz]]/100</f>
        <v>4.7410000000000004E-3</v>
      </c>
      <c r="D1099" s="10">
        <f>'AUM Fondi'!F1276</f>
        <v>834141161.1500001</v>
      </c>
      <c r="E1099" s="10">
        <f>D1098*RB[[#This Row],[Variazione percentuale]]</f>
        <v>3931099.1161941402</v>
      </c>
      <c r="F1099" s="11">
        <f>RB[[#This Row],[AUM]]-D1098</f>
        <v>4970286.6100001335</v>
      </c>
      <c r="G1099" s="11">
        <f>RB[[#This Row],[∆ AUM]]-RB[[#This Row],[effetto mercato]]</f>
        <v>1039187.4938059933</v>
      </c>
    </row>
    <row r="1100" spans="1:7">
      <c r="A1100" s="4">
        <v>43866</v>
      </c>
      <c r="B1100">
        <v>0.47189999999999999</v>
      </c>
      <c r="C1100" s="6">
        <f>RB[[#This Row],[Variaz]]/100</f>
        <v>4.7190000000000001E-3</v>
      </c>
      <c r="D1100" s="10">
        <f>'AUM Fondi'!F1277</f>
        <v>839719195.72000003</v>
      </c>
      <c r="E1100" s="10">
        <f>D1099*RB[[#This Row],[Variazione percentuale]]</f>
        <v>3936312.1394668506</v>
      </c>
      <c r="F1100" s="11">
        <f>RB[[#This Row],[AUM]]-D1099</f>
        <v>5578034.5699999332</v>
      </c>
      <c r="G1100" s="11">
        <f>RB[[#This Row],[∆ AUM]]-RB[[#This Row],[effetto mercato]]</f>
        <v>1641722.4305330827</v>
      </c>
    </row>
    <row r="1101" spans="1:7">
      <c r="A1101" s="4">
        <v>43867</v>
      </c>
      <c r="B1101">
        <v>0.2087</v>
      </c>
      <c r="C1101" s="6">
        <f>RB[[#This Row],[Variaz]]/100</f>
        <v>2.0869999999999999E-3</v>
      </c>
      <c r="D1101" s="10">
        <f>'AUM Fondi'!F1278</f>
        <v>842812960.56999993</v>
      </c>
      <c r="E1101" s="10">
        <f>D1100*RB[[#This Row],[Variazione percentuale]]</f>
        <v>1752493.96146764</v>
      </c>
      <c r="F1101" s="11">
        <f>RB[[#This Row],[AUM]]-D1100</f>
        <v>3093764.8499999046</v>
      </c>
      <c r="G1101" s="11">
        <f>RB[[#This Row],[∆ AUM]]-RB[[#This Row],[effetto mercato]]</f>
        <v>1341270.8885322646</v>
      </c>
    </row>
    <row r="1102" spans="1:7">
      <c r="A1102" s="4">
        <v>43868</v>
      </c>
      <c r="B1102">
        <v>-0.1736</v>
      </c>
      <c r="C1102" s="6">
        <f>RB[[#This Row],[Variaz]]/100</f>
        <v>-1.7360000000000001E-3</v>
      </c>
      <c r="D1102" s="10">
        <f>'AUM Fondi'!F1279</f>
        <v>842763975.26999998</v>
      </c>
      <c r="E1102" s="10">
        <f>D1101*RB[[#This Row],[Variazione percentuale]]</f>
        <v>-1463123.29954952</v>
      </c>
      <c r="F1102" s="11">
        <f>RB[[#This Row],[AUM]]-D1101</f>
        <v>-48985.299999952316</v>
      </c>
      <c r="G1102" s="11">
        <f>RB[[#This Row],[∆ AUM]]-RB[[#This Row],[effetto mercato]]</f>
        <v>1414137.9995495677</v>
      </c>
    </row>
    <row r="1103" spans="1:7">
      <c r="A1103" s="4">
        <v>43871</v>
      </c>
      <c r="B1103">
        <v>0.1913</v>
      </c>
      <c r="C1103" s="6">
        <f>RB[[#This Row],[Variaz]]/100</f>
        <v>1.913E-3</v>
      </c>
      <c r="D1103" s="10">
        <f>'AUM Fondi'!F1280</f>
        <v>845606847.37</v>
      </c>
      <c r="E1103" s="10">
        <f>D1102*RB[[#This Row],[Variazione percentuale]]</f>
        <v>1612207.48469151</v>
      </c>
      <c r="F1103" s="11">
        <f>RB[[#This Row],[AUM]]-D1102</f>
        <v>2842872.1000000238</v>
      </c>
      <c r="G1103" s="11">
        <f>RB[[#This Row],[∆ AUM]]-RB[[#This Row],[effetto mercato]]</f>
        <v>1230664.6153085139</v>
      </c>
    </row>
    <row r="1104" spans="1:7">
      <c r="A1104" s="4">
        <v>43872</v>
      </c>
      <c r="B1104">
        <v>0.19089999999999999</v>
      </c>
      <c r="C1104" s="6">
        <f>RB[[#This Row],[Variaz]]/100</f>
        <v>1.9089999999999999E-3</v>
      </c>
      <c r="D1104" s="10">
        <f>'AUM Fondi'!F1281</f>
        <v>848147437.97000015</v>
      </c>
      <c r="E1104" s="10">
        <f>D1103*RB[[#This Row],[Variazione percentuale]]</f>
        <v>1614263.47162933</v>
      </c>
      <c r="F1104" s="11">
        <f>RB[[#This Row],[AUM]]-D1103</f>
        <v>2540590.6000001431</v>
      </c>
      <c r="G1104" s="11">
        <f>RB[[#This Row],[∆ AUM]]-RB[[#This Row],[effetto mercato]]</f>
        <v>926327.12837081309</v>
      </c>
    </row>
    <row r="1105" spans="1:7">
      <c r="A1105" s="4">
        <v>43873</v>
      </c>
      <c r="B1105">
        <v>0.24249999999999999</v>
      </c>
      <c r="C1105" s="6">
        <f>RB[[#This Row],[Variaz]]/100</f>
        <v>2.4250000000000001E-3</v>
      </c>
      <c r="D1105" s="10">
        <f>'AUM Fondi'!F1282</f>
        <v>851319025.56000006</v>
      </c>
      <c r="E1105" s="10">
        <f>D1104*RB[[#This Row],[Variazione percentuale]]</f>
        <v>2056757.5370772504</v>
      </c>
      <c r="F1105" s="11">
        <f>RB[[#This Row],[AUM]]-D1104</f>
        <v>3171587.5899999142</v>
      </c>
      <c r="G1105" s="11">
        <f>RB[[#This Row],[∆ AUM]]-RB[[#This Row],[effetto mercato]]</f>
        <v>1114830.0529226637</v>
      </c>
    </row>
    <row r="1106" spans="1:7">
      <c r="A1106" s="4">
        <v>43874</v>
      </c>
      <c r="B1106">
        <v>1.7299999999999999E-2</v>
      </c>
      <c r="C1106" s="6">
        <f>RB[[#This Row],[Variaz]]/100</f>
        <v>1.73E-4</v>
      </c>
      <c r="D1106" s="10">
        <f>'AUM Fondi'!F1283</f>
        <v>852339575.81000006</v>
      </c>
      <c r="E1106" s="10">
        <f>D1105*RB[[#This Row],[Variazione percentuale]]</f>
        <v>147278.19142188001</v>
      </c>
      <c r="F1106" s="11">
        <f>RB[[#This Row],[AUM]]-D1105</f>
        <v>1020550.25</v>
      </c>
      <c r="G1106" s="11">
        <f>RB[[#This Row],[∆ AUM]]-RB[[#This Row],[effetto mercato]]</f>
        <v>873272.05857811996</v>
      </c>
    </row>
    <row r="1107" spans="1:7">
      <c r="A1107" s="4">
        <v>43875</v>
      </c>
      <c r="B1107">
        <v>5.1799999999999999E-2</v>
      </c>
      <c r="C1107" s="6">
        <f>RB[[#This Row],[Variaz]]/100</f>
        <v>5.1800000000000001E-4</v>
      </c>
      <c r="D1107" s="10">
        <f>'AUM Fondi'!F1284</f>
        <v>853492136.58000004</v>
      </c>
      <c r="E1107" s="10">
        <f>D1106*RB[[#This Row],[Variazione percentuale]]</f>
        <v>441511.90026958002</v>
      </c>
      <c r="F1107" s="11">
        <f>RB[[#This Row],[AUM]]-D1106</f>
        <v>1152560.7699999809</v>
      </c>
      <c r="G1107" s="11">
        <f>RB[[#This Row],[∆ AUM]]-RB[[#This Row],[effetto mercato]]</f>
        <v>711048.86973040085</v>
      </c>
    </row>
    <row r="1108" spans="1:7">
      <c r="A1108" s="4">
        <v>43878</v>
      </c>
      <c r="B1108">
        <v>3.4500000000000003E-2</v>
      </c>
      <c r="C1108" s="6">
        <f>RB[[#This Row],[Variaz]]/100</f>
        <v>3.4500000000000004E-4</v>
      </c>
      <c r="D1108" s="10">
        <f>'AUM Fondi'!F1285</f>
        <v>854785900.46000004</v>
      </c>
      <c r="E1108" s="10">
        <f>D1107*RB[[#This Row],[Variazione percentuale]]</f>
        <v>294454.78712010005</v>
      </c>
      <c r="F1108" s="11">
        <f>RB[[#This Row],[AUM]]-D1107</f>
        <v>1293763.8799999952</v>
      </c>
      <c r="G1108" s="11">
        <f>RB[[#This Row],[∆ AUM]]-RB[[#This Row],[effetto mercato]]</f>
        <v>999309.09287989512</v>
      </c>
    </row>
    <row r="1109" spans="1:7">
      <c r="A1109" s="4">
        <v>43879</v>
      </c>
      <c r="B1109">
        <v>-0.15540000000000001</v>
      </c>
      <c r="C1109" s="6">
        <f>RB[[#This Row],[Variaz]]/100</f>
        <v>-1.554E-3</v>
      </c>
      <c r="D1109" s="10">
        <f>'AUM Fondi'!F1286</f>
        <v>854180409.64999998</v>
      </c>
      <c r="E1109" s="10">
        <f>D1108*RB[[#This Row],[Variazione percentuale]]</f>
        <v>-1328337.28931484</v>
      </c>
      <c r="F1109" s="11">
        <f>RB[[#This Row],[AUM]]-D1108</f>
        <v>-605490.81000006199</v>
      </c>
      <c r="G1109" s="11">
        <f>RB[[#This Row],[∆ AUM]]-RB[[#This Row],[effetto mercato]]</f>
        <v>722846.479314778</v>
      </c>
    </row>
    <row r="1110" spans="1:7">
      <c r="A1110" s="4">
        <v>43880</v>
      </c>
      <c r="B1110">
        <v>0.20749999999999999</v>
      </c>
      <c r="C1110" s="6">
        <f>RB[[#This Row],[Variaz]]/100</f>
        <v>2.075E-3</v>
      </c>
      <c r="D1110" s="10">
        <f>'AUM Fondi'!F1287</f>
        <v>857650299.5</v>
      </c>
      <c r="E1110" s="10">
        <f>D1109*RB[[#This Row],[Variazione percentuale]]</f>
        <v>1772424.35002375</v>
      </c>
      <c r="F1110" s="11">
        <f>RB[[#This Row],[AUM]]-D1109</f>
        <v>3469889.8500000238</v>
      </c>
      <c r="G1110" s="11">
        <f>RB[[#This Row],[∆ AUM]]-RB[[#This Row],[effetto mercato]]</f>
        <v>1697465.4999762739</v>
      </c>
    </row>
    <row r="1111" spans="1:7">
      <c r="A1111" s="4">
        <v>43881</v>
      </c>
      <c r="B1111">
        <v>5.1799999999999999E-2</v>
      </c>
      <c r="C1111" s="6">
        <f>RB[[#This Row],[Variaz]]/100</f>
        <v>5.1800000000000001E-4</v>
      </c>
      <c r="D1111" s="10">
        <f>'AUM Fondi'!F1288</f>
        <v>859303639.45999992</v>
      </c>
      <c r="E1111" s="10">
        <f>D1110*RB[[#This Row],[Variazione percentuale]]</f>
        <v>444262.85514100001</v>
      </c>
      <c r="F1111" s="11">
        <f>RB[[#This Row],[AUM]]-D1110</f>
        <v>1653339.9599999189</v>
      </c>
      <c r="G1111" s="11">
        <f>RB[[#This Row],[∆ AUM]]-RB[[#This Row],[effetto mercato]]</f>
        <v>1209077.104858919</v>
      </c>
    </row>
    <row r="1112" spans="1:7">
      <c r="A1112" s="4">
        <v>43882</v>
      </c>
      <c r="B1112">
        <v>-0.37940000000000002</v>
      </c>
      <c r="C1112" s="6">
        <f>RB[[#This Row],[Variaz]]/100</f>
        <v>-3.7940000000000001E-3</v>
      </c>
      <c r="D1112" s="10">
        <f>'AUM Fondi'!F1289</f>
        <v>857072031.97000003</v>
      </c>
      <c r="E1112" s="10">
        <f>D1111*RB[[#This Row],[Variazione percentuale]]</f>
        <v>-3260198.0081112399</v>
      </c>
      <c r="F1112" s="11">
        <f>RB[[#This Row],[AUM]]-D1111</f>
        <v>-2231607.4899998903</v>
      </c>
      <c r="G1112" s="11">
        <f>RB[[#This Row],[∆ AUM]]-RB[[#This Row],[effetto mercato]]</f>
        <v>1028590.5181113495</v>
      </c>
    </row>
    <row r="1113" spans="1:7">
      <c r="A1113" s="4">
        <v>43885</v>
      </c>
      <c r="B1113">
        <v>-0.95209999999999995</v>
      </c>
      <c r="C1113" s="6">
        <f>RB[[#This Row],[Variaz]]/100</f>
        <v>-9.5209999999999999E-3</v>
      </c>
      <c r="D1113" s="10">
        <f>'AUM Fondi'!F1290</f>
        <v>849883410.71000004</v>
      </c>
      <c r="E1113" s="10">
        <f>D1112*RB[[#This Row],[Variazione percentuale]]</f>
        <v>-8160182.81638637</v>
      </c>
      <c r="F1113" s="11">
        <f>RB[[#This Row],[AUM]]-D1112</f>
        <v>-7188621.2599999905</v>
      </c>
      <c r="G1113" s="11">
        <f>RB[[#This Row],[∆ AUM]]-RB[[#This Row],[effetto mercato]]</f>
        <v>971561.55638637953</v>
      </c>
    </row>
    <row r="1114" spans="1:7">
      <c r="A1114" s="4">
        <v>43886</v>
      </c>
      <c r="B1114">
        <v>-0.75149999999999995</v>
      </c>
      <c r="C1114" s="6">
        <f>RB[[#This Row],[Variaz]]/100</f>
        <v>-7.5149999999999991E-3</v>
      </c>
      <c r="D1114" s="10">
        <f>'AUM Fondi'!F1291</f>
        <v>844439029.26999998</v>
      </c>
      <c r="E1114" s="10">
        <f>D1113*RB[[#This Row],[Variazione percentuale]]</f>
        <v>-6386873.8314856496</v>
      </c>
      <c r="F1114" s="11">
        <f>RB[[#This Row],[AUM]]-D1113</f>
        <v>-5444381.4400000572</v>
      </c>
      <c r="G1114" s="11">
        <f>RB[[#This Row],[∆ AUM]]-RB[[#This Row],[effetto mercato]]</f>
        <v>942492.39148559235</v>
      </c>
    </row>
    <row r="1115" spans="1:7">
      <c r="A1115" s="4">
        <v>43887</v>
      </c>
      <c r="B1115">
        <v>-0.19370000000000001</v>
      </c>
      <c r="C1115" s="6">
        <f>RB[[#This Row],[Variaz]]/100</f>
        <v>-1.9370000000000001E-3</v>
      </c>
      <c r="D1115" s="10">
        <f>'AUM Fondi'!F1292</f>
        <v>842716815.42000008</v>
      </c>
      <c r="E1115" s="10">
        <f>D1114*RB[[#This Row],[Variazione percentuale]]</f>
        <v>-1635678.3996959901</v>
      </c>
      <c r="F1115" s="11">
        <f>RB[[#This Row],[AUM]]-D1114</f>
        <v>-1722213.8499999046</v>
      </c>
      <c r="G1115" s="11">
        <f>RB[[#This Row],[∆ AUM]]-RB[[#This Row],[effetto mercato]]</f>
        <v>-86535.450303914491</v>
      </c>
    </row>
    <row r="1116" spans="1:7">
      <c r="A1116" s="4">
        <v>43888</v>
      </c>
      <c r="B1116">
        <v>-1.482</v>
      </c>
      <c r="C1116" s="6">
        <f>RB[[#This Row],[Variaz]]/100</f>
        <v>-1.482E-2</v>
      </c>
      <c r="D1116" s="10">
        <f>'AUM Fondi'!F1293</f>
        <v>830632385</v>
      </c>
      <c r="E1116" s="10">
        <f>D1115*RB[[#This Row],[Variazione percentuale]]</f>
        <v>-12489063.204524402</v>
      </c>
      <c r="F1116" s="11">
        <f>RB[[#This Row],[AUM]]-D1115</f>
        <v>-12084430.420000076</v>
      </c>
      <c r="G1116" s="11">
        <f>RB[[#This Row],[∆ AUM]]-RB[[#This Row],[effetto mercato]]</f>
        <v>404632.78452432528</v>
      </c>
    </row>
    <row r="1117" spans="1:7">
      <c r="A1117" s="4">
        <v>43889</v>
      </c>
      <c r="B1117">
        <v>-0.57310000000000005</v>
      </c>
      <c r="C1117" s="6">
        <f>RB[[#This Row],[Variaz]]/100</f>
        <v>-5.7310000000000009E-3</v>
      </c>
      <c r="D1117" s="10">
        <f>'AUM Fondi'!F1294</f>
        <v>803263428.76999998</v>
      </c>
      <c r="E1117" s="10">
        <f>D1116*RB[[#This Row],[Variazione percentuale]]</f>
        <v>-4760354.1984350011</v>
      </c>
      <c r="F1117" s="11">
        <f>RB[[#This Row],[AUM]]-D1116</f>
        <v>-27368956.230000019</v>
      </c>
      <c r="G1117" s="11">
        <f>RB[[#This Row],[∆ AUM]]-RB[[#This Row],[effetto mercato]]</f>
        <v>-22608602.031565018</v>
      </c>
    </row>
    <row r="1118" spans="1:7">
      <c r="A1118" s="4">
        <v>43892</v>
      </c>
      <c r="B1118">
        <v>0.1981</v>
      </c>
      <c r="C1118" s="6">
        <f>RB[[#This Row],[Variaz]]/100</f>
        <v>1.9810000000000001E-3</v>
      </c>
      <c r="D1118" s="10">
        <f>'AUM Fondi'!F1295</f>
        <v>805508277.70000005</v>
      </c>
      <c r="E1118" s="10">
        <f>D1117*RB[[#This Row],[Variazione percentuale]]</f>
        <v>1591264.8523933701</v>
      </c>
      <c r="F1118" s="11">
        <f>RB[[#This Row],[AUM]]-D1117</f>
        <v>2244848.9300000668</v>
      </c>
      <c r="G1118" s="11">
        <f>RB[[#This Row],[∆ AUM]]-RB[[#This Row],[effetto mercato]]</f>
        <v>653584.07760669664</v>
      </c>
    </row>
    <row r="1119" spans="1:7">
      <c r="A1119" s="4">
        <v>43893</v>
      </c>
      <c r="B1119">
        <v>1.7999999999999999E-2</v>
      </c>
      <c r="C1119" s="6">
        <f>RB[[#This Row],[Variaz]]/100</f>
        <v>1.7999999999999998E-4</v>
      </c>
      <c r="D1119" s="10">
        <f>'AUM Fondi'!F1296</f>
        <v>804889367.45999992</v>
      </c>
      <c r="E1119" s="10">
        <f>D1118*RB[[#This Row],[Variazione percentuale]]</f>
        <v>144991.489986</v>
      </c>
      <c r="F1119" s="11">
        <f>RB[[#This Row],[AUM]]-D1118</f>
        <v>-618910.24000012875</v>
      </c>
      <c r="G1119" s="11">
        <f>RB[[#This Row],[∆ AUM]]-RB[[#This Row],[effetto mercato]]</f>
        <v>-763901.72998612875</v>
      </c>
    </row>
    <row r="1120" spans="1:7">
      <c r="A1120" s="4">
        <v>43894</v>
      </c>
      <c r="B1120">
        <v>0.89859999999999995</v>
      </c>
      <c r="C1120" s="6">
        <f>RB[[#This Row],[Variaz]]/100</f>
        <v>8.9859999999999992E-3</v>
      </c>
      <c r="D1120" s="10">
        <f>'AUM Fondi'!F1297</f>
        <v>811161194.36000001</v>
      </c>
      <c r="E1120" s="10">
        <f>D1119*RB[[#This Row],[Variazione percentuale]]</f>
        <v>7232735.8559955582</v>
      </c>
      <c r="F1120" s="11">
        <f>RB[[#This Row],[AUM]]-D1119</f>
        <v>6271826.9000000954</v>
      </c>
      <c r="G1120" s="11">
        <f>RB[[#This Row],[∆ AUM]]-RB[[#This Row],[effetto mercato]]</f>
        <v>-960908.95599546283</v>
      </c>
    </row>
    <row r="1121" spans="1:7">
      <c r="A1121" s="4">
        <v>43895</v>
      </c>
      <c r="B1121">
        <v>-0.89059999999999995</v>
      </c>
      <c r="C1121" s="6">
        <f>RB[[#This Row],[Variaz]]/100</f>
        <v>-8.905999999999999E-3</v>
      </c>
      <c r="D1121" s="10">
        <f>'AUM Fondi'!F1298</f>
        <v>804348809.24000001</v>
      </c>
      <c r="E1121" s="10">
        <f>D1120*RB[[#This Row],[Variazione percentuale]]</f>
        <v>-7224201.5969701596</v>
      </c>
      <c r="F1121" s="11">
        <f>RB[[#This Row],[AUM]]-D1120</f>
        <v>-6812385.1200000048</v>
      </c>
      <c r="G1121" s="11">
        <f>RB[[#This Row],[∆ AUM]]-RB[[#This Row],[effetto mercato]]</f>
        <v>411816.47697015479</v>
      </c>
    </row>
    <row r="1122" spans="1:7">
      <c r="A1122" s="4">
        <v>43896</v>
      </c>
      <c r="B1122">
        <v>-1.0604</v>
      </c>
      <c r="C1122" s="6">
        <f>RB[[#This Row],[Variaz]]/100</f>
        <v>-1.0604000000000001E-2</v>
      </c>
      <c r="D1122" s="10">
        <f>'AUM Fondi'!F1299</f>
        <v>795873739.75999999</v>
      </c>
      <c r="E1122" s="10">
        <f>D1121*RB[[#This Row],[Variazione percentuale]]</f>
        <v>-8529314.7731809597</v>
      </c>
      <c r="F1122" s="11">
        <f>RB[[#This Row],[AUM]]-D1121</f>
        <v>-8475069.4800000191</v>
      </c>
      <c r="G1122" s="11">
        <f>RB[[#This Row],[∆ AUM]]-RB[[#This Row],[effetto mercato]]</f>
        <v>54245.293180940673</v>
      </c>
    </row>
    <row r="1123" spans="1:7">
      <c r="A1123" s="4">
        <v>43899</v>
      </c>
      <c r="B1123">
        <v>-2.7610999999999999</v>
      </c>
      <c r="C1123" s="6">
        <f>RB[[#This Row],[Variaz]]/100</f>
        <v>-2.7611E-2</v>
      </c>
      <c r="D1123" s="10">
        <f>'AUM Fondi'!F1300</f>
        <v>773470263.12</v>
      </c>
      <c r="E1123" s="10">
        <f>D1122*RB[[#This Row],[Variazione percentuale]]</f>
        <v>-21974869.828513362</v>
      </c>
      <c r="F1123" s="11">
        <f>RB[[#This Row],[AUM]]-D1122</f>
        <v>-22403476.639999986</v>
      </c>
      <c r="G1123" s="11">
        <f>RB[[#This Row],[∆ AUM]]-RB[[#This Row],[effetto mercato]]</f>
        <v>-428606.81148662418</v>
      </c>
    </row>
    <row r="1124" spans="1:7">
      <c r="A1124" s="4">
        <v>43900</v>
      </c>
      <c r="B1124">
        <v>0.42970000000000003</v>
      </c>
      <c r="C1124" s="6">
        <f>RB[[#This Row],[Variaz]]/100</f>
        <v>4.2970000000000005E-3</v>
      </c>
      <c r="D1124" s="10">
        <f>'AUM Fondi'!F1301</f>
        <v>776378835.06000006</v>
      </c>
      <c r="E1124" s="10">
        <f>D1123*RB[[#This Row],[Variazione percentuale]]</f>
        <v>3323601.7206266406</v>
      </c>
      <c r="F1124" s="11">
        <f>RB[[#This Row],[AUM]]-D1123</f>
        <v>2908571.9400000572</v>
      </c>
      <c r="G1124" s="11">
        <f>RB[[#This Row],[∆ AUM]]-RB[[#This Row],[effetto mercato]]</f>
        <v>-415029.78062658338</v>
      </c>
    </row>
    <row r="1125" spans="1:7">
      <c r="A1125" s="4">
        <v>43901</v>
      </c>
      <c r="B1125">
        <v>-0.50219999999999998</v>
      </c>
      <c r="C1125" s="6">
        <f>RB[[#This Row],[Variaz]]/100</f>
        <v>-5.0219999999999996E-3</v>
      </c>
      <c r="D1125" s="10">
        <f>'AUM Fondi'!F1302</f>
        <v>769662870.92999995</v>
      </c>
      <c r="E1125" s="10">
        <f>D1124*RB[[#This Row],[Variazione percentuale]]</f>
        <v>-3898974.5096713197</v>
      </c>
      <c r="F1125" s="11">
        <f>RB[[#This Row],[AUM]]-D1124</f>
        <v>-6715964.1300001144</v>
      </c>
      <c r="G1125" s="11">
        <f>RB[[#This Row],[∆ AUM]]-RB[[#This Row],[effetto mercato]]</f>
        <v>-2816989.6203287947</v>
      </c>
    </row>
    <row r="1126" spans="1:7">
      <c r="A1126" s="4">
        <v>43902</v>
      </c>
      <c r="B1126">
        <v>-3.9634</v>
      </c>
      <c r="C1126" s="6">
        <f>RB[[#This Row],[Variaz]]/100</f>
        <v>-3.9634000000000003E-2</v>
      </c>
      <c r="D1126" s="10">
        <f>'AUM Fondi'!F1303</f>
        <v>738165133.2700001</v>
      </c>
      <c r="E1126" s="10">
        <f>D1125*RB[[#This Row],[Variazione percentuale]]</f>
        <v>-30504818.226439621</v>
      </c>
      <c r="F1126" s="11">
        <f>RB[[#This Row],[AUM]]-D1125</f>
        <v>-31497737.659999847</v>
      </c>
      <c r="G1126" s="11">
        <f>RB[[#This Row],[∆ AUM]]-RB[[#This Row],[effetto mercato]]</f>
        <v>-992919.43356022611</v>
      </c>
    </row>
    <row r="1127" spans="1:7">
      <c r="A1127" s="4">
        <v>43903</v>
      </c>
      <c r="B1127">
        <v>0.91490000000000005</v>
      </c>
      <c r="C1127" s="6">
        <f>RB[[#This Row],[Variaz]]/100</f>
        <v>9.1490000000000009E-3</v>
      </c>
      <c r="D1127" s="10">
        <f>'AUM Fondi'!F1304</f>
        <v>744393490.45999992</v>
      </c>
      <c r="E1127" s="10">
        <f>D1126*RB[[#This Row],[Variazione percentuale]]</f>
        <v>6753472.8042872315</v>
      </c>
      <c r="F1127" s="11">
        <f>RB[[#This Row],[AUM]]-D1126</f>
        <v>6228357.1899998188</v>
      </c>
      <c r="G1127" s="11">
        <f>RB[[#This Row],[∆ AUM]]-RB[[#This Row],[effetto mercato]]</f>
        <v>-525115.61428741273</v>
      </c>
    </row>
    <row r="1128" spans="1:7">
      <c r="A1128" s="4">
        <v>43906</v>
      </c>
      <c r="B1128">
        <v>-3.3950999999999998</v>
      </c>
      <c r="C1128" s="6">
        <f>RB[[#This Row],[Variaz]]/100</f>
        <v>-3.3950999999999995E-2</v>
      </c>
      <c r="D1128" s="10">
        <f>'AUM Fondi'!F1305</f>
        <v>717683073.60000002</v>
      </c>
      <c r="E1128" s="10">
        <f>D1127*RB[[#This Row],[Variazione percentuale]]</f>
        <v>-25272903.394607455</v>
      </c>
      <c r="F1128" s="11">
        <f>RB[[#This Row],[AUM]]-D1127</f>
        <v>-26710416.859999895</v>
      </c>
      <c r="G1128" s="11">
        <f>RB[[#This Row],[∆ AUM]]-RB[[#This Row],[effetto mercato]]</f>
        <v>-1437513.4653924406</v>
      </c>
    </row>
    <row r="1129" spans="1:7">
      <c r="A1129" s="4">
        <v>43907</v>
      </c>
      <c r="B1129">
        <v>1.0184</v>
      </c>
      <c r="C1129" s="6">
        <f>RB[[#This Row],[Variaz]]/100</f>
        <v>1.0184E-2</v>
      </c>
      <c r="D1129" s="10">
        <f>'AUM Fondi'!F1306</f>
        <v>723668882.94000006</v>
      </c>
      <c r="E1129" s="10">
        <f>D1128*RB[[#This Row],[Variazione percentuale]]</f>
        <v>7308884.4215424005</v>
      </c>
      <c r="F1129" s="11">
        <f>RB[[#This Row],[AUM]]-D1128</f>
        <v>5985809.3400000334</v>
      </c>
      <c r="G1129" s="11">
        <f>RB[[#This Row],[∆ AUM]]-RB[[#This Row],[effetto mercato]]</f>
        <v>-1323075.0815423671</v>
      </c>
    </row>
    <row r="1130" spans="1:7">
      <c r="A1130" s="4">
        <v>43908</v>
      </c>
      <c r="B1130">
        <v>-1.3638999999999999</v>
      </c>
      <c r="C1130" s="6">
        <f>RB[[#This Row],[Variaz]]/100</f>
        <v>-1.3638999999999998E-2</v>
      </c>
      <c r="D1130" s="10">
        <f>'AUM Fondi'!F1307</f>
        <v>712941754.18000007</v>
      </c>
      <c r="E1130" s="10">
        <f>D1129*RB[[#This Row],[Variazione percentuale]]</f>
        <v>-9870119.8944186587</v>
      </c>
      <c r="F1130" s="11">
        <f>RB[[#This Row],[AUM]]-D1129</f>
        <v>-10727128.75999999</v>
      </c>
      <c r="G1130" s="11">
        <f>RB[[#This Row],[∆ AUM]]-RB[[#This Row],[effetto mercato]]</f>
        <v>-857008.86558133177</v>
      </c>
    </row>
    <row r="1131" spans="1:7">
      <c r="A1131" s="4">
        <v>43909</v>
      </c>
      <c r="B1131">
        <v>1.3828</v>
      </c>
      <c r="C1131" s="6">
        <f>RB[[#This Row],[Variaz]]/100</f>
        <v>1.3828E-2</v>
      </c>
      <c r="D1131" s="10">
        <f>'AUM Fondi'!F1308</f>
        <v>721680526.90999997</v>
      </c>
      <c r="E1131" s="10">
        <f>D1130*RB[[#This Row],[Variazione percentuale]]</f>
        <v>9858558.5768010411</v>
      </c>
      <c r="F1131" s="11">
        <f>RB[[#This Row],[AUM]]-D1130</f>
        <v>8738772.7299998999</v>
      </c>
      <c r="G1131" s="11">
        <f>RB[[#This Row],[∆ AUM]]-RB[[#This Row],[effetto mercato]]</f>
        <v>-1119785.8468011413</v>
      </c>
    </row>
    <row r="1132" spans="1:7">
      <c r="A1132" s="4">
        <v>43910</v>
      </c>
      <c r="B1132">
        <v>-0.23719999999999999</v>
      </c>
      <c r="C1132" s="6">
        <f>RB[[#This Row],[Variaz]]/100</f>
        <v>-2.372E-3</v>
      </c>
      <c r="D1132" s="10">
        <f>'AUM Fondi'!F1309</f>
        <v>719064246.60000002</v>
      </c>
      <c r="E1132" s="10">
        <f>D1131*RB[[#This Row],[Variazione percentuale]]</f>
        <v>-1711826.20983052</v>
      </c>
      <c r="F1132" s="11">
        <f>RB[[#This Row],[AUM]]-D1131</f>
        <v>-2616280.3099999428</v>
      </c>
      <c r="G1132" s="11">
        <f>RB[[#This Row],[∆ AUM]]-RB[[#This Row],[effetto mercato]]</f>
        <v>-904454.1001694228</v>
      </c>
    </row>
    <row r="1133" spans="1:7">
      <c r="A1133" s="4">
        <v>43913</v>
      </c>
      <c r="B1133">
        <v>-1.0105</v>
      </c>
      <c r="C1133" s="6">
        <f>RB[[#This Row],[Variaz]]/100</f>
        <v>-1.0104999999999999E-2</v>
      </c>
      <c r="D1133" s="10">
        <f>'AUM Fondi'!F1310</f>
        <v>710767750.22000003</v>
      </c>
      <c r="E1133" s="10">
        <f>D1132*RB[[#This Row],[Variazione percentuale]]</f>
        <v>-7266144.2118929997</v>
      </c>
      <c r="F1133" s="11">
        <f>RB[[#This Row],[AUM]]-D1132</f>
        <v>-8296496.3799999952</v>
      </c>
      <c r="G1133" s="11">
        <f>RB[[#This Row],[∆ AUM]]-RB[[#This Row],[effetto mercato]]</f>
        <v>-1030352.1681069955</v>
      </c>
    </row>
    <row r="1134" spans="1:7">
      <c r="A1134" s="4">
        <v>43914</v>
      </c>
      <c r="B1134">
        <v>1.9616</v>
      </c>
      <c r="C1134" s="6">
        <f>RB[[#This Row],[Variaz]]/100</f>
        <v>1.9616000000000001E-2</v>
      </c>
      <c r="D1134" s="10">
        <f>'AUM Fondi'!F1311</f>
        <v>724674586.95000005</v>
      </c>
      <c r="E1134" s="10">
        <f>D1133*RB[[#This Row],[Variazione percentuale]]</f>
        <v>13942420.188315522</v>
      </c>
      <c r="F1134" s="11">
        <f>RB[[#This Row],[AUM]]-D1133</f>
        <v>13906836.730000019</v>
      </c>
      <c r="G1134" s="11">
        <f>RB[[#This Row],[∆ AUM]]-RB[[#This Row],[effetto mercato]]</f>
        <v>-35583.458315502852</v>
      </c>
    </row>
    <row r="1135" spans="1:7">
      <c r="A1135" s="4">
        <v>43915</v>
      </c>
      <c r="B1135">
        <v>0.88339999999999996</v>
      </c>
      <c r="C1135" s="6">
        <f>RB[[#This Row],[Variaz]]/100</f>
        <v>8.8339999999999998E-3</v>
      </c>
      <c r="D1135" s="10">
        <f>'AUM Fondi'!F1312</f>
        <v>730262296.35000002</v>
      </c>
      <c r="E1135" s="10">
        <f>D1134*RB[[#This Row],[Variazione percentuale]]</f>
        <v>6401775.3011163007</v>
      </c>
      <c r="F1135" s="11">
        <f>RB[[#This Row],[AUM]]-D1134</f>
        <v>5587709.3999999762</v>
      </c>
      <c r="G1135" s="11">
        <f>RB[[#This Row],[∆ AUM]]-RB[[#This Row],[effetto mercato]]</f>
        <v>-814065.90111632459</v>
      </c>
    </row>
    <row r="1136" spans="1:7">
      <c r="A1136" s="4">
        <v>43916</v>
      </c>
      <c r="B1136">
        <v>1.6735</v>
      </c>
      <c r="C1136" s="6">
        <f>RB[[#This Row],[Variaz]]/100</f>
        <v>1.6735E-2</v>
      </c>
      <c r="D1136" s="10">
        <f>'AUM Fondi'!F1313</f>
        <v>742523734.88999999</v>
      </c>
      <c r="E1136" s="10">
        <f>D1135*RB[[#This Row],[Variazione percentuale]]</f>
        <v>12220939.52941725</v>
      </c>
      <c r="F1136" s="11">
        <f>RB[[#This Row],[AUM]]-D1135</f>
        <v>12261438.539999962</v>
      </c>
      <c r="G1136" s="11">
        <f>RB[[#This Row],[∆ AUM]]-RB[[#This Row],[effetto mercato]]</f>
        <v>40499.010582711548</v>
      </c>
    </row>
    <row r="1137" spans="1:7">
      <c r="A1137" s="4">
        <v>43917</v>
      </c>
      <c r="B1137">
        <v>-0.65069999999999995</v>
      </c>
      <c r="C1137" s="6">
        <f>RB[[#This Row],[Variaz]]/100</f>
        <v>-6.5069999999999998E-3</v>
      </c>
      <c r="D1137" s="10">
        <f>'AUM Fondi'!F1314</f>
        <v>737724643.03000009</v>
      </c>
      <c r="E1137" s="10">
        <f>D1136*RB[[#This Row],[Variazione percentuale]]</f>
        <v>-4831601.9429292297</v>
      </c>
      <c r="F1137" s="11">
        <f>RB[[#This Row],[AUM]]-D1136</f>
        <v>-4799091.8599998951</v>
      </c>
      <c r="G1137" s="11">
        <f>RB[[#This Row],[∆ AUM]]-RB[[#This Row],[effetto mercato]]</f>
        <v>32510.082929334603</v>
      </c>
    </row>
    <row r="1138" spans="1:7">
      <c r="A1138" s="4">
        <v>43920</v>
      </c>
      <c r="B1138">
        <v>0.38529999999999998</v>
      </c>
      <c r="C1138" s="6">
        <f>RB[[#This Row],[Variaz]]/100</f>
        <v>3.8529999999999997E-3</v>
      </c>
      <c r="D1138" s="10">
        <f>'AUM Fondi'!F1315</f>
        <v>740644790.80999994</v>
      </c>
      <c r="E1138" s="10">
        <f>D1137*RB[[#This Row],[Variazione percentuale]]</f>
        <v>2842453.04959459</v>
      </c>
      <c r="F1138" s="11">
        <f>RB[[#This Row],[AUM]]-D1137</f>
        <v>2920147.7799998522</v>
      </c>
      <c r="G1138" s="11">
        <f>RB[[#This Row],[∆ AUM]]-RB[[#This Row],[effetto mercato]]</f>
        <v>77694.730405262206</v>
      </c>
    </row>
    <row r="1139" spans="1:7">
      <c r="A1139" s="4">
        <v>43921</v>
      </c>
      <c r="B1139">
        <v>-5.7599999999999998E-2</v>
      </c>
      <c r="C1139" s="6">
        <f>RB[[#This Row],[Variaz]]/100</f>
        <v>-5.7600000000000001E-4</v>
      </c>
      <c r="D1139" s="10">
        <f>'AUM Fondi'!F1316</f>
        <v>740234167.38</v>
      </c>
      <c r="E1139" s="10">
        <f>D1138*RB[[#This Row],[Variazione percentuale]]</f>
        <v>-426611.39950656</v>
      </c>
      <c r="F1139" s="11">
        <f>RB[[#This Row],[AUM]]-D1138</f>
        <v>-410623.42999994755</v>
      </c>
      <c r="G1139" s="11">
        <f>RB[[#This Row],[∆ AUM]]-RB[[#This Row],[effetto mercato]]</f>
        <v>15987.969506612455</v>
      </c>
    </row>
    <row r="1140" spans="1:7">
      <c r="A1140" s="4">
        <v>43922</v>
      </c>
      <c r="B1140">
        <v>-1.0561</v>
      </c>
      <c r="C1140" s="6">
        <f>RB[[#This Row],[Variaz]]/100</f>
        <v>-1.0561000000000001E-2</v>
      </c>
      <c r="D1140" s="10">
        <f>'AUM Fondi'!F1317</f>
        <v>732406578.85000002</v>
      </c>
      <c r="E1140" s="10">
        <f>D1139*RB[[#This Row],[Variazione percentuale]]</f>
        <v>-7817613.0417001806</v>
      </c>
      <c r="F1140" s="11">
        <f>RB[[#This Row],[AUM]]-D1139</f>
        <v>-7827588.5299999714</v>
      </c>
      <c r="G1140" s="11">
        <f>RB[[#This Row],[∆ AUM]]-RB[[#This Row],[effetto mercato]]</f>
        <v>-9975.4882997907698</v>
      </c>
    </row>
    <row r="1141" spans="1:7">
      <c r="A1141" s="4">
        <v>43923</v>
      </c>
      <c r="B1141">
        <v>0.4657</v>
      </c>
      <c r="C1141" s="6">
        <f>RB[[#This Row],[Variaz]]/100</f>
        <v>4.6569999999999997E-3</v>
      </c>
      <c r="D1141" s="10">
        <f>'AUM Fondi'!F1318</f>
        <v>735895446.96000004</v>
      </c>
      <c r="E1141" s="10">
        <f>D1140*RB[[#This Row],[Variazione percentuale]]</f>
        <v>3410817.43770445</v>
      </c>
      <c r="F1141" s="11">
        <f>RB[[#This Row],[AUM]]-D1140</f>
        <v>3488868.1100000143</v>
      </c>
      <c r="G1141" s="11">
        <f>RB[[#This Row],[∆ AUM]]-RB[[#This Row],[effetto mercato]]</f>
        <v>78050.67229556432</v>
      </c>
    </row>
    <row r="1142" spans="1:7">
      <c r="A1142" s="4">
        <v>43924</v>
      </c>
      <c r="B1142">
        <v>-0.40560000000000002</v>
      </c>
      <c r="C1142" s="6">
        <f>RB[[#This Row],[Variaz]]/100</f>
        <v>-4.0560000000000006E-3</v>
      </c>
      <c r="D1142" s="10">
        <f>'AUM Fondi'!F1319</f>
        <v>733492722.16999996</v>
      </c>
      <c r="E1142" s="10">
        <f>D1141*RB[[#This Row],[Variazione percentuale]]</f>
        <v>-2984791.9328697608</v>
      </c>
      <c r="F1142" s="11">
        <f>RB[[#This Row],[AUM]]-D1141</f>
        <v>-2402724.7900000811</v>
      </c>
      <c r="G1142" s="11">
        <f>RB[[#This Row],[∆ AUM]]-RB[[#This Row],[effetto mercato]]</f>
        <v>582067.14286967972</v>
      </c>
    </row>
    <row r="1143" spans="1:7">
      <c r="A1143" s="4">
        <v>43927</v>
      </c>
      <c r="B1143">
        <v>1.7067000000000001</v>
      </c>
      <c r="C1143" s="6">
        <f>RB[[#This Row],[Variaz]]/100</f>
        <v>1.7067000000000002E-2</v>
      </c>
      <c r="D1143" s="10">
        <f>'AUM Fondi'!F1320</f>
        <v>745981030.59000003</v>
      </c>
      <c r="E1143" s="10">
        <f>D1142*RB[[#This Row],[Variazione percentuale]]</f>
        <v>12518520.289275391</v>
      </c>
      <c r="F1143" s="11">
        <f>RB[[#This Row],[AUM]]-D1142</f>
        <v>12488308.420000076</v>
      </c>
      <c r="G1143" s="11">
        <f>RB[[#This Row],[∆ AUM]]-RB[[#This Row],[effetto mercato]]</f>
        <v>-30211.869275314733</v>
      </c>
    </row>
    <row r="1144" spans="1:7">
      <c r="A1144" s="4">
        <v>43928</v>
      </c>
      <c r="B1144">
        <v>-0.30509999999999998</v>
      </c>
      <c r="C1144" s="6">
        <f>RB[[#This Row],[Variaz]]/100</f>
        <v>-3.0509999999999999E-3</v>
      </c>
      <c r="D1144" s="10">
        <f>'AUM Fondi'!F1321</f>
        <v>744196755.58999991</v>
      </c>
      <c r="E1144" s="10">
        <f>D1143*RB[[#This Row],[Variazione percentuale]]</f>
        <v>-2275988.1243300899</v>
      </c>
      <c r="F1144" s="11">
        <f>RB[[#This Row],[AUM]]-D1143</f>
        <v>-1784275.0000001192</v>
      </c>
      <c r="G1144" s="11">
        <f>RB[[#This Row],[∆ AUM]]-RB[[#This Row],[effetto mercato]]</f>
        <v>491713.12432997068</v>
      </c>
    </row>
    <row r="1145" spans="1:7">
      <c r="A1145" s="4">
        <v>43929</v>
      </c>
      <c r="B1145">
        <v>0.61209999999999998</v>
      </c>
      <c r="C1145" s="6">
        <f>RB[[#This Row],[Variaz]]/100</f>
        <v>6.1209999999999997E-3</v>
      </c>
      <c r="D1145" s="10">
        <f>'AUM Fondi'!F1322</f>
        <v>749202273.13000011</v>
      </c>
      <c r="E1145" s="10">
        <f>D1144*RB[[#This Row],[Variazione percentuale]]</f>
        <v>4555228.3409663895</v>
      </c>
      <c r="F1145" s="11">
        <f>RB[[#This Row],[AUM]]-D1144</f>
        <v>5005517.5400002003</v>
      </c>
      <c r="G1145" s="11">
        <f>RB[[#This Row],[∆ AUM]]-RB[[#This Row],[effetto mercato]]</f>
        <v>450289.19903381076</v>
      </c>
    </row>
    <row r="1146" spans="1:7">
      <c r="A1146" s="4">
        <v>43930</v>
      </c>
      <c r="B1146">
        <v>0.64639999999999997</v>
      </c>
      <c r="C1146" s="6">
        <f>RB[[#This Row],[Variaz]]/100</f>
        <v>6.4640000000000001E-3</v>
      </c>
      <c r="D1146" s="10">
        <f>'AUM Fondi'!F1323</f>
        <v>754069940.76999998</v>
      </c>
      <c r="E1146" s="10">
        <f>D1145*RB[[#This Row],[Variazione percentuale]]</f>
        <v>4842843.4935123213</v>
      </c>
      <c r="F1146" s="11">
        <f>RB[[#This Row],[AUM]]-D1145</f>
        <v>4867667.6399998665</v>
      </c>
      <c r="G1146" s="11">
        <f>RB[[#This Row],[∆ AUM]]-RB[[#This Row],[effetto mercato]]</f>
        <v>24824.146487545222</v>
      </c>
    </row>
    <row r="1147" spans="1:7">
      <c r="A1147" s="4">
        <v>43935</v>
      </c>
      <c r="B1147">
        <v>0.18890000000000001</v>
      </c>
      <c r="C1147" s="6">
        <f>RB[[#This Row],[Variaz]]/100</f>
        <v>1.8890000000000001E-3</v>
      </c>
      <c r="D1147" s="10">
        <f>'AUM Fondi'!F1324</f>
        <v>755672750.14999998</v>
      </c>
      <c r="E1147" s="10">
        <f>D1146*RB[[#This Row],[Variazione percentuale]]</f>
        <v>1424438.1181145301</v>
      </c>
      <c r="F1147" s="11">
        <f>RB[[#This Row],[AUM]]-D1146</f>
        <v>1602809.3799999952</v>
      </c>
      <c r="G1147" s="11">
        <f>RB[[#This Row],[∆ AUM]]-RB[[#This Row],[effetto mercato]]</f>
        <v>178371.26188546512</v>
      </c>
    </row>
    <row r="1148" spans="1:7">
      <c r="A1148" s="4">
        <v>43936</v>
      </c>
      <c r="B1148">
        <v>-0.81069999999999998</v>
      </c>
      <c r="C1148" s="6">
        <f>RB[[#This Row],[Variaz]]/100</f>
        <v>-8.1069999999999996E-3</v>
      </c>
      <c r="D1148" s="10">
        <f>'AUM Fondi'!F1325</f>
        <v>749941080.86000001</v>
      </c>
      <c r="E1148" s="10">
        <f>D1147*RB[[#This Row],[Variazione percentuale]]</f>
        <v>-6126238.98546605</v>
      </c>
      <c r="F1148" s="11">
        <f>RB[[#This Row],[AUM]]-D1147</f>
        <v>-5731669.2899999619</v>
      </c>
      <c r="G1148" s="11">
        <f>RB[[#This Row],[∆ AUM]]-RB[[#This Row],[effetto mercato]]</f>
        <v>394569.69546608813</v>
      </c>
    </row>
    <row r="1149" spans="1:7">
      <c r="A1149" s="4">
        <v>43937</v>
      </c>
      <c r="B1149">
        <v>0.30409999999999998</v>
      </c>
      <c r="C1149" s="6">
        <f>RB[[#This Row],[Variaz]]/100</f>
        <v>3.0409999999999999E-3</v>
      </c>
      <c r="D1149" s="10">
        <f>'AUM Fondi'!F1326</f>
        <v>752005646.86000001</v>
      </c>
      <c r="E1149" s="10">
        <f>D1148*RB[[#This Row],[Variazione percentuale]]</f>
        <v>2280570.8268952598</v>
      </c>
      <c r="F1149" s="11">
        <f>RB[[#This Row],[AUM]]-D1148</f>
        <v>2064566</v>
      </c>
      <c r="G1149" s="11">
        <f>RB[[#This Row],[∆ AUM]]-RB[[#This Row],[effetto mercato]]</f>
        <v>-216004.82689525979</v>
      </c>
    </row>
    <row r="1150" spans="1:7">
      <c r="A1150" s="4">
        <v>43938</v>
      </c>
      <c r="B1150">
        <v>0.87170000000000003</v>
      </c>
      <c r="C1150" s="6">
        <f>RB[[#This Row],[Variaz]]/100</f>
        <v>8.7170000000000008E-3</v>
      </c>
      <c r="D1150" s="10">
        <f>'AUM Fondi'!F1327</f>
        <v>759092525.31000006</v>
      </c>
      <c r="E1150" s="10">
        <f>D1149*RB[[#This Row],[Variazione percentuale]]</f>
        <v>6555233.2236786205</v>
      </c>
      <c r="F1150" s="11">
        <f>RB[[#This Row],[AUM]]-D1149</f>
        <v>7086878.4500000477</v>
      </c>
      <c r="G1150" s="11">
        <f>RB[[#This Row],[∆ AUM]]-RB[[#This Row],[effetto mercato]]</f>
        <v>531645.22632142715</v>
      </c>
    </row>
    <row r="1151" spans="1:7">
      <c r="A1151" s="4">
        <v>43941</v>
      </c>
      <c r="B1151">
        <v>-0.52600000000000002</v>
      </c>
      <c r="C1151" s="6">
        <f>RB[[#This Row],[Variaz]]/100</f>
        <v>-5.2599999999999999E-3</v>
      </c>
      <c r="D1151" s="10">
        <f>'AUM Fondi'!F1328</f>
        <v>755196076.10000002</v>
      </c>
      <c r="E1151" s="10">
        <f>D1150*RB[[#This Row],[Variazione percentuale]]</f>
        <v>-3992826.6831306005</v>
      </c>
      <c r="F1151" s="11">
        <f>RB[[#This Row],[AUM]]-D1150</f>
        <v>-3896449.2100000381</v>
      </c>
      <c r="G1151" s="11">
        <f>RB[[#This Row],[∆ AUM]]-RB[[#This Row],[effetto mercato]]</f>
        <v>96377.473130562343</v>
      </c>
    </row>
    <row r="1152" spans="1:7">
      <c r="A1152" s="4">
        <v>43942</v>
      </c>
      <c r="B1152">
        <v>-1.3975</v>
      </c>
      <c r="C1152" s="6">
        <f>RB[[#This Row],[Variaz]]/100</f>
        <v>-1.3975E-2</v>
      </c>
      <c r="D1152" s="10">
        <f>'AUM Fondi'!F1329</f>
        <v>744825537.47000003</v>
      </c>
      <c r="E1152" s="10">
        <f>D1151*RB[[#This Row],[Variazione percentuale]]</f>
        <v>-10553865.1634975</v>
      </c>
      <c r="F1152" s="11">
        <f>RB[[#This Row],[AUM]]-D1151</f>
        <v>-10370538.629999995</v>
      </c>
      <c r="G1152" s="11">
        <f>RB[[#This Row],[∆ AUM]]-RB[[#This Row],[effetto mercato]]</f>
        <v>183326.53349750489</v>
      </c>
    </row>
    <row r="1153" spans="1:7">
      <c r="A1153" s="4">
        <v>43943</v>
      </c>
      <c r="B1153">
        <v>0.3256</v>
      </c>
      <c r="C1153" s="6">
        <f>RB[[#This Row],[Variaz]]/100</f>
        <v>3.2560000000000002E-3</v>
      </c>
      <c r="D1153" s="10">
        <f>'AUM Fondi'!F1330</f>
        <v>747306986.04999995</v>
      </c>
      <c r="E1153" s="10">
        <f>D1152*RB[[#This Row],[Variazione percentuale]]</f>
        <v>2425151.9500023201</v>
      </c>
      <c r="F1153" s="11">
        <f>RB[[#This Row],[AUM]]-D1152</f>
        <v>2481448.5799999237</v>
      </c>
      <c r="G1153" s="11">
        <f>RB[[#This Row],[∆ AUM]]-RB[[#This Row],[effetto mercato]]</f>
        <v>56296.629997603595</v>
      </c>
    </row>
    <row r="1154" spans="1:7">
      <c r="A1154" s="4">
        <v>43944</v>
      </c>
      <c r="B1154">
        <v>0.42</v>
      </c>
      <c r="C1154" s="6">
        <f>RB[[#This Row],[Variaz]]/100</f>
        <v>4.1999999999999997E-3</v>
      </c>
      <c r="D1154" s="10">
        <f>'AUM Fondi'!F1331</f>
        <v>750590936.14999998</v>
      </c>
      <c r="E1154" s="10">
        <f>D1153*RB[[#This Row],[Variazione percentuale]]</f>
        <v>3138689.3414099994</v>
      </c>
      <c r="F1154" s="11">
        <f>RB[[#This Row],[AUM]]-D1153</f>
        <v>3283950.1000000238</v>
      </c>
      <c r="G1154" s="11">
        <f>RB[[#This Row],[∆ AUM]]-RB[[#This Row],[effetto mercato]]</f>
        <v>145260.75859002443</v>
      </c>
    </row>
    <row r="1155" spans="1:7">
      <c r="A1155" s="4">
        <v>43945</v>
      </c>
      <c r="B1155">
        <v>0.62739999999999996</v>
      </c>
      <c r="C1155" s="6">
        <f>RB[[#This Row],[Variaz]]/100</f>
        <v>6.2739999999999992E-3</v>
      </c>
      <c r="D1155" s="10">
        <f>'AUM Fondi'!F1332</f>
        <v>755495054.60000002</v>
      </c>
      <c r="E1155" s="10">
        <f>D1154*RB[[#This Row],[Variazione percentuale]]</f>
        <v>4709207.5334050991</v>
      </c>
      <c r="F1155" s="11">
        <f>RB[[#This Row],[AUM]]-D1154</f>
        <v>4904118.4500000477</v>
      </c>
      <c r="G1155" s="11">
        <f>RB[[#This Row],[∆ AUM]]-RB[[#This Row],[effetto mercato]]</f>
        <v>194910.91659494862</v>
      </c>
    </row>
    <row r="1156" spans="1:7">
      <c r="A1156" s="4">
        <v>43948</v>
      </c>
      <c r="B1156">
        <v>0.79349999999999998</v>
      </c>
      <c r="C1156" s="6">
        <f>RB[[#This Row],[Variaz]]/100</f>
        <v>7.9349999999999993E-3</v>
      </c>
      <c r="D1156" s="10">
        <f>'AUM Fondi'!F1333</f>
        <v>761574672.91999996</v>
      </c>
      <c r="E1156" s="10">
        <f>D1155*RB[[#This Row],[Variazione percentuale]]</f>
        <v>5994853.2582509993</v>
      </c>
      <c r="F1156" s="11">
        <f>RB[[#This Row],[AUM]]-D1155</f>
        <v>6079618.3199999332</v>
      </c>
      <c r="G1156" s="11">
        <f>RB[[#This Row],[∆ AUM]]-RB[[#This Row],[effetto mercato]]</f>
        <v>84765.061748933978</v>
      </c>
    </row>
    <row r="1157" spans="1:7">
      <c r="A1157" s="4">
        <v>43949</v>
      </c>
      <c r="B1157">
        <v>0.33739999999999998</v>
      </c>
      <c r="C1157" s="6">
        <f>RB[[#This Row],[Variaz]]/100</f>
        <v>3.3739999999999998E-3</v>
      </c>
      <c r="D1157" s="10">
        <f>'AUM Fondi'!F1334</f>
        <v>764271726.30000007</v>
      </c>
      <c r="E1157" s="10">
        <f>D1156*RB[[#This Row],[Variazione percentuale]]</f>
        <v>2569552.9464320797</v>
      </c>
      <c r="F1157" s="11">
        <f>RB[[#This Row],[AUM]]-D1156</f>
        <v>2697053.3800001144</v>
      </c>
      <c r="G1157" s="11">
        <f>RB[[#This Row],[∆ AUM]]-RB[[#This Row],[effetto mercato]]</f>
        <v>127500.43356803479</v>
      </c>
    </row>
    <row r="1158" spans="1:7">
      <c r="A1158" s="4">
        <v>43950</v>
      </c>
      <c r="B1158">
        <v>0.39229999999999998</v>
      </c>
      <c r="C1158" s="6">
        <f>RB[[#This Row],[Variaz]]/100</f>
        <v>3.9229999999999994E-3</v>
      </c>
      <c r="D1158" s="10">
        <f>'AUM Fondi'!F1335</f>
        <v>767420033.35000002</v>
      </c>
      <c r="E1158" s="10">
        <f>D1157*RB[[#This Row],[Variazione percentuale]]</f>
        <v>2998237.9822748997</v>
      </c>
      <c r="F1158" s="11">
        <f>RB[[#This Row],[AUM]]-D1157</f>
        <v>3148307.0499999523</v>
      </c>
      <c r="G1158" s="11">
        <f>RB[[#This Row],[∆ AUM]]-RB[[#This Row],[effetto mercato]]</f>
        <v>150069.06772505259</v>
      </c>
    </row>
    <row r="1159" spans="1:7">
      <c r="A1159" s="4">
        <v>43951</v>
      </c>
      <c r="B1159">
        <v>-0.50239999999999996</v>
      </c>
      <c r="C1159" s="6">
        <f>RB[[#This Row],[Variaz]]/100</f>
        <v>-5.0239999999999998E-3</v>
      </c>
      <c r="D1159" s="10">
        <f>'AUM Fondi'!F1336</f>
        <v>763991907.43999994</v>
      </c>
      <c r="E1159" s="10">
        <f>D1158*RB[[#This Row],[Variazione percentuale]]</f>
        <v>-3855518.2475504</v>
      </c>
      <c r="F1159" s="11">
        <f>RB[[#This Row],[AUM]]-D1158</f>
        <v>-3428125.9100000858</v>
      </c>
      <c r="G1159" s="11">
        <f>RB[[#This Row],[∆ AUM]]-RB[[#This Row],[effetto mercato]]</f>
        <v>427392.33755031414</v>
      </c>
    </row>
    <row r="1160" spans="1:7">
      <c r="A1160" s="4">
        <v>43955</v>
      </c>
      <c r="B1160">
        <v>-0.91639999999999999</v>
      </c>
      <c r="C1160" s="6">
        <f>RB[[#This Row],[Variaz]]/100</f>
        <v>-9.1640000000000003E-3</v>
      </c>
      <c r="D1160" s="10">
        <f>'AUM Fondi'!F1337</f>
        <v>757141645.04999995</v>
      </c>
      <c r="E1160" s="10">
        <f>D1159*RB[[#This Row],[Variazione percentuale]]</f>
        <v>-7001221.8397801593</v>
      </c>
      <c r="F1160" s="11">
        <f>RB[[#This Row],[AUM]]-D1159</f>
        <v>-6850262.3899999857</v>
      </c>
      <c r="G1160" s="11">
        <f>RB[[#This Row],[∆ AUM]]-RB[[#This Row],[effetto mercato]]</f>
        <v>150959.4497801736</v>
      </c>
    </row>
    <row r="1161" spans="1:7">
      <c r="A1161" s="4">
        <v>43956</v>
      </c>
      <c r="B1161">
        <v>0.28310000000000002</v>
      </c>
      <c r="C1161" s="6">
        <f>RB[[#This Row],[Variaz]]/100</f>
        <v>2.8310000000000002E-3</v>
      </c>
      <c r="D1161" s="10">
        <f>'AUM Fondi'!F1338</f>
        <v>759109611.37</v>
      </c>
      <c r="E1161" s="10">
        <f>D1160*RB[[#This Row],[Variazione percentuale]]</f>
        <v>2143467.99713655</v>
      </c>
      <c r="F1161" s="11">
        <f>RB[[#This Row],[AUM]]-D1160</f>
        <v>1967966.3200000525</v>
      </c>
      <c r="G1161" s="11">
        <f>RB[[#This Row],[∆ AUM]]-RB[[#This Row],[effetto mercato]]</f>
        <v>-175501.67713649757</v>
      </c>
    </row>
    <row r="1162" spans="1:7">
      <c r="A1162" s="4">
        <v>43957</v>
      </c>
      <c r="B1162">
        <v>-0.35759999999999997</v>
      </c>
      <c r="C1162" s="6">
        <f>RB[[#This Row],[Variaz]]/100</f>
        <v>-3.5759999999999998E-3</v>
      </c>
      <c r="D1162" s="10">
        <f>'AUM Fondi'!F1339</f>
        <v>756970384.49000001</v>
      </c>
      <c r="E1162" s="10">
        <f>D1161*RB[[#This Row],[Variazione percentuale]]</f>
        <v>-2714575.9702591198</v>
      </c>
      <c r="F1162" s="11">
        <f>RB[[#This Row],[AUM]]-D1161</f>
        <v>-2139226.8799999952</v>
      </c>
      <c r="G1162" s="11">
        <f>RB[[#This Row],[∆ AUM]]-RB[[#This Row],[effetto mercato]]</f>
        <v>575349.09025912452</v>
      </c>
    </row>
    <row r="1163" spans="1:7">
      <c r="A1163" s="4">
        <v>43958</v>
      </c>
      <c r="B1163">
        <v>0.41560000000000002</v>
      </c>
      <c r="C1163" s="6">
        <f>RB[[#This Row],[Variaz]]/100</f>
        <v>4.156E-3</v>
      </c>
      <c r="D1163" s="10">
        <f>'AUM Fondi'!F1340</f>
        <v>760648266.74999988</v>
      </c>
      <c r="E1163" s="10">
        <f>D1162*RB[[#This Row],[Variazione percentuale]]</f>
        <v>3145968.9179404401</v>
      </c>
      <c r="F1163" s="11">
        <f>RB[[#This Row],[AUM]]-D1162</f>
        <v>3677882.2599998713</v>
      </c>
      <c r="G1163" s="11">
        <f>RB[[#This Row],[∆ AUM]]-RB[[#This Row],[effetto mercato]]</f>
        <v>531913.34205943113</v>
      </c>
    </row>
    <row r="1164" spans="1:7">
      <c r="A1164" s="4">
        <v>43959</v>
      </c>
      <c r="B1164">
        <v>0.43269999999999997</v>
      </c>
      <c r="C1164" s="6">
        <f>RB[[#This Row],[Variaz]]/100</f>
        <v>4.3270000000000001E-3</v>
      </c>
      <c r="D1164" s="10">
        <f>'AUM Fondi'!F1341</f>
        <v>764322068.11000001</v>
      </c>
      <c r="E1164" s="10">
        <f>D1163*RB[[#This Row],[Variazione percentuale]]</f>
        <v>3291325.0502272495</v>
      </c>
      <c r="F1164" s="11">
        <f>RB[[#This Row],[AUM]]-D1163</f>
        <v>3673801.3600001335</v>
      </c>
      <c r="G1164" s="11">
        <f>RB[[#This Row],[∆ AUM]]-RB[[#This Row],[effetto mercato]]</f>
        <v>382476.30977288401</v>
      </c>
    </row>
    <row r="1165" spans="1:7">
      <c r="A1165" s="4">
        <v>43962</v>
      </c>
      <c r="B1165">
        <v>1.8700000000000001E-2</v>
      </c>
      <c r="C1165" s="6">
        <f>RB[[#This Row],[Variaz]]/100</f>
        <v>1.8700000000000002E-4</v>
      </c>
      <c r="D1165" s="10">
        <f>'AUM Fondi'!F1342</f>
        <v>764644632.1500001</v>
      </c>
      <c r="E1165" s="10">
        <f>D1164*RB[[#This Row],[Variazione percentuale]]</f>
        <v>142928.22673657001</v>
      </c>
      <c r="F1165" s="11">
        <f>RB[[#This Row],[AUM]]-D1164</f>
        <v>322564.04000008106</v>
      </c>
      <c r="G1165" s="11">
        <f>RB[[#This Row],[∆ AUM]]-RB[[#This Row],[effetto mercato]]</f>
        <v>179635.81326351105</v>
      </c>
    </row>
    <row r="1166" spans="1:7">
      <c r="A1166" s="4">
        <v>43963</v>
      </c>
      <c r="B1166">
        <v>-0.29959999999999998</v>
      </c>
      <c r="C1166" s="6">
        <f>RB[[#This Row],[Variaz]]/100</f>
        <v>-2.996E-3</v>
      </c>
      <c r="D1166" s="10">
        <f>'AUM Fondi'!F1343</f>
        <v>762595662.33999991</v>
      </c>
      <c r="E1166" s="10">
        <f>D1165*RB[[#This Row],[Variazione percentuale]]</f>
        <v>-2290875.3179214001</v>
      </c>
      <c r="F1166" s="11">
        <f>RB[[#This Row],[AUM]]-D1165</f>
        <v>-2048969.8100001812</v>
      </c>
      <c r="G1166" s="11">
        <f>RB[[#This Row],[∆ AUM]]-RB[[#This Row],[effetto mercato]]</f>
        <v>241905.50792121887</v>
      </c>
    </row>
    <row r="1167" spans="1:7">
      <c r="A1167" s="4">
        <v>43964</v>
      </c>
      <c r="B1167">
        <v>-0.39439999999999997</v>
      </c>
      <c r="C1167" s="6">
        <f>RB[[#This Row],[Variaz]]/100</f>
        <v>-3.9439999999999996E-3</v>
      </c>
      <c r="D1167" s="10">
        <f>'AUM Fondi'!F1344</f>
        <v>759832651.69000006</v>
      </c>
      <c r="E1167" s="10">
        <f>D1166*RB[[#This Row],[Variazione percentuale]]</f>
        <v>-3007677.2922689593</v>
      </c>
      <c r="F1167" s="11">
        <f>RB[[#This Row],[AUM]]-D1166</f>
        <v>-2763010.6499998569</v>
      </c>
      <c r="G1167" s="11">
        <f>RB[[#This Row],[∆ AUM]]-RB[[#This Row],[effetto mercato]]</f>
        <v>244666.64226910239</v>
      </c>
    </row>
    <row r="1168" spans="1:7">
      <c r="A1168" s="4">
        <v>43965</v>
      </c>
      <c r="B1168">
        <v>-0.15090000000000001</v>
      </c>
      <c r="C1168" s="6">
        <f>RB[[#This Row],[Variaz]]/100</f>
        <v>-1.5090000000000001E-3</v>
      </c>
      <c r="D1168" s="10">
        <f>'AUM Fondi'!F1345</f>
        <v>758918984.28999996</v>
      </c>
      <c r="E1168" s="10">
        <f>D1167*RB[[#This Row],[Variazione percentuale]]</f>
        <v>-1146587.4714002102</v>
      </c>
      <c r="F1168" s="11">
        <f>RB[[#This Row],[AUM]]-D1167</f>
        <v>-913667.40000009537</v>
      </c>
      <c r="G1168" s="11">
        <f>RB[[#This Row],[∆ AUM]]-RB[[#This Row],[effetto mercato]]</f>
        <v>232920.0714001148</v>
      </c>
    </row>
    <row r="1169" spans="1:7">
      <c r="A1169" s="4">
        <v>43966</v>
      </c>
      <c r="B1169">
        <v>0</v>
      </c>
      <c r="C1169" s="6">
        <f>RB[[#This Row],[Variaz]]/100</f>
        <v>0</v>
      </c>
      <c r="D1169" s="10">
        <f>'AUM Fondi'!F1346</f>
        <v>759059538.55000007</v>
      </c>
      <c r="E1169" s="10">
        <f>D1168*RB[[#This Row],[Variazione percentuale]]</f>
        <v>0</v>
      </c>
      <c r="F1169" s="11">
        <f>RB[[#This Row],[AUM]]-D1168</f>
        <v>140554.26000010967</v>
      </c>
      <c r="G1169" s="11">
        <f>RB[[#This Row],[∆ AUM]]-RB[[#This Row],[effetto mercato]]</f>
        <v>140554.26000010967</v>
      </c>
    </row>
    <row r="1170" spans="1:7">
      <c r="A1170" s="4">
        <v>43969</v>
      </c>
      <c r="B1170">
        <v>1.0576000000000001</v>
      </c>
      <c r="C1170" s="6">
        <f>RB[[#This Row],[Variaz]]/100</f>
        <v>1.0576E-2</v>
      </c>
      <c r="D1170" s="10">
        <f>'AUM Fondi'!F1347</f>
        <v>767433226.59000015</v>
      </c>
      <c r="E1170" s="10">
        <f>D1169*RB[[#This Row],[Variazione percentuale]]</f>
        <v>8027813.6797048012</v>
      </c>
      <c r="F1170" s="11">
        <f>RB[[#This Row],[AUM]]-D1169</f>
        <v>8373688.0400000811</v>
      </c>
      <c r="G1170" s="11">
        <f>RB[[#This Row],[∆ AUM]]-RB[[#This Row],[effetto mercato]]</f>
        <v>345874.36029527988</v>
      </c>
    </row>
    <row r="1171" spans="1:7">
      <c r="A1171" s="4">
        <v>43970</v>
      </c>
      <c r="B1171">
        <v>-0.28029999999999999</v>
      </c>
      <c r="C1171" s="6">
        <f>RB[[#This Row],[Variaz]]/100</f>
        <v>-2.8029999999999999E-3</v>
      </c>
      <c r="D1171" s="10">
        <f>'AUM Fondi'!F1348</f>
        <v>765802720.71999991</v>
      </c>
      <c r="E1171" s="10">
        <f>D1170*RB[[#This Row],[Variazione percentuale]]</f>
        <v>-2151115.3341317703</v>
      </c>
      <c r="F1171" s="11">
        <f>RB[[#This Row],[AUM]]-D1170</f>
        <v>-1630505.8700002432</v>
      </c>
      <c r="G1171" s="11">
        <f>RB[[#This Row],[∆ AUM]]-RB[[#This Row],[effetto mercato]]</f>
        <v>520609.46413152711</v>
      </c>
    </row>
    <row r="1172" spans="1:7">
      <c r="A1172" s="4">
        <v>43971</v>
      </c>
      <c r="B1172">
        <v>0.28110000000000002</v>
      </c>
      <c r="C1172" s="6">
        <f>RB[[#This Row],[Variaz]]/100</f>
        <v>2.8110000000000001E-3</v>
      </c>
      <c r="D1172" s="10">
        <f>'AUM Fondi'!F1349</f>
        <v>768535397.82999992</v>
      </c>
      <c r="E1172" s="10">
        <f>D1171*RB[[#This Row],[Variazione percentuale]]</f>
        <v>2152671.4479439198</v>
      </c>
      <c r="F1172" s="11">
        <f>RB[[#This Row],[AUM]]-D1171</f>
        <v>2732677.1100000143</v>
      </c>
      <c r="G1172" s="11">
        <f>RB[[#This Row],[∆ AUM]]-RB[[#This Row],[effetto mercato]]</f>
        <v>580005.6620560945</v>
      </c>
    </row>
    <row r="1173" spans="1:7">
      <c r="A1173" s="4">
        <v>43972</v>
      </c>
      <c r="B1173">
        <v>1.8700000000000001E-2</v>
      </c>
      <c r="C1173" s="6">
        <f>RB[[#This Row],[Variaz]]/100</f>
        <v>1.8700000000000002E-4</v>
      </c>
      <c r="D1173" s="10">
        <f>'AUM Fondi'!F1350</f>
        <v>769089718.33999991</v>
      </c>
      <c r="E1173" s="10">
        <f>D1172*RB[[#This Row],[Variazione percentuale]]</f>
        <v>143716.11939420999</v>
      </c>
      <c r="F1173" s="11">
        <f>RB[[#This Row],[AUM]]-D1172</f>
        <v>554320.50999999046</v>
      </c>
      <c r="G1173" s="11">
        <f>RB[[#This Row],[∆ AUM]]-RB[[#This Row],[effetto mercato]]</f>
        <v>410604.39060578047</v>
      </c>
    </row>
    <row r="1174" spans="1:7">
      <c r="A1174" s="4">
        <v>43973</v>
      </c>
      <c r="B1174">
        <v>0.14949999999999999</v>
      </c>
      <c r="C1174" s="6">
        <f>RB[[#This Row],[Variaz]]/100</f>
        <v>1.495E-3</v>
      </c>
      <c r="D1174" s="10">
        <f>'AUM Fondi'!F1351</f>
        <v>770725448.75</v>
      </c>
      <c r="E1174" s="10">
        <f>D1173*RB[[#This Row],[Variazione percentuale]]</f>
        <v>1149789.1289182999</v>
      </c>
      <c r="F1174" s="11">
        <f>RB[[#This Row],[AUM]]-D1173</f>
        <v>1635730.4100000858</v>
      </c>
      <c r="G1174" s="11">
        <f>RB[[#This Row],[∆ AUM]]-RB[[#This Row],[effetto mercato]]</f>
        <v>485941.28108178591</v>
      </c>
    </row>
    <row r="1175" spans="1:7">
      <c r="A1175" s="4">
        <v>43976</v>
      </c>
      <c r="B1175">
        <v>0.29849999999999999</v>
      </c>
      <c r="C1175" s="6">
        <f>RB[[#This Row],[Variaz]]/100</f>
        <v>2.9849999999999998E-3</v>
      </c>
      <c r="D1175" s="10">
        <f>'AUM Fondi'!F1352</f>
        <v>773713984.67000008</v>
      </c>
      <c r="E1175" s="10">
        <f>D1174*RB[[#This Row],[Variazione percentuale]]</f>
        <v>2300615.4645187496</v>
      </c>
      <c r="F1175" s="11">
        <f>RB[[#This Row],[AUM]]-D1174</f>
        <v>2988535.9200000763</v>
      </c>
      <c r="G1175" s="11">
        <f>RB[[#This Row],[∆ AUM]]-RB[[#This Row],[effetto mercato]]</f>
        <v>687920.45548132667</v>
      </c>
    </row>
    <row r="1176" spans="1:7">
      <c r="A1176" s="4">
        <v>43977</v>
      </c>
      <c r="B1176">
        <v>0.40920000000000001</v>
      </c>
      <c r="C1176" s="6">
        <f>RB[[#This Row],[Variaz]]/100</f>
        <v>4.0920000000000002E-3</v>
      </c>
      <c r="D1176" s="10">
        <f>'AUM Fondi'!F1353</f>
        <v>777116767.66999996</v>
      </c>
      <c r="E1176" s="10">
        <f>D1175*RB[[#This Row],[Variazione percentuale]]</f>
        <v>3166037.6252696402</v>
      </c>
      <c r="F1176" s="11">
        <f>RB[[#This Row],[AUM]]-D1175</f>
        <v>3402782.9999998808</v>
      </c>
      <c r="G1176" s="11">
        <f>RB[[#This Row],[∆ AUM]]-RB[[#This Row],[effetto mercato]]</f>
        <v>236745.37473024055</v>
      </c>
    </row>
    <row r="1177" spans="1:7">
      <c r="A1177" s="4">
        <v>43978</v>
      </c>
      <c r="B1177">
        <v>0.59279999999999999</v>
      </c>
      <c r="C1177" s="6">
        <f>RB[[#This Row],[Variaz]]/100</f>
        <v>5.9280000000000001E-3</v>
      </c>
      <c r="D1177" s="10">
        <f>'AUM Fondi'!F1354</f>
        <v>782071814.95999992</v>
      </c>
      <c r="E1177" s="10">
        <f>D1176*RB[[#This Row],[Variazione percentuale]]</f>
        <v>4606748.1987477597</v>
      </c>
      <c r="F1177" s="11">
        <f>RB[[#This Row],[AUM]]-D1176</f>
        <v>4955047.2899999619</v>
      </c>
      <c r="G1177" s="11">
        <f>RB[[#This Row],[∆ AUM]]-RB[[#This Row],[effetto mercato]]</f>
        <v>348299.09125220217</v>
      </c>
    </row>
    <row r="1178" spans="1:7">
      <c r="A1178" s="4">
        <v>43979</v>
      </c>
      <c r="B1178">
        <v>0.31309999999999999</v>
      </c>
      <c r="C1178" s="6">
        <f>RB[[#This Row],[Variaz]]/100</f>
        <v>3.1310000000000001E-3</v>
      </c>
      <c r="D1178" s="10">
        <f>'AUM Fondi'!F1355</f>
        <v>784674859.6400001</v>
      </c>
      <c r="E1178" s="10">
        <f>D1177*RB[[#This Row],[Variazione percentuale]]</f>
        <v>2448666.8526397599</v>
      </c>
      <c r="F1178" s="11">
        <f>RB[[#This Row],[AUM]]-D1177</f>
        <v>2603044.680000186</v>
      </c>
      <c r="G1178" s="11">
        <f>RB[[#This Row],[∆ AUM]]-RB[[#This Row],[effetto mercato]]</f>
        <v>154377.82736042608</v>
      </c>
    </row>
    <row r="1179" spans="1:7">
      <c r="A1179" s="4">
        <v>43980</v>
      </c>
      <c r="B1179">
        <v>-0.2019</v>
      </c>
      <c r="C1179" s="6">
        <f>RB[[#This Row],[Variaz]]/100</f>
        <v>-2.019E-3</v>
      </c>
      <c r="D1179" s="10">
        <f>'AUM Fondi'!F1356</f>
        <v>783378952.22000003</v>
      </c>
      <c r="E1179" s="10">
        <f>D1178*RB[[#This Row],[Variazione percentuale]]</f>
        <v>-1584258.5416131602</v>
      </c>
      <c r="F1179" s="11">
        <f>RB[[#This Row],[AUM]]-D1178</f>
        <v>-1295907.4200000763</v>
      </c>
      <c r="G1179" s="11">
        <f>RB[[#This Row],[∆ AUM]]-RB[[#This Row],[effetto mercato]]</f>
        <v>288351.12161308387</v>
      </c>
    </row>
    <row r="1180" spans="1:7">
      <c r="A1180" s="4">
        <v>43983</v>
      </c>
      <c r="B1180">
        <v>0.1472</v>
      </c>
      <c r="C1180" s="6">
        <f>RB[[#This Row],[Variaz]]/100</f>
        <v>1.472E-3</v>
      </c>
      <c r="D1180" s="10">
        <f>'AUM Fondi'!F1357</f>
        <v>784924217.68000007</v>
      </c>
      <c r="E1180" s="10">
        <f>D1179*RB[[#This Row],[Variazione percentuale]]</f>
        <v>1153133.81766784</v>
      </c>
      <c r="F1180" s="11">
        <f>RB[[#This Row],[AUM]]-D1179</f>
        <v>1545265.4600000381</v>
      </c>
      <c r="G1180" s="11">
        <f>RB[[#This Row],[∆ AUM]]-RB[[#This Row],[effetto mercato]]</f>
        <v>392131.6423321981</v>
      </c>
    </row>
    <row r="1181" spans="1:7">
      <c r="A1181" s="4">
        <v>43985</v>
      </c>
      <c r="B1181">
        <v>0.69799999999999995</v>
      </c>
      <c r="C1181" s="6">
        <f>RB[[#This Row],[Variaz]]/100</f>
        <v>6.9799999999999992E-3</v>
      </c>
      <c r="D1181" s="10">
        <f>'AUM Fondi'!F1358</f>
        <v>790849661.78999996</v>
      </c>
      <c r="E1181" s="10">
        <f>D1180*RB[[#This Row],[Variazione percentuale]]</f>
        <v>5478771.0394064002</v>
      </c>
      <c r="F1181" s="11">
        <f>RB[[#This Row],[AUM]]-D1180</f>
        <v>5925444.1099998951</v>
      </c>
      <c r="G1181" s="11">
        <f>RB[[#This Row],[∆ AUM]]-RB[[#This Row],[effetto mercato]]</f>
        <v>446673.07059349492</v>
      </c>
    </row>
    <row r="1182" spans="1:7">
      <c r="A1182" s="4">
        <v>43986</v>
      </c>
      <c r="B1182">
        <v>-0.12770000000000001</v>
      </c>
      <c r="C1182" s="6">
        <f>RB[[#This Row],[Variaz]]/100</f>
        <v>-1.2770000000000001E-3</v>
      </c>
      <c r="D1182" s="10">
        <f>'AUM Fondi'!F1359</f>
        <v>790529490.74000001</v>
      </c>
      <c r="E1182" s="10">
        <f>D1181*RB[[#This Row],[Variazione percentuale]]</f>
        <v>-1009915.0181058301</v>
      </c>
      <c r="F1182" s="11">
        <f>RB[[#This Row],[AUM]]-D1181</f>
        <v>-320171.04999995232</v>
      </c>
      <c r="G1182" s="11">
        <f>RB[[#This Row],[∆ AUM]]-RB[[#This Row],[effetto mercato]]</f>
        <v>689743.96810587775</v>
      </c>
    </row>
    <row r="1183" spans="1:7">
      <c r="A1183" s="4">
        <v>43987</v>
      </c>
      <c r="B1183">
        <v>0.7671</v>
      </c>
      <c r="C1183" s="6">
        <f>RB[[#This Row],[Variaz]]/100</f>
        <v>7.6709999999999999E-3</v>
      </c>
      <c r="D1183" s="10">
        <f>'AUM Fondi'!F1360</f>
        <v>796843569.75999999</v>
      </c>
      <c r="E1183" s="10">
        <f>D1182*RB[[#This Row],[Variazione percentuale]]</f>
        <v>6064151.7234665398</v>
      </c>
      <c r="F1183" s="11">
        <f>RB[[#This Row],[AUM]]-D1182</f>
        <v>6314079.0199999809</v>
      </c>
      <c r="G1183" s="11">
        <f>RB[[#This Row],[∆ AUM]]-RB[[#This Row],[effetto mercato]]</f>
        <v>249927.29653344117</v>
      </c>
    </row>
    <row r="1184" spans="1:7">
      <c r="A1184" s="4">
        <v>43990</v>
      </c>
      <c r="B1184">
        <v>0.4531</v>
      </c>
      <c r="C1184" s="6">
        <f>RB[[#This Row],[Variaz]]/100</f>
        <v>4.5310000000000003E-3</v>
      </c>
      <c r="D1184" s="10">
        <f>'AUM Fondi'!F1361</f>
        <v>800919299.40999997</v>
      </c>
      <c r="E1184" s="10">
        <f>D1183*RB[[#This Row],[Variazione percentuale]]</f>
        <v>3610498.2145825601</v>
      </c>
      <c r="F1184" s="11">
        <f>RB[[#This Row],[AUM]]-D1183</f>
        <v>4075729.6499999762</v>
      </c>
      <c r="G1184" s="11">
        <f>RB[[#This Row],[∆ AUM]]-RB[[#This Row],[effetto mercato]]</f>
        <v>465231.43541741604</v>
      </c>
    </row>
    <row r="1185" spans="1:7">
      <c r="A1185" s="4">
        <v>43991</v>
      </c>
      <c r="B1185">
        <v>-0.73980000000000001</v>
      </c>
      <c r="C1185" s="6">
        <f>RB[[#This Row],[Variaz]]/100</f>
        <v>-7.3980000000000001E-3</v>
      </c>
      <c r="D1185" s="10">
        <f>'AUM Fondi'!F1362</f>
        <v>795138268.42000008</v>
      </c>
      <c r="E1185" s="10">
        <f>D1184*RB[[#This Row],[Variazione percentuale]]</f>
        <v>-5925200.9770351797</v>
      </c>
      <c r="F1185" s="11">
        <f>RB[[#This Row],[AUM]]-D1184</f>
        <v>-5781030.9899998903</v>
      </c>
      <c r="G1185" s="11">
        <f>RB[[#This Row],[∆ AUM]]-RB[[#This Row],[effetto mercato]]</f>
        <v>144169.98703528941</v>
      </c>
    </row>
    <row r="1186" spans="1:7">
      <c r="A1186" s="4">
        <v>43992</v>
      </c>
      <c r="B1186">
        <v>-0.41810000000000003</v>
      </c>
      <c r="C1186" s="6">
        <f>RB[[#This Row],[Variaz]]/100</f>
        <v>-4.1810000000000007E-3</v>
      </c>
      <c r="D1186" s="10">
        <f>'AUM Fondi'!F1363</f>
        <v>793000715.42999995</v>
      </c>
      <c r="E1186" s="10">
        <f>D1185*RB[[#This Row],[Variazione percentuale]]</f>
        <v>-3324473.1002640207</v>
      </c>
      <c r="F1186" s="11">
        <f>RB[[#This Row],[AUM]]-D1185</f>
        <v>-2137552.9900001287</v>
      </c>
      <c r="G1186" s="11">
        <f>RB[[#This Row],[∆ AUM]]-RB[[#This Row],[effetto mercato]]</f>
        <v>1186920.110263892</v>
      </c>
    </row>
    <row r="1187" spans="1:7">
      <c r="A1187" s="4">
        <v>43993</v>
      </c>
      <c r="B1187">
        <v>-1.6247</v>
      </c>
      <c r="C1187" s="6">
        <f>RB[[#This Row],[Variaz]]/100</f>
        <v>-1.6247000000000001E-2</v>
      </c>
      <c r="D1187" s="10">
        <f>'AUM Fondi'!F1364</f>
        <v>780000699.29000008</v>
      </c>
      <c r="E1187" s="10">
        <f>D1186*RB[[#This Row],[Variazione percentuale]]</f>
        <v>-12883882.623591211</v>
      </c>
      <c r="F1187" s="11">
        <f>RB[[#This Row],[AUM]]-D1186</f>
        <v>-13000016.139999866</v>
      </c>
      <c r="G1187" s="11">
        <f>RB[[#This Row],[∆ AUM]]-RB[[#This Row],[effetto mercato]]</f>
        <v>-116133.51640865579</v>
      </c>
    </row>
    <row r="1188" spans="1:7">
      <c r="A1188" s="4">
        <v>43994</v>
      </c>
      <c r="B1188">
        <v>0.57520000000000004</v>
      </c>
      <c r="C1188" s="6">
        <f>RB[[#This Row],[Variaz]]/100</f>
        <v>5.7520000000000002E-3</v>
      </c>
      <c r="D1188" s="10">
        <f>'AUM Fondi'!F1365</f>
        <v>784698774.25999999</v>
      </c>
      <c r="E1188" s="10">
        <f>D1187*RB[[#This Row],[Variazione percentuale]]</f>
        <v>4486564.0223160805</v>
      </c>
      <c r="F1188" s="11">
        <f>RB[[#This Row],[AUM]]-D1187</f>
        <v>4698074.9699999094</v>
      </c>
      <c r="G1188" s="11">
        <f>RB[[#This Row],[∆ AUM]]-RB[[#This Row],[effetto mercato]]</f>
        <v>211510.94768382888</v>
      </c>
    </row>
    <row r="1189" spans="1:7">
      <c r="A1189" s="4">
        <v>43997</v>
      </c>
      <c r="B1189">
        <v>3.6900000000000002E-2</v>
      </c>
      <c r="C1189" s="6">
        <f>RB[[#This Row],[Variaz]]/100</f>
        <v>3.6900000000000002E-4</v>
      </c>
      <c r="D1189" s="10">
        <f>'AUM Fondi'!F1366</f>
        <v>785343855.3599999</v>
      </c>
      <c r="E1189" s="10">
        <f>D1188*RB[[#This Row],[Variazione percentuale]]</f>
        <v>289553.84770193999</v>
      </c>
      <c r="F1189" s="11">
        <f>RB[[#This Row],[AUM]]-D1188</f>
        <v>645081.09999990463</v>
      </c>
      <c r="G1189" s="11">
        <f>RB[[#This Row],[∆ AUM]]-RB[[#This Row],[effetto mercato]]</f>
        <v>355527.25229796465</v>
      </c>
    </row>
    <row r="1190" spans="1:7">
      <c r="A1190" s="4">
        <v>43998</v>
      </c>
      <c r="B1190">
        <v>1.1435</v>
      </c>
      <c r="C1190" s="6">
        <f>RB[[#This Row],[Variaz]]/100</f>
        <v>1.1434999999999999E-2</v>
      </c>
      <c r="D1190" s="10">
        <f>'AUM Fondi'!F1367</f>
        <v>794524596.94999993</v>
      </c>
      <c r="E1190" s="10">
        <f>D1189*RB[[#This Row],[Variazione percentuale]]</f>
        <v>8980406.986041598</v>
      </c>
      <c r="F1190" s="11">
        <f>RB[[#This Row],[AUM]]-D1189</f>
        <v>9180741.5900000334</v>
      </c>
      <c r="G1190" s="11">
        <f>RB[[#This Row],[∆ AUM]]-RB[[#This Row],[effetto mercato]]</f>
        <v>200334.60395843536</v>
      </c>
    </row>
    <row r="1191" spans="1:7">
      <c r="A1191" s="4">
        <v>43999</v>
      </c>
      <c r="B1191">
        <v>3.6499999999999998E-2</v>
      </c>
      <c r="C1191" s="6">
        <f>RB[[#This Row],[Variaz]]/100</f>
        <v>3.6499999999999998E-4</v>
      </c>
      <c r="D1191" s="10">
        <f>'AUM Fondi'!F1368</f>
        <v>795479687.79000008</v>
      </c>
      <c r="E1191" s="10">
        <f>D1190*RB[[#This Row],[Variazione percentuale]]</f>
        <v>290001.47788674996</v>
      </c>
      <c r="F1191" s="11">
        <f>RB[[#This Row],[AUM]]-D1190</f>
        <v>955090.84000015259</v>
      </c>
      <c r="G1191" s="11">
        <f>RB[[#This Row],[∆ AUM]]-RB[[#This Row],[effetto mercato]]</f>
        <v>665089.36211340269</v>
      </c>
    </row>
    <row r="1192" spans="1:7">
      <c r="A1192" s="4">
        <v>44000</v>
      </c>
      <c r="B1192">
        <v>-0.12759999999999999</v>
      </c>
      <c r="C1192" s="6">
        <f>RB[[#This Row],[Variaz]]/100</f>
        <v>-1.276E-3</v>
      </c>
      <c r="D1192" s="10">
        <f>'AUM Fondi'!F1369</f>
        <v>795097307.77999985</v>
      </c>
      <c r="E1192" s="10">
        <f>D1191*RB[[#This Row],[Variazione percentuale]]</f>
        <v>-1015032.0816200401</v>
      </c>
      <c r="F1192" s="11">
        <f>RB[[#This Row],[AUM]]-D1191</f>
        <v>-382380.01000022888</v>
      </c>
      <c r="G1192" s="11">
        <f>RB[[#This Row],[∆ AUM]]-RB[[#This Row],[effetto mercato]]</f>
        <v>632652.07161981123</v>
      </c>
    </row>
    <row r="1193" spans="1:7">
      <c r="A1193" s="4">
        <v>44001</v>
      </c>
      <c r="B1193">
        <v>3.6499999999999998E-2</v>
      </c>
      <c r="C1193" s="6">
        <f>RB[[#This Row],[Variaz]]/100</f>
        <v>3.6499999999999998E-4</v>
      </c>
      <c r="D1193" s="10">
        <f>'AUM Fondi'!F1370</f>
        <v>795690369.60000002</v>
      </c>
      <c r="E1193" s="10">
        <f>D1192*RB[[#This Row],[Variazione percentuale]]</f>
        <v>290210.51733969996</v>
      </c>
      <c r="F1193" s="11">
        <f>RB[[#This Row],[AUM]]-D1192</f>
        <v>593061.82000017166</v>
      </c>
      <c r="G1193" s="11">
        <f>RB[[#This Row],[∆ AUM]]-RB[[#This Row],[effetto mercato]]</f>
        <v>302851.3026604717</v>
      </c>
    </row>
    <row r="1194" spans="1:7">
      <c r="A1194" s="4">
        <v>44004</v>
      </c>
      <c r="B1194">
        <v>-3.6499999999999998E-2</v>
      </c>
      <c r="C1194" s="6">
        <f>RB[[#This Row],[Variaz]]/100</f>
        <v>-3.6499999999999998E-4</v>
      </c>
      <c r="D1194" s="10">
        <f>'AUM Fondi'!F1371</f>
        <v>795858676.94000006</v>
      </c>
      <c r="E1194" s="10">
        <f>D1193*RB[[#This Row],[Variazione percentuale]]</f>
        <v>-290426.98490400001</v>
      </c>
      <c r="F1194" s="11">
        <f>RB[[#This Row],[AUM]]-D1193</f>
        <v>168307.34000003338</v>
      </c>
      <c r="G1194" s="11">
        <f>RB[[#This Row],[∆ AUM]]-RB[[#This Row],[effetto mercato]]</f>
        <v>458734.32490403339</v>
      </c>
    </row>
    <row r="1195" spans="1:7">
      <c r="A1195" s="4">
        <v>44005</v>
      </c>
      <c r="B1195">
        <v>3.6499999999999998E-2</v>
      </c>
      <c r="C1195" s="6">
        <f>RB[[#This Row],[Variaz]]/100</f>
        <v>3.6499999999999998E-4</v>
      </c>
      <c r="D1195" s="10">
        <f>'AUM Fondi'!F1372</f>
        <v>796553167.91000009</v>
      </c>
      <c r="E1195" s="10">
        <f>D1194*RB[[#This Row],[Variazione percentuale]]</f>
        <v>290488.41708310001</v>
      </c>
      <c r="F1195" s="11">
        <f>RB[[#This Row],[AUM]]-D1194</f>
        <v>694490.97000002861</v>
      </c>
      <c r="G1195" s="11">
        <f>RB[[#This Row],[∆ AUM]]-RB[[#This Row],[effetto mercato]]</f>
        <v>404002.5529169286</v>
      </c>
    </row>
    <row r="1196" spans="1:7">
      <c r="A1196" s="4">
        <v>44006</v>
      </c>
      <c r="B1196">
        <v>-0.63859999999999995</v>
      </c>
      <c r="C1196" s="6">
        <f>RB[[#This Row],[Variaz]]/100</f>
        <v>-6.3859999999999993E-3</v>
      </c>
      <c r="D1196" s="10">
        <f>'AUM Fondi'!F1373</f>
        <v>791693369.82999992</v>
      </c>
      <c r="E1196" s="10">
        <f>D1195*RB[[#This Row],[Variazione percentuale]]</f>
        <v>-5086788.5302732596</v>
      </c>
      <c r="F1196" s="11">
        <f>RB[[#This Row],[AUM]]-D1195</f>
        <v>-4859798.0800001621</v>
      </c>
      <c r="G1196" s="11">
        <f>RB[[#This Row],[∆ AUM]]-RB[[#This Row],[effetto mercato]]</f>
        <v>226990.45027309749</v>
      </c>
    </row>
    <row r="1197" spans="1:7">
      <c r="A1197" s="4">
        <v>44007</v>
      </c>
      <c r="B1197">
        <v>0.20200000000000001</v>
      </c>
      <c r="C1197" s="6">
        <f>RB[[#This Row],[Variaz]]/100</f>
        <v>2.0200000000000001E-3</v>
      </c>
      <c r="D1197" s="10">
        <f>'AUM Fondi'!F1374</f>
        <v>793757107.00000012</v>
      </c>
      <c r="E1197" s="10">
        <f>D1196*RB[[#This Row],[Variazione percentuale]]</f>
        <v>1599220.6070565998</v>
      </c>
      <c r="F1197" s="11">
        <f>RB[[#This Row],[AUM]]-D1196</f>
        <v>2063737.1700001955</v>
      </c>
      <c r="G1197" s="11">
        <f>RB[[#This Row],[∆ AUM]]-RB[[#This Row],[effetto mercato]]</f>
        <v>464516.56294359569</v>
      </c>
    </row>
    <row r="1198" spans="1:7">
      <c r="A1198" s="4">
        <v>44008</v>
      </c>
      <c r="B1198">
        <v>-0.16489999999999999</v>
      </c>
      <c r="C1198" s="6">
        <f>RB[[#This Row],[Variaz]]/100</f>
        <v>-1.6489999999999999E-3</v>
      </c>
      <c r="D1198" s="10">
        <f>'AUM Fondi'!F1375</f>
        <v>793270482.67999995</v>
      </c>
      <c r="E1198" s="10">
        <f>D1197*RB[[#This Row],[Variazione percentuale]]</f>
        <v>-1308905.4694430002</v>
      </c>
      <c r="F1198" s="11">
        <f>RB[[#This Row],[AUM]]-D1197</f>
        <v>-486624.32000017166</v>
      </c>
      <c r="G1198" s="11">
        <f>RB[[#This Row],[∆ AUM]]-RB[[#This Row],[effetto mercato]]</f>
        <v>822281.14944282849</v>
      </c>
    </row>
    <row r="1199" spans="1:7">
      <c r="A1199" s="4">
        <v>44011</v>
      </c>
      <c r="B1199">
        <v>0.14680000000000001</v>
      </c>
      <c r="C1199" s="6">
        <f>RB[[#This Row],[Variaz]]/100</f>
        <v>1.4680000000000001E-3</v>
      </c>
      <c r="D1199" s="10">
        <f>'AUM Fondi'!F1376</f>
        <v>794742816.50000012</v>
      </c>
      <c r="E1199" s="10">
        <f>D1198*RB[[#This Row],[Variazione percentuale]]</f>
        <v>1164521.06857424</v>
      </c>
      <c r="F1199" s="11">
        <f>RB[[#This Row],[AUM]]-D1198</f>
        <v>1472333.8200001717</v>
      </c>
      <c r="G1199" s="11">
        <f>RB[[#This Row],[∆ AUM]]-RB[[#This Row],[effetto mercato]]</f>
        <v>307812.7514259317</v>
      </c>
    </row>
    <row r="1200" spans="1:7">
      <c r="A1200" s="4">
        <v>44012</v>
      </c>
      <c r="B1200">
        <v>0.42159999999999997</v>
      </c>
      <c r="C1200" s="6">
        <f>RB[[#This Row],[Variaz]]/100</f>
        <v>4.2160000000000001E-3</v>
      </c>
      <c r="D1200" s="10">
        <f>'AUM Fondi'!F1377</f>
        <v>798334646.7700001</v>
      </c>
      <c r="E1200" s="10">
        <f>D1199*RB[[#This Row],[Variazione percentuale]]</f>
        <v>3350635.7143640006</v>
      </c>
      <c r="F1200" s="11">
        <f>RB[[#This Row],[AUM]]-D1199</f>
        <v>3591830.2699999809</v>
      </c>
      <c r="G1200" s="11">
        <f>RB[[#This Row],[∆ AUM]]-RB[[#This Row],[effetto mercato]]</f>
        <v>241194.55563598033</v>
      </c>
    </row>
    <row r="1201" spans="1:7">
      <c r="A1201" s="4">
        <v>44013</v>
      </c>
      <c r="B1201">
        <v>-0.219</v>
      </c>
      <c r="C1201" s="6">
        <f>RB[[#This Row],[Variaz]]/100</f>
        <v>-2.1900000000000001E-3</v>
      </c>
      <c r="D1201" s="10">
        <f>'AUM Fondi'!F1378</f>
        <v>796816517.09000003</v>
      </c>
      <c r="E1201" s="10">
        <f>D1200*RB[[#This Row],[Variazione percentuale]]</f>
        <v>-1748352.8764263003</v>
      </c>
      <c r="F1201" s="11">
        <f>RB[[#This Row],[AUM]]-D1200</f>
        <v>-1518129.6800000668</v>
      </c>
      <c r="G1201" s="11">
        <f>RB[[#This Row],[∆ AUM]]-RB[[#This Row],[effetto mercato]]</f>
        <v>230223.19642623351</v>
      </c>
    </row>
    <row r="1202" spans="1:7">
      <c r="A1202" s="4">
        <v>44014</v>
      </c>
      <c r="B1202">
        <v>0.49390000000000001</v>
      </c>
      <c r="C1202" s="6">
        <f>RB[[#This Row],[Variaz]]/100</f>
        <v>4.9389999999999998E-3</v>
      </c>
      <c r="D1202" s="10">
        <f>'AUM Fondi'!F1379</f>
        <v>800893913.88999999</v>
      </c>
      <c r="E1202" s="10">
        <f>D1201*RB[[#This Row],[Variazione percentuale]]</f>
        <v>3935476.7779075098</v>
      </c>
      <c r="F1202" s="11">
        <f>RB[[#This Row],[AUM]]-D1201</f>
        <v>4077396.7999999523</v>
      </c>
      <c r="G1202" s="11">
        <f>RB[[#This Row],[∆ AUM]]-RB[[#This Row],[effetto mercato]]</f>
        <v>141920.02209244249</v>
      </c>
    </row>
    <row r="1203" spans="1:7">
      <c r="A1203" s="4">
        <v>44015</v>
      </c>
      <c r="B1203">
        <v>-0.14560000000000001</v>
      </c>
      <c r="C1203" s="6">
        <f>RB[[#This Row],[Variaz]]/100</f>
        <v>-1.456E-3</v>
      </c>
      <c r="D1203" s="10">
        <f>'AUM Fondi'!F1380</f>
        <v>800424539.67000008</v>
      </c>
      <c r="E1203" s="10">
        <f>D1202*RB[[#This Row],[Variazione percentuale]]</f>
        <v>-1166101.5386238401</v>
      </c>
      <c r="F1203" s="11">
        <f>RB[[#This Row],[AUM]]-D1202</f>
        <v>-469374.2199999094</v>
      </c>
      <c r="G1203" s="11">
        <f>RB[[#This Row],[∆ AUM]]-RB[[#This Row],[effetto mercato]]</f>
        <v>696727.31862393068</v>
      </c>
    </row>
    <row r="1204" spans="1:7">
      <c r="A1204" s="4">
        <v>44018</v>
      </c>
      <c r="B1204">
        <v>0.3281</v>
      </c>
      <c r="C1204" s="6">
        <f>RB[[#This Row],[Variaz]]/100</f>
        <v>3.2810000000000001E-3</v>
      </c>
      <c r="D1204" s="10">
        <f>'AUM Fondi'!F1381</f>
        <v>803636703.8499999</v>
      </c>
      <c r="E1204" s="10">
        <f>D1203*RB[[#This Row],[Variazione percentuale]]</f>
        <v>2626192.9146572701</v>
      </c>
      <c r="F1204" s="11">
        <f>RB[[#This Row],[AUM]]-D1203</f>
        <v>3212164.1799998283</v>
      </c>
      <c r="G1204" s="11">
        <f>RB[[#This Row],[∆ AUM]]-RB[[#This Row],[effetto mercato]]</f>
        <v>585971.26534255827</v>
      </c>
    </row>
    <row r="1205" spans="1:7">
      <c r="A1205" s="4">
        <v>44019</v>
      </c>
      <c r="B1205">
        <v>-0.19989999999999999</v>
      </c>
      <c r="C1205" s="6">
        <f>RB[[#This Row],[Variaz]]/100</f>
        <v>-1.9989999999999999E-3</v>
      </c>
      <c r="D1205" s="10">
        <f>'AUM Fondi'!F1382</f>
        <v>802645813.54999995</v>
      </c>
      <c r="E1205" s="10">
        <f>D1204*RB[[#This Row],[Variazione percentuale]]</f>
        <v>-1606469.7709961496</v>
      </c>
      <c r="F1205" s="11">
        <f>RB[[#This Row],[AUM]]-D1204</f>
        <v>-990890.29999995232</v>
      </c>
      <c r="G1205" s="11">
        <f>RB[[#This Row],[∆ AUM]]-RB[[#This Row],[effetto mercato]]</f>
        <v>615579.47099619731</v>
      </c>
    </row>
    <row r="1206" spans="1:7">
      <c r="A1206" s="4">
        <v>44020</v>
      </c>
      <c r="B1206">
        <v>-0.2185</v>
      </c>
      <c r="C1206" s="6">
        <f>RB[[#This Row],[Variaz]]/100</f>
        <v>-2.1849999999999999E-3</v>
      </c>
      <c r="D1206" s="10">
        <f>'AUM Fondi'!F1383</f>
        <v>801362860.51999998</v>
      </c>
      <c r="E1206" s="10">
        <f>D1205*RB[[#This Row],[Variazione percentuale]]</f>
        <v>-1753781.1026067499</v>
      </c>
      <c r="F1206" s="11">
        <f>RB[[#This Row],[AUM]]-D1205</f>
        <v>-1282953.0299999714</v>
      </c>
      <c r="G1206" s="11">
        <f>RB[[#This Row],[∆ AUM]]-RB[[#This Row],[effetto mercato]]</f>
        <v>470828.07260677847</v>
      </c>
    </row>
    <row r="1207" spans="1:7">
      <c r="A1207" s="4">
        <v>44021</v>
      </c>
      <c r="B1207">
        <v>-0.16420000000000001</v>
      </c>
      <c r="C1207" s="6">
        <f>RB[[#This Row],[Variaz]]/100</f>
        <v>-1.6420000000000002E-3</v>
      </c>
      <c r="D1207" s="10">
        <f>'AUM Fondi'!F1384</f>
        <v>800617674.78000009</v>
      </c>
      <c r="E1207" s="10">
        <f>D1206*RB[[#This Row],[Variazione percentuale]]</f>
        <v>-1315837.8169738401</v>
      </c>
      <c r="F1207" s="11">
        <f>RB[[#This Row],[AUM]]-D1206</f>
        <v>-745185.73999989033</v>
      </c>
      <c r="G1207" s="11">
        <f>RB[[#This Row],[∆ AUM]]-RB[[#This Row],[effetto mercato]]</f>
        <v>570652.07697394979</v>
      </c>
    </row>
    <row r="1208" spans="1:7">
      <c r="A1208" s="4">
        <v>44022</v>
      </c>
      <c r="B1208">
        <v>0.1462</v>
      </c>
      <c r="C1208" s="6">
        <f>RB[[#This Row],[Variaz]]/100</f>
        <v>1.462E-3</v>
      </c>
      <c r="D1208" s="10">
        <f>'AUM Fondi'!F1385</f>
        <v>801881070.22000003</v>
      </c>
      <c r="E1208" s="10">
        <f>D1207*RB[[#This Row],[Variazione percentuale]]</f>
        <v>1170503.0405283601</v>
      </c>
      <c r="F1208" s="11">
        <f>RB[[#This Row],[AUM]]-D1207</f>
        <v>1263395.439999938</v>
      </c>
      <c r="G1208" s="11">
        <f>RB[[#This Row],[∆ AUM]]-RB[[#This Row],[effetto mercato]]</f>
        <v>92892.399471577955</v>
      </c>
    </row>
    <row r="1209" spans="1:7">
      <c r="A1209" s="4">
        <v>44025</v>
      </c>
      <c r="B1209">
        <v>-3.6499999999999998E-2</v>
      </c>
      <c r="C1209" s="6">
        <f>RB[[#This Row],[Variaz]]/100</f>
        <v>-3.6499999999999998E-4</v>
      </c>
      <c r="D1209" s="10">
        <f>'AUM Fondi'!F1386</f>
        <v>801712733.51999998</v>
      </c>
      <c r="E1209" s="10">
        <f>D1208*RB[[#This Row],[Variazione percentuale]]</f>
        <v>-292686.59063029999</v>
      </c>
      <c r="F1209" s="11">
        <f>RB[[#This Row],[AUM]]-D1208</f>
        <v>-168336.70000004768</v>
      </c>
      <c r="G1209" s="11">
        <f>RB[[#This Row],[∆ AUM]]-RB[[#This Row],[effetto mercato]]</f>
        <v>124349.89063025231</v>
      </c>
    </row>
    <row r="1210" spans="1:7">
      <c r="A1210" s="4">
        <v>44026</v>
      </c>
      <c r="B1210">
        <v>0.31030000000000002</v>
      </c>
      <c r="C1210" s="6">
        <f>RB[[#This Row],[Variaz]]/100</f>
        <v>3.1030000000000003E-3</v>
      </c>
      <c r="D1210" s="10">
        <f>'AUM Fondi'!F1387</f>
        <v>804567484.57000005</v>
      </c>
      <c r="E1210" s="10">
        <f>D1209*RB[[#This Row],[Variazione percentuale]]</f>
        <v>2487714.6121125603</v>
      </c>
      <c r="F1210" s="11">
        <f>RB[[#This Row],[AUM]]-D1209</f>
        <v>2854751.0500000715</v>
      </c>
      <c r="G1210" s="11">
        <f>RB[[#This Row],[∆ AUM]]-RB[[#This Row],[effetto mercato]]</f>
        <v>367036.43788751122</v>
      </c>
    </row>
    <row r="1211" spans="1:7">
      <c r="A1211" s="4">
        <v>44027</v>
      </c>
      <c r="B1211">
        <v>0.4914</v>
      </c>
      <c r="C1211" s="6">
        <f>RB[[#This Row],[Variaz]]/100</f>
        <v>4.914E-3</v>
      </c>
      <c r="D1211" s="10">
        <f>'AUM Fondi'!F1388</f>
        <v>808838728.38000011</v>
      </c>
      <c r="E1211" s="10">
        <f>D1210*RB[[#This Row],[Variazione percentuale]]</f>
        <v>3953644.6191769801</v>
      </c>
      <c r="F1211" s="11">
        <f>RB[[#This Row],[AUM]]-D1210</f>
        <v>4271243.810000062</v>
      </c>
      <c r="G1211" s="11">
        <f>RB[[#This Row],[∆ AUM]]-RB[[#This Row],[effetto mercato]]</f>
        <v>317599.19082308188</v>
      </c>
    </row>
    <row r="1212" spans="1:7">
      <c r="A1212" s="4">
        <v>44028</v>
      </c>
      <c r="B1212">
        <v>1.8100000000000002E-2</v>
      </c>
      <c r="C1212" s="6">
        <f>RB[[#This Row],[Variaz]]/100</f>
        <v>1.8100000000000001E-4</v>
      </c>
      <c r="D1212" s="10">
        <f>'AUM Fondi'!F1389</f>
        <v>809287741.42000008</v>
      </c>
      <c r="E1212" s="10">
        <f>D1211*RB[[#This Row],[Variazione percentuale]]</f>
        <v>146399.80983678004</v>
      </c>
      <c r="F1212" s="11">
        <f>RB[[#This Row],[AUM]]-D1211</f>
        <v>449013.03999996185</v>
      </c>
      <c r="G1212" s="11">
        <f>RB[[#This Row],[∆ AUM]]-RB[[#This Row],[effetto mercato]]</f>
        <v>302613.23016318178</v>
      </c>
    </row>
    <row r="1213" spans="1:7">
      <c r="A1213" s="4">
        <v>44029</v>
      </c>
      <c r="B1213">
        <v>0.2354</v>
      </c>
      <c r="C1213" s="6">
        <f>RB[[#This Row],[Variaz]]/100</f>
        <v>2.3540000000000002E-3</v>
      </c>
      <c r="D1213" s="10">
        <f>'AUM Fondi'!F1390</f>
        <v>811881338.69999993</v>
      </c>
      <c r="E1213" s="10">
        <f>D1212*RB[[#This Row],[Variazione percentuale]]</f>
        <v>1905063.3433026804</v>
      </c>
      <c r="F1213" s="11">
        <f>RB[[#This Row],[AUM]]-D1212</f>
        <v>2593597.2799998522</v>
      </c>
      <c r="G1213" s="11">
        <f>RB[[#This Row],[∆ AUM]]-RB[[#This Row],[effetto mercato]]</f>
        <v>688533.93669717177</v>
      </c>
    </row>
    <row r="1214" spans="1:7">
      <c r="A1214" s="4">
        <v>44032</v>
      </c>
      <c r="B1214">
        <v>0.14449999999999999</v>
      </c>
      <c r="C1214" s="6">
        <f>RB[[#This Row],[Variaz]]/100</f>
        <v>1.4449999999999999E-3</v>
      </c>
      <c r="D1214" s="10">
        <f>'AUM Fondi'!F1391</f>
        <v>813249616.11999989</v>
      </c>
      <c r="E1214" s="10">
        <f>D1213*RB[[#This Row],[Variazione percentuale]]</f>
        <v>1173168.5344214998</v>
      </c>
      <c r="F1214" s="11">
        <f>RB[[#This Row],[AUM]]-D1213</f>
        <v>1368277.4199999571</v>
      </c>
      <c r="G1214" s="11">
        <f>RB[[#This Row],[∆ AUM]]-RB[[#This Row],[effetto mercato]]</f>
        <v>195108.88557845727</v>
      </c>
    </row>
    <row r="1215" spans="1:7">
      <c r="A1215" s="4">
        <v>44033</v>
      </c>
      <c r="B1215">
        <v>1.7999999999999999E-2</v>
      </c>
      <c r="C1215" s="6">
        <f>RB[[#This Row],[Variaz]]/100</f>
        <v>1.7999999999999998E-4</v>
      </c>
      <c r="D1215" s="10">
        <f>'AUM Fondi'!F1392</f>
        <v>813652664.11000001</v>
      </c>
      <c r="E1215" s="10">
        <f>D1214*RB[[#This Row],[Variazione percentuale]]</f>
        <v>146384.93090159996</v>
      </c>
      <c r="F1215" s="11">
        <f>RB[[#This Row],[AUM]]-D1214</f>
        <v>403047.99000012875</v>
      </c>
      <c r="G1215" s="11">
        <f>RB[[#This Row],[∆ AUM]]-RB[[#This Row],[effetto mercato]]</f>
        <v>256663.05909852879</v>
      </c>
    </row>
    <row r="1216" spans="1:7">
      <c r="A1216" s="4">
        <v>44034</v>
      </c>
      <c r="B1216">
        <v>-3.61E-2</v>
      </c>
      <c r="C1216" s="6">
        <f>RB[[#This Row],[Variaz]]/100</f>
        <v>-3.6099999999999999E-4</v>
      </c>
      <c r="D1216" s="10">
        <f>'AUM Fondi'!F1393</f>
        <v>813651803.8499999</v>
      </c>
      <c r="E1216" s="10">
        <f>D1215*RB[[#This Row],[Variazione percentuale]]</f>
        <v>-293728.61174371</v>
      </c>
      <c r="F1216" s="11">
        <f>RB[[#This Row],[AUM]]-D1215</f>
        <v>-860.26000010967255</v>
      </c>
      <c r="G1216" s="11">
        <f>RB[[#This Row],[∆ AUM]]-RB[[#This Row],[effetto mercato]]</f>
        <v>292868.35174360033</v>
      </c>
    </row>
    <row r="1217" spans="1:7">
      <c r="A1217" s="4">
        <v>44035</v>
      </c>
      <c r="B1217">
        <v>0</v>
      </c>
      <c r="C1217" s="6">
        <f>RB[[#This Row],[Variaz]]/100</f>
        <v>0</v>
      </c>
      <c r="D1217" s="10">
        <f>'AUM Fondi'!F1394</f>
        <v>813675860.25</v>
      </c>
      <c r="E1217" s="10">
        <f>D1216*RB[[#This Row],[Variazione percentuale]]</f>
        <v>0</v>
      </c>
      <c r="F1217" s="11">
        <f>RB[[#This Row],[AUM]]-D1216</f>
        <v>24056.400000095367</v>
      </c>
      <c r="G1217" s="11">
        <f>RB[[#This Row],[∆ AUM]]-RB[[#This Row],[effetto mercato]]</f>
        <v>24056.400000095367</v>
      </c>
    </row>
    <row r="1218" spans="1:7">
      <c r="A1218" s="4">
        <v>44036</v>
      </c>
      <c r="B1218">
        <v>-0.37890000000000001</v>
      </c>
      <c r="C1218" s="6">
        <f>RB[[#This Row],[Variaz]]/100</f>
        <v>-3.7890000000000003E-3</v>
      </c>
      <c r="D1218" s="10">
        <f>'AUM Fondi'!F1395</f>
        <v>810850897.59000003</v>
      </c>
      <c r="E1218" s="10">
        <f>D1217*RB[[#This Row],[Variazione percentuale]]</f>
        <v>-3083017.8344872501</v>
      </c>
      <c r="F1218" s="11">
        <f>RB[[#This Row],[AUM]]-D1217</f>
        <v>-2824962.6599999666</v>
      </c>
      <c r="G1218" s="11">
        <f>RB[[#This Row],[∆ AUM]]-RB[[#This Row],[effetto mercato]]</f>
        <v>258055.17448728345</v>
      </c>
    </row>
    <row r="1219" spans="1:7">
      <c r="A1219" s="4">
        <v>44039</v>
      </c>
      <c r="B1219">
        <v>-9.0499999999999997E-2</v>
      </c>
      <c r="C1219" s="6">
        <f>RB[[#This Row],[Variaz]]/100</f>
        <v>-9.0499999999999999E-4</v>
      </c>
      <c r="D1219" s="10">
        <f>'AUM Fondi'!F1396</f>
        <v>810296283.03000009</v>
      </c>
      <c r="E1219" s="10">
        <f>D1218*RB[[#This Row],[Variazione percentuale]]</f>
        <v>-733820.06231895008</v>
      </c>
      <c r="F1219" s="11">
        <f>RB[[#This Row],[AUM]]-D1218</f>
        <v>-554614.55999994278</v>
      </c>
      <c r="G1219" s="11">
        <f>RB[[#This Row],[∆ AUM]]-RB[[#This Row],[effetto mercato]]</f>
        <v>179205.5023190073</v>
      </c>
    </row>
    <row r="1220" spans="1:7">
      <c r="A1220" s="4">
        <v>44040</v>
      </c>
      <c r="B1220">
        <v>-3.6299999999999999E-2</v>
      </c>
      <c r="C1220" s="6">
        <f>RB[[#This Row],[Variaz]]/100</f>
        <v>-3.6299999999999999E-4</v>
      </c>
      <c r="D1220" s="10">
        <f>'AUM Fondi'!F1397</f>
        <v>810428534.5</v>
      </c>
      <c r="E1220" s="10">
        <f>D1219*RB[[#This Row],[Variazione percentuale]]</f>
        <v>-294137.55073989002</v>
      </c>
      <c r="F1220" s="11">
        <f>RB[[#This Row],[AUM]]-D1219</f>
        <v>132251.4699999094</v>
      </c>
      <c r="G1220" s="11">
        <f>RB[[#This Row],[∆ AUM]]-RB[[#This Row],[effetto mercato]]</f>
        <v>426389.02073979942</v>
      </c>
    </row>
    <row r="1221" spans="1:7">
      <c r="A1221" s="4">
        <v>44041</v>
      </c>
      <c r="B1221">
        <v>0.12690000000000001</v>
      </c>
      <c r="C1221" s="6">
        <f>RB[[#This Row],[Variaz]]/100</f>
        <v>1.2690000000000002E-3</v>
      </c>
      <c r="D1221" s="10">
        <f>'AUM Fondi'!F1398</f>
        <v>811684876.57000005</v>
      </c>
      <c r="E1221" s="10">
        <f>D1220*RB[[#This Row],[Variazione percentuale]]</f>
        <v>1028433.8102805001</v>
      </c>
      <c r="F1221" s="11">
        <f>RB[[#This Row],[AUM]]-D1220</f>
        <v>1256342.0700000525</v>
      </c>
      <c r="G1221" s="11">
        <f>RB[[#This Row],[∆ AUM]]-RB[[#This Row],[effetto mercato]]</f>
        <v>227908.25971955236</v>
      </c>
    </row>
    <row r="1222" spans="1:7">
      <c r="A1222" s="4">
        <v>44042</v>
      </c>
      <c r="B1222">
        <v>-0.21729999999999999</v>
      </c>
      <c r="C1222" s="6">
        <f>RB[[#This Row],[Variaz]]/100</f>
        <v>-2.173E-3</v>
      </c>
      <c r="D1222" s="10">
        <f>'AUM Fondi'!F1399</f>
        <v>810316293.41000009</v>
      </c>
      <c r="E1222" s="10">
        <f>D1221*RB[[#This Row],[Variazione percentuale]]</f>
        <v>-1763791.2367866102</v>
      </c>
      <c r="F1222" s="11">
        <f>RB[[#This Row],[AUM]]-D1221</f>
        <v>-1368583.1599999666</v>
      </c>
      <c r="G1222" s="11">
        <f>RB[[#This Row],[∆ AUM]]-RB[[#This Row],[effetto mercato]]</f>
        <v>395208.07678664359</v>
      </c>
    </row>
    <row r="1223" spans="1:7">
      <c r="A1223" s="4">
        <v>44043</v>
      </c>
      <c r="B1223">
        <v>-0.38109999999999999</v>
      </c>
      <c r="C1223" s="6">
        <f>RB[[#This Row],[Variaz]]/100</f>
        <v>-3.8110000000000002E-3</v>
      </c>
      <c r="D1223" s="10">
        <f>'AUM Fondi'!F1400</f>
        <v>807943566.10000002</v>
      </c>
      <c r="E1223" s="10">
        <f>D1222*RB[[#This Row],[Variazione percentuale]]</f>
        <v>-3088115.3941855105</v>
      </c>
      <c r="F1223" s="11">
        <f>RB[[#This Row],[AUM]]-D1222</f>
        <v>-2372727.310000062</v>
      </c>
      <c r="G1223" s="11">
        <f>RB[[#This Row],[∆ AUM]]-RB[[#This Row],[effetto mercato]]</f>
        <v>715388.08418544848</v>
      </c>
    </row>
    <row r="1224" spans="1:7">
      <c r="A1224" s="4">
        <v>44046</v>
      </c>
      <c r="B1224">
        <v>0.52829999999999999</v>
      </c>
      <c r="C1224" s="6">
        <f>RB[[#This Row],[Variaz]]/100</f>
        <v>5.2829999999999995E-3</v>
      </c>
      <c r="D1224" s="10">
        <f>'AUM Fondi'!F1401</f>
        <v>812345098.99000001</v>
      </c>
      <c r="E1224" s="10">
        <f>D1223*RB[[#This Row],[Variazione percentuale]]</f>
        <v>4268365.8597062994</v>
      </c>
      <c r="F1224" s="11">
        <f>RB[[#This Row],[AUM]]-D1223</f>
        <v>4401532.8899999857</v>
      </c>
      <c r="G1224" s="11">
        <f>RB[[#This Row],[∆ AUM]]-RB[[#This Row],[effetto mercato]]</f>
        <v>133167.03029368632</v>
      </c>
    </row>
    <row r="1225" spans="1:7">
      <c r="A1225" s="4">
        <v>44047</v>
      </c>
      <c r="B1225">
        <v>0.30809999999999998</v>
      </c>
      <c r="C1225" s="6">
        <f>RB[[#This Row],[Variaz]]/100</f>
        <v>3.081E-3</v>
      </c>
      <c r="D1225" s="10">
        <f>'AUM Fondi'!F1402</f>
        <v>814837742.73000014</v>
      </c>
      <c r="E1225" s="10">
        <f>D1224*RB[[#This Row],[Variazione percentuale]]</f>
        <v>2502835.2499881899</v>
      </c>
      <c r="F1225" s="11">
        <f>RB[[#This Row],[AUM]]-D1224</f>
        <v>2492643.7400001287</v>
      </c>
      <c r="G1225" s="11">
        <f>RB[[#This Row],[∆ AUM]]-RB[[#This Row],[effetto mercato]]</f>
        <v>-10191.509988061152</v>
      </c>
    </row>
    <row r="1226" spans="1:7">
      <c r="A1226" s="4">
        <v>44048</v>
      </c>
      <c r="B1226">
        <v>-0.14449999999999999</v>
      </c>
      <c r="C1226" s="6">
        <f>RB[[#This Row],[Variaz]]/100</f>
        <v>-1.4449999999999999E-3</v>
      </c>
      <c r="D1226" s="10">
        <f>'AUM Fondi'!F1403</f>
        <v>814338758.10000002</v>
      </c>
      <c r="E1226" s="10">
        <f>D1225*RB[[#This Row],[Variazione percentuale]]</f>
        <v>-1177440.53824485</v>
      </c>
      <c r="F1226" s="11">
        <f>RB[[#This Row],[AUM]]-D1225</f>
        <v>-498984.63000011444</v>
      </c>
      <c r="G1226" s="11">
        <f>RB[[#This Row],[∆ AUM]]-RB[[#This Row],[effetto mercato]]</f>
        <v>678455.90824473556</v>
      </c>
    </row>
    <row r="1227" spans="1:7">
      <c r="A1227" s="4">
        <v>44049</v>
      </c>
      <c r="B1227">
        <v>9.0499999999999997E-2</v>
      </c>
      <c r="C1227" s="6">
        <f>RB[[#This Row],[Variaz]]/100</f>
        <v>9.0499999999999999E-4</v>
      </c>
      <c r="D1227" s="10">
        <f>'AUM Fondi'!F1404</f>
        <v>815763508.63</v>
      </c>
      <c r="E1227" s="10">
        <f>D1226*RB[[#This Row],[Variazione percentuale]]</f>
        <v>736976.57608050003</v>
      </c>
      <c r="F1227" s="11">
        <f>RB[[#This Row],[AUM]]-D1226</f>
        <v>1424750.5299999714</v>
      </c>
      <c r="G1227" s="11">
        <f>RB[[#This Row],[∆ AUM]]-RB[[#This Row],[effetto mercato]]</f>
        <v>687773.95391947136</v>
      </c>
    </row>
    <row r="1228" spans="1:7">
      <c r="A1228" s="4">
        <v>44050</v>
      </c>
      <c r="B1228">
        <v>0.25309999999999999</v>
      </c>
      <c r="C1228" s="6">
        <f>RB[[#This Row],[Variaz]]/100</f>
        <v>2.5309999999999998E-3</v>
      </c>
      <c r="D1228" s="10">
        <f>'AUM Fondi'!F1405</f>
        <v>818412447.63</v>
      </c>
      <c r="E1228" s="10">
        <f>D1227*RB[[#This Row],[Variazione percentuale]]</f>
        <v>2064697.4403425299</v>
      </c>
      <c r="F1228" s="11">
        <f>RB[[#This Row],[AUM]]-D1227</f>
        <v>2648939</v>
      </c>
      <c r="G1228" s="11">
        <f>RB[[#This Row],[∆ AUM]]-RB[[#This Row],[effetto mercato]]</f>
        <v>584241.55965747009</v>
      </c>
    </row>
    <row r="1229" spans="1:7">
      <c r="A1229" s="4">
        <v>44053</v>
      </c>
      <c r="B1229">
        <v>0.30649999999999999</v>
      </c>
      <c r="C1229" s="6">
        <f>RB[[#This Row],[Variaz]]/100</f>
        <v>3.065E-3</v>
      </c>
      <c r="D1229" s="10">
        <f>'AUM Fondi'!F1406</f>
        <v>821390850.56999993</v>
      </c>
      <c r="E1229" s="10">
        <f>D1228*RB[[#This Row],[Variazione percentuale]]</f>
        <v>2508434.1519859498</v>
      </c>
      <c r="F1229" s="11">
        <f>RB[[#This Row],[AUM]]-D1228</f>
        <v>2978402.939999938</v>
      </c>
      <c r="G1229" s="11">
        <f>RB[[#This Row],[∆ AUM]]-RB[[#This Row],[effetto mercato]]</f>
        <v>469968.78801398817</v>
      </c>
    </row>
    <row r="1230" spans="1:7">
      <c r="A1230" s="4">
        <v>44054</v>
      </c>
      <c r="B1230">
        <v>0.19769999999999999</v>
      </c>
      <c r="C1230" s="6">
        <f>RB[[#This Row],[Variaz]]/100</f>
        <v>1.977E-3</v>
      </c>
      <c r="D1230" s="10">
        <f>'AUM Fondi'!F1407</f>
        <v>823328616.12</v>
      </c>
      <c r="E1230" s="10">
        <f>D1229*RB[[#This Row],[Variazione percentuale]]</f>
        <v>1623889.71157689</v>
      </c>
      <c r="F1230" s="11">
        <f>RB[[#This Row],[AUM]]-D1229</f>
        <v>1937765.5500000715</v>
      </c>
      <c r="G1230" s="11">
        <f>RB[[#This Row],[∆ AUM]]-RB[[#This Row],[effetto mercato]]</f>
        <v>313875.83842318156</v>
      </c>
    </row>
    <row r="1231" spans="1:7">
      <c r="A1231" s="4">
        <v>44055</v>
      </c>
      <c r="B1231">
        <v>0.26910000000000001</v>
      </c>
      <c r="C1231" s="6">
        <f>RB[[#This Row],[Variaz]]/100</f>
        <v>2.6910000000000002E-3</v>
      </c>
      <c r="D1231" s="10">
        <f>'AUM Fondi'!F1408</f>
        <v>825743009.18999994</v>
      </c>
      <c r="E1231" s="10">
        <f>D1230*RB[[#This Row],[Variazione percentuale]]</f>
        <v>2215577.3059789203</v>
      </c>
      <c r="F1231" s="11">
        <f>RB[[#This Row],[AUM]]-D1230</f>
        <v>2414393.0699999332</v>
      </c>
      <c r="G1231" s="11">
        <f>RB[[#This Row],[∆ AUM]]-RB[[#This Row],[effetto mercato]]</f>
        <v>198815.76402101293</v>
      </c>
    </row>
    <row r="1232" spans="1:7">
      <c r="A1232" s="4">
        <v>44056</v>
      </c>
      <c r="B1232">
        <v>-0.34</v>
      </c>
      <c r="C1232" s="6">
        <f>RB[[#This Row],[Variaz]]/100</f>
        <v>-3.4000000000000002E-3</v>
      </c>
      <c r="D1232" s="10">
        <f>'AUM Fondi'!F1409</f>
        <v>823165722.45999992</v>
      </c>
      <c r="E1232" s="10">
        <f>D1231*RB[[#This Row],[Variazione percentuale]]</f>
        <v>-2807526.2312460002</v>
      </c>
      <c r="F1232" s="11">
        <f>RB[[#This Row],[AUM]]-D1231</f>
        <v>-2577286.7300000191</v>
      </c>
      <c r="G1232" s="11">
        <f>RB[[#This Row],[∆ AUM]]-RB[[#This Row],[effetto mercato]]</f>
        <v>230239.50124598108</v>
      </c>
    </row>
    <row r="1233" spans="1:7">
      <c r="A1233" s="4">
        <v>44057</v>
      </c>
      <c r="B1233">
        <v>-8.9800000000000005E-2</v>
      </c>
      <c r="C1233" s="6">
        <f>RB[[#This Row],[Variaz]]/100</f>
        <v>-8.9800000000000004E-4</v>
      </c>
      <c r="D1233" s="10">
        <f>'AUM Fondi'!F1410</f>
        <v>822894321.36000001</v>
      </c>
      <c r="E1233" s="10">
        <f>D1232*RB[[#This Row],[Variazione percentuale]]</f>
        <v>-739202.81876907998</v>
      </c>
      <c r="F1233" s="11">
        <f>RB[[#This Row],[AUM]]-D1232</f>
        <v>-271401.09999990463</v>
      </c>
      <c r="G1233" s="11">
        <f>RB[[#This Row],[∆ AUM]]-RB[[#This Row],[effetto mercato]]</f>
        <v>467801.71876917535</v>
      </c>
    </row>
    <row r="1234" spans="1:7">
      <c r="A1234" s="4">
        <v>44060</v>
      </c>
      <c r="B1234">
        <v>0.1797</v>
      </c>
      <c r="C1234" s="6">
        <f>RB[[#This Row],[Variaz]]/100</f>
        <v>1.797E-3</v>
      </c>
      <c r="D1234" s="10">
        <f>'AUM Fondi'!F1411</f>
        <v>824518936.75999999</v>
      </c>
      <c r="E1234" s="10">
        <f>D1233*RB[[#This Row],[Variazione percentuale]]</f>
        <v>1478741.0954839201</v>
      </c>
      <c r="F1234" s="11">
        <f>RB[[#This Row],[AUM]]-D1233</f>
        <v>1624615.3999999762</v>
      </c>
      <c r="G1234" s="11">
        <f>RB[[#This Row],[∆ AUM]]-RB[[#This Row],[effetto mercato]]</f>
        <v>145874.30451605609</v>
      </c>
    </row>
    <row r="1235" spans="1:7">
      <c r="A1235" s="4">
        <v>44061</v>
      </c>
      <c r="B1235">
        <v>-0.2152</v>
      </c>
      <c r="C1235" s="6">
        <f>RB[[#This Row],[Variaz]]/100</f>
        <v>-2.1519999999999998E-3</v>
      </c>
      <c r="D1235" s="10">
        <f>'AUM Fondi'!F1412</f>
        <v>822838532.12999988</v>
      </c>
      <c r="E1235" s="10">
        <f>D1234*RB[[#This Row],[Variazione percentuale]]</f>
        <v>-1774364.7519075198</v>
      </c>
      <c r="F1235" s="11">
        <f>RB[[#This Row],[AUM]]-D1234</f>
        <v>-1680404.6300001144</v>
      </c>
      <c r="G1235" s="11">
        <f>RB[[#This Row],[∆ AUM]]-RB[[#This Row],[effetto mercato]]</f>
        <v>93960.121907405322</v>
      </c>
    </row>
    <row r="1236" spans="1:7">
      <c r="A1236" s="4">
        <v>44062</v>
      </c>
      <c r="B1236">
        <v>3.5999999999999997E-2</v>
      </c>
      <c r="C1236" s="6">
        <f>RB[[#This Row],[Variaz]]/100</f>
        <v>3.5999999999999997E-4</v>
      </c>
      <c r="D1236" s="10">
        <f>'AUM Fondi'!F1413</f>
        <v>823555877.27999997</v>
      </c>
      <c r="E1236" s="10">
        <f>D1235*RB[[#This Row],[Variazione percentuale]]</f>
        <v>296221.87156679993</v>
      </c>
      <c r="F1236" s="11">
        <f>RB[[#This Row],[AUM]]-D1235</f>
        <v>717345.15000009537</v>
      </c>
      <c r="G1236" s="11">
        <f>RB[[#This Row],[∆ AUM]]-RB[[#This Row],[effetto mercato]]</f>
        <v>421123.27843329543</v>
      </c>
    </row>
    <row r="1237" spans="1:7">
      <c r="A1237" s="4">
        <v>44063</v>
      </c>
      <c r="B1237">
        <v>-8.9800000000000005E-2</v>
      </c>
      <c r="C1237" s="6">
        <f>RB[[#This Row],[Variaz]]/100</f>
        <v>-8.9800000000000004E-4</v>
      </c>
      <c r="D1237" s="10">
        <f>'AUM Fondi'!F1414</f>
        <v>822726965.77999997</v>
      </c>
      <c r="E1237" s="10">
        <f>D1236*RB[[#This Row],[Variazione percentuale]]</f>
        <v>-739553.17779743997</v>
      </c>
      <c r="F1237" s="11">
        <f>RB[[#This Row],[AUM]]-D1236</f>
        <v>-828911.5</v>
      </c>
      <c r="G1237" s="11">
        <f>RB[[#This Row],[∆ AUM]]-RB[[#This Row],[effetto mercato]]</f>
        <v>-89358.322202560026</v>
      </c>
    </row>
    <row r="1238" spans="1:7">
      <c r="A1238" s="4">
        <v>44064</v>
      </c>
      <c r="B1238">
        <v>0.1079</v>
      </c>
      <c r="C1238" s="6">
        <f>RB[[#This Row],[Variaz]]/100</f>
        <v>1.0789999999999999E-3</v>
      </c>
      <c r="D1238" s="10">
        <f>'AUM Fondi'!F1415</f>
        <v>823756222.95999992</v>
      </c>
      <c r="E1238" s="10">
        <f>D1237*RB[[#This Row],[Variazione percentuale]]</f>
        <v>887722.39607661986</v>
      </c>
      <c r="F1238" s="11">
        <f>RB[[#This Row],[AUM]]-D1237</f>
        <v>1029257.1799999475</v>
      </c>
      <c r="G1238" s="11">
        <f>RB[[#This Row],[∆ AUM]]-RB[[#This Row],[effetto mercato]]</f>
        <v>141534.78392332769</v>
      </c>
    </row>
    <row r="1239" spans="1:7">
      <c r="A1239" s="4">
        <v>44067</v>
      </c>
      <c r="B1239">
        <v>0.32340000000000002</v>
      </c>
      <c r="C1239" s="6">
        <f>RB[[#This Row],[Variaz]]/100</f>
        <v>3.2340000000000003E-3</v>
      </c>
      <c r="D1239" s="10">
        <f>'AUM Fondi'!F1416</f>
        <v>826424666.81999993</v>
      </c>
      <c r="E1239" s="10">
        <f>D1238*RB[[#This Row],[Variazione percentuale]]</f>
        <v>2664027.6250526402</v>
      </c>
      <c r="F1239" s="11">
        <f>RB[[#This Row],[AUM]]-D1238</f>
        <v>2668443.8600000143</v>
      </c>
      <c r="G1239" s="11">
        <f>RB[[#This Row],[∆ AUM]]-RB[[#This Row],[effetto mercato]]</f>
        <v>4416.2349473740906</v>
      </c>
    </row>
    <row r="1240" spans="1:7">
      <c r="A1240" s="4">
        <v>44068</v>
      </c>
      <c r="B1240">
        <v>-8.9499999999999996E-2</v>
      </c>
      <c r="C1240" s="6">
        <f>RB[[#This Row],[Variaz]]/100</f>
        <v>-8.9499999999999996E-4</v>
      </c>
      <c r="D1240" s="10">
        <f>'AUM Fondi'!F1417</f>
        <v>825724867.08000004</v>
      </c>
      <c r="E1240" s="10">
        <f>D1239*RB[[#This Row],[Variazione percentuale]]</f>
        <v>-739650.07680389995</v>
      </c>
      <c r="F1240" s="11">
        <f>RB[[#This Row],[AUM]]-D1239</f>
        <v>-699799.73999989033</v>
      </c>
      <c r="G1240" s="11">
        <f>RB[[#This Row],[∆ AUM]]-RB[[#This Row],[effetto mercato]]</f>
        <v>39850.336804009625</v>
      </c>
    </row>
    <row r="1241" spans="1:7">
      <c r="A1241" s="4">
        <v>44069</v>
      </c>
      <c r="B1241">
        <v>0.21510000000000001</v>
      </c>
      <c r="C1241" s="6">
        <f>RB[[#This Row],[Variaz]]/100</f>
        <v>2.1510000000000001E-3</v>
      </c>
      <c r="D1241" s="10">
        <f>'AUM Fondi'!F1418</f>
        <v>827780219.26999998</v>
      </c>
      <c r="E1241" s="10">
        <f>D1240*RB[[#This Row],[Variazione percentuale]]</f>
        <v>1776134.1890890803</v>
      </c>
      <c r="F1241" s="11">
        <f>RB[[#This Row],[AUM]]-D1240</f>
        <v>2055352.189999938</v>
      </c>
      <c r="G1241" s="11">
        <f>RB[[#This Row],[∆ AUM]]-RB[[#This Row],[effetto mercato]]</f>
        <v>279218.00091085769</v>
      </c>
    </row>
    <row r="1242" spans="1:7">
      <c r="A1242" s="4">
        <v>44070</v>
      </c>
      <c r="B1242">
        <v>-7.1499999999999994E-2</v>
      </c>
      <c r="C1242" s="6">
        <f>RB[[#This Row],[Variaz]]/100</f>
        <v>-7.1499999999999992E-4</v>
      </c>
      <c r="D1242" s="10">
        <f>'AUM Fondi'!F1419</f>
        <v>827279978.88999999</v>
      </c>
      <c r="E1242" s="10">
        <f>D1241*RB[[#This Row],[Variazione percentuale]]</f>
        <v>-591862.85677804996</v>
      </c>
      <c r="F1242" s="11">
        <f>RB[[#This Row],[AUM]]-D1241</f>
        <v>-500240.37999999523</v>
      </c>
      <c r="G1242" s="11">
        <f>RB[[#This Row],[∆ AUM]]-RB[[#This Row],[effetto mercato]]</f>
        <v>91622.476778054726</v>
      </c>
    </row>
    <row r="1243" spans="1:7">
      <c r="A1243" s="4">
        <v>44071</v>
      </c>
      <c r="B1243">
        <v>-0.17899999999999999</v>
      </c>
      <c r="C1243" s="6">
        <f>RB[[#This Row],[Variaz]]/100</f>
        <v>-1.7899999999999999E-3</v>
      </c>
      <c r="D1243" s="10">
        <f>'AUM Fondi'!F1420</f>
        <v>825602083.96000004</v>
      </c>
      <c r="E1243" s="10">
        <f>D1242*RB[[#This Row],[Variazione percentuale]]</f>
        <v>-1480831.1622130999</v>
      </c>
      <c r="F1243" s="11">
        <f>RB[[#This Row],[AUM]]-D1242</f>
        <v>-1677894.9299999475</v>
      </c>
      <c r="G1243" s="11">
        <f>RB[[#This Row],[∆ AUM]]-RB[[#This Row],[effetto mercato]]</f>
        <v>-197063.76778684766</v>
      </c>
    </row>
    <row r="1244" spans="1:7">
      <c r="A1244" s="4">
        <v>44074</v>
      </c>
      <c r="B1244">
        <v>-0.2331</v>
      </c>
      <c r="C1244" s="6">
        <f>RB[[#This Row],[Variaz]]/100</f>
        <v>-2.3310000000000002E-3</v>
      </c>
      <c r="D1244" s="10">
        <f>'AUM Fondi'!F1421</f>
        <v>823690589.75999999</v>
      </c>
      <c r="E1244" s="10">
        <f>D1243*RB[[#This Row],[Variazione percentuale]]</f>
        <v>-1924478.4577107602</v>
      </c>
      <c r="F1244" s="11">
        <f>RB[[#This Row],[AUM]]-D1243</f>
        <v>-1911494.2000000477</v>
      </c>
      <c r="G1244" s="11">
        <f>RB[[#This Row],[∆ AUM]]-RB[[#This Row],[effetto mercato]]</f>
        <v>12984.257710712496</v>
      </c>
    </row>
    <row r="1245" spans="1:7">
      <c r="A1245" s="4">
        <v>44075</v>
      </c>
      <c r="B1245">
        <v>3.5900000000000001E-2</v>
      </c>
      <c r="C1245" s="6">
        <f>RB[[#This Row],[Variaz]]/100</f>
        <v>3.59E-4</v>
      </c>
      <c r="D1245" s="10">
        <f>'AUM Fondi'!F1422</f>
        <v>823878298.37</v>
      </c>
      <c r="E1245" s="10">
        <f>D1244*RB[[#This Row],[Variazione percentuale]]</f>
        <v>295704.92172384</v>
      </c>
      <c r="F1245" s="11">
        <f>RB[[#This Row],[AUM]]-D1244</f>
        <v>187708.61000001431</v>
      </c>
      <c r="G1245" s="11">
        <f>RB[[#This Row],[∆ AUM]]-RB[[#This Row],[effetto mercato]]</f>
        <v>-107996.3117238257</v>
      </c>
    </row>
    <row r="1246" spans="1:7">
      <c r="A1246" s="4">
        <v>44076</v>
      </c>
      <c r="B1246">
        <v>0.88029999999999997</v>
      </c>
      <c r="C1246" s="6">
        <f>RB[[#This Row],[Variaz]]/100</f>
        <v>8.8030000000000001E-3</v>
      </c>
      <c r="D1246" s="10">
        <f>'AUM Fondi'!F1423</f>
        <v>830516701.9000001</v>
      </c>
      <c r="E1246" s="10">
        <f>D1245*RB[[#This Row],[Variazione percentuale]]</f>
        <v>7252600.6605511103</v>
      </c>
      <c r="F1246" s="11">
        <f>RB[[#This Row],[AUM]]-D1245</f>
        <v>6638403.5300000906</v>
      </c>
      <c r="G1246" s="11">
        <f>RB[[#This Row],[∆ AUM]]-RB[[#This Row],[effetto mercato]]</f>
        <v>-614197.13055101968</v>
      </c>
    </row>
    <row r="1247" spans="1:7">
      <c r="A1247" s="4">
        <v>44077</v>
      </c>
      <c r="B1247">
        <v>-0.6946</v>
      </c>
      <c r="C1247" s="6">
        <f>RB[[#This Row],[Variaz]]/100</f>
        <v>-6.9459999999999999E-3</v>
      </c>
      <c r="D1247" s="10">
        <f>'AUM Fondi'!F1424</f>
        <v>824998544.62</v>
      </c>
      <c r="E1247" s="10">
        <f>D1246*RB[[#This Row],[Variazione percentuale]]</f>
        <v>-5768769.0113974009</v>
      </c>
      <c r="F1247" s="11">
        <f>RB[[#This Row],[AUM]]-D1246</f>
        <v>-5518157.2800000906</v>
      </c>
      <c r="G1247" s="11">
        <f>RB[[#This Row],[∆ AUM]]-RB[[#This Row],[effetto mercato]]</f>
        <v>250611.73139731027</v>
      </c>
    </row>
    <row r="1248" spans="1:7">
      <c r="A1248" s="4">
        <v>44078</v>
      </c>
      <c r="B1248">
        <v>-0.1973</v>
      </c>
      <c r="C1248" s="6">
        <f>RB[[#This Row],[Variaz]]/100</f>
        <v>-1.9729999999999999E-3</v>
      </c>
      <c r="D1248" s="10">
        <f>'AUM Fondi'!F1425</f>
        <v>823592414.45999992</v>
      </c>
      <c r="E1248" s="10">
        <f>D1247*RB[[#This Row],[Variazione percentuale]]</f>
        <v>-1627722.12853526</v>
      </c>
      <c r="F1248" s="11">
        <f>RB[[#This Row],[AUM]]-D1247</f>
        <v>-1406130.1600000858</v>
      </c>
      <c r="G1248" s="11">
        <f>RB[[#This Row],[∆ AUM]]-RB[[#This Row],[effetto mercato]]</f>
        <v>221591.96853517415</v>
      </c>
    </row>
    <row r="1249" spans="1:7">
      <c r="A1249" s="4">
        <v>44081</v>
      </c>
      <c r="B1249">
        <v>3.5900000000000001E-2</v>
      </c>
      <c r="C1249" s="6">
        <f>RB[[#This Row],[Variaz]]/100</f>
        <v>3.59E-4</v>
      </c>
      <c r="D1249" s="10">
        <f>'AUM Fondi'!F1426</f>
        <v>824188696.41000009</v>
      </c>
      <c r="E1249" s="10">
        <f>D1248*RB[[#This Row],[Variazione percentuale]]</f>
        <v>295669.67679113999</v>
      </c>
      <c r="F1249" s="11">
        <f>RB[[#This Row],[AUM]]-D1248</f>
        <v>596281.95000016689</v>
      </c>
      <c r="G1249" s="11">
        <f>RB[[#This Row],[∆ AUM]]-RB[[#This Row],[effetto mercato]]</f>
        <v>300612.2732090269</v>
      </c>
    </row>
    <row r="1250" spans="1:7">
      <c r="A1250" s="4">
        <v>44082</v>
      </c>
      <c r="B1250">
        <v>-0.35930000000000001</v>
      </c>
      <c r="C1250" s="6">
        <f>RB[[#This Row],[Variaz]]/100</f>
        <v>-3.5930000000000003E-3</v>
      </c>
      <c r="D1250" s="10">
        <f>'AUM Fondi'!F1427</f>
        <v>821282022.75</v>
      </c>
      <c r="E1250" s="10">
        <f>D1249*RB[[#This Row],[Variazione percentuale]]</f>
        <v>-2961309.9862011303</v>
      </c>
      <c r="F1250" s="11">
        <f>RB[[#This Row],[AUM]]-D1249</f>
        <v>-2906673.6600000858</v>
      </c>
      <c r="G1250" s="11">
        <f>RB[[#This Row],[∆ AUM]]-RB[[#This Row],[effetto mercato]]</f>
        <v>54636.326201044489</v>
      </c>
    </row>
    <row r="1251" spans="1:7">
      <c r="A1251" s="4">
        <v>44083</v>
      </c>
      <c r="B1251">
        <v>0.41460000000000002</v>
      </c>
      <c r="C1251" s="6">
        <f>RB[[#This Row],[Variaz]]/100</f>
        <v>4.1460000000000004E-3</v>
      </c>
      <c r="D1251" s="10">
        <f>'AUM Fondi'!F1428</f>
        <v>825079227.43000007</v>
      </c>
      <c r="E1251" s="10">
        <f>D1250*RB[[#This Row],[Variazione percentuale]]</f>
        <v>3405035.2663215003</v>
      </c>
      <c r="F1251" s="11">
        <f>RB[[#This Row],[AUM]]-D1250</f>
        <v>3797204.6800000668</v>
      </c>
      <c r="G1251" s="11">
        <f>RB[[#This Row],[∆ AUM]]-RB[[#This Row],[effetto mercato]]</f>
        <v>392169.41367856646</v>
      </c>
    </row>
    <row r="1252" spans="1:7">
      <c r="A1252" s="4">
        <v>44084</v>
      </c>
      <c r="B1252">
        <v>-0.377</v>
      </c>
      <c r="C1252" s="6">
        <f>RB[[#This Row],[Variaz]]/100</f>
        <v>-3.7699999999999999E-3</v>
      </c>
      <c r="D1252" s="10">
        <f>'AUM Fondi'!F1429</f>
        <v>822396745.26000011</v>
      </c>
      <c r="E1252" s="10">
        <f>D1251*RB[[#This Row],[Variazione percentuale]]</f>
        <v>-3110548.6874111001</v>
      </c>
      <c r="F1252" s="11">
        <f>RB[[#This Row],[AUM]]-D1251</f>
        <v>-2682482.1699999571</v>
      </c>
      <c r="G1252" s="11">
        <f>RB[[#This Row],[∆ AUM]]-RB[[#This Row],[effetto mercato]]</f>
        <v>428066.51741114305</v>
      </c>
    </row>
    <row r="1253" spans="1:7">
      <c r="A1253" s="4">
        <v>44085</v>
      </c>
      <c r="B1253">
        <v>0.27029999999999998</v>
      </c>
      <c r="C1253" s="6">
        <f>RB[[#This Row],[Variaz]]/100</f>
        <v>2.7029999999999997E-3</v>
      </c>
      <c r="D1253" s="10">
        <f>'AUM Fondi'!F1430</f>
        <v>824818433.16999996</v>
      </c>
      <c r="E1253" s="10">
        <f>D1252*RB[[#This Row],[Variazione percentuale]]</f>
        <v>2222938.4024377801</v>
      </c>
      <c r="F1253" s="11">
        <f>RB[[#This Row],[AUM]]-D1252</f>
        <v>2421687.9099998474</v>
      </c>
      <c r="G1253" s="11">
        <f>RB[[#This Row],[∆ AUM]]-RB[[#This Row],[effetto mercato]]</f>
        <v>198749.50756206736</v>
      </c>
    </row>
    <row r="1254" spans="1:7">
      <c r="A1254" s="4">
        <v>44088</v>
      </c>
      <c r="B1254">
        <v>0.25159999999999999</v>
      </c>
      <c r="C1254" s="6">
        <f>RB[[#This Row],[Variaz]]/100</f>
        <v>2.516E-3</v>
      </c>
      <c r="D1254" s="10">
        <f>'AUM Fondi'!F1431</f>
        <v>826946675.13999999</v>
      </c>
      <c r="E1254" s="10">
        <f>D1253*RB[[#This Row],[Variazione percentuale]]</f>
        <v>2075243.1778557198</v>
      </c>
      <c r="F1254" s="11">
        <f>RB[[#This Row],[AUM]]-D1253</f>
        <v>2128241.9700000286</v>
      </c>
      <c r="G1254" s="11">
        <f>RB[[#This Row],[∆ AUM]]-RB[[#This Row],[effetto mercato]]</f>
        <v>52998.792144308798</v>
      </c>
    </row>
    <row r="1255" spans="1:7">
      <c r="A1255" s="4">
        <v>44089</v>
      </c>
      <c r="B1255">
        <v>0.26889999999999997</v>
      </c>
      <c r="C1255" s="6">
        <f>RB[[#This Row],[Variaz]]/100</f>
        <v>2.6889999999999996E-3</v>
      </c>
      <c r="D1255" s="10">
        <f>'AUM Fondi'!F1432</f>
        <v>829216718.19999993</v>
      </c>
      <c r="E1255" s="10">
        <f>D1254*RB[[#This Row],[Variazione percentuale]]</f>
        <v>2223659.6094514597</v>
      </c>
      <c r="F1255" s="11">
        <f>RB[[#This Row],[AUM]]-D1254</f>
        <v>2270043.0599999428</v>
      </c>
      <c r="G1255" s="11">
        <f>RB[[#This Row],[∆ AUM]]-RB[[#This Row],[effetto mercato]]</f>
        <v>46383.450548483059</v>
      </c>
    </row>
    <row r="1256" spans="1:7">
      <c r="A1256" s="4">
        <v>44090</v>
      </c>
      <c r="B1256">
        <v>0.10730000000000001</v>
      </c>
      <c r="C1256" s="6">
        <f>RB[[#This Row],[Variaz]]/100</f>
        <v>1.0730000000000002E-3</v>
      </c>
      <c r="D1256" s="10">
        <f>'AUM Fondi'!F1433</f>
        <v>830632008.80000007</v>
      </c>
      <c r="E1256" s="10">
        <f>D1255*RB[[#This Row],[Variazione percentuale]]</f>
        <v>889749.53862860007</v>
      </c>
      <c r="F1256" s="11">
        <f>RB[[#This Row],[AUM]]-D1255</f>
        <v>1415290.6000001431</v>
      </c>
      <c r="G1256" s="11">
        <f>RB[[#This Row],[∆ AUM]]-RB[[#This Row],[effetto mercato]]</f>
        <v>525541.06137154298</v>
      </c>
    </row>
    <row r="1257" spans="1:7">
      <c r="A1257" s="4">
        <v>44091</v>
      </c>
      <c r="B1257">
        <v>-8.9300000000000004E-2</v>
      </c>
      <c r="C1257" s="6">
        <f>RB[[#This Row],[Variaz]]/100</f>
        <v>-8.9300000000000002E-4</v>
      </c>
      <c r="D1257" s="10">
        <f>'AUM Fondi'!F1434</f>
        <v>830530513.57000005</v>
      </c>
      <c r="E1257" s="10">
        <f>D1256*RB[[#This Row],[Variazione percentuale]]</f>
        <v>-741754.38385840005</v>
      </c>
      <c r="F1257" s="11">
        <f>RB[[#This Row],[AUM]]-D1256</f>
        <v>-101495.23000001907</v>
      </c>
      <c r="G1257" s="11">
        <f>RB[[#This Row],[∆ AUM]]-RB[[#This Row],[effetto mercato]]</f>
        <v>640259.15385838097</v>
      </c>
    </row>
    <row r="1258" spans="1:7">
      <c r="A1258" s="4">
        <v>44092</v>
      </c>
      <c r="B1258">
        <v>-0.35749999999999998</v>
      </c>
      <c r="C1258" s="6">
        <f>RB[[#This Row],[Variaz]]/100</f>
        <v>-3.5750000000000001E-3</v>
      </c>
      <c r="D1258" s="10">
        <f>'AUM Fondi'!F1435</f>
        <v>827715438.55999994</v>
      </c>
      <c r="E1258" s="10">
        <f>D1257*RB[[#This Row],[Variazione percentuale]]</f>
        <v>-2969146.5860127504</v>
      </c>
      <c r="F1258" s="11">
        <f>RB[[#This Row],[AUM]]-D1257</f>
        <v>-2815075.0100001097</v>
      </c>
      <c r="G1258" s="11">
        <f>RB[[#This Row],[∆ AUM]]-RB[[#This Row],[effetto mercato]]</f>
        <v>154071.57601264073</v>
      </c>
    </row>
    <row r="1259" spans="1:7">
      <c r="A1259" s="4">
        <v>44095</v>
      </c>
      <c r="B1259">
        <v>-0.35880000000000001</v>
      </c>
      <c r="C1259" s="6">
        <f>RB[[#This Row],[Variaz]]/100</f>
        <v>-3.588E-3</v>
      </c>
      <c r="D1259" s="10">
        <f>'AUM Fondi'!F1436</f>
        <v>825066354.05000007</v>
      </c>
      <c r="E1259" s="10">
        <f>D1258*RB[[#This Row],[Variazione percentuale]]</f>
        <v>-2969842.9935532799</v>
      </c>
      <c r="F1259" s="11">
        <f>RB[[#This Row],[AUM]]-D1258</f>
        <v>-2649084.5099998713</v>
      </c>
      <c r="G1259" s="11">
        <f>RB[[#This Row],[∆ AUM]]-RB[[#This Row],[effetto mercato]]</f>
        <v>320758.48355340865</v>
      </c>
    </row>
    <row r="1260" spans="1:7">
      <c r="A1260" s="4">
        <v>44096</v>
      </c>
      <c r="B1260">
        <v>0.1981</v>
      </c>
      <c r="C1260" s="6">
        <f>RB[[#This Row],[Variaz]]/100</f>
        <v>1.9810000000000001E-3</v>
      </c>
      <c r="D1260" s="10">
        <f>'AUM Fondi'!F1437</f>
        <v>827008060.07999992</v>
      </c>
      <c r="E1260" s="10">
        <f>D1259*RB[[#This Row],[Variazione percentuale]]</f>
        <v>1634456.4473730503</v>
      </c>
      <c r="F1260" s="11">
        <f>RB[[#This Row],[AUM]]-D1259</f>
        <v>1941706.0299998522</v>
      </c>
      <c r="G1260" s="11">
        <f>RB[[#This Row],[∆ AUM]]-RB[[#This Row],[effetto mercato]]</f>
        <v>307249.58262680192</v>
      </c>
    </row>
    <row r="1261" spans="1:7">
      <c r="A1261" s="4">
        <v>44097</v>
      </c>
      <c r="B1261">
        <v>-0.21560000000000001</v>
      </c>
      <c r="C1261" s="6">
        <f>RB[[#This Row],[Variaz]]/100</f>
        <v>-2.1559999999999999E-3</v>
      </c>
      <c r="D1261" s="10">
        <f>'AUM Fondi'!F1438</f>
        <v>825186798.04000008</v>
      </c>
      <c r="E1261" s="10">
        <f>D1260*RB[[#This Row],[Variazione percentuale]]</f>
        <v>-1783029.3775324798</v>
      </c>
      <c r="F1261" s="11">
        <f>RB[[#This Row],[AUM]]-D1260</f>
        <v>-1821262.0399998426</v>
      </c>
      <c r="G1261" s="11">
        <f>RB[[#This Row],[∆ AUM]]-RB[[#This Row],[effetto mercato]]</f>
        <v>-38232.662467362825</v>
      </c>
    </row>
    <row r="1262" spans="1:7">
      <c r="A1262" s="4">
        <v>44098</v>
      </c>
      <c r="B1262">
        <v>-0.14410000000000001</v>
      </c>
      <c r="C1262" s="6">
        <f>RB[[#This Row],[Variaz]]/100</f>
        <v>-1.441E-3</v>
      </c>
      <c r="D1262" s="10">
        <f>'AUM Fondi'!F1439</f>
        <v>824186805.01999986</v>
      </c>
      <c r="E1262" s="10">
        <f>D1261*RB[[#This Row],[Variazione percentuale]]</f>
        <v>-1189094.1759756401</v>
      </c>
      <c r="F1262" s="11">
        <f>RB[[#This Row],[AUM]]-D1261</f>
        <v>-999993.02000021935</v>
      </c>
      <c r="G1262" s="11">
        <f>RB[[#This Row],[∆ AUM]]-RB[[#This Row],[effetto mercato]]</f>
        <v>189101.15597542073</v>
      </c>
    </row>
    <row r="1263" spans="1:7">
      <c r="A1263" s="4">
        <v>44099</v>
      </c>
      <c r="B1263">
        <v>0.3246</v>
      </c>
      <c r="C1263" s="6">
        <f>RB[[#This Row],[Variaz]]/100</f>
        <v>3.2460000000000002E-3</v>
      </c>
      <c r="D1263" s="10">
        <f>'AUM Fondi'!F1440</f>
        <v>826936305.88</v>
      </c>
      <c r="E1263" s="10">
        <f>D1262*RB[[#This Row],[Variazione percentuale]]</f>
        <v>2675310.3690949199</v>
      </c>
      <c r="F1263" s="11">
        <f>RB[[#This Row],[AUM]]-D1262</f>
        <v>2749500.8600001335</v>
      </c>
      <c r="G1263" s="11">
        <f>RB[[#This Row],[∆ AUM]]-RB[[#This Row],[effetto mercato]]</f>
        <v>74190.490905213635</v>
      </c>
    </row>
    <row r="1264" spans="1:7">
      <c r="A1264" s="4">
        <v>44102</v>
      </c>
      <c r="B1264">
        <v>0.55730000000000002</v>
      </c>
      <c r="C1264" s="6">
        <f>RB[[#This Row],[Variaz]]/100</f>
        <v>5.5729999999999998E-3</v>
      </c>
      <c r="D1264" s="10">
        <f>'AUM Fondi'!F1441</f>
        <v>831797413.70000005</v>
      </c>
      <c r="E1264" s="10">
        <f>D1263*RB[[#This Row],[Variazione percentuale]]</f>
        <v>4608516.0326692397</v>
      </c>
      <c r="F1264" s="11">
        <f>RB[[#This Row],[AUM]]-D1263</f>
        <v>4861107.8200000525</v>
      </c>
      <c r="G1264" s="11">
        <f>RB[[#This Row],[∆ AUM]]-RB[[#This Row],[effetto mercato]]</f>
        <v>252591.78733081277</v>
      </c>
    </row>
    <row r="1265" spans="1:7">
      <c r="A1265" s="4">
        <v>44103</v>
      </c>
      <c r="B1265">
        <v>-0.14299999999999999</v>
      </c>
      <c r="C1265" s="6">
        <f>RB[[#This Row],[Variaz]]/100</f>
        <v>-1.4299999999999998E-3</v>
      </c>
      <c r="D1265" s="10">
        <f>'AUM Fondi'!F1442</f>
        <v>830616603.24000001</v>
      </c>
      <c r="E1265" s="10">
        <f>D1264*RB[[#This Row],[Variazione percentuale]]</f>
        <v>-1189470.3015910001</v>
      </c>
      <c r="F1265" s="11">
        <f>RB[[#This Row],[AUM]]-D1264</f>
        <v>-1180810.4600000381</v>
      </c>
      <c r="G1265" s="11">
        <f>RB[[#This Row],[∆ AUM]]-RB[[#This Row],[effetto mercato]]</f>
        <v>8659.8415909619071</v>
      </c>
    </row>
    <row r="1266" spans="1:7">
      <c r="A1266" s="4">
        <v>44104</v>
      </c>
      <c r="B1266">
        <v>1.7899999999999999E-2</v>
      </c>
      <c r="C1266" s="6">
        <f>RB[[#This Row],[Variaz]]/100</f>
        <v>1.7899999999999999E-4</v>
      </c>
      <c r="D1266" s="10">
        <f>'AUM Fondi'!F1443</f>
        <v>831060718.68999994</v>
      </c>
      <c r="E1266" s="10">
        <f>D1265*RB[[#This Row],[Variazione percentuale]]</f>
        <v>148680.37197995998</v>
      </c>
      <c r="F1266" s="11">
        <f>RB[[#This Row],[AUM]]-D1265</f>
        <v>444115.44999992847</v>
      </c>
      <c r="G1266" s="11">
        <f>RB[[#This Row],[∆ AUM]]-RB[[#This Row],[effetto mercato]]</f>
        <v>295435.07801996847</v>
      </c>
    </row>
    <row r="1267" spans="1:7">
      <c r="A1267" s="4">
        <v>44105</v>
      </c>
      <c r="B1267">
        <v>0.19689999999999999</v>
      </c>
      <c r="C1267" s="6">
        <f>RB[[#This Row],[Variaz]]/100</f>
        <v>1.9689999999999998E-3</v>
      </c>
      <c r="D1267" s="10">
        <f>'AUM Fondi'!F1444</f>
        <v>832745163.08999991</v>
      </c>
      <c r="E1267" s="10">
        <f>D1266*RB[[#This Row],[Variazione percentuale]]</f>
        <v>1636358.5551006098</v>
      </c>
      <c r="F1267" s="11">
        <f>RB[[#This Row],[AUM]]-D1266</f>
        <v>1684444.3999999762</v>
      </c>
      <c r="G1267" s="11">
        <f>RB[[#This Row],[∆ AUM]]-RB[[#This Row],[effetto mercato]]</f>
        <v>48085.844899366377</v>
      </c>
    </row>
    <row r="1268" spans="1:7">
      <c r="A1268" s="4">
        <v>44106</v>
      </c>
      <c r="B1268">
        <v>1.7899999999999999E-2</v>
      </c>
      <c r="C1268" s="6">
        <f>RB[[#This Row],[Variaz]]/100</f>
        <v>1.7899999999999999E-4</v>
      </c>
      <c r="D1268" s="10">
        <f>'AUM Fondi'!F1445</f>
        <v>832961049.11000001</v>
      </c>
      <c r="E1268" s="10">
        <f>D1267*RB[[#This Row],[Variazione percentuale]]</f>
        <v>149061.38419310996</v>
      </c>
      <c r="F1268" s="11">
        <f>RB[[#This Row],[AUM]]-D1267</f>
        <v>215886.02000010014</v>
      </c>
      <c r="G1268" s="11">
        <f>RB[[#This Row],[∆ AUM]]-RB[[#This Row],[effetto mercato]]</f>
        <v>66824.635806990176</v>
      </c>
    </row>
    <row r="1269" spans="1:7">
      <c r="A1269" s="4">
        <v>44109</v>
      </c>
      <c r="B1269">
        <v>0.33929999999999999</v>
      </c>
      <c r="C1269" s="6">
        <f>RB[[#This Row],[Variaz]]/100</f>
        <v>3.3929999999999997E-3</v>
      </c>
      <c r="D1269" s="10">
        <f>'AUM Fondi'!F1446</f>
        <v>836612464.8499999</v>
      </c>
      <c r="E1269" s="10">
        <f>D1268*RB[[#This Row],[Variazione percentuale]]</f>
        <v>2826236.8396302299</v>
      </c>
      <c r="F1269" s="11">
        <f>RB[[#This Row],[AUM]]-D1268</f>
        <v>3651415.7399998903</v>
      </c>
      <c r="G1269" s="11">
        <f>RB[[#This Row],[∆ AUM]]-RB[[#This Row],[effetto mercato]]</f>
        <v>825178.90036966046</v>
      </c>
    </row>
    <row r="1270" spans="1:7">
      <c r="A1270" s="4">
        <v>44110</v>
      </c>
      <c r="B1270">
        <v>-5.3400000000000003E-2</v>
      </c>
      <c r="C1270" s="6">
        <f>RB[[#This Row],[Variaz]]/100</f>
        <v>-5.3400000000000008E-4</v>
      </c>
      <c r="D1270" s="10">
        <f>'AUM Fondi'!F1447</f>
        <v>836656934.25999999</v>
      </c>
      <c r="E1270" s="10">
        <f>D1269*RB[[#This Row],[Variazione percentuale]]</f>
        <v>-446751.05622989999</v>
      </c>
      <c r="F1270" s="11">
        <f>RB[[#This Row],[AUM]]-D1269</f>
        <v>44469.410000085831</v>
      </c>
      <c r="G1270" s="11">
        <f>RB[[#This Row],[∆ AUM]]-RB[[#This Row],[effetto mercato]]</f>
        <v>491220.46622998582</v>
      </c>
    </row>
    <row r="1271" spans="1:7">
      <c r="A1271" s="4">
        <v>44111</v>
      </c>
      <c r="B1271">
        <v>0.44519999999999998</v>
      </c>
      <c r="C1271" s="6">
        <f>RB[[#This Row],[Variaz]]/100</f>
        <v>4.4520000000000002E-3</v>
      </c>
      <c r="D1271" s="10">
        <f>'AUM Fondi'!F1448</f>
        <v>840813892.05000007</v>
      </c>
      <c r="E1271" s="10">
        <f>D1270*RB[[#This Row],[Variazione percentuale]]</f>
        <v>3724796.6713255201</v>
      </c>
      <c r="F1271" s="11">
        <f>RB[[#This Row],[AUM]]-D1270</f>
        <v>4156957.7900000811</v>
      </c>
      <c r="G1271" s="11">
        <f>RB[[#This Row],[∆ AUM]]-RB[[#This Row],[effetto mercato]]</f>
        <v>432161.11867456092</v>
      </c>
    </row>
    <row r="1272" spans="1:7">
      <c r="A1272" s="4">
        <v>44112</v>
      </c>
      <c r="B1272">
        <v>0.33689999999999998</v>
      </c>
      <c r="C1272" s="6">
        <f>RB[[#This Row],[Variaz]]/100</f>
        <v>3.3689999999999996E-3</v>
      </c>
      <c r="D1272" s="10">
        <f>'AUM Fondi'!F1449</f>
        <v>844004125.75</v>
      </c>
      <c r="E1272" s="10">
        <f>D1271*RB[[#This Row],[Variazione percentuale]]</f>
        <v>2832702.0023164498</v>
      </c>
      <c r="F1272" s="11">
        <f>RB[[#This Row],[AUM]]-D1271</f>
        <v>3190233.6999999285</v>
      </c>
      <c r="G1272" s="11">
        <f>RB[[#This Row],[∆ AUM]]-RB[[#This Row],[effetto mercato]]</f>
        <v>357531.69768347871</v>
      </c>
    </row>
    <row r="1273" spans="1:7">
      <c r="A1273" s="4">
        <v>44113</v>
      </c>
      <c r="B1273">
        <v>3.5299999999999998E-2</v>
      </c>
      <c r="C1273" s="6">
        <f>RB[[#This Row],[Variaz]]/100</f>
        <v>3.5299999999999996E-4</v>
      </c>
      <c r="D1273" s="10">
        <f>'AUM Fondi'!F1450</f>
        <v>844674446.72000003</v>
      </c>
      <c r="E1273" s="10">
        <f>D1272*RB[[#This Row],[Variazione percentuale]]</f>
        <v>297933.45638974995</v>
      </c>
      <c r="F1273" s="11">
        <f>RB[[#This Row],[AUM]]-D1272</f>
        <v>670320.97000002861</v>
      </c>
      <c r="G1273" s="11">
        <f>RB[[#This Row],[∆ AUM]]-RB[[#This Row],[effetto mercato]]</f>
        <v>372387.51361027866</v>
      </c>
    </row>
    <row r="1274" spans="1:7">
      <c r="A1274" s="4">
        <v>44116</v>
      </c>
      <c r="B1274">
        <v>0.28260000000000002</v>
      </c>
      <c r="C1274" s="6">
        <f>RB[[#This Row],[Variaz]]/100</f>
        <v>2.8260000000000004E-3</v>
      </c>
      <c r="D1274" s="10">
        <f>'AUM Fondi'!F1451</f>
        <v>847284040.98000002</v>
      </c>
      <c r="E1274" s="10">
        <f>D1273*RB[[#This Row],[Variazione percentuale]]</f>
        <v>2387049.9864307204</v>
      </c>
      <c r="F1274" s="11">
        <f>RB[[#This Row],[AUM]]-D1273</f>
        <v>2609594.2599999905</v>
      </c>
      <c r="G1274" s="11">
        <f>RB[[#This Row],[∆ AUM]]-RB[[#This Row],[effetto mercato]]</f>
        <v>222544.27356927004</v>
      </c>
    </row>
    <row r="1275" spans="1:7">
      <c r="A1275" s="4">
        <v>44117</v>
      </c>
      <c r="B1275">
        <v>7.0499999999999993E-2</v>
      </c>
      <c r="C1275" s="6">
        <f>RB[[#This Row],[Variaz]]/100</f>
        <v>7.049999999999999E-4</v>
      </c>
      <c r="D1275" s="10">
        <f>'AUM Fondi'!F1452</f>
        <v>848312934.5</v>
      </c>
      <c r="E1275" s="10">
        <f>D1274*RB[[#This Row],[Variazione percentuale]]</f>
        <v>597335.24889089994</v>
      </c>
      <c r="F1275" s="11">
        <f>RB[[#This Row],[AUM]]-D1274</f>
        <v>1028893.5199999809</v>
      </c>
      <c r="G1275" s="11">
        <f>RB[[#This Row],[∆ AUM]]-RB[[#This Row],[effetto mercato]]</f>
        <v>431558.27110908099</v>
      </c>
    </row>
    <row r="1276" spans="1:7">
      <c r="A1276" s="4">
        <v>44118</v>
      </c>
      <c r="B1276">
        <v>-5.28E-2</v>
      </c>
      <c r="C1276" s="6">
        <f>RB[[#This Row],[Variaz]]/100</f>
        <v>-5.2800000000000004E-4</v>
      </c>
      <c r="D1276" s="10">
        <f>'AUM Fondi'!F1453</f>
        <v>848234325.45000005</v>
      </c>
      <c r="E1276" s="10">
        <f>D1275*RB[[#This Row],[Variazione percentuale]]</f>
        <v>-447909.22941600002</v>
      </c>
      <c r="F1276" s="11">
        <f>RB[[#This Row],[AUM]]-D1275</f>
        <v>-78609.049999952316</v>
      </c>
      <c r="G1276" s="11">
        <f>RB[[#This Row],[∆ AUM]]-RB[[#This Row],[effetto mercato]]</f>
        <v>369300.1794160477</v>
      </c>
    </row>
    <row r="1277" spans="1:7">
      <c r="A1277" s="4">
        <v>44119</v>
      </c>
      <c r="B1277">
        <v>-0.1057</v>
      </c>
      <c r="C1277" s="6">
        <f>RB[[#This Row],[Variaz]]/100</f>
        <v>-1.057E-3</v>
      </c>
      <c r="D1277" s="10">
        <f>'AUM Fondi'!F1454</f>
        <v>847255643.66000009</v>
      </c>
      <c r="E1277" s="10">
        <f>D1276*RB[[#This Row],[Variazione percentuale]]</f>
        <v>-896583.68200065009</v>
      </c>
      <c r="F1277" s="11">
        <f>RB[[#This Row],[AUM]]-D1276</f>
        <v>-978681.78999996185</v>
      </c>
      <c r="G1277" s="11">
        <f>RB[[#This Row],[∆ AUM]]-RB[[#This Row],[effetto mercato]]</f>
        <v>-82098.10799931176</v>
      </c>
    </row>
    <row r="1278" spans="1:7">
      <c r="A1278" s="4">
        <v>44120</v>
      </c>
      <c r="B1278">
        <v>0.14099999999999999</v>
      </c>
      <c r="C1278" s="6">
        <f>RB[[#This Row],[Variaz]]/100</f>
        <v>1.4099999999999998E-3</v>
      </c>
      <c r="D1278" s="10">
        <f>'AUM Fondi'!F1455</f>
        <v>848776017.44999993</v>
      </c>
      <c r="E1278" s="10">
        <f>D1277*RB[[#This Row],[Variazione percentuale]]</f>
        <v>1194630.4575606</v>
      </c>
      <c r="F1278" s="11">
        <f>RB[[#This Row],[AUM]]-D1277</f>
        <v>1520373.7899998426</v>
      </c>
      <c r="G1278" s="11">
        <f>RB[[#This Row],[∆ AUM]]-RB[[#This Row],[effetto mercato]]</f>
        <v>325743.33243924263</v>
      </c>
    </row>
    <row r="1279" spans="1:7">
      <c r="A1279" s="4">
        <v>44123</v>
      </c>
      <c r="B1279">
        <v>-0.36969999999999997</v>
      </c>
      <c r="C1279" s="6">
        <f>RB[[#This Row],[Variaz]]/100</f>
        <v>-3.6969999999999998E-3</v>
      </c>
      <c r="D1279" s="10">
        <f>'AUM Fondi'!F1456</f>
        <v>845700429</v>
      </c>
      <c r="E1279" s="10">
        <f>D1278*RB[[#This Row],[Variazione percentuale]]</f>
        <v>-3137924.9365126495</v>
      </c>
      <c r="F1279" s="11">
        <f>RB[[#This Row],[AUM]]-D1278</f>
        <v>-3075588.4499999285</v>
      </c>
      <c r="G1279" s="11">
        <f>RB[[#This Row],[∆ AUM]]-RB[[#This Row],[effetto mercato]]</f>
        <v>62336.486512721051</v>
      </c>
    </row>
    <row r="1280" spans="1:7">
      <c r="A1280" s="4">
        <v>44124</v>
      </c>
      <c r="B1280">
        <v>-0.159</v>
      </c>
      <c r="C1280" s="6">
        <f>RB[[#This Row],[Variaz]]/100</f>
        <v>-1.5900000000000001E-3</v>
      </c>
      <c r="D1280" s="10">
        <f>'AUM Fondi'!F1457</f>
        <v>844307845.24000001</v>
      </c>
      <c r="E1280" s="10">
        <f>D1279*RB[[#This Row],[Variazione percentuale]]</f>
        <v>-1344663.6821099999</v>
      </c>
      <c r="F1280" s="11">
        <f>RB[[#This Row],[AUM]]-D1279</f>
        <v>-1392583.7599999905</v>
      </c>
      <c r="G1280" s="11">
        <f>RB[[#This Row],[∆ AUM]]-RB[[#This Row],[effetto mercato]]</f>
        <v>-47920.077889990527</v>
      </c>
    </row>
    <row r="1281" spans="1:7">
      <c r="A1281" s="4">
        <v>44125</v>
      </c>
      <c r="B1281">
        <v>-0.31859999999999999</v>
      </c>
      <c r="C1281" s="6">
        <f>RB[[#This Row],[Variaz]]/100</f>
        <v>-3.186E-3</v>
      </c>
      <c r="D1281" s="10">
        <f>'AUM Fondi'!F1458</f>
        <v>841442234.06000006</v>
      </c>
      <c r="E1281" s="10">
        <f>D1280*RB[[#This Row],[Variazione percentuale]]</f>
        <v>-2689964.7949346402</v>
      </c>
      <c r="F1281" s="11">
        <f>RB[[#This Row],[AUM]]-D1280</f>
        <v>-2865611.1799999475</v>
      </c>
      <c r="G1281" s="11">
        <f>RB[[#This Row],[∆ AUM]]-RB[[#This Row],[effetto mercato]]</f>
        <v>-175646.38506530738</v>
      </c>
    </row>
    <row r="1282" spans="1:7">
      <c r="A1282" s="4">
        <v>44126</v>
      </c>
      <c r="B1282">
        <v>3.5499999999999997E-2</v>
      </c>
      <c r="C1282" s="6">
        <f>RB[[#This Row],[Variaz]]/100</f>
        <v>3.5499999999999996E-4</v>
      </c>
      <c r="D1282" s="10">
        <f>'AUM Fondi'!F1459</f>
        <v>842136010.41999996</v>
      </c>
      <c r="E1282" s="10">
        <f>D1281*RB[[#This Row],[Variazione percentuale]]</f>
        <v>298711.99309130001</v>
      </c>
      <c r="F1282" s="11">
        <f>RB[[#This Row],[AUM]]-D1281</f>
        <v>693776.3599998951</v>
      </c>
      <c r="G1282" s="11">
        <f>RB[[#This Row],[∆ AUM]]-RB[[#This Row],[effetto mercato]]</f>
        <v>395064.36690859508</v>
      </c>
    </row>
    <row r="1283" spans="1:7">
      <c r="A1283" s="4">
        <v>44127</v>
      </c>
      <c r="B1283">
        <v>0.19520000000000001</v>
      </c>
      <c r="C1283" s="6">
        <f>RB[[#This Row],[Variaz]]/100</f>
        <v>1.9520000000000002E-3</v>
      </c>
      <c r="D1283" s="10">
        <f>'AUM Fondi'!F1460</f>
        <v>843908238.91999996</v>
      </c>
      <c r="E1283" s="10">
        <f>D1282*RB[[#This Row],[Variazione percentuale]]</f>
        <v>1643849.4923398402</v>
      </c>
      <c r="F1283" s="11">
        <f>RB[[#This Row],[AUM]]-D1282</f>
        <v>1772228.5</v>
      </c>
      <c r="G1283" s="11">
        <f>RB[[#This Row],[∆ AUM]]-RB[[#This Row],[effetto mercato]]</f>
        <v>128379.00766015984</v>
      </c>
    </row>
    <row r="1284" spans="1:7">
      <c r="A1284" s="4">
        <v>44130</v>
      </c>
      <c r="B1284">
        <v>-0.51370000000000005</v>
      </c>
      <c r="C1284" s="6">
        <f>RB[[#This Row],[Variaz]]/100</f>
        <v>-5.1370000000000001E-3</v>
      </c>
      <c r="D1284" s="10">
        <f>'AUM Fondi'!F1461</f>
        <v>839786856.86000001</v>
      </c>
      <c r="E1284" s="10">
        <f>D1283*RB[[#This Row],[Variazione percentuale]]</f>
        <v>-4335156.6233320395</v>
      </c>
      <c r="F1284" s="11">
        <f>RB[[#This Row],[AUM]]-D1283</f>
        <v>-4121382.0599999428</v>
      </c>
      <c r="G1284" s="11">
        <f>RB[[#This Row],[∆ AUM]]-RB[[#This Row],[effetto mercato]]</f>
        <v>213774.56333209667</v>
      </c>
    </row>
    <row r="1285" spans="1:7">
      <c r="A1285" s="4">
        <v>44131</v>
      </c>
      <c r="B1285">
        <v>-0.33829999999999999</v>
      </c>
      <c r="C1285" s="6">
        <f>RB[[#This Row],[Variaz]]/100</f>
        <v>-3.3829999999999997E-3</v>
      </c>
      <c r="D1285" s="10">
        <f>'AUM Fondi'!F1462</f>
        <v>836937293.95000005</v>
      </c>
      <c r="E1285" s="10">
        <f>D1284*RB[[#This Row],[Variazione percentuale]]</f>
        <v>-2840998.9367573797</v>
      </c>
      <c r="F1285" s="11">
        <f>RB[[#This Row],[AUM]]-D1284</f>
        <v>-2849562.9099999666</v>
      </c>
      <c r="G1285" s="11">
        <f>RB[[#This Row],[∆ AUM]]-RB[[#This Row],[effetto mercato]]</f>
        <v>-8563.9732425869443</v>
      </c>
    </row>
    <row r="1286" spans="1:7">
      <c r="A1286" s="4">
        <v>44132</v>
      </c>
      <c r="B1286">
        <v>-0.92910000000000004</v>
      </c>
      <c r="C1286" s="6">
        <f>RB[[#This Row],[Variaz]]/100</f>
        <v>-9.2910000000000006E-3</v>
      </c>
      <c r="D1286" s="10">
        <f>'AUM Fondi'!F1463</f>
        <v>829312516.39999998</v>
      </c>
      <c r="E1286" s="10">
        <f>D1285*RB[[#This Row],[Variazione percentuale]]</f>
        <v>-7775984.3980894508</v>
      </c>
      <c r="F1286" s="11">
        <f>RB[[#This Row],[AUM]]-D1285</f>
        <v>-7624777.5500000715</v>
      </c>
      <c r="G1286" s="11">
        <f>RB[[#This Row],[∆ AUM]]-RB[[#This Row],[effetto mercato]]</f>
        <v>151206.84808937926</v>
      </c>
    </row>
    <row r="1287" spans="1:7">
      <c r="A1287" s="4">
        <v>44133</v>
      </c>
      <c r="B1287">
        <v>0.39679999999999999</v>
      </c>
      <c r="C1287" s="6">
        <f>RB[[#This Row],[Variaz]]/100</f>
        <v>3.9680000000000002E-3</v>
      </c>
      <c r="D1287" s="10">
        <f>'AUM Fondi'!F1464</f>
        <v>832419923.21000004</v>
      </c>
      <c r="E1287" s="10">
        <f>D1286*RB[[#This Row],[Variazione percentuale]]</f>
        <v>3290712.0650752001</v>
      </c>
      <c r="F1287" s="11">
        <f>RB[[#This Row],[AUM]]-D1286</f>
        <v>3107406.810000062</v>
      </c>
      <c r="G1287" s="11">
        <f>RB[[#This Row],[∆ AUM]]-RB[[#This Row],[effetto mercato]]</f>
        <v>-183305.25507513806</v>
      </c>
    </row>
    <row r="1288" spans="1:7">
      <c r="A1288" s="4">
        <v>44134</v>
      </c>
      <c r="B1288">
        <v>-0.1976</v>
      </c>
      <c r="C1288" s="6">
        <f>RB[[#This Row],[Variaz]]/100</f>
        <v>-1.9759999999999999E-3</v>
      </c>
      <c r="D1288" s="10">
        <f>'AUM Fondi'!F1465</f>
        <v>830686003.11000001</v>
      </c>
      <c r="E1288" s="10">
        <f>D1287*RB[[#This Row],[Variazione percentuale]]</f>
        <v>-1644861.76826296</v>
      </c>
      <c r="F1288" s="11">
        <f>RB[[#This Row],[AUM]]-D1287</f>
        <v>-1733920.1000000238</v>
      </c>
      <c r="G1288" s="11">
        <f>RB[[#This Row],[∆ AUM]]-RB[[#This Row],[effetto mercato]]</f>
        <v>-89058.331737063825</v>
      </c>
    </row>
    <row r="1289" spans="1:7">
      <c r="A1289" s="4">
        <v>44137</v>
      </c>
      <c r="B1289">
        <v>0.57599999999999996</v>
      </c>
      <c r="C1289" s="6">
        <f>RB[[#This Row],[Variaz]]/100</f>
        <v>5.7599999999999995E-3</v>
      </c>
      <c r="D1289" s="10">
        <f>'AUM Fondi'!F1466</f>
        <v>835298312.10000002</v>
      </c>
      <c r="E1289" s="10">
        <f>D1288*RB[[#This Row],[Variazione percentuale]]</f>
        <v>4784751.3779135998</v>
      </c>
      <c r="F1289" s="11">
        <f>RB[[#This Row],[AUM]]-D1288</f>
        <v>4612308.9900000095</v>
      </c>
      <c r="G1289" s="11">
        <f>RB[[#This Row],[∆ AUM]]-RB[[#This Row],[effetto mercato]]</f>
        <v>-172442.3879135903</v>
      </c>
    </row>
    <row r="1290" spans="1:7">
      <c r="A1290" s="4">
        <v>44138</v>
      </c>
      <c r="B1290">
        <v>0.37580000000000002</v>
      </c>
      <c r="C1290" s="6">
        <f>RB[[#This Row],[Variaz]]/100</f>
        <v>3.7580000000000001E-3</v>
      </c>
      <c r="D1290" s="10">
        <f>'AUM Fondi'!F1467</f>
        <v>838464336.56000006</v>
      </c>
      <c r="E1290" s="10">
        <f>D1289*RB[[#This Row],[Variazione percentuale]]</f>
        <v>3139051.0568718002</v>
      </c>
      <c r="F1290" s="11">
        <f>RB[[#This Row],[AUM]]-D1289</f>
        <v>3166024.4600000381</v>
      </c>
      <c r="G1290" s="11">
        <f>RB[[#This Row],[∆ AUM]]-RB[[#This Row],[effetto mercato]]</f>
        <v>26973.403128237929</v>
      </c>
    </row>
    <row r="1291" spans="1:7">
      <c r="A1291" s="4">
        <v>44139</v>
      </c>
      <c r="B1291">
        <v>0.64180000000000004</v>
      </c>
      <c r="C1291" s="6">
        <f>RB[[#This Row],[Variaz]]/100</f>
        <v>6.4180000000000001E-3</v>
      </c>
      <c r="D1291" s="10">
        <f>'AUM Fondi'!F1468</f>
        <v>844352363.80999994</v>
      </c>
      <c r="E1291" s="10">
        <f>D1290*RB[[#This Row],[Variazione percentuale]]</f>
        <v>5381264.1120420806</v>
      </c>
      <c r="F1291" s="11">
        <f>RB[[#This Row],[AUM]]-D1290</f>
        <v>5888027.2499998808</v>
      </c>
      <c r="G1291" s="11">
        <f>RB[[#This Row],[∆ AUM]]-RB[[#This Row],[effetto mercato]]</f>
        <v>506763.13795780018</v>
      </c>
    </row>
    <row r="1292" spans="1:7">
      <c r="A1292" s="4">
        <v>44140</v>
      </c>
      <c r="B1292">
        <v>0.40739999999999998</v>
      </c>
      <c r="C1292" s="6">
        <f>RB[[#This Row],[Variaz]]/100</f>
        <v>4.0739999999999995E-3</v>
      </c>
      <c r="D1292" s="10">
        <f>'AUM Fondi'!F1469</f>
        <v>847913783.23999989</v>
      </c>
      <c r="E1292" s="10">
        <f>D1291*RB[[#This Row],[Variazione percentuale]]</f>
        <v>3439891.5301619396</v>
      </c>
      <c r="F1292" s="11">
        <f>RB[[#This Row],[AUM]]-D1291</f>
        <v>3561419.4299999475</v>
      </c>
      <c r="G1292" s="11">
        <f>RB[[#This Row],[∆ AUM]]-RB[[#This Row],[effetto mercato]]</f>
        <v>121527.89983800799</v>
      </c>
    </row>
    <row r="1293" spans="1:7">
      <c r="A1293" s="4">
        <v>44141</v>
      </c>
      <c r="B1293">
        <v>0</v>
      </c>
      <c r="C1293" s="6">
        <f>RB[[#This Row],[Variaz]]/100</f>
        <v>0</v>
      </c>
      <c r="D1293" s="10">
        <f>'AUM Fondi'!F1470</f>
        <v>847658965.47000003</v>
      </c>
      <c r="E1293" s="10">
        <f>D1292*RB[[#This Row],[Variazione percentuale]]</f>
        <v>0</v>
      </c>
      <c r="F1293" s="11">
        <f>RB[[#This Row],[AUM]]-D1292</f>
        <v>-254817.76999986172</v>
      </c>
      <c r="G1293" s="11">
        <f>RB[[#This Row],[∆ AUM]]-RB[[#This Row],[effetto mercato]]</f>
        <v>-254817.76999986172</v>
      </c>
    </row>
    <row r="1294" spans="1:7">
      <c r="A1294" s="4">
        <v>44144</v>
      </c>
      <c r="B1294">
        <v>0.40579999999999999</v>
      </c>
      <c r="C1294" s="6">
        <f>RB[[#This Row],[Variaz]]/100</f>
        <v>4.058E-3</v>
      </c>
      <c r="D1294" s="10">
        <f>'AUM Fondi'!F1471</f>
        <v>851363644.46000004</v>
      </c>
      <c r="E1294" s="10">
        <f>D1293*RB[[#This Row],[Variazione percentuale]]</f>
        <v>3439800.08187726</v>
      </c>
      <c r="F1294" s="11">
        <f>RB[[#This Row],[AUM]]-D1293</f>
        <v>3704678.9900000095</v>
      </c>
      <c r="G1294" s="11">
        <f>RB[[#This Row],[∆ AUM]]-RB[[#This Row],[effetto mercato]]</f>
        <v>264878.90812274953</v>
      </c>
    </row>
    <row r="1295" spans="1:7">
      <c r="A1295" s="4">
        <v>44145</v>
      </c>
      <c r="B1295">
        <v>0.33389999999999997</v>
      </c>
      <c r="C1295" s="6">
        <f>RB[[#This Row],[Variaz]]/100</f>
        <v>3.339E-3</v>
      </c>
      <c r="D1295" s="10">
        <f>'AUM Fondi'!F1472</f>
        <v>854359841.80999994</v>
      </c>
      <c r="E1295" s="10">
        <f>D1294*RB[[#This Row],[Variazione percentuale]]</f>
        <v>2842703.20885194</v>
      </c>
      <c r="F1295" s="11">
        <f>RB[[#This Row],[AUM]]-D1294</f>
        <v>2996197.3499999046</v>
      </c>
      <c r="G1295" s="11">
        <f>RB[[#This Row],[∆ AUM]]-RB[[#This Row],[effetto mercato]]</f>
        <v>153494.14114796463</v>
      </c>
    </row>
    <row r="1296" spans="1:7">
      <c r="A1296" s="4">
        <v>44146</v>
      </c>
      <c r="B1296">
        <v>0.54290000000000005</v>
      </c>
      <c r="C1296" s="6">
        <f>RB[[#This Row],[Variaz]]/100</f>
        <v>5.4290000000000007E-3</v>
      </c>
      <c r="D1296" s="10">
        <f>'AUM Fondi'!F1473</f>
        <v>858915665.79999995</v>
      </c>
      <c r="E1296" s="10">
        <f>D1295*RB[[#This Row],[Variazione percentuale]]</f>
        <v>4638319.5811864901</v>
      </c>
      <c r="F1296" s="11">
        <f>RB[[#This Row],[AUM]]-D1295</f>
        <v>4555823.9900000095</v>
      </c>
      <c r="G1296" s="11">
        <f>RB[[#This Row],[∆ AUM]]-RB[[#This Row],[effetto mercato]]</f>
        <v>-82495.591186480597</v>
      </c>
    </row>
    <row r="1297" spans="1:7">
      <c r="A1297" s="4">
        <v>44147</v>
      </c>
      <c r="B1297">
        <v>-0.2787</v>
      </c>
      <c r="C1297" s="6">
        <f>RB[[#This Row],[Variaz]]/100</f>
        <v>-2.787E-3</v>
      </c>
      <c r="D1297" s="10">
        <f>'AUM Fondi'!F1474</f>
        <v>856619355.95000005</v>
      </c>
      <c r="E1297" s="10">
        <f>D1296*RB[[#This Row],[Variazione percentuale]]</f>
        <v>-2393797.9605846</v>
      </c>
      <c r="F1297" s="11">
        <f>RB[[#This Row],[AUM]]-D1296</f>
        <v>-2296309.8499999046</v>
      </c>
      <c r="G1297" s="11">
        <f>RB[[#This Row],[∆ AUM]]-RB[[#This Row],[effetto mercato]]</f>
        <v>97488.110584695358</v>
      </c>
    </row>
    <row r="1298" spans="1:7">
      <c r="A1298" s="4">
        <v>44148</v>
      </c>
      <c r="B1298">
        <v>0.31440000000000001</v>
      </c>
      <c r="C1298" s="6">
        <f>RB[[#This Row],[Variaz]]/100</f>
        <v>3.1440000000000001E-3</v>
      </c>
      <c r="D1298" s="10">
        <f>'AUM Fondi'!F1475</f>
        <v>859553516.77999997</v>
      </c>
      <c r="E1298" s="10">
        <f>D1297*RB[[#This Row],[Variazione percentuale]]</f>
        <v>2693211.2551068002</v>
      </c>
      <c r="F1298" s="11">
        <f>RB[[#This Row],[AUM]]-D1297</f>
        <v>2934160.8299999237</v>
      </c>
      <c r="G1298" s="11">
        <f>RB[[#This Row],[∆ AUM]]-RB[[#This Row],[effetto mercato]]</f>
        <v>240949.57489312347</v>
      </c>
    </row>
    <row r="1299" spans="1:7">
      <c r="A1299" s="4">
        <v>44151</v>
      </c>
      <c r="B1299">
        <v>0.66169999999999995</v>
      </c>
      <c r="C1299" s="6">
        <f>RB[[#This Row],[Variaz]]/100</f>
        <v>6.6169999999999996E-3</v>
      </c>
      <c r="D1299" s="10">
        <f>'AUM Fondi'!F1476</f>
        <v>865570344.31999993</v>
      </c>
      <c r="E1299" s="10">
        <f>D1298*RB[[#This Row],[Variazione percentuale]]</f>
        <v>5687665.6205332596</v>
      </c>
      <c r="F1299" s="11">
        <f>RB[[#This Row],[AUM]]-D1298</f>
        <v>6016827.5399999619</v>
      </c>
      <c r="G1299" s="11">
        <f>RB[[#This Row],[∆ AUM]]-RB[[#This Row],[effetto mercato]]</f>
        <v>329161.91946670227</v>
      </c>
    </row>
    <row r="1300" spans="1:7">
      <c r="A1300" s="4">
        <v>44152</v>
      </c>
      <c r="B1300">
        <v>-0.1211</v>
      </c>
      <c r="C1300" s="6">
        <f>RB[[#This Row],[Variaz]]/100</f>
        <v>-1.2110000000000001E-3</v>
      </c>
      <c r="D1300" s="10">
        <f>'AUM Fondi'!F1477</f>
        <v>864713502.98999989</v>
      </c>
      <c r="E1300" s="10">
        <f>D1299*RB[[#This Row],[Variazione percentuale]]</f>
        <v>-1048205.68697152</v>
      </c>
      <c r="F1300" s="11">
        <f>RB[[#This Row],[AUM]]-D1299</f>
        <v>-856841.33000004292</v>
      </c>
      <c r="G1300" s="11">
        <f>RB[[#This Row],[∆ AUM]]-RB[[#This Row],[effetto mercato]]</f>
        <v>191364.35697147704</v>
      </c>
    </row>
    <row r="1301" spans="1:7">
      <c r="A1301" s="4">
        <v>44153</v>
      </c>
      <c r="B1301">
        <v>-0.20780000000000001</v>
      </c>
      <c r="C1301" s="6">
        <f>RB[[#This Row],[Variaz]]/100</f>
        <v>-2.078E-3</v>
      </c>
      <c r="D1301" s="10">
        <f>'AUM Fondi'!F1478</f>
        <v>863828761.14999998</v>
      </c>
      <c r="E1301" s="10">
        <f>D1300*RB[[#This Row],[Variazione percentuale]]</f>
        <v>-1796874.6592132198</v>
      </c>
      <c r="F1301" s="11">
        <f>RB[[#This Row],[AUM]]-D1300</f>
        <v>-884741.83999991417</v>
      </c>
      <c r="G1301" s="11">
        <f>RB[[#This Row],[∆ AUM]]-RB[[#This Row],[effetto mercato]]</f>
        <v>912132.8192133056</v>
      </c>
    </row>
    <row r="1302" spans="1:7">
      <c r="A1302" s="4">
        <v>44154</v>
      </c>
      <c r="B1302">
        <v>8.6800000000000002E-2</v>
      </c>
      <c r="C1302" s="6">
        <f>RB[[#This Row],[Variaz]]/100</f>
        <v>8.6800000000000006E-4</v>
      </c>
      <c r="D1302" s="10">
        <f>'AUM Fondi'!F1479</f>
        <v>865050157.67999995</v>
      </c>
      <c r="E1302" s="10">
        <f>D1301*RB[[#This Row],[Variazione percentuale]]</f>
        <v>749803.36467819999</v>
      </c>
      <c r="F1302" s="11">
        <f>RB[[#This Row],[AUM]]-D1301</f>
        <v>1221396.5299999714</v>
      </c>
      <c r="G1302" s="11">
        <f>RB[[#This Row],[∆ AUM]]-RB[[#This Row],[effetto mercato]]</f>
        <v>471593.1653217714</v>
      </c>
    </row>
    <row r="1303" spans="1:7">
      <c r="A1303" s="4">
        <v>44155</v>
      </c>
      <c r="B1303">
        <v>-0.104</v>
      </c>
      <c r="C1303" s="6">
        <f>RB[[#This Row],[Variaz]]/100</f>
        <v>-1.0399999999999999E-3</v>
      </c>
      <c r="D1303" s="10">
        <f>'AUM Fondi'!F1480</f>
        <v>864620465.67999995</v>
      </c>
      <c r="E1303" s="10">
        <f>D1302*RB[[#This Row],[Variazione percentuale]]</f>
        <v>-899652.16398719989</v>
      </c>
      <c r="F1303" s="11">
        <f>RB[[#This Row],[AUM]]-D1302</f>
        <v>-429692</v>
      </c>
      <c r="G1303" s="11">
        <f>RB[[#This Row],[∆ AUM]]-RB[[#This Row],[effetto mercato]]</f>
        <v>469960.16398719989</v>
      </c>
    </row>
    <row r="1304" spans="1:7">
      <c r="A1304" s="4">
        <v>44158</v>
      </c>
      <c r="B1304">
        <v>0.19089999999999999</v>
      </c>
      <c r="C1304" s="6">
        <f>RB[[#This Row],[Variaz]]/100</f>
        <v>1.9089999999999999E-3</v>
      </c>
      <c r="D1304" s="10">
        <f>'AUM Fondi'!F1481</f>
        <v>866546196.50999999</v>
      </c>
      <c r="E1304" s="10">
        <f>D1303*RB[[#This Row],[Variazione percentuale]]</f>
        <v>1650560.4689831198</v>
      </c>
      <c r="F1304" s="11">
        <f>RB[[#This Row],[AUM]]-D1303</f>
        <v>1925730.8300000429</v>
      </c>
      <c r="G1304" s="11">
        <f>RB[[#This Row],[∆ AUM]]-RB[[#This Row],[effetto mercato]]</f>
        <v>275170.3610169231</v>
      </c>
    </row>
    <row r="1305" spans="1:7">
      <c r="A1305" s="4">
        <v>44159</v>
      </c>
      <c r="B1305">
        <v>0.34649999999999997</v>
      </c>
      <c r="C1305" s="6">
        <f>RB[[#This Row],[Variaz]]/100</f>
        <v>3.4649999999999998E-3</v>
      </c>
      <c r="D1305" s="10">
        <f>'AUM Fondi'!F1482</f>
        <v>869906942.09000003</v>
      </c>
      <c r="E1305" s="10">
        <f>D1304*RB[[#This Row],[Variazione percentuale]]</f>
        <v>3002582.5709071499</v>
      </c>
      <c r="F1305" s="11">
        <f>RB[[#This Row],[AUM]]-D1304</f>
        <v>3360745.5800000429</v>
      </c>
      <c r="G1305" s="11">
        <f>RB[[#This Row],[∆ AUM]]-RB[[#This Row],[effetto mercato]]</f>
        <v>358163.00909289299</v>
      </c>
    </row>
    <row r="1306" spans="1:7">
      <c r="A1306" s="4">
        <v>44160</v>
      </c>
      <c r="B1306">
        <v>-8.6300000000000002E-2</v>
      </c>
      <c r="C1306" s="6">
        <f>RB[[#This Row],[Variaz]]/100</f>
        <v>-8.6300000000000005E-4</v>
      </c>
      <c r="D1306" s="10">
        <f>'AUM Fondi'!F1483</f>
        <v>869546351.71999991</v>
      </c>
      <c r="E1306" s="10">
        <f>D1305*RB[[#This Row],[Variazione percentuale]]</f>
        <v>-750729.69102367002</v>
      </c>
      <c r="F1306" s="11">
        <f>RB[[#This Row],[AUM]]-D1305</f>
        <v>-360590.37000012398</v>
      </c>
      <c r="G1306" s="11">
        <f>RB[[#This Row],[∆ AUM]]-RB[[#This Row],[effetto mercato]]</f>
        <v>390139.32102354604</v>
      </c>
    </row>
    <row r="1307" spans="1:7">
      <c r="A1307" s="4">
        <v>44161</v>
      </c>
      <c r="B1307">
        <v>1.7299999999999999E-2</v>
      </c>
      <c r="C1307" s="6">
        <f>RB[[#This Row],[Variaz]]/100</f>
        <v>1.73E-4</v>
      </c>
      <c r="D1307" s="10">
        <f>'AUM Fondi'!F1484</f>
        <v>869992632.60000002</v>
      </c>
      <c r="E1307" s="10">
        <f>D1306*RB[[#This Row],[Variazione percentuale]]</f>
        <v>150431.51884755999</v>
      </c>
      <c r="F1307" s="11">
        <f>RB[[#This Row],[AUM]]-D1306</f>
        <v>446280.88000011444</v>
      </c>
      <c r="G1307" s="11">
        <f>RB[[#This Row],[∆ AUM]]-RB[[#This Row],[effetto mercato]]</f>
        <v>295849.36115255445</v>
      </c>
    </row>
    <row r="1308" spans="1:7">
      <c r="A1308" s="4">
        <v>44162</v>
      </c>
      <c r="B1308">
        <v>5.1799999999999999E-2</v>
      </c>
      <c r="C1308" s="6">
        <f>RB[[#This Row],[Variaz]]/100</f>
        <v>5.1800000000000001E-4</v>
      </c>
      <c r="D1308" s="10">
        <f>'AUM Fondi'!F1485</f>
        <v>871202331.62999988</v>
      </c>
      <c r="E1308" s="10">
        <f>D1307*RB[[#This Row],[Variazione percentuale]]</f>
        <v>450656.18368680001</v>
      </c>
      <c r="F1308" s="11">
        <f>RB[[#This Row],[AUM]]-D1307</f>
        <v>1209699.0299998522</v>
      </c>
      <c r="G1308" s="11">
        <f>RB[[#This Row],[∆ AUM]]-RB[[#This Row],[effetto mercato]]</f>
        <v>759042.84631305211</v>
      </c>
    </row>
    <row r="1309" spans="1:7">
      <c r="A1309" s="4">
        <v>44165</v>
      </c>
      <c r="B1309">
        <v>-0.36259999999999998</v>
      </c>
      <c r="C1309" s="6">
        <f>RB[[#This Row],[Variaz]]/100</f>
        <v>-3.6259999999999999E-3</v>
      </c>
      <c r="D1309" s="10">
        <f>'AUM Fondi'!F1486</f>
        <v>868257100.8499999</v>
      </c>
      <c r="E1309" s="10">
        <f>D1308*RB[[#This Row],[Variazione percentuale]]</f>
        <v>-3158979.6544903796</v>
      </c>
      <c r="F1309" s="11">
        <f>RB[[#This Row],[AUM]]-D1308</f>
        <v>-2945230.7799999714</v>
      </c>
      <c r="G1309" s="11">
        <f>RB[[#This Row],[∆ AUM]]-RB[[#This Row],[effetto mercato]]</f>
        <v>213748.87449040823</v>
      </c>
    </row>
    <row r="1310" spans="1:7">
      <c r="A1310" s="4">
        <v>44166</v>
      </c>
      <c r="B1310">
        <v>-0.104</v>
      </c>
      <c r="C1310" s="6">
        <f>RB[[#This Row],[Variaz]]/100</f>
        <v>-1.0399999999999999E-3</v>
      </c>
      <c r="D1310" s="10">
        <f>'AUM Fondi'!F1487</f>
        <v>867819573.38</v>
      </c>
      <c r="E1310" s="10">
        <f>D1309*RB[[#This Row],[Variazione percentuale]]</f>
        <v>-902987.38488399982</v>
      </c>
      <c r="F1310" s="11">
        <f>RB[[#This Row],[AUM]]-D1309</f>
        <v>-437527.4699999094</v>
      </c>
      <c r="G1310" s="11">
        <f>RB[[#This Row],[∆ AUM]]-RB[[#This Row],[effetto mercato]]</f>
        <v>465459.91488409042</v>
      </c>
    </row>
    <row r="1311" spans="1:7">
      <c r="A1311" s="4">
        <v>44167</v>
      </c>
      <c r="B1311">
        <v>-0.1041</v>
      </c>
      <c r="C1311" s="6">
        <f>RB[[#This Row],[Variaz]]/100</f>
        <v>-1.041E-3</v>
      </c>
      <c r="D1311" s="10">
        <f>'AUM Fondi'!F1488</f>
        <v>867363290.07000005</v>
      </c>
      <c r="E1311" s="10">
        <f>D1310*RB[[#This Row],[Variazione percentuale]]</f>
        <v>-903400.17588858004</v>
      </c>
      <c r="F1311" s="11">
        <f>RB[[#This Row],[AUM]]-D1310</f>
        <v>-456283.30999994278</v>
      </c>
      <c r="G1311" s="11">
        <f>RB[[#This Row],[∆ AUM]]-RB[[#This Row],[effetto mercato]]</f>
        <v>447116.86588863726</v>
      </c>
    </row>
    <row r="1312" spans="1:7">
      <c r="A1312" s="4">
        <v>44168</v>
      </c>
      <c r="B1312">
        <v>1.7399999999999999E-2</v>
      </c>
      <c r="C1312" s="6">
        <f>RB[[#This Row],[Variaz]]/100</f>
        <v>1.74E-4</v>
      </c>
      <c r="D1312" s="10">
        <f>'AUM Fondi'!F1489</f>
        <v>868473162.76000011</v>
      </c>
      <c r="E1312" s="10">
        <f>D1311*RB[[#This Row],[Variazione percentuale]]</f>
        <v>150921.21247218002</v>
      </c>
      <c r="F1312" s="11">
        <f>RB[[#This Row],[AUM]]-D1311</f>
        <v>1109872.6900000572</v>
      </c>
      <c r="G1312" s="11">
        <f>RB[[#This Row],[∆ AUM]]-RB[[#This Row],[effetto mercato]]</f>
        <v>958951.4775278772</v>
      </c>
    </row>
    <row r="1313" spans="1:7">
      <c r="A1313" s="4">
        <v>44169</v>
      </c>
      <c r="B1313">
        <v>0.43409999999999999</v>
      </c>
      <c r="C1313" s="6">
        <f>RB[[#This Row],[Variaz]]/100</f>
        <v>4.3410000000000002E-3</v>
      </c>
      <c r="D1313" s="10">
        <f>'AUM Fondi'!F1490</f>
        <v>872702715.70000005</v>
      </c>
      <c r="E1313" s="10">
        <f>D1312*RB[[#This Row],[Variazione percentuale]]</f>
        <v>3770041.9995411607</v>
      </c>
      <c r="F1313" s="11">
        <f>RB[[#This Row],[AUM]]-D1312</f>
        <v>4229552.939999938</v>
      </c>
      <c r="G1313" s="11">
        <f>RB[[#This Row],[∆ AUM]]-RB[[#This Row],[effetto mercato]]</f>
        <v>459510.94045877736</v>
      </c>
    </row>
    <row r="1314" spans="1:7">
      <c r="A1314" s="4">
        <v>44172</v>
      </c>
      <c r="B1314">
        <v>-5.1900000000000002E-2</v>
      </c>
      <c r="C1314" s="6">
        <f>RB[[#This Row],[Variaz]]/100</f>
        <v>-5.1900000000000004E-4</v>
      </c>
      <c r="D1314" s="10">
        <f>'AUM Fondi'!F1491</f>
        <v>873100388.24000001</v>
      </c>
      <c r="E1314" s="10">
        <f>D1313*RB[[#This Row],[Variazione percentuale]]</f>
        <v>-452932.70944830007</v>
      </c>
      <c r="F1314" s="11">
        <f>RB[[#This Row],[AUM]]-D1313</f>
        <v>397672.53999996185</v>
      </c>
      <c r="G1314" s="11">
        <f>RB[[#This Row],[∆ AUM]]-RB[[#This Row],[effetto mercato]]</f>
        <v>850605.24944826192</v>
      </c>
    </row>
    <row r="1315" spans="1:7">
      <c r="A1315" s="4">
        <v>44174</v>
      </c>
      <c r="B1315">
        <v>0.34599999999999997</v>
      </c>
      <c r="C1315" s="6">
        <f>RB[[#This Row],[Variaz]]/100</f>
        <v>3.4599999999999995E-3</v>
      </c>
      <c r="D1315" s="10">
        <f>'AUM Fondi'!F1492</f>
        <v>876607027.96999991</v>
      </c>
      <c r="E1315" s="10">
        <f>D1314*RB[[#This Row],[Variazione percentuale]]</f>
        <v>3020927.3433103994</v>
      </c>
      <c r="F1315" s="11">
        <f>RB[[#This Row],[AUM]]-D1314</f>
        <v>3506639.7299998999</v>
      </c>
      <c r="G1315" s="11">
        <f>RB[[#This Row],[∆ AUM]]-RB[[#This Row],[effetto mercato]]</f>
        <v>485712.38668950042</v>
      </c>
    </row>
    <row r="1316" spans="1:7">
      <c r="A1316" s="4">
        <v>44175</v>
      </c>
      <c r="B1316">
        <v>-0.2586</v>
      </c>
      <c r="C1316" s="6">
        <f>RB[[#This Row],[Variaz]]/100</f>
        <v>-2.5859999999999998E-3</v>
      </c>
      <c r="D1316" s="10">
        <f>'AUM Fondi'!F1493</f>
        <v>874345451.69999993</v>
      </c>
      <c r="E1316" s="10">
        <f>D1315*RB[[#This Row],[Variazione percentuale]]</f>
        <v>-2266905.7743304195</v>
      </c>
      <c r="F1316" s="11">
        <f>RB[[#This Row],[AUM]]-D1315</f>
        <v>-2261576.2699999809</v>
      </c>
      <c r="G1316" s="11">
        <f>RB[[#This Row],[∆ AUM]]-RB[[#This Row],[effetto mercato]]</f>
        <v>5329.5043304385617</v>
      </c>
    </row>
    <row r="1317" spans="1:7">
      <c r="A1317" s="4">
        <v>44176</v>
      </c>
      <c r="B1317">
        <v>-0.1555</v>
      </c>
      <c r="C1317" s="6">
        <f>RB[[#This Row],[Variaz]]/100</f>
        <v>-1.555E-3</v>
      </c>
      <c r="D1317" s="10">
        <f>'AUM Fondi'!F1494</f>
        <v>873688622.10000002</v>
      </c>
      <c r="E1317" s="10">
        <f>D1316*RB[[#This Row],[Variazione percentuale]]</f>
        <v>-1359607.1773934998</v>
      </c>
      <c r="F1317" s="11">
        <f>RB[[#This Row],[AUM]]-D1316</f>
        <v>-656829.59999990463</v>
      </c>
      <c r="G1317" s="11">
        <f>RB[[#This Row],[∆ AUM]]-RB[[#This Row],[effetto mercato]]</f>
        <v>702777.57739359513</v>
      </c>
    </row>
    <row r="1318" spans="1:7">
      <c r="A1318" s="4">
        <v>44179</v>
      </c>
      <c r="B1318">
        <v>0.15579999999999999</v>
      </c>
      <c r="C1318" s="6">
        <f>RB[[#This Row],[Variaz]]/100</f>
        <v>1.5579999999999999E-3</v>
      </c>
      <c r="D1318" s="10">
        <f>'AUM Fondi'!F1495</f>
        <v>875755355.42999995</v>
      </c>
      <c r="E1318" s="10">
        <f>D1317*RB[[#This Row],[Variazione percentuale]]</f>
        <v>1361206.8732318</v>
      </c>
      <c r="F1318" s="11">
        <f>RB[[#This Row],[AUM]]-D1317</f>
        <v>2066733.3299999237</v>
      </c>
      <c r="G1318" s="11">
        <f>RB[[#This Row],[∆ AUM]]-RB[[#This Row],[effetto mercato]]</f>
        <v>705526.45676812367</v>
      </c>
    </row>
    <row r="1319" spans="1:7">
      <c r="A1319" s="4">
        <v>44180</v>
      </c>
      <c r="B1319">
        <v>0.25919999999999999</v>
      </c>
      <c r="C1319" s="6">
        <f>RB[[#This Row],[Variaz]]/100</f>
        <v>2.5919999999999997E-3</v>
      </c>
      <c r="D1319" s="10">
        <f>'AUM Fondi'!F1496</f>
        <v>878626154.34000003</v>
      </c>
      <c r="E1319" s="10">
        <f>D1318*RB[[#This Row],[Variazione percentuale]]</f>
        <v>2269957.8812745595</v>
      </c>
      <c r="F1319" s="11">
        <f>RB[[#This Row],[AUM]]-D1318</f>
        <v>2870798.9100000858</v>
      </c>
      <c r="G1319" s="11">
        <f>RB[[#This Row],[∆ AUM]]-RB[[#This Row],[effetto mercato]]</f>
        <v>600841.0287255263</v>
      </c>
    </row>
    <row r="1320" spans="1:7">
      <c r="A1320" s="4">
        <v>44181</v>
      </c>
      <c r="B1320">
        <v>-5.1700000000000003E-2</v>
      </c>
      <c r="C1320" s="6">
        <f>RB[[#This Row],[Variaz]]/100</f>
        <v>-5.1699999999999999E-4</v>
      </c>
      <c r="D1320" s="10">
        <f>'AUM Fondi'!F1497</f>
        <v>878522372.82000005</v>
      </c>
      <c r="E1320" s="10">
        <f>D1319*RB[[#This Row],[Variazione percentuale]]</f>
        <v>-454249.72179377999</v>
      </c>
      <c r="F1320" s="11">
        <f>RB[[#This Row],[AUM]]-D1319</f>
        <v>-103781.51999998093</v>
      </c>
      <c r="G1320" s="11">
        <f>RB[[#This Row],[∆ AUM]]-RB[[#This Row],[effetto mercato]]</f>
        <v>350468.20179379906</v>
      </c>
    </row>
    <row r="1321" spans="1:7">
      <c r="A1321" s="4">
        <v>44182</v>
      </c>
      <c r="B1321">
        <v>0.10349999999999999</v>
      </c>
      <c r="C1321" s="6">
        <f>RB[[#This Row],[Variaz]]/100</f>
        <v>1.0349999999999999E-3</v>
      </c>
      <c r="D1321" s="10">
        <f>'AUM Fondi'!F1498</f>
        <v>880567854.28999996</v>
      </c>
      <c r="E1321" s="10">
        <f>D1320*RB[[#This Row],[Variazione percentuale]]</f>
        <v>909270.65586870001</v>
      </c>
      <c r="F1321" s="11">
        <f>RB[[#This Row],[AUM]]-D1320</f>
        <v>2045481.4699999094</v>
      </c>
      <c r="G1321" s="11">
        <f>RB[[#This Row],[∆ AUM]]-RB[[#This Row],[effetto mercato]]</f>
        <v>1136210.8141312094</v>
      </c>
    </row>
    <row r="1322" spans="1:7">
      <c r="A1322" s="4">
        <v>44183</v>
      </c>
      <c r="B1322">
        <v>-0.10340000000000001</v>
      </c>
      <c r="C1322" s="6">
        <f>RB[[#This Row],[Variaz]]/100</f>
        <v>-1.034E-3</v>
      </c>
      <c r="D1322" s="10">
        <f>'AUM Fondi'!F1499</f>
        <v>880238608.39999998</v>
      </c>
      <c r="E1322" s="10">
        <f>D1321*RB[[#This Row],[Variazione percentuale]]</f>
        <v>-910507.16133585991</v>
      </c>
      <c r="F1322" s="11">
        <f>RB[[#This Row],[AUM]]-D1321</f>
        <v>-329245.88999998569</v>
      </c>
      <c r="G1322" s="11">
        <f>RB[[#This Row],[∆ AUM]]-RB[[#This Row],[effetto mercato]]</f>
        <v>581261.27133587422</v>
      </c>
    </row>
    <row r="1323" spans="1:7">
      <c r="A1323" s="4">
        <v>44186</v>
      </c>
      <c r="B1323">
        <v>-0.3967</v>
      </c>
      <c r="C1323" s="6">
        <f>RB[[#This Row],[Variaz]]/100</f>
        <v>-3.967E-3</v>
      </c>
      <c r="D1323" s="10">
        <f>'AUM Fondi'!F1500</f>
        <v>877101757</v>
      </c>
      <c r="E1323" s="10">
        <f>D1322*RB[[#This Row],[Variazione percentuale]]</f>
        <v>-3491906.5595228001</v>
      </c>
      <c r="F1323" s="11">
        <f>RB[[#This Row],[AUM]]-D1322</f>
        <v>-3136851.3999999762</v>
      </c>
      <c r="G1323" s="11">
        <f>RB[[#This Row],[∆ AUM]]-RB[[#This Row],[effetto mercato]]</f>
        <v>355055.15952282399</v>
      </c>
    </row>
    <row r="1324" spans="1:7">
      <c r="A1324" s="4">
        <v>44187</v>
      </c>
      <c r="B1324">
        <v>5.1900000000000002E-2</v>
      </c>
      <c r="C1324" s="6">
        <f>RB[[#This Row],[Variaz]]/100</f>
        <v>5.1900000000000004E-4</v>
      </c>
      <c r="D1324" s="10">
        <f>'AUM Fondi'!F1501</f>
        <v>877941834.5</v>
      </c>
      <c r="E1324" s="10">
        <f>D1323*RB[[#This Row],[Variazione percentuale]]</f>
        <v>455215.81188300002</v>
      </c>
      <c r="F1324" s="11">
        <f>RB[[#This Row],[AUM]]-D1323</f>
        <v>840077.5</v>
      </c>
      <c r="G1324" s="11">
        <f>RB[[#This Row],[∆ AUM]]-RB[[#This Row],[effetto mercato]]</f>
        <v>384861.68811699998</v>
      </c>
    </row>
    <row r="1325" spans="1:7">
      <c r="A1325" s="4">
        <v>44188</v>
      </c>
      <c r="B1325">
        <v>0.1211</v>
      </c>
      <c r="C1325" s="6">
        <f>RB[[#This Row],[Variaz]]/100</f>
        <v>1.2110000000000001E-3</v>
      </c>
      <c r="D1325" s="10">
        <f>'AUM Fondi'!F1502</f>
        <v>878976763.59000003</v>
      </c>
      <c r="E1325" s="10">
        <f>D1324*RB[[#This Row],[Variazione percentuale]]</f>
        <v>1063187.5615795001</v>
      </c>
      <c r="F1325" s="11">
        <f>RB[[#This Row],[AUM]]-D1324</f>
        <v>1034929.0900000334</v>
      </c>
      <c r="G1325" s="11">
        <f>RB[[#This Row],[∆ AUM]]-RB[[#This Row],[effetto mercato]]</f>
        <v>-28258.471579466714</v>
      </c>
    </row>
    <row r="1326" spans="1:7">
      <c r="A1326" s="4">
        <v>44193</v>
      </c>
      <c r="B1326">
        <v>0.22470000000000001</v>
      </c>
      <c r="C1326" s="6">
        <f>RB[[#This Row],[Variaz]]/100</f>
        <v>2.2470000000000003E-3</v>
      </c>
      <c r="D1326" s="10">
        <f>'AUM Fondi'!F1503</f>
        <v>881157345.83000004</v>
      </c>
      <c r="E1326" s="10">
        <f>D1325*RB[[#This Row],[Variazione percentuale]]</f>
        <v>1975060.7877867303</v>
      </c>
      <c r="F1326" s="11">
        <f>RB[[#This Row],[AUM]]-D1325</f>
        <v>2180582.2400000095</v>
      </c>
      <c r="G1326" s="11">
        <f>RB[[#This Row],[∆ AUM]]-RB[[#This Row],[effetto mercato]]</f>
        <v>205521.4522132792</v>
      </c>
    </row>
    <row r="1327" spans="1:7">
      <c r="A1327" s="4">
        <v>44194</v>
      </c>
      <c r="B1327">
        <v>5.1700000000000003E-2</v>
      </c>
      <c r="C1327" s="6">
        <f>RB[[#This Row],[Variaz]]/100</f>
        <v>5.1699999999999999E-4</v>
      </c>
      <c r="D1327" s="10">
        <f>'AUM Fondi'!F1504</f>
        <v>882143916.1099999</v>
      </c>
      <c r="E1327" s="10">
        <f>D1326*RB[[#This Row],[Variazione percentuale]]</f>
        <v>455558.34779411001</v>
      </c>
      <c r="F1327" s="11">
        <f>RB[[#This Row],[AUM]]-D1326</f>
        <v>986570.27999985218</v>
      </c>
      <c r="G1327" s="11">
        <f>RB[[#This Row],[∆ AUM]]-RB[[#This Row],[effetto mercato]]</f>
        <v>531011.93220574223</v>
      </c>
    </row>
    <row r="1328" spans="1:7">
      <c r="A1328" s="4">
        <v>44195</v>
      </c>
      <c r="B1328">
        <v>-0.10340000000000001</v>
      </c>
      <c r="C1328" s="6">
        <f>RB[[#This Row],[Variaz]]/100</f>
        <v>-1.034E-3</v>
      </c>
      <c r="D1328" s="10">
        <f>'AUM Fondi'!F1505</f>
        <v>881498134.11000001</v>
      </c>
      <c r="E1328" s="10">
        <f>D1327*RB[[#This Row],[Variazione percentuale]]</f>
        <v>-912136.80925773992</v>
      </c>
      <c r="F1328" s="11">
        <f>RB[[#This Row],[AUM]]-D1327</f>
        <v>-645781.99999988079</v>
      </c>
      <c r="G1328" s="11">
        <f>RB[[#This Row],[∆ AUM]]-RB[[#This Row],[effetto mercato]]</f>
        <v>266354.80925785913</v>
      </c>
    </row>
    <row r="1329" spans="1:7">
      <c r="A1329" s="4">
        <v>44196</v>
      </c>
      <c r="B1329">
        <v>0.1898</v>
      </c>
      <c r="C1329" s="6">
        <f>RB[[#This Row],[Variaz]]/100</f>
        <v>1.8979999999999999E-3</v>
      </c>
      <c r="D1329" s="10">
        <f>'AUM Fondi'!F1506</f>
        <v>883247980.10000002</v>
      </c>
      <c r="E1329" s="10">
        <f>D1328*RB[[#This Row],[Variazione percentuale]]</f>
        <v>1673083.45854078</v>
      </c>
      <c r="F1329" s="11">
        <f>RB[[#This Row],[AUM]]-D1328</f>
        <v>1749845.9900000095</v>
      </c>
      <c r="G1329" s="11">
        <f>RB[[#This Row],[∆ AUM]]-RB[[#This Row],[effetto mercato]]</f>
        <v>76762.531459229533</v>
      </c>
    </row>
    <row r="1330" spans="1:7">
      <c r="A1330" s="4">
        <v>44200</v>
      </c>
      <c r="B1330">
        <v>-0.1206</v>
      </c>
      <c r="C1330" s="6">
        <f>RB[[#This Row],[Variaz]]/100</f>
        <v>-1.206E-3</v>
      </c>
      <c r="D1330" s="10">
        <f>'AUM Fondi'!F1507</f>
        <v>882489451.34000003</v>
      </c>
      <c r="E1330" s="10">
        <f>D1329*RB[[#This Row],[Variazione percentuale]]</f>
        <v>-1065197.0640006</v>
      </c>
      <c r="F1330" s="11">
        <f>RB[[#This Row],[AUM]]-D1329</f>
        <v>-758528.75999999046</v>
      </c>
      <c r="G1330" s="11">
        <f>RB[[#This Row],[∆ AUM]]-RB[[#This Row],[effetto mercato]]</f>
        <v>306668.30400060955</v>
      </c>
    </row>
    <row r="1331" spans="1:7">
      <c r="A1331" s="4">
        <v>44201</v>
      </c>
      <c r="B1331">
        <v>6.9000000000000006E-2</v>
      </c>
      <c r="C1331" s="6">
        <f>RB[[#This Row],[Variaz]]/100</f>
        <v>6.9000000000000008E-4</v>
      </c>
      <c r="D1331" s="10">
        <f>'AUM Fondi'!F1508</f>
        <v>883127004.04999995</v>
      </c>
      <c r="E1331" s="10">
        <f>D1330*RB[[#This Row],[Variazione percentuale]]</f>
        <v>608917.72142460011</v>
      </c>
      <c r="F1331" s="11">
        <f>RB[[#This Row],[AUM]]-D1330</f>
        <v>637552.70999991894</v>
      </c>
      <c r="G1331" s="11">
        <f>RB[[#This Row],[∆ AUM]]-RB[[#This Row],[effetto mercato]]</f>
        <v>28634.988575318828</v>
      </c>
    </row>
    <row r="1332" spans="1:7">
      <c r="A1332" s="4">
        <v>44203</v>
      </c>
      <c r="B1332">
        <v>0.93059999999999998</v>
      </c>
      <c r="C1332" s="6">
        <f>RB[[#This Row],[Variaz]]/100</f>
        <v>9.306E-3</v>
      </c>
      <c r="D1332" s="10">
        <f>'AUM Fondi'!F1509</f>
        <v>892119922.3599999</v>
      </c>
      <c r="E1332" s="10">
        <f>D1331*RB[[#This Row],[Variazione percentuale]]</f>
        <v>8218379.8996893</v>
      </c>
      <c r="F1332" s="11">
        <f>RB[[#This Row],[AUM]]-D1331</f>
        <v>8992918.3099999428</v>
      </c>
      <c r="G1332" s="11">
        <f>RB[[#This Row],[∆ AUM]]-RB[[#This Row],[effetto mercato]]</f>
        <v>774538.41031064279</v>
      </c>
    </row>
    <row r="1333" spans="1:7">
      <c r="A1333" s="4">
        <v>44204</v>
      </c>
      <c r="B1333">
        <v>0.2049</v>
      </c>
      <c r="C1333" s="6">
        <f>RB[[#This Row],[Variaz]]/100</f>
        <v>2.049E-3</v>
      </c>
      <c r="D1333" s="10">
        <f>'AUM Fondi'!F1510</f>
        <v>895628957.27999997</v>
      </c>
      <c r="E1333" s="10">
        <f>D1332*RB[[#This Row],[Variazione percentuale]]</f>
        <v>1827953.7209156398</v>
      </c>
      <c r="F1333" s="11">
        <f>RB[[#This Row],[AUM]]-D1332</f>
        <v>3509034.9200000763</v>
      </c>
      <c r="G1333" s="11">
        <f>RB[[#This Row],[∆ AUM]]-RB[[#This Row],[effetto mercato]]</f>
        <v>1681081.1990844365</v>
      </c>
    </row>
    <row r="1334" spans="1:7">
      <c r="A1334" s="4">
        <v>44207</v>
      </c>
      <c r="B1334">
        <v>-1.7000000000000001E-2</v>
      </c>
      <c r="C1334" s="6">
        <f>RB[[#This Row],[Variaz]]/100</f>
        <v>-1.7000000000000001E-4</v>
      </c>
      <c r="D1334" s="10">
        <f>'AUM Fondi'!F1511</f>
        <v>896453004.38999999</v>
      </c>
      <c r="E1334" s="10">
        <f>D1333*RB[[#This Row],[Variazione percentuale]]</f>
        <v>-152256.92273760002</v>
      </c>
      <c r="F1334" s="11">
        <f>RB[[#This Row],[AUM]]-D1333</f>
        <v>824047.11000001431</v>
      </c>
      <c r="G1334" s="11">
        <f>RB[[#This Row],[∆ AUM]]-RB[[#This Row],[effetto mercato]]</f>
        <v>976304.03273761435</v>
      </c>
    </row>
    <row r="1335" spans="1:7">
      <c r="A1335" s="4">
        <v>44208</v>
      </c>
      <c r="B1335">
        <v>-0.1022</v>
      </c>
      <c r="C1335" s="6">
        <f>RB[[#This Row],[Variaz]]/100</f>
        <v>-1.0219999999999999E-3</v>
      </c>
      <c r="D1335" s="10">
        <f>'AUM Fondi'!F1512</f>
        <v>896487585.82999992</v>
      </c>
      <c r="E1335" s="10">
        <f>D1334*RB[[#This Row],[Variazione percentuale]]</f>
        <v>-916174.97048657993</v>
      </c>
      <c r="F1335" s="11">
        <f>RB[[#This Row],[AUM]]-D1334</f>
        <v>34581.439999938011</v>
      </c>
      <c r="G1335" s="11">
        <f>RB[[#This Row],[∆ AUM]]-RB[[#This Row],[effetto mercato]]</f>
        <v>950756.41048651794</v>
      </c>
    </row>
    <row r="1336" spans="1:7">
      <c r="A1336" s="4">
        <v>44209</v>
      </c>
      <c r="B1336">
        <v>0.1706</v>
      </c>
      <c r="C1336" s="6">
        <f>RB[[#This Row],[Variaz]]/100</f>
        <v>1.7060000000000001E-3</v>
      </c>
      <c r="D1336" s="10">
        <f>'AUM Fondi'!F1513</f>
        <v>898921295.57999992</v>
      </c>
      <c r="E1336" s="10">
        <f>D1335*RB[[#This Row],[Variazione percentuale]]</f>
        <v>1529407.82142598</v>
      </c>
      <c r="F1336" s="11">
        <f>RB[[#This Row],[AUM]]-D1335</f>
        <v>2433709.75</v>
      </c>
      <c r="G1336" s="11">
        <f>RB[[#This Row],[∆ AUM]]-RB[[#This Row],[effetto mercato]]</f>
        <v>904301.92857402004</v>
      </c>
    </row>
    <row r="1337" spans="1:7">
      <c r="A1337" s="4">
        <v>44210</v>
      </c>
      <c r="B1337">
        <v>0.15329999999999999</v>
      </c>
      <c r="C1337" s="6">
        <f>RB[[#This Row],[Variaz]]/100</f>
        <v>1.5329999999999999E-3</v>
      </c>
      <c r="D1337" s="10">
        <f>'AUM Fondi'!F1514</f>
        <v>901503493.23000002</v>
      </c>
      <c r="E1337" s="10">
        <f>D1336*RB[[#This Row],[Variazione percentuale]]</f>
        <v>1378046.3461241398</v>
      </c>
      <c r="F1337" s="11">
        <f>RB[[#This Row],[AUM]]-D1336</f>
        <v>2582197.6500000954</v>
      </c>
      <c r="G1337" s="11">
        <f>RB[[#This Row],[∆ AUM]]-RB[[#This Row],[effetto mercato]]</f>
        <v>1204151.3038759555</v>
      </c>
    </row>
    <row r="1338" spans="1:7">
      <c r="A1338" s="4">
        <v>44211</v>
      </c>
      <c r="B1338">
        <v>-0.27210000000000001</v>
      </c>
      <c r="C1338" s="6">
        <f>RB[[#This Row],[Variaz]]/100</f>
        <v>-2.7209999999999999E-3</v>
      </c>
      <c r="D1338" s="10">
        <f>'AUM Fondi'!F1515</f>
        <v>900067626.02999997</v>
      </c>
      <c r="E1338" s="10">
        <f>D1337*RB[[#This Row],[Variazione percentuale]]</f>
        <v>-2452991.0050788298</v>
      </c>
      <c r="F1338" s="11">
        <f>RB[[#This Row],[AUM]]-D1337</f>
        <v>-1435867.2000000477</v>
      </c>
      <c r="G1338" s="11">
        <f>RB[[#This Row],[∆ AUM]]-RB[[#This Row],[effetto mercato]]</f>
        <v>1017123.8050787821</v>
      </c>
    </row>
    <row r="1339" spans="1:7">
      <c r="A1339" s="4">
        <v>44214</v>
      </c>
      <c r="B1339">
        <v>-5.1200000000000002E-2</v>
      </c>
      <c r="C1339" s="6">
        <f>RB[[#This Row],[Variaz]]/100</f>
        <v>-5.1199999999999998E-4</v>
      </c>
      <c r="D1339" s="10">
        <f>'AUM Fondi'!F1516</f>
        <v>900595185.5999999</v>
      </c>
      <c r="E1339" s="10">
        <f>D1338*RB[[#This Row],[Variazione percentuale]]</f>
        <v>-460834.62452735996</v>
      </c>
      <c r="F1339" s="11">
        <f>RB[[#This Row],[AUM]]-D1338</f>
        <v>527559.56999993324</v>
      </c>
      <c r="G1339" s="11">
        <f>RB[[#This Row],[∆ AUM]]-RB[[#This Row],[effetto mercato]]</f>
        <v>988394.19452729321</v>
      </c>
    </row>
    <row r="1340" spans="1:7">
      <c r="A1340" s="4">
        <v>44215</v>
      </c>
      <c r="B1340">
        <v>-8.5300000000000001E-2</v>
      </c>
      <c r="C1340" s="6">
        <f>RB[[#This Row],[Variaz]]/100</f>
        <v>-8.5300000000000003E-4</v>
      </c>
      <c r="D1340" s="10">
        <f>'AUM Fondi'!F1517</f>
        <v>901524413.82000005</v>
      </c>
      <c r="E1340" s="10">
        <f>D1339*RB[[#This Row],[Variazione percentuale]]</f>
        <v>-768207.69331679994</v>
      </c>
      <c r="F1340" s="11">
        <f>RB[[#This Row],[AUM]]-D1339</f>
        <v>929228.22000014782</v>
      </c>
      <c r="G1340" s="11">
        <f>RB[[#This Row],[∆ AUM]]-RB[[#This Row],[effetto mercato]]</f>
        <v>1697435.9133169479</v>
      </c>
    </row>
    <row r="1341" spans="1:7">
      <c r="A1341" s="4">
        <v>44216</v>
      </c>
      <c r="B1341">
        <v>0.30730000000000002</v>
      </c>
      <c r="C1341" s="6">
        <f>RB[[#This Row],[Variaz]]/100</f>
        <v>3.0730000000000002E-3</v>
      </c>
      <c r="D1341" s="10">
        <f>'AUM Fondi'!F1518</f>
        <v>904686869.40999997</v>
      </c>
      <c r="E1341" s="10">
        <f>D1340*RB[[#This Row],[Variazione percentuale]]</f>
        <v>2770384.5236688606</v>
      </c>
      <c r="F1341" s="11">
        <f>RB[[#This Row],[AUM]]-D1340</f>
        <v>3162455.5899999142</v>
      </c>
      <c r="G1341" s="11">
        <f>RB[[#This Row],[∆ AUM]]-RB[[#This Row],[effetto mercato]]</f>
        <v>392071.06633105362</v>
      </c>
    </row>
    <row r="1342" spans="1:7">
      <c r="A1342" s="4">
        <v>44217</v>
      </c>
      <c r="B1342">
        <v>-0.1021</v>
      </c>
      <c r="C1342" s="6">
        <f>RB[[#This Row],[Variaz]]/100</f>
        <v>-1.021E-3</v>
      </c>
      <c r="D1342" s="10">
        <f>'AUM Fondi'!F1519</f>
        <v>904586755.38999999</v>
      </c>
      <c r="E1342" s="10">
        <f>D1341*RB[[#This Row],[Variazione percentuale]]</f>
        <v>-923685.29366760992</v>
      </c>
      <c r="F1342" s="11">
        <f>RB[[#This Row],[AUM]]-D1341</f>
        <v>-100114.01999998093</v>
      </c>
      <c r="G1342" s="11">
        <f>RB[[#This Row],[∆ AUM]]-RB[[#This Row],[effetto mercato]]</f>
        <v>823571.27366762899</v>
      </c>
    </row>
    <row r="1343" spans="1:7">
      <c r="A1343" s="4">
        <v>44218</v>
      </c>
      <c r="B1343">
        <v>-0.30669999999999997</v>
      </c>
      <c r="C1343" s="6">
        <f>RB[[#This Row],[Variaz]]/100</f>
        <v>-3.0669999999999998E-3</v>
      </c>
      <c r="D1343" s="10">
        <f>'AUM Fondi'!F1520</f>
        <v>903060545.9799999</v>
      </c>
      <c r="E1343" s="10">
        <f>D1342*RB[[#This Row],[Variazione percentuale]]</f>
        <v>-2774367.5787811298</v>
      </c>
      <c r="F1343" s="11">
        <f>RB[[#This Row],[AUM]]-D1342</f>
        <v>-1526209.4100000858</v>
      </c>
      <c r="G1343" s="11">
        <f>RB[[#This Row],[∆ AUM]]-RB[[#This Row],[effetto mercato]]</f>
        <v>1248158.168781044</v>
      </c>
    </row>
    <row r="1344" spans="1:7">
      <c r="A1344" s="4">
        <v>44221</v>
      </c>
      <c r="B1344">
        <v>0.1709</v>
      </c>
      <c r="C1344" s="6">
        <f>RB[[#This Row],[Variaz]]/100</f>
        <v>1.709E-3</v>
      </c>
      <c r="D1344" s="10">
        <f>'AUM Fondi'!F1521</f>
        <v>905815233.63000011</v>
      </c>
      <c r="E1344" s="10">
        <f>D1343*RB[[#This Row],[Variazione percentuale]]</f>
        <v>1543330.4730798199</v>
      </c>
      <c r="F1344" s="11">
        <f>RB[[#This Row],[AUM]]-D1343</f>
        <v>2754687.6500002146</v>
      </c>
      <c r="G1344" s="11">
        <f>RB[[#This Row],[∆ AUM]]-RB[[#This Row],[effetto mercato]]</f>
        <v>1211357.1769203946</v>
      </c>
    </row>
    <row r="1345" spans="1:7">
      <c r="A1345" s="4">
        <v>44222</v>
      </c>
      <c r="B1345">
        <v>-6.8199999999999997E-2</v>
      </c>
      <c r="C1345" s="6">
        <f>RB[[#This Row],[Variaz]]/100</f>
        <v>-6.8199999999999999E-4</v>
      </c>
      <c r="D1345" s="10">
        <f>'AUM Fondi'!F1522</f>
        <v>905984264.70999992</v>
      </c>
      <c r="E1345" s="10">
        <f>D1344*RB[[#This Row],[Variazione percentuale]]</f>
        <v>-617765.98933566012</v>
      </c>
      <c r="F1345" s="11">
        <f>RB[[#This Row],[AUM]]-D1344</f>
        <v>169031.0799998045</v>
      </c>
      <c r="G1345" s="11">
        <f>RB[[#This Row],[∆ AUM]]-RB[[#This Row],[effetto mercato]]</f>
        <v>786797.06933546462</v>
      </c>
    </row>
    <row r="1346" spans="1:7">
      <c r="A1346" s="4">
        <v>44223</v>
      </c>
      <c r="B1346">
        <v>-0.35849999999999999</v>
      </c>
      <c r="C1346" s="6">
        <f>RB[[#This Row],[Variaz]]/100</f>
        <v>-3.5849999999999996E-3</v>
      </c>
      <c r="D1346" s="10">
        <f>'AUM Fondi'!F1523</f>
        <v>903763951.38000011</v>
      </c>
      <c r="E1346" s="10">
        <f>D1345*RB[[#This Row],[Variazione percentuale]]</f>
        <v>-3247953.5889853495</v>
      </c>
      <c r="F1346" s="11">
        <f>RB[[#This Row],[AUM]]-D1345</f>
        <v>-2220313.3299998045</v>
      </c>
      <c r="G1346" s="11">
        <f>RB[[#This Row],[∆ AUM]]-RB[[#This Row],[effetto mercato]]</f>
        <v>1027640.258985545</v>
      </c>
    </row>
    <row r="1347" spans="1:7">
      <c r="A1347" s="4">
        <v>44224</v>
      </c>
      <c r="B1347">
        <v>0</v>
      </c>
      <c r="C1347" s="6">
        <f>RB[[#This Row],[Variaz]]/100</f>
        <v>0</v>
      </c>
      <c r="D1347" s="10">
        <f>'AUM Fondi'!F1524</f>
        <v>905247949.50999999</v>
      </c>
      <c r="E1347" s="10">
        <f>D1346*RB[[#This Row],[Variazione percentuale]]</f>
        <v>0</v>
      </c>
      <c r="F1347" s="11">
        <f>RB[[#This Row],[AUM]]-D1346</f>
        <v>1483998.129999876</v>
      </c>
      <c r="G1347" s="11">
        <f>RB[[#This Row],[∆ AUM]]-RB[[#This Row],[effetto mercato]]</f>
        <v>1483998.129999876</v>
      </c>
    </row>
    <row r="1348" spans="1:7">
      <c r="A1348" s="4">
        <v>44225</v>
      </c>
      <c r="B1348">
        <v>-0.5655</v>
      </c>
      <c r="C1348" s="6">
        <f>RB[[#This Row],[Variaz]]/100</f>
        <v>-5.6550000000000003E-3</v>
      </c>
      <c r="D1348" s="10">
        <f>'AUM Fondi'!F1525</f>
        <v>901165214.88999999</v>
      </c>
      <c r="E1348" s="10">
        <f>D1347*RB[[#This Row],[Variazione percentuale]]</f>
        <v>-5119177.1544790501</v>
      </c>
      <c r="F1348" s="11">
        <f>RB[[#This Row],[AUM]]-D1347</f>
        <v>-4082734.6200000048</v>
      </c>
      <c r="G1348" s="11">
        <f>RB[[#This Row],[∆ AUM]]-RB[[#This Row],[effetto mercato]]</f>
        <v>1036442.5344790453</v>
      </c>
    </row>
    <row r="1349" spans="1:7">
      <c r="A1349" s="4">
        <v>44228</v>
      </c>
      <c r="B1349">
        <v>0.43080000000000002</v>
      </c>
      <c r="C1349" s="6">
        <f>RB[[#This Row],[Variaz]]/100</f>
        <v>4.3080000000000002E-3</v>
      </c>
      <c r="D1349" s="10">
        <f>'AUM Fondi'!F1526</f>
        <v>905481650.61000001</v>
      </c>
      <c r="E1349" s="10">
        <f>D1348*RB[[#This Row],[Variazione percentuale]]</f>
        <v>3882219.7457461203</v>
      </c>
      <c r="F1349" s="11">
        <f>RB[[#This Row],[AUM]]-D1348</f>
        <v>4316435.7200000286</v>
      </c>
      <c r="G1349" s="11">
        <f>RB[[#This Row],[∆ AUM]]-RB[[#This Row],[effetto mercato]]</f>
        <v>434215.97425390827</v>
      </c>
    </row>
    <row r="1350" spans="1:7">
      <c r="A1350" s="4">
        <v>44229</v>
      </c>
      <c r="B1350">
        <v>0.46329999999999999</v>
      </c>
      <c r="C1350" s="6">
        <f>RB[[#This Row],[Variaz]]/100</f>
        <v>4.633E-3</v>
      </c>
      <c r="D1350" s="10">
        <f>'AUM Fondi'!F1527</f>
        <v>910331464.00000012</v>
      </c>
      <c r="E1350" s="10">
        <f>D1349*RB[[#This Row],[Variazione percentuale]]</f>
        <v>4195096.4872761304</v>
      </c>
      <c r="F1350" s="11">
        <f>RB[[#This Row],[AUM]]-D1349</f>
        <v>4849813.3900001049</v>
      </c>
      <c r="G1350" s="11">
        <f>RB[[#This Row],[∆ AUM]]-RB[[#This Row],[effetto mercato]]</f>
        <v>654716.90272397455</v>
      </c>
    </row>
    <row r="1351" spans="1:7">
      <c r="A1351" s="4">
        <v>44230</v>
      </c>
      <c r="B1351">
        <v>0.18790000000000001</v>
      </c>
      <c r="C1351" s="6">
        <f>RB[[#This Row],[Variaz]]/100</f>
        <v>1.879E-3</v>
      </c>
      <c r="D1351" s="10">
        <f>'AUM Fondi'!F1528</f>
        <v>913091711.46000004</v>
      </c>
      <c r="E1351" s="10">
        <f>D1350*RB[[#This Row],[Variazione percentuale]]</f>
        <v>1710512.8208560003</v>
      </c>
      <c r="F1351" s="11">
        <f>RB[[#This Row],[AUM]]-D1350</f>
        <v>2760247.4599999189</v>
      </c>
      <c r="G1351" s="11">
        <f>RB[[#This Row],[∆ AUM]]-RB[[#This Row],[effetto mercato]]</f>
        <v>1049734.6391439186</v>
      </c>
    </row>
    <row r="1352" spans="1:7">
      <c r="A1352" s="4">
        <v>44231</v>
      </c>
      <c r="B1352">
        <v>0.2046</v>
      </c>
      <c r="C1352" s="6">
        <f>RB[[#This Row],[Variaz]]/100</f>
        <v>2.0460000000000001E-3</v>
      </c>
      <c r="D1352" s="10">
        <f>'AUM Fondi'!F1529</f>
        <v>916118578.4799999</v>
      </c>
      <c r="E1352" s="10">
        <f>D1351*RB[[#This Row],[Variazione percentuale]]</f>
        <v>1868185.6416471601</v>
      </c>
      <c r="F1352" s="11">
        <f>RB[[#This Row],[AUM]]-D1351</f>
        <v>3026867.0199998617</v>
      </c>
      <c r="G1352" s="11">
        <f>RB[[#This Row],[∆ AUM]]-RB[[#This Row],[effetto mercato]]</f>
        <v>1158681.3783527017</v>
      </c>
    </row>
    <row r="1353" spans="1:7">
      <c r="A1353" s="4">
        <v>44232</v>
      </c>
      <c r="B1353">
        <v>0</v>
      </c>
      <c r="C1353" s="6">
        <f>RB[[#This Row],[Variaz]]/100</f>
        <v>0</v>
      </c>
      <c r="D1353" s="10">
        <f>'AUM Fondi'!F1530</f>
        <v>917367564.10000002</v>
      </c>
      <c r="E1353" s="10">
        <f>D1352*RB[[#This Row],[Variazione percentuale]]</f>
        <v>0</v>
      </c>
      <c r="F1353" s="11">
        <f>RB[[#This Row],[AUM]]-D1352</f>
        <v>1248985.620000124</v>
      </c>
      <c r="G1353" s="11">
        <f>RB[[#This Row],[∆ AUM]]-RB[[#This Row],[effetto mercato]]</f>
        <v>1248985.620000124</v>
      </c>
    </row>
    <row r="1354" spans="1:7">
      <c r="A1354" s="4">
        <v>44235</v>
      </c>
      <c r="B1354">
        <v>0.20419999999999999</v>
      </c>
      <c r="C1354" s="6">
        <f>RB[[#This Row],[Variaz]]/100</f>
        <v>2.042E-3</v>
      </c>
      <c r="D1354" s="10">
        <f>'AUM Fondi'!F1531</f>
        <v>920069783.41999996</v>
      </c>
      <c r="E1354" s="10">
        <f>D1353*RB[[#This Row],[Variazione percentuale]]</f>
        <v>1873264.5658922</v>
      </c>
      <c r="F1354" s="11">
        <f>RB[[#This Row],[AUM]]-D1353</f>
        <v>2702219.3199999332</v>
      </c>
      <c r="G1354" s="11">
        <f>RB[[#This Row],[∆ AUM]]-RB[[#This Row],[effetto mercato]]</f>
        <v>828954.75410773326</v>
      </c>
    </row>
    <row r="1355" spans="1:7">
      <c r="A1355" s="4">
        <v>44236</v>
      </c>
      <c r="B1355">
        <v>-0.15279999999999999</v>
      </c>
      <c r="C1355" s="6">
        <f>RB[[#This Row],[Variaz]]/100</f>
        <v>-1.5279999999999998E-3</v>
      </c>
      <c r="D1355" s="10">
        <f>'AUM Fondi'!F1532</f>
        <v>919476835.93999994</v>
      </c>
      <c r="E1355" s="10">
        <f>D1354*RB[[#This Row],[Variazione percentuale]]</f>
        <v>-1405866.6290657597</v>
      </c>
      <c r="F1355" s="11">
        <f>RB[[#This Row],[AUM]]-D1354</f>
        <v>-592947.48000001907</v>
      </c>
      <c r="G1355" s="11">
        <f>RB[[#This Row],[∆ AUM]]-RB[[#This Row],[effetto mercato]]</f>
        <v>812919.14906574064</v>
      </c>
    </row>
    <row r="1356" spans="1:7">
      <c r="A1356" s="4">
        <v>44237</v>
      </c>
      <c r="B1356">
        <v>-6.8000000000000005E-2</v>
      </c>
      <c r="C1356" s="6">
        <f>RB[[#This Row],[Variaz]]/100</f>
        <v>-6.8000000000000005E-4</v>
      </c>
      <c r="D1356" s="10">
        <f>'AUM Fondi'!F1533</f>
        <v>920195126.03000009</v>
      </c>
      <c r="E1356" s="10">
        <f>D1355*RB[[#This Row],[Variazione percentuale]]</f>
        <v>-625244.24843919999</v>
      </c>
      <c r="F1356" s="11">
        <f>RB[[#This Row],[AUM]]-D1355</f>
        <v>718290.09000015259</v>
      </c>
      <c r="G1356" s="11">
        <f>RB[[#This Row],[∆ AUM]]-RB[[#This Row],[effetto mercato]]</f>
        <v>1343534.3384393526</v>
      </c>
    </row>
    <row r="1357" spans="1:7">
      <c r="A1357" s="4">
        <v>44238</v>
      </c>
      <c r="B1357">
        <v>0.17019999999999999</v>
      </c>
      <c r="C1357" s="6">
        <f>RB[[#This Row],[Variaz]]/100</f>
        <v>1.702E-3</v>
      </c>
      <c r="D1357" s="10">
        <f>'AUM Fondi'!F1534</f>
        <v>922905404.47000003</v>
      </c>
      <c r="E1357" s="10">
        <f>D1356*RB[[#This Row],[Variazione percentuale]]</f>
        <v>1566172.1045030602</v>
      </c>
      <c r="F1357" s="11">
        <f>RB[[#This Row],[AUM]]-D1356</f>
        <v>2710278.439999938</v>
      </c>
      <c r="G1357" s="11">
        <f>RB[[#This Row],[∆ AUM]]-RB[[#This Row],[effetto mercato]]</f>
        <v>1144106.3354968778</v>
      </c>
    </row>
    <row r="1358" spans="1:7">
      <c r="A1358" s="4">
        <v>44239</v>
      </c>
      <c r="B1358">
        <v>6.7900000000000002E-2</v>
      </c>
      <c r="C1358" s="6">
        <f>RB[[#This Row],[Variaz]]/100</f>
        <v>6.7900000000000002E-4</v>
      </c>
      <c r="D1358" s="10">
        <f>'AUM Fondi'!F1535</f>
        <v>924279016.38999999</v>
      </c>
      <c r="E1358" s="10">
        <f>D1357*RB[[#This Row],[Variazione percentuale]]</f>
        <v>626652.76963513007</v>
      </c>
      <c r="F1358" s="11">
        <f>RB[[#This Row],[AUM]]-D1357</f>
        <v>1373611.9199999571</v>
      </c>
      <c r="G1358" s="11">
        <f>RB[[#This Row],[∆ AUM]]-RB[[#This Row],[effetto mercato]]</f>
        <v>746959.15036482702</v>
      </c>
    </row>
    <row r="1359" spans="1:7">
      <c r="A1359" s="4">
        <v>44242</v>
      </c>
      <c r="B1359">
        <v>0</v>
      </c>
      <c r="C1359" s="6">
        <f>RB[[#This Row],[Variaz]]/100</f>
        <v>0</v>
      </c>
      <c r="D1359" s="10">
        <f>'AUM Fondi'!F1536</f>
        <v>925325496.36000001</v>
      </c>
      <c r="E1359" s="10">
        <f>D1358*RB[[#This Row],[Variazione percentuale]]</f>
        <v>0</v>
      </c>
      <c r="F1359" s="11">
        <f>RB[[#This Row],[AUM]]-D1358</f>
        <v>1046479.9700000286</v>
      </c>
      <c r="G1359" s="11">
        <f>RB[[#This Row],[∆ AUM]]-RB[[#This Row],[effetto mercato]]</f>
        <v>1046479.9700000286</v>
      </c>
    </row>
    <row r="1360" spans="1:7">
      <c r="A1360" s="4">
        <v>44243</v>
      </c>
      <c r="B1360">
        <v>-0.1867</v>
      </c>
      <c r="C1360" s="6">
        <f>RB[[#This Row],[Variaz]]/100</f>
        <v>-1.867E-3</v>
      </c>
      <c r="D1360" s="10">
        <f>'AUM Fondi'!F1537</f>
        <v>924355419.95999992</v>
      </c>
      <c r="E1360" s="10">
        <f>D1359*RB[[#This Row],[Variazione percentuale]]</f>
        <v>-1727582.70170412</v>
      </c>
      <c r="F1360" s="11">
        <f>RB[[#This Row],[AUM]]-D1359</f>
        <v>-970076.40000009537</v>
      </c>
      <c r="G1360" s="11">
        <f>RB[[#This Row],[∆ AUM]]-RB[[#This Row],[effetto mercato]]</f>
        <v>757506.30170402466</v>
      </c>
    </row>
    <row r="1361" spans="1:7">
      <c r="A1361" s="4">
        <v>44244</v>
      </c>
      <c r="B1361">
        <v>3.4000000000000002E-2</v>
      </c>
      <c r="C1361" s="6">
        <f>RB[[#This Row],[Variaz]]/100</f>
        <v>3.4000000000000002E-4</v>
      </c>
      <c r="D1361" s="10">
        <f>'AUM Fondi'!F1538</f>
        <v>925900325.78999996</v>
      </c>
      <c r="E1361" s="10">
        <f>D1360*RB[[#This Row],[Variazione percentuale]]</f>
        <v>314280.8427864</v>
      </c>
      <c r="F1361" s="11">
        <f>RB[[#This Row],[AUM]]-D1360</f>
        <v>1544905.8300000429</v>
      </c>
      <c r="G1361" s="11">
        <f>RB[[#This Row],[∆ AUM]]-RB[[#This Row],[effetto mercato]]</f>
        <v>1230624.9872136428</v>
      </c>
    </row>
    <row r="1362" spans="1:7">
      <c r="A1362" s="4">
        <v>44245</v>
      </c>
      <c r="B1362">
        <v>-0.45900000000000002</v>
      </c>
      <c r="C1362" s="6">
        <f>RB[[#This Row],[Variaz]]/100</f>
        <v>-4.5900000000000003E-3</v>
      </c>
      <c r="D1362" s="10">
        <f>'AUM Fondi'!F1539</f>
        <v>922189755.46000004</v>
      </c>
      <c r="E1362" s="10">
        <f>D1361*RB[[#This Row],[Variazione percentuale]]</f>
        <v>-4249882.4953760998</v>
      </c>
      <c r="F1362" s="11">
        <f>RB[[#This Row],[AUM]]-D1361</f>
        <v>-3710570.3299999237</v>
      </c>
      <c r="G1362" s="11">
        <f>RB[[#This Row],[∆ AUM]]-RB[[#This Row],[effetto mercato]]</f>
        <v>539312.16537617613</v>
      </c>
    </row>
    <row r="1363" spans="1:7">
      <c r="A1363" s="4">
        <v>44246</v>
      </c>
      <c r="B1363">
        <v>3.4200000000000001E-2</v>
      </c>
      <c r="C1363" s="6">
        <f>RB[[#This Row],[Variaz]]/100</f>
        <v>3.4200000000000002E-4</v>
      </c>
      <c r="D1363" s="10">
        <f>'AUM Fondi'!F1540</f>
        <v>923342201.29999995</v>
      </c>
      <c r="E1363" s="10">
        <f>D1362*RB[[#This Row],[Variazione percentuale]]</f>
        <v>315388.89636732003</v>
      </c>
      <c r="F1363" s="11">
        <f>RB[[#This Row],[AUM]]-D1362</f>
        <v>1152445.8399999142</v>
      </c>
      <c r="G1363" s="11">
        <f>RB[[#This Row],[∆ AUM]]-RB[[#This Row],[effetto mercato]]</f>
        <v>837056.94363259408</v>
      </c>
    </row>
    <row r="1364" spans="1:7">
      <c r="A1364" s="4">
        <v>44249</v>
      </c>
      <c r="B1364">
        <v>3.4099999999999998E-2</v>
      </c>
      <c r="C1364" s="6">
        <f>RB[[#This Row],[Variaz]]/100</f>
        <v>3.4099999999999999E-4</v>
      </c>
      <c r="D1364" s="10">
        <f>'AUM Fondi'!F1541</f>
        <v>924632529.98000002</v>
      </c>
      <c r="E1364" s="10">
        <f>D1363*RB[[#This Row],[Variazione percentuale]]</f>
        <v>314859.69064329995</v>
      </c>
      <c r="F1364" s="11">
        <f>RB[[#This Row],[AUM]]-D1363</f>
        <v>1290328.6800000668</v>
      </c>
      <c r="G1364" s="11">
        <f>RB[[#This Row],[∆ AUM]]-RB[[#This Row],[effetto mercato]]</f>
        <v>975468.9893567668</v>
      </c>
    </row>
    <row r="1365" spans="1:7">
      <c r="A1365" s="4">
        <v>44250</v>
      </c>
      <c r="B1365">
        <v>-0.27310000000000001</v>
      </c>
      <c r="C1365" s="6">
        <f>RB[[#This Row],[Variaz]]/100</f>
        <v>-2.7309999999999999E-3</v>
      </c>
      <c r="D1365" s="10">
        <f>'AUM Fondi'!F1542</f>
        <v>922707386.40999997</v>
      </c>
      <c r="E1365" s="10">
        <f>D1364*RB[[#This Row],[Variazione percentuale]]</f>
        <v>-2525171.4393753801</v>
      </c>
      <c r="F1365" s="11">
        <f>RB[[#This Row],[AUM]]-D1364</f>
        <v>-1925143.5700000525</v>
      </c>
      <c r="G1365" s="11">
        <f>RB[[#This Row],[∆ AUM]]-RB[[#This Row],[effetto mercato]]</f>
        <v>600027.8693753276</v>
      </c>
    </row>
    <row r="1366" spans="1:7">
      <c r="A1366" s="4">
        <v>44251</v>
      </c>
      <c r="B1366">
        <v>0.13689999999999999</v>
      </c>
      <c r="C1366" s="6">
        <f>RB[[#This Row],[Variaz]]/100</f>
        <v>1.369E-3</v>
      </c>
      <c r="D1366" s="10">
        <f>'AUM Fondi'!F1543</f>
        <v>924421510.95000005</v>
      </c>
      <c r="E1366" s="10">
        <f>D1365*RB[[#This Row],[Variazione percentuale]]</f>
        <v>1263186.4119952898</v>
      </c>
      <c r="F1366" s="11">
        <f>RB[[#This Row],[AUM]]-D1365</f>
        <v>1714124.5400000811</v>
      </c>
      <c r="G1366" s="11">
        <f>RB[[#This Row],[∆ AUM]]-RB[[#This Row],[effetto mercato]]</f>
        <v>450938.12800479122</v>
      </c>
    </row>
    <row r="1367" spans="1:7">
      <c r="A1367" s="4">
        <v>44252</v>
      </c>
      <c r="B1367">
        <v>-0.752</v>
      </c>
      <c r="C1367" s="6">
        <f>RB[[#This Row],[Variaz]]/100</f>
        <v>-7.5199999999999998E-3</v>
      </c>
      <c r="D1367" s="10">
        <f>'AUM Fondi'!F1544</f>
        <v>918227999.14999998</v>
      </c>
      <c r="E1367" s="10">
        <f>D1366*RB[[#This Row],[Variazione percentuale]]</f>
        <v>-6951649.7623439999</v>
      </c>
      <c r="F1367" s="11">
        <f>RB[[#This Row],[AUM]]-D1366</f>
        <v>-6193511.8000000715</v>
      </c>
      <c r="G1367" s="11">
        <f>RB[[#This Row],[∆ AUM]]-RB[[#This Row],[effetto mercato]]</f>
        <v>758137.9623439284</v>
      </c>
    </row>
    <row r="1368" spans="1:7">
      <c r="A1368" s="4">
        <v>44253</v>
      </c>
      <c r="B1368">
        <v>-0.155</v>
      </c>
      <c r="C1368" s="6">
        <f>RB[[#This Row],[Variaz]]/100</f>
        <v>-1.5499999999999999E-3</v>
      </c>
      <c r="D1368" s="10">
        <f>'AUM Fondi'!F1545</f>
        <v>907422859.57000005</v>
      </c>
      <c r="E1368" s="10">
        <f>D1367*RB[[#This Row],[Variazione percentuale]]</f>
        <v>-1423253.3986825</v>
      </c>
      <c r="F1368" s="11">
        <f>RB[[#This Row],[AUM]]-D1367</f>
        <v>-10805139.579999924</v>
      </c>
      <c r="G1368" s="11">
        <f>RB[[#This Row],[∆ AUM]]-RB[[#This Row],[effetto mercato]]</f>
        <v>-9381886.1813174244</v>
      </c>
    </row>
    <row r="1369" spans="1:7">
      <c r="A1369" s="4">
        <v>44256</v>
      </c>
      <c r="B1369">
        <v>1.0521</v>
      </c>
      <c r="C1369" s="6">
        <f>RB[[#This Row],[Variaz]]/100</f>
        <v>1.0521000000000001E-2</v>
      </c>
      <c r="D1369" s="10">
        <f>'AUM Fondi'!F1546</f>
        <v>917879291.79999995</v>
      </c>
      <c r="E1369" s="10">
        <f>D1368*RB[[#This Row],[Variazione percentuale]]</f>
        <v>9546995.9055359717</v>
      </c>
      <c r="F1369" s="11">
        <f>RB[[#This Row],[AUM]]-D1368</f>
        <v>10456432.2299999</v>
      </c>
      <c r="G1369" s="11">
        <f>RB[[#This Row],[∆ AUM]]-RB[[#This Row],[effetto mercato]]</f>
        <v>909436.32446392812</v>
      </c>
    </row>
    <row r="1370" spans="1:7">
      <c r="A1370" s="4">
        <v>44257</v>
      </c>
      <c r="B1370">
        <v>-0.15359999999999999</v>
      </c>
      <c r="C1370" s="6">
        <f>RB[[#This Row],[Variaz]]/100</f>
        <v>-1.5359999999999998E-3</v>
      </c>
      <c r="D1370" s="10">
        <f>'AUM Fondi'!F1547</f>
        <v>917245961.77999997</v>
      </c>
      <c r="E1370" s="10">
        <f>D1369*RB[[#This Row],[Variazione percentuale]]</f>
        <v>-1409862.5922047999</v>
      </c>
      <c r="F1370" s="11">
        <f>RB[[#This Row],[AUM]]-D1369</f>
        <v>-633330.01999998093</v>
      </c>
      <c r="G1370" s="11">
        <f>RB[[#This Row],[∆ AUM]]-RB[[#This Row],[effetto mercato]]</f>
        <v>776532.57220481895</v>
      </c>
    </row>
    <row r="1371" spans="1:7">
      <c r="A1371" s="4">
        <v>44258</v>
      </c>
      <c r="B1371">
        <v>-0.37609999999999999</v>
      </c>
      <c r="C1371" s="6">
        <f>RB[[#This Row],[Variaz]]/100</f>
        <v>-3.761E-3</v>
      </c>
      <c r="D1371" s="10">
        <f>'AUM Fondi'!F1548</f>
        <v>915237690.54999995</v>
      </c>
      <c r="E1371" s="10">
        <f>D1370*RB[[#This Row],[Variazione percentuale]]</f>
        <v>-3449762.0622545797</v>
      </c>
      <c r="F1371" s="11">
        <f>RB[[#This Row],[AUM]]-D1370</f>
        <v>-2008271.2300000191</v>
      </c>
      <c r="G1371" s="11">
        <f>RB[[#This Row],[∆ AUM]]-RB[[#This Row],[effetto mercato]]</f>
        <v>1441490.8322545607</v>
      </c>
    </row>
    <row r="1372" spans="1:7">
      <c r="A1372" s="4">
        <v>44259</v>
      </c>
      <c r="B1372">
        <v>-0.30890000000000001</v>
      </c>
      <c r="C1372" s="6">
        <f>RB[[#This Row],[Variaz]]/100</f>
        <v>-3.0890000000000002E-3</v>
      </c>
      <c r="D1372" s="10">
        <f>'AUM Fondi'!F1549</f>
        <v>914849806.52999997</v>
      </c>
      <c r="E1372" s="10">
        <f>D1371*RB[[#This Row],[Variazione percentuale]]</f>
        <v>-2827169.2261089501</v>
      </c>
      <c r="F1372" s="11">
        <f>RB[[#This Row],[AUM]]-D1371</f>
        <v>-387884.01999998093</v>
      </c>
      <c r="G1372" s="11">
        <f>RB[[#This Row],[∆ AUM]]-RB[[#This Row],[effetto mercato]]</f>
        <v>2439285.2061089692</v>
      </c>
    </row>
    <row r="1373" spans="1:7">
      <c r="A1373" s="4">
        <v>44260</v>
      </c>
      <c r="B1373">
        <v>0.4819</v>
      </c>
      <c r="C1373" s="6">
        <f>RB[[#This Row],[Variaz]]/100</f>
        <v>4.8190000000000004E-3</v>
      </c>
      <c r="D1373" s="10">
        <f>'AUM Fondi'!F1550</f>
        <v>920306997.58000004</v>
      </c>
      <c r="E1373" s="10">
        <f>D1372*RB[[#This Row],[Variazione percentuale]]</f>
        <v>4408661.2176680705</v>
      </c>
      <c r="F1373" s="11">
        <f>RB[[#This Row],[AUM]]-D1372</f>
        <v>5457191.0500000715</v>
      </c>
      <c r="G1373" s="11">
        <f>RB[[#This Row],[∆ AUM]]-RB[[#This Row],[effetto mercato]]</f>
        <v>1048529.8323320011</v>
      </c>
    </row>
    <row r="1374" spans="1:7">
      <c r="A1374" s="4">
        <v>44263</v>
      </c>
      <c r="B1374">
        <v>0.30830000000000002</v>
      </c>
      <c r="C1374" s="6">
        <f>RB[[#This Row],[Variaz]]/100</f>
        <v>3.0830000000000002E-3</v>
      </c>
      <c r="D1374" s="10">
        <f>'AUM Fondi'!F1551</f>
        <v>923710382.22000003</v>
      </c>
      <c r="E1374" s="10">
        <f>D1373*RB[[#This Row],[Variazione percentuale]]</f>
        <v>2837306.4735391405</v>
      </c>
      <c r="F1374" s="11">
        <f>RB[[#This Row],[AUM]]-D1373</f>
        <v>3403384.6399999857</v>
      </c>
      <c r="G1374" s="11">
        <f>RB[[#This Row],[∆ AUM]]-RB[[#This Row],[effetto mercato]]</f>
        <v>566078.16646084515</v>
      </c>
    </row>
    <row r="1375" spans="1:7">
      <c r="A1375" s="4">
        <v>44264</v>
      </c>
      <c r="B1375">
        <v>0.4098</v>
      </c>
      <c r="C1375" s="6">
        <f>RB[[#This Row],[Variaz]]/100</f>
        <v>4.0980000000000001E-3</v>
      </c>
      <c r="D1375" s="10">
        <f>'AUM Fondi'!F1552</f>
        <v>928362636.25999999</v>
      </c>
      <c r="E1375" s="10">
        <f>D1374*RB[[#This Row],[Variazione percentuale]]</f>
        <v>3785365.1463375604</v>
      </c>
      <c r="F1375" s="11">
        <f>RB[[#This Row],[AUM]]-D1374</f>
        <v>4652254.0399999619</v>
      </c>
      <c r="G1375" s="11">
        <f>RB[[#This Row],[∆ AUM]]-RB[[#This Row],[effetto mercato]]</f>
        <v>866888.89366240148</v>
      </c>
    </row>
    <row r="1376" spans="1:7">
      <c r="A1376" s="4">
        <v>44265</v>
      </c>
      <c r="B1376">
        <v>0.18709999999999999</v>
      </c>
      <c r="C1376" s="6">
        <f>RB[[#This Row],[Variaz]]/100</f>
        <v>1.8709999999999998E-3</v>
      </c>
      <c r="D1376" s="10">
        <f>'AUM Fondi'!F1553</f>
        <v>931031126.09000003</v>
      </c>
      <c r="E1376" s="10">
        <f>D1375*RB[[#This Row],[Variazione percentuale]]</f>
        <v>1736966.4924424598</v>
      </c>
      <c r="F1376" s="11">
        <f>RB[[#This Row],[AUM]]-D1375</f>
        <v>2668489.8300000429</v>
      </c>
      <c r="G1376" s="11">
        <f>RB[[#This Row],[∆ AUM]]-RB[[#This Row],[effetto mercato]]</f>
        <v>931523.33755758312</v>
      </c>
    </row>
    <row r="1377" spans="1:7">
      <c r="A1377" s="4">
        <v>44266</v>
      </c>
      <c r="B1377">
        <v>0.27160000000000001</v>
      </c>
      <c r="C1377" s="6">
        <f>RB[[#This Row],[Variaz]]/100</f>
        <v>2.7160000000000001E-3</v>
      </c>
      <c r="D1377" s="10">
        <f>'AUM Fondi'!F1554</f>
        <v>934615317.97000003</v>
      </c>
      <c r="E1377" s="10">
        <f>D1376*RB[[#This Row],[Variazione percentuale]]</f>
        <v>2528680.53846044</v>
      </c>
      <c r="F1377" s="11">
        <f>RB[[#This Row],[AUM]]-D1376</f>
        <v>3584191.8799999952</v>
      </c>
      <c r="G1377" s="11">
        <f>RB[[#This Row],[∆ AUM]]-RB[[#This Row],[effetto mercato]]</f>
        <v>1055511.3415395552</v>
      </c>
    </row>
    <row r="1378" spans="1:7">
      <c r="A1378" s="4">
        <v>44267</v>
      </c>
      <c r="B1378">
        <v>5.0799999999999998E-2</v>
      </c>
      <c r="C1378" s="6">
        <f>RB[[#This Row],[Variaz]]/100</f>
        <v>5.0799999999999999E-4</v>
      </c>
      <c r="D1378" s="10">
        <f>'AUM Fondi'!F1555</f>
        <v>936561899.07999992</v>
      </c>
      <c r="E1378" s="10">
        <f>D1377*RB[[#This Row],[Variazione percentuale]]</f>
        <v>474784.58152876003</v>
      </c>
      <c r="F1378" s="11">
        <f>RB[[#This Row],[AUM]]-D1377</f>
        <v>1946581.1099998951</v>
      </c>
      <c r="G1378" s="11">
        <f>RB[[#This Row],[∆ AUM]]-RB[[#This Row],[effetto mercato]]</f>
        <v>1471796.5284711351</v>
      </c>
    </row>
    <row r="1379" spans="1:7">
      <c r="A1379" s="4">
        <v>44270</v>
      </c>
      <c r="B1379">
        <v>0.37230000000000002</v>
      </c>
      <c r="C1379" s="6">
        <f>RB[[#This Row],[Variaz]]/100</f>
        <v>3.7230000000000002E-3</v>
      </c>
      <c r="D1379" s="10">
        <f>'AUM Fondi'!F1556</f>
        <v>940785870.31999993</v>
      </c>
      <c r="E1379" s="10">
        <f>D1378*RB[[#This Row],[Variazione percentuale]]</f>
        <v>3486819.95027484</v>
      </c>
      <c r="F1379" s="11">
        <f>RB[[#This Row],[AUM]]-D1378</f>
        <v>4223971.2400000095</v>
      </c>
      <c r="G1379" s="11">
        <f>RB[[#This Row],[∆ AUM]]-RB[[#This Row],[effetto mercato]]</f>
        <v>737151.28972516954</v>
      </c>
    </row>
    <row r="1380" spans="1:7">
      <c r="A1380" s="4">
        <v>44271</v>
      </c>
      <c r="B1380">
        <v>6.7400000000000002E-2</v>
      </c>
      <c r="C1380" s="6">
        <f>RB[[#This Row],[Variaz]]/100</f>
        <v>6.7400000000000001E-4</v>
      </c>
      <c r="D1380" s="10">
        <f>'AUM Fondi'!F1557</f>
        <v>942583352.17999995</v>
      </c>
      <c r="E1380" s="10">
        <f>D1379*RB[[#This Row],[Variazione percentuale]]</f>
        <v>634089.67659567995</v>
      </c>
      <c r="F1380" s="11">
        <f>RB[[#This Row],[AUM]]-D1379</f>
        <v>1797481.8600000143</v>
      </c>
      <c r="G1380" s="11">
        <f>RB[[#This Row],[∆ AUM]]-RB[[#This Row],[effetto mercato]]</f>
        <v>1163392.1834043344</v>
      </c>
    </row>
    <row r="1381" spans="1:7">
      <c r="A1381" s="4">
        <v>44272</v>
      </c>
      <c r="B1381">
        <v>-0.25269999999999998</v>
      </c>
      <c r="C1381" s="6">
        <f>RB[[#This Row],[Variaz]]/100</f>
        <v>-2.5269999999999997E-3</v>
      </c>
      <c r="D1381" s="10">
        <f>'AUM Fondi'!F1558</f>
        <v>941590293.57000005</v>
      </c>
      <c r="E1381" s="10">
        <f>D1380*RB[[#This Row],[Variazione percentuale]]</f>
        <v>-2381908.1309588598</v>
      </c>
      <c r="F1381" s="11">
        <f>RB[[#This Row],[AUM]]-D1380</f>
        <v>-993058.6099998951</v>
      </c>
      <c r="G1381" s="11">
        <f>RB[[#This Row],[∆ AUM]]-RB[[#This Row],[effetto mercato]]</f>
        <v>1388849.5209589647</v>
      </c>
    </row>
    <row r="1382" spans="1:7">
      <c r="A1382" s="4">
        <v>44273</v>
      </c>
      <c r="B1382">
        <v>-0.1351</v>
      </c>
      <c r="C1382" s="6">
        <f>RB[[#This Row],[Variaz]]/100</f>
        <v>-1.351E-3</v>
      </c>
      <c r="D1382" s="10">
        <f>'AUM Fondi'!F1559</f>
        <v>941503595.92000008</v>
      </c>
      <c r="E1382" s="10">
        <f>D1381*RB[[#This Row],[Variazione percentuale]]</f>
        <v>-1272088.4866130701</v>
      </c>
      <c r="F1382" s="11">
        <f>RB[[#This Row],[AUM]]-D1381</f>
        <v>-86697.649999976158</v>
      </c>
      <c r="G1382" s="11">
        <f>RB[[#This Row],[∆ AUM]]-RB[[#This Row],[effetto mercato]]</f>
        <v>1185390.836613094</v>
      </c>
    </row>
    <row r="1383" spans="1:7">
      <c r="A1383" s="4">
        <v>44274</v>
      </c>
      <c r="B1383">
        <v>0</v>
      </c>
      <c r="C1383" s="6">
        <f>RB[[#This Row],[Variaz]]/100</f>
        <v>0</v>
      </c>
      <c r="D1383" s="10">
        <f>'AUM Fondi'!F1560</f>
        <v>942450132.83000004</v>
      </c>
      <c r="E1383" s="10">
        <f>D1382*RB[[#This Row],[Variazione percentuale]]</f>
        <v>0</v>
      </c>
      <c r="F1383" s="11">
        <f>RB[[#This Row],[AUM]]-D1382</f>
        <v>946536.90999996662</v>
      </c>
      <c r="G1383" s="11">
        <f>RB[[#This Row],[∆ AUM]]-RB[[#This Row],[effetto mercato]]</f>
        <v>946536.90999996662</v>
      </c>
    </row>
    <row r="1384" spans="1:7">
      <c r="A1384" s="4">
        <v>44277</v>
      </c>
      <c r="B1384">
        <v>5.0700000000000002E-2</v>
      </c>
      <c r="C1384" s="6">
        <f>RB[[#This Row],[Variaz]]/100</f>
        <v>5.0700000000000007E-4</v>
      </c>
      <c r="D1384" s="10">
        <f>'AUM Fondi'!F1561</f>
        <v>943776689.93000007</v>
      </c>
      <c r="E1384" s="10">
        <f>D1383*RB[[#This Row],[Variazione percentuale]]</f>
        <v>477822.21734481008</v>
      </c>
      <c r="F1384" s="11">
        <f>RB[[#This Row],[AUM]]-D1383</f>
        <v>1326557.1000000238</v>
      </c>
      <c r="G1384" s="11">
        <f>RB[[#This Row],[∆ AUM]]-RB[[#This Row],[effetto mercato]]</f>
        <v>848734.88265521382</v>
      </c>
    </row>
    <row r="1385" spans="1:7">
      <c r="A1385" s="4">
        <v>44278</v>
      </c>
      <c r="B1385">
        <v>-0.1183</v>
      </c>
      <c r="C1385" s="6">
        <f>RB[[#This Row],[Variaz]]/100</f>
        <v>-1.183E-3</v>
      </c>
      <c r="D1385" s="10">
        <f>'AUM Fondi'!F1562</f>
        <v>943772469.00999999</v>
      </c>
      <c r="E1385" s="10">
        <f>D1384*RB[[#This Row],[Variazione percentuale]]</f>
        <v>-1116487.82418719</v>
      </c>
      <c r="F1385" s="11">
        <f>RB[[#This Row],[AUM]]-D1384</f>
        <v>-4220.9200000762939</v>
      </c>
      <c r="G1385" s="11">
        <f>RB[[#This Row],[∆ AUM]]-RB[[#This Row],[effetto mercato]]</f>
        <v>1112266.9041871137</v>
      </c>
    </row>
    <row r="1386" spans="1:7">
      <c r="A1386" s="4">
        <v>44279</v>
      </c>
      <c r="B1386">
        <v>-1.6899999999999998E-2</v>
      </c>
      <c r="C1386" s="6">
        <f>RB[[#This Row],[Variaz]]/100</f>
        <v>-1.6899999999999999E-4</v>
      </c>
      <c r="D1386" s="10">
        <f>'AUM Fondi'!F1563</f>
        <v>944695633.38000011</v>
      </c>
      <c r="E1386" s="10">
        <f>D1385*RB[[#This Row],[Variazione percentuale]]</f>
        <v>-159497.54726269</v>
      </c>
      <c r="F1386" s="11">
        <f>RB[[#This Row],[AUM]]-D1385</f>
        <v>923164.37000012398</v>
      </c>
      <c r="G1386" s="11">
        <f>RB[[#This Row],[∆ AUM]]-RB[[#This Row],[effetto mercato]]</f>
        <v>1082661.917262814</v>
      </c>
    </row>
    <row r="1387" spans="1:7">
      <c r="A1387" s="4">
        <v>44280</v>
      </c>
      <c r="B1387">
        <v>0.47389999999999999</v>
      </c>
      <c r="C1387" s="6">
        <f>RB[[#This Row],[Variaz]]/100</f>
        <v>4.7390000000000002E-3</v>
      </c>
      <c r="D1387" s="10">
        <f>'AUM Fondi'!F1564</f>
        <v>950573440.75</v>
      </c>
      <c r="E1387" s="10">
        <f>D1386*RB[[#This Row],[Variazione percentuale]]</f>
        <v>4476912.6065878207</v>
      </c>
      <c r="F1387" s="11">
        <f>RB[[#This Row],[AUM]]-D1386</f>
        <v>5877807.3699998856</v>
      </c>
      <c r="G1387" s="11">
        <f>RB[[#This Row],[∆ AUM]]-RB[[#This Row],[effetto mercato]]</f>
        <v>1400894.7634120649</v>
      </c>
    </row>
    <row r="1388" spans="1:7">
      <c r="A1388" s="4">
        <v>44281</v>
      </c>
      <c r="B1388">
        <v>0.37059999999999998</v>
      </c>
      <c r="C1388" s="6">
        <f>RB[[#This Row],[Variaz]]/100</f>
        <v>3.7059999999999997E-3</v>
      </c>
      <c r="D1388" s="10">
        <f>'AUM Fondi'!F1565</f>
        <v>955806072.35000002</v>
      </c>
      <c r="E1388" s="10">
        <f>D1387*RB[[#This Row],[Variazione percentuale]]</f>
        <v>3522825.1714194999</v>
      </c>
      <c r="F1388" s="11">
        <f>RB[[#This Row],[AUM]]-D1387</f>
        <v>5232631.6000000238</v>
      </c>
      <c r="G1388" s="11">
        <f>RB[[#This Row],[∆ AUM]]-RB[[#This Row],[effetto mercato]]</f>
        <v>1709806.4285805239</v>
      </c>
    </row>
    <row r="1389" spans="1:7">
      <c r="A1389" s="4">
        <v>44284</v>
      </c>
      <c r="B1389">
        <v>-3.3599999999999998E-2</v>
      </c>
      <c r="C1389" s="6">
        <f>RB[[#This Row],[Variaz]]/100</f>
        <v>-3.3599999999999998E-4</v>
      </c>
      <c r="D1389" s="10">
        <f>'AUM Fondi'!F1566</f>
        <v>956724323.88999999</v>
      </c>
      <c r="E1389" s="10">
        <f>D1388*RB[[#This Row],[Variazione percentuale]]</f>
        <v>-321150.8403096</v>
      </c>
      <c r="F1389" s="11">
        <f>RB[[#This Row],[AUM]]-D1388</f>
        <v>918251.53999996185</v>
      </c>
      <c r="G1389" s="11">
        <f>RB[[#This Row],[∆ AUM]]-RB[[#This Row],[effetto mercato]]</f>
        <v>1239402.3803095617</v>
      </c>
    </row>
    <row r="1390" spans="1:7">
      <c r="A1390" s="4">
        <v>44285</v>
      </c>
      <c r="B1390">
        <v>1.6799999999999999E-2</v>
      </c>
      <c r="C1390" s="6">
        <f>RB[[#This Row],[Variaz]]/100</f>
        <v>1.6799999999999999E-4</v>
      </c>
      <c r="D1390" s="10">
        <f>'AUM Fondi'!F1567</f>
        <v>957685435.06000006</v>
      </c>
      <c r="E1390" s="10">
        <f>D1389*RB[[#This Row],[Variazione percentuale]]</f>
        <v>160729.68641351999</v>
      </c>
      <c r="F1390" s="11">
        <f>RB[[#This Row],[AUM]]-D1389</f>
        <v>961111.17000007629</v>
      </c>
      <c r="G1390" s="11">
        <f>RB[[#This Row],[∆ AUM]]-RB[[#This Row],[effetto mercato]]</f>
        <v>800381.48358655628</v>
      </c>
    </row>
    <row r="1391" spans="1:7">
      <c r="A1391" s="4">
        <v>44286</v>
      </c>
      <c r="B1391">
        <v>-0.11749999999999999</v>
      </c>
      <c r="C1391" s="6">
        <f>RB[[#This Row],[Variaz]]/100</f>
        <v>-1.1749999999999998E-3</v>
      </c>
      <c r="D1391" s="10">
        <f>'AUM Fondi'!F1568</f>
        <v>957681633.31999993</v>
      </c>
      <c r="E1391" s="10">
        <f>D1390*RB[[#This Row],[Variazione percentuale]]</f>
        <v>-1125280.3861954999</v>
      </c>
      <c r="F1391" s="11">
        <f>RB[[#This Row],[AUM]]-D1390</f>
        <v>-3801.740000128746</v>
      </c>
      <c r="G1391" s="11">
        <f>RB[[#This Row],[∆ AUM]]-RB[[#This Row],[effetto mercato]]</f>
        <v>1121478.6461953712</v>
      </c>
    </row>
    <row r="1392" spans="1:7">
      <c r="A1392" s="4">
        <v>44287</v>
      </c>
      <c r="B1392">
        <v>0.30249999999999999</v>
      </c>
      <c r="C1392" s="6">
        <f>RB[[#This Row],[Variaz]]/100</f>
        <v>3.0249999999999999E-3</v>
      </c>
      <c r="D1392" s="10">
        <f>'AUM Fondi'!F1569</f>
        <v>961810200.64999998</v>
      </c>
      <c r="E1392" s="10">
        <f>D1391*RB[[#This Row],[Variazione percentuale]]</f>
        <v>2896986.9407929997</v>
      </c>
      <c r="F1392" s="11">
        <f>RB[[#This Row],[AUM]]-D1391</f>
        <v>4128567.3300000429</v>
      </c>
      <c r="G1392" s="11">
        <f>RB[[#This Row],[∆ AUM]]-RB[[#This Row],[effetto mercato]]</f>
        <v>1231580.3892070432</v>
      </c>
    </row>
    <row r="1393" spans="1:7">
      <c r="A1393" s="4">
        <v>44292</v>
      </c>
      <c r="B1393">
        <v>0</v>
      </c>
      <c r="C1393" s="6">
        <f>RB[[#This Row],[Variaz]]/100</f>
        <v>0</v>
      </c>
      <c r="D1393" s="10">
        <f>'AUM Fondi'!F1570</f>
        <v>962951722.94000006</v>
      </c>
      <c r="E1393" s="10">
        <f>D1392*RB[[#This Row],[Variazione percentuale]]</f>
        <v>0</v>
      </c>
      <c r="F1393" s="11">
        <f>RB[[#This Row],[AUM]]-D1392</f>
        <v>1141522.2900000811</v>
      </c>
      <c r="G1393" s="11">
        <f>RB[[#This Row],[∆ AUM]]-RB[[#This Row],[effetto mercato]]</f>
        <v>1141522.2900000811</v>
      </c>
    </row>
    <row r="1394" spans="1:7">
      <c r="A1394" s="4">
        <v>44293</v>
      </c>
      <c r="B1394">
        <v>-6.7000000000000004E-2</v>
      </c>
      <c r="C1394" s="6">
        <f>RB[[#This Row],[Variaz]]/100</f>
        <v>-6.7000000000000002E-4</v>
      </c>
      <c r="D1394" s="10">
        <f>'AUM Fondi'!F1571</f>
        <v>964814313</v>
      </c>
      <c r="E1394" s="10">
        <f>D1393*RB[[#This Row],[Variazione percentuale]]</f>
        <v>-645177.6543698</v>
      </c>
      <c r="F1394" s="11">
        <f>RB[[#This Row],[AUM]]-D1393</f>
        <v>1862590.0599999428</v>
      </c>
      <c r="G1394" s="11">
        <f>RB[[#This Row],[∆ AUM]]-RB[[#This Row],[effetto mercato]]</f>
        <v>2507767.7143697427</v>
      </c>
    </row>
    <row r="1395" spans="1:7">
      <c r="A1395" s="4">
        <v>44294</v>
      </c>
      <c r="B1395">
        <v>6.7100000000000007E-2</v>
      </c>
      <c r="C1395" s="6">
        <f>RB[[#This Row],[Variaz]]/100</f>
        <v>6.7100000000000005E-4</v>
      </c>
      <c r="D1395" s="10">
        <f>'AUM Fondi'!F1572</f>
        <v>967943695.98000002</v>
      </c>
      <c r="E1395" s="10">
        <f>D1394*RB[[#This Row],[Variazione percentuale]]</f>
        <v>647390.40402300004</v>
      </c>
      <c r="F1395" s="11">
        <f>RB[[#This Row],[AUM]]-D1394</f>
        <v>3129382.9800000191</v>
      </c>
      <c r="G1395" s="11">
        <f>RB[[#This Row],[∆ AUM]]-RB[[#This Row],[effetto mercato]]</f>
        <v>2481992.575977019</v>
      </c>
    </row>
    <row r="1396" spans="1:7">
      <c r="A1396" s="4">
        <v>44295</v>
      </c>
      <c r="B1396">
        <v>-6.7000000000000004E-2</v>
      </c>
      <c r="C1396" s="6">
        <f>RB[[#This Row],[Variaz]]/100</f>
        <v>-6.7000000000000002E-4</v>
      </c>
      <c r="D1396" s="10">
        <f>'AUM Fondi'!F1573</f>
        <v>968968363.28999996</v>
      </c>
      <c r="E1396" s="10">
        <f>D1395*RB[[#This Row],[Variazione percentuale]]</f>
        <v>-648522.27630660008</v>
      </c>
      <c r="F1396" s="11">
        <f>RB[[#This Row],[AUM]]-D1395</f>
        <v>1024667.3099999428</v>
      </c>
      <c r="G1396" s="11">
        <f>RB[[#This Row],[∆ AUM]]-RB[[#This Row],[effetto mercato]]</f>
        <v>1673189.5863065429</v>
      </c>
    </row>
    <row r="1397" spans="1:7">
      <c r="A1397" s="4">
        <v>44298</v>
      </c>
      <c r="B1397">
        <v>-0.1174</v>
      </c>
      <c r="C1397" s="6">
        <f>RB[[#This Row],[Variaz]]/100</f>
        <v>-1.1740000000000001E-3</v>
      </c>
      <c r="D1397" s="10">
        <f>'AUM Fondi'!F1574</f>
        <v>969911124.99000001</v>
      </c>
      <c r="E1397" s="10">
        <f>D1396*RB[[#This Row],[Variazione percentuale]]</f>
        <v>-1137568.8585024602</v>
      </c>
      <c r="F1397" s="11">
        <f>RB[[#This Row],[AUM]]-D1396</f>
        <v>942761.70000004768</v>
      </c>
      <c r="G1397" s="11">
        <f>RB[[#This Row],[∆ AUM]]-RB[[#This Row],[effetto mercato]]</f>
        <v>2080330.5585025079</v>
      </c>
    </row>
    <row r="1398" spans="1:7">
      <c r="A1398" s="4">
        <v>44299</v>
      </c>
      <c r="B1398">
        <v>-6.7100000000000007E-2</v>
      </c>
      <c r="C1398" s="6">
        <f>RB[[#This Row],[Variaz]]/100</f>
        <v>-6.7100000000000005E-4</v>
      </c>
      <c r="D1398" s="10">
        <f>'AUM Fondi'!F1575</f>
        <v>971011804.51000011</v>
      </c>
      <c r="E1398" s="10">
        <f>D1397*RB[[#This Row],[Variazione percentuale]]</f>
        <v>-650810.36486829002</v>
      </c>
      <c r="F1398" s="11">
        <f>RB[[#This Row],[AUM]]-D1397</f>
        <v>1100679.5200001001</v>
      </c>
      <c r="G1398" s="11">
        <f>RB[[#This Row],[∆ AUM]]-RB[[#This Row],[effetto mercato]]</f>
        <v>1751489.8848683902</v>
      </c>
    </row>
    <row r="1399" spans="1:7">
      <c r="A1399" s="4">
        <v>44300</v>
      </c>
      <c r="B1399">
        <v>-0.2016</v>
      </c>
      <c r="C1399" s="6">
        <f>RB[[#This Row],[Variaz]]/100</f>
        <v>-2.016E-3</v>
      </c>
      <c r="D1399" s="10">
        <f>'AUM Fondi'!F1576</f>
        <v>971116159.07000005</v>
      </c>
      <c r="E1399" s="10">
        <f>D1398*RB[[#This Row],[Variazione percentuale]]</f>
        <v>-1957559.7978921602</v>
      </c>
      <c r="F1399" s="11">
        <f>RB[[#This Row],[AUM]]-D1398</f>
        <v>104354.55999994278</v>
      </c>
      <c r="G1399" s="11">
        <f>RB[[#This Row],[∆ AUM]]-RB[[#This Row],[effetto mercato]]</f>
        <v>2061914.357892103</v>
      </c>
    </row>
    <row r="1400" spans="1:7">
      <c r="A1400" s="4">
        <v>44301</v>
      </c>
      <c r="B1400">
        <v>0.37030000000000002</v>
      </c>
      <c r="C1400" s="6">
        <f>RB[[#This Row],[Variaz]]/100</f>
        <v>3.7030000000000001E-3</v>
      </c>
      <c r="D1400" s="10">
        <f>'AUM Fondi'!F1577</f>
        <v>975927370.31000006</v>
      </c>
      <c r="E1400" s="10">
        <f>D1399*RB[[#This Row],[Variazione percentuale]]</f>
        <v>3596043.1370362104</v>
      </c>
      <c r="F1400" s="11">
        <f>RB[[#This Row],[AUM]]-D1399</f>
        <v>4811211.2400000095</v>
      </c>
      <c r="G1400" s="11">
        <f>RB[[#This Row],[∆ AUM]]-RB[[#This Row],[effetto mercato]]</f>
        <v>1215168.1029637991</v>
      </c>
    </row>
    <row r="1401" spans="1:7">
      <c r="A1401" s="4">
        <v>44302</v>
      </c>
      <c r="B1401">
        <v>0.10059999999999999</v>
      </c>
      <c r="C1401" s="6">
        <f>RB[[#This Row],[Variaz]]/100</f>
        <v>1.0059999999999999E-3</v>
      </c>
      <c r="D1401" s="10">
        <f>'AUM Fondi'!F1578</f>
        <v>977726310.71000004</v>
      </c>
      <c r="E1401" s="10">
        <f>D1400*RB[[#This Row],[Variazione percentuale]]</f>
        <v>981782.93453186005</v>
      </c>
      <c r="F1401" s="11">
        <f>RB[[#This Row],[AUM]]-D1400</f>
        <v>1798940.3999999762</v>
      </c>
      <c r="G1401" s="11">
        <f>RB[[#This Row],[∆ AUM]]-RB[[#This Row],[effetto mercato]]</f>
        <v>817157.4654681161</v>
      </c>
    </row>
    <row r="1402" spans="1:7">
      <c r="A1402" s="4">
        <v>44305</v>
      </c>
      <c r="B1402">
        <v>-0.16750000000000001</v>
      </c>
      <c r="C1402" s="6">
        <f>RB[[#This Row],[Variaz]]/100</f>
        <v>-1.6750000000000001E-3</v>
      </c>
      <c r="D1402" s="10">
        <f>'AUM Fondi'!F1579</f>
        <v>978450597.78000009</v>
      </c>
      <c r="E1402" s="10">
        <f>D1401*RB[[#This Row],[Variazione percentuale]]</f>
        <v>-1637691.5704392502</v>
      </c>
      <c r="F1402" s="11">
        <f>RB[[#This Row],[AUM]]-D1401</f>
        <v>724287.07000005245</v>
      </c>
      <c r="G1402" s="11">
        <f>RB[[#This Row],[∆ AUM]]-RB[[#This Row],[effetto mercato]]</f>
        <v>2361978.6404393027</v>
      </c>
    </row>
    <row r="1403" spans="1:7">
      <c r="A1403" s="4">
        <v>44306</v>
      </c>
      <c r="B1403">
        <v>-0.43630000000000002</v>
      </c>
      <c r="C1403" s="6">
        <f>RB[[#This Row],[Variaz]]/100</f>
        <v>-4.3630000000000006E-3</v>
      </c>
      <c r="D1403" s="10">
        <f>'AUM Fondi'!F1580</f>
        <v>976051515.16999996</v>
      </c>
      <c r="E1403" s="10">
        <f>D1402*RB[[#This Row],[Variazione percentuale]]</f>
        <v>-4268979.9581141407</v>
      </c>
      <c r="F1403" s="11">
        <f>RB[[#This Row],[AUM]]-D1402</f>
        <v>-2399082.6100001335</v>
      </c>
      <c r="G1403" s="11">
        <f>RB[[#This Row],[∆ AUM]]-RB[[#This Row],[effetto mercato]]</f>
        <v>1869897.3481140072</v>
      </c>
    </row>
    <row r="1404" spans="1:7">
      <c r="A1404" s="4">
        <v>44307</v>
      </c>
      <c r="B1404">
        <v>0.21909999999999999</v>
      </c>
      <c r="C1404" s="6">
        <f>RB[[#This Row],[Variaz]]/100</f>
        <v>2.1909999999999998E-3</v>
      </c>
      <c r="D1404" s="10">
        <f>'AUM Fondi'!F1581</f>
        <v>980216105.30999994</v>
      </c>
      <c r="E1404" s="10">
        <f>D1403*RB[[#This Row],[Variazione percentuale]]</f>
        <v>2138528.8697374696</v>
      </c>
      <c r="F1404" s="11">
        <f>RB[[#This Row],[AUM]]-D1403</f>
        <v>4164590.1399999857</v>
      </c>
      <c r="G1404" s="11">
        <f>RB[[#This Row],[∆ AUM]]-RB[[#This Row],[effetto mercato]]</f>
        <v>2026061.2702625161</v>
      </c>
    </row>
    <row r="1405" spans="1:7">
      <c r="A1405" s="4">
        <v>44308</v>
      </c>
      <c r="B1405">
        <v>5.0500000000000003E-2</v>
      </c>
      <c r="C1405" s="6">
        <f>RB[[#This Row],[Variaz]]/100</f>
        <v>5.0500000000000002E-4</v>
      </c>
      <c r="D1405" s="10">
        <f>'AUM Fondi'!F1582</f>
        <v>983442376.21000004</v>
      </c>
      <c r="E1405" s="10">
        <f>D1404*RB[[#This Row],[Variazione percentuale]]</f>
        <v>495009.13318155002</v>
      </c>
      <c r="F1405" s="11">
        <f>RB[[#This Row],[AUM]]-D1404</f>
        <v>3226270.9000000954</v>
      </c>
      <c r="G1405" s="11">
        <f>RB[[#This Row],[∆ AUM]]-RB[[#This Row],[effetto mercato]]</f>
        <v>2731261.7668185453</v>
      </c>
    </row>
    <row r="1406" spans="1:7">
      <c r="A1406" s="4">
        <v>44309</v>
      </c>
      <c r="B1406">
        <v>3.3599999999999998E-2</v>
      </c>
      <c r="C1406" s="6">
        <f>RB[[#This Row],[Variaz]]/100</f>
        <v>3.3599999999999998E-4</v>
      </c>
      <c r="D1406" s="10">
        <f>'AUM Fondi'!F1583</f>
        <v>985876433.19000006</v>
      </c>
      <c r="E1406" s="10">
        <f>D1405*RB[[#This Row],[Variazione percentuale]]</f>
        <v>330436.63840656</v>
      </c>
      <c r="F1406" s="11">
        <f>RB[[#This Row],[AUM]]-D1405</f>
        <v>2434056.9800000191</v>
      </c>
      <c r="G1406" s="11">
        <f>RB[[#This Row],[∆ AUM]]-RB[[#This Row],[effetto mercato]]</f>
        <v>2103620.3415934592</v>
      </c>
    </row>
    <row r="1407" spans="1:7">
      <c r="A1407" s="4">
        <v>44312</v>
      </c>
      <c r="B1407">
        <v>-3.3599999999999998E-2</v>
      </c>
      <c r="C1407" s="6">
        <f>RB[[#This Row],[Variaz]]/100</f>
        <v>-3.3599999999999998E-4</v>
      </c>
      <c r="D1407" s="10">
        <f>'AUM Fondi'!F1584</f>
        <v>987606967.22000003</v>
      </c>
      <c r="E1407" s="10">
        <f>D1406*RB[[#This Row],[Variazione percentuale]]</f>
        <v>-331254.48155184003</v>
      </c>
      <c r="F1407" s="11">
        <f>RB[[#This Row],[AUM]]-D1406</f>
        <v>1730534.0299999714</v>
      </c>
      <c r="G1407" s="11">
        <f>RB[[#This Row],[∆ AUM]]-RB[[#This Row],[effetto mercato]]</f>
        <v>2061788.5115518114</v>
      </c>
    </row>
    <row r="1408" spans="1:7">
      <c r="A1408" s="4">
        <v>44313</v>
      </c>
      <c r="B1408">
        <v>-5.04E-2</v>
      </c>
      <c r="C1408" s="6">
        <f>RB[[#This Row],[Variaz]]/100</f>
        <v>-5.04E-4</v>
      </c>
      <c r="D1408" s="10">
        <f>'AUM Fondi'!F1585</f>
        <v>988835107.73000002</v>
      </c>
      <c r="E1408" s="10">
        <f>D1407*RB[[#This Row],[Variazione percentuale]]</f>
        <v>-497753.91147888004</v>
      </c>
      <c r="F1408" s="11">
        <f>RB[[#This Row],[AUM]]-D1407</f>
        <v>1228140.5099999905</v>
      </c>
      <c r="G1408" s="11">
        <f>RB[[#This Row],[∆ AUM]]-RB[[#This Row],[effetto mercato]]</f>
        <v>1725894.4214788706</v>
      </c>
    </row>
    <row r="1409" spans="1:7">
      <c r="A1409" s="4">
        <v>44314</v>
      </c>
      <c r="B1409">
        <v>-6.7299999999999999E-2</v>
      </c>
      <c r="C1409" s="6">
        <f>RB[[#This Row],[Variaz]]/100</f>
        <v>-6.7299999999999999E-4</v>
      </c>
      <c r="D1409" s="10">
        <f>'AUM Fondi'!F1586</f>
        <v>989380942.17999995</v>
      </c>
      <c r="E1409" s="10">
        <f>D1408*RB[[#This Row],[Variazione percentuale]]</f>
        <v>-665486.02750228997</v>
      </c>
      <c r="F1409" s="11">
        <f>RB[[#This Row],[AUM]]-D1408</f>
        <v>545834.44999992847</v>
      </c>
      <c r="G1409" s="11">
        <f>RB[[#This Row],[∆ AUM]]-RB[[#This Row],[effetto mercato]]</f>
        <v>1211320.4775022184</v>
      </c>
    </row>
    <row r="1410" spans="1:7">
      <c r="A1410" s="4">
        <v>44315</v>
      </c>
      <c r="B1410">
        <v>-0.16830000000000001</v>
      </c>
      <c r="C1410" s="6">
        <f>RB[[#This Row],[Variaz]]/100</f>
        <v>-1.683E-3</v>
      </c>
      <c r="D1410" s="10">
        <f>'AUM Fondi'!F1587</f>
        <v>989104507.51000011</v>
      </c>
      <c r="E1410" s="10">
        <f>D1409*RB[[#This Row],[Variazione percentuale]]</f>
        <v>-1665128.1256889401</v>
      </c>
      <c r="F1410" s="11">
        <f>RB[[#This Row],[AUM]]-D1409</f>
        <v>-276434.66999983788</v>
      </c>
      <c r="G1410" s="11">
        <f>RB[[#This Row],[∆ AUM]]-RB[[#This Row],[effetto mercato]]</f>
        <v>1388693.4556891022</v>
      </c>
    </row>
    <row r="1411" spans="1:7">
      <c r="A1411" s="4">
        <v>44316</v>
      </c>
      <c r="B1411">
        <v>0</v>
      </c>
      <c r="C1411" s="6">
        <f>RB[[#This Row],[Variaz]]/100</f>
        <v>0</v>
      </c>
      <c r="D1411" s="10">
        <f>'AUM Fondi'!F1588</f>
        <v>990576690.57999992</v>
      </c>
      <c r="E1411" s="10">
        <f>D1410*RB[[#This Row],[Variazione percentuale]]</f>
        <v>0</v>
      </c>
      <c r="F1411" s="11">
        <f>RB[[#This Row],[AUM]]-D1410</f>
        <v>1472183.069999814</v>
      </c>
      <c r="G1411" s="11">
        <f>RB[[#This Row],[∆ AUM]]-RB[[#This Row],[effetto mercato]]</f>
        <v>1472183.069999814</v>
      </c>
    </row>
    <row r="1412" spans="1:7">
      <c r="A1412" s="4">
        <v>44319</v>
      </c>
      <c r="B1412">
        <v>0.1686</v>
      </c>
      <c r="C1412" s="6">
        <f>RB[[#This Row],[Variaz]]/100</f>
        <v>1.686E-3</v>
      </c>
      <c r="D1412" s="10">
        <f>'AUM Fondi'!F1589</f>
        <v>993870264.63</v>
      </c>
      <c r="E1412" s="10">
        <f>D1411*RB[[#This Row],[Variazione percentuale]]</f>
        <v>1670112.3003178798</v>
      </c>
      <c r="F1412" s="11">
        <f>RB[[#This Row],[AUM]]-D1411</f>
        <v>3293574.0500000715</v>
      </c>
      <c r="G1412" s="11">
        <f>RB[[#This Row],[∆ AUM]]-RB[[#This Row],[effetto mercato]]</f>
        <v>1623461.7496821918</v>
      </c>
    </row>
    <row r="1413" spans="1:7">
      <c r="A1413" s="4">
        <v>44320</v>
      </c>
      <c r="B1413">
        <v>-1.6799999999999999E-2</v>
      </c>
      <c r="C1413" s="6">
        <f>RB[[#This Row],[Variaz]]/100</f>
        <v>-1.6799999999999999E-4</v>
      </c>
      <c r="D1413" s="10">
        <f>'AUM Fondi'!F1590</f>
        <v>995251132.73999989</v>
      </c>
      <c r="E1413" s="10">
        <f>D1412*RB[[#This Row],[Variazione percentuale]]</f>
        <v>-166970.20445783998</v>
      </c>
      <c r="F1413" s="11">
        <f>RB[[#This Row],[AUM]]-D1412</f>
        <v>1380868.1099998951</v>
      </c>
      <c r="G1413" s="11">
        <f>RB[[#This Row],[∆ AUM]]-RB[[#This Row],[effetto mercato]]</f>
        <v>1547838.314457735</v>
      </c>
    </row>
    <row r="1414" spans="1:7">
      <c r="A1414" s="4">
        <v>44321</v>
      </c>
      <c r="B1414">
        <v>0.23569999999999999</v>
      </c>
      <c r="C1414" s="6">
        <f>RB[[#This Row],[Variaz]]/100</f>
        <v>2.3569999999999997E-3</v>
      </c>
      <c r="D1414" s="10">
        <f>'AUM Fondi'!F1591</f>
        <v>999289210.13000011</v>
      </c>
      <c r="E1414" s="10">
        <f>D1413*RB[[#This Row],[Variazione percentuale]]</f>
        <v>2345806.9198681796</v>
      </c>
      <c r="F1414" s="11">
        <f>RB[[#This Row],[AUM]]-D1413</f>
        <v>4038077.3900002241</v>
      </c>
      <c r="G1414" s="11">
        <f>RB[[#This Row],[∆ AUM]]-RB[[#This Row],[effetto mercato]]</f>
        <v>1692270.4701320445</v>
      </c>
    </row>
    <row r="1415" spans="1:7">
      <c r="A1415" s="4">
        <v>44322</v>
      </c>
      <c r="B1415">
        <v>-3.3599999999999998E-2</v>
      </c>
      <c r="C1415" s="6">
        <f>RB[[#This Row],[Variaz]]/100</f>
        <v>-3.3599999999999998E-4</v>
      </c>
      <c r="D1415" s="10">
        <f>'AUM Fondi'!F1592</f>
        <v>1001463849.1999999</v>
      </c>
      <c r="E1415" s="10">
        <f>D1414*RB[[#This Row],[Variazione percentuale]]</f>
        <v>-335761.17460368003</v>
      </c>
      <c r="F1415" s="11">
        <f>RB[[#This Row],[AUM]]-D1414</f>
        <v>2174639.069999814</v>
      </c>
      <c r="G1415" s="11">
        <f>RB[[#This Row],[∆ AUM]]-RB[[#This Row],[effetto mercato]]</f>
        <v>2510400.2446034942</v>
      </c>
    </row>
    <row r="1416" spans="1:7">
      <c r="A1416" s="4">
        <v>44323</v>
      </c>
      <c r="B1416">
        <v>6.7199999999999996E-2</v>
      </c>
      <c r="C1416" s="6">
        <f>RB[[#This Row],[Variaz]]/100</f>
        <v>6.7199999999999996E-4</v>
      </c>
      <c r="D1416" s="10">
        <f>'AUM Fondi'!F1593</f>
        <v>1004325305.8499999</v>
      </c>
      <c r="E1416" s="10">
        <f>D1415*RB[[#This Row],[Variazione percentuale]]</f>
        <v>672983.70666239993</v>
      </c>
      <c r="F1416" s="11">
        <f>RB[[#This Row],[AUM]]-D1415</f>
        <v>2861456.6499999762</v>
      </c>
      <c r="G1416" s="11">
        <f>RB[[#This Row],[∆ AUM]]-RB[[#This Row],[effetto mercato]]</f>
        <v>2188472.9433375765</v>
      </c>
    </row>
    <row r="1417" spans="1:7">
      <c r="A1417" s="4">
        <v>44326</v>
      </c>
      <c r="B1417">
        <v>3.3599999999999998E-2</v>
      </c>
      <c r="C1417" s="6">
        <f>RB[[#This Row],[Variaz]]/100</f>
        <v>3.3599999999999998E-4</v>
      </c>
      <c r="D1417" s="10">
        <f>'AUM Fondi'!F1594</f>
        <v>1006159095.5</v>
      </c>
      <c r="E1417" s="10">
        <f>D1416*RB[[#This Row],[Variazione percentuale]]</f>
        <v>337453.30276559998</v>
      </c>
      <c r="F1417" s="11">
        <f>RB[[#This Row],[AUM]]-D1416</f>
        <v>1833789.6500000954</v>
      </c>
      <c r="G1417" s="11">
        <f>RB[[#This Row],[∆ AUM]]-RB[[#This Row],[effetto mercato]]</f>
        <v>1496336.3472344954</v>
      </c>
    </row>
    <row r="1418" spans="1:7">
      <c r="A1418" s="4">
        <v>44327</v>
      </c>
      <c r="B1418">
        <v>-0.70479999999999998</v>
      </c>
      <c r="C1418" s="6">
        <f>RB[[#This Row],[Variaz]]/100</f>
        <v>-7.0479999999999996E-3</v>
      </c>
      <c r="D1418" s="10">
        <f>'AUM Fondi'!F1595</f>
        <v>1000885486.78</v>
      </c>
      <c r="E1418" s="10">
        <f>D1417*RB[[#This Row],[Variazione percentuale]]</f>
        <v>-7091409.3050839994</v>
      </c>
      <c r="F1418" s="11">
        <f>RB[[#This Row],[AUM]]-D1417</f>
        <v>-5273608.7200000286</v>
      </c>
      <c r="G1418" s="11">
        <f>RB[[#This Row],[∆ AUM]]-RB[[#This Row],[effetto mercato]]</f>
        <v>1817800.5850839708</v>
      </c>
    </row>
    <row r="1419" spans="1:7">
      <c r="A1419" s="4">
        <v>44328</v>
      </c>
      <c r="B1419">
        <v>-0.47320000000000001</v>
      </c>
      <c r="C1419" s="6">
        <f>RB[[#This Row],[Variaz]]/100</f>
        <v>-4.7320000000000001E-3</v>
      </c>
      <c r="D1419" s="10">
        <f>'AUM Fondi'!F1596</f>
        <v>997443991.25</v>
      </c>
      <c r="E1419" s="10">
        <f>D1418*RB[[#This Row],[Variazione percentuale]]</f>
        <v>-4736190.12344296</v>
      </c>
      <c r="F1419" s="11">
        <f>RB[[#This Row],[AUM]]-D1418</f>
        <v>-3441495.5299999714</v>
      </c>
      <c r="G1419" s="11">
        <f>RB[[#This Row],[∆ AUM]]-RB[[#This Row],[effetto mercato]]</f>
        <v>1294694.5934429886</v>
      </c>
    </row>
    <row r="1420" spans="1:7">
      <c r="A1420" s="4">
        <v>44329</v>
      </c>
      <c r="B1420">
        <v>8.4900000000000003E-2</v>
      </c>
      <c r="C1420" s="6">
        <f>RB[[#This Row],[Variaz]]/100</f>
        <v>8.4900000000000004E-4</v>
      </c>
      <c r="D1420" s="10">
        <f>'AUM Fondi'!F1597</f>
        <v>999992817.92000008</v>
      </c>
      <c r="E1420" s="10">
        <f>D1419*RB[[#This Row],[Variazione percentuale]]</f>
        <v>846829.94857125008</v>
      </c>
      <c r="F1420" s="11">
        <f>RB[[#This Row],[AUM]]-D1419</f>
        <v>2548826.6700000763</v>
      </c>
      <c r="G1420" s="11">
        <f>RB[[#This Row],[∆ AUM]]-RB[[#This Row],[effetto mercato]]</f>
        <v>1701996.7214288262</v>
      </c>
    </row>
    <row r="1421" spans="1:7">
      <c r="A1421" s="4">
        <v>44330</v>
      </c>
      <c r="B1421">
        <v>0.3054</v>
      </c>
      <c r="C1421" s="6">
        <f>RB[[#This Row],[Variaz]]/100</f>
        <v>3.0539999999999999E-3</v>
      </c>
      <c r="D1421" s="10">
        <f>'AUM Fondi'!F1598</f>
        <v>1005223818.46</v>
      </c>
      <c r="E1421" s="10">
        <f>D1420*RB[[#This Row],[Variazione percentuale]]</f>
        <v>3053978.0659276801</v>
      </c>
      <c r="F1421" s="11">
        <f>RB[[#This Row],[AUM]]-D1420</f>
        <v>5231000.5399999619</v>
      </c>
      <c r="G1421" s="11">
        <f>RB[[#This Row],[∆ AUM]]-RB[[#This Row],[effetto mercato]]</f>
        <v>2177022.4740722817</v>
      </c>
    </row>
    <row r="1422" spans="1:7">
      <c r="A1422" s="4">
        <v>44333</v>
      </c>
      <c r="B1422">
        <v>-8.4599999999999995E-2</v>
      </c>
      <c r="C1422" s="6">
        <f>RB[[#This Row],[Variaz]]/100</f>
        <v>-8.4599999999999996E-4</v>
      </c>
      <c r="D1422" s="10">
        <f>'AUM Fondi'!F1599</f>
        <v>1005763948.58</v>
      </c>
      <c r="E1422" s="10">
        <f>D1421*RB[[#This Row],[Variazione percentuale]]</f>
        <v>-850419.35041715996</v>
      </c>
      <c r="F1422" s="11">
        <f>RB[[#This Row],[AUM]]-D1421</f>
        <v>540130.12000000477</v>
      </c>
      <c r="G1422" s="11">
        <f>RB[[#This Row],[∆ AUM]]-RB[[#This Row],[effetto mercato]]</f>
        <v>1390549.4704171647</v>
      </c>
    </row>
    <row r="1423" spans="1:7">
      <c r="A1423" s="4">
        <v>44334</v>
      </c>
      <c r="B1423">
        <v>-0.16930000000000001</v>
      </c>
      <c r="C1423" s="6">
        <f>RB[[#This Row],[Variaz]]/100</f>
        <v>-1.6930000000000001E-3</v>
      </c>
      <c r="D1423" s="10">
        <f>'AUM Fondi'!F1600</f>
        <v>1006574156.84</v>
      </c>
      <c r="E1423" s="10">
        <f>D1422*RB[[#This Row],[Variazione percentuale]]</f>
        <v>-1702758.3649459402</v>
      </c>
      <c r="F1423" s="11">
        <f>RB[[#This Row],[AUM]]-D1422</f>
        <v>810208.25999999046</v>
      </c>
      <c r="G1423" s="11">
        <f>RB[[#This Row],[∆ AUM]]-RB[[#This Row],[effetto mercato]]</f>
        <v>2512966.6249459307</v>
      </c>
    </row>
    <row r="1424" spans="1:7">
      <c r="A1424" s="4">
        <v>44335</v>
      </c>
      <c r="B1424">
        <v>-0.30520000000000003</v>
      </c>
      <c r="C1424" s="6">
        <f>RB[[#This Row],[Variaz]]/100</f>
        <v>-3.0520000000000005E-3</v>
      </c>
      <c r="D1424" s="10">
        <f>'AUM Fondi'!F1601</f>
        <v>1005627169.3</v>
      </c>
      <c r="E1424" s="10">
        <f>D1423*RB[[#This Row],[Variazione percentuale]]</f>
        <v>-3072064.3266756805</v>
      </c>
      <c r="F1424" s="11">
        <f>RB[[#This Row],[AUM]]-D1423</f>
        <v>-946987.54000008106</v>
      </c>
      <c r="G1424" s="11">
        <f>RB[[#This Row],[∆ AUM]]-RB[[#This Row],[effetto mercato]]</f>
        <v>2125076.7866755994</v>
      </c>
    </row>
    <row r="1425" spans="1:7">
      <c r="A1425" s="4">
        <v>44336</v>
      </c>
      <c r="B1425">
        <v>0.37419999999999998</v>
      </c>
      <c r="C1425" s="6">
        <f>RB[[#This Row],[Variaz]]/100</f>
        <v>3.7419999999999997E-3</v>
      </c>
      <c r="D1425" s="10">
        <f>'AUM Fondi'!F1602</f>
        <v>1010951262.27</v>
      </c>
      <c r="E1425" s="10">
        <f>D1424*RB[[#This Row],[Variazione percentuale]]</f>
        <v>3763056.8675205996</v>
      </c>
      <c r="F1425" s="11">
        <f>RB[[#This Row],[AUM]]-D1424</f>
        <v>5324092.9700000286</v>
      </c>
      <c r="G1425" s="11">
        <f>RB[[#This Row],[∆ AUM]]-RB[[#This Row],[effetto mercato]]</f>
        <v>1561036.102479429</v>
      </c>
    </row>
    <row r="1426" spans="1:7">
      <c r="A1426" s="4">
        <v>44337</v>
      </c>
      <c r="B1426">
        <v>0.2203</v>
      </c>
      <c r="C1426" s="6">
        <f>RB[[#This Row],[Variaz]]/100</f>
        <v>2.2030000000000001E-3</v>
      </c>
      <c r="D1426" s="10">
        <f>'AUM Fondi'!F1603</f>
        <v>1014843863.1399999</v>
      </c>
      <c r="E1426" s="10">
        <f>D1425*RB[[#This Row],[Variazione percentuale]]</f>
        <v>2227125.63078081</v>
      </c>
      <c r="F1426" s="11">
        <f>RB[[#This Row],[AUM]]-D1425</f>
        <v>3892600.8699998856</v>
      </c>
      <c r="G1426" s="11">
        <f>RB[[#This Row],[∆ AUM]]-RB[[#This Row],[effetto mercato]]</f>
        <v>1665475.2392190755</v>
      </c>
    </row>
    <row r="1427" spans="1:7">
      <c r="A1427" s="4">
        <v>44340</v>
      </c>
      <c r="B1427">
        <v>0.1691</v>
      </c>
      <c r="C1427" s="6">
        <f>RB[[#This Row],[Variaz]]/100</f>
        <v>1.691E-3</v>
      </c>
      <c r="D1427" s="10">
        <f>'AUM Fondi'!F1604</f>
        <v>1017751697.4100001</v>
      </c>
      <c r="E1427" s="10">
        <f>D1426*RB[[#This Row],[Variazione percentuale]]</f>
        <v>1716100.9725697397</v>
      </c>
      <c r="F1427" s="11">
        <f>RB[[#This Row],[AUM]]-D1426</f>
        <v>2907834.2700002193</v>
      </c>
      <c r="G1427" s="11">
        <f>RB[[#This Row],[∆ AUM]]-RB[[#This Row],[effetto mercato]]</f>
        <v>1191733.2974304797</v>
      </c>
    </row>
    <row r="1428" spans="1:7">
      <c r="A1428" s="4">
        <v>44341</v>
      </c>
      <c r="B1428">
        <v>8.4400000000000003E-2</v>
      </c>
      <c r="C1428" s="6">
        <f>RB[[#This Row],[Variaz]]/100</f>
        <v>8.4400000000000002E-4</v>
      </c>
      <c r="D1428" s="10">
        <f>'AUM Fondi'!F1605</f>
        <v>1019983155.9399999</v>
      </c>
      <c r="E1428" s="10">
        <f>D1427*RB[[#This Row],[Variazione percentuale]]</f>
        <v>858982.4326140401</v>
      </c>
      <c r="F1428" s="11">
        <f>RB[[#This Row],[AUM]]-D1427</f>
        <v>2231458.5299998522</v>
      </c>
      <c r="G1428" s="11">
        <f>RB[[#This Row],[∆ AUM]]-RB[[#This Row],[effetto mercato]]</f>
        <v>1372476.0973858121</v>
      </c>
    </row>
    <row r="1429" spans="1:7">
      <c r="A1429" s="4">
        <v>44342</v>
      </c>
      <c r="B1429">
        <v>0.2361</v>
      </c>
      <c r="C1429" s="6">
        <f>RB[[#This Row],[Variaz]]/100</f>
        <v>2.3610000000000003E-3</v>
      </c>
      <c r="D1429" s="10">
        <f>'AUM Fondi'!F1606</f>
        <v>1023625171.87</v>
      </c>
      <c r="E1429" s="10">
        <f>D1428*RB[[#This Row],[Variazione percentuale]]</f>
        <v>2408180.23117434</v>
      </c>
      <c r="F1429" s="11">
        <f>RB[[#This Row],[AUM]]-D1428</f>
        <v>3642015.9300000668</v>
      </c>
      <c r="G1429" s="11">
        <f>RB[[#This Row],[∆ AUM]]-RB[[#This Row],[effetto mercato]]</f>
        <v>1233835.6988257268</v>
      </c>
    </row>
    <row r="1430" spans="1:7">
      <c r="A1430" s="4">
        <v>44343</v>
      </c>
      <c r="B1430">
        <v>0</v>
      </c>
      <c r="C1430" s="6">
        <f>RB[[#This Row],[Variaz]]/100</f>
        <v>0</v>
      </c>
      <c r="D1430" s="10">
        <f>'AUM Fondi'!F1607</f>
        <v>1024874198.91</v>
      </c>
      <c r="E1430" s="10">
        <f>D1429*RB[[#This Row],[Variazione percentuale]]</f>
        <v>0</v>
      </c>
      <c r="F1430" s="11">
        <f>RB[[#This Row],[AUM]]-D1429</f>
        <v>1249027.0399999619</v>
      </c>
      <c r="G1430" s="11">
        <f>RB[[#This Row],[∆ AUM]]-RB[[#This Row],[effetto mercato]]</f>
        <v>1249027.0399999619</v>
      </c>
    </row>
    <row r="1431" spans="1:7">
      <c r="A1431" s="4">
        <v>44344</v>
      </c>
      <c r="B1431">
        <v>0.2356</v>
      </c>
      <c r="C1431" s="6">
        <f>RB[[#This Row],[Variaz]]/100</f>
        <v>2.356E-3</v>
      </c>
      <c r="D1431" s="10">
        <f>'AUM Fondi'!F1608</f>
        <v>1028467965.11</v>
      </c>
      <c r="E1431" s="10">
        <f>D1430*RB[[#This Row],[Variazione percentuale]]</f>
        <v>2414603.6126319598</v>
      </c>
      <c r="F1431" s="11">
        <f>RB[[#This Row],[AUM]]-D1430</f>
        <v>3593766.2000000477</v>
      </c>
      <c r="G1431" s="11">
        <f>RB[[#This Row],[∆ AUM]]-RB[[#This Row],[effetto mercato]]</f>
        <v>1179162.5873680878</v>
      </c>
    </row>
    <row r="1432" spans="1:7">
      <c r="A1432" s="4">
        <v>44347</v>
      </c>
      <c r="B1432">
        <v>-0.11749999999999999</v>
      </c>
      <c r="C1432" s="6">
        <f>RB[[#This Row],[Variaz]]/100</f>
        <v>-1.1749999999999998E-3</v>
      </c>
      <c r="D1432" s="10">
        <f>'AUM Fondi'!F1609</f>
        <v>1028332453.1500001</v>
      </c>
      <c r="E1432" s="10">
        <f>D1431*RB[[#This Row],[Variazione percentuale]]</f>
        <v>-1208449.8590042498</v>
      </c>
      <c r="F1432" s="11">
        <f>RB[[#This Row],[AUM]]-D1431</f>
        <v>-135511.95999991894</v>
      </c>
      <c r="G1432" s="11">
        <f>RB[[#This Row],[∆ AUM]]-RB[[#This Row],[effetto mercato]]</f>
        <v>1072937.8990043309</v>
      </c>
    </row>
    <row r="1433" spans="1:7">
      <c r="A1433" s="4">
        <v>44348</v>
      </c>
      <c r="B1433">
        <v>0.1008</v>
      </c>
      <c r="C1433" s="6">
        <f>RB[[#This Row],[Variaz]]/100</f>
        <v>1.008E-3</v>
      </c>
      <c r="D1433" s="10">
        <f>'AUM Fondi'!F1610</f>
        <v>1031006922.27</v>
      </c>
      <c r="E1433" s="10">
        <f>D1432*RB[[#This Row],[Variazione percentuale]]</f>
        <v>1036559.1127752</v>
      </c>
      <c r="F1433" s="11">
        <f>RB[[#This Row],[AUM]]-D1432</f>
        <v>2674469.1199998856</v>
      </c>
      <c r="G1433" s="11">
        <f>RB[[#This Row],[∆ AUM]]-RB[[#This Row],[effetto mercato]]</f>
        <v>1637910.0072246855</v>
      </c>
    </row>
    <row r="1434" spans="1:7">
      <c r="A1434" s="4">
        <v>44350</v>
      </c>
      <c r="B1434">
        <v>0.28539999999999999</v>
      </c>
      <c r="C1434" s="6">
        <f>RB[[#This Row],[Variaz]]/100</f>
        <v>2.8539999999999998E-3</v>
      </c>
      <c r="D1434" s="10">
        <f>'AUM Fondi'!F1611</f>
        <v>1034846853.88</v>
      </c>
      <c r="E1434" s="10">
        <f>D1433*RB[[#This Row],[Variazione percentuale]]</f>
        <v>2942493.7561585796</v>
      </c>
      <c r="F1434" s="11">
        <f>RB[[#This Row],[AUM]]-D1433</f>
        <v>3839931.6100000143</v>
      </c>
      <c r="G1434" s="11">
        <f>RB[[#This Row],[∆ AUM]]-RB[[#This Row],[effetto mercato]]</f>
        <v>897437.8538414347</v>
      </c>
    </row>
    <row r="1435" spans="1:7">
      <c r="A1435" s="4">
        <v>44351</v>
      </c>
      <c r="B1435">
        <v>0.21759999999999999</v>
      </c>
      <c r="C1435" s="6">
        <f>RB[[#This Row],[Variaz]]/100</f>
        <v>2.176E-3</v>
      </c>
      <c r="D1435" s="10">
        <f>'AUM Fondi'!F1612</f>
        <v>1038872165.89</v>
      </c>
      <c r="E1435" s="10">
        <f>D1434*RB[[#This Row],[Variazione percentuale]]</f>
        <v>2251826.7540428801</v>
      </c>
      <c r="F1435" s="11">
        <f>RB[[#This Row],[AUM]]-D1434</f>
        <v>4025312.0099999905</v>
      </c>
      <c r="G1435" s="11">
        <f>RB[[#This Row],[∆ AUM]]-RB[[#This Row],[effetto mercato]]</f>
        <v>1773485.2559571103</v>
      </c>
    </row>
    <row r="1436" spans="1:7">
      <c r="A1436" s="4">
        <v>44354</v>
      </c>
      <c r="B1436">
        <v>3.3399999999999999E-2</v>
      </c>
      <c r="C1436" s="6">
        <f>RB[[#This Row],[Variaz]]/100</f>
        <v>3.3399999999999999E-4</v>
      </c>
      <c r="D1436" s="10">
        <f>'AUM Fondi'!F1613</f>
        <v>1040534316.09</v>
      </c>
      <c r="E1436" s="10">
        <f>D1435*RB[[#This Row],[Variazione percentuale]]</f>
        <v>346983.30340725998</v>
      </c>
      <c r="F1436" s="11">
        <f>RB[[#This Row],[AUM]]-D1435</f>
        <v>1662150.2000000477</v>
      </c>
      <c r="G1436" s="11">
        <f>RB[[#This Row],[∆ AUM]]-RB[[#This Row],[effetto mercato]]</f>
        <v>1315166.8965927877</v>
      </c>
    </row>
    <row r="1437" spans="1:7">
      <c r="A1437" s="4">
        <v>44355</v>
      </c>
      <c r="B1437">
        <v>0.15029999999999999</v>
      </c>
      <c r="C1437" s="6">
        <f>RB[[#This Row],[Variaz]]/100</f>
        <v>1.503E-3</v>
      </c>
      <c r="D1437" s="10">
        <f>'AUM Fondi'!F1614</f>
        <v>1043744120.4299999</v>
      </c>
      <c r="E1437" s="10">
        <f>D1436*RB[[#This Row],[Variazione percentuale]]</f>
        <v>1563923.0770832701</v>
      </c>
      <c r="F1437" s="11">
        <f>RB[[#This Row],[AUM]]-D1436</f>
        <v>3209804.3399999142</v>
      </c>
      <c r="G1437" s="11">
        <f>RB[[#This Row],[∆ AUM]]-RB[[#This Row],[effetto mercato]]</f>
        <v>1645881.2629166441</v>
      </c>
    </row>
    <row r="1438" spans="1:7">
      <c r="A1438" s="4">
        <v>44356</v>
      </c>
      <c r="B1438">
        <v>0</v>
      </c>
      <c r="C1438" s="6">
        <f>RB[[#This Row],[Variaz]]/100</f>
        <v>0</v>
      </c>
      <c r="D1438" s="10">
        <f>'AUM Fondi'!F1615</f>
        <v>1045415010.77</v>
      </c>
      <c r="E1438" s="10">
        <f>D1437*RB[[#This Row],[Variazione percentuale]]</f>
        <v>0</v>
      </c>
      <c r="F1438" s="11">
        <f>RB[[#This Row],[AUM]]-D1437</f>
        <v>1670890.3400000334</v>
      </c>
      <c r="G1438" s="11">
        <f>RB[[#This Row],[∆ AUM]]-RB[[#This Row],[effetto mercato]]</f>
        <v>1670890.3400000334</v>
      </c>
    </row>
    <row r="1439" spans="1:7">
      <c r="A1439" s="4">
        <v>44357</v>
      </c>
      <c r="B1439">
        <v>8.3400000000000002E-2</v>
      </c>
      <c r="C1439" s="6">
        <f>RB[[#This Row],[Variaz]]/100</f>
        <v>8.34E-4</v>
      </c>
      <c r="D1439" s="10">
        <f>'AUM Fondi'!F1616</f>
        <v>1048168085.4100001</v>
      </c>
      <c r="E1439" s="10">
        <f>D1438*RB[[#This Row],[Variazione percentuale]]</f>
        <v>871876.11898218002</v>
      </c>
      <c r="F1439" s="11">
        <f>RB[[#This Row],[AUM]]-D1438</f>
        <v>2753074.6400001049</v>
      </c>
      <c r="G1439" s="11">
        <f>RB[[#This Row],[∆ AUM]]-RB[[#This Row],[effetto mercato]]</f>
        <v>1881198.5210179249</v>
      </c>
    </row>
    <row r="1440" spans="1:7">
      <c r="A1440" s="4">
        <v>44358</v>
      </c>
      <c r="B1440">
        <v>0.31659999999999999</v>
      </c>
      <c r="C1440" s="6">
        <f>RB[[#This Row],[Variaz]]/100</f>
        <v>3.166E-3</v>
      </c>
      <c r="D1440" s="10">
        <f>'AUM Fondi'!F1617</f>
        <v>1052243957.28</v>
      </c>
      <c r="E1440" s="10">
        <f>D1439*RB[[#This Row],[Variazione percentuale]]</f>
        <v>3318500.1584080602</v>
      </c>
      <c r="F1440" s="11">
        <f>RB[[#This Row],[AUM]]-D1439</f>
        <v>4075871.8699998856</v>
      </c>
      <c r="G1440" s="11">
        <f>RB[[#This Row],[∆ AUM]]-RB[[#This Row],[effetto mercato]]</f>
        <v>757371.71159182535</v>
      </c>
    </row>
    <row r="1441" spans="1:7">
      <c r="A1441" s="4">
        <v>44361</v>
      </c>
      <c r="B1441">
        <v>-0.1163</v>
      </c>
      <c r="C1441" s="6">
        <f>RB[[#This Row],[Variaz]]/100</f>
        <v>-1.163E-3</v>
      </c>
      <c r="D1441" s="10">
        <f>'AUM Fondi'!F1618</f>
        <v>1051927196.2199999</v>
      </c>
      <c r="E1441" s="10">
        <f>D1440*RB[[#This Row],[Variazione percentuale]]</f>
        <v>-1223759.72231664</v>
      </c>
      <c r="F1441" s="11">
        <f>RB[[#This Row],[AUM]]-D1440</f>
        <v>-316761.06000006199</v>
      </c>
      <c r="G1441" s="11">
        <f>RB[[#This Row],[∆ AUM]]-RB[[#This Row],[effetto mercato]]</f>
        <v>906998.66231657797</v>
      </c>
    </row>
    <row r="1442" spans="1:7">
      <c r="A1442" s="4">
        <v>44362</v>
      </c>
      <c r="B1442">
        <v>-6.6500000000000004E-2</v>
      </c>
      <c r="C1442" s="6">
        <f>RB[[#This Row],[Variaz]]/100</f>
        <v>-6.6500000000000001E-4</v>
      </c>
      <c r="D1442" s="10">
        <f>'AUM Fondi'!F1619</f>
        <v>1052472765.4100001</v>
      </c>
      <c r="E1442" s="10">
        <f>D1441*RB[[#This Row],[Variazione percentuale]]</f>
        <v>-699531.58548629994</v>
      </c>
      <c r="F1442" s="11">
        <f>RB[[#This Row],[AUM]]-D1441</f>
        <v>545569.19000017643</v>
      </c>
      <c r="G1442" s="11">
        <f>RB[[#This Row],[∆ AUM]]-RB[[#This Row],[effetto mercato]]</f>
        <v>1245100.7754864763</v>
      </c>
    </row>
    <row r="1443" spans="1:7">
      <c r="A1443" s="4">
        <v>44363</v>
      </c>
      <c r="B1443">
        <v>-6.6600000000000006E-2</v>
      </c>
      <c r="C1443" s="6">
        <f>RB[[#This Row],[Variaz]]/100</f>
        <v>-6.6600000000000003E-4</v>
      </c>
      <c r="D1443" s="10">
        <f>'AUM Fondi'!F1620</f>
        <v>1052870008.6200001</v>
      </c>
      <c r="E1443" s="10">
        <f>D1442*RB[[#This Row],[Variazione percentuale]]</f>
        <v>-700946.86176306009</v>
      </c>
      <c r="F1443" s="11">
        <f>RB[[#This Row],[AUM]]-D1442</f>
        <v>397243.21000003815</v>
      </c>
      <c r="G1443" s="11">
        <f>RB[[#This Row],[∆ AUM]]-RB[[#This Row],[effetto mercato]]</f>
        <v>1098190.0717630982</v>
      </c>
    </row>
    <row r="1444" spans="1:7">
      <c r="A1444" s="4">
        <v>44364</v>
      </c>
      <c r="B1444">
        <v>6.6600000000000006E-2</v>
      </c>
      <c r="C1444" s="6">
        <f>RB[[#This Row],[Variaz]]/100</f>
        <v>6.6600000000000003E-4</v>
      </c>
      <c r="D1444" s="10">
        <f>'AUM Fondi'!F1621</f>
        <v>1056977043.4999999</v>
      </c>
      <c r="E1444" s="10">
        <f>D1443*RB[[#This Row],[Variazione percentuale]]</f>
        <v>701211.42574092012</v>
      </c>
      <c r="F1444" s="11">
        <f>RB[[#This Row],[AUM]]-D1443</f>
        <v>4107034.8799997568</v>
      </c>
      <c r="G1444" s="11">
        <f>RB[[#This Row],[∆ AUM]]-RB[[#This Row],[effetto mercato]]</f>
        <v>3405823.4542588368</v>
      </c>
    </row>
    <row r="1445" spans="1:7">
      <c r="A1445" s="4">
        <v>44365</v>
      </c>
      <c r="B1445">
        <v>-0.33279999999999998</v>
      </c>
      <c r="C1445" s="6">
        <f>RB[[#This Row],[Variaz]]/100</f>
        <v>-3.3279999999999998E-3</v>
      </c>
      <c r="D1445" s="10">
        <f>'AUM Fondi'!F1622</f>
        <v>1054479166.3199998</v>
      </c>
      <c r="E1445" s="10">
        <f>D1444*RB[[#This Row],[Variazione percentuale]]</f>
        <v>-3517619.6007679994</v>
      </c>
      <c r="F1445" s="11">
        <f>RB[[#This Row],[AUM]]-D1444</f>
        <v>-2497877.1800000668</v>
      </c>
      <c r="G1445" s="11">
        <f>RB[[#This Row],[∆ AUM]]-RB[[#This Row],[effetto mercato]]</f>
        <v>1019742.4207679327</v>
      </c>
    </row>
    <row r="1446" spans="1:7">
      <c r="A1446" s="4">
        <v>44368</v>
      </c>
      <c r="B1446">
        <v>1.67E-2</v>
      </c>
      <c r="C1446" s="6">
        <f>RB[[#This Row],[Variaz]]/100</f>
        <v>1.6699999999999999E-4</v>
      </c>
      <c r="D1446" s="10">
        <f>'AUM Fondi'!F1623</f>
        <v>1055652434.78</v>
      </c>
      <c r="E1446" s="10">
        <f>D1445*RB[[#This Row],[Variazione percentuale]]</f>
        <v>176098.02077543997</v>
      </c>
      <c r="F1446" s="11">
        <f>RB[[#This Row],[AUM]]-D1445</f>
        <v>1173268.4600001574</v>
      </c>
      <c r="G1446" s="11">
        <f>RB[[#This Row],[∆ AUM]]-RB[[#This Row],[effetto mercato]]</f>
        <v>997170.43922471744</v>
      </c>
    </row>
    <row r="1447" spans="1:7">
      <c r="A1447" s="4">
        <v>44369</v>
      </c>
      <c r="B1447">
        <v>0.18360000000000001</v>
      </c>
      <c r="C1447" s="6">
        <f>RB[[#This Row],[Variaz]]/100</f>
        <v>1.8360000000000002E-3</v>
      </c>
      <c r="D1447" s="10">
        <f>'AUM Fondi'!F1624</f>
        <v>1058227326.14</v>
      </c>
      <c r="E1447" s="10">
        <f>D1446*RB[[#This Row],[Variazione percentuale]]</f>
        <v>1938177.8702560801</v>
      </c>
      <c r="F1447" s="11">
        <f>RB[[#This Row],[AUM]]-D1446</f>
        <v>2574891.3600000143</v>
      </c>
      <c r="G1447" s="11">
        <f>RB[[#This Row],[∆ AUM]]-RB[[#This Row],[effetto mercato]]</f>
        <v>636713.48974393425</v>
      </c>
    </row>
    <row r="1448" spans="1:7">
      <c r="A1448" s="4">
        <v>44370</v>
      </c>
      <c r="B1448">
        <v>-0.21659999999999999</v>
      </c>
      <c r="C1448" s="6">
        <f>RB[[#This Row],[Variaz]]/100</f>
        <v>-2.166E-3</v>
      </c>
      <c r="D1448" s="10">
        <f>'AUM Fondi'!F1625</f>
        <v>1056691442.0899999</v>
      </c>
      <c r="E1448" s="10">
        <f>D1447*RB[[#This Row],[Variazione percentuale]]</f>
        <v>-2292120.3884192398</v>
      </c>
      <c r="F1448" s="11">
        <f>RB[[#This Row],[AUM]]-D1447</f>
        <v>-1535884.0500000715</v>
      </c>
      <c r="G1448" s="11">
        <f>RB[[#This Row],[∆ AUM]]-RB[[#This Row],[effetto mercato]]</f>
        <v>756236.33841916826</v>
      </c>
    </row>
    <row r="1449" spans="1:7">
      <c r="A1449" s="4">
        <v>44371</v>
      </c>
      <c r="B1449">
        <v>0.21709999999999999</v>
      </c>
      <c r="C1449" s="6">
        <f>RB[[#This Row],[Variaz]]/100</f>
        <v>2.1709999999999998E-3</v>
      </c>
      <c r="D1449" s="10">
        <f>'AUM Fondi'!F1626</f>
        <v>1060164922.3199999</v>
      </c>
      <c r="E1449" s="10">
        <f>D1448*RB[[#This Row],[Variazione percentuale]]</f>
        <v>2294077.1207773895</v>
      </c>
      <c r="F1449" s="11">
        <f>RB[[#This Row],[AUM]]-D1448</f>
        <v>3473480.2300000191</v>
      </c>
      <c r="G1449" s="11">
        <f>RB[[#This Row],[∆ AUM]]-RB[[#This Row],[effetto mercato]]</f>
        <v>1179403.1092226296</v>
      </c>
    </row>
    <row r="1450" spans="1:7">
      <c r="A1450" s="4">
        <v>44372</v>
      </c>
      <c r="B1450">
        <v>-0.05</v>
      </c>
      <c r="C1450" s="6">
        <f>RB[[#This Row],[Variaz]]/100</f>
        <v>-5.0000000000000001E-4</v>
      </c>
      <c r="D1450" s="10">
        <f>'AUM Fondi'!F1627</f>
        <v>1060924418.3200001</v>
      </c>
      <c r="E1450" s="10">
        <f>D1449*RB[[#This Row],[Variazione percentuale]]</f>
        <v>-530082.46115999995</v>
      </c>
      <c r="F1450" s="11">
        <f>RB[[#This Row],[AUM]]-D1449</f>
        <v>759496.00000011921</v>
      </c>
      <c r="G1450" s="11">
        <f>RB[[#This Row],[∆ AUM]]-RB[[#This Row],[effetto mercato]]</f>
        <v>1289578.4611601192</v>
      </c>
    </row>
    <row r="1451" spans="1:7">
      <c r="A1451" s="4">
        <v>44375</v>
      </c>
      <c r="B1451">
        <v>0.1167</v>
      </c>
      <c r="C1451" s="6">
        <f>RB[[#This Row],[Variaz]]/100</f>
        <v>1.1670000000000001E-3</v>
      </c>
      <c r="D1451" s="10">
        <f>'AUM Fondi'!F1628</f>
        <v>1063066186.89</v>
      </c>
      <c r="E1451" s="10">
        <f>D1450*RB[[#This Row],[Variazione percentuale]]</f>
        <v>1238098.7961794401</v>
      </c>
      <c r="F1451" s="11">
        <f>RB[[#This Row],[AUM]]-D1450</f>
        <v>2141768.5699999332</v>
      </c>
      <c r="G1451" s="11">
        <f>RB[[#This Row],[∆ AUM]]-RB[[#This Row],[effetto mercato]]</f>
        <v>903669.77382049314</v>
      </c>
    </row>
    <row r="1452" spans="1:7">
      <c r="A1452" s="4">
        <v>44376</v>
      </c>
      <c r="B1452">
        <v>3.3300000000000003E-2</v>
      </c>
      <c r="C1452" s="6">
        <f>RB[[#This Row],[Variaz]]/100</f>
        <v>3.3300000000000002E-4</v>
      </c>
      <c r="D1452" s="10">
        <f>'AUM Fondi'!F1629</f>
        <v>1064494471.96</v>
      </c>
      <c r="E1452" s="10">
        <f>D1451*RB[[#This Row],[Variazione percentuale]]</f>
        <v>354001.04023437004</v>
      </c>
      <c r="F1452" s="11">
        <f>RB[[#This Row],[AUM]]-D1451</f>
        <v>1428285.0700000525</v>
      </c>
      <c r="G1452" s="11">
        <f>RB[[#This Row],[∆ AUM]]-RB[[#This Row],[effetto mercato]]</f>
        <v>1074284.0297656823</v>
      </c>
    </row>
    <row r="1453" spans="1:7">
      <c r="A1453" s="4">
        <v>44377</v>
      </c>
      <c r="B1453">
        <v>0.18310000000000001</v>
      </c>
      <c r="C1453" s="6">
        <f>RB[[#This Row],[Variaz]]/100</f>
        <v>1.8310000000000002E-3</v>
      </c>
      <c r="D1453" s="10">
        <f>'AUM Fondi'!F1630</f>
        <v>1067216357.7199999</v>
      </c>
      <c r="E1453" s="10">
        <f>D1452*RB[[#This Row],[Variazione percentuale]]</f>
        <v>1949089.3781587603</v>
      </c>
      <c r="F1453" s="11">
        <f>RB[[#This Row],[AUM]]-D1452</f>
        <v>2721885.7599998713</v>
      </c>
      <c r="G1453" s="11">
        <f>RB[[#This Row],[∆ AUM]]-RB[[#This Row],[effetto mercato]]</f>
        <v>772796.381841111</v>
      </c>
    </row>
    <row r="1454" spans="1:7">
      <c r="A1454" s="4">
        <v>44378</v>
      </c>
      <c r="B1454">
        <v>9.9699999999999997E-2</v>
      </c>
      <c r="C1454" s="6">
        <f>RB[[#This Row],[Variaz]]/100</f>
        <v>9.9700000000000006E-4</v>
      </c>
      <c r="D1454" s="10">
        <f>'AUM Fondi'!F1631</f>
        <v>1068983591.62</v>
      </c>
      <c r="E1454" s="10">
        <f>D1453*RB[[#This Row],[Variazione percentuale]]</f>
        <v>1064014.70864684</v>
      </c>
      <c r="F1454" s="11">
        <f>RB[[#This Row],[AUM]]-D1453</f>
        <v>1767233.9000000954</v>
      </c>
      <c r="G1454" s="11">
        <f>RB[[#This Row],[∆ AUM]]-RB[[#This Row],[effetto mercato]]</f>
        <v>703219.19135325542</v>
      </c>
    </row>
    <row r="1455" spans="1:7">
      <c r="A1455" s="4">
        <v>44379</v>
      </c>
      <c r="B1455">
        <v>0.28220000000000001</v>
      </c>
      <c r="C1455" s="6">
        <f>RB[[#This Row],[Variaz]]/100</f>
        <v>2.8219999999999999E-3</v>
      </c>
      <c r="D1455" s="10">
        <f>'AUM Fondi'!F1632</f>
        <v>1073042672.9300001</v>
      </c>
      <c r="E1455" s="10">
        <f>D1454*RB[[#This Row],[Variazione percentuale]]</f>
        <v>3016671.6955516399</v>
      </c>
      <c r="F1455" s="11">
        <f>RB[[#This Row],[AUM]]-D1454</f>
        <v>4059081.310000062</v>
      </c>
      <c r="G1455" s="11">
        <f>RB[[#This Row],[∆ AUM]]-RB[[#This Row],[effetto mercato]]</f>
        <v>1042409.6144484221</v>
      </c>
    </row>
    <row r="1456" spans="1:7">
      <c r="A1456" s="4">
        <v>44382</v>
      </c>
      <c r="B1456">
        <v>-8.2799999999999999E-2</v>
      </c>
      <c r="C1456" s="6">
        <f>RB[[#This Row],[Variaz]]/100</f>
        <v>-8.2799999999999996E-4</v>
      </c>
      <c r="D1456" s="10">
        <f>'AUM Fondi'!F1633</f>
        <v>1074390426.01</v>
      </c>
      <c r="E1456" s="10">
        <f>D1455*RB[[#This Row],[Variazione percentuale]]</f>
        <v>-888479.33318604005</v>
      </c>
      <c r="F1456" s="11">
        <f>RB[[#This Row],[AUM]]-D1455</f>
        <v>1347753.0799999237</v>
      </c>
      <c r="G1456" s="11">
        <f>RB[[#This Row],[∆ AUM]]-RB[[#This Row],[effetto mercato]]</f>
        <v>2236232.4131859639</v>
      </c>
    </row>
    <row r="1457" spans="1:7">
      <c r="A1457" s="4">
        <v>44383</v>
      </c>
      <c r="B1457">
        <v>9.9400000000000002E-2</v>
      </c>
      <c r="C1457" s="6">
        <f>RB[[#This Row],[Variaz]]/100</f>
        <v>9.9400000000000009E-4</v>
      </c>
      <c r="D1457" s="10">
        <f>'AUM Fondi'!F1634</f>
        <v>1077437493.3700001</v>
      </c>
      <c r="E1457" s="10">
        <f>D1456*RB[[#This Row],[Variazione percentuale]]</f>
        <v>1067944.08345394</v>
      </c>
      <c r="F1457" s="11">
        <f>RB[[#This Row],[AUM]]-D1456</f>
        <v>3047067.3600001335</v>
      </c>
      <c r="G1457" s="11">
        <f>RB[[#This Row],[∆ AUM]]-RB[[#This Row],[effetto mercato]]</f>
        <v>1979123.2765461935</v>
      </c>
    </row>
    <row r="1458" spans="1:7">
      <c r="A1458" s="4">
        <v>44384</v>
      </c>
      <c r="B1458">
        <v>0.16550000000000001</v>
      </c>
      <c r="C1458" s="6">
        <f>RB[[#This Row],[Variaz]]/100</f>
        <v>1.655E-3</v>
      </c>
      <c r="D1458" s="10">
        <f>'AUM Fondi'!F1635</f>
        <v>1082091499.3799999</v>
      </c>
      <c r="E1458" s="10">
        <f>D1457*RB[[#This Row],[Variazione percentuale]]</f>
        <v>1783159.0515273502</v>
      </c>
      <c r="F1458" s="11">
        <f>RB[[#This Row],[AUM]]-D1457</f>
        <v>4654006.009999752</v>
      </c>
      <c r="G1458" s="11">
        <f>RB[[#This Row],[∆ AUM]]-RB[[#This Row],[effetto mercato]]</f>
        <v>2870846.9584724018</v>
      </c>
    </row>
    <row r="1459" spans="1:7">
      <c r="A1459" s="4">
        <v>44385</v>
      </c>
      <c r="B1459">
        <v>-0.49559999999999998</v>
      </c>
      <c r="C1459" s="6">
        <f>RB[[#This Row],[Variaz]]/100</f>
        <v>-4.9559999999999995E-3</v>
      </c>
      <c r="D1459" s="10">
        <f>'AUM Fondi'!F1636</f>
        <v>1079008066.28</v>
      </c>
      <c r="E1459" s="10">
        <f>D1458*RB[[#This Row],[Variazione percentuale]]</f>
        <v>-5362845.4709272785</v>
      </c>
      <c r="F1459" s="11">
        <f>RB[[#This Row],[AUM]]-D1458</f>
        <v>-3083433.0999999046</v>
      </c>
      <c r="G1459" s="11">
        <f>RB[[#This Row],[∆ AUM]]-RB[[#This Row],[effetto mercato]]</f>
        <v>2279412.3709273739</v>
      </c>
    </row>
    <row r="1460" spans="1:7">
      <c r="A1460" s="4">
        <v>44386</v>
      </c>
      <c r="B1460">
        <v>0.19919999999999999</v>
      </c>
      <c r="C1460" s="6">
        <f>RB[[#This Row],[Variaz]]/100</f>
        <v>1.9919999999999998E-3</v>
      </c>
      <c r="D1460" s="10">
        <f>'AUM Fondi'!F1637</f>
        <v>1083080142.4100001</v>
      </c>
      <c r="E1460" s="10">
        <f>D1459*RB[[#This Row],[Variazione percentuale]]</f>
        <v>2149384.0680297599</v>
      </c>
      <c r="F1460" s="11">
        <f>RB[[#This Row],[AUM]]-D1459</f>
        <v>4072076.1300001144</v>
      </c>
      <c r="G1460" s="11">
        <f>RB[[#This Row],[∆ AUM]]-RB[[#This Row],[effetto mercato]]</f>
        <v>1922692.0619703545</v>
      </c>
    </row>
    <row r="1461" spans="1:7">
      <c r="A1461" s="4">
        <v>44389</v>
      </c>
      <c r="B1461">
        <v>0.16569999999999999</v>
      </c>
      <c r="C1461" s="6">
        <f>RB[[#This Row],[Variaz]]/100</f>
        <v>1.6569999999999998E-3</v>
      </c>
      <c r="D1461" s="10">
        <f>'AUM Fondi'!F1638</f>
        <v>1086781634.5</v>
      </c>
      <c r="E1461" s="10">
        <f>D1460*RB[[#This Row],[Variazione percentuale]]</f>
        <v>1794663.7959733699</v>
      </c>
      <c r="F1461" s="11">
        <f>RB[[#This Row],[AUM]]-D1460</f>
        <v>3701492.0899999142</v>
      </c>
      <c r="G1461" s="11">
        <f>RB[[#This Row],[∆ AUM]]-RB[[#This Row],[effetto mercato]]</f>
        <v>1906828.2940265443</v>
      </c>
    </row>
    <row r="1462" spans="1:7">
      <c r="A1462" s="4">
        <v>44390</v>
      </c>
      <c r="B1462">
        <v>4.9599999999999998E-2</v>
      </c>
      <c r="C1462" s="6">
        <f>RB[[#This Row],[Variaz]]/100</f>
        <v>4.9600000000000002E-4</v>
      </c>
      <c r="D1462" s="10">
        <f>'AUM Fondi'!F1639</f>
        <v>1089371005.47</v>
      </c>
      <c r="E1462" s="10">
        <f>D1461*RB[[#This Row],[Variazione percentuale]]</f>
        <v>539043.69071200001</v>
      </c>
      <c r="F1462" s="11">
        <f>RB[[#This Row],[AUM]]-D1461</f>
        <v>2589370.9700000286</v>
      </c>
      <c r="G1462" s="11">
        <f>RB[[#This Row],[∆ AUM]]-RB[[#This Row],[effetto mercato]]</f>
        <v>2050327.2792880286</v>
      </c>
    </row>
    <row r="1463" spans="1:7">
      <c r="A1463" s="4">
        <v>44391</v>
      </c>
      <c r="B1463">
        <v>1.6500000000000001E-2</v>
      </c>
      <c r="C1463" s="6">
        <f>RB[[#This Row],[Variaz]]/100</f>
        <v>1.65E-4</v>
      </c>
      <c r="D1463" s="10">
        <f>'AUM Fondi'!F1640</f>
        <v>1091262181.9000001</v>
      </c>
      <c r="E1463" s="10">
        <f>D1462*RB[[#This Row],[Variazione percentuale]]</f>
        <v>179746.21590255</v>
      </c>
      <c r="F1463" s="11">
        <f>RB[[#This Row],[AUM]]-D1462</f>
        <v>1891176.4300000668</v>
      </c>
      <c r="G1463" s="11">
        <f>RB[[#This Row],[∆ AUM]]-RB[[#This Row],[effetto mercato]]</f>
        <v>1711430.2140975168</v>
      </c>
    </row>
    <row r="1464" spans="1:7">
      <c r="A1464" s="4">
        <v>44392</v>
      </c>
      <c r="B1464">
        <v>-0.23139999999999999</v>
      </c>
      <c r="C1464" s="6">
        <f>RB[[#This Row],[Variaz]]/100</f>
        <v>-2.3140000000000001E-3</v>
      </c>
      <c r="D1464" s="10">
        <f>'AUM Fondi'!F1641</f>
        <v>1089955029.7499998</v>
      </c>
      <c r="E1464" s="10">
        <f>D1463*RB[[#This Row],[Variazione percentuale]]</f>
        <v>-2525180.6889166003</v>
      </c>
      <c r="F1464" s="11">
        <f>RB[[#This Row],[AUM]]-D1463</f>
        <v>-1307152.1500003338</v>
      </c>
      <c r="G1464" s="11">
        <f>RB[[#This Row],[∆ AUM]]-RB[[#This Row],[effetto mercato]]</f>
        <v>1218028.5389162665</v>
      </c>
    </row>
    <row r="1465" spans="1:7">
      <c r="A1465" s="4">
        <v>44393</v>
      </c>
      <c r="B1465">
        <v>-9.9400000000000002E-2</v>
      </c>
      <c r="C1465" s="6">
        <f>RB[[#This Row],[Variaz]]/100</f>
        <v>-9.9400000000000009E-4</v>
      </c>
      <c r="D1465" s="10">
        <f>'AUM Fondi'!F1642</f>
        <v>1089142669.74</v>
      </c>
      <c r="E1465" s="10">
        <f>D1464*RB[[#This Row],[Variazione percentuale]]</f>
        <v>-1083415.2995714999</v>
      </c>
      <c r="F1465" s="11">
        <f>RB[[#This Row],[AUM]]-D1464</f>
        <v>-812360.00999975204</v>
      </c>
      <c r="G1465" s="11">
        <f>RB[[#This Row],[∆ AUM]]-RB[[#This Row],[effetto mercato]]</f>
        <v>271055.28957174788</v>
      </c>
    </row>
    <row r="1466" spans="1:7">
      <c r="A1466" s="4">
        <v>44396</v>
      </c>
      <c r="B1466">
        <v>-0.44779999999999998</v>
      </c>
      <c r="C1466" s="6">
        <f>RB[[#This Row],[Variaz]]/100</f>
        <v>-4.4779999999999993E-3</v>
      </c>
      <c r="D1466" s="10">
        <f>'AUM Fondi'!F1643</f>
        <v>1086549430.3900001</v>
      </c>
      <c r="E1466" s="10">
        <f>D1465*RB[[#This Row],[Variazione percentuale]]</f>
        <v>-4877180.8750957195</v>
      </c>
      <c r="F1466" s="11">
        <f>RB[[#This Row],[AUM]]-D1465</f>
        <v>-2593239.3499999046</v>
      </c>
      <c r="G1466" s="11">
        <f>RB[[#This Row],[∆ AUM]]-RB[[#This Row],[effetto mercato]]</f>
        <v>2283941.5250958148</v>
      </c>
    </row>
    <row r="1467" spans="1:7">
      <c r="A1467" s="4">
        <v>44397</v>
      </c>
      <c r="B1467">
        <v>0.31659999999999999</v>
      </c>
      <c r="C1467" s="6">
        <f>RB[[#This Row],[Variaz]]/100</f>
        <v>3.166E-3</v>
      </c>
      <c r="D1467" s="10">
        <f>'AUM Fondi'!F1644</f>
        <v>1091392964.6899998</v>
      </c>
      <c r="E1467" s="10">
        <f>D1466*RB[[#This Row],[Variazione percentuale]]</f>
        <v>3440015.4966147402</v>
      </c>
      <c r="F1467" s="11">
        <f>RB[[#This Row],[AUM]]-D1466</f>
        <v>4843534.2999997139</v>
      </c>
      <c r="G1467" s="11">
        <f>RB[[#This Row],[∆ AUM]]-RB[[#This Row],[effetto mercato]]</f>
        <v>1403518.8033849737</v>
      </c>
    </row>
    <row r="1468" spans="1:7">
      <c r="A1468" s="4">
        <v>44398</v>
      </c>
      <c r="B1468">
        <v>0.1993</v>
      </c>
      <c r="C1468" s="6">
        <f>RB[[#This Row],[Variaz]]/100</f>
        <v>1.993E-3</v>
      </c>
      <c r="D1468" s="10">
        <f>'AUM Fondi'!F1645</f>
        <v>1094160161.0900002</v>
      </c>
      <c r="E1468" s="10">
        <f>D1467*RB[[#This Row],[Variazione percentuale]]</f>
        <v>2175146.1786271697</v>
      </c>
      <c r="F1468" s="11">
        <f>RB[[#This Row],[AUM]]-D1467</f>
        <v>2767196.4000003338</v>
      </c>
      <c r="G1468" s="11">
        <f>RB[[#This Row],[∆ AUM]]-RB[[#This Row],[effetto mercato]]</f>
        <v>592050.22137316409</v>
      </c>
    </row>
    <row r="1469" spans="1:7">
      <c r="A1469" s="4">
        <v>44399</v>
      </c>
      <c r="B1469">
        <v>0.1326</v>
      </c>
      <c r="C1469" s="6">
        <f>RB[[#This Row],[Variaz]]/100</f>
        <v>1.3259999999999999E-3</v>
      </c>
      <c r="D1469" s="10">
        <f>'AUM Fondi'!F1646</f>
        <v>1096550381.53</v>
      </c>
      <c r="E1469" s="10">
        <f>D1468*RB[[#This Row],[Variazione percentuale]]</f>
        <v>1450856.37360534</v>
      </c>
      <c r="F1469" s="11">
        <f>RB[[#This Row],[AUM]]-D1468</f>
        <v>2390220.4399998188</v>
      </c>
      <c r="G1469" s="11">
        <f>RB[[#This Row],[∆ AUM]]-RB[[#This Row],[effetto mercato]]</f>
        <v>939364.06639447878</v>
      </c>
    </row>
    <row r="1470" spans="1:7">
      <c r="A1470" s="4">
        <v>44400</v>
      </c>
      <c r="B1470">
        <v>0.26490000000000002</v>
      </c>
      <c r="C1470" s="6">
        <f>RB[[#This Row],[Variaz]]/100</f>
        <v>2.6490000000000003E-3</v>
      </c>
      <c r="D1470" s="10">
        <f>'AUM Fondi'!F1647</f>
        <v>1100205233.5500002</v>
      </c>
      <c r="E1470" s="10">
        <f>D1469*RB[[#This Row],[Variazione percentuale]]</f>
        <v>2904761.9606729704</v>
      </c>
      <c r="F1470" s="11">
        <f>RB[[#This Row],[AUM]]-D1469</f>
        <v>3654852.0200002193</v>
      </c>
      <c r="G1470" s="11">
        <f>RB[[#This Row],[∆ AUM]]-RB[[#This Row],[effetto mercato]]</f>
        <v>750090.05932724895</v>
      </c>
    </row>
    <row r="1471" spans="1:7">
      <c r="A1471" s="4">
        <v>44403</v>
      </c>
      <c r="B1471">
        <v>-1.6500000000000001E-2</v>
      </c>
      <c r="C1471" s="6">
        <f>RB[[#This Row],[Variaz]]/100</f>
        <v>-1.65E-4</v>
      </c>
      <c r="D1471" s="10">
        <f>'AUM Fondi'!F1648</f>
        <v>1100850441.8799999</v>
      </c>
      <c r="E1471" s="10">
        <f>D1470*RB[[#This Row],[Variazione percentuale]]</f>
        <v>-181533.86353575002</v>
      </c>
      <c r="F1471" s="11">
        <f>RB[[#This Row],[AUM]]-D1470</f>
        <v>645208.32999968529</v>
      </c>
      <c r="G1471" s="11">
        <f>RB[[#This Row],[∆ AUM]]-RB[[#This Row],[effetto mercato]]</f>
        <v>826742.19353543525</v>
      </c>
    </row>
    <row r="1472" spans="1:7">
      <c r="A1472" s="4">
        <v>44404</v>
      </c>
      <c r="B1472">
        <v>-0.1321</v>
      </c>
      <c r="C1472" s="6">
        <f>RB[[#This Row],[Variaz]]/100</f>
        <v>-1.3209999999999999E-3</v>
      </c>
      <c r="D1472" s="10">
        <f>'AUM Fondi'!F1649</f>
        <v>1100480164.1799998</v>
      </c>
      <c r="E1472" s="10">
        <f>D1471*RB[[#This Row],[Variazione percentuale]]</f>
        <v>-1454223.4337234797</v>
      </c>
      <c r="F1472" s="11">
        <f>RB[[#This Row],[AUM]]-D1471</f>
        <v>-370277.70000004768</v>
      </c>
      <c r="G1472" s="11">
        <f>RB[[#This Row],[∆ AUM]]-RB[[#This Row],[effetto mercato]]</f>
        <v>1083945.7337234321</v>
      </c>
    </row>
    <row r="1473" spans="1:7">
      <c r="A1473" s="4">
        <v>44405</v>
      </c>
      <c r="B1473">
        <v>6.6100000000000006E-2</v>
      </c>
      <c r="C1473" s="6">
        <f>RB[[#This Row],[Variaz]]/100</f>
        <v>6.6100000000000002E-4</v>
      </c>
      <c r="D1473" s="10">
        <f>'AUM Fondi'!F1650</f>
        <v>1102220349.4400001</v>
      </c>
      <c r="E1473" s="10">
        <f>D1472*RB[[#This Row],[Variazione percentuale]]</f>
        <v>727417.38852297992</v>
      </c>
      <c r="F1473" s="11">
        <f>RB[[#This Row],[AUM]]-D1472</f>
        <v>1740185.2600002289</v>
      </c>
      <c r="G1473" s="11">
        <f>RB[[#This Row],[∆ AUM]]-RB[[#This Row],[effetto mercato]]</f>
        <v>1012767.871477249</v>
      </c>
    </row>
    <row r="1474" spans="1:7">
      <c r="A1474" s="4">
        <v>44406</v>
      </c>
      <c r="B1474">
        <v>6.6100000000000006E-2</v>
      </c>
      <c r="C1474" s="6">
        <f>RB[[#This Row],[Variaz]]/100</f>
        <v>6.6100000000000002E-4</v>
      </c>
      <c r="D1474" s="10">
        <f>'AUM Fondi'!F1651</f>
        <v>1104067056.0500002</v>
      </c>
      <c r="E1474" s="10">
        <f>D1473*RB[[#This Row],[Variazione percentuale]]</f>
        <v>728567.65097984008</v>
      </c>
      <c r="F1474" s="11">
        <f>RB[[#This Row],[AUM]]-D1473</f>
        <v>1846706.6100001335</v>
      </c>
      <c r="G1474" s="11">
        <f>RB[[#This Row],[∆ AUM]]-RB[[#This Row],[effetto mercato]]</f>
        <v>1118138.9590202933</v>
      </c>
    </row>
    <row r="1475" spans="1:7">
      <c r="A1475" s="4">
        <v>44407</v>
      </c>
      <c r="B1475">
        <v>-1.6500000000000001E-2</v>
      </c>
      <c r="C1475" s="6">
        <f>RB[[#This Row],[Variaz]]/100</f>
        <v>-1.65E-4</v>
      </c>
      <c r="D1475" s="10">
        <f>'AUM Fondi'!F1652</f>
        <v>1104927384.3900001</v>
      </c>
      <c r="E1475" s="10">
        <f>D1474*RB[[#This Row],[Variazione percentuale]]</f>
        <v>-182171.06424825004</v>
      </c>
      <c r="F1475" s="11">
        <f>RB[[#This Row],[AUM]]-D1474</f>
        <v>860328.33999991417</v>
      </c>
      <c r="G1475" s="11">
        <f>RB[[#This Row],[∆ AUM]]-RB[[#This Row],[effetto mercato]]</f>
        <v>1042499.4042481643</v>
      </c>
    </row>
    <row r="1476" spans="1:7">
      <c r="A1476" s="4">
        <v>44410</v>
      </c>
      <c r="B1476">
        <v>0.14860000000000001</v>
      </c>
      <c r="C1476" s="6">
        <f>RB[[#This Row],[Variaz]]/100</f>
        <v>1.4860000000000001E-3</v>
      </c>
      <c r="D1476" s="10">
        <f>'AUM Fondi'!F1653</f>
        <v>1108505872.4200001</v>
      </c>
      <c r="E1476" s="10">
        <f>D1475*RB[[#This Row],[Variazione percentuale]]</f>
        <v>1641922.0932035402</v>
      </c>
      <c r="F1476" s="11">
        <f>RB[[#This Row],[AUM]]-D1475</f>
        <v>3578488.0299999714</v>
      </c>
      <c r="G1476" s="11">
        <f>RB[[#This Row],[∆ AUM]]-RB[[#This Row],[effetto mercato]]</f>
        <v>1936565.9367964312</v>
      </c>
    </row>
    <row r="1477" spans="1:7">
      <c r="A1477" s="4">
        <v>44411</v>
      </c>
      <c r="B1477">
        <v>0.16489999999999999</v>
      </c>
      <c r="C1477" s="6">
        <f>RB[[#This Row],[Variaz]]/100</f>
        <v>1.6489999999999999E-3</v>
      </c>
      <c r="D1477" s="10">
        <f>'AUM Fondi'!F1654</f>
        <v>1111379100.52</v>
      </c>
      <c r="E1477" s="10">
        <f>D1476*RB[[#This Row],[Variazione percentuale]]</f>
        <v>1827926.18362058</v>
      </c>
      <c r="F1477" s="11">
        <f>RB[[#This Row],[AUM]]-D1476</f>
        <v>2873228.0999999046</v>
      </c>
      <c r="G1477" s="11">
        <f>RB[[#This Row],[∆ AUM]]-RB[[#This Row],[effetto mercato]]</f>
        <v>1045301.9163793246</v>
      </c>
    </row>
    <row r="1478" spans="1:7">
      <c r="A1478" s="4">
        <v>44412</v>
      </c>
      <c r="B1478">
        <v>-1.6500000000000001E-2</v>
      </c>
      <c r="C1478" s="6">
        <f>RB[[#This Row],[Variaz]]/100</f>
        <v>-1.65E-4</v>
      </c>
      <c r="D1478" s="10">
        <f>'AUM Fondi'!F1655</f>
        <v>1113008356.1499999</v>
      </c>
      <c r="E1478" s="10">
        <f>D1477*RB[[#This Row],[Variazione percentuale]]</f>
        <v>-183377.55158579999</v>
      </c>
      <c r="F1478" s="11">
        <f>RB[[#This Row],[AUM]]-D1477</f>
        <v>1629255.629999876</v>
      </c>
      <c r="G1478" s="11">
        <f>RB[[#This Row],[∆ AUM]]-RB[[#This Row],[effetto mercato]]</f>
        <v>1812633.181585676</v>
      </c>
    </row>
    <row r="1479" spans="1:7">
      <c r="A1479" s="4">
        <v>44413</v>
      </c>
      <c r="B1479">
        <v>0.1153</v>
      </c>
      <c r="C1479" s="6">
        <f>RB[[#This Row],[Variaz]]/100</f>
        <v>1.1529999999999999E-3</v>
      </c>
      <c r="D1479" s="10">
        <f>'AUM Fondi'!F1656</f>
        <v>1116699999.5999999</v>
      </c>
      <c r="E1479" s="10">
        <f>D1478*RB[[#This Row],[Variazione percentuale]]</f>
        <v>1283298.6346409498</v>
      </c>
      <c r="F1479" s="11">
        <f>RB[[#This Row],[AUM]]-D1478</f>
        <v>3691643.4500000477</v>
      </c>
      <c r="G1479" s="11">
        <f>RB[[#This Row],[∆ AUM]]-RB[[#This Row],[effetto mercato]]</f>
        <v>2408344.8153590979</v>
      </c>
    </row>
    <row r="1480" spans="1:7">
      <c r="A1480" s="4">
        <v>44414</v>
      </c>
      <c r="B1480">
        <v>8.2199999999999995E-2</v>
      </c>
      <c r="C1480" s="6">
        <f>RB[[#This Row],[Variaz]]/100</f>
        <v>8.2199999999999992E-4</v>
      </c>
      <c r="D1480" s="10">
        <f>'AUM Fondi'!F1657</f>
        <v>1119427424.9300001</v>
      </c>
      <c r="E1480" s="10">
        <f>D1479*RB[[#This Row],[Variazione percentuale]]</f>
        <v>917927.39967119985</v>
      </c>
      <c r="F1480" s="11">
        <f>RB[[#This Row],[AUM]]-D1479</f>
        <v>2727425.3300001621</v>
      </c>
      <c r="G1480" s="11">
        <f>RB[[#This Row],[∆ AUM]]-RB[[#This Row],[effetto mercato]]</f>
        <v>1809497.9303289624</v>
      </c>
    </row>
    <row r="1481" spans="1:7">
      <c r="A1481" s="4">
        <v>44417</v>
      </c>
      <c r="B1481">
        <v>3.2899999999999999E-2</v>
      </c>
      <c r="C1481" s="6">
        <f>RB[[#This Row],[Variaz]]/100</f>
        <v>3.2899999999999997E-4</v>
      </c>
      <c r="D1481" s="10">
        <f>'AUM Fondi'!F1658</f>
        <v>1121670083.1900001</v>
      </c>
      <c r="E1481" s="10">
        <f>D1480*RB[[#This Row],[Variazione percentuale]]</f>
        <v>368291.62280196999</v>
      </c>
      <c r="F1481" s="11">
        <f>RB[[#This Row],[AUM]]-D1480</f>
        <v>2242658.2599999905</v>
      </c>
      <c r="G1481" s="11">
        <f>RB[[#This Row],[∆ AUM]]-RB[[#This Row],[effetto mercato]]</f>
        <v>1874366.6371980205</v>
      </c>
    </row>
    <row r="1482" spans="1:7">
      <c r="A1482" s="4">
        <v>44418</v>
      </c>
      <c r="B1482">
        <v>0.13139999999999999</v>
      </c>
      <c r="C1482" s="6">
        <f>RB[[#This Row],[Variaz]]/100</f>
        <v>1.3139999999999998E-3</v>
      </c>
      <c r="D1482" s="10">
        <f>'AUM Fondi'!F1659</f>
        <v>1124559756.1699998</v>
      </c>
      <c r="E1482" s="10">
        <f>D1481*RB[[#This Row],[Variazione percentuale]]</f>
        <v>1473874.4893116599</v>
      </c>
      <c r="F1482" s="11">
        <f>RB[[#This Row],[AUM]]-D1481</f>
        <v>2889672.9799997807</v>
      </c>
      <c r="G1482" s="11">
        <f>RB[[#This Row],[∆ AUM]]-RB[[#This Row],[effetto mercato]]</f>
        <v>1415798.4906881207</v>
      </c>
    </row>
    <row r="1483" spans="1:7">
      <c r="A1483" s="4">
        <v>44419</v>
      </c>
      <c r="B1483">
        <v>0.1477</v>
      </c>
      <c r="C1483" s="6">
        <f>RB[[#This Row],[Variaz]]/100</f>
        <v>1.477E-3</v>
      </c>
      <c r="D1483" s="10">
        <f>'AUM Fondi'!F1660</f>
        <v>1127720348.2800002</v>
      </c>
      <c r="E1483" s="10">
        <f>D1482*RB[[#This Row],[Variazione percentuale]]</f>
        <v>1660974.7598630898</v>
      </c>
      <c r="F1483" s="11">
        <f>RB[[#This Row],[AUM]]-D1482</f>
        <v>3160592.1100003719</v>
      </c>
      <c r="G1483" s="11">
        <f>RB[[#This Row],[∆ AUM]]-RB[[#This Row],[effetto mercato]]</f>
        <v>1499617.3501372822</v>
      </c>
    </row>
    <row r="1484" spans="1:7">
      <c r="A1484" s="4">
        <v>44420</v>
      </c>
      <c r="B1484">
        <v>8.1900000000000001E-2</v>
      </c>
      <c r="C1484" s="6">
        <f>RB[[#This Row],[Variaz]]/100</f>
        <v>8.1899999999999996E-4</v>
      </c>
      <c r="D1484" s="10">
        <f>'AUM Fondi'!F1661</f>
        <v>1130217620.1300001</v>
      </c>
      <c r="E1484" s="10">
        <f>D1483*RB[[#This Row],[Variazione percentuale]]</f>
        <v>923602.96524132008</v>
      </c>
      <c r="F1484" s="11">
        <f>RB[[#This Row],[AUM]]-D1483</f>
        <v>2497271.8499999046</v>
      </c>
      <c r="G1484" s="11">
        <f>RB[[#This Row],[∆ AUM]]-RB[[#This Row],[effetto mercato]]</f>
        <v>1573668.8847585847</v>
      </c>
    </row>
    <row r="1485" spans="1:7">
      <c r="A1485" s="4">
        <v>44421</v>
      </c>
      <c r="B1485">
        <v>0</v>
      </c>
      <c r="C1485" s="6">
        <f>RB[[#This Row],[Variaz]]/100</f>
        <v>0</v>
      </c>
      <c r="D1485" s="10">
        <f>'AUM Fondi'!F1662</f>
        <v>1131326892.2</v>
      </c>
      <c r="E1485" s="10">
        <f>D1484*RB[[#This Row],[Variazione percentuale]]</f>
        <v>0</v>
      </c>
      <c r="F1485" s="11">
        <f>RB[[#This Row],[AUM]]-D1484</f>
        <v>1109272.0699999332</v>
      </c>
      <c r="G1485" s="11">
        <f>RB[[#This Row],[∆ AUM]]-RB[[#This Row],[effetto mercato]]</f>
        <v>1109272.0699999332</v>
      </c>
    </row>
    <row r="1486" spans="1:7">
      <c r="A1486" s="4">
        <v>44424</v>
      </c>
      <c r="B1486">
        <v>-8.1799999999999998E-2</v>
      </c>
      <c r="C1486" s="6">
        <f>RB[[#This Row],[Variaz]]/100</f>
        <v>-8.1799999999999993E-4</v>
      </c>
      <c r="D1486" s="10">
        <f>'AUM Fondi'!F1663</f>
        <v>1131612714.21</v>
      </c>
      <c r="E1486" s="10">
        <f>D1485*RB[[#This Row],[Variazione percentuale]]</f>
        <v>-925425.39781959995</v>
      </c>
      <c r="F1486" s="11">
        <f>RB[[#This Row],[AUM]]-D1485</f>
        <v>285822.00999999046</v>
      </c>
      <c r="G1486" s="11">
        <f>RB[[#This Row],[∆ AUM]]-RB[[#This Row],[effetto mercato]]</f>
        <v>1211247.4078195905</v>
      </c>
    </row>
    <row r="1487" spans="1:7">
      <c r="A1487" s="4">
        <v>44425</v>
      </c>
      <c r="B1487">
        <v>-9.8299999999999998E-2</v>
      </c>
      <c r="C1487" s="6">
        <f>RB[[#This Row],[Variaz]]/100</f>
        <v>-9.8299999999999993E-4</v>
      </c>
      <c r="D1487" s="10">
        <f>'AUM Fondi'!F1664</f>
        <v>1131370395.3300002</v>
      </c>
      <c r="E1487" s="10">
        <f>D1486*RB[[#This Row],[Variazione percentuale]]</f>
        <v>-1112375.29806843</v>
      </c>
      <c r="F1487" s="11">
        <f>RB[[#This Row],[AUM]]-D1486</f>
        <v>-242318.87999987602</v>
      </c>
      <c r="G1487" s="11">
        <f>RB[[#This Row],[∆ AUM]]-RB[[#This Row],[effetto mercato]]</f>
        <v>870056.41806855402</v>
      </c>
    </row>
    <row r="1488" spans="1:7">
      <c r="A1488" s="4">
        <v>44426</v>
      </c>
      <c r="B1488">
        <v>-6.5600000000000006E-2</v>
      </c>
      <c r="C1488" s="6">
        <f>RB[[#This Row],[Variaz]]/100</f>
        <v>-6.5600000000000001E-4</v>
      </c>
      <c r="D1488" s="10">
        <f>'AUM Fondi'!F1665</f>
        <v>1133015331.48</v>
      </c>
      <c r="E1488" s="10">
        <f>D1487*RB[[#This Row],[Variazione percentuale]]</f>
        <v>-742178.97933648014</v>
      </c>
      <c r="F1488" s="11">
        <f>RB[[#This Row],[AUM]]-D1487</f>
        <v>1644936.1499998569</v>
      </c>
      <c r="G1488" s="11">
        <f>RB[[#This Row],[∆ AUM]]-RB[[#This Row],[effetto mercato]]</f>
        <v>2387115.1293363371</v>
      </c>
    </row>
    <row r="1489" spans="1:7">
      <c r="A1489" s="4">
        <v>44427</v>
      </c>
      <c r="B1489">
        <v>-6.5600000000000006E-2</v>
      </c>
      <c r="C1489" s="6">
        <f>RB[[#This Row],[Variaz]]/100</f>
        <v>-6.5600000000000001E-4</v>
      </c>
      <c r="D1489" s="10">
        <f>'AUM Fondi'!F1666</f>
        <v>1133269712.3000002</v>
      </c>
      <c r="E1489" s="10">
        <f>D1488*RB[[#This Row],[Variazione percentuale]]</f>
        <v>-743258.05745088006</v>
      </c>
      <c r="F1489" s="11">
        <f>RB[[#This Row],[AUM]]-D1488</f>
        <v>254380.82000017166</v>
      </c>
      <c r="G1489" s="11">
        <f>RB[[#This Row],[∆ AUM]]-RB[[#This Row],[effetto mercato]]</f>
        <v>997638.87745105173</v>
      </c>
    </row>
    <row r="1490" spans="1:7">
      <c r="A1490" s="4">
        <v>44428</v>
      </c>
      <c r="B1490">
        <v>9.8500000000000004E-2</v>
      </c>
      <c r="C1490" s="6">
        <f>RB[[#This Row],[Variaz]]/100</f>
        <v>9.8499999999999998E-4</v>
      </c>
      <c r="D1490" s="10">
        <f>'AUM Fondi'!F1667</f>
        <v>1135105548.0800002</v>
      </c>
      <c r="E1490" s="10">
        <f>D1489*RB[[#This Row],[Variazione percentuale]]</f>
        <v>1116270.6666155001</v>
      </c>
      <c r="F1490" s="11">
        <f>RB[[#This Row],[AUM]]-D1489</f>
        <v>1835835.7799999714</v>
      </c>
      <c r="G1490" s="11">
        <f>RB[[#This Row],[∆ AUM]]-RB[[#This Row],[effetto mercato]]</f>
        <v>719565.11338447127</v>
      </c>
    </row>
    <row r="1491" spans="1:7">
      <c r="A1491" s="4">
        <v>44431</v>
      </c>
      <c r="B1491">
        <v>6.5600000000000006E-2</v>
      </c>
      <c r="C1491" s="6">
        <f>RB[[#This Row],[Variaz]]/100</f>
        <v>6.5600000000000001E-4</v>
      </c>
      <c r="D1491" s="10">
        <f>'AUM Fondi'!F1668</f>
        <v>1136538981.1299999</v>
      </c>
      <c r="E1491" s="10">
        <f>D1490*RB[[#This Row],[Variazione percentuale]]</f>
        <v>744629.23954048008</v>
      </c>
      <c r="F1491" s="11">
        <f>RB[[#This Row],[AUM]]-D1490</f>
        <v>1433433.0499997139</v>
      </c>
      <c r="G1491" s="11">
        <f>RB[[#This Row],[∆ AUM]]-RB[[#This Row],[effetto mercato]]</f>
        <v>688803.81045923382</v>
      </c>
    </row>
    <row r="1492" spans="1:7">
      <c r="A1492" s="4">
        <v>44432</v>
      </c>
      <c r="B1492">
        <v>1.6400000000000001E-2</v>
      </c>
      <c r="C1492" s="6">
        <f>RB[[#This Row],[Variaz]]/100</f>
        <v>1.64E-4</v>
      </c>
      <c r="D1492" s="10">
        <f>'AUM Fondi'!F1669</f>
        <v>1137625122.1700001</v>
      </c>
      <c r="E1492" s="10">
        <f>D1491*RB[[#This Row],[Variazione percentuale]]</f>
        <v>186392.39290531998</v>
      </c>
      <c r="F1492" s="11">
        <f>RB[[#This Row],[AUM]]-D1491</f>
        <v>1086141.0400002003</v>
      </c>
      <c r="G1492" s="11">
        <f>RB[[#This Row],[∆ AUM]]-RB[[#This Row],[effetto mercato]]</f>
        <v>899748.64709488023</v>
      </c>
    </row>
    <row r="1493" spans="1:7">
      <c r="A1493" s="4">
        <v>44433</v>
      </c>
      <c r="B1493">
        <v>-0.13109999999999999</v>
      </c>
      <c r="C1493" s="6">
        <f>RB[[#This Row],[Variaz]]/100</f>
        <v>-1.3109999999999999E-3</v>
      </c>
      <c r="D1493" s="10">
        <f>'AUM Fondi'!F1670</f>
        <v>1137085548.5599999</v>
      </c>
      <c r="E1493" s="10">
        <f>D1492*RB[[#This Row],[Variazione percentuale]]</f>
        <v>-1491426.5351648699</v>
      </c>
      <c r="F1493" s="11">
        <f>RB[[#This Row],[AUM]]-D1492</f>
        <v>-539573.61000013351</v>
      </c>
      <c r="G1493" s="11">
        <f>RB[[#This Row],[∆ AUM]]-RB[[#This Row],[effetto mercato]]</f>
        <v>951852.92516473634</v>
      </c>
    </row>
    <row r="1494" spans="1:7">
      <c r="A1494" s="4">
        <v>44434</v>
      </c>
      <c r="B1494">
        <v>-0.19689999999999999</v>
      </c>
      <c r="C1494" s="6">
        <f>RB[[#This Row],[Variaz]]/100</f>
        <v>-1.9689999999999998E-3</v>
      </c>
      <c r="D1494" s="10">
        <f>'AUM Fondi'!F1671</f>
        <v>1135717969.46</v>
      </c>
      <c r="E1494" s="10">
        <f>D1493*RB[[#This Row],[Variazione percentuale]]</f>
        <v>-2238921.4451146396</v>
      </c>
      <c r="F1494" s="11">
        <f>RB[[#This Row],[AUM]]-D1493</f>
        <v>-1367579.0999999046</v>
      </c>
      <c r="G1494" s="11">
        <f>RB[[#This Row],[∆ AUM]]-RB[[#This Row],[effetto mercato]]</f>
        <v>871342.34511473496</v>
      </c>
    </row>
    <row r="1495" spans="1:7">
      <c r="A1495" s="4">
        <v>44435</v>
      </c>
      <c r="B1495">
        <v>8.2199999999999995E-2</v>
      </c>
      <c r="C1495" s="6">
        <f>RB[[#This Row],[Variaz]]/100</f>
        <v>8.2199999999999992E-4</v>
      </c>
      <c r="D1495" s="10">
        <f>'AUM Fondi'!F1672</f>
        <v>1137899041.6199999</v>
      </c>
      <c r="E1495" s="10">
        <f>D1494*RB[[#This Row],[Variazione percentuale]]</f>
        <v>933560.1708961199</v>
      </c>
      <c r="F1495" s="11">
        <f>RB[[#This Row],[AUM]]-D1494</f>
        <v>2181072.1599998474</v>
      </c>
      <c r="G1495" s="11">
        <f>RB[[#This Row],[∆ AUM]]-RB[[#This Row],[effetto mercato]]</f>
        <v>1247511.9891037275</v>
      </c>
    </row>
    <row r="1496" spans="1:7">
      <c r="A1496" s="4">
        <v>44438</v>
      </c>
      <c r="B1496">
        <v>9.8599999999999993E-2</v>
      </c>
      <c r="C1496" s="6">
        <f>RB[[#This Row],[Variaz]]/100</f>
        <v>9.859999999999999E-4</v>
      </c>
      <c r="D1496" s="10">
        <f>'AUM Fondi'!F1673</f>
        <v>1139581133.2</v>
      </c>
      <c r="E1496" s="10">
        <f>D1495*RB[[#This Row],[Variazione percentuale]]</f>
        <v>1121968.4550373198</v>
      </c>
      <c r="F1496" s="11">
        <f>RB[[#This Row],[AUM]]-D1495</f>
        <v>1682091.5800001621</v>
      </c>
      <c r="G1496" s="11">
        <f>RB[[#This Row],[∆ AUM]]-RB[[#This Row],[effetto mercato]]</f>
        <v>560123.12496284232</v>
      </c>
    </row>
    <row r="1497" spans="1:7">
      <c r="A1497" s="4">
        <v>44439</v>
      </c>
      <c r="B1497">
        <v>-0.19700000000000001</v>
      </c>
      <c r="C1497" s="6">
        <f>RB[[#This Row],[Variaz]]/100</f>
        <v>-1.97E-3</v>
      </c>
      <c r="D1497" s="10">
        <f>'AUM Fondi'!F1674</f>
        <v>1138234042.6600001</v>
      </c>
      <c r="E1497" s="10">
        <f>D1496*RB[[#This Row],[Variazione percentuale]]</f>
        <v>-2244974.8324040002</v>
      </c>
      <c r="F1497" s="11">
        <f>RB[[#This Row],[AUM]]-D1496</f>
        <v>-1347090.5399999619</v>
      </c>
      <c r="G1497" s="11">
        <f>RB[[#This Row],[∆ AUM]]-RB[[#This Row],[effetto mercato]]</f>
        <v>897884.29240403837</v>
      </c>
    </row>
    <row r="1498" spans="1:7">
      <c r="A1498" s="4">
        <v>44440</v>
      </c>
      <c r="B1498">
        <v>-1.6400000000000001E-2</v>
      </c>
      <c r="C1498" s="6">
        <f>RB[[#This Row],[Variaz]]/100</f>
        <v>-1.64E-4</v>
      </c>
      <c r="D1498" s="10">
        <f>'AUM Fondi'!F1675</f>
        <v>1139113221.75</v>
      </c>
      <c r="E1498" s="10">
        <f>D1497*RB[[#This Row],[Variazione percentuale]]</f>
        <v>-186670.38299624002</v>
      </c>
      <c r="F1498" s="11">
        <f>RB[[#This Row],[AUM]]-D1497</f>
        <v>879179.08999991417</v>
      </c>
      <c r="G1498" s="11">
        <f>RB[[#This Row],[∆ AUM]]-RB[[#This Row],[effetto mercato]]</f>
        <v>1065849.4729961541</v>
      </c>
    </row>
    <row r="1499" spans="1:7">
      <c r="A1499" s="4">
        <v>44441</v>
      </c>
      <c r="B1499">
        <v>6.5799999999999997E-2</v>
      </c>
      <c r="C1499" s="6">
        <f>RB[[#This Row],[Variaz]]/100</f>
        <v>6.5799999999999995E-4</v>
      </c>
      <c r="D1499" s="10">
        <f>'AUM Fondi'!F1676</f>
        <v>1141060743.8700001</v>
      </c>
      <c r="E1499" s="10">
        <f>D1498*RB[[#This Row],[Variazione percentuale]]</f>
        <v>749536.49991149991</v>
      </c>
      <c r="F1499" s="11">
        <f>RB[[#This Row],[AUM]]-D1498</f>
        <v>1947522.120000124</v>
      </c>
      <c r="G1499" s="11">
        <f>RB[[#This Row],[∆ AUM]]-RB[[#This Row],[effetto mercato]]</f>
        <v>1197985.6200886241</v>
      </c>
    </row>
    <row r="1500" spans="1:7">
      <c r="A1500" s="4">
        <v>44442</v>
      </c>
      <c r="B1500">
        <v>-6.5799999999999997E-2</v>
      </c>
      <c r="C1500" s="6">
        <f>RB[[#This Row],[Variaz]]/100</f>
        <v>-6.5799999999999995E-4</v>
      </c>
      <c r="D1500" s="10">
        <f>'AUM Fondi'!F1677</f>
        <v>1141922510.23</v>
      </c>
      <c r="E1500" s="10">
        <f>D1499*RB[[#This Row],[Variazione percentuale]]</f>
        <v>-750817.96946646005</v>
      </c>
      <c r="F1500" s="11">
        <f>RB[[#This Row],[AUM]]-D1499</f>
        <v>861766.3599998951</v>
      </c>
      <c r="G1500" s="11">
        <f>RB[[#This Row],[∆ AUM]]-RB[[#This Row],[effetto mercato]]</f>
        <v>1612584.329466355</v>
      </c>
    </row>
    <row r="1501" spans="1:7">
      <c r="A1501" s="4">
        <v>44445</v>
      </c>
      <c r="B1501">
        <v>0.1152</v>
      </c>
      <c r="C1501" s="6">
        <f>RB[[#This Row],[Variaz]]/100</f>
        <v>1.152E-3</v>
      </c>
      <c r="D1501" s="10">
        <f>'AUM Fondi'!F1678</f>
        <v>1145370336.7399998</v>
      </c>
      <c r="E1501" s="10">
        <f>D1500*RB[[#This Row],[Variazione percentuale]]</f>
        <v>1315494.73178496</v>
      </c>
      <c r="F1501" s="11">
        <f>RB[[#This Row],[AUM]]-D1500</f>
        <v>3447826.509999752</v>
      </c>
      <c r="G1501" s="11">
        <f>RB[[#This Row],[∆ AUM]]-RB[[#This Row],[effetto mercato]]</f>
        <v>2132331.7782147918</v>
      </c>
    </row>
    <row r="1502" spans="1:7">
      <c r="A1502" s="4">
        <v>44446</v>
      </c>
      <c r="B1502">
        <v>-0.21360000000000001</v>
      </c>
      <c r="C1502" s="6">
        <f>RB[[#This Row],[Variaz]]/100</f>
        <v>-2.1360000000000003E-3</v>
      </c>
      <c r="D1502" s="10">
        <f>'AUM Fondi'!F1679</f>
        <v>1144858380.71</v>
      </c>
      <c r="E1502" s="10">
        <f>D1501*RB[[#This Row],[Variazione percentuale]]</f>
        <v>-2446511.0392766399</v>
      </c>
      <c r="F1502" s="11">
        <f>RB[[#This Row],[AUM]]-D1501</f>
        <v>-511956.02999973297</v>
      </c>
      <c r="G1502" s="11">
        <f>RB[[#This Row],[∆ AUM]]-RB[[#This Row],[effetto mercato]]</f>
        <v>1934555.009276907</v>
      </c>
    </row>
    <row r="1503" spans="1:7">
      <c r="A1503" s="4">
        <v>44447</v>
      </c>
      <c r="B1503">
        <v>1.6500000000000001E-2</v>
      </c>
      <c r="C1503" s="6">
        <f>RB[[#This Row],[Variaz]]/100</f>
        <v>1.65E-4</v>
      </c>
      <c r="D1503" s="10">
        <f>'AUM Fondi'!F1680</f>
        <v>1145963515.4799998</v>
      </c>
      <c r="E1503" s="10">
        <f>D1502*RB[[#This Row],[Variazione percentuale]]</f>
        <v>188901.63281715001</v>
      </c>
      <c r="F1503" s="11">
        <f>RB[[#This Row],[AUM]]-D1502</f>
        <v>1105134.7699997425</v>
      </c>
      <c r="G1503" s="11">
        <f>RB[[#This Row],[∆ AUM]]-RB[[#This Row],[effetto mercato]]</f>
        <v>916233.13718259253</v>
      </c>
    </row>
    <row r="1504" spans="1:7">
      <c r="A1504" s="4">
        <v>44448</v>
      </c>
      <c r="B1504">
        <v>-4.9399999999999999E-2</v>
      </c>
      <c r="C1504" s="6">
        <f>RB[[#This Row],[Variaz]]/100</f>
        <v>-4.9399999999999997E-4</v>
      </c>
      <c r="D1504" s="10">
        <f>'AUM Fondi'!F1681</f>
        <v>1146810939.6199999</v>
      </c>
      <c r="E1504" s="10">
        <f>D1503*RB[[#This Row],[Variazione percentuale]]</f>
        <v>-566105.97664711985</v>
      </c>
      <c r="F1504" s="11">
        <f>RB[[#This Row],[AUM]]-D1503</f>
        <v>847424.1400001049</v>
      </c>
      <c r="G1504" s="11">
        <f>RB[[#This Row],[∆ AUM]]-RB[[#This Row],[effetto mercato]]</f>
        <v>1413530.1166472249</v>
      </c>
    </row>
    <row r="1505" spans="1:7">
      <c r="A1505" s="4">
        <v>44449</v>
      </c>
      <c r="B1505">
        <v>-0.16470000000000001</v>
      </c>
      <c r="C1505" s="6">
        <f>RB[[#This Row],[Variaz]]/100</f>
        <v>-1.647E-3</v>
      </c>
      <c r="D1505" s="10">
        <f>'AUM Fondi'!F1682</f>
        <v>1146235722.5699999</v>
      </c>
      <c r="E1505" s="10">
        <f>D1504*RB[[#This Row],[Variazione percentuale]]</f>
        <v>-1888797.6175541398</v>
      </c>
      <c r="F1505" s="11">
        <f>RB[[#This Row],[AUM]]-D1504</f>
        <v>-575217.04999995232</v>
      </c>
      <c r="G1505" s="11">
        <f>RB[[#This Row],[∆ AUM]]-RB[[#This Row],[effetto mercato]]</f>
        <v>1313580.5675541875</v>
      </c>
    </row>
    <row r="1506" spans="1:7">
      <c r="A1506" s="4">
        <v>44452</v>
      </c>
      <c r="B1506">
        <v>6.6000000000000003E-2</v>
      </c>
      <c r="C1506" s="6">
        <f>RB[[#This Row],[Variaz]]/100</f>
        <v>6.6E-4</v>
      </c>
      <c r="D1506" s="10">
        <f>'AUM Fondi'!F1683</f>
        <v>1148149734.6299999</v>
      </c>
      <c r="E1506" s="10">
        <f>D1505*RB[[#This Row],[Variazione percentuale]]</f>
        <v>756515.57689619996</v>
      </c>
      <c r="F1506" s="11">
        <f>RB[[#This Row],[AUM]]-D1505</f>
        <v>1914012.0599999428</v>
      </c>
      <c r="G1506" s="11">
        <f>RB[[#This Row],[∆ AUM]]-RB[[#This Row],[effetto mercato]]</f>
        <v>1157496.4831037428</v>
      </c>
    </row>
    <row r="1507" spans="1:7">
      <c r="A1507" s="4">
        <v>44453</v>
      </c>
      <c r="B1507">
        <v>0</v>
      </c>
      <c r="C1507" s="6">
        <f>RB[[#This Row],[Variaz]]/100</f>
        <v>0</v>
      </c>
      <c r="D1507" s="10">
        <f>'AUM Fondi'!F1684</f>
        <v>1149203219.1800001</v>
      </c>
      <c r="E1507" s="10">
        <f>D1506*RB[[#This Row],[Variazione percentuale]]</f>
        <v>0</v>
      </c>
      <c r="F1507" s="11">
        <f>RB[[#This Row],[AUM]]-D1506</f>
        <v>1053484.5500001907</v>
      </c>
      <c r="G1507" s="11">
        <f>RB[[#This Row],[∆ AUM]]-RB[[#This Row],[effetto mercato]]</f>
        <v>1053484.5500001907</v>
      </c>
    </row>
    <row r="1508" spans="1:7">
      <c r="A1508" s="4">
        <v>44454</v>
      </c>
      <c r="B1508">
        <v>-8.2400000000000001E-2</v>
      </c>
      <c r="C1508" s="6">
        <f>RB[[#This Row],[Variaz]]/100</f>
        <v>-8.2399999999999997E-4</v>
      </c>
      <c r="D1508" s="10">
        <f>'AUM Fondi'!F1685</f>
        <v>1149019997.5699999</v>
      </c>
      <c r="E1508" s="10">
        <f>D1507*RB[[#This Row],[Variazione percentuale]]</f>
        <v>-946943.45260432002</v>
      </c>
      <c r="F1508" s="11">
        <f>RB[[#This Row],[AUM]]-D1507</f>
        <v>-183221.61000013351</v>
      </c>
      <c r="G1508" s="11">
        <f>RB[[#This Row],[∆ AUM]]-RB[[#This Row],[effetto mercato]]</f>
        <v>763721.8426041865</v>
      </c>
    </row>
    <row r="1509" spans="1:7">
      <c r="A1509" s="4">
        <v>44455</v>
      </c>
      <c r="B1509">
        <v>9.9000000000000005E-2</v>
      </c>
      <c r="C1509" s="6">
        <f>RB[[#This Row],[Variaz]]/100</f>
        <v>9.8999999999999999E-4</v>
      </c>
      <c r="D1509" s="10">
        <f>'AUM Fondi'!F1686</f>
        <v>1151020786.3</v>
      </c>
      <c r="E1509" s="10">
        <f>D1508*RB[[#This Row],[Variazione percentuale]]</f>
        <v>1137529.7975943</v>
      </c>
      <c r="F1509" s="11">
        <f>RB[[#This Row],[AUM]]-D1508</f>
        <v>2000788.7300000191</v>
      </c>
      <c r="G1509" s="11">
        <f>RB[[#This Row],[∆ AUM]]-RB[[#This Row],[effetto mercato]]</f>
        <v>863258.93240571907</v>
      </c>
    </row>
    <row r="1510" spans="1:7">
      <c r="A1510" s="4">
        <v>44456</v>
      </c>
      <c r="B1510">
        <v>-0.18129999999999999</v>
      </c>
      <c r="C1510" s="6">
        <f>RB[[#This Row],[Variaz]]/100</f>
        <v>-1.8129999999999999E-3</v>
      </c>
      <c r="D1510" s="10">
        <f>'AUM Fondi'!F1687</f>
        <v>1150837006.1399999</v>
      </c>
      <c r="E1510" s="10">
        <f>D1509*RB[[#This Row],[Variazione percentuale]]</f>
        <v>-2086800.6855618998</v>
      </c>
      <c r="F1510" s="11">
        <f>RB[[#This Row],[AUM]]-D1509</f>
        <v>-183780.16000008583</v>
      </c>
      <c r="G1510" s="11">
        <f>RB[[#This Row],[∆ AUM]]-RB[[#This Row],[effetto mercato]]</f>
        <v>1903020.525561814</v>
      </c>
    </row>
    <row r="1511" spans="1:7">
      <c r="A1511" s="4">
        <v>44459</v>
      </c>
      <c r="B1511">
        <v>-0.26419999999999999</v>
      </c>
      <c r="C1511" s="6">
        <f>RB[[#This Row],[Variaz]]/100</f>
        <v>-2.6419999999999998E-3</v>
      </c>
      <c r="D1511" s="10">
        <f>'AUM Fondi'!F1688</f>
        <v>1149316754.5699999</v>
      </c>
      <c r="E1511" s="10">
        <f>D1510*RB[[#This Row],[Variazione percentuale]]</f>
        <v>-3040511.3702218793</v>
      </c>
      <c r="F1511" s="11">
        <f>RB[[#This Row],[AUM]]-D1510</f>
        <v>-1520251.5699999332</v>
      </c>
      <c r="G1511" s="11">
        <f>RB[[#This Row],[∆ AUM]]-RB[[#This Row],[effetto mercato]]</f>
        <v>1520259.8002219461</v>
      </c>
    </row>
    <row r="1512" spans="1:7">
      <c r="A1512" s="4">
        <v>44460</v>
      </c>
      <c r="B1512">
        <v>-3.3099999999999997E-2</v>
      </c>
      <c r="C1512" s="6">
        <f>RB[[#This Row],[Variaz]]/100</f>
        <v>-3.3099999999999997E-4</v>
      </c>
      <c r="D1512" s="10">
        <f>'AUM Fondi'!F1689</f>
        <v>1150323214.8099999</v>
      </c>
      <c r="E1512" s="10">
        <f>D1511*RB[[#This Row],[Variazione percentuale]]</f>
        <v>-380423.84576266992</v>
      </c>
      <c r="F1512" s="11">
        <f>RB[[#This Row],[AUM]]-D1511</f>
        <v>1006460.2400000095</v>
      </c>
      <c r="G1512" s="11">
        <f>RB[[#This Row],[∆ AUM]]-RB[[#This Row],[effetto mercato]]</f>
        <v>1386884.0857626796</v>
      </c>
    </row>
    <row r="1513" spans="1:7">
      <c r="A1513" s="4">
        <v>44461</v>
      </c>
      <c r="B1513">
        <v>0.1822</v>
      </c>
      <c r="C1513" s="6">
        <f>RB[[#This Row],[Variaz]]/100</f>
        <v>1.8220000000000001E-3</v>
      </c>
      <c r="D1513" s="10">
        <f>'AUM Fondi'!F1690</f>
        <v>1153493820.6900001</v>
      </c>
      <c r="E1513" s="10">
        <f>D1512*RB[[#This Row],[Variazione percentuale]]</f>
        <v>2095888.89738382</v>
      </c>
      <c r="F1513" s="11">
        <f>RB[[#This Row],[AUM]]-D1512</f>
        <v>3170605.8800001144</v>
      </c>
      <c r="G1513" s="11">
        <f>RB[[#This Row],[∆ AUM]]-RB[[#This Row],[effetto mercato]]</f>
        <v>1074716.9826162944</v>
      </c>
    </row>
    <row r="1514" spans="1:7">
      <c r="A1514" s="4">
        <v>44462</v>
      </c>
      <c r="B1514">
        <v>0.14879999999999999</v>
      </c>
      <c r="C1514" s="6">
        <f>RB[[#This Row],[Variaz]]/100</f>
        <v>1.488E-3</v>
      </c>
      <c r="D1514" s="10">
        <f>'AUM Fondi'!F1691</f>
        <v>1156071654.5799999</v>
      </c>
      <c r="E1514" s="10">
        <f>D1513*RB[[#This Row],[Variazione percentuale]]</f>
        <v>1716398.8051867201</v>
      </c>
      <c r="F1514" s="11">
        <f>RB[[#This Row],[AUM]]-D1513</f>
        <v>2577833.8899998665</v>
      </c>
      <c r="G1514" s="11">
        <f>RB[[#This Row],[∆ AUM]]-RB[[#This Row],[effetto mercato]]</f>
        <v>861435.08481314639</v>
      </c>
    </row>
    <row r="1515" spans="1:7">
      <c r="A1515" s="4">
        <v>44463</v>
      </c>
      <c r="B1515">
        <v>-3.3000000000000002E-2</v>
      </c>
      <c r="C1515" s="6">
        <f>RB[[#This Row],[Variaz]]/100</f>
        <v>-3.3E-4</v>
      </c>
      <c r="D1515" s="10">
        <f>'AUM Fondi'!F1692</f>
        <v>1156927351.51</v>
      </c>
      <c r="E1515" s="10">
        <f>D1514*RB[[#This Row],[Variazione percentuale]]</f>
        <v>-381503.64601139998</v>
      </c>
      <c r="F1515" s="11">
        <f>RB[[#This Row],[AUM]]-D1514</f>
        <v>855696.93000006676</v>
      </c>
      <c r="G1515" s="11">
        <f>RB[[#This Row],[∆ AUM]]-RB[[#This Row],[effetto mercato]]</f>
        <v>1237200.5760114668</v>
      </c>
    </row>
    <row r="1516" spans="1:7">
      <c r="A1516" s="4">
        <v>44466</v>
      </c>
      <c r="B1516">
        <v>-3.3000000000000002E-2</v>
      </c>
      <c r="C1516" s="6">
        <f>RB[[#This Row],[Variaz]]/100</f>
        <v>-3.3E-4</v>
      </c>
      <c r="D1516" s="10">
        <f>'AUM Fondi'!F1693</f>
        <v>1157787160.3499999</v>
      </c>
      <c r="E1516" s="10">
        <f>D1515*RB[[#This Row],[Variazione percentuale]]</f>
        <v>-381786.0259983</v>
      </c>
      <c r="F1516" s="11">
        <f>RB[[#This Row],[AUM]]-D1515</f>
        <v>859808.83999991417</v>
      </c>
      <c r="G1516" s="11">
        <f>RB[[#This Row],[∆ AUM]]-RB[[#This Row],[effetto mercato]]</f>
        <v>1241594.8659982141</v>
      </c>
    </row>
    <row r="1517" spans="1:7">
      <c r="A1517" s="4">
        <v>44467</v>
      </c>
      <c r="B1517">
        <v>-0.52869999999999995</v>
      </c>
      <c r="C1517" s="6">
        <f>RB[[#This Row],[Variaz]]/100</f>
        <v>-5.2869999999999992E-3</v>
      </c>
      <c r="D1517" s="10">
        <f>'AUM Fondi'!F1694</f>
        <v>1152627143.6199999</v>
      </c>
      <c r="E1517" s="10">
        <f>D1516*RB[[#This Row],[Variazione percentuale]]</f>
        <v>-6121220.7167704487</v>
      </c>
      <c r="F1517" s="11">
        <f>RB[[#This Row],[AUM]]-D1516</f>
        <v>-5160016.7300000191</v>
      </c>
      <c r="G1517" s="11">
        <f>RB[[#This Row],[∆ AUM]]-RB[[#This Row],[effetto mercato]]</f>
        <v>961203.98677042965</v>
      </c>
    </row>
    <row r="1518" spans="1:7">
      <c r="A1518" s="4">
        <v>44468</v>
      </c>
      <c r="B1518">
        <v>8.3000000000000004E-2</v>
      </c>
      <c r="C1518" s="6">
        <f>RB[[#This Row],[Variaz]]/100</f>
        <v>8.3000000000000001E-4</v>
      </c>
      <c r="D1518" s="10">
        <f>'AUM Fondi'!F1695</f>
        <v>1154505968.6599998</v>
      </c>
      <c r="E1518" s="10">
        <f>D1517*RB[[#This Row],[Variazione percentuale]]</f>
        <v>956680.52920459991</v>
      </c>
      <c r="F1518" s="11">
        <f>RB[[#This Row],[AUM]]-D1517</f>
        <v>1878825.0399999619</v>
      </c>
      <c r="G1518" s="11">
        <f>RB[[#This Row],[∆ AUM]]-RB[[#This Row],[effetto mercato]]</f>
        <v>922144.51079536194</v>
      </c>
    </row>
    <row r="1519" spans="1:7">
      <c r="A1519" s="4">
        <v>44469</v>
      </c>
      <c r="B1519">
        <v>-0.29870000000000002</v>
      </c>
      <c r="C1519" s="6">
        <f>RB[[#This Row],[Variaz]]/100</f>
        <v>-2.9870000000000001E-3</v>
      </c>
      <c r="D1519" s="10">
        <f>'AUM Fondi'!F1696</f>
        <v>1152489898.8900001</v>
      </c>
      <c r="E1519" s="10">
        <f>D1518*RB[[#This Row],[Variazione percentuale]]</f>
        <v>-3448509.3283874197</v>
      </c>
      <c r="F1519" s="11">
        <f>RB[[#This Row],[AUM]]-D1518</f>
        <v>-2016069.7699997425</v>
      </c>
      <c r="G1519" s="11">
        <f>RB[[#This Row],[∆ AUM]]-RB[[#This Row],[effetto mercato]]</f>
        <v>1432439.5583876772</v>
      </c>
    </row>
    <row r="1520" spans="1:7">
      <c r="A1520" s="4">
        <v>44470</v>
      </c>
      <c r="B1520">
        <v>9.9900000000000003E-2</v>
      </c>
      <c r="C1520" s="6">
        <f>RB[[#This Row],[Variaz]]/100</f>
        <v>9.990000000000001E-4</v>
      </c>
      <c r="D1520" s="10">
        <f>'AUM Fondi'!F1697</f>
        <v>1155238676.47</v>
      </c>
      <c r="E1520" s="10">
        <f>D1519*RB[[#This Row],[Variazione percentuale]]</f>
        <v>1151337.4089911103</v>
      </c>
      <c r="F1520" s="11">
        <f>RB[[#This Row],[AUM]]-D1519</f>
        <v>2748777.5799999237</v>
      </c>
      <c r="G1520" s="11">
        <f>RB[[#This Row],[∆ AUM]]-RB[[#This Row],[effetto mercato]]</f>
        <v>1597440.1710088134</v>
      </c>
    </row>
    <row r="1521" spans="1:7">
      <c r="A1521" s="4">
        <v>44473</v>
      </c>
      <c r="B1521">
        <v>-0.28270000000000001</v>
      </c>
      <c r="C1521" s="6">
        <f>RB[[#This Row],[Variaz]]/100</f>
        <v>-2.8270000000000001E-3</v>
      </c>
      <c r="D1521" s="10">
        <f>'AUM Fondi'!F1698</f>
        <v>1153492076.2</v>
      </c>
      <c r="E1521" s="10">
        <f>D1520*RB[[#This Row],[Variazione percentuale]]</f>
        <v>-3265859.7383806901</v>
      </c>
      <c r="F1521" s="11">
        <f>RB[[#This Row],[AUM]]-D1520</f>
        <v>-1746600.2699999809</v>
      </c>
      <c r="G1521" s="11">
        <f>RB[[#This Row],[∆ AUM]]-RB[[#This Row],[effetto mercato]]</f>
        <v>1519259.4683807092</v>
      </c>
    </row>
    <row r="1522" spans="1:7">
      <c r="A1522" s="4">
        <v>44474</v>
      </c>
      <c r="B1522">
        <v>0.13339999999999999</v>
      </c>
      <c r="C1522" s="6">
        <f>RB[[#This Row],[Variaz]]/100</f>
        <v>1.3339999999999999E-3</v>
      </c>
      <c r="D1522" s="10">
        <f>'AUM Fondi'!F1699</f>
        <v>1156861454.6800001</v>
      </c>
      <c r="E1522" s="10">
        <f>D1521*RB[[#This Row],[Variazione percentuale]]</f>
        <v>1538758.4296507998</v>
      </c>
      <c r="F1522" s="11">
        <f>RB[[#This Row],[AUM]]-D1521</f>
        <v>3369378.4800000191</v>
      </c>
      <c r="G1522" s="11">
        <f>RB[[#This Row],[∆ AUM]]-RB[[#This Row],[effetto mercato]]</f>
        <v>1830620.0503492192</v>
      </c>
    </row>
    <row r="1523" spans="1:7">
      <c r="A1523" s="4">
        <v>44475</v>
      </c>
      <c r="B1523">
        <v>-3.3300000000000003E-2</v>
      </c>
      <c r="C1523" s="6">
        <f>RB[[#This Row],[Variaz]]/100</f>
        <v>-3.3300000000000002E-4</v>
      </c>
      <c r="D1523" s="10">
        <f>'AUM Fondi'!F1700</f>
        <v>1158175419.5899999</v>
      </c>
      <c r="E1523" s="10">
        <f>D1522*RB[[#This Row],[Variazione percentuale]]</f>
        <v>-385234.86440844001</v>
      </c>
      <c r="F1523" s="11">
        <f>RB[[#This Row],[AUM]]-D1522</f>
        <v>1313964.9099998474</v>
      </c>
      <c r="G1523" s="11">
        <f>RB[[#This Row],[∆ AUM]]-RB[[#This Row],[effetto mercato]]</f>
        <v>1699199.7744082874</v>
      </c>
    </row>
    <row r="1524" spans="1:7">
      <c r="A1524" s="4">
        <v>44476</v>
      </c>
      <c r="B1524">
        <v>0.24990000000000001</v>
      </c>
      <c r="C1524" s="6">
        <f>RB[[#This Row],[Variaz]]/100</f>
        <v>2.4989999999999999E-3</v>
      </c>
      <c r="D1524" s="10">
        <f>'AUM Fondi'!F1701</f>
        <v>1162296618.97</v>
      </c>
      <c r="E1524" s="10">
        <f>D1523*RB[[#This Row],[Variazione percentuale]]</f>
        <v>2894280.3735554097</v>
      </c>
      <c r="F1524" s="11">
        <f>RB[[#This Row],[AUM]]-D1523</f>
        <v>4121199.3800001144</v>
      </c>
      <c r="G1524" s="11">
        <f>RB[[#This Row],[∆ AUM]]-RB[[#This Row],[effetto mercato]]</f>
        <v>1226919.0064447047</v>
      </c>
    </row>
    <row r="1525" spans="1:7">
      <c r="A1525" s="4">
        <v>44477</v>
      </c>
      <c r="B1525">
        <v>-0.18279999999999999</v>
      </c>
      <c r="C1525" s="6">
        <f>RB[[#This Row],[Variaz]]/100</f>
        <v>-1.828E-3</v>
      </c>
      <c r="D1525" s="10">
        <f>'AUM Fondi'!F1702</f>
        <v>1161517883.02</v>
      </c>
      <c r="E1525" s="10">
        <f>D1524*RB[[#This Row],[Variazione percentuale]]</f>
        <v>-2124678.2194771599</v>
      </c>
      <c r="F1525" s="11">
        <f>RB[[#This Row],[AUM]]-D1524</f>
        <v>-778735.95000004768</v>
      </c>
      <c r="G1525" s="11">
        <f>RB[[#This Row],[∆ AUM]]-RB[[#This Row],[effetto mercato]]</f>
        <v>1345942.2694771122</v>
      </c>
    </row>
    <row r="1526" spans="1:7">
      <c r="A1526" s="4">
        <v>44480</v>
      </c>
      <c r="B1526">
        <v>-0.16650000000000001</v>
      </c>
      <c r="C1526" s="6">
        <f>RB[[#This Row],[Variaz]]/100</f>
        <v>-1.665E-3</v>
      </c>
      <c r="D1526" s="10">
        <f>'AUM Fondi'!F1703</f>
        <v>1160560617.3300002</v>
      </c>
      <c r="E1526" s="10">
        <f>D1525*RB[[#This Row],[Variazione percentuale]]</f>
        <v>-1933927.2752282999</v>
      </c>
      <c r="F1526" s="11">
        <f>RB[[#This Row],[AUM]]-D1525</f>
        <v>-957265.6899998188</v>
      </c>
      <c r="G1526" s="11">
        <f>RB[[#This Row],[∆ AUM]]-RB[[#This Row],[effetto mercato]]</f>
        <v>976661.5852284811</v>
      </c>
    </row>
    <row r="1527" spans="1:7">
      <c r="A1527" s="4">
        <v>44481</v>
      </c>
      <c r="B1527">
        <v>-8.3400000000000002E-2</v>
      </c>
      <c r="C1527" s="6">
        <f>RB[[#This Row],[Variaz]]/100</f>
        <v>-8.34E-4</v>
      </c>
      <c r="D1527" s="10">
        <f>'AUM Fondi'!F1704</f>
        <v>1160643014.6599998</v>
      </c>
      <c r="E1527" s="10">
        <f>D1526*RB[[#This Row],[Variazione percentuale]]</f>
        <v>-967907.55485322012</v>
      </c>
      <c r="F1527" s="11">
        <f>RB[[#This Row],[AUM]]-D1526</f>
        <v>82397.329999685287</v>
      </c>
      <c r="G1527" s="11">
        <f>RB[[#This Row],[∆ AUM]]-RB[[#This Row],[effetto mercato]]</f>
        <v>1050304.8848529053</v>
      </c>
    </row>
    <row r="1528" spans="1:7">
      <c r="A1528" s="4">
        <v>44482</v>
      </c>
      <c r="B1528">
        <v>0.217</v>
      </c>
      <c r="C1528" s="6">
        <f>RB[[#This Row],[Variaz]]/100</f>
        <v>2.1700000000000001E-3</v>
      </c>
      <c r="D1528" s="10">
        <f>'AUM Fondi'!F1705</f>
        <v>1163945270.26</v>
      </c>
      <c r="E1528" s="10">
        <f>D1527*RB[[#This Row],[Variazione percentuale]]</f>
        <v>2518595.3418121999</v>
      </c>
      <c r="F1528" s="11">
        <f>RB[[#This Row],[AUM]]-D1527</f>
        <v>3302255.6000001431</v>
      </c>
      <c r="G1528" s="11">
        <f>RB[[#This Row],[∆ AUM]]-RB[[#This Row],[effetto mercato]]</f>
        <v>783660.25818794314</v>
      </c>
    </row>
    <row r="1529" spans="1:7">
      <c r="A1529" s="4">
        <v>44483</v>
      </c>
      <c r="B1529">
        <v>0.58279999999999998</v>
      </c>
      <c r="C1529" s="6">
        <f>RB[[#This Row],[Variaz]]/100</f>
        <v>5.8279999999999998E-3</v>
      </c>
      <c r="D1529" s="10">
        <f>'AUM Fondi'!F1706</f>
        <v>1171910950.8699999</v>
      </c>
      <c r="E1529" s="10">
        <f>D1528*RB[[#This Row],[Variazione percentuale]]</f>
        <v>6783473.0350752799</v>
      </c>
      <c r="F1529" s="11">
        <f>RB[[#This Row],[AUM]]-D1528</f>
        <v>7965680.6099998951</v>
      </c>
      <c r="G1529" s="11">
        <f>RB[[#This Row],[∆ AUM]]-RB[[#This Row],[effetto mercato]]</f>
        <v>1182207.5749246152</v>
      </c>
    </row>
    <row r="1530" spans="1:7">
      <c r="A1530" s="4">
        <v>44484</v>
      </c>
      <c r="B1530">
        <v>6.6199999999999995E-2</v>
      </c>
      <c r="C1530" s="6">
        <f>RB[[#This Row],[Variaz]]/100</f>
        <v>6.6199999999999994E-4</v>
      </c>
      <c r="D1530" s="10">
        <f>'AUM Fondi'!F1707</f>
        <v>1174166227.6099999</v>
      </c>
      <c r="E1530" s="10">
        <f>D1529*RB[[#This Row],[Variazione percentuale]]</f>
        <v>775805.04947593983</v>
      </c>
      <c r="F1530" s="11">
        <f>RB[[#This Row],[AUM]]-D1529</f>
        <v>2255276.7400000095</v>
      </c>
      <c r="G1530" s="11">
        <f>RB[[#This Row],[∆ AUM]]-RB[[#This Row],[effetto mercato]]</f>
        <v>1479471.6905240696</v>
      </c>
    </row>
    <row r="1531" spans="1:7">
      <c r="A1531" s="4">
        <v>44487</v>
      </c>
      <c r="B1531">
        <v>-8.2699999999999996E-2</v>
      </c>
      <c r="C1531" s="6">
        <f>RB[[#This Row],[Variaz]]/100</f>
        <v>-8.2699999999999994E-4</v>
      </c>
      <c r="D1531" s="10">
        <f>'AUM Fondi'!F1708</f>
        <v>1174742340.0599999</v>
      </c>
      <c r="E1531" s="10">
        <f>D1530*RB[[#This Row],[Variazione percentuale]]</f>
        <v>-971035.47023346985</v>
      </c>
      <c r="F1531" s="11">
        <f>RB[[#This Row],[AUM]]-D1530</f>
        <v>576112.45000004768</v>
      </c>
      <c r="G1531" s="11">
        <f>RB[[#This Row],[∆ AUM]]-RB[[#This Row],[effetto mercato]]</f>
        <v>1547147.9202335174</v>
      </c>
    </row>
    <row r="1532" spans="1:7">
      <c r="A1532" s="4">
        <v>44488</v>
      </c>
      <c r="B1532">
        <v>-8.2799999999999999E-2</v>
      </c>
      <c r="C1532" s="6">
        <f>RB[[#This Row],[Variaz]]/100</f>
        <v>-8.2799999999999996E-4</v>
      </c>
      <c r="D1532" s="10">
        <f>'AUM Fondi'!F1709</f>
        <v>1175983783.72</v>
      </c>
      <c r="E1532" s="10">
        <f>D1531*RB[[#This Row],[Variazione percentuale]]</f>
        <v>-972686.6575696799</v>
      </c>
      <c r="F1532" s="11">
        <f>RB[[#This Row],[AUM]]-D1531</f>
        <v>1241443.6600000858</v>
      </c>
      <c r="G1532" s="11">
        <f>RB[[#This Row],[∆ AUM]]-RB[[#This Row],[effetto mercato]]</f>
        <v>2214130.3175697657</v>
      </c>
    </row>
    <row r="1533" spans="1:7">
      <c r="A1533" s="4">
        <v>44489</v>
      </c>
      <c r="B1533">
        <v>0.19889999999999999</v>
      </c>
      <c r="C1533" s="6">
        <f>RB[[#This Row],[Variaz]]/100</f>
        <v>1.9889999999999999E-3</v>
      </c>
      <c r="D1533" s="10">
        <f>'AUM Fondi'!F1710</f>
        <v>1179146417.29</v>
      </c>
      <c r="E1533" s="10">
        <f>D1532*RB[[#This Row],[Variazione percentuale]]</f>
        <v>2339031.7458190797</v>
      </c>
      <c r="F1533" s="11">
        <f>RB[[#This Row],[AUM]]-D1532</f>
        <v>3162633.5699999332</v>
      </c>
      <c r="G1533" s="11">
        <f>RB[[#This Row],[∆ AUM]]-RB[[#This Row],[effetto mercato]]</f>
        <v>823601.82418085355</v>
      </c>
    </row>
    <row r="1534" spans="1:7">
      <c r="A1534" s="4">
        <v>44490</v>
      </c>
      <c r="B1534">
        <v>1.6500000000000001E-2</v>
      </c>
      <c r="C1534" s="6">
        <f>RB[[#This Row],[Variaz]]/100</f>
        <v>1.65E-4</v>
      </c>
      <c r="D1534" s="10">
        <f>'AUM Fondi'!F1711</f>
        <v>1180653683.8900001</v>
      </c>
      <c r="E1534" s="10">
        <f>D1533*RB[[#This Row],[Variazione percentuale]]</f>
        <v>194559.15885285</v>
      </c>
      <c r="F1534" s="11">
        <f>RB[[#This Row],[AUM]]-D1533</f>
        <v>1507266.6000001431</v>
      </c>
      <c r="G1534" s="11">
        <f>RB[[#This Row],[∆ AUM]]-RB[[#This Row],[effetto mercato]]</f>
        <v>1312707.441147293</v>
      </c>
    </row>
    <row r="1535" spans="1:7">
      <c r="A1535" s="4">
        <v>44491</v>
      </c>
      <c r="B1535">
        <v>8.2699999999999996E-2</v>
      </c>
      <c r="C1535" s="6">
        <f>RB[[#This Row],[Variaz]]/100</f>
        <v>8.2699999999999994E-4</v>
      </c>
      <c r="D1535" s="10">
        <f>'AUM Fondi'!F1712</f>
        <v>1183207162.23</v>
      </c>
      <c r="E1535" s="10">
        <f>D1534*RB[[#This Row],[Variazione percentuale]]</f>
        <v>976400.59657703002</v>
      </c>
      <c r="F1535" s="11">
        <f>RB[[#This Row],[AUM]]-D1534</f>
        <v>2553478.3399999142</v>
      </c>
      <c r="G1535" s="11">
        <f>RB[[#This Row],[∆ AUM]]-RB[[#This Row],[effetto mercato]]</f>
        <v>1577077.743422884</v>
      </c>
    </row>
    <row r="1536" spans="1:7">
      <c r="A1536" s="4">
        <v>44494</v>
      </c>
      <c r="B1536">
        <v>9.9099999999999994E-2</v>
      </c>
      <c r="C1536" s="6">
        <f>RB[[#This Row],[Variaz]]/100</f>
        <v>9.9099999999999991E-4</v>
      </c>
      <c r="D1536" s="10">
        <f>'AUM Fondi'!F1713</f>
        <v>1185736037.3900001</v>
      </c>
      <c r="E1536" s="10">
        <f>D1535*RB[[#This Row],[Variazione percentuale]]</f>
        <v>1172558.29776993</v>
      </c>
      <c r="F1536" s="11">
        <f>RB[[#This Row],[AUM]]-D1535</f>
        <v>2528875.1600000858</v>
      </c>
      <c r="G1536" s="11">
        <f>RB[[#This Row],[∆ AUM]]-RB[[#This Row],[effetto mercato]]</f>
        <v>1356316.8622301558</v>
      </c>
    </row>
    <row r="1537" spans="1:7">
      <c r="A1537" s="4">
        <v>44495</v>
      </c>
      <c r="B1537">
        <v>0.14860000000000001</v>
      </c>
      <c r="C1537" s="6">
        <f>RB[[#This Row],[Variaz]]/100</f>
        <v>1.4860000000000001E-3</v>
      </c>
      <c r="D1537" s="10">
        <f>'AUM Fondi'!F1714</f>
        <v>1188414161.6800001</v>
      </c>
      <c r="E1537" s="10">
        <f>D1536*RB[[#This Row],[Variazione percentuale]]</f>
        <v>1762003.7515615404</v>
      </c>
      <c r="F1537" s="11">
        <f>RB[[#This Row],[AUM]]-D1536</f>
        <v>2678124.2899999619</v>
      </c>
      <c r="G1537" s="11">
        <f>RB[[#This Row],[∆ AUM]]-RB[[#This Row],[effetto mercato]]</f>
        <v>916120.53843842144</v>
      </c>
    </row>
    <row r="1538" spans="1:7">
      <c r="A1538" s="4">
        <v>44496</v>
      </c>
      <c r="B1538">
        <v>-8.2400000000000001E-2</v>
      </c>
      <c r="C1538" s="6">
        <f>RB[[#This Row],[Variaz]]/100</f>
        <v>-8.2399999999999997E-4</v>
      </c>
      <c r="D1538" s="10">
        <f>'AUM Fondi'!F1715</f>
        <v>1188329486.4299998</v>
      </c>
      <c r="E1538" s="10">
        <f>D1537*RB[[#This Row],[Variazione percentuale]]</f>
        <v>-979253.26922432007</v>
      </c>
      <c r="F1538" s="11">
        <f>RB[[#This Row],[AUM]]-D1537</f>
        <v>-84675.250000238419</v>
      </c>
      <c r="G1538" s="11">
        <f>RB[[#This Row],[∆ AUM]]-RB[[#This Row],[effetto mercato]]</f>
        <v>894578.01922408165</v>
      </c>
    </row>
    <row r="1539" spans="1:7">
      <c r="A1539" s="4">
        <v>44497</v>
      </c>
      <c r="B1539">
        <v>-0.14849999999999999</v>
      </c>
      <c r="C1539" s="6">
        <f>RB[[#This Row],[Variaz]]/100</f>
        <v>-1.485E-3</v>
      </c>
      <c r="D1539" s="10">
        <f>'AUM Fondi'!F1716</f>
        <v>1187895258.54</v>
      </c>
      <c r="E1539" s="10">
        <f>D1538*RB[[#This Row],[Variazione percentuale]]</f>
        <v>-1764669.2873485498</v>
      </c>
      <c r="F1539" s="11">
        <f>RB[[#This Row],[AUM]]-D1538</f>
        <v>-434227.88999986649</v>
      </c>
      <c r="G1539" s="11">
        <f>RB[[#This Row],[∆ AUM]]-RB[[#This Row],[effetto mercato]]</f>
        <v>1330441.3973486833</v>
      </c>
    </row>
    <row r="1540" spans="1:7">
      <c r="A1540" s="4">
        <v>44498</v>
      </c>
      <c r="B1540">
        <v>8.2600000000000007E-2</v>
      </c>
      <c r="C1540" s="6">
        <f>RB[[#This Row],[Variaz]]/100</f>
        <v>8.2600000000000002E-4</v>
      </c>
      <c r="D1540" s="10">
        <f>'AUM Fondi'!F1717</f>
        <v>1189839401.5300002</v>
      </c>
      <c r="E1540" s="10">
        <f>D1539*RB[[#This Row],[Variazione percentuale]]</f>
        <v>981201.48355403997</v>
      </c>
      <c r="F1540" s="11">
        <f>RB[[#This Row],[AUM]]-D1539</f>
        <v>1944142.990000248</v>
      </c>
      <c r="G1540" s="11">
        <f>RB[[#This Row],[∆ AUM]]-RB[[#This Row],[effetto mercato]]</f>
        <v>962941.50644620799</v>
      </c>
    </row>
    <row r="1541" spans="1:7">
      <c r="A1541" s="4">
        <v>44502</v>
      </c>
      <c r="B1541">
        <v>0.56120000000000003</v>
      </c>
      <c r="C1541" s="6">
        <f>RB[[#This Row],[Variaz]]/100</f>
        <v>5.6120000000000007E-3</v>
      </c>
      <c r="D1541" s="10">
        <f>'AUM Fondi'!F1718</f>
        <v>1198159123.76</v>
      </c>
      <c r="E1541" s="10">
        <f>D1540*RB[[#This Row],[Variazione percentuale]]</f>
        <v>6677378.7213863619</v>
      </c>
      <c r="F1541" s="11">
        <f>RB[[#This Row],[AUM]]-D1540</f>
        <v>8319722.2299997807</v>
      </c>
      <c r="G1541" s="11">
        <f>RB[[#This Row],[∆ AUM]]-RB[[#This Row],[effetto mercato]]</f>
        <v>1642343.5086134188</v>
      </c>
    </row>
    <row r="1542" spans="1:7">
      <c r="A1542" s="4">
        <v>44503</v>
      </c>
      <c r="B1542">
        <v>0.18060000000000001</v>
      </c>
      <c r="C1542" s="6">
        <f>RB[[#This Row],[Variaz]]/100</f>
        <v>1.8060000000000001E-3</v>
      </c>
      <c r="D1542" s="10">
        <f>'AUM Fondi'!F1719</f>
        <v>1201758749.5500002</v>
      </c>
      <c r="E1542" s="10">
        <f>D1541*RB[[#This Row],[Variazione percentuale]]</f>
        <v>2163875.3775105602</v>
      </c>
      <c r="F1542" s="11">
        <f>RB[[#This Row],[AUM]]-D1541</f>
        <v>3599625.7900002003</v>
      </c>
      <c r="G1542" s="11">
        <f>RB[[#This Row],[∆ AUM]]-RB[[#This Row],[effetto mercato]]</f>
        <v>1435750.4124896401</v>
      </c>
    </row>
    <row r="1543" spans="1:7">
      <c r="A1543" s="4">
        <v>44504</v>
      </c>
      <c r="B1543">
        <v>0.52429999999999999</v>
      </c>
      <c r="C1543" s="6">
        <f>RB[[#This Row],[Variaz]]/100</f>
        <v>5.2430000000000003E-3</v>
      </c>
      <c r="D1543" s="10">
        <f>'AUM Fondi'!F1720</f>
        <v>1209747265.1100001</v>
      </c>
      <c r="E1543" s="10">
        <f>D1542*RB[[#This Row],[Variazione percentuale]]</f>
        <v>6300821.1238906514</v>
      </c>
      <c r="F1543" s="11">
        <f>RB[[#This Row],[AUM]]-D1542</f>
        <v>7988515.5599999428</v>
      </c>
      <c r="G1543" s="11">
        <f>RB[[#This Row],[∆ AUM]]-RB[[#This Row],[effetto mercato]]</f>
        <v>1687694.4361092914</v>
      </c>
    </row>
    <row r="1544" spans="1:7">
      <c r="A1544" s="4">
        <v>44505</v>
      </c>
      <c r="B1544">
        <v>9.7799999999999998E-2</v>
      </c>
      <c r="C1544" s="6">
        <f>RB[[#This Row],[Variaz]]/100</f>
        <v>9.7799999999999992E-4</v>
      </c>
      <c r="D1544" s="10">
        <f>'AUM Fondi'!F1721</f>
        <v>1212875034.3600001</v>
      </c>
      <c r="E1544" s="10">
        <f>D1543*RB[[#This Row],[Variazione percentuale]]</f>
        <v>1183132.8252775799</v>
      </c>
      <c r="F1544" s="11">
        <f>RB[[#This Row],[AUM]]-D1543</f>
        <v>3127769.25</v>
      </c>
      <c r="G1544" s="11">
        <f>RB[[#This Row],[∆ AUM]]-RB[[#This Row],[effetto mercato]]</f>
        <v>1944636.4247224201</v>
      </c>
    </row>
    <row r="1545" spans="1:7">
      <c r="A1545" s="4">
        <v>44508</v>
      </c>
      <c r="B1545">
        <v>-1.6299999999999999E-2</v>
      </c>
      <c r="C1545" s="6">
        <f>RB[[#This Row],[Variaz]]/100</f>
        <v>-1.6299999999999998E-4</v>
      </c>
      <c r="D1545" s="10">
        <f>'AUM Fondi'!F1722</f>
        <v>1214621869.55</v>
      </c>
      <c r="E1545" s="10">
        <f>D1544*RB[[#This Row],[Variazione percentuale]]</f>
        <v>-197698.63060067999</v>
      </c>
      <c r="F1545" s="11">
        <f>RB[[#This Row],[AUM]]-D1544</f>
        <v>1746835.1899998188</v>
      </c>
      <c r="G1545" s="11">
        <f>RB[[#This Row],[∆ AUM]]-RB[[#This Row],[effetto mercato]]</f>
        <v>1944533.8206004987</v>
      </c>
    </row>
    <row r="1546" spans="1:7">
      <c r="A1546" s="4">
        <v>44509</v>
      </c>
      <c r="B1546">
        <v>0.14660000000000001</v>
      </c>
      <c r="C1546" s="6">
        <f>RB[[#This Row],[Variaz]]/100</f>
        <v>1.4660000000000001E-3</v>
      </c>
      <c r="D1546" s="10">
        <f>'AUM Fondi'!F1723</f>
        <v>1217364846.5900002</v>
      </c>
      <c r="E1546" s="10">
        <f>D1545*RB[[#This Row],[Variazione percentuale]]</f>
        <v>1780635.6607603</v>
      </c>
      <c r="F1546" s="11">
        <f>RB[[#This Row],[AUM]]-D1545</f>
        <v>2742977.0400002003</v>
      </c>
      <c r="G1546" s="11">
        <f>RB[[#This Row],[∆ AUM]]-RB[[#This Row],[effetto mercato]]</f>
        <v>962341.37923990027</v>
      </c>
    </row>
    <row r="1547" spans="1:7">
      <c r="A1547" s="4">
        <v>44510</v>
      </c>
      <c r="B1547">
        <v>-0.309</v>
      </c>
      <c r="C1547" s="6">
        <f>RB[[#This Row],[Variaz]]/100</f>
        <v>-3.0899999999999999E-3</v>
      </c>
      <c r="D1547" s="10">
        <f>'AUM Fondi'!F1724</f>
        <v>1215143417.6600001</v>
      </c>
      <c r="E1547" s="10">
        <f>D1546*RB[[#This Row],[Variazione percentuale]]</f>
        <v>-3761657.3759631002</v>
      </c>
      <c r="F1547" s="11">
        <f>RB[[#This Row],[AUM]]-D1546</f>
        <v>-2221428.9300000668</v>
      </c>
      <c r="G1547" s="11">
        <f>RB[[#This Row],[∆ AUM]]-RB[[#This Row],[effetto mercato]]</f>
        <v>1540228.4459630335</v>
      </c>
    </row>
    <row r="1548" spans="1:7">
      <c r="A1548" s="4">
        <v>44511</v>
      </c>
      <c r="B1548">
        <v>0.1142</v>
      </c>
      <c r="C1548" s="6">
        <f>RB[[#This Row],[Variaz]]/100</f>
        <v>1.142E-3</v>
      </c>
      <c r="D1548" s="10">
        <f>'AUM Fondi'!F1725</f>
        <v>1218565758.6299999</v>
      </c>
      <c r="E1548" s="10">
        <f>D1547*RB[[#This Row],[Variazione percentuale]]</f>
        <v>1387693.7829677202</v>
      </c>
      <c r="F1548" s="11">
        <f>RB[[#This Row],[AUM]]-D1547</f>
        <v>3422340.9699997902</v>
      </c>
      <c r="G1548" s="11">
        <f>RB[[#This Row],[∆ AUM]]-RB[[#This Row],[effetto mercato]]</f>
        <v>2034647.18703207</v>
      </c>
    </row>
    <row r="1549" spans="1:7">
      <c r="A1549" s="4">
        <v>44512</v>
      </c>
      <c r="B1549">
        <v>0.32590000000000002</v>
      </c>
      <c r="C1549" s="6">
        <f>RB[[#This Row],[Variaz]]/100</f>
        <v>3.2590000000000002E-3</v>
      </c>
      <c r="D1549" s="10">
        <f>'AUM Fondi'!F1726</f>
        <v>1224787216.26</v>
      </c>
      <c r="E1549" s="10">
        <f>D1548*RB[[#This Row],[Variazione percentuale]]</f>
        <v>3971305.8073751698</v>
      </c>
      <c r="F1549" s="11">
        <f>RB[[#This Row],[AUM]]-D1548</f>
        <v>6221457.6300001144</v>
      </c>
      <c r="G1549" s="11">
        <f>RB[[#This Row],[∆ AUM]]-RB[[#This Row],[effetto mercato]]</f>
        <v>2250151.8226249446</v>
      </c>
    </row>
    <row r="1550" spans="1:7">
      <c r="A1550" s="4">
        <v>44515</v>
      </c>
      <c r="B1550">
        <v>-4.87E-2</v>
      </c>
      <c r="C1550" s="6">
        <f>RB[[#This Row],[Variaz]]/100</f>
        <v>-4.8700000000000002E-4</v>
      </c>
      <c r="D1550" s="10">
        <f>'AUM Fondi'!F1727</f>
        <v>1225588751.28</v>
      </c>
      <c r="E1550" s="10">
        <f>D1549*RB[[#This Row],[Variazione percentuale]]</f>
        <v>-596471.37431862007</v>
      </c>
      <c r="F1550" s="11">
        <f>RB[[#This Row],[AUM]]-D1549</f>
        <v>801535.01999998093</v>
      </c>
      <c r="G1550" s="11">
        <f>RB[[#This Row],[∆ AUM]]-RB[[#This Row],[effetto mercato]]</f>
        <v>1398006.3943186011</v>
      </c>
    </row>
    <row r="1551" spans="1:7">
      <c r="A1551" s="4">
        <v>44516</v>
      </c>
      <c r="B1551">
        <v>0.30869999999999997</v>
      </c>
      <c r="C1551" s="6">
        <f>RB[[#This Row],[Variaz]]/100</f>
        <v>3.0869999999999999E-3</v>
      </c>
      <c r="D1551" s="10">
        <f>'AUM Fondi'!F1728</f>
        <v>1231162447.8800001</v>
      </c>
      <c r="E1551" s="10">
        <f>D1550*RB[[#This Row],[Variazione percentuale]]</f>
        <v>3783392.47520136</v>
      </c>
      <c r="F1551" s="11">
        <f>RB[[#This Row],[AUM]]-D1550</f>
        <v>5573696.6000001431</v>
      </c>
      <c r="G1551" s="11">
        <f>RB[[#This Row],[∆ AUM]]-RB[[#This Row],[effetto mercato]]</f>
        <v>1790304.1247987831</v>
      </c>
    </row>
    <row r="1552" spans="1:7">
      <c r="A1552" s="4">
        <v>44517</v>
      </c>
      <c r="B1552">
        <v>0</v>
      </c>
      <c r="C1552" s="6">
        <f>RB[[#This Row],[Variaz]]/100</f>
        <v>0</v>
      </c>
      <c r="D1552" s="10">
        <f>'AUM Fondi'!F1729</f>
        <v>1233203174.4000001</v>
      </c>
      <c r="E1552" s="10">
        <f>D1551*RB[[#This Row],[Variazione percentuale]]</f>
        <v>0</v>
      </c>
      <c r="F1552" s="11">
        <f>RB[[#This Row],[AUM]]-D1551</f>
        <v>2040726.5199999809</v>
      </c>
      <c r="G1552" s="11">
        <f>RB[[#This Row],[∆ AUM]]-RB[[#This Row],[effetto mercato]]</f>
        <v>2040726.5199999809</v>
      </c>
    </row>
    <row r="1553" spans="1:7">
      <c r="A1553" s="4">
        <v>44518</v>
      </c>
      <c r="B1553">
        <v>6.4799999999999996E-2</v>
      </c>
      <c r="C1553" s="6">
        <f>RB[[#This Row],[Variaz]]/100</f>
        <v>6.4799999999999992E-4</v>
      </c>
      <c r="D1553" s="10">
        <f>'AUM Fondi'!F1730</f>
        <v>1236646016.3699999</v>
      </c>
      <c r="E1553" s="10">
        <f>D1552*RB[[#This Row],[Variazione percentuale]]</f>
        <v>799115.65701119998</v>
      </c>
      <c r="F1553" s="11">
        <f>RB[[#This Row],[AUM]]-D1552</f>
        <v>3442841.9699997902</v>
      </c>
      <c r="G1553" s="11">
        <f>RB[[#This Row],[∆ AUM]]-RB[[#This Row],[effetto mercato]]</f>
        <v>2643726.3129885904</v>
      </c>
    </row>
    <row r="1554" spans="1:7">
      <c r="A1554" s="4">
        <v>44519</v>
      </c>
      <c r="B1554">
        <v>0.25900000000000001</v>
      </c>
      <c r="C1554" s="6">
        <f>RB[[#This Row],[Variaz]]/100</f>
        <v>2.5900000000000003E-3</v>
      </c>
      <c r="D1554" s="10">
        <f>'AUM Fondi'!F1731</f>
        <v>1241399838.1399999</v>
      </c>
      <c r="E1554" s="10">
        <f>D1553*RB[[#This Row],[Variazione percentuale]]</f>
        <v>3202913.1823983002</v>
      </c>
      <c r="F1554" s="11">
        <f>RB[[#This Row],[AUM]]-D1553</f>
        <v>4753821.7699999809</v>
      </c>
      <c r="G1554" s="11">
        <f>RB[[#This Row],[∆ AUM]]-RB[[#This Row],[effetto mercato]]</f>
        <v>1550908.5876016808</v>
      </c>
    </row>
    <row r="1555" spans="1:7">
      <c r="A1555" s="4">
        <v>44522</v>
      </c>
      <c r="B1555">
        <v>-3.2300000000000002E-2</v>
      </c>
      <c r="C1555" s="6">
        <f>RB[[#This Row],[Variaz]]/100</f>
        <v>-3.2300000000000004E-4</v>
      </c>
      <c r="D1555" s="10">
        <f>'AUM Fondi'!F1732</f>
        <v>1241623601.1900001</v>
      </c>
      <c r="E1555" s="10">
        <f>D1554*RB[[#This Row],[Variazione percentuale]]</f>
        <v>-400972.14771922003</v>
      </c>
      <c r="F1555" s="11">
        <f>RB[[#This Row],[AUM]]-D1554</f>
        <v>223763.05000019073</v>
      </c>
      <c r="G1555" s="11">
        <f>RB[[#This Row],[∆ AUM]]-RB[[#This Row],[effetto mercato]]</f>
        <v>624735.19771941076</v>
      </c>
    </row>
    <row r="1556" spans="1:7">
      <c r="A1556" s="4">
        <v>44523</v>
      </c>
      <c r="B1556">
        <v>-0.43609999999999999</v>
      </c>
      <c r="C1556" s="6">
        <f>RB[[#This Row],[Variaz]]/100</f>
        <v>-4.3610000000000003E-3</v>
      </c>
      <c r="D1556" s="10">
        <f>'AUM Fondi'!F1733</f>
        <v>1238217045.7</v>
      </c>
      <c r="E1556" s="10">
        <f>D1555*RB[[#This Row],[Variazione percentuale]]</f>
        <v>-5414720.5247895904</v>
      </c>
      <c r="F1556" s="11">
        <f>RB[[#This Row],[AUM]]-D1555</f>
        <v>-3406555.4900000095</v>
      </c>
      <c r="G1556" s="11">
        <f>RB[[#This Row],[∆ AUM]]-RB[[#This Row],[effetto mercato]]</f>
        <v>2008165.0347895809</v>
      </c>
    </row>
    <row r="1557" spans="1:7">
      <c r="A1557" s="4">
        <v>44524</v>
      </c>
      <c r="B1557">
        <v>0.19470000000000001</v>
      </c>
      <c r="C1557" s="6">
        <f>RB[[#This Row],[Variaz]]/100</f>
        <v>1.9470000000000002E-3</v>
      </c>
      <c r="D1557" s="10">
        <f>'AUM Fondi'!F1734</f>
        <v>1241510795.99</v>
      </c>
      <c r="E1557" s="10">
        <f>D1556*RB[[#This Row],[Variazione percentuale]]</f>
        <v>2410808.5879779002</v>
      </c>
      <c r="F1557" s="11">
        <f>RB[[#This Row],[AUM]]-D1556</f>
        <v>3293750.2899999619</v>
      </c>
      <c r="G1557" s="11">
        <f>RB[[#This Row],[∆ AUM]]-RB[[#This Row],[effetto mercato]]</f>
        <v>882941.70202206168</v>
      </c>
    </row>
    <row r="1558" spans="1:7">
      <c r="A1558" s="4">
        <v>44525</v>
      </c>
      <c r="B1558">
        <v>3.2399999999999998E-2</v>
      </c>
      <c r="C1558" s="6">
        <f>RB[[#This Row],[Variaz]]/100</f>
        <v>3.2399999999999996E-4</v>
      </c>
      <c r="D1558" s="10">
        <f>'AUM Fondi'!F1735</f>
        <v>1244877175.3099999</v>
      </c>
      <c r="E1558" s="10">
        <f>D1557*RB[[#This Row],[Variazione percentuale]]</f>
        <v>402249.49790075998</v>
      </c>
      <c r="F1558" s="11">
        <f>RB[[#This Row],[AUM]]-D1557</f>
        <v>3366379.3199999332</v>
      </c>
      <c r="G1558" s="11">
        <f>RB[[#This Row],[∆ AUM]]-RB[[#This Row],[effetto mercato]]</f>
        <v>2964129.8220991734</v>
      </c>
    </row>
    <row r="1559" spans="1:7">
      <c r="A1559" s="4">
        <v>44526</v>
      </c>
      <c r="B1559">
        <v>-0.67979999999999996</v>
      </c>
      <c r="C1559" s="6">
        <f>RB[[#This Row],[Variaz]]/100</f>
        <v>-6.7979999999999994E-3</v>
      </c>
      <c r="D1559" s="10">
        <f>'AUM Fondi'!F1736</f>
        <v>1237156894.51</v>
      </c>
      <c r="E1559" s="10">
        <f>D1558*RB[[#This Row],[Variazione percentuale]]</f>
        <v>-8462675.0377573781</v>
      </c>
      <c r="F1559" s="11">
        <f>RB[[#This Row],[AUM]]-D1558</f>
        <v>-7720280.7999999523</v>
      </c>
      <c r="G1559" s="11">
        <f>RB[[#This Row],[∆ AUM]]-RB[[#This Row],[effetto mercato]]</f>
        <v>742394.23775742576</v>
      </c>
    </row>
    <row r="1560" spans="1:7">
      <c r="A1560" s="4">
        <v>44529</v>
      </c>
      <c r="B1560">
        <v>0.22819999999999999</v>
      </c>
      <c r="C1560" s="6">
        <f>RB[[#This Row],[Variaz]]/100</f>
        <v>2.2819999999999997E-3</v>
      </c>
      <c r="D1560" s="10">
        <f>'AUM Fondi'!F1737</f>
        <v>1241934504.0699999</v>
      </c>
      <c r="E1560" s="10">
        <f>D1559*RB[[#This Row],[Variazione percentuale]]</f>
        <v>2823192.0332718198</v>
      </c>
      <c r="F1560" s="11">
        <f>RB[[#This Row],[AUM]]-D1559</f>
        <v>4777609.5599999428</v>
      </c>
      <c r="G1560" s="11">
        <f>RB[[#This Row],[∆ AUM]]-RB[[#This Row],[effetto mercato]]</f>
        <v>1954417.526728123</v>
      </c>
    </row>
    <row r="1561" spans="1:7">
      <c r="A1561" s="4">
        <v>44530</v>
      </c>
      <c r="B1561">
        <v>-0.45529999999999998</v>
      </c>
      <c r="C1561" s="6">
        <f>RB[[#This Row],[Variaz]]/100</f>
        <v>-4.5529999999999998E-3</v>
      </c>
      <c r="D1561" s="10">
        <f>'AUM Fondi'!F1738</f>
        <v>1237088699.2800002</v>
      </c>
      <c r="E1561" s="10">
        <f>D1560*RB[[#This Row],[Variazione percentuale]]</f>
        <v>-5654527.7970307097</v>
      </c>
      <c r="F1561" s="11">
        <f>RB[[#This Row],[AUM]]-D1560</f>
        <v>-4845804.7899997234</v>
      </c>
      <c r="G1561" s="11">
        <f>RB[[#This Row],[∆ AUM]]-RB[[#This Row],[effetto mercato]]</f>
        <v>808723.00703098625</v>
      </c>
    </row>
    <row r="1562" spans="1:7">
      <c r="A1562" s="4">
        <v>44531</v>
      </c>
      <c r="B1562">
        <v>-0.29399999999999998</v>
      </c>
      <c r="C1562" s="6">
        <f>RB[[#This Row],[Variaz]]/100</f>
        <v>-2.9399999999999999E-3</v>
      </c>
      <c r="D1562" s="10">
        <f>'AUM Fondi'!F1739</f>
        <v>1234558373.4100001</v>
      </c>
      <c r="E1562" s="10">
        <f>D1561*RB[[#This Row],[Variazione percentuale]]</f>
        <v>-3637040.7758832006</v>
      </c>
      <c r="F1562" s="11">
        <f>RB[[#This Row],[AUM]]-D1561</f>
        <v>-2530325.870000124</v>
      </c>
      <c r="G1562" s="11">
        <f>RB[[#This Row],[∆ AUM]]-RB[[#This Row],[effetto mercato]]</f>
        <v>1106714.9058830766</v>
      </c>
    </row>
    <row r="1563" spans="1:7">
      <c r="A1563" s="4">
        <v>44532</v>
      </c>
      <c r="B1563">
        <v>0.2949</v>
      </c>
      <c r="C1563" s="6">
        <f>RB[[#This Row],[Variaz]]/100</f>
        <v>2.9489999999999998E-3</v>
      </c>
      <c r="D1563" s="10">
        <f>'AUM Fondi'!F1740</f>
        <v>1239144544.28</v>
      </c>
      <c r="E1563" s="10">
        <f>D1562*RB[[#This Row],[Variazione percentuale]]</f>
        <v>3640712.64318609</v>
      </c>
      <c r="F1563" s="11">
        <f>RB[[#This Row],[AUM]]-D1562</f>
        <v>4586170.8699998856</v>
      </c>
      <c r="G1563" s="11">
        <f>RB[[#This Row],[∆ AUM]]-RB[[#This Row],[effetto mercato]]</f>
        <v>945458.22681379551</v>
      </c>
    </row>
    <row r="1564" spans="1:7">
      <c r="A1564" s="4">
        <v>44533</v>
      </c>
      <c r="B1564">
        <v>4.9000000000000002E-2</v>
      </c>
      <c r="C1564" s="6">
        <f>RB[[#This Row],[Variaz]]/100</f>
        <v>4.8999999999999998E-4</v>
      </c>
      <c r="D1564" s="10">
        <f>'AUM Fondi'!F1741</f>
        <v>1241220843.4100001</v>
      </c>
      <c r="E1564" s="10">
        <f>D1563*RB[[#This Row],[Variazione percentuale]]</f>
        <v>607180.82669719995</v>
      </c>
      <c r="F1564" s="11">
        <f>RB[[#This Row],[AUM]]-D1563</f>
        <v>2076299.1300001144</v>
      </c>
      <c r="G1564" s="11">
        <f>RB[[#This Row],[∆ AUM]]-RB[[#This Row],[effetto mercato]]</f>
        <v>1469118.3033029144</v>
      </c>
    </row>
    <row r="1565" spans="1:7">
      <c r="A1565" s="4">
        <v>44536</v>
      </c>
      <c r="B1565">
        <v>0.2286</v>
      </c>
      <c r="C1565" s="6">
        <f>RB[[#This Row],[Variaz]]/100</f>
        <v>2.2859999999999998E-3</v>
      </c>
      <c r="D1565" s="10">
        <f>'AUM Fondi'!F1742</f>
        <v>1245963431.45</v>
      </c>
      <c r="E1565" s="10">
        <f>D1564*RB[[#This Row],[Variazione percentuale]]</f>
        <v>2837430.8480352601</v>
      </c>
      <c r="F1565" s="11">
        <f>RB[[#This Row],[AUM]]-D1564</f>
        <v>4742588.0399999619</v>
      </c>
      <c r="G1565" s="11">
        <f>RB[[#This Row],[∆ AUM]]-RB[[#This Row],[effetto mercato]]</f>
        <v>1905157.1919647017</v>
      </c>
    </row>
    <row r="1566" spans="1:7">
      <c r="A1566" s="4">
        <v>44537</v>
      </c>
      <c r="B1566">
        <v>0.65159999999999996</v>
      </c>
      <c r="C1566" s="6">
        <f>RB[[#This Row],[Variaz]]/100</f>
        <v>6.5159999999999992E-3</v>
      </c>
      <c r="D1566" s="10">
        <f>'AUM Fondi'!F1743</f>
        <v>1256090268.8099999</v>
      </c>
      <c r="E1566" s="10">
        <f>D1565*RB[[#This Row],[Variazione percentuale]]</f>
        <v>8118697.7193281995</v>
      </c>
      <c r="F1566" s="11">
        <f>RB[[#This Row],[AUM]]-D1565</f>
        <v>10126837.359999895</v>
      </c>
      <c r="G1566" s="11">
        <f>RB[[#This Row],[∆ AUM]]-RB[[#This Row],[effetto mercato]]</f>
        <v>2008139.6406716956</v>
      </c>
    </row>
    <row r="1567" spans="1:7">
      <c r="A1567" s="4">
        <v>44539</v>
      </c>
      <c r="B1567">
        <v>-0.35599999999999998</v>
      </c>
      <c r="C1567" s="6">
        <f>RB[[#This Row],[Variaz]]/100</f>
        <v>-3.5599999999999998E-3</v>
      </c>
      <c r="D1567" s="10">
        <f>'AUM Fondi'!F1744</f>
        <v>1252866902.97</v>
      </c>
      <c r="E1567" s="10">
        <f>D1566*RB[[#This Row],[Variazione percentuale]]</f>
        <v>-4471681.3569635991</v>
      </c>
      <c r="F1567" s="11">
        <f>RB[[#This Row],[AUM]]-D1566</f>
        <v>-3223365.8399999142</v>
      </c>
      <c r="G1567" s="11">
        <f>RB[[#This Row],[∆ AUM]]-RB[[#This Row],[effetto mercato]]</f>
        <v>1248315.5169636849</v>
      </c>
    </row>
    <row r="1568" spans="1:7">
      <c r="A1568" s="4">
        <v>44540</v>
      </c>
      <c r="B1568">
        <v>6.5000000000000002E-2</v>
      </c>
      <c r="C1568" s="6">
        <f>RB[[#This Row],[Variaz]]/100</f>
        <v>6.4999999999999997E-4</v>
      </c>
      <c r="D1568" s="10">
        <f>'AUM Fondi'!F1745</f>
        <v>1255072599.71</v>
      </c>
      <c r="E1568" s="10">
        <f>D1567*RB[[#This Row],[Variazione percentuale]]</f>
        <v>814363.48693050002</v>
      </c>
      <c r="F1568" s="11">
        <f>RB[[#This Row],[AUM]]-D1567</f>
        <v>2205696.7400000095</v>
      </c>
      <c r="G1568" s="11">
        <f>RB[[#This Row],[∆ AUM]]-RB[[#This Row],[effetto mercato]]</f>
        <v>1391333.2530695095</v>
      </c>
    </row>
    <row r="1569" spans="1:7">
      <c r="A1569" s="4">
        <v>44543</v>
      </c>
      <c r="B1569">
        <v>3.2500000000000001E-2</v>
      </c>
      <c r="C1569" s="6">
        <f>RB[[#This Row],[Variaz]]/100</f>
        <v>3.2499999999999999E-4</v>
      </c>
      <c r="D1569" s="10">
        <f>'AUM Fondi'!F1746</f>
        <v>1256128210.6199999</v>
      </c>
      <c r="E1569" s="10">
        <f>D1568*RB[[#This Row],[Variazione percentuale]]</f>
        <v>407898.59490575001</v>
      </c>
      <c r="F1569" s="11">
        <f>RB[[#This Row],[AUM]]-D1568</f>
        <v>1055610.9099998474</v>
      </c>
      <c r="G1569" s="11">
        <f>RB[[#This Row],[∆ AUM]]-RB[[#This Row],[effetto mercato]]</f>
        <v>647712.3150940974</v>
      </c>
    </row>
    <row r="1570" spans="1:7">
      <c r="A1570" s="4">
        <v>44544</v>
      </c>
      <c r="B1570">
        <v>-0.27579999999999999</v>
      </c>
      <c r="C1570" s="6">
        <f>RB[[#This Row],[Variaz]]/100</f>
        <v>-2.758E-3</v>
      </c>
      <c r="D1570" s="10">
        <f>'AUM Fondi'!F1747</f>
        <v>1253504441.6200001</v>
      </c>
      <c r="E1570" s="10">
        <f>D1569*RB[[#This Row],[Variazione percentuale]]</f>
        <v>-3464401.6048899596</v>
      </c>
      <c r="F1570" s="11">
        <f>RB[[#This Row],[AUM]]-D1569</f>
        <v>-2623768.9999997616</v>
      </c>
      <c r="G1570" s="11">
        <f>RB[[#This Row],[∆ AUM]]-RB[[#This Row],[effetto mercato]]</f>
        <v>840632.60489019798</v>
      </c>
    </row>
    <row r="1571" spans="1:7">
      <c r="A1571" s="4">
        <v>44545</v>
      </c>
      <c r="B1571">
        <v>0.30909999999999999</v>
      </c>
      <c r="C1571" s="6">
        <f>RB[[#This Row],[Variaz]]/100</f>
        <v>3.091E-3</v>
      </c>
      <c r="D1571" s="10">
        <f>'AUM Fondi'!F1748</f>
        <v>1258081479.95</v>
      </c>
      <c r="E1571" s="10">
        <f>D1570*RB[[#This Row],[Variazione percentuale]]</f>
        <v>3874582.2290474204</v>
      </c>
      <c r="F1571" s="11">
        <f>RB[[#This Row],[AUM]]-D1570</f>
        <v>4577038.3299999237</v>
      </c>
      <c r="G1571" s="11">
        <f>RB[[#This Row],[∆ AUM]]-RB[[#This Row],[effetto mercato]]</f>
        <v>702456.10095250327</v>
      </c>
    </row>
    <row r="1572" spans="1:7">
      <c r="A1572" s="4">
        <v>44546</v>
      </c>
      <c r="B1572">
        <v>-0.16220000000000001</v>
      </c>
      <c r="C1572" s="6">
        <f>RB[[#This Row],[Variaz]]/100</f>
        <v>-1.6220000000000002E-3</v>
      </c>
      <c r="D1572" s="10">
        <f>'AUM Fondi'!F1749</f>
        <v>1257306885.6800001</v>
      </c>
      <c r="E1572" s="10">
        <f>D1571*RB[[#This Row],[Variazione percentuale]]</f>
        <v>-2040608.1604789002</v>
      </c>
      <c r="F1572" s="11">
        <f>RB[[#This Row],[AUM]]-D1571</f>
        <v>-774594.26999998093</v>
      </c>
      <c r="G1572" s="11">
        <f>RB[[#This Row],[∆ AUM]]-RB[[#This Row],[effetto mercato]]</f>
        <v>1266013.8904789193</v>
      </c>
    </row>
    <row r="1573" spans="1:7">
      <c r="A1573" s="4">
        <v>44547</v>
      </c>
      <c r="B1573">
        <v>-0.13</v>
      </c>
      <c r="C1573" s="6">
        <f>RB[[#This Row],[Variaz]]/100</f>
        <v>-1.2999999999999999E-3</v>
      </c>
      <c r="D1573" s="10">
        <f>'AUM Fondi'!F1750</f>
        <v>1257576885.1499999</v>
      </c>
      <c r="E1573" s="10">
        <f>D1572*RB[[#This Row],[Variazione percentuale]]</f>
        <v>-1634498.951384</v>
      </c>
      <c r="F1573" s="11">
        <f>RB[[#This Row],[AUM]]-D1572</f>
        <v>269999.46999979019</v>
      </c>
      <c r="G1573" s="11">
        <f>RB[[#This Row],[∆ AUM]]-RB[[#This Row],[effetto mercato]]</f>
        <v>1904498.4213837902</v>
      </c>
    </row>
    <row r="1574" spans="1:7">
      <c r="A1574" s="4">
        <v>44550</v>
      </c>
      <c r="B1574">
        <v>-0.53680000000000005</v>
      </c>
      <c r="C1574" s="6">
        <f>RB[[#This Row],[Variaz]]/100</f>
        <v>-5.3680000000000004E-3</v>
      </c>
      <c r="D1574" s="10">
        <f>'AUM Fondi'!F1751</f>
        <v>1251568960.72</v>
      </c>
      <c r="E1574" s="10">
        <f>D1573*RB[[#This Row],[Variazione percentuale]]</f>
        <v>-6750672.7194852</v>
      </c>
      <c r="F1574" s="11">
        <f>RB[[#This Row],[AUM]]-D1573</f>
        <v>-6007924.4299998283</v>
      </c>
      <c r="G1574" s="11">
        <f>RB[[#This Row],[∆ AUM]]-RB[[#This Row],[effetto mercato]]</f>
        <v>742748.28948537167</v>
      </c>
    </row>
    <row r="1575" spans="1:7">
      <c r="A1575" s="4">
        <v>44551</v>
      </c>
      <c r="B1575">
        <v>0.31080000000000002</v>
      </c>
      <c r="C1575" s="6">
        <f>RB[[#This Row],[Variaz]]/100</f>
        <v>3.1080000000000001E-3</v>
      </c>
      <c r="D1575" s="10">
        <f>'AUM Fondi'!F1752</f>
        <v>1256150566.8600001</v>
      </c>
      <c r="E1575" s="10">
        <f>D1574*RB[[#This Row],[Variazione percentuale]]</f>
        <v>3889876.3299177601</v>
      </c>
      <c r="F1575" s="11">
        <f>RB[[#This Row],[AUM]]-D1574</f>
        <v>4581606.1400001049</v>
      </c>
      <c r="G1575" s="11">
        <f>RB[[#This Row],[∆ AUM]]-RB[[#This Row],[effetto mercato]]</f>
        <v>691729.8100823448</v>
      </c>
    </row>
    <row r="1576" spans="1:7">
      <c r="A1576" s="4">
        <v>44552</v>
      </c>
      <c r="B1576">
        <v>1.6299999999999999E-2</v>
      </c>
      <c r="C1576" s="6">
        <f>RB[[#This Row],[Variaz]]/100</f>
        <v>1.6299999999999998E-4</v>
      </c>
      <c r="D1576" s="10">
        <f>'AUM Fondi'!F1753</f>
        <v>1257087553.5599999</v>
      </c>
      <c r="E1576" s="10">
        <f>D1575*RB[[#This Row],[Variazione percentuale]]</f>
        <v>204752.54239818</v>
      </c>
      <c r="F1576" s="11">
        <f>RB[[#This Row],[AUM]]-D1575</f>
        <v>936986.69999980927</v>
      </c>
      <c r="G1576" s="11">
        <f>RB[[#This Row],[∆ AUM]]-RB[[#This Row],[effetto mercato]]</f>
        <v>732234.15760162927</v>
      </c>
    </row>
    <row r="1577" spans="1:7">
      <c r="A1577" s="4">
        <v>44553</v>
      </c>
      <c r="B1577">
        <v>0.13039999999999999</v>
      </c>
      <c r="C1577" s="6">
        <f>RB[[#This Row],[Variaz]]/100</f>
        <v>1.3039999999999998E-3</v>
      </c>
      <c r="D1577" s="10">
        <f>'AUM Fondi'!F1754</f>
        <v>1259610273.8900001</v>
      </c>
      <c r="E1577" s="10">
        <f>D1576*RB[[#This Row],[Variazione percentuale]]</f>
        <v>1639242.1698422397</v>
      </c>
      <c r="F1577" s="11">
        <f>RB[[#This Row],[AUM]]-D1576</f>
        <v>2522720.3300001621</v>
      </c>
      <c r="G1577" s="11">
        <f>RB[[#This Row],[∆ AUM]]-RB[[#This Row],[effetto mercato]]</f>
        <v>883478.16015792242</v>
      </c>
    </row>
    <row r="1578" spans="1:7">
      <c r="A1578" s="4">
        <v>44557</v>
      </c>
      <c r="B1578">
        <v>0.19539999999999999</v>
      </c>
      <c r="C1578" s="6">
        <f>RB[[#This Row],[Variaz]]/100</f>
        <v>1.954E-3</v>
      </c>
      <c r="D1578" s="10">
        <f>'AUM Fondi'!F1755</f>
        <v>1262470308.26</v>
      </c>
      <c r="E1578" s="10">
        <f>D1577*RB[[#This Row],[Variazione percentuale]]</f>
        <v>2461278.4751810604</v>
      </c>
      <c r="F1578" s="11">
        <f>RB[[#This Row],[AUM]]-D1577</f>
        <v>2860034.3699998856</v>
      </c>
      <c r="G1578" s="11">
        <f>RB[[#This Row],[∆ AUM]]-RB[[#This Row],[effetto mercato]]</f>
        <v>398755.89481882518</v>
      </c>
    </row>
    <row r="1579" spans="1:7">
      <c r="A1579" s="4">
        <v>44558</v>
      </c>
      <c r="B1579">
        <v>0.16250000000000001</v>
      </c>
      <c r="C1579" s="6">
        <f>RB[[#This Row],[Variaz]]/100</f>
        <v>1.6250000000000001E-3</v>
      </c>
      <c r="D1579" s="10">
        <f>'AUM Fondi'!F1756</f>
        <v>1265178165.22</v>
      </c>
      <c r="E1579" s="10">
        <f>D1578*RB[[#This Row],[Variazione percentuale]]</f>
        <v>2051514.2509225002</v>
      </c>
      <c r="F1579" s="11">
        <f>RB[[#This Row],[AUM]]-D1578</f>
        <v>2707856.9600000381</v>
      </c>
      <c r="G1579" s="11">
        <f>RB[[#This Row],[∆ AUM]]-RB[[#This Row],[effetto mercato]]</f>
        <v>656342.70907753799</v>
      </c>
    </row>
    <row r="1580" spans="1:7">
      <c r="A1580" s="4">
        <v>44559</v>
      </c>
      <c r="B1580">
        <v>-0.17849999999999999</v>
      </c>
      <c r="C1580" s="6">
        <f>RB[[#This Row],[Variaz]]/100</f>
        <v>-1.7849999999999999E-3</v>
      </c>
      <c r="D1580" s="10">
        <f>'AUM Fondi'!F1757</f>
        <v>1263282684.5300002</v>
      </c>
      <c r="E1580" s="10">
        <f>D1579*RB[[#This Row],[Variazione percentuale]]</f>
        <v>-2258343.0249176999</v>
      </c>
      <c r="F1580" s="11">
        <f>RB[[#This Row],[AUM]]-D1579</f>
        <v>-1895480.6899998188</v>
      </c>
      <c r="G1580" s="11">
        <f>RB[[#This Row],[∆ AUM]]-RB[[#This Row],[effetto mercato]]</f>
        <v>362862.33491788106</v>
      </c>
    </row>
    <row r="1581" spans="1:7">
      <c r="A1581" s="4">
        <v>44560</v>
      </c>
      <c r="B1581">
        <v>-8.1299999999999997E-2</v>
      </c>
      <c r="C1581" s="6">
        <f>RB[[#This Row],[Variaz]]/100</f>
        <v>-8.1299999999999992E-4</v>
      </c>
      <c r="D1581" s="10">
        <f>'AUM Fondi'!F1758</f>
        <v>1262854639.05</v>
      </c>
      <c r="E1581" s="10">
        <f>D1580*RB[[#This Row],[Variazione percentuale]]</f>
        <v>-1027048.8225228901</v>
      </c>
      <c r="F1581" s="11">
        <f>RB[[#This Row],[AUM]]-D1580</f>
        <v>-428045.48000025749</v>
      </c>
      <c r="G1581" s="11">
        <f>RB[[#This Row],[∆ AUM]]-RB[[#This Row],[effetto mercato]]</f>
        <v>599003.34252263256</v>
      </c>
    </row>
    <row r="1582" spans="1:7">
      <c r="A1582" s="4">
        <v>44561</v>
      </c>
      <c r="B1582">
        <v>-8.1299999999999997E-2</v>
      </c>
      <c r="C1582" s="6">
        <f>RB[[#This Row],[Variaz]]/100</f>
        <v>-8.1299999999999992E-4</v>
      </c>
      <c r="D1582" s="10">
        <f>'AUM Fondi'!F1759</f>
        <v>1262153522.6100001</v>
      </c>
      <c r="E1582" s="10">
        <f>D1581*RB[[#This Row],[Variazione percentuale]]</f>
        <v>-1026700.8215476499</v>
      </c>
      <c r="F1582" s="11">
        <f>RB[[#This Row],[AUM]]-D1581</f>
        <v>-701116.4399998188</v>
      </c>
      <c r="G1582" s="11">
        <f>RB[[#This Row],[∆ AUM]]-RB[[#This Row],[effetto mercato]]</f>
        <v>325584.38154783112</v>
      </c>
    </row>
    <row r="1583" spans="1:7">
      <c r="A1583" s="4">
        <v>44564</v>
      </c>
      <c r="B1583">
        <v>4.8800000000000003E-2</v>
      </c>
      <c r="C1583" s="6">
        <f>RB[[#This Row],[Variaz]]/100</f>
        <v>4.8800000000000004E-4</v>
      </c>
      <c r="D1583" s="10">
        <f>'AUM Fondi'!F1760</f>
        <v>1262922986.8500001</v>
      </c>
      <c r="E1583" s="10">
        <f>D1582*RB[[#This Row],[Variazione percentuale]]</f>
        <v>615930.91903368011</v>
      </c>
      <c r="F1583" s="11">
        <f>RB[[#This Row],[AUM]]-D1582</f>
        <v>769464.24000000954</v>
      </c>
      <c r="G1583" s="11">
        <f>RB[[#This Row],[∆ AUM]]-RB[[#This Row],[effetto mercato]]</f>
        <v>153533.32096632943</v>
      </c>
    </row>
    <row r="1584" spans="1:7">
      <c r="A1584" s="4">
        <v>44565</v>
      </c>
      <c r="B1584">
        <v>0.1464</v>
      </c>
      <c r="C1584" s="6">
        <f>RB[[#This Row],[Variaz]]/100</f>
        <v>1.464E-3</v>
      </c>
      <c r="D1584" s="10">
        <f>'AUM Fondi'!F1761</f>
        <v>1264870760.9200001</v>
      </c>
      <c r="E1584" s="10">
        <f>D1583*RB[[#This Row],[Variazione percentuale]]</f>
        <v>1848919.2527484002</v>
      </c>
      <c r="F1584" s="11">
        <f>RB[[#This Row],[AUM]]-D1583</f>
        <v>1947774.0699999332</v>
      </c>
      <c r="G1584" s="11">
        <f>RB[[#This Row],[∆ AUM]]-RB[[#This Row],[effetto mercato]]</f>
        <v>98854.817251533037</v>
      </c>
    </row>
    <row r="1585" spans="1:7">
      <c r="A1585" s="4">
        <v>44566</v>
      </c>
      <c r="B1585">
        <v>-0.2762</v>
      </c>
      <c r="C1585" s="6">
        <f>RB[[#This Row],[Variaz]]/100</f>
        <v>-2.7620000000000001E-3</v>
      </c>
      <c r="D1585" s="10">
        <f>'AUM Fondi'!F1762</f>
        <v>1263417000.25</v>
      </c>
      <c r="E1585" s="10">
        <f>D1584*RB[[#This Row],[Variazione percentuale]]</f>
        <v>-3493573.0416610404</v>
      </c>
      <c r="F1585" s="11">
        <f>RB[[#This Row],[AUM]]-D1584</f>
        <v>-1453760.6700000763</v>
      </c>
      <c r="G1585" s="11">
        <f>RB[[#This Row],[∆ AUM]]-RB[[#This Row],[effetto mercato]]</f>
        <v>2039812.3716609641</v>
      </c>
    </row>
    <row r="1586" spans="1:7">
      <c r="A1586" s="4">
        <v>44568</v>
      </c>
      <c r="B1586">
        <v>-0.58650000000000002</v>
      </c>
      <c r="C1586" s="6">
        <f>RB[[#This Row],[Variaz]]/100</f>
        <v>-5.8650000000000004E-3</v>
      </c>
      <c r="D1586" s="10">
        <f>'AUM Fondi'!F1763</f>
        <v>1258885340.27</v>
      </c>
      <c r="E1586" s="10">
        <f>D1585*RB[[#This Row],[Variazione percentuale]]</f>
        <v>-7409940.7064662501</v>
      </c>
      <c r="F1586" s="11">
        <f>RB[[#This Row],[AUM]]-D1585</f>
        <v>-4531659.9800000191</v>
      </c>
      <c r="G1586" s="11">
        <f>RB[[#This Row],[∆ AUM]]-RB[[#This Row],[effetto mercato]]</f>
        <v>2878280.726466231</v>
      </c>
    </row>
    <row r="1587" spans="1:7">
      <c r="A1587" s="4">
        <v>44571</v>
      </c>
      <c r="B1587">
        <v>-9.8299999999999998E-2</v>
      </c>
      <c r="C1587" s="6">
        <f>RB[[#This Row],[Variaz]]/100</f>
        <v>-9.8299999999999993E-4</v>
      </c>
      <c r="D1587" s="10">
        <f>'AUM Fondi'!F1764</f>
        <v>1260608023.23</v>
      </c>
      <c r="E1587" s="10">
        <f>D1586*RB[[#This Row],[Variazione percentuale]]</f>
        <v>-1237484.2894854099</v>
      </c>
      <c r="F1587" s="11">
        <f>RB[[#This Row],[AUM]]-D1586</f>
        <v>1722682.9600000381</v>
      </c>
      <c r="G1587" s="11">
        <f>RB[[#This Row],[∆ AUM]]-RB[[#This Row],[effetto mercato]]</f>
        <v>2960167.249485448</v>
      </c>
    </row>
    <row r="1588" spans="1:7">
      <c r="A1588" s="4">
        <v>44572</v>
      </c>
      <c r="B1588">
        <v>9.8400000000000001E-2</v>
      </c>
      <c r="C1588" s="6">
        <f>RB[[#This Row],[Variaz]]/100</f>
        <v>9.8400000000000007E-4</v>
      </c>
      <c r="D1588" s="10">
        <f>'AUM Fondi'!F1765</f>
        <v>1263775823.03</v>
      </c>
      <c r="E1588" s="10">
        <f>D1587*RB[[#This Row],[Variazione percentuale]]</f>
        <v>1240438.2948583202</v>
      </c>
      <c r="F1588" s="11">
        <f>RB[[#This Row],[AUM]]-D1587</f>
        <v>3167799.7999999523</v>
      </c>
      <c r="G1588" s="11">
        <f>RB[[#This Row],[∆ AUM]]-RB[[#This Row],[effetto mercato]]</f>
        <v>1927361.5051416322</v>
      </c>
    </row>
    <row r="1589" spans="1:7">
      <c r="A1589" s="4">
        <v>44573</v>
      </c>
      <c r="B1589">
        <v>4.9200000000000001E-2</v>
      </c>
      <c r="C1589" s="6">
        <f>RB[[#This Row],[Variaz]]/100</f>
        <v>4.9200000000000003E-4</v>
      </c>
      <c r="D1589" s="10">
        <f>'AUM Fondi'!F1766</f>
        <v>1266919956.0899999</v>
      </c>
      <c r="E1589" s="10">
        <f>D1588*RB[[#This Row],[Variazione percentuale]]</f>
        <v>621777.70493076008</v>
      </c>
      <c r="F1589" s="11">
        <f>RB[[#This Row],[AUM]]-D1588</f>
        <v>3144133.0599999428</v>
      </c>
      <c r="G1589" s="11">
        <f>RB[[#This Row],[∆ AUM]]-RB[[#This Row],[effetto mercato]]</f>
        <v>2522355.3550691828</v>
      </c>
    </row>
    <row r="1590" spans="1:7">
      <c r="A1590" s="4">
        <v>44574</v>
      </c>
      <c r="B1590">
        <v>-0.1638</v>
      </c>
      <c r="C1590" s="6">
        <f>RB[[#This Row],[Variaz]]/100</f>
        <v>-1.6379999999999999E-3</v>
      </c>
      <c r="D1590" s="10">
        <f>'AUM Fondi'!F1767</f>
        <v>1266727285.6999998</v>
      </c>
      <c r="E1590" s="10">
        <f>D1589*RB[[#This Row],[Variazione percentuale]]</f>
        <v>-2075214.8880754197</v>
      </c>
      <c r="F1590" s="11">
        <f>RB[[#This Row],[AUM]]-D1589</f>
        <v>-192670.3900001049</v>
      </c>
      <c r="G1590" s="11">
        <f>RB[[#This Row],[∆ AUM]]-RB[[#This Row],[effetto mercato]]</f>
        <v>1882544.4980753148</v>
      </c>
    </row>
    <row r="1591" spans="1:7">
      <c r="A1591" s="4">
        <v>44575</v>
      </c>
      <c r="B1591">
        <v>-0.22969999999999999</v>
      </c>
      <c r="C1591" s="6">
        <f>RB[[#This Row],[Variaz]]/100</f>
        <v>-2.297E-3</v>
      </c>
      <c r="D1591" s="10">
        <f>'AUM Fondi'!F1768</f>
        <v>1266482556.4100001</v>
      </c>
      <c r="E1591" s="10">
        <f>D1590*RB[[#This Row],[Variazione percentuale]]</f>
        <v>-2909672.5752528994</v>
      </c>
      <c r="F1591" s="11">
        <f>RB[[#This Row],[AUM]]-D1590</f>
        <v>-244729.28999972343</v>
      </c>
      <c r="G1591" s="11">
        <f>RB[[#This Row],[∆ AUM]]-RB[[#This Row],[effetto mercato]]</f>
        <v>2664943.285253176</v>
      </c>
    </row>
    <row r="1592" spans="1:7">
      <c r="A1592" s="4">
        <v>44578</v>
      </c>
      <c r="B1592">
        <v>6.5799999999999997E-2</v>
      </c>
      <c r="C1592" s="6">
        <f>RB[[#This Row],[Variaz]]/100</f>
        <v>6.5799999999999995E-4</v>
      </c>
      <c r="D1592" s="10">
        <f>'AUM Fondi'!F1769</f>
        <v>1269200697.4300001</v>
      </c>
      <c r="E1592" s="10">
        <f>D1591*RB[[#This Row],[Variazione percentuale]]</f>
        <v>833345.52211777994</v>
      </c>
      <c r="F1592" s="11">
        <f>RB[[#This Row],[AUM]]-D1591</f>
        <v>2718141.0199999809</v>
      </c>
      <c r="G1592" s="11">
        <f>RB[[#This Row],[∆ AUM]]-RB[[#This Row],[effetto mercato]]</f>
        <v>1884795.4978822009</v>
      </c>
    </row>
    <row r="1593" spans="1:7">
      <c r="A1593" s="4">
        <v>44579</v>
      </c>
      <c r="B1593">
        <v>-0.34510000000000002</v>
      </c>
      <c r="C1593" s="6">
        <f>RB[[#This Row],[Variaz]]/100</f>
        <v>-3.4510000000000001E-3</v>
      </c>
      <c r="D1593" s="10">
        <f>'AUM Fondi'!F1770</f>
        <v>1267351606.1399999</v>
      </c>
      <c r="E1593" s="10">
        <f>D1592*RB[[#This Row],[Variazione percentuale]]</f>
        <v>-4380011.6068309303</v>
      </c>
      <c r="F1593" s="11">
        <f>RB[[#This Row],[AUM]]-D1592</f>
        <v>-1849091.2900002003</v>
      </c>
      <c r="G1593" s="11">
        <f>RB[[#This Row],[∆ AUM]]-RB[[#This Row],[effetto mercato]]</f>
        <v>2530920.3168307301</v>
      </c>
    </row>
    <row r="1594" spans="1:7">
      <c r="A1594" s="4">
        <v>44580</v>
      </c>
      <c r="B1594">
        <v>-0.29680000000000001</v>
      </c>
      <c r="C1594" s="6">
        <f>RB[[#This Row],[Variaz]]/100</f>
        <v>-2.9680000000000002E-3</v>
      </c>
      <c r="D1594" s="10">
        <f>'AUM Fondi'!F1771</f>
        <v>1268712292.5</v>
      </c>
      <c r="E1594" s="10">
        <f>D1593*RB[[#This Row],[Variazione percentuale]]</f>
        <v>-3761499.5670235199</v>
      </c>
      <c r="F1594" s="11">
        <f>RB[[#This Row],[AUM]]-D1593</f>
        <v>1360686.3600001335</v>
      </c>
      <c r="G1594" s="11">
        <f>RB[[#This Row],[∆ AUM]]-RB[[#This Row],[effetto mercato]]</f>
        <v>5122185.9270236529</v>
      </c>
    </row>
    <row r="1595" spans="1:7">
      <c r="A1595" s="4">
        <v>44581</v>
      </c>
      <c r="B1595">
        <v>-0.18190000000000001</v>
      </c>
      <c r="C1595" s="6">
        <f>RB[[#This Row],[Variaz]]/100</f>
        <v>-1.8190000000000001E-3</v>
      </c>
      <c r="D1595" s="10">
        <f>'AUM Fondi'!F1772</f>
        <v>1268569870.76</v>
      </c>
      <c r="E1595" s="10">
        <f>D1594*RB[[#This Row],[Variazione percentuale]]</f>
        <v>-2307787.6600575</v>
      </c>
      <c r="F1595" s="11">
        <f>RB[[#This Row],[AUM]]-D1594</f>
        <v>-142421.74000000954</v>
      </c>
      <c r="G1595" s="11">
        <f>RB[[#This Row],[∆ AUM]]-RB[[#This Row],[effetto mercato]]</f>
        <v>2165365.9200574905</v>
      </c>
    </row>
    <row r="1596" spans="1:7">
      <c r="A1596" s="4">
        <v>44582</v>
      </c>
      <c r="B1596">
        <v>-0.2651</v>
      </c>
      <c r="C1596" s="6">
        <f>RB[[#This Row],[Variaz]]/100</f>
        <v>-2.6510000000000001E-3</v>
      </c>
      <c r="D1596" s="10">
        <f>'AUM Fondi'!F1773</f>
        <v>1267537598.49</v>
      </c>
      <c r="E1596" s="10">
        <f>D1595*RB[[#This Row],[Variazione percentuale]]</f>
        <v>-3362978.72738476</v>
      </c>
      <c r="F1596" s="11">
        <f>RB[[#This Row],[AUM]]-D1595</f>
        <v>-1032272.2699999809</v>
      </c>
      <c r="G1596" s="11">
        <f>RB[[#This Row],[∆ AUM]]-RB[[#This Row],[effetto mercato]]</f>
        <v>2330706.4573847791</v>
      </c>
    </row>
    <row r="1597" spans="1:7">
      <c r="A1597" s="4">
        <v>44585</v>
      </c>
      <c r="B1597">
        <v>1.66E-2</v>
      </c>
      <c r="C1597" s="6">
        <f>RB[[#This Row],[Variaz]]/100</f>
        <v>1.66E-4</v>
      </c>
      <c r="D1597" s="10">
        <f>'AUM Fondi'!F1774</f>
        <v>1270301735.9399998</v>
      </c>
      <c r="E1597" s="10">
        <f>D1596*RB[[#This Row],[Variazione percentuale]]</f>
        <v>210411.24134934001</v>
      </c>
      <c r="F1597" s="11">
        <f>RB[[#This Row],[AUM]]-D1596</f>
        <v>2764137.4499998093</v>
      </c>
      <c r="G1597" s="11">
        <f>RB[[#This Row],[∆ AUM]]-RB[[#This Row],[effetto mercato]]</f>
        <v>2553726.2086504693</v>
      </c>
    </row>
    <row r="1598" spans="1:7">
      <c r="A1598" s="4">
        <v>44586</v>
      </c>
      <c r="B1598">
        <v>-0.3821</v>
      </c>
      <c r="C1598" s="6">
        <f>RB[[#This Row],[Variaz]]/100</f>
        <v>-3.8209999999999997E-3</v>
      </c>
      <c r="D1598" s="10">
        <f>'AUM Fondi'!F1775</f>
        <v>1267315598.4100001</v>
      </c>
      <c r="E1598" s="10">
        <f>D1597*RB[[#This Row],[Variazione percentuale]]</f>
        <v>-4853822.9330267394</v>
      </c>
      <c r="F1598" s="11">
        <f>RB[[#This Row],[AUM]]-D1597</f>
        <v>-2986137.529999733</v>
      </c>
      <c r="G1598" s="11">
        <f>RB[[#This Row],[∆ AUM]]-RB[[#This Row],[effetto mercato]]</f>
        <v>1867685.4030270064</v>
      </c>
    </row>
    <row r="1599" spans="1:7">
      <c r="A1599" s="4">
        <v>44587</v>
      </c>
      <c r="B1599">
        <v>-0.2001</v>
      </c>
      <c r="C1599" s="6">
        <f>RB[[#This Row],[Variaz]]/100</f>
        <v>-2.0010000000000002E-3</v>
      </c>
      <c r="D1599" s="10">
        <f>'AUM Fondi'!F1776</f>
        <v>1266316235.71</v>
      </c>
      <c r="E1599" s="10">
        <f>D1598*RB[[#This Row],[Variazione percentuale]]</f>
        <v>-2535898.5124184103</v>
      </c>
      <c r="F1599" s="11">
        <f>RB[[#This Row],[AUM]]-D1598</f>
        <v>-999362.70000004768</v>
      </c>
      <c r="G1599" s="11">
        <f>RB[[#This Row],[∆ AUM]]-RB[[#This Row],[effetto mercato]]</f>
        <v>1536535.8124183626</v>
      </c>
    </row>
    <row r="1600" spans="1:7">
      <c r="A1600" s="4">
        <v>44588</v>
      </c>
      <c r="B1600">
        <v>5.0099999999999999E-2</v>
      </c>
      <c r="C1600" s="6">
        <f>RB[[#This Row],[Variaz]]/100</f>
        <v>5.0100000000000003E-4</v>
      </c>
      <c r="D1600" s="10">
        <f>'AUM Fondi'!F1777</f>
        <v>1267801269.8800001</v>
      </c>
      <c r="E1600" s="10">
        <f>D1599*RB[[#This Row],[Variazione percentuale]]</f>
        <v>634424.43409071001</v>
      </c>
      <c r="F1600" s="11">
        <f>RB[[#This Row],[AUM]]-D1599</f>
        <v>1485034.1700000763</v>
      </c>
      <c r="G1600" s="11">
        <f>RB[[#This Row],[∆ AUM]]-RB[[#This Row],[effetto mercato]]</f>
        <v>850609.73590936628</v>
      </c>
    </row>
    <row r="1601" spans="1:7">
      <c r="A1601" s="4">
        <v>44589</v>
      </c>
      <c r="B1601">
        <v>0.2505</v>
      </c>
      <c r="C1601" s="6">
        <f>RB[[#This Row],[Variaz]]/100</f>
        <v>2.5049999999999998E-3</v>
      </c>
      <c r="D1601" s="10">
        <f>'AUM Fondi'!F1778</f>
        <v>1272842221.4399998</v>
      </c>
      <c r="E1601" s="10">
        <f>D1600*RB[[#This Row],[Variazione percentuale]]</f>
        <v>3175842.1810494</v>
      </c>
      <c r="F1601" s="11">
        <f>RB[[#This Row],[AUM]]-D1600</f>
        <v>5040951.5599997044</v>
      </c>
      <c r="G1601" s="11">
        <f>RB[[#This Row],[∆ AUM]]-RB[[#This Row],[effetto mercato]]</f>
        <v>1865109.3789503044</v>
      </c>
    </row>
    <row r="1602" spans="1:7">
      <c r="A1602" s="4">
        <v>44592</v>
      </c>
      <c r="B1602">
        <v>0.19989999999999999</v>
      </c>
      <c r="C1602" s="6">
        <f>RB[[#This Row],[Variaz]]/100</f>
        <v>1.9989999999999999E-3</v>
      </c>
      <c r="D1602" s="10">
        <f>'AUM Fondi'!F1779</f>
        <v>1277379405.2399998</v>
      </c>
      <c r="E1602" s="10">
        <f>D1601*RB[[#This Row],[Variazione percentuale]]</f>
        <v>2544411.6006585597</v>
      </c>
      <c r="F1602" s="11">
        <f>RB[[#This Row],[AUM]]-D1601</f>
        <v>4537183.7999999523</v>
      </c>
      <c r="G1602" s="11">
        <f>RB[[#This Row],[∆ AUM]]-RB[[#This Row],[effetto mercato]]</f>
        <v>1992772.1993413926</v>
      </c>
    </row>
    <row r="1603" spans="1:7">
      <c r="A1603" s="4">
        <v>44593</v>
      </c>
      <c r="B1603">
        <v>8.3099999999999993E-2</v>
      </c>
      <c r="C1603" s="6">
        <f>RB[[#This Row],[Variaz]]/100</f>
        <v>8.3099999999999992E-4</v>
      </c>
      <c r="D1603" s="10">
        <f>'AUM Fondi'!F1780</f>
        <v>1280348695.27</v>
      </c>
      <c r="E1603" s="10">
        <f>D1602*RB[[#This Row],[Variazione percentuale]]</f>
        <v>1061502.2857544397</v>
      </c>
      <c r="F1603" s="11">
        <f>RB[[#This Row],[AUM]]-D1602</f>
        <v>2969290.0300002098</v>
      </c>
      <c r="G1603" s="11">
        <f>RB[[#This Row],[∆ AUM]]-RB[[#This Row],[effetto mercato]]</f>
        <v>1907787.7442457702</v>
      </c>
    </row>
    <row r="1604" spans="1:7">
      <c r="A1604" s="4">
        <v>44594</v>
      </c>
      <c r="B1604">
        <v>0.2326</v>
      </c>
      <c r="C1604" s="6">
        <f>RB[[#This Row],[Variaz]]/100</f>
        <v>2.3259999999999999E-3</v>
      </c>
      <c r="D1604" s="10">
        <f>'AUM Fondi'!F1781</f>
        <v>1284786883.05</v>
      </c>
      <c r="E1604" s="10">
        <f>D1603*RB[[#This Row],[Variazione percentuale]]</f>
        <v>2978091.0651980201</v>
      </c>
      <c r="F1604" s="11">
        <f>RB[[#This Row],[AUM]]-D1603</f>
        <v>4438187.7799999714</v>
      </c>
      <c r="G1604" s="11">
        <f>RB[[#This Row],[∆ AUM]]-RB[[#This Row],[effetto mercato]]</f>
        <v>1460096.7148019513</v>
      </c>
    </row>
    <row r="1605" spans="1:7">
      <c r="A1605" s="4">
        <v>44595</v>
      </c>
      <c r="B1605">
        <v>-1.1600999999999999</v>
      </c>
      <c r="C1605" s="6">
        <f>RB[[#This Row],[Variaz]]/100</f>
        <v>-1.1600999999999998E-2</v>
      </c>
      <c r="D1605" s="10">
        <f>'AUM Fondi'!F1782</f>
        <v>1272608098.5799999</v>
      </c>
      <c r="E1605" s="10">
        <f>D1604*RB[[#This Row],[Variazione percentuale]]</f>
        <v>-14904812.630263047</v>
      </c>
      <c r="F1605" s="11">
        <f>RB[[#This Row],[AUM]]-D1604</f>
        <v>-12178784.470000029</v>
      </c>
      <c r="G1605" s="11">
        <f>RB[[#This Row],[∆ AUM]]-RB[[#This Row],[effetto mercato]]</f>
        <v>2726028.1602630187</v>
      </c>
    </row>
    <row r="1606" spans="1:7">
      <c r="A1606" s="4">
        <v>44596</v>
      </c>
      <c r="B1606">
        <v>-0.60360000000000003</v>
      </c>
      <c r="C1606" s="6">
        <f>RB[[#This Row],[Variaz]]/100</f>
        <v>-6.0360000000000006E-3</v>
      </c>
      <c r="D1606" s="10">
        <f>'AUM Fondi'!F1783</f>
        <v>1268434739.23</v>
      </c>
      <c r="E1606" s="10">
        <f>D1605*RB[[#This Row],[Variazione percentuale]]</f>
        <v>-7681462.4830288803</v>
      </c>
      <c r="F1606" s="11">
        <f>RB[[#This Row],[AUM]]-D1605</f>
        <v>-4173359.3499999046</v>
      </c>
      <c r="G1606" s="11">
        <f>RB[[#This Row],[∆ AUM]]-RB[[#This Row],[effetto mercato]]</f>
        <v>3508103.1330289757</v>
      </c>
    </row>
    <row r="1607" spans="1:7">
      <c r="A1607" s="4">
        <v>44599</v>
      </c>
      <c r="B1607">
        <v>-0.16869999999999999</v>
      </c>
      <c r="C1607" s="6">
        <f>RB[[#This Row],[Variaz]]/100</f>
        <v>-1.6869999999999999E-3</v>
      </c>
      <c r="D1607" s="10">
        <f>'AUM Fondi'!F1784</f>
        <v>1268880129.8000002</v>
      </c>
      <c r="E1607" s="10">
        <f>D1606*RB[[#This Row],[Variazione percentuale]]</f>
        <v>-2139849.40508101</v>
      </c>
      <c r="F1607" s="11">
        <f>RB[[#This Row],[AUM]]-D1606</f>
        <v>445390.57000017166</v>
      </c>
      <c r="G1607" s="11">
        <f>RB[[#This Row],[∆ AUM]]-RB[[#This Row],[effetto mercato]]</f>
        <v>2585239.9750811816</v>
      </c>
    </row>
    <row r="1608" spans="1:7">
      <c r="A1608" s="4">
        <v>44600</v>
      </c>
      <c r="B1608">
        <v>0.1183</v>
      </c>
      <c r="C1608" s="6">
        <f>RB[[#This Row],[Variaz]]/100</f>
        <v>1.183E-3</v>
      </c>
      <c r="D1608" s="10">
        <f>'AUM Fondi'!F1785</f>
        <v>1272353561.05</v>
      </c>
      <c r="E1608" s="10">
        <f>D1607*RB[[#This Row],[Variazione percentuale]]</f>
        <v>1501085.1935534002</v>
      </c>
      <c r="F1608" s="11">
        <f>RB[[#This Row],[AUM]]-D1607</f>
        <v>3473431.2499997616</v>
      </c>
      <c r="G1608" s="11">
        <f>RB[[#This Row],[∆ AUM]]-RB[[#This Row],[effetto mercato]]</f>
        <v>1972346.0564463614</v>
      </c>
    </row>
    <row r="1609" spans="1:7">
      <c r="A1609" s="4">
        <v>44601</v>
      </c>
      <c r="B1609">
        <v>0.74260000000000004</v>
      </c>
      <c r="C1609" s="6">
        <f>RB[[#This Row],[Variaz]]/100</f>
        <v>7.4260000000000003E-3</v>
      </c>
      <c r="D1609" s="10">
        <f>'AUM Fondi'!F1786</f>
        <v>1282917822.6699998</v>
      </c>
      <c r="E1609" s="10">
        <f>D1608*RB[[#This Row],[Variazione percentuale]]</f>
        <v>9448497.5443572998</v>
      </c>
      <c r="F1609" s="11">
        <f>RB[[#This Row],[AUM]]-D1608</f>
        <v>10564261.619999886</v>
      </c>
      <c r="G1609" s="11">
        <f>RB[[#This Row],[∆ AUM]]-RB[[#This Row],[effetto mercato]]</f>
        <v>1115764.0756425858</v>
      </c>
    </row>
    <row r="1610" spans="1:7">
      <c r="A1610" s="4">
        <v>44602</v>
      </c>
      <c r="B1610">
        <v>-0.75390000000000001</v>
      </c>
      <c r="C1610" s="6">
        <f>RB[[#This Row],[Variaz]]/100</f>
        <v>-7.5390000000000006E-3</v>
      </c>
      <c r="D1610" s="10">
        <f>'AUM Fondi'!F1787</f>
        <v>1275013956.4100001</v>
      </c>
      <c r="E1610" s="10">
        <f>D1609*RB[[#This Row],[Variazione percentuale]]</f>
        <v>-9671917.4651091304</v>
      </c>
      <c r="F1610" s="11">
        <f>RB[[#This Row],[AUM]]-D1609</f>
        <v>-7903866.259999752</v>
      </c>
      <c r="G1610" s="11">
        <f>RB[[#This Row],[∆ AUM]]-RB[[#This Row],[effetto mercato]]</f>
        <v>1768051.2051093783</v>
      </c>
    </row>
    <row r="1611" spans="1:7">
      <c r="A1611" s="4">
        <v>44603</v>
      </c>
      <c r="B1611">
        <v>-0.48949999999999999</v>
      </c>
      <c r="C1611" s="6">
        <f>RB[[#This Row],[Variaz]]/100</f>
        <v>-4.895E-3</v>
      </c>
      <c r="D1611" s="10">
        <f>'AUM Fondi'!F1788</f>
        <v>1270523962.5699999</v>
      </c>
      <c r="E1611" s="10">
        <f>D1610*RB[[#This Row],[Variazione percentuale]]</f>
        <v>-6241193.3166269502</v>
      </c>
      <c r="F1611" s="11">
        <f>RB[[#This Row],[AUM]]-D1610</f>
        <v>-4489993.8400001526</v>
      </c>
      <c r="G1611" s="11">
        <f>RB[[#This Row],[∆ AUM]]-RB[[#This Row],[effetto mercato]]</f>
        <v>1751199.4766267976</v>
      </c>
    </row>
    <row r="1612" spans="1:7">
      <c r="A1612" s="4">
        <v>44606</v>
      </c>
      <c r="B1612">
        <v>-0.1018</v>
      </c>
      <c r="C1612" s="6">
        <f>RB[[#This Row],[Variaz]]/100</f>
        <v>-1.018E-3</v>
      </c>
      <c r="D1612" s="10">
        <f>'AUM Fondi'!F1789</f>
        <v>1271416712.6300001</v>
      </c>
      <c r="E1612" s="10">
        <f>D1611*RB[[#This Row],[Variazione percentuale]]</f>
        <v>-1293393.3938962601</v>
      </c>
      <c r="F1612" s="11">
        <f>RB[[#This Row],[AUM]]-D1611</f>
        <v>892750.0600001812</v>
      </c>
      <c r="G1612" s="11">
        <f>RB[[#This Row],[∆ AUM]]-RB[[#This Row],[effetto mercato]]</f>
        <v>2186143.4538964415</v>
      </c>
    </row>
    <row r="1613" spans="1:7">
      <c r="A1613" s="4">
        <v>44607</v>
      </c>
      <c r="B1613">
        <v>0.33960000000000001</v>
      </c>
      <c r="C1613" s="6">
        <f>RB[[#This Row],[Variaz]]/100</f>
        <v>3.3960000000000001E-3</v>
      </c>
      <c r="D1613" s="10">
        <f>'AUM Fondi'!F1790</f>
        <v>1277080951.7899997</v>
      </c>
      <c r="E1613" s="10">
        <f>D1612*RB[[#This Row],[Variazione percentuale]]</f>
        <v>4317731.1560914805</v>
      </c>
      <c r="F1613" s="11">
        <f>RB[[#This Row],[AUM]]-D1612</f>
        <v>5664239.159999609</v>
      </c>
      <c r="G1613" s="11">
        <f>RB[[#This Row],[∆ AUM]]-RB[[#This Row],[effetto mercato]]</f>
        <v>1346508.0039081285</v>
      </c>
    </row>
    <row r="1614" spans="1:7">
      <c r="A1614" s="4">
        <v>44608</v>
      </c>
      <c r="B1614">
        <v>0.16919999999999999</v>
      </c>
      <c r="C1614" s="6">
        <f>RB[[#This Row],[Variaz]]/100</f>
        <v>1.6919999999999999E-3</v>
      </c>
      <c r="D1614" s="10">
        <f>'AUM Fondi'!F1791</f>
        <v>1280020586.3699999</v>
      </c>
      <c r="E1614" s="10">
        <f>D1613*RB[[#This Row],[Variazione percentuale]]</f>
        <v>2160820.9704286796</v>
      </c>
      <c r="F1614" s="11">
        <f>RB[[#This Row],[AUM]]-D1613</f>
        <v>2939634.5800001621</v>
      </c>
      <c r="G1614" s="11">
        <f>RB[[#This Row],[∆ AUM]]-RB[[#This Row],[effetto mercato]]</f>
        <v>778813.60957148252</v>
      </c>
    </row>
    <row r="1615" spans="1:7">
      <c r="A1615" s="4">
        <v>44609</v>
      </c>
      <c r="B1615">
        <v>-0.25340000000000001</v>
      </c>
      <c r="C1615" s="6">
        <f>RB[[#This Row],[Variaz]]/100</f>
        <v>-2.5340000000000002E-3</v>
      </c>
      <c r="D1615" s="10">
        <f>'AUM Fondi'!F1792</f>
        <v>1278639881.1499999</v>
      </c>
      <c r="E1615" s="10">
        <f>D1614*RB[[#This Row],[Variazione percentuale]]</f>
        <v>-3243572.1658615801</v>
      </c>
      <c r="F1615" s="11">
        <f>RB[[#This Row],[AUM]]-D1614</f>
        <v>-1380705.2200000286</v>
      </c>
      <c r="G1615" s="11">
        <f>RB[[#This Row],[∆ AUM]]-RB[[#This Row],[effetto mercato]]</f>
        <v>1862866.9458615514</v>
      </c>
    </row>
    <row r="1616" spans="1:7">
      <c r="A1616" s="4">
        <v>44610</v>
      </c>
      <c r="B1616">
        <v>-8.4699999999999998E-2</v>
      </c>
      <c r="C1616" s="6">
        <f>RB[[#This Row],[Variaz]]/100</f>
        <v>-8.4699999999999999E-4</v>
      </c>
      <c r="D1616" s="10">
        <f>'AUM Fondi'!F1793</f>
        <v>1278724221.99</v>
      </c>
      <c r="E1616" s="10">
        <f>D1615*RB[[#This Row],[Variazione percentuale]]</f>
        <v>-1083007.9793340499</v>
      </c>
      <c r="F1616" s="11">
        <f>RB[[#This Row],[AUM]]-D1615</f>
        <v>84340.840000152588</v>
      </c>
      <c r="G1616" s="11">
        <f>RB[[#This Row],[∆ AUM]]-RB[[#This Row],[effetto mercato]]</f>
        <v>1167348.8193342024</v>
      </c>
    </row>
    <row r="1617" spans="1:7">
      <c r="A1617" s="4">
        <v>44613</v>
      </c>
      <c r="B1617">
        <v>-0.23730000000000001</v>
      </c>
      <c r="C1617" s="6">
        <f>RB[[#This Row],[Variaz]]/100</f>
        <v>-2.3730000000000001E-3</v>
      </c>
      <c r="D1617" s="10">
        <f>'AUM Fondi'!F1794</f>
        <v>1277157263.29</v>
      </c>
      <c r="E1617" s="10">
        <f>D1616*RB[[#This Row],[Variazione percentuale]]</f>
        <v>-3034412.5787822702</v>
      </c>
      <c r="F1617" s="11">
        <f>RB[[#This Row],[AUM]]-D1616</f>
        <v>-1566958.7000000477</v>
      </c>
      <c r="G1617" s="11">
        <f>RB[[#This Row],[∆ AUM]]-RB[[#This Row],[effetto mercato]]</f>
        <v>1467453.8787822225</v>
      </c>
    </row>
    <row r="1618" spans="1:7">
      <c r="A1618" s="4">
        <v>44614</v>
      </c>
      <c r="B1618">
        <v>-0.37380000000000002</v>
      </c>
      <c r="C1618" s="6">
        <f>RB[[#This Row],[Variaz]]/100</f>
        <v>-3.738E-3</v>
      </c>
      <c r="D1618" s="10">
        <f>'AUM Fondi'!F1795</f>
        <v>1273833064.73</v>
      </c>
      <c r="E1618" s="10">
        <f>D1617*RB[[#This Row],[Variazione percentuale]]</f>
        <v>-4774013.8501780201</v>
      </c>
      <c r="F1618" s="11">
        <f>RB[[#This Row],[AUM]]-D1617</f>
        <v>-3324198.5599999428</v>
      </c>
      <c r="G1618" s="11">
        <f>RB[[#This Row],[∆ AUM]]-RB[[#This Row],[effetto mercato]]</f>
        <v>1449815.2901780773</v>
      </c>
    </row>
    <row r="1619" spans="1:7">
      <c r="A1619" s="4">
        <v>44615</v>
      </c>
      <c r="B1619">
        <v>-0.307</v>
      </c>
      <c r="C1619" s="6">
        <f>RB[[#This Row],[Variaz]]/100</f>
        <v>-3.0699999999999998E-3</v>
      </c>
      <c r="D1619" s="10">
        <f>'AUM Fondi'!F1796</f>
        <v>1270667442.78</v>
      </c>
      <c r="E1619" s="10">
        <f>D1618*RB[[#This Row],[Variazione percentuale]]</f>
        <v>-3910667.5087210997</v>
      </c>
      <c r="F1619" s="11">
        <f>RB[[#This Row],[AUM]]-D1618</f>
        <v>-3165621.9500000477</v>
      </c>
      <c r="G1619" s="11">
        <f>RB[[#This Row],[∆ AUM]]-RB[[#This Row],[effetto mercato]]</f>
        <v>745045.55872105202</v>
      </c>
    </row>
    <row r="1620" spans="1:7">
      <c r="A1620" s="4">
        <v>44616</v>
      </c>
      <c r="B1620">
        <v>0.5988</v>
      </c>
      <c r="C1620" s="6">
        <f>RB[[#This Row],[Variaz]]/100</f>
        <v>5.9880000000000003E-3</v>
      </c>
      <c r="D1620" s="10">
        <f>'AUM Fondi'!F1797</f>
        <v>1279291915.3000002</v>
      </c>
      <c r="E1620" s="10">
        <f>D1619*RB[[#This Row],[Variazione percentuale]]</f>
        <v>7608756.6473666402</v>
      </c>
      <c r="F1620" s="11">
        <f>RB[[#This Row],[AUM]]-D1619</f>
        <v>8624472.5200002193</v>
      </c>
      <c r="G1620" s="11">
        <f>RB[[#This Row],[∆ AUM]]-RB[[#This Row],[effetto mercato]]</f>
        <v>1015715.8726335792</v>
      </c>
    </row>
    <row r="1621" spans="1:7">
      <c r="A1621" s="4">
        <v>44617</v>
      </c>
      <c r="B1621">
        <v>0.3231</v>
      </c>
      <c r="C1621" s="6">
        <f>RB[[#This Row],[Variaz]]/100</f>
        <v>3.2309999999999999E-3</v>
      </c>
      <c r="D1621" s="10">
        <f>'AUM Fondi'!F1798</f>
        <v>1284269408.3000002</v>
      </c>
      <c r="E1621" s="10">
        <f>D1620*RB[[#This Row],[Variazione percentuale]]</f>
        <v>4133392.1783343004</v>
      </c>
      <c r="F1621" s="11">
        <f>RB[[#This Row],[AUM]]-D1620</f>
        <v>4977493</v>
      </c>
      <c r="G1621" s="11">
        <f>RB[[#This Row],[∆ AUM]]-RB[[#This Row],[effetto mercato]]</f>
        <v>844100.82166569959</v>
      </c>
    </row>
    <row r="1622" spans="1:7">
      <c r="A1622" s="4">
        <v>44620</v>
      </c>
      <c r="B1622">
        <v>0.3221</v>
      </c>
      <c r="C1622" s="6">
        <f>RB[[#This Row],[Variaz]]/100</f>
        <v>3.2209999999999999E-3</v>
      </c>
      <c r="D1622" s="10">
        <f>'AUM Fondi'!F1799</f>
        <v>1259781893.9400001</v>
      </c>
      <c r="E1622" s="10">
        <f>D1621*RB[[#This Row],[Variazione percentuale]]</f>
        <v>4136631.7641343004</v>
      </c>
      <c r="F1622" s="11">
        <f>RB[[#This Row],[AUM]]-D1621</f>
        <v>-24487514.360000134</v>
      </c>
      <c r="G1622" s="11">
        <f>RB[[#This Row],[∆ AUM]]-RB[[#This Row],[effetto mercato]]</f>
        <v>-28624146.124134433</v>
      </c>
    </row>
    <row r="1623" spans="1:7">
      <c r="A1623" s="4">
        <v>44621</v>
      </c>
      <c r="B1623">
        <v>0.47310000000000002</v>
      </c>
      <c r="C1623" s="6">
        <f>RB[[#This Row],[Variaz]]/100</f>
        <v>4.731E-3</v>
      </c>
      <c r="D1623" s="10">
        <f>'AUM Fondi'!F1800</f>
        <v>1265809443.4099998</v>
      </c>
      <c r="E1623" s="10">
        <f>D1622*RB[[#This Row],[Variazione percentuale]]</f>
        <v>5960028.1402301406</v>
      </c>
      <c r="F1623" s="11">
        <f>RB[[#This Row],[AUM]]-D1622</f>
        <v>6027549.4699997902</v>
      </c>
      <c r="G1623" s="11">
        <f>RB[[#This Row],[∆ AUM]]-RB[[#This Row],[effetto mercato]]</f>
        <v>67521.329769649543</v>
      </c>
    </row>
    <row r="1624" spans="1:7">
      <c r="A1624" s="4">
        <v>44622</v>
      </c>
      <c r="B1624">
        <v>8.4099999999999994E-2</v>
      </c>
      <c r="C1624" s="6">
        <f>RB[[#This Row],[Variaz]]/100</f>
        <v>8.4099999999999995E-4</v>
      </c>
      <c r="D1624" s="10">
        <f>'AUM Fondi'!F1801</f>
        <v>1267376555.0600002</v>
      </c>
      <c r="E1624" s="10">
        <f>D1623*RB[[#This Row],[Variazione percentuale]]</f>
        <v>1064545.7419078099</v>
      </c>
      <c r="F1624" s="11">
        <f>RB[[#This Row],[AUM]]-D1623</f>
        <v>1567111.6500003338</v>
      </c>
      <c r="G1624" s="11">
        <f>RB[[#This Row],[∆ AUM]]-RB[[#This Row],[effetto mercato]]</f>
        <v>502565.90809252393</v>
      </c>
    </row>
    <row r="1625" spans="1:7">
      <c r="A1625" s="4">
        <v>44623</v>
      </c>
      <c r="B1625">
        <v>-0.16800000000000001</v>
      </c>
      <c r="C1625" s="6">
        <f>RB[[#This Row],[Variaz]]/100</f>
        <v>-1.6800000000000001E-3</v>
      </c>
      <c r="D1625" s="10">
        <f>'AUM Fondi'!F1802</f>
        <v>1266418536.75</v>
      </c>
      <c r="E1625" s="10">
        <f>D1624*RB[[#This Row],[Variazione percentuale]]</f>
        <v>-2129192.6125008003</v>
      </c>
      <c r="F1625" s="11">
        <f>RB[[#This Row],[AUM]]-D1624</f>
        <v>-958018.3100001812</v>
      </c>
      <c r="G1625" s="11">
        <f>RB[[#This Row],[∆ AUM]]-RB[[#This Row],[effetto mercato]]</f>
        <v>1171174.3025006191</v>
      </c>
    </row>
    <row r="1626" spans="1:7">
      <c r="A1626" s="4">
        <v>44624</v>
      </c>
      <c r="B1626">
        <v>-3.3700000000000001E-2</v>
      </c>
      <c r="C1626" s="6">
        <f>RB[[#This Row],[Variaz]]/100</f>
        <v>-3.3700000000000001E-4</v>
      </c>
      <c r="D1626" s="10">
        <f>'AUM Fondi'!F1803</f>
        <v>1267270207.7199998</v>
      </c>
      <c r="E1626" s="10">
        <f>D1625*RB[[#This Row],[Variazione percentuale]]</f>
        <v>-426783.04688475002</v>
      </c>
      <c r="F1626" s="11">
        <f>RB[[#This Row],[AUM]]-D1625</f>
        <v>851670.96999979019</v>
      </c>
      <c r="G1626" s="11">
        <f>RB[[#This Row],[∆ AUM]]-RB[[#This Row],[effetto mercato]]</f>
        <v>1278454.0168845402</v>
      </c>
    </row>
    <row r="1627" spans="1:7">
      <c r="A1627" s="4">
        <v>44627</v>
      </c>
      <c r="B1627">
        <v>-0.94289999999999996</v>
      </c>
      <c r="C1627" s="6">
        <f>RB[[#This Row],[Variaz]]/100</f>
        <v>-9.4289999999999999E-3</v>
      </c>
      <c r="D1627" s="10">
        <f>'AUM Fondi'!F1804</f>
        <v>1255925021.2999997</v>
      </c>
      <c r="E1627" s="10">
        <f>D1626*RB[[#This Row],[Variazione percentuale]]</f>
        <v>-11949090.788591878</v>
      </c>
      <c r="F1627" s="11">
        <f>RB[[#This Row],[AUM]]-D1626</f>
        <v>-11345186.420000076</v>
      </c>
      <c r="G1627" s="11">
        <f>RB[[#This Row],[∆ AUM]]-RB[[#This Row],[effetto mercato]]</f>
        <v>603904.36859180219</v>
      </c>
    </row>
    <row r="1628" spans="1:7">
      <c r="A1628" s="4">
        <v>44628</v>
      </c>
      <c r="B1628">
        <v>-0.6119</v>
      </c>
      <c r="C1628" s="6">
        <f>RB[[#This Row],[Variaz]]/100</f>
        <v>-6.1190000000000003E-3</v>
      </c>
      <c r="D1628" s="10">
        <f>'AUM Fondi'!F1805</f>
        <v>1248253379.1900001</v>
      </c>
      <c r="E1628" s="10">
        <f>D1627*RB[[#This Row],[Variazione percentuale]]</f>
        <v>-7685005.2053346988</v>
      </c>
      <c r="F1628" s="11">
        <f>RB[[#This Row],[AUM]]-D1627</f>
        <v>-7671642.1099996567</v>
      </c>
      <c r="G1628" s="11">
        <f>RB[[#This Row],[∆ AUM]]-RB[[#This Row],[effetto mercato]]</f>
        <v>13363.095335042104</v>
      </c>
    </row>
    <row r="1629" spans="1:7">
      <c r="A1629" s="4">
        <v>44629</v>
      </c>
      <c r="B1629">
        <v>5.1299999999999998E-2</v>
      </c>
      <c r="C1629" s="6">
        <f>RB[[#This Row],[Variaz]]/100</f>
        <v>5.13E-4</v>
      </c>
      <c r="D1629" s="10">
        <f>'AUM Fondi'!F1806</f>
        <v>1249068464.6300001</v>
      </c>
      <c r="E1629" s="10">
        <f>D1628*RB[[#This Row],[Variazione percentuale]]</f>
        <v>640353.98352447001</v>
      </c>
      <c r="F1629" s="11">
        <f>RB[[#This Row],[AUM]]-D1628</f>
        <v>815085.44000005722</v>
      </c>
      <c r="G1629" s="11">
        <f>RB[[#This Row],[∆ AUM]]-RB[[#This Row],[effetto mercato]]</f>
        <v>174731.45647558721</v>
      </c>
    </row>
    <row r="1630" spans="1:7">
      <c r="A1630" s="4">
        <v>44630</v>
      </c>
      <c r="B1630">
        <v>-0.39319999999999999</v>
      </c>
      <c r="C1630" s="6">
        <f>RB[[#This Row],[Variaz]]/100</f>
        <v>-3.9319999999999997E-3</v>
      </c>
      <c r="D1630" s="10">
        <f>'AUM Fondi'!F1807</f>
        <v>1244570226.4400001</v>
      </c>
      <c r="E1630" s="10">
        <f>D1629*RB[[#This Row],[Variazione percentuale]]</f>
        <v>-4911337.2029251605</v>
      </c>
      <c r="F1630" s="11">
        <f>RB[[#This Row],[AUM]]-D1629</f>
        <v>-4498238.1900000572</v>
      </c>
      <c r="G1630" s="11">
        <f>RB[[#This Row],[∆ AUM]]-RB[[#This Row],[effetto mercato]]</f>
        <v>413099.01292510331</v>
      </c>
    </row>
    <row r="1631" spans="1:7">
      <c r="A1631" s="4">
        <v>44631</v>
      </c>
      <c r="B1631">
        <v>0</v>
      </c>
      <c r="C1631" s="6">
        <f>RB[[#This Row],[Variaz]]/100</f>
        <v>0</v>
      </c>
      <c r="D1631" s="10">
        <f>'AUM Fondi'!F1808</f>
        <v>1245217234.5599999</v>
      </c>
      <c r="E1631" s="10">
        <f>D1630*RB[[#This Row],[Variazione percentuale]]</f>
        <v>0</v>
      </c>
      <c r="F1631" s="11">
        <f>RB[[#This Row],[AUM]]-D1630</f>
        <v>647008.11999988556</v>
      </c>
      <c r="G1631" s="11">
        <f>RB[[#This Row],[∆ AUM]]-RB[[#This Row],[effetto mercato]]</f>
        <v>647008.11999988556</v>
      </c>
    </row>
    <row r="1632" spans="1:7">
      <c r="A1632" s="4">
        <v>44634</v>
      </c>
      <c r="B1632">
        <v>-0.42899999999999999</v>
      </c>
      <c r="C1632" s="6">
        <f>RB[[#This Row],[Variaz]]/100</f>
        <v>-4.2899999999999995E-3</v>
      </c>
      <c r="D1632" s="10">
        <f>'AUM Fondi'!F1809</f>
        <v>1240540555.0400002</v>
      </c>
      <c r="E1632" s="10">
        <f>D1631*RB[[#This Row],[Variazione percentuale]]</f>
        <v>-5341981.936262399</v>
      </c>
      <c r="F1632" s="11">
        <f>RB[[#This Row],[AUM]]-D1631</f>
        <v>-4676679.5199997425</v>
      </c>
      <c r="G1632" s="11">
        <f>RB[[#This Row],[∆ AUM]]-RB[[#This Row],[effetto mercato]]</f>
        <v>665302.41626265645</v>
      </c>
    </row>
    <row r="1633" spans="1:7">
      <c r="A1633" s="4">
        <v>44635</v>
      </c>
      <c r="B1633">
        <v>0.55149999999999999</v>
      </c>
      <c r="C1633" s="6">
        <f>RB[[#This Row],[Variaz]]/100</f>
        <v>5.5149999999999999E-3</v>
      </c>
      <c r="D1633" s="10">
        <f>'AUM Fondi'!F1810</f>
        <v>1247196308.03</v>
      </c>
      <c r="E1633" s="10">
        <f>D1632*RB[[#This Row],[Variazione percentuale]]</f>
        <v>6841581.1610456007</v>
      </c>
      <c r="F1633" s="11">
        <f>RB[[#This Row],[AUM]]-D1632</f>
        <v>6655752.9899997711</v>
      </c>
      <c r="G1633" s="11">
        <f>RB[[#This Row],[∆ AUM]]-RB[[#This Row],[effetto mercato]]</f>
        <v>-185828.17104582954</v>
      </c>
    </row>
    <row r="1634" spans="1:7">
      <c r="A1634" s="4">
        <v>44636</v>
      </c>
      <c r="B1634">
        <v>0.56559999999999999</v>
      </c>
      <c r="C1634" s="6">
        <f>RB[[#This Row],[Variaz]]/100</f>
        <v>5.6559999999999996E-3</v>
      </c>
      <c r="D1634" s="10">
        <f>'AUM Fondi'!F1811</f>
        <v>1254576007.53</v>
      </c>
      <c r="E1634" s="10">
        <f>D1633*RB[[#This Row],[Variazione percentuale]]</f>
        <v>7054142.3182176789</v>
      </c>
      <c r="F1634" s="11">
        <f>RB[[#This Row],[AUM]]-D1633</f>
        <v>7379699.5</v>
      </c>
      <c r="G1634" s="11">
        <f>RB[[#This Row],[∆ AUM]]-RB[[#This Row],[effetto mercato]]</f>
        <v>325557.18178232107</v>
      </c>
    </row>
    <row r="1635" spans="1:7">
      <c r="A1635" s="4">
        <v>44637</v>
      </c>
      <c r="B1635">
        <v>0.22159999999999999</v>
      </c>
      <c r="C1635" s="6">
        <f>RB[[#This Row],[Variaz]]/100</f>
        <v>2.2160000000000001E-3</v>
      </c>
      <c r="D1635" s="10">
        <f>'AUM Fondi'!F1812</f>
        <v>1258748919.3300002</v>
      </c>
      <c r="E1635" s="10">
        <f>D1634*RB[[#This Row],[Variazione percentuale]]</f>
        <v>2780140.4326864802</v>
      </c>
      <c r="F1635" s="11">
        <f>RB[[#This Row],[AUM]]-D1634</f>
        <v>4172911.8000001907</v>
      </c>
      <c r="G1635" s="11">
        <f>RB[[#This Row],[∆ AUM]]-RB[[#This Row],[effetto mercato]]</f>
        <v>1392771.3673137105</v>
      </c>
    </row>
    <row r="1636" spans="1:7">
      <c r="A1636" s="4">
        <v>44638</v>
      </c>
      <c r="B1636">
        <v>0.49320000000000003</v>
      </c>
      <c r="C1636" s="6">
        <f>RB[[#This Row],[Variaz]]/100</f>
        <v>4.9320000000000006E-3</v>
      </c>
      <c r="D1636" s="10">
        <f>'AUM Fondi'!F1813</f>
        <v>1266151875.2600002</v>
      </c>
      <c r="E1636" s="10">
        <f>D1635*RB[[#This Row],[Variazione percentuale]]</f>
        <v>6208149.6701355614</v>
      </c>
      <c r="F1636" s="11">
        <f>RB[[#This Row],[AUM]]-D1635</f>
        <v>7402955.9300000668</v>
      </c>
      <c r="G1636" s="11">
        <f>RB[[#This Row],[∆ AUM]]-RB[[#This Row],[effetto mercato]]</f>
        <v>1194806.2598645054</v>
      </c>
    </row>
    <row r="1637" spans="1:7">
      <c r="A1637" s="4">
        <v>44641</v>
      </c>
      <c r="B1637">
        <v>-0.42309999999999998</v>
      </c>
      <c r="C1637" s="6">
        <f>RB[[#This Row],[Variaz]]/100</f>
        <v>-4.2309999999999995E-3</v>
      </c>
      <c r="D1637" s="10">
        <f>'AUM Fondi'!F1814</f>
        <v>1261458112.1800001</v>
      </c>
      <c r="E1637" s="10">
        <f>D1636*RB[[#This Row],[Variazione percentuale]]</f>
        <v>-5357088.5842250604</v>
      </c>
      <c r="F1637" s="11">
        <f>RB[[#This Row],[AUM]]-D1636</f>
        <v>-4693763.0800001621</v>
      </c>
      <c r="G1637" s="11">
        <f>RB[[#This Row],[∆ AUM]]-RB[[#This Row],[effetto mercato]]</f>
        <v>663325.50422489829</v>
      </c>
    </row>
    <row r="1638" spans="1:7">
      <c r="A1638" s="4">
        <v>44642</v>
      </c>
      <c r="B1638">
        <v>0.2039</v>
      </c>
      <c r="C1638" s="6">
        <f>RB[[#This Row],[Variaz]]/100</f>
        <v>2.039E-3</v>
      </c>
      <c r="D1638" s="10">
        <f>'AUM Fondi'!F1815</f>
        <v>1264641869.4300001</v>
      </c>
      <c r="E1638" s="10">
        <f>D1637*RB[[#This Row],[Variazione percentuale]]</f>
        <v>2572113.0907350201</v>
      </c>
      <c r="F1638" s="11">
        <f>RB[[#This Row],[AUM]]-D1637</f>
        <v>3183757.25</v>
      </c>
      <c r="G1638" s="11">
        <f>RB[[#This Row],[∆ AUM]]-RB[[#This Row],[effetto mercato]]</f>
        <v>611644.15926497988</v>
      </c>
    </row>
    <row r="1639" spans="1:7">
      <c r="A1639" s="4">
        <v>44643</v>
      </c>
      <c r="B1639">
        <v>-0.13569999999999999</v>
      </c>
      <c r="C1639" s="6">
        <f>RB[[#This Row],[Variaz]]/100</f>
        <v>-1.3569999999999999E-3</v>
      </c>
      <c r="D1639" s="10">
        <f>'AUM Fondi'!F1816</f>
        <v>1263906303.79</v>
      </c>
      <c r="E1639" s="10">
        <f>D1638*RB[[#This Row],[Variazione percentuale]]</f>
        <v>-1716119.0168165099</v>
      </c>
      <c r="F1639" s="11">
        <f>RB[[#This Row],[AUM]]-D1638</f>
        <v>-735565.6400001049</v>
      </c>
      <c r="G1639" s="11">
        <f>RB[[#This Row],[∆ AUM]]-RB[[#This Row],[effetto mercato]]</f>
        <v>980553.37681640498</v>
      </c>
    </row>
    <row r="1640" spans="1:7">
      <c r="A1640" s="4">
        <v>44644</v>
      </c>
      <c r="B1640">
        <v>0.11890000000000001</v>
      </c>
      <c r="C1640" s="6">
        <f>RB[[#This Row],[Variaz]]/100</f>
        <v>1.189E-3</v>
      </c>
      <c r="D1640" s="10">
        <f>'AUM Fondi'!F1817</f>
        <v>1265965792.8199999</v>
      </c>
      <c r="E1640" s="10">
        <f>D1639*RB[[#This Row],[Variazione percentuale]]</f>
        <v>1502784.5952063098</v>
      </c>
      <c r="F1640" s="11">
        <f>RB[[#This Row],[AUM]]-D1639</f>
        <v>2059489.0299999714</v>
      </c>
      <c r="G1640" s="11">
        <f>RB[[#This Row],[∆ AUM]]-RB[[#This Row],[effetto mercato]]</f>
        <v>556704.43479366158</v>
      </c>
    </row>
    <row r="1641" spans="1:7">
      <c r="A1641" s="4">
        <v>44645</v>
      </c>
      <c r="B1641">
        <v>0</v>
      </c>
      <c r="C1641" s="6">
        <f>RB[[#This Row],[Variaz]]/100</f>
        <v>0</v>
      </c>
      <c r="D1641" s="10">
        <f>'AUM Fondi'!F1818</f>
        <v>1266966376.24</v>
      </c>
      <c r="E1641" s="10">
        <f>D1640*RB[[#This Row],[Variazione percentuale]]</f>
        <v>0</v>
      </c>
      <c r="F1641" s="11">
        <f>RB[[#This Row],[AUM]]-D1640</f>
        <v>1000583.4200000763</v>
      </c>
      <c r="G1641" s="11">
        <f>RB[[#This Row],[∆ AUM]]-RB[[#This Row],[effetto mercato]]</f>
        <v>1000583.4200000763</v>
      </c>
    </row>
    <row r="1642" spans="1:7">
      <c r="A1642" s="4">
        <v>44648</v>
      </c>
      <c r="B1642">
        <v>0.13569999999999999</v>
      </c>
      <c r="C1642" s="6">
        <f>RB[[#This Row],[Variaz]]/100</f>
        <v>1.3569999999999999E-3</v>
      </c>
      <c r="D1642" s="10">
        <f>'AUM Fondi'!F1819</f>
        <v>1269366934.2800002</v>
      </c>
      <c r="E1642" s="10">
        <f>D1641*RB[[#This Row],[Variazione percentuale]]</f>
        <v>1719273.3725576799</v>
      </c>
      <c r="F1642" s="11">
        <f>RB[[#This Row],[AUM]]-D1641</f>
        <v>2400558.0400002003</v>
      </c>
      <c r="G1642" s="11">
        <f>RB[[#This Row],[∆ AUM]]-RB[[#This Row],[effetto mercato]]</f>
        <v>681284.66744252038</v>
      </c>
    </row>
    <row r="1643" spans="1:7">
      <c r="A1643" s="4">
        <v>44649</v>
      </c>
      <c r="B1643">
        <v>5.0799999999999998E-2</v>
      </c>
      <c r="C1643" s="6">
        <f>RB[[#This Row],[Variaz]]/100</f>
        <v>5.0799999999999999E-4</v>
      </c>
      <c r="D1643" s="10">
        <f>'AUM Fondi'!F1820</f>
        <v>1270545762.53</v>
      </c>
      <c r="E1643" s="10">
        <f>D1642*RB[[#This Row],[Variazione percentuale]]</f>
        <v>644838.40261424007</v>
      </c>
      <c r="F1643" s="11">
        <f>RB[[#This Row],[AUM]]-D1642</f>
        <v>1178828.2499997616</v>
      </c>
      <c r="G1643" s="11">
        <f>RB[[#This Row],[∆ AUM]]-RB[[#This Row],[effetto mercato]]</f>
        <v>533989.84738552151</v>
      </c>
    </row>
    <row r="1644" spans="1:7">
      <c r="A1644" s="4">
        <v>44650</v>
      </c>
      <c r="B1644">
        <v>-0.47410000000000002</v>
      </c>
      <c r="C1644" s="6">
        <f>RB[[#This Row],[Variaz]]/100</f>
        <v>-4.7410000000000004E-3</v>
      </c>
      <c r="D1644" s="10">
        <f>'AUM Fondi'!F1821</f>
        <v>1265510951.7800002</v>
      </c>
      <c r="E1644" s="10">
        <f>D1643*RB[[#This Row],[Variazione percentuale]]</f>
        <v>-6023657.4601547308</v>
      </c>
      <c r="F1644" s="11">
        <f>RB[[#This Row],[AUM]]-D1643</f>
        <v>-5034810.7499997616</v>
      </c>
      <c r="G1644" s="11">
        <f>RB[[#This Row],[∆ AUM]]-RB[[#This Row],[effetto mercato]]</f>
        <v>988846.71015496925</v>
      </c>
    </row>
    <row r="1645" spans="1:7">
      <c r="A1645" s="4">
        <v>44651</v>
      </c>
      <c r="B1645">
        <v>-1.7000000000000001E-2</v>
      </c>
      <c r="C1645" s="6">
        <f>RB[[#This Row],[Variaz]]/100</f>
        <v>-1.7000000000000001E-4</v>
      </c>
      <c r="D1645" s="10">
        <f>'AUM Fondi'!F1822</f>
        <v>1266418994.4999998</v>
      </c>
      <c r="E1645" s="10">
        <f>D1644*RB[[#This Row],[Variazione percentuale]]</f>
        <v>-215136.86180260006</v>
      </c>
      <c r="F1645" s="11">
        <f>RB[[#This Row],[AUM]]-D1644</f>
        <v>908042.71999955177</v>
      </c>
      <c r="G1645" s="11">
        <f>RB[[#This Row],[∆ AUM]]-RB[[#This Row],[effetto mercato]]</f>
        <v>1123179.5818021519</v>
      </c>
    </row>
    <row r="1646" spans="1:7">
      <c r="A1646" s="4">
        <v>44652</v>
      </c>
      <c r="B1646">
        <v>1.7000000000000001E-2</v>
      </c>
      <c r="C1646" s="6">
        <f>RB[[#This Row],[Variaz]]/100</f>
        <v>1.7000000000000001E-4</v>
      </c>
      <c r="D1646" s="10">
        <f>'AUM Fondi'!F1823</f>
        <v>1268814139.0900002</v>
      </c>
      <c r="E1646" s="10">
        <f>D1645*RB[[#This Row],[Variazione percentuale]]</f>
        <v>215291.22906499996</v>
      </c>
      <c r="F1646" s="11">
        <f>RB[[#This Row],[AUM]]-D1645</f>
        <v>2395144.590000391</v>
      </c>
      <c r="G1646" s="11">
        <f>RB[[#This Row],[∆ AUM]]-RB[[#This Row],[effetto mercato]]</f>
        <v>2179853.3609353909</v>
      </c>
    </row>
    <row r="1647" spans="1:7">
      <c r="A1647" s="4">
        <v>44655</v>
      </c>
      <c r="B1647">
        <v>0.35730000000000001</v>
      </c>
      <c r="C1647" s="6">
        <f>RB[[#This Row],[Variaz]]/100</f>
        <v>3.5730000000000002E-3</v>
      </c>
      <c r="D1647" s="10">
        <f>'AUM Fondi'!F1824</f>
        <v>1274477670.3199999</v>
      </c>
      <c r="E1647" s="10">
        <f>D1646*RB[[#This Row],[Variazione percentuale]]</f>
        <v>4533472.9189685704</v>
      </c>
      <c r="F1647" s="11">
        <f>RB[[#This Row],[AUM]]-D1646</f>
        <v>5663531.2299997807</v>
      </c>
      <c r="G1647" s="11">
        <f>RB[[#This Row],[∆ AUM]]-RB[[#This Row],[effetto mercato]]</f>
        <v>1130058.3110312102</v>
      </c>
    </row>
    <row r="1648" spans="1:7">
      <c r="A1648" s="4">
        <v>44656</v>
      </c>
      <c r="B1648">
        <v>-0.62719999999999998</v>
      </c>
      <c r="C1648" s="6">
        <f>RB[[#This Row],[Variaz]]/100</f>
        <v>-6.2719999999999998E-3</v>
      </c>
      <c r="D1648" s="10">
        <f>'AUM Fondi'!F1825</f>
        <v>1268064031.0900002</v>
      </c>
      <c r="E1648" s="10">
        <f>D1647*RB[[#This Row],[Variazione percentuale]]</f>
        <v>-7993523.9482470397</v>
      </c>
      <c r="F1648" s="11">
        <f>RB[[#This Row],[AUM]]-D1647</f>
        <v>-6413639.2299997807</v>
      </c>
      <c r="G1648" s="11">
        <f>RB[[#This Row],[∆ AUM]]-RB[[#This Row],[effetto mercato]]</f>
        <v>1579884.718247259</v>
      </c>
    </row>
    <row r="1649" spans="1:7">
      <c r="A1649" s="4">
        <v>44657</v>
      </c>
      <c r="B1649">
        <v>-0.44350000000000001</v>
      </c>
      <c r="C1649" s="6">
        <f>RB[[#This Row],[Variaz]]/100</f>
        <v>-4.4349999999999997E-3</v>
      </c>
      <c r="D1649" s="10">
        <f>'AUM Fondi'!F1826</f>
        <v>1265068822.23</v>
      </c>
      <c r="E1649" s="10">
        <f>D1648*RB[[#This Row],[Variazione percentuale]]</f>
        <v>-5623863.9778841501</v>
      </c>
      <c r="F1649" s="11">
        <f>RB[[#This Row],[AUM]]-D1648</f>
        <v>-2995208.8600001335</v>
      </c>
      <c r="G1649" s="11">
        <f>RB[[#This Row],[∆ AUM]]-RB[[#This Row],[effetto mercato]]</f>
        <v>2628655.1178840166</v>
      </c>
    </row>
    <row r="1650" spans="1:7">
      <c r="A1650" s="4">
        <v>44658</v>
      </c>
      <c r="B1650">
        <v>-6.8500000000000005E-2</v>
      </c>
      <c r="C1650" s="6">
        <f>RB[[#This Row],[Variaz]]/100</f>
        <v>-6.8500000000000006E-4</v>
      </c>
      <c r="D1650" s="10">
        <f>'AUM Fondi'!F1827</f>
        <v>1265851317.45</v>
      </c>
      <c r="E1650" s="10">
        <f>D1649*RB[[#This Row],[Variazione percentuale]]</f>
        <v>-866572.14322755008</v>
      </c>
      <c r="F1650" s="11">
        <f>RB[[#This Row],[AUM]]-D1649</f>
        <v>782495.22000002861</v>
      </c>
      <c r="G1650" s="11">
        <f>RB[[#This Row],[∆ AUM]]-RB[[#This Row],[effetto mercato]]</f>
        <v>1649067.3632275788</v>
      </c>
    </row>
    <row r="1651" spans="1:7">
      <c r="A1651" s="4">
        <v>44659</v>
      </c>
      <c r="B1651">
        <v>-6.8599999999999994E-2</v>
      </c>
      <c r="C1651" s="6">
        <f>RB[[#This Row],[Variaz]]/100</f>
        <v>-6.8599999999999998E-4</v>
      </c>
      <c r="D1651" s="10">
        <f>'AUM Fondi'!F1828</f>
        <v>1266138826.3</v>
      </c>
      <c r="E1651" s="10">
        <f>D1650*RB[[#This Row],[Variazione percentuale]]</f>
        <v>-868374.00377069996</v>
      </c>
      <c r="F1651" s="11">
        <f>RB[[#This Row],[AUM]]-D1650</f>
        <v>287508.84999990463</v>
      </c>
      <c r="G1651" s="11">
        <f>RB[[#This Row],[∆ AUM]]-RB[[#This Row],[effetto mercato]]</f>
        <v>1155882.8537706046</v>
      </c>
    </row>
    <row r="1652" spans="1:7">
      <c r="A1652" s="4">
        <v>44662</v>
      </c>
      <c r="B1652">
        <v>-0.54910000000000003</v>
      </c>
      <c r="C1652" s="6">
        <f>RB[[#This Row],[Variaz]]/100</f>
        <v>-5.4910000000000002E-3</v>
      </c>
      <c r="D1652" s="10">
        <f>'AUM Fondi'!F1829</f>
        <v>1260254667.77</v>
      </c>
      <c r="E1652" s="10">
        <f>D1651*RB[[#This Row],[Variazione percentuale]]</f>
        <v>-6952368.2952132998</v>
      </c>
      <c r="F1652" s="11">
        <f>RB[[#This Row],[AUM]]-D1651</f>
        <v>-5884158.5299999714</v>
      </c>
      <c r="G1652" s="11">
        <f>RB[[#This Row],[∆ AUM]]-RB[[#This Row],[effetto mercato]]</f>
        <v>1068209.7652133284</v>
      </c>
    </row>
    <row r="1653" spans="1:7">
      <c r="A1653" s="4">
        <v>44663</v>
      </c>
      <c r="B1653">
        <v>-1.7299999999999999E-2</v>
      </c>
      <c r="C1653" s="6">
        <f>RB[[#This Row],[Variaz]]/100</f>
        <v>-1.73E-4</v>
      </c>
      <c r="D1653" s="10">
        <f>'AUM Fondi'!F1830</f>
        <v>1261248923.8600001</v>
      </c>
      <c r="E1653" s="10">
        <f>D1652*RB[[#This Row],[Variazione percentuale]]</f>
        <v>-218024.05752420999</v>
      </c>
      <c r="F1653" s="11">
        <f>RB[[#This Row],[AUM]]-D1652</f>
        <v>994256.09000015259</v>
      </c>
      <c r="G1653" s="11">
        <f>RB[[#This Row],[∆ AUM]]-RB[[#This Row],[effetto mercato]]</f>
        <v>1212280.1475243627</v>
      </c>
    </row>
    <row r="1654" spans="1:7">
      <c r="A1654" s="4">
        <v>44664</v>
      </c>
      <c r="B1654">
        <v>0.39689999999999998</v>
      </c>
      <c r="C1654" s="6">
        <f>RB[[#This Row],[Variaz]]/100</f>
        <v>3.9689999999999994E-3</v>
      </c>
      <c r="D1654" s="10">
        <f>'AUM Fondi'!F1831</f>
        <v>1267498019.6999998</v>
      </c>
      <c r="E1654" s="10">
        <f>D1653*RB[[#This Row],[Variazione percentuale]]</f>
        <v>5005896.9788003396</v>
      </c>
      <c r="F1654" s="11">
        <f>RB[[#This Row],[AUM]]-D1653</f>
        <v>6249095.8399996758</v>
      </c>
      <c r="G1654" s="11">
        <f>RB[[#This Row],[∆ AUM]]-RB[[#This Row],[effetto mercato]]</f>
        <v>1243198.8611993361</v>
      </c>
    </row>
    <row r="1655" spans="1:7">
      <c r="A1655" s="4">
        <v>44665</v>
      </c>
      <c r="B1655">
        <v>-0.25779999999999997</v>
      </c>
      <c r="C1655" s="6">
        <f>RB[[#This Row],[Variaz]]/100</f>
        <v>-2.5779999999999996E-3</v>
      </c>
      <c r="D1655" s="10">
        <f>'AUM Fondi'!F1832</f>
        <v>1264935919.75</v>
      </c>
      <c r="E1655" s="10">
        <f>D1654*RB[[#This Row],[Variazione percentuale]]</f>
        <v>-3267609.8947865991</v>
      </c>
      <c r="F1655" s="11">
        <f>RB[[#This Row],[AUM]]-D1654</f>
        <v>-2562099.9499998093</v>
      </c>
      <c r="G1655" s="11">
        <f>RB[[#This Row],[∆ AUM]]-RB[[#This Row],[effetto mercato]]</f>
        <v>705509.94478678983</v>
      </c>
    </row>
    <row r="1656" spans="1:7">
      <c r="A1656" s="4">
        <v>44670</v>
      </c>
      <c r="B1656">
        <v>-3.4500000000000003E-2</v>
      </c>
      <c r="C1656" s="6">
        <f>RB[[#This Row],[Variaz]]/100</f>
        <v>-3.4500000000000004E-4</v>
      </c>
      <c r="D1656" s="10">
        <f>'AUM Fondi'!F1833</f>
        <v>1265272082.3</v>
      </c>
      <c r="E1656" s="10">
        <f>D1655*RB[[#This Row],[Variazione percentuale]]</f>
        <v>-436402.89231375005</v>
      </c>
      <c r="F1656" s="11">
        <f>RB[[#This Row],[AUM]]-D1655</f>
        <v>336162.54999995232</v>
      </c>
      <c r="G1656" s="11">
        <f>RB[[#This Row],[∆ AUM]]-RB[[#This Row],[effetto mercato]]</f>
        <v>772565.44231370231</v>
      </c>
    </row>
    <row r="1657" spans="1:7">
      <c r="A1657" s="4">
        <v>44671</v>
      </c>
      <c r="B1657">
        <v>0.22409999999999999</v>
      </c>
      <c r="C1657" s="6">
        <f>RB[[#This Row],[Variaz]]/100</f>
        <v>2.2409999999999999E-3</v>
      </c>
      <c r="D1657" s="10">
        <f>'AUM Fondi'!F1834</f>
        <v>1269961154.8999999</v>
      </c>
      <c r="E1657" s="10">
        <f>D1656*RB[[#This Row],[Variazione percentuale]]</f>
        <v>2835474.7364343</v>
      </c>
      <c r="F1657" s="11">
        <f>RB[[#This Row],[AUM]]-D1656</f>
        <v>4689072.5999999046</v>
      </c>
      <c r="G1657" s="11">
        <f>RB[[#This Row],[∆ AUM]]-RB[[#This Row],[effetto mercato]]</f>
        <v>1853597.8635656047</v>
      </c>
    </row>
    <row r="1658" spans="1:7">
      <c r="A1658" s="4">
        <v>44672</v>
      </c>
      <c r="B1658">
        <v>-0.46439999999999998</v>
      </c>
      <c r="C1658" s="6">
        <f>RB[[#This Row],[Variaz]]/100</f>
        <v>-4.6439999999999997E-3</v>
      </c>
      <c r="D1658" s="10">
        <f>'AUM Fondi'!F1835</f>
        <v>1264948300.2400002</v>
      </c>
      <c r="E1658" s="10">
        <f>D1657*RB[[#This Row],[Variazione percentuale]]</f>
        <v>-5897699.6033555986</v>
      </c>
      <c r="F1658" s="11">
        <f>RB[[#This Row],[AUM]]-D1657</f>
        <v>-5012854.659999609</v>
      </c>
      <c r="G1658" s="11">
        <f>RB[[#This Row],[∆ AUM]]-RB[[#This Row],[effetto mercato]]</f>
        <v>884844.94335598964</v>
      </c>
    </row>
    <row r="1659" spans="1:7">
      <c r="A1659" s="4">
        <v>44673</v>
      </c>
      <c r="B1659">
        <v>-0.70850000000000002</v>
      </c>
      <c r="C1659" s="6">
        <f>RB[[#This Row],[Variaz]]/100</f>
        <v>-7.0850000000000002E-3</v>
      </c>
      <c r="D1659" s="10">
        <f>'AUM Fondi'!F1836</f>
        <v>1256793808.6999998</v>
      </c>
      <c r="E1659" s="10">
        <f>D1658*RB[[#This Row],[Variazione percentuale]]</f>
        <v>-8962158.7072004024</v>
      </c>
      <c r="F1659" s="11">
        <f>RB[[#This Row],[AUM]]-D1658</f>
        <v>-8154491.5400004387</v>
      </c>
      <c r="G1659" s="11">
        <f>RB[[#This Row],[∆ AUM]]-RB[[#This Row],[effetto mercato]]</f>
        <v>807667.1671999637</v>
      </c>
    </row>
    <row r="1660" spans="1:7">
      <c r="A1660" s="4">
        <v>44677</v>
      </c>
      <c r="B1660">
        <v>0.12180000000000001</v>
      </c>
      <c r="C1660" s="6">
        <f>RB[[#This Row],[Variaz]]/100</f>
        <v>1.2180000000000001E-3</v>
      </c>
      <c r="D1660" s="10">
        <f>'AUM Fondi'!F1837</f>
        <v>1259416820.51</v>
      </c>
      <c r="E1660" s="10">
        <f>D1659*RB[[#This Row],[Variazione percentuale]]</f>
        <v>1530774.8589965999</v>
      </c>
      <c r="F1660" s="11">
        <f>RB[[#This Row],[AUM]]-D1659</f>
        <v>2623011.8100001812</v>
      </c>
      <c r="G1660" s="11">
        <f>RB[[#This Row],[∆ AUM]]-RB[[#This Row],[effetto mercato]]</f>
        <v>1092236.9510035813</v>
      </c>
    </row>
    <row r="1661" spans="1:7">
      <c r="A1661" s="4">
        <v>44678</v>
      </c>
      <c r="B1661">
        <v>0.24340000000000001</v>
      </c>
      <c r="C1661" s="6">
        <f>RB[[#This Row],[Variaz]]/100</f>
        <v>2.434E-3</v>
      </c>
      <c r="D1661" s="10">
        <f>'AUM Fondi'!F1838</f>
        <v>1263114079.3700001</v>
      </c>
      <c r="E1661" s="10">
        <f>D1660*RB[[#This Row],[Variazione percentuale]]</f>
        <v>3065420.5411213399</v>
      </c>
      <c r="F1661" s="11">
        <f>RB[[#This Row],[AUM]]-D1660</f>
        <v>3697258.8600001335</v>
      </c>
      <c r="G1661" s="11">
        <f>RB[[#This Row],[∆ AUM]]-RB[[#This Row],[effetto mercato]]</f>
        <v>631838.31887879362</v>
      </c>
    </row>
    <row r="1662" spans="1:7">
      <c r="A1662" s="4">
        <v>44679</v>
      </c>
      <c r="B1662">
        <v>0.13869999999999999</v>
      </c>
      <c r="C1662" s="6">
        <f>RB[[#This Row],[Variaz]]/100</f>
        <v>1.387E-3</v>
      </c>
      <c r="D1662" s="10">
        <f>'AUM Fondi'!F1839</f>
        <v>1265190008.8499999</v>
      </c>
      <c r="E1662" s="10">
        <f>D1661*RB[[#This Row],[Variazione percentuale]]</f>
        <v>1751939.2280861901</v>
      </c>
      <c r="F1662" s="11">
        <f>RB[[#This Row],[AUM]]-D1661</f>
        <v>2075929.4799997807</v>
      </c>
      <c r="G1662" s="11">
        <f>RB[[#This Row],[∆ AUM]]-RB[[#This Row],[effetto mercato]]</f>
        <v>323990.25191359059</v>
      </c>
    </row>
    <row r="1663" spans="1:7">
      <c r="A1663" s="4">
        <v>44680</v>
      </c>
      <c r="B1663">
        <v>-0.84850000000000003</v>
      </c>
      <c r="C1663" s="6">
        <f>RB[[#This Row],[Variaz]]/100</f>
        <v>-8.4849999999999995E-3</v>
      </c>
      <c r="D1663" s="10">
        <f>'AUM Fondi'!F1840</f>
        <v>1255666891.4399998</v>
      </c>
      <c r="E1663" s="10">
        <f>D1662*RB[[#This Row],[Variazione percentuale]]</f>
        <v>-10735137.225092249</v>
      </c>
      <c r="F1663" s="11">
        <f>RB[[#This Row],[AUM]]-D1662</f>
        <v>-9523117.4100000858</v>
      </c>
      <c r="G1663" s="11">
        <f>RB[[#This Row],[∆ AUM]]-RB[[#This Row],[effetto mercato]]</f>
        <v>1212019.8150921632</v>
      </c>
    </row>
    <row r="1664" spans="1:7">
      <c r="A1664" s="4">
        <v>44683</v>
      </c>
      <c r="B1664">
        <v>-0.1048</v>
      </c>
      <c r="C1664" s="6">
        <f>RB[[#This Row],[Variaz]]/100</f>
        <v>-1.0480000000000001E-3</v>
      </c>
      <c r="D1664" s="10">
        <f>'AUM Fondi'!F1841</f>
        <v>1253912505.2699997</v>
      </c>
      <c r="E1664" s="10">
        <f>D1663*RB[[#This Row],[Variazione percentuale]]</f>
        <v>-1315938.90222912</v>
      </c>
      <c r="F1664" s="11">
        <f>RB[[#This Row],[AUM]]-D1663</f>
        <v>-1754386.1700000763</v>
      </c>
      <c r="G1664" s="11">
        <f>RB[[#This Row],[∆ AUM]]-RB[[#This Row],[effetto mercato]]</f>
        <v>-438447.26777095627</v>
      </c>
    </row>
    <row r="1665" spans="1:7">
      <c r="A1665" s="4">
        <v>44684</v>
      </c>
      <c r="B1665">
        <v>8.7400000000000005E-2</v>
      </c>
      <c r="C1665" s="6">
        <f>RB[[#This Row],[Variaz]]/100</f>
        <v>8.740000000000001E-4</v>
      </c>
      <c r="D1665" s="10">
        <f>'AUM Fondi'!F1842</f>
        <v>1255330507.97</v>
      </c>
      <c r="E1665" s="10">
        <f>D1664*RB[[#This Row],[Variazione percentuale]]</f>
        <v>1095919.5296059798</v>
      </c>
      <c r="F1665" s="11">
        <f>RB[[#This Row],[AUM]]-D1664</f>
        <v>1418002.7000002861</v>
      </c>
      <c r="G1665" s="11">
        <f>RB[[#This Row],[∆ AUM]]-RB[[#This Row],[effetto mercato]]</f>
        <v>322083.1703943063</v>
      </c>
    </row>
    <row r="1666" spans="1:7">
      <c r="A1666" s="4">
        <v>44685</v>
      </c>
      <c r="B1666">
        <v>0.31440000000000001</v>
      </c>
      <c r="C1666" s="6">
        <f>RB[[#This Row],[Variaz]]/100</f>
        <v>3.1440000000000001E-3</v>
      </c>
      <c r="D1666" s="10">
        <f>'AUM Fondi'!F1843</f>
        <v>1259918329.0399997</v>
      </c>
      <c r="E1666" s="10">
        <f>D1665*RB[[#This Row],[Variazione percentuale]]</f>
        <v>3946759.1170576802</v>
      </c>
      <c r="F1666" s="11">
        <f>RB[[#This Row],[AUM]]-D1665</f>
        <v>4587821.0699996948</v>
      </c>
      <c r="G1666" s="11">
        <f>RB[[#This Row],[∆ AUM]]-RB[[#This Row],[effetto mercato]]</f>
        <v>641061.95294201467</v>
      </c>
    </row>
    <row r="1667" spans="1:7">
      <c r="A1667" s="4">
        <v>44686</v>
      </c>
      <c r="B1667">
        <v>-0.88800000000000001</v>
      </c>
      <c r="C1667" s="6">
        <f>RB[[#This Row],[Variaz]]/100</f>
        <v>-8.8800000000000007E-3</v>
      </c>
      <c r="D1667" s="10">
        <f>'AUM Fondi'!F1844</f>
        <v>1250614740.6300001</v>
      </c>
      <c r="E1667" s="10">
        <f>D1666*RB[[#This Row],[Variazione percentuale]]</f>
        <v>-11188074.761875199</v>
      </c>
      <c r="F1667" s="11">
        <f>RB[[#This Row],[AUM]]-D1666</f>
        <v>-9303588.409999609</v>
      </c>
      <c r="G1667" s="11">
        <f>RB[[#This Row],[∆ AUM]]-RB[[#This Row],[effetto mercato]]</f>
        <v>1884486.3518755902</v>
      </c>
    </row>
    <row r="1668" spans="1:7">
      <c r="A1668" s="4">
        <v>44687</v>
      </c>
      <c r="B1668">
        <v>-0.70269999999999999</v>
      </c>
      <c r="C1668" s="6">
        <f>RB[[#This Row],[Variaz]]/100</f>
        <v>-7.0270000000000003E-3</v>
      </c>
      <c r="D1668" s="10">
        <f>'AUM Fondi'!F1845</f>
        <v>1243037163.79</v>
      </c>
      <c r="E1668" s="10">
        <f>D1667*RB[[#This Row],[Variazione percentuale]]</f>
        <v>-8788069.7824070118</v>
      </c>
      <c r="F1668" s="11">
        <f>RB[[#This Row],[AUM]]-D1667</f>
        <v>-7577576.8400001526</v>
      </c>
      <c r="G1668" s="11">
        <f>RB[[#This Row],[∆ AUM]]-RB[[#This Row],[effetto mercato]]</f>
        <v>1210492.9424068592</v>
      </c>
    </row>
    <row r="1669" spans="1:7">
      <c r="A1669" s="4">
        <v>44690</v>
      </c>
      <c r="B1669">
        <v>-0.65459999999999996</v>
      </c>
      <c r="C1669" s="6">
        <f>RB[[#This Row],[Variaz]]/100</f>
        <v>-6.5459999999999997E-3</v>
      </c>
      <c r="D1669" s="10">
        <f>'AUM Fondi'!F1846</f>
        <v>1235718061.1000001</v>
      </c>
      <c r="E1669" s="10">
        <f>D1668*RB[[#This Row],[Variazione percentuale]]</f>
        <v>-8136921.2741693398</v>
      </c>
      <c r="F1669" s="11">
        <f>RB[[#This Row],[AUM]]-D1668</f>
        <v>-7319102.6899998188</v>
      </c>
      <c r="G1669" s="11">
        <f>RB[[#This Row],[∆ AUM]]-RB[[#This Row],[effetto mercato]]</f>
        <v>817818.584169521</v>
      </c>
    </row>
    <row r="1670" spans="1:7">
      <c r="A1670" s="4">
        <v>44691</v>
      </c>
      <c r="B1670">
        <v>0.48089999999999999</v>
      </c>
      <c r="C1670" s="6">
        <f>RB[[#This Row],[Variaz]]/100</f>
        <v>4.8089999999999999E-3</v>
      </c>
      <c r="D1670" s="10">
        <f>'AUM Fondi'!F1847</f>
        <v>1242011398.1100001</v>
      </c>
      <c r="E1670" s="10">
        <f>D1669*RB[[#This Row],[Variazione percentuale]]</f>
        <v>5942568.1558299009</v>
      </c>
      <c r="F1670" s="11">
        <f>RB[[#This Row],[AUM]]-D1669</f>
        <v>6293337.0099999905</v>
      </c>
      <c r="G1670" s="11">
        <f>RB[[#This Row],[∆ AUM]]-RB[[#This Row],[effetto mercato]]</f>
        <v>350768.85417008959</v>
      </c>
    </row>
    <row r="1671" spans="1:7">
      <c r="A1671" s="4">
        <v>44692</v>
      </c>
      <c r="B1671">
        <v>-1.77E-2</v>
      </c>
      <c r="C1671" s="6">
        <f>RB[[#This Row],[Variaz]]/100</f>
        <v>-1.7699999999999999E-4</v>
      </c>
      <c r="D1671" s="10">
        <f>'AUM Fondi'!F1848</f>
        <v>1241576361.53</v>
      </c>
      <c r="E1671" s="10">
        <f>D1670*RB[[#This Row],[Variazione percentuale]]</f>
        <v>-219836.01746547001</v>
      </c>
      <c r="F1671" s="11">
        <f>RB[[#This Row],[AUM]]-D1670</f>
        <v>-435036.58000016212</v>
      </c>
      <c r="G1671" s="11">
        <f>RB[[#This Row],[∆ AUM]]-RB[[#This Row],[effetto mercato]]</f>
        <v>-215200.56253469212</v>
      </c>
    </row>
    <row r="1672" spans="1:7">
      <c r="A1672" s="4">
        <v>44693</v>
      </c>
      <c r="B1672">
        <v>1.0105</v>
      </c>
      <c r="C1672" s="6">
        <f>RB[[#This Row],[Variaz]]/100</f>
        <v>1.0104999999999999E-2</v>
      </c>
      <c r="D1672" s="10">
        <f>'AUM Fondi'!F1849</f>
        <v>1253965562.9400001</v>
      </c>
      <c r="E1672" s="10">
        <f>D1671*RB[[#This Row],[Variazione percentuale]]</f>
        <v>12546129.133260649</v>
      </c>
      <c r="F1672" s="11">
        <f>RB[[#This Row],[AUM]]-D1671</f>
        <v>12389201.410000086</v>
      </c>
      <c r="G1672" s="11">
        <f>RB[[#This Row],[∆ AUM]]-RB[[#This Row],[effetto mercato]]</f>
        <v>-156927.72326056287</v>
      </c>
    </row>
    <row r="1673" spans="1:7">
      <c r="A1673" s="4">
        <v>44694</v>
      </c>
      <c r="B1673">
        <v>0.26329999999999998</v>
      </c>
      <c r="C1673" s="6">
        <f>RB[[#This Row],[Variaz]]/100</f>
        <v>2.6329999999999999E-3</v>
      </c>
      <c r="D1673" s="10">
        <f>'AUM Fondi'!F1850</f>
        <v>1257496638.01</v>
      </c>
      <c r="E1673" s="10">
        <f>D1672*RB[[#This Row],[Variazione percentuale]]</f>
        <v>3301691.3272210201</v>
      </c>
      <c r="F1673" s="11">
        <f>RB[[#This Row],[AUM]]-D1672</f>
        <v>3531075.0699999332</v>
      </c>
      <c r="G1673" s="11">
        <f>RB[[#This Row],[∆ AUM]]-RB[[#This Row],[effetto mercato]]</f>
        <v>229383.74277891312</v>
      </c>
    </row>
    <row r="1674" spans="1:7">
      <c r="A1674" s="4">
        <v>44697</v>
      </c>
      <c r="B1674">
        <v>-7.0000000000000007E-2</v>
      </c>
      <c r="C1674" s="6">
        <f>RB[[#This Row],[Variaz]]/100</f>
        <v>-7.000000000000001E-4</v>
      </c>
      <c r="D1674" s="10">
        <f>'AUM Fondi'!F1851</f>
        <v>1256768623.0400002</v>
      </c>
      <c r="E1674" s="10">
        <f>D1673*RB[[#This Row],[Variazione percentuale]]</f>
        <v>-880247.64660700015</v>
      </c>
      <c r="F1674" s="11">
        <f>RB[[#This Row],[AUM]]-D1673</f>
        <v>-728014.96999979019</v>
      </c>
      <c r="G1674" s="11">
        <f>RB[[#This Row],[∆ AUM]]-RB[[#This Row],[effetto mercato]]</f>
        <v>152232.67660720996</v>
      </c>
    </row>
    <row r="1675" spans="1:7">
      <c r="A1675" s="4">
        <v>44698</v>
      </c>
      <c r="B1675">
        <v>-0.2102</v>
      </c>
      <c r="C1675" s="6">
        <f>RB[[#This Row],[Variaz]]/100</f>
        <v>-2.1020000000000001E-3</v>
      </c>
      <c r="D1675" s="10">
        <f>'AUM Fondi'!F1852</f>
        <v>1254294327.7400002</v>
      </c>
      <c r="E1675" s="10">
        <f>D1674*RB[[#This Row],[Variazione percentuale]]</f>
        <v>-2641727.6456300807</v>
      </c>
      <c r="F1675" s="11">
        <f>RB[[#This Row],[AUM]]-D1674</f>
        <v>-2474295.2999999523</v>
      </c>
      <c r="G1675" s="11">
        <f>RB[[#This Row],[∆ AUM]]-RB[[#This Row],[effetto mercato]]</f>
        <v>167432.3456301284</v>
      </c>
    </row>
    <row r="1676" spans="1:7">
      <c r="A1676" s="4">
        <v>44699</v>
      </c>
      <c r="B1676">
        <v>-0.80740000000000001</v>
      </c>
      <c r="C1676" s="6">
        <f>RB[[#This Row],[Variaz]]/100</f>
        <v>-8.0739999999999996E-3</v>
      </c>
      <c r="D1676" s="10">
        <f>'AUM Fondi'!F1853</f>
        <v>1245432141.3099999</v>
      </c>
      <c r="E1676" s="10">
        <f>D1675*RB[[#This Row],[Variazione percentuale]]</f>
        <v>-10127172.402172761</v>
      </c>
      <c r="F1676" s="11">
        <f>RB[[#This Row],[AUM]]-D1675</f>
        <v>-8862186.4300003052</v>
      </c>
      <c r="G1676" s="11">
        <f>RB[[#This Row],[∆ AUM]]-RB[[#This Row],[effetto mercato]]</f>
        <v>1264985.9721724559</v>
      </c>
    </row>
    <row r="1677" spans="1:7">
      <c r="A1677" s="4">
        <v>44700</v>
      </c>
      <c r="B1677">
        <v>-0.1593</v>
      </c>
      <c r="C1677" s="6">
        <f>RB[[#This Row],[Variaz]]/100</f>
        <v>-1.593E-3</v>
      </c>
      <c r="D1677" s="10">
        <f>'AUM Fondi'!F1854</f>
        <v>1243777420.0699999</v>
      </c>
      <c r="E1677" s="10">
        <f>D1676*RB[[#This Row],[Variazione percentuale]]</f>
        <v>-1983973.40110683</v>
      </c>
      <c r="F1677" s="11">
        <f>RB[[#This Row],[AUM]]-D1676</f>
        <v>-1654721.2400000095</v>
      </c>
      <c r="G1677" s="11">
        <f>RB[[#This Row],[∆ AUM]]-RB[[#This Row],[effetto mercato]]</f>
        <v>329252.16110682045</v>
      </c>
    </row>
    <row r="1678" spans="1:7">
      <c r="A1678" s="4">
        <v>44701</v>
      </c>
      <c r="B1678">
        <v>-0.1241</v>
      </c>
      <c r="C1678" s="6">
        <f>RB[[#This Row],[Variaz]]/100</f>
        <v>-1.2409999999999999E-3</v>
      </c>
      <c r="D1678" s="10">
        <f>'AUM Fondi'!F1855</f>
        <v>1242339615.1099999</v>
      </c>
      <c r="E1678" s="10">
        <f>D1677*RB[[#This Row],[Variazione percentuale]]</f>
        <v>-1543527.7783068698</v>
      </c>
      <c r="F1678" s="11">
        <f>RB[[#This Row],[AUM]]-D1677</f>
        <v>-1437804.9600000381</v>
      </c>
      <c r="G1678" s="11">
        <f>RB[[#This Row],[∆ AUM]]-RB[[#This Row],[effetto mercato]]</f>
        <v>105722.81830683164</v>
      </c>
    </row>
    <row r="1679" spans="1:7">
      <c r="A1679" s="4">
        <v>44704</v>
      </c>
      <c r="B1679">
        <v>-8.8700000000000001E-2</v>
      </c>
      <c r="C1679" s="6">
        <f>RB[[#This Row],[Variaz]]/100</f>
        <v>-8.8699999999999998E-4</v>
      </c>
      <c r="D1679" s="10">
        <f>'AUM Fondi'!F1856</f>
        <v>1241752510.3300002</v>
      </c>
      <c r="E1679" s="10">
        <f>D1678*RB[[#This Row],[Variazione percentuale]]</f>
        <v>-1101955.2386025698</v>
      </c>
      <c r="F1679" s="11">
        <f>RB[[#This Row],[AUM]]-D1678</f>
        <v>-587104.77999973297</v>
      </c>
      <c r="G1679" s="11">
        <f>RB[[#This Row],[∆ AUM]]-RB[[#This Row],[effetto mercato]]</f>
        <v>514850.45860283682</v>
      </c>
    </row>
    <row r="1680" spans="1:7">
      <c r="A1680" s="4">
        <v>44705</v>
      </c>
      <c r="B1680">
        <v>-0.2487</v>
      </c>
      <c r="C1680" s="6">
        <f>RB[[#This Row],[Variaz]]/100</f>
        <v>-2.4870000000000001E-3</v>
      </c>
      <c r="D1680" s="10">
        <f>'AUM Fondi'!F1857</f>
        <v>1238873766.4300003</v>
      </c>
      <c r="E1680" s="10">
        <f>D1679*RB[[#This Row],[Variazione percentuale]]</f>
        <v>-3088238.4931907104</v>
      </c>
      <c r="F1680" s="11">
        <f>RB[[#This Row],[AUM]]-D1679</f>
        <v>-2878743.8999998569</v>
      </c>
      <c r="G1680" s="11">
        <f>RB[[#This Row],[∆ AUM]]-RB[[#This Row],[effetto mercato]]</f>
        <v>209494.59319085348</v>
      </c>
    </row>
    <row r="1681" spans="1:7">
      <c r="A1681" s="4">
        <v>44706</v>
      </c>
      <c r="B1681">
        <v>0.39169999999999999</v>
      </c>
      <c r="C1681" s="6">
        <f>RB[[#This Row],[Variaz]]/100</f>
        <v>3.9170000000000003E-3</v>
      </c>
      <c r="D1681" s="10">
        <f>'AUM Fondi'!F1858</f>
        <v>1244195888.2099998</v>
      </c>
      <c r="E1681" s="10">
        <f>D1680*RB[[#This Row],[Variazione percentuale]]</f>
        <v>4852668.5431063119</v>
      </c>
      <c r="F1681" s="11">
        <f>RB[[#This Row],[AUM]]-D1680</f>
        <v>5322121.7799994946</v>
      </c>
      <c r="G1681" s="11">
        <f>RB[[#This Row],[∆ AUM]]-RB[[#This Row],[effetto mercato]]</f>
        <v>469453.23689318262</v>
      </c>
    </row>
    <row r="1682" spans="1:7">
      <c r="A1682" s="4">
        <v>44707</v>
      </c>
      <c r="B1682">
        <v>0.39019999999999999</v>
      </c>
      <c r="C1682" s="6">
        <f>RB[[#This Row],[Variaz]]/100</f>
        <v>3.9020000000000001E-3</v>
      </c>
      <c r="D1682" s="10">
        <f>'AUM Fondi'!F1859</f>
        <v>1249096284.6200001</v>
      </c>
      <c r="E1682" s="10">
        <f>D1681*RB[[#This Row],[Variazione percentuale]]</f>
        <v>4854852.3557954198</v>
      </c>
      <c r="F1682" s="11">
        <f>RB[[#This Row],[AUM]]-D1681</f>
        <v>4900396.4100003242</v>
      </c>
      <c r="G1682" s="11">
        <f>RB[[#This Row],[∆ AUM]]-RB[[#This Row],[effetto mercato]]</f>
        <v>45544.054204904474</v>
      </c>
    </row>
    <row r="1683" spans="1:7">
      <c r="A1683" s="4">
        <v>44708</v>
      </c>
      <c r="B1683">
        <v>0.68899999999999995</v>
      </c>
      <c r="C1683" s="6">
        <f>RB[[#This Row],[Variaz]]/100</f>
        <v>6.8899999999999994E-3</v>
      </c>
      <c r="D1683" s="10">
        <f>'AUM Fondi'!F1860</f>
        <v>1258041714.0900002</v>
      </c>
      <c r="E1683" s="10">
        <f>D1682*RB[[#This Row],[Variazione percentuale]]</f>
        <v>8606273.4010317996</v>
      </c>
      <c r="F1683" s="11">
        <f>RB[[#This Row],[AUM]]-D1682</f>
        <v>8945429.4700000286</v>
      </c>
      <c r="G1683" s="11">
        <f>RB[[#This Row],[∆ AUM]]-RB[[#This Row],[effetto mercato]]</f>
        <v>339156.068968229</v>
      </c>
    </row>
    <row r="1684" spans="1:7">
      <c r="A1684" s="4">
        <v>44711</v>
      </c>
      <c r="B1684">
        <v>-0.31580000000000003</v>
      </c>
      <c r="C1684" s="6">
        <f>RB[[#This Row],[Variaz]]/100</f>
        <v>-3.1580000000000002E-3</v>
      </c>
      <c r="D1684" s="10">
        <f>'AUM Fondi'!F1861</f>
        <v>1254052480.03</v>
      </c>
      <c r="E1684" s="10">
        <f>D1683*RB[[#This Row],[Variazione percentuale]]</f>
        <v>-3972895.7330962205</v>
      </c>
      <c r="F1684" s="11">
        <f>RB[[#This Row],[AUM]]-D1683</f>
        <v>-3989234.0600001812</v>
      </c>
      <c r="G1684" s="11">
        <f>RB[[#This Row],[∆ AUM]]-RB[[#This Row],[effetto mercato]]</f>
        <v>-16338.326903960668</v>
      </c>
    </row>
    <row r="1685" spans="1:7">
      <c r="A1685" s="4">
        <v>44712</v>
      </c>
      <c r="B1685">
        <v>-0.4577</v>
      </c>
      <c r="C1685" s="6">
        <f>RB[[#This Row],[Variaz]]/100</f>
        <v>-4.5770000000000003E-3</v>
      </c>
      <c r="D1685" s="10">
        <f>'AUM Fondi'!F1862</f>
        <v>1248458787.95</v>
      </c>
      <c r="E1685" s="10">
        <f>D1684*RB[[#This Row],[Variazione percentuale]]</f>
        <v>-5739798.2010973105</v>
      </c>
      <c r="F1685" s="11">
        <f>RB[[#This Row],[AUM]]-D1684</f>
        <v>-5593692.0799999237</v>
      </c>
      <c r="G1685" s="11">
        <f>RB[[#This Row],[∆ AUM]]-RB[[#This Row],[effetto mercato]]</f>
        <v>146106.12109738681</v>
      </c>
    </row>
    <row r="1686" spans="1:7">
      <c r="A1686" s="4">
        <v>44713</v>
      </c>
      <c r="B1686">
        <v>-0.40670000000000001</v>
      </c>
      <c r="C1686" s="6">
        <f>RB[[#This Row],[Variaz]]/100</f>
        <v>-4.0670000000000003E-3</v>
      </c>
      <c r="D1686" s="10">
        <f>'AUM Fondi'!F1863</f>
        <v>1243481012.46</v>
      </c>
      <c r="E1686" s="10">
        <f>D1685*RB[[#This Row],[Variazione percentuale]]</f>
        <v>-5077481.8905926505</v>
      </c>
      <c r="F1686" s="11">
        <f>RB[[#This Row],[AUM]]-D1685</f>
        <v>-4977775.4900000095</v>
      </c>
      <c r="G1686" s="11">
        <f>RB[[#This Row],[∆ AUM]]-RB[[#This Row],[effetto mercato]]</f>
        <v>99706.400592640974</v>
      </c>
    </row>
    <row r="1687" spans="1:7">
      <c r="A1687" s="4">
        <v>44715</v>
      </c>
      <c r="B1687">
        <v>-0.35510000000000003</v>
      </c>
      <c r="C1687" s="6">
        <f>RB[[#This Row],[Variaz]]/100</f>
        <v>-3.5510000000000003E-3</v>
      </c>
      <c r="D1687" s="10">
        <f>'AUM Fondi'!F1864</f>
        <v>1239447024.73</v>
      </c>
      <c r="E1687" s="10">
        <f>D1686*RB[[#This Row],[Variazione percentuale]]</f>
        <v>-4415601.0752454605</v>
      </c>
      <c r="F1687" s="11">
        <f>RB[[#This Row],[AUM]]-D1686</f>
        <v>-4033987.7300000191</v>
      </c>
      <c r="G1687" s="11">
        <f>RB[[#This Row],[∆ AUM]]-RB[[#This Row],[effetto mercato]]</f>
        <v>381613.34524544142</v>
      </c>
    </row>
    <row r="1688" spans="1:7">
      <c r="A1688" s="4">
        <v>44718</v>
      </c>
      <c r="B1688">
        <v>-5.3499999999999999E-2</v>
      </c>
      <c r="C1688" s="6">
        <f>RB[[#This Row],[Variaz]]/100</f>
        <v>-5.3499999999999999E-4</v>
      </c>
      <c r="D1688" s="10">
        <f>'AUM Fondi'!F1865</f>
        <v>1239231758.21</v>
      </c>
      <c r="E1688" s="10">
        <f>D1687*RB[[#This Row],[Variazione percentuale]]</f>
        <v>-663104.15823055001</v>
      </c>
      <c r="F1688" s="11">
        <f>RB[[#This Row],[AUM]]-D1687</f>
        <v>-215266.51999998093</v>
      </c>
      <c r="G1688" s="11">
        <f>RB[[#This Row],[∆ AUM]]-RB[[#This Row],[effetto mercato]]</f>
        <v>447837.63823056908</v>
      </c>
    </row>
    <row r="1689" spans="1:7">
      <c r="A1689" s="4">
        <v>44719</v>
      </c>
      <c r="B1689">
        <v>0.32090000000000002</v>
      </c>
      <c r="C1689" s="6">
        <f>RB[[#This Row],[Variaz]]/100</f>
        <v>3.209E-3</v>
      </c>
      <c r="D1689" s="10">
        <f>'AUM Fondi'!F1866</f>
        <v>1244277665.76</v>
      </c>
      <c r="E1689" s="10">
        <f>D1688*RB[[#This Row],[Variazione percentuale]]</f>
        <v>3976694.7120958902</v>
      </c>
      <c r="F1689" s="11">
        <f>RB[[#This Row],[AUM]]-D1688</f>
        <v>5045907.5499999523</v>
      </c>
      <c r="G1689" s="11">
        <f>RB[[#This Row],[∆ AUM]]-RB[[#This Row],[effetto mercato]]</f>
        <v>1069212.8379040621</v>
      </c>
    </row>
    <row r="1690" spans="1:7">
      <c r="A1690" s="4">
        <v>44720</v>
      </c>
      <c r="B1690">
        <v>-0.55089999999999995</v>
      </c>
      <c r="C1690" s="6">
        <f>RB[[#This Row],[Variaz]]/100</f>
        <v>-5.5089999999999991E-3</v>
      </c>
      <c r="D1690" s="10">
        <f>'AUM Fondi'!F1867</f>
        <v>1237979142.0899999</v>
      </c>
      <c r="E1690" s="10">
        <f>D1689*RB[[#This Row],[Variazione percentuale]]</f>
        <v>-6854725.6606718386</v>
      </c>
      <c r="F1690" s="11">
        <f>RB[[#This Row],[AUM]]-D1689</f>
        <v>-6298523.6700000763</v>
      </c>
      <c r="G1690" s="11">
        <f>RB[[#This Row],[∆ AUM]]-RB[[#This Row],[effetto mercato]]</f>
        <v>556201.99067176227</v>
      </c>
    </row>
    <row r="1691" spans="1:7">
      <c r="A1691" s="4">
        <v>44721</v>
      </c>
      <c r="B1691">
        <v>-0.7863</v>
      </c>
      <c r="C1691" s="6">
        <f>RB[[#This Row],[Variaz]]/100</f>
        <v>-7.8630000000000002E-3</v>
      </c>
      <c r="D1691" s="10">
        <f>'AUM Fondi'!F1868</f>
        <v>1228111545.8199999</v>
      </c>
      <c r="E1691" s="10">
        <f>D1690*RB[[#This Row],[Variazione percentuale]]</f>
        <v>-9734229.9942536689</v>
      </c>
      <c r="F1691" s="11">
        <f>RB[[#This Row],[AUM]]-D1690</f>
        <v>-9867596.2699999809</v>
      </c>
      <c r="G1691" s="11">
        <f>RB[[#This Row],[∆ AUM]]-RB[[#This Row],[effetto mercato]]</f>
        <v>-133366.27574631199</v>
      </c>
    </row>
    <row r="1692" spans="1:7">
      <c r="A1692" s="4">
        <v>44722</v>
      </c>
      <c r="B1692">
        <v>-0.97260000000000002</v>
      </c>
      <c r="C1692" s="6">
        <f>RB[[#This Row],[Variaz]]/100</f>
        <v>-9.7260000000000003E-3</v>
      </c>
      <c r="D1692" s="10">
        <f>'AUM Fondi'!F1869</f>
        <v>1216307954.3399999</v>
      </c>
      <c r="E1692" s="10">
        <f>D1691*RB[[#This Row],[Variazione percentuale]]</f>
        <v>-11944612.89464532</v>
      </c>
      <c r="F1692" s="11">
        <f>RB[[#This Row],[AUM]]-D1691</f>
        <v>-11803591.480000019</v>
      </c>
      <c r="G1692" s="11">
        <f>RB[[#This Row],[∆ AUM]]-RB[[#This Row],[effetto mercato]]</f>
        <v>141021.41464530118</v>
      </c>
    </row>
    <row r="1693" spans="1:7">
      <c r="A1693" s="4">
        <v>44725</v>
      </c>
      <c r="B1693">
        <v>-1.5278</v>
      </c>
      <c r="C1693" s="6">
        <f>RB[[#This Row],[Variaz]]/100</f>
        <v>-1.5278E-2</v>
      </c>
      <c r="D1693" s="10">
        <f>'AUM Fondi'!F1870</f>
        <v>1197938157.0500002</v>
      </c>
      <c r="E1693" s="10">
        <f>D1692*RB[[#This Row],[Variazione percentuale]]</f>
        <v>-18582752.926406518</v>
      </c>
      <c r="F1693" s="11">
        <f>RB[[#This Row],[AUM]]-D1692</f>
        <v>-18369797.289999723</v>
      </c>
      <c r="G1693" s="11">
        <f>RB[[#This Row],[∆ AUM]]-RB[[#This Row],[effetto mercato]]</f>
        <v>212955.63640679419</v>
      </c>
    </row>
    <row r="1694" spans="1:7">
      <c r="A1694" s="4">
        <v>44726</v>
      </c>
      <c r="B1694">
        <v>-0.84960000000000002</v>
      </c>
      <c r="C1694" s="6">
        <f>RB[[#This Row],[Variaz]]/100</f>
        <v>-8.4960000000000001E-3</v>
      </c>
      <c r="D1694" s="10">
        <f>'AUM Fondi'!F1871</f>
        <v>1188650822.6100001</v>
      </c>
      <c r="E1694" s="10">
        <f>D1693*RB[[#This Row],[Variazione percentuale]]</f>
        <v>-10177682.582296802</v>
      </c>
      <c r="F1694" s="11">
        <f>RB[[#This Row],[AUM]]-D1693</f>
        <v>-9287334.4400000572</v>
      </c>
      <c r="G1694" s="11">
        <f>RB[[#This Row],[∆ AUM]]-RB[[#This Row],[effetto mercato]]</f>
        <v>890348.14229674451</v>
      </c>
    </row>
    <row r="1695" spans="1:7">
      <c r="A1695" s="4">
        <v>44727</v>
      </c>
      <c r="B1695">
        <v>1.1176999999999999</v>
      </c>
      <c r="C1695" s="6">
        <f>RB[[#This Row],[Variaz]]/100</f>
        <v>1.1176999999999999E-2</v>
      </c>
      <c r="D1695" s="10">
        <f>'AUM Fondi'!F1872</f>
        <v>1201736869.6900001</v>
      </c>
      <c r="E1695" s="10">
        <f>D1694*RB[[#This Row],[Variazione percentuale]]</f>
        <v>13285550.244311972</v>
      </c>
      <c r="F1695" s="11">
        <f>RB[[#This Row],[AUM]]-D1694</f>
        <v>13086047.079999924</v>
      </c>
      <c r="G1695" s="11">
        <f>RB[[#This Row],[∆ AUM]]-RB[[#This Row],[effetto mercato]]</f>
        <v>-199503.16431204788</v>
      </c>
    </row>
    <row r="1696" spans="1:7">
      <c r="A1696" s="4">
        <v>44728</v>
      </c>
      <c r="B1696">
        <v>-0.8659</v>
      </c>
      <c r="C1696" s="6">
        <f>RB[[#This Row],[Variaz]]/100</f>
        <v>-8.659E-3</v>
      </c>
      <c r="D1696" s="10">
        <f>'AUM Fondi'!F1873</f>
        <v>1191257389.5700002</v>
      </c>
      <c r="E1696" s="10">
        <f>D1695*RB[[#This Row],[Variazione percentuale]]</f>
        <v>-10405839.55464571</v>
      </c>
      <c r="F1696" s="11">
        <f>RB[[#This Row],[AUM]]-D1695</f>
        <v>-10479480.119999886</v>
      </c>
      <c r="G1696" s="11">
        <f>RB[[#This Row],[∆ AUM]]-RB[[#This Row],[effetto mercato]]</f>
        <v>-73640.565354175866</v>
      </c>
    </row>
    <row r="1697" spans="1:7">
      <c r="A1697" s="4">
        <v>44729</v>
      </c>
      <c r="B1697">
        <v>0.44600000000000001</v>
      </c>
      <c r="C1697" s="6">
        <f>RB[[#This Row],[Variaz]]/100</f>
        <v>4.4600000000000004E-3</v>
      </c>
      <c r="D1697" s="10">
        <f>'AUM Fondi'!F1874</f>
        <v>1197508061.99</v>
      </c>
      <c r="E1697" s="10">
        <f>D1696*RB[[#This Row],[Variazione percentuale]]</f>
        <v>5313007.957482201</v>
      </c>
      <c r="F1697" s="11">
        <f>RB[[#This Row],[AUM]]-D1696</f>
        <v>6250672.4199998379</v>
      </c>
      <c r="G1697" s="11">
        <f>RB[[#This Row],[∆ AUM]]-RB[[#This Row],[effetto mercato]]</f>
        <v>937664.46251763683</v>
      </c>
    </row>
    <row r="1698" spans="1:7">
      <c r="A1698" s="4">
        <v>44732</v>
      </c>
      <c r="B1698">
        <v>-0.53649999999999998</v>
      </c>
      <c r="C1698" s="6">
        <f>RB[[#This Row],[Variaz]]/100</f>
        <v>-5.365E-3</v>
      </c>
      <c r="D1698" s="10">
        <f>'AUM Fondi'!F1875</f>
        <v>1190874904.3399999</v>
      </c>
      <c r="E1698" s="10">
        <f>D1697*RB[[#This Row],[Variazione percentuale]]</f>
        <v>-6424630.7525763502</v>
      </c>
      <c r="F1698" s="11">
        <f>RB[[#This Row],[AUM]]-D1697</f>
        <v>-6633157.6500000954</v>
      </c>
      <c r="G1698" s="11">
        <f>RB[[#This Row],[∆ AUM]]-RB[[#This Row],[effetto mercato]]</f>
        <v>-208526.89742374513</v>
      </c>
    </row>
    <row r="1699" spans="1:7">
      <c r="A1699" s="4">
        <v>44733</v>
      </c>
      <c r="B1699">
        <v>0.27900000000000003</v>
      </c>
      <c r="C1699" s="6">
        <f>RB[[#This Row],[Variaz]]/100</f>
        <v>2.7900000000000004E-3</v>
      </c>
      <c r="D1699" s="10">
        <f>'AUM Fondi'!F1876</f>
        <v>1194148702.75</v>
      </c>
      <c r="E1699" s="10">
        <f>D1698*RB[[#This Row],[Variazione percentuale]]</f>
        <v>3322540.9831086001</v>
      </c>
      <c r="F1699" s="11">
        <f>RB[[#This Row],[AUM]]-D1698</f>
        <v>3273798.4100000858</v>
      </c>
      <c r="G1699" s="11">
        <f>RB[[#This Row],[∆ AUM]]-RB[[#This Row],[effetto mercato]]</f>
        <v>-48742.573108514305</v>
      </c>
    </row>
    <row r="1700" spans="1:7">
      <c r="A1700" s="4">
        <v>44734</v>
      </c>
      <c r="B1700">
        <v>0.371</v>
      </c>
      <c r="C1700" s="6">
        <f>RB[[#This Row],[Variaz]]/100</f>
        <v>3.7099999999999998E-3</v>
      </c>
      <c r="D1700" s="10">
        <f>'AUM Fondi'!F1877</f>
        <v>1198525951.2900002</v>
      </c>
      <c r="E1700" s="10">
        <f>D1699*RB[[#This Row],[Variazione percentuale]]</f>
        <v>4430291.6872024992</v>
      </c>
      <c r="F1700" s="11">
        <f>RB[[#This Row],[AUM]]-D1699</f>
        <v>4377248.5400002003</v>
      </c>
      <c r="G1700" s="11">
        <f>RB[[#This Row],[∆ AUM]]-RB[[#This Row],[effetto mercato]]</f>
        <v>-53043.147202298976</v>
      </c>
    </row>
    <row r="1701" spans="1:7">
      <c r="A1701" s="4">
        <v>44735</v>
      </c>
      <c r="B1701">
        <v>0.92400000000000004</v>
      </c>
      <c r="C1701" s="6">
        <f>RB[[#This Row],[Variaz]]/100</f>
        <v>9.2399999999999999E-3</v>
      </c>
      <c r="D1701" s="10">
        <f>'AUM Fondi'!F1878</f>
        <v>1209694489.9300001</v>
      </c>
      <c r="E1701" s="10">
        <f>D1700*RB[[#This Row],[Variazione percentuale]]</f>
        <v>11074379.789919602</v>
      </c>
      <c r="F1701" s="11">
        <f>RB[[#This Row],[AUM]]-D1700</f>
        <v>11168538.639999866</v>
      </c>
      <c r="G1701" s="11">
        <f>RB[[#This Row],[∆ AUM]]-RB[[#This Row],[effetto mercato]]</f>
        <v>94158.850080264732</v>
      </c>
    </row>
    <row r="1702" spans="1:7">
      <c r="A1702" s="4">
        <v>44736</v>
      </c>
      <c r="B1702">
        <v>0.60429999999999995</v>
      </c>
      <c r="C1702" s="6">
        <f>RB[[#This Row],[Variaz]]/100</f>
        <v>6.0429999999999998E-3</v>
      </c>
      <c r="D1702" s="10">
        <f>'AUM Fondi'!F1879</f>
        <v>1216027948.76</v>
      </c>
      <c r="E1702" s="10">
        <f>D1701*RB[[#This Row],[Variazione percentuale]]</f>
        <v>7310183.8026469899</v>
      </c>
      <c r="F1702" s="11">
        <f>RB[[#This Row],[AUM]]-D1701</f>
        <v>6333458.8299999237</v>
      </c>
      <c r="G1702" s="11">
        <f>RB[[#This Row],[∆ AUM]]-RB[[#This Row],[effetto mercato]]</f>
        <v>-976724.97264706623</v>
      </c>
    </row>
    <row r="1703" spans="1:7">
      <c r="A1703" s="4">
        <v>44739</v>
      </c>
      <c r="B1703">
        <v>-0.40039999999999998</v>
      </c>
      <c r="C1703" s="6">
        <f>RB[[#This Row],[Variaz]]/100</f>
        <v>-4.0039999999999997E-3</v>
      </c>
      <c r="D1703" s="10">
        <f>'AUM Fondi'!F1880</f>
        <v>1210896290.3399999</v>
      </c>
      <c r="E1703" s="10">
        <f>D1702*RB[[#This Row],[Variazione percentuale]]</f>
        <v>-4868975.9068350401</v>
      </c>
      <c r="F1703" s="11">
        <f>RB[[#This Row],[AUM]]-D1702</f>
        <v>-5131658.4200000763</v>
      </c>
      <c r="G1703" s="11">
        <f>RB[[#This Row],[∆ AUM]]-RB[[#This Row],[effetto mercato]]</f>
        <v>-262682.51316503622</v>
      </c>
    </row>
    <row r="1704" spans="1:7">
      <c r="A1704" s="4">
        <v>44740</v>
      </c>
      <c r="B1704">
        <v>-0.49340000000000001</v>
      </c>
      <c r="C1704" s="6">
        <f>RB[[#This Row],[Variaz]]/100</f>
        <v>-4.934E-3</v>
      </c>
      <c r="D1704" s="10">
        <f>'AUM Fondi'!F1881</f>
        <v>1204804920.6699998</v>
      </c>
      <c r="E1704" s="10">
        <f>D1703*RB[[#This Row],[Variazione percentuale]]</f>
        <v>-5974562.2965375595</v>
      </c>
      <c r="F1704" s="11">
        <f>RB[[#This Row],[AUM]]-D1703</f>
        <v>-6091369.6700000763</v>
      </c>
      <c r="G1704" s="11">
        <f>RB[[#This Row],[∆ AUM]]-RB[[#This Row],[effetto mercato]]</f>
        <v>-116807.37346251681</v>
      </c>
    </row>
    <row r="1705" spans="1:7">
      <c r="A1705" s="4">
        <v>44741</v>
      </c>
      <c r="B1705">
        <v>0.27550000000000002</v>
      </c>
      <c r="C1705" s="6">
        <f>RB[[#This Row],[Variaz]]/100</f>
        <v>2.7550000000000001E-3</v>
      </c>
      <c r="D1705" s="10">
        <f>'AUM Fondi'!F1882</f>
        <v>1208158016.49</v>
      </c>
      <c r="E1705" s="10">
        <f>D1704*RB[[#This Row],[Variazione percentuale]]</f>
        <v>3319237.5564458496</v>
      </c>
      <c r="F1705" s="11">
        <f>RB[[#This Row],[AUM]]-D1704</f>
        <v>3353095.8200001717</v>
      </c>
      <c r="G1705" s="11">
        <f>RB[[#This Row],[∆ AUM]]-RB[[#This Row],[effetto mercato]]</f>
        <v>33858.263554322068</v>
      </c>
    </row>
    <row r="1706" spans="1:7">
      <c r="A1706" s="4">
        <v>44742</v>
      </c>
      <c r="B1706">
        <v>0.31140000000000001</v>
      </c>
      <c r="C1706" s="6">
        <f>RB[[#This Row],[Variaz]]/100</f>
        <v>3.114E-3</v>
      </c>
      <c r="D1706" s="10">
        <f>'AUM Fondi'!F1883</f>
        <v>1211860072.3899999</v>
      </c>
      <c r="E1706" s="10">
        <f>D1705*RB[[#This Row],[Variazione percentuale]]</f>
        <v>3762204.0633498603</v>
      </c>
      <c r="F1706" s="11">
        <f>RB[[#This Row],[AUM]]-D1705</f>
        <v>3702055.8999998569</v>
      </c>
      <c r="G1706" s="11">
        <f>RB[[#This Row],[∆ AUM]]-RB[[#This Row],[effetto mercato]]</f>
        <v>-60148.163350003306</v>
      </c>
    </row>
    <row r="1707" spans="1:7">
      <c r="A1707" s="4">
        <v>44743</v>
      </c>
      <c r="B1707">
        <v>0.62080000000000002</v>
      </c>
      <c r="C1707" s="6">
        <f>RB[[#This Row],[Variaz]]/100</f>
        <v>6.208E-3</v>
      </c>
      <c r="D1707" s="10">
        <f>'AUM Fondi'!F1884</f>
        <v>1219448770.04</v>
      </c>
      <c r="E1707" s="10">
        <f>D1706*RB[[#This Row],[Variazione percentuale]]</f>
        <v>7523227.3293971196</v>
      </c>
      <c r="F1707" s="11">
        <f>RB[[#This Row],[AUM]]-D1706</f>
        <v>7588697.6500000954</v>
      </c>
      <c r="G1707" s="11">
        <f>RB[[#This Row],[∆ AUM]]-RB[[#This Row],[effetto mercato]]</f>
        <v>65470.320602975786</v>
      </c>
    </row>
    <row r="1708" spans="1:7">
      <c r="A1708" s="4">
        <v>44746</v>
      </c>
      <c r="B1708">
        <v>-0.4536</v>
      </c>
      <c r="C1708" s="6">
        <f>RB[[#This Row],[Variaz]]/100</f>
        <v>-4.5360000000000001E-3</v>
      </c>
      <c r="D1708" s="10">
        <f>'AUM Fondi'!F1885</f>
        <v>1213760216.04</v>
      </c>
      <c r="E1708" s="10">
        <f>D1707*RB[[#This Row],[Variazione percentuale]]</f>
        <v>-5531419.6209014403</v>
      </c>
      <c r="F1708" s="11">
        <f>RB[[#This Row],[AUM]]-D1707</f>
        <v>-5688554</v>
      </c>
      <c r="G1708" s="11">
        <f>RB[[#This Row],[∆ AUM]]-RB[[#This Row],[effetto mercato]]</f>
        <v>-157134.37909855973</v>
      </c>
    </row>
    <row r="1709" spans="1:7">
      <c r="A1709" s="4">
        <v>44747</v>
      </c>
      <c r="B1709">
        <v>0.83850000000000002</v>
      </c>
      <c r="C1709" s="6">
        <f>RB[[#This Row],[Variaz]]/100</f>
        <v>8.3850000000000001E-3</v>
      </c>
      <c r="D1709" s="10">
        <f>'AUM Fondi'!F1886</f>
        <v>1224203171.99</v>
      </c>
      <c r="E1709" s="10">
        <f>D1708*RB[[#This Row],[Variazione percentuale]]</f>
        <v>10177379.411495401</v>
      </c>
      <c r="F1709" s="11">
        <f>RB[[#This Row],[AUM]]-D1708</f>
        <v>10442955.950000048</v>
      </c>
      <c r="G1709" s="11">
        <f>RB[[#This Row],[∆ AUM]]-RB[[#This Row],[effetto mercato]]</f>
        <v>265576.53850464709</v>
      </c>
    </row>
    <row r="1710" spans="1:7">
      <c r="A1710" s="4">
        <v>44748</v>
      </c>
      <c r="B1710">
        <v>0.27110000000000001</v>
      </c>
      <c r="C1710" s="6">
        <f>RB[[#This Row],[Variaz]]/100</f>
        <v>2.7109999999999999E-3</v>
      </c>
      <c r="D1710" s="10">
        <f>'AUM Fondi'!F1887</f>
        <v>1228229584.4099998</v>
      </c>
      <c r="E1710" s="10">
        <f>D1709*RB[[#This Row],[Variazione percentuale]]</f>
        <v>3318814.7992648897</v>
      </c>
      <c r="F1710" s="11">
        <f>RB[[#This Row],[AUM]]-D1709</f>
        <v>4026412.4199998379</v>
      </c>
      <c r="G1710" s="11">
        <f>RB[[#This Row],[∆ AUM]]-RB[[#This Row],[effetto mercato]]</f>
        <v>707597.6207349482</v>
      </c>
    </row>
    <row r="1711" spans="1:7">
      <c r="A1711" s="4">
        <v>44749</v>
      </c>
      <c r="B1711">
        <v>0.12620000000000001</v>
      </c>
      <c r="C1711" s="6">
        <f>RB[[#This Row],[Variaz]]/100</f>
        <v>1.2620000000000001E-3</v>
      </c>
      <c r="D1711" s="10">
        <f>'AUM Fondi'!F1888</f>
        <v>1230088732.6599998</v>
      </c>
      <c r="E1711" s="10">
        <f>D1710*RB[[#This Row],[Variazione percentuale]]</f>
        <v>1550025.7355254199</v>
      </c>
      <c r="F1711" s="11">
        <f>RB[[#This Row],[AUM]]-D1710</f>
        <v>1859148.25</v>
      </c>
      <c r="G1711" s="11">
        <f>RB[[#This Row],[∆ AUM]]-RB[[#This Row],[effetto mercato]]</f>
        <v>309122.51447458006</v>
      </c>
    </row>
    <row r="1712" spans="1:7">
      <c r="A1712" s="4">
        <v>44750</v>
      </c>
      <c r="B1712">
        <v>-1.7999999999999999E-2</v>
      </c>
      <c r="C1712" s="6">
        <f>RB[[#This Row],[Variaz]]/100</f>
        <v>-1.7999999999999998E-4</v>
      </c>
      <c r="D1712" s="10">
        <f>'AUM Fondi'!F1889</f>
        <v>1230107144.2499998</v>
      </c>
      <c r="E1712" s="10">
        <f>D1711*RB[[#This Row],[Variazione percentuale]]</f>
        <v>-221415.97187879996</v>
      </c>
      <c r="F1712" s="11">
        <f>RB[[#This Row],[AUM]]-D1711</f>
        <v>18411.589999914169</v>
      </c>
      <c r="G1712" s="11">
        <f>RB[[#This Row],[∆ AUM]]-RB[[#This Row],[effetto mercato]]</f>
        <v>239827.56187871413</v>
      </c>
    </row>
    <row r="1713" spans="1:7">
      <c r="A1713" s="4">
        <v>44753</v>
      </c>
      <c r="B1713">
        <v>0.30609999999999998</v>
      </c>
      <c r="C1713" s="6">
        <f>RB[[#This Row],[Variaz]]/100</f>
        <v>3.0609999999999999E-3</v>
      </c>
      <c r="D1713" s="10">
        <f>'AUM Fondi'!F1890</f>
        <v>1233716885.4300001</v>
      </c>
      <c r="E1713" s="10">
        <f>D1712*RB[[#This Row],[Variazione percentuale]]</f>
        <v>3765357.9685492492</v>
      </c>
      <c r="F1713" s="11">
        <f>RB[[#This Row],[AUM]]-D1712</f>
        <v>3609741.1800003052</v>
      </c>
      <c r="G1713" s="11">
        <f>RB[[#This Row],[∆ AUM]]-RB[[#This Row],[effetto mercato]]</f>
        <v>-155616.78854894405</v>
      </c>
    </row>
    <row r="1714" spans="1:7">
      <c r="A1714" s="4">
        <v>44754</v>
      </c>
      <c r="B1714">
        <v>0.34110000000000001</v>
      </c>
      <c r="C1714" s="6">
        <f>RB[[#This Row],[Variaz]]/100</f>
        <v>3.411E-3</v>
      </c>
      <c r="D1714" s="10">
        <f>'AUM Fondi'!F1891</f>
        <v>1237915222.3299999</v>
      </c>
      <c r="E1714" s="10">
        <f>D1713*RB[[#This Row],[Variazione percentuale]]</f>
        <v>4208208.2962017301</v>
      </c>
      <c r="F1714" s="11">
        <f>RB[[#This Row],[AUM]]-D1713</f>
        <v>4198336.8999998569</v>
      </c>
      <c r="G1714" s="11">
        <f>RB[[#This Row],[∆ AUM]]-RB[[#This Row],[effetto mercato]]</f>
        <v>-9871.3962018731982</v>
      </c>
    </row>
    <row r="1715" spans="1:7">
      <c r="A1715" s="4">
        <v>44755</v>
      </c>
      <c r="B1715">
        <v>-0.26840000000000003</v>
      </c>
      <c r="C1715" s="6">
        <f>RB[[#This Row],[Variaz]]/100</f>
        <v>-2.6840000000000002E-3</v>
      </c>
      <c r="D1715" s="10">
        <f>'AUM Fondi'!F1892</f>
        <v>1235026329.9299998</v>
      </c>
      <c r="E1715" s="10">
        <f>D1714*RB[[#This Row],[Variazione percentuale]]</f>
        <v>-3322564.4567337199</v>
      </c>
      <c r="F1715" s="11">
        <f>RB[[#This Row],[AUM]]-D1714</f>
        <v>-2888892.4000000954</v>
      </c>
      <c r="G1715" s="11">
        <f>RB[[#This Row],[∆ AUM]]-RB[[#This Row],[effetto mercato]]</f>
        <v>433672.05673362454</v>
      </c>
    </row>
    <row r="1716" spans="1:7">
      <c r="A1716" s="4">
        <v>44756</v>
      </c>
      <c r="B1716">
        <v>-0.1615</v>
      </c>
      <c r="C1716" s="6">
        <f>RB[[#This Row],[Variaz]]/100</f>
        <v>-1.6150000000000001E-3</v>
      </c>
      <c r="D1716" s="10">
        <f>'AUM Fondi'!F1893</f>
        <v>1232909477.8299999</v>
      </c>
      <c r="E1716" s="10">
        <f>D1715*RB[[#This Row],[Variazione percentuale]]</f>
        <v>-1994567.5228369499</v>
      </c>
      <c r="F1716" s="11">
        <f>RB[[#This Row],[AUM]]-D1715</f>
        <v>-2116852.0999999046</v>
      </c>
      <c r="G1716" s="11">
        <f>RB[[#This Row],[∆ AUM]]-RB[[#This Row],[effetto mercato]]</f>
        <v>-122284.57716295472</v>
      </c>
    </row>
    <row r="1717" spans="1:7">
      <c r="A1717" s="4">
        <v>44757</v>
      </c>
      <c r="B1717">
        <v>0.25159999999999999</v>
      </c>
      <c r="C1717" s="6">
        <f>RB[[#This Row],[Variaz]]/100</f>
        <v>2.516E-3</v>
      </c>
      <c r="D1717" s="10">
        <f>'AUM Fondi'!F1894</f>
        <v>1235938802.48</v>
      </c>
      <c r="E1717" s="10">
        <f>D1716*RB[[#This Row],[Variazione percentuale]]</f>
        <v>3102000.24622028</v>
      </c>
      <c r="F1717" s="11">
        <f>RB[[#This Row],[AUM]]-D1716</f>
        <v>3029324.6500000954</v>
      </c>
      <c r="G1717" s="11">
        <f>RB[[#This Row],[∆ AUM]]-RB[[#This Row],[effetto mercato]]</f>
        <v>-72675.596220184583</v>
      </c>
    </row>
    <row r="1718" spans="1:7">
      <c r="A1718" s="4">
        <v>44760</v>
      </c>
      <c r="B1718">
        <v>-0.46600000000000003</v>
      </c>
      <c r="C1718" s="6">
        <f>RB[[#This Row],[Variaz]]/100</f>
        <v>-4.6600000000000001E-3</v>
      </c>
      <c r="D1718" s="10">
        <f>'AUM Fondi'!F1895</f>
        <v>1230108490.5599999</v>
      </c>
      <c r="E1718" s="10">
        <f>D1717*RB[[#This Row],[Variazione percentuale]]</f>
        <v>-5759474.8195568006</v>
      </c>
      <c r="F1718" s="11">
        <f>RB[[#This Row],[AUM]]-D1717</f>
        <v>-5830311.9200000763</v>
      </c>
      <c r="G1718" s="11">
        <f>RB[[#This Row],[∆ AUM]]-RB[[#This Row],[effetto mercato]]</f>
        <v>-70837.100443275645</v>
      </c>
    </row>
    <row r="1719" spans="1:7">
      <c r="A1719" s="4">
        <v>44761</v>
      </c>
      <c r="B1719">
        <v>0.3422</v>
      </c>
      <c r="C1719" s="6">
        <f>RB[[#This Row],[Variaz]]/100</f>
        <v>3.4220000000000001E-3</v>
      </c>
      <c r="D1719" s="10">
        <f>'AUM Fondi'!F1896</f>
        <v>1235174458.5999999</v>
      </c>
      <c r="E1719" s="10">
        <f>D1718*RB[[#This Row],[Variazione percentuale]]</f>
        <v>4209431.2546963198</v>
      </c>
      <c r="F1719" s="11">
        <f>RB[[#This Row],[AUM]]-D1718</f>
        <v>5065968.0399999619</v>
      </c>
      <c r="G1719" s="11">
        <f>RB[[#This Row],[∆ AUM]]-RB[[#This Row],[effetto mercato]]</f>
        <v>856536.78530364204</v>
      </c>
    </row>
    <row r="1720" spans="1:7">
      <c r="A1720" s="4">
        <v>44762</v>
      </c>
      <c r="B1720">
        <v>0.30509999999999998</v>
      </c>
      <c r="C1720" s="6">
        <f>RB[[#This Row],[Variaz]]/100</f>
        <v>3.0509999999999999E-3</v>
      </c>
      <c r="D1720" s="10">
        <f>'AUM Fondi'!F1897</f>
        <v>1239041193.03</v>
      </c>
      <c r="E1720" s="10">
        <f>D1719*RB[[#This Row],[Variazione percentuale]]</f>
        <v>3768517.2731885994</v>
      </c>
      <c r="F1720" s="11">
        <f>RB[[#This Row],[AUM]]-D1719</f>
        <v>3866734.4300000668</v>
      </c>
      <c r="G1720" s="11">
        <f>RB[[#This Row],[∆ AUM]]-RB[[#This Row],[effetto mercato]]</f>
        <v>98217.156811467372</v>
      </c>
    </row>
    <row r="1721" spans="1:7">
      <c r="A1721" s="4">
        <v>44763</v>
      </c>
      <c r="B1721">
        <v>0.2505</v>
      </c>
      <c r="C1721" s="6">
        <f>RB[[#This Row],[Variaz]]/100</f>
        <v>2.5049999999999998E-3</v>
      </c>
      <c r="D1721" s="10">
        <f>'AUM Fondi'!F1898</f>
        <v>1242063749.7000003</v>
      </c>
      <c r="E1721" s="10">
        <f>D1720*RB[[#This Row],[Variazione percentuale]]</f>
        <v>3103798.1885401499</v>
      </c>
      <c r="F1721" s="11">
        <f>RB[[#This Row],[AUM]]-D1720</f>
        <v>3022556.6700003147</v>
      </c>
      <c r="G1721" s="11">
        <f>RB[[#This Row],[∆ AUM]]-RB[[#This Row],[effetto mercato]]</f>
        <v>-81241.518539835233</v>
      </c>
    </row>
    <row r="1722" spans="1:7">
      <c r="A1722" s="4">
        <v>44764</v>
      </c>
      <c r="B1722">
        <v>0.57110000000000005</v>
      </c>
      <c r="C1722" s="6">
        <f>RB[[#This Row],[Variaz]]/100</f>
        <v>5.7110000000000008E-3</v>
      </c>
      <c r="D1722" s="10">
        <f>'AUM Fondi'!F1899</f>
        <v>1249226890.9100001</v>
      </c>
      <c r="E1722" s="10">
        <f>D1721*RB[[#This Row],[Variazione percentuale]]</f>
        <v>7093426.0745367026</v>
      </c>
      <c r="F1722" s="11">
        <f>RB[[#This Row],[AUM]]-D1721</f>
        <v>7163141.2099997997</v>
      </c>
      <c r="G1722" s="11">
        <f>RB[[#This Row],[∆ AUM]]-RB[[#This Row],[effetto mercato]]</f>
        <v>69715.135463097133</v>
      </c>
    </row>
    <row r="1723" spans="1:7">
      <c r="A1723" s="4">
        <v>44767</v>
      </c>
      <c r="B1723">
        <v>3.5499999999999997E-2</v>
      </c>
      <c r="C1723" s="6">
        <f>RB[[#This Row],[Variaz]]/100</f>
        <v>3.5499999999999996E-4</v>
      </c>
      <c r="D1723" s="10">
        <f>'AUM Fondi'!F1900</f>
        <v>1249727856.95</v>
      </c>
      <c r="E1723" s="10">
        <f>D1722*RB[[#This Row],[Variazione percentuale]]</f>
        <v>443475.54627304996</v>
      </c>
      <c r="F1723" s="11">
        <f>RB[[#This Row],[AUM]]-D1722</f>
        <v>500966.03999996185</v>
      </c>
      <c r="G1723" s="11">
        <f>RB[[#This Row],[∆ AUM]]-RB[[#This Row],[effetto mercato]]</f>
        <v>57490.493726911896</v>
      </c>
    </row>
    <row r="1724" spans="1:7">
      <c r="A1724" s="4">
        <v>44768</v>
      </c>
      <c r="B1724">
        <v>0.24840000000000001</v>
      </c>
      <c r="C1724" s="6">
        <f>RB[[#This Row],[Variaz]]/100</f>
        <v>2.4840000000000001E-3</v>
      </c>
      <c r="D1724" s="10">
        <f>'AUM Fondi'!F1901</f>
        <v>1252822670.3099999</v>
      </c>
      <c r="E1724" s="10">
        <f>D1723*RB[[#This Row],[Variazione percentuale]]</f>
        <v>3104323.9966638004</v>
      </c>
      <c r="F1724" s="11">
        <f>RB[[#This Row],[AUM]]-D1723</f>
        <v>3094813.3599998951</v>
      </c>
      <c r="G1724" s="11">
        <f>RB[[#This Row],[∆ AUM]]-RB[[#This Row],[effetto mercato]]</f>
        <v>-9510.6366639053449</v>
      </c>
    </row>
    <row r="1725" spans="1:7">
      <c r="A1725" s="4">
        <v>44769</v>
      </c>
      <c r="B1725">
        <v>0.28310000000000002</v>
      </c>
      <c r="C1725" s="6">
        <f>RB[[#This Row],[Variaz]]/100</f>
        <v>2.8310000000000002E-3</v>
      </c>
      <c r="D1725" s="10">
        <f>'AUM Fondi'!F1902</f>
        <v>1256432212.3700001</v>
      </c>
      <c r="E1725" s="10">
        <f>D1724*RB[[#This Row],[Variazione percentuale]]</f>
        <v>3546740.9796476099</v>
      </c>
      <c r="F1725" s="11">
        <f>RB[[#This Row],[AUM]]-D1724</f>
        <v>3609542.0600001812</v>
      </c>
      <c r="G1725" s="11">
        <f>RB[[#This Row],[∆ AUM]]-RB[[#This Row],[effetto mercato]]</f>
        <v>62801.080352571327</v>
      </c>
    </row>
    <row r="1726" spans="1:7">
      <c r="A1726" s="4">
        <v>44770</v>
      </c>
      <c r="B1726">
        <v>0.70579999999999998</v>
      </c>
      <c r="C1726" s="6">
        <f>RB[[#This Row],[Variaz]]/100</f>
        <v>7.058E-3</v>
      </c>
      <c r="D1726" s="10">
        <f>'AUM Fondi'!F1903</f>
        <v>1265250171.9300001</v>
      </c>
      <c r="E1726" s="10">
        <f>D1725*RB[[#This Row],[Variazione percentuale]]</f>
        <v>8867898.5549074616</v>
      </c>
      <c r="F1726" s="11">
        <f>RB[[#This Row],[AUM]]-D1725</f>
        <v>8817959.5599999428</v>
      </c>
      <c r="G1726" s="11">
        <f>RB[[#This Row],[∆ AUM]]-RB[[#This Row],[effetto mercato]]</f>
        <v>-49938.994907518849</v>
      </c>
    </row>
    <row r="1727" spans="1:7">
      <c r="A1727" s="4">
        <v>44771</v>
      </c>
      <c r="B1727">
        <v>0.35039999999999999</v>
      </c>
      <c r="C1727" s="6">
        <f>RB[[#This Row],[Variaz]]/100</f>
        <v>3.5039999999999997E-3</v>
      </c>
      <c r="D1727" s="10">
        <f>'AUM Fondi'!F1904</f>
        <v>1269890062.1000001</v>
      </c>
      <c r="E1727" s="10">
        <f>D1726*RB[[#This Row],[Variazione percentuale]]</f>
        <v>4433436.60244272</v>
      </c>
      <c r="F1727" s="11">
        <f>RB[[#This Row],[AUM]]-D1726</f>
        <v>4639890.1700000763</v>
      </c>
      <c r="G1727" s="11">
        <f>RB[[#This Row],[∆ AUM]]-RB[[#This Row],[effetto mercato]]</f>
        <v>206453.56755735632</v>
      </c>
    </row>
    <row r="1728" spans="1:7">
      <c r="A1728" s="4">
        <v>44774</v>
      </c>
      <c r="B1728">
        <v>0.15720000000000001</v>
      </c>
      <c r="C1728" s="6">
        <f>RB[[#This Row],[Variaz]]/100</f>
        <v>1.572E-3</v>
      </c>
      <c r="D1728" s="10">
        <f>'AUM Fondi'!F1905</f>
        <v>1272144237.71</v>
      </c>
      <c r="E1728" s="10">
        <f>D1727*RB[[#This Row],[Variazione percentuale]]</f>
        <v>1996267.1776212002</v>
      </c>
      <c r="F1728" s="11">
        <f>RB[[#This Row],[AUM]]-D1727</f>
        <v>2254175.6099998951</v>
      </c>
      <c r="G1728" s="11">
        <f>RB[[#This Row],[∆ AUM]]-RB[[#This Row],[effetto mercato]]</f>
        <v>257908.43237869488</v>
      </c>
    </row>
    <row r="1729" spans="1:7">
      <c r="A1729" s="4">
        <v>44775</v>
      </c>
      <c r="B1729">
        <v>-0.2266</v>
      </c>
      <c r="C1729" s="6">
        <f>RB[[#This Row],[Variaz]]/100</f>
        <v>-2.2659999999999998E-3</v>
      </c>
      <c r="D1729" s="10">
        <f>'AUM Fondi'!F1906</f>
        <v>1269588183.3100002</v>
      </c>
      <c r="E1729" s="10">
        <f>D1728*RB[[#This Row],[Variazione percentuale]]</f>
        <v>-2882678.8426508596</v>
      </c>
      <c r="F1729" s="11">
        <f>RB[[#This Row],[AUM]]-D1728</f>
        <v>-2556054.3999998569</v>
      </c>
      <c r="G1729" s="11">
        <f>RB[[#This Row],[∆ AUM]]-RB[[#This Row],[effetto mercato]]</f>
        <v>326624.44265100267</v>
      </c>
    </row>
    <row r="1730" spans="1:7">
      <c r="A1730" s="4">
        <v>44776</v>
      </c>
      <c r="B1730">
        <v>0.45429999999999998</v>
      </c>
      <c r="C1730" s="6">
        <f>RB[[#This Row],[Variaz]]/100</f>
        <v>4.5430000000000002E-3</v>
      </c>
      <c r="D1730" s="10">
        <f>'AUM Fondi'!F1907</f>
        <v>1275816786.1100001</v>
      </c>
      <c r="E1730" s="10">
        <f>D1729*RB[[#This Row],[Variazione percentuale]]</f>
        <v>5767739.1167773306</v>
      </c>
      <c r="F1730" s="11">
        <f>RB[[#This Row],[AUM]]-D1729</f>
        <v>6228602.7999999523</v>
      </c>
      <c r="G1730" s="11">
        <f>RB[[#This Row],[∆ AUM]]-RB[[#This Row],[effetto mercato]]</f>
        <v>460863.68322262168</v>
      </c>
    </row>
    <row r="1731" spans="1:7">
      <c r="A1731" s="4">
        <v>44777</v>
      </c>
      <c r="B1731">
        <v>0.13919999999999999</v>
      </c>
      <c r="C1731" s="6">
        <f>RB[[#This Row],[Variaz]]/100</f>
        <v>1.392E-3</v>
      </c>
      <c r="D1731" s="10">
        <f>'AUM Fondi'!F1908</f>
        <v>1278599534.4400003</v>
      </c>
      <c r="E1731" s="10">
        <f>D1730*RB[[#This Row],[Variazione percentuale]]</f>
        <v>1775936.9662651203</v>
      </c>
      <c r="F1731" s="11">
        <f>RB[[#This Row],[AUM]]-D1730</f>
        <v>2782748.3300001621</v>
      </c>
      <c r="G1731" s="11">
        <f>RB[[#This Row],[∆ AUM]]-RB[[#This Row],[effetto mercato]]</f>
        <v>1006811.3637350418</v>
      </c>
    </row>
    <row r="1732" spans="1:7">
      <c r="A1732" s="4">
        <v>44778</v>
      </c>
      <c r="B1732">
        <v>-0.46899999999999997</v>
      </c>
      <c r="C1732" s="6">
        <f>RB[[#This Row],[Variaz]]/100</f>
        <v>-4.6899999999999997E-3</v>
      </c>
      <c r="D1732" s="10">
        <f>'AUM Fondi'!F1909</f>
        <v>1272160647.7400002</v>
      </c>
      <c r="E1732" s="10">
        <f>D1731*RB[[#This Row],[Variazione percentuale]]</f>
        <v>-5996631.8165236013</v>
      </c>
      <c r="F1732" s="11">
        <f>RB[[#This Row],[AUM]]-D1731</f>
        <v>-6438886.7000000477</v>
      </c>
      <c r="G1732" s="11">
        <f>RB[[#This Row],[∆ AUM]]-RB[[#This Row],[effetto mercato]]</f>
        <v>-442254.88347644638</v>
      </c>
    </row>
    <row r="1733" spans="1:7">
      <c r="A1733" s="4">
        <v>44781</v>
      </c>
      <c r="B1733">
        <v>5.2400000000000002E-2</v>
      </c>
      <c r="C1733" s="6">
        <f>RB[[#This Row],[Variaz]]/100</f>
        <v>5.2400000000000005E-4</v>
      </c>
      <c r="D1733" s="10">
        <f>'AUM Fondi'!F1910</f>
        <v>1273020417.8700001</v>
      </c>
      <c r="E1733" s="10">
        <f>D1732*RB[[#This Row],[Variazione percentuale]]</f>
        <v>666612.17941576021</v>
      </c>
      <c r="F1733" s="11">
        <f>RB[[#This Row],[AUM]]-D1732</f>
        <v>859770.12999987602</v>
      </c>
      <c r="G1733" s="11">
        <f>RB[[#This Row],[∆ AUM]]-RB[[#This Row],[effetto mercato]]</f>
        <v>193157.95058411581</v>
      </c>
    </row>
    <row r="1734" spans="1:7">
      <c r="A1734" s="4">
        <v>44782</v>
      </c>
      <c r="B1734">
        <v>-0.43609999999999999</v>
      </c>
      <c r="C1734" s="6">
        <f>RB[[#This Row],[Variaz]]/100</f>
        <v>-4.3610000000000003E-3</v>
      </c>
      <c r="D1734" s="10">
        <f>'AUM Fondi'!F1911</f>
        <v>1268025645.9000001</v>
      </c>
      <c r="E1734" s="10">
        <f>D1733*RB[[#This Row],[Variazione percentuale]]</f>
        <v>-5551642.0423310706</v>
      </c>
      <c r="F1734" s="11">
        <f>RB[[#This Row],[AUM]]-D1733</f>
        <v>-4994771.9700000286</v>
      </c>
      <c r="G1734" s="11">
        <f>RB[[#This Row],[∆ AUM]]-RB[[#This Row],[effetto mercato]]</f>
        <v>556870.07233104203</v>
      </c>
    </row>
    <row r="1735" spans="1:7">
      <c r="A1735" s="4">
        <v>44783</v>
      </c>
      <c r="B1735">
        <v>0.33289999999999997</v>
      </c>
      <c r="C1735" s="6">
        <f>RB[[#This Row],[Variaz]]/100</f>
        <v>3.3289999999999999E-3</v>
      </c>
      <c r="D1735" s="10">
        <f>'AUM Fondi'!F1912</f>
        <v>1272413994.1900003</v>
      </c>
      <c r="E1735" s="10">
        <f>D1734*RB[[#This Row],[Variazione percentuale]]</f>
        <v>4221257.3752011005</v>
      </c>
      <c r="F1735" s="11">
        <f>RB[[#This Row],[AUM]]-D1734</f>
        <v>4388348.2900002003</v>
      </c>
      <c r="G1735" s="11">
        <f>RB[[#This Row],[∆ AUM]]-RB[[#This Row],[effetto mercato]]</f>
        <v>167090.91479909979</v>
      </c>
    </row>
    <row r="1736" spans="1:7">
      <c r="A1736" s="4">
        <v>44784</v>
      </c>
      <c r="B1736">
        <v>-0.15720000000000001</v>
      </c>
      <c r="C1736" s="6">
        <f>RB[[#This Row],[Variaz]]/100</f>
        <v>-1.572E-3</v>
      </c>
      <c r="D1736" s="10">
        <f>'AUM Fondi'!F1913</f>
        <v>1270358621.3799999</v>
      </c>
      <c r="E1736" s="10">
        <f>D1735*RB[[#This Row],[Variazione percentuale]]</f>
        <v>-2000234.7988666806</v>
      </c>
      <c r="F1736" s="11">
        <f>RB[[#This Row],[AUM]]-D1735</f>
        <v>-2055372.8100004196</v>
      </c>
      <c r="G1736" s="11">
        <f>RB[[#This Row],[∆ AUM]]-RB[[#This Row],[effetto mercato]]</f>
        <v>-55138.011133739026</v>
      </c>
    </row>
    <row r="1737" spans="1:7">
      <c r="A1737" s="4">
        <v>44785</v>
      </c>
      <c r="B1737">
        <v>0.54210000000000003</v>
      </c>
      <c r="C1737" s="6">
        <f>RB[[#This Row],[Variaz]]/100</f>
        <v>5.4210000000000005E-3</v>
      </c>
      <c r="D1737" s="10">
        <f>'AUM Fondi'!F1914</f>
        <v>1277551328.8800001</v>
      </c>
      <c r="E1737" s="10">
        <f>D1736*RB[[#This Row],[Variazione percentuale]]</f>
        <v>6886614.08650098</v>
      </c>
      <c r="F1737" s="11">
        <f>RB[[#This Row],[AUM]]-D1736</f>
        <v>7192707.5000002384</v>
      </c>
      <c r="G1737" s="11">
        <f>RB[[#This Row],[∆ AUM]]-RB[[#This Row],[effetto mercato]]</f>
        <v>306093.41349925846</v>
      </c>
    </row>
    <row r="1738" spans="1:7">
      <c r="A1738" s="4">
        <v>44789</v>
      </c>
      <c r="B1738">
        <v>0.34789999999999999</v>
      </c>
      <c r="C1738" s="6">
        <f>RB[[#This Row],[Variaz]]/100</f>
        <v>3.4789999999999999E-3</v>
      </c>
      <c r="D1738" s="10">
        <f>'AUM Fondi'!F1915</f>
        <v>1282335793.8399999</v>
      </c>
      <c r="E1738" s="10">
        <f>D1737*RB[[#This Row],[Variazione percentuale]]</f>
        <v>4444601.0731735202</v>
      </c>
      <c r="F1738" s="11">
        <f>RB[[#This Row],[AUM]]-D1737</f>
        <v>4784464.9599997997</v>
      </c>
      <c r="G1738" s="11">
        <f>RB[[#This Row],[∆ AUM]]-RB[[#This Row],[effetto mercato]]</f>
        <v>339863.88682627957</v>
      </c>
    </row>
    <row r="1739" spans="1:7">
      <c r="A1739" s="4">
        <v>44790</v>
      </c>
      <c r="B1739">
        <v>-0.64139999999999997</v>
      </c>
      <c r="C1739" s="6">
        <f>RB[[#This Row],[Variaz]]/100</f>
        <v>-6.4139999999999996E-3</v>
      </c>
      <c r="D1739" s="10">
        <f>'AUM Fondi'!F1916</f>
        <v>1274305057.8499999</v>
      </c>
      <c r="E1739" s="10">
        <f>D1738*RB[[#This Row],[Variazione percentuale]]</f>
        <v>-8224901.7816897593</v>
      </c>
      <c r="F1739" s="11">
        <f>RB[[#This Row],[AUM]]-D1738</f>
        <v>-8030735.9900000095</v>
      </c>
      <c r="G1739" s="11">
        <f>RB[[#This Row],[∆ AUM]]-RB[[#This Row],[effetto mercato]]</f>
        <v>194165.79168974981</v>
      </c>
    </row>
    <row r="1740" spans="1:7">
      <c r="A1740" s="4">
        <v>44791</v>
      </c>
      <c r="B1740">
        <v>8.72E-2</v>
      </c>
      <c r="C1740" s="6">
        <f>RB[[#This Row],[Variaz]]/100</f>
        <v>8.7199999999999995E-4</v>
      </c>
      <c r="D1740" s="10">
        <f>'AUM Fondi'!F1917</f>
        <v>1276469058.5499997</v>
      </c>
      <c r="E1740" s="10">
        <f>D1739*RB[[#This Row],[Variazione percentuale]]</f>
        <v>1111194.0104451999</v>
      </c>
      <c r="F1740" s="11">
        <f>RB[[#This Row],[AUM]]-D1739</f>
        <v>2164000.6999998093</v>
      </c>
      <c r="G1740" s="11">
        <f>RB[[#This Row],[∆ AUM]]-RB[[#This Row],[effetto mercato]]</f>
        <v>1052806.6895546094</v>
      </c>
    </row>
    <row r="1741" spans="1:7">
      <c r="A1741" s="4">
        <v>44792</v>
      </c>
      <c r="B1741">
        <v>-0.54039999999999999</v>
      </c>
      <c r="C1741" s="6">
        <f>RB[[#This Row],[Variaz]]/100</f>
        <v>-5.4039999999999999E-3</v>
      </c>
      <c r="D1741" s="10">
        <f>'AUM Fondi'!F1918</f>
        <v>1269765129.4100001</v>
      </c>
      <c r="E1741" s="10">
        <f>D1740*RB[[#This Row],[Variazione percentuale]]</f>
        <v>-6898038.7924041981</v>
      </c>
      <c r="F1741" s="11">
        <f>RB[[#This Row],[AUM]]-D1740</f>
        <v>-6703929.1399996281</v>
      </c>
      <c r="G1741" s="11">
        <f>RB[[#This Row],[∆ AUM]]-RB[[#This Row],[effetto mercato]]</f>
        <v>194109.65240457002</v>
      </c>
    </row>
    <row r="1742" spans="1:7">
      <c r="A1742" s="4">
        <v>44795</v>
      </c>
      <c r="B1742">
        <v>-0.71850000000000003</v>
      </c>
      <c r="C1742" s="6">
        <f>RB[[#This Row],[Variaz]]/100</f>
        <v>-7.1850000000000004E-3</v>
      </c>
      <c r="D1742" s="10">
        <f>'AUM Fondi'!F1919</f>
        <v>1260922304.2900002</v>
      </c>
      <c r="E1742" s="10">
        <f>D1741*RB[[#This Row],[Variazione percentuale]]</f>
        <v>-9123262.4548108503</v>
      </c>
      <c r="F1742" s="11">
        <f>RB[[#This Row],[AUM]]-D1741</f>
        <v>-8842825.1199998856</v>
      </c>
      <c r="G1742" s="11">
        <f>RB[[#This Row],[∆ AUM]]-RB[[#This Row],[effetto mercato]]</f>
        <v>280437.33481096476</v>
      </c>
    </row>
    <row r="1743" spans="1:7">
      <c r="A1743" s="4">
        <v>44796</v>
      </c>
      <c r="B1743">
        <v>-0.24709999999999999</v>
      </c>
      <c r="C1743" s="6">
        <f>RB[[#This Row],[Variaz]]/100</f>
        <v>-2.4709999999999997E-3</v>
      </c>
      <c r="D1743" s="10">
        <f>'AUM Fondi'!F1920</f>
        <v>1257856873.8600001</v>
      </c>
      <c r="E1743" s="10">
        <f>D1742*RB[[#This Row],[Variazione percentuale]]</f>
        <v>-3115739.0139005901</v>
      </c>
      <c r="F1743" s="11">
        <f>RB[[#This Row],[AUM]]-D1742</f>
        <v>-3065430.4300000668</v>
      </c>
      <c r="G1743" s="11">
        <f>RB[[#This Row],[∆ AUM]]-RB[[#This Row],[effetto mercato]]</f>
        <v>50308.583900523372</v>
      </c>
    </row>
    <row r="1744" spans="1:7">
      <c r="A1744" s="4">
        <v>44797</v>
      </c>
      <c r="B1744">
        <v>-0.1062</v>
      </c>
      <c r="C1744" s="6">
        <f>RB[[#This Row],[Variaz]]/100</f>
        <v>-1.062E-3</v>
      </c>
      <c r="D1744" s="10">
        <f>'AUM Fondi'!F1921</f>
        <v>1256467651.5799999</v>
      </c>
      <c r="E1744" s="10">
        <f>D1743*RB[[#This Row],[Variazione percentuale]]</f>
        <v>-1335844.0000393202</v>
      </c>
      <c r="F1744" s="11">
        <f>RB[[#This Row],[AUM]]-D1743</f>
        <v>-1389222.2800002098</v>
      </c>
      <c r="G1744" s="11">
        <f>RB[[#This Row],[∆ AUM]]-RB[[#This Row],[effetto mercato]]</f>
        <v>-53378.279960889602</v>
      </c>
    </row>
    <row r="1745" spans="1:7">
      <c r="A1745" s="4">
        <v>44798</v>
      </c>
      <c r="B1745">
        <v>0.54920000000000002</v>
      </c>
      <c r="C1745" s="6">
        <f>RB[[#This Row],[Variaz]]/100</f>
        <v>5.4920000000000004E-3</v>
      </c>
      <c r="D1745" s="10">
        <f>'AUM Fondi'!F1922</f>
        <v>1263486528.5900002</v>
      </c>
      <c r="E1745" s="10">
        <f>D1744*RB[[#This Row],[Variazione percentuale]]</f>
        <v>6900520.3424773598</v>
      </c>
      <c r="F1745" s="11">
        <f>RB[[#This Row],[AUM]]-D1744</f>
        <v>7018877.0100002289</v>
      </c>
      <c r="G1745" s="11">
        <f>RB[[#This Row],[∆ AUM]]-RB[[#This Row],[effetto mercato]]</f>
        <v>118356.66752286907</v>
      </c>
    </row>
    <row r="1746" spans="1:7">
      <c r="A1746" s="4">
        <v>44799</v>
      </c>
      <c r="B1746">
        <v>-1.1452</v>
      </c>
      <c r="C1746" s="6">
        <f>RB[[#This Row],[Variaz]]/100</f>
        <v>-1.1452E-2</v>
      </c>
      <c r="D1746" s="10">
        <f>'AUM Fondi'!F1923</f>
        <v>1249087348.8200002</v>
      </c>
      <c r="E1746" s="10">
        <f>D1745*RB[[#This Row],[Variazione percentuale]]</f>
        <v>-14469447.725412682</v>
      </c>
      <c r="F1746" s="11">
        <f>RB[[#This Row],[AUM]]-D1745</f>
        <v>-14399179.769999981</v>
      </c>
      <c r="G1746" s="11">
        <f>RB[[#This Row],[∆ AUM]]-RB[[#This Row],[effetto mercato]]</f>
        <v>70267.955412700772</v>
      </c>
    </row>
    <row r="1747" spans="1:7">
      <c r="A1747" s="4">
        <v>44802</v>
      </c>
      <c r="B1747">
        <v>-0.58809999999999996</v>
      </c>
      <c r="C1747" s="6">
        <f>RB[[#This Row],[Variaz]]/100</f>
        <v>-5.8809999999999999E-3</v>
      </c>
      <c r="D1747" s="10">
        <f>'AUM Fondi'!F1924</f>
        <v>1241721877.5</v>
      </c>
      <c r="E1747" s="10">
        <f>D1746*RB[[#This Row],[Variazione percentuale]]</f>
        <v>-7345882.6984104207</v>
      </c>
      <c r="F1747" s="11">
        <f>RB[[#This Row],[AUM]]-D1746</f>
        <v>-7365471.3200001717</v>
      </c>
      <c r="G1747" s="11">
        <f>RB[[#This Row],[∆ AUM]]-RB[[#This Row],[effetto mercato]]</f>
        <v>-19588.621589750983</v>
      </c>
    </row>
    <row r="1748" spans="1:7">
      <c r="A1748" s="4">
        <v>44803</v>
      </c>
      <c r="B1748">
        <v>-0.21510000000000001</v>
      </c>
      <c r="C1748" s="6">
        <f>RB[[#This Row],[Variaz]]/100</f>
        <v>-2.1510000000000001E-3</v>
      </c>
      <c r="D1748" s="10">
        <f>'AUM Fondi'!F1925</f>
        <v>1239246857.0599999</v>
      </c>
      <c r="E1748" s="10">
        <f>D1747*RB[[#This Row],[Variazione percentuale]]</f>
        <v>-2670943.7585025001</v>
      </c>
      <c r="F1748" s="11">
        <f>RB[[#This Row],[AUM]]-D1747</f>
        <v>-2475020.4400000572</v>
      </c>
      <c r="G1748" s="11">
        <f>RB[[#This Row],[∆ AUM]]-RB[[#This Row],[effetto mercato]]</f>
        <v>195923.31850244291</v>
      </c>
    </row>
    <row r="1749" spans="1:7">
      <c r="A1749" s="4">
        <v>44804</v>
      </c>
      <c r="B1749">
        <v>-0.46710000000000002</v>
      </c>
      <c r="C1749" s="6">
        <f>RB[[#This Row],[Variaz]]/100</f>
        <v>-4.6709999999999998E-3</v>
      </c>
      <c r="D1749" s="10">
        <f>'AUM Fondi'!F1926</f>
        <v>1233399076.5599999</v>
      </c>
      <c r="E1749" s="10">
        <f>D1748*RB[[#This Row],[Variazione percentuale]]</f>
        <v>-5788522.0693272594</v>
      </c>
      <c r="F1749" s="11">
        <f>RB[[#This Row],[AUM]]-D1748</f>
        <v>-5847780.5</v>
      </c>
      <c r="G1749" s="11">
        <f>RB[[#This Row],[∆ AUM]]-RB[[#This Row],[effetto mercato]]</f>
        <v>-59258.430672740564</v>
      </c>
    </row>
    <row r="1750" spans="1:7">
      <c r="A1750" s="4">
        <v>44805</v>
      </c>
      <c r="B1750">
        <v>-1.8100000000000002E-2</v>
      </c>
      <c r="C1750" s="6">
        <f>RB[[#This Row],[Variaz]]/100</f>
        <v>-1.8100000000000001E-4</v>
      </c>
      <c r="D1750" s="10">
        <f>'AUM Fondi'!F1927</f>
        <v>1233054727.9300001</v>
      </c>
      <c r="E1750" s="10">
        <f>D1749*RB[[#This Row],[Variazione percentuale]]</f>
        <v>-223245.23285736001</v>
      </c>
      <c r="F1750" s="11">
        <f>RB[[#This Row],[AUM]]-D1749</f>
        <v>-344348.62999987602</v>
      </c>
      <c r="G1750" s="11">
        <f>RB[[#This Row],[∆ AUM]]-RB[[#This Row],[effetto mercato]]</f>
        <v>-121103.39714251601</v>
      </c>
    </row>
    <row r="1751" spans="1:7">
      <c r="A1751" s="4">
        <v>44806</v>
      </c>
      <c r="B1751">
        <v>-0.18049999999999999</v>
      </c>
      <c r="C1751" s="6">
        <f>RB[[#This Row],[Variaz]]/100</f>
        <v>-1.805E-3</v>
      </c>
      <c r="D1751" s="10">
        <f>'AUM Fondi'!F1928</f>
        <v>1230988231.04</v>
      </c>
      <c r="E1751" s="10">
        <f>D1750*RB[[#This Row],[Variazione percentuale]]</f>
        <v>-2225663.7839136501</v>
      </c>
      <c r="F1751" s="11">
        <f>RB[[#This Row],[AUM]]-D1750</f>
        <v>-2066496.8900001049</v>
      </c>
      <c r="G1751" s="11">
        <f>RB[[#This Row],[∆ AUM]]-RB[[#This Row],[effetto mercato]]</f>
        <v>159166.89391354518</v>
      </c>
    </row>
    <row r="1752" spans="1:7">
      <c r="A1752" s="4">
        <v>44809</v>
      </c>
      <c r="B1752">
        <v>-3.6200000000000003E-2</v>
      </c>
      <c r="C1752" s="6">
        <f>RB[[#This Row],[Variaz]]/100</f>
        <v>-3.6200000000000002E-4</v>
      </c>
      <c r="D1752" s="10">
        <f>'AUM Fondi'!F1929</f>
        <v>1230994523.3499999</v>
      </c>
      <c r="E1752" s="10">
        <f>D1751*RB[[#This Row],[Variazione percentuale]]</f>
        <v>-445617.73963647999</v>
      </c>
      <c r="F1752" s="11">
        <f>RB[[#This Row],[AUM]]-D1751</f>
        <v>6292.3099999427795</v>
      </c>
      <c r="G1752" s="11">
        <f>RB[[#This Row],[∆ AUM]]-RB[[#This Row],[effetto mercato]]</f>
        <v>451910.04963642277</v>
      </c>
    </row>
    <row r="1753" spans="1:7">
      <c r="A1753" s="4">
        <v>44810</v>
      </c>
      <c r="B1753">
        <v>-0.23519999999999999</v>
      </c>
      <c r="C1753" s="6">
        <f>RB[[#This Row],[Variaz]]/100</f>
        <v>-2.3519999999999999E-3</v>
      </c>
      <c r="D1753" s="10">
        <f>'AUM Fondi'!F1930</f>
        <v>1229067098.8699999</v>
      </c>
      <c r="E1753" s="10">
        <f>D1752*RB[[#This Row],[Variazione percentuale]]</f>
        <v>-2895299.1189191998</v>
      </c>
      <c r="F1753" s="11">
        <f>RB[[#This Row],[AUM]]-D1752</f>
        <v>-1927424.4800000191</v>
      </c>
      <c r="G1753" s="11">
        <f>RB[[#This Row],[∆ AUM]]-RB[[#This Row],[effetto mercato]]</f>
        <v>967874.63891918072</v>
      </c>
    </row>
    <row r="1754" spans="1:7">
      <c r="A1754" s="4">
        <v>44811</v>
      </c>
      <c r="B1754">
        <v>0.52590000000000003</v>
      </c>
      <c r="C1754" s="6">
        <f>RB[[#This Row],[Variaz]]/100</f>
        <v>5.2590000000000007E-3</v>
      </c>
      <c r="D1754" s="10">
        <f>'AUM Fondi'!F1931</f>
        <v>1235872073.79</v>
      </c>
      <c r="E1754" s="10">
        <f>D1753*RB[[#This Row],[Variazione percentuale]]</f>
        <v>6463663.8729573302</v>
      </c>
      <c r="F1754" s="11">
        <f>RB[[#This Row],[AUM]]-D1753</f>
        <v>6804974.9200000763</v>
      </c>
      <c r="G1754" s="11">
        <f>RB[[#This Row],[∆ AUM]]-RB[[#This Row],[effetto mercato]]</f>
        <v>341311.0470427461</v>
      </c>
    </row>
    <row r="1755" spans="1:7">
      <c r="A1755" s="4">
        <v>44812</v>
      </c>
      <c r="B1755">
        <v>0</v>
      </c>
      <c r="C1755" s="6">
        <f>RB[[#This Row],[Variaz]]/100</f>
        <v>0</v>
      </c>
      <c r="D1755" s="10">
        <f>'AUM Fondi'!F1932</f>
        <v>1235842097.78</v>
      </c>
      <c r="E1755" s="10">
        <f>D1754*RB[[#This Row],[Variazione percentuale]]</f>
        <v>0</v>
      </c>
      <c r="F1755" s="11">
        <f>RB[[#This Row],[AUM]]-D1754</f>
        <v>-29976.009999990463</v>
      </c>
      <c r="G1755" s="11">
        <f>RB[[#This Row],[∆ AUM]]-RB[[#This Row],[effetto mercato]]</f>
        <v>-29976.009999990463</v>
      </c>
    </row>
    <row r="1756" spans="1:7">
      <c r="A1756" s="4">
        <v>44813</v>
      </c>
      <c r="B1756">
        <v>0.14430000000000001</v>
      </c>
      <c r="C1756" s="6">
        <f>RB[[#This Row],[Variaz]]/100</f>
        <v>1.4430000000000001E-3</v>
      </c>
      <c r="D1756" s="10">
        <f>'AUM Fondi'!F1933</f>
        <v>1237145395.8499999</v>
      </c>
      <c r="E1756" s="10">
        <f>D1755*RB[[#This Row],[Variazione percentuale]]</f>
        <v>1783320.1470965401</v>
      </c>
      <c r="F1756" s="11">
        <f>RB[[#This Row],[AUM]]-D1755</f>
        <v>1303298.0699999332</v>
      </c>
      <c r="G1756" s="11">
        <f>RB[[#This Row],[∆ AUM]]-RB[[#This Row],[effetto mercato]]</f>
        <v>-480022.07709660684</v>
      </c>
    </row>
    <row r="1757" spans="1:7">
      <c r="A1757" s="4">
        <v>44816</v>
      </c>
      <c r="B1757">
        <v>0.23419999999999999</v>
      </c>
      <c r="C1757" s="6">
        <f>RB[[#This Row],[Variaz]]/100</f>
        <v>2.3419999999999999E-3</v>
      </c>
      <c r="D1757" s="10">
        <f>'AUM Fondi'!F1934</f>
        <v>1240038414.1799998</v>
      </c>
      <c r="E1757" s="10">
        <f>D1756*RB[[#This Row],[Variazione percentuale]]</f>
        <v>2897394.5170806996</v>
      </c>
      <c r="F1757" s="11">
        <f>RB[[#This Row],[AUM]]-D1756</f>
        <v>2893018.3299999237</v>
      </c>
      <c r="G1757" s="11">
        <f>RB[[#This Row],[∆ AUM]]-RB[[#This Row],[effetto mercato]]</f>
        <v>-4376.1870807758532</v>
      </c>
    </row>
    <row r="1758" spans="1:7">
      <c r="A1758" s="4">
        <v>44817</v>
      </c>
      <c r="B1758">
        <v>-0.79079999999999995</v>
      </c>
      <c r="C1758" s="6">
        <f>RB[[#This Row],[Variaz]]/100</f>
        <v>-7.9080000000000001E-3</v>
      </c>
      <c r="D1758" s="10">
        <f>'AUM Fondi'!F1935</f>
        <v>1230021214.0899999</v>
      </c>
      <c r="E1758" s="10">
        <f>D1757*RB[[#This Row],[Variazione percentuale]]</f>
        <v>-9806223.7793354392</v>
      </c>
      <c r="F1758" s="11">
        <f>RB[[#This Row],[AUM]]-D1757</f>
        <v>-10017200.089999914</v>
      </c>
      <c r="G1758" s="11">
        <f>RB[[#This Row],[∆ AUM]]-RB[[#This Row],[effetto mercato]]</f>
        <v>-210976.31066447496</v>
      </c>
    </row>
    <row r="1759" spans="1:7">
      <c r="A1759" s="4">
        <v>44818</v>
      </c>
      <c r="B1759">
        <v>-5.4300000000000001E-2</v>
      </c>
      <c r="C1759" s="6">
        <f>RB[[#This Row],[Variaz]]/100</f>
        <v>-5.4299999999999997E-4</v>
      </c>
      <c r="D1759" s="10">
        <f>'AUM Fondi'!F1936</f>
        <v>1229577147.9900002</v>
      </c>
      <c r="E1759" s="10">
        <f>D1758*RB[[#This Row],[Variazione percentuale]]</f>
        <v>-667901.51925086987</v>
      </c>
      <c r="F1759" s="11">
        <f>RB[[#This Row],[AUM]]-D1758</f>
        <v>-444066.09999966621</v>
      </c>
      <c r="G1759" s="11">
        <f>RB[[#This Row],[∆ AUM]]-RB[[#This Row],[effetto mercato]]</f>
        <v>223835.41925120365</v>
      </c>
    </row>
    <row r="1760" spans="1:7">
      <c r="A1760" s="4">
        <v>44819</v>
      </c>
      <c r="B1760">
        <v>-0.435</v>
      </c>
      <c r="C1760" s="6">
        <f>RB[[#This Row],[Variaz]]/100</f>
        <v>-4.3499999999999997E-3</v>
      </c>
      <c r="D1760" s="10">
        <f>'AUM Fondi'!F1937</f>
        <v>1224088617.5699999</v>
      </c>
      <c r="E1760" s="10">
        <f>D1759*RB[[#This Row],[Variazione percentuale]]</f>
        <v>-5348660.5937565006</v>
      </c>
      <c r="F1760" s="11">
        <f>RB[[#This Row],[AUM]]-D1759</f>
        <v>-5488530.4200003147</v>
      </c>
      <c r="G1760" s="11">
        <f>RB[[#This Row],[∆ AUM]]-RB[[#This Row],[effetto mercato]]</f>
        <v>-139869.82624381408</v>
      </c>
    </row>
    <row r="1761" spans="1:7">
      <c r="A1761" s="4">
        <v>44820</v>
      </c>
      <c r="B1761">
        <v>-0.27310000000000001</v>
      </c>
      <c r="C1761" s="6">
        <f>RB[[#This Row],[Variaz]]/100</f>
        <v>-2.7309999999999999E-3</v>
      </c>
      <c r="D1761" s="10">
        <f>'AUM Fondi'!F1938</f>
        <v>1220872926.46</v>
      </c>
      <c r="E1761" s="10">
        <f>D1760*RB[[#This Row],[Variazione percentuale]]</f>
        <v>-3342986.0145836696</v>
      </c>
      <c r="F1761" s="11">
        <f>RB[[#This Row],[AUM]]-D1760</f>
        <v>-3215691.1099998951</v>
      </c>
      <c r="G1761" s="11">
        <f>RB[[#This Row],[∆ AUM]]-RB[[#This Row],[effetto mercato]]</f>
        <v>127294.90458377451</v>
      </c>
    </row>
    <row r="1762" spans="1:7">
      <c r="A1762" s="4">
        <v>44823</v>
      </c>
      <c r="B1762">
        <v>0</v>
      </c>
      <c r="C1762" s="6">
        <f>RB[[#This Row],[Variaz]]/100</f>
        <v>0</v>
      </c>
      <c r="D1762" s="10">
        <f>'AUM Fondi'!F1939</f>
        <v>1221746267.78</v>
      </c>
      <c r="E1762" s="10">
        <f>D1761*RB[[#This Row],[Variazione percentuale]]</f>
        <v>0</v>
      </c>
      <c r="F1762" s="11">
        <f>RB[[#This Row],[AUM]]-D1761</f>
        <v>873341.31999993324</v>
      </c>
      <c r="G1762" s="11">
        <f>RB[[#This Row],[∆ AUM]]-RB[[#This Row],[effetto mercato]]</f>
        <v>873341.31999993324</v>
      </c>
    </row>
    <row r="1763" spans="1:7">
      <c r="A1763" s="4">
        <v>44824</v>
      </c>
      <c r="B1763">
        <v>-0.6754</v>
      </c>
      <c r="C1763" s="6">
        <f>RB[[#This Row],[Variaz]]/100</f>
        <v>-6.7539999999999996E-3</v>
      </c>
      <c r="D1763" s="10">
        <f>'AUM Fondi'!F1940</f>
        <v>1213685016.0599999</v>
      </c>
      <c r="E1763" s="10">
        <f>D1762*RB[[#This Row],[Variazione percentuale]]</f>
        <v>-8251674.2925861189</v>
      </c>
      <c r="F1763" s="11">
        <f>RB[[#This Row],[AUM]]-D1762</f>
        <v>-8061251.7200000286</v>
      </c>
      <c r="G1763" s="11">
        <f>RB[[#This Row],[∆ AUM]]-RB[[#This Row],[effetto mercato]]</f>
        <v>190422.5725860903</v>
      </c>
    </row>
    <row r="1764" spans="1:7">
      <c r="A1764" s="4">
        <v>44825</v>
      </c>
      <c r="B1764">
        <v>0.12870000000000001</v>
      </c>
      <c r="C1764" s="6">
        <f>RB[[#This Row],[Variaz]]/100</f>
        <v>1.2870000000000002E-3</v>
      </c>
      <c r="D1764" s="10">
        <f>'AUM Fondi'!F1941</f>
        <v>1214935323.8600001</v>
      </c>
      <c r="E1764" s="10">
        <f>D1763*RB[[#This Row],[Variazione percentuale]]</f>
        <v>1562012.6156692202</v>
      </c>
      <c r="F1764" s="11">
        <f>RB[[#This Row],[AUM]]-D1763</f>
        <v>1250307.8000001907</v>
      </c>
      <c r="G1764" s="11">
        <f>RB[[#This Row],[∆ AUM]]-RB[[#This Row],[effetto mercato]]</f>
        <v>-311704.81566902949</v>
      </c>
    </row>
    <row r="1765" spans="1:7">
      <c r="A1765" s="4">
        <v>44826</v>
      </c>
      <c r="B1765">
        <v>-0.40379999999999999</v>
      </c>
      <c r="C1765" s="6">
        <f>RB[[#This Row],[Variaz]]/100</f>
        <v>-4.0379999999999999E-3</v>
      </c>
      <c r="D1765" s="10">
        <f>'AUM Fondi'!F1942</f>
        <v>1210328334.3900001</v>
      </c>
      <c r="E1765" s="10">
        <f>D1764*RB[[#This Row],[Variazione percentuale]]</f>
        <v>-4905908.8377466807</v>
      </c>
      <c r="F1765" s="11">
        <f>RB[[#This Row],[AUM]]-D1764</f>
        <v>-4606989.4700000286</v>
      </c>
      <c r="G1765" s="11">
        <f>RB[[#This Row],[∆ AUM]]-RB[[#This Row],[effetto mercato]]</f>
        <v>298919.3677466521</v>
      </c>
    </row>
    <row r="1766" spans="1:7">
      <c r="A1766" s="4">
        <v>44827</v>
      </c>
      <c r="B1766">
        <v>-0.38700000000000001</v>
      </c>
      <c r="C1766" s="6">
        <f>RB[[#This Row],[Variaz]]/100</f>
        <v>-3.8700000000000002E-3</v>
      </c>
      <c r="D1766" s="10">
        <f>'AUM Fondi'!F1943</f>
        <v>1205258337.53</v>
      </c>
      <c r="E1766" s="10">
        <f>D1765*RB[[#This Row],[Variazione percentuale]]</f>
        <v>-4683970.6540893009</v>
      </c>
      <c r="F1766" s="11">
        <f>RB[[#This Row],[AUM]]-D1765</f>
        <v>-5069996.8600001335</v>
      </c>
      <c r="G1766" s="11">
        <f>RB[[#This Row],[∆ AUM]]-RB[[#This Row],[effetto mercato]]</f>
        <v>-386026.20591083262</v>
      </c>
    </row>
    <row r="1767" spans="1:7">
      <c r="A1767" s="4">
        <v>44830</v>
      </c>
      <c r="B1767">
        <v>-0.68459999999999999</v>
      </c>
      <c r="C1767" s="6">
        <f>RB[[#This Row],[Variaz]]/100</f>
        <v>-6.8459999999999997E-3</v>
      </c>
      <c r="D1767" s="10">
        <f>'AUM Fondi'!F1944</f>
        <v>1197094867.3699999</v>
      </c>
      <c r="E1767" s="10">
        <f>D1766*RB[[#This Row],[Variazione percentuale]]</f>
        <v>-8251198.5787303792</v>
      </c>
      <c r="F1767" s="11">
        <f>RB[[#This Row],[AUM]]-D1766</f>
        <v>-8163470.1600000858</v>
      </c>
      <c r="G1767" s="11">
        <f>RB[[#This Row],[∆ AUM]]-RB[[#This Row],[effetto mercato]]</f>
        <v>87728.418730293401</v>
      </c>
    </row>
    <row r="1768" spans="1:7">
      <c r="A1768" s="4">
        <v>44831</v>
      </c>
      <c r="B1768">
        <v>-0.35389999999999999</v>
      </c>
      <c r="C1768" s="6">
        <f>RB[[#This Row],[Variaz]]/100</f>
        <v>-3.539E-3</v>
      </c>
      <c r="D1768" s="10">
        <f>'AUM Fondi'!F1945</f>
        <v>1192633327.96</v>
      </c>
      <c r="E1768" s="10">
        <f>D1767*RB[[#This Row],[Variazione percentuale]]</f>
        <v>-4236518.7356224293</v>
      </c>
      <c r="F1768" s="11">
        <f>RB[[#This Row],[AUM]]-D1767</f>
        <v>-4461539.4099998474</v>
      </c>
      <c r="G1768" s="11">
        <f>RB[[#This Row],[∆ AUM]]-RB[[#This Row],[effetto mercato]]</f>
        <v>-225020.67437741812</v>
      </c>
    </row>
    <row r="1769" spans="1:7">
      <c r="A1769" s="4">
        <v>44832</v>
      </c>
      <c r="B1769">
        <v>0.87870000000000004</v>
      </c>
      <c r="C1769" s="6">
        <f>RB[[#This Row],[Variaz]]/100</f>
        <v>8.7869999999999997E-3</v>
      </c>
      <c r="D1769" s="10">
        <f>'AUM Fondi'!F1946</f>
        <v>1202962944.3099999</v>
      </c>
      <c r="E1769" s="10">
        <f>D1768*RB[[#This Row],[Variazione percentuale]]</f>
        <v>10479669.052784519</v>
      </c>
      <c r="F1769" s="11">
        <f>RB[[#This Row],[AUM]]-D1768</f>
        <v>10329616.349999905</v>
      </c>
      <c r="G1769" s="11">
        <f>RB[[#This Row],[∆ AUM]]-RB[[#This Row],[effetto mercato]]</f>
        <v>-150052.70278461464</v>
      </c>
    </row>
    <row r="1770" spans="1:7">
      <c r="A1770" s="4">
        <v>44833</v>
      </c>
      <c r="B1770">
        <v>-1.0378000000000001</v>
      </c>
      <c r="C1770" s="6">
        <f>RB[[#This Row],[Variaz]]/100</f>
        <v>-1.0378E-2</v>
      </c>
      <c r="D1770" s="10">
        <f>'AUM Fondi'!F1947</f>
        <v>1190496838.8000002</v>
      </c>
      <c r="E1770" s="10">
        <f>D1769*RB[[#This Row],[Variazione percentuale]]</f>
        <v>-12484349.43604918</v>
      </c>
      <c r="F1770" s="11">
        <f>RB[[#This Row],[AUM]]-D1769</f>
        <v>-12466105.509999752</v>
      </c>
      <c r="G1770" s="11">
        <f>RB[[#This Row],[∆ AUM]]-RB[[#This Row],[effetto mercato]]</f>
        <v>18243.926049428061</v>
      </c>
    </row>
    <row r="1771" spans="1:7">
      <c r="A1771" s="4">
        <v>44834</v>
      </c>
      <c r="B1771">
        <v>-5.62E-2</v>
      </c>
      <c r="C1771" s="6">
        <f>RB[[#This Row],[Variaz]]/100</f>
        <v>-5.62E-4</v>
      </c>
      <c r="D1771" s="10">
        <f>'AUM Fondi'!F1948</f>
        <v>1189583057.26</v>
      </c>
      <c r="E1771" s="10">
        <f>D1770*RB[[#This Row],[Variazione percentuale]]</f>
        <v>-669059.22340560006</v>
      </c>
      <c r="F1771" s="11">
        <f>RB[[#This Row],[AUM]]-D1770</f>
        <v>-913781.54000020027</v>
      </c>
      <c r="G1771" s="11">
        <f>RB[[#This Row],[∆ AUM]]-RB[[#This Row],[effetto mercato]]</f>
        <v>-244722.31659460021</v>
      </c>
    </row>
    <row r="1772" spans="1:7">
      <c r="A1772" s="4">
        <v>44837</v>
      </c>
      <c r="B1772">
        <v>1.143</v>
      </c>
      <c r="C1772" s="6">
        <f>RB[[#This Row],[Variaz]]/100</f>
        <v>1.1430000000000001E-2</v>
      </c>
      <c r="D1772" s="10">
        <f>'AUM Fondi'!F1949</f>
        <v>1201985399.8499999</v>
      </c>
      <c r="E1772" s="10">
        <f>D1771*RB[[#This Row],[Variazione percentuale]]</f>
        <v>13596934.344481802</v>
      </c>
      <c r="F1772" s="11">
        <f>RB[[#This Row],[AUM]]-D1771</f>
        <v>12402342.589999914</v>
      </c>
      <c r="G1772" s="11">
        <f>RB[[#This Row],[∆ AUM]]-RB[[#This Row],[effetto mercato]]</f>
        <v>-1194591.7544818874</v>
      </c>
    </row>
    <row r="1773" spans="1:7">
      <c r="A1773" s="4">
        <v>44838</v>
      </c>
      <c r="B1773">
        <v>0.79659999999999997</v>
      </c>
      <c r="C1773" s="6">
        <f>RB[[#This Row],[Variaz]]/100</f>
        <v>7.9659999999999991E-3</v>
      </c>
      <c r="D1773" s="10">
        <f>'AUM Fondi'!F1950</f>
        <v>1211104047.8300002</v>
      </c>
      <c r="E1773" s="10">
        <f>D1772*RB[[#This Row],[Variazione percentuale]]</f>
        <v>9575015.695205098</v>
      </c>
      <c r="F1773" s="11">
        <f>RB[[#This Row],[AUM]]-D1772</f>
        <v>9118647.9800002575</v>
      </c>
      <c r="G1773" s="11">
        <f>RB[[#This Row],[∆ AUM]]-RB[[#This Row],[effetto mercato]]</f>
        <v>-456367.71520484053</v>
      </c>
    </row>
    <row r="1774" spans="1:7">
      <c r="A1774" s="4">
        <v>44839</v>
      </c>
      <c r="B1774">
        <v>-0.38600000000000001</v>
      </c>
      <c r="C1774" s="6">
        <f>RB[[#This Row],[Variaz]]/100</f>
        <v>-3.8600000000000001E-3</v>
      </c>
      <c r="D1774" s="10">
        <f>'AUM Fondi'!F1951</f>
        <v>1206843855.1200001</v>
      </c>
      <c r="E1774" s="10">
        <f>D1773*RB[[#This Row],[Variazione percentuale]]</f>
        <v>-4674861.6246238006</v>
      </c>
      <c r="F1774" s="11">
        <f>RB[[#This Row],[AUM]]-D1773</f>
        <v>-4260192.7100000381</v>
      </c>
      <c r="G1774" s="11">
        <f>RB[[#This Row],[∆ AUM]]-RB[[#This Row],[effetto mercato]]</f>
        <v>414668.91462376248</v>
      </c>
    </row>
    <row r="1775" spans="1:7">
      <c r="A1775" s="4">
        <v>44840</v>
      </c>
      <c r="B1775">
        <v>-0.31369999999999998</v>
      </c>
      <c r="C1775" s="6">
        <f>RB[[#This Row],[Variaz]]/100</f>
        <v>-3.1369999999999996E-3</v>
      </c>
      <c r="D1775" s="10">
        <f>'AUM Fondi'!F1952</f>
        <v>1203885296.9299998</v>
      </c>
      <c r="E1775" s="10">
        <f>D1774*RB[[#This Row],[Variazione percentuale]]</f>
        <v>-3785869.1735114399</v>
      </c>
      <c r="F1775" s="11">
        <f>RB[[#This Row],[AUM]]-D1774</f>
        <v>-2958558.1900002956</v>
      </c>
      <c r="G1775" s="11">
        <f>RB[[#This Row],[∆ AUM]]-RB[[#This Row],[effetto mercato]]</f>
        <v>827310.9835111443</v>
      </c>
    </row>
    <row r="1776" spans="1:7">
      <c r="A1776" s="4">
        <v>44841</v>
      </c>
      <c r="B1776">
        <v>-0.96240000000000003</v>
      </c>
      <c r="C1776" s="6">
        <f>RB[[#This Row],[Variaz]]/100</f>
        <v>-9.6240000000000006E-3</v>
      </c>
      <c r="D1776" s="10">
        <f>'AUM Fondi'!F1953</f>
        <v>1192400322.5799999</v>
      </c>
      <c r="E1776" s="10">
        <f>D1775*RB[[#This Row],[Variazione percentuale]]</f>
        <v>-11586192.097654318</v>
      </c>
      <c r="F1776" s="11">
        <f>RB[[#This Row],[AUM]]-D1775</f>
        <v>-11484974.349999905</v>
      </c>
      <c r="G1776" s="11">
        <f>RB[[#This Row],[∆ AUM]]-RB[[#This Row],[effetto mercato]]</f>
        <v>101217.7476544138</v>
      </c>
    </row>
    <row r="1777" spans="1:7">
      <c r="A1777" s="4">
        <v>44844</v>
      </c>
      <c r="B1777">
        <v>-0.2243</v>
      </c>
      <c r="C1777" s="6">
        <f>RB[[#This Row],[Variaz]]/100</f>
        <v>-2.2430000000000002E-3</v>
      </c>
      <c r="D1777" s="10">
        <f>'AUM Fondi'!F1954</f>
        <v>1189410135.75</v>
      </c>
      <c r="E1777" s="10">
        <f>D1776*RB[[#This Row],[Variazione percentuale]]</f>
        <v>-2674553.9235469401</v>
      </c>
      <c r="F1777" s="11">
        <f>RB[[#This Row],[AUM]]-D1776</f>
        <v>-2990186.8299999237</v>
      </c>
      <c r="G1777" s="11">
        <f>RB[[#This Row],[∆ AUM]]-RB[[#This Row],[effetto mercato]]</f>
        <v>-315632.90645298362</v>
      </c>
    </row>
    <row r="1778" spans="1:7">
      <c r="A1778" s="4">
        <v>44845</v>
      </c>
      <c r="B1778">
        <v>-0.2248</v>
      </c>
      <c r="C1778" s="6">
        <f>RB[[#This Row],[Variaz]]/100</f>
        <v>-2.248E-3</v>
      </c>
      <c r="D1778" s="10">
        <f>'AUM Fondi'!F1955</f>
        <v>1186048405.0699999</v>
      </c>
      <c r="E1778" s="10">
        <f>D1777*RB[[#This Row],[Variazione percentuale]]</f>
        <v>-2673793.9851660002</v>
      </c>
      <c r="F1778" s="11">
        <f>RB[[#This Row],[AUM]]-D1777</f>
        <v>-3361730.6800000668</v>
      </c>
      <c r="G1778" s="11">
        <f>RB[[#This Row],[∆ AUM]]-RB[[#This Row],[effetto mercato]]</f>
        <v>-687936.69483406655</v>
      </c>
    </row>
    <row r="1779" spans="1:7">
      <c r="A1779" s="4">
        <v>44846</v>
      </c>
      <c r="B1779">
        <v>-0.3004</v>
      </c>
      <c r="C1779" s="6">
        <f>RB[[#This Row],[Variaz]]/100</f>
        <v>-3.0040000000000002E-3</v>
      </c>
      <c r="D1779" s="10">
        <f>'AUM Fondi'!F1956</f>
        <v>1182456720.45</v>
      </c>
      <c r="E1779" s="10">
        <f>D1778*RB[[#This Row],[Variazione percentuale]]</f>
        <v>-3562889.40883028</v>
      </c>
      <c r="F1779" s="11">
        <f>RB[[#This Row],[AUM]]-D1778</f>
        <v>-3591684.6199998856</v>
      </c>
      <c r="G1779" s="11">
        <f>RB[[#This Row],[∆ AUM]]-RB[[#This Row],[effetto mercato]]</f>
        <v>-28795.211169605609</v>
      </c>
    </row>
    <row r="1780" spans="1:7">
      <c r="A1780" s="4">
        <v>44847</v>
      </c>
      <c r="B1780">
        <v>0.47070000000000001</v>
      </c>
      <c r="C1780" s="6">
        <f>RB[[#This Row],[Variaz]]/100</f>
        <v>4.7070000000000002E-3</v>
      </c>
      <c r="D1780" s="10">
        <f>'AUM Fondi'!F1957</f>
        <v>1188081184.3599999</v>
      </c>
      <c r="E1780" s="10">
        <f>D1779*RB[[#This Row],[Variazione percentuale]]</f>
        <v>5565823.7831581505</v>
      </c>
      <c r="F1780" s="11">
        <f>RB[[#This Row],[AUM]]-D1779</f>
        <v>5624463.9099998474</v>
      </c>
      <c r="G1780" s="11">
        <f>RB[[#This Row],[∆ AUM]]-RB[[#This Row],[effetto mercato]]</f>
        <v>58640.126841696911</v>
      </c>
    </row>
    <row r="1781" spans="1:7">
      <c r="A1781" s="4">
        <v>44848</v>
      </c>
      <c r="B1781">
        <v>-0.63719999999999999</v>
      </c>
      <c r="C1781" s="6">
        <f>RB[[#This Row],[Variaz]]/100</f>
        <v>-6.3720000000000001E-3</v>
      </c>
      <c r="D1781" s="10">
        <f>'AUM Fondi'!F1958</f>
        <v>1180350261.55</v>
      </c>
      <c r="E1781" s="10">
        <f>D1780*RB[[#This Row],[Variazione percentuale]]</f>
        <v>-7570453.3067419194</v>
      </c>
      <c r="F1781" s="11">
        <f>RB[[#This Row],[AUM]]-D1780</f>
        <v>-7730922.8099999428</v>
      </c>
      <c r="G1781" s="11">
        <f>RB[[#This Row],[∆ AUM]]-RB[[#This Row],[effetto mercato]]</f>
        <v>-160469.50325802341</v>
      </c>
    </row>
    <row r="1782" spans="1:7">
      <c r="A1782" s="4">
        <v>44851</v>
      </c>
      <c r="B1782">
        <v>0.60350000000000004</v>
      </c>
      <c r="C1782" s="6">
        <f>RB[[#This Row],[Variaz]]/100</f>
        <v>6.0350000000000004E-3</v>
      </c>
      <c r="D1782" s="10">
        <f>'AUM Fondi'!F1959</f>
        <v>1187164090.1199999</v>
      </c>
      <c r="E1782" s="10">
        <f>D1781*RB[[#This Row],[Variazione percentuale]]</f>
        <v>7123413.8284542505</v>
      </c>
      <c r="F1782" s="11">
        <f>RB[[#This Row],[AUM]]-D1781</f>
        <v>6813828.5699999332</v>
      </c>
      <c r="G1782" s="11">
        <f>RB[[#This Row],[∆ AUM]]-RB[[#This Row],[effetto mercato]]</f>
        <v>-309585.25845431723</v>
      </c>
    </row>
    <row r="1783" spans="1:7">
      <c r="A1783" s="4">
        <v>44852</v>
      </c>
      <c r="B1783">
        <v>0.1125</v>
      </c>
      <c r="C1783" s="6">
        <f>RB[[#This Row],[Variaz]]/100</f>
        <v>1.1250000000000001E-3</v>
      </c>
      <c r="D1783" s="10">
        <f>'AUM Fondi'!F1960</f>
        <v>1188159455.3100002</v>
      </c>
      <c r="E1783" s="10">
        <f>D1782*RB[[#This Row],[Variazione percentuale]]</f>
        <v>1335559.6013849999</v>
      </c>
      <c r="F1783" s="11">
        <f>RB[[#This Row],[AUM]]-D1782</f>
        <v>995365.19000029564</v>
      </c>
      <c r="G1783" s="11">
        <f>RB[[#This Row],[∆ AUM]]-RB[[#This Row],[effetto mercato]]</f>
        <v>-340194.41138470429</v>
      </c>
    </row>
    <row r="1784" spans="1:7">
      <c r="A1784" s="4">
        <v>44853</v>
      </c>
      <c r="B1784">
        <v>-0.35580000000000001</v>
      </c>
      <c r="C1784" s="6">
        <f>RB[[#This Row],[Variaz]]/100</f>
        <v>-3.558E-3</v>
      </c>
      <c r="D1784" s="10">
        <f>'AUM Fondi'!F1961</f>
        <v>1184161894.3199999</v>
      </c>
      <c r="E1784" s="10">
        <f>D1783*RB[[#This Row],[Variazione percentuale]]</f>
        <v>-4227471.3419929808</v>
      </c>
      <c r="F1784" s="11">
        <f>RB[[#This Row],[AUM]]-D1783</f>
        <v>-3997560.990000248</v>
      </c>
      <c r="G1784" s="11">
        <f>RB[[#This Row],[∆ AUM]]-RB[[#This Row],[effetto mercato]]</f>
        <v>229910.35199273285</v>
      </c>
    </row>
    <row r="1785" spans="1:7">
      <c r="A1785" s="4">
        <v>44854</v>
      </c>
      <c r="B1785">
        <v>-0.35709999999999997</v>
      </c>
      <c r="C1785" s="6">
        <f>RB[[#This Row],[Variaz]]/100</f>
        <v>-3.5709999999999995E-3</v>
      </c>
      <c r="D1785" s="10">
        <f>'AUM Fondi'!F1962</f>
        <v>1179709150.53</v>
      </c>
      <c r="E1785" s="10">
        <f>D1784*RB[[#This Row],[Variazione percentuale]]</f>
        <v>-4228642.1246167189</v>
      </c>
      <c r="F1785" s="11">
        <f>RB[[#This Row],[AUM]]-D1784</f>
        <v>-4452743.7899999619</v>
      </c>
      <c r="G1785" s="11">
        <f>RB[[#This Row],[∆ AUM]]-RB[[#This Row],[effetto mercato]]</f>
        <v>-224101.665383243</v>
      </c>
    </row>
    <row r="1786" spans="1:7">
      <c r="A1786" s="4">
        <v>44855</v>
      </c>
      <c r="B1786">
        <v>0.33950000000000002</v>
      </c>
      <c r="C1786" s="6">
        <f>RB[[#This Row],[Variaz]]/100</f>
        <v>3.3950000000000004E-3</v>
      </c>
      <c r="D1786" s="10">
        <f>'AUM Fondi'!F1963</f>
        <v>1183428383.3499999</v>
      </c>
      <c r="E1786" s="10">
        <f>D1785*RB[[#This Row],[Variazione percentuale]]</f>
        <v>4005112.5660493504</v>
      </c>
      <c r="F1786" s="11">
        <f>RB[[#This Row],[AUM]]-D1785</f>
        <v>3719232.8199999332</v>
      </c>
      <c r="G1786" s="11">
        <f>RB[[#This Row],[∆ AUM]]-RB[[#This Row],[effetto mercato]]</f>
        <v>-285879.74604941718</v>
      </c>
    </row>
    <row r="1787" spans="1:7">
      <c r="A1787" s="4">
        <v>44858</v>
      </c>
      <c r="B1787">
        <v>0.50749999999999995</v>
      </c>
      <c r="C1787" s="6">
        <f>RB[[#This Row],[Variaz]]/100</f>
        <v>5.0749999999999997E-3</v>
      </c>
      <c r="D1787" s="10">
        <f>'AUM Fondi'!F1964</f>
        <v>1189160227.6000001</v>
      </c>
      <c r="E1787" s="10">
        <f>D1786*RB[[#This Row],[Variazione percentuale]]</f>
        <v>6005899.0455012489</v>
      </c>
      <c r="F1787" s="11">
        <f>RB[[#This Row],[AUM]]-D1786</f>
        <v>5731844.2500002384</v>
      </c>
      <c r="G1787" s="11">
        <f>RB[[#This Row],[∆ AUM]]-RB[[#This Row],[effetto mercato]]</f>
        <v>-274054.79550101049</v>
      </c>
    </row>
    <row r="1788" spans="1:7">
      <c r="A1788" s="4">
        <v>44859</v>
      </c>
      <c r="B1788">
        <v>0.99119999999999997</v>
      </c>
      <c r="C1788" s="6">
        <f>RB[[#This Row],[Variaz]]/100</f>
        <v>9.9119999999999989E-3</v>
      </c>
      <c r="D1788" s="10">
        <f>'AUM Fondi'!F1965</f>
        <v>1200736665.8900001</v>
      </c>
      <c r="E1788" s="10">
        <f>D1787*RB[[#This Row],[Variazione percentuale]]</f>
        <v>11786956.175971201</v>
      </c>
      <c r="F1788" s="11">
        <f>RB[[#This Row],[AUM]]-D1787</f>
        <v>11576438.289999962</v>
      </c>
      <c r="G1788" s="11">
        <f>RB[[#This Row],[∆ AUM]]-RB[[#This Row],[effetto mercato]]</f>
        <v>-210517.88597123884</v>
      </c>
    </row>
    <row r="1789" spans="1:7">
      <c r="A1789" s="4">
        <v>44860</v>
      </c>
      <c r="B1789">
        <v>3.6999999999999998E-2</v>
      </c>
      <c r="C1789" s="6">
        <f>RB[[#This Row],[Variaz]]/100</f>
        <v>3.6999999999999999E-4</v>
      </c>
      <c r="D1789" s="10">
        <f>'AUM Fondi'!F1966</f>
        <v>1201216595.04</v>
      </c>
      <c r="E1789" s="10">
        <f>D1788*RB[[#This Row],[Variazione percentuale]]</f>
        <v>444272.56637930003</v>
      </c>
      <c r="F1789" s="11">
        <f>RB[[#This Row],[AUM]]-D1788</f>
        <v>479929.14999985695</v>
      </c>
      <c r="G1789" s="11">
        <f>RB[[#This Row],[∆ AUM]]-RB[[#This Row],[effetto mercato]]</f>
        <v>35656.583620556921</v>
      </c>
    </row>
    <row r="1790" spans="1:7">
      <c r="A1790" s="4">
        <v>44861</v>
      </c>
      <c r="B1790">
        <v>0.64790000000000003</v>
      </c>
      <c r="C1790" s="6">
        <f>RB[[#This Row],[Variaz]]/100</f>
        <v>6.4790000000000004E-3</v>
      </c>
      <c r="D1790" s="10">
        <f>'AUM Fondi'!F1967</f>
        <v>1208673606.3999999</v>
      </c>
      <c r="E1790" s="10">
        <f>D1789*RB[[#This Row],[Variazione percentuale]]</f>
        <v>7782682.3192641605</v>
      </c>
      <c r="F1790" s="11">
        <f>RB[[#This Row],[AUM]]-D1789</f>
        <v>7457011.3599998951</v>
      </c>
      <c r="G1790" s="11">
        <f>RB[[#This Row],[∆ AUM]]-RB[[#This Row],[effetto mercato]]</f>
        <v>-325670.95926426537</v>
      </c>
    </row>
    <row r="1791" spans="1:7">
      <c r="A1791" s="4">
        <v>44862</v>
      </c>
      <c r="B1791">
        <v>0.1104</v>
      </c>
      <c r="C1791" s="6">
        <f>RB[[#This Row],[Variaz]]/100</f>
        <v>1.1039999999999999E-3</v>
      </c>
      <c r="D1791" s="10">
        <f>'AUM Fondi'!F1968</f>
        <v>1209790397.8600001</v>
      </c>
      <c r="E1791" s="10">
        <f>D1790*RB[[#This Row],[Variazione percentuale]]</f>
        <v>1334375.6614655997</v>
      </c>
      <c r="F1791" s="11">
        <f>RB[[#This Row],[AUM]]-D1790</f>
        <v>1116791.4600002766</v>
      </c>
      <c r="G1791" s="11">
        <f>RB[[#This Row],[∆ AUM]]-RB[[#This Row],[effetto mercato]]</f>
        <v>-217584.2014653231</v>
      </c>
    </row>
    <row r="1792" spans="1:7">
      <c r="A1792" s="4">
        <v>44865</v>
      </c>
      <c r="B1792">
        <v>-0.11020000000000001</v>
      </c>
      <c r="C1792" s="6">
        <f>RB[[#This Row],[Variaz]]/100</f>
        <v>-1.1020000000000001E-3</v>
      </c>
      <c r="D1792" s="10">
        <f>'AUM Fondi'!F1969</f>
        <v>1208302043.6500001</v>
      </c>
      <c r="E1792" s="10">
        <f>D1791*RB[[#This Row],[Variazione percentuale]]</f>
        <v>-1333189.0184417204</v>
      </c>
      <c r="F1792" s="11">
        <f>RB[[#This Row],[AUM]]-D1791</f>
        <v>-1488354.2100000381</v>
      </c>
      <c r="G1792" s="11">
        <f>RB[[#This Row],[∆ AUM]]-RB[[#This Row],[effetto mercato]]</f>
        <v>-155165.19155831775</v>
      </c>
    </row>
    <row r="1793" spans="1:7">
      <c r="A1793" s="4">
        <v>44867</v>
      </c>
      <c r="B1793">
        <v>-0.53339999999999999</v>
      </c>
      <c r="C1793" s="6">
        <f>RB[[#This Row],[Variaz]]/100</f>
        <v>-5.3340000000000002E-3</v>
      </c>
      <c r="D1793" s="10">
        <f>'AUM Fondi'!F1970</f>
        <v>1202187450.3999999</v>
      </c>
      <c r="E1793" s="10">
        <f>D1792*RB[[#This Row],[Variazione percentuale]]</f>
        <v>-6445083.1008291012</v>
      </c>
      <c r="F1793" s="11">
        <f>RB[[#This Row],[AUM]]-D1792</f>
        <v>-6114593.2500002384</v>
      </c>
      <c r="G1793" s="11">
        <f>RB[[#This Row],[∆ AUM]]-RB[[#This Row],[effetto mercato]]</f>
        <v>330489.85082886275</v>
      </c>
    </row>
    <row r="1794" spans="1:7">
      <c r="A1794" s="4">
        <v>44868</v>
      </c>
      <c r="B1794">
        <v>-0.33279999999999998</v>
      </c>
      <c r="C1794" s="6">
        <f>RB[[#This Row],[Variaz]]/100</f>
        <v>-3.3279999999999998E-3</v>
      </c>
      <c r="D1794" s="10">
        <f>'AUM Fondi'!F1971</f>
        <v>1197827315.0999999</v>
      </c>
      <c r="E1794" s="10">
        <f>D1793*RB[[#This Row],[Variazione percentuale]]</f>
        <v>-4000879.8349311994</v>
      </c>
      <c r="F1794" s="11">
        <f>RB[[#This Row],[AUM]]-D1793</f>
        <v>-4360135.2999999523</v>
      </c>
      <c r="G1794" s="11">
        <f>RB[[#This Row],[∆ AUM]]-RB[[#This Row],[effetto mercato]]</f>
        <v>-359255.46506875288</v>
      </c>
    </row>
    <row r="1795" spans="1:7">
      <c r="A1795" s="4">
        <v>44869</v>
      </c>
      <c r="B1795">
        <v>-5.57E-2</v>
      </c>
      <c r="C1795" s="6">
        <f>RB[[#This Row],[Variaz]]/100</f>
        <v>-5.5699999999999999E-4</v>
      </c>
      <c r="D1795" s="10">
        <f>'AUM Fondi'!F1972</f>
        <v>1197696511.04</v>
      </c>
      <c r="E1795" s="10">
        <f>D1794*RB[[#This Row],[Variazione percentuale]]</f>
        <v>-667189.81451069994</v>
      </c>
      <c r="F1795" s="11">
        <f>RB[[#This Row],[AUM]]-D1794</f>
        <v>-130804.05999994278</v>
      </c>
      <c r="G1795" s="11">
        <f>RB[[#This Row],[∆ AUM]]-RB[[#This Row],[effetto mercato]]</f>
        <v>536385.75451075716</v>
      </c>
    </row>
    <row r="1796" spans="1:7">
      <c r="A1796" s="4">
        <v>44872</v>
      </c>
      <c r="B1796">
        <v>-1.8599999999999998E-2</v>
      </c>
      <c r="C1796" s="6">
        <f>RB[[#This Row],[Variaz]]/100</f>
        <v>-1.8599999999999999E-4</v>
      </c>
      <c r="D1796" s="10">
        <f>'AUM Fondi'!F1973</f>
        <v>1198191317.79</v>
      </c>
      <c r="E1796" s="10">
        <f>D1795*RB[[#This Row],[Variazione percentuale]]</f>
        <v>-222771.55105343999</v>
      </c>
      <c r="F1796" s="11">
        <f>RB[[#This Row],[AUM]]-D1795</f>
        <v>494806.75</v>
      </c>
      <c r="G1796" s="11">
        <f>RB[[#This Row],[∆ AUM]]-RB[[#This Row],[effetto mercato]]</f>
        <v>717578.30105343997</v>
      </c>
    </row>
    <row r="1797" spans="1:7">
      <c r="A1797" s="4">
        <v>44873</v>
      </c>
      <c r="B1797">
        <v>0.37130000000000002</v>
      </c>
      <c r="C1797" s="6">
        <f>RB[[#This Row],[Variaz]]/100</f>
        <v>3.7130000000000002E-3</v>
      </c>
      <c r="D1797" s="10">
        <f>'AUM Fondi'!F1974</f>
        <v>1202805386.9499998</v>
      </c>
      <c r="E1797" s="10">
        <f>D1796*RB[[#This Row],[Variazione percentuale]]</f>
        <v>4448884.3629542701</v>
      </c>
      <c r="F1797" s="11">
        <f>RB[[#This Row],[AUM]]-D1796</f>
        <v>4614069.1599998474</v>
      </c>
      <c r="G1797" s="11">
        <f>RB[[#This Row],[∆ AUM]]-RB[[#This Row],[effetto mercato]]</f>
        <v>165184.79704557732</v>
      </c>
    </row>
    <row r="1798" spans="1:7">
      <c r="A1798" s="4">
        <v>44874</v>
      </c>
      <c r="B1798">
        <v>9.2499999999999999E-2</v>
      </c>
      <c r="C1798" s="6">
        <f>RB[[#This Row],[Variaz]]/100</f>
        <v>9.2500000000000004E-4</v>
      </c>
      <c r="D1798" s="10">
        <f>'AUM Fondi'!F1975</f>
        <v>1204006768.8199999</v>
      </c>
      <c r="E1798" s="10">
        <f>D1797*RB[[#This Row],[Variazione percentuale]]</f>
        <v>1112594.9829287499</v>
      </c>
      <c r="F1798" s="11">
        <f>RB[[#This Row],[AUM]]-D1797</f>
        <v>1201381.870000124</v>
      </c>
      <c r="G1798" s="11">
        <f>RB[[#This Row],[∆ AUM]]-RB[[#This Row],[effetto mercato]]</f>
        <v>88786.887071374105</v>
      </c>
    </row>
    <row r="1799" spans="1:7">
      <c r="A1799" s="4">
        <v>44875</v>
      </c>
      <c r="B1799">
        <v>1.5339</v>
      </c>
      <c r="C1799" s="6">
        <f>RB[[#This Row],[Variaz]]/100</f>
        <v>1.5339E-2</v>
      </c>
      <c r="D1799" s="10">
        <f>'AUM Fondi'!F1976</f>
        <v>1222150366.23</v>
      </c>
      <c r="E1799" s="10">
        <f>D1798*RB[[#This Row],[Variazione percentuale]]</f>
        <v>18468259.826929979</v>
      </c>
      <c r="F1799" s="11">
        <f>RB[[#This Row],[AUM]]-D1798</f>
        <v>18143597.410000086</v>
      </c>
      <c r="G1799" s="11">
        <f>RB[[#This Row],[∆ AUM]]-RB[[#This Row],[effetto mercato]]</f>
        <v>-324662.4169298932</v>
      </c>
    </row>
    <row r="1800" spans="1:7">
      <c r="A1800" s="4">
        <v>44876</v>
      </c>
      <c r="B1800">
        <v>-0.36399999999999999</v>
      </c>
      <c r="C1800" s="6">
        <f>RB[[#This Row],[Variaz]]/100</f>
        <v>-3.64E-3</v>
      </c>
      <c r="D1800" s="10">
        <f>'AUM Fondi'!F1977</f>
        <v>1217453187.8399999</v>
      </c>
      <c r="E1800" s="10">
        <f>D1799*RB[[#This Row],[Variazione percentuale]]</f>
        <v>-4448627.3330771998</v>
      </c>
      <c r="F1800" s="11">
        <f>RB[[#This Row],[AUM]]-D1799</f>
        <v>-4697178.3900001049</v>
      </c>
      <c r="G1800" s="11">
        <f>RB[[#This Row],[∆ AUM]]-RB[[#This Row],[effetto mercato]]</f>
        <v>-248551.05692290515</v>
      </c>
    </row>
    <row r="1801" spans="1:7">
      <c r="A1801" s="4">
        <v>44879</v>
      </c>
      <c r="B1801">
        <v>-0.21920000000000001</v>
      </c>
      <c r="C1801" s="6">
        <f>RB[[#This Row],[Variaz]]/100</f>
        <v>-2.1919999999999999E-3</v>
      </c>
      <c r="D1801" s="10">
        <f>'AUM Fondi'!F1978</f>
        <v>1214796322.53</v>
      </c>
      <c r="E1801" s="10">
        <f>D1800*RB[[#This Row],[Variazione percentuale]]</f>
        <v>-2668657.3877452798</v>
      </c>
      <c r="F1801" s="11">
        <f>RB[[#This Row],[AUM]]-D1800</f>
        <v>-2656865.3099999428</v>
      </c>
      <c r="G1801" s="11">
        <f>RB[[#This Row],[∆ AUM]]-RB[[#This Row],[effetto mercato]]</f>
        <v>11792.077745337039</v>
      </c>
    </row>
    <row r="1802" spans="1:7">
      <c r="A1802" s="4">
        <v>44880</v>
      </c>
      <c r="B1802">
        <v>0.36620000000000003</v>
      </c>
      <c r="C1802" s="6">
        <f>RB[[#This Row],[Variaz]]/100</f>
        <v>3.6620000000000003E-3</v>
      </c>
      <c r="D1802" s="10">
        <f>'AUM Fondi'!F1979</f>
        <v>1219029606.75</v>
      </c>
      <c r="E1802" s="10">
        <f>D1801*RB[[#This Row],[Variazione percentuale]]</f>
        <v>4448584.1331048599</v>
      </c>
      <c r="F1802" s="11">
        <f>RB[[#This Row],[AUM]]-D1801</f>
        <v>4233284.2200000286</v>
      </c>
      <c r="G1802" s="11">
        <f>RB[[#This Row],[∆ AUM]]-RB[[#This Row],[effetto mercato]]</f>
        <v>-215299.91310483124</v>
      </c>
    </row>
    <row r="1803" spans="1:7">
      <c r="A1803" s="4">
        <v>44881</v>
      </c>
      <c r="B1803">
        <v>-5.4699999999999999E-2</v>
      </c>
      <c r="C1803" s="6">
        <f>RB[[#This Row],[Variaz]]/100</f>
        <v>-5.4699999999999996E-4</v>
      </c>
      <c r="D1803" s="10">
        <f>'AUM Fondi'!F1980</f>
        <v>1218288794.9100001</v>
      </c>
      <c r="E1803" s="10">
        <f>D1802*RB[[#This Row],[Variazione percentuale]]</f>
        <v>-666809.19489225</v>
      </c>
      <c r="F1803" s="11">
        <f>RB[[#This Row],[AUM]]-D1802</f>
        <v>-740811.83999991417</v>
      </c>
      <c r="G1803" s="11">
        <f>RB[[#This Row],[∆ AUM]]-RB[[#This Row],[effetto mercato]]</f>
        <v>-74002.645107664168</v>
      </c>
    </row>
    <row r="1804" spans="1:7">
      <c r="A1804" s="4">
        <v>44882</v>
      </c>
      <c r="B1804">
        <v>1.83E-2</v>
      </c>
      <c r="C1804" s="6">
        <f>RB[[#This Row],[Variaz]]/100</f>
        <v>1.83E-4</v>
      </c>
      <c r="D1804" s="10">
        <f>'AUM Fondi'!F1981</f>
        <v>1219044085.1899998</v>
      </c>
      <c r="E1804" s="10">
        <f>D1803*RB[[#This Row],[Variazione percentuale]]</f>
        <v>222946.84946853001</v>
      </c>
      <c r="F1804" s="11">
        <f>RB[[#This Row],[AUM]]-D1803</f>
        <v>755290.27999973297</v>
      </c>
      <c r="G1804" s="11">
        <f>RB[[#This Row],[∆ AUM]]-RB[[#This Row],[effetto mercato]]</f>
        <v>532343.43053120293</v>
      </c>
    </row>
    <row r="1805" spans="1:7">
      <c r="A1805" s="4">
        <v>44883</v>
      </c>
      <c r="B1805">
        <v>0.16420000000000001</v>
      </c>
      <c r="C1805" s="6">
        <f>RB[[#This Row],[Variaz]]/100</f>
        <v>1.6420000000000002E-3</v>
      </c>
      <c r="D1805" s="10">
        <f>'AUM Fondi'!F1982</f>
        <v>1221124418.02</v>
      </c>
      <c r="E1805" s="10">
        <f>D1804*RB[[#This Row],[Variazione percentuale]]</f>
        <v>2001670.38788198</v>
      </c>
      <c r="F1805" s="11">
        <f>RB[[#This Row],[AUM]]-D1804</f>
        <v>2080332.8300001621</v>
      </c>
      <c r="G1805" s="11">
        <f>RB[[#This Row],[∆ AUM]]-RB[[#This Row],[effetto mercato]]</f>
        <v>78662.44211818208</v>
      </c>
    </row>
    <row r="1806" spans="1:7">
      <c r="A1806" s="4">
        <v>44886</v>
      </c>
      <c r="B1806">
        <v>0.1822</v>
      </c>
      <c r="C1806" s="6">
        <f>RB[[#This Row],[Variaz]]/100</f>
        <v>1.8220000000000001E-3</v>
      </c>
      <c r="D1806" s="10">
        <f>'AUM Fondi'!F1983</f>
        <v>1223429667.5</v>
      </c>
      <c r="E1806" s="10">
        <f>D1805*RB[[#This Row],[Variazione percentuale]]</f>
        <v>2224888.68963244</v>
      </c>
      <c r="F1806" s="11">
        <f>RB[[#This Row],[AUM]]-D1805</f>
        <v>2305249.4800000191</v>
      </c>
      <c r="G1806" s="11">
        <f>RB[[#This Row],[∆ AUM]]-RB[[#This Row],[effetto mercato]]</f>
        <v>80360.790367579088</v>
      </c>
    </row>
    <row r="1807" spans="1:7">
      <c r="A1807" s="4">
        <v>44887</v>
      </c>
      <c r="B1807">
        <v>0.34549999999999997</v>
      </c>
      <c r="C1807" s="6">
        <f>RB[[#This Row],[Variaz]]/100</f>
        <v>3.4549999999999997E-3</v>
      </c>
      <c r="D1807" s="10">
        <f>'AUM Fondi'!F1984</f>
        <v>1227640742.48</v>
      </c>
      <c r="E1807" s="10">
        <f>D1806*RB[[#This Row],[Variazione percentuale]]</f>
        <v>4226949.5012125</v>
      </c>
      <c r="F1807" s="11">
        <f>RB[[#This Row],[AUM]]-D1806</f>
        <v>4211074.9800000191</v>
      </c>
      <c r="G1807" s="11">
        <f>RB[[#This Row],[∆ AUM]]-RB[[#This Row],[effetto mercato]]</f>
        <v>-15874.521212480962</v>
      </c>
    </row>
    <row r="1808" spans="1:7">
      <c r="A1808" s="4">
        <v>44888</v>
      </c>
      <c r="B1808">
        <v>0.14499999999999999</v>
      </c>
      <c r="C1808" s="6">
        <f>RB[[#This Row],[Variaz]]/100</f>
        <v>1.4499999999999999E-3</v>
      </c>
      <c r="D1808" s="10">
        <f>'AUM Fondi'!F1985</f>
        <v>1229541013.74</v>
      </c>
      <c r="E1808" s="10">
        <f>D1807*RB[[#This Row],[Variazione percentuale]]</f>
        <v>1780079.076596</v>
      </c>
      <c r="F1808" s="11">
        <f>RB[[#This Row],[AUM]]-D1807</f>
        <v>1900271.2599999905</v>
      </c>
      <c r="G1808" s="11">
        <f>RB[[#This Row],[∆ AUM]]-RB[[#This Row],[effetto mercato]]</f>
        <v>120192.18340399046</v>
      </c>
    </row>
    <row r="1809" spans="1:7">
      <c r="A1809" s="4">
        <v>44889</v>
      </c>
      <c r="B1809">
        <v>0.38</v>
      </c>
      <c r="C1809" s="6">
        <f>RB[[#This Row],[Variaz]]/100</f>
        <v>3.8E-3</v>
      </c>
      <c r="D1809" s="10">
        <f>'AUM Fondi'!F1986</f>
        <v>1234106393.1300001</v>
      </c>
      <c r="E1809" s="10">
        <f>D1808*RB[[#This Row],[Variazione percentuale]]</f>
        <v>4672255.8522119997</v>
      </c>
      <c r="F1809" s="11">
        <f>RB[[#This Row],[AUM]]-D1808</f>
        <v>4565379.3900001049</v>
      </c>
      <c r="G1809" s="11">
        <f>RB[[#This Row],[∆ AUM]]-RB[[#This Row],[effetto mercato]]</f>
        <v>-106876.4622118948</v>
      </c>
    </row>
    <row r="1810" spans="1:7">
      <c r="A1810" s="4">
        <v>44890</v>
      </c>
      <c r="B1810">
        <v>-0.39660000000000001</v>
      </c>
      <c r="C1810" s="6">
        <f>RB[[#This Row],[Variaz]]/100</f>
        <v>-3.9659999999999999E-3</v>
      </c>
      <c r="D1810" s="10">
        <f>'AUM Fondi'!F1987</f>
        <v>1229357324.3500001</v>
      </c>
      <c r="E1810" s="10">
        <f>D1809*RB[[#This Row],[Variazione percentuale]]</f>
        <v>-4894465.9551535808</v>
      </c>
      <c r="F1810" s="11">
        <f>RB[[#This Row],[AUM]]-D1809</f>
        <v>-4749068.7799999714</v>
      </c>
      <c r="G1810" s="11">
        <f>RB[[#This Row],[∆ AUM]]-RB[[#This Row],[effetto mercato]]</f>
        <v>145397.17515360937</v>
      </c>
    </row>
    <row r="1811" spans="1:7">
      <c r="A1811" s="4">
        <v>44893</v>
      </c>
      <c r="B1811">
        <v>-0.47060000000000002</v>
      </c>
      <c r="C1811" s="6">
        <f>RB[[#This Row],[Variaz]]/100</f>
        <v>-4.7060000000000001E-3</v>
      </c>
      <c r="D1811" s="10">
        <f>'AUM Fondi'!F1988</f>
        <v>1223502020.97</v>
      </c>
      <c r="E1811" s="10">
        <f>D1810*RB[[#This Row],[Variazione percentuale]]</f>
        <v>-5785355.5683911005</v>
      </c>
      <c r="F1811" s="11">
        <f>RB[[#This Row],[AUM]]-D1810</f>
        <v>-5855303.3800001144</v>
      </c>
      <c r="G1811" s="11">
        <f>RB[[#This Row],[∆ AUM]]-RB[[#This Row],[effetto mercato]]</f>
        <v>-69947.811609013937</v>
      </c>
    </row>
    <row r="1812" spans="1:7">
      <c r="A1812" s="4">
        <v>44894</v>
      </c>
      <c r="B1812">
        <v>0.2</v>
      </c>
      <c r="C1812" s="6">
        <f>RB[[#This Row],[Variaz]]/100</f>
        <v>2E-3</v>
      </c>
      <c r="D1812" s="10">
        <f>'AUM Fondi'!F1989</f>
        <v>1225806357.3399999</v>
      </c>
      <c r="E1812" s="10">
        <f>D1811*RB[[#This Row],[Variazione percentuale]]</f>
        <v>2447004.0419399999</v>
      </c>
      <c r="F1812" s="11">
        <f>RB[[#This Row],[AUM]]-D1811</f>
        <v>2304336.3699998856</v>
      </c>
      <c r="G1812" s="11">
        <f>RB[[#This Row],[∆ AUM]]-RB[[#This Row],[effetto mercato]]</f>
        <v>-142667.67194011435</v>
      </c>
    </row>
    <row r="1813" spans="1:7">
      <c r="A1813" s="4">
        <v>44895</v>
      </c>
      <c r="B1813">
        <v>0.68969999999999998</v>
      </c>
      <c r="C1813" s="6">
        <f>RB[[#This Row],[Variaz]]/100</f>
        <v>6.8969999999999995E-3</v>
      </c>
      <c r="D1813" s="10">
        <f>'AUM Fondi'!F1990</f>
        <v>1234466693.0999999</v>
      </c>
      <c r="E1813" s="10">
        <f>D1812*RB[[#This Row],[Variazione percentuale]]</f>
        <v>8454386.4465739783</v>
      </c>
      <c r="F1813" s="11">
        <f>RB[[#This Row],[AUM]]-D1812</f>
        <v>8660335.7599999905</v>
      </c>
      <c r="G1813" s="11">
        <f>RB[[#This Row],[∆ AUM]]-RB[[#This Row],[effetto mercato]]</f>
        <v>205949.31342601217</v>
      </c>
    </row>
    <row r="1814" spans="1:7">
      <c r="A1814" s="4">
        <v>44896</v>
      </c>
      <c r="B1814">
        <v>0.1983</v>
      </c>
      <c r="C1814" s="6">
        <f>RB[[#This Row],[Variaz]]/100</f>
        <v>1.983E-3</v>
      </c>
      <c r="D1814" s="10">
        <f>'AUM Fondi'!F1991</f>
        <v>1236877355.6500001</v>
      </c>
      <c r="E1814" s="10">
        <f>D1813*RB[[#This Row],[Variazione percentuale]]</f>
        <v>2447947.4524172996</v>
      </c>
      <c r="F1814" s="11">
        <f>RB[[#This Row],[AUM]]-D1813</f>
        <v>2410662.5500001907</v>
      </c>
      <c r="G1814" s="11">
        <f>RB[[#This Row],[∆ AUM]]-RB[[#This Row],[effetto mercato]]</f>
        <v>-37284.902417108882</v>
      </c>
    </row>
    <row r="1815" spans="1:7">
      <c r="A1815" s="4">
        <v>44897</v>
      </c>
      <c r="B1815">
        <v>-0.19789999999999999</v>
      </c>
      <c r="C1815" s="6">
        <f>RB[[#This Row],[Variaz]]/100</f>
        <v>-1.9789999999999999E-3</v>
      </c>
      <c r="D1815" s="10">
        <f>'AUM Fondi'!F1992</f>
        <v>1234383308.9000001</v>
      </c>
      <c r="E1815" s="10">
        <f>D1814*RB[[#This Row],[Variazione percentuale]]</f>
        <v>-2447780.2868313501</v>
      </c>
      <c r="F1815" s="11">
        <f>RB[[#This Row],[AUM]]-D1814</f>
        <v>-2494046.75</v>
      </c>
      <c r="G1815" s="11">
        <f>RB[[#This Row],[∆ AUM]]-RB[[#This Row],[effetto mercato]]</f>
        <v>-46266.463168649934</v>
      </c>
    </row>
    <row r="1816" spans="1:7">
      <c r="A1816" s="4">
        <v>44900</v>
      </c>
      <c r="B1816">
        <v>-0.55879999999999996</v>
      </c>
      <c r="C1816" s="6">
        <f>RB[[#This Row],[Variaz]]/100</f>
        <v>-5.5879999999999992E-3</v>
      </c>
      <c r="D1816" s="10">
        <f>'AUM Fondi'!F1993</f>
        <v>1228049504.51</v>
      </c>
      <c r="E1816" s="10">
        <f>D1815*RB[[#This Row],[Variazione percentuale]]</f>
        <v>-6897733.9301331993</v>
      </c>
      <c r="F1816" s="11">
        <f>RB[[#This Row],[AUM]]-D1815</f>
        <v>-6333804.3900001049</v>
      </c>
      <c r="G1816" s="11">
        <f>RB[[#This Row],[∆ AUM]]-RB[[#This Row],[effetto mercato]]</f>
        <v>563929.54013309442</v>
      </c>
    </row>
    <row r="1817" spans="1:7">
      <c r="A1817" s="4">
        <v>44901</v>
      </c>
      <c r="B1817">
        <v>-5.4399999999999997E-2</v>
      </c>
      <c r="C1817" s="6">
        <f>RB[[#This Row],[Variaz]]/100</f>
        <v>-5.44E-4</v>
      </c>
      <c r="D1817" s="10">
        <f>'AUM Fondi'!F1994</f>
        <v>1228312886.3799999</v>
      </c>
      <c r="E1817" s="10">
        <f>D1816*RB[[#This Row],[Variazione percentuale]]</f>
        <v>-668058.93045343994</v>
      </c>
      <c r="F1817" s="11">
        <f>RB[[#This Row],[AUM]]-D1816</f>
        <v>263381.86999988556</v>
      </c>
      <c r="G1817" s="11">
        <f>RB[[#This Row],[∆ AUM]]-RB[[#This Row],[effetto mercato]]</f>
        <v>931440.8004533255</v>
      </c>
    </row>
    <row r="1818" spans="1:7">
      <c r="A1818" s="4">
        <v>44902</v>
      </c>
      <c r="B1818">
        <v>5.4399999999999997E-2</v>
      </c>
      <c r="C1818" s="6">
        <f>RB[[#This Row],[Variaz]]/100</f>
        <v>5.44E-4</v>
      </c>
      <c r="D1818" s="10">
        <f>'AUM Fondi'!F1995</f>
        <v>1229393106.5</v>
      </c>
      <c r="E1818" s="10">
        <f>D1817*RB[[#This Row],[Variazione percentuale]]</f>
        <v>668202.21019071992</v>
      </c>
      <c r="F1818" s="11">
        <f>RB[[#This Row],[AUM]]-D1817</f>
        <v>1080220.120000124</v>
      </c>
      <c r="G1818" s="11">
        <f>RB[[#This Row],[∆ AUM]]-RB[[#This Row],[effetto mercato]]</f>
        <v>412017.90980940405</v>
      </c>
    </row>
    <row r="1819" spans="1:7">
      <c r="A1819" s="4">
        <v>44904</v>
      </c>
      <c r="B1819">
        <v>-0.4531</v>
      </c>
      <c r="C1819" s="6">
        <f>RB[[#This Row],[Variaz]]/100</f>
        <v>-4.5310000000000003E-3</v>
      </c>
      <c r="D1819" s="10">
        <f>'AUM Fondi'!F1996</f>
        <v>1224081033.49</v>
      </c>
      <c r="E1819" s="10">
        <f>D1818*RB[[#This Row],[Variazione percentuale]]</f>
        <v>-5570380.1655515004</v>
      </c>
      <c r="F1819" s="11">
        <f>RB[[#This Row],[AUM]]-D1818</f>
        <v>-5312073.0099999905</v>
      </c>
      <c r="G1819" s="11">
        <f>RB[[#This Row],[∆ AUM]]-RB[[#This Row],[effetto mercato]]</f>
        <v>258307.15555150993</v>
      </c>
    </row>
    <row r="1820" spans="1:7">
      <c r="A1820" s="4">
        <v>44907</v>
      </c>
      <c r="B1820">
        <v>0.2913</v>
      </c>
      <c r="C1820" s="6">
        <f>RB[[#This Row],[Variaz]]/100</f>
        <v>2.9130000000000002E-3</v>
      </c>
      <c r="D1820" s="10">
        <f>'AUM Fondi'!F1997</f>
        <v>1227268518.6800001</v>
      </c>
      <c r="E1820" s="10">
        <f>D1819*RB[[#This Row],[Variazione percentuale]]</f>
        <v>3565748.0505563705</v>
      </c>
      <c r="F1820" s="11">
        <f>RB[[#This Row],[AUM]]-D1819</f>
        <v>3187485.1900000572</v>
      </c>
      <c r="G1820" s="11">
        <f>RB[[#This Row],[∆ AUM]]-RB[[#This Row],[effetto mercato]]</f>
        <v>-378262.8605563133</v>
      </c>
    </row>
    <row r="1821" spans="1:7">
      <c r="A1821" s="4">
        <v>44908</v>
      </c>
      <c r="B1821">
        <v>9.0800000000000006E-2</v>
      </c>
      <c r="C1821" s="6">
        <f>RB[[#This Row],[Variaz]]/100</f>
        <v>9.0800000000000006E-4</v>
      </c>
      <c r="D1821" s="10">
        <f>'AUM Fondi'!F1998</f>
        <v>1228113166.0999999</v>
      </c>
      <c r="E1821" s="10">
        <f>D1820*RB[[#This Row],[Variazione percentuale]]</f>
        <v>1114359.8149614402</v>
      </c>
      <c r="F1821" s="11">
        <f>RB[[#This Row],[AUM]]-D1820</f>
        <v>844647.41999983788</v>
      </c>
      <c r="G1821" s="11">
        <f>RB[[#This Row],[∆ AUM]]-RB[[#This Row],[effetto mercato]]</f>
        <v>-269712.39496160229</v>
      </c>
    </row>
    <row r="1822" spans="1:7">
      <c r="A1822" s="4">
        <v>44909</v>
      </c>
      <c r="B1822">
        <v>-0.2177</v>
      </c>
      <c r="C1822" s="6">
        <f>RB[[#This Row],[Variaz]]/100</f>
        <v>-2.1770000000000001E-3</v>
      </c>
      <c r="D1822" s="10">
        <f>'AUM Fondi'!F1999</f>
        <v>1225406475.6200001</v>
      </c>
      <c r="E1822" s="10">
        <f>D1821*RB[[#This Row],[Variazione percentuale]]</f>
        <v>-2673602.3625996998</v>
      </c>
      <c r="F1822" s="11">
        <f>RB[[#This Row],[AUM]]-D1821</f>
        <v>-2706690.4799997807</v>
      </c>
      <c r="G1822" s="11">
        <f>RB[[#This Row],[∆ AUM]]-RB[[#This Row],[effetto mercato]]</f>
        <v>-33088.117400080897</v>
      </c>
    </row>
    <row r="1823" spans="1:7">
      <c r="A1823" s="4">
        <v>44910</v>
      </c>
      <c r="B1823">
        <v>-1.327</v>
      </c>
      <c r="C1823" s="6">
        <f>RB[[#This Row],[Variaz]]/100</f>
        <v>-1.3269999999999999E-2</v>
      </c>
      <c r="D1823" s="10">
        <f>'AUM Fondi'!F2000</f>
        <v>1208995889.9000001</v>
      </c>
      <c r="E1823" s="10">
        <f>D1822*RB[[#This Row],[Variazione percentuale]]</f>
        <v>-16261143.9314774</v>
      </c>
      <c r="F1823" s="11">
        <f>RB[[#This Row],[AUM]]-D1822</f>
        <v>-16410585.720000029</v>
      </c>
      <c r="G1823" s="11">
        <f>RB[[#This Row],[∆ AUM]]-RB[[#This Row],[effetto mercato]]</f>
        <v>-149441.78852262907</v>
      </c>
    </row>
    <row r="1824" spans="1:7">
      <c r="A1824" s="4">
        <v>44911</v>
      </c>
      <c r="B1824">
        <v>-0.55269999999999997</v>
      </c>
      <c r="C1824" s="6">
        <f>RB[[#This Row],[Variaz]]/100</f>
        <v>-5.5269999999999998E-3</v>
      </c>
      <c r="D1824" s="10">
        <f>'AUM Fondi'!F2001</f>
        <v>1201950442.1900001</v>
      </c>
      <c r="E1824" s="10">
        <f>D1823*RB[[#This Row],[Variazione percentuale]]</f>
        <v>-6682120.2834772998</v>
      </c>
      <c r="F1824" s="11">
        <f>RB[[#This Row],[AUM]]-D1823</f>
        <v>-7045447.7100000381</v>
      </c>
      <c r="G1824" s="11">
        <f>RB[[#This Row],[∆ AUM]]-RB[[#This Row],[effetto mercato]]</f>
        <v>-363327.4265227383</v>
      </c>
    </row>
    <row r="1825" spans="1:7">
      <c r="A1825" s="4">
        <v>44914</v>
      </c>
      <c r="B1825">
        <v>-0.31490000000000001</v>
      </c>
      <c r="C1825" s="6">
        <f>RB[[#This Row],[Variaz]]/100</f>
        <v>-3.1490000000000003E-3</v>
      </c>
      <c r="D1825" s="10">
        <f>'AUM Fondi'!F2002</f>
        <v>1198450496.5599999</v>
      </c>
      <c r="E1825" s="10">
        <f>D1824*RB[[#This Row],[Variazione percentuale]]</f>
        <v>-3784941.9424563106</v>
      </c>
      <c r="F1825" s="11">
        <f>RB[[#This Row],[AUM]]-D1824</f>
        <v>-3499945.6300001144</v>
      </c>
      <c r="G1825" s="11">
        <f>RB[[#This Row],[∆ AUM]]-RB[[#This Row],[effetto mercato]]</f>
        <v>284996.31245619617</v>
      </c>
    </row>
    <row r="1826" spans="1:7">
      <c r="A1826" s="4">
        <v>44915</v>
      </c>
      <c r="B1826">
        <v>-0.50180000000000002</v>
      </c>
      <c r="C1826" s="6">
        <f>RB[[#This Row],[Variaz]]/100</f>
        <v>-5.0179999999999999E-3</v>
      </c>
      <c r="D1826" s="10">
        <f>'AUM Fondi'!F2003</f>
        <v>1192186059.8599999</v>
      </c>
      <c r="E1826" s="10">
        <f>D1825*RB[[#This Row],[Variazione percentuale]]</f>
        <v>-6013824.5917380797</v>
      </c>
      <c r="F1826" s="11">
        <f>RB[[#This Row],[AUM]]-D1825</f>
        <v>-6264436.7000000477</v>
      </c>
      <c r="G1826" s="11">
        <f>RB[[#This Row],[∆ AUM]]-RB[[#This Row],[effetto mercato]]</f>
        <v>-250612.10826196801</v>
      </c>
    </row>
    <row r="1827" spans="1:7">
      <c r="A1827" s="4">
        <v>44916</v>
      </c>
      <c r="B1827">
        <v>0.3175</v>
      </c>
      <c r="C1827" s="6">
        <f>RB[[#This Row],[Variaz]]/100</f>
        <v>3.1749999999999999E-3</v>
      </c>
      <c r="D1827" s="10">
        <f>'AUM Fondi'!F2004</f>
        <v>1195793512.6399999</v>
      </c>
      <c r="E1827" s="10">
        <f>D1826*RB[[#This Row],[Variazione percentuale]]</f>
        <v>3785190.7400554996</v>
      </c>
      <c r="F1827" s="11">
        <f>RB[[#This Row],[AUM]]-D1826</f>
        <v>3607452.7799999714</v>
      </c>
      <c r="G1827" s="11">
        <f>RB[[#This Row],[∆ AUM]]-RB[[#This Row],[effetto mercato]]</f>
        <v>-177737.96005552821</v>
      </c>
    </row>
    <row r="1828" spans="1:7">
      <c r="A1828" s="4">
        <v>44917</v>
      </c>
      <c r="B1828">
        <v>-0.3165</v>
      </c>
      <c r="C1828" s="6">
        <f>RB[[#This Row],[Variaz]]/100</f>
        <v>-3.1649999999999998E-3</v>
      </c>
      <c r="D1828" s="10">
        <f>'AUM Fondi'!F2005</f>
        <v>1191723466.47</v>
      </c>
      <c r="E1828" s="10">
        <f>D1827*RB[[#This Row],[Variazione percentuale]]</f>
        <v>-3784686.4675055994</v>
      </c>
      <c r="F1828" s="11">
        <f>RB[[#This Row],[AUM]]-D1827</f>
        <v>-4070046.1699998379</v>
      </c>
      <c r="G1828" s="11">
        <f>RB[[#This Row],[∆ AUM]]-RB[[#This Row],[effetto mercato]]</f>
        <v>-285359.7024942385</v>
      </c>
    </row>
    <row r="1829" spans="1:7">
      <c r="A1829" s="4">
        <v>44918</v>
      </c>
      <c r="B1829">
        <v>-0.13070000000000001</v>
      </c>
      <c r="C1829" s="6">
        <f>RB[[#This Row],[Variaz]]/100</f>
        <v>-1.307E-3</v>
      </c>
      <c r="D1829" s="10">
        <f>'AUM Fondi'!F2006</f>
        <v>1190023441.6700001</v>
      </c>
      <c r="E1829" s="10">
        <f>D1828*RB[[#This Row],[Variazione percentuale]]</f>
        <v>-1557582.57067629</v>
      </c>
      <c r="F1829" s="11">
        <f>RB[[#This Row],[AUM]]-D1828</f>
        <v>-1700024.7999999523</v>
      </c>
      <c r="G1829" s="11">
        <f>RB[[#This Row],[∆ AUM]]-RB[[#This Row],[effetto mercato]]</f>
        <v>-142442.22932366235</v>
      </c>
    </row>
    <row r="1830" spans="1:7">
      <c r="A1830" s="4">
        <v>44922</v>
      </c>
      <c r="B1830">
        <v>-0.43009999999999998</v>
      </c>
      <c r="C1830" s="6">
        <f>RB[[#This Row],[Variaz]]/100</f>
        <v>-4.3010000000000001E-3</v>
      </c>
      <c r="D1830" s="10">
        <f>'AUM Fondi'!F2007</f>
        <v>1184523085.3199999</v>
      </c>
      <c r="E1830" s="10">
        <f>D1829*RB[[#This Row],[Variazione percentuale]]</f>
        <v>-5118290.8226226708</v>
      </c>
      <c r="F1830" s="11">
        <f>RB[[#This Row],[AUM]]-D1829</f>
        <v>-5500356.3500001431</v>
      </c>
      <c r="G1830" s="11">
        <f>RB[[#This Row],[∆ AUM]]-RB[[#This Row],[effetto mercato]]</f>
        <v>-382065.52737747226</v>
      </c>
    </row>
    <row r="1831" spans="1:7">
      <c r="A1831" s="4">
        <v>44923</v>
      </c>
      <c r="B1831">
        <v>-9.3899999999999997E-2</v>
      </c>
      <c r="C1831" s="6">
        <f>RB[[#This Row],[Variaz]]/100</f>
        <v>-9.3899999999999995E-4</v>
      </c>
      <c r="D1831" s="10">
        <f>'AUM Fondi'!F2008</f>
        <v>1183069379.26</v>
      </c>
      <c r="E1831" s="10">
        <f>D1830*RB[[#This Row],[Variazione percentuale]]</f>
        <v>-1112267.1771154799</v>
      </c>
      <c r="F1831" s="11">
        <f>RB[[#This Row],[AUM]]-D1830</f>
        <v>-1453706.0599999428</v>
      </c>
      <c r="G1831" s="11">
        <f>RB[[#This Row],[∆ AUM]]-RB[[#This Row],[effetto mercato]]</f>
        <v>-341438.88288446283</v>
      </c>
    </row>
    <row r="1832" spans="1:7">
      <c r="A1832" s="4">
        <v>44924</v>
      </c>
      <c r="B1832">
        <v>0.45119999999999999</v>
      </c>
      <c r="C1832" s="6">
        <f>RB[[#This Row],[Variaz]]/100</f>
        <v>4.5119999999999995E-3</v>
      </c>
      <c r="D1832" s="10">
        <f>'AUM Fondi'!F2009</f>
        <v>1188355577.6199999</v>
      </c>
      <c r="E1832" s="10">
        <f>D1831*RB[[#This Row],[Variazione percentuale]]</f>
        <v>5338009.0392211191</v>
      </c>
      <c r="F1832" s="11">
        <f>RB[[#This Row],[AUM]]-D1831</f>
        <v>5286198.3599998951</v>
      </c>
      <c r="G1832" s="11">
        <f>RB[[#This Row],[∆ AUM]]-RB[[#This Row],[effetto mercato]]</f>
        <v>-51810.67922122404</v>
      </c>
    </row>
    <row r="1833" spans="1:7">
      <c r="A1833" s="4">
        <v>44925</v>
      </c>
      <c r="B1833">
        <v>-0.5615</v>
      </c>
      <c r="C1833" s="6">
        <f>RB[[#This Row],[Variaz]]/100</f>
        <v>-5.6150000000000002E-3</v>
      </c>
      <c r="D1833" s="10">
        <f>'AUM Fondi'!F2010</f>
        <v>1181757307.51</v>
      </c>
      <c r="E1833" s="10">
        <f>D1832*RB[[#This Row],[Variazione percentuale]]</f>
        <v>-6672616.5683362996</v>
      </c>
      <c r="F1833" s="11">
        <f>RB[[#This Row],[AUM]]-D1832</f>
        <v>-6598270.1099998951</v>
      </c>
      <c r="G1833" s="11">
        <f>RB[[#This Row],[∆ AUM]]-RB[[#This Row],[effetto mercato]]</f>
        <v>74346.458336404525</v>
      </c>
    </row>
    <row r="1834" spans="1:7">
      <c r="A1834" s="4">
        <v>44928</v>
      </c>
      <c r="B1834">
        <v>0.41410000000000002</v>
      </c>
      <c r="C1834" s="6">
        <f>RB[[#This Row],[Variaz]]/100</f>
        <v>4.1410000000000006E-3</v>
      </c>
      <c r="D1834" s="10">
        <f>'AUM Fondi'!F2011</f>
        <v>1186640464.6600001</v>
      </c>
      <c r="E1834" s="10">
        <f>D1833*RB[[#This Row],[Variazione percentuale]]</f>
        <v>4893657.0103989104</v>
      </c>
      <c r="F1834" s="11">
        <f>RB[[#This Row],[AUM]]-D1833</f>
        <v>4883157.1500000954</v>
      </c>
      <c r="G1834" s="11">
        <f>RB[[#This Row],[∆ AUM]]-RB[[#This Row],[effetto mercato]]</f>
        <v>-10499.860398815013</v>
      </c>
    </row>
    <row r="1835" spans="1:7">
      <c r="A1835" s="4">
        <v>44929</v>
      </c>
      <c r="B1835">
        <v>0.54359999999999997</v>
      </c>
      <c r="C1835" s="6">
        <f>RB[[#This Row],[Variaz]]/100</f>
        <v>5.4359999999999999E-3</v>
      </c>
      <c r="D1835" s="10">
        <f>'AUM Fondi'!F2012</f>
        <v>1193046623.54</v>
      </c>
      <c r="E1835" s="10">
        <f>D1834*RB[[#This Row],[Variazione percentuale]]</f>
        <v>6450577.5658917604</v>
      </c>
      <c r="F1835" s="11">
        <f>RB[[#This Row],[AUM]]-D1834</f>
        <v>6406158.879999876</v>
      </c>
      <c r="G1835" s="11">
        <f>RB[[#This Row],[∆ AUM]]-RB[[#This Row],[effetto mercato]]</f>
        <v>-44418.685891884379</v>
      </c>
    </row>
    <row r="1836" spans="1:7">
      <c r="A1836" s="4">
        <v>44930</v>
      </c>
      <c r="B1836">
        <v>0.65249999999999997</v>
      </c>
      <c r="C1836" s="6">
        <f>RB[[#This Row],[Variaz]]/100</f>
        <v>6.5249999999999996E-3</v>
      </c>
      <c r="D1836" s="10">
        <f>'AUM Fondi'!F2013</f>
        <v>1201237465.75</v>
      </c>
      <c r="E1836" s="10">
        <f>D1835*RB[[#This Row],[Variazione percentuale]]</f>
        <v>7784629.218598499</v>
      </c>
      <c r="F1836" s="11">
        <f>RB[[#This Row],[AUM]]-D1835</f>
        <v>8190842.2100000381</v>
      </c>
      <c r="G1836" s="11">
        <f>RB[[#This Row],[∆ AUM]]-RB[[#This Row],[effetto mercato]]</f>
        <v>406212.99140153918</v>
      </c>
    </row>
    <row r="1837" spans="1:7">
      <c r="A1837" s="4">
        <v>44931</v>
      </c>
      <c r="B1837">
        <v>-0.24079999999999999</v>
      </c>
      <c r="C1837" s="6">
        <f>RB[[#This Row],[Variaz]]/100</f>
        <v>-2.408E-3</v>
      </c>
      <c r="D1837" s="10">
        <f>'AUM Fondi'!F2014</f>
        <v>1199286830.1100001</v>
      </c>
      <c r="E1837" s="10">
        <f>D1836*RB[[#This Row],[Variazione percentuale]]</f>
        <v>-2892579.8175260001</v>
      </c>
      <c r="F1837" s="11">
        <f>RB[[#This Row],[AUM]]-D1836</f>
        <v>-1950635.6399998665</v>
      </c>
      <c r="G1837" s="11">
        <f>RB[[#This Row],[∆ AUM]]-RB[[#This Row],[effetto mercato]]</f>
        <v>941944.1775261336</v>
      </c>
    </row>
    <row r="1838" spans="1:7">
      <c r="A1838" s="4">
        <v>44935</v>
      </c>
      <c r="B1838">
        <v>0.38990000000000002</v>
      </c>
      <c r="C1838" s="6">
        <f>RB[[#This Row],[Variaz]]/100</f>
        <v>3.8990000000000001E-3</v>
      </c>
      <c r="D1838" s="10">
        <f>'AUM Fondi'!F2015</f>
        <v>1204145092.9200001</v>
      </c>
      <c r="E1838" s="10">
        <f>D1837*RB[[#This Row],[Variazione percentuale]]</f>
        <v>4676019.3505988903</v>
      </c>
      <c r="F1838" s="11">
        <f>RB[[#This Row],[AUM]]-D1837</f>
        <v>4858262.8099999428</v>
      </c>
      <c r="G1838" s="11">
        <f>RB[[#This Row],[∆ AUM]]-RB[[#This Row],[effetto mercato]]</f>
        <v>182243.45940105245</v>
      </c>
    </row>
    <row r="1839" spans="1:7">
      <c r="A1839" s="4">
        <v>44936</v>
      </c>
      <c r="B1839">
        <v>-1.8499999999999999E-2</v>
      </c>
      <c r="C1839" s="6">
        <f>RB[[#This Row],[Variaz]]/100</f>
        <v>-1.85E-4</v>
      </c>
      <c r="D1839" s="10">
        <f>'AUM Fondi'!F2016</f>
        <v>1203824369</v>
      </c>
      <c r="E1839" s="10">
        <f>D1838*RB[[#This Row],[Variazione percentuale]]</f>
        <v>-222766.8421902</v>
      </c>
      <c r="F1839" s="11">
        <f>RB[[#This Row],[AUM]]-D1838</f>
        <v>-320723.92000007629</v>
      </c>
      <c r="G1839" s="11">
        <f>RB[[#This Row],[∆ AUM]]-RB[[#This Row],[effetto mercato]]</f>
        <v>-97957.077809876297</v>
      </c>
    </row>
    <row r="1840" spans="1:7">
      <c r="A1840" s="4">
        <v>44937</v>
      </c>
      <c r="B1840">
        <v>0.59189999999999998</v>
      </c>
      <c r="C1840" s="6">
        <f>RB[[#This Row],[Variaz]]/100</f>
        <v>5.9189999999999998E-3</v>
      </c>
      <c r="D1840" s="10">
        <f>'AUM Fondi'!F2017</f>
        <v>1211216208.3600001</v>
      </c>
      <c r="E1840" s="10">
        <f>D1839*RB[[#This Row],[Variazione percentuale]]</f>
        <v>7125436.4401110001</v>
      </c>
      <c r="F1840" s="11">
        <f>RB[[#This Row],[AUM]]-D1839</f>
        <v>7391839.3600001335</v>
      </c>
      <c r="G1840" s="11">
        <f>RB[[#This Row],[∆ AUM]]-RB[[#This Row],[effetto mercato]]</f>
        <v>266402.91988913342</v>
      </c>
    </row>
    <row r="1841" spans="1:7">
      <c r="A1841" s="4">
        <v>44938</v>
      </c>
      <c r="B1841">
        <v>0.1103</v>
      </c>
      <c r="C1841" s="6">
        <f>RB[[#This Row],[Variaz]]/100</f>
        <v>1.103E-3</v>
      </c>
      <c r="D1841" s="10">
        <f>'AUM Fondi'!F2018</f>
        <v>1212529418.5799999</v>
      </c>
      <c r="E1841" s="10">
        <f>D1840*RB[[#This Row],[Variazione percentuale]]</f>
        <v>1335971.4778210802</v>
      </c>
      <c r="F1841" s="11">
        <f>RB[[#This Row],[AUM]]-D1840</f>
        <v>1313210.2199997902</v>
      </c>
      <c r="G1841" s="11">
        <f>RB[[#This Row],[∆ AUM]]-RB[[#This Row],[effetto mercato]]</f>
        <v>-22761.257821290055</v>
      </c>
    </row>
    <row r="1842" spans="1:7">
      <c r="A1842" s="4">
        <v>44939</v>
      </c>
      <c r="B1842">
        <v>-1.84E-2</v>
      </c>
      <c r="C1842" s="6">
        <f>RB[[#This Row],[Variaz]]/100</f>
        <v>-1.84E-4</v>
      </c>
      <c r="D1842" s="10">
        <f>'AUM Fondi'!F2019</f>
        <v>1212145809.6699998</v>
      </c>
      <c r="E1842" s="10">
        <f>D1841*RB[[#This Row],[Variazione percentuale]]</f>
        <v>-223105.41301871999</v>
      </c>
      <c r="F1842" s="11">
        <f>RB[[#This Row],[AUM]]-D1841</f>
        <v>-383608.91000008583</v>
      </c>
      <c r="G1842" s="11">
        <f>RB[[#This Row],[∆ AUM]]-RB[[#This Row],[effetto mercato]]</f>
        <v>-160503.49698136584</v>
      </c>
    </row>
    <row r="1843" spans="1:7">
      <c r="A1843" s="4">
        <v>44942</v>
      </c>
      <c r="B1843">
        <v>1.84E-2</v>
      </c>
      <c r="C1843" s="6">
        <f>RB[[#This Row],[Variaz]]/100</f>
        <v>1.84E-4</v>
      </c>
      <c r="D1843" s="10">
        <f>'AUM Fondi'!F2020</f>
        <v>1212387550.9000001</v>
      </c>
      <c r="E1843" s="10">
        <f>D1842*RB[[#This Row],[Variazione percentuale]]</f>
        <v>223034.82897927996</v>
      </c>
      <c r="F1843" s="11">
        <f>RB[[#This Row],[AUM]]-D1842</f>
        <v>241741.23000025749</v>
      </c>
      <c r="G1843" s="11">
        <f>RB[[#This Row],[∆ AUM]]-RB[[#This Row],[effetto mercato]]</f>
        <v>18706.40102097753</v>
      </c>
    </row>
    <row r="1844" spans="1:7">
      <c r="A1844" s="4">
        <v>44943</v>
      </c>
      <c r="B1844">
        <v>0.38569999999999999</v>
      </c>
      <c r="C1844" s="6">
        <f>RB[[#This Row],[Variaz]]/100</f>
        <v>3.8569999999999998E-3</v>
      </c>
      <c r="D1844" s="10">
        <f>'AUM Fondi'!F2021</f>
        <v>1216905609.21</v>
      </c>
      <c r="E1844" s="10">
        <f>D1843*RB[[#This Row],[Variazione percentuale]]</f>
        <v>4676178.7838212997</v>
      </c>
      <c r="F1844" s="11">
        <f>RB[[#This Row],[AUM]]-D1843</f>
        <v>4518058.3099999428</v>
      </c>
      <c r="G1844" s="11">
        <f>RB[[#This Row],[∆ AUM]]-RB[[#This Row],[effetto mercato]]</f>
        <v>-158120.47382135689</v>
      </c>
    </row>
    <row r="1845" spans="1:7">
      <c r="A1845" s="4">
        <v>44944</v>
      </c>
      <c r="B1845">
        <v>1.83E-2</v>
      </c>
      <c r="C1845" s="6">
        <f>RB[[#This Row],[Variaz]]/100</f>
        <v>1.83E-4</v>
      </c>
      <c r="D1845" s="10">
        <f>'AUM Fondi'!F2022</f>
        <v>1217450867.1499999</v>
      </c>
      <c r="E1845" s="10">
        <f>D1844*RB[[#This Row],[Variazione percentuale]]</f>
        <v>222693.72648543</v>
      </c>
      <c r="F1845" s="11">
        <f>RB[[#This Row],[AUM]]-D1844</f>
        <v>545257.9399998188</v>
      </c>
      <c r="G1845" s="11">
        <f>RB[[#This Row],[∆ AUM]]-RB[[#This Row],[effetto mercato]]</f>
        <v>322564.21351438877</v>
      </c>
    </row>
    <row r="1846" spans="1:7">
      <c r="A1846" s="4">
        <v>44945</v>
      </c>
      <c r="B1846">
        <v>-0.38419999999999999</v>
      </c>
      <c r="C1846" s="6">
        <f>RB[[#This Row],[Variaz]]/100</f>
        <v>-3.8419999999999999E-3</v>
      </c>
      <c r="D1846" s="10">
        <f>'AUM Fondi'!F2023</f>
        <v>1212721441.2300003</v>
      </c>
      <c r="E1846" s="10">
        <f>D1845*RB[[#This Row],[Variazione percentuale]]</f>
        <v>-4677446.2315902989</v>
      </c>
      <c r="F1846" s="11">
        <f>RB[[#This Row],[AUM]]-D1845</f>
        <v>-4729425.9199995995</v>
      </c>
      <c r="G1846" s="11">
        <f>RB[[#This Row],[∆ AUM]]-RB[[#This Row],[effetto mercato]]</f>
        <v>-51979.688409300521</v>
      </c>
    </row>
    <row r="1847" spans="1:7">
      <c r="A1847" s="4">
        <v>44946</v>
      </c>
      <c r="B1847">
        <v>-0.22040000000000001</v>
      </c>
      <c r="C1847" s="6">
        <f>RB[[#This Row],[Variaz]]/100</f>
        <v>-2.2040000000000002E-3</v>
      </c>
      <c r="D1847" s="10">
        <f>'AUM Fondi'!F2024</f>
        <v>1210034219.4300001</v>
      </c>
      <c r="E1847" s="10">
        <f>D1846*RB[[#This Row],[Variazione percentuale]]</f>
        <v>-2672838.0564709208</v>
      </c>
      <c r="F1847" s="11">
        <f>RB[[#This Row],[AUM]]-D1846</f>
        <v>-2687221.8000001907</v>
      </c>
      <c r="G1847" s="11">
        <f>RB[[#This Row],[∆ AUM]]-RB[[#This Row],[effetto mercato]]</f>
        <v>-14383.743529269937</v>
      </c>
    </row>
    <row r="1848" spans="1:7">
      <c r="A1848" s="4">
        <v>44949</v>
      </c>
      <c r="B1848">
        <v>0.1288</v>
      </c>
      <c r="C1848" s="6">
        <f>RB[[#This Row],[Variaz]]/100</f>
        <v>1.2880000000000001E-3</v>
      </c>
      <c r="D1848" s="10">
        <f>'AUM Fondi'!F2025</f>
        <v>1211520240.0999999</v>
      </c>
      <c r="E1848" s="10">
        <f>D1847*RB[[#This Row],[Variazione percentuale]]</f>
        <v>1558524.0746258402</v>
      </c>
      <c r="F1848" s="11">
        <f>RB[[#This Row],[AUM]]-D1847</f>
        <v>1486020.6699998379</v>
      </c>
      <c r="G1848" s="11">
        <f>RB[[#This Row],[∆ AUM]]-RB[[#This Row],[effetto mercato]]</f>
        <v>-72503.404626002302</v>
      </c>
    </row>
    <row r="1849" spans="1:7">
      <c r="A1849" s="4">
        <v>44950</v>
      </c>
      <c r="B1849">
        <v>0.20219999999999999</v>
      </c>
      <c r="C1849" s="6">
        <f>RB[[#This Row],[Variaz]]/100</f>
        <v>2.0219999999999999E-3</v>
      </c>
      <c r="D1849" s="10">
        <f>'AUM Fondi'!F2026</f>
        <v>1214161976.6300001</v>
      </c>
      <c r="E1849" s="10">
        <f>D1848*RB[[#This Row],[Variazione percentuale]]</f>
        <v>2449693.9254821995</v>
      </c>
      <c r="F1849" s="11">
        <f>RB[[#This Row],[AUM]]-D1848</f>
        <v>2641736.5300002098</v>
      </c>
      <c r="G1849" s="11">
        <f>RB[[#This Row],[∆ AUM]]-RB[[#This Row],[effetto mercato]]</f>
        <v>192042.60451801028</v>
      </c>
    </row>
    <row r="1850" spans="1:7">
      <c r="A1850" s="4">
        <v>44951</v>
      </c>
      <c r="B1850">
        <v>-7.3400000000000007E-2</v>
      </c>
      <c r="C1850" s="6">
        <f>RB[[#This Row],[Variaz]]/100</f>
        <v>-7.3400000000000006E-4</v>
      </c>
      <c r="D1850" s="10">
        <f>'AUM Fondi'!F2027</f>
        <v>1213408381.3499999</v>
      </c>
      <c r="E1850" s="10">
        <f>D1849*RB[[#This Row],[Variazione percentuale]]</f>
        <v>-891194.8908464202</v>
      </c>
      <c r="F1850" s="11">
        <f>RB[[#This Row],[AUM]]-D1849</f>
        <v>-753595.28000020981</v>
      </c>
      <c r="G1850" s="11">
        <f>RB[[#This Row],[∆ AUM]]-RB[[#This Row],[effetto mercato]]</f>
        <v>137599.61084621039</v>
      </c>
    </row>
    <row r="1851" spans="1:7">
      <c r="A1851" s="4">
        <v>44952</v>
      </c>
      <c r="B1851">
        <v>3.6700000000000003E-2</v>
      </c>
      <c r="C1851" s="6">
        <f>RB[[#This Row],[Variaz]]/100</f>
        <v>3.6700000000000003E-4</v>
      </c>
      <c r="D1851" s="10">
        <f>'AUM Fondi'!F2028</f>
        <v>1213957207.7199998</v>
      </c>
      <c r="E1851" s="10">
        <f>D1850*RB[[#This Row],[Variazione percentuale]]</f>
        <v>445320.87595545</v>
      </c>
      <c r="F1851" s="11">
        <f>RB[[#This Row],[AUM]]-D1850</f>
        <v>548826.36999988556</v>
      </c>
      <c r="G1851" s="11">
        <f>RB[[#This Row],[∆ AUM]]-RB[[#This Row],[effetto mercato]]</f>
        <v>103505.49404443556</v>
      </c>
    </row>
    <row r="1852" spans="1:7">
      <c r="A1852" s="4">
        <v>44953</v>
      </c>
      <c r="B1852">
        <v>1.84E-2</v>
      </c>
      <c r="C1852" s="6">
        <f>RB[[#This Row],[Variaz]]/100</f>
        <v>1.84E-4</v>
      </c>
      <c r="D1852" s="10">
        <f>'AUM Fondi'!F2029</f>
        <v>1214693718.5899999</v>
      </c>
      <c r="E1852" s="10">
        <f>D1851*RB[[#This Row],[Variazione percentuale]]</f>
        <v>223368.12622047996</v>
      </c>
      <c r="F1852" s="11">
        <f>RB[[#This Row],[AUM]]-D1851</f>
        <v>736510.87000012398</v>
      </c>
      <c r="G1852" s="11">
        <f>RB[[#This Row],[∆ AUM]]-RB[[#This Row],[effetto mercato]]</f>
        <v>513142.74377964402</v>
      </c>
    </row>
    <row r="1853" spans="1:7">
      <c r="A1853" s="4">
        <v>44956</v>
      </c>
      <c r="B1853">
        <v>-0.53210000000000002</v>
      </c>
      <c r="C1853" s="6">
        <f>RB[[#This Row],[Variaz]]/100</f>
        <v>-5.3210000000000002E-3</v>
      </c>
      <c r="D1853" s="10">
        <f>'AUM Fondi'!F2030</f>
        <v>1207963376.2099998</v>
      </c>
      <c r="E1853" s="10">
        <f>D1852*RB[[#This Row],[Variazione percentuale]]</f>
        <v>-6463385.2766173901</v>
      </c>
      <c r="F1853" s="11">
        <f>RB[[#This Row],[AUM]]-D1852</f>
        <v>-6730342.3800001144</v>
      </c>
      <c r="G1853" s="11">
        <f>RB[[#This Row],[∆ AUM]]-RB[[#This Row],[effetto mercato]]</f>
        <v>-266957.10338272434</v>
      </c>
    </row>
    <row r="1854" spans="1:7">
      <c r="A1854" s="4">
        <v>44957</v>
      </c>
      <c r="B1854">
        <v>0.36890000000000001</v>
      </c>
      <c r="C1854" s="6">
        <f>RB[[#This Row],[Variaz]]/100</f>
        <v>3.689E-3</v>
      </c>
      <c r="D1854" s="10">
        <f>'AUM Fondi'!F2031</f>
        <v>1212291691.1200001</v>
      </c>
      <c r="E1854" s="10">
        <f>D1853*RB[[#This Row],[Variazione percentuale]]</f>
        <v>4456176.8948386889</v>
      </c>
      <c r="F1854" s="11">
        <f>RB[[#This Row],[AUM]]-D1853</f>
        <v>4328314.9100003242</v>
      </c>
      <c r="G1854" s="11">
        <f>RB[[#This Row],[∆ AUM]]-RB[[#This Row],[effetto mercato]]</f>
        <v>-127861.98483836465</v>
      </c>
    </row>
    <row r="1855" spans="1:7">
      <c r="A1855" s="4">
        <v>44958</v>
      </c>
      <c r="B1855">
        <v>0.20219999999999999</v>
      </c>
      <c r="C1855" s="6">
        <f>RB[[#This Row],[Variaz]]/100</f>
        <v>2.0219999999999999E-3</v>
      </c>
      <c r="D1855" s="10">
        <f>'AUM Fondi'!F2032</f>
        <v>1214941532.7700002</v>
      </c>
      <c r="E1855" s="10">
        <f>D1854*RB[[#This Row],[Variazione percentuale]]</f>
        <v>2451253.7994446401</v>
      </c>
      <c r="F1855" s="11">
        <f>RB[[#This Row],[AUM]]-D1854</f>
        <v>2649841.6500000954</v>
      </c>
      <c r="G1855" s="11">
        <f>RB[[#This Row],[∆ AUM]]-RB[[#This Row],[effetto mercato]]</f>
        <v>198587.85055545531</v>
      </c>
    </row>
    <row r="1856" spans="1:7">
      <c r="A1856" s="4">
        <v>44959</v>
      </c>
      <c r="B1856">
        <v>1.0455000000000001</v>
      </c>
      <c r="C1856" s="6">
        <f>RB[[#This Row],[Variaz]]/100</f>
        <v>1.0455000000000001E-2</v>
      </c>
      <c r="D1856" s="10">
        <f>'AUM Fondi'!F2033</f>
        <v>1227576033.3600001</v>
      </c>
      <c r="E1856" s="10">
        <f>D1855*RB[[#This Row],[Variazione percentuale]]</f>
        <v>12702213.725110354</v>
      </c>
      <c r="F1856" s="11">
        <f>RB[[#This Row],[AUM]]-D1855</f>
        <v>12634500.589999914</v>
      </c>
      <c r="G1856" s="11">
        <f>RB[[#This Row],[∆ AUM]]-RB[[#This Row],[effetto mercato]]</f>
        <v>-67713.135110439733</v>
      </c>
    </row>
    <row r="1857" spans="1:7">
      <c r="A1857" s="4">
        <v>44960</v>
      </c>
      <c r="B1857">
        <v>-0.39929999999999999</v>
      </c>
      <c r="C1857" s="6">
        <f>RB[[#This Row],[Variaz]]/100</f>
        <v>-3.993E-3</v>
      </c>
      <c r="D1857" s="10">
        <f>'AUM Fondi'!F2034</f>
        <v>1223168951.9200001</v>
      </c>
      <c r="E1857" s="10">
        <f>D1856*RB[[#This Row],[Variazione percentuale]]</f>
        <v>-4901711.1012064805</v>
      </c>
      <c r="F1857" s="11">
        <f>RB[[#This Row],[AUM]]-D1856</f>
        <v>-4407081.4400000572</v>
      </c>
      <c r="G1857" s="11">
        <f>RB[[#This Row],[∆ AUM]]-RB[[#This Row],[effetto mercato]]</f>
        <v>494629.6612064233</v>
      </c>
    </row>
    <row r="1858" spans="1:7">
      <c r="A1858" s="4">
        <v>44963</v>
      </c>
      <c r="B1858">
        <v>-0.29160000000000003</v>
      </c>
      <c r="C1858" s="6">
        <f>RB[[#This Row],[Variaz]]/100</f>
        <v>-2.9160000000000002E-3</v>
      </c>
      <c r="D1858" s="10">
        <f>'AUM Fondi'!F2035</f>
        <v>1220108412.98</v>
      </c>
      <c r="E1858" s="10">
        <f>D1857*RB[[#This Row],[Variazione percentuale]]</f>
        <v>-3566760.6637987206</v>
      </c>
      <c r="F1858" s="11">
        <f>RB[[#This Row],[AUM]]-D1857</f>
        <v>-3060538.9400000572</v>
      </c>
      <c r="G1858" s="11">
        <f>RB[[#This Row],[∆ AUM]]-RB[[#This Row],[effetto mercato]]</f>
        <v>506221.72379866336</v>
      </c>
    </row>
    <row r="1859" spans="1:7">
      <c r="A1859" s="4">
        <v>44964</v>
      </c>
      <c r="B1859">
        <v>0.1462</v>
      </c>
      <c r="C1859" s="6">
        <f>RB[[#This Row],[Variaz]]/100</f>
        <v>1.462E-3</v>
      </c>
      <c r="D1859" s="10">
        <f>'AUM Fondi'!F2036</f>
        <v>1222379309.9200001</v>
      </c>
      <c r="E1859" s="10">
        <f>D1858*RB[[#This Row],[Variazione percentuale]]</f>
        <v>1783798.4997767599</v>
      </c>
      <c r="F1859" s="11">
        <f>RB[[#This Row],[AUM]]-D1858</f>
        <v>2270896.9400000572</v>
      </c>
      <c r="G1859" s="11">
        <f>RB[[#This Row],[∆ AUM]]-RB[[#This Row],[effetto mercato]]</f>
        <v>487098.44022329734</v>
      </c>
    </row>
    <row r="1860" spans="1:7">
      <c r="A1860" s="4">
        <v>44965</v>
      </c>
      <c r="B1860">
        <v>-0.2555</v>
      </c>
      <c r="C1860" s="6">
        <f>RB[[#This Row],[Variaz]]/100</f>
        <v>-2.555E-3</v>
      </c>
      <c r="D1860" s="10">
        <f>'AUM Fondi'!F2037</f>
        <v>1219320014.6600001</v>
      </c>
      <c r="E1860" s="10">
        <f>D1859*RB[[#This Row],[Variazione percentuale]]</f>
        <v>-3123179.1368456003</v>
      </c>
      <c r="F1860" s="11">
        <f>RB[[#This Row],[AUM]]-D1859</f>
        <v>-3059295.2599999905</v>
      </c>
      <c r="G1860" s="11">
        <f>RB[[#This Row],[∆ AUM]]-RB[[#This Row],[effetto mercato]]</f>
        <v>63883.876845609862</v>
      </c>
    </row>
    <row r="1861" spans="1:7">
      <c r="A1861" s="4">
        <v>44966</v>
      </c>
      <c r="B1861">
        <v>-7.3200000000000001E-2</v>
      </c>
      <c r="C1861" s="6">
        <f>RB[[#This Row],[Variaz]]/100</f>
        <v>-7.3200000000000001E-4</v>
      </c>
      <c r="D1861" s="10">
        <f>'AUM Fondi'!F2038</f>
        <v>1218551808.97</v>
      </c>
      <c r="E1861" s="10">
        <f>D1860*RB[[#This Row],[Variazione percentuale]]</f>
        <v>-892542.25073112012</v>
      </c>
      <c r="F1861" s="11">
        <f>RB[[#This Row],[AUM]]-D1860</f>
        <v>-768205.69000005722</v>
      </c>
      <c r="G1861" s="11">
        <f>RB[[#This Row],[∆ AUM]]-RB[[#This Row],[effetto mercato]]</f>
        <v>124336.5607310629</v>
      </c>
    </row>
    <row r="1862" spans="1:7">
      <c r="A1862" s="4">
        <v>44967</v>
      </c>
      <c r="B1862">
        <v>-0.1648</v>
      </c>
      <c r="C1862" s="6">
        <f>RB[[#This Row],[Variaz]]/100</f>
        <v>-1.6479999999999999E-3</v>
      </c>
      <c r="D1862" s="10">
        <f>'AUM Fondi'!F2039</f>
        <v>1216612924.21</v>
      </c>
      <c r="E1862" s="10">
        <f>D1861*RB[[#This Row],[Variazione percentuale]]</f>
        <v>-2008173.38118256</v>
      </c>
      <c r="F1862" s="11">
        <f>RB[[#This Row],[AUM]]-D1861</f>
        <v>-1938884.7599999905</v>
      </c>
      <c r="G1862" s="11">
        <f>RB[[#This Row],[∆ AUM]]-RB[[#This Row],[effetto mercato]]</f>
        <v>69288.621182569535</v>
      </c>
    </row>
    <row r="1863" spans="1:7">
      <c r="A1863" s="4">
        <v>44970</v>
      </c>
      <c r="B1863">
        <v>9.1700000000000004E-2</v>
      </c>
      <c r="C1863" s="6">
        <f>RB[[#This Row],[Variaz]]/100</f>
        <v>9.1700000000000006E-4</v>
      </c>
      <c r="D1863" s="10">
        <f>'AUM Fondi'!F2040</f>
        <v>1217515468.1500001</v>
      </c>
      <c r="E1863" s="10">
        <f>D1862*RB[[#This Row],[Variazione percentuale]]</f>
        <v>1115634.05150057</v>
      </c>
      <c r="F1863" s="11">
        <f>RB[[#This Row],[AUM]]-D1862</f>
        <v>902543.94000005722</v>
      </c>
      <c r="G1863" s="11">
        <f>RB[[#This Row],[∆ AUM]]-RB[[#This Row],[effetto mercato]]</f>
        <v>-213090.11150051281</v>
      </c>
    </row>
    <row r="1864" spans="1:7">
      <c r="A1864" s="4">
        <v>44971</v>
      </c>
      <c r="B1864">
        <v>-0.2016</v>
      </c>
      <c r="C1864" s="6">
        <f>RB[[#This Row],[Variaz]]/100</f>
        <v>-2.016E-3</v>
      </c>
      <c r="D1864" s="10">
        <f>'AUM Fondi'!F2041</f>
        <v>1215186045.47</v>
      </c>
      <c r="E1864" s="10">
        <f>D1863*RB[[#This Row],[Variazione percentuale]]</f>
        <v>-2454511.1837904002</v>
      </c>
      <c r="F1864" s="11">
        <f>RB[[#This Row],[AUM]]-D1863</f>
        <v>-2329422.6800000668</v>
      </c>
      <c r="G1864" s="11">
        <f>RB[[#This Row],[∆ AUM]]-RB[[#This Row],[effetto mercato]]</f>
        <v>125088.5037903334</v>
      </c>
    </row>
    <row r="1865" spans="1:7">
      <c r="A1865" s="4">
        <v>44972</v>
      </c>
      <c r="B1865">
        <v>-9.1800000000000007E-2</v>
      </c>
      <c r="C1865" s="6">
        <f>RB[[#This Row],[Variaz]]/100</f>
        <v>-9.1800000000000009E-4</v>
      </c>
      <c r="D1865" s="10">
        <f>'AUM Fondi'!F2042</f>
        <v>1214349840.49</v>
      </c>
      <c r="E1865" s="10">
        <f>D1864*RB[[#This Row],[Variazione percentuale]]</f>
        <v>-1115540.7897414602</v>
      </c>
      <c r="F1865" s="11">
        <f>RB[[#This Row],[AUM]]-D1864</f>
        <v>-836204.98000001907</v>
      </c>
      <c r="G1865" s="11">
        <f>RB[[#This Row],[∆ AUM]]-RB[[#This Row],[effetto mercato]]</f>
        <v>279335.80974144116</v>
      </c>
    </row>
    <row r="1866" spans="1:7">
      <c r="A1866" s="4">
        <v>44973</v>
      </c>
      <c r="B1866">
        <v>-0.20219999999999999</v>
      </c>
      <c r="C1866" s="6">
        <f>RB[[#This Row],[Variaz]]/100</f>
        <v>-2.0219999999999999E-3</v>
      </c>
      <c r="D1866" s="10">
        <f>'AUM Fondi'!F2043</f>
        <v>1211763609.8099999</v>
      </c>
      <c r="E1866" s="10">
        <f>D1865*RB[[#This Row],[Variazione percentuale]]</f>
        <v>-2455415.3774707797</v>
      </c>
      <c r="F1866" s="11">
        <f>RB[[#This Row],[AUM]]-D1865</f>
        <v>-2586230.6800000668</v>
      </c>
      <c r="G1866" s="11">
        <f>RB[[#This Row],[∆ AUM]]-RB[[#This Row],[effetto mercato]]</f>
        <v>-130815.30252928706</v>
      </c>
    </row>
    <row r="1867" spans="1:7">
      <c r="A1867" s="4">
        <v>44974</v>
      </c>
      <c r="B1867">
        <v>0</v>
      </c>
      <c r="C1867" s="6">
        <f>RB[[#This Row],[Variaz]]/100</f>
        <v>0</v>
      </c>
      <c r="D1867" s="10">
        <f>'AUM Fondi'!F2044</f>
        <v>1212084552.8599999</v>
      </c>
      <c r="E1867" s="10">
        <f>D1866*RB[[#This Row],[Variazione percentuale]]</f>
        <v>0</v>
      </c>
      <c r="F1867" s="11">
        <f>RB[[#This Row],[AUM]]-D1866</f>
        <v>320943.04999995232</v>
      </c>
      <c r="G1867" s="11">
        <f>RB[[#This Row],[∆ AUM]]-RB[[#This Row],[effetto mercato]]</f>
        <v>320943.04999995232</v>
      </c>
    </row>
    <row r="1868" spans="1:7">
      <c r="A1868" s="4">
        <v>44977</v>
      </c>
      <c r="B1868">
        <v>-9.2100000000000001E-2</v>
      </c>
      <c r="C1868" s="6">
        <f>RB[[#This Row],[Variaz]]/100</f>
        <v>-9.2100000000000005E-4</v>
      </c>
      <c r="D1868" s="10">
        <f>'AUM Fondi'!F2045</f>
        <v>1210716713.9399998</v>
      </c>
      <c r="E1868" s="10">
        <f>D1867*RB[[#This Row],[Variazione percentuale]]</f>
        <v>-1116329.87318406</v>
      </c>
      <c r="F1868" s="11">
        <f>RB[[#This Row],[AUM]]-D1867</f>
        <v>-1367838.9200000763</v>
      </c>
      <c r="G1868" s="11">
        <f>RB[[#This Row],[∆ AUM]]-RB[[#This Row],[effetto mercato]]</f>
        <v>-251509.04681601631</v>
      </c>
    </row>
    <row r="1869" spans="1:7">
      <c r="A1869" s="4">
        <v>44978</v>
      </c>
      <c r="B1869">
        <v>-0.70050000000000001</v>
      </c>
      <c r="C1869" s="6">
        <f>RB[[#This Row],[Variaz]]/100</f>
        <v>-7.0049999999999999E-3</v>
      </c>
      <c r="D1869" s="10">
        <f>'AUM Fondi'!F2046</f>
        <v>1202598689.0700002</v>
      </c>
      <c r="E1869" s="10">
        <f>D1868*RB[[#This Row],[Variazione percentuale]]</f>
        <v>-8481070.5811496992</v>
      </c>
      <c r="F1869" s="11">
        <f>RB[[#This Row],[AUM]]-D1868</f>
        <v>-8118024.8699996471</v>
      </c>
      <c r="G1869" s="11">
        <f>RB[[#This Row],[∆ AUM]]-RB[[#This Row],[effetto mercato]]</f>
        <v>363045.71115005203</v>
      </c>
    </row>
    <row r="1870" spans="1:7">
      <c r="A1870" s="4">
        <v>44979</v>
      </c>
      <c r="B1870">
        <v>3.7100000000000001E-2</v>
      </c>
      <c r="C1870" s="6">
        <f>RB[[#This Row],[Variaz]]/100</f>
        <v>3.7100000000000002E-4</v>
      </c>
      <c r="D1870" s="10">
        <f>'AUM Fondi'!F2047</f>
        <v>1202768374.3700001</v>
      </c>
      <c r="E1870" s="10">
        <f>D1869*RB[[#This Row],[Variazione percentuale]]</f>
        <v>446164.11364497012</v>
      </c>
      <c r="F1870" s="11">
        <f>RB[[#This Row],[AUM]]-D1869</f>
        <v>169685.29999995232</v>
      </c>
      <c r="G1870" s="11">
        <f>RB[[#This Row],[∆ AUM]]-RB[[#This Row],[effetto mercato]]</f>
        <v>-276478.8136450178</v>
      </c>
    </row>
    <row r="1871" spans="1:7">
      <c r="A1871" s="4">
        <v>44980</v>
      </c>
      <c r="B1871">
        <v>0.33400000000000002</v>
      </c>
      <c r="C1871" s="6">
        <f>RB[[#This Row],[Variaz]]/100</f>
        <v>3.3400000000000001E-3</v>
      </c>
      <c r="D1871" s="10">
        <f>'AUM Fondi'!F2048</f>
        <v>1206639459</v>
      </c>
      <c r="E1871" s="10">
        <f>D1870*RB[[#This Row],[Variazione percentuale]]</f>
        <v>4017246.3703958006</v>
      </c>
      <c r="F1871" s="11">
        <f>RB[[#This Row],[AUM]]-D1870</f>
        <v>3871084.629999876</v>
      </c>
      <c r="G1871" s="11">
        <f>RB[[#This Row],[∆ AUM]]-RB[[#This Row],[effetto mercato]]</f>
        <v>-146161.74039592454</v>
      </c>
    </row>
    <row r="1872" spans="1:7">
      <c r="A1872" s="4">
        <v>44981</v>
      </c>
      <c r="B1872">
        <v>-0.35139999999999999</v>
      </c>
      <c r="C1872" s="6">
        <f>RB[[#This Row],[Variaz]]/100</f>
        <v>-3.5139999999999998E-3</v>
      </c>
      <c r="D1872" s="10">
        <f>'AUM Fondi'!F2049</f>
        <v>1202344118.24</v>
      </c>
      <c r="E1872" s="10">
        <f>D1871*RB[[#This Row],[Variazione percentuale]]</f>
        <v>-4240131.0589259993</v>
      </c>
      <c r="F1872" s="11">
        <f>RB[[#This Row],[AUM]]-D1871</f>
        <v>-4295340.7599999905</v>
      </c>
      <c r="G1872" s="11">
        <f>RB[[#This Row],[∆ AUM]]-RB[[#This Row],[effetto mercato]]</f>
        <v>-55209.701073991135</v>
      </c>
    </row>
    <row r="1873" spans="1:7">
      <c r="A1873" s="4">
        <v>44984</v>
      </c>
      <c r="B1873">
        <v>-0.16700000000000001</v>
      </c>
      <c r="C1873" s="6">
        <f>RB[[#This Row],[Variaz]]/100</f>
        <v>-1.67E-3</v>
      </c>
      <c r="D1873" s="10">
        <f>'AUM Fondi'!F2050</f>
        <v>1200188738.4200001</v>
      </c>
      <c r="E1873" s="10">
        <f>D1872*RB[[#This Row],[Variazione percentuale]]</f>
        <v>-2007914.6774608002</v>
      </c>
      <c r="F1873" s="11">
        <f>RB[[#This Row],[AUM]]-D1872</f>
        <v>-2155379.8199999332</v>
      </c>
      <c r="G1873" s="11">
        <f>RB[[#This Row],[∆ AUM]]-RB[[#This Row],[effetto mercato]]</f>
        <v>-147465.14253913308</v>
      </c>
    </row>
    <row r="1874" spans="1:7">
      <c r="A1874" s="4">
        <v>44985</v>
      </c>
      <c r="B1874">
        <v>-0.26029999999999998</v>
      </c>
      <c r="C1874" s="6">
        <f>RB[[#This Row],[Variaz]]/100</f>
        <v>-2.6029999999999998E-3</v>
      </c>
      <c r="D1874" s="10">
        <f>'AUM Fondi'!F2051</f>
        <v>1196976684.26</v>
      </c>
      <c r="E1874" s="10">
        <f>D1873*RB[[#This Row],[Variazione percentuale]]</f>
        <v>-3124091.2861072598</v>
      </c>
      <c r="F1874" s="11">
        <f>RB[[#This Row],[AUM]]-D1873</f>
        <v>-3212054.1600000858</v>
      </c>
      <c r="G1874" s="11">
        <f>RB[[#This Row],[∆ AUM]]-RB[[#This Row],[effetto mercato]]</f>
        <v>-87962.873892826028</v>
      </c>
    </row>
    <row r="1875" spans="1:7">
      <c r="A1875" s="4">
        <v>44986</v>
      </c>
      <c r="B1875">
        <v>-0.50329999999999997</v>
      </c>
      <c r="C1875" s="6">
        <f>RB[[#This Row],[Variaz]]/100</f>
        <v>-5.0329999999999993E-3</v>
      </c>
      <c r="D1875" s="10">
        <f>'AUM Fondi'!F2052</f>
        <v>1190612872.9099998</v>
      </c>
      <c r="E1875" s="10">
        <f>D1874*RB[[#This Row],[Variazione percentuale]]</f>
        <v>-6024383.6518805791</v>
      </c>
      <c r="F1875" s="11">
        <f>RB[[#This Row],[AUM]]-D1874</f>
        <v>-6363811.3500001431</v>
      </c>
      <c r="G1875" s="11">
        <f>RB[[#This Row],[∆ AUM]]-RB[[#This Row],[effetto mercato]]</f>
        <v>-339427.69811956398</v>
      </c>
    </row>
    <row r="1876" spans="1:7">
      <c r="A1876" s="4">
        <v>44987</v>
      </c>
      <c r="B1876">
        <v>0.1686</v>
      </c>
      <c r="C1876" s="6">
        <f>RB[[#This Row],[Variaz]]/100</f>
        <v>1.686E-3</v>
      </c>
      <c r="D1876" s="10">
        <f>'AUM Fondi'!F2053</f>
        <v>1192733689.7</v>
      </c>
      <c r="E1876" s="10">
        <f>D1875*RB[[#This Row],[Variazione percentuale]]</f>
        <v>2007373.3037262599</v>
      </c>
      <c r="F1876" s="11">
        <f>RB[[#This Row],[AUM]]-D1875</f>
        <v>2120816.7900002003</v>
      </c>
      <c r="G1876" s="11">
        <f>RB[[#This Row],[∆ AUM]]-RB[[#This Row],[effetto mercato]]</f>
        <v>113443.48627394042</v>
      </c>
    </row>
    <row r="1877" spans="1:7">
      <c r="A1877" s="4">
        <v>44988</v>
      </c>
      <c r="B1877">
        <v>0.57979999999999998</v>
      </c>
      <c r="C1877" s="6">
        <f>RB[[#This Row],[Variaz]]/100</f>
        <v>5.7980000000000002E-3</v>
      </c>
      <c r="D1877" s="10">
        <f>'AUM Fondi'!F2054</f>
        <v>1199837020.76</v>
      </c>
      <c r="E1877" s="10">
        <f>D1876*RB[[#This Row],[Variazione percentuale]]</f>
        <v>6915469.9328806009</v>
      </c>
      <c r="F1877" s="11">
        <f>RB[[#This Row],[AUM]]-D1876</f>
        <v>7103331.0599999428</v>
      </c>
      <c r="G1877" s="11">
        <f>RB[[#This Row],[∆ AUM]]-RB[[#This Row],[effetto mercato]]</f>
        <v>187861.12711934187</v>
      </c>
    </row>
    <row r="1878" spans="1:7">
      <c r="A1878" s="4">
        <v>44991</v>
      </c>
      <c r="B1878">
        <v>-0.3533</v>
      </c>
      <c r="C1878" s="6">
        <f>RB[[#This Row],[Variaz]]/100</f>
        <v>-3.5330000000000001E-3</v>
      </c>
      <c r="D1878" s="10">
        <f>'AUM Fondi'!F2055</f>
        <v>1195848360.8500001</v>
      </c>
      <c r="E1878" s="10">
        <f>D1877*RB[[#This Row],[Variazione percentuale]]</f>
        <v>-4239024.1943450803</v>
      </c>
      <c r="F1878" s="11">
        <f>RB[[#This Row],[AUM]]-D1877</f>
        <v>-3988659.9099998474</v>
      </c>
      <c r="G1878" s="11">
        <f>RB[[#This Row],[∆ AUM]]-RB[[#This Row],[effetto mercato]]</f>
        <v>250364.28434523288</v>
      </c>
    </row>
    <row r="1879" spans="1:7">
      <c r="A1879" s="4">
        <v>44992</v>
      </c>
      <c r="B1879">
        <v>0</v>
      </c>
      <c r="C1879" s="6">
        <f>RB[[#This Row],[Variaz]]/100</f>
        <v>0</v>
      </c>
      <c r="D1879" s="10">
        <f>'AUM Fondi'!F2056</f>
        <v>1195832497.3200002</v>
      </c>
      <c r="E1879" s="10">
        <f>D1878*RB[[#This Row],[Variazione percentuale]]</f>
        <v>0</v>
      </c>
      <c r="F1879" s="11">
        <f>RB[[#This Row],[AUM]]-D1878</f>
        <v>-15863.52999997139</v>
      </c>
      <c r="G1879" s="11">
        <f>RB[[#This Row],[∆ AUM]]-RB[[#This Row],[effetto mercato]]</f>
        <v>-15863.52999997139</v>
      </c>
    </row>
    <row r="1880" spans="1:7">
      <c r="A1880" s="4">
        <v>44993</v>
      </c>
      <c r="B1880">
        <v>0.31719999999999998</v>
      </c>
      <c r="C1880" s="6">
        <f>RB[[#This Row],[Variaz]]/100</f>
        <v>3.1719999999999999E-3</v>
      </c>
      <c r="D1880" s="10">
        <f>'AUM Fondi'!F2057</f>
        <v>1199583695.6299999</v>
      </c>
      <c r="E1880" s="10">
        <f>D1879*RB[[#This Row],[Variazione percentuale]]</f>
        <v>3793180.6814990402</v>
      </c>
      <c r="F1880" s="11">
        <f>RB[[#This Row],[AUM]]-D1879</f>
        <v>3751198.3099997044</v>
      </c>
      <c r="G1880" s="11">
        <f>RB[[#This Row],[∆ AUM]]-RB[[#This Row],[effetto mercato]]</f>
        <v>-41982.371499335859</v>
      </c>
    </row>
    <row r="1881" spans="1:7">
      <c r="A1881" s="4">
        <v>44994</v>
      </c>
      <c r="B1881">
        <v>-0.22320000000000001</v>
      </c>
      <c r="C1881" s="6">
        <f>RB[[#This Row],[Variaz]]/100</f>
        <v>-2.232E-3</v>
      </c>
      <c r="D1881" s="10">
        <f>'AUM Fondi'!F2058</f>
        <v>1196932101.3099999</v>
      </c>
      <c r="E1881" s="10">
        <f>D1880*RB[[#This Row],[Variazione percentuale]]</f>
        <v>-2677470.8086461597</v>
      </c>
      <c r="F1881" s="11">
        <f>RB[[#This Row],[AUM]]-D1880</f>
        <v>-2651594.3199999332</v>
      </c>
      <c r="G1881" s="11">
        <f>RB[[#This Row],[∆ AUM]]-RB[[#This Row],[effetto mercato]]</f>
        <v>25876.488646226469</v>
      </c>
    </row>
    <row r="1882" spans="1:7">
      <c r="A1882" s="4">
        <v>44995</v>
      </c>
      <c r="B1882">
        <v>-0.41010000000000002</v>
      </c>
      <c r="C1882" s="6">
        <f>RB[[#This Row],[Variaz]]/100</f>
        <v>-4.1010000000000005E-3</v>
      </c>
      <c r="D1882" s="10">
        <f>'AUM Fondi'!F2059</f>
        <v>1191934223.71</v>
      </c>
      <c r="E1882" s="10">
        <f>D1881*RB[[#This Row],[Variazione percentuale]]</f>
        <v>-4908618.5474723103</v>
      </c>
      <c r="F1882" s="11">
        <f>RB[[#This Row],[AUM]]-D1881</f>
        <v>-4997877.5999999046</v>
      </c>
      <c r="G1882" s="11">
        <f>RB[[#This Row],[∆ AUM]]-RB[[#This Row],[effetto mercato]]</f>
        <v>-89259.05252759438</v>
      </c>
    </row>
    <row r="1883" spans="1:7">
      <c r="A1883" s="4">
        <v>44998</v>
      </c>
      <c r="B1883">
        <v>0.28079999999999999</v>
      </c>
      <c r="C1883" s="6">
        <f>RB[[#This Row],[Variaz]]/100</f>
        <v>2.8079999999999997E-3</v>
      </c>
      <c r="D1883" s="10">
        <f>'AUM Fondi'!F2060</f>
        <v>1195095987.8799999</v>
      </c>
      <c r="E1883" s="10">
        <f>D1882*RB[[#This Row],[Variazione percentuale]]</f>
        <v>3346951.3001776799</v>
      </c>
      <c r="F1883" s="11">
        <f>RB[[#This Row],[AUM]]-D1882</f>
        <v>3161764.1699998379</v>
      </c>
      <c r="G1883" s="11">
        <f>RB[[#This Row],[∆ AUM]]-RB[[#This Row],[effetto mercato]]</f>
        <v>-185187.13017784199</v>
      </c>
    </row>
    <row r="1884" spans="1:7">
      <c r="A1884" s="4">
        <v>44999</v>
      </c>
      <c r="B1884">
        <v>-9.3299999999999994E-2</v>
      </c>
      <c r="C1884" s="6">
        <f>RB[[#This Row],[Variaz]]/100</f>
        <v>-9.3299999999999991E-4</v>
      </c>
      <c r="D1884" s="10">
        <f>'AUM Fondi'!F2061</f>
        <v>1193578296.6900001</v>
      </c>
      <c r="E1884" s="10">
        <f>D1883*RB[[#This Row],[Variazione percentuale]]</f>
        <v>-1115024.5566920398</v>
      </c>
      <c r="F1884" s="11">
        <f>RB[[#This Row],[AUM]]-D1883</f>
        <v>-1517691.1899998188</v>
      </c>
      <c r="G1884" s="11">
        <f>RB[[#This Row],[∆ AUM]]-RB[[#This Row],[effetto mercato]]</f>
        <v>-402666.63330777897</v>
      </c>
    </row>
    <row r="1885" spans="1:7">
      <c r="A1885" s="4">
        <v>45000</v>
      </c>
      <c r="B1885">
        <v>0.89690000000000003</v>
      </c>
      <c r="C1885" s="6">
        <f>RB[[#This Row],[Variaz]]/100</f>
        <v>8.9689999999999995E-3</v>
      </c>
      <c r="D1885" s="10">
        <f>'AUM Fondi'!F2062</f>
        <v>1204228600.6999998</v>
      </c>
      <c r="E1885" s="10">
        <f>D1884*RB[[#This Row],[Variazione percentuale]]</f>
        <v>10705203.743012611</v>
      </c>
      <c r="F1885" s="11">
        <f>RB[[#This Row],[AUM]]-D1884</f>
        <v>10650304.009999752</v>
      </c>
      <c r="G1885" s="11">
        <f>RB[[#This Row],[∆ AUM]]-RB[[#This Row],[effetto mercato]]</f>
        <v>-54899.733012858778</v>
      </c>
    </row>
    <row r="1886" spans="1:7">
      <c r="A1886" s="4">
        <v>45001</v>
      </c>
      <c r="B1886">
        <v>-0.29630000000000001</v>
      </c>
      <c r="C1886" s="6">
        <f>RB[[#This Row],[Variaz]]/100</f>
        <v>-2.9629999999999999E-3</v>
      </c>
      <c r="D1886" s="10">
        <f>'AUM Fondi'!F2063</f>
        <v>1200232509.9100001</v>
      </c>
      <c r="E1886" s="10">
        <f>D1885*RB[[#This Row],[Variazione percentuale]]</f>
        <v>-3568129.3438740992</v>
      </c>
      <c r="F1886" s="11">
        <f>RB[[#This Row],[AUM]]-D1885</f>
        <v>-3996090.7899997234</v>
      </c>
      <c r="G1886" s="11">
        <f>RB[[#This Row],[∆ AUM]]-RB[[#This Row],[effetto mercato]]</f>
        <v>-427961.44612562424</v>
      </c>
    </row>
    <row r="1887" spans="1:7">
      <c r="A1887" s="4">
        <v>45002</v>
      </c>
      <c r="B1887">
        <v>0.22289999999999999</v>
      </c>
      <c r="C1887" s="6">
        <f>RB[[#This Row],[Variaz]]/100</f>
        <v>2.2290000000000001E-3</v>
      </c>
      <c r="D1887" s="10">
        <f>'AUM Fondi'!F2064</f>
        <v>1203251888.8199999</v>
      </c>
      <c r="E1887" s="10">
        <f>D1886*RB[[#This Row],[Variazione percentuale]]</f>
        <v>2675318.2645893903</v>
      </c>
      <c r="F1887" s="11">
        <f>RB[[#This Row],[AUM]]-D1886</f>
        <v>3019378.9099998474</v>
      </c>
      <c r="G1887" s="11">
        <f>RB[[#This Row],[∆ AUM]]-RB[[#This Row],[effetto mercato]]</f>
        <v>344060.64541045716</v>
      </c>
    </row>
    <row r="1888" spans="1:7">
      <c r="A1888" s="4">
        <v>45005</v>
      </c>
      <c r="B1888">
        <v>7.4099999999999999E-2</v>
      </c>
      <c r="C1888" s="6">
        <f>RB[[#This Row],[Variaz]]/100</f>
        <v>7.4100000000000001E-4</v>
      </c>
      <c r="D1888" s="10">
        <f>'AUM Fondi'!F2065</f>
        <v>1204020483.7699997</v>
      </c>
      <c r="E1888" s="10">
        <f>D1887*RB[[#This Row],[Variazione percentuale]]</f>
        <v>891609.64961561991</v>
      </c>
      <c r="F1888" s="11">
        <f>RB[[#This Row],[AUM]]-D1887</f>
        <v>768594.94999980927</v>
      </c>
      <c r="G1888" s="11">
        <f>RB[[#This Row],[∆ AUM]]-RB[[#This Row],[effetto mercato]]</f>
        <v>-123014.69961581065</v>
      </c>
    </row>
    <row r="1889" spans="1:7">
      <c r="A1889" s="4">
        <v>45006</v>
      </c>
      <c r="B1889">
        <v>-0.25929999999999997</v>
      </c>
      <c r="C1889" s="6">
        <f>RB[[#This Row],[Variaz]]/100</f>
        <v>-2.5929999999999998E-3</v>
      </c>
      <c r="D1889" s="10">
        <f>'AUM Fondi'!F2066</f>
        <v>1199738994.6799998</v>
      </c>
      <c r="E1889" s="10">
        <f>D1888*RB[[#This Row],[Variazione percentuale]]</f>
        <v>-3122025.1144156093</v>
      </c>
      <c r="F1889" s="11">
        <f>RB[[#This Row],[AUM]]-D1888</f>
        <v>-4281489.0899999142</v>
      </c>
      <c r="G1889" s="11">
        <f>RB[[#This Row],[∆ AUM]]-RB[[#This Row],[effetto mercato]]</f>
        <v>-1159463.9755843049</v>
      </c>
    </row>
    <row r="1890" spans="1:7">
      <c r="A1890" s="4">
        <v>45007</v>
      </c>
      <c r="B1890">
        <v>-0.3342</v>
      </c>
      <c r="C1890" s="6">
        <f>RB[[#This Row],[Variaz]]/100</f>
        <v>-3.3419999999999999E-3</v>
      </c>
      <c r="D1890" s="10">
        <f>'AUM Fondi'!F2067</f>
        <v>1195449013.0500002</v>
      </c>
      <c r="E1890" s="10">
        <f>D1889*RB[[#This Row],[Variazione percentuale]]</f>
        <v>-4009527.7202205593</v>
      </c>
      <c r="F1890" s="11">
        <f>RB[[#This Row],[AUM]]-D1889</f>
        <v>-4289981.6299996376</v>
      </c>
      <c r="G1890" s="11">
        <f>RB[[#This Row],[∆ AUM]]-RB[[#This Row],[effetto mercato]]</f>
        <v>-280453.90977907833</v>
      </c>
    </row>
    <row r="1891" spans="1:7">
      <c r="A1891" s="4">
        <v>45008</v>
      </c>
      <c r="B1891">
        <v>0.2235</v>
      </c>
      <c r="C1891" s="6">
        <f>RB[[#This Row],[Variaz]]/100</f>
        <v>2.235E-3</v>
      </c>
      <c r="D1891" s="10">
        <f>'AUM Fondi'!F2068</f>
        <v>1197911359.6700001</v>
      </c>
      <c r="E1891" s="10">
        <f>D1890*RB[[#This Row],[Variazione percentuale]]</f>
        <v>2671828.5441667503</v>
      </c>
      <c r="F1891" s="11">
        <f>RB[[#This Row],[AUM]]-D1890</f>
        <v>2462346.6199998856</v>
      </c>
      <c r="G1891" s="11">
        <f>RB[[#This Row],[∆ AUM]]-RB[[#This Row],[effetto mercato]]</f>
        <v>-209481.92416686472</v>
      </c>
    </row>
    <row r="1892" spans="1:7">
      <c r="A1892" s="4">
        <v>45009</v>
      </c>
      <c r="B1892">
        <v>0.52039999999999997</v>
      </c>
      <c r="C1892" s="6">
        <f>RB[[#This Row],[Variaz]]/100</f>
        <v>5.2039999999999994E-3</v>
      </c>
      <c r="D1892" s="10">
        <f>'AUM Fondi'!F2069</f>
        <v>1203976402.4000001</v>
      </c>
      <c r="E1892" s="10">
        <f>D1891*RB[[#This Row],[Variazione percentuale]]</f>
        <v>6233930.7157226801</v>
      </c>
      <c r="F1892" s="11">
        <f>RB[[#This Row],[AUM]]-D1891</f>
        <v>6065042.7300000191</v>
      </c>
      <c r="G1892" s="11">
        <f>RB[[#This Row],[∆ AUM]]-RB[[#This Row],[effetto mercato]]</f>
        <v>-168887.98572266102</v>
      </c>
    </row>
    <row r="1893" spans="1:7">
      <c r="A1893" s="4">
        <v>45012</v>
      </c>
      <c r="B1893">
        <v>-0.1479</v>
      </c>
      <c r="C1893" s="6">
        <f>RB[[#This Row],[Variaz]]/100</f>
        <v>-1.4790000000000001E-3</v>
      </c>
      <c r="D1893" s="10">
        <f>'AUM Fondi'!F2070</f>
        <v>1202026098.3099999</v>
      </c>
      <c r="E1893" s="10">
        <f>D1892*RB[[#This Row],[Variazione percentuale]]</f>
        <v>-1780681.0991496001</v>
      </c>
      <c r="F1893" s="11">
        <f>RB[[#This Row],[AUM]]-D1892</f>
        <v>-1950304.0900001526</v>
      </c>
      <c r="G1893" s="11">
        <f>RB[[#This Row],[∆ AUM]]-RB[[#This Row],[effetto mercato]]</f>
        <v>-169622.99085055245</v>
      </c>
    </row>
    <row r="1894" spans="1:7">
      <c r="A1894" s="4">
        <v>45013</v>
      </c>
      <c r="B1894">
        <v>-0.27779999999999999</v>
      </c>
      <c r="C1894" s="6">
        <f>RB[[#This Row],[Variaz]]/100</f>
        <v>-2.7780000000000001E-3</v>
      </c>
      <c r="D1894" s="10">
        <f>'AUM Fondi'!F2071</f>
        <v>1198554379.3500001</v>
      </c>
      <c r="E1894" s="10">
        <f>D1893*RB[[#This Row],[Variazione percentuale]]</f>
        <v>-3339228.50110518</v>
      </c>
      <c r="F1894" s="11">
        <f>RB[[#This Row],[AUM]]-D1893</f>
        <v>-3471718.9599997997</v>
      </c>
      <c r="G1894" s="11">
        <f>RB[[#This Row],[∆ AUM]]-RB[[#This Row],[effetto mercato]]</f>
        <v>-132490.45889461972</v>
      </c>
    </row>
    <row r="1895" spans="1:7">
      <c r="A1895" s="4">
        <v>45014</v>
      </c>
      <c r="B1895">
        <v>0.2414</v>
      </c>
      <c r="C1895" s="6">
        <f>RB[[#This Row],[Variaz]]/100</f>
        <v>2.4139999999999999E-3</v>
      </c>
      <c r="D1895" s="10">
        <f>'AUM Fondi'!F2072</f>
        <v>1201366431.5899999</v>
      </c>
      <c r="E1895" s="10">
        <f>D1894*RB[[#This Row],[Variazione percentuale]]</f>
        <v>2893310.2717509004</v>
      </c>
      <c r="F1895" s="11">
        <f>RB[[#This Row],[AUM]]-D1894</f>
        <v>2812052.2399997711</v>
      </c>
      <c r="G1895" s="11">
        <f>RB[[#This Row],[∆ AUM]]-RB[[#This Row],[effetto mercato]]</f>
        <v>-81258.031751129311</v>
      </c>
    </row>
    <row r="1896" spans="1:7">
      <c r="A1896" s="4">
        <v>45015</v>
      </c>
      <c r="B1896">
        <v>-0.12970000000000001</v>
      </c>
      <c r="C1896" s="6">
        <f>RB[[#This Row],[Variaz]]/100</f>
        <v>-1.2970000000000002E-3</v>
      </c>
      <c r="D1896" s="10">
        <f>'AUM Fondi'!F2073</f>
        <v>1199678555.6299999</v>
      </c>
      <c r="E1896" s="10">
        <f>D1895*RB[[#This Row],[Variazione percentuale]]</f>
        <v>-1558172.26177223</v>
      </c>
      <c r="F1896" s="11">
        <f>RB[[#This Row],[AUM]]-D1895</f>
        <v>-1687875.9600000381</v>
      </c>
      <c r="G1896" s="11">
        <f>RB[[#This Row],[∆ AUM]]-RB[[#This Row],[effetto mercato]]</f>
        <v>-129703.69822780811</v>
      </c>
    </row>
    <row r="1897" spans="1:7">
      <c r="A1897" s="4">
        <v>45016</v>
      </c>
      <c r="B1897">
        <v>0.77910000000000001</v>
      </c>
      <c r="C1897" s="6">
        <f>RB[[#This Row],[Variaz]]/100</f>
        <v>7.7910000000000002E-3</v>
      </c>
      <c r="D1897" s="10">
        <f>'AUM Fondi'!F2074</f>
        <v>1208876989.01</v>
      </c>
      <c r="E1897" s="10">
        <f>D1896*RB[[#This Row],[Variazione percentuale]]</f>
        <v>9346695.6269133296</v>
      </c>
      <c r="F1897" s="11">
        <f>RB[[#This Row],[AUM]]-D1896</f>
        <v>9198433.3800001144</v>
      </c>
      <c r="G1897" s="11">
        <f>RB[[#This Row],[∆ AUM]]-RB[[#This Row],[effetto mercato]]</f>
        <v>-148262.24691321515</v>
      </c>
    </row>
    <row r="1898" spans="1:7">
      <c r="A1898" s="4">
        <v>45019</v>
      </c>
      <c r="B1898">
        <v>7.3599999999999999E-2</v>
      </c>
      <c r="C1898" s="6">
        <f>RB[[#This Row],[Variaz]]/100</f>
        <v>7.36E-4</v>
      </c>
      <c r="D1898" s="10">
        <f>'AUM Fondi'!F2075</f>
        <v>1209622290.1399999</v>
      </c>
      <c r="E1898" s="10">
        <f>D1897*RB[[#This Row],[Variazione percentuale]]</f>
        <v>889733.46391136001</v>
      </c>
      <c r="F1898" s="11">
        <f>RB[[#This Row],[AUM]]-D1897</f>
        <v>745301.12999987602</v>
      </c>
      <c r="G1898" s="11">
        <f>RB[[#This Row],[∆ AUM]]-RB[[#This Row],[effetto mercato]]</f>
        <v>-144432.33391148399</v>
      </c>
    </row>
    <row r="1899" spans="1:7">
      <c r="A1899" s="4">
        <v>45020</v>
      </c>
      <c r="B1899">
        <v>-0.31269999999999998</v>
      </c>
      <c r="C1899" s="6">
        <f>RB[[#This Row],[Variaz]]/100</f>
        <v>-3.1269999999999996E-3</v>
      </c>
      <c r="D1899" s="10">
        <f>'AUM Fondi'!F2076</f>
        <v>1205817609.8299999</v>
      </c>
      <c r="E1899" s="10">
        <f>D1898*RB[[#This Row],[Variazione percentuale]]</f>
        <v>-3782488.9012677791</v>
      </c>
      <c r="F1899" s="11">
        <f>RB[[#This Row],[AUM]]-D1898</f>
        <v>-3804680.3099999428</v>
      </c>
      <c r="G1899" s="11">
        <f>RB[[#This Row],[∆ AUM]]-RB[[#This Row],[effetto mercato]]</f>
        <v>-22191.40873216372</v>
      </c>
    </row>
    <row r="1900" spans="1:7">
      <c r="A1900" s="4">
        <v>45021</v>
      </c>
      <c r="B1900">
        <v>0.2399</v>
      </c>
      <c r="C1900" s="6">
        <f>RB[[#This Row],[Variaz]]/100</f>
        <v>2.3990000000000001E-3</v>
      </c>
      <c r="D1900" s="10">
        <f>'AUM Fondi'!F2077</f>
        <v>1209053627.29</v>
      </c>
      <c r="E1900" s="10">
        <f>D1899*RB[[#This Row],[Variazione percentuale]]</f>
        <v>2892756.4459821698</v>
      </c>
      <c r="F1900" s="11">
        <f>RB[[#This Row],[AUM]]-D1899</f>
        <v>3236017.4600000381</v>
      </c>
      <c r="G1900" s="11">
        <f>RB[[#This Row],[∆ AUM]]-RB[[#This Row],[effetto mercato]]</f>
        <v>343261.01401786832</v>
      </c>
    </row>
    <row r="1901" spans="1:7">
      <c r="A1901" s="4">
        <v>45022</v>
      </c>
      <c r="B1901">
        <v>-0.1288</v>
      </c>
      <c r="C1901" s="6">
        <f>RB[[#This Row],[Variaz]]/100</f>
        <v>-1.2880000000000001E-3</v>
      </c>
      <c r="D1901" s="10">
        <f>'AUM Fondi'!F2078</f>
        <v>1207750904.6699998</v>
      </c>
      <c r="E1901" s="10">
        <f>D1900*RB[[#This Row],[Variazione percentuale]]</f>
        <v>-1557261.0719495201</v>
      </c>
      <c r="F1901" s="11">
        <f>RB[[#This Row],[AUM]]-D1900</f>
        <v>-1302722.620000124</v>
      </c>
      <c r="G1901" s="11">
        <f>RB[[#This Row],[∆ AUM]]-RB[[#This Row],[effetto mercato]]</f>
        <v>254538.45194939617</v>
      </c>
    </row>
    <row r="1902" spans="1:7">
      <c r="A1902" s="4">
        <v>45027</v>
      </c>
      <c r="B1902">
        <v>-0.20269999999999999</v>
      </c>
      <c r="C1902" s="6">
        <f>RB[[#This Row],[Variaz]]/100</f>
        <v>-2.0269999999999997E-3</v>
      </c>
      <c r="D1902" s="10">
        <f>'AUM Fondi'!F2079</f>
        <v>1205306230.0599999</v>
      </c>
      <c r="E1902" s="10">
        <f>D1901*RB[[#This Row],[Variazione percentuale]]</f>
        <v>-2448111.0837660893</v>
      </c>
      <c r="F1902" s="11">
        <f>RB[[#This Row],[AUM]]-D1901</f>
        <v>-2444674.6099998951</v>
      </c>
      <c r="G1902" s="11">
        <f>RB[[#This Row],[∆ AUM]]-RB[[#This Row],[effetto mercato]]</f>
        <v>3436.4737661941908</v>
      </c>
    </row>
    <row r="1903" spans="1:7">
      <c r="A1903" s="4">
        <v>45028</v>
      </c>
      <c r="B1903">
        <v>-0.35089999999999999</v>
      </c>
      <c r="C1903" s="6">
        <f>RB[[#This Row],[Variaz]]/100</f>
        <v>-3.509E-3</v>
      </c>
      <c r="D1903" s="10">
        <f>'AUM Fondi'!F2080</f>
        <v>1201097842.6599998</v>
      </c>
      <c r="E1903" s="10">
        <f>D1902*RB[[#This Row],[Variazione percentuale]]</f>
        <v>-4229419.5612805402</v>
      </c>
      <c r="F1903" s="11">
        <f>RB[[#This Row],[AUM]]-D1902</f>
        <v>-4208387.4000000954</v>
      </c>
      <c r="G1903" s="11">
        <f>RB[[#This Row],[∆ AUM]]-RB[[#This Row],[effetto mercato]]</f>
        <v>21032.161280444823</v>
      </c>
    </row>
    <row r="1904" spans="1:7">
      <c r="A1904" s="4">
        <v>45029</v>
      </c>
      <c r="B1904">
        <v>7.4099999999999999E-2</v>
      </c>
      <c r="C1904" s="6">
        <f>RB[[#This Row],[Variaz]]/100</f>
        <v>7.4100000000000001E-4</v>
      </c>
      <c r="D1904" s="10">
        <f>'AUM Fondi'!F2081</f>
        <v>1201914912.8199999</v>
      </c>
      <c r="E1904" s="10">
        <f>D1903*RB[[#This Row],[Variazione percentuale]]</f>
        <v>890013.50141105987</v>
      </c>
      <c r="F1904" s="11">
        <f>RB[[#This Row],[AUM]]-D1903</f>
        <v>817070.16000008583</v>
      </c>
      <c r="G1904" s="11">
        <f>RB[[#This Row],[∆ AUM]]-RB[[#This Row],[effetto mercato]]</f>
        <v>-72943.341410974041</v>
      </c>
    </row>
    <row r="1905" spans="1:7">
      <c r="A1905" s="4">
        <v>45030</v>
      </c>
      <c r="B1905">
        <v>-0.14810000000000001</v>
      </c>
      <c r="C1905" s="6">
        <f>RB[[#This Row],[Variaz]]/100</f>
        <v>-1.4810000000000001E-3</v>
      </c>
      <c r="D1905" s="10">
        <f>'AUM Fondi'!F2082</f>
        <v>1199832852.5799999</v>
      </c>
      <c r="E1905" s="10">
        <f>D1904*RB[[#This Row],[Variazione percentuale]]</f>
        <v>-1780035.9858864201</v>
      </c>
      <c r="F1905" s="11">
        <f>RB[[#This Row],[AUM]]-D1904</f>
        <v>-2082060.2400000095</v>
      </c>
      <c r="G1905" s="11">
        <f>RB[[#This Row],[∆ AUM]]-RB[[#This Row],[effetto mercato]]</f>
        <v>-302024.25411358941</v>
      </c>
    </row>
    <row r="1906" spans="1:7">
      <c r="A1906" s="4">
        <v>45033</v>
      </c>
      <c r="B1906">
        <v>0.29670000000000002</v>
      </c>
      <c r="C1906" s="6">
        <f>RB[[#This Row],[Variaz]]/100</f>
        <v>2.967E-3</v>
      </c>
      <c r="D1906" s="10">
        <f>'AUM Fondi'!F2083</f>
        <v>1202724640.99</v>
      </c>
      <c r="E1906" s="10">
        <f>D1905*RB[[#This Row],[Variazione percentuale]]</f>
        <v>3559904.0736048599</v>
      </c>
      <c r="F1906" s="11">
        <f>RB[[#This Row],[AUM]]-D1905</f>
        <v>2891788.4100000858</v>
      </c>
      <c r="G1906" s="11">
        <f>RB[[#This Row],[∆ AUM]]-RB[[#This Row],[effetto mercato]]</f>
        <v>-668115.66360477405</v>
      </c>
    </row>
    <row r="1907" spans="1:7">
      <c r="A1907" s="4">
        <v>45034</v>
      </c>
      <c r="B1907">
        <v>-7.3999999999999996E-2</v>
      </c>
      <c r="C1907" s="6">
        <f>RB[[#This Row],[Variaz]]/100</f>
        <v>-7.3999999999999999E-4</v>
      </c>
      <c r="D1907" s="10">
        <f>'AUM Fondi'!F2084</f>
        <v>1201696572.6199999</v>
      </c>
      <c r="E1907" s="10">
        <f>D1906*RB[[#This Row],[Variazione percentuale]]</f>
        <v>-890016.23433260003</v>
      </c>
      <c r="F1907" s="11">
        <f>RB[[#This Row],[AUM]]-D1906</f>
        <v>-1028068.370000124</v>
      </c>
      <c r="G1907" s="11">
        <f>RB[[#This Row],[∆ AUM]]-RB[[#This Row],[effetto mercato]]</f>
        <v>-138052.13566752395</v>
      </c>
    </row>
    <row r="1908" spans="1:7">
      <c r="A1908" s="4">
        <v>45035</v>
      </c>
      <c r="B1908">
        <v>-0.24060000000000001</v>
      </c>
      <c r="C1908" s="6">
        <f>RB[[#This Row],[Variaz]]/100</f>
        <v>-2.4060000000000002E-3</v>
      </c>
      <c r="D1908" s="10">
        <f>'AUM Fondi'!F2085</f>
        <v>1198577775.23</v>
      </c>
      <c r="E1908" s="10">
        <f>D1907*RB[[#This Row],[Variazione percentuale]]</f>
        <v>-2891281.9537237198</v>
      </c>
      <c r="F1908" s="11">
        <f>RB[[#This Row],[AUM]]-D1907</f>
        <v>-3118797.3899998665</v>
      </c>
      <c r="G1908" s="11">
        <f>RB[[#This Row],[∆ AUM]]-RB[[#This Row],[effetto mercato]]</f>
        <v>-227515.43627614668</v>
      </c>
    </row>
    <row r="1909" spans="1:7">
      <c r="A1909" s="4">
        <v>45036</v>
      </c>
      <c r="B1909">
        <v>0</v>
      </c>
      <c r="C1909" s="6">
        <f>RB[[#This Row],[Variaz]]/100</f>
        <v>0</v>
      </c>
      <c r="D1909" s="10">
        <f>'AUM Fondi'!F2086</f>
        <v>1198404992.3799999</v>
      </c>
      <c r="E1909" s="10">
        <f>D1908*RB[[#This Row],[Variazione percentuale]]</f>
        <v>0</v>
      </c>
      <c r="F1909" s="11">
        <f>RB[[#This Row],[AUM]]-D1908</f>
        <v>-172782.85000014305</v>
      </c>
      <c r="G1909" s="11">
        <f>RB[[#This Row],[∆ AUM]]-RB[[#This Row],[effetto mercato]]</f>
        <v>-172782.85000014305</v>
      </c>
    </row>
    <row r="1910" spans="1:7">
      <c r="A1910" s="4">
        <v>45037</v>
      </c>
      <c r="B1910">
        <v>-5.5599999999999997E-2</v>
      </c>
      <c r="C1910" s="6">
        <f>RB[[#This Row],[Variaz]]/100</f>
        <v>-5.5599999999999996E-4</v>
      </c>
      <c r="D1910" s="10">
        <f>'AUM Fondi'!F2087</f>
        <v>1197350588.6299999</v>
      </c>
      <c r="E1910" s="10">
        <f>D1909*RB[[#This Row],[Variazione percentuale]]</f>
        <v>-666313.1757632799</v>
      </c>
      <c r="F1910" s="11">
        <f>RB[[#This Row],[AUM]]-D1909</f>
        <v>-1054403.75</v>
      </c>
      <c r="G1910" s="11">
        <f>RB[[#This Row],[∆ AUM]]-RB[[#This Row],[effetto mercato]]</f>
        <v>-388090.5742367201</v>
      </c>
    </row>
    <row r="1911" spans="1:7">
      <c r="A1911" s="4">
        <v>45040</v>
      </c>
      <c r="B1911">
        <v>-0.22270000000000001</v>
      </c>
      <c r="C1911" s="6">
        <f>RB[[#This Row],[Variaz]]/100</f>
        <v>-2.2270000000000002E-3</v>
      </c>
      <c r="D1911" s="10">
        <f>'AUM Fondi'!F2088</f>
        <v>1194316237.4199998</v>
      </c>
      <c r="E1911" s="10">
        <f>D1910*RB[[#This Row],[Variazione percentuale]]</f>
        <v>-2666499.76087901</v>
      </c>
      <c r="F1911" s="11">
        <f>RB[[#This Row],[AUM]]-D1910</f>
        <v>-3034351.2100000381</v>
      </c>
      <c r="G1911" s="11">
        <f>RB[[#This Row],[∆ AUM]]-RB[[#This Row],[effetto mercato]]</f>
        <v>-367851.44912102818</v>
      </c>
    </row>
    <row r="1912" spans="1:7">
      <c r="A1912" s="4">
        <v>45042</v>
      </c>
      <c r="B1912">
        <v>-0.24179999999999999</v>
      </c>
      <c r="C1912" s="6">
        <f>RB[[#This Row],[Variaz]]/100</f>
        <v>-2.418E-3</v>
      </c>
      <c r="D1912" s="10">
        <f>'AUM Fondi'!F2089</f>
        <v>1191077915.2</v>
      </c>
      <c r="E1912" s="10">
        <f>D1911*RB[[#This Row],[Variazione percentuale]]</f>
        <v>-2887856.6620815597</v>
      </c>
      <c r="F1912" s="11">
        <f>RB[[#This Row],[AUM]]-D1911</f>
        <v>-3238322.2199997902</v>
      </c>
      <c r="G1912" s="11">
        <f>RB[[#This Row],[∆ AUM]]-RB[[#This Row],[effetto mercato]]</f>
        <v>-350465.55791823054</v>
      </c>
    </row>
    <row r="1913" spans="1:7">
      <c r="A1913" s="4">
        <v>45043</v>
      </c>
      <c r="B1913">
        <v>0.1678</v>
      </c>
      <c r="C1913" s="6">
        <f>RB[[#This Row],[Variaz]]/100</f>
        <v>1.678E-3</v>
      </c>
      <c r="D1913" s="10">
        <f>'AUM Fondi'!F2090</f>
        <v>1192956551.5599999</v>
      </c>
      <c r="E1913" s="10">
        <f>D1912*RB[[#This Row],[Variazione percentuale]]</f>
        <v>1998628.7417056002</v>
      </c>
      <c r="F1913" s="11">
        <f>RB[[#This Row],[AUM]]-D1912</f>
        <v>1878636.3599998951</v>
      </c>
      <c r="G1913" s="11">
        <f>RB[[#This Row],[∆ AUM]]-RB[[#This Row],[effetto mercato]]</f>
        <v>-119992.38170570508</v>
      </c>
    </row>
    <row r="1914" spans="1:7">
      <c r="A1914" s="4">
        <v>45044</v>
      </c>
      <c r="B1914">
        <v>0.68879999999999997</v>
      </c>
      <c r="C1914" s="6">
        <f>RB[[#This Row],[Variaz]]/100</f>
        <v>6.888E-3</v>
      </c>
      <c r="D1914" s="10">
        <f>'AUM Fondi'!F2091</f>
        <v>1200639003.4200001</v>
      </c>
      <c r="E1914" s="10">
        <f>D1913*RB[[#This Row],[Variazione percentuale]]</f>
        <v>8217084.7271452798</v>
      </c>
      <c r="F1914" s="11">
        <f>RB[[#This Row],[AUM]]-D1913</f>
        <v>7682451.8600001335</v>
      </c>
      <c r="G1914" s="11">
        <f>RB[[#This Row],[∆ AUM]]-RB[[#This Row],[effetto mercato]]</f>
        <v>-534632.86714514624</v>
      </c>
    </row>
    <row r="1915" spans="1:7">
      <c r="A1915" s="4">
        <v>45048</v>
      </c>
      <c r="B1915">
        <v>0.1109</v>
      </c>
      <c r="C1915" s="6">
        <f>RB[[#This Row],[Variaz]]/100</f>
        <v>1.109E-3</v>
      </c>
      <c r="D1915" s="10">
        <f>'AUM Fondi'!F2092</f>
        <v>1201902028.3499999</v>
      </c>
      <c r="E1915" s="10">
        <f>D1914*RB[[#This Row],[Variazione percentuale]]</f>
        <v>1331508.6547927801</v>
      </c>
      <c r="F1915" s="11">
        <f>RB[[#This Row],[AUM]]-D1914</f>
        <v>1263024.9299998283</v>
      </c>
      <c r="G1915" s="11">
        <f>RB[[#This Row],[∆ AUM]]-RB[[#This Row],[effetto mercato]]</f>
        <v>-68483.724792951718</v>
      </c>
    </row>
    <row r="1916" spans="1:7">
      <c r="A1916" s="4">
        <v>45049</v>
      </c>
      <c r="B1916">
        <v>-0.1847</v>
      </c>
      <c r="C1916" s="6">
        <f>RB[[#This Row],[Variaz]]/100</f>
        <v>-1.8470000000000001E-3</v>
      </c>
      <c r="D1916" s="10">
        <f>'AUM Fondi'!F2093</f>
        <v>1199345398.6800001</v>
      </c>
      <c r="E1916" s="10">
        <f>D1915*RB[[#This Row],[Variazione percentuale]]</f>
        <v>-2219913.0463624499</v>
      </c>
      <c r="F1916" s="11">
        <f>RB[[#This Row],[AUM]]-D1915</f>
        <v>-2556629.6699998379</v>
      </c>
      <c r="G1916" s="11">
        <f>RB[[#This Row],[∆ AUM]]-RB[[#This Row],[effetto mercato]]</f>
        <v>-336716.62363738799</v>
      </c>
    </row>
    <row r="1917" spans="1:7">
      <c r="A1917" s="4">
        <v>45050</v>
      </c>
      <c r="B1917">
        <v>0.1295</v>
      </c>
      <c r="C1917" s="6">
        <f>RB[[#This Row],[Variaz]]/100</f>
        <v>1.2950000000000001E-3</v>
      </c>
      <c r="D1917" s="10">
        <f>'AUM Fondi'!F2094</f>
        <v>1201335899.79</v>
      </c>
      <c r="E1917" s="10">
        <f>D1916*RB[[#This Row],[Variazione percentuale]]</f>
        <v>1553152.2912906003</v>
      </c>
      <c r="F1917" s="11">
        <f>RB[[#This Row],[AUM]]-D1916</f>
        <v>1990501.1099998951</v>
      </c>
      <c r="G1917" s="11">
        <f>RB[[#This Row],[∆ AUM]]-RB[[#This Row],[effetto mercato]]</f>
        <v>437348.81870929478</v>
      </c>
    </row>
    <row r="1918" spans="1:7">
      <c r="A1918" s="4">
        <v>45051</v>
      </c>
      <c r="B1918">
        <v>5.5399999999999998E-2</v>
      </c>
      <c r="C1918" s="6">
        <f>RB[[#This Row],[Variaz]]/100</f>
        <v>5.5400000000000002E-4</v>
      </c>
      <c r="D1918" s="10">
        <f>'AUM Fondi'!F2095</f>
        <v>1202503571.75</v>
      </c>
      <c r="E1918" s="10">
        <f>D1917*RB[[#This Row],[Variazione percentuale]]</f>
        <v>665540.08848366002</v>
      </c>
      <c r="F1918" s="11">
        <f>RB[[#This Row],[AUM]]-D1917</f>
        <v>1167671.9600000381</v>
      </c>
      <c r="G1918" s="11">
        <f>RB[[#This Row],[∆ AUM]]-RB[[#This Row],[effetto mercato]]</f>
        <v>502131.87151637813</v>
      </c>
    </row>
    <row r="1919" spans="1:7">
      <c r="A1919" s="4">
        <v>45054</v>
      </c>
      <c r="B1919">
        <v>-0.1293</v>
      </c>
      <c r="C1919" s="6">
        <f>RB[[#This Row],[Variaz]]/100</f>
        <v>-1.2929999999999999E-3</v>
      </c>
      <c r="D1919" s="10">
        <f>'AUM Fondi'!F2096</f>
        <v>1200634067.6399999</v>
      </c>
      <c r="E1919" s="10">
        <f>D1918*RB[[#This Row],[Variazione percentuale]]</f>
        <v>-1554837.1182727499</v>
      </c>
      <c r="F1919" s="11">
        <f>RB[[#This Row],[AUM]]-D1918</f>
        <v>-1869504.1100001335</v>
      </c>
      <c r="G1919" s="11">
        <f>RB[[#This Row],[∆ AUM]]-RB[[#This Row],[effetto mercato]]</f>
        <v>-314666.99172738357</v>
      </c>
    </row>
    <row r="1920" spans="1:7">
      <c r="A1920" s="4">
        <v>45055</v>
      </c>
      <c r="B1920">
        <v>-0.1479</v>
      </c>
      <c r="C1920" s="6">
        <f>RB[[#This Row],[Variaz]]/100</f>
        <v>-1.4790000000000001E-3</v>
      </c>
      <c r="D1920" s="10">
        <f>'AUM Fondi'!F2097</f>
        <v>1198410101.8900001</v>
      </c>
      <c r="E1920" s="10">
        <f>D1919*RB[[#This Row],[Variazione percentuale]]</f>
        <v>-1775737.7860395599</v>
      </c>
      <c r="F1920" s="11">
        <f>RB[[#This Row],[AUM]]-D1919</f>
        <v>-2223965.7499997616</v>
      </c>
      <c r="G1920" s="11">
        <f>RB[[#This Row],[∆ AUM]]-RB[[#This Row],[effetto mercato]]</f>
        <v>-448227.96396020171</v>
      </c>
    </row>
    <row r="1921" spans="1:7">
      <c r="A1921" s="4">
        <v>45056</v>
      </c>
      <c r="B1921">
        <v>0.2407</v>
      </c>
      <c r="C1921" s="6">
        <f>RB[[#This Row],[Variaz]]/100</f>
        <v>2.4069999999999999E-3</v>
      </c>
      <c r="D1921" s="10">
        <f>'AUM Fondi'!F2098</f>
        <v>1201029331.0699999</v>
      </c>
      <c r="E1921" s="10">
        <f>D1920*RB[[#This Row],[Variazione percentuale]]</f>
        <v>2884573.1152492301</v>
      </c>
      <c r="F1921" s="11">
        <f>RB[[#This Row],[AUM]]-D1920</f>
        <v>2619229.1799998283</v>
      </c>
      <c r="G1921" s="11">
        <f>RB[[#This Row],[∆ AUM]]-RB[[#This Row],[effetto mercato]]</f>
        <v>-265343.93524940172</v>
      </c>
    </row>
    <row r="1922" spans="1:7">
      <c r="A1922" s="4">
        <v>45057</v>
      </c>
      <c r="B1922">
        <v>0.1847</v>
      </c>
      <c r="C1922" s="6">
        <f>RB[[#This Row],[Variaz]]/100</f>
        <v>1.8470000000000001E-3</v>
      </c>
      <c r="D1922" s="10">
        <f>'AUM Fondi'!F2099</f>
        <v>1203101494.3200002</v>
      </c>
      <c r="E1922" s="10">
        <f>D1921*RB[[#This Row],[Variazione percentuale]]</f>
        <v>2218301.1744862902</v>
      </c>
      <c r="F1922" s="11">
        <f>RB[[#This Row],[AUM]]-D1921</f>
        <v>2072163.2500002384</v>
      </c>
      <c r="G1922" s="11">
        <f>RB[[#This Row],[∆ AUM]]-RB[[#This Row],[effetto mercato]]</f>
        <v>-146137.92448605178</v>
      </c>
    </row>
    <row r="1923" spans="1:7">
      <c r="A1923" s="4">
        <v>45058</v>
      </c>
      <c r="B1923">
        <v>-3.6900000000000002E-2</v>
      </c>
      <c r="C1923" s="6">
        <f>RB[[#This Row],[Variaz]]/100</f>
        <v>-3.6900000000000002E-4</v>
      </c>
      <c r="D1923" s="10">
        <f>'AUM Fondi'!F2100</f>
        <v>1202443259.0500002</v>
      </c>
      <c r="E1923" s="10">
        <f>D1922*RB[[#This Row],[Variazione percentuale]]</f>
        <v>-443944.45140408009</v>
      </c>
      <c r="F1923" s="11">
        <f>RB[[#This Row],[AUM]]-D1922</f>
        <v>-658235.26999998093</v>
      </c>
      <c r="G1923" s="11">
        <f>RB[[#This Row],[∆ AUM]]-RB[[#This Row],[effetto mercato]]</f>
        <v>-214290.81859590084</v>
      </c>
    </row>
    <row r="1924" spans="1:7">
      <c r="A1924" s="4">
        <v>45061</v>
      </c>
      <c r="B1924">
        <v>0.12909999999999999</v>
      </c>
      <c r="C1924" s="6">
        <f>RB[[#This Row],[Variaz]]/100</f>
        <v>1.2909999999999998E-3</v>
      </c>
      <c r="D1924" s="10">
        <f>'AUM Fondi'!F2101</f>
        <v>1203954451.99</v>
      </c>
      <c r="E1924" s="10">
        <f>D1923*RB[[#This Row],[Variazione percentuale]]</f>
        <v>1552354.24743355</v>
      </c>
      <c r="F1924" s="11">
        <f>RB[[#This Row],[AUM]]-D1923</f>
        <v>1511192.9399998188</v>
      </c>
      <c r="G1924" s="11">
        <f>RB[[#This Row],[∆ AUM]]-RB[[#This Row],[effetto mercato]]</f>
        <v>-41161.307433731155</v>
      </c>
    </row>
    <row r="1925" spans="1:7">
      <c r="A1925" s="4">
        <v>45062</v>
      </c>
      <c r="B1925">
        <v>-0.35</v>
      </c>
      <c r="C1925" s="6">
        <f>RB[[#This Row],[Variaz]]/100</f>
        <v>-3.4999999999999996E-3</v>
      </c>
      <c r="D1925" s="10">
        <f>'AUM Fondi'!F2102</f>
        <v>1199540563.55</v>
      </c>
      <c r="E1925" s="10">
        <f>D1924*RB[[#This Row],[Variazione percentuale]]</f>
        <v>-4213840.5819649994</v>
      </c>
      <c r="F1925" s="11">
        <f>RB[[#This Row],[AUM]]-D1924</f>
        <v>-4413888.4400000572</v>
      </c>
      <c r="G1925" s="11">
        <f>RB[[#This Row],[∆ AUM]]-RB[[#This Row],[effetto mercato]]</f>
        <v>-200047.85803505778</v>
      </c>
    </row>
    <row r="1926" spans="1:7">
      <c r="A1926" s="4">
        <v>45063</v>
      </c>
      <c r="B1926">
        <v>0.29580000000000001</v>
      </c>
      <c r="C1926" s="6">
        <f>RB[[#This Row],[Variaz]]/100</f>
        <v>2.9580000000000001E-3</v>
      </c>
      <c r="D1926" s="10">
        <f>'AUM Fondi'!F2103</f>
        <v>1202996123.95</v>
      </c>
      <c r="E1926" s="10">
        <f>D1925*RB[[#This Row],[Variazione percentuale]]</f>
        <v>3548240.9869809002</v>
      </c>
      <c r="F1926" s="11">
        <f>RB[[#This Row],[AUM]]-D1925</f>
        <v>3455560.4000000954</v>
      </c>
      <c r="G1926" s="11">
        <f>RB[[#This Row],[∆ AUM]]-RB[[#This Row],[effetto mercato]]</f>
        <v>-92680.586980804801</v>
      </c>
    </row>
    <row r="1927" spans="1:7">
      <c r="A1927" s="4">
        <v>45064</v>
      </c>
      <c r="B1927">
        <v>-5.5300000000000002E-2</v>
      </c>
      <c r="C1927" s="6">
        <f>RB[[#This Row],[Variaz]]/100</f>
        <v>-5.53E-4</v>
      </c>
      <c r="D1927" s="10">
        <f>'AUM Fondi'!F2104</f>
        <v>1202049364.6499999</v>
      </c>
      <c r="E1927" s="10">
        <f>D1926*RB[[#This Row],[Variazione percentuale]]</f>
        <v>-665256.85654435004</v>
      </c>
      <c r="F1927" s="11">
        <f>RB[[#This Row],[AUM]]-D1926</f>
        <v>-946759.30000019073</v>
      </c>
      <c r="G1927" s="11">
        <f>RB[[#This Row],[∆ AUM]]-RB[[#This Row],[effetto mercato]]</f>
        <v>-281502.44345584069</v>
      </c>
    </row>
    <row r="1928" spans="1:7">
      <c r="A1928" s="4">
        <v>45065</v>
      </c>
      <c r="B1928">
        <v>0.14749999999999999</v>
      </c>
      <c r="C1928" s="6">
        <f>RB[[#This Row],[Variaz]]/100</f>
        <v>1.475E-3</v>
      </c>
      <c r="D1928" s="10">
        <f>'AUM Fondi'!F2105</f>
        <v>1203493150.46</v>
      </c>
      <c r="E1928" s="10">
        <f>D1927*RB[[#This Row],[Variazione percentuale]]</f>
        <v>1773022.8128587496</v>
      </c>
      <c r="F1928" s="11">
        <f>RB[[#This Row],[AUM]]-D1927</f>
        <v>1443785.8100001812</v>
      </c>
      <c r="G1928" s="11">
        <f>RB[[#This Row],[∆ AUM]]-RB[[#This Row],[effetto mercato]]</f>
        <v>-329237.00285856845</v>
      </c>
    </row>
    <row r="1929" spans="1:7">
      <c r="A1929" s="4">
        <v>45068</v>
      </c>
      <c r="B1929">
        <v>-0.1105</v>
      </c>
      <c r="C1929" s="6">
        <f>RB[[#This Row],[Variaz]]/100</f>
        <v>-1.1050000000000001E-3</v>
      </c>
      <c r="D1929" s="10">
        <f>'AUM Fondi'!F2106</f>
        <v>1201727531.21</v>
      </c>
      <c r="E1929" s="10">
        <f>D1928*RB[[#This Row],[Variazione percentuale]]</f>
        <v>-1329859.9312583001</v>
      </c>
      <c r="F1929" s="11">
        <f>RB[[#This Row],[AUM]]-D1928</f>
        <v>-1765619.25</v>
      </c>
      <c r="G1929" s="11">
        <f>RB[[#This Row],[∆ AUM]]-RB[[#This Row],[effetto mercato]]</f>
        <v>-435759.31874169991</v>
      </c>
    </row>
    <row r="1930" spans="1:7">
      <c r="A1930" s="4">
        <v>45069</v>
      </c>
      <c r="B1930">
        <v>-0.20280000000000001</v>
      </c>
      <c r="C1930" s="6">
        <f>RB[[#This Row],[Variaz]]/100</f>
        <v>-2.0280000000000003E-3</v>
      </c>
      <c r="D1930" s="10">
        <f>'AUM Fondi'!F2107</f>
        <v>1199164552.8599999</v>
      </c>
      <c r="E1930" s="10">
        <f>D1929*RB[[#This Row],[Variazione percentuale]]</f>
        <v>-2437103.4332938804</v>
      </c>
      <c r="F1930" s="11">
        <f>RB[[#This Row],[AUM]]-D1929</f>
        <v>-2562978.3500001431</v>
      </c>
      <c r="G1930" s="11">
        <f>RB[[#This Row],[∆ AUM]]-RB[[#This Row],[effetto mercato]]</f>
        <v>-125874.91670626262</v>
      </c>
    </row>
    <row r="1931" spans="1:7">
      <c r="A1931" s="4">
        <v>45070</v>
      </c>
      <c r="B1931">
        <v>-0.40639999999999998</v>
      </c>
      <c r="C1931" s="6">
        <f>RB[[#This Row],[Variaz]]/100</f>
        <v>-4.0639999999999999E-3</v>
      </c>
      <c r="D1931" s="10">
        <f>'AUM Fondi'!F2108</f>
        <v>1194094550.73</v>
      </c>
      <c r="E1931" s="10">
        <f>D1930*RB[[#This Row],[Variazione percentuale]]</f>
        <v>-4873404.7428230392</v>
      </c>
      <c r="F1931" s="11">
        <f>RB[[#This Row],[AUM]]-D1930</f>
        <v>-5070002.129999876</v>
      </c>
      <c r="G1931" s="11">
        <f>RB[[#This Row],[∆ AUM]]-RB[[#This Row],[effetto mercato]]</f>
        <v>-196597.38717683684</v>
      </c>
    </row>
    <row r="1932" spans="1:7">
      <c r="A1932" s="4">
        <v>45071</v>
      </c>
      <c r="B1932">
        <v>-1.8499999999999999E-2</v>
      </c>
      <c r="C1932" s="6">
        <f>RB[[#This Row],[Variaz]]/100</f>
        <v>-1.85E-4</v>
      </c>
      <c r="D1932" s="10">
        <f>'AUM Fondi'!F2109</f>
        <v>1193239001.04</v>
      </c>
      <c r="E1932" s="10">
        <f>D1931*RB[[#This Row],[Variazione percentuale]]</f>
        <v>-220907.49188505</v>
      </c>
      <c r="F1932" s="11">
        <f>RB[[#This Row],[AUM]]-D1931</f>
        <v>-855549.69000005722</v>
      </c>
      <c r="G1932" s="11">
        <f>RB[[#This Row],[∆ AUM]]-RB[[#This Row],[effetto mercato]]</f>
        <v>-634642.19811500725</v>
      </c>
    </row>
    <row r="1933" spans="1:7">
      <c r="A1933" s="4">
        <v>45072</v>
      </c>
      <c r="B1933">
        <v>0.37109999999999999</v>
      </c>
      <c r="C1933" s="6">
        <f>RB[[#This Row],[Variaz]]/100</f>
        <v>3.7109999999999999E-3</v>
      </c>
      <c r="D1933" s="10">
        <f>'AUM Fondi'!F2110</f>
        <v>1197216863.5699999</v>
      </c>
      <c r="E1933" s="10">
        <f>D1932*RB[[#This Row],[Variazione percentuale]]</f>
        <v>4428109.9328594394</v>
      </c>
      <c r="F1933" s="11">
        <f>RB[[#This Row],[AUM]]-D1932</f>
        <v>3977862.5299999714</v>
      </c>
      <c r="G1933" s="11">
        <f>RB[[#This Row],[∆ AUM]]-RB[[#This Row],[effetto mercato]]</f>
        <v>-450247.40285946801</v>
      </c>
    </row>
    <row r="1934" spans="1:7">
      <c r="A1934" s="4">
        <v>45075</v>
      </c>
      <c r="B1934">
        <v>0.31419999999999998</v>
      </c>
      <c r="C1934" s="6">
        <f>RB[[#This Row],[Variaz]]/100</f>
        <v>3.1419999999999998E-3</v>
      </c>
      <c r="D1934" s="10">
        <f>'AUM Fondi'!F2111</f>
        <v>1200910360.8300002</v>
      </c>
      <c r="E1934" s="10">
        <f>D1933*RB[[#This Row],[Variazione percentuale]]</f>
        <v>3761655.3853369397</v>
      </c>
      <c r="F1934" s="11">
        <f>RB[[#This Row],[AUM]]-D1933</f>
        <v>3693497.2600002289</v>
      </c>
      <c r="G1934" s="11">
        <f>RB[[#This Row],[∆ AUM]]-RB[[#This Row],[effetto mercato]]</f>
        <v>-68158.125336710829</v>
      </c>
    </row>
    <row r="1935" spans="1:7">
      <c r="A1935" s="4">
        <v>45076</v>
      </c>
      <c r="B1935">
        <v>0.23949999999999999</v>
      </c>
      <c r="C1935" s="6">
        <f>RB[[#This Row],[Variaz]]/100</f>
        <v>2.395E-3</v>
      </c>
      <c r="D1935" s="10">
        <f>'AUM Fondi'!F2112</f>
        <v>1203061468.4000001</v>
      </c>
      <c r="E1935" s="10">
        <f>D1934*RB[[#This Row],[Variazione percentuale]]</f>
        <v>2876180.3141878503</v>
      </c>
      <c r="F1935" s="11">
        <f>RB[[#This Row],[AUM]]-D1934</f>
        <v>2151107.5699999332</v>
      </c>
      <c r="G1935" s="11">
        <f>RB[[#This Row],[∆ AUM]]-RB[[#This Row],[effetto mercato]]</f>
        <v>-725072.74418791709</v>
      </c>
    </row>
    <row r="1936" spans="1:7">
      <c r="A1936" s="4">
        <v>45077</v>
      </c>
      <c r="B1936">
        <v>0.16539999999999999</v>
      </c>
      <c r="C1936" s="6">
        <f>RB[[#This Row],[Variaz]]/100</f>
        <v>1.6539999999999999E-3</v>
      </c>
      <c r="D1936" s="10">
        <f>'AUM Fondi'!F2113</f>
        <v>1204760142.3600001</v>
      </c>
      <c r="E1936" s="10">
        <f>D1935*RB[[#This Row],[Variazione percentuale]]</f>
        <v>1989863.6687336001</v>
      </c>
      <c r="F1936" s="11">
        <f>RB[[#This Row],[AUM]]-D1935</f>
        <v>1698673.9600000381</v>
      </c>
      <c r="G1936" s="11">
        <f>RB[[#This Row],[∆ AUM]]-RB[[#This Row],[effetto mercato]]</f>
        <v>-291189.70873356191</v>
      </c>
    </row>
    <row r="1937" spans="1:7">
      <c r="A1937" s="4">
        <v>45078</v>
      </c>
      <c r="B1937">
        <v>0.22020000000000001</v>
      </c>
      <c r="C1937" s="6">
        <f>RB[[#This Row],[Variaz]]/100</f>
        <v>2.202E-3</v>
      </c>
      <c r="D1937" s="10">
        <f>'AUM Fondi'!F2114</f>
        <v>1207116075.3599999</v>
      </c>
      <c r="E1937" s="10">
        <f>D1936*RB[[#This Row],[Variazione percentuale]]</f>
        <v>2652881.8334767204</v>
      </c>
      <c r="F1937" s="11">
        <f>RB[[#This Row],[AUM]]-D1936</f>
        <v>2355932.9999997616</v>
      </c>
      <c r="G1937" s="11">
        <f>RB[[#This Row],[∆ AUM]]-RB[[#This Row],[effetto mercato]]</f>
        <v>-296948.8334769588</v>
      </c>
    </row>
    <row r="1938" spans="1:7">
      <c r="A1938" s="4">
        <v>45082</v>
      </c>
      <c r="B1938">
        <v>0.18310000000000001</v>
      </c>
      <c r="C1938" s="6">
        <f>RB[[#This Row],[Variaz]]/100</f>
        <v>1.8310000000000002E-3</v>
      </c>
      <c r="D1938" s="10">
        <f>'AUM Fondi'!F2115</f>
        <v>1208749340.0699999</v>
      </c>
      <c r="E1938" s="10">
        <f>D1937*RB[[#This Row],[Variazione percentuale]]</f>
        <v>2210229.5339841601</v>
      </c>
      <c r="F1938" s="11">
        <f>RB[[#This Row],[AUM]]-D1937</f>
        <v>1633264.7100000381</v>
      </c>
      <c r="G1938" s="11">
        <f>RB[[#This Row],[∆ AUM]]-RB[[#This Row],[effetto mercato]]</f>
        <v>-576964.8239841219</v>
      </c>
    </row>
    <row r="1939" spans="1:7">
      <c r="A1939" s="4">
        <v>45083</v>
      </c>
      <c r="B1939">
        <v>0.16450000000000001</v>
      </c>
      <c r="C1939" s="6">
        <f>RB[[#This Row],[Variaz]]/100</f>
        <v>1.645E-3</v>
      </c>
      <c r="D1939" s="10">
        <f>'AUM Fondi'!F2116</f>
        <v>1210773062.3900001</v>
      </c>
      <c r="E1939" s="10">
        <f>D1938*RB[[#This Row],[Variazione percentuale]]</f>
        <v>1988392.6644151499</v>
      </c>
      <c r="F1939" s="11">
        <f>RB[[#This Row],[AUM]]-D1938</f>
        <v>2023722.3200001717</v>
      </c>
      <c r="G1939" s="11">
        <f>RB[[#This Row],[∆ AUM]]-RB[[#This Row],[effetto mercato]]</f>
        <v>35329.655585021712</v>
      </c>
    </row>
    <row r="1940" spans="1:7">
      <c r="A1940" s="4">
        <v>45084</v>
      </c>
      <c r="B1940">
        <v>-0.41970000000000002</v>
      </c>
      <c r="C1940" s="6">
        <f>RB[[#This Row],[Variaz]]/100</f>
        <v>-4.1970000000000002E-3</v>
      </c>
      <c r="D1940" s="10">
        <f>'AUM Fondi'!F2117</f>
        <v>1206319068.72</v>
      </c>
      <c r="E1940" s="10">
        <f>D1939*RB[[#This Row],[Variazione percentuale]]</f>
        <v>-5081614.5428508306</v>
      </c>
      <c r="F1940" s="11">
        <f>RB[[#This Row],[AUM]]-D1939</f>
        <v>-4453993.6700000763</v>
      </c>
      <c r="G1940" s="11">
        <f>RB[[#This Row],[∆ AUM]]-RB[[#This Row],[effetto mercato]]</f>
        <v>627620.8728507543</v>
      </c>
    </row>
    <row r="1941" spans="1:7">
      <c r="A1941" s="4">
        <v>45085</v>
      </c>
      <c r="B1941">
        <v>0.18329999999999999</v>
      </c>
      <c r="C1941" s="6">
        <f>RB[[#This Row],[Variaz]]/100</f>
        <v>1.833E-3</v>
      </c>
      <c r="D1941" s="10">
        <f>'AUM Fondi'!F2118</f>
        <v>1207920562.0599999</v>
      </c>
      <c r="E1941" s="10">
        <f>D1940*RB[[#This Row],[Variazione percentuale]]</f>
        <v>2211182.85296376</v>
      </c>
      <c r="F1941" s="11">
        <f>RB[[#This Row],[AUM]]-D1940</f>
        <v>1601493.3399999142</v>
      </c>
      <c r="G1941" s="11">
        <f>RB[[#This Row],[∆ AUM]]-RB[[#This Row],[effetto mercato]]</f>
        <v>-609689.51296384586</v>
      </c>
    </row>
    <row r="1942" spans="1:7">
      <c r="A1942" s="4">
        <v>45086</v>
      </c>
      <c r="B1942">
        <v>0.20119999999999999</v>
      </c>
      <c r="C1942" s="6">
        <f>RB[[#This Row],[Variaz]]/100</f>
        <v>2.0119999999999999E-3</v>
      </c>
      <c r="D1942" s="10">
        <f>'AUM Fondi'!F2119</f>
        <v>1209816501.5400002</v>
      </c>
      <c r="E1942" s="10">
        <f>D1941*RB[[#This Row],[Variazione percentuale]]</f>
        <v>2430336.1708647199</v>
      </c>
      <c r="F1942" s="11">
        <f>RB[[#This Row],[AUM]]-D1941</f>
        <v>1895939.4800002575</v>
      </c>
      <c r="G1942" s="11">
        <f>RB[[#This Row],[∆ AUM]]-RB[[#This Row],[effetto mercato]]</f>
        <v>-534396.69086446241</v>
      </c>
    </row>
    <row r="1943" spans="1:7">
      <c r="A1943" s="4">
        <v>45089</v>
      </c>
      <c r="B1943">
        <v>0.3286</v>
      </c>
      <c r="C1943" s="6">
        <f>RB[[#This Row],[Variaz]]/100</f>
        <v>3.2859999999999999E-3</v>
      </c>
      <c r="D1943" s="10">
        <f>'AUM Fondi'!F2120</f>
        <v>1213294092.53</v>
      </c>
      <c r="E1943" s="10">
        <f>D1942*RB[[#This Row],[Variazione percentuale]]</f>
        <v>3975457.0240604407</v>
      </c>
      <c r="F1943" s="11">
        <f>RB[[#This Row],[AUM]]-D1942</f>
        <v>3477590.9899997711</v>
      </c>
      <c r="G1943" s="11">
        <f>RB[[#This Row],[∆ AUM]]-RB[[#This Row],[effetto mercato]]</f>
        <v>-497866.0340606696</v>
      </c>
    </row>
    <row r="1944" spans="1:7">
      <c r="A1944" s="4">
        <v>45090</v>
      </c>
      <c r="B1944">
        <v>9.0999999999999998E-2</v>
      </c>
      <c r="C1944" s="6">
        <f>RB[[#This Row],[Variaz]]/100</f>
        <v>9.1E-4</v>
      </c>
      <c r="D1944" s="10">
        <f>'AUM Fondi'!F2121</f>
        <v>1214063980.26</v>
      </c>
      <c r="E1944" s="10">
        <f>D1943*RB[[#This Row],[Variazione percentuale]]</f>
        <v>1104097.6242022999</v>
      </c>
      <c r="F1944" s="11">
        <f>RB[[#This Row],[AUM]]-D1943</f>
        <v>769887.73000001907</v>
      </c>
      <c r="G1944" s="11">
        <f>RB[[#This Row],[∆ AUM]]-RB[[#This Row],[effetto mercato]]</f>
        <v>-334209.89420228079</v>
      </c>
    </row>
    <row r="1945" spans="1:7">
      <c r="A1945" s="4">
        <v>45091</v>
      </c>
      <c r="B1945">
        <v>-0.1636</v>
      </c>
      <c r="C1945" s="6">
        <f>RB[[#This Row],[Variaz]]/100</f>
        <v>-1.6359999999999999E-3</v>
      </c>
      <c r="D1945" s="10">
        <f>'AUM Fondi'!F2122</f>
        <v>1212065296.8600001</v>
      </c>
      <c r="E1945" s="10">
        <f>D1944*RB[[#This Row],[Variazione percentuale]]</f>
        <v>-1986208.6717053598</v>
      </c>
      <c r="F1945" s="11">
        <f>RB[[#This Row],[AUM]]-D1944</f>
        <v>-1998683.3999998569</v>
      </c>
      <c r="G1945" s="11">
        <f>RB[[#This Row],[∆ AUM]]-RB[[#This Row],[effetto mercato]]</f>
        <v>-12474.728294497123</v>
      </c>
    </row>
    <row r="1946" spans="1:7">
      <c r="A1946" s="4">
        <v>45092</v>
      </c>
      <c r="B1946">
        <v>-9.0999999999999998E-2</v>
      </c>
      <c r="C1946" s="6">
        <f>RB[[#This Row],[Variaz]]/100</f>
        <v>-9.1E-4</v>
      </c>
      <c r="D1946" s="10">
        <f>'AUM Fondi'!F2123</f>
        <v>1210739310.78</v>
      </c>
      <c r="E1946" s="10">
        <f>D1945*RB[[#This Row],[Variazione percentuale]]</f>
        <v>-1102979.4201426001</v>
      </c>
      <c r="F1946" s="11">
        <f>RB[[#This Row],[AUM]]-D1945</f>
        <v>-1325986.0800001621</v>
      </c>
      <c r="G1946" s="11">
        <f>RB[[#This Row],[∆ AUM]]-RB[[#This Row],[effetto mercato]]</f>
        <v>-223006.65985756204</v>
      </c>
    </row>
    <row r="1947" spans="1:7">
      <c r="A1947" s="4">
        <v>45093</v>
      </c>
      <c r="B1947">
        <v>0.16400000000000001</v>
      </c>
      <c r="C1947" s="6">
        <f>RB[[#This Row],[Variaz]]/100</f>
        <v>1.64E-3</v>
      </c>
      <c r="D1947" s="10">
        <f>'AUM Fondi'!F2124</f>
        <v>1212237645.8499999</v>
      </c>
      <c r="E1947" s="10">
        <f>D1946*RB[[#This Row],[Variazione percentuale]]</f>
        <v>1985612.4696791999</v>
      </c>
      <c r="F1947" s="11">
        <f>RB[[#This Row],[AUM]]-D1946</f>
        <v>1498335.0699999332</v>
      </c>
      <c r="G1947" s="11">
        <f>RB[[#This Row],[∆ AUM]]-RB[[#This Row],[effetto mercato]]</f>
        <v>-487277.39967926661</v>
      </c>
    </row>
    <row r="1948" spans="1:7">
      <c r="A1948" s="4">
        <v>45096</v>
      </c>
      <c r="B1948">
        <v>-0.32750000000000001</v>
      </c>
      <c r="C1948" s="6">
        <f>RB[[#This Row],[Variaz]]/100</f>
        <v>-3.2750000000000001E-3</v>
      </c>
      <c r="D1948" s="10">
        <f>'AUM Fondi'!F2125</f>
        <v>1208274239.0699999</v>
      </c>
      <c r="E1948" s="10">
        <f>D1947*RB[[#This Row],[Variazione percentuale]]</f>
        <v>-3970078.29015875</v>
      </c>
      <c r="F1948" s="11">
        <f>RB[[#This Row],[AUM]]-D1947</f>
        <v>-3963406.7799999714</v>
      </c>
      <c r="G1948" s="11">
        <f>RB[[#This Row],[∆ AUM]]-RB[[#This Row],[effetto mercato]]</f>
        <v>6671.5101587786339</v>
      </c>
    </row>
    <row r="1949" spans="1:7">
      <c r="A1949" s="4">
        <v>45097</v>
      </c>
      <c r="B1949">
        <v>0.1825</v>
      </c>
      <c r="C1949" s="6">
        <f>RB[[#This Row],[Variaz]]/100</f>
        <v>1.825E-3</v>
      </c>
      <c r="D1949" s="10">
        <f>'AUM Fondi'!F2126</f>
        <v>1209996332.6700001</v>
      </c>
      <c r="E1949" s="10">
        <f>D1948*RB[[#This Row],[Variazione percentuale]]</f>
        <v>2205100.4863027497</v>
      </c>
      <c r="F1949" s="11">
        <f>RB[[#This Row],[AUM]]-D1948</f>
        <v>1722093.6000001431</v>
      </c>
      <c r="G1949" s="11">
        <f>RB[[#This Row],[∆ AUM]]-RB[[#This Row],[effetto mercato]]</f>
        <v>-483006.88630260667</v>
      </c>
    </row>
    <row r="1950" spans="1:7">
      <c r="A1950" s="4">
        <v>45098</v>
      </c>
      <c r="B1950">
        <v>-0.40089999999999998</v>
      </c>
      <c r="C1950" s="6">
        <f>RB[[#This Row],[Variaz]]/100</f>
        <v>-4.0089999999999995E-3</v>
      </c>
      <c r="D1950" s="10">
        <f>'AUM Fondi'!F2127</f>
        <v>1204691051.6000001</v>
      </c>
      <c r="E1950" s="10">
        <f>D1949*RB[[#This Row],[Variazione percentuale]]</f>
        <v>-4850875.2976740301</v>
      </c>
      <c r="F1950" s="11">
        <f>RB[[#This Row],[AUM]]-D1949</f>
        <v>-5305281.0699999332</v>
      </c>
      <c r="G1950" s="11">
        <f>RB[[#This Row],[∆ AUM]]-RB[[#This Row],[effetto mercato]]</f>
        <v>-454405.77232590318</v>
      </c>
    </row>
    <row r="1951" spans="1:7">
      <c r="A1951" s="4">
        <v>45099</v>
      </c>
      <c r="B1951">
        <v>-0.311</v>
      </c>
      <c r="C1951" s="6">
        <f>RB[[#This Row],[Variaz]]/100</f>
        <v>-3.1099999999999999E-3</v>
      </c>
      <c r="D1951" s="10">
        <f>'AUM Fondi'!F2128</f>
        <v>1200482893.9400001</v>
      </c>
      <c r="E1951" s="10">
        <f>D1950*RB[[#This Row],[Variazione percentuale]]</f>
        <v>-3746589.1704760003</v>
      </c>
      <c r="F1951" s="11">
        <f>RB[[#This Row],[AUM]]-D1950</f>
        <v>-4208157.6600000858</v>
      </c>
      <c r="G1951" s="11">
        <f>RB[[#This Row],[∆ AUM]]-RB[[#This Row],[effetto mercato]]</f>
        <v>-461568.48952408554</v>
      </c>
    </row>
    <row r="1952" spans="1:7">
      <c r="A1952" s="4">
        <v>45100</v>
      </c>
      <c r="B1952">
        <v>0.34870000000000001</v>
      </c>
      <c r="C1952" s="6">
        <f>RB[[#This Row],[Variaz]]/100</f>
        <v>3.4870000000000001E-3</v>
      </c>
      <c r="D1952" s="10">
        <f>'AUM Fondi'!F2129</f>
        <v>1204341684.5600002</v>
      </c>
      <c r="E1952" s="10">
        <f>D1951*RB[[#This Row],[Variazione percentuale]]</f>
        <v>4186083.8511687801</v>
      </c>
      <c r="F1952" s="11">
        <f>RB[[#This Row],[AUM]]-D1951</f>
        <v>3858790.620000124</v>
      </c>
      <c r="G1952" s="11">
        <f>RB[[#This Row],[∆ AUM]]-RB[[#This Row],[effetto mercato]]</f>
        <v>-327293.23116865614</v>
      </c>
    </row>
    <row r="1953" spans="1:7">
      <c r="A1953" s="4">
        <v>45103</v>
      </c>
      <c r="B1953">
        <v>5.4899999999999997E-2</v>
      </c>
      <c r="C1953" s="6">
        <f>RB[[#This Row],[Variaz]]/100</f>
        <v>5.4900000000000001E-4</v>
      </c>
      <c r="D1953" s="10">
        <f>'AUM Fondi'!F2130</f>
        <v>1204571637.46</v>
      </c>
      <c r="E1953" s="10">
        <f>D1952*RB[[#This Row],[Variazione percentuale]]</f>
        <v>661183.58482344006</v>
      </c>
      <c r="F1953" s="11">
        <f>RB[[#This Row],[AUM]]-D1952</f>
        <v>229952.89999985695</v>
      </c>
      <c r="G1953" s="11">
        <f>RB[[#This Row],[∆ AUM]]-RB[[#This Row],[effetto mercato]]</f>
        <v>-431230.68482358311</v>
      </c>
    </row>
    <row r="1954" spans="1:7">
      <c r="A1954" s="4">
        <v>45104</v>
      </c>
      <c r="B1954">
        <v>-5.4800000000000001E-2</v>
      </c>
      <c r="C1954" s="6">
        <f>RB[[#This Row],[Variaz]]/100</f>
        <v>-5.4799999999999998E-4</v>
      </c>
      <c r="D1954" s="10">
        <f>'AUM Fondi'!F2131</f>
        <v>1203946865.5799999</v>
      </c>
      <c r="E1954" s="10">
        <f>D1953*RB[[#This Row],[Variazione percentuale]]</f>
        <v>-660105.25732808001</v>
      </c>
      <c r="F1954" s="11">
        <f>RB[[#This Row],[AUM]]-D1953</f>
        <v>-624771.88000011444</v>
      </c>
      <c r="G1954" s="11">
        <f>RB[[#This Row],[∆ AUM]]-RB[[#This Row],[effetto mercato]]</f>
        <v>35333.377327965572</v>
      </c>
    </row>
    <row r="1955" spans="1:7">
      <c r="A1955" s="4">
        <v>45105</v>
      </c>
      <c r="B1955">
        <v>0.27429999999999999</v>
      </c>
      <c r="C1955" s="6">
        <f>RB[[#This Row],[Variaz]]/100</f>
        <v>2.7429999999999998E-3</v>
      </c>
      <c r="D1955" s="10">
        <f>'AUM Fondi'!F2132</f>
        <v>1206895591.6599998</v>
      </c>
      <c r="E1955" s="10">
        <f>D1954*RB[[#This Row],[Variazione percentuale]]</f>
        <v>3302426.2522859396</v>
      </c>
      <c r="F1955" s="11">
        <f>RB[[#This Row],[AUM]]-D1954</f>
        <v>2948726.0799999237</v>
      </c>
      <c r="G1955" s="11">
        <f>RB[[#This Row],[∆ AUM]]-RB[[#This Row],[effetto mercato]]</f>
        <v>-353700.17228601594</v>
      </c>
    </row>
    <row r="1956" spans="1:7">
      <c r="A1956" s="4">
        <v>45106</v>
      </c>
      <c r="B1956">
        <v>-0.25530000000000003</v>
      </c>
      <c r="C1956" s="6">
        <f>RB[[#This Row],[Variaz]]/100</f>
        <v>-2.5530000000000001E-3</v>
      </c>
      <c r="D1956" s="10">
        <f>'AUM Fondi'!F2133</f>
        <v>1203675728.9400001</v>
      </c>
      <c r="E1956" s="10">
        <f>D1955*RB[[#This Row],[Variazione percentuale]]</f>
        <v>-3081204.44550798</v>
      </c>
      <c r="F1956" s="11">
        <f>RB[[#This Row],[AUM]]-D1955</f>
        <v>-3219862.7199997902</v>
      </c>
      <c r="G1956" s="11">
        <f>RB[[#This Row],[∆ AUM]]-RB[[#This Row],[effetto mercato]]</f>
        <v>-138658.27449181024</v>
      </c>
    </row>
    <row r="1957" spans="1:7">
      <c r="A1957" s="4">
        <v>45107</v>
      </c>
      <c r="B1957">
        <v>0.31080000000000002</v>
      </c>
      <c r="C1957" s="6">
        <f>RB[[#This Row],[Variaz]]/100</f>
        <v>3.1080000000000001E-3</v>
      </c>
      <c r="D1957" s="10">
        <f>'AUM Fondi'!F2134</f>
        <v>1207307711.1100001</v>
      </c>
      <c r="E1957" s="10">
        <f>D1956*RB[[#This Row],[Variazione percentuale]]</f>
        <v>3741024.1655455204</v>
      </c>
      <c r="F1957" s="11">
        <f>RB[[#This Row],[AUM]]-D1956</f>
        <v>3631982.1700000763</v>
      </c>
      <c r="G1957" s="11">
        <f>RB[[#This Row],[∆ AUM]]-RB[[#This Row],[effetto mercato]]</f>
        <v>-109041.99554544408</v>
      </c>
    </row>
    <row r="1958" spans="1:7">
      <c r="A1958" s="4">
        <v>45110</v>
      </c>
      <c r="B1958">
        <v>-5.4699999999999999E-2</v>
      </c>
      <c r="C1958" s="6">
        <f>RB[[#This Row],[Variaz]]/100</f>
        <v>-5.4699999999999996E-4</v>
      </c>
      <c r="D1958" s="10">
        <f>'AUM Fondi'!F2135</f>
        <v>1206678282.7900002</v>
      </c>
      <c r="E1958" s="10">
        <f>D1957*RB[[#This Row],[Variazione percentuale]]</f>
        <v>-660397.31797716999</v>
      </c>
      <c r="F1958" s="11">
        <f>RB[[#This Row],[AUM]]-D1957</f>
        <v>-629428.31999993324</v>
      </c>
      <c r="G1958" s="11">
        <f>RB[[#This Row],[∆ AUM]]-RB[[#This Row],[effetto mercato]]</f>
        <v>30968.997977236751</v>
      </c>
    </row>
    <row r="1959" spans="1:7">
      <c r="A1959" s="4">
        <v>45111</v>
      </c>
      <c r="B1959">
        <v>-7.2999999999999995E-2</v>
      </c>
      <c r="C1959" s="6">
        <f>RB[[#This Row],[Variaz]]/100</f>
        <v>-7.2999999999999996E-4</v>
      </c>
      <c r="D1959" s="10">
        <f>'AUM Fondi'!F2136</f>
        <v>1205578847.51</v>
      </c>
      <c r="E1959" s="10">
        <f>D1958*RB[[#This Row],[Variazione percentuale]]</f>
        <v>-880875.14643670013</v>
      </c>
      <c r="F1959" s="11">
        <f>RB[[#This Row],[AUM]]-D1958</f>
        <v>-1099435.2800002098</v>
      </c>
      <c r="G1959" s="11">
        <f>RB[[#This Row],[∆ AUM]]-RB[[#This Row],[effetto mercato]]</f>
        <v>-218560.13356350968</v>
      </c>
    </row>
    <row r="1960" spans="1:7">
      <c r="A1960" s="4">
        <v>45112</v>
      </c>
      <c r="B1960">
        <v>-0.1095</v>
      </c>
      <c r="C1960" s="6">
        <f>RB[[#This Row],[Variaz]]/100</f>
        <v>-1.0950000000000001E-3</v>
      </c>
      <c r="D1960" s="10">
        <f>'AUM Fondi'!F2137</f>
        <v>1204625891.21</v>
      </c>
      <c r="E1960" s="10">
        <f>D1959*RB[[#This Row],[Variazione percentuale]]</f>
        <v>-1320108.83802345</v>
      </c>
      <c r="F1960" s="11">
        <f>RB[[#This Row],[AUM]]-D1959</f>
        <v>-952956.29999995232</v>
      </c>
      <c r="G1960" s="11">
        <f>RB[[#This Row],[∆ AUM]]-RB[[#This Row],[effetto mercato]]</f>
        <v>367152.53802349768</v>
      </c>
    </row>
    <row r="1961" spans="1:7">
      <c r="A1961" s="4">
        <v>45113</v>
      </c>
      <c r="B1961">
        <v>-0.89529999999999998</v>
      </c>
      <c r="C1961" s="6">
        <f>RB[[#This Row],[Variaz]]/100</f>
        <v>-8.9529999999999992E-3</v>
      </c>
      <c r="D1961" s="10">
        <f>'AUM Fondi'!F2138</f>
        <v>1194145664.51</v>
      </c>
      <c r="E1961" s="10">
        <f>D1960*RB[[#This Row],[Variazione percentuale]]</f>
        <v>-10785015.60400313</v>
      </c>
      <c r="F1961" s="11">
        <f>RB[[#This Row],[AUM]]-D1960</f>
        <v>-10480226.700000048</v>
      </c>
      <c r="G1961" s="11">
        <f>RB[[#This Row],[∆ AUM]]-RB[[#This Row],[effetto mercato]]</f>
        <v>304788.90400308184</v>
      </c>
    </row>
    <row r="1962" spans="1:7">
      <c r="A1962" s="4">
        <v>45114</v>
      </c>
      <c r="B1962">
        <v>-0.18440000000000001</v>
      </c>
      <c r="C1962" s="6">
        <f>RB[[#This Row],[Variaz]]/100</f>
        <v>-1.8440000000000002E-3</v>
      </c>
      <c r="D1962" s="10">
        <f>'AUM Fondi'!F2139</f>
        <v>1191849069.72</v>
      </c>
      <c r="E1962" s="10">
        <f>D1961*RB[[#This Row],[Variazione percentuale]]</f>
        <v>-2202004.6053564399</v>
      </c>
      <c r="F1962" s="11">
        <f>RB[[#This Row],[AUM]]-D1961</f>
        <v>-2296594.7899999619</v>
      </c>
      <c r="G1962" s="11">
        <f>RB[[#This Row],[∆ AUM]]-RB[[#This Row],[effetto mercato]]</f>
        <v>-94590.184643521905</v>
      </c>
    </row>
    <row r="1963" spans="1:7">
      <c r="A1963" s="4">
        <v>45117</v>
      </c>
      <c r="B1963">
        <v>0.1108</v>
      </c>
      <c r="C1963" s="6">
        <f>RB[[#This Row],[Variaz]]/100</f>
        <v>1.108E-3</v>
      </c>
      <c r="D1963" s="10">
        <f>'AUM Fondi'!F2140</f>
        <v>1192683360.8200002</v>
      </c>
      <c r="E1963" s="10">
        <f>D1962*RB[[#This Row],[Variazione percentuale]]</f>
        <v>1320568.7692497601</v>
      </c>
      <c r="F1963" s="11">
        <f>RB[[#This Row],[AUM]]-D1962</f>
        <v>834291.10000014305</v>
      </c>
      <c r="G1963" s="11">
        <f>RB[[#This Row],[∆ AUM]]-RB[[#This Row],[effetto mercato]]</f>
        <v>-486277.66924961703</v>
      </c>
    </row>
    <row r="1964" spans="1:7">
      <c r="A1964" s="4">
        <v>45118</v>
      </c>
      <c r="B1964">
        <v>0.1845</v>
      </c>
      <c r="C1964" s="6">
        <f>RB[[#This Row],[Variaz]]/100</f>
        <v>1.8450000000000001E-3</v>
      </c>
      <c r="D1964" s="10">
        <f>'AUM Fondi'!F2141</f>
        <v>1194721167.3099999</v>
      </c>
      <c r="E1964" s="10">
        <f>D1963*RB[[#This Row],[Variazione percentuale]]</f>
        <v>2200500.8007129002</v>
      </c>
      <c r="F1964" s="11">
        <f>RB[[#This Row],[AUM]]-D1963</f>
        <v>2037806.4899997711</v>
      </c>
      <c r="G1964" s="11">
        <f>RB[[#This Row],[∆ AUM]]-RB[[#This Row],[effetto mercato]]</f>
        <v>-162694.31071312912</v>
      </c>
    </row>
    <row r="1965" spans="1:7">
      <c r="A1965" s="4">
        <v>45119</v>
      </c>
      <c r="B1965">
        <v>0.42359999999999998</v>
      </c>
      <c r="C1965" s="6">
        <f>RB[[#This Row],[Variaz]]/100</f>
        <v>4.2360000000000002E-3</v>
      </c>
      <c r="D1965" s="10">
        <f>'AUM Fondi'!F2142</f>
        <v>1199406408.6099999</v>
      </c>
      <c r="E1965" s="10">
        <f>D1964*RB[[#This Row],[Variazione percentuale]]</f>
        <v>5060838.8647251604</v>
      </c>
      <c r="F1965" s="11">
        <f>RB[[#This Row],[AUM]]-D1964</f>
        <v>4685241.2999999523</v>
      </c>
      <c r="G1965" s="11">
        <f>RB[[#This Row],[∆ AUM]]-RB[[#This Row],[effetto mercato]]</f>
        <v>-375597.5647252081</v>
      </c>
    </row>
    <row r="1966" spans="1:7">
      <c r="A1966" s="4">
        <v>45120</v>
      </c>
      <c r="B1966">
        <v>0.44009999999999999</v>
      </c>
      <c r="C1966" s="6">
        <f>RB[[#This Row],[Variaz]]/100</f>
        <v>4.4009999999999995E-3</v>
      </c>
      <c r="D1966" s="10">
        <f>'AUM Fondi'!F2143</f>
        <v>1204544493.9100001</v>
      </c>
      <c r="E1966" s="10">
        <f>D1965*RB[[#This Row],[Variazione percentuale]]</f>
        <v>5278587.6042926088</v>
      </c>
      <c r="F1966" s="11">
        <f>RB[[#This Row],[AUM]]-D1965</f>
        <v>5138085.3000001907</v>
      </c>
      <c r="G1966" s="11">
        <f>RB[[#This Row],[∆ AUM]]-RB[[#This Row],[effetto mercato]]</f>
        <v>-140502.30429241806</v>
      </c>
    </row>
    <row r="1967" spans="1:7">
      <c r="A1967" s="4">
        <v>45121</v>
      </c>
      <c r="B1967">
        <v>-0.34689999999999999</v>
      </c>
      <c r="C1967" s="6">
        <f>RB[[#This Row],[Variaz]]/100</f>
        <v>-3.4689999999999999E-3</v>
      </c>
      <c r="D1967" s="10">
        <f>'AUM Fondi'!F2144</f>
        <v>1199888134.9000001</v>
      </c>
      <c r="E1967" s="10">
        <f>D1966*RB[[#This Row],[Variazione percentuale]]</f>
        <v>-4178564.84937379</v>
      </c>
      <c r="F1967" s="11">
        <f>RB[[#This Row],[AUM]]-D1966</f>
        <v>-4656359.0099999905</v>
      </c>
      <c r="G1967" s="11">
        <f>RB[[#This Row],[∆ AUM]]-RB[[#This Row],[effetto mercato]]</f>
        <v>-477794.16062620049</v>
      </c>
    </row>
    <row r="1968" spans="1:7">
      <c r="A1968" s="4">
        <v>45124</v>
      </c>
      <c r="B1968">
        <v>0.14660000000000001</v>
      </c>
      <c r="C1968" s="6">
        <f>RB[[#This Row],[Variaz]]/100</f>
        <v>1.4660000000000001E-3</v>
      </c>
      <c r="D1968" s="10">
        <f>'AUM Fondi'!F2145</f>
        <v>1201100948.8699999</v>
      </c>
      <c r="E1968" s="10">
        <f>D1967*RB[[#This Row],[Variazione percentuale]]</f>
        <v>1759036.0057634001</v>
      </c>
      <c r="F1968" s="11">
        <f>RB[[#This Row],[AUM]]-D1967</f>
        <v>1212813.9699997902</v>
      </c>
      <c r="G1968" s="11">
        <f>RB[[#This Row],[∆ AUM]]-RB[[#This Row],[effetto mercato]]</f>
        <v>-546222.03576360992</v>
      </c>
    </row>
    <row r="1969" spans="1:7">
      <c r="A1969" s="4">
        <v>45125</v>
      </c>
      <c r="B1969">
        <v>0.54879999999999995</v>
      </c>
      <c r="C1969" s="6">
        <f>RB[[#This Row],[Variaz]]/100</f>
        <v>5.4879999999999998E-3</v>
      </c>
      <c r="D1969" s="10">
        <f>'AUM Fondi'!F2146</f>
        <v>1207597763.6300001</v>
      </c>
      <c r="E1969" s="10">
        <f>D1968*RB[[#This Row],[Variazione percentuale]]</f>
        <v>6591642.0073985588</v>
      </c>
      <c r="F1969" s="11">
        <f>RB[[#This Row],[AUM]]-D1968</f>
        <v>6496814.7600002289</v>
      </c>
      <c r="G1969" s="11">
        <f>RB[[#This Row],[∆ AUM]]-RB[[#This Row],[effetto mercato]]</f>
        <v>-94827.247398329899</v>
      </c>
    </row>
    <row r="1970" spans="1:7">
      <c r="A1970" s="4">
        <v>45126</v>
      </c>
      <c r="B1970">
        <v>0</v>
      </c>
      <c r="C1970" s="6">
        <f>RB[[#This Row],[Variaz]]/100</f>
        <v>0</v>
      </c>
      <c r="D1970" s="10">
        <f>'AUM Fondi'!F2147</f>
        <v>1207818116.03</v>
      </c>
      <c r="E1970" s="10">
        <f>D1969*RB[[#This Row],[Variazione percentuale]]</f>
        <v>0</v>
      </c>
      <c r="F1970" s="11">
        <f>RB[[#This Row],[AUM]]-D1969</f>
        <v>220352.39999985695</v>
      </c>
      <c r="G1970" s="11">
        <f>RB[[#This Row],[∆ AUM]]-RB[[#This Row],[effetto mercato]]</f>
        <v>220352.39999985695</v>
      </c>
    </row>
    <row r="1971" spans="1:7">
      <c r="A1971" s="4">
        <v>45127</v>
      </c>
      <c r="B1971">
        <v>-0.2001</v>
      </c>
      <c r="C1971" s="6">
        <f>RB[[#This Row],[Variaz]]/100</f>
        <v>-2.0010000000000002E-3</v>
      </c>
      <c r="D1971" s="10">
        <f>'AUM Fondi'!F2148</f>
        <v>1204689347.4000001</v>
      </c>
      <c r="E1971" s="10">
        <f>D1970*RB[[#This Row],[Variazione percentuale]]</f>
        <v>-2416844.05017603</v>
      </c>
      <c r="F1971" s="11">
        <f>RB[[#This Row],[AUM]]-D1970</f>
        <v>-3128768.629999876</v>
      </c>
      <c r="G1971" s="11">
        <f>RB[[#This Row],[∆ AUM]]-RB[[#This Row],[effetto mercato]]</f>
        <v>-711924.579823846</v>
      </c>
    </row>
    <row r="1972" spans="1:7">
      <c r="A1972" s="4">
        <v>45128</v>
      </c>
      <c r="B1972">
        <v>0.1459</v>
      </c>
      <c r="C1972" s="6">
        <f>RB[[#This Row],[Variaz]]/100</f>
        <v>1.459E-3</v>
      </c>
      <c r="D1972" s="10">
        <f>'AUM Fondi'!F2149</f>
        <v>1206353440.55</v>
      </c>
      <c r="E1972" s="10">
        <f>D1971*RB[[#This Row],[Variazione percentuale]]</f>
        <v>1757641.7578566002</v>
      </c>
      <c r="F1972" s="11">
        <f>RB[[#This Row],[AUM]]-D1971</f>
        <v>1664093.1499998569</v>
      </c>
      <c r="G1972" s="11">
        <f>RB[[#This Row],[∆ AUM]]-RB[[#This Row],[effetto mercato]]</f>
        <v>-93548.607856743271</v>
      </c>
    </row>
    <row r="1973" spans="1:7">
      <c r="A1973" s="4">
        <v>45131</v>
      </c>
      <c r="B1973">
        <v>0.34589999999999999</v>
      </c>
      <c r="C1973" s="6">
        <f>RB[[#This Row],[Variaz]]/100</f>
        <v>3.4589999999999998E-3</v>
      </c>
      <c r="D1973" s="10">
        <f>'AUM Fondi'!F2150</f>
        <v>1210233451.1300001</v>
      </c>
      <c r="E1973" s="10">
        <f>D1972*RB[[#This Row],[Variazione percentuale]]</f>
        <v>4172776.5508624497</v>
      </c>
      <c r="F1973" s="11">
        <f>RB[[#This Row],[AUM]]-D1972</f>
        <v>3880010.5800001621</v>
      </c>
      <c r="G1973" s="11">
        <f>RB[[#This Row],[∆ AUM]]-RB[[#This Row],[effetto mercato]]</f>
        <v>-292765.97086228756</v>
      </c>
    </row>
    <row r="1974" spans="1:7">
      <c r="A1974" s="4">
        <v>45132</v>
      </c>
      <c r="B1974">
        <v>0.254</v>
      </c>
      <c r="C1974" s="6">
        <f>RB[[#This Row],[Variaz]]/100</f>
        <v>2.5400000000000002E-3</v>
      </c>
      <c r="D1974" s="10">
        <f>'AUM Fondi'!F2151</f>
        <v>1213016117.5699999</v>
      </c>
      <c r="E1974" s="10">
        <f>D1973*RB[[#This Row],[Variazione percentuale]]</f>
        <v>3073992.9658702007</v>
      </c>
      <c r="F1974" s="11">
        <f>RB[[#This Row],[AUM]]-D1973</f>
        <v>2782666.4399998188</v>
      </c>
      <c r="G1974" s="11">
        <f>RB[[#This Row],[∆ AUM]]-RB[[#This Row],[effetto mercato]]</f>
        <v>-291326.52587038185</v>
      </c>
    </row>
    <row r="1975" spans="1:7">
      <c r="A1975" s="4">
        <v>45133</v>
      </c>
      <c r="B1975">
        <v>-0.2172</v>
      </c>
      <c r="C1975" s="6">
        <f>RB[[#This Row],[Variaz]]/100</f>
        <v>-2.1719999999999999E-3</v>
      </c>
      <c r="D1975" s="10">
        <f>'AUM Fondi'!F2152</f>
        <v>1210364719</v>
      </c>
      <c r="E1975" s="10">
        <f>D1974*RB[[#This Row],[Variazione percentuale]]</f>
        <v>-2634671.0073620398</v>
      </c>
      <c r="F1975" s="11">
        <f>RB[[#This Row],[AUM]]-D1974</f>
        <v>-2651398.5699999332</v>
      </c>
      <c r="G1975" s="11">
        <f>RB[[#This Row],[∆ AUM]]-RB[[#This Row],[effetto mercato]]</f>
        <v>-16727.562637893483</v>
      </c>
    </row>
    <row r="1976" spans="1:7">
      <c r="A1976" s="4">
        <v>45134</v>
      </c>
      <c r="B1976">
        <v>0.25390000000000001</v>
      </c>
      <c r="C1976" s="6">
        <f>RB[[#This Row],[Variaz]]/100</f>
        <v>2.539E-3</v>
      </c>
      <c r="D1976" s="10">
        <f>'AUM Fondi'!F2153</f>
        <v>1212908113.0600002</v>
      </c>
      <c r="E1976" s="10">
        <f>D1975*RB[[#This Row],[Variazione percentuale]]</f>
        <v>3073116.0215409999</v>
      </c>
      <c r="F1976" s="11">
        <f>RB[[#This Row],[AUM]]-D1975</f>
        <v>2543394.0600001812</v>
      </c>
      <c r="G1976" s="11">
        <f>RB[[#This Row],[∆ AUM]]-RB[[#This Row],[effetto mercato]]</f>
        <v>-529721.96154081868</v>
      </c>
    </row>
    <row r="1977" spans="1:7">
      <c r="A1977" s="4">
        <v>45135</v>
      </c>
      <c r="B1977">
        <v>-0.1085</v>
      </c>
      <c r="C1977" s="6">
        <f>RB[[#This Row],[Variaz]]/100</f>
        <v>-1.085E-3</v>
      </c>
      <c r="D1977" s="10">
        <f>'AUM Fondi'!F2154</f>
        <v>1211447117.0900002</v>
      </c>
      <c r="E1977" s="10">
        <f>D1976*RB[[#This Row],[Variazione percentuale]]</f>
        <v>-1316005.3026701002</v>
      </c>
      <c r="F1977" s="11">
        <f>RB[[#This Row],[AUM]]-D1976</f>
        <v>-1460995.9700000286</v>
      </c>
      <c r="G1977" s="11">
        <f>RB[[#This Row],[∆ AUM]]-RB[[#This Row],[effetto mercato]]</f>
        <v>-144990.66732992837</v>
      </c>
    </row>
    <row r="1978" spans="1:7">
      <c r="A1978" s="4">
        <v>45138</v>
      </c>
      <c r="B1978">
        <v>0.1087</v>
      </c>
      <c r="C1978" s="6">
        <f>RB[[#This Row],[Variaz]]/100</f>
        <v>1.0870000000000001E-3</v>
      </c>
      <c r="D1978" s="10">
        <f>'AUM Fondi'!F2155</f>
        <v>1212576406.49</v>
      </c>
      <c r="E1978" s="10">
        <f>D1977*RB[[#This Row],[Variazione percentuale]]</f>
        <v>1316843.0162768303</v>
      </c>
      <c r="F1978" s="11">
        <f>RB[[#This Row],[AUM]]-D1977</f>
        <v>1129289.3999998569</v>
      </c>
      <c r="G1978" s="11">
        <f>RB[[#This Row],[∆ AUM]]-RB[[#This Row],[effetto mercato]]</f>
        <v>-187553.61627697339</v>
      </c>
    </row>
    <row r="1979" spans="1:7">
      <c r="A1979" s="4">
        <v>45139</v>
      </c>
      <c r="B1979">
        <v>-0.28939999999999999</v>
      </c>
      <c r="C1979" s="6">
        <f>RB[[#This Row],[Variaz]]/100</f>
        <v>-2.8939999999999999E-3</v>
      </c>
      <c r="D1979" s="10">
        <f>'AUM Fondi'!F2156</f>
        <v>1208865996.4200001</v>
      </c>
      <c r="E1979" s="10">
        <f>D1978*RB[[#This Row],[Variazione percentuale]]</f>
        <v>-3509196.1203820598</v>
      </c>
      <c r="F1979" s="11">
        <f>RB[[#This Row],[AUM]]-D1978</f>
        <v>-3710410.0699999332</v>
      </c>
      <c r="G1979" s="11">
        <f>RB[[#This Row],[∆ AUM]]-RB[[#This Row],[effetto mercato]]</f>
        <v>-201213.94961787341</v>
      </c>
    </row>
    <row r="1980" spans="1:7">
      <c r="A1980" s="4">
        <v>45140</v>
      </c>
      <c r="B1980">
        <v>-0.23580000000000001</v>
      </c>
      <c r="C1980" s="6">
        <f>RB[[#This Row],[Variaz]]/100</f>
        <v>-2.3580000000000003E-3</v>
      </c>
      <c r="D1980" s="10">
        <f>'AUM Fondi'!F2157</f>
        <v>1205961744.1100001</v>
      </c>
      <c r="E1980" s="10">
        <f>D1979*RB[[#This Row],[Variazione percentuale]]</f>
        <v>-2850506.0195583603</v>
      </c>
      <c r="F1980" s="11">
        <f>RB[[#This Row],[AUM]]-D1979</f>
        <v>-2904252.3099999428</v>
      </c>
      <c r="G1980" s="11">
        <f>RB[[#This Row],[∆ AUM]]-RB[[#This Row],[effetto mercato]]</f>
        <v>-53746.290441582445</v>
      </c>
    </row>
    <row r="1981" spans="1:7">
      <c r="A1981" s="4">
        <v>45141</v>
      </c>
      <c r="B1981">
        <v>-0.4546</v>
      </c>
      <c r="C1981" s="6">
        <f>RB[[#This Row],[Variaz]]/100</f>
        <v>-4.5459999999999997E-3</v>
      </c>
      <c r="D1981" s="10">
        <f>'AUM Fondi'!F2158</f>
        <v>1200560042.5899999</v>
      </c>
      <c r="E1981" s="10">
        <f>D1980*RB[[#This Row],[Variazione percentuale]]</f>
        <v>-5482302.08872406</v>
      </c>
      <c r="F1981" s="11">
        <f>RB[[#This Row],[AUM]]-D1980</f>
        <v>-5401701.5200002193</v>
      </c>
      <c r="G1981" s="11">
        <f>RB[[#This Row],[∆ AUM]]-RB[[#This Row],[effetto mercato]]</f>
        <v>80600.568723840639</v>
      </c>
    </row>
    <row r="1982" spans="1:7">
      <c r="A1982" s="4">
        <v>45142</v>
      </c>
      <c r="B1982">
        <v>-7.3099999999999998E-2</v>
      </c>
      <c r="C1982" s="6">
        <f>RB[[#This Row],[Variaz]]/100</f>
        <v>-7.3099999999999999E-4</v>
      </c>
      <c r="D1982" s="10">
        <f>'AUM Fondi'!F2159</f>
        <v>1200052889.29</v>
      </c>
      <c r="E1982" s="10">
        <f>D1981*RB[[#This Row],[Variazione percentuale]]</f>
        <v>-877609.3911332899</v>
      </c>
      <c r="F1982" s="11">
        <f>RB[[#This Row],[AUM]]-D1981</f>
        <v>-507153.29999995232</v>
      </c>
      <c r="G1982" s="11">
        <f>RB[[#This Row],[∆ AUM]]-RB[[#This Row],[effetto mercato]]</f>
        <v>370456.09113333758</v>
      </c>
    </row>
    <row r="1983" spans="1:7">
      <c r="A1983" s="4">
        <v>45145</v>
      </c>
      <c r="B1983">
        <v>3.6600000000000001E-2</v>
      </c>
      <c r="C1983" s="6">
        <f>RB[[#This Row],[Variaz]]/100</f>
        <v>3.6600000000000001E-4</v>
      </c>
      <c r="D1983" s="10">
        <f>'AUM Fondi'!F2160</f>
        <v>1200503997.54</v>
      </c>
      <c r="E1983" s="10">
        <f>D1982*RB[[#This Row],[Variazione percentuale]]</f>
        <v>439219.35748014</v>
      </c>
      <c r="F1983" s="11">
        <f>RB[[#This Row],[AUM]]-D1982</f>
        <v>451108.25</v>
      </c>
      <c r="G1983" s="11">
        <f>RB[[#This Row],[∆ AUM]]-RB[[#This Row],[effetto mercato]]</f>
        <v>11888.892519860005</v>
      </c>
    </row>
    <row r="1984" spans="1:7">
      <c r="A1984" s="4">
        <v>45146</v>
      </c>
      <c r="B1984">
        <v>0.45689999999999997</v>
      </c>
      <c r="C1984" s="6">
        <f>RB[[#This Row],[Variaz]]/100</f>
        <v>4.5690000000000001E-3</v>
      </c>
      <c r="D1984" s="10">
        <f>'AUM Fondi'!F2161</f>
        <v>1205639787.9899998</v>
      </c>
      <c r="E1984" s="10">
        <f>D1983*RB[[#This Row],[Variazione percentuale]]</f>
        <v>5485102.7647602595</v>
      </c>
      <c r="F1984" s="11">
        <f>RB[[#This Row],[AUM]]-D1983</f>
        <v>5135790.4499998093</v>
      </c>
      <c r="G1984" s="11">
        <f>RB[[#This Row],[∆ AUM]]-RB[[#This Row],[effetto mercato]]</f>
        <v>-349312.31476045027</v>
      </c>
    </row>
    <row r="1985" spans="1:7">
      <c r="A1985" s="4">
        <v>45147</v>
      </c>
      <c r="B1985">
        <v>-0.29110000000000003</v>
      </c>
      <c r="C1985" s="6">
        <f>RB[[#This Row],[Variaz]]/100</f>
        <v>-2.9110000000000004E-3</v>
      </c>
      <c r="D1985" s="10">
        <f>'AUM Fondi'!F2162</f>
        <v>1202164729.3800001</v>
      </c>
      <c r="E1985" s="10">
        <f>D1984*RB[[#This Row],[Variazione percentuale]]</f>
        <v>-3509617.42283889</v>
      </c>
      <c r="F1985" s="11">
        <f>RB[[#This Row],[AUM]]-D1984</f>
        <v>-3475058.6099996567</v>
      </c>
      <c r="G1985" s="11">
        <f>RB[[#This Row],[∆ AUM]]-RB[[#This Row],[effetto mercato]]</f>
        <v>34558.812839233316</v>
      </c>
    </row>
    <row r="1986" spans="1:7">
      <c r="A1986" s="4">
        <v>45148</v>
      </c>
      <c r="B1986">
        <v>-5.4699999999999999E-2</v>
      </c>
      <c r="C1986" s="6">
        <f>RB[[#This Row],[Variaz]]/100</f>
        <v>-5.4699999999999996E-4</v>
      </c>
      <c r="D1986" s="10">
        <f>'AUM Fondi'!F2163</f>
        <v>1201339342.6600001</v>
      </c>
      <c r="E1986" s="10">
        <f>D1985*RB[[#This Row],[Variazione percentuale]]</f>
        <v>-657584.10697086004</v>
      </c>
      <c r="F1986" s="11">
        <f>RB[[#This Row],[AUM]]-D1985</f>
        <v>-825386.72000002861</v>
      </c>
      <c r="G1986" s="11">
        <f>RB[[#This Row],[∆ AUM]]-RB[[#This Row],[effetto mercato]]</f>
        <v>-167802.61302916857</v>
      </c>
    </row>
    <row r="1987" spans="1:7">
      <c r="A1987" s="4">
        <v>45149</v>
      </c>
      <c r="B1987">
        <v>-0.36509999999999998</v>
      </c>
      <c r="C1987" s="6">
        <f>RB[[#This Row],[Variaz]]/100</f>
        <v>-3.6509999999999997E-3</v>
      </c>
      <c r="D1987" s="10">
        <f>'AUM Fondi'!F2164</f>
        <v>1196890925.2600002</v>
      </c>
      <c r="E1987" s="10">
        <f>D1986*RB[[#This Row],[Variazione percentuale]]</f>
        <v>-4386089.9400516599</v>
      </c>
      <c r="F1987" s="11">
        <f>RB[[#This Row],[AUM]]-D1986</f>
        <v>-4448417.3999998569</v>
      </c>
      <c r="G1987" s="11">
        <f>RB[[#This Row],[∆ AUM]]-RB[[#This Row],[effetto mercato]]</f>
        <v>-62327.459948197007</v>
      </c>
    </row>
    <row r="1988" spans="1:7">
      <c r="A1988" s="4">
        <v>45152</v>
      </c>
      <c r="B1988">
        <v>0.16489999999999999</v>
      </c>
      <c r="C1988" s="6">
        <f>RB[[#This Row],[Variaz]]/100</f>
        <v>1.6489999999999999E-3</v>
      </c>
      <c r="D1988" s="10">
        <f>'AUM Fondi'!F2165</f>
        <v>1199119218.1300001</v>
      </c>
      <c r="E1988" s="10">
        <f>D1987*RB[[#This Row],[Variazione percentuale]]</f>
        <v>1973673.1357537403</v>
      </c>
      <c r="F1988" s="11">
        <f>RB[[#This Row],[AUM]]-D1987</f>
        <v>2228292.8699998856</v>
      </c>
      <c r="G1988" s="11">
        <f>RB[[#This Row],[∆ AUM]]-RB[[#This Row],[effetto mercato]]</f>
        <v>254619.73424614524</v>
      </c>
    </row>
    <row r="1989" spans="1:7">
      <c r="A1989" s="4">
        <v>45154</v>
      </c>
      <c r="B1989">
        <v>-0.64019999999999999</v>
      </c>
      <c r="C1989" s="6">
        <f>RB[[#This Row],[Variaz]]/100</f>
        <v>-6.4019999999999997E-3</v>
      </c>
      <c r="D1989" s="10">
        <f>'AUM Fondi'!F2166</f>
        <v>1191265865.71</v>
      </c>
      <c r="E1989" s="10">
        <f>D1988*RB[[#This Row],[Variazione percentuale]]</f>
        <v>-7676761.2344682608</v>
      </c>
      <c r="F1989" s="11">
        <f>RB[[#This Row],[AUM]]-D1988</f>
        <v>-7853352.4200000763</v>
      </c>
      <c r="G1989" s="11">
        <f>RB[[#This Row],[∆ AUM]]-RB[[#This Row],[effetto mercato]]</f>
        <v>-176591.18553181551</v>
      </c>
    </row>
    <row r="1990" spans="1:7">
      <c r="A1990" s="4">
        <v>45155</v>
      </c>
      <c r="B1990">
        <v>-0.4602</v>
      </c>
      <c r="C1990" s="6">
        <f>RB[[#This Row],[Variaz]]/100</f>
        <v>-4.6020000000000002E-3</v>
      </c>
      <c r="D1990" s="10">
        <f>'AUM Fondi'!F2167</f>
        <v>1185702662.23</v>
      </c>
      <c r="E1990" s="10">
        <f>D1989*RB[[#This Row],[Variazione percentuale]]</f>
        <v>-5482205.5139974207</v>
      </c>
      <c r="F1990" s="11">
        <f>RB[[#This Row],[AUM]]-D1989</f>
        <v>-5563203.4800000191</v>
      </c>
      <c r="G1990" s="11">
        <f>RB[[#This Row],[∆ AUM]]-RB[[#This Row],[effetto mercato]]</f>
        <v>-80997.966002598405</v>
      </c>
    </row>
    <row r="1991" spans="1:7">
      <c r="A1991" s="4">
        <v>45156</v>
      </c>
      <c r="B1991">
        <v>0.27739999999999998</v>
      </c>
      <c r="C1991" s="6">
        <f>RB[[#This Row],[Variaz]]/100</f>
        <v>2.774E-3</v>
      </c>
      <c r="D1991" s="10">
        <f>'AUM Fondi'!F2168</f>
        <v>1189117253.6199999</v>
      </c>
      <c r="E1991" s="10">
        <f>D1990*RB[[#This Row],[Variazione percentuale]]</f>
        <v>3289139.1850260198</v>
      </c>
      <c r="F1991" s="11">
        <f>RB[[#This Row],[AUM]]-D1990</f>
        <v>3414591.3899998665</v>
      </c>
      <c r="G1991" s="11">
        <f>RB[[#This Row],[∆ AUM]]-RB[[#This Row],[effetto mercato]]</f>
        <v>125452.20497384667</v>
      </c>
    </row>
    <row r="1992" spans="1:7">
      <c r="A1992" s="4">
        <v>45159</v>
      </c>
      <c r="B1992">
        <v>-0.2029</v>
      </c>
      <c r="C1992" s="6">
        <f>RB[[#This Row],[Variaz]]/100</f>
        <v>-2.029E-3</v>
      </c>
      <c r="D1992" s="10">
        <f>'AUM Fondi'!F2169</f>
        <v>1186520517.8600001</v>
      </c>
      <c r="E1992" s="10">
        <f>D1991*RB[[#This Row],[Variazione percentuale]]</f>
        <v>-2412718.9075949797</v>
      </c>
      <c r="F1992" s="11">
        <f>RB[[#This Row],[AUM]]-D1991</f>
        <v>-2596735.759999752</v>
      </c>
      <c r="G1992" s="11">
        <f>RB[[#This Row],[∆ AUM]]-RB[[#This Row],[effetto mercato]]</f>
        <v>-184016.8524047723</v>
      </c>
    </row>
    <row r="1993" spans="1:7">
      <c r="A1993" s="4">
        <v>45160</v>
      </c>
      <c r="B1993">
        <v>0.3881</v>
      </c>
      <c r="C1993" s="6">
        <f>RB[[#This Row],[Variaz]]/100</f>
        <v>3.8809999999999999E-3</v>
      </c>
      <c r="D1993" s="10">
        <f>'AUM Fondi'!F2170</f>
        <v>1191376412.1900001</v>
      </c>
      <c r="E1993" s="10">
        <f>D1992*RB[[#This Row],[Variazione percentuale]]</f>
        <v>4604886.1298146602</v>
      </c>
      <c r="F1993" s="11">
        <f>RB[[#This Row],[AUM]]-D1992</f>
        <v>4855894.3299999237</v>
      </c>
      <c r="G1993" s="11">
        <f>RB[[#This Row],[∆ AUM]]-RB[[#This Row],[effetto mercato]]</f>
        <v>251008.20018526353</v>
      </c>
    </row>
    <row r="1994" spans="1:7">
      <c r="A1994" s="4">
        <v>45161</v>
      </c>
      <c r="B1994">
        <v>0.82840000000000003</v>
      </c>
      <c r="C1994" s="6">
        <f>RB[[#This Row],[Variaz]]/100</f>
        <v>8.2839999999999997E-3</v>
      </c>
      <c r="D1994" s="10">
        <f>'AUM Fondi'!F2171</f>
        <v>1201110387.9400001</v>
      </c>
      <c r="E1994" s="10">
        <f>D1993*RB[[#This Row],[Variazione percentuale]]</f>
        <v>9869362.1985819601</v>
      </c>
      <c r="F1994" s="11">
        <f>RB[[#This Row],[AUM]]-D1993</f>
        <v>9733975.75</v>
      </c>
      <c r="G1994" s="11">
        <f>RB[[#This Row],[∆ AUM]]-RB[[#This Row],[effetto mercato]]</f>
        <v>-135386.44858196005</v>
      </c>
    </row>
    <row r="1995" spans="1:7">
      <c r="A1995" s="4">
        <v>45162</v>
      </c>
      <c r="B1995">
        <v>-0.21909999999999999</v>
      </c>
      <c r="C1995" s="6">
        <f>RB[[#This Row],[Variaz]]/100</f>
        <v>-2.1909999999999998E-3</v>
      </c>
      <c r="D1995" s="10">
        <f>'AUM Fondi'!F2172</f>
        <v>1198158722.8199999</v>
      </c>
      <c r="E1995" s="10">
        <f>D1994*RB[[#This Row],[Variazione percentuale]]</f>
        <v>-2631632.8599765399</v>
      </c>
      <c r="F1995" s="11">
        <f>RB[[#This Row],[AUM]]-D1994</f>
        <v>-2951665.120000124</v>
      </c>
      <c r="G1995" s="11">
        <f>RB[[#This Row],[∆ AUM]]-RB[[#This Row],[effetto mercato]]</f>
        <v>-320032.26002358412</v>
      </c>
    </row>
    <row r="1996" spans="1:7">
      <c r="A1996" s="4">
        <v>45163</v>
      </c>
      <c r="B1996">
        <v>5.4899999999999997E-2</v>
      </c>
      <c r="C1996" s="6">
        <f>RB[[#This Row],[Variaz]]/100</f>
        <v>5.4900000000000001E-4</v>
      </c>
      <c r="D1996" s="10">
        <f>'AUM Fondi'!F2173</f>
        <v>1198531169.6799998</v>
      </c>
      <c r="E1996" s="10">
        <f>D1995*RB[[#This Row],[Variazione percentuale]]</f>
        <v>657789.13882818003</v>
      </c>
      <c r="F1996" s="11">
        <f>RB[[#This Row],[AUM]]-D1995</f>
        <v>372446.8599998951</v>
      </c>
      <c r="G1996" s="11">
        <f>RB[[#This Row],[∆ AUM]]-RB[[#This Row],[effetto mercato]]</f>
        <v>-285342.27882828494</v>
      </c>
    </row>
    <row r="1997" spans="1:7">
      <c r="A1997" s="4">
        <v>45166</v>
      </c>
      <c r="B1997">
        <v>0.18290000000000001</v>
      </c>
      <c r="C1997" s="6">
        <f>RB[[#This Row],[Variaz]]/100</f>
        <v>1.8290000000000001E-3</v>
      </c>
      <c r="D1997" s="10">
        <f>'AUM Fondi'!F2174</f>
        <v>1200567728.1600001</v>
      </c>
      <c r="E1997" s="10">
        <f>D1996*RB[[#This Row],[Variazione percentuale]]</f>
        <v>2192113.5093447198</v>
      </c>
      <c r="F1997" s="11">
        <f>RB[[#This Row],[AUM]]-D1996</f>
        <v>2036558.4800002575</v>
      </c>
      <c r="G1997" s="11">
        <f>RB[[#This Row],[∆ AUM]]-RB[[#This Row],[effetto mercato]]</f>
        <v>-155555.02934446232</v>
      </c>
    </row>
    <row r="1998" spans="1:7">
      <c r="A1998" s="4">
        <v>45167</v>
      </c>
      <c r="B1998">
        <v>0.52939999999999998</v>
      </c>
      <c r="C1998" s="6">
        <f>RB[[#This Row],[Variaz]]/100</f>
        <v>5.2940000000000001E-3</v>
      </c>
      <c r="D1998" s="10">
        <f>'AUM Fondi'!F2175</f>
        <v>1206858324.4700003</v>
      </c>
      <c r="E1998" s="10">
        <f>D1997*RB[[#This Row],[Variazione percentuale]]</f>
        <v>6355805.5528790401</v>
      </c>
      <c r="F1998" s="11">
        <f>RB[[#This Row],[AUM]]-D1997</f>
        <v>6290596.3100001812</v>
      </c>
      <c r="G1998" s="11">
        <f>RB[[#This Row],[∆ AUM]]-RB[[#This Row],[effetto mercato]]</f>
        <v>-65209.242878858931</v>
      </c>
    </row>
    <row r="1999" spans="1:7">
      <c r="A1999" s="4">
        <v>45168</v>
      </c>
      <c r="B1999">
        <v>-0.30869999999999997</v>
      </c>
      <c r="C1999" s="6">
        <f>RB[[#This Row],[Variaz]]/100</f>
        <v>-3.0869999999999999E-3</v>
      </c>
      <c r="D1999" s="10">
        <f>'AUM Fondi'!F2176</f>
        <v>1202855671.2099998</v>
      </c>
      <c r="E1999" s="10">
        <f>D1998*RB[[#This Row],[Variazione percentuale]]</f>
        <v>-3725571.6476388909</v>
      </c>
      <c r="F1999" s="11">
        <f>RB[[#This Row],[AUM]]-D1998</f>
        <v>-4002653.2600004673</v>
      </c>
      <c r="G1999" s="11">
        <f>RB[[#This Row],[∆ AUM]]-RB[[#This Row],[effetto mercato]]</f>
        <v>-277081.61236157641</v>
      </c>
    </row>
    <row r="2000" spans="1:7">
      <c r="A2000" s="4">
        <v>45169</v>
      </c>
      <c r="B2000">
        <v>0.5282</v>
      </c>
      <c r="C2000" s="6">
        <f>RB[[#This Row],[Variaz]]/100</f>
        <v>5.2820000000000002E-3</v>
      </c>
      <c r="D2000" s="10">
        <f>'AUM Fondi'!F2177</f>
        <v>1208697530.96</v>
      </c>
      <c r="E2000" s="10">
        <f>D1999*RB[[#This Row],[Variazione percentuale]]</f>
        <v>6353483.6553312195</v>
      </c>
      <c r="F2000" s="11">
        <f>RB[[#This Row],[AUM]]-D1999</f>
        <v>5841859.7500002384</v>
      </c>
      <c r="G2000" s="11">
        <f>RB[[#This Row],[∆ AUM]]-RB[[#This Row],[effetto mercato]]</f>
        <v>-511623.90533098113</v>
      </c>
    </row>
    <row r="2001" spans="1:7">
      <c r="A2001" s="4">
        <v>45170</v>
      </c>
      <c r="B2001">
        <v>-0.1087</v>
      </c>
      <c r="C2001" s="6">
        <f>RB[[#This Row],[Variaz]]/100</f>
        <v>-1.0870000000000001E-3</v>
      </c>
      <c r="D2001" s="10">
        <f>'AUM Fondi'!F2178</f>
        <v>1207199304.77</v>
      </c>
      <c r="E2001" s="10">
        <f>D2000*RB[[#This Row],[Variazione percentuale]]</f>
        <v>-1313854.2161535202</v>
      </c>
      <c r="F2001" s="11">
        <f>RB[[#This Row],[AUM]]-D2000</f>
        <v>-1498226.1900000572</v>
      </c>
      <c r="G2001" s="11">
        <f>RB[[#This Row],[∆ AUM]]-RB[[#This Row],[effetto mercato]]</f>
        <v>-184371.97384653706</v>
      </c>
    </row>
    <row r="2002" spans="1:7">
      <c r="A2002" s="4">
        <v>45173</v>
      </c>
      <c r="B2002">
        <v>0</v>
      </c>
      <c r="C2002" s="6">
        <f>RB[[#This Row],[Variaz]]/100</f>
        <v>0</v>
      </c>
      <c r="D2002" s="10">
        <f>'AUM Fondi'!F2179</f>
        <v>1206638886.8400002</v>
      </c>
      <c r="E2002" s="10">
        <f>D2001*RB[[#This Row],[Variazione percentuale]]</f>
        <v>0</v>
      </c>
      <c r="F2002" s="11">
        <f>RB[[#This Row],[AUM]]-D2001</f>
        <v>-560417.92999982834</v>
      </c>
      <c r="G2002" s="11">
        <f>RB[[#This Row],[∆ AUM]]-RB[[#This Row],[effetto mercato]]</f>
        <v>-560417.92999982834</v>
      </c>
    </row>
    <row r="2003" spans="1:7">
      <c r="A2003" s="4">
        <v>45174</v>
      </c>
      <c r="B2003">
        <v>-0.2177</v>
      </c>
      <c r="C2003" s="6">
        <f>RB[[#This Row],[Variaz]]/100</f>
        <v>-2.1770000000000001E-3</v>
      </c>
      <c r="D2003" s="10">
        <f>'AUM Fondi'!F2180</f>
        <v>1204352368.4000001</v>
      </c>
      <c r="E2003" s="10">
        <f>D2002*RB[[#This Row],[Variazione percentuale]]</f>
        <v>-2626852.8566506803</v>
      </c>
      <c r="F2003" s="11">
        <f>RB[[#This Row],[AUM]]-D2002</f>
        <v>-2286518.4400000572</v>
      </c>
      <c r="G2003" s="11">
        <f>RB[[#This Row],[∆ AUM]]-RB[[#This Row],[effetto mercato]]</f>
        <v>340334.41665062308</v>
      </c>
    </row>
    <row r="2004" spans="1:7">
      <c r="A2004" s="4">
        <v>45175</v>
      </c>
      <c r="B2004">
        <v>-0.23630000000000001</v>
      </c>
      <c r="C2004" s="6">
        <f>RB[[#This Row],[Variaz]]/100</f>
        <v>-2.3630000000000001E-3</v>
      </c>
      <c r="D2004" s="10">
        <f>'AUM Fondi'!F2181</f>
        <v>1201978826.8299999</v>
      </c>
      <c r="E2004" s="10">
        <f>D2003*RB[[#This Row],[Variazione percentuale]]</f>
        <v>-2845884.6465292005</v>
      </c>
      <c r="F2004" s="11">
        <f>RB[[#This Row],[AUM]]-D2003</f>
        <v>-2373541.5700001717</v>
      </c>
      <c r="G2004" s="11">
        <f>RB[[#This Row],[∆ AUM]]-RB[[#This Row],[effetto mercato]]</f>
        <v>472343.07652902883</v>
      </c>
    </row>
    <row r="2005" spans="1:7">
      <c r="A2005" s="4">
        <v>45176</v>
      </c>
      <c r="B2005">
        <v>5.4699999999999999E-2</v>
      </c>
      <c r="C2005" s="6">
        <f>RB[[#This Row],[Variaz]]/100</f>
        <v>5.4699999999999996E-4</v>
      </c>
      <c r="D2005" s="10">
        <f>'AUM Fondi'!F2182</f>
        <v>1202642704.3199999</v>
      </c>
      <c r="E2005" s="10">
        <f>D2004*RB[[#This Row],[Variazione percentuale]]</f>
        <v>657482.41827600996</v>
      </c>
      <c r="F2005" s="11">
        <f>RB[[#This Row],[AUM]]-D2004</f>
        <v>663877.49000000954</v>
      </c>
      <c r="G2005" s="11">
        <f>RB[[#This Row],[∆ AUM]]-RB[[#This Row],[effetto mercato]]</f>
        <v>6395.071723999572</v>
      </c>
    </row>
    <row r="2006" spans="1:7">
      <c r="A2006" s="4">
        <v>45177</v>
      </c>
      <c r="B2006">
        <v>-0.1457</v>
      </c>
      <c r="C2006" s="6">
        <f>RB[[#This Row],[Variaz]]/100</f>
        <v>-1.457E-3</v>
      </c>
      <c r="D2006" s="10">
        <f>'AUM Fondi'!F2183</f>
        <v>1200492144.6700001</v>
      </c>
      <c r="E2006" s="10">
        <f>D2005*RB[[#This Row],[Variazione percentuale]]</f>
        <v>-1752250.4201942398</v>
      </c>
      <c r="F2006" s="11">
        <f>RB[[#This Row],[AUM]]-D2005</f>
        <v>-2150559.6499998569</v>
      </c>
      <c r="G2006" s="11">
        <f>RB[[#This Row],[∆ AUM]]-RB[[#This Row],[effetto mercato]]</f>
        <v>-398309.22980561713</v>
      </c>
    </row>
    <row r="2007" spans="1:7">
      <c r="A2007" s="4">
        <v>45180</v>
      </c>
      <c r="B2007">
        <v>-9.1200000000000003E-2</v>
      </c>
      <c r="C2007" s="6">
        <f>RB[[#This Row],[Variaz]]/100</f>
        <v>-9.1200000000000005E-4</v>
      </c>
      <c r="D2007" s="10">
        <f>'AUM Fondi'!F2184</f>
        <v>1198836149.8700001</v>
      </c>
      <c r="E2007" s="10">
        <f>D2006*RB[[#This Row],[Variazione percentuale]]</f>
        <v>-1094848.8359390402</v>
      </c>
      <c r="F2007" s="11">
        <f>RB[[#This Row],[AUM]]-D2006</f>
        <v>-1655994.7999999523</v>
      </c>
      <c r="G2007" s="11">
        <f>RB[[#This Row],[∆ AUM]]-RB[[#This Row],[effetto mercato]]</f>
        <v>-561145.96406091214</v>
      </c>
    </row>
    <row r="2008" spans="1:7">
      <c r="A2008" s="4">
        <v>45181</v>
      </c>
      <c r="B2008">
        <v>-0.1095</v>
      </c>
      <c r="C2008" s="6">
        <f>RB[[#This Row],[Variaz]]/100</f>
        <v>-1.0950000000000001E-3</v>
      </c>
      <c r="D2008" s="10">
        <f>'AUM Fondi'!F2185</f>
        <v>1197183110.26</v>
      </c>
      <c r="E2008" s="10">
        <f>D2007*RB[[#This Row],[Variazione percentuale]]</f>
        <v>-1312725.5841076502</v>
      </c>
      <c r="F2008" s="11">
        <f>RB[[#This Row],[AUM]]-D2007</f>
        <v>-1653039.6100001335</v>
      </c>
      <c r="G2008" s="11">
        <f>RB[[#This Row],[∆ AUM]]-RB[[#This Row],[effetto mercato]]</f>
        <v>-340314.0258924833</v>
      </c>
    </row>
    <row r="2009" spans="1:7">
      <c r="A2009" s="4">
        <v>45182</v>
      </c>
      <c r="B2009">
        <v>-0.20100000000000001</v>
      </c>
      <c r="C2009" s="6">
        <f>RB[[#This Row],[Variaz]]/100</f>
        <v>-2.0100000000000001E-3</v>
      </c>
      <c r="D2009" s="10">
        <f>'AUM Fondi'!F2186</f>
        <v>1194469029.4199998</v>
      </c>
      <c r="E2009" s="10">
        <f>D2008*RB[[#This Row],[Variazione percentuale]]</f>
        <v>-2406338.0516226003</v>
      </c>
      <c r="F2009" s="11">
        <f>RB[[#This Row],[AUM]]-D2008</f>
        <v>-2714080.8400001526</v>
      </c>
      <c r="G2009" s="11">
        <f>RB[[#This Row],[∆ AUM]]-RB[[#This Row],[effetto mercato]]</f>
        <v>-307742.78837755229</v>
      </c>
    </row>
    <row r="2010" spans="1:7">
      <c r="A2010" s="4">
        <v>45183</v>
      </c>
      <c r="B2010">
        <v>0.76910000000000001</v>
      </c>
      <c r="C2010" s="6">
        <f>RB[[#This Row],[Variaz]]/100</f>
        <v>7.6909999999999999E-3</v>
      </c>
      <c r="D2010" s="10">
        <f>'AUM Fondi'!F2187</f>
        <v>1203391994.02</v>
      </c>
      <c r="E2010" s="10">
        <f>D2009*RB[[#This Row],[Variazione percentuale]]</f>
        <v>9186661.305269219</v>
      </c>
      <c r="F2010" s="11">
        <f>RB[[#This Row],[AUM]]-D2009</f>
        <v>8922964.6000001431</v>
      </c>
      <c r="G2010" s="11">
        <f>RB[[#This Row],[∆ AUM]]-RB[[#This Row],[effetto mercato]]</f>
        <v>-263696.70526907593</v>
      </c>
    </row>
    <row r="2011" spans="1:7">
      <c r="A2011" s="4">
        <v>45184</v>
      </c>
      <c r="B2011">
        <v>-0.54520000000000002</v>
      </c>
      <c r="C2011" s="6">
        <f>RB[[#This Row],[Variaz]]/100</f>
        <v>-5.4520000000000002E-3</v>
      </c>
      <c r="D2011" s="10">
        <f>'AUM Fondi'!F2188</f>
        <v>1196636014.6499999</v>
      </c>
      <c r="E2011" s="10">
        <f>D2010*RB[[#This Row],[Variazione percentuale]]</f>
        <v>-6560893.1513970401</v>
      </c>
      <c r="F2011" s="11">
        <f>RB[[#This Row],[AUM]]-D2010</f>
        <v>-6755979.370000124</v>
      </c>
      <c r="G2011" s="11">
        <f>RB[[#This Row],[∆ AUM]]-RB[[#This Row],[effetto mercato]]</f>
        <v>-195086.21860308386</v>
      </c>
    </row>
    <row r="2012" spans="1:7">
      <c r="A2012" s="4">
        <v>45187</v>
      </c>
      <c r="B2012">
        <v>-0.31059999999999999</v>
      </c>
      <c r="C2012" s="6">
        <f>RB[[#This Row],[Variaz]]/100</f>
        <v>-3.1059999999999998E-3</v>
      </c>
      <c r="D2012" s="10">
        <f>'AUM Fondi'!F2189</f>
        <v>1192380892.5700002</v>
      </c>
      <c r="E2012" s="10">
        <f>D2011*RB[[#This Row],[Variazione percentuale]]</f>
        <v>-3716751.4615028994</v>
      </c>
      <c r="F2012" s="11">
        <f>RB[[#This Row],[AUM]]-D2011</f>
        <v>-4255122.0799996853</v>
      </c>
      <c r="G2012" s="11">
        <f>RB[[#This Row],[∆ AUM]]-RB[[#This Row],[effetto mercato]]</f>
        <v>-538370.61849678587</v>
      </c>
    </row>
    <row r="2013" spans="1:7">
      <c r="A2013" s="4">
        <v>45188</v>
      </c>
      <c r="B2013">
        <v>-0.14660000000000001</v>
      </c>
      <c r="C2013" s="6">
        <f>RB[[#This Row],[Variaz]]/100</f>
        <v>-1.4660000000000001E-3</v>
      </c>
      <c r="D2013" s="10">
        <f>'AUM Fondi'!F2190</f>
        <v>1190369859.9000001</v>
      </c>
      <c r="E2013" s="10">
        <f>D2012*RB[[#This Row],[Variazione percentuale]]</f>
        <v>-1748030.3885076204</v>
      </c>
      <c r="F2013" s="11">
        <f>RB[[#This Row],[AUM]]-D2012</f>
        <v>-2011032.6700000763</v>
      </c>
      <c r="G2013" s="11">
        <f>RB[[#This Row],[∆ AUM]]-RB[[#This Row],[effetto mercato]]</f>
        <v>-263002.28149245586</v>
      </c>
    </row>
    <row r="2014" spans="1:7">
      <c r="A2014" s="4">
        <v>45189</v>
      </c>
      <c r="B2014">
        <v>0</v>
      </c>
      <c r="C2014" s="6">
        <f>RB[[#This Row],[Variaz]]/100</f>
        <v>0</v>
      </c>
      <c r="D2014" s="10">
        <f>'AUM Fondi'!F2191</f>
        <v>1189722468.51</v>
      </c>
      <c r="E2014" s="10">
        <f>D2013*RB[[#This Row],[Variazione percentuale]]</f>
        <v>0</v>
      </c>
      <c r="F2014" s="11">
        <f>RB[[#This Row],[AUM]]-D2013</f>
        <v>-647391.3900001049</v>
      </c>
      <c r="G2014" s="11">
        <f>RB[[#This Row],[∆ AUM]]-RB[[#This Row],[effetto mercato]]</f>
        <v>-647391.3900001049</v>
      </c>
    </row>
    <row r="2015" spans="1:7">
      <c r="A2015" s="4">
        <v>45190</v>
      </c>
      <c r="B2015">
        <v>-0.56899999999999995</v>
      </c>
      <c r="C2015" s="6">
        <f>RB[[#This Row],[Variaz]]/100</f>
        <v>-5.6899999999999997E-3</v>
      </c>
      <c r="D2015" s="10">
        <f>'AUM Fondi'!F2192</f>
        <v>1182398229.0200002</v>
      </c>
      <c r="E2015" s="10">
        <f>D2014*RB[[#This Row],[Variazione percentuale]]</f>
        <v>-6769520.8458218994</v>
      </c>
      <c r="F2015" s="11">
        <f>RB[[#This Row],[AUM]]-D2014</f>
        <v>-7324239.4899997711</v>
      </c>
      <c r="G2015" s="11">
        <f>RB[[#This Row],[∆ AUM]]-RB[[#This Row],[effetto mercato]]</f>
        <v>-554718.64417787176</v>
      </c>
    </row>
    <row r="2016" spans="1:7">
      <c r="A2016" s="4">
        <v>45191</v>
      </c>
      <c r="B2016">
        <v>-0.1477</v>
      </c>
      <c r="C2016" s="6">
        <f>RB[[#This Row],[Variaz]]/100</f>
        <v>-1.477E-3</v>
      </c>
      <c r="D2016" s="10">
        <f>'AUM Fondi'!F2193</f>
        <v>1180185815.79</v>
      </c>
      <c r="E2016" s="10">
        <f>D2015*RB[[#This Row],[Variazione percentuale]]</f>
        <v>-1746402.1842625404</v>
      </c>
      <c r="F2016" s="11">
        <f>RB[[#This Row],[AUM]]-D2015</f>
        <v>-2212413.2300002575</v>
      </c>
      <c r="G2016" s="11">
        <f>RB[[#This Row],[∆ AUM]]-RB[[#This Row],[effetto mercato]]</f>
        <v>-466011.04573771707</v>
      </c>
    </row>
    <row r="2017" spans="1:7">
      <c r="A2017" s="4">
        <v>45194</v>
      </c>
      <c r="B2017">
        <v>-7.3999999999999996E-2</v>
      </c>
      <c r="C2017" s="6">
        <f>RB[[#This Row],[Variaz]]/100</f>
        <v>-7.3999999999999999E-4</v>
      </c>
      <c r="D2017" s="10">
        <f>'AUM Fondi'!F2194</f>
        <v>1178879119.1700001</v>
      </c>
      <c r="E2017" s="10">
        <f>D2016*RB[[#This Row],[Variazione percentuale]]</f>
        <v>-873337.5036846</v>
      </c>
      <c r="F2017" s="11">
        <f>RB[[#This Row],[AUM]]-D2016</f>
        <v>-1306696.6199998856</v>
      </c>
      <c r="G2017" s="11">
        <f>RB[[#This Row],[∆ AUM]]-RB[[#This Row],[effetto mercato]]</f>
        <v>-433359.11631528556</v>
      </c>
    </row>
    <row r="2018" spans="1:7">
      <c r="A2018" s="4">
        <v>45195</v>
      </c>
      <c r="B2018">
        <v>-0.4995</v>
      </c>
      <c r="C2018" s="6">
        <f>RB[[#This Row],[Variaz]]/100</f>
        <v>-4.9950000000000003E-3</v>
      </c>
      <c r="D2018" s="10">
        <f>'AUM Fondi'!F2195</f>
        <v>1172792454</v>
      </c>
      <c r="E2018" s="10">
        <f>D2017*RB[[#This Row],[Variazione percentuale]]</f>
        <v>-5888501.2002541507</v>
      </c>
      <c r="F2018" s="11">
        <f>RB[[#This Row],[AUM]]-D2017</f>
        <v>-6086665.1700000763</v>
      </c>
      <c r="G2018" s="11">
        <f>RB[[#This Row],[∆ AUM]]-RB[[#This Row],[effetto mercato]]</f>
        <v>-198163.96974592563</v>
      </c>
    </row>
    <row r="2019" spans="1:7">
      <c r="A2019" s="4">
        <v>45196</v>
      </c>
      <c r="B2019">
        <v>1.8599999999999998E-2</v>
      </c>
      <c r="C2019" s="6">
        <f>RB[[#This Row],[Variaz]]/100</f>
        <v>1.8599999999999999E-4</v>
      </c>
      <c r="D2019" s="10">
        <f>'AUM Fondi'!F2196</f>
        <v>1172522678.1400001</v>
      </c>
      <c r="E2019" s="10">
        <f>D2018*RB[[#This Row],[Variazione percentuale]]</f>
        <v>218139.39644399998</v>
      </c>
      <c r="F2019" s="11">
        <f>RB[[#This Row],[AUM]]-D2018</f>
        <v>-269775.8599998951</v>
      </c>
      <c r="G2019" s="11">
        <f>RB[[#This Row],[∆ AUM]]-RB[[#This Row],[effetto mercato]]</f>
        <v>-487915.25644389505</v>
      </c>
    </row>
    <row r="2020" spans="1:7">
      <c r="A2020" s="4">
        <v>45197</v>
      </c>
      <c r="B2020">
        <v>-0.316</v>
      </c>
      <c r="C2020" s="6">
        <f>RB[[#This Row],[Variaz]]/100</f>
        <v>-3.16E-3</v>
      </c>
      <c r="D2020" s="10">
        <f>'AUM Fondi'!F2197</f>
        <v>1168285405</v>
      </c>
      <c r="E2020" s="10">
        <f>D2019*RB[[#This Row],[Variazione percentuale]]</f>
        <v>-3705171.6629224005</v>
      </c>
      <c r="F2020" s="11">
        <f>RB[[#This Row],[AUM]]-D2019</f>
        <v>-4237273.1400001049</v>
      </c>
      <c r="G2020" s="11">
        <f>RB[[#This Row],[∆ AUM]]-RB[[#This Row],[effetto mercato]]</f>
        <v>-532101.47707770439</v>
      </c>
    </row>
    <row r="2021" spans="1:7">
      <c r="A2021" s="4">
        <v>45198</v>
      </c>
      <c r="B2021">
        <v>0.3357</v>
      </c>
      <c r="C2021" s="6">
        <f>RB[[#This Row],[Variaz]]/100</f>
        <v>3.3570000000000002E-3</v>
      </c>
      <c r="D2021" s="10">
        <f>'AUM Fondi'!F2198</f>
        <v>1171264744.98</v>
      </c>
      <c r="E2021" s="10">
        <f>D2020*RB[[#This Row],[Variazione percentuale]]</f>
        <v>3921934.1045850003</v>
      </c>
      <c r="F2021" s="11">
        <f>RB[[#This Row],[AUM]]-D2020</f>
        <v>2979339.9800000191</v>
      </c>
      <c r="G2021" s="11">
        <f>RB[[#This Row],[∆ AUM]]-RB[[#This Row],[effetto mercato]]</f>
        <v>-942594.12458498124</v>
      </c>
    </row>
    <row r="2022" spans="1:7">
      <c r="A2022" s="4">
        <v>45201</v>
      </c>
      <c r="B2022">
        <v>-0.24160000000000001</v>
      </c>
      <c r="C2022" s="6">
        <f>RB[[#This Row],[Variaz]]/100</f>
        <v>-2.4160000000000002E-3</v>
      </c>
      <c r="D2022" s="10">
        <f>'AUM Fondi'!F2199</f>
        <v>1168419087.3800001</v>
      </c>
      <c r="E2022" s="10">
        <f>D2021*RB[[#This Row],[Variazione percentuale]]</f>
        <v>-2829775.6238716803</v>
      </c>
      <c r="F2022" s="11">
        <f>RB[[#This Row],[AUM]]-D2021</f>
        <v>-2845657.5999999046</v>
      </c>
      <c r="G2022" s="11">
        <f>RB[[#This Row],[∆ AUM]]-RB[[#This Row],[effetto mercato]]</f>
        <v>-15881.976128224283</v>
      </c>
    </row>
    <row r="2023" spans="1:7">
      <c r="A2023" s="4">
        <v>45202</v>
      </c>
      <c r="B2023">
        <v>-0.63349999999999995</v>
      </c>
      <c r="C2023" s="6">
        <f>RB[[#This Row],[Variaz]]/100</f>
        <v>-6.3349999999999995E-3</v>
      </c>
      <c r="D2023" s="10">
        <f>'AUM Fondi'!F2200</f>
        <v>1159853702.1700001</v>
      </c>
      <c r="E2023" s="10">
        <f>D2022*RB[[#This Row],[Variazione percentuale]]</f>
        <v>-7401934.9185523</v>
      </c>
      <c r="F2023" s="11">
        <f>RB[[#This Row],[AUM]]-D2022</f>
        <v>-8565385.2100000381</v>
      </c>
      <c r="G2023" s="11">
        <f>RB[[#This Row],[∆ AUM]]-RB[[#This Row],[effetto mercato]]</f>
        <v>-1163450.2914477382</v>
      </c>
    </row>
    <row r="2024" spans="1:7">
      <c r="A2024" s="4">
        <v>45203</v>
      </c>
      <c r="B2024">
        <v>0.26250000000000001</v>
      </c>
      <c r="C2024" s="6">
        <f>RB[[#This Row],[Variaz]]/100</f>
        <v>2.6250000000000002E-3</v>
      </c>
      <c r="D2024" s="10">
        <f>'AUM Fondi'!F2201</f>
        <v>1162667946.9299998</v>
      </c>
      <c r="E2024" s="10">
        <f>D2023*RB[[#This Row],[Variazione percentuale]]</f>
        <v>3044615.9681962505</v>
      </c>
      <c r="F2024" s="11">
        <f>RB[[#This Row],[AUM]]-D2023</f>
        <v>2814244.759999752</v>
      </c>
      <c r="G2024" s="11">
        <f>RB[[#This Row],[∆ AUM]]-RB[[#This Row],[effetto mercato]]</f>
        <v>-230371.20819649845</v>
      </c>
    </row>
    <row r="2025" spans="1:7">
      <c r="A2025" s="4">
        <v>45204</v>
      </c>
      <c r="B2025">
        <v>-5.6099999999999997E-2</v>
      </c>
      <c r="C2025" s="6">
        <f>RB[[#This Row],[Variaz]]/100</f>
        <v>-5.6099999999999998E-4</v>
      </c>
      <c r="D2025" s="10">
        <f>'AUM Fondi'!F2202</f>
        <v>1162237445.8599999</v>
      </c>
      <c r="E2025" s="10">
        <f>D2024*RB[[#This Row],[Variazione percentuale]]</f>
        <v>-652256.7182277299</v>
      </c>
      <c r="F2025" s="11">
        <f>RB[[#This Row],[AUM]]-D2024</f>
        <v>-430501.06999993324</v>
      </c>
      <c r="G2025" s="11">
        <f>RB[[#This Row],[∆ AUM]]-RB[[#This Row],[effetto mercato]]</f>
        <v>221755.64822779666</v>
      </c>
    </row>
    <row r="2026" spans="1:7">
      <c r="A2026" s="4">
        <v>45205</v>
      </c>
      <c r="B2026">
        <v>7.4899999999999994E-2</v>
      </c>
      <c r="C2026" s="6">
        <f>RB[[#This Row],[Variaz]]/100</f>
        <v>7.4899999999999999E-4</v>
      </c>
      <c r="D2026" s="10">
        <f>'AUM Fondi'!F2203</f>
        <v>1162475809.49</v>
      </c>
      <c r="E2026" s="10">
        <f>D2025*RB[[#This Row],[Variazione percentuale]]</f>
        <v>870515.84694913996</v>
      </c>
      <c r="F2026" s="11">
        <f>RB[[#This Row],[AUM]]-D2025</f>
        <v>238363.63000011444</v>
      </c>
      <c r="G2026" s="11">
        <f>RB[[#This Row],[∆ AUM]]-RB[[#This Row],[effetto mercato]]</f>
        <v>-632152.21694902552</v>
      </c>
    </row>
    <row r="2027" spans="1:7">
      <c r="A2027" s="4">
        <v>45208</v>
      </c>
      <c r="B2027">
        <v>0.374</v>
      </c>
      <c r="C2027" s="6">
        <f>RB[[#This Row],[Variaz]]/100</f>
        <v>3.7399999999999998E-3</v>
      </c>
      <c r="D2027" s="10">
        <f>'AUM Fondi'!F2204</f>
        <v>1166123881.8700001</v>
      </c>
      <c r="E2027" s="10">
        <f>D2026*RB[[#This Row],[Variazione percentuale]]</f>
        <v>4347659.5274925996</v>
      </c>
      <c r="F2027" s="11">
        <f>RB[[#This Row],[AUM]]-D2026</f>
        <v>3648072.3800001144</v>
      </c>
      <c r="G2027" s="11">
        <f>RB[[#This Row],[∆ AUM]]-RB[[#This Row],[effetto mercato]]</f>
        <v>-699587.14749248512</v>
      </c>
    </row>
    <row r="2028" spans="1:7">
      <c r="A2028" s="4">
        <v>45209</v>
      </c>
      <c r="B2028">
        <v>0.42849999999999999</v>
      </c>
      <c r="C2028" s="6">
        <f>RB[[#This Row],[Variaz]]/100</f>
        <v>4.2849999999999997E-3</v>
      </c>
      <c r="D2028" s="10">
        <f>'AUM Fondi'!F2205</f>
        <v>1170392391.4499998</v>
      </c>
      <c r="E2028" s="10">
        <f>D2027*RB[[#This Row],[Variazione percentuale]]</f>
        <v>4996840.8338129502</v>
      </c>
      <c r="F2028" s="11">
        <f>RB[[#This Row],[AUM]]-D2027</f>
        <v>4268509.5799996853</v>
      </c>
      <c r="G2028" s="11">
        <f>RB[[#This Row],[∆ AUM]]-RB[[#This Row],[effetto mercato]]</f>
        <v>-728331.25381326489</v>
      </c>
    </row>
    <row r="2029" spans="1:7">
      <c r="A2029" s="4">
        <v>45210</v>
      </c>
      <c r="B2029">
        <v>0.22259999999999999</v>
      </c>
      <c r="C2029" s="6">
        <f>RB[[#This Row],[Variaz]]/100</f>
        <v>2.2260000000000001E-3</v>
      </c>
      <c r="D2029" s="10">
        <f>'AUM Fondi'!F2206</f>
        <v>1172622673.5300002</v>
      </c>
      <c r="E2029" s="10">
        <f>D2028*RB[[#This Row],[Variazione percentuale]]</f>
        <v>2605293.4633676996</v>
      </c>
      <c r="F2029" s="11">
        <f>RB[[#This Row],[AUM]]-D2028</f>
        <v>2230282.0800004005</v>
      </c>
      <c r="G2029" s="11">
        <f>RB[[#This Row],[∆ AUM]]-RB[[#This Row],[effetto mercato]]</f>
        <v>-375011.3833672991</v>
      </c>
    </row>
    <row r="2030" spans="1:7">
      <c r="A2030" s="4">
        <v>45211</v>
      </c>
      <c r="B2030">
        <v>-0.27760000000000001</v>
      </c>
      <c r="C2030" s="6">
        <f>RB[[#This Row],[Variaz]]/100</f>
        <v>-2.7760000000000003E-3</v>
      </c>
      <c r="D2030" s="10">
        <f>'AUM Fondi'!F2207</f>
        <v>1168753761.8300002</v>
      </c>
      <c r="E2030" s="10">
        <f>D2029*RB[[#This Row],[Variazione percentuale]]</f>
        <v>-3255200.5417192811</v>
      </c>
      <c r="F2030" s="11">
        <f>RB[[#This Row],[AUM]]-D2029</f>
        <v>-3868911.7000000477</v>
      </c>
      <c r="G2030" s="11">
        <f>RB[[#This Row],[∆ AUM]]-RB[[#This Row],[effetto mercato]]</f>
        <v>-613711.15828076657</v>
      </c>
    </row>
    <row r="2031" spans="1:7">
      <c r="A2031" s="4">
        <v>45212</v>
      </c>
      <c r="B2031">
        <v>-5.57E-2</v>
      </c>
      <c r="C2031" s="6">
        <f>RB[[#This Row],[Variaz]]/100</f>
        <v>-5.5699999999999999E-4</v>
      </c>
      <c r="D2031" s="10">
        <f>'AUM Fondi'!F2208</f>
        <v>1167583003.45</v>
      </c>
      <c r="E2031" s="10">
        <f>D2030*RB[[#This Row],[Variazione percentuale]]</f>
        <v>-650995.84533931012</v>
      </c>
      <c r="F2031" s="11">
        <f>RB[[#This Row],[AUM]]-D2030</f>
        <v>-1170758.3800001144</v>
      </c>
      <c r="G2031" s="11">
        <f>RB[[#This Row],[∆ AUM]]-RB[[#This Row],[effetto mercato]]</f>
        <v>-519762.53466080432</v>
      </c>
    </row>
    <row r="2032" spans="1:7">
      <c r="A2032" s="4">
        <v>45215</v>
      </c>
      <c r="B2032">
        <v>-5.57E-2</v>
      </c>
      <c r="C2032" s="6">
        <f>RB[[#This Row],[Variaz]]/100</f>
        <v>-5.5699999999999999E-4</v>
      </c>
      <c r="D2032" s="10">
        <f>'AUM Fondi'!F2209</f>
        <v>1165501738.8099999</v>
      </c>
      <c r="E2032" s="10">
        <f>D2031*RB[[#This Row],[Variazione percentuale]]</f>
        <v>-650343.73292165005</v>
      </c>
      <c r="F2032" s="11">
        <f>RB[[#This Row],[AUM]]-D2031</f>
        <v>-2081264.6400001049</v>
      </c>
      <c r="G2032" s="11">
        <f>RB[[#This Row],[∆ AUM]]-RB[[#This Row],[effetto mercato]]</f>
        <v>-1430920.9070784547</v>
      </c>
    </row>
    <row r="2033" spans="1:7">
      <c r="A2033" s="4">
        <v>45216</v>
      </c>
      <c r="B2033">
        <v>-0.39019999999999999</v>
      </c>
      <c r="C2033" s="6">
        <f>RB[[#This Row],[Variaz]]/100</f>
        <v>-3.9020000000000001E-3</v>
      </c>
      <c r="D2033" s="10">
        <f>'AUM Fondi'!F2210</f>
        <v>1160147100.8400002</v>
      </c>
      <c r="E2033" s="10">
        <f>D2032*RB[[#This Row],[Variazione percentuale]]</f>
        <v>-4547787.7848366201</v>
      </c>
      <c r="F2033" s="11">
        <f>RB[[#This Row],[AUM]]-D2032</f>
        <v>-5354637.9699997902</v>
      </c>
      <c r="G2033" s="11">
        <f>RB[[#This Row],[∆ AUM]]-RB[[#This Row],[effetto mercato]]</f>
        <v>-806850.1851631701</v>
      </c>
    </row>
    <row r="2034" spans="1:7">
      <c r="A2034" s="4">
        <v>45217</v>
      </c>
      <c r="B2034">
        <v>-0.48499999999999999</v>
      </c>
      <c r="C2034" s="6">
        <f>RB[[#This Row],[Variaz]]/100</f>
        <v>-4.8500000000000001E-3</v>
      </c>
      <c r="D2034" s="10">
        <f>'AUM Fondi'!F2211</f>
        <v>1154142707.6199999</v>
      </c>
      <c r="E2034" s="10">
        <f>D2033*RB[[#This Row],[Variazione percentuale]]</f>
        <v>-5626713.4390740013</v>
      </c>
      <c r="F2034" s="11">
        <f>RB[[#This Row],[AUM]]-D2033</f>
        <v>-6004393.220000267</v>
      </c>
      <c r="G2034" s="11">
        <f>RB[[#This Row],[∆ AUM]]-RB[[#This Row],[effetto mercato]]</f>
        <v>-377679.78092626575</v>
      </c>
    </row>
    <row r="2035" spans="1:7">
      <c r="A2035" s="4">
        <v>45218</v>
      </c>
      <c r="B2035">
        <v>-0.37490000000000001</v>
      </c>
      <c r="C2035" s="6">
        <f>RB[[#This Row],[Variaz]]/100</f>
        <v>-3.7490000000000002E-3</v>
      </c>
      <c r="D2035" s="10">
        <f>'AUM Fondi'!F2212</f>
        <v>1149110829.1500001</v>
      </c>
      <c r="E2035" s="10">
        <f>D2034*RB[[#This Row],[Variazione percentuale]]</f>
        <v>-4326881.0108673796</v>
      </c>
      <c r="F2035" s="11">
        <f>RB[[#This Row],[AUM]]-D2034</f>
        <v>-5031878.4699997902</v>
      </c>
      <c r="G2035" s="11">
        <f>RB[[#This Row],[∆ AUM]]-RB[[#This Row],[effetto mercato]]</f>
        <v>-704997.45913241059</v>
      </c>
    </row>
    <row r="2036" spans="1:7">
      <c r="A2036" s="4">
        <v>45219</v>
      </c>
      <c r="B2036">
        <v>-0.26340000000000002</v>
      </c>
      <c r="C2036" s="6">
        <f>RB[[#This Row],[Variaz]]/100</f>
        <v>-2.6340000000000001E-3</v>
      </c>
      <c r="D2036" s="10">
        <f>'AUM Fondi'!F2213</f>
        <v>1145629835.75</v>
      </c>
      <c r="E2036" s="10">
        <f>D2035*RB[[#This Row],[Variazione percentuale]]</f>
        <v>-3026757.9239811003</v>
      </c>
      <c r="F2036" s="11">
        <f>RB[[#This Row],[AUM]]-D2035</f>
        <v>-3480993.4000000954</v>
      </c>
      <c r="G2036" s="11">
        <f>RB[[#This Row],[∆ AUM]]-RB[[#This Row],[effetto mercato]]</f>
        <v>-454235.47601899505</v>
      </c>
    </row>
    <row r="2037" spans="1:7">
      <c r="A2037" s="4">
        <v>45222</v>
      </c>
      <c r="B2037">
        <v>-0.1132</v>
      </c>
      <c r="C2037" s="6">
        <f>RB[[#This Row],[Variaz]]/100</f>
        <v>-1.132E-3</v>
      </c>
      <c r="D2037" s="10">
        <f>'AUM Fondi'!F2214</f>
        <v>1143526651.5599999</v>
      </c>
      <c r="E2037" s="10">
        <f>D2036*RB[[#This Row],[Variazione percentuale]]</f>
        <v>-1296852.974069</v>
      </c>
      <c r="F2037" s="11">
        <f>RB[[#This Row],[AUM]]-D2036</f>
        <v>-2103184.1900000572</v>
      </c>
      <c r="G2037" s="11">
        <f>RB[[#This Row],[∆ AUM]]-RB[[#This Row],[effetto mercato]]</f>
        <v>-806331.21593105723</v>
      </c>
    </row>
    <row r="2038" spans="1:7">
      <c r="A2038" s="4">
        <v>45223</v>
      </c>
      <c r="B2038">
        <v>0.43440000000000001</v>
      </c>
      <c r="C2038" s="6">
        <f>RB[[#This Row],[Variaz]]/100</f>
        <v>4.3439999999999998E-3</v>
      </c>
      <c r="D2038" s="10">
        <f>'AUM Fondi'!F2215</f>
        <v>1146700538.2800002</v>
      </c>
      <c r="E2038" s="10">
        <f>D2037*RB[[#This Row],[Variazione percentuale]]</f>
        <v>4967479.7743766392</v>
      </c>
      <c r="F2038" s="11">
        <f>RB[[#This Row],[AUM]]-D2037</f>
        <v>3173886.720000267</v>
      </c>
      <c r="G2038" s="11">
        <f>RB[[#This Row],[∆ AUM]]-RB[[#This Row],[effetto mercato]]</f>
        <v>-1793593.0543763721</v>
      </c>
    </row>
    <row r="2039" spans="1:7">
      <c r="A2039" s="4">
        <v>45224</v>
      </c>
      <c r="B2039">
        <v>-0.63929999999999998</v>
      </c>
      <c r="C2039" s="6">
        <f>RB[[#This Row],[Variaz]]/100</f>
        <v>-6.3929999999999994E-3</v>
      </c>
      <c r="D2039" s="10">
        <f>'AUM Fondi'!F2216</f>
        <v>1138794265.27</v>
      </c>
      <c r="E2039" s="10">
        <f>D2038*RB[[#This Row],[Variazione percentuale]]</f>
        <v>-7330856.541224041</v>
      </c>
      <c r="F2039" s="11">
        <f>RB[[#This Row],[AUM]]-D2038</f>
        <v>-7906273.0100002289</v>
      </c>
      <c r="G2039" s="11">
        <f>RB[[#This Row],[∆ AUM]]-RB[[#This Row],[effetto mercato]]</f>
        <v>-575416.46877618786</v>
      </c>
    </row>
    <row r="2040" spans="1:7">
      <c r="A2040" s="4">
        <v>45225</v>
      </c>
      <c r="B2040">
        <v>3.7900000000000003E-2</v>
      </c>
      <c r="C2040" s="6">
        <f>RB[[#This Row],[Variaz]]/100</f>
        <v>3.7900000000000005E-4</v>
      </c>
      <c r="D2040" s="10">
        <f>'AUM Fondi'!F2217</f>
        <v>1138328012.6399999</v>
      </c>
      <c r="E2040" s="10">
        <f>D2039*RB[[#This Row],[Variazione percentuale]]</f>
        <v>431603.02653733006</v>
      </c>
      <c r="F2040" s="11">
        <f>RB[[#This Row],[AUM]]-D2039</f>
        <v>-466252.63000011444</v>
      </c>
      <c r="G2040" s="11">
        <f>RB[[#This Row],[∆ AUM]]-RB[[#This Row],[effetto mercato]]</f>
        <v>-897855.65653744456</v>
      </c>
    </row>
    <row r="2041" spans="1:7">
      <c r="A2041" s="4">
        <v>45226</v>
      </c>
      <c r="B2041">
        <v>-7.5700000000000003E-2</v>
      </c>
      <c r="C2041" s="6">
        <f>RB[[#This Row],[Variaz]]/100</f>
        <v>-7.5700000000000008E-4</v>
      </c>
      <c r="D2041" s="10">
        <f>'AUM Fondi'!F2218</f>
        <v>1136237070.6799998</v>
      </c>
      <c r="E2041" s="10">
        <f>D2040*RB[[#This Row],[Variazione percentuale]]</f>
        <v>-861714.30556847993</v>
      </c>
      <c r="F2041" s="11">
        <f>RB[[#This Row],[AUM]]-D2040</f>
        <v>-2090941.9600000381</v>
      </c>
      <c r="G2041" s="11">
        <f>RB[[#This Row],[∆ AUM]]-RB[[#This Row],[effetto mercato]]</f>
        <v>-1229227.6544315582</v>
      </c>
    </row>
    <row r="2042" spans="1:7">
      <c r="A2042" s="4">
        <v>45229</v>
      </c>
      <c r="B2042">
        <v>0.1893</v>
      </c>
      <c r="C2042" s="6">
        <f>RB[[#This Row],[Variaz]]/100</f>
        <v>1.8929999999999999E-3</v>
      </c>
      <c r="D2042" s="10">
        <f>'AUM Fondi'!F2219</f>
        <v>1137786471.6100001</v>
      </c>
      <c r="E2042" s="10">
        <f>D2041*RB[[#This Row],[Variazione percentuale]]</f>
        <v>2150896.7747972398</v>
      </c>
      <c r="F2042" s="11">
        <f>RB[[#This Row],[AUM]]-D2041</f>
        <v>1549400.9300003052</v>
      </c>
      <c r="G2042" s="11">
        <f>RB[[#This Row],[∆ AUM]]-RB[[#This Row],[effetto mercato]]</f>
        <v>-601495.84479693463</v>
      </c>
    </row>
    <row r="2043" spans="1:7">
      <c r="A2043" s="4">
        <v>45230</v>
      </c>
      <c r="B2043">
        <v>0.32119999999999999</v>
      </c>
      <c r="C2043" s="6">
        <f>RB[[#This Row],[Variaz]]/100</f>
        <v>3.212E-3</v>
      </c>
      <c r="D2043" s="10">
        <f>'AUM Fondi'!F2220</f>
        <v>1140640709.6899998</v>
      </c>
      <c r="E2043" s="10">
        <f>D2042*RB[[#This Row],[Variazione percentuale]]</f>
        <v>3654570.1468113204</v>
      </c>
      <c r="F2043" s="11">
        <f>RB[[#This Row],[AUM]]-D2042</f>
        <v>2854238.0799996853</v>
      </c>
      <c r="G2043" s="11">
        <f>RB[[#This Row],[∆ AUM]]-RB[[#This Row],[effetto mercato]]</f>
        <v>-800332.06681163516</v>
      </c>
    </row>
    <row r="2044" spans="1:7">
      <c r="A2044" s="4">
        <v>45232</v>
      </c>
      <c r="B2044">
        <v>1.1867000000000001</v>
      </c>
      <c r="C2044" s="6">
        <f>RB[[#This Row],[Variaz]]/100</f>
        <v>1.1867000000000001E-2</v>
      </c>
      <c r="D2044" s="10">
        <f>'AUM Fondi'!F2221</f>
        <v>1153541180.8900001</v>
      </c>
      <c r="E2044" s="10">
        <f>D2043*RB[[#This Row],[Variazione percentuale]]</f>
        <v>13535983.301891228</v>
      </c>
      <c r="F2044" s="11">
        <f>RB[[#This Row],[AUM]]-D2043</f>
        <v>12900471.200000286</v>
      </c>
      <c r="G2044" s="11">
        <f>RB[[#This Row],[∆ AUM]]-RB[[#This Row],[effetto mercato]]</f>
        <v>-635512.10189094208</v>
      </c>
    </row>
    <row r="2045" spans="1:7">
      <c r="A2045" s="4">
        <v>45233</v>
      </c>
      <c r="B2045">
        <v>0.50260000000000005</v>
      </c>
      <c r="C2045" s="6">
        <f>RB[[#This Row],[Variaz]]/100</f>
        <v>5.0260000000000001E-3</v>
      </c>
      <c r="D2045" s="10">
        <f>'AUM Fondi'!F2222</f>
        <v>1158768428.4399998</v>
      </c>
      <c r="E2045" s="10">
        <f>D2044*RB[[#This Row],[Variazione percentuale]]</f>
        <v>5797697.9751531407</v>
      </c>
      <c r="F2045" s="11">
        <f>RB[[#This Row],[AUM]]-D2044</f>
        <v>5227247.5499997139</v>
      </c>
      <c r="G2045" s="11">
        <f>RB[[#This Row],[∆ AUM]]-RB[[#This Row],[effetto mercato]]</f>
        <v>-570450.42515342683</v>
      </c>
    </row>
    <row r="2046" spans="1:7">
      <c r="A2046" s="4">
        <v>45236</v>
      </c>
      <c r="B2046">
        <v>-0.38900000000000001</v>
      </c>
      <c r="C2046" s="6">
        <f>RB[[#This Row],[Variaz]]/100</f>
        <v>-3.8900000000000002E-3</v>
      </c>
      <c r="D2046" s="10">
        <f>'AUM Fondi'!F2223</f>
        <v>1153983950.03</v>
      </c>
      <c r="E2046" s="10">
        <f>D2045*RB[[#This Row],[Variazione percentuale]]</f>
        <v>-4507609.1866315994</v>
      </c>
      <c r="F2046" s="11">
        <f>RB[[#This Row],[AUM]]-D2045</f>
        <v>-4784478.4099998474</v>
      </c>
      <c r="G2046" s="11">
        <f>RB[[#This Row],[∆ AUM]]-RB[[#This Row],[effetto mercato]]</f>
        <v>-276869.22336824797</v>
      </c>
    </row>
    <row r="2047" spans="1:7">
      <c r="A2047" s="4">
        <v>45237</v>
      </c>
      <c r="B2047">
        <v>0.31609999999999999</v>
      </c>
      <c r="C2047" s="6">
        <f>RB[[#This Row],[Variaz]]/100</f>
        <v>3.1609999999999997E-3</v>
      </c>
      <c r="D2047" s="10">
        <f>'AUM Fondi'!F2224</f>
        <v>1157988070.6500001</v>
      </c>
      <c r="E2047" s="10">
        <f>D2046*RB[[#This Row],[Variazione percentuale]]</f>
        <v>3647743.2660448295</v>
      </c>
      <c r="F2047" s="11">
        <f>RB[[#This Row],[AUM]]-D2046</f>
        <v>4004120.620000124</v>
      </c>
      <c r="G2047" s="11">
        <f>RB[[#This Row],[∆ AUM]]-RB[[#This Row],[effetto mercato]]</f>
        <v>356377.35395529447</v>
      </c>
    </row>
    <row r="2048" spans="1:7">
      <c r="A2048" s="4">
        <v>45238</v>
      </c>
      <c r="B2048">
        <v>0.14829999999999999</v>
      </c>
      <c r="C2048" s="6">
        <f>RB[[#This Row],[Variaz]]/100</f>
        <v>1.4829999999999999E-3</v>
      </c>
      <c r="D2048" s="10">
        <f>'AUM Fondi'!F2225</f>
        <v>1159242036.1300001</v>
      </c>
      <c r="E2048" s="10">
        <f>D2047*RB[[#This Row],[Variazione percentuale]]</f>
        <v>1717296.30877395</v>
      </c>
      <c r="F2048" s="11">
        <f>RB[[#This Row],[AUM]]-D2047</f>
        <v>1253965.4800000191</v>
      </c>
      <c r="G2048" s="11">
        <f>RB[[#This Row],[∆ AUM]]-RB[[#This Row],[effetto mercato]]</f>
        <v>-463330.8287739309</v>
      </c>
    </row>
    <row r="2049" spans="1:7">
      <c r="A2049" s="4">
        <v>45239</v>
      </c>
      <c r="B2049">
        <v>-0.18509999999999999</v>
      </c>
      <c r="C2049" s="6">
        <f>RB[[#This Row],[Variaz]]/100</f>
        <v>-1.8509999999999998E-3</v>
      </c>
      <c r="D2049" s="10">
        <f>'AUM Fondi'!F2226</f>
        <v>1156526583.96</v>
      </c>
      <c r="E2049" s="10">
        <f>D2048*RB[[#This Row],[Variazione percentuale]]</f>
        <v>-2145757.0088766301</v>
      </c>
      <c r="F2049" s="11">
        <f>RB[[#This Row],[AUM]]-D2048</f>
        <v>-2715452.1700000763</v>
      </c>
      <c r="G2049" s="11">
        <f>RB[[#This Row],[∆ AUM]]-RB[[#This Row],[effetto mercato]]</f>
        <v>-569695.16112344619</v>
      </c>
    </row>
    <row r="2050" spans="1:7">
      <c r="A2050" s="4">
        <v>45240</v>
      </c>
      <c r="B2050">
        <v>3.7100000000000001E-2</v>
      </c>
      <c r="C2050" s="6">
        <f>RB[[#This Row],[Variaz]]/100</f>
        <v>3.7100000000000002E-4</v>
      </c>
      <c r="D2050" s="10">
        <f>'AUM Fondi'!F2227</f>
        <v>1156483444.1399999</v>
      </c>
      <c r="E2050" s="10">
        <f>D2049*RB[[#This Row],[Variazione percentuale]]</f>
        <v>429071.36264916003</v>
      </c>
      <c r="F2050" s="11">
        <f>RB[[#This Row],[AUM]]-D2049</f>
        <v>-43139.820000171661</v>
      </c>
      <c r="G2050" s="11">
        <f>RB[[#This Row],[∆ AUM]]-RB[[#This Row],[effetto mercato]]</f>
        <v>-472211.18264933169</v>
      </c>
    </row>
    <row r="2051" spans="1:7">
      <c r="A2051" s="4">
        <v>45243</v>
      </c>
      <c r="B2051">
        <v>0</v>
      </c>
      <c r="C2051" s="6">
        <f>RB[[#This Row],[Variaz]]/100</f>
        <v>0</v>
      </c>
      <c r="D2051" s="10">
        <f>'AUM Fondi'!F2228</f>
        <v>1155829257.51</v>
      </c>
      <c r="E2051" s="10">
        <f>D2050*RB[[#This Row],[Variazione percentuale]]</f>
        <v>0</v>
      </c>
      <c r="F2051" s="11">
        <f>RB[[#This Row],[AUM]]-D2050</f>
        <v>-654186.62999987602</v>
      </c>
      <c r="G2051" s="11">
        <f>RB[[#This Row],[∆ AUM]]-RB[[#This Row],[effetto mercato]]</f>
        <v>-654186.62999987602</v>
      </c>
    </row>
    <row r="2052" spans="1:7">
      <c r="A2052" s="4">
        <v>45244</v>
      </c>
      <c r="B2052">
        <v>0.83409999999999995</v>
      </c>
      <c r="C2052" s="6">
        <f>RB[[#This Row],[Variaz]]/100</f>
        <v>8.3409999999999995E-3</v>
      </c>
      <c r="D2052" s="10">
        <f>'AUM Fondi'!F2229</f>
        <v>1165253570.3999999</v>
      </c>
      <c r="E2052" s="10">
        <f>D2051*RB[[#This Row],[Variazione percentuale]]</f>
        <v>9640771.8368909098</v>
      </c>
      <c r="F2052" s="11">
        <f>RB[[#This Row],[AUM]]-D2051</f>
        <v>9424312.8899998665</v>
      </c>
      <c r="G2052" s="11">
        <f>RB[[#This Row],[∆ AUM]]-RB[[#This Row],[effetto mercato]]</f>
        <v>-216458.94689104334</v>
      </c>
    </row>
    <row r="2053" spans="1:7">
      <c r="A2053" s="4">
        <v>45245</v>
      </c>
      <c r="B2053">
        <v>1.84E-2</v>
      </c>
      <c r="C2053" s="6">
        <f>RB[[#This Row],[Variaz]]/100</f>
        <v>1.84E-4</v>
      </c>
      <c r="D2053" s="10">
        <f>'AUM Fondi'!F2230</f>
        <v>1164961158.9000001</v>
      </c>
      <c r="E2053" s="10">
        <f>D2052*RB[[#This Row],[Variazione percentuale]]</f>
        <v>214406.65695359997</v>
      </c>
      <c r="F2053" s="11">
        <f>RB[[#This Row],[AUM]]-D2052</f>
        <v>-292411.49999976158</v>
      </c>
      <c r="G2053" s="11">
        <f>RB[[#This Row],[∆ AUM]]-RB[[#This Row],[effetto mercato]]</f>
        <v>-506818.15695336158</v>
      </c>
    </row>
    <row r="2054" spans="1:7">
      <c r="A2054" s="4">
        <v>45246</v>
      </c>
      <c r="B2054">
        <v>0.12870000000000001</v>
      </c>
      <c r="C2054" s="6">
        <f>RB[[#This Row],[Variaz]]/100</f>
        <v>1.2870000000000002E-3</v>
      </c>
      <c r="D2054" s="10">
        <f>'AUM Fondi'!F2231</f>
        <v>1165828715.6700001</v>
      </c>
      <c r="E2054" s="10">
        <f>D2053*RB[[#This Row],[Variazione percentuale]]</f>
        <v>1499305.0115043004</v>
      </c>
      <c r="F2054" s="11">
        <f>RB[[#This Row],[AUM]]-D2053</f>
        <v>867556.76999998093</v>
      </c>
      <c r="G2054" s="11">
        <f>RB[[#This Row],[∆ AUM]]-RB[[#This Row],[effetto mercato]]</f>
        <v>-631748.24150431948</v>
      </c>
    </row>
    <row r="2055" spans="1:7">
      <c r="A2055" s="4">
        <v>45247</v>
      </c>
      <c r="B2055">
        <v>0.1285</v>
      </c>
      <c r="C2055" s="6">
        <f>RB[[#This Row],[Variaz]]/100</f>
        <v>1.2850000000000001E-3</v>
      </c>
      <c r="D2055" s="10">
        <f>'AUM Fondi'!F2232</f>
        <v>1167112710.5800002</v>
      </c>
      <c r="E2055" s="10">
        <f>D2054*RB[[#This Row],[Variazione percentuale]]</f>
        <v>1498089.8996359503</v>
      </c>
      <c r="F2055" s="11">
        <f>RB[[#This Row],[AUM]]-D2054</f>
        <v>1283994.9100000858</v>
      </c>
      <c r="G2055" s="11">
        <f>RB[[#This Row],[∆ AUM]]-RB[[#This Row],[effetto mercato]]</f>
        <v>-214094.98963586451</v>
      </c>
    </row>
    <row r="2056" spans="1:7">
      <c r="A2056" s="4">
        <v>45250</v>
      </c>
      <c r="B2056">
        <v>1.83E-2</v>
      </c>
      <c r="C2056" s="6">
        <f>RB[[#This Row],[Variaz]]/100</f>
        <v>1.83E-4</v>
      </c>
      <c r="D2056" s="10">
        <f>'AUM Fondi'!F2233</f>
        <v>1166614341.95</v>
      </c>
      <c r="E2056" s="10">
        <f>D2055*RB[[#This Row],[Variazione percentuale]]</f>
        <v>213581.62603614002</v>
      </c>
      <c r="F2056" s="11">
        <f>RB[[#This Row],[AUM]]-D2055</f>
        <v>-498368.63000011444</v>
      </c>
      <c r="G2056" s="11">
        <f>RB[[#This Row],[∆ AUM]]-RB[[#This Row],[effetto mercato]]</f>
        <v>-711950.25603625446</v>
      </c>
    </row>
    <row r="2057" spans="1:7">
      <c r="A2057" s="4">
        <v>45251</v>
      </c>
      <c r="B2057">
        <v>9.1600000000000001E-2</v>
      </c>
      <c r="C2057" s="6">
        <f>RB[[#This Row],[Variaz]]/100</f>
        <v>9.1600000000000004E-4</v>
      </c>
      <c r="D2057" s="10">
        <f>'AUM Fondi'!F2234</f>
        <v>1167362108.2399998</v>
      </c>
      <c r="E2057" s="10">
        <f>D2056*RB[[#This Row],[Variazione percentuale]]</f>
        <v>1068618.7372262001</v>
      </c>
      <c r="F2057" s="11">
        <f>RB[[#This Row],[AUM]]-D2056</f>
        <v>747766.28999972343</v>
      </c>
      <c r="G2057" s="11">
        <f>RB[[#This Row],[∆ AUM]]-RB[[#This Row],[effetto mercato]]</f>
        <v>-320852.44722647662</v>
      </c>
    </row>
    <row r="2058" spans="1:7">
      <c r="A2058" s="4">
        <v>45252</v>
      </c>
      <c r="B2058">
        <v>0.2014</v>
      </c>
      <c r="C2058" s="6">
        <f>RB[[#This Row],[Variaz]]/100</f>
        <v>2.0140000000000002E-3</v>
      </c>
      <c r="D2058" s="10">
        <f>'AUM Fondi'!F2235</f>
        <v>1169460898.9300001</v>
      </c>
      <c r="E2058" s="10">
        <f>D2057*RB[[#This Row],[Variazione percentuale]]</f>
        <v>2351067.2859953595</v>
      </c>
      <c r="F2058" s="11">
        <f>RB[[#This Row],[AUM]]-D2057</f>
        <v>2098790.6900002956</v>
      </c>
      <c r="G2058" s="11">
        <f>RB[[#This Row],[∆ AUM]]-RB[[#This Row],[effetto mercato]]</f>
        <v>-252276.59599506389</v>
      </c>
    </row>
    <row r="2059" spans="1:7">
      <c r="A2059" s="4">
        <v>45253</v>
      </c>
      <c r="B2059">
        <v>-0.27410000000000001</v>
      </c>
      <c r="C2059" s="6">
        <f>RB[[#This Row],[Variaz]]/100</f>
        <v>-2.7409999999999999E-3</v>
      </c>
      <c r="D2059" s="10">
        <f>'AUM Fondi'!F2236</f>
        <v>1165601290.47</v>
      </c>
      <c r="E2059" s="10">
        <f>D2058*RB[[#This Row],[Variazione percentuale]]</f>
        <v>-3205492.3239671299</v>
      </c>
      <c r="F2059" s="11">
        <f>RB[[#This Row],[AUM]]-D2058</f>
        <v>-3859608.4600000381</v>
      </c>
      <c r="G2059" s="11">
        <f>RB[[#This Row],[∆ AUM]]-RB[[#This Row],[effetto mercato]]</f>
        <v>-654116.13603290822</v>
      </c>
    </row>
    <row r="2060" spans="1:7">
      <c r="A2060" s="4">
        <v>45254</v>
      </c>
      <c r="B2060">
        <v>-5.5E-2</v>
      </c>
      <c r="C2060" s="6">
        <f>RB[[#This Row],[Variaz]]/100</f>
        <v>-5.5000000000000003E-4</v>
      </c>
      <c r="D2060" s="10">
        <f>'AUM Fondi'!F2237</f>
        <v>1164463898.1600001</v>
      </c>
      <c r="E2060" s="10">
        <f>D2059*RB[[#This Row],[Variazione percentuale]]</f>
        <v>-641080.7097585001</v>
      </c>
      <c r="F2060" s="11">
        <f>RB[[#This Row],[AUM]]-D2059</f>
        <v>-1137392.3099999428</v>
      </c>
      <c r="G2060" s="11">
        <f>RB[[#This Row],[∆ AUM]]-RB[[#This Row],[effetto mercato]]</f>
        <v>-496311.60024144268</v>
      </c>
    </row>
    <row r="2061" spans="1:7">
      <c r="A2061" s="4">
        <v>45257</v>
      </c>
      <c r="B2061">
        <v>0.31169999999999998</v>
      </c>
      <c r="C2061" s="6">
        <f>RB[[#This Row],[Variaz]]/100</f>
        <v>3.117E-3</v>
      </c>
      <c r="D2061" s="10">
        <f>'AUM Fondi'!F2238</f>
        <v>1167543865.8599999</v>
      </c>
      <c r="E2061" s="10">
        <f>D2060*RB[[#This Row],[Variazione percentuale]]</f>
        <v>3629633.9705647202</v>
      </c>
      <c r="F2061" s="11">
        <f>RB[[#This Row],[AUM]]-D2060</f>
        <v>3079967.6999998093</v>
      </c>
      <c r="G2061" s="11">
        <f>RB[[#This Row],[∆ AUM]]-RB[[#This Row],[effetto mercato]]</f>
        <v>-549666.27056491096</v>
      </c>
    </row>
    <row r="2062" spans="1:7">
      <c r="A2062" s="4">
        <v>45258</v>
      </c>
      <c r="B2062">
        <v>0</v>
      </c>
      <c r="C2062" s="6">
        <f>RB[[#This Row],[Variaz]]/100</f>
        <v>0</v>
      </c>
      <c r="D2062" s="10">
        <f>'AUM Fondi'!F2239</f>
        <v>1167155141.3</v>
      </c>
      <c r="E2062" s="10">
        <f>D2061*RB[[#This Row],[Variazione percentuale]]</f>
        <v>0</v>
      </c>
      <c r="F2062" s="11">
        <f>RB[[#This Row],[AUM]]-D2061</f>
        <v>-388724.55999994278</v>
      </c>
      <c r="G2062" s="11">
        <f>RB[[#This Row],[∆ AUM]]-RB[[#This Row],[effetto mercato]]</f>
        <v>-388724.55999994278</v>
      </c>
    </row>
    <row r="2063" spans="1:7">
      <c r="A2063" s="4">
        <v>45259</v>
      </c>
      <c r="B2063">
        <v>0.4204</v>
      </c>
      <c r="C2063" s="6">
        <f>RB[[#This Row],[Variaz]]/100</f>
        <v>4.2040000000000003E-3</v>
      </c>
      <c r="D2063" s="10">
        <f>'AUM Fondi'!F2240</f>
        <v>1171599086.6000001</v>
      </c>
      <c r="E2063" s="10">
        <f>D2062*RB[[#This Row],[Variazione percentuale]]</f>
        <v>4906720.2140252003</v>
      </c>
      <c r="F2063" s="11">
        <f>RB[[#This Row],[AUM]]-D2062</f>
        <v>4443945.3000001907</v>
      </c>
      <c r="G2063" s="11">
        <f>RB[[#This Row],[∆ AUM]]-RB[[#This Row],[effetto mercato]]</f>
        <v>-462774.91402500961</v>
      </c>
    </row>
    <row r="2064" spans="1:7">
      <c r="A2064" s="4">
        <v>45260</v>
      </c>
      <c r="B2064">
        <v>0.21840000000000001</v>
      </c>
      <c r="C2064" s="6">
        <f>RB[[#This Row],[Variaz]]/100</f>
        <v>2.1840000000000002E-3</v>
      </c>
      <c r="D2064" s="10">
        <f>'AUM Fondi'!F2241</f>
        <v>1173699815.55</v>
      </c>
      <c r="E2064" s="10">
        <f>D2063*RB[[#This Row],[Variazione percentuale]]</f>
        <v>2558772.4051344004</v>
      </c>
      <c r="F2064" s="11">
        <f>RB[[#This Row],[AUM]]-D2063</f>
        <v>2100728.9499998093</v>
      </c>
      <c r="G2064" s="11">
        <f>RB[[#This Row],[∆ AUM]]-RB[[#This Row],[effetto mercato]]</f>
        <v>-458043.45513459109</v>
      </c>
    </row>
    <row r="2065" spans="1:7">
      <c r="A2065" s="4">
        <v>45261</v>
      </c>
      <c r="B2065">
        <v>0.83550000000000002</v>
      </c>
      <c r="C2065" s="6">
        <f>RB[[#This Row],[Variaz]]/100</f>
        <v>8.3549999999999996E-3</v>
      </c>
      <c r="D2065" s="10">
        <f>'AUM Fondi'!F2242</f>
        <v>1183059172.1700001</v>
      </c>
      <c r="E2065" s="10">
        <f>D2064*RB[[#This Row],[Variazione percentuale]]</f>
        <v>9806261.9589202497</v>
      </c>
      <c r="F2065" s="11">
        <f>RB[[#This Row],[AUM]]-D2064</f>
        <v>9359356.620000124</v>
      </c>
      <c r="G2065" s="11">
        <f>RB[[#This Row],[∆ AUM]]-RB[[#This Row],[effetto mercato]]</f>
        <v>-446905.33892012574</v>
      </c>
    </row>
    <row r="2066" spans="1:7">
      <c r="A2066" s="4">
        <v>45264</v>
      </c>
      <c r="B2066">
        <v>-1.7999999999999999E-2</v>
      </c>
      <c r="C2066" s="6">
        <f>RB[[#This Row],[Variaz]]/100</f>
        <v>-1.7999999999999998E-4</v>
      </c>
      <c r="D2066" s="10">
        <f>'AUM Fondi'!F2243</f>
        <v>1182178406.3999999</v>
      </c>
      <c r="E2066" s="10">
        <f>D2065*RB[[#This Row],[Variazione percentuale]]</f>
        <v>-212950.6509906</v>
      </c>
      <c r="F2066" s="11">
        <f>RB[[#This Row],[AUM]]-D2065</f>
        <v>-880765.77000021935</v>
      </c>
      <c r="G2066" s="11">
        <f>RB[[#This Row],[∆ AUM]]-RB[[#This Row],[effetto mercato]]</f>
        <v>-667815.11900961935</v>
      </c>
    </row>
    <row r="2067" spans="1:7">
      <c r="A2067" s="4">
        <v>45265</v>
      </c>
      <c r="B2067">
        <v>0.30630000000000002</v>
      </c>
      <c r="C2067" s="6">
        <f>RB[[#This Row],[Variaz]]/100</f>
        <v>3.0630000000000002E-3</v>
      </c>
      <c r="D2067" s="10">
        <f>'AUM Fondi'!F2244</f>
        <v>1185849389.25</v>
      </c>
      <c r="E2067" s="10">
        <f>D2066*RB[[#This Row],[Variazione percentuale]]</f>
        <v>3621012.4588031997</v>
      </c>
      <c r="F2067" s="11">
        <f>RB[[#This Row],[AUM]]-D2066</f>
        <v>3670982.8500001431</v>
      </c>
      <c r="G2067" s="11">
        <f>RB[[#This Row],[∆ AUM]]-RB[[#This Row],[effetto mercato]]</f>
        <v>49970.391196943354</v>
      </c>
    </row>
    <row r="2068" spans="1:7">
      <c r="A2068" s="4">
        <v>45266</v>
      </c>
      <c r="B2068">
        <v>0.32329999999999998</v>
      </c>
      <c r="C2068" s="6">
        <f>RB[[#This Row],[Variaz]]/100</f>
        <v>3.2329999999999998E-3</v>
      </c>
      <c r="D2068" s="10">
        <f>'AUM Fondi'!F2245</f>
        <v>1189642699.3699999</v>
      </c>
      <c r="E2068" s="10">
        <f>D2067*RB[[#This Row],[Variazione percentuale]]</f>
        <v>3833851.0754452497</v>
      </c>
      <c r="F2068" s="11">
        <f>RB[[#This Row],[AUM]]-D2067</f>
        <v>3793310.1199998856</v>
      </c>
      <c r="G2068" s="11">
        <f>RB[[#This Row],[∆ AUM]]-RB[[#This Row],[effetto mercato]]</f>
        <v>-40540.955445364118</v>
      </c>
    </row>
    <row r="2069" spans="1:7">
      <c r="A2069" s="4">
        <v>45267</v>
      </c>
      <c r="B2069">
        <v>0.21479999999999999</v>
      </c>
      <c r="C2069" s="6">
        <f>RB[[#This Row],[Variaz]]/100</f>
        <v>2.1479999999999997E-3</v>
      </c>
      <c r="D2069" s="10">
        <f>'AUM Fondi'!F2246</f>
        <v>1191876342.0700002</v>
      </c>
      <c r="E2069" s="10">
        <f>D2068*RB[[#This Row],[Variazione percentuale]]</f>
        <v>2555352.5182467597</v>
      </c>
      <c r="F2069" s="11">
        <f>RB[[#This Row],[AUM]]-D2068</f>
        <v>2233642.7000002861</v>
      </c>
      <c r="G2069" s="11">
        <f>RB[[#This Row],[∆ AUM]]-RB[[#This Row],[effetto mercato]]</f>
        <v>-321709.81824647356</v>
      </c>
    </row>
    <row r="2070" spans="1:7">
      <c r="A2070" s="4">
        <v>45271</v>
      </c>
      <c r="B2070">
        <v>-1.7899999999999999E-2</v>
      </c>
      <c r="C2070" s="6">
        <f>RB[[#This Row],[Variaz]]/100</f>
        <v>-1.7899999999999999E-4</v>
      </c>
      <c r="D2070" s="10">
        <f>'AUM Fondi'!F2247</f>
        <v>1190658329.8599999</v>
      </c>
      <c r="E2070" s="10">
        <f>D2069*RB[[#This Row],[Variazione percentuale]]</f>
        <v>-213345.86523053001</v>
      </c>
      <c r="F2070" s="11">
        <f>RB[[#This Row],[AUM]]-D2069</f>
        <v>-1218012.2100002766</v>
      </c>
      <c r="G2070" s="11">
        <f>RB[[#This Row],[∆ AUM]]-RB[[#This Row],[effetto mercato]]</f>
        <v>-1004666.3447697465</v>
      </c>
    </row>
    <row r="2071" spans="1:7">
      <c r="A2071" s="4">
        <v>45272</v>
      </c>
      <c r="B2071">
        <v>0.1608</v>
      </c>
      <c r="C2071" s="6">
        <f>RB[[#This Row],[Variaz]]/100</f>
        <v>1.6080000000000001E-3</v>
      </c>
      <c r="D2071" s="10">
        <f>'AUM Fondi'!F2248</f>
        <v>1192215762.8700001</v>
      </c>
      <c r="E2071" s="10">
        <f>D2070*RB[[#This Row],[Variazione percentuale]]</f>
        <v>1914578.5944148798</v>
      </c>
      <c r="F2071" s="11">
        <f>RB[[#This Row],[AUM]]-D2070</f>
        <v>1557433.0100002289</v>
      </c>
      <c r="G2071" s="11">
        <f>RB[[#This Row],[∆ AUM]]-RB[[#This Row],[effetto mercato]]</f>
        <v>-357145.58441465092</v>
      </c>
    </row>
    <row r="2072" spans="1:7">
      <c r="A2072" s="4">
        <v>45273</v>
      </c>
      <c r="B2072">
        <v>0.53510000000000002</v>
      </c>
      <c r="C2072" s="6">
        <f>RB[[#This Row],[Variaz]]/100</f>
        <v>5.3509999999999999E-3</v>
      </c>
      <c r="D2072" s="10">
        <f>'AUM Fondi'!F2249</f>
        <v>1198446154.6700001</v>
      </c>
      <c r="E2072" s="10">
        <f>D2071*RB[[#This Row],[Variazione percentuale]]</f>
        <v>6379546.5471173702</v>
      </c>
      <c r="F2072" s="11">
        <f>RB[[#This Row],[AUM]]-D2071</f>
        <v>6230391.7999999523</v>
      </c>
      <c r="G2072" s="11">
        <f>RB[[#This Row],[∆ AUM]]-RB[[#This Row],[effetto mercato]]</f>
        <v>-149154.74711741786</v>
      </c>
    </row>
    <row r="2073" spans="1:7">
      <c r="A2073" s="4">
        <v>45274</v>
      </c>
      <c r="B2073">
        <v>0.30159999999999998</v>
      </c>
      <c r="C2073" s="6">
        <f>RB[[#This Row],[Variaz]]/100</f>
        <v>3.0159999999999996E-3</v>
      </c>
      <c r="D2073" s="10">
        <f>'AUM Fondi'!F2250</f>
        <v>1201412252.6300001</v>
      </c>
      <c r="E2073" s="10">
        <f>D2072*RB[[#This Row],[Variazione percentuale]]</f>
        <v>3614513.6024847198</v>
      </c>
      <c r="F2073" s="11">
        <f>RB[[#This Row],[AUM]]-D2072</f>
        <v>2966097.9600000381</v>
      </c>
      <c r="G2073" s="11">
        <f>RB[[#This Row],[∆ AUM]]-RB[[#This Row],[effetto mercato]]</f>
        <v>-648415.64248468168</v>
      </c>
    </row>
    <row r="2074" spans="1:7">
      <c r="A2074" s="4">
        <v>45275</v>
      </c>
      <c r="B2074">
        <v>0.49530000000000002</v>
      </c>
      <c r="C2074" s="6">
        <f>RB[[#This Row],[Variaz]]/100</f>
        <v>4.9529999999999999E-3</v>
      </c>
      <c r="D2074" s="10">
        <f>'AUM Fondi'!F2251</f>
        <v>1206551252.28</v>
      </c>
      <c r="E2074" s="10">
        <f>D2073*RB[[#This Row],[Variazione percentuale]]</f>
        <v>5950594.8872763906</v>
      </c>
      <c r="F2074" s="11">
        <f>RB[[#This Row],[AUM]]-D2073</f>
        <v>5138999.6499998569</v>
      </c>
      <c r="G2074" s="11">
        <f>RB[[#This Row],[∆ AUM]]-RB[[#This Row],[effetto mercato]]</f>
        <v>-811595.23727653362</v>
      </c>
    </row>
    <row r="2075" spans="1:7">
      <c r="A2075" s="4">
        <v>45278</v>
      </c>
      <c r="B2075">
        <v>-0.17599999999999999</v>
      </c>
      <c r="C2075" s="6">
        <f>RB[[#This Row],[Variaz]]/100</f>
        <v>-1.7599999999999998E-3</v>
      </c>
      <c r="D2075" s="10">
        <f>'AUM Fondi'!F2252</f>
        <v>1201275094.71</v>
      </c>
      <c r="E2075" s="10">
        <f>D2074*RB[[#This Row],[Variazione percentuale]]</f>
        <v>-2123530.2040127995</v>
      </c>
      <c r="F2075" s="11">
        <f>RB[[#This Row],[AUM]]-D2074</f>
        <v>-5276157.5699999332</v>
      </c>
      <c r="G2075" s="11">
        <f>RB[[#This Row],[∆ AUM]]-RB[[#This Row],[effetto mercato]]</f>
        <v>-3152627.3659871337</v>
      </c>
    </row>
    <row r="2076" spans="1:7">
      <c r="A2076" s="4">
        <v>45279</v>
      </c>
      <c r="B2076">
        <v>0.28210000000000002</v>
      </c>
      <c r="C2076" s="6">
        <f>RB[[#This Row],[Variaz]]/100</f>
        <v>2.8210000000000002E-3</v>
      </c>
      <c r="D2076" s="10">
        <f>'AUM Fondi'!F2253</f>
        <v>1204409993.6299999</v>
      </c>
      <c r="E2076" s="10">
        <f>D2075*RB[[#This Row],[Variazione percentuale]]</f>
        <v>3388797.0421769102</v>
      </c>
      <c r="F2076" s="11">
        <f>RB[[#This Row],[AUM]]-D2075</f>
        <v>3134898.9199998379</v>
      </c>
      <c r="G2076" s="11">
        <f>RB[[#This Row],[∆ AUM]]-RB[[#This Row],[effetto mercato]]</f>
        <v>-253898.12217707234</v>
      </c>
    </row>
    <row r="2077" spans="1:7">
      <c r="A2077" s="4">
        <v>45280</v>
      </c>
      <c r="B2077">
        <v>-3.5200000000000002E-2</v>
      </c>
      <c r="C2077" s="6">
        <f>RB[[#This Row],[Variaz]]/100</f>
        <v>-3.5200000000000005E-4</v>
      </c>
      <c r="D2077" s="10">
        <f>'AUM Fondi'!F2254</f>
        <v>1203343971.4200001</v>
      </c>
      <c r="E2077" s="10">
        <f>D2076*RB[[#This Row],[Variazione percentuale]]</f>
        <v>-423952.31775776</v>
      </c>
      <c r="F2077" s="11">
        <f>RB[[#This Row],[AUM]]-D2076</f>
        <v>-1066022.2099997997</v>
      </c>
      <c r="G2077" s="11">
        <f>RB[[#This Row],[∆ AUM]]-RB[[#This Row],[effetto mercato]]</f>
        <v>-642069.89224203979</v>
      </c>
    </row>
    <row r="2078" spans="1:7">
      <c r="A2078" s="4">
        <v>45281</v>
      </c>
      <c r="B2078">
        <v>0.24629999999999999</v>
      </c>
      <c r="C2078" s="6">
        <f>RB[[#This Row],[Variaz]]/100</f>
        <v>2.4629999999999999E-3</v>
      </c>
      <c r="D2078" s="10">
        <f>'AUM Fondi'!F2255</f>
        <v>1206004658.8899999</v>
      </c>
      <c r="E2078" s="10">
        <f>D2077*RB[[#This Row],[Variazione percentuale]]</f>
        <v>2963836.2016074602</v>
      </c>
      <c r="F2078" s="11">
        <f>RB[[#This Row],[AUM]]-D2077</f>
        <v>2660687.4699997902</v>
      </c>
      <c r="G2078" s="11">
        <f>RB[[#This Row],[∆ AUM]]-RB[[#This Row],[effetto mercato]]</f>
        <v>-303148.73160766996</v>
      </c>
    </row>
    <row r="2079" spans="1:7">
      <c r="A2079" s="4">
        <v>45282</v>
      </c>
      <c r="B2079">
        <v>0.1053</v>
      </c>
      <c r="C2079" s="6">
        <f>RB[[#This Row],[Variaz]]/100</f>
        <v>1.0530000000000001E-3</v>
      </c>
      <c r="D2079" s="10">
        <f>'AUM Fondi'!F2256</f>
        <v>1206672707.75</v>
      </c>
      <c r="E2079" s="10">
        <f>D2078*RB[[#This Row],[Variazione percentuale]]</f>
        <v>1269922.9058111701</v>
      </c>
      <c r="F2079" s="11">
        <f>RB[[#This Row],[AUM]]-D2078</f>
        <v>668048.86000013351</v>
      </c>
      <c r="G2079" s="11">
        <f>RB[[#This Row],[∆ AUM]]-RB[[#This Row],[effetto mercato]]</f>
        <v>-601874.0458110366</v>
      </c>
    </row>
    <row r="2080" spans="1:7">
      <c r="A2080" s="4">
        <v>45287</v>
      </c>
      <c r="B2080">
        <v>0.1928</v>
      </c>
      <c r="C2080" s="6">
        <f>RB[[#This Row],[Variaz]]/100</f>
        <v>1.928E-3</v>
      </c>
      <c r="D2080" s="10">
        <f>'AUM Fondi'!F2257</f>
        <v>1208648718.73</v>
      </c>
      <c r="E2080" s="10">
        <f>D2079*RB[[#This Row],[Variazione percentuale]]</f>
        <v>2326464.9805419999</v>
      </c>
      <c r="F2080" s="11">
        <f>RB[[#This Row],[AUM]]-D2079</f>
        <v>1976010.9800000191</v>
      </c>
      <c r="G2080" s="11">
        <f>RB[[#This Row],[∆ AUM]]-RB[[#This Row],[effetto mercato]]</f>
        <v>-350454.00054198084</v>
      </c>
    </row>
    <row r="2081" spans="1:7">
      <c r="A2081" s="4">
        <v>45288</v>
      </c>
      <c r="B2081">
        <v>-0.1575</v>
      </c>
      <c r="C2081" s="6">
        <f>RB[[#This Row],[Variaz]]/100</f>
        <v>-1.575E-3</v>
      </c>
      <c r="D2081" s="10">
        <f>'AUM Fondi'!F2258</f>
        <v>1206872464.28</v>
      </c>
      <c r="E2081" s="10">
        <f>D2080*RB[[#This Row],[Variazione percentuale]]</f>
        <v>-1903621.73199975</v>
      </c>
      <c r="F2081" s="11">
        <f>RB[[#This Row],[AUM]]-D2080</f>
        <v>-1776254.4500000477</v>
      </c>
      <c r="G2081" s="11">
        <f>RB[[#This Row],[∆ AUM]]-RB[[#This Row],[effetto mercato]]</f>
        <v>127367.28199970233</v>
      </c>
    </row>
    <row r="2082" spans="1:7">
      <c r="A2082" s="4">
        <v>45289</v>
      </c>
      <c r="B2082">
        <v>-0.17519999999999999</v>
      </c>
      <c r="C2082" s="6">
        <f>RB[[#This Row],[Variaz]]/100</f>
        <v>-1.7519999999999999E-3</v>
      </c>
      <c r="D2082" s="10">
        <f>'AUM Fondi'!F2259</f>
        <v>1204567012.0800002</v>
      </c>
      <c r="E2082" s="10">
        <f>D2081*RB[[#This Row],[Variazione percentuale]]</f>
        <v>-2114440.5574185597</v>
      </c>
      <c r="F2082" s="11">
        <f>RB[[#This Row],[AUM]]-D2081</f>
        <v>-2305452.1999998093</v>
      </c>
      <c r="G2082" s="11">
        <f>RB[[#This Row],[∆ AUM]]-RB[[#This Row],[effetto mercato]]</f>
        <v>-191011.64258124959</v>
      </c>
    </row>
    <row r="2083" spans="1:7">
      <c r="A2083" s="4">
        <v>45293</v>
      </c>
      <c r="B2083">
        <v>-0.1053</v>
      </c>
      <c r="C2083" s="6">
        <f>RB[[#This Row],[Variaz]]/100</f>
        <v>-1.0530000000000001E-3</v>
      </c>
      <c r="D2083" s="10">
        <f>'AUM Fondi'!F2260</f>
        <v>1202982978.4200001</v>
      </c>
      <c r="E2083" s="10">
        <f>D2082*RB[[#This Row],[Variazione percentuale]]</f>
        <v>-1268409.0637202403</v>
      </c>
      <c r="F2083" s="11">
        <f>RB[[#This Row],[AUM]]-D2082</f>
        <v>-1584033.6600000858</v>
      </c>
      <c r="G2083" s="11">
        <f>RB[[#This Row],[∆ AUM]]-RB[[#This Row],[effetto mercato]]</f>
        <v>-315624.59627984557</v>
      </c>
    </row>
    <row r="2084" spans="1:7">
      <c r="A2084" s="4">
        <v>45294</v>
      </c>
      <c r="B2084">
        <v>-0.31630000000000003</v>
      </c>
      <c r="C2084" s="6">
        <f>RB[[#This Row],[Variaz]]/100</f>
        <v>-3.1630000000000004E-3</v>
      </c>
      <c r="D2084" s="10">
        <f>'AUM Fondi'!F2261</f>
        <v>1199055789.1000001</v>
      </c>
      <c r="E2084" s="10">
        <f>D2083*RB[[#This Row],[Variazione percentuale]]</f>
        <v>-3805035.1607424608</v>
      </c>
      <c r="F2084" s="11">
        <f>RB[[#This Row],[AUM]]-D2083</f>
        <v>-3927189.3199999332</v>
      </c>
      <c r="G2084" s="11">
        <f>RB[[#This Row],[∆ AUM]]-RB[[#This Row],[effetto mercato]]</f>
        <v>-122154.15925747249</v>
      </c>
    </row>
    <row r="2085" spans="1:7">
      <c r="A2085" s="4">
        <v>45295</v>
      </c>
      <c r="B2085">
        <v>-0.44069999999999998</v>
      </c>
      <c r="C2085" s="6">
        <f>RB[[#This Row],[Variaz]]/100</f>
        <v>-4.4069999999999995E-3</v>
      </c>
      <c r="D2085" s="10">
        <f>'AUM Fondi'!F2262</f>
        <v>1193832982.4400001</v>
      </c>
      <c r="E2085" s="10">
        <f>D2084*RB[[#This Row],[Variazione percentuale]]</f>
        <v>-5284238.8625637004</v>
      </c>
      <c r="F2085" s="11">
        <f>RB[[#This Row],[AUM]]-D2084</f>
        <v>-5222806.6600000858</v>
      </c>
      <c r="G2085" s="11">
        <f>RB[[#This Row],[∆ AUM]]-RB[[#This Row],[effetto mercato]]</f>
        <v>61432.202563614585</v>
      </c>
    </row>
    <row r="2086" spans="1:7">
      <c r="A2086" s="4">
        <v>45296</v>
      </c>
      <c r="B2086">
        <v>-0.1593</v>
      </c>
      <c r="C2086" s="6">
        <f>RB[[#This Row],[Variaz]]/100</f>
        <v>-1.593E-3</v>
      </c>
      <c r="D2086" s="10">
        <f>'AUM Fondi'!F2263</f>
        <v>1191875356.75</v>
      </c>
      <c r="E2086" s="10">
        <f>D2085*RB[[#This Row],[Variazione percentuale]]</f>
        <v>-1901775.9410269202</v>
      </c>
      <c r="F2086" s="11">
        <f>RB[[#This Row],[AUM]]-D2085</f>
        <v>-1957625.6900000572</v>
      </c>
      <c r="G2086" s="11">
        <f>RB[[#This Row],[∆ AUM]]-RB[[#This Row],[effetto mercato]]</f>
        <v>-55849.748973137001</v>
      </c>
    </row>
    <row r="2087" spans="1:7">
      <c r="A2087" s="4">
        <v>45299</v>
      </c>
      <c r="B2087">
        <v>0.44330000000000003</v>
      </c>
      <c r="C2087" s="6">
        <f>RB[[#This Row],[Variaz]]/100</f>
        <v>4.4330000000000003E-3</v>
      </c>
      <c r="D2087" s="10">
        <f>'AUM Fondi'!F2264</f>
        <v>1197120030.22</v>
      </c>
      <c r="E2087" s="10">
        <f>D2086*RB[[#This Row],[Variazione percentuale]]</f>
        <v>5283583.4564727508</v>
      </c>
      <c r="F2087" s="11">
        <f>RB[[#This Row],[AUM]]-D2086</f>
        <v>5244673.4700000286</v>
      </c>
      <c r="G2087" s="11">
        <f>RB[[#This Row],[∆ AUM]]-RB[[#This Row],[effetto mercato]]</f>
        <v>-38909.986472722143</v>
      </c>
    </row>
    <row r="2088" spans="1:7">
      <c r="A2088" s="4">
        <v>45300</v>
      </c>
      <c r="B2088">
        <v>5.2999999999999999E-2</v>
      </c>
      <c r="C2088" s="6">
        <f>RB[[#This Row],[Variaz]]/100</f>
        <v>5.2999999999999998E-4</v>
      </c>
      <c r="D2088" s="10">
        <f>'AUM Fondi'!F2265</f>
        <v>1197775919.4000001</v>
      </c>
      <c r="E2088" s="10">
        <f>D2087*RB[[#This Row],[Variazione percentuale]]</f>
        <v>634473.61601660005</v>
      </c>
      <c r="F2088" s="11">
        <f>RB[[#This Row],[AUM]]-D2087</f>
        <v>655889.18000006676</v>
      </c>
      <c r="G2088" s="11">
        <f>RB[[#This Row],[∆ AUM]]-RB[[#This Row],[effetto mercato]]</f>
        <v>21415.563983466709</v>
      </c>
    </row>
    <row r="2089" spans="1:7">
      <c r="A2089" s="4">
        <v>45301</v>
      </c>
      <c r="B2089">
        <v>-8.8200000000000001E-2</v>
      </c>
      <c r="C2089" s="6">
        <f>RB[[#This Row],[Variaz]]/100</f>
        <v>-8.8199999999999997E-4</v>
      </c>
      <c r="D2089" s="10">
        <f>'AUM Fondi'!F2266</f>
        <v>1196361600.0699999</v>
      </c>
      <c r="E2089" s="10">
        <f>D2088*RB[[#This Row],[Variazione percentuale]]</f>
        <v>-1056438.3609108001</v>
      </c>
      <c r="F2089" s="11">
        <f>RB[[#This Row],[AUM]]-D2088</f>
        <v>-1414319.3300001621</v>
      </c>
      <c r="G2089" s="11">
        <f>RB[[#This Row],[∆ AUM]]-RB[[#This Row],[effetto mercato]]</f>
        <v>-357880.96908936207</v>
      </c>
    </row>
    <row r="2090" spans="1:7">
      <c r="A2090" s="4">
        <v>45302</v>
      </c>
      <c r="B2090">
        <v>0.106</v>
      </c>
      <c r="C2090" s="6">
        <f>RB[[#This Row],[Variaz]]/100</f>
        <v>1.06E-3</v>
      </c>
      <c r="D2090" s="10">
        <f>'AUM Fondi'!F2267</f>
        <v>1197248513.9499998</v>
      </c>
      <c r="E2090" s="10">
        <f>D2089*RB[[#This Row],[Variazione percentuale]]</f>
        <v>1268143.2960742</v>
      </c>
      <c r="F2090" s="11">
        <f>RB[[#This Row],[AUM]]-D2089</f>
        <v>886913.87999987602</v>
      </c>
      <c r="G2090" s="11">
        <f>RB[[#This Row],[∆ AUM]]-RB[[#This Row],[effetto mercato]]</f>
        <v>-381229.41607432393</v>
      </c>
    </row>
    <row r="2091" spans="1:7">
      <c r="A2091" s="4">
        <v>45303</v>
      </c>
      <c r="B2091">
        <v>0.2646</v>
      </c>
      <c r="C2091" s="6">
        <f>RB[[#This Row],[Variaz]]/100</f>
        <v>2.6459999999999999E-3</v>
      </c>
      <c r="D2091" s="10">
        <f>'AUM Fondi'!F2268</f>
        <v>1200029589.7500002</v>
      </c>
      <c r="E2091" s="10">
        <f>D2090*RB[[#This Row],[Variazione percentuale]]</f>
        <v>3167919.5679116994</v>
      </c>
      <c r="F2091" s="11">
        <f>RB[[#This Row],[AUM]]-D2090</f>
        <v>2781075.8000004292</v>
      </c>
      <c r="G2091" s="11">
        <f>RB[[#This Row],[∆ AUM]]-RB[[#This Row],[effetto mercato]]</f>
        <v>-386843.76791127026</v>
      </c>
    </row>
    <row r="2092" spans="1:7">
      <c r="A2092" s="4">
        <v>45306</v>
      </c>
      <c r="B2092">
        <v>-0.17599999999999999</v>
      </c>
      <c r="C2092" s="6">
        <f>RB[[#This Row],[Variaz]]/100</f>
        <v>-1.7599999999999998E-3</v>
      </c>
      <c r="D2092" s="10">
        <f>'AUM Fondi'!F2269</f>
        <v>1197602814.24</v>
      </c>
      <c r="E2092" s="10">
        <f>D2091*RB[[#This Row],[Variazione percentuale]]</f>
        <v>-2112052.0779600004</v>
      </c>
      <c r="F2092" s="11">
        <f>RB[[#This Row],[AUM]]-D2091</f>
        <v>-2426775.5100002289</v>
      </c>
      <c r="G2092" s="11">
        <f>RB[[#This Row],[∆ AUM]]-RB[[#This Row],[effetto mercato]]</f>
        <v>-314723.43204022851</v>
      </c>
    </row>
    <row r="2093" spans="1:7">
      <c r="A2093" s="4">
        <v>45307</v>
      </c>
      <c r="B2093">
        <v>-3.5299999999999998E-2</v>
      </c>
      <c r="C2093" s="6">
        <f>RB[[#This Row],[Variaz]]/100</f>
        <v>-3.5299999999999996E-4</v>
      </c>
      <c r="D2093" s="10">
        <f>'AUM Fondi'!F2270</f>
        <v>1197202668.4400001</v>
      </c>
      <c r="E2093" s="10">
        <f>D2092*RB[[#This Row],[Variazione percentuale]]</f>
        <v>-422753.79342671996</v>
      </c>
      <c r="F2093" s="11">
        <f>RB[[#This Row],[AUM]]-D2092</f>
        <v>-400145.79999995232</v>
      </c>
      <c r="G2093" s="11">
        <f>RB[[#This Row],[∆ AUM]]-RB[[#This Row],[effetto mercato]]</f>
        <v>22607.993426767644</v>
      </c>
    </row>
    <row r="2094" spans="1:7">
      <c r="A2094" s="4">
        <v>45308</v>
      </c>
      <c r="B2094">
        <v>-0.45850000000000002</v>
      </c>
      <c r="C2094" s="6">
        <f>RB[[#This Row],[Variaz]]/100</f>
        <v>-4.5850000000000005E-3</v>
      </c>
      <c r="D2094" s="10">
        <f>'AUM Fondi'!F2271</f>
        <v>1190894826.3</v>
      </c>
      <c r="E2094" s="10">
        <f>D2093*RB[[#This Row],[Variazione percentuale]]</f>
        <v>-5489174.2347974014</v>
      </c>
      <c r="F2094" s="11">
        <f>RB[[#This Row],[AUM]]-D2093</f>
        <v>-6307842.1400001049</v>
      </c>
      <c r="G2094" s="11">
        <f>RB[[#This Row],[∆ AUM]]-RB[[#This Row],[effetto mercato]]</f>
        <v>-818667.90520270355</v>
      </c>
    </row>
    <row r="2095" spans="1:7">
      <c r="A2095" s="4">
        <v>45309</v>
      </c>
      <c r="B2095">
        <v>0.124</v>
      </c>
      <c r="C2095" s="6">
        <f>RB[[#This Row],[Variaz]]/100</f>
        <v>1.24E-3</v>
      </c>
      <c r="D2095" s="10">
        <f>'AUM Fondi'!F2272</f>
        <v>1192221185.4199998</v>
      </c>
      <c r="E2095" s="10">
        <f>D2094*RB[[#This Row],[Variazione percentuale]]</f>
        <v>1476709.584612</v>
      </c>
      <c r="F2095" s="11">
        <f>RB[[#This Row],[AUM]]-D2094</f>
        <v>1326359.1199998856</v>
      </c>
      <c r="G2095" s="11">
        <f>RB[[#This Row],[∆ AUM]]-RB[[#This Row],[effetto mercato]]</f>
        <v>-150350.46461211448</v>
      </c>
    </row>
    <row r="2096" spans="1:7">
      <c r="A2096" s="4">
        <v>45310</v>
      </c>
      <c r="B2096">
        <v>0.28310000000000002</v>
      </c>
      <c r="C2096" s="6">
        <f>RB[[#This Row],[Variaz]]/100</f>
        <v>2.8310000000000002E-3</v>
      </c>
      <c r="D2096" s="10">
        <f>'AUM Fondi'!F2273</f>
        <v>1194993873.6800001</v>
      </c>
      <c r="E2096" s="10">
        <f>D2095*RB[[#This Row],[Variazione percentuale]]</f>
        <v>3375178.1759240199</v>
      </c>
      <c r="F2096" s="11">
        <f>RB[[#This Row],[AUM]]-D2095</f>
        <v>2772688.2600002289</v>
      </c>
      <c r="G2096" s="11">
        <f>RB[[#This Row],[∆ AUM]]-RB[[#This Row],[effetto mercato]]</f>
        <v>-602489.91592379101</v>
      </c>
    </row>
    <row r="2097" spans="1:7">
      <c r="A2097" s="4">
        <v>45313</v>
      </c>
      <c r="B2097">
        <v>0.2823</v>
      </c>
      <c r="C2097" s="6">
        <f>RB[[#This Row],[Variaz]]/100</f>
        <v>2.823E-3</v>
      </c>
      <c r="D2097" s="10">
        <f>'AUM Fondi'!F2274</f>
        <v>1198151657.8200002</v>
      </c>
      <c r="E2097" s="10">
        <f>D2096*RB[[#This Row],[Variazione percentuale]]</f>
        <v>3373467.7053986401</v>
      </c>
      <c r="F2097" s="11">
        <f>RB[[#This Row],[AUM]]-D2096</f>
        <v>3157784.1400001049</v>
      </c>
      <c r="G2097" s="11">
        <f>RB[[#This Row],[∆ AUM]]-RB[[#This Row],[effetto mercato]]</f>
        <v>-215683.56539853523</v>
      </c>
    </row>
    <row r="2098" spans="1:7">
      <c r="A2098" s="4">
        <v>45314</v>
      </c>
      <c r="B2098">
        <v>0</v>
      </c>
      <c r="C2098" s="6">
        <f>RB[[#This Row],[Variaz]]/100</f>
        <v>0</v>
      </c>
      <c r="D2098" s="10">
        <f>'AUM Fondi'!F2275</f>
        <v>1197475331.4400001</v>
      </c>
      <c r="E2098" s="10">
        <f>D2097*RB[[#This Row],[Variazione percentuale]]</f>
        <v>0</v>
      </c>
      <c r="F2098" s="11">
        <f>RB[[#This Row],[AUM]]-D2097</f>
        <v>-676326.38000011444</v>
      </c>
      <c r="G2098" s="11">
        <f>RB[[#This Row],[∆ AUM]]-RB[[#This Row],[effetto mercato]]</f>
        <v>-676326.38000011444</v>
      </c>
    </row>
    <row r="2099" spans="1:7">
      <c r="A2099" s="4">
        <v>45315</v>
      </c>
      <c r="B2099">
        <v>-0.1056</v>
      </c>
      <c r="C2099" s="6">
        <f>RB[[#This Row],[Variaz]]/100</f>
        <v>-1.0560000000000001E-3</v>
      </c>
      <c r="D2099" s="10">
        <f>'AUM Fondi'!F2276</f>
        <v>1196036785.24</v>
      </c>
      <c r="E2099" s="10">
        <f>D2098*RB[[#This Row],[Variazione percentuale]]</f>
        <v>-1264533.9500006402</v>
      </c>
      <c r="F2099" s="11">
        <f>RB[[#This Row],[AUM]]-D2098</f>
        <v>-1438546.2000000477</v>
      </c>
      <c r="G2099" s="11">
        <f>RB[[#This Row],[∆ AUM]]-RB[[#This Row],[effetto mercato]]</f>
        <v>-174012.24999940745</v>
      </c>
    </row>
    <row r="2100" spans="1:7">
      <c r="A2100" s="4">
        <v>45316</v>
      </c>
      <c r="B2100">
        <v>0.52839999999999998</v>
      </c>
      <c r="C2100" s="6">
        <f>RB[[#This Row],[Variaz]]/100</f>
        <v>5.2839999999999996E-3</v>
      </c>
      <c r="D2100" s="10">
        <f>'AUM Fondi'!F2277</f>
        <v>1201794592.3799999</v>
      </c>
      <c r="E2100" s="10">
        <f>D2099*RB[[#This Row],[Variazione percentuale]]</f>
        <v>6319858.3732081596</v>
      </c>
      <c r="F2100" s="11">
        <f>RB[[#This Row],[AUM]]-D2099</f>
        <v>5757807.1399998665</v>
      </c>
      <c r="G2100" s="11">
        <f>RB[[#This Row],[∆ AUM]]-RB[[#This Row],[effetto mercato]]</f>
        <v>-562051.2332082931</v>
      </c>
    </row>
    <row r="2101" spans="1:7">
      <c r="A2101" s="4">
        <v>45317</v>
      </c>
      <c r="B2101">
        <v>-0.1226</v>
      </c>
      <c r="C2101" s="6">
        <f>RB[[#This Row],[Variaz]]/100</f>
        <v>-1.2260000000000001E-3</v>
      </c>
      <c r="D2101" s="10">
        <f>'AUM Fondi'!F2278</f>
        <v>1199898682.3199999</v>
      </c>
      <c r="E2101" s="10">
        <f>D2100*RB[[#This Row],[Variazione percentuale]]</f>
        <v>-1473400.1702578799</v>
      </c>
      <c r="F2101" s="11">
        <f>RB[[#This Row],[AUM]]-D2100</f>
        <v>-1895910.0599999428</v>
      </c>
      <c r="G2101" s="11">
        <f>RB[[#This Row],[∆ AUM]]-RB[[#This Row],[effetto mercato]]</f>
        <v>-422509.88974206289</v>
      </c>
    </row>
    <row r="2102" spans="1:7">
      <c r="A2102" s="4">
        <v>45320</v>
      </c>
      <c r="B2102">
        <v>0.57879999999999998</v>
      </c>
      <c r="C2102" s="6">
        <f>RB[[#This Row],[Variaz]]/100</f>
        <v>5.7879999999999997E-3</v>
      </c>
      <c r="D2102" s="10">
        <f>'AUM Fondi'!F2279</f>
        <v>1206814374.9200001</v>
      </c>
      <c r="E2102" s="10">
        <f>D2101*RB[[#This Row],[Variazione percentuale]]</f>
        <v>6945013.5732681593</v>
      </c>
      <c r="F2102" s="11">
        <f>RB[[#This Row],[AUM]]-D2101</f>
        <v>6915692.6000001431</v>
      </c>
      <c r="G2102" s="11">
        <f>RB[[#This Row],[∆ AUM]]-RB[[#This Row],[effetto mercato]]</f>
        <v>-29320.973268016241</v>
      </c>
    </row>
    <row r="2103" spans="1:7">
      <c r="A2103" s="4">
        <v>45321</v>
      </c>
      <c r="B2103">
        <v>-0.29649999999999999</v>
      </c>
      <c r="C2103" s="6">
        <f>RB[[#This Row],[Variaz]]/100</f>
        <v>-2.9649999999999998E-3</v>
      </c>
      <c r="D2103" s="10">
        <f>'AUM Fondi'!F2280</f>
        <v>1203060844.74</v>
      </c>
      <c r="E2103" s="10">
        <f>D2102*RB[[#This Row],[Variazione percentuale]]</f>
        <v>-3578204.6216377998</v>
      </c>
      <c r="F2103" s="11">
        <f>RB[[#This Row],[AUM]]-D2102</f>
        <v>-3753530.1800000668</v>
      </c>
      <c r="G2103" s="11">
        <f>RB[[#This Row],[∆ AUM]]-RB[[#This Row],[effetto mercato]]</f>
        <v>-175325.55836226698</v>
      </c>
    </row>
    <row r="2104" spans="1:7">
      <c r="A2104" s="4">
        <v>45322</v>
      </c>
      <c r="B2104">
        <v>3.5000000000000003E-2</v>
      </c>
      <c r="C2104" s="6">
        <f>RB[[#This Row],[Variaz]]/100</f>
        <v>3.5000000000000005E-4</v>
      </c>
      <c r="D2104" s="10">
        <f>'AUM Fondi'!F2281</f>
        <v>1202957232.04</v>
      </c>
      <c r="E2104" s="10">
        <f>D2103*RB[[#This Row],[Variazione percentuale]]</f>
        <v>421071.29565900005</v>
      </c>
      <c r="F2104" s="11">
        <f>RB[[#This Row],[AUM]]-D2103</f>
        <v>-103612.70000004768</v>
      </c>
      <c r="G2104" s="11">
        <f>RB[[#This Row],[∆ AUM]]-RB[[#This Row],[effetto mercato]]</f>
        <v>-524683.99565904774</v>
      </c>
    </row>
    <row r="2105" spans="1:7">
      <c r="A2105" s="4">
        <v>45323</v>
      </c>
      <c r="B2105">
        <v>0.26229999999999998</v>
      </c>
      <c r="C2105" s="6">
        <f>RB[[#This Row],[Variaz]]/100</f>
        <v>2.6229999999999999E-3</v>
      </c>
      <c r="D2105" s="10">
        <f>'AUM Fondi'!F2282</f>
        <v>1205481498.02</v>
      </c>
      <c r="E2105" s="10">
        <f>D2104*RB[[#This Row],[Variazione percentuale]]</f>
        <v>3155356.8196409196</v>
      </c>
      <c r="F2105" s="11">
        <f>RB[[#This Row],[AUM]]-D2104</f>
        <v>2524265.9800000191</v>
      </c>
      <c r="G2105" s="11">
        <f>RB[[#This Row],[∆ AUM]]-RB[[#This Row],[effetto mercato]]</f>
        <v>-631090.83964090049</v>
      </c>
    </row>
    <row r="2106" spans="1:7">
      <c r="A2106" s="4">
        <v>45324</v>
      </c>
      <c r="B2106">
        <v>-0.22670000000000001</v>
      </c>
      <c r="C2106" s="6">
        <f>RB[[#This Row],[Variaz]]/100</f>
        <v>-2.2669999999999999E-3</v>
      </c>
      <c r="D2106" s="10">
        <f>'AUM Fondi'!F2283</f>
        <v>1202194593.3699999</v>
      </c>
      <c r="E2106" s="10">
        <f>D2105*RB[[#This Row],[Variazione percentuale]]</f>
        <v>-2732826.5560113396</v>
      </c>
      <c r="F2106" s="11">
        <f>RB[[#This Row],[AUM]]-D2105</f>
        <v>-3286904.6500000954</v>
      </c>
      <c r="G2106" s="11">
        <f>RB[[#This Row],[∆ AUM]]-RB[[#This Row],[effetto mercato]]</f>
        <v>-554078.09398875572</v>
      </c>
    </row>
    <row r="2107" spans="1:7">
      <c r="A2107" s="4">
        <v>45327</v>
      </c>
      <c r="B2107">
        <v>-6.9900000000000004E-2</v>
      </c>
      <c r="C2107" s="6">
        <f>RB[[#This Row],[Variaz]]/100</f>
        <v>-6.9900000000000008E-4</v>
      </c>
      <c r="D2107" s="10">
        <f>'AUM Fondi'!F2284</f>
        <v>1201425099.99</v>
      </c>
      <c r="E2107" s="10">
        <f>D2106*RB[[#This Row],[Variazione percentuale]]</f>
        <v>-840334.02076563006</v>
      </c>
      <c r="F2107" s="11">
        <f>RB[[#This Row],[AUM]]-D2106</f>
        <v>-769493.37999987602</v>
      </c>
      <c r="G2107" s="11">
        <f>RB[[#This Row],[∆ AUM]]-RB[[#This Row],[effetto mercato]]</f>
        <v>70840.64076575404</v>
      </c>
    </row>
    <row r="2108" spans="1:7">
      <c r="A2108" s="4">
        <v>45328</v>
      </c>
      <c r="B2108">
        <v>0.12239999999999999</v>
      </c>
      <c r="C2108" s="6">
        <f>RB[[#This Row],[Variaz]]/100</f>
        <v>1.224E-3</v>
      </c>
      <c r="D2108" s="10">
        <f>'AUM Fondi'!F2285</f>
        <v>1202704477.6799998</v>
      </c>
      <c r="E2108" s="10">
        <f>D2107*RB[[#This Row],[Variazione percentuale]]</f>
        <v>1470544.32238776</v>
      </c>
      <c r="F2108" s="11">
        <f>RB[[#This Row],[AUM]]-D2107</f>
        <v>1279377.6899998188</v>
      </c>
      <c r="G2108" s="11">
        <f>RB[[#This Row],[∆ AUM]]-RB[[#This Row],[effetto mercato]]</f>
        <v>-191166.63238794124</v>
      </c>
    </row>
    <row r="2109" spans="1:7">
      <c r="A2109" s="4">
        <v>45329</v>
      </c>
      <c r="B2109">
        <v>-3.49E-2</v>
      </c>
      <c r="C2109" s="6">
        <f>RB[[#This Row],[Variaz]]/100</f>
        <v>-3.4900000000000003E-4</v>
      </c>
      <c r="D2109" s="10">
        <f>'AUM Fondi'!F2286</f>
        <v>1202096695.0599999</v>
      </c>
      <c r="E2109" s="10">
        <f>D2108*RB[[#This Row],[Variazione percentuale]]</f>
        <v>-419743.86271031998</v>
      </c>
      <c r="F2109" s="11">
        <f>RB[[#This Row],[AUM]]-D2108</f>
        <v>-607782.61999988556</v>
      </c>
      <c r="G2109" s="11">
        <f>RB[[#This Row],[∆ AUM]]-RB[[#This Row],[effetto mercato]]</f>
        <v>-188038.75728956558</v>
      </c>
    </row>
    <row r="2110" spans="1:7">
      <c r="A2110" s="4">
        <v>45330</v>
      </c>
      <c r="B2110">
        <v>-0.12230000000000001</v>
      </c>
      <c r="C2110" s="6">
        <f>RB[[#This Row],[Variaz]]/100</f>
        <v>-1.2230000000000001E-3</v>
      </c>
      <c r="D2110" s="10">
        <f>'AUM Fondi'!F2287</f>
        <v>1199760418.7099998</v>
      </c>
      <c r="E2110" s="10">
        <f>D2109*RB[[#This Row],[Variazione percentuale]]</f>
        <v>-1470164.2580583801</v>
      </c>
      <c r="F2110" s="11">
        <f>RB[[#This Row],[AUM]]-D2109</f>
        <v>-2336276.3500001431</v>
      </c>
      <c r="G2110" s="11">
        <f>RB[[#This Row],[∆ AUM]]-RB[[#This Row],[effetto mercato]]</f>
        <v>-866112.09194176295</v>
      </c>
    </row>
    <row r="2111" spans="1:7">
      <c r="A2111" s="4">
        <v>45331</v>
      </c>
      <c r="B2111">
        <v>-5.2499999999999998E-2</v>
      </c>
      <c r="C2111" s="6">
        <f>RB[[#This Row],[Variaz]]/100</f>
        <v>-5.2499999999999997E-4</v>
      </c>
      <c r="D2111" s="10">
        <f>'AUM Fondi'!F2288</f>
        <v>1198548398.52</v>
      </c>
      <c r="E2111" s="10">
        <f>D2110*RB[[#This Row],[Variazione percentuale]]</f>
        <v>-629874.21982274984</v>
      </c>
      <c r="F2111" s="11">
        <f>RB[[#This Row],[AUM]]-D2110</f>
        <v>-1212020.1899998188</v>
      </c>
      <c r="G2111" s="11">
        <f>RB[[#This Row],[∆ AUM]]-RB[[#This Row],[effetto mercato]]</f>
        <v>-582145.97017706896</v>
      </c>
    </row>
    <row r="2112" spans="1:7">
      <c r="A2112" s="4">
        <v>45334</v>
      </c>
      <c r="B2112">
        <v>0.24510000000000001</v>
      </c>
      <c r="C2112" s="6">
        <f>RB[[#This Row],[Variaz]]/100</f>
        <v>2.4510000000000001E-3</v>
      </c>
      <c r="D2112" s="10">
        <f>'AUM Fondi'!F2289</f>
        <v>1201094229.3600001</v>
      </c>
      <c r="E2112" s="10">
        <f>D2111*RB[[#This Row],[Variazione percentuale]]</f>
        <v>2937642.1247725198</v>
      </c>
      <c r="F2112" s="11">
        <f>RB[[#This Row],[AUM]]-D2111</f>
        <v>2545830.8400001526</v>
      </c>
      <c r="G2112" s="11">
        <f>RB[[#This Row],[∆ AUM]]-RB[[#This Row],[effetto mercato]]</f>
        <v>-391811.28477236722</v>
      </c>
    </row>
    <row r="2113" spans="1:7">
      <c r="A2113" s="4">
        <v>45335</v>
      </c>
      <c r="B2113">
        <v>-0.38419999999999999</v>
      </c>
      <c r="C2113" s="6">
        <f>RB[[#This Row],[Variaz]]/100</f>
        <v>-3.8419999999999999E-3</v>
      </c>
      <c r="D2113" s="10">
        <f>'AUM Fondi'!F2290</f>
        <v>1195343484.3600001</v>
      </c>
      <c r="E2113" s="10">
        <f>D2112*RB[[#This Row],[Variazione percentuale]]</f>
        <v>-4614604.0292011201</v>
      </c>
      <c r="F2113" s="11">
        <f>RB[[#This Row],[AUM]]-D2112</f>
        <v>-5750745</v>
      </c>
      <c r="G2113" s="11">
        <f>RB[[#This Row],[∆ AUM]]-RB[[#This Row],[effetto mercato]]</f>
        <v>-1136140.9707988799</v>
      </c>
    </row>
    <row r="2114" spans="1:7">
      <c r="A2114" s="4">
        <v>45336</v>
      </c>
      <c r="B2114">
        <v>0.33310000000000001</v>
      </c>
      <c r="C2114" s="6">
        <f>RB[[#This Row],[Variaz]]/100</f>
        <v>3.3310000000000002E-3</v>
      </c>
      <c r="D2114" s="10">
        <f>'AUM Fondi'!F2291</f>
        <v>1198729384.54</v>
      </c>
      <c r="E2114" s="10">
        <f>D2113*RB[[#This Row],[Variazione percentuale]]</f>
        <v>3981689.1464031609</v>
      </c>
      <c r="F2114" s="11">
        <f>RB[[#This Row],[AUM]]-D2113</f>
        <v>3385900.1799998283</v>
      </c>
      <c r="G2114" s="11">
        <f>RB[[#This Row],[∆ AUM]]-RB[[#This Row],[effetto mercato]]</f>
        <v>-595788.96640333254</v>
      </c>
    </row>
    <row r="2115" spans="1:7">
      <c r="A2115" s="4">
        <v>45337</v>
      </c>
      <c r="B2115">
        <v>-1.7500000000000002E-2</v>
      </c>
      <c r="C2115" s="6">
        <f>RB[[#This Row],[Variaz]]/100</f>
        <v>-1.7500000000000003E-4</v>
      </c>
      <c r="D2115" s="10">
        <f>'AUM Fondi'!F2292</f>
        <v>1197979778.2499998</v>
      </c>
      <c r="E2115" s="10">
        <f>D2114*RB[[#This Row],[Variazione percentuale]]</f>
        <v>-209777.64229450002</v>
      </c>
      <c r="F2115" s="11">
        <f>RB[[#This Row],[AUM]]-D2114</f>
        <v>-749606.29000020027</v>
      </c>
      <c r="G2115" s="11">
        <f>RB[[#This Row],[∆ AUM]]-RB[[#This Row],[effetto mercato]]</f>
        <v>-539828.64770570025</v>
      </c>
    </row>
    <row r="2116" spans="1:7">
      <c r="A2116" s="4">
        <v>45338</v>
      </c>
      <c r="B2116">
        <v>-0.17480000000000001</v>
      </c>
      <c r="C2116" s="6">
        <f>RB[[#This Row],[Variaz]]/100</f>
        <v>-1.7480000000000002E-3</v>
      </c>
      <c r="D2116" s="10">
        <f>'AUM Fondi'!F2293</f>
        <v>1194912877.25</v>
      </c>
      <c r="E2116" s="10">
        <f>D2115*RB[[#This Row],[Variazione percentuale]]</f>
        <v>-2094068.6523809999</v>
      </c>
      <c r="F2116" s="11">
        <f>RB[[#This Row],[AUM]]-D2115</f>
        <v>-3066900.9999997616</v>
      </c>
      <c r="G2116" s="11">
        <f>RB[[#This Row],[∆ AUM]]-RB[[#This Row],[effetto mercato]]</f>
        <v>-972832.34761876171</v>
      </c>
    </row>
    <row r="2117" spans="1:7">
      <c r="A2117" s="4">
        <v>45341</v>
      </c>
      <c r="B2117">
        <v>-1.7500000000000002E-2</v>
      </c>
      <c r="C2117" s="6">
        <f>RB[[#This Row],[Variaz]]/100</f>
        <v>-1.7500000000000003E-4</v>
      </c>
      <c r="D2117" s="10">
        <f>'AUM Fondi'!F2294</f>
        <v>1193844213.4399998</v>
      </c>
      <c r="E2117" s="10">
        <f>D2116*RB[[#This Row],[Variazione percentuale]]</f>
        <v>-209109.75351875002</v>
      </c>
      <c r="F2117" s="11">
        <f>RB[[#This Row],[AUM]]-D2116</f>
        <v>-1068663.8100001812</v>
      </c>
      <c r="G2117" s="11">
        <f>RB[[#This Row],[∆ AUM]]-RB[[#This Row],[effetto mercato]]</f>
        <v>-859554.05648143124</v>
      </c>
    </row>
    <row r="2118" spans="1:7">
      <c r="A2118" s="4">
        <v>45342</v>
      </c>
      <c r="B2118">
        <v>-0.15759999999999999</v>
      </c>
      <c r="C2118" s="6">
        <f>RB[[#This Row],[Variaz]]/100</f>
        <v>-1.5759999999999999E-3</v>
      </c>
      <c r="D2118" s="10">
        <f>'AUM Fondi'!F2295</f>
        <v>1191555982.6599998</v>
      </c>
      <c r="E2118" s="10">
        <f>D2117*RB[[#This Row],[Variazione percentuale]]</f>
        <v>-1881498.4803814397</v>
      </c>
      <c r="F2118" s="11">
        <f>RB[[#This Row],[AUM]]-D2117</f>
        <v>-2288230.7799999714</v>
      </c>
      <c r="G2118" s="11">
        <f>RB[[#This Row],[∆ AUM]]-RB[[#This Row],[effetto mercato]]</f>
        <v>-406732.29961853172</v>
      </c>
    </row>
    <row r="2119" spans="1:7">
      <c r="A2119" s="4">
        <v>45343</v>
      </c>
      <c r="B2119">
        <v>-0.21049999999999999</v>
      </c>
      <c r="C2119" s="6">
        <f>RB[[#This Row],[Variaz]]/100</f>
        <v>-2.1050000000000001E-3</v>
      </c>
      <c r="D2119" s="10">
        <f>'AUM Fondi'!F2296</f>
        <v>1188447748.8199999</v>
      </c>
      <c r="E2119" s="10">
        <f>D2118*RB[[#This Row],[Variazione percentuale]]</f>
        <v>-2508225.3434992996</v>
      </c>
      <c r="F2119" s="11">
        <f>RB[[#This Row],[AUM]]-D2118</f>
        <v>-3108233.8399999142</v>
      </c>
      <c r="G2119" s="11">
        <f>RB[[#This Row],[∆ AUM]]-RB[[#This Row],[effetto mercato]]</f>
        <v>-600008.49650061456</v>
      </c>
    </row>
    <row r="2120" spans="1:7">
      <c r="A2120" s="4">
        <v>45344</v>
      </c>
      <c r="B2120">
        <v>0.5272</v>
      </c>
      <c r="C2120" s="6">
        <f>RB[[#This Row],[Variaz]]/100</f>
        <v>5.2719999999999998E-3</v>
      </c>
      <c r="D2120" s="10">
        <f>'AUM Fondi'!F2297</f>
        <v>1194253022.0900002</v>
      </c>
      <c r="E2120" s="10">
        <f>D2119*RB[[#This Row],[Variazione percentuale]]</f>
        <v>6265496.5317790397</v>
      </c>
      <c r="F2120" s="11">
        <f>RB[[#This Row],[AUM]]-D2119</f>
        <v>5805273.2700002193</v>
      </c>
      <c r="G2120" s="11">
        <f>RB[[#This Row],[∆ AUM]]-RB[[#This Row],[effetto mercato]]</f>
        <v>-460223.26177882031</v>
      </c>
    </row>
    <row r="2121" spans="1:7">
      <c r="A2121" s="4">
        <v>45345</v>
      </c>
      <c r="B2121">
        <v>0.36709999999999998</v>
      </c>
      <c r="C2121" s="6">
        <f>RB[[#This Row],[Variaz]]/100</f>
        <v>3.6709999999999998E-3</v>
      </c>
      <c r="D2121" s="10">
        <f>'AUM Fondi'!F2298</f>
        <v>1198015642.1600001</v>
      </c>
      <c r="E2121" s="10">
        <f>D2120*RB[[#This Row],[Variazione percentuale]]</f>
        <v>4384102.8440923905</v>
      </c>
      <c r="F2121" s="11">
        <f>RB[[#This Row],[AUM]]-D2120</f>
        <v>3762620.0699999332</v>
      </c>
      <c r="G2121" s="11">
        <f>RB[[#This Row],[∆ AUM]]-RB[[#This Row],[effetto mercato]]</f>
        <v>-621482.77409245726</v>
      </c>
    </row>
    <row r="2122" spans="1:7">
      <c r="A2122" s="4">
        <v>45348</v>
      </c>
      <c r="B2122">
        <v>-0.38319999999999999</v>
      </c>
      <c r="C2122" s="6">
        <f>RB[[#This Row],[Variaz]]/100</f>
        <v>-3.8319999999999999E-3</v>
      </c>
      <c r="D2122" s="10">
        <f>'AUM Fondi'!F2299</f>
        <v>1193113919.8300002</v>
      </c>
      <c r="E2122" s="10">
        <f>D2121*RB[[#This Row],[Variazione percentuale]]</f>
        <v>-4590795.94075712</v>
      </c>
      <c r="F2122" s="11">
        <f>RB[[#This Row],[AUM]]-D2121</f>
        <v>-4901722.3299999237</v>
      </c>
      <c r="G2122" s="11">
        <f>RB[[#This Row],[∆ AUM]]-RB[[#This Row],[effetto mercato]]</f>
        <v>-310926.38924280368</v>
      </c>
    </row>
    <row r="2123" spans="1:7">
      <c r="A2123" s="4">
        <v>45349</v>
      </c>
      <c r="B2123">
        <v>-5.2499999999999998E-2</v>
      </c>
      <c r="C2123" s="6">
        <f>RB[[#This Row],[Variaz]]/100</f>
        <v>-5.2499999999999997E-4</v>
      </c>
      <c r="D2123" s="10">
        <f>'AUM Fondi'!F2300</f>
        <v>1192074961.3099999</v>
      </c>
      <c r="E2123" s="10">
        <f>D2122*RB[[#This Row],[Variazione percentuale]]</f>
        <v>-626384.80791075004</v>
      </c>
      <c r="F2123" s="11">
        <f>RB[[#This Row],[AUM]]-D2122</f>
        <v>-1038958.5200002193</v>
      </c>
      <c r="G2123" s="11">
        <f>RB[[#This Row],[∆ AUM]]-RB[[#This Row],[effetto mercato]]</f>
        <v>-412573.71208946931</v>
      </c>
    </row>
    <row r="2124" spans="1:7">
      <c r="A2124" s="4">
        <v>45350</v>
      </c>
      <c r="B2124">
        <v>-3.5000000000000003E-2</v>
      </c>
      <c r="C2124" s="6">
        <f>RB[[#This Row],[Variaz]]/100</f>
        <v>-3.5000000000000005E-4</v>
      </c>
      <c r="D2124" s="10">
        <f>'AUM Fondi'!F2301</f>
        <v>1167489155.3499999</v>
      </c>
      <c r="E2124" s="10">
        <f>D2123*RB[[#This Row],[Variazione percentuale]]</f>
        <v>-417226.23645850003</v>
      </c>
      <c r="F2124" s="11">
        <f>RB[[#This Row],[AUM]]-D2123</f>
        <v>-24585805.960000038</v>
      </c>
      <c r="G2124" s="11">
        <f>RB[[#This Row],[∆ AUM]]-RB[[#This Row],[effetto mercato]]</f>
        <v>-24168579.723541539</v>
      </c>
    </row>
    <row r="2125" spans="1:7">
      <c r="A2125" s="4">
        <v>45351</v>
      </c>
      <c r="B2125">
        <v>0.29749999999999999</v>
      </c>
      <c r="C2125" s="6">
        <f>RB[[#This Row],[Variaz]]/100</f>
        <v>2.9749999999999998E-3</v>
      </c>
      <c r="D2125" s="10">
        <f>'AUM Fondi'!F2302</f>
        <v>1170695292.52</v>
      </c>
      <c r="E2125" s="10">
        <f>D2124*RB[[#This Row],[Variazione percentuale]]</f>
        <v>3473280.2371662497</v>
      </c>
      <c r="F2125" s="11">
        <f>RB[[#This Row],[AUM]]-D2124</f>
        <v>3206137.1700000763</v>
      </c>
      <c r="G2125" s="11">
        <f>RB[[#This Row],[∆ AUM]]-RB[[#This Row],[effetto mercato]]</f>
        <v>-267143.06716617336</v>
      </c>
    </row>
    <row r="2126" spans="1:7">
      <c r="A2126" s="4">
        <v>45352</v>
      </c>
      <c r="B2126">
        <v>0.24429999999999999</v>
      </c>
      <c r="C2126" s="6">
        <f>RB[[#This Row],[Variaz]]/100</f>
        <v>2.4429999999999999E-3</v>
      </c>
      <c r="D2126" s="10">
        <f>'AUM Fondi'!F2303</f>
        <v>1173017067.6299999</v>
      </c>
      <c r="E2126" s="10">
        <f>D2125*RB[[#This Row],[Variazione percentuale]]</f>
        <v>2860008.59962636</v>
      </c>
      <c r="F2126" s="11">
        <f>RB[[#This Row],[AUM]]-D2125</f>
        <v>2321775.1099998951</v>
      </c>
      <c r="G2126" s="11">
        <f>RB[[#This Row],[∆ AUM]]-RB[[#This Row],[effetto mercato]]</f>
        <v>-538233.4896264649</v>
      </c>
    </row>
    <row r="2127" spans="1:7">
      <c r="A2127" s="4">
        <v>45355</v>
      </c>
      <c r="B2127">
        <v>0.12180000000000001</v>
      </c>
      <c r="C2127" s="6">
        <f>RB[[#This Row],[Variaz]]/100</f>
        <v>1.2180000000000001E-3</v>
      </c>
      <c r="D2127" s="10">
        <f>'AUM Fondi'!F2304</f>
        <v>1174006260.0799999</v>
      </c>
      <c r="E2127" s="10">
        <f>D2126*RB[[#This Row],[Variazione percentuale]]</f>
        <v>1428734.7883733399</v>
      </c>
      <c r="F2127" s="11">
        <f>RB[[#This Row],[AUM]]-D2126</f>
        <v>989192.45000004768</v>
      </c>
      <c r="G2127" s="11">
        <f>RB[[#This Row],[∆ AUM]]-RB[[#This Row],[effetto mercato]]</f>
        <v>-439542.33837329224</v>
      </c>
    </row>
    <row r="2128" spans="1:7">
      <c r="A2128" s="4">
        <v>45356</v>
      </c>
      <c r="B2128">
        <v>1.7399999999999999E-2</v>
      </c>
      <c r="C2128" s="6">
        <f>RB[[#This Row],[Variaz]]/100</f>
        <v>1.74E-4</v>
      </c>
      <c r="D2128" s="10">
        <f>'AUM Fondi'!F2305</f>
        <v>1174467277.4200001</v>
      </c>
      <c r="E2128" s="10">
        <f>D2127*RB[[#This Row],[Variazione percentuale]]</f>
        <v>204277.08925391998</v>
      </c>
      <c r="F2128" s="11">
        <f>RB[[#This Row],[AUM]]-D2127</f>
        <v>461017.34000015259</v>
      </c>
      <c r="G2128" s="11">
        <f>RB[[#This Row],[∆ AUM]]-RB[[#This Row],[effetto mercato]]</f>
        <v>256740.2507462326</v>
      </c>
    </row>
    <row r="2129" spans="1:7">
      <c r="A2129" s="4">
        <v>45357</v>
      </c>
      <c r="B2129">
        <v>0.27810000000000001</v>
      </c>
      <c r="C2129" s="6">
        <f>RB[[#This Row],[Variaz]]/100</f>
        <v>2.7810000000000001E-3</v>
      </c>
      <c r="D2129" s="10">
        <f>'AUM Fondi'!F2306</f>
        <v>1177590920.01</v>
      </c>
      <c r="E2129" s="10">
        <f>D2128*RB[[#This Row],[Variazione percentuale]]</f>
        <v>3266193.49850502</v>
      </c>
      <c r="F2129" s="11">
        <f>RB[[#This Row],[AUM]]-D2128</f>
        <v>3123642.5899999142</v>
      </c>
      <c r="G2129" s="11">
        <f>RB[[#This Row],[∆ AUM]]-RB[[#This Row],[effetto mercato]]</f>
        <v>-142550.90850510588</v>
      </c>
    </row>
    <row r="2130" spans="1:7">
      <c r="A2130" s="4">
        <v>45358</v>
      </c>
      <c r="B2130">
        <v>0.29470000000000002</v>
      </c>
      <c r="C2130" s="6">
        <f>RB[[#This Row],[Variaz]]/100</f>
        <v>2.947E-3</v>
      </c>
      <c r="D2130" s="10">
        <f>'AUM Fondi'!F2307</f>
        <v>1180915348.3</v>
      </c>
      <c r="E2130" s="10">
        <f>D2129*RB[[#This Row],[Variazione percentuale]]</f>
        <v>3470360.4412694699</v>
      </c>
      <c r="F2130" s="11">
        <f>RB[[#This Row],[AUM]]-D2129</f>
        <v>3324428.2899999619</v>
      </c>
      <c r="G2130" s="11">
        <f>RB[[#This Row],[∆ AUM]]-RB[[#This Row],[effetto mercato]]</f>
        <v>-145932.15126950806</v>
      </c>
    </row>
    <row r="2131" spans="1:7">
      <c r="A2131" s="4">
        <v>45359</v>
      </c>
      <c r="B2131">
        <v>-6.9099999999999995E-2</v>
      </c>
      <c r="C2131" s="6">
        <f>RB[[#This Row],[Variaz]]/100</f>
        <v>-6.9099999999999999E-4</v>
      </c>
      <c r="D2131" s="10">
        <f>'AUM Fondi'!F2308</f>
        <v>1179837680.3199999</v>
      </c>
      <c r="E2131" s="10">
        <f>D2130*RB[[#This Row],[Variazione percentuale]]</f>
        <v>-816012.50567529991</v>
      </c>
      <c r="F2131" s="11">
        <f>RB[[#This Row],[AUM]]-D2130</f>
        <v>-1077667.9800000191</v>
      </c>
      <c r="G2131" s="11">
        <f>RB[[#This Row],[∆ AUM]]-RB[[#This Row],[effetto mercato]]</f>
        <v>-261655.47432471917</v>
      </c>
    </row>
    <row r="2132" spans="1:7">
      <c r="A2132" s="4">
        <v>45362</v>
      </c>
      <c r="B2132">
        <v>-0.15570000000000001</v>
      </c>
      <c r="C2132" s="6">
        <f>RB[[#This Row],[Variaz]]/100</f>
        <v>-1.557E-3</v>
      </c>
      <c r="D2132" s="10">
        <f>'AUM Fondi'!F2309</f>
        <v>1177409342.45</v>
      </c>
      <c r="E2132" s="10">
        <f>D2131*RB[[#This Row],[Variazione percentuale]]</f>
        <v>-1837007.2682582398</v>
      </c>
      <c r="F2132" s="11">
        <f>RB[[#This Row],[AUM]]-D2131</f>
        <v>-2428337.8699998856</v>
      </c>
      <c r="G2132" s="11">
        <f>RB[[#This Row],[∆ AUM]]-RB[[#This Row],[effetto mercato]]</f>
        <v>-591330.60174164572</v>
      </c>
    </row>
    <row r="2133" spans="1:7">
      <c r="A2133" s="4">
        <v>45363</v>
      </c>
      <c r="B2133">
        <v>0.31180000000000002</v>
      </c>
      <c r="C2133" s="6">
        <f>RB[[#This Row],[Variaz]]/100</f>
        <v>3.1180000000000001E-3</v>
      </c>
      <c r="D2133" s="10">
        <f>'AUM Fondi'!F2310</f>
        <v>1180697173.28</v>
      </c>
      <c r="E2133" s="10">
        <f>D2132*RB[[#This Row],[Variazione percentuale]]</f>
        <v>3671162.3297591005</v>
      </c>
      <c r="F2133" s="11">
        <f>RB[[#This Row],[AUM]]-D2132</f>
        <v>3287830.8299999237</v>
      </c>
      <c r="G2133" s="11">
        <f>RB[[#This Row],[∆ AUM]]-RB[[#This Row],[effetto mercato]]</f>
        <v>-383331.49975917675</v>
      </c>
    </row>
    <row r="2134" spans="1:7">
      <c r="A2134" s="4">
        <v>45364</v>
      </c>
      <c r="B2134">
        <v>-0.24179999999999999</v>
      </c>
      <c r="C2134" s="6">
        <f>RB[[#This Row],[Variaz]]/100</f>
        <v>-2.418E-3</v>
      </c>
      <c r="D2134" s="10">
        <f>'AUM Fondi'!F2311</f>
        <v>1177363596.3</v>
      </c>
      <c r="E2134" s="10">
        <f>D2133*RB[[#This Row],[Variazione percentuale]]</f>
        <v>-2854925.7649910399</v>
      </c>
      <c r="F2134" s="11">
        <f>RB[[#This Row],[AUM]]-D2133</f>
        <v>-3333576.9800000191</v>
      </c>
      <c r="G2134" s="11">
        <f>RB[[#This Row],[∆ AUM]]-RB[[#This Row],[effetto mercato]]</f>
        <v>-478651.2150089792</v>
      </c>
    </row>
    <row r="2135" spans="1:7">
      <c r="A2135" s="4">
        <v>45365</v>
      </c>
      <c r="B2135">
        <v>-0.27700000000000002</v>
      </c>
      <c r="C2135" s="6">
        <f>RB[[#This Row],[Variaz]]/100</f>
        <v>-2.7700000000000003E-3</v>
      </c>
      <c r="D2135" s="10">
        <f>'AUM Fondi'!F2312</f>
        <v>1173117247.73</v>
      </c>
      <c r="E2135" s="10">
        <f>D2134*RB[[#This Row],[Variazione percentuale]]</f>
        <v>-3261297.1617510002</v>
      </c>
      <c r="F2135" s="11">
        <f>RB[[#This Row],[AUM]]-D2134</f>
        <v>-4246348.5699999332</v>
      </c>
      <c r="G2135" s="11">
        <f>RB[[#This Row],[∆ AUM]]-RB[[#This Row],[effetto mercato]]</f>
        <v>-985051.40824893303</v>
      </c>
    </row>
    <row r="2136" spans="1:7">
      <c r="A2136" s="4">
        <v>45366</v>
      </c>
      <c r="B2136">
        <v>-0.26040000000000002</v>
      </c>
      <c r="C2136" s="6">
        <f>RB[[#This Row],[Variaz]]/100</f>
        <v>-2.6040000000000004E-3</v>
      </c>
      <c r="D2136" s="10">
        <f>'AUM Fondi'!F2313</f>
        <v>1169589923.6599998</v>
      </c>
      <c r="E2136" s="10">
        <f>D2135*RB[[#This Row],[Variazione percentuale]]</f>
        <v>-3054797.3130889204</v>
      </c>
      <c r="F2136" s="11">
        <f>RB[[#This Row],[AUM]]-D2135</f>
        <v>-3527324.0700001717</v>
      </c>
      <c r="G2136" s="11">
        <f>RB[[#This Row],[∆ AUM]]-RB[[#This Row],[effetto mercato]]</f>
        <v>-472526.75691125123</v>
      </c>
    </row>
    <row r="2137" spans="1:7">
      <c r="A2137" s="4">
        <v>45369</v>
      </c>
      <c r="B2137">
        <v>8.6999999999999994E-2</v>
      </c>
      <c r="C2137" s="6">
        <f>RB[[#This Row],[Variaz]]/100</f>
        <v>8.699999999999999E-4</v>
      </c>
      <c r="D2137" s="10">
        <f>'AUM Fondi'!F2314</f>
        <v>1170295942.1400001</v>
      </c>
      <c r="E2137" s="10">
        <f>D2136*RB[[#This Row],[Variazione percentuale]]</f>
        <v>1017543.2335841998</v>
      </c>
      <c r="F2137" s="11">
        <f>RB[[#This Row],[AUM]]-D2136</f>
        <v>706018.48000025749</v>
      </c>
      <c r="G2137" s="11">
        <f>RB[[#This Row],[∆ AUM]]-RB[[#This Row],[effetto mercato]]</f>
        <v>-311524.75358394231</v>
      </c>
    </row>
    <row r="2138" spans="1:7">
      <c r="A2138" s="4">
        <v>45370</v>
      </c>
      <c r="B2138">
        <v>0.1043</v>
      </c>
      <c r="C2138" s="6">
        <f>RB[[#This Row],[Variaz]]/100</f>
        <v>1.0430000000000001E-3</v>
      </c>
      <c r="D2138" s="10">
        <f>'AUM Fondi'!F2315</f>
        <v>1171097261.0900002</v>
      </c>
      <c r="E2138" s="10">
        <f>D2137*RB[[#This Row],[Variazione percentuale]]</f>
        <v>1220618.6676520202</v>
      </c>
      <c r="F2138" s="11">
        <f>RB[[#This Row],[AUM]]-D2137</f>
        <v>801318.95000004768</v>
      </c>
      <c r="G2138" s="11">
        <f>RB[[#This Row],[∆ AUM]]-RB[[#This Row],[effetto mercato]]</f>
        <v>-419299.71765197255</v>
      </c>
    </row>
    <row r="2139" spans="1:7">
      <c r="A2139" s="4">
        <v>45371</v>
      </c>
      <c r="B2139">
        <v>0.17369999999999999</v>
      </c>
      <c r="C2139" s="6">
        <f>RB[[#This Row],[Variaz]]/100</f>
        <v>1.7369999999999998E-3</v>
      </c>
      <c r="D2139" s="10">
        <f>'AUM Fondi'!F2316</f>
        <v>1172823358.4400001</v>
      </c>
      <c r="E2139" s="10">
        <f>D2138*RB[[#This Row],[Variazione percentuale]]</f>
        <v>2034195.9425133301</v>
      </c>
      <c r="F2139" s="11">
        <f>RB[[#This Row],[AUM]]-D2138</f>
        <v>1726097.3499999046</v>
      </c>
      <c r="G2139" s="11">
        <f>RB[[#This Row],[∆ AUM]]-RB[[#This Row],[effetto mercato]]</f>
        <v>-308098.59251342551</v>
      </c>
    </row>
    <row r="2140" spans="1:7">
      <c r="A2140" s="4">
        <v>45372</v>
      </c>
      <c r="B2140">
        <v>0.32950000000000002</v>
      </c>
      <c r="C2140" s="6">
        <f>RB[[#This Row],[Variaz]]/100</f>
        <v>3.2950000000000002E-3</v>
      </c>
      <c r="D2140" s="10">
        <f>'AUM Fondi'!F2317</f>
        <v>1176493890.27</v>
      </c>
      <c r="E2140" s="10">
        <f>D2139*RB[[#This Row],[Variazione percentuale]]</f>
        <v>3864452.9660598002</v>
      </c>
      <c r="F2140" s="11">
        <f>RB[[#This Row],[AUM]]-D2139</f>
        <v>3670531.8299999237</v>
      </c>
      <c r="G2140" s="11">
        <f>RB[[#This Row],[∆ AUM]]-RB[[#This Row],[effetto mercato]]</f>
        <v>-193921.13605987653</v>
      </c>
    </row>
    <row r="2141" spans="1:7">
      <c r="A2141" s="4">
        <v>45373</v>
      </c>
      <c r="B2141">
        <v>0.27650000000000002</v>
      </c>
      <c r="C2141" s="6">
        <f>RB[[#This Row],[Variaz]]/100</f>
        <v>2.7650000000000001E-3</v>
      </c>
      <c r="D2141" s="10">
        <f>'AUM Fondi'!F2318</f>
        <v>1179014850.8399999</v>
      </c>
      <c r="E2141" s="10">
        <f>D2140*RB[[#This Row],[Variazione percentuale]]</f>
        <v>3253005.60659655</v>
      </c>
      <c r="F2141" s="11">
        <f>RB[[#This Row],[AUM]]-D2140</f>
        <v>2520960.5699999332</v>
      </c>
      <c r="G2141" s="11">
        <f>RB[[#This Row],[∆ AUM]]-RB[[#This Row],[effetto mercato]]</f>
        <v>-732045.03659661673</v>
      </c>
    </row>
    <row r="2142" spans="1:7">
      <c r="A2142" s="4">
        <v>45376</v>
      </c>
      <c r="B2142">
        <v>-0.37919999999999998</v>
      </c>
      <c r="C2142" s="6">
        <f>RB[[#This Row],[Variaz]]/100</f>
        <v>-3.7919999999999998E-3</v>
      </c>
      <c r="D2142" s="10">
        <f>'AUM Fondi'!F2319</f>
        <v>1174001270.3299999</v>
      </c>
      <c r="E2142" s="10">
        <f>D2141*RB[[#This Row],[Variazione percentuale]]</f>
        <v>-4470824.3143852791</v>
      </c>
      <c r="F2142" s="11">
        <f>RB[[#This Row],[AUM]]-D2141</f>
        <v>-5013580.5099999905</v>
      </c>
      <c r="G2142" s="11">
        <f>RB[[#This Row],[∆ AUM]]-RB[[#This Row],[effetto mercato]]</f>
        <v>-542756.19561471138</v>
      </c>
    </row>
    <row r="2143" spans="1:7">
      <c r="A2143" s="4">
        <v>45377</v>
      </c>
      <c r="B2143">
        <v>5.1900000000000002E-2</v>
      </c>
      <c r="C2143" s="6">
        <f>RB[[#This Row],[Variaz]]/100</f>
        <v>5.1900000000000004E-4</v>
      </c>
      <c r="D2143" s="10">
        <f>'AUM Fondi'!F2320</f>
        <v>1174562815.8799999</v>
      </c>
      <c r="E2143" s="10">
        <f>D2142*RB[[#This Row],[Variazione percentuale]]</f>
        <v>609306.65930127003</v>
      </c>
      <c r="F2143" s="11">
        <f>RB[[#This Row],[AUM]]-D2142</f>
        <v>561545.54999995232</v>
      </c>
      <c r="G2143" s="11">
        <f>RB[[#This Row],[∆ AUM]]-RB[[#This Row],[effetto mercato]]</f>
        <v>-47761.109301317716</v>
      </c>
    </row>
    <row r="2144" spans="1:7">
      <c r="A2144" s="4">
        <v>45378</v>
      </c>
      <c r="B2144">
        <v>0.43230000000000002</v>
      </c>
      <c r="C2144" s="6">
        <f>RB[[#This Row],[Variaz]]/100</f>
        <v>4.3230000000000005E-3</v>
      </c>
      <c r="D2144" s="10">
        <f>'AUM Fondi'!F2321</f>
        <v>1179267275.5699999</v>
      </c>
      <c r="E2144" s="10">
        <f>D2143*RB[[#This Row],[Variazione percentuale]]</f>
        <v>5077635.0530492403</v>
      </c>
      <c r="F2144" s="11">
        <f>RB[[#This Row],[AUM]]-D2143</f>
        <v>4704459.6900000572</v>
      </c>
      <c r="G2144" s="11">
        <f>RB[[#This Row],[∆ AUM]]-RB[[#This Row],[effetto mercato]]</f>
        <v>-373175.36304918304</v>
      </c>
    </row>
    <row r="2145" spans="1:7">
      <c r="A2145" s="4">
        <v>45379</v>
      </c>
      <c r="B2145">
        <v>-3.44E-2</v>
      </c>
      <c r="C2145" s="6">
        <f>RB[[#This Row],[Variaz]]/100</f>
        <v>-3.4400000000000001E-4</v>
      </c>
      <c r="D2145" s="10">
        <f>'AUM Fondi'!F2322</f>
        <v>1178194465.3800001</v>
      </c>
      <c r="E2145" s="10">
        <f>D2144*RB[[#This Row],[Variazione percentuale]]</f>
        <v>-405667.94279607997</v>
      </c>
      <c r="F2145" s="11">
        <f>RB[[#This Row],[AUM]]-D2144</f>
        <v>-1072810.1899998188</v>
      </c>
      <c r="G2145" s="11">
        <f>RB[[#This Row],[∆ AUM]]-RB[[#This Row],[effetto mercato]]</f>
        <v>-667142.24720373889</v>
      </c>
    </row>
    <row r="2146" spans="1:7">
      <c r="A2146" s="4">
        <v>45384</v>
      </c>
      <c r="B2146">
        <v>-0.65449999999999997</v>
      </c>
      <c r="C2146" s="6">
        <f>RB[[#This Row],[Variaz]]/100</f>
        <v>-6.5449999999999996E-3</v>
      </c>
      <c r="D2146" s="10">
        <f>'AUM Fondi'!F2323</f>
        <v>1169867200.8299999</v>
      </c>
      <c r="E2146" s="10">
        <f>D2145*RB[[#This Row],[Variazione percentuale]]</f>
        <v>-7711282.7759121004</v>
      </c>
      <c r="F2146" s="11">
        <f>RB[[#This Row],[AUM]]-D2145</f>
        <v>-8327264.5500001907</v>
      </c>
      <c r="G2146" s="11">
        <f>RB[[#This Row],[∆ AUM]]-RB[[#This Row],[effetto mercato]]</f>
        <v>-615981.77408809029</v>
      </c>
    </row>
    <row r="2147" spans="1:7">
      <c r="A2147" s="4">
        <v>45385</v>
      </c>
      <c r="B2147">
        <v>-0.20799999999999999</v>
      </c>
      <c r="C2147" s="6">
        <f>RB[[#This Row],[Variaz]]/100</f>
        <v>-2.0799999999999998E-3</v>
      </c>
      <c r="D2147" s="10">
        <f>'AUM Fondi'!F2324</f>
        <v>1167232258.45</v>
      </c>
      <c r="E2147" s="10">
        <f>D2146*RB[[#This Row],[Variazione percentuale]]</f>
        <v>-2433323.7777263997</v>
      </c>
      <c r="F2147" s="11">
        <f>RB[[#This Row],[AUM]]-D2146</f>
        <v>-2634942.379999876</v>
      </c>
      <c r="G2147" s="11">
        <f>RB[[#This Row],[∆ AUM]]-RB[[#This Row],[effetto mercato]]</f>
        <v>-201618.60227347631</v>
      </c>
    </row>
    <row r="2148" spans="1:7">
      <c r="A2148" s="4">
        <v>45386</v>
      </c>
      <c r="B2148">
        <v>-0.1042</v>
      </c>
      <c r="C2148" s="6">
        <f>RB[[#This Row],[Variaz]]/100</f>
        <v>-1.042E-3</v>
      </c>
      <c r="D2148" s="10">
        <f>'AUM Fondi'!F2325</f>
        <v>1165864517.3</v>
      </c>
      <c r="E2148" s="10">
        <f>D2147*RB[[#This Row],[Variazione percentuale]]</f>
        <v>-1216256.0133048999</v>
      </c>
      <c r="F2148" s="11">
        <f>RB[[#This Row],[AUM]]-D2147</f>
        <v>-1367741.1500000954</v>
      </c>
      <c r="G2148" s="11">
        <f>RB[[#This Row],[∆ AUM]]-RB[[#This Row],[effetto mercato]]</f>
        <v>-151485.13669519546</v>
      </c>
    </row>
    <row r="2149" spans="1:7">
      <c r="A2149" s="4">
        <v>45387</v>
      </c>
      <c r="B2149">
        <v>1.7399999999999999E-2</v>
      </c>
      <c r="C2149" s="6">
        <f>RB[[#This Row],[Variaz]]/100</f>
        <v>1.74E-4</v>
      </c>
      <c r="D2149" s="10">
        <f>'AUM Fondi'!F2326</f>
        <v>1165753671.3000002</v>
      </c>
      <c r="E2149" s="10">
        <f>D2148*RB[[#This Row],[Variazione percentuale]]</f>
        <v>202860.4260102</v>
      </c>
      <c r="F2149" s="11">
        <f>RB[[#This Row],[AUM]]-D2148</f>
        <v>-110845.99999976158</v>
      </c>
      <c r="G2149" s="11">
        <f>RB[[#This Row],[∆ AUM]]-RB[[#This Row],[effetto mercato]]</f>
        <v>-313706.42600996158</v>
      </c>
    </row>
    <row r="2150" spans="1:7">
      <c r="A2150" s="4">
        <v>45390</v>
      </c>
      <c r="B2150">
        <v>-6.9599999999999995E-2</v>
      </c>
      <c r="C2150" s="6">
        <f>RB[[#This Row],[Variaz]]/100</f>
        <v>-6.96E-4</v>
      </c>
      <c r="D2150" s="10">
        <f>'AUM Fondi'!F2327</f>
        <v>1164815829.9399998</v>
      </c>
      <c r="E2150" s="10">
        <f>D2149*RB[[#This Row],[Variazione percentuale]]</f>
        <v>-811364.55522480013</v>
      </c>
      <c r="F2150" s="11">
        <f>RB[[#This Row],[AUM]]-D2149</f>
        <v>-937841.36000037193</v>
      </c>
      <c r="G2150" s="11">
        <f>RB[[#This Row],[∆ AUM]]-RB[[#This Row],[effetto mercato]]</f>
        <v>-126476.8047755718</v>
      </c>
    </row>
    <row r="2151" spans="1:7">
      <c r="A2151" s="4">
        <v>45391</v>
      </c>
      <c r="B2151">
        <v>0.34799999999999998</v>
      </c>
      <c r="C2151" s="6">
        <f>RB[[#This Row],[Variaz]]/100</f>
        <v>3.4799999999999996E-3</v>
      </c>
      <c r="D2151" s="10">
        <f>'AUM Fondi'!F2328</f>
        <v>1168115968.6500001</v>
      </c>
      <c r="E2151" s="10">
        <f>D2150*RB[[#This Row],[Variazione percentuale]]</f>
        <v>4053559.0881911991</v>
      </c>
      <c r="F2151" s="11">
        <f>RB[[#This Row],[AUM]]-D2150</f>
        <v>3300138.7100002766</v>
      </c>
      <c r="G2151" s="11">
        <f>RB[[#This Row],[∆ AUM]]-RB[[#This Row],[effetto mercato]]</f>
        <v>-753420.37819092255</v>
      </c>
    </row>
    <row r="2152" spans="1:7">
      <c r="A2152" s="4">
        <v>45392</v>
      </c>
      <c r="B2152">
        <v>-0.27739999999999998</v>
      </c>
      <c r="C2152" s="6">
        <f>RB[[#This Row],[Variaz]]/100</f>
        <v>-2.774E-3</v>
      </c>
      <c r="D2152" s="10">
        <f>'AUM Fondi'!F2329</f>
        <v>1164560653.98</v>
      </c>
      <c r="E2152" s="10">
        <f>D2151*RB[[#This Row],[Variazione percentuale]]</f>
        <v>-3240353.6970351003</v>
      </c>
      <c r="F2152" s="11">
        <f>RB[[#This Row],[AUM]]-D2151</f>
        <v>-3555314.6700000763</v>
      </c>
      <c r="G2152" s="11">
        <f>RB[[#This Row],[∆ AUM]]-RB[[#This Row],[effetto mercato]]</f>
        <v>-314960.97296497598</v>
      </c>
    </row>
    <row r="2153" spans="1:7">
      <c r="A2153" s="4">
        <v>45393</v>
      </c>
      <c r="B2153">
        <v>6.9599999999999995E-2</v>
      </c>
      <c r="C2153" s="6">
        <f>RB[[#This Row],[Variaz]]/100</f>
        <v>6.96E-4</v>
      </c>
      <c r="D2153" s="10">
        <f>'AUM Fondi'!F2330</f>
        <v>1164993369.6100001</v>
      </c>
      <c r="E2153" s="10">
        <f>D2152*RB[[#This Row],[Variazione percentuale]]</f>
        <v>810534.21517008008</v>
      </c>
      <c r="F2153" s="11">
        <f>RB[[#This Row],[AUM]]-D2152</f>
        <v>432715.63000011444</v>
      </c>
      <c r="G2153" s="11">
        <f>RB[[#This Row],[∆ AUM]]-RB[[#This Row],[effetto mercato]]</f>
        <v>-377818.58516996563</v>
      </c>
    </row>
    <row r="2154" spans="1:7">
      <c r="A2154" s="4">
        <v>45394</v>
      </c>
      <c r="B2154">
        <v>0.19109999999999999</v>
      </c>
      <c r="C2154" s="6">
        <f>RB[[#This Row],[Variaz]]/100</f>
        <v>1.9109999999999999E-3</v>
      </c>
      <c r="D2154" s="10">
        <f>'AUM Fondi'!F2331</f>
        <v>1167194929.4399998</v>
      </c>
      <c r="E2154" s="10">
        <f>D2153*RB[[#This Row],[Variazione percentuale]]</f>
        <v>2226302.3293247102</v>
      </c>
      <c r="F2154" s="11">
        <f>RB[[#This Row],[AUM]]-D2153</f>
        <v>2201559.8299996853</v>
      </c>
      <c r="G2154" s="11">
        <f>RB[[#This Row],[∆ AUM]]-RB[[#This Row],[effetto mercato]]</f>
        <v>-24742.499325024895</v>
      </c>
    </row>
    <row r="2155" spans="1:7">
      <c r="A2155" s="4">
        <v>45397</v>
      </c>
      <c r="B2155">
        <v>-0.6764</v>
      </c>
      <c r="C2155" s="6">
        <f>RB[[#This Row],[Variaz]]/100</f>
        <v>-6.764E-3</v>
      </c>
      <c r="D2155" s="10">
        <f>'AUM Fondi'!F2332</f>
        <v>1158828057.55</v>
      </c>
      <c r="E2155" s="10">
        <f>D2154*RB[[#This Row],[Variazione percentuale]]</f>
        <v>-7894906.5027321586</v>
      </c>
      <c r="F2155" s="11">
        <f>RB[[#This Row],[AUM]]-D2154</f>
        <v>-8366871.8899998665</v>
      </c>
      <c r="G2155" s="11">
        <f>RB[[#This Row],[∆ AUM]]-RB[[#This Row],[effetto mercato]]</f>
        <v>-471965.38726770785</v>
      </c>
    </row>
    <row r="2156" spans="1:7">
      <c r="A2156" s="4">
        <v>45398</v>
      </c>
      <c r="B2156">
        <v>-0.36670000000000003</v>
      </c>
      <c r="C2156" s="6">
        <f>RB[[#This Row],[Variaz]]/100</f>
        <v>-3.6670000000000001E-3</v>
      </c>
      <c r="D2156" s="10">
        <f>'AUM Fondi'!F2333</f>
        <v>1154051290.3399999</v>
      </c>
      <c r="E2156" s="10">
        <f>D2155*RB[[#This Row],[Variazione percentuale]]</f>
        <v>-4249422.4870358501</v>
      </c>
      <c r="F2156" s="11">
        <f>RB[[#This Row],[AUM]]-D2155</f>
        <v>-4776767.2100000381</v>
      </c>
      <c r="G2156" s="11">
        <f>RB[[#This Row],[∆ AUM]]-RB[[#This Row],[effetto mercato]]</f>
        <v>-527344.72296418808</v>
      </c>
    </row>
    <row r="2157" spans="1:7">
      <c r="A2157" s="4">
        <v>45399</v>
      </c>
      <c r="B2157">
        <v>-0.15770000000000001</v>
      </c>
      <c r="C2157" s="6">
        <f>RB[[#This Row],[Variaz]]/100</f>
        <v>-1.5770000000000001E-3</v>
      </c>
      <c r="D2157" s="10">
        <f>'AUM Fondi'!F2334</f>
        <v>1151951645.0599999</v>
      </c>
      <c r="E2157" s="10">
        <f>D2156*RB[[#This Row],[Variazione percentuale]]</f>
        <v>-1819938.8848661799</v>
      </c>
      <c r="F2157" s="11">
        <f>RB[[#This Row],[AUM]]-D2156</f>
        <v>-2099645.2799999714</v>
      </c>
      <c r="G2157" s="11">
        <f>RB[[#This Row],[∆ AUM]]-RB[[#This Row],[effetto mercato]]</f>
        <v>-279706.39513379149</v>
      </c>
    </row>
    <row r="2158" spans="1:7">
      <c r="A2158" s="4">
        <v>45400</v>
      </c>
      <c r="B2158">
        <v>-0.19309999999999999</v>
      </c>
      <c r="C2158" s="6">
        <f>RB[[#This Row],[Variaz]]/100</f>
        <v>-1.931E-3</v>
      </c>
      <c r="D2158" s="10">
        <f>'AUM Fondi'!F2335</f>
        <v>1149278983.0799999</v>
      </c>
      <c r="E2158" s="10">
        <f>D2157*RB[[#This Row],[Variazione percentuale]]</f>
        <v>-2224418.6266108598</v>
      </c>
      <c r="F2158" s="11">
        <f>RB[[#This Row],[AUM]]-D2157</f>
        <v>-2672661.9800000191</v>
      </c>
      <c r="G2158" s="11">
        <f>RB[[#This Row],[∆ AUM]]-RB[[#This Row],[effetto mercato]]</f>
        <v>-448243.35338915931</v>
      </c>
    </row>
    <row r="2159" spans="1:7">
      <c r="A2159" s="4">
        <v>45401</v>
      </c>
      <c r="B2159">
        <v>-0.35170000000000001</v>
      </c>
      <c r="C2159" s="6">
        <f>RB[[#This Row],[Variaz]]/100</f>
        <v>-3.5170000000000002E-3</v>
      </c>
      <c r="D2159" s="10">
        <f>'AUM Fondi'!F2336</f>
        <v>1144921255.3400002</v>
      </c>
      <c r="E2159" s="10">
        <f>D2158*RB[[#This Row],[Variazione percentuale]]</f>
        <v>-4042014.1834923597</v>
      </c>
      <c r="F2159" s="11">
        <f>RB[[#This Row],[AUM]]-D2158</f>
        <v>-4357727.7399997711</v>
      </c>
      <c r="G2159" s="11">
        <f>RB[[#This Row],[∆ AUM]]-RB[[#This Row],[effetto mercato]]</f>
        <v>-315713.55650741141</v>
      </c>
    </row>
    <row r="2160" spans="1:7">
      <c r="A2160" s="4">
        <v>45404</v>
      </c>
      <c r="B2160">
        <v>0.56479999999999997</v>
      </c>
      <c r="C2160" s="6">
        <f>RB[[#This Row],[Variaz]]/100</f>
        <v>5.6479999999999994E-3</v>
      </c>
      <c r="D2160" s="10">
        <f>'AUM Fondi'!F2337</f>
        <v>1150354954.48</v>
      </c>
      <c r="E2160" s="10">
        <f>D2159*RB[[#This Row],[Variazione percentuale]]</f>
        <v>6466515.2501603197</v>
      </c>
      <c r="F2160" s="11">
        <f>RB[[#This Row],[AUM]]-D2159</f>
        <v>5433699.1399998665</v>
      </c>
      <c r="G2160" s="11">
        <f>RB[[#This Row],[∆ AUM]]-RB[[#This Row],[effetto mercato]]</f>
        <v>-1032816.1101604532</v>
      </c>
    </row>
    <row r="2161" spans="1:7">
      <c r="A2161" s="4">
        <v>45405</v>
      </c>
      <c r="B2161">
        <v>0.158</v>
      </c>
      <c r="C2161" s="6">
        <f>RB[[#This Row],[Variaz]]/100</f>
        <v>1.58E-3</v>
      </c>
      <c r="D2161" s="10">
        <f>'AUM Fondi'!F2338</f>
        <v>1151845119.26</v>
      </c>
      <c r="E2161" s="10">
        <f>D2160*RB[[#This Row],[Variazione percentuale]]</f>
        <v>1817560.8280784001</v>
      </c>
      <c r="F2161" s="11">
        <f>RB[[#This Row],[AUM]]-D2160</f>
        <v>1490164.7799999714</v>
      </c>
      <c r="G2161" s="11">
        <f>RB[[#This Row],[∆ AUM]]-RB[[#This Row],[effetto mercato]]</f>
        <v>-327396.04807842872</v>
      </c>
    </row>
    <row r="2162" spans="1:7">
      <c r="A2162" s="4">
        <v>45406</v>
      </c>
      <c r="B2162">
        <v>-0.38550000000000001</v>
      </c>
      <c r="C2162" s="6">
        <f>RB[[#This Row],[Variaz]]/100</f>
        <v>-3.8549999999999999E-3</v>
      </c>
      <c r="D2162" s="10">
        <f>'AUM Fondi'!F2339</f>
        <v>1146852886.05</v>
      </c>
      <c r="E2162" s="10">
        <f>D2161*RB[[#This Row],[Variazione percentuale]]</f>
        <v>-4440362.9347473001</v>
      </c>
      <c r="F2162" s="11">
        <f>RB[[#This Row],[AUM]]-D2161</f>
        <v>-4992233.2100000381</v>
      </c>
      <c r="G2162" s="11">
        <f>RB[[#This Row],[∆ AUM]]-RB[[#This Row],[effetto mercato]]</f>
        <v>-551870.27525273804</v>
      </c>
    </row>
    <row r="2163" spans="1:7">
      <c r="A2163" s="4">
        <v>45408</v>
      </c>
      <c r="B2163">
        <v>0.28139999999999998</v>
      </c>
      <c r="C2163" s="6">
        <f>RB[[#This Row],[Variaz]]/100</f>
        <v>2.8139999999999997E-3</v>
      </c>
      <c r="D2163" s="10">
        <f>'AUM Fondi'!F2340</f>
        <v>1149825722.8100002</v>
      </c>
      <c r="E2163" s="10">
        <f>D2162*RB[[#This Row],[Variazione percentuale]]</f>
        <v>3227244.0213446994</v>
      </c>
      <c r="F2163" s="11">
        <f>RB[[#This Row],[AUM]]-D2162</f>
        <v>2972836.7600002289</v>
      </c>
      <c r="G2163" s="11">
        <f>RB[[#This Row],[∆ AUM]]-RB[[#This Row],[effetto mercato]]</f>
        <v>-254407.26134447055</v>
      </c>
    </row>
    <row r="2164" spans="1:7">
      <c r="A2164" s="4">
        <v>45411</v>
      </c>
      <c r="B2164">
        <v>0.2631</v>
      </c>
      <c r="C2164" s="6">
        <f>RB[[#This Row],[Variaz]]/100</f>
        <v>2.6310000000000001E-3</v>
      </c>
      <c r="D2164" s="10">
        <f>'AUM Fondi'!F2341</f>
        <v>1152593805.9699998</v>
      </c>
      <c r="E2164" s="10">
        <f>D2163*RB[[#This Row],[Variazione percentuale]]</f>
        <v>3025191.4767131107</v>
      </c>
      <c r="F2164" s="11">
        <f>RB[[#This Row],[AUM]]-D2163</f>
        <v>2768083.159999609</v>
      </c>
      <c r="G2164" s="11">
        <f>RB[[#This Row],[∆ AUM]]-RB[[#This Row],[effetto mercato]]</f>
        <v>-257108.3167135017</v>
      </c>
    </row>
    <row r="2165" spans="1:7">
      <c r="A2165" s="4">
        <v>45412</v>
      </c>
      <c r="B2165">
        <v>-0.40239999999999998</v>
      </c>
      <c r="C2165" s="6">
        <f>RB[[#This Row],[Variaz]]/100</f>
        <v>-4.0239999999999998E-3</v>
      </c>
      <c r="D2165" s="10">
        <f>'AUM Fondi'!F2342</f>
        <v>1147834077.9399998</v>
      </c>
      <c r="E2165" s="10">
        <f>D2164*RB[[#This Row],[Variazione percentuale]]</f>
        <v>-4638037.4752232786</v>
      </c>
      <c r="F2165" s="11">
        <f>RB[[#This Row],[AUM]]-D2164</f>
        <v>-4759728.0299999714</v>
      </c>
      <c r="G2165" s="11">
        <f>RB[[#This Row],[∆ AUM]]-RB[[#This Row],[effetto mercato]]</f>
        <v>-121690.55477669276</v>
      </c>
    </row>
    <row r="2166" spans="1:7">
      <c r="A2166" s="4">
        <v>45414</v>
      </c>
      <c r="B2166">
        <v>0.28100000000000003</v>
      </c>
      <c r="C2166" s="6">
        <f>RB[[#This Row],[Variaz]]/100</f>
        <v>2.8100000000000004E-3</v>
      </c>
      <c r="D2166" s="10">
        <f>'AUM Fondi'!F2343</f>
        <v>1150557248.47</v>
      </c>
      <c r="E2166" s="10">
        <f>D2165*RB[[#This Row],[Variazione percentuale]]</f>
        <v>3225413.7590113999</v>
      </c>
      <c r="F2166" s="11">
        <f>RB[[#This Row],[AUM]]-D2165</f>
        <v>2723170.5300002098</v>
      </c>
      <c r="G2166" s="11">
        <f>RB[[#This Row],[∆ AUM]]-RB[[#This Row],[effetto mercato]]</f>
        <v>-502243.22901119012</v>
      </c>
    </row>
    <row r="2167" spans="1:7">
      <c r="A2167" s="4">
        <v>45415</v>
      </c>
      <c r="B2167">
        <v>0.29780000000000001</v>
      </c>
      <c r="C2167" s="6">
        <f>RB[[#This Row],[Variaz]]/100</f>
        <v>2.9780000000000002E-3</v>
      </c>
      <c r="D2167" s="10">
        <f>'AUM Fondi'!F2344</f>
        <v>1153414087.8199999</v>
      </c>
      <c r="E2167" s="10">
        <f>D2166*RB[[#This Row],[Variazione percentuale]]</f>
        <v>3426359.4859436601</v>
      </c>
      <c r="F2167" s="11">
        <f>RB[[#This Row],[AUM]]-D2166</f>
        <v>2856839.3499999046</v>
      </c>
      <c r="G2167" s="11">
        <f>RB[[#This Row],[∆ AUM]]-RB[[#This Row],[effetto mercato]]</f>
        <v>-569520.13594375551</v>
      </c>
    </row>
    <row r="2168" spans="1:7">
      <c r="A2168" s="4">
        <v>45418</v>
      </c>
      <c r="B2168">
        <v>0.19209999999999999</v>
      </c>
      <c r="C2168" s="6">
        <f>RB[[#This Row],[Variaz]]/100</f>
        <v>1.921E-3</v>
      </c>
      <c r="D2168" s="10">
        <f>'AUM Fondi'!F2345</f>
        <v>1155791509.6099999</v>
      </c>
      <c r="E2168" s="10">
        <f>D2167*RB[[#This Row],[Variazione percentuale]]</f>
        <v>2215708.4627022198</v>
      </c>
      <c r="F2168" s="11">
        <f>RB[[#This Row],[AUM]]-D2167</f>
        <v>2377421.7899999619</v>
      </c>
      <c r="G2168" s="11">
        <f>RB[[#This Row],[∆ AUM]]-RB[[#This Row],[effetto mercato]]</f>
        <v>161713.32729774201</v>
      </c>
    </row>
    <row r="2169" spans="1:7">
      <c r="A2169" s="4">
        <v>45419</v>
      </c>
      <c r="B2169">
        <v>0.34860000000000002</v>
      </c>
      <c r="C2169" s="6">
        <f>RB[[#This Row],[Variaz]]/100</f>
        <v>3.4860000000000004E-3</v>
      </c>
      <c r="D2169" s="10">
        <f>'AUM Fondi'!F2346</f>
        <v>1159651755.52</v>
      </c>
      <c r="E2169" s="10">
        <f>D2168*RB[[#This Row],[Variazione percentuale]]</f>
        <v>4029089.2025004602</v>
      </c>
      <c r="F2169" s="11">
        <f>RB[[#This Row],[AUM]]-D2168</f>
        <v>3860245.9100000858</v>
      </c>
      <c r="G2169" s="11">
        <f>RB[[#This Row],[∆ AUM]]-RB[[#This Row],[effetto mercato]]</f>
        <v>-168843.29250037437</v>
      </c>
    </row>
    <row r="2170" spans="1:7">
      <c r="A2170" s="4">
        <v>45420</v>
      </c>
      <c r="B2170">
        <v>-0.15629999999999999</v>
      </c>
      <c r="C2170" s="6">
        <f>RB[[#This Row],[Variaz]]/100</f>
        <v>-1.5629999999999999E-3</v>
      </c>
      <c r="D2170" s="10">
        <f>'AUM Fondi'!F2347</f>
        <v>1157241619.1299999</v>
      </c>
      <c r="E2170" s="10">
        <f>D2169*RB[[#This Row],[Variazione percentuale]]</f>
        <v>-1812535.6938777599</v>
      </c>
      <c r="F2170" s="11">
        <f>RB[[#This Row],[AUM]]-D2169</f>
        <v>-2410136.3900001049</v>
      </c>
      <c r="G2170" s="11">
        <f>RB[[#This Row],[∆ AUM]]-RB[[#This Row],[effetto mercato]]</f>
        <v>-597600.69612234505</v>
      </c>
    </row>
    <row r="2171" spans="1:7">
      <c r="A2171" s="4">
        <v>45421</v>
      </c>
      <c r="B2171">
        <v>-8.6999999999999994E-2</v>
      </c>
      <c r="C2171" s="6">
        <f>RB[[#This Row],[Variaz]]/100</f>
        <v>-8.699999999999999E-4</v>
      </c>
      <c r="D2171" s="10">
        <f>'AUM Fondi'!F2348</f>
        <v>1155831991.6400001</v>
      </c>
      <c r="E2171" s="10">
        <f>D2170*RB[[#This Row],[Variazione percentuale]]</f>
        <v>-1006800.2086430998</v>
      </c>
      <c r="F2171" s="11">
        <f>RB[[#This Row],[AUM]]-D2170</f>
        <v>-1409627.4899997711</v>
      </c>
      <c r="G2171" s="11">
        <f>RB[[#This Row],[∆ AUM]]-RB[[#This Row],[effetto mercato]]</f>
        <v>-402827.28135667136</v>
      </c>
    </row>
    <row r="2172" spans="1:7">
      <c r="A2172" s="4">
        <v>45422</v>
      </c>
      <c r="B2172">
        <v>0.1045</v>
      </c>
      <c r="C2172" s="6">
        <f>RB[[#This Row],[Variaz]]/100</f>
        <v>1.0449999999999999E-3</v>
      </c>
      <c r="D2172" s="10">
        <f>'AUM Fondi'!F2349</f>
        <v>1156584413.3499999</v>
      </c>
      <c r="E2172" s="10">
        <f>D2171*RB[[#This Row],[Variazione percentuale]]</f>
        <v>1207844.4312638</v>
      </c>
      <c r="F2172" s="11">
        <f>RB[[#This Row],[AUM]]-D2171</f>
        <v>752421.70999979973</v>
      </c>
      <c r="G2172" s="11">
        <f>RB[[#This Row],[∆ AUM]]-RB[[#This Row],[effetto mercato]]</f>
        <v>-455422.72126400028</v>
      </c>
    </row>
    <row r="2173" spans="1:7">
      <c r="A2173" s="4">
        <v>45425</v>
      </c>
      <c r="B2173">
        <v>-5.2200000000000003E-2</v>
      </c>
      <c r="C2173" s="6">
        <f>RB[[#This Row],[Variaz]]/100</f>
        <v>-5.22E-4</v>
      </c>
      <c r="D2173" s="10">
        <f>'AUM Fondi'!F2350</f>
        <v>1155270311.1400001</v>
      </c>
      <c r="E2173" s="10">
        <f>D2172*RB[[#This Row],[Variazione percentuale]]</f>
        <v>-603737.0637687</v>
      </c>
      <c r="F2173" s="11">
        <f>RB[[#This Row],[AUM]]-D2172</f>
        <v>-1314102.2099997997</v>
      </c>
      <c r="G2173" s="11">
        <f>RB[[#This Row],[∆ AUM]]-RB[[#This Row],[effetto mercato]]</f>
        <v>-710365.14623109973</v>
      </c>
    </row>
    <row r="2174" spans="1:7">
      <c r="A2174" s="4">
        <v>45426</v>
      </c>
      <c r="B2174">
        <v>0</v>
      </c>
      <c r="C2174" s="6">
        <f>RB[[#This Row],[Variaz]]/100</f>
        <v>0</v>
      </c>
      <c r="D2174" s="10">
        <f>'AUM Fondi'!F2351</f>
        <v>1154161478.72</v>
      </c>
      <c r="E2174" s="10">
        <f>D2173*RB[[#This Row],[Variazione percentuale]]</f>
        <v>0</v>
      </c>
      <c r="F2174" s="11">
        <f>RB[[#This Row],[AUM]]-D2173</f>
        <v>-1108832.4200000763</v>
      </c>
      <c r="G2174" s="11">
        <f>RB[[#This Row],[∆ AUM]]-RB[[#This Row],[effetto mercato]]</f>
        <v>-1108832.4200000763</v>
      </c>
    </row>
    <row r="2175" spans="1:7">
      <c r="A2175" s="4">
        <v>45427</v>
      </c>
      <c r="B2175">
        <v>0.83540000000000003</v>
      </c>
      <c r="C2175" s="6">
        <f>RB[[#This Row],[Variaz]]/100</f>
        <v>8.3540000000000003E-3</v>
      </c>
      <c r="D2175" s="10">
        <f>'AUM Fondi'!F2352</f>
        <v>1163385352.1600001</v>
      </c>
      <c r="E2175" s="10">
        <f>D2174*RB[[#This Row],[Variazione percentuale]]</f>
        <v>9641864.9932268802</v>
      </c>
      <c r="F2175" s="11">
        <f>RB[[#This Row],[AUM]]-D2174</f>
        <v>9223873.4400000572</v>
      </c>
      <c r="G2175" s="11">
        <f>RB[[#This Row],[∆ AUM]]-RB[[#This Row],[effetto mercato]]</f>
        <v>-417991.55322682299</v>
      </c>
    </row>
    <row r="2176" spans="1:7">
      <c r="A2176" s="4">
        <v>45428</v>
      </c>
      <c r="B2176">
        <v>-0.15529999999999999</v>
      </c>
      <c r="C2176" s="6">
        <f>RB[[#This Row],[Variaz]]/100</f>
        <v>-1.5529999999999999E-3</v>
      </c>
      <c r="D2176" s="10">
        <f>'AUM Fondi'!F2353</f>
        <v>1161049721.8</v>
      </c>
      <c r="E2176" s="10">
        <f>D2175*RB[[#This Row],[Variazione percentuale]]</f>
        <v>-1806737.4519044801</v>
      </c>
      <c r="F2176" s="11">
        <f>RB[[#This Row],[AUM]]-D2175</f>
        <v>-2335630.3600001335</v>
      </c>
      <c r="G2176" s="11">
        <f>RB[[#This Row],[∆ AUM]]-RB[[#This Row],[effetto mercato]]</f>
        <v>-528892.9080956534</v>
      </c>
    </row>
    <row r="2177" spans="1:7">
      <c r="A2177" s="4">
        <v>45429</v>
      </c>
      <c r="B2177">
        <v>-0.29389999999999999</v>
      </c>
      <c r="C2177" s="6">
        <f>RB[[#This Row],[Variaz]]/100</f>
        <v>-2.9389999999999998E-3</v>
      </c>
      <c r="D2177" s="10">
        <f>'AUM Fondi'!F2354</f>
        <v>1157242261.0699999</v>
      </c>
      <c r="E2177" s="10">
        <f>D2176*RB[[#This Row],[Variazione percentuale]]</f>
        <v>-3412325.1323701995</v>
      </c>
      <c r="F2177" s="11">
        <f>RB[[#This Row],[AUM]]-D2176</f>
        <v>-3807460.7300000191</v>
      </c>
      <c r="G2177" s="11">
        <f>RB[[#This Row],[∆ AUM]]-RB[[#This Row],[effetto mercato]]</f>
        <v>-395135.59762981953</v>
      </c>
    </row>
    <row r="2178" spans="1:7">
      <c r="A2178" s="4">
        <v>45432</v>
      </c>
      <c r="B2178">
        <v>0.12139999999999999</v>
      </c>
      <c r="C2178" s="6">
        <f>RB[[#This Row],[Variaz]]/100</f>
        <v>1.214E-3</v>
      </c>
      <c r="D2178" s="10">
        <f>'AUM Fondi'!F2355</f>
        <v>1158234228.6200001</v>
      </c>
      <c r="E2178" s="10">
        <f>D2177*RB[[#This Row],[Variazione percentuale]]</f>
        <v>1404892.10493898</v>
      </c>
      <c r="F2178" s="11">
        <f>RB[[#This Row],[AUM]]-D2177</f>
        <v>991967.55000019073</v>
      </c>
      <c r="G2178" s="11">
        <f>RB[[#This Row],[∆ AUM]]-RB[[#This Row],[effetto mercato]]</f>
        <v>-412924.55493878922</v>
      </c>
    </row>
    <row r="2179" spans="1:7">
      <c r="A2179" s="4">
        <v>45433</v>
      </c>
      <c r="B2179">
        <v>-1.7299999999999999E-2</v>
      </c>
      <c r="C2179" s="6">
        <f>RB[[#This Row],[Variaz]]/100</f>
        <v>-1.73E-4</v>
      </c>
      <c r="D2179" s="10">
        <f>'AUM Fondi'!F2356</f>
        <v>1157544203.3999999</v>
      </c>
      <c r="E2179" s="10">
        <f>D2178*RB[[#This Row],[Variazione percentuale]]</f>
        <v>-200374.52155126003</v>
      </c>
      <c r="F2179" s="11">
        <f>RB[[#This Row],[AUM]]-D2178</f>
        <v>-690025.22000026703</v>
      </c>
      <c r="G2179" s="11">
        <f>RB[[#This Row],[∆ AUM]]-RB[[#This Row],[effetto mercato]]</f>
        <v>-489650.698449007</v>
      </c>
    </row>
    <row r="2180" spans="1:7">
      <c r="A2180" s="4">
        <v>45434</v>
      </c>
      <c r="B2180">
        <v>-8.6599999999999996E-2</v>
      </c>
      <c r="C2180" s="6">
        <f>RB[[#This Row],[Variaz]]/100</f>
        <v>-8.6600000000000002E-4</v>
      </c>
      <c r="D2180" s="10">
        <f>'AUM Fondi'!F2357</f>
        <v>1155934917.8800001</v>
      </c>
      <c r="E2180" s="10">
        <f>D2179*RB[[#This Row],[Variazione percentuale]]</f>
        <v>-1002433.2801443998</v>
      </c>
      <c r="F2180" s="11">
        <f>RB[[#This Row],[AUM]]-D2179</f>
        <v>-1609285.5199997425</v>
      </c>
      <c r="G2180" s="11">
        <f>RB[[#This Row],[∆ AUM]]-RB[[#This Row],[effetto mercato]]</f>
        <v>-606852.23985534266</v>
      </c>
    </row>
    <row r="2181" spans="1:7">
      <c r="A2181" s="4">
        <v>45435</v>
      </c>
      <c r="B2181">
        <v>-0.156</v>
      </c>
      <c r="C2181" s="6">
        <f>RB[[#This Row],[Variaz]]/100</f>
        <v>-1.56E-3</v>
      </c>
      <c r="D2181" s="10">
        <f>'AUM Fondi'!F2358</f>
        <v>1153310870.53</v>
      </c>
      <c r="E2181" s="10">
        <f>D2180*RB[[#This Row],[Variazione percentuale]]</f>
        <v>-1803258.4718928002</v>
      </c>
      <c r="F2181" s="11">
        <f>RB[[#This Row],[AUM]]-D2180</f>
        <v>-2624047.3500001431</v>
      </c>
      <c r="G2181" s="11">
        <f>RB[[#This Row],[∆ AUM]]-RB[[#This Row],[effetto mercato]]</f>
        <v>-820788.87810734287</v>
      </c>
    </row>
    <row r="2182" spans="1:7">
      <c r="A2182" s="4">
        <v>45436</v>
      </c>
      <c r="B2182">
        <v>0</v>
      </c>
      <c r="C2182" s="6">
        <f>RB[[#This Row],[Variaz]]/100</f>
        <v>0</v>
      </c>
      <c r="D2182" s="10">
        <f>'AUM Fondi'!F2359</f>
        <v>1152627713.47</v>
      </c>
      <c r="E2182" s="10">
        <f>D2181*RB[[#This Row],[Variazione percentuale]]</f>
        <v>0</v>
      </c>
      <c r="F2182" s="11">
        <f>RB[[#This Row],[AUM]]-D2181</f>
        <v>-683157.05999994278</v>
      </c>
      <c r="G2182" s="11">
        <f>RB[[#This Row],[∆ AUM]]-RB[[#This Row],[effetto mercato]]</f>
        <v>-683157.05999994278</v>
      </c>
    </row>
    <row r="2183" spans="1:7">
      <c r="A2183" s="4">
        <v>45439</v>
      </c>
      <c r="B2183">
        <v>0.24310000000000001</v>
      </c>
      <c r="C2183" s="6">
        <f>RB[[#This Row],[Variaz]]/100</f>
        <v>2.431E-3</v>
      </c>
      <c r="D2183" s="10">
        <f>'AUM Fondi'!F2360</f>
        <v>1154914464.8299999</v>
      </c>
      <c r="E2183" s="10">
        <f>D2182*RB[[#This Row],[Variazione percentuale]]</f>
        <v>2802037.9714455702</v>
      </c>
      <c r="F2183" s="11">
        <f>RB[[#This Row],[AUM]]-D2182</f>
        <v>2286751.3599998951</v>
      </c>
      <c r="G2183" s="11">
        <f>RB[[#This Row],[∆ AUM]]-RB[[#This Row],[effetto mercato]]</f>
        <v>-515286.61144567514</v>
      </c>
    </row>
    <row r="2184" spans="1:7">
      <c r="A2184" s="4">
        <v>45440</v>
      </c>
      <c r="B2184">
        <v>-0.22509999999999999</v>
      </c>
      <c r="C2184" s="6">
        <f>RB[[#This Row],[Variaz]]/100</f>
        <v>-2.251E-3</v>
      </c>
      <c r="D2184" s="10">
        <f>'AUM Fondi'!F2361</f>
        <v>1151793889.9000001</v>
      </c>
      <c r="E2184" s="10">
        <f>D2183*RB[[#This Row],[Variazione percentuale]]</f>
        <v>-2599712.4603323299</v>
      </c>
      <c r="F2184" s="11">
        <f>RB[[#This Row],[AUM]]-D2183</f>
        <v>-3120574.9299998283</v>
      </c>
      <c r="G2184" s="11">
        <f>RB[[#This Row],[∆ AUM]]-RB[[#This Row],[effetto mercato]]</f>
        <v>-520862.46966749849</v>
      </c>
    </row>
    <row r="2185" spans="1:7">
      <c r="A2185" s="4">
        <v>45441</v>
      </c>
      <c r="B2185">
        <v>-0.55549999999999999</v>
      </c>
      <c r="C2185" s="6">
        <f>RB[[#This Row],[Variaz]]/100</f>
        <v>-5.555E-3</v>
      </c>
      <c r="D2185" s="10">
        <f>'AUM Fondi'!F2362</f>
        <v>1144967524.3500001</v>
      </c>
      <c r="E2185" s="10">
        <f>D2184*RB[[#This Row],[Variazione percentuale]]</f>
        <v>-6398215.058394501</v>
      </c>
      <c r="F2185" s="11">
        <f>RB[[#This Row],[AUM]]-D2184</f>
        <v>-6826365.5499999523</v>
      </c>
      <c r="G2185" s="11">
        <f>RB[[#This Row],[∆ AUM]]-RB[[#This Row],[effetto mercato]]</f>
        <v>-428150.49160545133</v>
      </c>
    </row>
    <row r="2186" spans="1:7">
      <c r="A2186" s="4">
        <v>45442</v>
      </c>
      <c r="B2186">
        <v>0</v>
      </c>
      <c r="C2186" s="6">
        <f>RB[[#This Row],[Variaz]]/100</f>
        <v>0</v>
      </c>
      <c r="D2186" s="10">
        <f>'AUM Fondi'!F2363</f>
        <v>1144472811.01</v>
      </c>
      <c r="E2186" s="10">
        <f>D2185*RB[[#This Row],[Variazione percentuale]]</f>
        <v>0</v>
      </c>
      <c r="F2186" s="11">
        <f>RB[[#This Row],[AUM]]-D2185</f>
        <v>-494713.34000015259</v>
      </c>
      <c r="G2186" s="11">
        <f>RB[[#This Row],[∆ AUM]]-RB[[#This Row],[effetto mercato]]</f>
        <v>-494713.34000015259</v>
      </c>
    </row>
    <row r="2187" spans="1:7">
      <c r="A2187" s="4">
        <v>45443</v>
      </c>
      <c r="B2187">
        <v>0.1396</v>
      </c>
      <c r="C2187" s="6">
        <f>RB[[#This Row],[Variaz]]/100</f>
        <v>1.3960000000000001E-3</v>
      </c>
      <c r="D2187" s="10">
        <f>'AUM Fondi'!F2364</f>
        <v>1145426103.5799999</v>
      </c>
      <c r="E2187" s="10">
        <f>D2186*RB[[#This Row],[Variazione percentuale]]</f>
        <v>1597684.0441699601</v>
      </c>
      <c r="F2187" s="11">
        <f>RB[[#This Row],[AUM]]-D2186</f>
        <v>953292.56999993324</v>
      </c>
      <c r="G2187" s="11">
        <f>RB[[#This Row],[∆ AUM]]-RB[[#This Row],[effetto mercato]]</f>
        <v>-644391.47417002684</v>
      </c>
    </row>
    <row r="2188" spans="1:7">
      <c r="A2188" s="4">
        <v>45446</v>
      </c>
      <c r="B2188">
        <v>0.55779999999999996</v>
      </c>
      <c r="C2188" s="6">
        <f>RB[[#This Row],[Variaz]]/100</f>
        <v>5.5779999999999996E-3</v>
      </c>
      <c r="D2188" s="10">
        <f>'AUM Fondi'!F2365</f>
        <v>1151208400.1200001</v>
      </c>
      <c r="E2188" s="10">
        <f>D2187*RB[[#This Row],[Variazione percentuale]]</f>
        <v>6389186.8057692396</v>
      </c>
      <c r="F2188" s="11">
        <f>RB[[#This Row],[AUM]]-D2187</f>
        <v>5782296.5400002003</v>
      </c>
      <c r="G2188" s="11">
        <f>RB[[#This Row],[∆ AUM]]-RB[[#This Row],[effetto mercato]]</f>
        <v>-606890.26576903928</v>
      </c>
    </row>
    <row r="2189" spans="1:7">
      <c r="A2189" s="4">
        <v>45447</v>
      </c>
      <c r="B2189">
        <v>0.17330000000000001</v>
      </c>
      <c r="C2189" s="6">
        <f>RB[[#This Row],[Variaz]]/100</f>
        <v>1.7330000000000002E-3</v>
      </c>
      <c r="D2189" s="10">
        <f>'AUM Fondi'!F2366</f>
        <v>1152676844.24</v>
      </c>
      <c r="E2189" s="10">
        <f>D2188*RB[[#This Row],[Variazione percentuale]]</f>
        <v>1995044.1574079604</v>
      </c>
      <c r="F2189" s="11">
        <f>RB[[#This Row],[AUM]]-D2188</f>
        <v>1468444.1199998856</v>
      </c>
      <c r="G2189" s="11">
        <f>RB[[#This Row],[∆ AUM]]-RB[[#This Row],[effetto mercato]]</f>
        <v>-526600.03740807483</v>
      </c>
    </row>
    <row r="2190" spans="1:7">
      <c r="A2190" s="4">
        <v>45448</v>
      </c>
      <c r="B2190">
        <v>0.50180000000000002</v>
      </c>
      <c r="C2190" s="6">
        <f>RB[[#This Row],[Variaz]]/100</f>
        <v>5.0179999999999999E-3</v>
      </c>
      <c r="D2190" s="10">
        <f>'AUM Fondi'!F2367</f>
        <v>1158594240.2100003</v>
      </c>
      <c r="E2190" s="10">
        <f>D2189*RB[[#This Row],[Variazione percentuale]]</f>
        <v>5784132.4043963198</v>
      </c>
      <c r="F2190" s="11">
        <f>RB[[#This Row],[AUM]]-D2189</f>
        <v>5917395.970000267</v>
      </c>
      <c r="G2190" s="11">
        <f>RB[[#This Row],[∆ AUM]]-RB[[#This Row],[effetto mercato]]</f>
        <v>133263.56560394727</v>
      </c>
    </row>
    <row r="2191" spans="1:7">
      <c r="A2191" s="4">
        <v>45449</v>
      </c>
      <c r="B2191">
        <v>-0.1205</v>
      </c>
      <c r="C2191" s="6">
        <f>RB[[#This Row],[Variaz]]/100</f>
        <v>-1.2049999999999999E-3</v>
      </c>
      <c r="D2191" s="10">
        <f>'AUM Fondi'!F2368</f>
        <v>1157033365.6999998</v>
      </c>
      <c r="E2191" s="10">
        <f>D2190*RB[[#This Row],[Variazione percentuale]]</f>
        <v>-1396106.0594530501</v>
      </c>
      <c r="F2191" s="11">
        <f>RB[[#This Row],[AUM]]-D2190</f>
        <v>-1560874.5100004673</v>
      </c>
      <c r="G2191" s="11">
        <f>RB[[#This Row],[∆ AUM]]-RB[[#This Row],[effetto mercato]]</f>
        <v>-164768.45054741716</v>
      </c>
    </row>
    <row r="2192" spans="1:7">
      <c r="A2192" s="4">
        <v>45450</v>
      </c>
      <c r="B2192">
        <v>-0.15509999999999999</v>
      </c>
      <c r="C2192" s="6">
        <f>RB[[#This Row],[Variaz]]/100</f>
        <v>-1.5509999999999999E-3</v>
      </c>
      <c r="D2192" s="10">
        <f>'AUM Fondi'!F2369</f>
        <v>1154667414.9400001</v>
      </c>
      <c r="E2192" s="10">
        <f>D2191*RB[[#This Row],[Variazione percentuale]]</f>
        <v>-1794558.7502006995</v>
      </c>
      <c r="F2192" s="11">
        <f>RB[[#This Row],[AUM]]-D2191</f>
        <v>-2365950.759999752</v>
      </c>
      <c r="G2192" s="11">
        <f>RB[[#This Row],[∆ AUM]]-RB[[#This Row],[effetto mercato]]</f>
        <v>-571392.0097990525</v>
      </c>
    </row>
    <row r="2193" spans="1:7">
      <c r="A2193" s="4">
        <v>45453</v>
      </c>
      <c r="B2193">
        <v>-0.1381</v>
      </c>
      <c r="C2193" s="6">
        <f>RB[[#This Row],[Variaz]]/100</f>
        <v>-1.3810000000000001E-3</v>
      </c>
      <c r="D2193" s="10">
        <f>'AUM Fondi'!F2370</f>
        <v>1151925059.8199999</v>
      </c>
      <c r="E2193" s="10">
        <f>D2192*RB[[#This Row],[Variazione percentuale]]</f>
        <v>-1594595.7000321401</v>
      </c>
      <c r="F2193" s="11">
        <f>RB[[#This Row],[AUM]]-D2192</f>
        <v>-2742355.120000124</v>
      </c>
      <c r="G2193" s="11">
        <f>RB[[#This Row],[∆ AUM]]-RB[[#This Row],[effetto mercato]]</f>
        <v>-1147759.4199679838</v>
      </c>
    </row>
    <row r="2194" spans="1:7">
      <c r="A2194" s="4">
        <v>45454</v>
      </c>
      <c r="B2194">
        <v>-0.1037</v>
      </c>
      <c r="C2194" s="6">
        <f>RB[[#This Row],[Variaz]]/100</f>
        <v>-1.0369999999999999E-3</v>
      </c>
      <c r="D2194" s="10">
        <f>'AUM Fondi'!F2371</f>
        <v>1150172800.8199999</v>
      </c>
      <c r="E2194" s="10">
        <f>D2193*RB[[#This Row],[Variazione percentuale]]</f>
        <v>-1194546.28703334</v>
      </c>
      <c r="F2194" s="11">
        <f>RB[[#This Row],[AUM]]-D2193</f>
        <v>-1752259</v>
      </c>
      <c r="G2194" s="11">
        <f>RB[[#This Row],[∆ AUM]]-RB[[#This Row],[effetto mercato]]</f>
        <v>-557712.71296666004</v>
      </c>
    </row>
    <row r="2195" spans="1:7">
      <c r="A2195" s="4">
        <v>45455</v>
      </c>
      <c r="B2195">
        <v>0.45</v>
      </c>
      <c r="C2195" s="6">
        <f>RB[[#This Row],[Variaz]]/100</f>
        <v>4.5000000000000005E-3</v>
      </c>
      <c r="D2195" s="10">
        <f>'AUM Fondi'!F2372</f>
        <v>1155305324.3599999</v>
      </c>
      <c r="E2195" s="10">
        <f>D2194*RB[[#This Row],[Variazione percentuale]]</f>
        <v>5175777.6036900003</v>
      </c>
      <c r="F2195" s="11">
        <f>RB[[#This Row],[AUM]]-D2194</f>
        <v>5132523.5399999619</v>
      </c>
      <c r="G2195" s="11">
        <f>RB[[#This Row],[∆ AUM]]-RB[[#This Row],[effetto mercato]]</f>
        <v>-43254.063690038398</v>
      </c>
    </row>
    <row r="2196" spans="1:7">
      <c r="A2196" s="4">
        <v>45456</v>
      </c>
      <c r="B2196">
        <v>0.1206</v>
      </c>
      <c r="C2196" s="6">
        <f>RB[[#This Row],[Variaz]]/100</f>
        <v>1.206E-3</v>
      </c>
      <c r="D2196" s="10">
        <f>'AUM Fondi'!F2373</f>
        <v>1155999793.9199998</v>
      </c>
      <c r="E2196" s="10">
        <f>D2195*RB[[#This Row],[Variazione percentuale]]</f>
        <v>1393298.2211781598</v>
      </c>
      <c r="F2196" s="11">
        <f>RB[[#This Row],[AUM]]-D2195</f>
        <v>694469.55999994278</v>
      </c>
      <c r="G2196" s="11">
        <f>RB[[#This Row],[∆ AUM]]-RB[[#This Row],[effetto mercato]]</f>
        <v>-698828.66117821704</v>
      </c>
    </row>
    <row r="2197" spans="1:7">
      <c r="A2197" s="4">
        <v>45457</v>
      </c>
      <c r="B2197">
        <v>0.43020000000000003</v>
      </c>
      <c r="C2197" s="6">
        <f>RB[[#This Row],[Variaz]]/100</f>
        <v>4.3020000000000003E-3</v>
      </c>
      <c r="D2197" s="10">
        <f>'AUM Fondi'!F2374</f>
        <v>1160432030.6000001</v>
      </c>
      <c r="E2197" s="10">
        <f>D2196*RB[[#This Row],[Variazione percentuale]]</f>
        <v>4973111.1134438394</v>
      </c>
      <c r="F2197" s="11">
        <f>RB[[#This Row],[AUM]]-D2196</f>
        <v>4432236.6800003052</v>
      </c>
      <c r="G2197" s="11">
        <f>RB[[#This Row],[∆ AUM]]-RB[[#This Row],[effetto mercato]]</f>
        <v>-540874.43344353419</v>
      </c>
    </row>
    <row r="2198" spans="1:7">
      <c r="A2198" s="4">
        <v>45460</v>
      </c>
      <c r="B2198">
        <v>-8.5699999999999998E-2</v>
      </c>
      <c r="C2198" s="6">
        <f>RB[[#This Row],[Variaz]]/100</f>
        <v>-8.5700000000000001E-4</v>
      </c>
      <c r="D2198" s="10">
        <f>'AUM Fondi'!F2375</f>
        <v>1158864562.4299998</v>
      </c>
      <c r="E2198" s="10">
        <f>D2197*RB[[#This Row],[Variazione percentuale]]</f>
        <v>-994490.25022420019</v>
      </c>
      <c r="F2198" s="11">
        <f>RB[[#This Row],[AUM]]-D2197</f>
        <v>-1567468.1700003147</v>
      </c>
      <c r="G2198" s="11">
        <f>RB[[#This Row],[∆ AUM]]-RB[[#This Row],[effetto mercato]]</f>
        <v>-572977.91977611452</v>
      </c>
    </row>
    <row r="2199" spans="1:7">
      <c r="A2199" s="4">
        <v>45461</v>
      </c>
      <c r="B2199">
        <v>0.39439999999999997</v>
      </c>
      <c r="C2199" s="6">
        <f>RB[[#This Row],[Variaz]]/100</f>
        <v>3.9439999999999996E-3</v>
      </c>
      <c r="D2199" s="10">
        <f>'AUM Fondi'!F2376</f>
        <v>1163227832.5999999</v>
      </c>
      <c r="E2199" s="10">
        <f>D2198*RB[[#This Row],[Variazione percentuale]]</f>
        <v>4570561.8342239186</v>
      </c>
      <c r="F2199" s="11">
        <f>RB[[#This Row],[AUM]]-D2198</f>
        <v>4363270.1700000763</v>
      </c>
      <c r="G2199" s="11">
        <f>RB[[#This Row],[∆ AUM]]-RB[[#This Row],[effetto mercato]]</f>
        <v>-207291.66422384232</v>
      </c>
    </row>
    <row r="2200" spans="1:7">
      <c r="A2200" s="4">
        <v>45462</v>
      </c>
      <c r="B2200">
        <v>-0.17080000000000001</v>
      </c>
      <c r="C2200" s="6">
        <f>RB[[#This Row],[Variaz]]/100</f>
        <v>-1.7080000000000001E-3</v>
      </c>
      <c r="D2200" s="10">
        <f>'AUM Fondi'!F2377</f>
        <v>1161092442.49</v>
      </c>
      <c r="E2200" s="10">
        <f>D2199*RB[[#This Row],[Variazione percentuale]]</f>
        <v>-1986793.1380808</v>
      </c>
      <c r="F2200" s="11">
        <f>RB[[#This Row],[AUM]]-D2199</f>
        <v>-2135390.1099998951</v>
      </c>
      <c r="G2200" s="11">
        <f>RB[[#This Row],[∆ AUM]]-RB[[#This Row],[effetto mercato]]</f>
        <v>-148596.97191909514</v>
      </c>
    </row>
    <row r="2201" spans="1:7">
      <c r="A2201" s="4">
        <v>45463</v>
      </c>
      <c r="B2201">
        <v>-6.8400000000000002E-2</v>
      </c>
      <c r="C2201" s="6">
        <f>RB[[#This Row],[Variaz]]/100</f>
        <v>-6.8400000000000004E-4</v>
      </c>
      <c r="D2201" s="10">
        <f>'AUM Fondi'!F2378</f>
        <v>1159984335.52</v>
      </c>
      <c r="E2201" s="10">
        <f>D2200*RB[[#This Row],[Variazione percentuale]]</f>
        <v>-794187.23066316009</v>
      </c>
      <c r="F2201" s="11">
        <f>RB[[#This Row],[AUM]]-D2200</f>
        <v>-1108106.9700000286</v>
      </c>
      <c r="G2201" s="11">
        <f>RB[[#This Row],[∆ AUM]]-RB[[#This Row],[effetto mercato]]</f>
        <v>-313919.73933686852</v>
      </c>
    </row>
    <row r="2202" spans="1:7">
      <c r="A2202" s="4">
        <v>45464</v>
      </c>
      <c r="B2202">
        <v>-6.8500000000000005E-2</v>
      </c>
      <c r="C2202" s="6">
        <f>RB[[#This Row],[Variaz]]/100</f>
        <v>-6.8500000000000006E-4</v>
      </c>
      <c r="D2202" s="10">
        <f>'AUM Fondi'!F2379</f>
        <v>1158864289.0799999</v>
      </c>
      <c r="E2202" s="10">
        <f>D2201*RB[[#This Row],[Variazione percentuale]]</f>
        <v>-794589.26983120001</v>
      </c>
      <c r="F2202" s="11">
        <f>RB[[#This Row],[AUM]]-D2201</f>
        <v>-1120046.4400000572</v>
      </c>
      <c r="G2202" s="11">
        <f>RB[[#This Row],[∆ AUM]]-RB[[#This Row],[effetto mercato]]</f>
        <v>-325457.17016885721</v>
      </c>
    </row>
    <row r="2203" spans="1:7">
      <c r="A2203" s="4">
        <v>45467</v>
      </c>
      <c r="B2203">
        <v>-0.25700000000000001</v>
      </c>
      <c r="C2203" s="6">
        <f>RB[[#This Row],[Variaz]]/100</f>
        <v>-2.5700000000000002E-3</v>
      </c>
      <c r="D2203" s="10">
        <f>'AUM Fondi'!F2380</f>
        <v>1155377633.8399999</v>
      </c>
      <c r="E2203" s="10">
        <f>D2202*RB[[#This Row],[Variazione percentuale]]</f>
        <v>-2978281.2229356002</v>
      </c>
      <c r="F2203" s="11">
        <f>RB[[#This Row],[AUM]]-D2202</f>
        <v>-3486655.2400000095</v>
      </c>
      <c r="G2203" s="11">
        <f>RB[[#This Row],[∆ AUM]]-RB[[#This Row],[effetto mercato]]</f>
        <v>-508374.01706440933</v>
      </c>
    </row>
    <row r="2204" spans="1:7">
      <c r="A2204" s="4">
        <v>45468</v>
      </c>
      <c r="B2204">
        <v>0.25769999999999998</v>
      </c>
      <c r="C2204" s="6">
        <f>RB[[#This Row],[Variaz]]/100</f>
        <v>2.5769999999999999E-3</v>
      </c>
      <c r="D2204" s="10">
        <f>'AUM Fondi'!F2381</f>
        <v>1157444981.6200001</v>
      </c>
      <c r="E2204" s="10">
        <f>D2203*RB[[#This Row],[Variazione percentuale]]</f>
        <v>2977408.1624056795</v>
      </c>
      <c r="F2204" s="11">
        <f>RB[[#This Row],[AUM]]-D2203</f>
        <v>2067347.7800002098</v>
      </c>
      <c r="G2204" s="11">
        <f>RB[[#This Row],[∆ AUM]]-RB[[#This Row],[effetto mercato]]</f>
        <v>-910060.38240546966</v>
      </c>
    </row>
    <row r="2205" spans="1:7">
      <c r="A2205" s="4">
        <v>45469</v>
      </c>
      <c r="B2205">
        <v>-0.2913</v>
      </c>
      <c r="C2205" s="6">
        <f>RB[[#This Row],[Variaz]]/100</f>
        <v>-2.9130000000000002E-3</v>
      </c>
      <c r="D2205" s="10">
        <f>'AUM Fondi'!F2382</f>
        <v>1153905370.49</v>
      </c>
      <c r="E2205" s="10">
        <f>D2204*RB[[#This Row],[Variazione percentuale]]</f>
        <v>-3371637.2314590607</v>
      </c>
      <c r="F2205" s="11">
        <f>RB[[#This Row],[AUM]]-D2204</f>
        <v>-3539611.1300001144</v>
      </c>
      <c r="G2205" s="11">
        <f>RB[[#This Row],[∆ AUM]]-RB[[#This Row],[effetto mercato]]</f>
        <v>-167973.89854105376</v>
      </c>
    </row>
    <row r="2206" spans="1:7">
      <c r="A2206" s="4">
        <v>45470</v>
      </c>
      <c r="B2206">
        <v>-0.25779999999999997</v>
      </c>
      <c r="C2206" s="6">
        <f>RB[[#This Row],[Variaz]]/100</f>
        <v>-2.5779999999999996E-3</v>
      </c>
      <c r="D2206" s="10">
        <f>'AUM Fondi'!F2383</f>
        <v>1150795745.5799999</v>
      </c>
      <c r="E2206" s="10">
        <f>D2205*RB[[#This Row],[Variazione percentuale]]</f>
        <v>-2974768.0451232195</v>
      </c>
      <c r="F2206" s="11">
        <f>RB[[#This Row],[AUM]]-D2205</f>
        <v>-3109624.9100000858</v>
      </c>
      <c r="G2206" s="11">
        <f>RB[[#This Row],[∆ AUM]]-RB[[#This Row],[effetto mercato]]</f>
        <v>-134856.86487686634</v>
      </c>
    </row>
    <row r="2207" spans="1:7">
      <c r="A2207" s="4">
        <v>45471</v>
      </c>
      <c r="B2207">
        <v>-0.20680000000000001</v>
      </c>
      <c r="C2207" s="6">
        <f>RB[[#This Row],[Variaz]]/100</f>
        <v>-2.068E-3</v>
      </c>
      <c r="D2207" s="10">
        <f>'AUM Fondi'!F2384</f>
        <v>1148343495.8799999</v>
      </c>
      <c r="E2207" s="10">
        <f>D2206*RB[[#This Row],[Variazione percentuale]]</f>
        <v>-2379845.6018594396</v>
      </c>
      <c r="F2207" s="11">
        <f>RB[[#This Row],[AUM]]-D2206</f>
        <v>-2452249.7000000477</v>
      </c>
      <c r="G2207" s="11">
        <f>RB[[#This Row],[∆ AUM]]-RB[[#This Row],[effetto mercato]]</f>
        <v>-72404.098140608054</v>
      </c>
    </row>
    <row r="2208" spans="1:7">
      <c r="A2208" s="4">
        <v>45474</v>
      </c>
      <c r="B2208">
        <v>-0.32800000000000001</v>
      </c>
      <c r="C2208" s="6">
        <f>RB[[#This Row],[Variaz]]/100</f>
        <v>-3.2799999999999999E-3</v>
      </c>
      <c r="D2208" s="10">
        <f>'AUM Fondi'!F2385</f>
        <v>1144474806.1700001</v>
      </c>
      <c r="E2208" s="10">
        <f>D2207*RB[[#This Row],[Variazione percentuale]]</f>
        <v>-3766566.6664863997</v>
      </c>
      <c r="F2208" s="11">
        <f>RB[[#This Row],[AUM]]-D2207</f>
        <v>-3868689.7099997997</v>
      </c>
      <c r="G2208" s="11">
        <f>RB[[#This Row],[∆ AUM]]-RB[[#This Row],[effetto mercato]]</f>
        <v>-102123.04351340001</v>
      </c>
    </row>
    <row r="2209" spans="1:7">
      <c r="A2209" s="4">
        <v>45475</v>
      </c>
      <c r="B2209">
        <v>0.10390000000000001</v>
      </c>
      <c r="C2209" s="6">
        <f>RB[[#This Row],[Variaz]]/100</f>
        <v>1.039E-3</v>
      </c>
      <c r="D2209" s="10">
        <f>'AUM Fondi'!F2386</f>
        <v>1145643622.8699999</v>
      </c>
      <c r="E2209" s="10">
        <f>D2208*RB[[#This Row],[Variazione percentuale]]</f>
        <v>1189109.3236106301</v>
      </c>
      <c r="F2209" s="11">
        <f>RB[[#This Row],[AUM]]-D2208</f>
        <v>1168816.6999998093</v>
      </c>
      <c r="G2209" s="11">
        <f>RB[[#This Row],[∆ AUM]]-RB[[#This Row],[effetto mercato]]</f>
        <v>-20292.623610820854</v>
      </c>
    </row>
    <row r="2210" spans="1:7">
      <c r="A2210" s="4">
        <v>45476</v>
      </c>
      <c r="B2210">
        <v>0.3634</v>
      </c>
      <c r="C2210" s="6">
        <f>RB[[#This Row],[Variaz]]/100</f>
        <v>3.6340000000000001E-3</v>
      </c>
      <c r="D2210" s="10">
        <f>'AUM Fondi'!F2387</f>
        <v>1149937857.71</v>
      </c>
      <c r="E2210" s="10">
        <f>D2209*RB[[#This Row],[Variazione percentuale]]</f>
        <v>4163268.9255095795</v>
      </c>
      <c r="F2210" s="11">
        <f>RB[[#This Row],[AUM]]-D2209</f>
        <v>4294234.8400001526</v>
      </c>
      <c r="G2210" s="11">
        <f>RB[[#This Row],[∆ AUM]]-RB[[#This Row],[effetto mercato]]</f>
        <v>130965.91449057311</v>
      </c>
    </row>
    <row r="2211" spans="1:7">
      <c r="A2211" s="4">
        <v>45477</v>
      </c>
      <c r="B2211">
        <v>0</v>
      </c>
      <c r="C2211" s="6">
        <f>RB[[#This Row],[Variaz]]/100</f>
        <v>0</v>
      </c>
      <c r="D2211" s="10">
        <f>'AUM Fondi'!F2388</f>
        <v>1149550371.75</v>
      </c>
      <c r="E2211" s="10">
        <f>D2210*RB[[#This Row],[Variazione percentuale]]</f>
        <v>0</v>
      </c>
      <c r="F2211" s="11">
        <f>RB[[#This Row],[AUM]]-D2210</f>
        <v>-387485.96000003815</v>
      </c>
      <c r="G2211" s="11">
        <f>RB[[#This Row],[∆ AUM]]-RB[[#This Row],[effetto mercato]]</f>
        <v>-387485.96000003815</v>
      </c>
    </row>
    <row r="2212" spans="1:7">
      <c r="A2212" s="4">
        <v>45478</v>
      </c>
      <c r="B2212">
        <v>0.2069</v>
      </c>
      <c r="C2212" s="6">
        <f>RB[[#This Row],[Variaz]]/100</f>
        <v>2.0690000000000001E-3</v>
      </c>
      <c r="D2212" s="10">
        <f>'AUM Fondi'!F2389</f>
        <v>1152003568.28</v>
      </c>
      <c r="E2212" s="10">
        <f>D2211*RB[[#This Row],[Variazione percentuale]]</f>
        <v>2378419.71915075</v>
      </c>
      <c r="F2212" s="11">
        <f>RB[[#This Row],[AUM]]-D2211</f>
        <v>2453196.5299999714</v>
      </c>
      <c r="G2212" s="11">
        <f>RB[[#This Row],[∆ AUM]]-RB[[#This Row],[effetto mercato]]</f>
        <v>74776.810849221423</v>
      </c>
    </row>
    <row r="2213" spans="1:7">
      <c r="A2213" s="4">
        <v>45481</v>
      </c>
      <c r="B2213">
        <v>0.15490000000000001</v>
      </c>
      <c r="C2213" s="6">
        <f>RB[[#This Row],[Variaz]]/100</f>
        <v>1.549E-3</v>
      </c>
      <c r="D2213" s="10">
        <f>'AUM Fondi'!F2390</f>
        <v>1153237817.8</v>
      </c>
      <c r="E2213" s="10">
        <f>D2212*RB[[#This Row],[Variazione percentuale]]</f>
        <v>1784453.5272657201</v>
      </c>
      <c r="F2213" s="11">
        <f>RB[[#This Row],[AUM]]-D2212</f>
        <v>1234249.5199999809</v>
      </c>
      <c r="G2213" s="11">
        <f>RB[[#This Row],[∆ AUM]]-RB[[#This Row],[effetto mercato]]</f>
        <v>-550204.00726573914</v>
      </c>
    </row>
    <row r="2214" spans="1:7">
      <c r="A2214" s="4">
        <v>45482</v>
      </c>
      <c r="B2214">
        <v>-0.17180000000000001</v>
      </c>
      <c r="C2214" s="6">
        <f>RB[[#This Row],[Variaz]]/100</f>
        <v>-1.7180000000000001E-3</v>
      </c>
      <c r="D2214" s="10">
        <f>'AUM Fondi'!F2391</f>
        <v>1151181286.3500001</v>
      </c>
      <c r="E2214" s="10">
        <f>D2213*RB[[#This Row],[Variazione percentuale]]</f>
        <v>-1981262.5709804001</v>
      </c>
      <c r="F2214" s="11">
        <f>RB[[#This Row],[AUM]]-D2213</f>
        <v>-2056531.4499998093</v>
      </c>
      <c r="G2214" s="11">
        <f>RB[[#This Row],[∆ AUM]]-RB[[#This Row],[effetto mercato]]</f>
        <v>-75268.879019409185</v>
      </c>
    </row>
    <row r="2215" spans="1:7">
      <c r="A2215" s="4">
        <v>45483</v>
      </c>
      <c r="B2215">
        <v>0.48180000000000001</v>
      </c>
      <c r="C2215" s="6">
        <f>RB[[#This Row],[Variaz]]/100</f>
        <v>4.8180000000000002E-3</v>
      </c>
      <c r="D2215" s="10">
        <f>'AUM Fondi'!F2392</f>
        <v>1156254602.5699999</v>
      </c>
      <c r="E2215" s="10">
        <f>D2214*RB[[#This Row],[Variazione percentuale]]</f>
        <v>5546391.4376343014</v>
      </c>
      <c r="F2215" s="11">
        <f>RB[[#This Row],[AUM]]-D2214</f>
        <v>5073316.2199997902</v>
      </c>
      <c r="G2215" s="11">
        <f>RB[[#This Row],[∆ AUM]]-RB[[#This Row],[effetto mercato]]</f>
        <v>-473075.21763451118</v>
      </c>
    </row>
    <row r="2216" spans="1:7">
      <c r="A2216" s="4">
        <v>45484</v>
      </c>
      <c r="B2216">
        <v>0.18840000000000001</v>
      </c>
      <c r="C2216" s="6">
        <f>RB[[#This Row],[Variaz]]/100</f>
        <v>1.884E-3</v>
      </c>
      <c r="D2216" s="10">
        <f>'AUM Fondi'!F2393</f>
        <v>1157913364.3299999</v>
      </c>
      <c r="E2216" s="10">
        <f>D2215*RB[[#This Row],[Variazione percentuale]]</f>
        <v>2178383.6712418799</v>
      </c>
      <c r="F2216" s="11">
        <f>RB[[#This Row],[AUM]]-D2215</f>
        <v>1658761.7599999905</v>
      </c>
      <c r="G2216" s="11">
        <f>RB[[#This Row],[∆ AUM]]-RB[[#This Row],[effetto mercato]]</f>
        <v>-519621.91124188947</v>
      </c>
    </row>
    <row r="2217" spans="1:7">
      <c r="A2217" s="4">
        <v>45485</v>
      </c>
      <c r="B2217">
        <v>6.8400000000000002E-2</v>
      </c>
      <c r="C2217" s="6">
        <f>RB[[#This Row],[Variaz]]/100</f>
        <v>6.8400000000000004E-4</v>
      </c>
      <c r="D2217" s="10">
        <f>'AUM Fondi'!F2394</f>
        <v>1158657139.6100001</v>
      </c>
      <c r="E2217" s="10">
        <f>D2216*RB[[#This Row],[Variazione percentuale]]</f>
        <v>792012.74120171997</v>
      </c>
      <c r="F2217" s="11">
        <f>RB[[#This Row],[AUM]]-D2216</f>
        <v>743775.28000020981</v>
      </c>
      <c r="G2217" s="11">
        <f>RB[[#This Row],[∆ AUM]]-RB[[#This Row],[effetto mercato]]</f>
        <v>-48237.461201510159</v>
      </c>
    </row>
    <row r="2218" spans="1:7">
      <c r="A2218" s="4">
        <v>45488</v>
      </c>
      <c r="B2218">
        <v>3.4200000000000001E-2</v>
      </c>
      <c r="C2218" s="6">
        <f>RB[[#This Row],[Variaz]]/100</f>
        <v>3.4200000000000002E-4</v>
      </c>
      <c r="D2218" s="10">
        <f>'AUM Fondi'!F2395</f>
        <v>1158389555.49</v>
      </c>
      <c r="E2218" s="10">
        <f>D2217*RB[[#This Row],[Variazione percentuale]]</f>
        <v>396260.74174662004</v>
      </c>
      <c r="F2218" s="11">
        <f>RB[[#This Row],[AUM]]-D2217</f>
        <v>-267584.12000012398</v>
      </c>
      <c r="G2218" s="11">
        <f>RB[[#This Row],[∆ AUM]]-RB[[#This Row],[effetto mercato]]</f>
        <v>-663844.86174674402</v>
      </c>
    </row>
    <row r="2219" spans="1:7">
      <c r="A2219" s="4">
        <v>45489</v>
      </c>
      <c r="B2219">
        <v>0.34150000000000003</v>
      </c>
      <c r="C2219" s="6">
        <f>RB[[#This Row],[Variaz]]/100</f>
        <v>3.4150000000000001E-3</v>
      </c>
      <c r="D2219" s="10">
        <f>'AUM Fondi'!F2396</f>
        <v>1162016163.47</v>
      </c>
      <c r="E2219" s="10">
        <f>D2218*RB[[#This Row],[Variazione percentuale]]</f>
        <v>3955900.3319983501</v>
      </c>
      <c r="F2219" s="11">
        <f>RB[[#This Row],[AUM]]-D2218</f>
        <v>3626607.9800000191</v>
      </c>
      <c r="G2219" s="11">
        <f>RB[[#This Row],[∆ AUM]]-RB[[#This Row],[effetto mercato]]</f>
        <v>-329292.35199833103</v>
      </c>
    </row>
    <row r="2220" spans="1:7">
      <c r="A2220" s="4">
        <v>45490</v>
      </c>
      <c r="B2220">
        <v>-0.39140000000000003</v>
      </c>
      <c r="C2220" s="6">
        <f>RB[[#This Row],[Variaz]]/100</f>
        <v>-3.9139999999999999E-3</v>
      </c>
      <c r="D2220" s="10">
        <f>'AUM Fondi'!F2397</f>
        <v>1157399749.4300001</v>
      </c>
      <c r="E2220" s="10">
        <f>D2219*RB[[#This Row],[Variazione percentuale]]</f>
        <v>-4548131.2638215804</v>
      </c>
      <c r="F2220" s="11">
        <f>RB[[#This Row],[AUM]]-D2219</f>
        <v>-4616414.0399999619</v>
      </c>
      <c r="G2220" s="11">
        <f>RB[[#This Row],[∆ AUM]]-RB[[#This Row],[effetto mercato]]</f>
        <v>-68282.776178381406</v>
      </c>
    </row>
    <row r="2221" spans="1:7">
      <c r="A2221" s="4">
        <v>45491</v>
      </c>
      <c r="B2221">
        <v>-0.1709</v>
      </c>
      <c r="C2221" s="6">
        <f>RB[[#This Row],[Variaz]]/100</f>
        <v>-1.709E-3</v>
      </c>
      <c r="D2221" s="10">
        <f>'AUM Fondi'!F2398</f>
        <v>1154974958.6400001</v>
      </c>
      <c r="E2221" s="10">
        <f>D2220*RB[[#This Row],[Variazione percentuale]]</f>
        <v>-1977996.17177587</v>
      </c>
      <c r="F2221" s="11">
        <f>RB[[#This Row],[AUM]]-D2220</f>
        <v>-2424790.7899999619</v>
      </c>
      <c r="G2221" s="11">
        <f>RB[[#This Row],[∆ AUM]]-RB[[#This Row],[effetto mercato]]</f>
        <v>-446794.61822409183</v>
      </c>
    </row>
    <row r="2222" spans="1:7">
      <c r="A2222" s="4">
        <v>45492</v>
      </c>
      <c r="B2222">
        <v>-0.41070000000000001</v>
      </c>
      <c r="C2222" s="6">
        <f>RB[[#This Row],[Variaz]]/100</f>
        <v>-4.1070000000000004E-3</v>
      </c>
      <c r="D2222" s="10">
        <f>'AUM Fondi'!F2399</f>
        <v>1149894257.6399999</v>
      </c>
      <c r="E2222" s="10">
        <f>D2221*RB[[#This Row],[Variazione percentuale]]</f>
        <v>-4743482.1551344804</v>
      </c>
      <c r="F2222" s="11">
        <f>RB[[#This Row],[AUM]]-D2221</f>
        <v>-5080701.0000002384</v>
      </c>
      <c r="G2222" s="11">
        <f>RB[[#This Row],[∆ AUM]]-RB[[#This Row],[effetto mercato]]</f>
        <v>-337218.84486575797</v>
      </c>
    </row>
    <row r="2223" spans="1:7">
      <c r="A2223" s="4">
        <v>45495</v>
      </c>
      <c r="B2223">
        <v>0.30930000000000002</v>
      </c>
      <c r="C2223" s="6">
        <f>RB[[#This Row],[Variaz]]/100</f>
        <v>3.0930000000000003E-3</v>
      </c>
      <c r="D2223" s="10">
        <f>'AUM Fondi'!F2400</f>
        <v>1153329069.26</v>
      </c>
      <c r="E2223" s="10">
        <f>D2222*RB[[#This Row],[Variazione percentuale]]</f>
        <v>3556622.9388805199</v>
      </c>
      <c r="F2223" s="11">
        <f>RB[[#This Row],[AUM]]-D2222</f>
        <v>3434811.620000124</v>
      </c>
      <c r="G2223" s="11">
        <f>RB[[#This Row],[∆ AUM]]-RB[[#This Row],[effetto mercato]]</f>
        <v>-121811.31888039596</v>
      </c>
    </row>
    <row r="2224" spans="1:7">
      <c r="A2224" s="4">
        <v>45496</v>
      </c>
      <c r="B2224">
        <v>0.1028</v>
      </c>
      <c r="C2224" s="6">
        <f>RB[[#This Row],[Variaz]]/100</f>
        <v>1.0280000000000001E-3</v>
      </c>
      <c r="D2224" s="10">
        <f>'AUM Fondi'!F2401</f>
        <v>1154361510.77</v>
      </c>
      <c r="E2224" s="10">
        <f>D2223*RB[[#This Row],[Variazione percentuale]]</f>
        <v>1185622.28319928</v>
      </c>
      <c r="F2224" s="11">
        <f>RB[[#This Row],[AUM]]-D2223</f>
        <v>1032441.5099999905</v>
      </c>
      <c r="G2224" s="11">
        <f>RB[[#This Row],[∆ AUM]]-RB[[#This Row],[effetto mercato]]</f>
        <v>-153180.77319928957</v>
      </c>
    </row>
    <row r="2225" spans="1:7">
      <c r="A2225" s="4">
        <v>45497</v>
      </c>
      <c r="B2225">
        <v>-0.53049999999999997</v>
      </c>
      <c r="C2225" s="6">
        <f>RB[[#This Row],[Variaz]]/100</f>
        <v>-5.3049999999999998E-3</v>
      </c>
      <c r="D2225" s="10">
        <f>'AUM Fondi'!F2402</f>
        <v>1147934901.26</v>
      </c>
      <c r="E2225" s="10">
        <f>D2224*RB[[#This Row],[Variazione percentuale]]</f>
        <v>-6123887.8146348493</v>
      </c>
      <c r="F2225" s="11">
        <f>RB[[#This Row],[AUM]]-D2224</f>
        <v>-6426609.5099999905</v>
      </c>
      <c r="G2225" s="11">
        <f>RB[[#This Row],[∆ AUM]]-RB[[#This Row],[effetto mercato]]</f>
        <v>-302721.69536514115</v>
      </c>
    </row>
    <row r="2226" spans="1:7">
      <c r="A2226" s="4">
        <v>45498</v>
      </c>
      <c r="B2226">
        <v>-0.20649999999999999</v>
      </c>
      <c r="C2226" s="6">
        <f>RB[[#This Row],[Variaz]]/100</f>
        <v>-2.065E-3</v>
      </c>
      <c r="D2226" s="10">
        <f>'AUM Fondi'!F2403</f>
        <v>1145169652.4200001</v>
      </c>
      <c r="E2226" s="10">
        <f>D2225*RB[[#This Row],[Variazione percentuale]]</f>
        <v>-2370485.5711019002</v>
      </c>
      <c r="F2226" s="11">
        <f>RB[[#This Row],[AUM]]-D2225</f>
        <v>-2765248.8399999142</v>
      </c>
      <c r="G2226" s="11">
        <f>RB[[#This Row],[∆ AUM]]-RB[[#This Row],[effetto mercato]]</f>
        <v>-394763.26889801398</v>
      </c>
    </row>
    <row r="2227" spans="1:7">
      <c r="A2227" s="4">
        <v>45499</v>
      </c>
      <c r="B2227">
        <v>0.3276</v>
      </c>
      <c r="C2227" s="6">
        <f>RB[[#This Row],[Variaz]]/100</f>
        <v>3.2759999999999998E-3</v>
      </c>
      <c r="D2227" s="10">
        <f>'AUM Fondi'!F2404</f>
        <v>1148538171.1099999</v>
      </c>
      <c r="E2227" s="10">
        <f>D2226*RB[[#This Row],[Variazione percentuale]]</f>
        <v>3751575.78132792</v>
      </c>
      <c r="F2227" s="11">
        <f>RB[[#This Row],[AUM]]-D2226</f>
        <v>3368518.6899998188</v>
      </c>
      <c r="G2227" s="11">
        <f>RB[[#This Row],[∆ AUM]]-RB[[#This Row],[effetto mercato]]</f>
        <v>-383057.09132810123</v>
      </c>
    </row>
    <row r="2228" spans="1:7">
      <c r="A2228" s="4">
        <v>45502</v>
      </c>
      <c r="B2228">
        <v>0.3609</v>
      </c>
      <c r="C2228" s="6">
        <f>RB[[#This Row],[Variaz]]/100</f>
        <v>3.6089999999999998E-3</v>
      </c>
      <c r="D2228" s="10">
        <f>'AUM Fondi'!F2405</f>
        <v>1152459072.8100002</v>
      </c>
      <c r="E2228" s="10">
        <f>D2227*RB[[#This Row],[Variazione percentuale]]</f>
        <v>4145074.2595359893</v>
      </c>
      <c r="F2228" s="11">
        <f>RB[[#This Row],[AUM]]-D2227</f>
        <v>3920901.7000002861</v>
      </c>
      <c r="G2228" s="11">
        <f>RB[[#This Row],[∆ AUM]]-RB[[#This Row],[effetto mercato]]</f>
        <v>-224172.55953570316</v>
      </c>
    </row>
    <row r="2229" spans="1:7">
      <c r="A2229" s="4">
        <v>45503</v>
      </c>
      <c r="B2229">
        <v>-0.18840000000000001</v>
      </c>
      <c r="C2229" s="6">
        <f>RB[[#This Row],[Variaz]]/100</f>
        <v>-1.884E-3</v>
      </c>
      <c r="D2229" s="10">
        <f>'AUM Fondi'!F2406</f>
        <v>1150073273.5899999</v>
      </c>
      <c r="E2229" s="10">
        <f>D2228*RB[[#This Row],[Variazione percentuale]]</f>
        <v>-2171232.8931740406</v>
      </c>
      <c r="F2229" s="11">
        <f>RB[[#This Row],[AUM]]-D2228</f>
        <v>-2385799.220000267</v>
      </c>
      <c r="G2229" s="11">
        <f>RB[[#This Row],[∆ AUM]]-RB[[#This Row],[effetto mercato]]</f>
        <v>-214566.32682622643</v>
      </c>
    </row>
    <row r="2230" spans="1:7">
      <c r="A2230" s="4">
        <v>45504</v>
      </c>
      <c r="B2230">
        <v>0.90920000000000001</v>
      </c>
      <c r="C2230" s="6">
        <f>RB[[#This Row],[Variaz]]/100</f>
        <v>9.0919999999999994E-3</v>
      </c>
      <c r="D2230" s="10">
        <f>'AUM Fondi'!F2407</f>
        <v>1160246715.3299999</v>
      </c>
      <c r="E2230" s="10">
        <f>D2229*RB[[#This Row],[Variazione percentuale]]</f>
        <v>10456466.203480279</v>
      </c>
      <c r="F2230" s="11">
        <f>RB[[#This Row],[AUM]]-D2229</f>
        <v>10173441.74000001</v>
      </c>
      <c r="G2230" s="11">
        <f>RB[[#This Row],[∆ AUM]]-RB[[#This Row],[effetto mercato]]</f>
        <v>-283024.46348026954</v>
      </c>
    </row>
    <row r="2231" spans="1:7">
      <c r="A2231" s="4">
        <v>45505</v>
      </c>
      <c r="B2231">
        <v>-0.30599999999999999</v>
      </c>
      <c r="C2231" s="6">
        <f>RB[[#This Row],[Variaz]]/100</f>
        <v>-3.0599999999999998E-3</v>
      </c>
      <c r="D2231" s="10">
        <f>'AUM Fondi'!F2408</f>
        <v>1156677393.99</v>
      </c>
      <c r="E2231" s="10">
        <f>D2230*RB[[#This Row],[Variazione percentuale]]</f>
        <v>-3550354.9489097996</v>
      </c>
      <c r="F2231" s="11">
        <f>RB[[#This Row],[AUM]]-D2230</f>
        <v>-3569321.3399999142</v>
      </c>
      <c r="G2231" s="11">
        <f>RB[[#This Row],[∆ AUM]]-RB[[#This Row],[effetto mercato]]</f>
        <v>-18966.391090114601</v>
      </c>
    </row>
    <row r="2232" spans="1:7">
      <c r="A2232" s="4">
        <v>45506</v>
      </c>
      <c r="B2232">
        <v>-0.83560000000000001</v>
      </c>
      <c r="C2232" s="6">
        <f>RB[[#This Row],[Variaz]]/100</f>
        <v>-8.3560000000000006E-3</v>
      </c>
      <c r="D2232" s="10">
        <f>'AUM Fondi'!F2409</f>
        <v>1146494699.22</v>
      </c>
      <c r="E2232" s="10">
        <f>D2231*RB[[#This Row],[Variazione percentuale]]</f>
        <v>-9665196.3041804414</v>
      </c>
      <c r="F2232" s="11">
        <f>RB[[#This Row],[AUM]]-D2231</f>
        <v>-10182694.769999981</v>
      </c>
      <c r="G2232" s="11">
        <f>RB[[#This Row],[∆ AUM]]-RB[[#This Row],[effetto mercato]]</f>
        <v>-517498.4658195395</v>
      </c>
    </row>
    <row r="2233" spans="1:7">
      <c r="A2233" s="4">
        <v>45509</v>
      </c>
      <c r="B2233">
        <v>-1.2726</v>
      </c>
      <c r="C2233" s="6">
        <f>RB[[#This Row],[Variaz]]/100</f>
        <v>-1.2725999999999999E-2</v>
      </c>
      <c r="D2233" s="10">
        <f>'AUM Fondi'!F2410</f>
        <v>1132150815.26</v>
      </c>
      <c r="E2233" s="10">
        <f>D2232*RB[[#This Row],[Variazione percentuale]]</f>
        <v>-14590291.542273719</v>
      </c>
      <c r="F2233" s="11">
        <f>RB[[#This Row],[AUM]]-D2232</f>
        <v>-14343883.960000038</v>
      </c>
      <c r="G2233" s="11">
        <f>RB[[#This Row],[∆ AUM]]-RB[[#This Row],[effetto mercato]]</f>
        <v>246407.58227368072</v>
      </c>
    </row>
    <row r="2234" spans="1:7">
      <c r="A2234" s="4">
        <v>45510</v>
      </c>
      <c r="B2234">
        <v>0.64449999999999996</v>
      </c>
      <c r="C2234" s="6">
        <f>RB[[#This Row],[Variaz]]/100</f>
        <v>6.4449999999999993E-3</v>
      </c>
      <c r="D2234" s="10">
        <f>'AUM Fondi'!F2411</f>
        <v>1138968424.1199999</v>
      </c>
      <c r="E2234" s="10">
        <f>D2233*RB[[#This Row],[Variazione percentuale]]</f>
        <v>7296712.0043506995</v>
      </c>
      <c r="F2234" s="11">
        <f>RB[[#This Row],[AUM]]-D2233</f>
        <v>6817608.8599998951</v>
      </c>
      <c r="G2234" s="11">
        <f>RB[[#This Row],[∆ AUM]]-RB[[#This Row],[effetto mercato]]</f>
        <v>-479103.14435080439</v>
      </c>
    </row>
    <row r="2235" spans="1:7">
      <c r="A2235" s="4">
        <v>45511</v>
      </c>
      <c r="B2235">
        <v>-0.41539999999999999</v>
      </c>
      <c r="C2235" s="6">
        <f>RB[[#This Row],[Variaz]]/100</f>
        <v>-4.1539999999999997E-3</v>
      </c>
      <c r="D2235" s="10">
        <f>'AUM Fondi'!F2412</f>
        <v>1134344656.76</v>
      </c>
      <c r="E2235" s="10">
        <f>D2234*RB[[#This Row],[Variazione percentuale]]</f>
        <v>-4731274.8337944793</v>
      </c>
      <c r="F2235" s="11">
        <f>RB[[#This Row],[AUM]]-D2234</f>
        <v>-4623767.3599998951</v>
      </c>
      <c r="G2235" s="11">
        <f>RB[[#This Row],[∆ AUM]]-RB[[#This Row],[effetto mercato]]</f>
        <v>107507.47379458416</v>
      </c>
    </row>
    <row r="2236" spans="1:7">
      <c r="A2236" s="4">
        <v>45512</v>
      </c>
      <c r="B2236">
        <v>0.46920000000000001</v>
      </c>
      <c r="C2236" s="6">
        <f>RB[[#This Row],[Variaz]]/100</f>
        <v>4.692E-3</v>
      </c>
      <c r="D2236" s="10">
        <f>'AUM Fondi'!F2413</f>
        <v>1139178935.3599999</v>
      </c>
      <c r="E2236" s="10">
        <f>D2235*RB[[#This Row],[Variazione percentuale]]</f>
        <v>5322345.1295179203</v>
      </c>
      <c r="F2236" s="11">
        <f>RB[[#This Row],[AUM]]-D2235</f>
        <v>4834278.5999999046</v>
      </c>
      <c r="G2236" s="11">
        <f>RB[[#This Row],[∆ AUM]]-RB[[#This Row],[effetto mercato]]</f>
        <v>-488066.52951801568</v>
      </c>
    </row>
    <row r="2237" spans="1:7">
      <c r="A2237" s="4">
        <v>45513</v>
      </c>
      <c r="B2237">
        <v>0.22489999999999999</v>
      </c>
      <c r="C2237" s="6">
        <f>RB[[#This Row],[Variaz]]/100</f>
        <v>2.2489999999999997E-3</v>
      </c>
      <c r="D2237" s="10">
        <f>'AUM Fondi'!F2414</f>
        <v>1141561625.1299999</v>
      </c>
      <c r="E2237" s="10">
        <f>D2236*RB[[#This Row],[Variazione percentuale]]</f>
        <v>2562013.4256246393</v>
      </c>
      <c r="F2237" s="11">
        <f>RB[[#This Row],[AUM]]-D2236</f>
        <v>2382689.7699999809</v>
      </c>
      <c r="G2237" s="11">
        <f>RB[[#This Row],[∆ AUM]]-RB[[#This Row],[effetto mercato]]</f>
        <v>-179323.65562465834</v>
      </c>
    </row>
    <row r="2238" spans="1:7">
      <c r="A2238" s="4">
        <v>45516</v>
      </c>
      <c r="B2238">
        <v>-5.1799999999999999E-2</v>
      </c>
      <c r="C2238" s="6">
        <f>RB[[#This Row],[Variaz]]/100</f>
        <v>-5.1800000000000001E-4</v>
      </c>
      <c r="D2238" s="10">
        <f>'AUM Fondi'!F2415</f>
        <v>1140962719.25</v>
      </c>
      <c r="E2238" s="10">
        <f>D2237*RB[[#This Row],[Variazione percentuale]]</f>
        <v>-591328.92181733996</v>
      </c>
      <c r="F2238" s="11">
        <f>RB[[#This Row],[AUM]]-D2237</f>
        <v>-598905.87999987602</v>
      </c>
      <c r="G2238" s="11">
        <f>RB[[#This Row],[∆ AUM]]-RB[[#This Row],[effetto mercato]]</f>
        <v>-7576.9581825360656</v>
      </c>
    </row>
    <row r="2239" spans="1:7">
      <c r="A2239" s="4">
        <v>45517</v>
      </c>
      <c r="B2239">
        <v>0.65620000000000001</v>
      </c>
      <c r="C2239" s="6">
        <f>RB[[#This Row],[Variaz]]/100</f>
        <v>6.5620000000000001E-3</v>
      </c>
      <c r="D2239" s="10">
        <f>'AUM Fondi'!F2416</f>
        <v>1148267753.6099999</v>
      </c>
      <c r="E2239" s="10">
        <f>D2238*RB[[#This Row],[Variazione percentuale]]</f>
        <v>7486997.3637185004</v>
      </c>
      <c r="F2239" s="11">
        <f>RB[[#This Row],[AUM]]-D2238</f>
        <v>7305034.3599998951</v>
      </c>
      <c r="G2239" s="11">
        <f>RB[[#This Row],[∆ AUM]]-RB[[#This Row],[effetto mercato]]</f>
        <v>-181963.00371860527</v>
      </c>
    </row>
    <row r="2240" spans="1:7">
      <c r="A2240" s="4">
        <v>45518</v>
      </c>
      <c r="B2240">
        <v>0</v>
      </c>
      <c r="C2240" s="6">
        <f>RB[[#This Row],[Variaz]]/100</f>
        <v>0</v>
      </c>
      <c r="D2240" s="10">
        <f>'AUM Fondi'!F2417</f>
        <v>1147966730.3700001</v>
      </c>
      <c r="E2240" s="10">
        <f>D2239*RB[[#This Row],[Variazione percentuale]]</f>
        <v>0</v>
      </c>
      <c r="F2240" s="11">
        <f>RB[[#This Row],[AUM]]-D2239</f>
        <v>-301023.23999977112</v>
      </c>
      <c r="G2240" s="11">
        <f>RB[[#This Row],[∆ AUM]]-RB[[#This Row],[effetto mercato]]</f>
        <v>-301023.23999977112</v>
      </c>
    </row>
    <row r="2241" spans="1:7">
      <c r="A2241" s="4">
        <v>45520</v>
      </c>
      <c r="B2241">
        <v>0.54900000000000004</v>
      </c>
      <c r="C2241" s="6">
        <f>RB[[#This Row],[Variaz]]/100</f>
        <v>5.4900000000000001E-3</v>
      </c>
      <c r="D2241" s="10">
        <f>'AUM Fondi'!F2418</f>
        <v>1154100673.5500002</v>
      </c>
      <c r="E2241" s="10">
        <f>D2240*RB[[#This Row],[Variazione percentuale]]</f>
        <v>6302337.349731301</v>
      </c>
      <c r="F2241" s="11">
        <f>RB[[#This Row],[AUM]]-D2240</f>
        <v>6133943.1800000668</v>
      </c>
      <c r="G2241" s="11">
        <f>RB[[#This Row],[∆ AUM]]-RB[[#This Row],[effetto mercato]]</f>
        <v>-168394.1697312342</v>
      </c>
    </row>
    <row r="2242" spans="1:7">
      <c r="A2242" s="4">
        <v>45523</v>
      </c>
      <c r="B2242">
        <v>0.15359999999999999</v>
      </c>
      <c r="C2242" s="6">
        <f>RB[[#This Row],[Variaz]]/100</f>
        <v>1.5359999999999998E-3</v>
      </c>
      <c r="D2242" s="10">
        <f>'AUM Fondi'!F2419</f>
        <v>1155668202.8699999</v>
      </c>
      <c r="E2242" s="10">
        <f>D2241*RB[[#This Row],[Variazione percentuale]]</f>
        <v>1772698.6345728</v>
      </c>
      <c r="F2242" s="11">
        <f>RB[[#This Row],[AUM]]-D2241</f>
        <v>1567529.3199996948</v>
      </c>
      <c r="G2242" s="11">
        <f>RB[[#This Row],[∆ AUM]]-RB[[#This Row],[effetto mercato]]</f>
        <v>-205169.31457310519</v>
      </c>
    </row>
    <row r="2243" spans="1:7">
      <c r="A2243" s="4">
        <v>45524</v>
      </c>
      <c r="B2243">
        <v>-5.11E-2</v>
      </c>
      <c r="C2243" s="6">
        <f>RB[[#This Row],[Variaz]]/100</f>
        <v>-5.1099999999999995E-4</v>
      </c>
      <c r="D2243" s="10">
        <f>'AUM Fondi'!F2420</f>
        <v>1155037418</v>
      </c>
      <c r="E2243" s="10">
        <f>D2242*RB[[#This Row],[Variazione percentuale]]</f>
        <v>-590546.45166656992</v>
      </c>
      <c r="F2243" s="11">
        <f>RB[[#This Row],[AUM]]-D2242</f>
        <v>-630784.86999988556</v>
      </c>
      <c r="G2243" s="11">
        <f>RB[[#This Row],[∆ AUM]]-RB[[#This Row],[effetto mercato]]</f>
        <v>-40238.41833331564</v>
      </c>
    </row>
    <row r="2244" spans="1:7">
      <c r="A2244" s="4">
        <v>45525</v>
      </c>
      <c r="B2244">
        <v>0.22159999999999999</v>
      </c>
      <c r="C2244" s="6">
        <f>RB[[#This Row],[Variaz]]/100</f>
        <v>2.2160000000000001E-3</v>
      </c>
      <c r="D2244" s="10">
        <f>'AUM Fondi'!F2421</f>
        <v>1157458395.29</v>
      </c>
      <c r="E2244" s="10">
        <f>D2243*RB[[#This Row],[Variazione percentuale]]</f>
        <v>2559562.9182879999</v>
      </c>
      <c r="F2244" s="11">
        <f>RB[[#This Row],[AUM]]-D2243</f>
        <v>2420977.2899999619</v>
      </c>
      <c r="G2244" s="11">
        <f>RB[[#This Row],[∆ AUM]]-RB[[#This Row],[effetto mercato]]</f>
        <v>-138585.62828803807</v>
      </c>
    </row>
    <row r="2245" spans="1:7">
      <c r="A2245" s="4">
        <v>45526</v>
      </c>
      <c r="B2245">
        <v>-0.35709999999999997</v>
      </c>
      <c r="C2245" s="6">
        <f>RB[[#This Row],[Variaz]]/100</f>
        <v>-3.5709999999999995E-3</v>
      </c>
      <c r="D2245" s="10">
        <f>'AUM Fondi'!F2422</f>
        <v>1153267977.8599999</v>
      </c>
      <c r="E2245" s="10">
        <f>D2244*RB[[#This Row],[Variazione percentuale]]</f>
        <v>-4133283.9295805893</v>
      </c>
      <c r="F2245" s="11">
        <f>RB[[#This Row],[AUM]]-D2244</f>
        <v>-4190417.4300000668</v>
      </c>
      <c r="G2245" s="11">
        <f>RB[[#This Row],[∆ AUM]]-RB[[#This Row],[effetto mercato]]</f>
        <v>-57133.500419477466</v>
      </c>
    </row>
    <row r="2246" spans="1:7">
      <c r="A2246" s="4">
        <v>45527</v>
      </c>
      <c r="B2246">
        <v>0.29020000000000001</v>
      </c>
      <c r="C2246" s="6">
        <f>RB[[#This Row],[Variaz]]/100</f>
        <v>2.9020000000000001E-3</v>
      </c>
      <c r="D2246" s="10">
        <f>'AUM Fondi'!F2423</f>
        <v>1156358692.8</v>
      </c>
      <c r="E2246" s="10">
        <f>D2245*RB[[#This Row],[Variazione percentuale]]</f>
        <v>3346783.6717497199</v>
      </c>
      <c r="F2246" s="11">
        <f>RB[[#This Row],[AUM]]-D2245</f>
        <v>3090714.9400000572</v>
      </c>
      <c r="G2246" s="11">
        <f>RB[[#This Row],[∆ AUM]]-RB[[#This Row],[effetto mercato]]</f>
        <v>-256068.73174966266</v>
      </c>
    </row>
    <row r="2247" spans="1:7">
      <c r="A2247" s="4">
        <v>45530</v>
      </c>
      <c r="B2247">
        <v>-0.1361</v>
      </c>
      <c r="C2247" s="6">
        <f>RB[[#This Row],[Variaz]]/100</f>
        <v>-1.361E-3</v>
      </c>
      <c r="D2247" s="10">
        <f>'AUM Fondi'!F2424</f>
        <v>1154729894.8099999</v>
      </c>
      <c r="E2247" s="10">
        <f>D2246*RB[[#This Row],[Variazione percentuale]]</f>
        <v>-1573804.1809008</v>
      </c>
      <c r="F2247" s="11">
        <f>RB[[#This Row],[AUM]]-D2246</f>
        <v>-1628797.9900000095</v>
      </c>
      <c r="G2247" s="11">
        <f>RB[[#This Row],[∆ AUM]]-RB[[#This Row],[effetto mercato]]</f>
        <v>-54993.809099209495</v>
      </c>
    </row>
    <row r="2248" spans="1:7">
      <c r="A2248" s="4">
        <v>45531</v>
      </c>
      <c r="B2248">
        <v>-6.8199999999999997E-2</v>
      </c>
      <c r="C2248" s="6">
        <f>RB[[#This Row],[Variaz]]/100</f>
        <v>-6.8199999999999999E-4</v>
      </c>
      <c r="D2248" s="10">
        <f>'AUM Fondi'!F2425</f>
        <v>1153712234.5900002</v>
      </c>
      <c r="E2248" s="10">
        <f>D2247*RB[[#This Row],[Variazione percentuale]]</f>
        <v>-787525.78826041997</v>
      </c>
      <c r="F2248" s="11">
        <f>RB[[#This Row],[AUM]]-D2247</f>
        <v>-1017660.2199997902</v>
      </c>
      <c r="G2248" s="11">
        <f>RB[[#This Row],[∆ AUM]]-RB[[#This Row],[effetto mercato]]</f>
        <v>-230134.43173937022</v>
      </c>
    </row>
    <row r="2249" spans="1:7">
      <c r="A2249" s="4">
        <v>45532</v>
      </c>
      <c r="B2249">
        <v>6.8199999999999997E-2</v>
      </c>
      <c r="C2249" s="6">
        <f>RB[[#This Row],[Variaz]]/100</f>
        <v>6.8199999999999999E-4</v>
      </c>
      <c r="D2249" s="10">
        <f>'AUM Fondi'!F2426</f>
        <v>1154137885.6800001</v>
      </c>
      <c r="E2249" s="10">
        <f>D2248*RB[[#This Row],[Variazione percentuale]]</f>
        <v>786831.74399038008</v>
      </c>
      <c r="F2249" s="11">
        <f>RB[[#This Row],[AUM]]-D2248</f>
        <v>425651.08999991417</v>
      </c>
      <c r="G2249" s="11">
        <f>RB[[#This Row],[∆ AUM]]-RB[[#This Row],[effetto mercato]]</f>
        <v>-361180.65399046591</v>
      </c>
    </row>
    <row r="2250" spans="1:7">
      <c r="A2250" s="4">
        <v>45533</v>
      </c>
      <c r="B2250">
        <v>6.8199999999999997E-2</v>
      </c>
      <c r="C2250" s="6">
        <f>RB[[#This Row],[Variaz]]/100</f>
        <v>6.8199999999999999E-4</v>
      </c>
      <c r="D2250" s="10">
        <f>'AUM Fondi'!F2427</f>
        <v>1154769921.3999999</v>
      </c>
      <c r="E2250" s="10">
        <f>D2249*RB[[#This Row],[Variazione percentuale]]</f>
        <v>787122.03803376004</v>
      </c>
      <c r="F2250" s="11">
        <f>RB[[#This Row],[AUM]]-D2249</f>
        <v>632035.71999979019</v>
      </c>
      <c r="G2250" s="11">
        <f>RB[[#This Row],[∆ AUM]]-RB[[#This Row],[effetto mercato]]</f>
        <v>-155086.31803396984</v>
      </c>
    </row>
    <row r="2251" spans="1:7">
      <c r="A2251" s="4">
        <v>45534</v>
      </c>
      <c r="B2251">
        <v>0.13619999999999999</v>
      </c>
      <c r="C2251" s="6">
        <f>RB[[#This Row],[Variaz]]/100</f>
        <v>1.3619999999999999E-3</v>
      </c>
      <c r="D2251" s="10">
        <f>'AUM Fondi'!F2428</f>
        <v>1156152038.1999998</v>
      </c>
      <c r="E2251" s="10">
        <f>D2250*RB[[#This Row],[Variazione percentuale]]</f>
        <v>1572796.6329467997</v>
      </c>
      <c r="F2251" s="11">
        <f>RB[[#This Row],[AUM]]-D2250</f>
        <v>1382116.7999999523</v>
      </c>
      <c r="G2251" s="11">
        <f>RB[[#This Row],[∆ AUM]]-RB[[#This Row],[effetto mercato]]</f>
        <v>-190679.83294684743</v>
      </c>
    </row>
    <row r="2252" spans="1:7">
      <c r="A2252" s="4">
        <v>45537</v>
      </c>
      <c r="B2252">
        <v>-0.11899999999999999</v>
      </c>
      <c r="C2252" s="6">
        <f>RB[[#This Row],[Variaz]]/100</f>
        <v>-1.1899999999999999E-3</v>
      </c>
      <c r="D2252" s="10">
        <f>'AUM Fondi'!F2429</f>
        <v>1154570551.8200002</v>
      </c>
      <c r="E2252" s="10">
        <f>D2251*RB[[#This Row],[Variazione percentuale]]</f>
        <v>-1375820.9254579996</v>
      </c>
      <c r="F2252" s="11">
        <f>RB[[#This Row],[AUM]]-D2251</f>
        <v>-1581486.3799996376</v>
      </c>
      <c r="G2252" s="11">
        <f>RB[[#This Row],[∆ AUM]]-RB[[#This Row],[effetto mercato]]</f>
        <v>-205665.45454163803</v>
      </c>
    </row>
    <row r="2253" spans="1:7">
      <c r="A2253" s="4">
        <v>45538</v>
      </c>
      <c r="B2253">
        <v>-0.28949999999999998</v>
      </c>
      <c r="C2253" s="6">
        <f>RB[[#This Row],[Variaz]]/100</f>
        <v>-2.895E-3</v>
      </c>
      <c r="D2253" s="10">
        <f>'AUM Fondi'!F2430</f>
        <v>1150873688.46</v>
      </c>
      <c r="E2253" s="10">
        <f>D2252*RB[[#This Row],[Variazione percentuale]]</f>
        <v>-3342481.7475189003</v>
      </c>
      <c r="F2253" s="11">
        <f>RB[[#This Row],[AUM]]-D2252</f>
        <v>-3696863.3600001335</v>
      </c>
      <c r="G2253" s="11">
        <f>RB[[#This Row],[∆ AUM]]-RB[[#This Row],[effetto mercato]]</f>
        <v>-354381.6124812332</v>
      </c>
    </row>
    <row r="2254" spans="1:7">
      <c r="A2254" s="4">
        <v>45539</v>
      </c>
      <c r="B2254">
        <v>-0.10249999999999999</v>
      </c>
      <c r="C2254" s="6">
        <f>RB[[#This Row],[Variaz]]/100</f>
        <v>-1.0249999999999999E-3</v>
      </c>
      <c r="D2254" s="10">
        <f>'AUM Fondi'!F2431</f>
        <v>1150203676.8</v>
      </c>
      <c r="E2254" s="10">
        <f>D2253*RB[[#This Row],[Variazione percentuale]]</f>
        <v>-1179645.5306714999</v>
      </c>
      <c r="F2254" s="11">
        <f>RB[[#This Row],[AUM]]-D2253</f>
        <v>-670011.66000008583</v>
      </c>
      <c r="G2254" s="11">
        <f>RB[[#This Row],[∆ AUM]]-RB[[#This Row],[effetto mercato]]</f>
        <v>509633.87067141407</v>
      </c>
    </row>
    <row r="2255" spans="1:7">
      <c r="A2255" s="4">
        <v>45540</v>
      </c>
      <c r="B2255">
        <v>-1.7100000000000001E-2</v>
      </c>
      <c r="C2255" s="6">
        <f>RB[[#This Row],[Variaz]]/100</f>
        <v>-1.7100000000000001E-4</v>
      </c>
      <c r="D2255" s="10">
        <f>'AUM Fondi'!F2432</f>
        <v>1150034171.1999998</v>
      </c>
      <c r="E2255" s="10">
        <f>D2254*RB[[#This Row],[Variazione percentuale]]</f>
        <v>-196684.8287328</v>
      </c>
      <c r="F2255" s="11">
        <f>RB[[#This Row],[AUM]]-D2254</f>
        <v>-169505.60000014305</v>
      </c>
      <c r="G2255" s="11">
        <f>RB[[#This Row],[∆ AUM]]-RB[[#This Row],[effetto mercato]]</f>
        <v>27179.228732656949</v>
      </c>
    </row>
    <row r="2256" spans="1:7">
      <c r="A2256" s="4">
        <v>45541</v>
      </c>
      <c r="B2256">
        <v>-0.27360000000000001</v>
      </c>
      <c r="C2256" s="6">
        <f>RB[[#This Row],[Variaz]]/100</f>
        <v>-2.7360000000000002E-3</v>
      </c>
      <c r="D2256" s="10">
        <f>'AUM Fondi'!F2433</f>
        <v>1146522596.1100001</v>
      </c>
      <c r="E2256" s="10">
        <f>D2255*RB[[#This Row],[Variazione percentuale]]</f>
        <v>-3146493.4924031994</v>
      </c>
      <c r="F2256" s="11">
        <f>RB[[#This Row],[AUM]]-D2255</f>
        <v>-3511575.0899996758</v>
      </c>
      <c r="G2256" s="11">
        <f>RB[[#This Row],[∆ AUM]]-RB[[#This Row],[effetto mercato]]</f>
        <v>-365081.59759647632</v>
      </c>
    </row>
    <row r="2257" spans="1:7">
      <c r="A2257" s="4">
        <v>45544</v>
      </c>
      <c r="B2257">
        <v>0.42859999999999998</v>
      </c>
      <c r="C2257" s="6">
        <f>RB[[#This Row],[Variaz]]/100</f>
        <v>4.2859999999999999E-3</v>
      </c>
      <c r="D2257" s="10">
        <f>'AUM Fondi'!F2434</f>
        <v>1151401373.8700001</v>
      </c>
      <c r="E2257" s="10">
        <f>D2256*RB[[#This Row],[Variazione percentuale]]</f>
        <v>4913995.8469274603</v>
      </c>
      <c r="F2257" s="11">
        <f>RB[[#This Row],[AUM]]-D2256</f>
        <v>4878777.7599999905</v>
      </c>
      <c r="G2257" s="11">
        <f>RB[[#This Row],[∆ AUM]]-RB[[#This Row],[effetto mercato]]</f>
        <v>-35218.08692746982</v>
      </c>
    </row>
    <row r="2258" spans="1:7">
      <c r="A2258" s="4">
        <v>45545</v>
      </c>
      <c r="B2258">
        <v>0.29020000000000001</v>
      </c>
      <c r="C2258" s="6">
        <f>RB[[#This Row],[Variaz]]/100</f>
        <v>2.9020000000000001E-3</v>
      </c>
      <c r="D2258" s="10">
        <f>'AUM Fondi'!F2435</f>
        <v>1154472717.8599999</v>
      </c>
      <c r="E2258" s="10">
        <f>D2257*RB[[#This Row],[Variazione percentuale]]</f>
        <v>3341366.7869707406</v>
      </c>
      <c r="F2258" s="11">
        <f>RB[[#This Row],[AUM]]-D2257</f>
        <v>3071343.9899997711</v>
      </c>
      <c r="G2258" s="11">
        <f>RB[[#This Row],[∆ AUM]]-RB[[#This Row],[effetto mercato]]</f>
        <v>-270022.79697096953</v>
      </c>
    </row>
    <row r="2259" spans="1:7">
      <c r="A2259" s="4">
        <v>45546</v>
      </c>
      <c r="B2259">
        <v>0.25530000000000003</v>
      </c>
      <c r="C2259" s="6">
        <f>RB[[#This Row],[Variaz]]/100</f>
        <v>2.5530000000000001E-3</v>
      </c>
      <c r="D2259" s="10">
        <f>'AUM Fondi'!F2436</f>
        <v>1156911153.3400002</v>
      </c>
      <c r="E2259" s="10">
        <f>D2258*RB[[#This Row],[Variazione percentuale]]</f>
        <v>2947368.8486965797</v>
      </c>
      <c r="F2259" s="11">
        <f>RB[[#This Row],[AUM]]-D2258</f>
        <v>2438435.4800002575</v>
      </c>
      <c r="G2259" s="11">
        <f>RB[[#This Row],[∆ AUM]]-RB[[#This Row],[effetto mercato]]</f>
        <v>-508933.3686963222</v>
      </c>
    </row>
    <row r="2260" spans="1:7">
      <c r="A2260" s="4">
        <v>45547</v>
      </c>
      <c r="B2260">
        <v>0.15279999999999999</v>
      </c>
      <c r="C2260" s="6">
        <f>RB[[#This Row],[Variaz]]/100</f>
        <v>1.5279999999999998E-3</v>
      </c>
      <c r="D2260" s="10">
        <f>'AUM Fondi'!F2437</f>
        <v>1158207280.3699999</v>
      </c>
      <c r="E2260" s="10">
        <f>D2259*RB[[#This Row],[Variazione percentuale]]</f>
        <v>1767760.24230352</v>
      </c>
      <c r="F2260" s="11">
        <f>RB[[#This Row],[AUM]]-D2259</f>
        <v>1296127.029999733</v>
      </c>
      <c r="G2260" s="11">
        <f>RB[[#This Row],[∆ AUM]]-RB[[#This Row],[effetto mercato]]</f>
        <v>-471633.212303787</v>
      </c>
    </row>
    <row r="2261" spans="1:7">
      <c r="A2261" s="4">
        <v>45548</v>
      </c>
      <c r="B2261">
        <v>0.1187</v>
      </c>
      <c r="C2261" s="6">
        <f>RB[[#This Row],[Variaz]]/100</f>
        <v>1.1869999999999999E-3</v>
      </c>
      <c r="D2261" s="10">
        <f>'AUM Fondi'!F2438</f>
        <v>1159010571</v>
      </c>
      <c r="E2261" s="10">
        <f>D2260*RB[[#This Row],[Variazione percentuale]]</f>
        <v>1374792.0417991898</v>
      </c>
      <c r="F2261" s="11">
        <f>RB[[#This Row],[AUM]]-D2260</f>
        <v>803290.63000011444</v>
      </c>
      <c r="G2261" s="11">
        <f>RB[[#This Row],[∆ AUM]]-RB[[#This Row],[effetto mercato]]</f>
        <v>-571501.41179907531</v>
      </c>
    </row>
    <row r="2262" spans="1:7">
      <c r="A2262" s="4">
        <v>45551</v>
      </c>
      <c r="B2262">
        <v>5.0799999999999998E-2</v>
      </c>
      <c r="C2262" s="6">
        <f>RB[[#This Row],[Variaz]]/100</f>
        <v>5.0799999999999999E-4</v>
      </c>
      <c r="D2262" s="10">
        <f>'AUM Fondi'!F2439</f>
        <v>1158864197.4899998</v>
      </c>
      <c r="E2262" s="10">
        <f>D2261*RB[[#This Row],[Variazione percentuale]]</f>
        <v>588777.37006799993</v>
      </c>
      <c r="F2262" s="11">
        <f>RB[[#This Row],[AUM]]-D2261</f>
        <v>-146373.51000022888</v>
      </c>
      <c r="G2262" s="11">
        <f>RB[[#This Row],[∆ AUM]]-RB[[#This Row],[effetto mercato]]</f>
        <v>-735150.88006822881</v>
      </c>
    </row>
    <row r="2263" spans="1:7">
      <c r="A2263" s="4">
        <v>45552</v>
      </c>
      <c r="B2263">
        <v>-0.13539999999999999</v>
      </c>
      <c r="C2263" s="6">
        <f>RB[[#This Row],[Variaz]]/100</f>
        <v>-1.354E-3</v>
      </c>
      <c r="D2263" s="10">
        <f>'AUM Fondi'!F2440</f>
        <v>1157014996.26</v>
      </c>
      <c r="E2263" s="10">
        <f>D2262*RB[[#This Row],[Variazione percentuale]]</f>
        <v>-1569102.1234014595</v>
      </c>
      <c r="F2263" s="11">
        <f>RB[[#This Row],[AUM]]-D2262</f>
        <v>-1849201.2299997807</v>
      </c>
      <c r="G2263" s="11">
        <f>RB[[#This Row],[∆ AUM]]-RB[[#This Row],[effetto mercato]]</f>
        <v>-280099.10659832112</v>
      </c>
    </row>
    <row r="2264" spans="1:7">
      <c r="A2264" s="4">
        <v>45553</v>
      </c>
      <c r="B2264">
        <v>-0.32200000000000001</v>
      </c>
      <c r="C2264" s="6">
        <f>RB[[#This Row],[Variaz]]/100</f>
        <v>-3.2200000000000002E-3</v>
      </c>
      <c r="D2264" s="10">
        <f>'AUM Fondi'!F2441</f>
        <v>1152745944.8899999</v>
      </c>
      <c r="E2264" s="10">
        <f>D2263*RB[[#This Row],[Variazione percentuale]]</f>
        <v>-3725588.2879572003</v>
      </c>
      <c r="F2264" s="11">
        <f>RB[[#This Row],[AUM]]-D2263</f>
        <v>-4269051.370000124</v>
      </c>
      <c r="G2264" s="11">
        <f>RB[[#This Row],[∆ AUM]]-RB[[#This Row],[effetto mercato]]</f>
        <v>-543463.08204292366</v>
      </c>
    </row>
    <row r="2265" spans="1:7">
      <c r="A2265" s="4">
        <v>45554</v>
      </c>
      <c r="B2265">
        <v>0.40799999999999997</v>
      </c>
      <c r="C2265" s="6">
        <f>RB[[#This Row],[Variaz]]/100</f>
        <v>4.0799999999999994E-3</v>
      </c>
      <c r="D2265" s="10">
        <f>'AUM Fondi'!F2442</f>
        <v>1156967634.6600001</v>
      </c>
      <c r="E2265" s="10">
        <f>D2264*RB[[#This Row],[Variazione percentuale]]</f>
        <v>4703203.4551511984</v>
      </c>
      <c r="F2265" s="11">
        <f>RB[[#This Row],[AUM]]-D2264</f>
        <v>4221689.7700002193</v>
      </c>
      <c r="G2265" s="11">
        <f>RB[[#This Row],[∆ AUM]]-RB[[#This Row],[effetto mercato]]</f>
        <v>-481513.68515097909</v>
      </c>
    </row>
    <row r="2266" spans="1:7">
      <c r="A2266" s="4">
        <v>45555</v>
      </c>
      <c r="B2266">
        <v>-0.33860000000000001</v>
      </c>
      <c r="C2266" s="6">
        <f>RB[[#This Row],[Variaz]]/100</f>
        <v>-3.3860000000000001E-3</v>
      </c>
      <c r="D2266" s="10">
        <f>'AUM Fondi'!F2443</f>
        <v>1152567567.45</v>
      </c>
      <c r="E2266" s="10">
        <f>D2265*RB[[#This Row],[Variazione percentuale]]</f>
        <v>-3917492.4109587604</v>
      </c>
      <c r="F2266" s="11">
        <f>RB[[#This Row],[AUM]]-D2265</f>
        <v>-4400067.2100000381</v>
      </c>
      <c r="G2266" s="11">
        <f>RB[[#This Row],[∆ AUM]]-RB[[#This Row],[effetto mercato]]</f>
        <v>-482574.79904127773</v>
      </c>
    </row>
    <row r="2267" spans="1:7">
      <c r="A2267" s="4">
        <v>45558</v>
      </c>
      <c r="B2267">
        <v>0.2379</v>
      </c>
      <c r="C2267" s="6">
        <f>RB[[#This Row],[Variaz]]/100</f>
        <v>2.379E-3</v>
      </c>
      <c r="D2267" s="10">
        <f>'AUM Fondi'!F2444</f>
        <v>1154793845.4799998</v>
      </c>
      <c r="E2267" s="10">
        <f>D2266*RB[[#This Row],[Variazione percentuale]]</f>
        <v>2741958.2429635501</v>
      </c>
      <c r="F2267" s="11">
        <f>RB[[#This Row],[AUM]]-D2266</f>
        <v>2226278.029999733</v>
      </c>
      <c r="G2267" s="11">
        <f>RB[[#This Row],[∆ AUM]]-RB[[#This Row],[effetto mercato]]</f>
        <v>-515680.21296381718</v>
      </c>
    </row>
    <row r="2268" spans="1:7">
      <c r="A2268" s="4">
        <v>45559</v>
      </c>
      <c r="B2268">
        <v>0.18640000000000001</v>
      </c>
      <c r="C2268" s="6">
        <f>RB[[#This Row],[Variaz]]/100</f>
        <v>1.8640000000000002E-3</v>
      </c>
      <c r="D2268" s="10">
        <f>'AUM Fondi'!F2445</f>
        <v>1156576366.7600002</v>
      </c>
      <c r="E2268" s="10">
        <f>D2267*RB[[#This Row],[Variazione percentuale]]</f>
        <v>2152535.7279747198</v>
      </c>
      <c r="F2268" s="11">
        <f>RB[[#This Row],[AUM]]-D2267</f>
        <v>1782521.2800004482</v>
      </c>
      <c r="G2268" s="11">
        <f>RB[[#This Row],[∆ AUM]]-RB[[#This Row],[effetto mercato]]</f>
        <v>-370014.44797427161</v>
      </c>
    </row>
    <row r="2269" spans="1:7">
      <c r="A2269" s="4">
        <v>45560</v>
      </c>
      <c r="B2269">
        <v>-0.18609999999999999</v>
      </c>
      <c r="C2269" s="6">
        <f>RB[[#This Row],[Variaz]]/100</f>
        <v>-1.8609999999999998E-3</v>
      </c>
      <c r="D2269" s="10">
        <f>'AUM Fondi'!F2446</f>
        <v>1154250370.5300002</v>
      </c>
      <c r="E2269" s="10">
        <f>D2268*RB[[#This Row],[Variazione percentuale]]</f>
        <v>-2152388.6185403601</v>
      </c>
      <c r="F2269" s="11">
        <f>RB[[#This Row],[AUM]]-D2268</f>
        <v>-2325996.2300000191</v>
      </c>
      <c r="G2269" s="11">
        <f>RB[[#This Row],[∆ AUM]]-RB[[#This Row],[effetto mercato]]</f>
        <v>-173607.61145965895</v>
      </c>
    </row>
    <row r="2270" spans="1:7">
      <c r="A2270" s="4">
        <v>45561</v>
      </c>
      <c r="B2270">
        <v>0.38979999999999998</v>
      </c>
      <c r="C2270" s="6">
        <f>RB[[#This Row],[Variaz]]/100</f>
        <v>3.898E-3</v>
      </c>
      <c r="D2270" s="10">
        <f>'AUM Fondi'!F2447</f>
        <v>1158678711.0999999</v>
      </c>
      <c r="E2270" s="10">
        <f>D2269*RB[[#This Row],[Variazione percentuale]]</f>
        <v>4499267.9443259407</v>
      </c>
      <c r="F2270" s="11">
        <f>RB[[#This Row],[AUM]]-D2269</f>
        <v>4428340.5699996948</v>
      </c>
      <c r="G2270" s="11">
        <f>RB[[#This Row],[∆ AUM]]-RB[[#This Row],[effetto mercato]]</f>
        <v>-70927.374326245859</v>
      </c>
    </row>
    <row r="2271" spans="1:7">
      <c r="A2271" s="4">
        <v>45562</v>
      </c>
      <c r="B2271">
        <v>0.35460000000000003</v>
      </c>
      <c r="C2271" s="6">
        <f>RB[[#This Row],[Variaz]]/100</f>
        <v>3.5460000000000001E-3</v>
      </c>
      <c r="D2271" s="10">
        <f>'AUM Fondi'!F2448</f>
        <v>1162642110.22</v>
      </c>
      <c r="E2271" s="10">
        <f>D2270*RB[[#This Row],[Variazione percentuale]]</f>
        <v>4108674.7095605996</v>
      </c>
      <c r="F2271" s="11">
        <f>RB[[#This Row],[AUM]]-D2270</f>
        <v>3963399.120000124</v>
      </c>
      <c r="G2271" s="11">
        <f>RB[[#This Row],[∆ AUM]]-RB[[#This Row],[effetto mercato]]</f>
        <v>-145275.58956047567</v>
      </c>
    </row>
    <row r="2272" spans="1:7">
      <c r="A2272" s="4">
        <v>45565</v>
      </c>
      <c r="B2272">
        <v>-0.16819999999999999</v>
      </c>
      <c r="C2272" s="6">
        <f>RB[[#This Row],[Variaz]]/100</f>
        <v>-1.6819999999999999E-3</v>
      </c>
      <c r="D2272" s="10">
        <f>'AUM Fondi'!F2449</f>
        <v>1160349169.1400001</v>
      </c>
      <c r="E2272" s="10">
        <f>D2271*RB[[#This Row],[Variazione percentuale]]</f>
        <v>-1955564.0293900399</v>
      </c>
      <c r="F2272" s="11">
        <f>RB[[#This Row],[AUM]]-D2271</f>
        <v>-2292941.0799999237</v>
      </c>
      <c r="G2272" s="11">
        <f>RB[[#This Row],[∆ AUM]]-RB[[#This Row],[effetto mercato]]</f>
        <v>-337377.05060988385</v>
      </c>
    </row>
    <row r="2273" spans="1:7">
      <c r="A2273" s="4">
        <v>45566</v>
      </c>
      <c r="B2273">
        <v>0.30330000000000001</v>
      </c>
      <c r="C2273" s="6">
        <f>RB[[#This Row],[Variaz]]/100</f>
        <v>3.0330000000000001E-3</v>
      </c>
      <c r="D2273" s="10">
        <f>'AUM Fondi'!F2450</f>
        <v>1163217111.8199999</v>
      </c>
      <c r="E2273" s="10">
        <f>D2272*RB[[#This Row],[Variazione percentuale]]</f>
        <v>3519339.0300016203</v>
      </c>
      <c r="F2273" s="11">
        <f>RB[[#This Row],[AUM]]-D2272</f>
        <v>2867942.6799998283</v>
      </c>
      <c r="G2273" s="11">
        <f>RB[[#This Row],[∆ AUM]]-RB[[#This Row],[effetto mercato]]</f>
        <v>-651396.35000179196</v>
      </c>
    </row>
    <row r="2274" spans="1:7">
      <c r="A2274" s="4">
        <v>45567</v>
      </c>
      <c r="B2274">
        <v>-0.1008</v>
      </c>
      <c r="C2274" s="6">
        <f>RB[[#This Row],[Variaz]]/100</f>
        <v>-1.008E-3</v>
      </c>
      <c r="D2274" s="10">
        <f>'AUM Fondi'!F2451</f>
        <v>1161572774.46</v>
      </c>
      <c r="E2274" s="10">
        <f>D2273*RB[[#This Row],[Variazione percentuale]]</f>
        <v>-1172522.84871456</v>
      </c>
      <c r="F2274" s="11">
        <f>RB[[#This Row],[AUM]]-D2273</f>
        <v>-1644337.3599998951</v>
      </c>
      <c r="G2274" s="11">
        <f>RB[[#This Row],[∆ AUM]]-RB[[#This Row],[effetto mercato]]</f>
        <v>-471814.51128533506</v>
      </c>
    </row>
    <row r="2275" spans="1:7">
      <c r="A2275" s="4">
        <v>45568</v>
      </c>
      <c r="B2275">
        <v>-0.23549999999999999</v>
      </c>
      <c r="C2275" s="6">
        <f>RB[[#This Row],[Variaz]]/100</f>
        <v>-2.3549999999999999E-3</v>
      </c>
      <c r="D2275" s="10">
        <f>'AUM Fondi'!F2452</f>
        <v>1158620122.8000002</v>
      </c>
      <c r="E2275" s="10">
        <f>D2274*RB[[#This Row],[Variazione percentuale]]</f>
        <v>-2735503.8838533</v>
      </c>
      <c r="F2275" s="11">
        <f>RB[[#This Row],[AUM]]-D2274</f>
        <v>-2952651.6599998474</v>
      </c>
      <c r="G2275" s="11">
        <f>RB[[#This Row],[∆ AUM]]-RB[[#This Row],[effetto mercato]]</f>
        <v>-217147.7761465474</v>
      </c>
    </row>
    <row r="2276" spans="1:7">
      <c r="A2276" s="4">
        <v>45569</v>
      </c>
      <c r="B2276">
        <v>0.13489999999999999</v>
      </c>
      <c r="C2276" s="6">
        <f>RB[[#This Row],[Variaz]]/100</f>
        <v>1.3489999999999999E-3</v>
      </c>
      <c r="D2276" s="10">
        <f>'AUM Fondi'!F2453</f>
        <v>1159788275.98</v>
      </c>
      <c r="E2276" s="10">
        <f>D2275*RB[[#This Row],[Variazione percentuale]]</f>
        <v>1562978.5456572003</v>
      </c>
      <c r="F2276" s="11">
        <f>RB[[#This Row],[AUM]]-D2275</f>
        <v>1168153.1799998283</v>
      </c>
      <c r="G2276" s="11">
        <f>RB[[#This Row],[∆ AUM]]-RB[[#This Row],[effetto mercato]]</f>
        <v>-394825.36565737193</v>
      </c>
    </row>
    <row r="2277" spans="1:7">
      <c r="A2277" s="4">
        <v>45572</v>
      </c>
      <c r="B2277">
        <v>-0.20200000000000001</v>
      </c>
      <c r="C2277" s="6">
        <f>RB[[#This Row],[Variaz]]/100</f>
        <v>-2.0200000000000001E-3</v>
      </c>
      <c r="D2277" s="10">
        <f>'AUM Fondi'!F2454</f>
        <v>1157622573.55</v>
      </c>
      <c r="E2277" s="10">
        <f>D2276*RB[[#This Row],[Variazione percentuale]]</f>
        <v>-2342772.3174796002</v>
      </c>
      <c r="F2277" s="11">
        <f>RB[[#This Row],[AUM]]-D2276</f>
        <v>-2165702.4300000668</v>
      </c>
      <c r="G2277" s="11">
        <f>RB[[#This Row],[∆ AUM]]-RB[[#This Row],[effetto mercato]]</f>
        <v>177069.88747953344</v>
      </c>
    </row>
    <row r="2278" spans="1:7">
      <c r="A2278" s="4">
        <v>45573</v>
      </c>
      <c r="B2278">
        <v>0.13500000000000001</v>
      </c>
      <c r="C2278" s="6">
        <f>RB[[#This Row],[Variaz]]/100</f>
        <v>1.3500000000000001E-3</v>
      </c>
      <c r="D2278" s="10">
        <f>'AUM Fondi'!F2455</f>
        <v>1158680134.8799999</v>
      </c>
      <c r="E2278" s="10">
        <f>D2277*RB[[#This Row],[Variazione percentuale]]</f>
        <v>1562790.4742924999</v>
      </c>
      <c r="F2278" s="11">
        <f>RB[[#This Row],[AUM]]-D2277</f>
        <v>1057561.3299999237</v>
      </c>
      <c r="G2278" s="11">
        <f>RB[[#This Row],[∆ AUM]]-RB[[#This Row],[effetto mercato]]</f>
        <v>-505229.14429257624</v>
      </c>
    </row>
    <row r="2279" spans="1:7">
      <c r="A2279" s="4">
        <v>45574</v>
      </c>
      <c r="B2279">
        <v>0.16850000000000001</v>
      </c>
      <c r="C2279" s="6">
        <f>RB[[#This Row],[Variaz]]/100</f>
        <v>1.6850000000000001E-3</v>
      </c>
      <c r="D2279" s="10">
        <f>'AUM Fondi'!F2456</f>
        <v>1160435645.3099999</v>
      </c>
      <c r="E2279" s="10">
        <f>D2278*RB[[#This Row],[Variazione percentuale]]</f>
        <v>1952376.0272728</v>
      </c>
      <c r="F2279" s="11">
        <f>RB[[#This Row],[AUM]]-D2278</f>
        <v>1755510.4300000668</v>
      </c>
      <c r="G2279" s="11">
        <f>RB[[#This Row],[∆ AUM]]-RB[[#This Row],[effetto mercato]]</f>
        <v>-196865.59727273323</v>
      </c>
    </row>
    <row r="2280" spans="1:7">
      <c r="A2280" s="4">
        <v>45575</v>
      </c>
      <c r="B2280">
        <v>0.13450000000000001</v>
      </c>
      <c r="C2280" s="6">
        <f>RB[[#This Row],[Variaz]]/100</f>
        <v>1.3450000000000001E-3</v>
      </c>
      <c r="D2280" s="10">
        <f>'AUM Fondi'!F2457</f>
        <v>1161537958.78</v>
      </c>
      <c r="E2280" s="10">
        <f>D2279*RB[[#This Row],[Variazione percentuale]]</f>
        <v>1560785.9429419499</v>
      </c>
      <c r="F2280" s="11">
        <f>RB[[#This Row],[AUM]]-D2279</f>
        <v>1102313.4700000286</v>
      </c>
      <c r="G2280" s="11">
        <f>RB[[#This Row],[∆ AUM]]-RB[[#This Row],[effetto mercato]]</f>
        <v>-458472.47294192133</v>
      </c>
    </row>
    <row r="2281" spans="1:7">
      <c r="A2281" s="4">
        <v>45576</v>
      </c>
      <c r="B2281">
        <v>1.6799999999999999E-2</v>
      </c>
      <c r="C2281" s="6">
        <f>RB[[#This Row],[Variaz]]/100</f>
        <v>1.6799999999999999E-4</v>
      </c>
      <c r="D2281" s="10">
        <f>'AUM Fondi'!F2458</f>
        <v>1161321921.8900001</v>
      </c>
      <c r="E2281" s="10">
        <f>D2280*RB[[#This Row],[Variazione percentuale]]</f>
        <v>195138.37707503999</v>
      </c>
      <c r="F2281" s="11">
        <f>RB[[#This Row],[AUM]]-D2280</f>
        <v>-216036.88999986649</v>
      </c>
      <c r="G2281" s="11">
        <f>RB[[#This Row],[∆ AUM]]-RB[[#This Row],[effetto mercato]]</f>
        <v>-411175.2670749065</v>
      </c>
    </row>
    <row r="2282" spans="1:7">
      <c r="A2282" s="4">
        <v>45579</v>
      </c>
      <c r="B2282">
        <v>0.31909999999999999</v>
      </c>
      <c r="C2282" s="6">
        <f>RB[[#This Row],[Variaz]]/100</f>
        <v>3.1909999999999998E-3</v>
      </c>
      <c r="D2282" s="10">
        <f>'AUM Fondi'!F2459</f>
        <v>1164649874.04</v>
      </c>
      <c r="E2282" s="10">
        <f>D2281*RB[[#This Row],[Variazione percentuale]]</f>
        <v>3705778.25275099</v>
      </c>
      <c r="F2282" s="11">
        <f>RB[[#This Row],[AUM]]-D2281</f>
        <v>3327952.1499998569</v>
      </c>
      <c r="G2282" s="11">
        <f>RB[[#This Row],[∆ AUM]]-RB[[#This Row],[effetto mercato]]</f>
        <v>-377826.10275113303</v>
      </c>
    </row>
    <row r="2283" spans="1:7">
      <c r="A2283" s="4">
        <v>45580</v>
      </c>
      <c r="B2283">
        <v>-0.1004</v>
      </c>
      <c r="C2283" s="6">
        <f>RB[[#This Row],[Variaz]]/100</f>
        <v>-1.0040000000000001E-3</v>
      </c>
      <c r="D2283" s="10">
        <f>'AUM Fondi'!F2460</f>
        <v>1162624883.6799998</v>
      </c>
      <c r="E2283" s="10">
        <f>D2282*RB[[#This Row],[Variazione percentuale]]</f>
        <v>-1169308.4735361601</v>
      </c>
      <c r="F2283" s="11">
        <f>RB[[#This Row],[AUM]]-D2282</f>
        <v>-2024990.3600001335</v>
      </c>
      <c r="G2283" s="11">
        <f>RB[[#This Row],[∆ AUM]]-RB[[#This Row],[effetto mercato]]</f>
        <v>-855681.88646397344</v>
      </c>
    </row>
    <row r="2284" spans="1:7">
      <c r="A2284" s="4">
        <v>45581</v>
      </c>
      <c r="B2284">
        <v>0.2681</v>
      </c>
      <c r="C2284" s="6">
        <f>RB[[#This Row],[Variaz]]/100</f>
        <v>2.6810000000000002E-3</v>
      </c>
      <c r="D2284" s="10">
        <f>'AUM Fondi'!F2461</f>
        <v>1165307497.9000001</v>
      </c>
      <c r="E2284" s="10">
        <f>D2283*RB[[#This Row],[Variazione percentuale]]</f>
        <v>3116997.3131460799</v>
      </c>
      <c r="F2284" s="11">
        <f>RB[[#This Row],[AUM]]-D2283</f>
        <v>2682614.220000267</v>
      </c>
      <c r="G2284" s="11">
        <f>RB[[#This Row],[∆ AUM]]-RB[[#This Row],[effetto mercato]]</f>
        <v>-434383.09314581286</v>
      </c>
    </row>
    <row r="2285" spans="1:7">
      <c r="A2285" s="4">
        <v>45582</v>
      </c>
      <c r="B2285">
        <v>0.1003</v>
      </c>
      <c r="C2285" s="6">
        <f>RB[[#This Row],[Variaz]]/100</f>
        <v>1.003E-3</v>
      </c>
      <c r="D2285" s="10">
        <f>'AUM Fondi'!F2462</f>
        <v>1166360101.21</v>
      </c>
      <c r="E2285" s="10">
        <f>D2284*RB[[#This Row],[Variazione percentuale]]</f>
        <v>1168803.4203937</v>
      </c>
      <c r="F2285" s="11">
        <f>RB[[#This Row],[AUM]]-D2284</f>
        <v>1052603.3099999428</v>
      </c>
      <c r="G2285" s="11">
        <f>RB[[#This Row],[∆ AUM]]-RB[[#This Row],[effetto mercato]]</f>
        <v>-116200.11039375723</v>
      </c>
    </row>
    <row r="2286" spans="1:7">
      <c r="A2286" s="4">
        <v>45583</v>
      </c>
      <c r="B2286">
        <v>0.18360000000000001</v>
      </c>
      <c r="C2286" s="6">
        <f>RB[[#This Row],[Variaz]]/100</f>
        <v>1.8360000000000002E-3</v>
      </c>
      <c r="D2286" s="10">
        <f>'AUM Fondi'!F2463</f>
        <v>1167798281.6700001</v>
      </c>
      <c r="E2286" s="10">
        <f>D2285*RB[[#This Row],[Variazione percentuale]]</f>
        <v>2141437.1458215602</v>
      </c>
      <c r="F2286" s="11">
        <f>RB[[#This Row],[AUM]]-D2285</f>
        <v>1438180.4600000381</v>
      </c>
      <c r="G2286" s="11">
        <f>RB[[#This Row],[∆ AUM]]-RB[[#This Row],[effetto mercato]]</f>
        <v>-703256.68582152203</v>
      </c>
    </row>
    <row r="2287" spans="1:7">
      <c r="A2287" s="4">
        <v>45586</v>
      </c>
      <c r="B2287">
        <v>-0.43330000000000002</v>
      </c>
      <c r="C2287" s="6">
        <f>RB[[#This Row],[Variaz]]/100</f>
        <v>-4.333E-3</v>
      </c>
      <c r="D2287" s="10">
        <f>'AUM Fondi'!F2464</f>
        <v>1162437988.6099999</v>
      </c>
      <c r="E2287" s="10">
        <f>D2286*RB[[#This Row],[Variazione percentuale]]</f>
        <v>-5060069.9544761106</v>
      </c>
      <c r="F2287" s="11">
        <f>RB[[#This Row],[AUM]]-D2286</f>
        <v>-5360293.0600001812</v>
      </c>
      <c r="G2287" s="11">
        <f>RB[[#This Row],[∆ AUM]]-RB[[#This Row],[effetto mercato]]</f>
        <v>-300223.10552407056</v>
      </c>
    </row>
    <row r="2288" spans="1:7">
      <c r="A2288" s="4">
        <v>45587</v>
      </c>
      <c r="B2288">
        <v>-0.23430000000000001</v>
      </c>
      <c r="C2288" s="6">
        <f>RB[[#This Row],[Variaz]]/100</f>
        <v>-2.343E-3</v>
      </c>
      <c r="D2288" s="10">
        <f>'AUM Fondi'!F2465</f>
        <v>1159236023.8600001</v>
      </c>
      <c r="E2288" s="10">
        <f>D2287*RB[[#This Row],[Variazione percentuale]]</f>
        <v>-2723592.2073132298</v>
      </c>
      <c r="F2288" s="11">
        <f>RB[[#This Row],[AUM]]-D2287</f>
        <v>-3201964.7499997616</v>
      </c>
      <c r="G2288" s="11">
        <f>RB[[#This Row],[∆ AUM]]-RB[[#This Row],[effetto mercato]]</f>
        <v>-478372.54268653179</v>
      </c>
    </row>
    <row r="2289" spans="1:7">
      <c r="A2289" s="4">
        <v>45588</v>
      </c>
      <c r="B2289">
        <v>-0.1007</v>
      </c>
      <c r="C2289" s="6">
        <f>RB[[#This Row],[Variaz]]/100</f>
        <v>-1.0070000000000001E-3</v>
      </c>
      <c r="D2289" s="10">
        <f>'AUM Fondi'!F2466</f>
        <v>1157735640.25</v>
      </c>
      <c r="E2289" s="10">
        <f>D2288*RB[[#This Row],[Variazione percentuale]]</f>
        <v>-1167350.6760270202</v>
      </c>
      <c r="F2289" s="11">
        <f>RB[[#This Row],[AUM]]-D2288</f>
        <v>-1500383.6100001335</v>
      </c>
      <c r="G2289" s="11">
        <f>RB[[#This Row],[∆ AUM]]-RB[[#This Row],[effetto mercato]]</f>
        <v>-333032.93397311331</v>
      </c>
    </row>
    <row r="2290" spans="1:7">
      <c r="A2290" s="4">
        <v>45589</v>
      </c>
      <c r="B2290">
        <v>0.11749999999999999</v>
      </c>
      <c r="C2290" s="6">
        <f>RB[[#This Row],[Variaz]]/100</f>
        <v>1.1749999999999998E-3</v>
      </c>
      <c r="D2290" s="10">
        <f>'AUM Fondi'!F2467</f>
        <v>1158240366.9400001</v>
      </c>
      <c r="E2290" s="10">
        <f>D2289*RB[[#This Row],[Variazione percentuale]]</f>
        <v>1360339.3772937497</v>
      </c>
      <c r="F2290" s="11">
        <f>RB[[#This Row],[AUM]]-D2289</f>
        <v>504726.69000005722</v>
      </c>
      <c r="G2290" s="11">
        <f>RB[[#This Row],[∆ AUM]]-RB[[#This Row],[effetto mercato]]</f>
        <v>-855612.68729369249</v>
      </c>
    </row>
    <row r="2291" spans="1:7">
      <c r="A2291" s="4">
        <v>45590</v>
      </c>
      <c r="B2291">
        <v>-0.23480000000000001</v>
      </c>
      <c r="C2291" s="6">
        <f>RB[[#This Row],[Variaz]]/100</f>
        <v>-2.3480000000000003E-3</v>
      </c>
      <c r="D2291" s="10">
        <f>'AUM Fondi'!F2468</f>
        <v>1155062344.8700001</v>
      </c>
      <c r="E2291" s="10">
        <f>D2290*RB[[#This Row],[Variazione percentuale]]</f>
        <v>-2719548.3815751206</v>
      </c>
      <c r="F2291" s="11">
        <f>RB[[#This Row],[AUM]]-D2290</f>
        <v>-3178022.0699999332</v>
      </c>
      <c r="G2291" s="11">
        <f>RB[[#This Row],[∆ AUM]]-RB[[#This Row],[effetto mercato]]</f>
        <v>-458473.68842481263</v>
      </c>
    </row>
    <row r="2292" spans="1:7">
      <c r="A2292" s="4">
        <v>45593</v>
      </c>
      <c r="B2292">
        <v>0.15129999999999999</v>
      </c>
      <c r="C2292" s="6">
        <f>RB[[#This Row],[Variaz]]/100</f>
        <v>1.5129999999999998E-3</v>
      </c>
      <c r="D2292" s="10">
        <f>'AUM Fondi'!F2469</f>
        <v>1155964893.1299999</v>
      </c>
      <c r="E2292" s="10">
        <f>D2291*RB[[#This Row],[Variazione percentuale]]</f>
        <v>1747609.3277883099</v>
      </c>
      <c r="F2292" s="11">
        <f>RB[[#This Row],[AUM]]-D2291</f>
        <v>902548.25999975204</v>
      </c>
      <c r="G2292" s="11">
        <f>RB[[#This Row],[∆ AUM]]-RB[[#This Row],[effetto mercato]]</f>
        <v>-845061.06778855785</v>
      </c>
    </row>
    <row r="2293" spans="1:7">
      <c r="A2293" s="4">
        <v>45594</v>
      </c>
      <c r="B2293">
        <v>-0.16789999999999999</v>
      </c>
      <c r="C2293" s="6">
        <f>RB[[#This Row],[Variaz]]/100</f>
        <v>-1.6789999999999999E-3</v>
      </c>
      <c r="D2293" s="10">
        <f>'AUM Fondi'!F2470</f>
        <v>1152801088.5799999</v>
      </c>
      <c r="E2293" s="10">
        <f>D2292*RB[[#This Row],[Variazione percentuale]]</f>
        <v>-1940865.0555652697</v>
      </c>
      <c r="F2293" s="11">
        <f>RB[[#This Row],[AUM]]-D2292</f>
        <v>-3163804.5499999523</v>
      </c>
      <c r="G2293" s="11">
        <f>RB[[#This Row],[∆ AUM]]-RB[[#This Row],[effetto mercato]]</f>
        <v>-1222939.4944346827</v>
      </c>
    </row>
    <row r="2294" spans="1:7">
      <c r="A2294" s="4">
        <v>45595</v>
      </c>
      <c r="B2294">
        <v>-0.4204</v>
      </c>
      <c r="C2294" s="6">
        <f>RB[[#This Row],[Variaz]]/100</f>
        <v>-4.2040000000000003E-3</v>
      </c>
      <c r="D2294" s="10">
        <f>'AUM Fondi'!F2471</f>
        <v>1147429504.8800001</v>
      </c>
      <c r="E2294" s="10">
        <f>D2293*RB[[#This Row],[Variazione percentuale]]</f>
        <v>-4846375.7763903197</v>
      </c>
      <c r="F2294" s="11">
        <f>RB[[#This Row],[AUM]]-D2293</f>
        <v>-5371583.6999998093</v>
      </c>
      <c r="G2294" s="11">
        <f>RB[[#This Row],[∆ AUM]]-RB[[#This Row],[effetto mercato]]</f>
        <v>-525207.92360948958</v>
      </c>
    </row>
    <row r="2295" spans="1:7">
      <c r="A2295" s="4">
        <v>45596</v>
      </c>
      <c r="B2295">
        <v>-0.45590000000000003</v>
      </c>
      <c r="C2295" s="6">
        <f>RB[[#This Row],[Variaz]]/100</f>
        <v>-4.5590000000000006E-3</v>
      </c>
      <c r="D2295" s="10">
        <f>'AUM Fondi'!F2472</f>
        <v>1141655296.01</v>
      </c>
      <c r="E2295" s="10">
        <f>D2294*RB[[#This Row],[Variazione percentuale]]</f>
        <v>-5231131.1127479216</v>
      </c>
      <c r="F2295" s="11">
        <f>RB[[#This Row],[AUM]]-D2294</f>
        <v>-5774208.870000124</v>
      </c>
      <c r="G2295" s="11">
        <f>RB[[#This Row],[∆ AUM]]-RB[[#This Row],[effetto mercato]]</f>
        <v>-543077.75725220237</v>
      </c>
    </row>
    <row r="2296" spans="1:7">
      <c r="A2296" s="4">
        <v>45600</v>
      </c>
      <c r="B2296">
        <v>-1.7000000000000001E-2</v>
      </c>
      <c r="C2296" s="6">
        <f>RB[[#This Row],[Variaz]]/100</f>
        <v>-1.7000000000000001E-4</v>
      </c>
      <c r="D2296" s="10">
        <f>'AUM Fondi'!F2473</f>
        <v>1141092041</v>
      </c>
      <c r="E2296" s="10">
        <f>D2295*RB[[#This Row],[Variazione percentuale]]</f>
        <v>-194081.4003217</v>
      </c>
      <c r="F2296" s="11">
        <f>RB[[#This Row],[AUM]]-D2295</f>
        <v>-563255.00999999046</v>
      </c>
      <c r="G2296" s="11">
        <f>RB[[#This Row],[∆ AUM]]-RB[[#This Row],[effetto mercato]]</f>
        <v>-369173.60967829044</v>
      </c>
    </row>
    <row r="2297" spans="1:7">
      <c r="A2297" s="4">
        <v>45601</v>
      </c>
      <c r="B2297">
        <v>0.18659999999999999</v>
      </c>
      <c r="C2297" s="6">
        <f>RB[[#This Row],[Variaz]]/100</f>
        <v>1.8659999999999998E-3</v>
      </c>
      <c r="D2297" s="10">
        <f>'AUM Fondi'!F2474</f>
        <v>1142918316.6799998</v>
      </c>
      <c r="E2297" s="10">
        <f>D2296*RB[[#This Row],[Variazione percentuale]]</f>
        <v>2129277.7485059998</v>
      </c>
      <c r="F2297" s="11">
        <f>RB[[#This Row],[AUM]]-D2296</f>
        <v>1826275.6799998283</v>
      </c>
      <c r="G2297" s="11">
        <f>RB[[#This Row],[∆ AUM]]-RB[[#This Row],[effetto mercato]]</f>
        <v>-303002.06850617146</v>
      </c>
    </row>
    <row r="2298" spans="1:7">
      <c r="A2298" s="4">
        <v>45602</v>
      </c>
      <c r="B2298">
        <v>0.5927</v>
      </c>
      <c r="C2298" s="6">
        <f>RB[[#This Row],[Variaz]]/100</f>
        <v>5.927E-3</v>
      </c>
      <c r="D2298" s="10">
        <f>'AUM Fondi'!F2475</f>
        <v>1150217748.0699999</v>
      </c>
      <c r="E2298" s="10">
        <f>D2297*RB[[#This Row],[Variazione percentuale]]</f>
        <v>6774076.8629623586</v>
      </c>
      <c r="F2298" s="11">
        <f>RB[[#This Row],[AUM]]-D2297</f>
        <v>7299431.3900001049</v>
      </c>
      <c r="G2298" s="11">
        <f>RB[[#This Row],[∆ AUM]]-RB[[#This Row],[effetto mercato]]</f>
        <v>525354.52703774627</v>
      </c>
    </row>
    <row r="2299" spans="1:7">
      <c r="A2299" s="4">
        <v>45603</v>
      </c>
      <c r="B2299">
        <v>6.7299999999999999E-2</v>
      </c>
      <c r="C2299" s="6">
        <f>RB[[#This Row],[Variaz]]/100</f>
        <v>6.7299999999999999E-4</v>
      </c>
      <c r="D2299" s="10">
        <f>'AUM Fondi'!F2476</f>
        <v>1151029948.01</v>
      </c>
      <c r="E2299" s="10">
        <f>D2298*RB[[#This Row],[Variazione percentuale]]</f>
        <v>774096.54445110995</v>
      </c>
      <c r="F2299" s="11">
        <f>RB[[#This Row],[AUM]]-D2298</f>
        <v>812199.94000005722</v>
      </c>
      <c r="G2299" s="11">
        <f>RB[[#This Row],[∆ AUM]]-RB[[#This Row],[effetto mercato]]</f>
        <v>38103.395548947272</v>
      </c>
    </row>
    <row r="2300" spans="1:7">
      <c r="A2300" s="4">
        <v>45604</v>
      </c>
      <c r="B2300">
        <v>0.42059999999999997</v>
      </c>
      <c r="C2300" s="6">
        <f>RB[[#This Row],[Variaz]]/100</f>
        <v>4.2059999999999997E-3</v>
      </c>
      <c r="D2300" s="10">
        <f>'AUM Fondi'!F2477</f>
        <v>1155542044.78</v>
      </c>
      <c r="E2300" s="10">
        <f>D2299*RB[[#This Row],[Variazione percentuale]]</f>
        <v>4841231.9613300599</v>
      </c>
      <c r="F2300" s="11">
        <f>RB[[#This Row],[AUM]]-D2299</f>
        <v>4512096.7699999809</v>
      </c>
      <c r="G2300" s="11">
        <f>RB[[#This Row],[∆ AUM]]-RB[[#This Row],[effetto mercato]]</f>
        <v>-329135.19133007899</v>
      </c>
    </row>
    <row r="2301" spans="1:7">
      <c r="A2301" s="4">
        <v>45607</v>
      </c>
      <c r="B2301">
        <v>0.38529999999999998</v>
      </c>
      <c r="C2301" s="6">
        <f>RB[[#This Row],[Variaz]]/100</f>
        <v>3.8529999999999997E-3</v>
      </c>
      <c r="D2301" s="10">
        <f>'AUM Fondi'!F2478</f>
        <v>1159550967.9300001</v>
      </c>
      <c r="E2301" s="10">
        <f>D2300*RB[[#This Row],[Variazione percentuale]]</f>
        <v>4452303.4985373393</v>
      </c>
      <c r="F2301" s="11">
        <f>RB[[#This Row],[AUM]]-D2300</f>
        <v>4008923.1500000954</v>
      </c>
      <c r="G2301" s="11">
        <f>RB[[#This Row],[∆ AUM]]-RB[[#This Row],[effetto mercato]]</f>
        <v>-443380.3485372439</v>
      </c>
    </row>
    <row r="2302" spans="1:7">
      <c r="A2302" s="4">
        <v>45608</v>
      </c>
      <c r="B2302">
        <v>-0.2336</v>
      </c>
      <c r="C2302" s="6">
        <f>RB[[#This Row],[Variaz]]/100</f>
        <v>-2.336E-3</v>
      </c>
      <c r="D2302" s="10">
        <f>'AUM Fondi'!F2479</f>
        <v>1155344937.05</v>
      </c>
      <c r="E2302" s="10">
        <f>D2301*RB[[#This Row],[Variazione percentuale]]</f>
        <v>-2708711.06108448</v>
      </c>
      <c r="F2302" s="11">
        <f>RB[[#This Row],[AUM]]-D2301</f>
        <v>-4206030.8800001144</v>
      </c>
      <c r="G2302" s="11">
        <f>RB[[#This Row],[∆ AUM]]-RB[[#This Row],[effetto mercato]]</f>
        <v>-1497319.8189156344</v>
      </c>
    </row>
    <row r="2303" spans="1:7">
      <c r="A2303" s="4">
        <v>45609</v>
      </c>
      <c r="B2303">
        <v>-0.1338</v>
      </c>
      <c r="C2303" s="6">
        <f>RB[[#This Row],[Variaz]]/100</f>
        <v>-1.338E-3</v>
      </c>
      <c r="D2303" s="10">
        <f>'AUM Fondi'!F2480</f>
        <v>1153397020.7700002</v>
      </c>
      <c r="E2303" s="10">
        <f>D2302*RB[[#This Row],[Variazione percentuale]]</f>
        <v>-1545851.5257728999</v>
      </c>
      <c r="F2303" s="11">
        <f>RB[[#This Row],[AUM]]-D2302</f>
        <v>-1947916.279999733</v>
      </c>
      <c r="G2303" s="11">
        <f>RB[[#This Row],[∆ AUM]]-RB[[#This Row],[effetto mercato]]</f>
        <v>-402064.75422683312</v>
      </c>
    </row>
    <row r="2304" spans="1:7">
      <c r="A2304" s="4">
        <v>45610</v>
      </c>
      <c r="B2304">
        <v>0.20100000000000001</v>
      </c>
      <c r="C2304" s="6">
        <f>RB[[#This Row],[Variaz]]/100</f>
        <v>2.0100000000000001E-3</v>
      </c>
      <c r="D2304" s="10">
        <f>'AUM Fondi'!F2481</f>
        <v>1155039706.71</v>
      </c>
      <c r="E2304" s="10">
        <f>D2303*RB[[#This Row],[Variazione percentuale]]</f>
        <v>2318328.0117477006</v>
      </c>
      <c r="F2304" s="11">
        <f>RB[[#This Row],[AUM]]-D2303</f>
        <v>1642685.9399998188</v>
      </c>
      <c r="G2304" s="11">
        <f>RB[[#This Row],[∆ AUM]]-RB[[#This Row],[effetto mercato]]</f>
        <v>-675642.07174788183</v>
      </c>
    </row>
    <row r="2305" spans="1:7">
      <c r="A2305" s="4">
        <v>45611</v>
      </c>
      <c r="B2305">
        <v>-0.33429999999999999</v>
      </c>
      <c r="C2305" s="6">
        <f>RB[[#This Row],[Variaz]]/100</f>
        <v>-3.3430000000000001E-3</v>
      </c>
      <c r="D2305" s="10">
        <f>'AUM Fondi'!F2482</f>
        <v>1150611634.73</v>
      </c>
      <c r="E2305" s="10">
        <f>D2304*RB[[#This Row],[Variazione percentuale]]</f>
        <v>-3861297.7395315301</v>
      </c>
      <c r="F2305" s="11">
        <f>RB[[#This Row],[AUM]]-D2304</f>
        <v>-4428071.9800000191</v>
      </c>
      <c r="G2305" s="11">
        <f>RB[[#This Row],[∆ AUM]]-RB[[#This Row],[effetto mercato]]</f>
        <v>-566774.24046848901</v>
      </c>
    </row>
    <row r="2306" spans="1:7">
      <c r="A2306" s="4">
        <v>45614</v>
      </c>
      <c r="B2306">
        <v>-0.151</v>
      </c>
      <c r="C2306" s="6">
        <f>RB[[#This Row],[Variaz]]/100</f>
        <v>-1.5100000000000001E-3</v>
      </c>
      <c r="D2306" s="10">
        <f>'AUM Fondi'!F2483</f>
        <v>1148663150.5699999</v>
      </c>
      <c r="E2306" s="10">
        <f>D2305*RB[[#This Row],[Variazione percentuale]]</f>
        <v>-1737423.5684423002</v>
      </c>
      <c r="F2306" s="11">
        <f>RB[[#This Row],[AUM]]-D2305</f>
        <v>-1948484.1600000858</v>
      </c>
      <c r="G2306" s="11">
        <f>RB[[#This Row],[∆ AUM]]-RB[[#This Row],[effetto mercato]]</f>
        <v>-211060.59155778564</v>
      </c>
    </row>
    <row r="2307" spans="1:7">
      <c r="A2307" s="4">
        <v>45615</v>
      </c>
      <c r="B2307">
        <v>0.1512</v>
      </c>
      <c r="C2307" s="6">
        <f>RB[[#This Row],[Variaz]]/100</f>
        <v>1.5120000000000001E-3</v>
      </c>
      <c r="D2307" s="10">
        <f>'AUM Fondi'!F2484</f>
        <v>1150004293.78</v>
      </c>
      <c r="E2307" s="10">
        <f>D2306*RB[[#This Row],[Variazione percentuale]]</f>
        <v>1736778.6836618399</v>
      </c>
      <c r="F2307" s="11">
        <f>RB[[#This Row],[AUM]]-D2306</f>
        <v>1341143.2100000381</v>
      </c>
      <c r="G2307" s="11">
        <f>RB[[#This Row],[∆ AUM]]-RB[[#This Row],[effetto mercato]]</f>
        <v>-395635.47366180178</v>
      </c>
    </row>
    <row r="2308" spans="1:7">
      <c r="A2308" s="4">
        <v>45616</v>
      </c>
      <c r="B2308">
        <v>3.3500000000000002E-2</v>
      </c>
      <c r="C2308" s="6">
        <f>RB[[#This Row],[Variaz]]/100</f>
        <v>3.3500000000000001E-4</v>
      </c>
      <c r="D2308" s="10">
        <f>'AUM Fondi'!F2485</f>
        <v>1150152069.8499999</v>
      </c>
      <c r="E2308" s="10">
        <f>D2307*RB[[#This Row],[Variazione percentuale]]</f>
        <v>385251.43841629999</v>
      </c>
      <c r="F2308" s="11">
        <f>RB[[#This Row],[AUM]]-D2307</f>
        <v>147776.06999993324</v>
      </c>
      <c r="G2308" s="11">
        <f>RB[[#This Row],[∆ AUM]]-RB[[#This Row],[effetto mercato]]</f>
        <v>-237475.36841636675</v>
      </c>
    </row>
    <row r="2309" spans="1:7">
      <c r="A2309" s="4">
        <v>45617</v>
      </c>
      <c r="B2309">
        <v>0.33529999999999999</v>
      </c>
      <c r="C2309" s="6">
        <f>RB[[#This Row],[Variaz]]/100</f>
        <v>3.3530000000000001E-3</v>
      </c>
      <c r="D2309" s="10">
        <f>'AUM Fondi'!F2486</f>
        <v>1153319670</v>
      </c>
      <c r="E2309" s="10">
        <f>D2308*RB[[#This Row],[Variazione percentuale]]</f>
        <v>3856459.8902070499</v>
      </c>
      <c r="F2309" s="11">
        <f>RB[[#This Row],[AUM]]-D2308</f>
        <v>3167600.1500000954</v>
      </c>
      <c r="G2309" s="11">
        <f>RB[[#This Row],[∆ AUM]]-RB[[#This Row],[effetto mercato]]</f>
        <v>-688859.74020695454</v>
      </c>
    </row>
    <row r="2310" spans="1:7">
      <c r="A2310" s="4">
        <v>45618</v>
      </c>
      <c r="B2310">
        <v>0.65169999999999995</v>
      </c>
      <c r="C2310" s="6">
        <f>RB[[#This Row],[Variaz]]/100</f>
        <v>6.5169999999999994E-3</v>
      </c>
      <c r="D2310" s="10">
        <f>'AUM Fondi'!F2487</f>
        <v>1160308059.7</v>
      </c>
      <c r="E2310" s="10">
        <f>D2309*RB[[#This Row],[Variazione percentuale]]</f>
        <v>7516184.2893899996</v>
      </c>
      <c r="F2310" s="11">
        <f>RB[[#This Row],[AUM]]-D2309</f>
        <v>6988389.7000000477</v>
      </c>
      <c r="G2310" s="11">
        <f>RB[[#This Row],[∆ AUM]]-RB[[#This Row],[effetto mercato]]</f>
        <v>-527794.5893899519</v>
      </c>
    </row>
    <row r="2311" spans="1:7">
      <c r="A2311" s="4">
        <v>45621</v>
      </c>
      <c r="B2311">
        <v>0</v>
      </c>
      <c r="C2311" s="6">
        <f>RB[[#This Row],[Variaz]]/100</f>
        <v>0</v>
      </c>
      <c r="D2311" s="10">
        <f>'AUM Fondi'!F2488</f>
        <v>1159784199.0799999</v>
      </c>
      <c r="E2311" s="10">
        <f>D2310*RB[[#This Row],[Variazione percentuale]]</f>
        <v>0</v>
      </c>
      <c r="F2311" s="11">
        <f>RB[[#This Row],[AUM]]-D2310</f>
        <v>-523860.62000012398</v>
      </c>
      <c r="G2311" s="11">
        <f>RB[[#This Row],[∆ AUM]]-RB[[#This Row],[effetto mercato]]</f>
        <v>-523860.62000012398</v>
      </c>
    </row>
    <row r="2312" spans="1:7">
      <c r="A2312" s="4">
        <v>45622</v>
      </c>
      <c r="B2312">
        <v>1.66E-2</v>
      </c>
      <c r="C2312" s="6">
        <f>RB[[#This Row],[Variaz]]/100</f>
        <v>1.66E-4</v>
      </c>
      <c r="D2312" s="10">
        <f>'AUM Fondi'!F2489</f>
        <v>1159388932.03</v>
      </c>
      <c r="E2312" s="10">
        <f>D2311*RB[[#This Row],[Variazione percentuale]]</f>
        <v>192524.17704727998</v>
      </c>
      <c r="F2312" s="11">
        <f>RB[[#This Row],[AUM]]-D2311</f>
        <v>-395267.04999995232</v>
      </c>
      <c r="G2312" s="11">
        <f>RB[[#This Row],[∆ AUM]]-RB[[#This Row],[effetto mercato]]</f>
        <v>-587791.22704723233</v>
      </c>
    </row>
    <row r="2313" spans="1:7">
      <c r="A2313" s="4">
        <v>45623</v>
      </c>
      <c r="B2313">
        <v>-0.21579999999999999</v>
      </c>
      <c r="C2313" s="6">
        <f>RB[[#This Row],[Variaz]]/100</f>
        <v>-2.1579999999999998E-3</v>
      </c>
      <c r="D2313" s="10">
        <f>'AUM Fondi'!F2490</f>
        <v>1156372142.23</v>
      </c>
      <c r="E2313" s="10">
        <f>D2312*RB[[#This Row],[Variazione percentuale]]</f>
        <v>-2501961.3153207395</v>
      </c>
      <c r="F2313" s="11">
        <f>RB[[#This Row],[AUM]]-D2312</f>
        <v>-3016789.7999999523</v>
      </c>
      <c r="G2313" s="11">
        <f>RB[[#This Row],[∆ AUM]]-RB[[#This Row],[effetto mercato]]</f>
        <v>-514828.48467921279</v>
      </c>
    </row>
    <row r="2314" spans="1:7">
      <c r="A2314" s="4">
        <v>45624</v>
      </c>
      <c r="B2314">
        <v>0.2828</v>
      </c>
      <c r="C2314" s="6">
        <f>RB[[#This Row],[Variaz]]/100</f>
        <v>2.8279999999999998E-3</v>
      </c>
      <c r="D2314" s="10">
        <f>'AUM Fondi'!F2491</f>
        <v>1159073376.3600001</v>
      </c>
      <c r="E2314" s="10">
        <f>D2313*RB[[#This Row],[Variazione percentuale]]</f>
        <v>3270220.41822644</v>
      </c>
      <c r="F2314" s="11">
        <f>RB[[#This Row],[AUM]]-D2313</f>
        <v>2701234.1300001144</v>
      </c>
      <c r="G2314" s="11">
        <f>RB[[#This Row],[∆ AUM]]-RB[[#This Row],[effetto mercato]]</f>
        <v>-568986.28822632553</v>
      </c>
    </row>
    <row r="2315" spans="1:7">
      <c r="A2315" s="4">
        <v>45625</v>
      </c>
      <c r="B2315">
        <v>0.34839999999999999</v>
      </c>
      <c r="C2315" s="6">
        <f>RB[[#This Row],[Variaz]]/100</f>
        <v>3.4839999999999997E-3</v>
      </c>
      <c r="D2315" s="10">
        <f>'AUM Fondi'!F2492</f>
        <v>1162564984.26</v>
      </c>
      <c r="E2315" s="10">
        <f>D2314*RB[[#This Row],[Variazione percentuale]]</f>
        <v>4038211.6432382399</v>
      </c>
      <c r="F2315" s="11">
        <f>RB[[#This Row],[AUM]]-D2314</f>
        <v>3491607.8999998569</v>
      </c>
      <c r="G2315" s="11">
        <f>RB[[#This Row],[∆ AUM]]-RB[[#This Row],[effetto mercato]]</f>
        <v>-546603.74323838297</v>
      </c>
    </row>
    <row r="2316" spans="1:7">
      <c r="A2316" s="4">
        <v>45628</v>
      </c>
      <c r="B2316">
        <v>0.4133</v>
      </c>
      <c r="C2316" s="6">
        <f>RB[[#This Row],[Variaz]]/100</f>
        <v>4.1330000000000004E-3</v>
      </c>
      <c r="D2316" s="10">
        <f>'AUM Fondi'!F2493</f>
        <v>1166471537.7</v>
      </c>
      <c r="E2316" s="10">
        <f>D2315*RB[[#This Row],[Variazione percentuale]]</f>
        <v>4804881.0799465803</v>
      </c>
      <c r="F2316" s="11">
        <f>RB[[#This Row],[AUM]]-D2315</f>
        <v>3906553.4400000572</v>
      </c>
      <c r="G2316" s="11">
        <f>RB[[#This Row],[∆ AUM]]-RB[[#This Row],[effetto mercato]]</f>
        <v>-898327.63994652312</v>
      </c>
    </row>
    <row r="2317" spans="1:7">
      <c r="A2317" s="4">
        <v>45629</v>
      </c>
      <c r="B2317">
        <v>-6.59E-2</v>
      </c>
      <c r="C2317" s="6">
        <f>RB[[#This Row],[Variaz]]/100</f>
        <v>-6.5899999999999997E-4</v>
      </c>
      <c r="D2317" s="10">
        <f>'AUM Fondi'!F2494</f>
        <v>1165330236.3199999</v>
      </c>
      <c r="E2317" s="10">
        <f>D2316*RB[[#This Row],[Variazione percentuale]]</f>
        <v>-768704.74334429996</v>
      </c>
      <c r="F2317" s="11">
        <f>RB[[#This Row],[AUM]]-D2316</f>
        <v>-1141301.3800001144</v>
      </c>
      <c r="G2317" s="11">
        <f>RB[[#This Row],[∆ AUM]]-RB[[#This Row],[effetto mercato]]</f>
        <v>-372596.63665581448</v>
      </c>
    </row>
    <row r="2318" spans="1:7">
      <c r="A2318" s="4">
        <v>45630</v>
      </c>
      <c r="B2318">
        <v>0.1318</v>
      </c>
      <c r="C2318" s="6">
        <f>RB[[#This Row],[Variaz]]/100</f>
        <v>1.3179999999999999E-3</v>
      </c>
      <c r="D2318" s="10">
        <f>'AUM Fondi'!F2495</f>
        <v>1166680484.9400001</v>
      </c>
      <c r="E2318" s="10">
        <f>D2317*RB[[#This Row],[Variazione percentuale]]</f>
        <v>1535905.2514697597</v>
      </c>
      <c r="F2318" s="11">
        <f>RB[[#This Row],[AUM]]-D2317</f>
        <v>1350248.620000124</v>
      </c>
      <c r="G2318" s="11">
        <f>RB[[#This Row],[∆ AUM]]-RB[[#This Row],[effetto mercato]]</f>
        <v>-185656.63146963576</v>
      </c>
    </row>
    <row r="2319" spans="1:7">
      <c r="A2319" s="4">
        <v>45631</v>
      </c>
      <c r="B2319">
        <v>-0.24679999999999999</v>
      </c>
      <c r="C2319" s="6">
        <f>RB[[#This Row],[Variaz]]/100</f>
        <v>-2.4679999999999997E-3</v>
      </c>
      <c r="D2319" s="10">
        <f>'AUM Fondi'!F2496</f>
        <v>1163038016.72</v>
      </c>
      <c r="E2319" s="10">
        <f>D2318*RB[[#This Row],[Variazione percentuale]]</f>
        <v>-2879367.4368319199</v>
      </c>
      <c r="F2319" s="11">
        <f>RB[[#This Row],[AUM]]-D2318</f>
        <v>-3642468.2200000286</v>
      </c>
      <c r="G2319" s="11">
        <f>RB[[#This Row],[∆ AUM]]-RB[[#This Row],[effetto mercato]]</f>
        <v>-763100.78316810867</v>
      </c>
    </row>
    <row r="2320" spans="1:7">
      <c r="A2320" s="4">
        <v>45632</v>
      </c>
      <c r="B2320">
        <v>9.9000000000000005E-2</v>
      </c>
      <c r="C2320" s="6">
        <f>RB[[#This Row],[Variaz]]/100</f>
        <v>9.8999999999999999E-4</v>
      </c>
      <c r="D2320" s="10">
        <f>'AUM Fondi'!F2497</f>
        <v>1163854110.6699998</v>
      </c>
      <c r="E2320" s="10">
        <f>D2319*RB[[#This Row],[Variazione percentuale]]</f>
        <v>1151407.6365528</v>
      </c>
      <c r="F2320" s="11">
        <f>RB[[#This Row],[AUM]]-D2319</f>
        <v>816093.94999980927</v>
      </c>
      <c r="G2320" s="11">
        <f>RB[[#This Row],[∆ AUM]]-RB[[#This Row],[effetto mercato]]</f>
        <v>-335313.68655299069</v>
      </c>
    </row>
    <row r="2321" spans="1:7">
      <c r="A2321" s="4">
        <v>45635</v>
      </c>
      <c r="B2321">
        <v>-0.19769999999999999</v>
      </c>
      <c r="C2321" s="6">
        <f>RB[[#This Row],[Variaz]]/100</f>
        <v>-1.977E-3</v>
      </c>
      <c r="D2321" s="10">
        <f>'AUM Fondi'!F2498</f>
        <v>1161308682.21</v>
      </c>
      <c r="E2321" s="10">
        <f>D2320*RB[[#This Row],[Variazione percentuale]]</f>
        <v>-2300939.5767945899</v>
      </c>
      <c r="F2321" s="11">
        <f>RB[[#This Row],[AUM]]-D2320</f>
        <v>-2545428.4599997997</v>
      </c>
      <c r="G2321" s="11">
        <f>RB[[#This Row],[∆ AUM]]-RB[[#This Row],[effetto mercato]]</f>
        <v>-244488.88320520986</v>
      </c>
    </row>
    <row r="2322" spans="1:7">
      <c r="A2322" s="4">
        <v>45636</v>
      </c>
      <c r="B2322">
        <v>0</v>
      </c>
      <c r="C2322" s="6">
        <f>RB[[#This Row],[Variaz]]/100</f>
        <v>0</v>
      </c>
      <c r="D2322" s="10">
        <f>'AUM Fondi'!F2499</f>
        <v>1161089015.99</v>
      </c>
      <c r="E2322" s="10">
        <f>D2321*RB[[#This Row],[Variazione percentuale]]</f>
        <v>0</v>
      </c>
      <c r="F2322" s="11">
        <f>RB[[#This Row],[AUM]]-D2321</f>
        <v>-219666.22000002861</v>
      </c>
      <c r="G2322" s="11">
        <f>RB[[#This Row],[∆ AUM]]-RB[[#This Row],[effetto mercato]]</f>
        <v>-219666.22000002861</v>
      </c>
    </row>
    <row r="2323" spans="1:7">
      <c r="A2323" s="4">
        <v>45637</v>
      </c>
      <c r="B2323">
        <v>0.14860000000000001</v>
      </c>
      <c r="C2323" s="6">
        <f>RB[[#This Row],[Variaz]]/100</f>
        <v>1.4860000000000001E-3</v>
      </c>
      <c r="D2323" s="10">
        <f>'AUM Fondi'!F2500</f>
        <v>1161126922.4100001</v>
      </c>
      <c r="E2323" s="10">
        <f>D2322*RB[[#This Row],[Variazione percentuale]]</f>
        <v>1725378.2777611401</v>
      </c>
      <c r="F2323" s="11">
        <f>RB[[#This Row],[AUM]]-D2322</f>
        <v>37906.420000076294</v>
      </c>
      <c r="G2323" s="11">
        <f>RB[[#This Row],[∆ AUM]]-RB[[#This Row],[effetto mercato]]</f>
        <v>-1687471.8577610638</v>
      </c>
    </row>
    <row r="2324" spans="1:7">
      <c r="A2324" s="4">
        <v>45638</v>
      </c>
      <c r="B2324">
        <v>-0.41210000000000002</v>
      </c>
      <c r="C2324" s="6">
        <f>RB[[#This Row],[Variaz]]/100</f>
        <v>-4.1210000000000005E-3</v>
      </c>
      <c r="D2324" s="10">
        <f>'AUM Fondi'!F2501</f>
        <v>1155275660.76</v>
      </c>
      <c r="E2324" s="10">
        <f>D2323*RB[[#This Row],[Variazione percentuale]]</f>
        <v>-4785004.047251611</v>
      </c>
      <c r="F2324" s="11">
        <f>RB[[#This Row],[AUM]]-D2323</f>
        <v>-5851261.6500000954</v>
      </c>
      <c r="G2324" s="11">
        <f>RB[[#This Row],[∆ AUM]]-RB[[#This Row],[effetto mercato]]</f>
        <v>-1066257.6027484844</v>
      </c>
    </row>
    <row r="2325" spans="1:7">
      <c r="A2325" s="4">
        <v>45639</v>
      </c>
      <c r="B2325">
        <v>-0.49659999999999999</v>
      </c>
      <c r="C2325" s="6">
        <f>RB[[#This Row],[Variaz]]/100</f>
        <v>-4.9659999999999999E-3</v>
      </c>
      <c r="D2325" s="10">
        <f>'AUM Fondi'!F2502</f>
        <v>1149353339.8600001</v>
      </c>
      <c r="E2325" s="10">
        <f>D2324*RB[[#This Row],[Variazione percentuale]]</f>
        <v>-5737098.9313341603</v>
      </c>
      <c r="F2325" s="11">
        <f>RB[[#This Row],[AUM]]-D2324</f>
        <v>-5922320.8999998569</v>
      </c>
      <c r="G2325" s="11">
        <f>RB[[#This Row],[∆ AUM]]-RB[[#This Row],[effetto mercato]]</f>
        <v>-185221.96866569668</v>
      </c>
    </row>
    <row r="2326" spans="1:7">
      <c r="A2326" s="4">
        <v>45642</v>
      </c>
      <c r="B2326">
        <v>-0.183</v>
      </c>
      <c r="C2326" s="6">
        <f>RB[[#This Row],[Variaz]]/100</f>
        <v>-1.83E-3</v>
      </c>
      <c r="D2326" s="10">
        <f>'AUM Fondi'!F2503</f>
        <v>1146749183.99</v>
      </c>
      <c r="E2326" s="10">
        <f>D2325*RB[[#This Row],[Variazione percentuale]]</f>
        <v>-2103316.6119438005</v>
      </c>
      <c r="F2326" s="11">
        <f>RB[[#This Row],[AUM]]-D2325</f>
        <v>-2604155.870000124</v>
      </c>
      <c r="G2326" s="11">
        <f>RB[[#This Row],[∆ AUM]]-RB[[#This Row],[effetto mercato]]</f>
        <v>-500839.25805632351</v>
      </c>
    </row>
    <row r="2327" spans="1:7">
      <c r="A2327" s="4">
        <v>45643</v>
      </c>
      <c r="B2327">
        <v>-0.05</v>
      </c>
      <c r="C2327" s="6">
        <f>RB[[#This Row],[Variaz]]/100</f>
        <v>-5.0000000000000001E-4</v>
      </c>
      <c r="D2327" s="10">
        <f>'AUM Fondi'!F2504</f>
        <v>1145475726.8200002</v>
      </c>
      <c r="E2327" s="10">
        <f>D2326*RB[[#This Row],[Variazione percentuale]]</f>
        <v>-573374.59199500002</v>
      </c>
      <c r="F2327" s="11">
        <f>RB[[#This Row],[AUM]]-D2326</f>
        <v>-1273457.1699998379</v>
      </c>
      <c r="G2327" s="11">
        <f>RB[[#This Row],[∆ AUM]]-RB[[#This Row],[effetto mercato]]</f>
        <v>-700082.57800483785</v>
      </c>
    </row>
    <row r="2328" spans="1:7">
      <c r="A2328" s="4">
        <v>45644</v>
      </c>
      <c r="B2328">
        <v>-0.46689999999999998</v>
      </c>
      <c r="C2328" s="6">
        <f>RB[[#This Row],[Variaz]]/100</f>
        <v>-4.6689999999999995E-3</v>
      </c>
      <c r="D2328" s="10">
        <f>'AUM Fondi'!F2505</f>
        <v>1139627379.5799999</v>
      </c>
      <c r="E2328" s="10">
        <f>D2327*RB[[#This Row],[Variazione percentuale]]</f>
        <v>-5348226.1685225805</v>
      </c>
      <c r="F2328" s="11">
        <f>RB[[#This Row],[AUM]]-D2327</f>
        <v>-5848347.240000248</v>
      </c>
      <c r="G2328" s="11">
        <f>RB[[#This Row],[∆ AUM]]-RB[[#This Row],[effetto mercato]]</f>
        <v>-500121.07147766743</v>
      </c>
    </row>
    <row r="2329" spans="1:7">
      <c r="A2329" s="4">
        <v>45645</v>
      </c>
      <c r="B2329">
        <v>-0.30159999999999998</v>
      </c>
      <c r="C2329" s="6">
        <f>RB[[#This Row],[Variaz]]/100</f>
        <v>-3.0159999999999996E-3</v>
      </c>
      <c r="D2329" s="10">
        <f>'AUM Fondi'!F2506</f>
        <v>1135279991.75</v>
      </c>
      <c r="E2329" s="10">
        <f>D2328*RB[[#This Row],[Variazione percentuale]]</f>
        <v>-3437116.1768132793</v>
      </c>
      <c r="F2329" s="11">
        <f>RB[[#This Row],[AUM]]-D2328</f>
        <v>-4347387.8299999237</v>
      </c>
      <c r="G2329" s="11">
        <f>RB[[#This Row],[∆ AUM]]-RB[[#This Row],[effetto mercato]]</f>
        <v>-910271.65318664443</v>
      </c>
    </row>
    <row r="2330" spans="1:7">
      <c r="A2330" s="4">
        <v>45646</v>
      </c>
      <c r="B2330">
        <v>0.2016</v>
      </c>
      <c r="C2330" s="6">
        <f>RB[[#This Row],[Variaz]]/100</f>
        <v>2.016E-3</v>
      </c>
      <c r="D2330" s="10">
        <f>'AUM Fondi'!F2507</f>
        <v>1136936590.9499998</v>
      </c>
      <c r="E2330" s="10">
        <f>D2329*RB[[#This Row],[Variazione percentuale]]</f>
        <v>2288724.463368</v>
      </c>
      <c r="F2330" s="11">
        <f>RB[[#This Row],[AUM]]-D2329</f>
        <v>1656599.1999998093</v>
      </c>
      <c r="G2330" s="11">
        <f>RB[[#This Row],[∆ AUM]]-RB[[#This Row],[effetto mercato]]</f>
        <v>-632125.26336819073</v>
      </c>
    </row>
    <row r="2331" spans="1:7">
      <c r="A2331" s="4">
        <v>45649</v>
      </c>
      <c r="B2331">
        <v>8.3900000000000002E-2</v>
      </c>
      <c r="C2331" s="6">
        <f>RB[[#This Row],[Variaz]]/100</f>
        <v>8.3900000000000001E-4</v>
      </c>
      <c r="D2331" s="10">
        <f>'AUM Fondi'!F2508</f>
        <v>1137103629.3600001</v>
      </c>
      <c r="E2331" s="10">
        <f>D2330*RB[[#This Row],[Variazione percentuale]]</f>
        <v>953889.7998070498</v>
      </c>
      <c r="F2331" s="11">
        <f>RB[[#This Row],[AUM]]-D2330</f>
        <v>167038.41000032425</v>
      </c>
      <c r="G2331" s="11">
        <f>RB[[#This Row],[∆ AUM]]-RB[[#This Row],[effetto mercato]]</f>
        <v>-786851.38980672555</v>
      </c>
    </row>
    <row r="2332" spans="1:7">
      <c r="A2332" s="4">
        <v>45653</v>
      </c>
      <c r="B2332">
        <v>-0.15079999999999999</v>
      </c>
      <c r="C2332" s="6">
        <f>RB[[#This Row],[Variaz]]/100</f>
        <v>-1.5079999999999998E-3</v>
      </c>
      <c r="D2332" s="10">
        <f>'AUM Fondi'!F2509</f>
        <v>1135241031.7</v>
      </c>
      <c r="E2332" s="10">
        <f>D2331*RB[[#This Row],[Variazione percentuale]]</f>
        <v>-1714752.27307488</v>
      </c>
      <c r="F2332" s="11">
        <f>RB[[#This Row],[AUM]]-D2331</f>
        <v>-1862597.6600000858</v>
      </c>
      <c r="G2332" s="11">
        <f>RB[[#This Row],[∆ AUM]]-RB[[#This Row],[effetto mercato]]</f>
        <v>-147845.38692520582</v>
      </c>
    </row>
    <row r="2333" spans="1:7">
      <c r="A2333" s="4">
        <v>45656</v>
      </c>
      <c r="B2333">
        <v>-5.0299999999999997E-2</v>
      </c>
      <c r="C2333" s="6">
        <f>RB[[#This Row],[Variaz]]/100</f>
        <v>-5.0299999999999997E-4</v>
      </c>
      <c r="D2333" s="10">
        <f>'AUM Fondi'!F2510</f>
        <v>1134261564.3799999</v>
      </c>
      <c r="E2333" s="10">
        <f>D2332*RB[[#This Row],[Variazione percentuale]]</f>
        <v>-571026.23894509999</v>
      </c>
      <c r="F2333" s="11">
        <f>RB[[#This Row],[AUM]]-D2332</f>
        <v>-979467.32000017166</v>
      </c>
      <c r="G2333" s="11">
        <f>RB[[#This Row],[∆ AUM]]-RB[[#This Row],[effetto mercato]]</f>
        <v>-408441.08105507167</v>
      </c>
    </row>
    <row r="2334" spans="1:7">
      <c r="A2334" s="4">
        <v>45657</v>
      </c>
      <c r="B2334">
        <v>6.7199999999999996E-2</v>
      </c>
      <c r="C2334" s="6">
        <f>RB[[#This Row],[Variaz]]/100</f>
        <v>6.7199999999999996E-4</v>
      </c>
      <c r="D2334" s="10">
        <f>'AUM Fondi'!F2511</f>
        <v>1134816118.4000001</v>
      </c>
      <c r="E2334" s="10">
        <f>D2333*RB[[#This Row],[Variazione percentuale]]</f>
        <v>762223.77126335993</v>
      </c>
      <c r="F2334" s="11">
        <f>RB[[#This Row],[AUM]]-D2333</f>
        <v>554554.02000021935</v>
      </c>
      <c r="G2334" s="11">
        <f>RB[[#This Row],[∆ AUM]]-RB[[#This Row],[effetto mercato]]</f>
        <v>-207669.75126314058</v>
      </c>
    </row>
    <row r="2335" spans="1:7">
      <c r="A2335" s="4">
        <v>45659</v>
      </c>
      <c r="B2335">
        <v>0.1678</v>
      </c>
      <c r="C2335" s="6">
        <f>RB[[#This Row],[Variaz]]/100</f>
        <v>1.678E-3</v>
      </c>
      <c r="D2335" s="10">
        <f>'AUM Fondi'!F2512</f>
        <v>1136727619.3</v>
      </c>
      <c r="E2335" s="10">
        <f>D2334*RB[[#This Row],[Variazione percentuale]]</f>
        <v>1904221.4466752002</v>
      </c>
      <c r="F2335" s="11">
        <f>RB[[#This Row],[AUM]]-D2334</f>
        <v>1911500.8999998569</v>
      </c>
      <c r="G2335" s="11">
        <f>RB[[#This Row],[∆ AUM]]-RB[[#This Row],[effetto mercato]]</f>
        <v>7279.4533246567007</v>
      </c>
    </row>
    <row r="2336" spans="1:7">
      <c r="A2336" s="4">
        <v>45660</v>
      </c>
      <c r="B2336">
        <v>1.6799999999999999E-2</v>
      </c>
      <c r="C2336" s="6">
        <f>RB[[#This Row],[Variaz]]/100</f>
        <v>1.6799999999999999E-4</v>
      </c>
      <c r="D2336" s="10">
        <f>'AUM Fondi'!F2513</f>
        <v>1136846210.8399999</v>
      </c>
      <c r="E2336" s="10">
        <f>D2335*RB[[#This Row],[Variazione percentuale]]</f>
        <v>190970.24004239999</v>
      </c>
      <c r="F2336" s="11">
        <f>RB[[#This Row],[AUM]]-D2335</f>
        <v>118591.53999996185</v>
      </c>
      <c r="G2336" s="11">
        <f>RB[[#This Row],[∆ AUM]]-RB[[#This Row],[effetto mercato]]</f>
        <v>-72378.70004243814</v>
      </c>
    </row>
    <row r="2337" spans="1:7">
      <c r="A2337" s="4">
        <v>45664</v>
      </c>
      <c r="B2337">
        <v>-0.38519999999999999</v>
      </c>
      <c r="C2337" s="6">
        <f>RB[[#This Row],[Variaz]]/100</f>
        <v>-3.852E-3</v>
      </c>
      <c r="D2337" s="10">
        <f>'AUM Fondi'!F2514</f>
        <v>1132588911.95</v>
      </c>
      <c r="E2337" s="10">
        <f>D2336*RB[[#This Row],[Variazione percentuale]]</f>
        <v>-4379131.6041556792</v>
      </c>
      <c r="F2337" s="11">
        <f>RB[[#This Row],[AUM]]-D2336</f>
        <v>-4257298.8899998665</v>
      </c>
      <c r="G2337" s="11">
        <f>RB[[#This Row],[∆ AUM]]-RB[[#This Row],[effetto mercato]]</f>
        <v>121832.71415581275</v>
      </c>
    </row>
    <row r="2338" spans="1:7">
      <c r="A2338" s="4">
        <v>45665</v>
      </c>
      <c r="B2338">
        <v>-5.04E-2</v>
      </c>
      <c r="C2338" s="6">
        <f>RB[[#This Row],[Variaz]]/100</f>
        <v>-5.04E-4</v>
      </c>
      <c r="D2338" s="10">
        <f>'AUM Fondi'!F2515</f>
        <v>1132200234.05</v>
      </c>
      <c r="E2338" s="10">
        <f>D2337*RB[[#This Row],[Variazione percentuale]]</f>
        <v>-570824.81162280007</v>
      </c>
      <c r="F2338" s="11">
        <f>RB[[#This Row],[AUM]]-D2337</f>
        <v>-388677.90000009537</v>
      </c>
      <c r="G2338" s="11">
        <f>RB[[#This Row],[∆ AUM]]-RB[[#This Row],[effetto mercato]]</f>
        <v>182146.91162270471</v>
      </c>
    </row>
    <row r="2339" spans="1:7">
      <c r="A2339" s="4">
        <v>45666</v>
      </c>
      <c r="B2339">
        <v>-0.1009</v>
      </c>
      <c r="C2339" s="6">
        <f>RB[[#This Row],[Variaz]]/100</f>
        <v>-1.0090000000000001E-3</v>
      </c>
      <c r="D2339" s="10">
        <f>'AUM Fondi'!F2516</f>
        <v>1130952149.1899998</v>
      </c>
      <c r="E2339" s="10">
        <f>D2338*RB[[#This Row],[Variazione percentuale]]</f>
        <v>-1142390.0361564502</v>
      </c>
      <c r="F2339" s="11">
        <f>RB[[#This Row],[AUM]]-D2338</f>
        <v>-1248084.8600001335</v>
      </c>
      <c r="G2339" s="11">
        <f>RB[[#This Row],[∆ AUM]]-RB[[#This Row],[effetto mercato]]</f>
        <v>-105694.82384368335</v>
      </c>
    </row>
    <row r="2340" spans="1:7">
      <c r="A2340" s="4">
        <v>45667</v>
      </c>
      <c r="B2340">
        <v>-0.4546</v>
      </c>
      <c r="C2340" s="6">
        <f>RB[[#This Row],[Variaz]]/100</f>
        <v>-4.5459999999999997E-3</v>
      </c>
      <c r="D2340" s="10">
        <f>'AUM Fondi'!F2517</f>
        <v>1125165473.8799999</v>
      </c>
      <c r="E2340" s="10">
        <f>D2339*RB[[#This Row],[Variazione percentuale]]</f>
        <v>-5141308.4702177392</v>
      </c>
      <c r="F2340" s="11">
        <f>RB[[#This Row],[AUM]]-D2339</f>
        <v>-5786675.3099999428</v>
      </c>
      <c r="G2340" s="11">
        <f>RB[[#This Row],[∆ AUM]]-RB[[#This Row],[effetto mercato]]</f>
        <v>-645366.83978220355</v>
      </c>
    </row>
    <row r="2341" spans="1:7">
      <c r="A2341" s="4">
        <v>45670</v>
      </c>
      <c r="B2341">
        <v>-1.6899999999999998E-2</v>
      </c>
      <c r="C2341" s="6">
        <f>RB[[#This Row],[Variaz]]/100</f>
        <v>-1.6899999999999999E-4</v>
      </c>
      <c r="D2341" s="10">
        <f>'AUM Fondi'!F2518</f>
        <v>1124508870.27</v>
      </c>
      <c r="E2341" s="10">
        <f>D2340*RB[[#This Row],[Variazione percentuale]]</f>
        <v>-190152.96508571997</v>
      </c>
      <c r="F2341" s="11">
        <f>RB[[#This Row],[AUM]]-D2340</f>
        <v>-656603.6099998951</v>
      </c>
      <c r="G2341" s="11">
        <f>RB[[#This Row],[∆ AUM]]-RB[[#This Row],[effetto mercato]]</f>
        <v>-466450.64491417515</v>
      </c>
    </row>
    <row r="2342" spans="1:7">
      <c r="A2342" s="4">
        <v>45671</v>
      </c>
      <c r="B2342">
        <v>-0.33839999999999998</v>
      </c>
      <c r="C2342" s="6">
        <f>RB[[#This Row],[Variaz]]/100</f>
        <v>-3.3839999999999999E-3</v>
      </c>
      <c r="D2342" s="10">
        <f>'AUM Fondi'!F2519</f>
        <v>1120683415.0900002</v>
      </c>
      <c r="E2342" s="10">
        <f>D2341*RB[[#This Row],[Variazione percentuale]]</f>
        <v>-3805338.0169936796</v>
      </c>
      <c r="F2342" s="11">
        <f>RB[[#This Row],[AUM]]-D2341</f>
        <v>-3825455.1799998283</v>
      </c>
      <c r="G2342" s="11">
        <f>RB[[#This Row],[∆ AUM]]-RB[[#This Row],[effetto mercato]]</f>
        <v>-20117.163006148767</v>
      </c>
    </row>
    <row r="2343" spans="1:7">
      <c r="A2343" s="4">
        <v>45672</v>
      </c>
      <c r="B2343">
        <v>0.72989999999999999</v>
      </c>
      <c r="C2343" s="6">
        <f>RB[[#This Row],[Variaz]]/100</f>
        <v>7.2989999999999999E-3</v>
      </c>
      <c r="D2343" s="10">
        <f>'AUM Fondi'!F2520</f>
        <v>1128310425.1999998</v>
      </c>
      <c r="E2343" s="10">
        <f>D2342*RB[[#This Row],[Variazione percentuale]]</f>
        <v>8179868.2467419114</v>
      </c>
      <c r="F2343" s="11">
        <f>RB[[#This Row],[AUM]]-D2342</f>
        <v>7627010.1099996567</v>
      </c>
      <c r="G2343" s="11">
        <f>RB[[#This Row],[∆ AUM]]-RB[[#This Row],[effetto mercato]]</f>
        <v>-552858.13674225472</v>
      </c>
    </row>
    <row r="2344" spans="1:7">
      <c r="A2344" s="4">
        <v>45673</v>
      </c>
      <c r="B2344">
        <v>0.25280000000000002</v>
      </c>
      <c r="C2344" s="6">
        <f>RB[[#This Row],[Variaz]]/100</f>
        <v>2.5280000000000003E-3</v>
      </c>
      <c r="D2344" s="10">
        <f>'AUM Fondi'!F2521</f>
        <v>1130703813.02</v>
      </c>
      <c r="E2344" s="10">
        <f>D2343*RB[[#This Row],[Variazione percentuale]]</f>
        <v>2852368.7549055996</v>
      </c>
      <c r="F2344" s="11">
        <f>RB[[#This Row],[AUM]]-D2343</f>
        <v>2393387.8200001717</v>
      </c>
      <c r="G2344" s="11">
        <f>RB[[#This Row],[∆ AUM]]-RB[[#This Row],[effetto mercato]]</f>
        <v>-458980.93490542797</v>
      </c>
    </row>
    <row r="2345" spans="1:7">
      <c r="A2345" s="4">
        <v>45674</v>
      </c>
      <c r="B2345">
        <v>0.25209999999999999</v>
      </c>
      <c r="C2345" s="6">
        <f>RB[[#This Row],[Variaz]]/100</f>
        <v>2.5209999999999998E-3</v>
      </c>
      <c r="D2345" s="10">
        <f>'AUM Fondi'!F2522</f>
        <v>1133254454.1799998</v>
      </c>
      <c r="E2345" s="10">
        <f>D2344*RB[[#This Row],[Variazione percentuale]]</f>
        <v>2850504.3126234198</v>
      </c>
      <c r="F2345" s="11">
        <f>RB[[#This Row],[AUM]]-D2344</f>
        <v>2550641.1599998474</v>
      </c>
      <c r="G2345" s="11">
        <f>RB[[#This Row],[∆ AUM]]-RB[[#This Row],[effetto mercato]]</f>
        <v>-299863.15262357239</v>
      </c>
    </row>
    <row r="2346" spans="1:7">
      <c r="A2346" s="4">
        <v>45677</v>
      </c>
      <c r="B2346">
        <v>-0.15090000000000001</v>
      </c>
      <c r="C2346" s="6">
        <f>RB[[#This Row],[Variaz]]/100</f>
        <v>-1.5090000000000001E-3</v>
      </c>
      <c r="D2346" s="10">
        <f>'AUM Fondi'!F2523</f>
        <v>1131094092.0200002</v>
      </c>
      <c r="E2346" s="10">
        <f>D2345*RB[[#This Row],[Variazione percentuale]]</f>
        <v>-1710080.9713576199</v>
      </c>
      <c r="F2346" s="11">
        <f>RB[[#This Row],[AUM]]-D2345</f>
        <v>-2160362.159999609</v>
      </c>
      <c r="G2346" s="11">
        <f>RB[[#This Row],[∆ AUM]]-RB[[#This Row],[effetto mercato]]</f>
        <v>-450281.18864198914</v>
      </c>
    </row>
    <row r="2347" spans="1:7">
      <c r="A2347" s="4">
        <v>45678</v>
      </c>
      <c r="B2347">
        <v>0.45340000000000003</v>
      </c>
      <c r="C2347" s="6">
        <f>RB[[#This Row],[Variaz]]/100</f>
        <v>4.5339999999999998E-3</v>
      </c>
      <c r="D2347" s="10">
        <f>'AUM Fondi'!F2524</f>
        <v>1135572583.6699998</v>
      </c>
      <c r="E2347" s="10">
        <f>D2346*RB[[#This Row],[Variazione percentuale]]</f>
        <v>5128380.613218681</v>
      </c>
      <c r="F2347" s="11">
        <f>RB[[#This Row],[AUM]]-D2346</f>
        <v>4478491.6499996185</v>
      </c>
      <c r="G2347" s="11">
        <f>RB[[#This Row],[∆ AUM]]-RB[[#This Row],[effetto mercato]]</f>
        <v>-649888.96321906243</v>
      </c>
    </row>
    <row r="2348" spans="1:7">
      <c r="A2348" s="4">
        <v>45679</v>
      </c>
      <c r="B2348">
        <v>0.11700000000000001</v>
      </c>
      <c r="C2348" s="6">
        <f>RB[[#This Row],[Variaz]]/100</f>
        <v>1.17E-3</v>
      </c>
      <c r="D2348" s="10">
        <f>'AUM Fondi'!F2525</f>
        <v>1136498356.9299998</v>
      </c>
      <c r="E2348" s="10">
        <f>D2347*RB[[#This Row],[Variazione percentuale]]</f>
        <v>1328619.9228939</v>
      </c>
      <c r="F2348" s="11">
        <f>RB[[#This Row],[AUM]]-D2347</f>
        <v>925773.25999999046</v>
      </c>
      <c r="G2348" s="11">
        <f>RB[[#This Row],[∆ AUM]]-RB[[#This Row],[effetto mercato]]</f>
        <v>-402846.6628939095</v>
      </c>
    </row>
    <row r="2349" spans="1:7">
      <c r="A2349" s="4">
        <v>45680</v>
      </c>
      <c r="B2349">
        <v>0.1837</v>
      </c>
      <c r="C2349" s="6">
        <f>RB[[#This Row],[Variaz]]/100</f>
        <v>1.8370000000000001E-3</v>
      </c>
      <c r="D2349" s="10">
        <f>'AUM Fondi'!F2526</f>
        <v>1137926682.0200002</v>
      </c>
      <c r="E2349" s="10">
        <f>D2348*RB[[#This Row],[Variazione percentuale]]</f>
        <v>2087747.4816804097</v>
      </c>
      <c r="F2349" s="11">
        <f>RB[[#This Row],[AUM]]-D2348</f>
        <v>1428325.090000391</v>
      </c>
      <c r="G2349" s="11">
        <f>RB[[#This Row],[∆ AUM]]-RB[[#This Row],[effetto mercato]]</f>
        <v>-659422.39168001874</v>
      </c>
    </row>
    <row r="2350" spans="1:7">
      <c r="A2350" s="4">
        <v>45681</v>
      </c>
      <c r="B2350">
        <v>-0.45</v>
      </c>
      <c r="C2350" s="6">
        <f>RB[[#This Row],[Variaz]]/100</f>
        <v>-4.5000000000000005E-3</v>
      </c>
      <c r="D2350" s="10">
        <f>'AUM Fondi'!F2527</f>
        <v>1132270755.3700001</v>
      </c>
      <c r="E2350" s="10">
        <f>D2349*RB[[#This Row],[Variazione percentuale]]</f>
        <v>-5120670.0690900013</v>
      </c>
      <c r="F2350" s="11">
        <f>RB[[#This Row],[AUM]]-D2349</f>
        <v>-5655926.6500000954</v>
      </c>
      <c r="G2350" s="11">
        <f>RB[[#This Row],[∆ AUM]]-RB[[#This Row],[effetto mercato]]</f>
        <v>-535256.58091009408</v>
      </c>
    </row>
    <row r="2351" spans="1:7">
      <c r="A2351" s="4">
        <v>45684</v>
      </c>
      <c r="B2351">
        <v>-0.28460000000000002</v>
      </c>
      <c r="C2351" s="6">
        <f>RB[[#This Row],[Variaz]]/100</f>
        <v>-2.846E-3</v>
      </c>
      <c r="D2351" s="10">
        <f>'AUM Fondi'!F2528</f>
        <v>1128638939.8999999</v>
      </c>
      <c r="E2351" s="10">
        <f>D2350*RB[[#This Row],[Variazione percentuale]]</f>
        <v>-3222442.5697830203</v>
      </c>
      <c r="F2351" s="11">
        <f>RB[[#This Row],[AUM]]-D2350</f>
        <v>-3631815.470000267</v>
      </c>
      <c r="G2351" s="11">
        <f>RB[[#This Row],[∆ AUM]]-RB[[#This Row],[effetto mercato]]</f>
        <v>-409372.90021724673</v>
      </c>
    </row>
    <row r="2352" spans="1:7">
      <c r="A2352" s="4">
        <v>45685</v>
      </c>
      <c r="B2352">
        <v>0.2351</v>
      </c>
      <c r="C2352" s="6">
        <f>RB[[#This Row],[Variaz]]/100</f>
        <v>2.3510000000000002E-3</v>
      </c>
      <c r="D2352" s="10">
        <f>'AUM Fondi'!F2529</f>
        <v>1130496173.1100001</v>
      </c>
      <c r="E2352" s="10">
        <f>D2351*RB[[#This Row],[Variazione percentuale]]</f>
        <v>2653430.1477048998</v>
      </c>
      <c r="F2352" s="11">
        <f>RB[[#This Row],[AUM]]-D2351</f>
        <v>1857233.2100002766</v>
      </c>
      <c r="G2352" s="11">
        <f>RB[[#This Row],[∆ AUM]]-RB[[#This Row],[effetto mercato]]</f>
        <v>-796196.93770462321</v>
      </c>
    </row>
    <row r="2353" spans="1:7">
      <c r="A2353" s="4">
        <v>45686</v>
      </c>
      <c r="B2353">
        <v>-0.1173</v>
      </c>
      <c r="C2353" s="6">
        <f>RB[[#This Row],[Variaz]]/100</f>
        <v>-1.173E-3</v>
      </c>
      <c r="D2353" s="10">
        <f>'AUM Fondi'!F2530</f>
        <v>1128027730.9100001</v>
      </c>
      <c r="E2353" s="10">
        <f>D2352*RB[[#This Row],[Variazione percentuale]]</f>
        <v>-1326072.0110580302</v>
      </c>
      <c r="F2353" s="11">
        <f>RB[[#This Row],[AUM]]-D2352</f>
        <v>-2468442.2000000477</v>
      </c>
      <c r="G2353" s="11">
        <f>RB[[#This Row],[∆ AUM]]-RB[[#This Row],[effetto mercato]]</f>
        <v>-1142370.1889420175</v>
      </c>
    </row>
    <row r="2354" spans="1:7">
      <c r="A2354" s="4">
        <v>45687</v>
      </c>
      <c r="B2354">
        <v>0.38569999999999999</v>
      </c>
      <c r="C2354" s="6">
        <f>RB[[#This Row],[Variaz]]/100</f>
        <v>3.8569999999999998E-3</v>
      </c>
      <c r="D2354" s="10">
        <f>'AUM Fondi'!F2531</f>
        <v>1131490435.7199998</v>
      </c>
      <c r="E2354" s="10">
        <f>D2353*RB[[#This Row],[Variazione percentuale]]</f>
        <v>4350802.9581198702</v>
      </c>
      <c r="F2354" s="11">
        <f>RB[[#This Row],[AUM]]-D2353</f>
        <v>3462704.8099997044</v>
      </c>
      <c r="G2354" s="11">
        <f>RB[[#This Row],[∆ AUM]]-RB[[#This Row],[effetto mercato]]</f>
        <v>-888098.1481201658</v>
      </c>
    </row>
    <row r="2355" spans="1:7">
      <c r="A2355" s="4">
        <v>45688</v>
      </c>
      <c r="B2355">
        <v>8.3500000000000005E-2</v>
      </c>
      <c r="C2355" s="6">
        <f>RB[[#This Row],[Variaz]]/100</f>
        <v>8.3500000000000002E-4</v>
      </c>
      <c r="D2355" s="10">
        <f>'AUM Fondi'!F2532</f>
        <v>1131461295.7499998</v>
      </c>
      <c r="E2355" s="10">
        <f>D2354*RB[[#This Row],[Variazione percentuale]]</f>
        <v>944794.51382619981</v>
      </c>
      <c r="F2355" s="11">
        <f>RB[[#This Row],[AUM]]-D2354</f>
        <v>-29139.97000002861</v>
      </c>
      <c r="G2355" s="11">
        <f>RB[[#This Row],[∆ AUM]]-RB[[#This Row],[effetto mercato]]</f>
        <v>-973934.48382622842</v>
      </c>
    </row>
    <row r="2356" spans="1:7">
      <c r="A2356" s="4">
        <v>45691</v>
      </c>
      <c r="B2356">
        <v>0.18360000000000001</v>
      </c>
      <c r="C2356" s="6">
        <f>RB[[#This Row],[Variaz]]/100</f>
        <v>1.8360000000000002E-3</v>
      </c>
      <c r="D2356" s="10">
        <f>'AUM Fondi'!F2533</f>
        <v>1132717037.53</v>
      </c>
      <c r="E2356" s="10">
        <f>D2355*RB[[#This Row],[Variazione percentuale]]</f>
        <v>2077362.9389969998</v>
      </c>
      <c r="F2356" s="11">
        <f>RB[[#This Row],[AUM]]-D2355</f>
        <v>1255741.7800002098</v>
      </c>
      <c r="G2356" s="11">
        <f>RB[[#This Row],[∆ AUM]]-RB[[#This Row],[effetto mercato]]</f>
        <v>-821621.15899678995</v>
      </c>
    </row>
    <row r="2357" spans="1:7">
      <c r="A2357" s="4">
        <v>45692</v>
      </c>
      <c r="B2357">
        <v>-0.05</v>
      </c>
      <c r="C2357" s="6">
        <f>RB[[#This Row],[Variaz]]/100</f>
        <v>-5.0000000000000001E-4</v>
      </c>
      <c r="D2357" s="10">
        <f>'AUM Fondi'!F2534</f>
        <v>1131311263.1399999</v>
      </c>
      <c r="E2357" s="10">
        <f>D2356*RB[[#This Row],[Variazione percentuale]]</f>
        <v>-566358.51876500004</v>
      </c>
      <c r="F2357" s="11">
        <f>RB[[#This Row],[AUM]]-D2356</f>
        <v>-1405774.3900001049</v>
      </c>
      <c r="G2357" s="11">
        <f>RB[[#This Row],[∆ AUM]]-RB[[#This Row],[effetto mercato]]</f>
        <v>-839415.87123510486</v>
      </c>
    </row>
    <row r="2358" spans="1:7">
      <c r="A2358" s="4">
        <v>45693</v>
      </c>
      <c r="B2358">
        <v>0.33339999999999997</v>
      </c>
      <c r="C2358" s="6">
        <f>RB[[#This Row],[Variaz]]/100</f>
        <v>3.3339999999999997E-3</v>
      </c>
      <c r="D2358" s="10">
        <f>'AUM Fondi'!F2535</f>
        <v>1134714423.73</v>
      </c>
      <c r="E2358" s="10">
        <f>D2357*RB[[#This Row],[Variazione percentuale]]</f>
        <v>3771791.7513087592</v>
      </c>
      <c r="F2358" s="11">
        <f>RB[[#This Row],[AUM]]-D2357</f>
        <v>3403160.5900001526</v>
      </c>
      <c r="G2358" s="11">
        <f>RB[[#This Row],[∆ AUM]]-RB[[#This Row],[effetto mercato]]</f>
        <v>-368631.16130860662</v>
      </c>
    </row>
    <row r="2359" spans="1:7">
      <c r="A2359" s="4">
        <v>45694</v>
      </c>
      <c r="B2359">
        <v>0.26579999999999998</v>
      </c>
      <c r="C2359" s="6">
        <f>RB[[#This Row],[Variaz]]/100</f>
        <v>2.6579999999999998E-3</v>
      </c>
      <c r="D2359" s="10">
        <f>'AUM Fondi'!F2536</f>
        <v>1136802311.3899999</v>
      </c>
      <c r="E2359" s="10">
        <f>D2358*RB[[#This Row],[Variazione percentuale]]</f>
        <v>3016070.9382743398</v>
      </c>
      <c r="F2359" s="11">
        <f>RB[[#This Row],[AUM]]-D2358</f>
        <v>2087887.6599998474</v>
      </c>
      <c r="G2359" s="11">
        <f>RB[[#This Row],[∆ AUM]]-RB[[#This Row],[effetto mercato]]</f>
        <v>-928183.27827449236</v>
      </c>
    </row>
    <row r="2360" spans="1:7">
      <c r="A2360" s="4">
        <v>45695</v>
      </c>
      <c r="B2360">
        <v>-6.6299999999999998E-2</v>
      </c>
      <c r="C2360" s="6">
        <f>RB[[#This Row],[Variaz]]/100</f>
        <v>-6.6299999999999996E-4</v>
      </c>
      <c r="D2360" s="10">
        <f>'AUM Fondi'!F2537</f>
        <v>1135595732.8800001</v>
      </c>
      <c r="E2360" s="10">
        <f>D2359*RB[[#This Row],[Variazione percentuale]]</f>
        <v>-753699.93245156982</v>
      </c>
      <c r="F2360" s="11">
        <f>RB[[#This Row],[AUM]]-D2359</f>
        <v>-1206578.509999752</v>
      </c>
      <c r="G2360" s="11">
        <f>RB[[#This Row],[∆ AUM]]-RB[[#This Row],[effetto mercato]]</f>
        <v>-452878.57754818222</v>
      </c>
    </row>
    <row r="2361" spans="1:7">
      <c r="A2361" s="4">
        <v>45698</v>
      </c>
      <c r="B2361">
        <v>0.38140000000000002</v>
      </c>
      <c r="C2361" s="6">
        <f>RB[[#This Row],[Variaz]]/100</f>
        <v>3.8140000000000001E-3</v>
      </c>
      <c r="D2361" s="10">
        <f>'AUM Fondi'!F2538</f>
        <v>1138264175.0899999</v>
      </c>
      <c r="E2361" s="10">
        <f>D2360*RB[[#This Row],[Variazione percentuale]]</f>
        <v>4331162.125204321</v>
      </c>
      <c r="F2361" s="11">
        <f>RB[[#This Row],[AUM]]-D2360</f>
        <v>2668442.2099997997</v>
      </c>
      <c r="G2361" s="11">
        <f>RB[[#This Row],[∆ AUM]]-RB[[#This Row],[effetto mercato]]</f>
        <v>-1662719.9152045213</v>
      </c>
    </row>
    <row r="2362" spans="1:7">
      <c r="A2362" s="4">
        <v>45699</v>
      </c>
      <c r="B2362">
        <v>-0.31380000000000002</v>
      </c>
      <c r="C2362" s="6">
        <f>RB[[#This Row],[Variaz]]/100</f>
        <v>-3.1380000000000002E-3</v>
      </c>
      <c r="D2362" s="10">
        <f>'AUM Fondi'!F2539</f>
        <v>1133690094.95</v>
      </c>
      <c r="E2362" s="10">
        <f>D2361*RB[[#This Row],[Variazione percentuale]]</f>
        <v>-3571872.9814324197</v>
      </c>
      <c r="F2362" s="11">
        <f>RB[[#This Row],[AUM]]-D2361</f>
        <v>-4574080.1399998665</v>
      </c>
      <c r="G2362" s="11">
        <f>RB[[#This Row],[∆ AUM]]-RB[[#This Row],[effetto mercato]]</f>
        <v>-1002207.1585674467</v>
      </c>
    </row>
    <row r="2363" spans="1:7">
      <c r="A2363" s="4">
        <v>45700</v>
      </c>
      <c r="B2363">
        <v>-0.36449999999999999</v>
      </c>
      <c r="C2363" s="6">
        <f>RB[[#This Row],[Variaz]]/100</f>
        <v>-3.6449999999999998E-3</v>
      </c>
      <c r="D2363" s="10">
        <f>'AUM Fondi'!F2540</f>
        <v>1127609468.0899999</v>
      </c>
      <c r="E2363" s="10">
        <f>D2362*RB[[#This Row],[Variazione percentuale]]</f>
        <v>-4132300.3960927501</v>
      </c>
      <c r="F2363" s="11">
        <f>RB[[#This Row],[AUM]]-D2362</f>
        <v>-6080626.8600001335</v>
      </c>
      <c r="G2363" s="11">
        <f>RB[[#This Row],[∆ AUM]]-RB[[#This Row],[effetto mercato]]</f>
        <v>-1948326.4639073834</v>
      </c>
    </row>
    <row r="2364" spans="1:7">
      <c r="A2364" s="4">
        <v>45701</v>
      </c>
      <c r="B2364">
        <v>0.4657</v>
      </c>
      <c r="C2364" s="6">
        <f>RB[[#This Row],[Variaz]]/100</f>
        <v>4.6569999999999997E-3</v>
      </c>
      <c r="D2364" s="10">
        <f>'AUM Fondi'!F2541</f>
        <v>1130972470.9000001</v>
      </c>
      <c r="E2364" s="10">
        <f>D2363*RB[[#This Row],[Variazione percentuale]]</f>
        <v>5251277.292895129</v>
      </c>
      <c r="F2364" s="11">
        <f>RB[[#This Row],[AUM]]-D2363</f>
        <v>3363002.8100001812</v>
      </c>
      <c r="G2364" s="11">
        <f>RB[[#This Row],[∆ AUM]]-RB[[#This Row],[effetto mercato]]</f>
        <v>-1888274.4828949478</v>
      </c>
    </row>
    <row r="2365" spans="1:7">
      <c r="A2365" s="4">
        <v>45702</v>
      </c>
      <c r="B2365">
        <v>-0.26490000000000002</v>
      </c>
      <c r="C2365" s="6">
        <f>RB[[#This Row],[Variaz]]/100</f>
        <v>-2.6490000000000003E-3</v>
      </c>
      <c r="D2365" s="10">
        <f>'AUM Fondi'!F2542</f>
        <v>1125805201.77</v>
      </c>
      <c r="E2365" s="10">
        <f>D2364*RB[[#This Row],[Variazione percentuale]]</f>
        <v>-2995946.0754141007</v>
      </c>
      <c r="F2365" s="11">
        <f>RB[[#This Row],[AUM]]-D2364</f>
        <v>-5167269.1300001144</v>
      </c>
      <c r="G2365" s="11">
        <f>RB[[#This Row],[∆ AUM]]-RB[[#This Row],[effetto mercato]]</f>
        <v>-2171323.0545860138</v>
      </c>
    </row>
    <row r="2366" spans="1:7">
      <c r="A2366" s="4">
        <v>45705</v>
      </c>
      <c r="B2366">
        <v>-3.32E-2</v>
      </c>
      <c r="C2366" s="6">
        <f>RB[[#This Row],[Variaz]]/100</f>
        <v>-3.3199999999999999E-4</v>
      </c>
      <c r="D2366" s="10">
        <f>'AUM Fondi'!F2543</f>
        <v>1123426521.1099999</v>
      </c>
      <c r="E2366" s="10">
        <f>D2365*RB[[#This Row],[Variazione percentuale]]</f>
        <v>-373767.32698764</v>
      </c>
      <c r="F2366" s="11">
        <f>RB[[#This Row],[AUM]]-D2365</f>
        <v>-2378680.6600000858</v>
      </c>
      <c r="G2366" s="11">
        <f>RB[[#This Row],[∆ AUM]]-RB[[#This Row],[effetto mercato]]</f>
        <v>-2004913.3330124458</v>
      </c>
    </row>
    <row r="2367" spans="1:7">
      <c r="A2367" s="4">
        <v>45706</v>
      </c>
      <c r="B2367">
        <v>0.18260000000000001</v>
      </c>
      <c r="C2367" s="6">
        <f>RB[[#This Row],[Variaz]]/100</f>
        <v>1.8260000000000001E-3</v>
      </c>
      <c r="D2367" s="10">
        <f>'AUM Fondi'!F2544</f>
        <v>1124197655.49</v>
      </c>
      <c r="E2367" s="10">
        <f>D2366*RB[[#This Row],[Variazione percentuale]]</f>
        <v>2051376.8275468601</v>
      </c>
      <c r="F2367" s="11">
        <f>RB[[#This Row],[AUM]]-D2366</f>
        <v>771134.38000011444</v>
      </c>
      <c r="G2367" s="11">
        <f>RB[[#This Row],[∆ AUM]]-RB[[#This Row],[effetto mercato]]</f>
        <v>-1280242.4475467457</v>
      </c>
    </row>
    <row r="2368" spans="1:7">
      <c r="A2368" s="4">
        <v>45707</v>
      </c>
      <c r="B2368">
        <v>-9.9400000000000002E-2</v>
      </c>
      <c r="C2368" s="6">
        <f>RB[[#This Row],[Variaz]]/100</f>
        <v>-9.9400000000000009E-4</v>
      </c>
      <c r="D2368" s="10">
        <f>'AUM Fondi'!F2545</f>
        <v>1121141360.1900001</v>
      </c>
      <c r="E2368" s="10">
        <f>D2367*RB[[#This Row],[Variazione percentuale]]</f>
        <v>-1117452.4695570602</v>
      </c>
      <c r="F2368" s="11">
        <f>RB[[#This Row],[AUM]]-D2367</f>
        <v>-3056295.2999999523</v>
      </c>
      <c r="G2368" s="11">
        <f>RB[[#This Row],[∆ AUM]]-RB[[#This Row],[effetto mercato]]</f>
        <v>-1938842.8304428922</v>
      </c>
    </row>
    <row r="2369" spans="1:7">
      <c r="A2369" s="4">
        <v>45708</v>
      </c>
      <c r="B2369">
        <v>-4.9799999999999997E-2</v>
      </c>
      <c r="C2369" s="6">
        <f>RB[[#This Row],[Variaz]]/100</f>
        <v>-4.9799999999999996E-4</v>
      </c>
      <c r="D2369" s="10">
        <f>'AUM Fondi'!F2546</f>
        <v>1118278710.8800001</v>
      </c>
      <c r="E2369" s="10">
        <f>D2368*RB[[#This Row],[Variazione percentuale]]</f>
        <v>-558328.39737461996</v>
      </c>
      <c r="F2369" s="11">
        <f>RB[[#This Row],[AUM]]-D2368</f>
        <v>-2862649.3099999428</v>
      </c>
      <c r="G2369" s="11">
        <f>RB[[#This Row],[∆ AUM]]-RB[[#This Row],[effetto mercato]]</f>
        <v>-2304320.912625323</v>
      </c>
    </row>
    <row r="2370" spans="1:7">
      <c r="A2370" s="4">
        <v>45709</v>
      </c>
      <c r="B2370">
        <v>0</v>
      </c>
      <c r="C2370" s="6">
        <f>RB[[#This Row],[Variaz]]/100</f>
        <v>0</v>
      </c>
      <c r="D2370" s="10">
        <f>'AUM Fondi'!F2547</f>
        <v>1115578650.1199999</v>
      </c>
      <c r="E2370" s="10">
        <f>D2369*RB[[#This Row],[Variazione percentuale]]</f>
        <v>0</v>
      </c>
      <c r="F2370" s="11">
        <f>RB[[#This Row],[AUM]]-D2369</f>
        <v>-2700060.7600002289</v>
      </c>
      <c r="G2370" s="11">
        <f>RB[[#This Row],[∆ AUM]]-RB[[#This Row],[effetto mercato]]</f>
        <v>-2700060.7600002289</v>
      </c>
    </row>
    <row r="2371" spans="1:7">
      <c r="A2371" s="4">
        <v>45712</v>
      </c>
      <c r="B2371">
        <v>-0.19919999999999999</v>
      </c>
      <c r="C2371" s="6">
        <f>RB[[#This Row],[Variaz]]/100</f>
        <v>-1.9919999999999998E-3</v>
      </c>
      <c r="D2371" s="10">
        <f>'AUM Fondi'!F2548</f>
        <v>1111285249.7800002</v>
      </c>
      <c r="E2371" s="10">
        <f>D2370*RB[[#This Row],[Variazione percentuale]]</f>
        <v>-2222232.6710390397</v>
      </c>
      <c r="F2371" s="11">
        <f>RB[[#This Row],[AUM]]-D2370</f>
        <v>-4293400.3399996758</v>
      </c>
      <c r="G2371" s="11">
        <f>RB[[#This Row],[∆ AUM]]-RB[[#This Row],[effetto mercato]]</f>
        <v>-2071167.668960636</v>
      </c>
    </row>
    <row r="2372" spans="1:7">
      <c r="A2372" s="4">
        <v>45713</v>
      </c>
      <c r="B2372">
        <v>-6.6500000000000004E-2</v>
      </c>
      <c r="C2372" s="6">
        <f>RB[[#This Row],[Variaz]]/100</f>
        <v>-6.6500000000000001E-4</v>
      </c>
      <c r="D2372" s="10">
        <f>'AUM Fondi'!F2549</f>
        <v>1109375326.5599999</v>
      </c>
      <c r="E2372" s="10">
        <f>D2371*RB[[#This Row],[Variazione percentuale]]</f>
        <v>-739004.6911037002</v>
      </c>
      <c r="F2372" s="11">
        <f>RB[[#This Row],[AUM]]-D2371</f>
        <v>-1909923.220000267</v>
      </c>
      <c r="G2372" s="11">
        <f>RB[[#This Row],[∆ AUM]]-RB[[#This Row],[effetto mercato]]</f>
        <v>-1170918.5288965669</v>
      </c>
    </row>
    <row r="2373" spans="1:7">
      <c r="A2373" s="4">
        <v>45714</v>
      </c>
      <c r="B2373">
        <v>0.21629999999999999</v>
      </c>
      <c r="C2373" s="6">
        <f>RB[[#This Row],[Variaz]]/100</f>
        <v>2.163E-3</v>
      </c>
      <c r="D2373" s="10">
        <f>'AUM Fondi'!F2550</f>
        <v>1110816143.4000001</v>
      </c>
      <c r="E2373" s="10">
        <f>D2372*RB[[#This Row],[Variazione percentuale]]</f>
        <v>2399578.8313492797</v>
      </c>
      <c r="F2373" s="11">
        <f>RB[[#This Row],[AUM]]-D2372</f>
        <v>1440816.8400001526</v>
      </c>
      <c r="G2373" s="11">
        <f>RB[[#This Row],[∆ AUM]]-RB[[#This Row],[effetto mercato]]</f>
        <v>-958761.99134912714</v>
      </c>
    </row>
    <row r="2374" spans="1:7">
      <c r="A2374" s="4">
        <v>45715</v>
      </c>
      <c r="B2374">
        <v>-0.1827</v>
      </c>
      <c r="C2374" s="6">
        <f>RB[[#This Row],[Variaz]]/100</f>
        <v>-1.8270000000000001E-3</v>
      </c>
      <c r="D2374" s="10">
        <f>'AUM Fondi'!F2551</f>
        <v>1107320523.73</v>
      </c>
      <c r="E2374" s="10">
        <f>D2373*RB[[#This Row],[Variazione percentuale]]</f>
        <v>-2029461.0939918002</v>
      </c>
      <c r="F2374" s="11">
        <f>RB[[#This Row],[AUM]]-D2373</f>
        <v>-3495619.6700000763</v>
      </c>
      <c r="G2374" s="11">
        <f>RB[[#This Row],[∆ AUM]]-RB[[#This Row],[effetto mercato]]</f>
        <v>-1466158.5760082761</v>
      </c>
    </row>
    <row r="2375" spans="1:7">
      <c r="A2375" s="4">
        <v>45716</v>
      </c>
      <c r="B2375">
        <v>0.1996</v>
      </c>
      <c r="C2375" s="6">
        <f>RB[[#This Row],[Variaz]]/100</f>
        <v>1.9959999999999999E-3</v>
      </c>
      <c r="D2375" s="10">
        <f>'AUM Fondi'!F2552</f>
        <v>1093913904.49</v>
      </c>
      <c r="E2375" s="10">
        <f>D2374*RB[[#This Row],[Variazione percentuale]]</f>
        <v>2210211.76536508</v>
      </c>
      <c r="F2375" s="11">
        <f>RB[[#This Row],[AUM]]-D2374</f>
        <v>-13406619.24000001</v>
      </c>
      <c r="G2375" s="11">
        <f>RB[[#This Row],[∆ AUM]]-RB[[#This Row],[effetto mercato]]</f>
        <v>-15616831.005365089</v>
      </c>
    </row>
    <row r="2376" spans="1:7">
      <c r="A2376" s="4">
        <v>45719</v>
      </c>
      <c r="B2376">
        <v>-0.69730000000000003</v>
      </c>
      <c r="C2376" s="6">
        <f>RB[[#This Row],[Variaz]]/100</f>
        <v>-6.973E-3</v>
      </c>
      <c r="D2376" s="10">
        <f>'AUM Fondi'!F2553</f>
        <v>1084714296.6699998</v>
      </c>
      <c r="E2376" s="10">
        <f>D2375*RB[[#This Row],[Variazione percentuale]]</f>
        <v>-7627861.6560087698</v>
      </c>
      <c r="F2376" s="11">
        <f>RB[[#This Row],[AUM]]-D2375</f>
        <v>-9199607.8200001717</v>
      </c>
      <c r="G2376" s="11">
        <f>RB[[#This Row],[∆ AUM]]-RB[[#This Row],[effetto mercato]]</f>
        <v>-1571746.1639914019</v>
      </c>
    </row>
    <row r="2377" spans="1:7">
      <c r="A2377" s="4">
        <v>45720</v>
      </c>
      <c r="B2377">
        <v>-0.58520000000000005</v>
      </c>
      <c r="C2377" s="6">
        <f>RB[[#This Row],[Variaz]]/100</f>
        <v>-5.8520000000000004E-3</v>
      </c>
      <c r="D2377" s="10">
        <f>'AUM Fondi'!F2554</f>
        <v>1077248483.3099999</v>
      </c>
      <c r="E2377" s="10">
        <f>D2376*RB[[#This Row],[Variazione percentuale]]</f>
        <v>-6347748.0641128393</v>
      </c>
      <c r="F2377" s="11">
        <f>RB[[#This Row],[AUM]]-D2376</f>
        <v>-7465813.3599998951</v>
      </c>
      <c r="G2377" s="11">
        <f>RB[[#This Row],[∆ AUM]]-RB[[#This Row],[effetto mercato]]</f>
        <v>-1118065.2958870558</v>
      </c>
    </row>
    <row r="2378" spans="1:7">
      <c r="A2378" s="4">
        <v>45721</v>
      </c>
      <c r="B2378">
        <v>-1.1940999999999999</v>
      </c>
      <c r="C2378" s="6">
        <f>RB[[#This Row],[Variaz]]/100</f>
        <v>-1.1941E-2</v>
      </c>
      <c r="D2378" s="10">
        <f>'AUM Fondi'!F2555</f>
        <v>1063513139.37</v>
      </c>
      <c r="E2378" s="10">
        <f>D2377*RB[[#This Row],[Variazione percentuale]]</f>
        <v>-12863424.139204709</v>
      </c>
      <c r="F2378" s="11">
        <f>RB[[#This Row],[AUM]]-D2377</f>
        <v>-13735343.939999938</v>
      </c>
      <c r="G2378" s="11">
        <f>RB[[#This Row],[∆ AUM]]-RB[[#This Row],[effetto mercato]]</f>
        <v>-871919.80079522915</v>
      </c>
    </row>
    <row r="2379" spans="1:7">
      <c r="A2379" s="4">
        <v>45722</v>
      </c>
      <c r="B2379">
        <v>-0.51060000000000005</v>
      </c>
      <c r="C2379" s="6">
        <f>RB[[#This Row],[Variaz]]/100</f>
        <v>-5.1060000000000003E-3</v>
      </c>
      <c r="D2379" s="10">
        <f>'AUM Fondi'!F2556</f>
        <v>1055405965.03</v>
      </c>
      <c r="E2379" s="10">
        <f>D2378*RB[[#This Row],[Variazione percentuale]]</f>
        <v>-5430298.0896232203</v>
      </c>
      <c r="F2379" s="11">
        <f>RB[[#This Row],[AUM]]-D2378</f>
        <v>-8107174.3400000334</v>
      </c>
      <c r="G2379" s="11">
        <f>RB[[#This Row],[∆ AUM]]-RB[[#This Row],[effetto mercato]]</f>
        <v>-2676876.2503768131</v>
      </c>
    </row>
    <row r="2380" spans="1:7">
      <c r="A2380" s="4">
        <v>45723</v>
      </c>
      <c r="B2380">
        <v>-5.1299999999999998E-2</v>
      </c>
      <c r="C2380" s="6">
        <f>RB[[#This Row],[Variaz]]/100</f>
        <v>-5.13E-4</v>
      </c>
      <c r="D2380" s="10">
        <f>'AUM Fondi'!F2557</f>
        <v>1053382029.08</v>
      </c>
      <c r="E2380" s="10">
        <f>D2379*RB[[#This Row],[Variazione percentuale]]</f>
        <v>-541423.26006038999</v>
      </c>
      <c r="F2380" s="11">
        <f>RB[[#This Row],[AUM]]-D2379</f>
        <v>-2023935.9499999285</v>
      </c>
      <c r="G2380" s="11">
        <f>RB[[#This Row],[∆ AUM]]-RB[[#This Row],[effetto mercato]]</f>
        <v>-1482512.6899395385</v>
      </c>
    </row>
    <row r="2381" spans="1:7">
      <c r="A2381" s="4">
        <v>45726</v>
      </c>
      <c r="B2381">
        <v>-0.39369999999999999</v>
      </c>
      <c r="C2381" s="6">
        <f>RB[[#This Row],[Variaz]]/100</f>
        <v>-3.9369999999999995E-3</v>
      </c>
      <c r="D2381" s="10">
        <f>'AUM Fondi'!F2558</f>
        <v>1047116503.08</v>
      </c>
      <c r="E2381" s="10">
        <f>D2380*RB[[#This Row],[Variazione percentuale]]</f>
        <v>-4147165.0484879599</v>
      </c>
      <c r="F2381" s="11">
        <f>RB[[#This Row],[AUM]]-D2380</f>
        <v>-6265526</v>
      </c>
      <c r="G2381" s="11">
        <f>RB[[#This Row],[∆ AUM]]-RB[[#This Row],[effetto mercato]]</f>
        <v>-2118360.9515120401</v>
      </c>
    </row>
    <row r="2382" spans="1:7">
      <c r="A2382" s="4">
        <v>45727</v>
      </c>
      <c r="B2382">
        <v>-0.77329999999999999</v>
      </c>
      <c r="C2382" s="6">
        <f>RB[[#This Row],[Variaz]]/100</f>
        <v>-7.7330000000000003E-3</v>
      </c>
      <c r="D2382" s="10">
        <f>'AUM Fondi'!F2559</f>
        <v>1037199766.4999999</v>
      </c>
      <c r="E2382" s="10">
        <f>D2381*RB[[#This Row],[Variazione percentuale]]</f>
        <v>-8097351.9183176402</v>
      </c>
      <c r="F2382" s="11">
        <f>RB[[#This Row],[AUM]]-D2381</f>
        <v>-9916736.5800001621</v>
      </c>
      <c r="G2382" s="11">
        <f>RB[[#This Row],[∆ AUM]]-RB[[#This Row],[effetto mercato]]</f>
        <v>-1819384.6616825219</v>
      </c>
    </row>
    <row r="2383" spans="1:7">
      <c r="A2383" s="4">
        <v>45728</v>
      </c>
      <c r="B2383">
        <v>0.17319999999999999</v>
      </c>
      <c r="C2383" s="6">
        <f>RB[[#This Row],[Variaz]]/100</f>
        <v>1.732E-3</v>
      </c>
      <c r="D2383" s="10">
        <f>'AUM Fondi'!F2560</f>
        <v>1036950971.41</v>
      </c>
      <c r="E2383" s="10">
        <f>D2382*RB[[#This Row],[Variazione percentuale]]</f>
        <v>1796429.9955779999</v>
      </c>
      <c r="F2383" s="11">
        <f>RB[[#This Row],[AUM]]-D2382</f>
        <v>-248795.08999991417</v>
      </c>
      <c r="G2383" s="11">
        <f>RB[[#This Row],[∆ AUM]]-RB[[#This Row],[effetto mercato]]</f>
        <v>-2045225.085577914</v>
      </c>
    </row>
    <row r="2384" spans="1:7">
      <c r="A2384" s="4">
        <v>45729</v>
      </c>
      <c r="B2384">
        <v>-5.1900000000000002E-2</v>
      </c>
      <c r="C2384" s="6">
        <f>RB[[#This Row],[Variaz]]/100</f>
        <v>-5.1900000000000004E-4</v>
      </c>
      <c r="D2384" s="10">
        <f>'AUM Fondi'!F2561</f>
        <v>1034395060.73</v>
      </c>
      <c r="E2384" s="10">
        <f>D2383*RB[[#This Row],[Variazione percentuale]]</f>
        <v>-538177.55416179006</v>
      </c>
      <c r="F2384" s="11">
        <f>RB[[#This Row],[AUM]]-D2383</f>
        <v>-2555910.6799999475</v>
      </c>
      <c r="G2384" s="11">
        <f>RB[[#This Row],[∆ AUM]]-RB[[#This Row],[effetto mercato]]</f>
        <v>-2017733.1258381575</v>
      </c>
    </row>
    <row r="2385" spans="1:7">
      <c r="A2385" s="4">
        <v>45730</v>
      </c>
      <c r="B2385">
        <v>0.39789999999999998</v>
      </c>
      <c r="C2385" s="6">
        <f>RB[[#This Row],[Variaz]]/100</f>
        <v>3.9789999999999999E-3</v>
      </c>
      <c r="D2385" s="10">
        <f>'AUM Fondi'!F2562</f>
        <v>1036082383.0599999</v>
      </c>
      <c r="E2385" s="10">
        <f>D2384*RB[[#This Row],[Variazione percentuale]]</f>
        <v>4115857.9466446699</v>
      </c>
      <c r="F2385" s="11">
        <f>RB[[#This Row],[AUM]]-D2384</f>
        <v>1687322.3299999237</v>
      </c>
      <c r="G2385" s="11">
        <f>RB[[#This Row],[∆ AUM]]-RB[[#This Row],[effetto mercato]]</f>
        <v>-2428535.6166447462</v>
      </c>
    </row>
    <row r="2386" spans="1:7">
      <c r="A2386" s="4">
        <v>45733</v>
      </c>
      <c r="B2386">
        <v>0.41349999999999998</v>
      </c>
      <c r="C2386" s="6">
        <f>RB[[#This Row],[Variaz]]/100</f>
        <v>4.1349999999999998E-3</v>
      </c>
      <c r="D2386" s="10">
        <f>'AUM Fondi'!F2563</f>
        <v>1037727383.7299999</v>
      </c>
      <c r="E2386" s="10">
        <f>D2385*RB[[#This Row],[Variazione percentuale]]</f>
        <v>4284200.6539530996</v>
      </c>
      <c r="F2386" s="11">
        <f>RB[[#This Row],[AUM]]-D2385</f>
        <v>1645000.6699999571</v>
      </c>
      <c r="G2386" s="11">
        <f>RB[[#This Row],[∆ AUM]]-RB[[#This Row],[effetto mercato]]</f>
        <v>-2639199.9839531425</v>
      </c>
    </row>
    <row r="2387" spans="1:7">
      <c r="A2387" s="4">
        <v>45734</v>
      </c>
      <c r="B2387">
        <v>-0.1716</v>
      </c>
      <c r="C2387" s="6">
        <f>RB[[#This Row],[Variaz]]/100</f>
        <v>-1.7160000000000001E-3</v>
      </c>
      <c r="D2387" s="10">
        <f>'AUM Fondi'!F2564</f>
        <v>1034014162.6600001</v>
      </c>
      <c r="E2387" s="10">
        <f>D2386*RB[[#This Row],[Variazione percentuale]]</f>
        <v>-1780740.19048068</v>
      </c>
      <c r="F2387" s="11">
        <f>RB[[#This Row],[AUM]]-D2386</f>
        <v>-3713221.069999814</v>
      </c>
      <c r="G2387" s="11">
        <f>RB[[#This Row],[∆ AUM]]-RB[[#This Row],[effetto mercato]]</f>
        <v>-1932480.8795191341</v>
      </c>
    </row>
    <row r="2388" spans="1:7">
      <c r="A2388" s="4">
        <v>45735</v>
      </c>
      <c r="B2388">
        <v>0.27500000000000002</v>
      </c>
      <c r="C2388" s="6">
        <f>RB[[#This Row],[Variaz]]/100</f>
        <v>2.7500000000000003E-3</v>
      </c>
      <c r="D2388" s="10">
        <f>'AUM Fondi'!F2565</f>
        <v>1035127625.65</v>
      </c>
      <c r="E2388" s="10">
        <f>D2387*RB[[#This Row],[Variazione percentuale]]</f>
        <v>2843538.9473150005</v>
      </c>
      <c r="F2388" s="11">
        <f>RB[[#This Row],[AUM]]-D2387</f>
        <v>1113462.9899998903</v>
      </c>
      <c r="G2388" s="11">
        <f>RB[[#This Row],[∆ AUM]]-RB[[#This Row],[effetto mercato]]</f>
        <v>-1730075.9573151101</v>
      </c>
    </row>
    <row r="2389" spans="1:7">
      <c r="A2389" s="4">
        <v>45736</v>
      </c>
      <c r="B2389">
        <v>6.8599999999999994E-2</v>
      </c>
      <c r="C2389" s="6">
        <f>RB[[#This Row],[Variaz]]/100</f>
        <v>6.8599999999999998E-4</v>
      </c>
      <c r="D2389" s="10">
        <f>'AUM Fondi'!F2566</f>
        <v>1033241099.91</v>
      </c>
      <c r="E2389" s="10">
        <f>D2388*RB[[#This Row],[Variazione percentuale]]</f>
        <v>710097.55119589996</v>
      </c>
      <c r="F2389" s="11">
        <f>RB[[#This Row],[AUM]]-D2388</f>
        <v>-1886525.7400000095</v>
      </c>
      <c r="G2389" s="11">
        <f>RB[[#This Row],[∆ AUM]]-RB[[#This Row],[effetto mercato]]</f>
        <v>-2596623.2911959095</v>
      </c>
    </row>
    <row r="2390" spans="1:7">
      <c r="A2390" s="4">
        <v>45737</v>
      </c>
      <c r="B2390">
        <v>-5.1400000000000001E-2</v>
      </c>
      <c r="C2390" s="6">
        <f>RB[[#This Row],[Variaz]]/100</f>
        <v>-5.1400000000000003E-4</v>
      </c>
      <c r="D2390" s="10">
        <f>'AUM Fondi'!F2567</f>
        <v>1030395222.38</v>
      </c>
      <c r="E2390" s="10">
        <f>D2389*RB[[#This Row],[Variazione percentuale]]</f>
        <v>-531085.92535373999</v>
      </c>
      <c r="F2390" s="11">
        <f>RB[[#This Row],[AUM]]-D2389</f>
        <v>-2845877.5299999714</v>
      </c>
      <c r="G2390" s="11">
        <f>RB[[#This Row],[∆ AUM]]-RB[[#This Row],[effetto mercato]]</f>
        <v>-2314791.6046462315</v>
      </c>
    </row>
    <row r="2391" spans="1:7">
      <c r="A2391" s="4">
        <v>45740</v>
      </c>
      <c r="B2391">
        <v>0.34279999999999999</v>
      </c>
      <c r="C2391" s="6">
        <f>RB[[#This Row],[Variaz]]/100</f>
        <v>3.4280000000000001E-3</v>
      </c>
      <c r="D2391" s="10">
        <f>'AUM Fondi'!F2568</f>
        <v>1031818806.42</v>
      </c>
      <c r="E2391" s="10">
        <f>D2390*RB[[#This Row],[Variazione percentuale]]</f>
        <v>3532194.8223186401</v>
      </c>
      <c r="F2391" s="11">
        <f>RB[[#This Row],[AUM]]-D2390</f>
        <v>1423584.0399999619</v>
      </c>
      <c r="G2391" s="11">
        <f>RB[[#This Row],[∆ AUM]]-RB[[#This Row],[effetto mercato]]</f>
        <v>-2108610.7823186782</v>
      </c>
    </row>
    <row r="2392" spans="1:7">
      <c r="A2392" s="4">
        <v>45741</v>
      </c>
      <c r="B2392">
        <v>-0.1196</v>
      </c>
      <c r="C2392" s="6">
        <f>RB[[#This Row],[Variaz]]/100</f>
        <v>-1.196E-3</v>
      </c>
      <c r="D2392" s="10">
        <f>'AUM Fondi'!F2569</f>
        <v>1028772586.6700001</v>
      </c>
      <c r="E2392" s="10">
        <f>D2391*RB[[#This Row],[Variazione percentuale]]</f>
        <v>-1234055.29247832</v>
      </c>
      <c r="F2392" s="11">
        <f>RB[[#This Row],[AUM]]-D2391</f>
        <v>-3046219.7499998808</v>
      </c>
      <c r="G2392" s="11">
        <f>RB[[#This Row],[∆ AUM]]-RB[[#This Row],[effetto mercato]]</f>
        <v>-1812164.4575215608</v>
      </c>
    </row>
    <row r="2393" spans="1:7">
      <c r="A2393" s="4">
        <v>45742</v>
      </c>
      <c r="B2393">
        <v>-0.20519999999999999</v>
      </c>
      <c r="C2393" s="6">
        <f>RB[[#This Row],[Variaz]]/100</f>
        <v>-2.052E-3</v>
      </c>
      <c r="D2393" s="10">
        <f>'AUM Fondi'!F2570</f>
        <v>1025186690.9900001</v>
      </c>
      <c r="E2393" s="10">
        <f>D2392*RB[[#This Row],[Variazione percentuale]]</f>
        <v>-2111041.34784684</v>
      </c>
      <c r="F2393" s="11">
        <f>RB[[#This Row],[AUM]]-D2392</f>
        <v>-3585895.6799999475</v>
      </c>
      <c r="G2393" s="11">
        <f>RB[[#This Row],[∆ AUM]]-RB[[#This Row],[effetto mercato]]</f>
        <v>-1474854.3321531075</v>
      </c>
    </row>
    <row r="2394" spans="1:7">
      <c r="A2394" s="4">
        <v>45743</v>
      </c>
      <c r="B2394">
        <v>-6.8500000000000005E-2</v>
      </c>
      <c r="C2394" s="6">
        <f>RB[[#This Row],[Variaz]]/100</f>
        <v>-6.8500000000000006E-4</v>
      </c>
      <c r="D2394" s="10">
        <f>'AUM Fondi'!F2571</f>
        <v>1023188198.14</v>
      </c>
      <c r="E2394" s="10">
        <f>D2393*RB[[#This Row],[Variazione percentuale]]</f>
        <v>-702252.88332815014</v>
      </c>
      <c r="F2394" s="11">
        <f>RB[[#This Row],[AUM]]-D2393</f>
        <v>-1998492.8500001431</v>
      </c>
      <c r="G2394" s="11">
        <f>RB[[#This Row],[∆ AUM]]-RB[[#This Row],[effetto mercato]]</f>
        <v>-1296239.966671993</v>
      </c>
    </row>
    <row r="2395" spans="1:7">
      <c r="A2395" s="4">
        <v>45744</v>
      </c>
      <c r="B2395">
        <v>-0.34289999999999998</v>
      </c>
      <c r="C2395" s="6">
        <f>RB[[#This Row],[Variaz]]/100</f>
        <v>-3.4289999999999998E-3</v>
      </c>
      <c r="D2395" s="10">
        <f>'AUM Fondi'!F2572</f>
        <v>1018621239.15</v>
      </c>
      <c r="E2395" s="10">
        <f>D2394*RB[[#This Row],[Variazione percentuale]]</f>
        <v>-3508512.3314220598</v>
      </c>
      <c r="F2395" s="11">
        <f>RB[[#This Row],[AUM]]-D2394</f>
        <v>-4566958.9900000095</v>
      </c>
      <c r="G2395" s="11">
        <f>RB[[#This Row],[∆ AUM]]-RB[[#This Row],[effetto mercato]]</f>
        <v>-1058446.6585779497</v>
      </c>
    </row>
    <row r="2396" spans="1:7">
      <c r="A2396" s="4">
        <v>45747</v>
      </c>
      <c r="B2396">
        <v>-0.12039999999999999</v>
      </c>
      <c r="C2396" s="6">
        <f>RB[[#This Row],[Variaz]]/100</f>
        <v>-1.204E-3</v>
      </c>
      <c r="D2396" s="10">
        <f>'AUM Fondi'!F2573</f>
        <v>1016366742.61</v>
      </c>
      <c r="E2396" s="10">
        <f>D2395*RB[[#This Row],[Variazione percentuale]]</f>
        <v>-1226419.9719366</v>
      </c>
      <c r="F2396" s="11">
        <f>RB[[#This Row],[AUM]]-D2395</f>
        <v>-2254496.5399999619</v>
      </c>
      <c r="G2396" s="11">
        <f>RB[[#This Row],[∆ AUM]]-RB[[#This Row],[effetto mercato]]</f>
        <v>-1028076.5680633618</v>
      </c>
    </row>
    <row r="2397" spans="1:7">
      <c r="A2397" s="4">
        <v>45748</v>
      </c>
      <c r="B2397">
        <v>0.31009999999999999</v>
      </c>
      <c r="C2397" s="6">
        <f>RB[[#This Row],[Variaz]]/100</f>
        <v>3.101E-3</v>
      </c>
      <c r="D2397" s="10">
        <f>'AUM Fondi'!F2574</f>
        <v>1018631610.62</v>
      </c>
      <c r="E2397" s="10">
        <f>D2396*RB[[#This Row],[Variazione percentuale]]</f>
        <v>3151753.2688336102</v>
      </c>
      <c r="F2397" s="11">
        <f>RB[[#This Row],[AUM]]-D2396</f>
        <v>2264868.0099999905</v>
      </c>
      <c r="G2397" s="11">
        <f>RB[[#This Row],[∆ AUM]]-RB[[#This Row],[effetto mercato]]</f>
        <v>-886885.25883361977</v>
      </c>
    </row>
    <row r="2398" spans="1:7">
      <c r="A2398" s="4">
        <v>45749</v>
      </c>
      <c r="B2398">
        <v>-0.15459999999999999</v>
      </c>
      <c r="C2398" s="6">
        <f>RB[[#This Row],[Variaz]]/100</f>
        <v>-1.5459999999999998E-3</v>
      </c>
      <c r="D2398" s="10">
        <f>'AUM Fondi'!F2575</f>
        <v>1015868690.86</v>
      </c>
      <c r="E2398" s="10">
        <f>D2397*RB[[#This Row],[Variazione percentuale]]</f>
        <v>-1574804.4700185198</v>
      </c>
      <c r="F2398" s="11">
        <f>RB[[#This Row],[AUM]]-D2397</f>
        <v>-2762919.7599999905</v>
      </c>
      <c r="G2398" s="11">
        <f>RB[[#This Row],[∆ AUM]]-RB[[#This Row],[effetto mercato]]</f>
        <v>-1188115.2899814707</v>
      </c>
    </row>
    <row r="2399" spans="1:7">
      <c r="A2399" s="4">
        <v>45750</v>
      </c>
      <c r="B2399">
        <v>-1.462</v>
      </c>
      <c r="C2399" s="6">
        <f>RB[[#This Row],[Variaz]]/100</f>
        <v>-1.4619999999999999E-2</v>
      </c>
      <c r="D2399" s="10">
        <f>'AUM Fondi'!F2576</f>
        <v>999096499.20000005</v>
      </c>
      <c r="E2399" s="10">
        <f>D2398*RB[[#This Row],[Variazione percentuale]]</f>
        <v>-14852000.260373199</v>
      </c>
      <c r="F2399" s="11">
        <f>RB[[#This Row],[AUM]]-D2398</f>
        <v>-16772191.659999967</v>
      </c>
      <c r="G2399" s="11">
        <f>RB[[#This Row],[∆ AUM]]-RB[[#This Row],[effetto mercato]]</f>
        <v>-1920191.3996267673</v>
      </c>
    </row>
    <row r="2400" spans="1:7">
      <c r="A2400" s="4">
        <v>45751</v>
      </c>
      <c r="B2400">
        <v>-1.0996999999999999</v>
      </c>
      <c r="C2400" s="6">
        <f>RB[[#This Row],[Variaz]]/100</f>
        <v>-1.0997E-2</v>
      </c>
      <c r="D2400" s="10">
        <f>'AUM Fondi'!F2577</f>
        <v>986377908.73000002</v>
      </c>
      <c r="E2400" s="10">
        <f>D2399*RB[[#This Row],[Variazione percentuale]]</f>
        <v>-10987064.201702401</v>
      </c>
      <c r="F2400" s="11">
        <f>RB[[#This Row],[AUM]]-D2399</f>
        <v>-12718590.470000029</v>
      </c>
      <c r="G2400" s="11">
        <f>RB[[#This Row],[∆ AUM]]-RB[[#This Row],[effetto mercato]]</f>
        <v>-1731526.2682976276</v>
      </c>
    </row>
    <row r="2401" spans="1:7">
      <c r="A2401" s="4">
        <v>45754</v>
      </c>
      <c r="B2401">
        <v>-0.81189999999999996</v>
      </c>
      <c r="C2401" s="6">
        <f>RB[[#This Row],[Variaz]]/100</f>
        <v>-8.1189999999999995E-3</v>
      </c>
      <c r="D2401" s="10">
        <f>'AUM Fondi'!F2578</f>
        <v>977013541.5200001</v>
      </c>
      <c r="E2401" s="10">
        <f>D2400*RB[[#This Row],[Variazione percentuale]]</f>
        <v>-8008402.2409788696</v>
      </c>
      <c r="F2401" s="11">
        <f>RB[[#This Row],[AUM]]-D2400</f>
        <v>-9364367.2099999189</v>
      </c>
      <c r="G2401" s="11">
        <f>RB[[#This Row],[∆ AUM]]-RB[[#This Row],[effetto mercato]]</f>
        <v>-1355964.9690210493</v>
      </c>
    </row>
    <row r="2402" spans="1:7">
      <c r="A2402" s="4">
        <v>45755</v>
      </c>
      <c r="B2402">
        <v>-7.1199999999999999E-2</v>
      </c>
      <c r="C2402" s="6">
        <f>RB[[#This Row],[Variaz]]/100</f>
        <v>-7.1199999999999996E-4</v>
      </c>
      <c r="D2402" s="10">
        <f>'AUM Fondi'!F2579</f>
        <v>974751637.12</v>
      </c>
      <c r="E2402" s="10">
        <f>D2401*RB[[#This Row],[Variazione percentuale]]</f>
        <v>-695633.64156224008</v>
      </c>
      <c r="F2402" s="11">
        <f>RB[[#This Row],[AUM]]-D2401</f>
        <v>-2261904.4000000954</v>
      </c>
      <c r="G2402" s="11">
        <f>RB[[#This Row],[∆ AUM]]-RB[[#This Row],[effetto mercato]]</f>
        <v>-1566270.7584378552</v>
      </c>
    </row>
    <row r="2403" spans="1:7">
      <c r="A2403" s="4">
        <v>45756</v>
      </c>
      <c r="B2403">
        <v>1.0327999999999999</v>
      </c>
      <c r="C2403" s="6">
        <f>RB[[#This Row],[Variaz]]/100</f>
        <v>1.0327999999999999E-2</v>
      </c>
      <c r="D2403" s="10">
        <f>'AUM Fondi'!F2580</f>
        <v>983101103.46000004</v>
      </c>
      <c r="E2403" s="10">
        <f>D2402*RB[[#This Row],[Variazione percentuale]]</f>
        <v>10067234.908175359</v>
      </c>
      <c r="F2403" s="11">
        <f>RB[[#This Row],[AUM]]-D2402</f>
        <v>8349466.3400000334</v>
      </c>
      <c r="G2403" s="11">
        <f>RB[[#This Row],[∆ AUM]]-RB[[#This Row],[effetto mercato]]</f>
        <v>-1717768.5681753252</v>
      </c>
    </row>
    <row r="2404" spans="1:7">
      <c r="A2404" s="4">
        <v>45757</v>
      </c>
      <c r="B2404">
        <v>-0.29959999999999998</v>
      </c>
      <c r="C2404" s="6">
        <f>RB[[#This Row],[Variaz]]/100</f>
        <v>-2.996E-3</v>
      </c>
      <c r="D2404" s="10">
        <f>'AUM Fondi'!F2581</f>
        <v>978845538.33000004</v>
      </c>
      <c r="E2404" s="10">
        <f>D2403*RB[[#This Row],[Variazione percentuale]]</f>
        <v>-2945370.9059661599</v>
      </c>
      <c r="F2404" s="11">
        <f>RB[[#This Row],[AUM]]-D2403</f>
        <v>-4255565.1299999952</v>
      </c>
      <c r="G2404" s="11">
        <f>RB[[#This Row],[∆ AUM]]-RB[[#This Row],[effetto mercato]]</f>
        <v>-1310194.2240338353</v>
      </c>
    </row>
    <row r="2405" spans="1:7">
      <c r="A2405" s="4">
        <v>45758</v>
      </c>
      <c r="B2405">
        <v>-0.1414</v>
      </c>
      <c r="C2405" s="6">
        <f>RB[[#This Row],[Variaz]]/100</f>
        <v>-1.4139999999999999E-3</v>
      </c>
      <c r="D2405" s="10">
        <f>'AUM Fondi'!F2582</f>
        <v>976159094.58000004</v>
      </c>
      <c r="E2405" s="10">
        <f>D2404*RB[[#This Row],[Variazione percentuale]]</f>
        <v>-1384087.5911986199</v>
      </c>
      <c r="F2405" s="11">
        <f>RB[[#This Row],[AUM]]-D2404</f>
        <v>-2686443.75</v>
      </c>
      <c r="G2405" s="11">
        <f>RB[[#This Row],[∆ AUM]]-RB[[#This Row],[effetto mercato]]</f>
        <v>-1302356.1588013801</v>
      </c>
    </row>
    <row r="2406" spans="1:7">
      <c r="A2406" s="4">
        <v>45761</v>
      </c>
      <c r="B2406">
        <v>0.67269999999999996</v>
      </c>
      <c r="C2406" s="6">
        <f>RB[[#This Row],[Variaz]]/100</f>
        <v>6.7269999999999995E-3</v>
      </c>
      <c r="D2406" s="10">
        <f>'AUM Fondi'!F2583</f>
        <v>982088071.40999997</v>
      </c>
      <c r="E2406" s="10">
        <f>D2405*RB[[#This Row],[Variazione percentuale]]</f>
        <v>6566622.2292396594</v>
      </c>
      <c r="F2406" s="11">
        <f>RB[[#This Row],[AUM]]-D2405</f>
        <v>5928976.8299999237</v>
      </c>
      <c r="G2406" s="11">
        <f>RB[[#This Row],[∆ AUM]]-RB[[#This Row],[effetto mercato]]</f>
        <v>-637645.39923973568</v>
      </c>
    </row>
    <row r="2407" spans="1:7">
      <c r="A2407" s="4">
        <v>45762</v>
      </c>
      <c r="B2407">
        <v>0.14069999999999999</v>
      </c>
      <c r="C2407" s="6">
        <f>RB[[#This Row],[Variaz]]/100</f>
        <v>1.4069999999999998E-3</v>
      </c>
      <c r="D2407" s="10">
        <f>'AUM Fondi'!F2584</f>
        <v>982136763.63999987</v>
      </c>
      <c r="E2407" s="10">
        <f>D2406*RB[[#This Row],[Variazione percentuale]]</f>
        <v>1381797.9164738697</v>
      </c>
      <c r="F2407" s="11">
        <f>RB[[#This Row],[AUM]]-D2406</f>
        <v>48692.229999899864</v>
      </c>
      <c r="G2407" s="11">
        <f>RB[[#This Row],[∆ AUM]]-RB[[#This Row],[effetto mercato]]</f>
        <v>-1333105.6864739698</v>
      </c>
    </row>
    <row r="2408" spans="1:7">
      <c r="A2408" s="4">
        <v>45763</v>
      </c>
      <c r="B2408">
        <v>-0.49170000000000003</v>
      </c>
      <c r="C2408" s="6">
        <f>RB[[#This Row],[Variaz]]/100</f>
        <v>-4.9170000000000004E-3</v>
      </c>
      <c r="D2408" s="10">
        <f>'AUM Fondi'!F2585</f>
        <v>976741063.25</v>
      </c>
      <c r="E2408" s="10">
        <f>D2407*RB[[#This Row],[Variazione percentuale]]</f>
        <v>-4829166.46681788</v>
      </c>
      <c r="F2408" s="11">
        <f>RB[[#This Row],[AUM]]-D2407</f>
        <v>-5395700.3899998665</v>
      </c>
      <c r="G2408" s="11">
        <f>RB[[#This Row],[∆ AUM]]-RB[[#This Row],[effetto mercato]]</f>
        <v>-566533.92318198644</v>
      </c>
    </row>
    <row r="2409" spans="1:7">
      <c r="A2409" s="4">
        <v>45764</v>
      </c>
      <c r="B2409">
        <v>0.247</v>
      </c>
      <c r="C2409" s="6">
        <f>RB[[#This Row],[Variaz]]/100</f>
        <v>2.47E-3</v>
      </c>
      <c r="D2409" s="10">
        <f>'AUM Fondi'!F2586</f>
        <v>978516116.61000001</v>
      </c>
      <c r="E2409" s="10">
        <f>D2408*RB[[#This Row],[Variazione percentuale]]</f>
        <v>2412550.4262275002</v>
      </c>
      <c r="F2409" s="11">
        <f>RB[[#This Row],[AUM]]-D2408</f>
        <v>1775053.3600000143</v>
      </c>
      <c r="G2409" s="11">
        <f>RB[[#This Row],[∆ AUM]]-RB[[#This Row],[effetto mercato]]</f>
        <v>-637497.06622748589</v>
      </c>
    </row>
    <row r="2410" spans="1:7">
      <c r="A2410" s="4">
        <v>45769</v>
      </c>
      <c r="B2410">
        <v>-0.1232</v>
      </c>
      <c r="C2410" s="6">
        <f>RB[[#This Row],[Variaz]]/100</f>
        <v>-1.232E-3</v>
      </c>
      <c r="D2410" s="10">
        <f>'AUM Fondi'!F2587</f>
        <v>976075973.56000006</v>
      </c>
      <c r="E2410" s="10">
        <f>D2409*RB[[#This Row],[Variazione percentuale]]</f>
        <v>-1205531.8556635201</v>
      </c>
      <c r="F2410" s="11">
        <f>RB[[#This Row],[AUM]]-D2409</f>
        <v>-2440143.0499999523</v>
      </c>
      <c r="G2410" s="11">
        <f>RB[[#This Row],[∆ AUM]]-RB[[#This Row],[effetto mercato]]</f>
        <v>-1234611.1943364323</v>
      </c>
    </row>
    <row r="2411" spans="1:7">
      <c r="A2411" s="4">
        <v>45770</v>
      </c>
      <c r="B2411">
        <v>0.58160000000000001</v>
      </c>
      <c r="C2411" s="6">
        <f>RB[[#This Row],[Variaz]]/100</f>
        <v>5.816E-3</v>
      </c>
      <c r="D2411" s="10">
        <f>'AUM Fondi'!F2588</f>
        <v>980620646.41999996</v>
      </c>
      <c r="E2411" s="10">
        <f>D2410*RB[[#This Row],[Variazione percentuale]]</f>
        <v>5676857.8622249607</v>
      </c>
      <c r="F2411" s="11">
        <f>RB[[#This Row],[AUM]]-D2410</f>
        <v>4544672.8599998951</v>
      </c>
      <c r="G2411" s="11">
        <f>RB[[#This Row],[∆ AUM]]-RB[[#This Row],[effetto mercato]]</f>
        <v>-1132185.0022250656</v>
      </c>
    </row>
    <row r="2412" spans="1:7">
      <c r="A2412" s="4">
        <v>45771</v>
      </c>
      <c r="B2412">
        <v>0.63080000000000003</v>
      </c>
      <c r="C2412" s="6">
        <f>RB[[#This Row],[Variaz]]/100</f>
        <v>6.3080000000000002E-3</v>
      </c>
      <c r="D2412" s="10">
        <f>'AUM Fondi'!F2589</f>
        <v>986038714.63</v>
      </c>
      <c r="E2412" s="10">
        <f>D2411*RB[[#This Row],[Variazione percentuale]]</f>
        <v>6185755.0376173602</v>
      </c>
      <c r="F2412" s="11">
        <f>RB[[#This Row],[AUM]]-D2411</f>
        <v>5418068.2100000381</v>
      </c>
      <c r="G2412" s="11">
        <f>RB[[#This Row],[∆ AUM]]-RB[[#This Row],[effetto mercato]]</f>
        <v>-767686.82761732209</v>
      </c>
    </row>
    <row r="2413" spans="1:7">
      <c r="A2413" s="4">
        <v>45775</v>
      </c>
      <c r="B2413">
        <v>-1.7399999999999999E-2</v>
      </c>
      <c r="C2413" s="6">
        <f>RB[[#This Row],[Variaz]]/100</f>
        <v>-1.74E-4</v>
      </c>
      <c r="D2413" s="10">
        <f>'AUM Fondi'!F2590</f>
        <v>985200683.25999999</v>
      </c>
      <c r="E2413" s="10">
        <f>D2412*RB[[#This Row],[Variazione percentuale]]</f>
        <v>-171570.73634562001</v>
      </c>
      <c r="F2413" s="11">
        <f>RB[[#This Row],[AUM]]-D2412</f>
        <v>-838031.37000000477</v>
      </c>
      <c r="G2413" s="11">
        <f>RB[[#This Row],[∆ AUM]]-RB[[#This Row],[effetto mercato]]</f>
        <v>-666460.63365438476</v>
      </c>
    </row>
    <row r="2414" spans="1:7">
      <c r="A2414" s="4">
        <v>45776</v>
      </c>
      <c r="B2414">
        <v>0.20899999999999999</v>
      </c>
      <c r="C2414" s="6">
        <f>RB[[#This Row],[Variaz]]/100</f>
        <v>2.0899999999999998E-3</v>
      </c>
      <c r="D2414" s="10">
        <f>'AUM Fondi'!F2591</f>
        <v>985985063.14999998</v>
      </c>
      <c r="E2414" s="10">
        <f>D2413*RB[[#This Row],[Variazione percentuale]]</f>
        <v>2059069.4280133999</v>
      </c>
      <c r="F2414" s="11">
        <f>RB[[#This Row],[AUM]]-D2413</f>
        <v>784379.88999998569</v>
      </c>
      <c r="G2414" s="11">
        <f>RB[[#This Row],[∆ AUM]]-RB[[#This Row],[effetto mercato]]</f>
        <v>-1274689.5380134142</v>
      </c>
    </row>
    <row r="2415" spans="1:7">
      <c r="A2415" s="4">
        <v>45777</v>
      </c>
      <c r="B2415">
        <v>0.4345</v>
      </c>
      <c r="C2415" s="6">
        <f>RB[[#This Row],[Variaz]]/100</f>
        <v>4.3449999999999999E-3</v>
      </c>
      <c r="D2415" s="10">
        <f>'AUM Fondi'!F2592</f>
        <v>989534268.75</v>
      </c>
      <c r="E2415" s="10">
        <f>D2414*RB[[#This Row],[Variazione percentuale]]</f>
        <v>4284105.0993867498</v>
      </c>
      <c r="F2415" s="11">
        <f>RB[[#This Row],[AUM]]-D2414</f>
        <v>3549205.6000000238</v>
      </c>
      <c r="G2415" s="11">
        <f>RB[[#This Row],[∆ AUM]]-RB[[#This Row],[effetto mercato]]</f>
        <v>-734899.49938672595</v>
      </c>
    </row>
    <row r="2416" spans="1:7">
      <c r="A2416" s="4">
        <v>45779</v>
      </c>
      <c r="B2416">
        <v>0.15570000000000001</v>
      </c>
      <c r="C2416" s="6">
        <f>RB[[#This Row],[Variaz]]/100</f>
        <v>1.557E-3</v>
      </c>
      <c r="D2416" s="10">
        <f>'AUM Fondi'!F2593</f>
        <v>990008140.86000001</v>
      </c>
      <c r="E2416" s="10">
        <f>D2415*RB[[#This Row],[Variazione percentuale]]</f>
        <v>1540704.85644375</v>
      </c>
      <c r="F2416" s="11">
        <f>RB[[#This Row],[AUM]]-D2415</f>
        <v>473872.11000001431</v>
      </c>
      <c r="G2416" s="11">
        <f>RB[[#This Row],[∆ AUM]]-RB[[#This Row],[effetto mercato]]</f>
        <v>-1066832.7464437357</v>
      </c>
    </row>
    <row r="2417" spans="1:7">
      <c r="A2417" s="4">
        <v>45782</v>
      </c>
      <c r="B2417">
        <v>0.12089999999999999</v>
      </c>
      <c r="C2417" s="6">
        <f>RB[[#This Row],[Variaz]]/100</f>
        <v>1.209E-3</v>
      </c>
      <c r="D2417" s="10">
        <f>'AUM Fondi'!F2594</f>
        <v>990702022.61000001</v>
      </c>
      <c r="E2417" s="10">
        <f>D2416*RB[[#This Row],[Variazione percentuale]]</f>
        <v>1196919.8422997401</v>
      </c>
      <c r="F2417" s="11">
        <f>RB[[#This Row],[AUM]]-D2416</f>
        <v>693881.75</v>
      </c>
      <c r="G2417" s="11">
        <f>RB[[#This Row],[∆ AUM]]-RB[[#This Row],[effetto mercato]]</f>
        <v>-503038.09229974006</v>
      </c>
    </row>
    <row r="2418" spans="1:7">
      <c r="A2418" s="4">
        <v>45783</v>
      </c>
      <c r="B2418">
        <v>-0.2243</v>
      </c>
      <c r="C2418" s="6">
        <f>RB[[#This Row],[Variaz]]/100</f>
        <v>-2.2430000000000002E-3</v>
      </c>
      <c r="D2418" s="10">
        <f>'AUM Fondi'!F2595</f>
        <v>988320402.63</v>
      </c>
      <c r="E2418" s="10">
        <f>D2417*RB[[#This Row],[Variazione percentuale]]</f>
        <v>-2222144.6367142303</v>
      </c>
      <c r="F2418" s="11">
        <f>RB[[#This Row],[AUM]]-D2417</f>
        <v>-2381619.9800000191</v>
      </c>
      <c r="G2418" s="11">
        <f>RB[[#This Row],[∆ AUM]]-RB[[#This Row],[effetto mercato]]</f>
        <v>-159475.34328578878</v>
      </c>
    </row>
    <row r="2419" spans="1:7">
      <c r="A2419" s="4">
        <v>45784</v>
      </c>
      <c r="B2419">
        <v>0.2767</v>
      </c>
      <c r="C2419" s="6">
        <f>RB[[#This Row],[Variaz]]/100</f>
        <v>2.7669999999999999E-3</v>
      </c>
      <c r="D2419" s="10">
        <f>'AUM Fondi'!F2596</f>
        <v>989894250.11999989</v>
      </c>
      <c r="E2419" s="10">
        <f>D2418*RB[[#This Row],[Variazione percentuale]]</f>
        <v>2734682.5540772099</v>
      </c>
      <c r="F2419" s="11">
        <f>RB[[#This Row],[AUM]]-D2418</f>
        <v>1573847.4899998903</v>
      </c>
      <c r="G2419" s="11">
        <f>RB[[#This Row],[∆ AUM]]-RB[[#This Row],[effetto mercato]]</f>
        <v>-1160835.0640773196</v>
      </c>
    </row>
    <row r="2420" spans="1:7">
      <c r="A2420" s="4">
        <v>45785</v>
      </c>
      <c r="B2420">
        <v>0.1552</v>
      </c>
      <c r="C2420" s="6">
        <f>RB[[#This Row],[Variaz]]/100</f>
        <v>1.552E-3</v>
      </c>
      <c r="D2420" s="10">
        <f>'AUM Fondi'!F2597</f>
        <v>990159462.03999996</v>
      </c>
      <c r="E2420" s="10">
        <f>D2419*RB[[#This Row],[Variazione percentuale]]</f>
        <v>1536315.8761862398</v>
      </c>
      <c r="F2420" s="11">
        <f>RB[[#This Row],[AUM]]-D2419</f>
        <v>265211.92000007629</v>
      </c>
      <c r="G2420" s="11">
        <f>RB[[#This Row],[∆ AUM]]-RB[[#This Row],[effetto mercato]]</f>
        <v>-1271103.9561861635</v>
      </c>
    </row>
    <row r="2421" spans="1:7">
      <c r="A2421" s="4">
        <v>45786</v>
      </c>
      <c r="B2421">
        <v>5.1700000000000003E-2</v>
      </c>
      <c r="C2421" s="6">
        <f>RB[[#This Row],[Variaz]]/100</f>
        <v>5.1699999999999999E-4</v>
      </c>
      <c r="D2421" s="10">
        <f>'AUM Fondi'!F2598</f>
        <v>990122339.86000001</v>
      </c>
      <c r="E2421" s="10">
        <f>D2420*RB[[#This Row],[Variazione percentuale]]</f>
        <v>511912.44187467999</v>
      </c>
      <c r="F2421" s="11">
        <f>RB[[#This Row],[AUM]]-D2420</f>
        <v>-37122.179999947548</v>
      </c>
      <c r="G2421" s="11">
        <f>RB[[#This Row],[∆ AUM]]-RB[[#This Row],[effetto mercato]]</f>
        <v>-549034.62187462754</v>
      </c>
    </row>
    <row r="2422" spans="1:7">
      <c r="A2422" s="4">
        <v>45789</v>
      </c>
      <c r="B2422">
        <v>0.86060000000000003</v>
      </c>
      <c r="C2422" s="6">
        <f>RB[[#This Row],[Variaz]]/100</f>
        <v>8.6060000000000008E-3</v>
      </c>
      <c r="D2422" s="10">
        <f>'AUM Fondi'!F2599</f>
        <v>997733470.78000009</v>
      </c>
      <c r="E2422" s="10">
        <f>D2421*RB[[#This Row],[Variazione percentuale]]</f>
        <v>8520992.8568351604</v>
      </c>
      <c r="F2422" s="11">
        <f>RB[[#This Row],[AUM]]-D2421</f>
        <v>7611130.9200000763</v>
      </c>
      <c r="G2422" s="11">
        <f>RB[[#This Row],[∆ AUM]]-RB[[#This Row],[effetto mercato]]</f>
        <v>-909861.93683508411</v>
      </c>
    </row>
    <row r="2423" spans="1:7">
      <c r="A2423" s="4">
        <v>45790</v>
      </c>
      <c r="B2423">
        <v>0</v>
      </c>
      <c r="C2423" s="6">
        <f>RB[[#This Row],[Variaz]]/100</f>
        <v>0</v>
      </c>
      <c r="D2423" s="10">
        <f>'AUM Fondi'!F2600</f>
        <v>996774185.53000009</v>
      </c>
      <c r="E2423" s="10">
        <f>D2422*RB[[#This Row],[Variazione percentuale]]</f>
        <v>0</v>
      </c>
      <c r="F2423" s="11">
        <f>RB[[#This Row],[AUM]]-D2422</f>
        <v>-959285.25</v>
      </c>
      <c r="G2423" s="11">
        <f>RB[[#This Row],[∆ AUM]]-RB[[#This Row],[effetto mercato]]</f>
        <v>-959285.25</v>
      </c>
    </row>
    <row r="2424" spans="1:7">
      <c r="A2424" s="4">
        <v>45791</v>
      </c>
      <c r="B2424">
        <v>-0.18770000000000001</v>
      </c>
      <c r="C2424" s="6">
        <f>RB[[#This Row],[Variaz]]/100</f>
        <v>-1.877E-3</v>
      </c>
      <c r="D2424" s="10">
        <f>'AUM Fondi'!F2601</f>
        <v>993448841.44000006</v>
      </c>
      <c r="E2424" s="10">
        <f>D2423*RB[[#This Row],[Variazione percentuale]]</f>
        <v>-1870945.1462398102</v>
      </c>
      <c r="F2424" s="11">
        <f>RB[[#This Row],[AUM]]-D2423</f>
        <v>-3325344.0900000334</v>
      </c>
      <c r="G2424" s="11">
        <f>RB[[#This Row],[∆ AUM]]-RB[[#This Row],[effetto mercato]]</f>
        <v>-1454398.9437602232</v>
      </c>
    </row>
    <row r="2425" spans="1:7">
      <c r="A2425" s="4">
        <v>45792</v>
      </c>
      <c r="B2425">
        <v>0.53</v>
      </c>
      <c r="C2425" s="6">
        <f>RB[[#This Row],[Variaz]]/100</f>
        <v>5.3E-3</v>
      </c>
      <c r="D2425" s="10">
        <f>'AUM Fondi'!F2602</f>
        <v>997531612.34000003</v>
      </c>
      <c r="E2425" s="10">
        <f>D2424*RB[[#This Row],[Variazione percentuale]]</f>
        <v>5265278.8596320003</v>
      </c>
      <c r="F2425" s="11">
        <f>RB[[#This Row],[AUM]]-D2424</f>
        <v>4082770.8999999762</v>
      </c>
      <c r="G2425" s="11">
        <f>RB[[#This Row],[∆ AUM]]-RB[[#This Row],[effetto mercato]]</f>
        <v>-1182507.9596320242</v>
      </c>
    </row>
    <row r="2426" spans="1:7">
      <c r="A2426" s="4">
        <v>45793</v>
      </c>
      <c r="B2426">
        <v>0.37409999999999999</v>
      </c>
      <c r="C2426" s="6">
        <f>RB[[#This Row],[Variaz]]/100</f>
        <v>3.741E-3</v>
      </c>
      <c r="D2426" s="10">
        <f>'AUM Fondi'!F2603</f>
        <v>999639226.10000002</v>
      </c>
      <c r="E2426" s="10">
        <f>D2425*RB[[#This Row],[Variazione percentuale]]</f>
        <v>3731765.7617639401</v>
      </c>
      <c r="F2426" s="11">
        <f>RB[[#This Row],[AUM]]-D2425</f>
        <v>2107613.7599999905</v>
      </c>
      <c r="G2426" s="11">
        <f>RB[[#This Row],[∆ AUM]]-RB[[#This Row],[effetto mercato]]</f>
        <v>-1624152.0017639496</v>
      </c>
    </row>
    <row r="2427" spans="1:7">
      <c r="A2427" s="4">
        <v>45796</v>
      </c>
      <c r="B2427">
        <v>-0.1525</v>
      </c>
      <c r="C2427" s="6">
        <f>RB[[#This Row],[Variaz]]/100</f>
        <v>-1.5249999999999999E-3</v>
      </c>
      <c r="D2427" s="10">
        <f>'AUM Fondi'!F2604</f>
        <v>997024385.74000001</v>
      </c>
      <c r="E2427" s="10">
        <f>D2426*RB[[#This Row],[Variazione percentuale]]</f>
        <v>-1524449.8198024998</v>
      </c>
      <c r="F2427" s="11">
        <f>RB[[#This Row],[AUM]]-D2426</f>
        <v>-2614840.3600000143</v>
      </c>
      <c r="G2427" s="11">
        <f>RB[[#This Row],[∆ AUM]]-RB[[#This Row],[effetto mercato]]</f>
        <v>-1090390.5401975145</v>
      </c>
    </row>
    <row r="2428" spans="1:7">
      <c r="A2428" s="4">
        <v>45797</v>
      </c>
      <c r="B2428">
        <v>-8.48E-2</v>
      </c>
      <c r="C2428" s="6">
        <f>RB[[#This Row],[Variaz]]/100</f>
        <v>-8.4800000000000001E-4</v>
      </c>
      <c r="D2428" s="10">
        <f>'AUM Fondi'!F2605</f>
        <v>995081422.92999995</v>
      </c>
      <c r="E2428" s="10">
        <f>D2427*RB[[#This Row],[Variazione percentuale]]</f>
        <v>-845476.67910752003</v>
      </c>
      <c r="F2428" s="11">
        <f>RB[[#This Row],[AUM]]-D2427</f>
        <v>-1942962.810000062</v>
      </c>
      <c r="G2428" s="11">
        <f>RB[[#This Row],[∆ AUM]]-RB[[#This Row],[effetto mercato]]</f>
        <v>-1097486.130892542</v>
      </c>
    </row>
    <row r="2429" spans="1:7">
      <c r="A2429" s="4">
        <v>45798</v>
      </c>
      <c r="B2429">
        <v>-0.67930000000000001</v>
      </c>
      <c r="C2429" s="6">
        <f>RB[[#This Row],[Variaz]]/100</f>
        <v>-6.7930000000000004E-3</v>
      </c>
      <c r="D2429" s="10">
        <f>'AUM Fondi'!F2606</f>
        <v>986728619.82999992</v>
      </c>
      <c r="E2429" s="10">
        <f>D2428*RB[[#This Row],[Variazione percentuale]]</f>
        <v>-6759588.10596349</v>
      </c>
      <c r="F2429" s="11">
        <f>RB[[#This Row],[AUM]]-D2428</f>
        <v>-8352803.1000000238</v>
      </c>
      <c r="G2429" s="11">
        <f>RB[[#This Row],[∆ AUM]]-RB[[#This Row],[effetto mercato]]</f>
        <v>-1593214.9940365339</v>
      </c>
    </row>
    <row r="2430" spans="1:7">
      <c r="A2430" s="4">
        <v>45799</v>
      </c>
      <c r="B2430">
        <v>-1.7100000000000001E-2</v>
      </c>
      <c r="C2430" s="6">
        <f>RB[[#This Row],[Variaz]]/100</f>
        <v>-1.7100000000000001E-4</v>
      </c>
      <c r="D2430" s="10">
        <f>'AUM Fondi'!F2607</f>
        <v>984904597.19999993</v>
      </c>
      <c r="E2430" s="10">
        <f>D2429*RB[[#This Row],[Variazione percentuale]]</f>
        <v>-168730.59399093001</v>
      </c>
      <c r="F2430" s="11">
        <f>RB[[#This Row],[AUM]]-D2429</f>
        <v>-1824022.6299999952</v>
      </c>
      <c r="G2430" s="11">
        <f>RB[[#This Row],[∆ AUM]]-RB[[#This Row],[effetto mercato]]</f>
        <v>-1655292.0360090653</v>
      </c>
    </row>
    <row r="2431" spans="1:7">
      <c r="A2431" s="4">
        <v>45800</v>
      </c>
      <c r="B2431">
        <v>-8.5500000000000007E-2</v>
      </c>
      <c r="C2431" s="6">
        <f>RB[[#This Row],[Variaz]]/100</f>
        <v>-8.5500000000000007E-4</v>
      </c>
      <c r="D2431" s="10">
        <f>'AUM Fondi'!F2608</f>
        <v>982403437.81999993</v>
      </c>
      <c r="E2431" s="10">
        <f>D2430*RB[[#This Row],[Variazione percentuale]]</f>
        <v>-842093.43060600001</v>
      </c>
      <c r="F2431" s="11">
        <f>RB[[#This Row],[AUM]]-D2430</f>
        <v>-2501159.3799999952</v>
      </c>
      <c r="G2431" s="11">
        <f>RB[[#This Row],[∆ AUM]]-RB[[#This Row],[effetto mercato]]</f>
        <v>-1659065.9493939951</v>
      </c>
    </row>
    <row r="2432" spans="1:7">
      <c r="A2432" s="4">
        <v>45803</v>
      </c>
      <c r="B2432">
        <v>5.1400000000000001E-2</v>
      </c>
      <c r="C2432" s="6">
        <f>RB[[#This Row],[Variaz]]/100</f>
        <v>5.1400000000000003E-4</v>
      </c>
      <c r="D2432" s="10">
        <f>'AUM Fondi'!F2609</f>
        <v>980907151.29000008</v>
      </c>
      <c r="E2432" s="10">
        <f>D2431*RB[[#This Row],[Variazione percentuale]]</f>
        <v>504955.36703948001</v>
      </c>
      <c r="F2432" s="11">
        <f>RB[[#This Row],[AUM]]-D2431</f>
        <v>-1496286.5299998522</v>
      </c>
      <c r="G2432" s="11">
        <f>RB[[#This Row],[∆ AUM]]-RB[[#This Row],[effetto mercato]]</f>
        <v>-2001241.8970393322</v>
      </c>
    </row>
    <row r="2433" spans="1:7">
      <c r="A2433" s="4">
        <v>45804</v>
      </c>
      <c r="B2433">
        <v>0.6159</v>
      </c>
      <c r="C2433" s="6">
        <f>RB[[#This Row],[Variaz]]/100</f>
        <v>6.1590000000000004E-3</v>
      </c>
      <c r="D2433" s="10">
        <f>'AUM Fondi'!F2610</f>
        <v>984229503.45999992</v>
      </c>
      <c r="E2433" s="10">
        <f>D2432*RB[[#This Row],[Variazione percentuale]]</f>
        <v>6041407.1447951104</v>
      </c>
      <c r="F2433" s="11">
        <f>RB[[#This Row],[AUM]]-D2432</f>
        <v>3322352.1699998379</v>
      </c>
      <c r="G2433" s="11">
        <f>RB[[#This Row],[∆ AUM]]-RB[[#This Row],[effetto mercato]]</f>
        <v>-2719054.9747952726</v>
      </c>
    </row>
    <row r="2434" spans="1:7">
      <c r="A2434" s="4">
        <v>45805</v>
      </c>
      <c r="B2434">
        <v>-0.11899999999999999</v>
      </c>
      <c r="C2434" s="6">
        <f>RB[[#This Row],[Variaz]]/100</f>
        <v>-1.1899999999999999E-3</v>
      </c>
      <c r="D2434" s="10">
        <f>'AUM Fondi'!F2611</f>
        <v>981769677.75999999</v>
      </c>
      <c r="E2434" s="10">
        <f>D2433*RB[[#This Row],[Variazione percentuale]]</f>
        <v>-1171233.1091173997</v>
      </c>
      <c r="F2434" s="11">
        <f>RB[[#This Row],[AUM]]-D2433</f>
        <v>-2459825.6999999285</v>
      </c>
      <c r="G2434" s="11">
        <f>RB[[#This Row],[∆ AUM]]-RB[[#This Row],[effetto mercato]]</f>
        <v>-1288592.5908825288</v>
      </c>
    </row>
    <row r="2435" spans="1:7">
      <c r="A2435" s="4">
        <v>45806</v>
      </c>
      <c r="B2435">
        <v>0.25540000000000002</v>
      </c>
      <c r="C2435" s="6">
        <f>RB[[#This Row],[Variaz]]/100</f>
        <v>2.5540000000000003E-3</v>
      </c>
      <c r="D2435" s="10">
        <f>'AUM Fondi'!F2612</f>
        <v>982329396.62</v>
      </c>
      <c r="E2435" s="10">
        <f>D2434*RB[[#This Row],[Variazione percentuale]]</f>
        <v>2507439.75699904</v>
      </c>
      <c r="F2435" s="11">
        <f>RB[[#This Row],[AUM]]-D2434</f>
        <v>559718.86000001431</v>
      </c>
      <c r="G2435" s="11">
        <f>RB[[#This Row],[∆ AUM]]-RB[[#This Row],[effetto mercato]]</f>
        <v>-1947720.8969990257</v>
      </c>
    </row>
    <row r="2436" spans="1:7">
      <c r="A2436" s="4">
        <v>45807</v>
      </c>
      <c r="B2436">
        <v>-8.4900000000000003E-2</v>
      </c>
      <c r="C2436" s="6">
        <f>RB[[#This Row],[Variaz]]/100</f>
        <v>-8.4900000000000004E-4</v>
      </c>
      <c r="D2436" s="10">
        <f>'AUM Fondi'!F2613</f>
        <v>979802165.77999985</v>
      </c>
      <c r="E2436" s="10">
        <f>D2435*RB[[#This Row],[Variazione percentuale]]</f>
        <v>-833997.65773038007</v>
      </c>
      <c r="F2436" s="11">
        <f>RB[[#This Row],[AUM]]-D2435</f>
        <v>-2527230.8400001526</v>
      </c>
      <c r="G2436" s="11">
        <f>RB[[#This Row],[∆ AUM]]-RB[[#This Row],[effetto mercato]]</f>
        <v>-1693233.1822697725</v>
      </c>
    </row>
    <row r="2437" spans="1:7">
      <c r="A2437" s="4">
        <v>45811</v>
      </c>
      <c r="B2437">
        <v>1.7000000000000001E-2</v>
      </c>
      <c r="C2437" s="6">
        <f>RB[[#This Row],[Variaz]]/100</f>
        <v>1.7000000000000001E-4</v>
      </c>
      <c r="D2437" s="10">
        <f>'AUM Fondi'!F2614</f>
        <v>978407635.40999997</v>
      </c>
      <c r="E2437" s="10">
        <f>D2436*RB[[#This Row],[Variazione percentuale]]</f>
        <v>166566.36818259998</v>
      </c>
      <c r="F2437" s="11">
        <f>RB[[#This Row],[AUM]]-D2436</f>
        <v>-1394530.3699998856</v>
      </c>
      <c r="G2437" s="11">
        <f>RB[[#This Row],[∆ AUM]]-RB[[#This Row],[effetto mercato]]</f>
        <v>-1561096.7381824856</v>
      </c>
    </row>
    <row r="2438" spans="1:7">
      <c r="A2438" s="4">
        <v>45812</v>
      </c>
      <c r="B2438">
        <v>3.4000000000000002E-2</v>
      </c>
      <c r="C2438" s="6">
        <f>RB[[#This Row],[Variaz]]/100</f>
        <v>3.4000000000000002E-4</v>
      </c>
      <c r="D2438" s="10">
        <f>'AUM Fondi'!F2615</f>
        <v>977297598.93000007</v>
      </c>
      <c r="E2438" s="10">
        <f>D2437*RB[[#This Row],[Variazione percentuale]]</f>
        <v>332658.59603940003</v>
      </c>
      <c r="F2438" s="11">
        <f>RB[[#This Row],[AUM]]-D2437</f>
        <v>-1110036.4799998999</v>
      </c>
      <c r="G2438" s="11">
        <f>RB[[#This Row],[∆ AUM]]-RB[[#This Row],[effetto mercato]]</f>
        <v>-1442695.0760392998</v>
      </c>
    </row>
    <row r="2439" spans="1:7">
      <c r="A2439" s="4">
        <v>45813</v>
      </c>
      <c r="B2439">
        <v>-0.25480000000000003</v>
      </c>
      <c r="C2439" s="6">
        <f>RB[[#This Row],[Variaz]]/100</f>
        <v>-2.5480000000000004E-3</v>
      </c>
      <c r="D2439" s="10">
        <f>'AUM Fondi'!F2616</f>
        <v>974127663.99000001</v>
      </c>
      <c r="E2439" s="10">
        <f>D2438*RB[[#This Row],[Variazione percentuale]]</f>
        <v>-2490154.2820736407</v>
      </c>
      <c r="F2439" s="11">
        <f>RB[[#This Row],[AUM]]-D2438</f>
        <v>-3169934.9400000572</v>
      </c>
      <c r="G2439" s="11">
        <f>RB[[#This Row],[∆ AUM]]-RB[[#This Row],[effetto mercato]]</f>
        <v>-679780.65792641649</v>
      </c>
    </row>
    <row r="2440" spans="1:7">
      <c r="A2440" s="4">
        <v>45814</v>
      </c>
      <c r="B2440">
        <v>0.34060000000000001</v>
      </c>
      <c r="C2440" s="6">
        <f>RB[[#This Row],[Variaz]]/100</f>
        <v>3.4060000000000002E-3</v>
      </c>
      <c r="D2440" s="10">
        <f>'AUM Fondi'!F2617</f>
        <v>975922416.81999993</v>
      </c>
      <c r="E2440" s="10">
        <f>D2439*RB[[#This Row],[Variazione percentuale]]</f>
        <v>3317878.8235499403</v>
      </c>
      <c r="F2440" s="11">
        <f>RB[[#This Row],[AUM]]-D2439</f>
        <v>1794752.8299999237</v>
      </c>
      <c r="G2440" s="11">
        <f>RB[[#This Row],[∆ AUM]]-RB[[#This Row],[effetto mercato]]</f>
        <v>-1523125.9935500165</v>
      </c>
    </row>
    <row r="2441" spans="1:7">
      <c r="A2441" s="4">
        <v>45817</v>
      </c>
      <c r="B2441">
        <v>6.7900000000000002E-2</v>
      </c>
      <c r="C2441" s="6">
        <f>RB[[#This Row],[Variaz]]/100</f>
        <v>6.7900000000000002E-4</v>
      </c>
      <c r="D2441" s="10">
        <f>'AUM Fondi'!F2618</f>
        <v>974849756.79000008</v>
      </c>
      <c r="E2441" s="10">
        <f>D2440*RB[[#This Row],[Variazione percentuale]]</f>
        <v>662651.32102078001</v>
      </c>
      <c r="F2441" s="11">
        <f>RB[[#This Row],[AUM]]-D2440</f>
        <v>-1072660.0299998522</v>
      </c>
      <c r="G2441" s="11">
        <f>RB[[#This Row],[∆ AUM]]-RB[[#This Row],[effetto mercato]]</f>
        <v>-1735311.3510206323</v>
      </c>
    </row>
    <row r="2442" spans="1:7">
      <c r="A2442" s="4">
        <v>45818</v>
      </c>
      <c r="B2442">
        <v>0.2883</v>
      </c>
      <c r="C2442" s="6">
        <f>RB[[#This Row],[Variaz]]/100</f>
        <v>2.8830000000000001E-3</v>
      </c>
      <c r="D2442" s="10">
        <f>'AUM Fondi'!F2619</f>
        <v>976613878.30000007</v>
      </c>
      <c r="E2442" s="10">
        <f>D2441*RB[[#This Row],[Variazione percentuale]]</f>
        <v>2810491.8488255702</v>
      </c>
      <c r="F2442" s="11">
        <f>RB[[#This Row],[AUM]]-D2441</f>
        <v>1764121.5099999905</v>
      </c>
      <c r="G2442" s="11">
        <f>RB[[#This Row],[∆ AUM]]-RB[[#This Row],[effetto mercato]]</f>
        <v>-1046370.3388255797</v>
      </c>
    </row>
    <row r="2443" spans="1:7">
      <c r="A2443" s="4">
        <v>45819</v>
      </c>
      <c r="B2443">
        <v>-0.28749999999999998</v>
      </c>
      <c r="C2443" s="6">
        <f>RB[[#This Row],[Variaz]]/100</f>
        <v>-2.875E-3</v>
      </c>
      <c r="D2443" s="10">
        <f>'AUM Fondi'!F2620</f>
        <v>972010966.06000006</v>
      </c>
      <c r="E2443" s="10">
        <f>D2442*RB[[#This Row],[Variazione percentuale]]</f>
        <v>-2807764.9001124999</v>
      </c>
      <c r="F2443" s="11">
        <f>RB[[#This Row],[AUM]]-D2442</f>
        <v>-4602912.2400000095</v>
      </c>
      <c r="G2443" s="11">
        <f>RB[[#This Row],[∆ AUM]]-RB[[#This Row],[effetto mercato]]</f>
        <v>-1795147.3398875096</v>
      </c>
    </row>
    <row r="2444" spans="1:7">
      <c r="A2444" s="4">
        <v>45820</v>
      </c>
      <c r="B2444">
        <v>5.0900000000000001E-2</v>
      </c>
      <c r="C2444" s="6">
        <f>RB[[#This Row],[Variaz]]/100</f>
        <v>5.0900000000000001E-4</v>
      </c>
      <c r="D2444" s="10">
        <f>'AUM Fondi'!F2621</f>
        <v>971243660.73000002</v>
      </c>
      <c r="E2444" s="10">
        <f>D2443*RB[[#This Row],[Variazione percentuale]]</f>
        <v>494753.58172454004</v>
      </c>
      <c r="F2444" s="11">
        <f>RB[[#This Row],[AUM]]-D2443</f>
        <v>-767305.33000004292</v>
      </c>
      <c r="G2444" s="11">
        <f>RB[[#This Row],[∆ AUM]]-RB[[#This Row],[effetto mercato]]</f>
        <v>-1262058.911724583</v>
      </c>
    </row>
    <row r="2445" spans="1:7">
      <c r="A2445" s="4">
        <v>45821</v>
      </c>
      <c r="B2445">
        <v>-0.61029999999999995</v>
      </c>
      <c r="C2445" s="6">
        <f>RB[[#This Row],[Variaz]]/100</f>
        <v>-6.1029999999999999E-3</v>
      </c>
      <c r="D2445" s="10">
        <f>'AUM Fondi'!F2622</f>
        <v>963786815.59000003</v>
      </c>
      <c r="E2445" s="10">
        <f>D2444*RB[[#This Row],[Variazione percentuale]]</f>
        <v>-5927500.06143519</v>
      </c>
      <c r="F2445" s="11">
        <f>RB[[#This Row],[AUM]]-D2444</f>
        <v>-7456845.1399999857</v>
      </c>
      <c r="G2445" s="11">
        <f>RB[[#This Row],[∆ AUM]]-RB[[#This Row],[effetto mercato]]</f>
        <v>-1529345.0785647957</v>
      </c>
    </row>
    <row r="2446" spans="1:7">
      <c r="A2446" s="4">
        <v>45824</v>
      </c>
      <c r="B2446">
        <v>0.20469999999999999</v>
      </c>
      <c r="C2446" s="6">
        <f>RB[[#This Row],[Variaz]]/100</f>
        <v>2.0469999999999998E-3</v>
      </c>
      <c r="D2446" s="10">
        <f>'AUM Fondi'!F2623</f>
        <v>963933024.87</v>
      </c>
      <c r="E2446" s="10">
        <f>D2445*RB[[#This Row],[Variazione percentuale]]</f>
        <v>1972871.6115127299</v>
      </c>
      <c r="F2446" s="11">
        <f>RB[[#This Row],[AUM]]-D2445</f>
        <v>146209.27999997139</v>
      </c>
      <c r="G2446" s="11">
        <f>RB[[#This Row],[∆ AUM]]-RB[[#This Row],[effetto mercato]]</f>
        <v>-1826662.3315127585</v>
      </c>
    </row>
    <row r="2447" spans="1:7">
      <c r="A2447" s="4">
        <v>45825</v>
      </c>
      <c r="B2447">
        <v>-0.13619999999999999</v>
      </c>
      <c r="C2447" s="6">
        <f>RB[[#This Row],[Variaz]]/100</f>
        <v>-1.3619999999999999E-3</v>
      </c>
      <c r="D2447" s="10">
        <f>'AUM Fondi'!F2624</f>
        <v>961308096.5</v>
      </c>
      <c r="E2447" s="10">
        <f>D2446*RB[[#This Row],[Variazione percentuale]]</f>
        <v>-1312876.7798729399</v>
      </c>
      <c r="F2447" s="11">
        <f>RB[[#This Row],[AUM]]-D2446</f>
        <v>-2624928.3700000048</v>
      </c>
      <c r="G2447" s="11">
        <f>RB[[#This Row],[∆ AUM]]-RB[[#This Row],[effetto mercato]]</f>
        <v>-1312051.5901270648</v>
      </c>
    </row>
    <row r="2448" spans="1:7">
      <c r="A2448" s="4">
        <v>45826</v>
      </c>
      <c r="B2448">
        <v>8.5199999999999998E-2</v>
      </c>
      <c r="C2448" s="6">
        <f>RB[[#This Row],[Variaz]]/100</f>
        <v>8.52E-4</v>
      </c>
      <c r="D2448" s="10">
        <f>'AUM Fondi'!F2625</f>
        <v>961519649.56999993</v>
      </c>
      <c r="E2448" s="10">
        <f>D2447*RB[[#This Row],[Variazione percentuale]]</f>
        <v>819034.49821800005</v>
      </c>
      <c r="F2448" s="11">
        <f>RB[[#This Row],[AUM]]-D2447</f>
        <v>211553.06999993324</v>
      </c>
      <c r="G2448" s="11">
        <f>RB[[#This Row],[∆ AUM]]-RB[[#This Row],[effetto mercato]]</f>
        <v>-607481.42821806681</v>
      </c>
    </row>
    <row r="2449" spans="1:7">
      <c r="A2449" s="4">
        <v>45827</v>
      </c>
      <c r="B2449">
        <v>-0.18729999999999999</v>
      </c>
      <c r="C2449" s="6">
        <f>RB[[#This Row],[Variaz]]/100</f>
        <v>-1.8729999999999999E-3</v>
      </c>
      <c r="D2449" s="10">
        <f>'AUM Fondi'!F2626</f>
        <v>958214482.48000002</v>
      </c>
      <c r="E2449" s="10">
        <f>D2448*RB[[#This Row],[Variazione percentuale]]</f>
        <v>-1800926.3036446099</v>
      </c>
      <c r="F2449" s="11">
        <f>RB[[#This Row],[AUM]]-D2448</f>
        <v>-3305167.0899999142</v>
      </c>
      <c r="G2449" s="11">
        <f>RB[[#This Row],[∆ AUM]]-RB[[#This Row],[effetto mercato]]</f>
        <v>-1504240.7863553043</v>
      </c>
    </row>
    <row r="2450" spans="1:7">
      <c r="A2450" s="4">
        <v>45828</v>
      </c>
      <c r="B2450">
        <v>-0.13650000000000001</v>
      </c>
      <c r="C2450" s="6">
        <f>RB[[#This Row],[Variaz]]/100</f>
        <v>-1.3650000000000001E-3</v>
      </c>
      <c r="D2450" s="10">
        <f>'AUM Fondi'!F2627</f>
        <v>955768389.06999993</v>
      </c>
      <c r="E2450" s="10">
        <f>D2449*RB[[#This Row],[Variazione percentuale]]</f>
        <v>-1307962.7685852002</v>
      </c>
      <c r="F2450" s="11">
        <f>RB[[#This Row],[AUM]]-D2449</f>
        <v>-2446093.4100000858</v>
      </c>
      <c r="G2450" s="11">
        <f>RB[[#This Row],[∆ AUM]]-RB[[#This Row],[effetto mercato]]</f>
        <v>-1138130.6414148856</v>
      </c>
    </row>
    <row r="2451" spans="1:7">
      <c r="A2451" s="4">
        <v>45831</v>
      </c>
      <c r="B2451">
        <v>0.13669999999999999</v>
      </c>
      <c r="C2451" s="6">
        <f>RB[[#This Row],[Variaz]]/100</f>
        <v>1.3669999999999999E-3</v>
      </c>
      <c r="D2451" s="10">
        <f>'AUM Fondi'!F2628</f>
        <v>955570209.60000002</v>
      </c>
      <c r="E2451" s="10">
        <f>D2450*RB[[#This Row],[Variazione percentuale]]</f>
        <v>1306535.3878586898</v>
      </c>
      <c r="F2451" s="11">
        <f>RB[[#This Row],[AUM]]-D2450</f>
        <v>-198179.4699999094</v>
      </c>
      <c r="G2451" s="11">
        <f>RB[[#This Row],[∆ AUM]]-RB[[#This Row],[effetto mercato]]</f>
        <v>-1504714.8578585992</v>
      </c>
    </row>
    <row r="2452" spans="1:7">
      <c r="A2452" s="4">
        <v>45832</v>
      </c>
      <c r="B2452">
        <v>0.2389</v>
      </c>
      <c r="C2452" s="6">
        <f>RB[[#This Row],[Variaz]]/100</f>
        <v>2.3890000000000001E-3</v>
      </c>
      <c r="D2452" s="10">
        <f>'AUM Fondi'!F2629</f>
        <v>956819705.10000002</v>
      </c>
      <c r="E2452" s="10">
        <f>D2451*RB[[#This Row],[Variazione percentuale]]</f>
        <v>2282857.2307344</v>
      </c>
      <c r="F2452" s="11">
        <f>RB[[#This Row],[AUM]]-D2451</f>
        <v>1249495.5</v>
      </c>
      <c r="G2452" s="11">
        <f>RB[[#This Row],[∆ AUM]]-RB[[#This Row],[effetto mercato]]</f>
        <v>-1033361.7307344</v>
      </c>
    </row>
    <row r="2453" spans="1:7">
      <c r="A2453" s="4">
        <v>45833</v>
      </c>
      <c r="B2453">
        <v>-5.11E-2</v>
      </c>
      <c r="C2453" s="6">
        <f>RB[[#This Row],[Variaz]]/100</f>
        <v>-5.1099999999999995E-4</v>
      </c>
      <c r="D2453" s="10">
        <f>'AUM Fondi'!F2630</f>
        <v>955492125.72000015</v>
      </c>
      <c r="E2453" s="10">
        <f>D2452*RB[[#This Row],[Variazione percentuale]]</f>
        <v>-488934.86930609995</v>
      </c>
      <c r="F2453" s="11">
        <f>RB[[#This Row],[AUM]]-D2452</f>
        <v>-1327579.379999876</v>
      </c>
      <c r="G2453" s="11">
        <f>RB[[#This Row],[∆ AUM]]-RB[[#This Row],[effetto mercato]]</f>
        <v>-838644.51069377607</v>
      </c>
    </row>
    <row r="2454" spans="1:7">
      <c r="A2454" s="4">
        <v>45834</v>
      </c>
      <c r="B2454">
        <v>-3.4099999999999998E-2</v>
      </c>
      <c r="C2454" s="6">
        <f>RB[[#This Row],[Variaz]]/100</f>
        <v>-3.4099999999999999E-4</v>
      </c>
      <c r="D2454" s="10">
        <f>'AUM Fondi'!F2631</f>
        <v>954206564.48000002</v>
      </c>
      <c r="E2454" s="10">
        <f>D2453*RB[[#This Row],[Variazione percentuale]]</f>
        <v>-325822.81487052003</v>
      </c>
      <c r="F2454" s="11">
        <f>RB[[#This Row],[AUM]]-D2453</f>
        <v>-1285561.2400001287</v>
      </c>
      <c r="G2454" s="11">
        <f>RB[[#This Row],[∆ AUM]]-RB[[#This Row],[effetto mercato]]</f>
        <v>-959738.42512960872</v>
      </c>
    </row>
    <row r="2455" spans="1:7">
      <c r="A2455" s="4">
        <v>45835</v>
      </c>
      <c r="B2455">
        <v>0.1193</v>
      </c>
      <c r="C2455" s="6">
        <f>RB[[#This Row],[Variaz]]/100</f>
        <v>1.193E-3</v>
      </c>
      <c r="D2455" s="10">
        <f>'AUM Fondi'!F2632</f>
        <v>954274109.06000006</v>
      </c>
      <c r="E2455" s="10">
        <f>D2454*RB[[#This Row],[Variazione percentuale]]</f>
        <v>1138368.4314246401</v>
      </c>
      <c r="F2455" s="11">
        <f>RB[[#This Row],[AUM]]-D2454</f>
        <v>67544.580000042915</v>
      </c>
      <c r="G2455" s="11">
        <f>RB[[#This Row],[∆ AUM]]-RB[[#This Row],[effetto mercato]]</f>
        <v>-1070823.8514245972</v>
      </c>
    </row>
    <row r="2456" spans="1:7">
      <c r="A2456" s="4">
        <v>45838</v>
      </c>
      <c r="B2456">
        <v>3.4000000000000002E-2</v>
      </c>
      <c r="C2456" s="6">
        <f>RB[[#This Row],[Variaz]]/100</f>
        <v>3.4000000000000002E-4</v>
      </c>
      <c r="D2456" s="10">
        <f>'AUM Fondi'!F2633</f>
        <v>953718471.47000003</v>
      </c>
      <c r="E2456" s="10">
        <f>D2455*RB[[#This Row],[Variazione percentuale]]</f>
        <v>324453.19708040002</v>
      </c>
      <c r="F2456" s="11">
        <f>RB[[#This Row],[AUM]]-D2455</f>
        <v>-555637.59000003338</v>
      </c>
      <c r="G2456" s="11">
        <f>RB[[#This Row],[∆ AUM]]-RB[[#This Row],[effetto mercato]]</f>
        <v>-880090.78708043345</v>
      </c>
    </row>
    <row r="2457" spans="1:7">
      <c r="A2457" s="4">
        <v>45839</v>
      </c>
      <c r="B2457">
        <v>0.1021</v>
      </c>
      <c r="C2457" s="6">
        <f>RB[[#This Row],[Variaz]]/100</f>
        <v>1.021E-3</v>
      </c>
      <c r="D2457" s="10">
        <f>'AUM Fondi'!F2634</f>
        <v>954265602.28999996</v>
      </c>
      <c r="E2457" s="10">
        <f>D2456*RB[[#This Row],[Variazione percentuale]]</f>
        <v>973746.55937087</v>
      </c>
      <c r="F2457" s="11">
        <f>RB[[#This Row],[AUM]]-D2456</f>
        <v>547130.81999993324</v>
      </c>
      <c r="G2457" s="11">
        <f>RB[[#This Row],[∆ AUM]]-RB[[#This Row],[effetto mercato]]</f>
        <v>-426615.73937093676</v>
      </c>
    </row>
    <row r="2458" spans="1:7">
      <c r="A2458" s="4">
        <v>45840</v>
      </c>
      <c r="B2458">
        <v>-1.7000000000000001E-2</v>
      </c>
      <c r="C2458" s="6">
        <f>RB[[#This Row],[Variaz]]/100</f>
        <v>-1.7000000000000001E-4</v>
      </c>
      <c r="D2458" s="10">
        <f>'AUM Fondi'!F2635</f>
        <v>953278855.17999995</v>
      </c>
      <c r="E2458" s="10">
        <f>D2457*RB[[#This Row],[Variazione percentuale]]</f>
        <v>-162225.1523893</v>
      </c>
      <c r="F2458" s="11">
        <f>RB[[#This Row],[AUM]]-D2457</f>
        <v>-986747.11000001431</v>
      </c>
      <c r="G2458" s="11">
        <f>RB[[#This Row],[∆ AUM]]-RB[[#This Row],[effetto mercato]]</f>
        <v>-824521.95761071425</v>
      </c>
    </row>
    <row r="2459" spans="1:7">
      <c r="A2459" s="4">
        <v>45841</v>
      </c>
      <c r="B2459">
        <v>0.37390000000000001</v>
      </c>
      <c r="C2459" s="6">
        <f>RB[[#This Row],[Variaz]]/100</f>
        <v>3.7390000000000001E-3</v>
      </c>
      <c r="D2459" s="10">
        <f>'AUM Fondi'!F2636</f>
        <v>955904840.19000006</v>
      </c>
      <c r="E2459" s="10">
        <f>D2458*RB[[#This Row],[Variazione percentuale]]</f>
        <v>3564309.6395180197</v>
      </c>
      <c r="F2459" s="11">
        <f>RB[[#This Row],[AUM]]-D2458</f>
        <v>2625985.0100001097</v>
      </c>
      <c r="G2459" s="11">
        <f>RB[[#This Row],[∆ AUM]]-RB[[#This Row],[effetto mercato]]</f>
        <v>-938324.62951791007</v>
      </c>
    </row>
    <row r="2460" spans="1:7">
      <c r="A2460" s="4">
        <v>45842</v>
      </c>
      <c r="B2460">
        <v>-6.7699999999999996E-2</v>
      </c>
      <c r="C2460" s="6">
        <f>RB[[#This Row],[Variaz]]/100</f>
        <v>-6.7699999999999998E-4</v>
      </c>
      <c r="D2460" s="10">
        <f>'AUM Fondi'!F2637</f>
        <v>954325064.1099999</v>
      </c>
      <c r="E2460" s="10">
        <f>D2459*RB[[#This Row],[Variazione percentuale]]</f>
        <v>-647147.57680863002</v>
      </c>
      <c r="F2460" s="11">
        <f>RB[[#This Row],[AUM]]-D2459</f>
        <v>-1579776.0800001621</v>
      </c>
      <c r="G2460" s="11">
        <f>RB[[#This Row],[∆ AUM]]-RB[[#This Row],[effetto mercato]]</f>
        <v>-932628.5031915321</v>
      </c>
    </row>
    <row r="2461" spans="1:7">
      <c r="A2461" s="4">
        <v>45845</v>
      </c>
      <c r="B2461">
        <v>-0.27110000000000001</v>
      </c>
      <c r="C2461" s="6">
        <f>RB[[#This Row],[Variaz]]/100</f>
        <v>-2.7109999999999999E-3</v>
      </c>
      <c r="D2461" s="10">
        <f>'AUM Fondi'!F2638</f>
        <v>950928207.68999994</v>
      </c>
      <c r="E2461" s="10">
        <f>D2460*RB[[#This Row],[Variazione percentuale]]</f>
        <v>-2587175.2488022097</v>
      </c>
      <c r="F2461" s="11">
        <f>RB[[#This Row],[AUM]]-D2460</f>
        <v>-3396856.4199999571</v>
      </c>
      <c r="G2461" s="11">
        <f>RB[[#This Row],[∆ AUM]]-RB[[#This Row],[effetto mercato]]</f>
        <v>-809681.17119774735</v>
      </c>
    </row>
    <row r="2462" spans="1:7">
      <c r="A2462" s="4">
        <v>45846</v>
      </c>
      <c r="B2462">
        <v>3.4000000000000002E-2</v>
      </c>
      <c r="C2462" s="6">
        <f>RB[[#This Row],[Variaz]]/100</f>
        <v>3.4000000000000002E-4</v>
      </c>
      <c r="D2462" s="10">
        <f>'AUM Fondi'!F2639</f>
        <v>950575488.83000004</v>
      </c>
      <c r="E2462" s="10">
        <f>D2461*RB[[#This Row],[Variazione percentuale]]</f>
        <v>323315.59061459999</v>
      </c>
      <c r="F2462" s="11">
        <f>RB[[#This Row],[AUM]]-D2461</f>
        <v>-352718.8599998951</v>
      </c>
      <c r="G2462" s="11">
        <f>RB[[#This Row],[∆ AUM]]-RB[[#This Row],[effetto mercato]]</f>
        <v>-676034.45061449509</v>
      </c>
    </row>
    <row r="2463" spans="1:7">
      <c r="A2463" s="4">
        <v>45847</v>
      </c>
      <c r="B2463">
        <v>0.15290000000000001</v>
      </c>
      <c r="C2463" s="6">
        <f>RB[[#This Row],[Variaz]]/100</f>
        <v>1.529E-3</v>
      </c>
      <c r="D2463" s="10">
        <f>'AUM Fondi'!F2640</f>
        <v>950617543.67999995</v>
      </c>
      <c r="E2463" s="10">
        <f>D2462*RB[[#This Row],[Variazione percentuale]]</f>
        <v>1453429.92242107</v>
      </c>
      <c r="F2463" s="11">
        <f>RB[[#This Row],[AUM]]-D2462</f>
        <v>42054.849999904633</v>
      </c>
      <c r="G2463" s="11">
        <f>RB[[#This Row],[∆ AUM]]-RB[[#This Row],[effetto mercato]]</f>
        <v>-1411375.0724211654</v>
      </c>
    </row>
    <row r="2464" spans="1:7">
      <c r="A2464" s="4">
        <v>45848</v>
      </c>
      <c r="B2464">
        <v>3.39E-2</v>
      </c>
      <c r="C2464" s="6">
        <f>RB[[#This Row],[Variaz]]/100</f>
        <v>3.39E-4</v>
      </c>
      <c r="D2464" s="10">
        <f>'AUM Fondi'!F2641</f>
        <v>949381386.07000005</v>
      </c>
      <c r="E2464" s="10">
        <f>D2463*RB[[#This Row],[Variazione percentuale]]</f>
        <v>322259.34730751999</v>
      </c>
      <c r="F2464" s="11">
        <f>RB[[#This Row],[AUM]]-D2463</f>
        <v>-1236157.6099998951</v>
      </c>
      <c r="G2464" s="11">
        <f>RB[[#This Row],[∆ AUM]]-RB[[#This Row],[effetto mercato]]</f>
        <v>-1558416.9573074151</v>
      </c>
    </row>
    <row r="2465" spans="1:7">
      <c r="A2465" s="4">
        <v>45849</v>
      </c>
      <c r="B2465">
        <v>-0.3221</v>
      </c>
      <c r="C2465" s="6">
        <f>RB[[#This Row],[Variaz]]/100</f>
        <v>-3.2209999999999999E-3</v>
      </c>
      <c r="D2465" s="10">
        <f>'AUM Fondi'!F2642</f>
        <v>945207317.51000011</v>
      </c>
      <c r="E2465" s="10">
        <f>D2464*RB[[#This Row],[Variazione percentuale]]</f>
        <v>-3057957.4445314701</v>
      </c>
      <c r="F2465" s="11">
        <f>RB[[#This Row],[AUM]]-D2464</f>
        <v>-4174068.5599999428</v>
      </c>
      <c r="G2465" s="11">
        <f>RB[[#This Row],[∆ AUM]]-RB[[#This Row],[effetto mercato]]</f>
        <v>-1116111.1154684727</v>
      </c>
    </row>
    <row r="2466" spans="1:7">
      <c r="A2466" s="4">
        <v>45852</v>
      </c>
      <c r="B2466">
        <v>-0.10199999999999999</v>
      </c>
      <c r="C2466" s="6">
        <f>RB[[#This Row],[Variaz]]/100</f>
        <v>-1.0199999999999999E-3</v>
      </c>
      <c r="D2466" s="10">
        <f>'AUM Fondi'!F2643</f>
        <v>942918063.19000006</v>
      </c>
      <c r="E2466" s="10">
        <f>D2465*RB[[#This Row],[Variazione percentuale]]</f>
        <v>-964111.46386020002</v>
      </c>
      <c r="F2466" s="11">
        <f>RB[[#This Row],[AUM]]-D2465</f>
        <v>-2289254.3200000525</v>
      </c>
      <c r="G2466" s="11">
        <f>RB[[#This Row],[∆ AUM]]-RB[[#This Row],[effetto mercato]]</f>
        <v>-1325142.8561398524</v>
      </c>
    </row>
    <row r="2467" spans="1:7">
      <c r="A2467" s="4">
        <v>45853</v>
      </c>
      <c r="B2467">
        <v>0.17019999999999999</v>
      </c>
      <c r="C2467" s="6">
        <f>RB[[#This Row],[Variaz]]/100</f>
        <v>1.702E-3</v>
      </c>
      <c r="D2467" s="10">
        <f>'AUM Fondi'!F2644</f>
        <v>943439313.38000011</v>
      </c>
      <c r="E2467" s="10">
        <f>D2466*RB[[#This Row],[Variazione percentuale]]</f>
        <v>1604846.54354938</v>
      </c>
      <c r="F2467" s="11">
        <f>RB[[#This Row],[AUM]]-D2466</f>
        <v>521250.19000005722</v>
      </c>
      <c r="G2467" s="11">
        <f>RB[[#This Row],[∆ AUM]]-RB[[#This Row],[effetto mercato]]</f>
        <v>-1083596.3535493228</v>
      </c>
    </row>
    <row r="2468" spans="1:7">
      <c r="A2468" s="4">
        <v>45854</v>
      </c>
      <c r="B2468">
        <v>0.2039</v>
      </c>
      <c r="C2468" s="6">
        <f>RB[[#This Row],[Variaz]]/100</f>
        <v>2.039E-3</v>
      </c>
      <c r="D2468" s="10">
        <f>'AUM Fondi'!F2645</f>
        <v>944329058.45999992</v>
      </c>
      <c r="E2468" s="10">
        <f>D2467*RB[[#This Row],[Variazione percentuale]]</f>
        <v>1923672.7599818204</v>
      </c>
      <c r="F2468" s="11">
        <f>RB[[#This Row],[AUM]]-D2467</f>
        <v>889745.0799998045</v>
      </c>
      <c r="G2468" s="11">
        <f>RB[[#This Row],[∆ AUM]]-RB[[#This Row],[effetto mercato]]</f>
        <v>-1033927.6799820159</v>
      </c>
    </row>
    <row r="2469" spans="1:7">
      <c r="A2469" s="4">
        <v>45855</v>
      </c>
      <c r="B2469">
        <v>0.20349999999999999</v>
      </c>
      <c r="C2469" s="6">
        <f>RB[[#This Row],[Variaz]]/100</f>
        <v>2.0349999999999999E-3</v>
      </c>
      <c r="D2469" s="10">
        <f>'AUM Fondi'!F2646</f>
        <v>945379370.53000009</v>
      </c>
      <c r="E2469" s="10">
        <f>D2468*RB[[#This Row],[Variazione percentuale]]</f>
        <v>1921709.6339660997</v>
      </c>
      <c r="F2469" s="11">
        <f>RB[[#This Row],[AUM]]-D2468</f>
        <v>1050312.0700001717</v>
      </c>
      <c r="G2469" s="11">
        <f>RB[[#This Row],[∆ AUM]]-RB[[#This Row],[effetto mercato]]</f>
        <v>-871397.56396592804</v>
      </c>
    </row>
    <row r="2470" spans="1:7">
      <c r="A2470" s="4">
        <v>45856</v>
      </c>
      <c r="B2470">
        <v>-0.25390000000000001</v>
      </c>
      <c r="C2470" s="6">
        <f>RB[[#This Row],[Variaz]]/100</f>
        <v>-2.539E-3</v>
      </c>
      <c r="D2470" s="10">
        <f>'AUM Fondi'!F2647</f>
        <v>942267764.99000013</v>
      </c>
      <c r="E2470" s="10">
        <f>D2469*RB[[#This Row],[Variazione percentuale]]</f>
        <v>-2400318.2217756701</v>
      </c>
      <c r="F2470" s="11">
        <f>RB[[#This Row],[AUM]]-D2469</f>
        <v>-3111605.5399999619</v>
      </c>
      <c r="G2470" s="11">
        <f>RB[[#This Row],[∆ AUM]]-RB[[#This Row],[effetto mercato]]</f>
        <v>-711287.31822429178</v>
      </c>
    </row>
    <row r="2471" spans="1:7">
      <c r="A2471" s="4">
        <v>45859</v>
      </c>
      <c r="B2471">
        <v>0.23760000000000001</v>
      </c>
      <c r="C2471" s="6">
        <f>RB[[#This Row],[Variaz]]/100</f>
        <v>2.3760000000000001E-3</v>
      </c>
      <c r="D2471" s="10">
        <f>'AUM Fondi'!F2648</f>
        <v>943750862.99000001</v>
      </c>
      <c r="E2471" s="10">
        <f>D2470*RB[[#This Row],[Variazione percentuale]]</f>
        <v>2238828.2096162406</v>
      </c>
      <c r="F2471" s="11">
        <f>RB[[#This Row],[AUM]]-D2470</f>
        <v>1483097.9999998808</v>
      </c>
      <c r="G2471" s="11">
        <f>RB[[#This Row],[∆ AUM]]-RB[[#This Row],[effetto mercato]]</f>
        <v>-755730.20961635979</v>
      </c>
    </row>
    <row r="2472" spans="1:7">
      <c r="A2472" s="4">
        <v>45860</v>
      </c>
      <c r="B2472">
        <v>5.0799999999999998E-2</v>
      </c>
      <c r="C2472" s="6">
        <f>RB[[#This Row],[Variaz]]/100</f>
        <v>5.0799999999999999E-4</v>
      </c>
      <c r="D2472" s="10">
        <f>'AUM Fondi'!F2649</f>
        <v>943577542.63</v>
      </c>
      <c r="E2472" s="10">
        <f>D2471*RB[[#This Row],[Variazione percentuale]]</f>
        <v>479425.43839892</v>
      </c>
      <c r="F2472" s="11">
        <f>RB[[#This Row],[AUM]]-D2471</f>
        <v>-173320.36000001431</v>
      </c>
      <c r="G2472" s="11">
        <f>RB[[#This Row],[∆ AUM]]-RB[[#This Row],[effetto mercato]]</f>
        <v>-652745.7983989343</v>
      </c>
    </row>
    <row r="2473" spans="1:7">
      <c r="A2473" s="4">
        <v>45861</v>
      </c>
      <c r="B2473">
        <v>0.16919999999999999</v>
      </c>
      <c r="C2473" s="6">
        <f>RB[[#This Row],[Variaz]]/100</f>
        <v>1.6919999999999999E-3</v>
      </c>
      <c r="D2473" s="10">
        <f>'AUM Fondi'!F2650</f>
        <v>944267115.64999998</v>
      </c>
      <c r="E2473" s="10">
        <f>D2472*RB[[#This Row],[Variazione percentuale]]</f>
        <v>1596533.2021299598</v>
      </c>
      <c r="F2473" s="11">
        <f>RB[[#This Row],[AUM]]-D2472</f>
        <v>689573.01999998093</v>
      </c>
      <c r="G2473" s="11">
        <f>RB[[#This Row],[∆ AUM]]-RB[[#This Row],[effetto mercato]]</f>
        <v>-906960.1821299789</v>
      </c>
    </row>
    <row r="2474" spans="1:7">
      <c r="A2474" s="4">
        <v>45862</v>
      </c>
      <c r="B2474">
        <v>-0.28720000000000001</v>
      </c>
      <c r="C2474" s="6">
        <f>RB[[#This Row],[Variaz]]/100</f>
        <v>-2.872E-3</v>
      </c>
      <c r="D2474" s="10">
        <f>'AUM Fondi'!F2651</f>
        <v>940513983.81000006</v>
      </c>
      <c r="E2474" s="10">
        <f>D2473*RB[[#This Row],[Variazione percentuale]]</f>
        <v>-2711935.1561468001</v>
      </c>
      <c r="F2474" s="11">
        <f>RB[[#This Row],[AUM]]-D2473</f>
        <v>-3753131.8399999142</v>
      </c>
      <c r="G2474" s="11">
        <f>RB[[#This Row],[∆ AUM]]-RB[[#This Row],[effetto mercato]]</f>
        <v>-1041196.683853114</v>
      </c>
    </row>
    <row r="2475" spans="1:7">
      <c r="A2475" s="4">
        <v>45863</v>
      </c>
      <c r="B2475">
        <v>6.7799999999999999E-2</v>
      </c>
      <c r="C2475" s="6">
        <f>RB[[#This Row],[Variaz]]/100</f>
        <v>6.78E-4</v>
      </c>
      <c r="D2475" s="10">
        <f>'AUM Fondi'!F2652</f>
        <v>939984393.40999997</v>
      </c>
      <c r="E2475" s="10">
        <f>D2474*RB[[#This Row],[Variazione percentuale]]</f>
        <v>637668.48102318007</v>
      </c>
      <c r="F2475" s="11">
        <f>RB[[#This Row],[AUM]]-D2474</f>
        <v>-529590.40000009537</v>
      </c>
      <c r="G2475" s="11">
        <f>RB[[#This Row],[∆ AUM]]-RB[[#This Row],[effetto mercato]]</f>
        <v>-1167258.8810232754</v>
      </c>
    </row>
    <row r="2476" spans="1:7">
      <c r="A2476" s="4">
        <v>45866</v>
      </c>
      <c r="B2476">
        <v>0.35549999999999998</v>
      </c>
      <c r="C2476" s="6">
        <f>RB[[#This Row],[Variaz]]/100</f>
        <v>3.555E-3</v>
      </c>
      <c r="D2476" s="10">
        <f>'AUM Fondi'!F2653</f>
        <v>942130812.38999987</v>
      </c>
      <c r="E2476" s="10">
        <f>D2475*RB[[#This Row],[Variazione percentuale]]</f>
        <v>3341644.5185725498</v>
      </c>
      <c r="F2476" s="11">
        <f>RB[[#This Row],[AUM]]-D2475</f>
        <v>2146418.9799998999</v>
      </c>
      <c r="G2476" s="11">
        <f>RB[[#This Row],[∆ AUM]]-RB[[#This Row],[effetto mercato]]</f>
        <v>-1195225.5385726499</v>
      </c>
    </row>
    <row r="2477" spans="1:7">
      <c r="A2477" s="4">
        <v>45867</v>
      </c>
      <c r="B2477">
        <v>0.18559999999999999</v>
      </c>
      <c r="C2477" s="6">
        <f>RB[[#This Row],[Variaz]]/100</f>
        <v>1.8559999999999998E-3</v>
      </c>
      <c r="D2477" s="10">
        <f>'AUM Fondi'!F2654</f>
        <v>943089329.18999994</v>
      </c>
      <c r="E2477" s="10">
        <f>D2476*RB[[#This Row],[Variazione percentuale]]</f>
        <v>1748594.7877958396</v>
      </c>
      <c r="F2477" s="11">
        <f>RB[[#This Row],[AUM]]-D2476</f>
        <v>958516.80000007153</v>
      </c>
      <c r="G2477" s="11">
        <f>RB[[#This Row],[∆ AUM]]-RB[[#This Row],[effetto mercato]]</f>
        <v>-790077.98779576807</v>
      </c>
    </row>
    <row r="2478" spans="1:7">
      <c r="A2478" s="4">
        <v>45868</v>
      </c>
      <c r="B2478">
        <v>-5.0500000000000003E-2</v>
      </c>
      <c r="C2478" s="6">
        <f>RB[[#This Row],[Variaz]]/100</f>
        <v>-5.0500000000000002E-4</v>
      </c>
      <c r="D2478" s="10">
        <f>'AUM Fondi'!F2655</f>
        <v>941554231.70999992</v>
      </c>
      <c r="E2478" s="10">
        <f>D2477*RB[[#This Row],[Variazione percentuale]]</f>
        <v>-476260.11124095001</v>
      </c>
      <c r="F2478" s="11">
        <f>RB[[#This Row],[AUM]]-D2477</f>
        <v>-1535097.4800000191</v>
      </c>
      <c r="G2478" s="11">
        <f>RB[[#This Row],[∆ AUM]]-RB[[#This Row],[effetto mercato]]</f>
        <v>-1058837.3687590691</v>
      </c>
    </row>
    <row r="2479" spans="1:7">
      <c r="A2479" s="4">
        <v>45869</v>
      </c>
      <c r="B2479">
        <v>-0.16850000000000001</v>
      </c>
      <c r="C2479" s="6">
        <f>RB[[#This Row],[Variaz]]/100</f>
        <v>-1.6850000000000001E-3</v>
      </c>
      <c r="D2479" s="10">
        <f>'AUM Fondi'!F2656</f>
        <v>938918046.39999998</v>
      </c>
      <c r="E2479" s="10">
        <f>D2478*RB[[#This Row],[Variazione percentuale]]</f>
        <v>-1586518.8804313499</v>
      </c>
      <c r="F2479" s="11">
        <f>RB[[#This Row],[AUM]]-D2478</f>
        <v>-2636185.3099999428</v>
      </c>
      <c r="G2479" s="11">
        <f>RB[[#This Row],[∆ AUM]]-RB[[#This Row],[effetto mercato]]</f>
        <v>-1049666.4295685929</v>
      </c>
    </row>
    <row r="2480" spans="1:7">
      <c r="A2480" s="4">
        <v>45870</v>
      </c>
      <c r="B2480">
        <v>-0.4556</v>
      </c>
      <c r="C2480" s="6">
        <f>RB[[#This Row],[Variaz]]/100</f>
        <v>-4.5560000000000002E-3</v>
      </c>
      <c r="D2480" s="10">
        <f>'AUM Fondi'!F2657</f>
        <v>933671729.83000004</v>
      </c>
      <c r="E2480" s="10">
        <f>D2479*RB[[#This Row],[Variazione percentuale]]</f>
        <v>-4277710.6193984002</v>
      </c>
      <c r="F2480" s="11">
        <f>RB[[#This Row],[AUM]]-D2479</f>
        <v>-5246316.5699999332</v>
      </c>
      <c r="G2480" s="11">
        <f>RB[[#This Row],[∆ AUM]]-RB[[#This Row],[effetto mercato]]</f>
        <v>-968605.95060153306</v>
      </c>
    </row>
    <row r="2481" spans="1:7">
      <c r="A2481" s="4">
        <v>45873</v>
      </c>
      <c r="B2481">
        <v>0.52549999999999997</v>
      </c>
      <c r="C2481" s="6">
        <f>RB[[#This Row],[Variaz]]/100</f>
        <v>5.2549999999999993E-3</v>
      </c>
      <c r="D2481" s="10">
        <f>'AUM Fondi'!F2658</f>
        <v>937971386.96000004</v>
      </c>
      <c r="E2481" s="10">
        <f>D2480*RB[[#This Row],[Variazione percentuale]]</f>
        <v>4906444.9402566496</v>
      </c>
      <c r="F2481" s="11">
        <f>RB[[#This Row],[AUM]]-D2480</f>
        <v>4299657.1299999952</v>
      </c>
      <c r="G2481" s="11">
        <f>RB[[#This Row],[∆ AUM]]-RB[[#This Row],[effetto mercato]]</f>
        <v>-606787.8102566544</v>
      </c>
    </row>
    <row r="2482" spans="1:7">
      <c r="A2482" s="4">
        <v>45874</v>
      </c>
      <c r="B2482">
        <v>-5.0599999999999999E-2</v>
      </c>
      <c r="C2482" s="6">
        <f>RB[[#This Row],[Variaz]]/100</f>
        <v>-5.0599999999999994E-4</v>
      </c>
      <c r="D2482" s="10">
        <f>'AUM Fondi'!F2659</f>
        <v>937116236.81000006</v>
      </c>
      <c r="E2482" s="10">
        <f>D2481*RB[[#This Row],[Variazione percentuale]]</f>
        <v>-474613.52180175995</v>
      </c>
      <c r="F2482" s="11">
        <f>RB[[#This Row],[AUM]]-D2481</f>
        <v>-855150.14999997616</v>
      </c>
      <c r="G2482" s="11">
        <f>RB[[#This Row],[∆ AUM]]-RB[[#This Row],[effetto mercato]]</f>
        <v>-380536.6281982162</v>
      </c>
    </row>
    <row r="2483" spans="1:7">
      <c r="A2483" s="4">
        <v>45875</v>
      </c>
      <c r="B2483">
        <v>-0.16869999999999999</v>
      </c>
      <c r="C2483" s="6">
        <f>RB[[#This Row],[Variaz]]/100</f>
        <v>-1.6869999999999999E-3</v>
      </c>
      <c r="D2483" s="10">
        <f>'AUM Fondi'!F2660</f>
        <v>935100174.3499999</v>
      </c>
      <c r="E2483" s="10">
        <f>D2482*RB[[#This Row],[Variazione percentuale]]</f>
        <v>-1580915.0914984699</v>
      </c>
      <c r="F2483" s="11">
        <f>RB[[#This Row],[AUM]]-D2482</f>
        <v>-2016062.4600001574</v>
      </c>
      <c r="G2483" s="11">
        <f>RB[[#This Row],[∆ AUM]]-RB[[#This Row],[effetto mercato]]</f>
        <v>-435147.36850168742</v>
      </c>
    </row>
    <row r="2484" spans="1:7">
      <c r="A2484" s="4">
        <v>45876</v>
      </c>
      <c r="B2484">
        <v>0.13519999999999999</v>
      </c>
      <c r="C2484" s="6">
        <f>RB[[#This Row],[Variaz]]/100</f>
        <v>1.3519999999999999E-3</v>
      </c>
      <c r="D2484" s="10">
        <f>'AUM Fondi'!F2661</f>
        <v>935635169.58000004</v>
      </c>
      <c r="E2484" s="10">
        <f>D2483*RB[[#This Row],[Variazione percentuale]]</f>
        <v>1264255.4357211997</v>
      </c>
      <c r="F2484" s="11">
        <f>RB[[#This Row],[AUM]]-D2483</f>
        <v>534995.23000013828</v>
      </c>
      <c r="G2484" s="11">
        <f>RB[[#This Row],[∆ AUM]]-RB[[#This Row],[effetto mercato]]</f>
        <v>-729260.20572106144</v>
      </c>
    </row>
    <row r="2485" spans="1:7">
      <c r="A2485" s="4">
        <v>45877</v>
      </c>
      <c r="B2485">
        <v>-0.1013</v>
      </c>
      <c r="C2485" s="6">
        <f>RB[[#This Row],[Variaz]]/100</f>
        <v>-1.013E-3</v>
      </c>
      <c r="D2485" s="10">
        <f>'AUM Fondi'!F2662</f>
        <v>934064738.83000004</v>
      </c>
      <c r="E2485" s="10">
        <f>D2484*RB[[#This Row],[Variazione percentuale]]</f>
        <v>-947798.42678454006</v>
      </c>
      <c r="F2485" s="11">
        <f>RB[[#This Row],[AUM]]-D2484</f>
        <v>-1570430.75</v>
      </c>
      <c r="G2485" s="11">
        <f>RB[[#This Row],[∆ AUM]]-RB[[#This Row],[effetto mercato]]</f>
        <v>-622632.32321545994</v>
      </c>
    </row>
    <row r="2486" spans="1:7">
      <c r="A2486" s="4">
        <v>45880</v>
      </c>
      <c r="B2486">
        <v>-1.6899999999999998E-2</v>
      </c>
      <c r="C2486" s="6">
        <f>RB[[#This Row],[Variaz]]/100</f>
        <v>-1.6899999999999999E-4</v>
      </c>
      <c r="D2486" s="10">
        <f>'AUM Fondi'!F2663</f>
        <v>933627329.74000001</v>
      </c>
      <c r="E2486" s="10">
        <f>D2485*RB[[#This Row],[Variazione percentuale]]</f>
        <v>-157856.94086226998</v>
      </c>
      <c r="F2486" s="11">
        <f>RB[[#This Row],[AUM]]-D2485</f>
        <v>-437409.09000003338</v>
      </c>
      <c r="G2486" s="11">
        <f>RB[[#This Row],[∆ AUM]]-RB[[#This Row],[effetto mercato]]</f>
        <v>-279552.14913776342</v>
      </c>
    </row>
    <row r="2487" spans="1:7">
      <c r="A2487" s="4">
        <v>45881</v>
      </c>
      <c r="B2487">
        <v>-1.6899999999999998E-2</v>
      </c>
      <c r="C2487" s="6">
        <f>RB[[#This Row],[Variaz]]/100</f>
        <v>-1.6899999999999999E-4</v>
      </c>
      <c r="D2487" s="10">
        <f>'AUM Fondi'!F2664</f>
        <v>932526345.25000012</v>
      </c>
      <c r="E2487" s="10">
        <f>D2486*RB[[#This Row],[Variazione percentuale]]</f>
        <v>-157783.01872605999</v>
      </c>
      <c r="F2487" s="11">
        <f>RB[[#This Row],[AUM]]-D2486</f>
        <v>-1100984.4899998903</v>
      </c>
      <c r="G2487" s="11">
        <f>RB[[#This Row],[∆ AUM]]-RB[[#This Row],[effetto mercato]]</f>
        <v>-943201.47127383039</v>
      </c>
    </row>
    <row r="2488" spans="1:7">
      <c r="A2488" s="4">
        <v>45882</v>
      </c>
      <c r="B2488">
        <v>0.35489999999999999</v>
      </c>
      <c r="C2488" s="6">
        <f>RB[[#This Row],[Variaz]]/100</f>
        <v>3.5490000000000001E-3</v>
      </c>
      <c r="D2488" s="10">
        <f>'AUM Fondi'!F2665</f>
        <v>935189452.51999998</v>
      </c>
      <c r="E2488" s="10">
        <f>D2487*RB[[#This Row],[Variazione percentuale]]</f>
        <v>3309535.9992922503</v>
      </c>
      <c r="F2488" s="11">
        <f>RB[[#This Row],[AUM]]-D2487</f>
        <v>2663107.2699998617</v>
      </c>
      <c r="G2488" s="11">
        <f>RB[[#This Row],[∆ AUM]]-RB[[#This Row],[effetto mercato]]</f>
        <v>-646428.72929238854</v>
      </c>
    </row>
    <row r="2489" spans="1:7">
      <c r="A2489" s="4">
        <v>45883</v>
      </c>
      <c r="B2489">
        <v>-6.7400000000000002E-2</v>
      </c>
      <c r="C2489" s="6">
        <f>RB[[#This Row],[Variaz]]/100</f>
        <v>-6.7400000000000001E-4</v>
      </c>
      <c r="D2489" s="10">
        <f>'AUM Fondi'!F2666</f>
        <v>933821815.72000003</v>
      </c>
      <c r="E2489" s="10">
        <f>D2488*RB[[#This Row],[Variazione percentuale]]</f>
        <v>-630317.69099847996</v>
      </c>
      <c r="F2489" s="11">
        <f>RB[[#This Row],[AUM]]-D2488</f>
        <v>-1367636.7999999523</v>
      </c>
      <c r="G2489" s="11">
        <f>RB[[#This Row],[∆ AUM]]-RB[[#This Row],[effetto mercato]]</f>
        <v>-737319.10900147236</v>
      </c>
    </row>
    <row r="2490" spans="1:7">
      <c r="A2490" s="4">
        <v>45887</v>
      </c>
      <c r="B2490">
        <v>-0.16850000000000001</v>
      </c>
      <c r="C2490" s="6">
        <f>RB[[#This Row],[Variaz]]/100</f>
        <v>-1.6850000000000001E-3</v>
      </c>
      <c r="D2490" s="10">
        <f>'AUM Fondi'!F2667</f>
        <v>931630884.58999991</v>
      </c>
      <c r="E2490" s="10">
        <f>D2489*RB[[#This Row],[Variazione percentuale]]</f>
        <v>-1573489.7594882001</v>
      </c>
      <c r="F2490" s="11">
        <f>RB[[#This Row],[AUM]]-D2489</f>
        <v>-2190931.1300001144</v>
      </c>
      <c r="G2490" s="11">
        <f>RB[[#This Row],[∆ AUM]]-RB[[#This Row],[effetto mercato]]</f>
        <v>-617441.37051191437</v>
      </c>
    </row>
    <row r="2491" spans="1:7">
      <c r="A2491" s="4">
        <v>45888</v>
      </c>
      <c r="B2491">
        <v>5.0599999999999999E-2</v>
      </c>
      <c r="C2491" s="6">
        <f>RB[[#This Row],[Variaz]]/100</f>
        <v>5.0599999999999994E-4</v>
      </c>
      <c r="D2491" s="10">
        <f>'AUM Fondi'!F2668</f>
        <v>931744717.4799999</v>
      </c>
      <c r="E2491" s="10">
        <f>D2490*RB[[#This Row],[Variazione percentuale]]</f>
        <v>471405.22760253988</v>
      </c>
      <c r="F2491" s="11">
        <f>RB[[#This Row],[AUM]]-D2490</f>
        <v>113832.88999998569</v>
      </c>
      <c r="G2491" s="11">
        <f>RB[[#This Row],[∆ AUM]]-RB[[#This Row],[effetto mercato]]</f>
        <v>-357572.33760255418</v>
      </c>
    </row>
    <row r="2492" spans="1:7">
      <c r="A2492" s="4">
        <v>45889</v>
      </c>
      <c r="B2492">
        <v>0.15179999999999999</v>
      </c>
      <c r="C2492" s="6">
        <f>RB[[#This Row],[Variaz]]/100</f>
        <v>1.5179999999999998E-3</v>
      </c>
      <c r="D2492" s="10">
        <f>'AUM Fondi'!F2669</f>
        <v>932958747.66999996</v>
      </c>
      <c r="E2492" s="10">
        <f>D2491*RB[[#This Row],[Variazione percentuale]]</f>
        <v>1414388.4811346396</v>
      </c>
      <c r="F2492" s="11">
        <f>RB[[#This Row],[AUM]]-D2491</f>
        <v>1214030.1900000572</v>
      </c>
      <c r="G2492" s="11">
        <f>RB[[#This Row],[∆ AUM]]-RB[[#This Row],[effetto mercato]]</f>
        <v>-200358.29113458237</v>
      </c>
    </row>
    <row r="2493" spans="1:7">
      <c r="A2493" s="4">
        <v>45890</v>
      </c>
      <c r="B2493">
        <v>-0.23580000000000001</v>
      </c>
      <c r="C2493" s="6">
        <f>RB[[#This Row],[Variaz]]/100</f>
        <v>-2.3580000000000003E-3</v>
      </c>
      <c r="D2493" s="10">
        <f>'AUM Fondi'!F2670</f>
        <v>930022601.08000004</v>
      </c>
      <c r="E2493" s="10">
        <f>D2492*RB[[#This Row],[Variazione percentuale]]</f>
        <v>-2199916.7270058603</v>
      </c>
      <c r="F2493" s="11">
        <f>RB[[#This Row],[AUM]]-D2492</f>
        <v>-2936146.5899999142</v>
      </c>
      <c r="G2493" s="11">
        <f>RB[[#This Row],[∆ AUM]]-RB[[#This Row],[effetto mercato]]</f>
        <v>-736229.86299405387</v>
      </c>
    </row>
    <row r="2494" spans="1:7">
      <c r="A2494" s="4">
        <v>45891</v>
      </c>
      <c r="B2494">
        <v>0.32079999999999997</v>
      </c>
      <c r="C2494" s="6">
        <f>RB[[#This Row],[Variaz]]/100</f>
        <v>3.2079999999999999E-3</v>
      </c>
      <c r="D2494" s="10">
        <f>'AUM Fondi'!F2671</f>
        <v>932553653.26999998</v>
      </c>
      <c r="E2494" s="10">
        <f>D2493*RB[[#This Row],[Variazione percentuale]]</f>
        <v>2983512.5042646402</v>
      </c>
      <c r="F2494" s="11">
        <f>RB[[#This Row],[AUM]]-D2493</f>
        <v>2531052.189999938</v>
      </c>
      <c r="G2494" s="11">
        <f>RB[[#This Row],[∆ AUM]]-RB[[#This Row],[effetto mercato]]</f>
        <v>-452460.31426470215</v>
      </c>
    </row>
    <row r="2495" spans="1:7">
      <c r="A2495" s="4">
        <v>45894</v>
      </c>
      <c r="B2495">
        <v>-0.2525</v>
      </c>
      <c r="C2495" s="6">
        <f>RB[[#This Row],[Variaz]]/100</f>
        <v>-2.5249999999999999E-3</v>
      </c>
      <c r="D2495" s="10">
        <f>'AUM Fondi'!F2672</f>
        <v>929547367.80999994</v>
      </c>
      <c r="E2495" s="10">
        <f>D2494*RB[[#This Row],[Variazione percentuale]]</f>
        <v>-2354697.9745067498</v>
      </c>
      <c r="F2495" s="11">
        <f>RB[[#This Row],[AUM]]-D2494</f>
        <v>-3006285.4600000381</v>
      </c>
      <c r="G2495" s="11">
        <f>RB[[#This Row],[∆ AUM]]-RB[[#This Row],[effetto mercato]]</f>
        <v>-651587.48549328838</v>
      </c>
    </row>
    <row r="2496" spans="1:7">
      <c r="A2496" s="4">
        <v>45895</v>
      </c>
      <c r="B2496">
        <v>0.16869999999999999</v>
      </c>
      <c r="C2496" s="6">
        <f>RB[[#This Row],[Variaz]]/100</f>
        <v>1.6869999999999999E-3</v>
      </c>
      <c r="D2496" s="10">
        <f>'AUM Fondi'!F2673</f>
        <v>930691366.00999999</v>
      </c>
      <c r="E2496" s="10">
        <f>D2495*RB[[#This Row],[Variazione percentuale]]</f>
        <v>1568146.4094954699</v>
      </c>
      <c r="F2496" s="11">
        <f>RB[[#This Row],[AUM]]-D2495</f>
        <v>1143998.2000000477</v>
      </c>
      <c r="G2496" s="11">
        <f>RB[[#This Row],[∆ AUM]]-RB[[#This Row],[effetto mercato]]</f>
        <v>-424148.2094954222</v>
      </c>
    </row>
    <row r="2497" spans="1:7">
      <c r="A2497" s="4">
        <v>45896</v>
      </c>
      <c r="B2497">
        <v>0.18529999999999999</v>
      </c>
      <c r="C2497" s="6">
        <f>RB[[#This Row],[Variaz]]/100</f>
        <v>1.8529999999999998E-3</v>
      </c>
      <c r="D2497" s="10">
        <f>'AUM Fondi'!F2674</f>
        <v>931968402.20999992</v>
      </c>
      <c r="E2497" s="10">
        <f>D2496*RB[[#This Row],[Variazione percentuale]]</f>
        <v>1724571.1012165297</v>
      </c>
      <c r="F2497" s="11">
        <f>RB[[#This Row],[AUM]]-D2496</f>
        <v>1277036.1999999285</v>
      </c>
      <c r="G2497" s="11">
        <f>RB[[#This Row],[∆ AUM]]-RB[[#This Row],[effetto mercato]]</f>
        <v>-447534.90121660125</v>
      </c>
    </row>
    <row r="2498" spans="1:7">
      <c r="A2498" s="4">
        <v>45897</v>
      </c>
      <c r="B2498">
        <v>-8.4099999999999994E-2</v>
      </c>
      <c r="C2498" s="6">
        <f>RB[[#This Row],[Variaz]]/100</f>
        <v>-8.4099999999999995E-4</v>
      </c>
      <c r="D2498" s="10">
        <f>'AUM Fondi'!F2675</f>
        <v>930490855.13999999</v>
      </c>
      <c r="E2498" s="10">
        <f>D2497*RB[[#This Row],[Variazione percentuale]]</f>
        <v>-783785.42625860986</v>
      </c>
      <c r="F2498" s="11">
        <f>RB[[#This Row],[AUM]]-D2497</f>
        <v>-1477547.0699999332</v>
      </c>
      <c r="G2498" s="11">
        <f>RB[[#This Row],[∆ AUM]]-RB[[#This Row],[effetto mercato]]</f>
        <v>-693761.64374132338</v>
      </c>
    </row>
    <row r="2499" spans="1:7">
      <c r="A2499" s="4">
        <v>45898</v>
      </c>
      <c r="B2499">
        <v>-0.40389999999999998</v>
      </c>
      <c r="C2499" s="6">
        <f>RB[[#This Row],[Variaz]]/100</f>
        <v>-4.0390000000000001E-3</v>
      </c>
      <c r="D2499" s="10">
        <f>'AUM Fondi'!F2676</f>
        <v>925854874.40999997</v>
      </c>
      <c r="E2499" s="10">
        <f>D2498*RB[[#This Row],[Variazione percentuale]]</f>
        <v>-3758252.5639104601</v>
      </c>
      <c r="F2499" s="11">
        <f>RB[[#This Row],[AUM]]-D2498</f>
        <v>-4635980.7300000191</v>
      </c>
      <c r="G2499" s="11">
        <f>RB[[#This Row],[∆ AUM]]-RB[[#This Row],[effetto mercato]]</f>
        <v>-877728.16608955897</v>
      </c>
    </row>
    <row r="2500" spans="1:7">
      <c r="A2500" s="4">
        <v>45901</v>
      </c>
      <c r="B2500">
        <v>-0.1183</v>
      </c>
      <c r="C2500" s="6">
        <f>RB[[#This Row],[Variaz]]/100</f>
        <v>-1.183E-3</v>
      </c>
      <c r="D2500" s="10">
        <f>'AUM Fondi'!F2677</f>
        <v>924333940.51999998</v>
      </c>
      <c r="E2500" s="10">
        <f>D2499*RB[[#This Row],[Variazione percentuale]]</f>
        <v>-1095286.3164270299</v>
      </c>
      <c r="F2500" s="11">
        <f>RB[[#This Row],[AUM]]-D2499</f>
        <v>-1520933.8899999857</v>
      </c>
      <c r="G2500" s="11">
        <f>RB[[#This Row],[∆ AUM]]-RB[[#This Row],[effetto mercato]]</f>
        <v>-425647.57357295579</v>
      </c>
    </row>
    <row r="2501" spans="1:7">
      <c r="A2501" s="4">
        <v>45902</v>
      </c>
      <c r="B2501">
        <v>-0.33839999999999998</v>
      </c>
      <c r="C2501" s="6">
        <f>RB[[#This Row],[Variaz]]/100</f>
        <v>-3.3839999999999999E-3</v>
      </c>
      <c r="D2501" s="10">
        <f>'AUM Fondi'!F2678</f>
        <v>920590066.99000013</v>
      </c>
      <c r="E2501" s="10">
        <f>D2500*RB[[#This Row],[Variazione percentuale]]</f>
        <v>-3127946.05471968</v>
      </c>
      <c r="F2501" s="11">
        <f>RB[[#This Row],[AUM]]-D2500</f>
        <v>-3743873.5299998522</v>
      </c>
      <c r="G2501" s="11">
        <f>RB[[#This Row],[∆ AUM]]-RB[[#This Row],[effetto mercato]]</f>
        <v>-615927.47528017219</v>
      </c>
    </row>
    <row r="2502" spans="1:7">
      <c r="A2502" s="4">
        <v>45903</v>
      </c>
      <c r="B2502">
        <v>0.16980000000000001</v>
      </c>
      <c r="C2502" s="6">
        <f>RB[[#This Row],[Variaz]]/100</f>
        <v>1.6980000000000001E-3</v>
      </c>
      <c r="D2502" s="10">
        <f>'AUM Fondi'!F2679</f>
        <v>921526271.85000002</v>
      </c>
      <c r="E2502" s="10">
        <f>D2501*RB[[#This Row],[Variazione percentuale]]</f>
        <v>1563161.9337490203</v>
      </c>
      <c r="F2502" s="11">
        <f>RB[[#This Row],[AUM]]-D2501</f>
        <v>936204.8599998951</v>
      </c>
      <c r="G2502" s="11">
        <f>RB[[#This Row],[∆ AUM]]-RB[[#This Row],[effetto mercato]]</f>
        <v>-626957.07374912524</v>
      </c>
    </row>
    <row r="2503" spans="1:7">
      <c r="A2503" s="4">
        <v>45904</v>
      </c>
      <c r="B2503">
        <v>0.32200000000000001</v>
      </c>
      <c r="C2503" s="6">
        <f>RB[[#This Row],[Variaz]]/100</f>
        <v>3.2200000000000002E-3</v>
      </c>
      <c r="D2503" s="10">
        <f>'AUM Fondi'!F2680</f>
        <v>923714936.67999995</v>
      </c>
      <c r="E2503" s="10">
        <f>D2502*RB[[#This Row],[Variazione percentuale]]</f>
        <v>2967314.5953570004</v>
      </c>
      <c r="F2503" s="11">
        <f>RB[[#This Row],[AUM]]-D2502</f>
        <v>2188664.8299999237</v>
      </c>
      <c r="G2503" s="11">
        <f>RB[[#This Row],[∆ AUM]]-RB[[#This Row],[effetto mercato]]</f>
        <v>-778649.76535707666</v>
      </c>
    </row>
    <row r="2504" spans="1:7">
      <c r="A2504" s="4">
        <v>45905</v>
      </c>
      <c r="B2504">
        <v>5.0700000000000002E-2</v>
      </c>
      <c r="C2504" s="6">
        <f>RB[[#This Row],[Variaz]]/100</f>
        <v>5.0700000000000007E-4</v>
      </c>
      <c r="D2504" s="10">
        <f>'AUM Fondi'!F2681</f>
        <v>923558271.1099999</v>
      </c>
      <c r="E2504" s="10">
        <f>D2503*RB[[#This Row],[Variazione percentuale]]</f>
        <v>468323.47289676004</v>
      </c>
      <c r="F2504" s="11">
        <f>RB[[#This Row],[AUM]]-D2503</f>
        <v>-156665.57000005245</v>
      </c>
      <c r="G2504" s="11">
        <f>RB[[#This Row],[∆ AUM]]-RB[[#This Row],[effetto mercato]]</f>
        <v>-624989.04289681255</v>
      </c>
    </row>
    <row r="2505" spans="1:7">
      <c r="A2505" s="4">
        <v>45908</v>
      </c>
      <c r="B2505">
        <v>0.1857</v>
      </c>
      <c r="C2505" s="6">
        <f>RB[[#This Row],[Variaz]]/100</f>
        <v>1.8570000000000001E-3</v>
      </c>
      <c r="D2505" s="10">
        <f>'AUM Fondi'!F2682</f>
        <v>924256569.53999996</v>
      </c>
      <c r="E2505" s="10">
        <f>D2504*RB[[#This Row],[Variazione percentuale]]</f>
        <v>1715047.7094512698</v>
      </c>
      <c r="F2505" s="11">
        <f>RB[[#This Row],[AUM]]-D2504</f>
        <v>698298.43000006676</v>
      </c>
      <c r="G2505" s="11">
        <f>RB[[#This Row],[∆ AUM]]-RB[[#This Row],[effetto mercato]]</f>
        <v>-1016749.2794512031</v>
      </c>
    </row>
    <row r="2506" spans="1:7">
      <c r="A2506" s="4">
        <v>45909</v>
      </c>
      <c r="B2506">
        <v>-3.3700000000000001E-2</v>
      </c>
      <c r="C2506" s="6">
        <f>RB[[#This Row],[Variaz]]/100</f>
        <v>-3.3700000000000001E-4</v>
      </c>
      <c r="D2506" s="10">
        <f>'AUM Fondi'!F2683</f>
        <v>923139775.29000008</v>
      </c>
      <c r="E2506" s="10">
        <f>D2505*RB[[#This Row],[Variazione percentuale]]</f>
        <v>-311474.46393497998</v>
      </c>
      <c r="F2506" s="11">
        <f>RB[[#This Row],[AUM]]-D2505</f>
        <v>-1116794.2499998808</v>
      </c>
      <c r="G2506" s="11">
        <f>RB[[#This Row],[∆ AUM]]-RB[[#This Row],[effetto mercato]]</f>
        <v>-805319.78606490081</v>
      </c>
    </row>
    <row r="2507" spans="1:7">
      <c r="A2507" s="4">
        <v>45910</v>
      </c>
      <c r="B2507">
        <v>0.20230000000000001</v>
      </c>
      <c r="C2507" s="6">
        <f>RB[[#This Row],[Variaz]]/100</f>
        <v>2.0230000000000001E-3</v>
      </c>
      <c r="D2507" s="10">
        <f>'AUM Fondi'!F2684</f>
        <v>924117445.99999988</v>
      </c>
      <c r="E2507" s="10">
        <f>D2506*RB[[#This Row],[Variazione percentuale]]</f>
        <v>1867511.7654116703</v>
      </c>
      <c r="F2507" s="11">
        <f>RB[[#This Row],[AUM]]-D2506</f>
        <v>977670.70999979973</v>
      </c>
      <c r="G2507" s="11">
        <f>RB[[#This Row],[∆ AUM]]-RB[[#This Row],[effetto mercato]]</f>
        <v>-889841.05541187059</v>
      </c>
    </row>
    <row r="2508" spans="1:7">
      <c r="A2508" s="4">
        <v>45911</v>
      </c>
      <c r="B2508">
        <v>0.28599999999999998</v>
      </c>
      <c r="C2508" s="6">
        <f>RB[[#This Row],[Variaz]]/100</f>
        <v>2.8599999999999997E-3</v>
      </c>
      <c r="D2508" s="10">
        <f>'AUM Fondi'!F2685</f>
        <v>926119885.08000016</v>
      </c>
      <c r="E2508" s="10">
        <f>D2507*RB[[#This Row],[Variazione percentuale]]</f>
        <v>2642975.8955599992</v>
      </c>
      <c r="F2508" s="11">
        <f>RB[[#This Row],[AUM]]-D2507</f>
        <v>2002439.0800002813</v>
      </c>
      <c r="G2508" s="11">
        <f>RB[[#This Row],[∆ AUM]]-RB[[#This Row],[effetto mercato]]</f>
        <v>-640536.81555971783</v>
      </c>
    </row>
    <row r="2509" spans="1:7">
      <c r="A2509" s="4">
        <v>45912</v>
      </c>
      <c r="B2509">
        <v>-0.36909999999999998</v>
      </c>
      <c r="C2509" s="6">
        <f>RB[[#This Row],[Variaz]]/100</f>
        <v>-3.6909999999999998E-3</v>
      </c>
      <c r="D2509" s="10">
        <f>'AUM Fondi'!F2686</f>
        <v>921504599.3599999</v>
      </c>
      <c r="E2509" s="10">
        <f>D2508*RB[[#This Row],[Variazione percentuale]]</f>
        <v>-3418308.4958302802</v>
      </c>
      <c r="F2509" s="11">
        <f>RB[[#This Row],[AUM]]-D2508</f>
        <v>-4615285.720000267</v>
      </c>
      <c r="G2509" s="11">
        <f>RB[[#This Row],[∆ AUM]]-RB[[#This Row],[effetto mercato]]</f>
        <v>-1196977.2241699868</v>
      </c>
    </row>
    <row r="2510" spans="1:7">
      <c r="A2510" s="4">
        <v>45915</v>
      </c>
      <c r="B2510">
        <v>6.7400000000000002E-2</v>
      </c>
      <c r="C2510" s="6">
        <f>RB[[#This Row],[Variaz]]/100</f>
        <v>6.7400000000000001E-4</v>
      </c>
      <c r="D2510" s="10">
        <f>'AUM Fondi'!F2687</f>
        <v>920682146.59000003</v>
      </c>
      <c r="E2510" s="10">
        <f>D2509*RB[[#This Row],[Variazione percentuale]]</f>
        <v>621094.0999686399</v>
      </c>
      <c r="F2510" s="11">
        <f>RB[[#This Row],[AUM]]-D2509</f>
        <v>-822452.76999986172</v>
      </c>
      <c r="G2510" s="11">
        <f>RB[[#This Row],[∆ AUM]]-RB[[#This Row],[effetto mercato]]</f>
        <v>-1443546.8699685016</v>
      </c>
    </row>
    <row r="2511" spans="1:7">
      <c r="A2511" s="4">
        <v>45916</v>
      </c>
      <c r="B2511">
        <v>-0.25240000000000001</v>
      </c>
      <c r="C2511" s="6">
        <f>RB[[#This Row],[Variaz]]/100</f>
        <v>-2.5240000000000002E-3</v>
      </c>
      <c r="D2511" s="10">
        <f>'AUM Fondi'!F2688</f>
        <v>916892945.77999985</v>
      </c>
      <c r="E2511" s="10">
        <f>D2510*RB[[#This Row],[Variazione percentuale]]</f>
        <v>-2323801.7379931603</v>
      </c>
      <c r="F2511" s="11">
        <f>RB[[#This Row],[AUM]]-D2510</f>
        <v>-3789200.8100001812</v>
      </c>
      <c r="G2511" s="11">
        <f>RB[[#This Row],[∆ AUM]]-RB[[#This Row],[effetto mercato]]</f>
        <v>-1465399.0720070209</v>
      </c>
    </row>
    <row r="2512" spans="1:7">
      <c r="A2512" s="4">
        <v>45917</v>
      </c>
      <c r="B2512">
        <v>8.43E-2</v>
      </c>
      <c r="C2512" s="6">
        <f>RB[[#This Row],[Variaz]]/100</f>
        <v>8.43E-4</v>
      </c>
      <c r="D2512" s="10">
        <f>'AUM Fondi'!F2689</f>
        <v>916470066.04000008</v>
      </c>
      <c r="E2512" s="10">
        <f>D2511*RB[[#This Row],[Variazione percentuale]]</f>
        <v>772940.75329253986</v>
      </c>
      <c r="F2512" s="11">
        <f>RB[[#This Row],[AUM]]-D2511</f>
        <v>-422879.73999977112</v>
      </c>
      <c r="G2512" s="11">
        <f>RB[[#This Row],[∆ AUM]]-RB[[#This Row],[effetto mercato]]</f>
        <v>-1195820.493292311</v>
      </c>
    </row>
    <row r="2513" spans="1:7">
      <c r="A2513" s="4">
        <v>45918</v>
      </c>
      <c r="B2513">
        <v>0.21909999999999999</v>
      </c>
      <c r="C2513" s="6">
        <f>RB[[#This Row],[Variaz]]/100</f>
        <v>2.1909999999999998E-3</v>
      </c>
      <c r="D2513" s="10">
        <f>'AUM Fondi'!F2690</f>
        <v>917362284.3499999</v>
      </c>
      <c r="E2513" s="10">
        <f>D2512*RB[[#This Row],[Variazione percentuale]]</f>
        <v>2007985.9146936401</v>
      </c>
      <c r="F2513" s="11">
        <f>RB[[#This Row],[AUM]]-D2512</f>
        <v>892218.30999982357</v>
      </c>
      <c r="G2513" s="11">
        <f>RB[[#This Row],[∆ AUM]]-RB[[#This Row],[effetto mercato]]</f>
        <v>-1115767.6046938165</v>
      </c>
    </row>
    <row r="2514" spans="1:7">
      <c r="A2514" s="4">
        <v>45919</v>
      </c>
      <c r="B2514">
        <v>-3.3599999999999998E-2</v>
      </c>
      <c r="C2514" s="6">
        <f>RB[[#This Row],[Variaz]]/100</f>
        <v>-3.3599999999999998E-4</v>
      </c>
      <c r="D2514" s="10">
        <f>'AUM Fondi'!F2691</f>
        <v>915921577.25</v>
      </c>
      <c r="E2514" s="10">
        <f>D2513*RB[[#This Row],[Variazione percentuale]]</f>
        <v>-308233.72754159995</v>
      </c>
      <c r="F2514" s="11">
        <f>RB[[#This Row],[AUM]]-D2513</f>
        <v>-1440707.0999999046</v>
      </c>
      <c r="G2514" s="11">
        <f>RB[[#This Row],[∆ AUM]]-RB[[#This Row],[effetto mercato]]</f>
        <v>-1132473.3724583047</v>
      </c>
    </row>
    <row r="2515" spans="1:7">
      <c r="A2515" s="4">
        <v>45922</v>
      </c>
      <c r="B2515">
        <v>0.15140000000000001</v>
      </c>
      <c r="C2515" s="6"/>
      <c r="D2515" s="10"/>
    </row>
    <row r="2516" spans="1:7">
      <c r="A2516" s="4"/>
      <c r="C2516" s="6"/>
    </row>
    <row r="2517" spans="1:7">
      <c r="A2517" s="4"/>
      <c r="C2517" s="6"/>
    </row>
    <row r="2518" spans="1:7">
      <c r="A2518" s="4"/>
      <c r="C2518" s="6"/>
    </row>
    <row r="2519" spans="1:7">
      <c r="A2519" s="4"/>
      <c r="C2519" s="6"/>
    </row>
    <row r="2520" spans="1:7">
      <c r="A2520" s="4"/>
      <c r="C2520" s="6"/>
    </row>
    <row r="2521" spans="1:7">
      <c r="A2521" s="4"/>
      <c r="C2521" s="6"/>
    </row>
    <row r="2522" spans="1:7">
      <c r="A2522" s="4"/>
      <c r="C2522" s="6"/>
    </row>
    <row r="2523" spans="1:7">
      <c r="A2523" s="4"/>
      <c r="C2523" s="6"/>
    </row>
    <row r="2524" spans="1:7">
      <c r="A2524" s="4"/>
      <c r="C2524" s="6"/>
    </row>
    <row r="2525" spans="1:7">
      <c r="A2525" s="4"/>
      <c r="C2525" s="6"/>
    </row>
    <row r="2526" spans="1:7">
      <c r="A2526" s="4"/>
      <c r="C2526" s="6"/>
    </row>
    <row r="2527" spans="1:7">
      <c r="A2527" s="4"/>
      <c r="C2527" s="6"/>
    </row>
    <row r="2528" spans="1:7">
      <c r="A2528" s="4"/>
      <c r="C2528" s="6"/>
    </row>
    <row r="2529" spans="1:3">
      <c r="A2529" s="4"/>
      <c r="C2529" s="6"/>
    </row>
    <row r="2530" spans="1:3">
      <c r="A2530" s="4"/>
      <c r="C2530" s="6"/>
    </row>
    <row r="2531" spans="1:3">
      <c r="A2531" s="4"/>
      <c r="C2531" s="6"/>
    </row>
    <row r="2532" spans="1:3">
      <c r="A2532" s="4"/>
      <c r="C2532" s="6"/>
    </row>
    <row r="2533" spans="1:3">
      <c r="A2533" s="4"/>
      <c r="C2533" s="6"/>
    </row>
    <row r="2534" spans="1:3">
      <c r="A2534" s="4"/>
      <c r="C2534" s="6"/>
    </row>
    <row r="2535" spans="1:3">
      <c r="A2535" s="4"/>
      <c r="C2535" s="6"/>
    </row>
    <row r="2536" spans="1:3">
      <c r="A2536" s="4"/>
      <c r="C2536" s="6"/>
    </row>
    <row r="2537" spans="1:3">
      <c r="A2537" s="4"/>
      <c r="C2537" s="6"/>
    </row>
    <row r="2538" spans="1:3">
      <c r="A2538" s="4"/>
      <c r="C2538" s="6"/>
    </row>
    <row r="2539" spans="1:3">
      <c r="A2539" s="4"/>
      <c r="C2539" s="6"/>
    </row>
    <row r="2540" spans="1:3">
      <c r="A2540" s="4"/>
      <c r="C2540" s="6"/>
    </row>
    <row r="2541" spans="1:3">
      <c r="A2541" s="4"/>
      <c r="C2541" s="6"/>
    </row>
    <row r="2542" spans="1:3">
      <c r="A2542" s="4"/>
      <c r="C2542" s="6"/>
    </row>
    <row r="2543" spans="1:3">
      <c r="A2543" s="4"/>
      <c r="C2543" s="6"/>
    </row>
    <row r="2544" spans="1:3">
      <c r="A2544" s="4"/>
      <c r="C2544" s="6"/>
    </row>
    <row r="2545" spans="1:3">
      <c r="A2545" s="4"/>
      <c r="C2545" s="6"/>
    </row>
    <row r="2546" spans="1:3">
      <c r="A2546" s="4"/>
      <c r="C2546" s="6"/>
    </row>
    <row r="2547" spans="1:3">
      <c r="A2547" s="4"/>
      <c r="C2547" s="6"/>
    </row>
    <row r="2548" spans="1:3">
      <c r="A2548" s="4"/>
      <c r="C2548" s="6"/>
    </row>
    <row r="2549" spans="1:3">
      <c r="A2549" s="4"/>
      <c r="C2549" s="6"/>
    </row>
    <row r="2550" spans="1:3">
      <c r="A2550" s="4"/>
      <c r="C2550" s="6"/>
    </row>
    <row r="2551" spans="1:3">
      <c r="A2551" s="4"/>
      <c r="C2551" s="6"/>
    </row>
    <row r="2552" spans="1:3">
      <c r="A2552" s="4"/>
      <c r="C2552" s="6"/>
    </row>
    <row r="2553" spans="1:3">
      <c r="A2553" s="4"/>
      <c r="C2553" s="6"/>
    </row>
    <row r="2554" spans="1:3">
      <c r="A2554" s="4"/>
      <c r="C2554" s="6"/>
    </row>
    <row r="2555" spans="1:3">
      <c r="A2555" s="4"/>
      <c r="C2555" s="6"/>
    </row>
    <row r="2556" spans="1:3">
      <c r="A2556" s="4"/>
      <c r="C2556" s="6"/>
    </row>
    <row r="2557" spans="1:3">
      <c r="A2557" s="4"/>
      <c r="C2557" s="6"/>
    </row>
    <row r="2558" spans="1:3">
      <c r="A2558" s="4"/>
      <c r="C2558" s="6"/>
    </row>
    <row r="2559" spans="1:3">
      <c r="A2559" s="4"/>
      <c r="C2559" s="6"/>
    </row>
    <row r="2560" spans="1:3">
      <c r="A2560" s="4"/>
      <c r="C2560" s="6"/>
    </row>
    <row r="2561" spans="1:3">
      <c r="A2561" s="4"/>
      <c r="C2561" s="6"/>
    </row>
    <row r="2562" spans="1:3">
      <c r="A2562" s="4"/>
      <c r="C2562" s="6"/>
    </row>
    <row r="2563" spans="1:3">
      <c r="A2563" s="4"/>
      <c r="C2563" s="6"/>
    </row>
    <row r="2564" spans="1:3">
      <c r="A2564" s="4"/>
      <c r="C2564" s="6"/>
    </row>
    <row r="2565" spans="1:3">
      <c r="A2565" s="4"/>
      <c r="C2565" s="6"/>
    </row>
    <row r="2566" spans="1:3">
      <c r="A2566" s="4"/>
      <c r="C2566" s="6"/>
    </row>
    <row r="2567" spans="1:3">
      <c r="A2567" s="4"/>
      <c r="C2567" s="6"/>
    </row>
    <row r="2568" spans="1:3">
      <c r="A2568" s="4"/>
      <c r="C2568" s="6"/>
    </row>
    <row r="2569" spans="1:3">
      <c r="A2569" s="4"/>
      <c r="C2569" s="6"/>
    </row>
    <row r="2570" spans="1:3">
      <c r="A2570" s="4"/>
      <c r="C2570" s="6"/>
    </row>
    <row r="2571" spans="1:3">
      <c r="A2571" s="4"/>
      <c r="C2571" s="6"/>
    </row>
    <row r="2572" spans="1:3">
      <c r="A2572" s="4"/>
      <c r="C2572" s="6"/>
    </row>
    <row r="2573" spans="1:3">
      <c r="A2573" s="4"/>
      <c r="C2573" s="6"/>
    </row>
    <row r="2574" spans="1:3">
      <c r="A2574" s="4"/>
      <c r="C2574" s="6"/>
    </row>
    <row r="2575" spans="1:3">
      <c r="A2575" s="4"/>
      <c r="C2575" s="6"/>
    </row>
    <row r="2576" spans="1:3">
      <c r="A2576" s="4"/>
      <c r="C2576" s="6"/>
    </row>
    <row r="2577" spans="1:3">
      <c r="A2577" s="4"/>
      <c r="C2577" s="6"/>
    </row>
    <row r="2578" spans="1:3">
      <c r="A2578" s="4"/>
      <c r="C2578" s="6"/>
    </row>
    <row r="2579" spans="1:3">
      <c r="A2579" s="4"/>
      <c r="C2579" s="6"/>
    </row>
    <row r="2580" spans="1:3">
      <c r="A2580" s="4"/>
      <c r="C2580" s="6"/>
    </row>
    <row r="2581" spans="1:3">
      <c r="A2581" s="4"/>
      <c r="C2581" s="6"/>
    </row>
    <row r="2582" spans="1:3">
      <c r="A2582" s="4"/>
      <c r="C2582" s="6"/>
    </row>
    <row r="2583" spans="1:3">
      <c r="A2583" s="4"/>
      <c r="C2583" s="6"/>
    </row>
    <row r="2584" spans="1:3">
      <c r="A2584" s="4"/>
      <c r="C2584" s="6"/>
    </row>
    <row r="2585" spans="1:3">
      <c r="A2585" s="4"/>
      <c r="C2585" s="6"/>
    </row>
    <row r="2586" spans="1:3">
      <c r="A2586" s="4"/>
      <c r="C2586" s="6"/>
    </row>
    <row r="2587" spans="1:3">
      <c r="A2587" s="4"/>
      <c r="C2587" s="6"/>
    </row>
    <row r="2588" spans="1:3">
      <c r="A2588" s="4"/>
      <c r="C2588" s="6"/>
    </row>
    <row r="2589" spans="1:3">
      <c r="A2589" s="4"/>
      <c r="C2589" s="6"/>
    </row>
    <row r="2590" spans="1:3">
      <c r="A2590" s="4"/>
      <c r="C2590" s="6"/>
    </row>
    <row r="2591" spans="1:3">
      <c r="A2591" s="4"/>
      <c r="C2591" s="6"/>
    </row>
    <row r="2592" spans="1:3">
      <c r="A2592" s="4"/>
      <c r="C2592" s="6"/>
    </row>
    <row r="2593" spans="1:3">
      <c r="A2593" s="4"/>
      <c r="C2593" s="6"/>
    </row>
    <row r="2594" spans="1:3">
      <c r="A2594" s="4"/>
      <c r="C2594" s="6"/>
    </row>
    <row r="2595" spans="1:3">
      <c r="A2595" s="4"/>
      <c r="C2595" s="6"/>
    </row>
    <row r="2596" spans="1:3">
      <c r="A2596" s="4"/>
      <c r="C2596" s="6"/>
    </row>
    <row r="2597" spans="1:3">
      <c r="A2597" s="4"/>
      <c r="C2597" s="6"/>
    </row>
    <row r="2598" spans="1:3">
      <c r="A2598" s="4"/>
      <c r="C2598" s="6"/>
    </row>
    <row r="2599" spans="1:3">
      <c r="A2599" s="4"/>
      <c r="C2599" s="6"/>
    </row>
    <row r="2600" spans="1:3">
      <c r="A2600" s="4"/>
      <c r="C2600" s="6"/>
    </row>
    <row r="2601" spans="1:3">
      <c r="A2601" s="4"/>
      <c r="C2601" s="6"/>
    </row>
    <row r="2602" spans="1:3">
      <c r="A2602" s="4"/>
      <c r="C2602" s="6"/>
    </row>
    <row r="2603" spans="1:3">
      <c r="A2603" s="4"/>
      <c r="C2603" s="6"/>
    </row>
    <row r="2604" spans="1:3">
      <c r="A2604" s="4"/>
      <c r="C2604" s="6"/>
    </row>
    <row r="2605" spans="1:3">
      <c r="A2605" s="4"/>
      <c r="C2605" s="6"/>
    </row>
    <row r="2606" spans="1:3">
      <c r="A2606" s="4"/>
      <c r="C2606" s="6"/>
    </row>
    <row r="2607" spans="1:3">
      <c r="A2607" s="4"/>
      <c r="C2607" s="6"/>
    </row>
    <row r="2608" spans="1:3">
      <c r="A2608" s="4"/>
      <c r="C2608" s="6"/>
    </row>
    <row r="2609" spans="1:3">
      <c r="A2609" s="4"/>
      <c r="C2609" s="6"/>
    </row>
    <row r="2610" spans="1:3">
      <c r="A2610" s="4"/>
      <c r="C2610" s="6"/>
    </row>
    <row r="2611" spans="1:3">
      <c r="A2611" s="4"/>
      <c r="C2611" s="6"/>
    </row>
    <row r="2612" spans="1:3">
      <c r="A2612" s="4"/>
      <c r="C2612" s="6"/>
    </row>
    <row r="2613" spans="1:3">
      <c r="A2613" s="4"/>
      <c r="C2613" s="6"/>
    </row>
    <row r="2614" spans="1:3">
      <c r="A2614" s="4"/>
      <c r="C2614" s="6"/>
    </row>
    <row r="2615" spans="1:3">
      <c r="A2615" s="4"/>
      <c r="C2615" s="6"/>
    </row>
    <row r="2616" spans="1:3">
      <c r="A2616" s="4"/>
      <c r="C2616" s="6"/>
    </row>
    <row r="2617" spans="1:3">
      <c r="A2617" s="4"/>
      <c r="C2617" s="6"/>
    </row>
    <row r="2618" spans="1:3">
      <c r="A2618" s="4"/>
      <c r="C2618" s="6"/>
    </row>
    <row r="2619" spans="1:3">
      <c r="A2619" s="4"/>
      <c r="C2619" s="6"/>
    </row>
    <row r="2620" spans="1:3">
      <c r="A2620" s="4"/>
      <c r="C2620" s="6"/>
    </row>
    <row r="2621" spans="1:3">
      <c r="A2621" s="4"/>
      <c r="C2621" s="6"/>
    </row>
    <row r="2622" spans="1:3">
      <c r="A2622" s="4"/>
      <c r="C2622" s="6"/>
    </row>
    <row r="2623" spans="1:3">
      <c r="A2623" s="4"/>
      <c r="C2623" s="6"/>
    </row>
    <row r="2624" spans="1:3">
      <c r="A2624" s="4"/>
      <c r="C2624" s="6"/>
    </row>
    <row r="2625" spans="1:3">
      <c r="A2625" s="4"/>
      <c r="C2625" s="6"/>
    </row>
    <row r="2626" spans="1:3">
      <c r="A2626" s="4"/>
      <c r="C2626" s="6"/>
    </row>
    <row r="2627" spans="1:3">
      <c r="A2627" s="4"/>
      <c r="C2627" s="6"/>
    </row>
    <row r="2628" spans="1:3">
      <c r="A2628" s="4"/>
      <c r="C2628" s="6"/>
    </row>
    <row r="2629" spans="1:3">
      <c r="A2629" s="4"/>
      <c r="C2629" s="6"/>
    </row>
    <row r="2630" spans="1:3">
      <c r="A2630" s="4"/>
      <c r="C2630" s="6"/>
    </row>
    <row r="2631" spans="1:3">
      <c r="A2631" s="4"/>
      <c r="C2631" s="6"/>
    </row>
    <row r="2632" spans="1:3">
      <c r="A2632" s="4"/>
      <c r="C2632" s="6"/>
    </row>
    <row r="2633" spans="1:3">
      <c r="A2633" s="4"/>
      <c r="C2633" s="6"/>
    </row>
    <row r="2634" spans="1:3">
      <c r="A2634" s="4"/>
      <c r="C2634" s="6"/>
    </row>
    <row r="2635" spans="1:3">
      <c r="A2635" s="4"/>
      <c r="C2635" s="6"/>
    </row>
    <row r="2636" spans="1:3">
      <c r="A2636" s="4"/>
      <c r="C2636" s="6"/>
    </row>
    <row r="2637" spans="1:3">
      <c r="A2637" s="4"/>
      <c r="C2637" s="6"/>
    </row>
    <row r="2638" spans="1:3">
      <c r="A2638" s="4"/>
      <c r="C2638" s="6"/>
    </row>
    <row r="2639" spans="1:3">
      <c r="A2639" s="4"/>
      <c r="C2639" s="6"/>
    </row>
    <row r="2640" spans="1:3">
      <c r="A2640" s="4"/>
      <c r="C2640" s="6"/>
    </row>
    <row r="2641" spans="1:3">
      <c r="A2641" s="4"/>
      <c r="C2641" s="6"/>
    </row>
    <row r="2642" spans="1:3">
      <c r="A2642" s="4"/>
      <c r="C2642" s="6"/>
    </row>
    <row r="2643" spans="1:3">
      <c r="A2643" s="4"/>
      <c r="C2643" s="6"/>
    </row>
    <row r="2644" spans="1:3">
      <c r="A2644" s="4"/>
      <c r="C2644" s="6"/>
    </row>
    <row r="2645" spans="1:3">
      <c r="A2645" s="4"/>
      <c r="C2645" s="6"/>
    </row>
    <row r="2646" spans="1:3">
      <c r="A2646" s="4"/>
      <c r="C2646" s="6"/>
    </row>
    <row r="2647" spans="1:3">
      <c r="A2647" s="4"/>
      <c r="C2647" s="6"/>
    </row>
    <row r="2648" spans="1:3">
      <c r="A2648" s="4"/>
      <c r="C2648" s="6"/>
    </row>
    <row r="2649" spans="1:3">
      <c r="A2649" s="4"/>
      <c r="C2649" s="6"/>
    </row>
    <row r="2650" spans="1:3">
      <c r="A2650" s="4"/>
      <c r="C2650" s="6"/>
    </row>
    <row r="2651" spans="1:3">
      <c r="A2651" s="4"/>
      <c r="C2651" s="6"/>
    </row>
    <row r="2652" spans="1:3">
      <c r="A2652" s="4"/>
      <c r="C2652" s="6"/>
    </row>
    <row r="2653" spans="1:3">
      <c r="A2653" s="4"/>
      <c r="C2653" s="6"/>
    </row>
    <row r="2654" spans="1:3">
      <c r="A2654" s="4"/>
      <c r="C2654" s="6"/>
    </row>
    <row r="2655" spans="1:3">
      <c r="A2655" s="4"/>
      <c r="C2655" s="6"/>
    </row>
    <row r="2656" spans="1:3">
      <c r="A2656" s="4"/>
      <c r="C2656" s="6"/>
    </row>
    <row r="2657" spans="1:3">
      <c r="A2657" s="4"/>
      <c r="C2657" s="6"/>
    </row>
    <row r="2658" spans="1:3">
      <c r="A2658" s="4"/>
      <c r="C2658" s="6"/>
    </row>
    <row r="2659" spans="1:3">
      <c r="A2659" s="4"/>
      <c r="C2659" s="6"/>
    </row>
    <row r="2660" spans="1:3">
      <c r="A2660" s="4"/>
      <c r="C2660" s="6"/>
    </row>
    <row r="2661" spans="1:3">
      <c r="A2661" s="4"/>
      <c r="C2661" s="6"/>
    </row>
    <row r="2662" spans="1:3">
      <c r="A2662" s="4"/>
      <c r="C2662" s="6"/>
    </row>
    <row r="2663" spans="1:3">
      <c r="A2663" s="4"/>
      <c r="C2663" s="6"/>
    </row>
    <row r="2664" spans="1:3">
      <c r="A2664" s="4"/>
      <c r="C2664" s="6"/>
    </row>
    <row r="2665" spans="1:3">
      <c r="A2665" s="4"/>
      <c r="C2665" s="6"/>
    </row>
    <row r="2666" spans="1:3">
      <c r="A2666" s="4"/>
      <c r="C2666" s="6"/>
    </row>
    <row r="2667" spans="1:3">
      <c r="A2667" s="4"/>
      <c r="C2667" s="6"/>
    </row>
    <row r="2668" spans="1:3">
      <c r="A2668" s="4"/>
      <c r="C2668" s="6"/>
    </row>
    <row r="2669" spans="1:3">
      <c r="A2669" s="4"/>
      <c r="C2669" s="6"/>
    </row>
    <row r="2670" spans="1:3">
      <c r="A2670" s="4"/>
      <c r="C2670" s="6"/>
    </row>
    <row r="2671" spans="1:3">
      <c r="A2671" s="4"/>
      <c r="C2671" s="6"/>
    </row>
    <row r="2672" spans="1:3">
      <c r="A2672" s="4"/>
      <c r="C2672" s="6"/>
    </row>
    <row r="2673" spans="1:3">
      <c r="A2673" s="4"/>
      <c r="C2673" s="6"/>
    </row>
    <row r="2674" spans="1:3">
      <c r="A2674" s="4"/>
      <c r="C2674" s="6"/>
    </row>
    <row r="2675" spans="1:3">
      <c r="A2675" s="4"/>
      <c r="C2675" s="6"/>
    </row>
    <row r="2676" spans="1:3">
      <c r="A2676" s="4"/>
      <c r="C2676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D008-2D25-4F4E-B1B7-A64FC76FE30F}">
  <sheetPr codeName="Foglio8"/>
  <dimension ref="A1:G2692"/>
  <sheetViews>
    <sheetView workbookViewId="0"/>
  </sheetViews>
  <sheetFormatPr defaultColWidth="8.85546875" defaultRowHeight="15"/>
  <cols>
    <col min="1" max="1" width="42.42578125" bestFit="1" customWidth="1"/>
    <col min="3" max="3" width="23.7109375" customWidth="1"/>
    <col min="4" max="4" width="16.85546875" bestFit="1" customWidth="1"/>
    <col min="5" max="5" width="17.42578125" bestFit="1" customWidth="1"/>
    <col min="6" max="7" width="15.7109375" bestFit="1" customWidth="1"/>
  </cols>
  <sheetData>
    <row r="1" spans="1:7">
      <c r="A1" t="s">
        <v>13</v>
      </c>
      <c r="B1" t="s">
        <v>46</v>
      </c>
    </row>
    <row r="2" spans="1: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2" t="s">
        <v>21</v>
      </c>
      <c r="G2" t="s">
        <v>22</v>
      </c>
    </row>
    <row r="3" spans="1:7">
      <c r="A3" s="4" t="e">
        <f ca="1">_xll.BDH(B1,"PR052",'AUM Fondi'!A3,TODAY(),"cols=2;rows=2690")</f>
        <v>#NAME?</v>
      </c>
      <c r="B3">
        <v>0.3579</v>
      </c>
      <c r="C3" s="6">
        <f>OM[[#This Row],[Variaz]]/100</f>
        <v>3.5790000000000001E-3</v>
      </c>
      <c r="D3" s="10">
        <f>AUM[[#This Row],[ Etica Obbligazionario Misto]]</f>
        <v>583558276.51999998</v>
      </c>
      <c r="E3" s="10" t="s">
        <v>23</v>
      </c>
      <c r="F3" s="11" t="s">
        <v>23</v>
      </c>
      <c r="G3" s="11" t="s">
        <v>23</v>
      </c>
    </row>
    <row r="4" spans="1:7">
      <c r="A4" s="4">
        <v>42009</v>
      </c>
      <c r="B4">
        <v>-0.27739999999999998</v>
      </c>
      <c r="C4" s="6">
        <f>OM[[#This Row],[Variaz]]/100</f>
        <v>-2.774E-3</v>
      </c>
      <c r="D4" s="10">
        <f>AUM[[#This Row],[ Etica Obbligazionario Misto]]</f>
        <v>582594799.8599999</v>
      </c>
      <c r="E4" s="10">
        <f>D3*OM[[#This Row],[Variazione percentuale]]</f>
        <v>-1618790.6590664799</v>
      </c>
      <c r="F4" s="11">
        <f>OM[[#This Row],[AUM]]-D3</f>
        <v>-963476.66000008583</v>
      </c>
      <c r="G4" s="11">
        <f>OM[[#This Row],[∆ AUM]]-OM[[#This Row],[effetto mercato]]</f>
        <v>655313.99906639406</v>
      </c>
    </row>
    <row r="5" spans="1:7">
      <c r="A5" s="4">
        <v>42011</v>
      </c>
      <c r="B5">
        <v>-1.3299999999999999E-2</v>
      </c>
      <c r="C5" s="6">
        <f>OM[[#This Row],[Variaz]]/100</f>
        <v>-1.3299999999999998E-4</v>
      </c>
      <c r="D5" s="10">
        <f>AUM[[#This Row],[ Etica Obbligazionario Misto]]</f>
        <v>586693360.32000005</v>
      </c>
      <c r="E5" s="10">
        <f>D4*OM[[#This Row],[Variazione percentuale]]</f>
        <v>-77485.108381379978</v>
      </c>
      <c r="F5" s="11">
        <f>OM[[#This Row],[AUM]]-D4</f>
        <v>4098560.4600001574</v>
      </c>
      <c r="G5" s="11">
        <f>OM[[#This Row],[∆ AUM]]-OM[[#This Row],[effetto mercato]]</f>
        <v>4176045.5683815372</v>
      </c>
    </row>
    <row r="6" spans="1:7">
      <c r="A6" s="4">
        <v>42012</v>
      </c>
      <c r="B6">
        <v>0.22520000000000001</v>
      </c>
      <c r="C6" s="6">
        <f>OM[[#This Row],[Variaz]]/100</f>
        <v>2.2520000000000001E-3</v>
      </c>
      <c r="D6" s="10">
        <f>AUM[[#This Row],[ Etica Obbligazionario Misto]]</f>
        <v>590623929.18000007</v>
      </c>
      <c r="E6" s="10">
        <f>D5*OM[[#This Row],[Variazione percentuale]]</f>
        <v>1321233.4474406401</v>
      </c>
      <c r="F6" s="11">
        <f>OM[[#This Row],[AUM]]-D5</f>
        <v>3930568.8600000143</v>
      </c>
      <c r="G6" s="11">
        <f>OM[[#This Row],[∆ AUM]]-OM[[#This Row],[effetto mercato]]</f>
        <v>2609335.4125593742</v>
      </c>
    </row>
    <row r="7" spans="1:7">
      <c r="A7" s="4">
        <v>42013</v>
      </c>
      <c r="B7">
        <v>-0.1057</v>
      </c>
      <c r="C7" s="6">
        <f>OM[[#This Row],[Variaz]]/100</f>
        <v>-1.057E-3</v>
      </c>
      <c r="D7" s="10">
        <f>AUM[[#This Row],[ Etica Obbligazionario Misto]]</f>
        <v>591883326.80999994</v>
      </c>
      <c r="E7" s="10">
        <f>D6*OM[[#This Row],[Variazione percentuale]]</f>
        <v>-624289.49314326001</v>
      </c>
      <c r="F7" s="11">
        <f>OM[[#This Row],[AUM]]-D6</f>
        <v>1259397.629999876</v>
      </c>
      <c r="G7" s="11">
        <f>OM[[#This Row],[∆ AUM]]-OM[[#This Row],[effetto mercato]]</f>
        <v>1883687.123143136</v>
      </c>
    </row>
    <row r="8" spans="1:7">
      <c r="A8" s="4">
        <v>42016</v>
      </c>
      <c r="B8">
        <v>0.17199999999999999</v>
      </c>
      <c r="C8" s="6">
        <f>OM[[#This Row],[Variaz]]/100</f>
        <v>1.72E-3</v>
      </c>
      <c r="D8" s="10">
        <f>AUM[[#This Row],[ Etica Obbligazionario Misto]]</f>
        <v>595567701.2299999</v>
      </c>
      <c r="E8" s="10">
        <f>D7*OM[[#This Row],[Variazione percentuale]]</f>
        <v>1018039.3221131999</v>
      </c>
      <c r="F8" s="11">
        <f>OM[[#This Row],[AUM]]-D7</f>
        <v>3684374.4199999571</v>
      </c>
      <c r="G8" s="11">
        <f>OM[[#This Row],[∆ AUM]]-OM[[#This Row],[effetto mercato]]</f>
        <v>2666335.097886757</v>
      </c>
    </row>
    <row r="9" spans="1:7">
      <c r="A9" s="4">
        <v>42017</v>
      </c>
      <c r="B9">
        <v>7.9299999999999995E-2</v>
      </c>
      <c r="C9" s="6">
        <f>OM[[#This Row],[Variaz]]/100</f>
        <v>7.9299999999999998E-4</v>
      </c>
      <c r="D9" s="10">
        <f>AUM[[#This Row],[ Etica Obbligazionario Misto]]</f>
        <v>598781640.64999998</v>
      </c>
      <c r="E9" s="10">
        <f>D8*OM[[#This Row],[Variazione percentuale]]</f>
        <v>472285.1870753899</v>
      </c>
      <c r="F9" s="11">
        <f>OM[[#This Row],[AUM]]-D8</f>
        <v>3213939.4200000763</v>
      </c>
      <c r="G9" s="11">
        <f>OM[[#This Row],[∆ AUM]]-OM[[#This Row],[effetto mercato]]</f>
        <v>2741654.2329246863</v>
      </c>
    </row>
    <row r="10" spans="1:7">
      <c r="A10" s="4">
        <v>42018</v>
      </c>
      <c r="B10">
        <v>0.18479999999999999</v>
      </c>
      <c r="C10" s="6">
        <f>OM[[#This Row],[Variaz]]/100</f>
        <v>1.8479999999999998E-3</v>
      </c>
      <c r="D10" s="10">
        <f>AUM[[#This Row],[ Etica Obbligazionario Misto]]</f>
        <v>602445737.66999996</v>
      </c>
      <c r="E10" s="10">
        <f>D9*OM[[#This Row],[Variazione percentuale]]</f>
        <v>1106548.4719211999</v>
      </c>
      <c r="F10" s="11">
        <f>OM[[#This Row],[AUM]]-D9</f>
        <v>3664097.0199999809</v>
      </c>
      <c r="G10" s="11">
        <f>OM[[#This Row],[∆ AUM]]-OM[[#This Row],[effetto mercato]]</f>
        <v>2557548.548078781</v>
      </c>
    </row>
    <row r="11" spans="1:7">
      <c r="A11" s="4">
        <v>42019</v>
      </c>
      <c r="B11">
        <v>0.25030000000000002</v>
      </c>
      <c r="C11" s="6">
        <f>OM[[#This Row],[Variaz]]/100</f>
        <v>2.503E-3</v>
      </c>
      <c r="D11" s="10">
        <f>AUM[[#This Row],[ Etica Obbligazionario Misto]]</f>
        <v>605879803.04000008</v>
      </c>
      <c r="E11" s="10">
        <f>D10*OM[[#This Row],[Variazione percentuale]]</f>
        <v>1507921.6813880098</v>
      </c>
      <c r="F11" s="11">
        <f>OM[[#This Row],[AUM]]-D10</f>
        <v>3434065.370000124</v>
      </c>
      <c r="G11" s="11">
        <f>OM[[#This Row],[∆ AUM]]-OM[[#This Row],[effetto mercato]]</f>
        <v>1926143.6886121142</v>
      </c>
    </row>
    <row r="12" spans="1:7">
      <c r="A12" s="4">
        <v>42020</v>
      </c>
      <c r="B12">
        <v>0.38109999999999999</v>
      </c>
      <c r="C12" s="6">
        <f>OM[[#This Row],[Variaz]]/100</f>
        <v>3.8110000000000002E-3</v>
      </c>
      <c r="D12" s="10">
        <f>AUM[[#This Row],[ Etica Obbligazionario Misto]]</f>
        <v>610638646.22000003</v>
      </c>
      <c r="E12" s="10">
        <f>D11*OM[[#This Row],[Variazione percentuale]]</f>
        <v>2309007.9293854404</v>
      </c>
      <c r="F12" s="11">
        <f>OM[[#This Row],[AUM]]-D11</f>
        <v>4758843.1799999475</v>
      </c>
      <c r="G12" s="11">
        <f>OM[[#This Row],[∆ AUM]]-OM[[#This Row],[effetto mercato]]</f>
        <v>2449835.2506145071</v>
      </c>
    </row>
    <row r="13" spans="1:7">
      <c r="A13" s="4">
        <v>42023</v>
      </c>
      <c r="B13">
        <v>-6.5500000000000003E-2</v>
      </c>
      <c r="C13" s="6">
        <f>OM[[#This Row],[Variaz]]/100</f>
        <v>-6.5499999999999998E-4</v>
      </c>
      <c r="D13" s="10">
        <f>AUM[[#This Row],[ Etica Obbligazionario Misto]]</f>
        <v>613470714.57999992</v>
      </c>
      <c r="E13" s="10">
        <f>D12*OM[[#This Row],[Variazione percentuale]]</f>
        <v>-399968.31327410002</v>
      </c>
      <c r="F13" s="11">
        <f>OM[[#This Row],[AUM]]-D12</f>
        <v>2832068.3599998951</v>
      </c>
      <c r="G13" s="11">
        <f>OM[[#This Row],[∆ AUM]]-OM[[#This Row],[effetto mercato]]</f>
        <v>3232036.6732739951</v>
      </c>
    </row>
    <row r="14" spans="1:7">
      <c r="A14" s="4">
        <v>42024</v>
      </c>
      <c r="B14">
        <v>7.8600000000000003E-2</v>
      </c>
      <c r="C14" s="6">
        <f>OM[[#This Row],[Variaz]]/100</f>
        <v>7.8600000000000002E-4</v>
      </c>
      <c r="D14" s="10">
        <f>AUM[[#This Row],[ Etica Obbligazionario Misto]]</f>
        <v>617630442.68000007</v>
      </c>
      <c r="E14" s="10">
        <f>D13*OM[[#This Row],[Variazione percentuale]]</f>
        <v>482187.98165987997</v>
      </c>
      <c r="F14" s="11">
        <f>OM[[#This Row],[AUM]]-D13</f>
        <v>4159728.1000001431</v>
      </c>
      <c r="G14" s="11">
        <f>OM[[#This Row],[∆ AUM]]-OM[[#This Row],[effetto mercato]]</f>
        <v>3677540.1183402631</v>
      </c>
    </row>
    <row r="15" spans="1:7">
      <c r="A15" s="4">
        <v>42025</v>
      </c>
      <c r="B15">
        <v>-9.1600000000000001E-2</v>
      </c>
      <c r="C15" s="6">
        <f>OM[[#This Row],[Variaz]]/100</f>
        <v>-9.1600000000000004E-4</v>
      </c>
      <c r="D15" s="10">
        <f>AUM[[#This Row],[ Etica Obbligazionario Misto]]</f>
        <v>620020844.54999995</v>
      </c>
      <c r="E15" s="10">
        <f>D14*OM[[#This Row],[Variazione percentuale]]</f>
        <v>-565749.48549488012</v>
      </c>
      <c r="F15" s="11">
        <f>OM[[#This Row],[AUM]]-D14</f>
        <v>2390401.8699998856</v>
      </c>
      <c r="G15" s="11">
        <f>OM[[#This Row],[∆ AUM]]-OM[[#This Row],[effetto mercato]]</f>
        <v>2956151.3554947656</v>
      </c>
    </row>
    <row r="16" spans="1:7">
      <c r="A16" s="4">
        <v>42026</v>
      </c>
      <c r="B16">
        <v>0.74680000000000002</v>
      </c>
      <c r="C16" s="6">
        <f>OM[[#This Row],[Variaz]]/100</f>
        <v>7.4679999999999998E-3</v>
      </c>
      <c r="D16" s="10">
        <f>AUM[[#This Row],[ Etica Obbligazionario Misto]]</f>
        <v>626771621.44999993</v>
      </c>
      <c r="E16" s="10">
        <f>D15*OM[[#This Row],[Variazione percentuale]]</f>
        <v>4630315.6670993995</v>
      </c>
      <c r="F16" s="11">
        <f>OM[[#This Row],[AUM]]-D15</f>
        <v>6750776.8999999762</v>
      </c>
      <c r="G16" s="11">
        <f>OM[[#This Row],[∆ AUM]]-OM[[#This Row],[effetto mercato]]</f>
        <v>2120461.2329005767</v>
      </c>
    </row>
    <row r="17" spans="1:7">
      <c r="A17" s="4">
        <v>42027</v>
      </c>
      <c r="B17">
        <v>0.42909999999999998</v>
      </c>
      <c r="C17" s="6">
        <f>OM[[#This Row],[Variaz]]/100</f>
        <v>4.2909999999999997E-3</v>
      </c>
      <c r="D17" s="10">
        <f>AUM[[#This Row],[ Etica Obbligazionario Misto]]</f>
        <v>632222766.10000002</v>
      </c>
      <c r="E17" s="10">
        <f>D16*OM[[#This Row],[Variazione percentuale]]</f>
        <v>2689477.0276419497</v>
      </c>
      <c r="F17" s="11">
        <f>OM[[#This Row],[AUM]]-D16</f>
        <v>5451144.6500000954</v>
      </c>
      <c r="G17" s="11">
        <f>OM[[#This Row],[∆ AUM]]-OM[[#This Row],[effetto mercato]]</f>
        <v>2761667.6223581457</v>
      </c>
    </row>
    <row r="18" spans="1:7">
      <c r="A18" s="4">
        <v>42030</v>
      </c>
      <c r="B18">
        <v>-5.1799999999999999E-2</v>
      </c>
      <c r="C18" s="6">
        <f>OM[[#This Row],[Variaz]]/100</f>
        <v>-5.1800000000000001E-4</v>
      </c>
      <c r="D18" s="10">
        <f>AUM[[#This Row],[ Etica Obbligazionario Misto]]</f>
        <v>634079412.59000003</v>
      </c>
      <c r="E18" s="10">
        <f>D17*OM[[#This Row],[Variazione percentuale]]</f>
        <v>-327491.39283980004</v>
      </c>
      <c r="F18" s="11">
        <f>OM[[#This Row],[AUM]]-D17</f>
        <v>1856646.4900000095</v>
      </c>
      <c r="G18" s="11">
        <f>OM[[#This Row],[∆ AUM]]-OM[[#This Row],[effetto mercato]]</f>
        <v>2184137.8828398096</v>
      </c>
    </row>
    <row r="19" spans="1:7">
      <c r="A19" s="4">
        <v>42031</v>
      </c>
      <c r="B19">
        <v>-0.2591</v>
      </c>
      <c r="C19" s="6">
        <f>OM[[#This Row],[Variaz]]/100</f>
        <v>-2.591E-3</v>
      </c>
      <c r="D19" s="10">
        <f>AUM[[#This Row],[ Etica Obbligazionario Misto]]</f>
        <v>635712377.86000001</v>
      </c>
      <c r="E19" s="10">
        <f>D18*OM[[#This Row],[Variazione percentuale]]</f>
        <v>-1642899.7580206902</v>
      </c>
      <c r="F19" s="11">
        <f>OM[[#This Row],[AUM]]-D18</f>
        <v>1632965.2699999809</v>
      </c>
      <c r="G19" s="11">
        <f>OM[[#This Row],[∆ AUM]]-OM[[#This Row],[effetto mercato]]</f>
        <v>3275865.0280206711</v>
      </c>
    </row>
    <row r="20" spans="1:7">
      <c r="A20" s="4">
        <v>42032</v>
      </c>
      <c r="B20">
        <v>-6.4899999999999999E-2</v>
      </c>
      <c r="C20" s="6">
        <f>OM[[#This Row],[Variaz]]/100</f>
        <v>-6.4899999999999995E-4</v>
      </c>
      <c r="D20" s="10">
        <f>AUM[[#This Row],[ Etica Obbligazionario Misto]]</f>
        <v>637801689.34000003</v>
      </c>
      <c r="E20" s="10">
        <f>D19*OM[[#This Row],[Variazione percentuale]]</f>
        <v>-412577.33323113999</v>
      </c>
      <c r="F20" s="11">
        <f>OM[[#This Row],[AUM]]-D19</f>
        <v>2089311.4800000191</v>
      </c>
      <c r="G20" s="11">
        <f>OM[[#This Row],[∆ AUM]]-OM[[#This Row],[effetto mercato]]</f>
        <v>2501888.813231159</v>
      </c>
    </row>
    <row r="21" spans="1:7">
      <c r="A21" s="4">
        <v>42033</v>
      </c>
      <c r="B21">
        <v>-9.0999999999999998E-2</v>
      </c>
      <c r="C21" s="6">
        <f>OM[[#This Row],[Variaz]]/100</f>
        <v>-9.1E-4</v>
      </c>
      <c r="D21" s="10">
        <f>AUM[[#This Row],[ Etica Obbligazionario Misto]]</f>
        <v>639652447.46000004</v>
      </c>
      <c r="E21" s="10">
        <f>D20*OM[[#This Row],[Variazione percentuale]]</f>
        <v>-580399.53729940008</v>
      </c>
      <c r="F21" s="11">
        <f>OM[[#This Row],[AUM]]-D20</f>
        <v>1850758.1200000048</v>
      </c>
      <c r="G21" s="11">
        <f>OM[[#This Row],[∆ AUM]]-OM[[#This Row],[effetto mercato]]</f>
        <v>2431157.657299405</v>
      </c>
    </row>
    <row r="22" spans="1:7">
      <c r="A22" s="4">
        <v>42034</v>
      </c>
      <c r="B22">
        <v>0.15609999999999999</v>
      </c>
      <c r="C22" s="6">
        <f>OM[[#This Row],[Variaz]]/100</f>
        <v>1.5609999999999999E-3</v>
      </c>
      <c r="D22" s="10">
        <f>AUM[[#This Row],[ Etica Obbligazionario Misto]]</f>
        <v>642944163.46000004</v>
      </c>
      <c r="E22" s="10">
        <f>D21*OM[[#This Row],[Variazione percentuale]]</f>
        <v>998497.47048506001</v>
      </c>
      <c r="F22" s="11">
        <f>OM[[#This Row],[AUM]]-D21</f>
        <v>3291716</v>
      </c>
      <c r="G22" s="11">
        <f>OM[[#This Row],[∆ AUM]]-OM[[#This Row],[effetto mercato]]</f>
        <v>2293218.52951494</v>
      </c>
    </row>
    <row r="23" spans="1:7">
      <c r="A23" s="4">
        <v>42037</v>
      </c>
      <c r="B23">
        <v>-7.7899999999999997E-2</v>
      </c>
      <c r="C23" s="6">
        <f>OM[[#This Row],[Variaz]]/100</f>
        <v>-7.7899999999999996E-4</v>
      </c>
      <c r="D23" s="10">
        <f>AUM[[#This Row],[ Etica Obbligazionario Misto]]</f>
        <v>649439565.10000002</v>
      </c>
      <c r="E23" s="10">
        <f>D22*OM[[#This Row],[Variazione percentuale]]</f>
        <v>-500853.50333534001</v>
      </c>
      <c r="F23" s="11">
        <f>OM[[#This Row],[AUM]]-D22</f>
        <v>6495401.6399999857</v>
      </c>
      <c r="G23" s="11">
        <f>OM[[#This Row],[∆ AUM]]-OM[[#This Row],[effetto mercato]]</f>
        <v>6996255.1433353256</v>
      </c>
    </row>
    <row r="24" spans="1:7">
      <c r="A24" s="4">
        <v>42038</v>
      </c>
      <c r="B24">
        <v>2.5999999999999999E-2</v>
      </c>
      <c r="C24" s="6">
        <f>OM[[#This Row],[Variaz]]/100</f>
        <v>2.5999999999999998E-4</v>
      </c>
      <c r="D24" s="10">
        <f>AUM[[#This Row],[ Etica Obbligazionario Misto]]</f>
        <v>651629933.31999993</v>
      </c>
      <c r="E24" s="10">
        <f>D23*OM[[#This Row],[Variazione percentuale]]</f>
        <v>168854.286926</v>
      </c>
      <c r="F24" s="11">
        <f>OM[[#This Row],[AUM]]-D23</f>
        <v>2190368.2199999094</v>
      </c>
      <c r="G24" s="11">
        <f>OM[[#This Row],[∆ AUM]]-OM[[#This Row],[effetto mercato]]</f>
        <v>2021513.9330739095</v>
      </c>
    </row>
    <row r="25" spans="1:7">
      <c r="A25" s="4">
        <v>42039</v>
      </c>
      <c r="B25">
        <v>0.13</v>
      </c>
      <c r="C25" s="6">
        <f>OM[[#This Row],[Variaz]]/100</f>
        <v>1.2999999999999999E-3</v>
      </c>
      <c r="D25" s="10">
        <f>AUM[[#This Row],[ Etica Obbligazionario Misto]]</f>
        <v>657275164.75999999</v>
      </c>
      <c r="E25" s="10">
        <f>D24*OM[[#This Row],[Variazione percentuale]]</f>
        <v>847118.9133159999</v>
      </c>
      <c r="F25" s="11">
        <f>OM[[#This Row],[AUM]]-D24</f>
        <v>5645231.4400000572</v>
      </c>
      <c r="G25" s="11">
        <f>OM[[#This Row],[∆ AUM]]-OM[[#This Row],[effetto mercato]]</f>
        <v>4798112.526684057</v>
      </c>
    </row>
    <row r="26" spans="1:7">
      <c r="A26" s="4">
        <v>42040</v>
      </c>
      <c r="B26">
        <v>3.8899999999999997E-2</v>
      </c>
      <c r="C26" s="6">
        <f>OM[[#This Row],[Variaz]]/100</f>
        <v>3.8899999999999997E-4</v>
      </c>
      <c r="D26" s="10">
        <f>AUM[[#This Row],[ Etica Obbligazionario Misto]]</f>
        <v>660651117.88999999</v>
      </c>
      <c r="E26" s="10">
        <f>D25*OM[[#This Row],[Variazione percentuale]]</f>
        <v>255680.03909163998</v>
      </c>
      <c r="F26" s="11">
        <f>OM[[#This Row],[AUM]]-D25</f>
        <v>3375953.1299999952</v>
      </c>
      <c r="G26" s="11">
        <f>OM[[#This Row],[∆ AUM]]-OM[[#This Row],[effetto mercato]]</f>
        <v>3120273.0909083551</v>
      </c>
    </row>
    <row r="27" spans="1:7">
      <c r="A27" s="4">
        <v>42041</v>
      </c>
      <c r="B27">
        <v>-5.1900000000000002E-2</v>
      </c>
      <c r="C27" s="6">
        <f>OM[[#This Row],[Variaz]]/100</f>
        <v>-5.1900000000000004E-4</v>
      </c>
      <c r="D27" s="10">
        <f>AUM[[#This Row],[ Etica Obbligazionario Misto]]</f>
        <v>671991049.84000003</v>
      </c>
      <c r="E27" s="10">
        <f>D26*OM[[#This Row],[Variazione percentuale]]</f>
        <v>-342877.93018491002</v>
      </c>
      <c r="F27" s="11">
        <f>OM[[#This Row],[AUM]]-D26</f>
        <v>11339931.950000048</v>
      </c>
      <c r="G27" s="11">
        <f>OM[[#This Row],[∆ AUM]]-OM[[#This Row],[effetto mercato]]</f>
        <v>11682809.880184958</v>
      </c>
    </row>
    <row r="28" spans="1:7">
      <c r="A28" s="4">
        <v>42044</v>
      </c>
      <c r="B28">
        <v>-0.2077</v>
      </c>
      <c r="C28" s="6">
        <f>OM[[#This Row],[Variaz]]/100</f>
        <v>-2.0769999999999999E-3</v>
      </c>
      <c r="D28" s="10">
        <f>AUM[[#This Row],[ Etica Obbligazionario Misto]]</f>
        <v>673337613.56999993</v>
      </c>
      <c r="E28" s="10">
        <f>D27*OM[[#This Row],[Variazione percentuale]]</f>
        <v>-1395725.41051768</v>
      </c>
      <c r="F28" s="11">
        <f>OM[[#This Row],[AUM]]-D27</f>
        <v>1346563.7299998999</v>
      </c>
      <c r="G28" s="11">
        <f>OM[[#This Row],[∆ AUM]]-OM[[#This Row],[effetto mercato]]</f>
        <v>2742289.1405175799</v>
      </c>
    </row>
    <row r="29" spans="1:7">
      <c r="A29" s="4">
        <v>42045</v>
      </c>
      <c r="B29">
        <v>-2.5999999999999999E-2</v>
      </c>
      <c r="C29" s="6">
        <f>OM[[#This Row],[Variaz]]/100</f>
        <v>-2.5999999999999998E-4</v>
      </c>
      <c r="D29" s="10">
        <f>AUM[[#This Row],[ Etica Obbligazionario Misto]]</f>
        <v>675137831.76999998</v>
      </c>
      <c r="E29" s="10">
        <f>D28*OM[[#This Row],[Variazione percentuale]]</f>
        <v>-175067.77952819996</v>
      </c>
      <c r="F29" s="11">
        <f>OM[[#This Row],[AUM]]-D28</f>
        <v>1800218.2000000477</v>
      </c>
      <c r="G29" s="11">
        <f>OM[[#This Row],[∆ AUM]]-OM[[#This Row],[effetto mercato]]</f>
        <v>1975285.9795282476</v>
      </c>
    </row>
    <row r="30" spans="1:7">
      <c r="A30" s="4">
        <v>42046</v>
      </c>
      <c r="B30">
        <v>-2.5999999999999999E-2</v>
      </c>
      <c r="C30" s="6">
        <f>OM[[#This Row],[Variaz]]/100</f>
        <v>-2.5999999999999998E-4</v>
      </c>
      <c r="D30" s="10">
        <f>AUM[[#This Row],[ Etica Obbligazionario Misto]]</f>
        <v>678020540.70999992</v>
      </c>
      <c r="E30" s="10">
        <f>D29*OM[[#This Row],[Variazione percentuale]]</f>
        <v>-175535.83626019998</v>
      </c>
      <c r="F30" s="11">
        <f>OM[[#This Row],[AUM]]-D29</f>
        <v>2882708.939999938</v>
      </c>
      <c r="G30" s="11">
        <f>OM[[#This Row],[∆ AUM]]-OM[[#This Row],[effetto mercato]]</f>
        <v>3058244.776260138</v>
      </c>
    </row>
    <row r="31" spans="1:7">
      <c r="A31" s="4">
        <v>42047</v>
      </c>
      <c r="B31">
        <v>0.22120000000000001</v>
      </c>
      <c r="C31" s="6">
        <f>OM[[#This Row],[Variaz]]/100</f>
        <v>2.212E-3</v>
      </c>
      <c r="D31" s="10">
        <f>AUM[[#This Row],[ Etica Obbligazionario Misto]]</f>
        <v>683149964.35000002</v>
      </c>
      <c r="E31" s="10">
        <f>D30*OM[[#This Row],[Variazione percentuale]]</f>
        <v>1499781.4360505198</v>
      </c>
      <c r="F31" s="11">
        <f>OM[[#This Row],[AUM]]-D30</f>
        <v>5129423.6400001049</v>
      </c>
      <c r="G31" s="11">
        <f>OM[[#This Row],[∆ AUM]]-OM[[#This Row],[effetto mercato]]</f>
        <v>3629642.2039495851</v>
      </c>
    </row>
    <row r="32" spans="1:7">
      <c r="A32" s="4">
        <v>42048</v>
      </c>
      <c r="B32">
        <v>5.1900000000000002E-2</v>
      </c>
      <c r="C32" s="6">
        <f>OM[[#This Row],[Variaz]]/100</f>
        <v>5.1900000000000004E-4</v>
      </c>
      <c r="D32" s="10">
        <f>AUM[[#This Row],[ Etica Obbligazionario Misto]]</f>
        <v>686106056.5</v>
      </c>
      <c r="E32" s="10">
        <f>D31*OM[[#This Row],[Variazione percentuale]]</f>
        <v>354554.83149765001</v>
      </c>
      <c r="F32" s="11">
        <f>OM[[#This Row],[AUM]]-D31</f>
        <v>2956092.1499999762</v>
      </c>
      <c r="G32" s="11">
        <f>OM[[#This Row],[∆ AUM]]-OM[[#This Row],[effetto mercato]]</f>
        <v>2601537.318502326</v>
      </c>
    </row>
    <row r="33" spans="1:7">
      <c r="A33" s="4">
        <v>42051</v>
      </c>
      <c r="B33">
        <v>-6.4899999999999999E-2</v>
      </c>
      <c r="C33" s="6">
        <f>OM[[#This Row],[Variaz]]/100</f>
        <v>-6.4899999999999995E-4</v>
      </c>
      <c r="D33" s="10">
        <f>AUM[[#This Row],[ Etica Obbligazionario Misto]]</f>
        <v>687115611.40999997</v>
      </c>
      <c r="E33" s="10">
        <f>D32*OM[[#This Row],[Variazione percentuale]]</f>
        <v>-445282.83066849998</v>
      </c>
      <c r="F33" s="11">
        <f>OM[[#This Row],[AUM]]-D32</f>
        <v>1009554.9099999666</v>
      </c>
      <c r="G33" s="11">
        <f>OM[[#This Row],[∆ AUM]]-OM[[#This Row],[effetto mercato]]</f>
        <v>1454837.7406684665</v>
      </c>
    </row>
    <row r="34" spans="1:7">
      <c r="A34" s="4">
        <v>42052</v>
      </c>
      <c r="B34">
        <v>-2.5999999999999999E-2</v>
      </c>
      <c r="C34" s="6">
        <f>OM[[#This Row],[Variaz]]/100</f>
        <v>-2.5999999999999998E-4</v>
      </c>
      <c r="D34" s="10">
        <f>AUM[[#This Row],[ Etica Obbligazionario Misto]]</f>
        <v>690315049.70999992</v>
      </c>
      <c r="E34" s="10">
        <f>D33*OM[[#This Row],[Variazione percentuale]]</f>
        <v>-178650.05896659999</v>
      </c>
      <c r="F34" s="11">
        <f>OM[[#This Row],[AUM]]-D33</f>
        <v>3199438.2999999523</v>
      </c>
      <c r="G34" s="11">
        <f>OM[[#This Row],[∆ AUM]]-OM[[#This Row],[effetto mercato]]</f>
        <v>3378088.3589665522</v>
      </c>
    </row>
    <row r="35" spans="1:7">
      <c r="A35" s="4">
        <v>42053</v>
      </c>
      <c r="B35">
        <v>0.16889999999999999</v>
      </c>
      <c r="C35" s="6">
        <f>OM[[#This Row],[Variaz]]/100</f>
        <v>1.689E-3</v>
      </c>
      <c r="D35" s="10">
        <f>AUM[[#This Row],[ Etica Obbligazionario Misto]]</f>
        <v>693585036</v>
      </c>
      <c r="E35" s="10">
        <f>D34*OM[[#This Row],[Variazione percentuale]]</f>
        <v>1165942.1189601899</v>
      </c>
      <c r="F35" s="11">
        <f>OM[[#This Row],[AUM]]-D34</f>
        <v>3269986.2900000811</v>
      </c>
      <c r="G35" s="11">
        <f>OM[[#This Row],[∆ AUM]]-OM[[#This Row],[effetto mercato]]</f>
        <v>2104044.1710398914</v>
      </c>
    </row>
    <row r="36" spans="1:7">
      <c r="A36" s="4">
        <v>42054</v>
      </c>
      <c r="B36">
        <v>5.1900000000000002E-2</v>
      </c>
      <c r="C36" s="6">
        <f>OM[[#This Row],[Variaz]]/100</f>
        <v>5.1900000000000004E-4</v>
      </c>
      <c r="D36" s="10">
        <f>AUM[[#This Row],[ Etica Obbligazionario Misto]]</f>
        <v>697304245.90999997</v>
      </c>
      <c r="E36" s="10">
        <f>D35*OM[[#This Row],[Variazione percentuale]]</f>
        <v>359970.633684</v>
      </c>
      <c r="F36" s="11">
        <f>OM[[#This Row],[AUM]]-D35</f>
        <v>3719209.9099999666</v>
      </c>
      <c r="G36" s="11">
        <f>OM[[#This Row],[∆ AUM]]-OM[[#This Row],[effetto mercato]]</f>
        <v>3359239.2763159666</v>
      </c>
    </row>
    <row r="37" spans="1:7">
      <c r="A37" s="4">
        <v>42055</v>
      </c>
      <c r="B37">
        <v>0.1555</v>
      </c>
      <c r="C37" s="6">
        <f>OM[[#This Row],[Variaz]]/100</f>
        <v>1.555E-3</v>
      </c>
      <c r="D37" s="10">
        <f>AUM[[#This Row],[ Etica Obbligazionario Misto]]</f>
        <v>700584183.96000004</v>
      </c>
      <c r="E37" s="10">
        <f>D36*OM[[#This Row],[Variazione percentuale]]</f>
        <v>1084308.10239005</v>
      </c>
      <c r="F37" s="11">
        <f>OM[[#This Row],[AUM]]-D36</f>
        <v>3279938.0500000715</v>
      </c>
      <c r="G37" s="11">
        <f>OM[[#This Row],[∆ AUM]]-OM[[#This Row],[effetto mercato]]</f>
        <v>2195629.9476100216</v>
      </c>
    </row>
    <row r="38" spans="1:7">
      <c r="A38" s="4">
        <v>42058</v>
      </c>
      <c r="B38">
        <v>0.2329</v>
      </c>
      <c r="C38" s="6">
        <f>OM[[#This Row],[Variaz]]/100</f>
        <v>2.3289999999999999E-3</v>
      </c>
      <c r="D38" s="10">
        <f>AUM[[#This Row],[ Etica Obbligazionario Misto]]</f>
        <v>704282920.17999995</v>
      </c>
      <c r="E38" s="10">
        <f>D37*OM[[#This Row],[Variazione percentuale]]</f>
        <v>1631660.5644428399</v>
      </c>
      <c r="F38" s="11">
        <f>OM[[#This Row],[AUM]]-D37</f>
        <v>3698736.2199999094</v>
      </c>
      <c r="G38" s="11">
        <f>OM[[#This Row],[∆ AUM]]-OM[[#This Row],[effetto mercato]]</f>
        <v>2067075.6555570695</v>
      </c>
    </row>
    <row r="39" spans="1:7">
      <c r="A39" s="4">
        <v>42059</v>
      </c>
      <c r="B39">
        <v>0.14199999999999999</v>
      </c>
      <c r="C39" s="6">
        <f>OM[[#This Row],[Variaz]]/100</f>
        <v>1.4199999999999998E-3</v>
      </c>
      <c r="D39" s="10">
        <f>AUM[[#This Row],[ Etica Obbligazionario Misto]]</f>
        <v>711095510.88000011</v>
      </c>
      <c r="E39" s="10">
        <f>D38*OM[[#This Row],[Variazione percentuale]]</f>
        <v>1000081.7466555998</v>
      </c>
      <c r="F39" s="11">
        <f>OM[[#This Row],[AUM]]-D38</f>
        <v>6812590.7000001669</v>
      </c>
      <c r="G39" s="11">
        <f>OM[[#This Row],[∆ AUM]]-OM[[#This Row],[effetto mercato]]</f>
        <v>5812508.9533445667</v>
      </c>
    </row>
    <row r="40" spans="1:7">
      <c r="A40" s="4">
        <v>42060</v>
      </c>
      <c r="B40">
        <v>7.7399999999999997E-2</v>
      </c>
      <c r="C40" s="6">
        <f>OM[[#This Row],[Variaz]]/100</f>
        <v>7.7399999999999995E-4</v>
      </c>
      <c r="D40" s="10">
        <f>AUM[[#This Row],[ Etica Obbligazionario Misto]]</f>
        <v>714099387.56999993</v>
      </c>
      <c r="E40" s="10">
        <f>D39*OM[[#This Row],[Variazione percentuale]]</f>
        <v>550387.92542112002</v>
      </c>
      <c r="F40" s="11">
        <f>OM[[#This Row],[AUM]]-D39</f>
        <v>3003876.6899998188</v>
      </c>
      <c r="G40" s="11">
        <f>OM[[#This Row],[∆ AUM]]-OM[[#This Row],[effetto mercato]]</f>
        <v>2453488.7645786987</v>
      </c>
    </row>
    <row r="41" spans="1:7">
      <c r="A41" s="4">
        <v>42061</v>
      </c>
      <c r="B41">
        <v>0.51529999999999998</v>
      </c>
      <c r="C41" s="6">
        <f>OM[[#This Row],[Variaz]]/100</f>
        <v>5.1529999999999996E-3</v>
      </c>
      <c r="D41" s="10">
        <f>AUM[[#This Row],[ Etica Obbligazionario Misto]]</f>
        <v>720654383.96000004</v>
      </c>
      <c r="E41" s="10">
        <f>D40*OM[[#This Row],[Variazione percentuale]]</f>
        <v>3679754.1441482096</v>
      </c>
      <c r="F41" s="11">
        <f>OM[[#This Row],[AUM]]-D40</f>
        <v>6554996.3900001049</v>
      </c>
      <c r="G41" s="11">
        <f>OM[[#This Row],[∆ AUM]]-OM[[#This Row],[effetto mercato]]</f>
        <v>2875242.2458518953</v>
      </c>
    </row>
    <row r="42" spans="1:7">
      <c r="A42" s="4">
        <v>42062</v>
      </c>
      <c r="B42">
        <v>5.1299999999999998E-2</v>
      </c>
      <c r="C42" s="6">
        <f>OM[[#This Row],[Variaz]]/100</f>
        <v>5.13E-4</v>
      </c>
      <c r="D42" s="10">
        <f>AUM[[#This Row],[ Etica Obbligazionario Misto]]</f>
        <v>723970664.53999996</v>
      </c>
      <c r="E42" s="10">
        <f>D41*OM[[#This Row],[Variazione percentuale]]</f>
        <v>369695.69897148001</v>
      </c>
      <c r="F42" s="11">
        <f>OM[[#This Row],[AUM]]-D41</f>
        <v>3316280.5799999237</v>
      </c>
      <c r="G42" s="11">
        <f>OM[[#This Row],[∆ AUM]]-OM[[#This Row],[effetto mercato]]</f>
        <v>2946584.8810284436</v>
      </c>
    </row>
    <row r="43" spans="1:7">
      <c r="A43" s="4">
        <v>42065</v>
      </c>
      <c r="B43">
        <v>-5.1200000000000002E-2</v>
      </c>
      <c r="C43" s="6">
        <f>OM[[#This Row],[Variaz]]/100</f>
        <v>-5.1199999999999998E-4</v>
      </c>
      <c r="D43" s="10">
        <f>AUM[[#This Row],[ Etica Obbligazionario Misto]]</f>
        <v>726609474.36000001</v>
      </c>
      <c r="E43" s="10">
        <f>D42*OM[[#This Row],[Variazione percentuale]]</f>
        <v>-370672.98024447996</v>
      </c>
      <c r="F43" s="11">
        <f>OM[[#This Row],[AUM]]-D42</f>
        <v>2638809.8200000525</v>
      </c>
      <c r="G43" s="11">
        <f>OM[[#This Row],[∆ AUM]]-OM[[#This Row],[effetto mercato]]</f>
        <v>3009482.8002445325</v>
      </c>
    </row>
    <row r="44" spans="1:7">
      <c r="A44" s="4">
        <v>42066</v>
      </c>
      <c r="B44">
        <v>-0.1794</v>
      </c>
      <c r="C44" s="6">
        <f>OM[[#This Row],[Variaz]]/100</f>
        <v>-1.794E-3</v>
      </c>
      <c r="D44" s="10">
        <f>AUM[[#This Row],[ Etica Obbligazionario Misto]]</f>
        <v>728890717.0999999</v>
      </c>
      <c r="E44" s="10">
        <f>D43*OM[[#This Row],[Variazione percentuale]]</f>
        <v>-1303537.3970018399</v>
      </c>
      <c r="F44" s="11">
        <f>OM[[#This Row],[AUM]]-D43</f>
        <v>2281242.7399998903</v>
      </c>
      <c r="G44" s="11">
        <f>OM[[#This Row],[∆ AUM]]-OM[[#This Row],[effetto mercato]]</f>
        <v>3584780.1370017305</v>
      </c>
    </row>
    <row r="45" spans="1:7">
      <c r="A45" s="4">
        <v>42067</v>
      </c>
      <c r="B45">
        <v>0.12839999999999999</v>
      </c>
      <c r="C45" s="6">
        <f>OM[[#This Row],[Variaz]]/100</f>
        <v>1.2839999999999998E-3</v>
      </c>
      <c r="D45" s="10">
        <f>AUM[[#This Row],[ Etica Obbligazionario Misto]]</f>
        <v>732403443.96000004</v>
      </c>
      <c r="E45" s="10">
        <f>D44*OM[[#This Row],[Variazione percentuale]]</f>
        <v>935895.68075639976</v>
      </c>
      <c r="F45" s="11">
        <f>OM[[#This Row],[AUM]]-D44</f>
        <v>3512726.8600001335</v>
      </c>
      <c r="G45" s="11">
        <f>OM[[#This Row],[∆ AUM]]-OM[[#This Row],[effetto mercato]]</f>
        <v>2576831.1792437336</v>
      </c>
    </row>
    <row r="46" spans="1:7">
      <c r="A46" s="4">
        <v>42068</v>
      </c>
      <c r="B46">
        <v>0.38469999999999999</v>
      </c>
      <c r="C46" s="6">
        <f>OM[[#This Row],[Variaz]]/100</f>
        <v>3.8469999999999997E-3</v>
      </c>
      <c r="D46" s="10">
        <f>AUM[[#This Row],[ Etica Obbligazionario Misto]]</f>
        <v>737936020.5</v>
      </c>
      <c r="E46" s="10">
        <f>D45*OM[[#This Row],[Variazione percentuale]]</f>
        <v>2817556.0489141201</v>
      </c>
      <c r="F46" s="11">
        <f>OM[[#This Row],[AUM]]-D45</f>
        <v>5532576.5399999619</v>
      </c>
      <c r="G46" s="11">
        <f>OM[[#This Row],[∆ AUM]]-OM[[#This Row],[effetto mercato]]</f>
        <v>2715020.4910858418</v>
      </c>
    </row>
    <row r="47" spans="1:7">
      <c r="A47" s="4">
        <v>42069</v>
      </c>
      <c r="B47">
        <v>5.11E-2</v>
      </c>
      <c r="C47" s="6">
        <f>OM[[#This Row],[Variaz]]/100</f>
        <v>5.1099999999999995E-4</v>
      </c>
      <c r="D47" s="10">
        <f>AUM[[#This Row],[ Etica Obbligazionario Misto]]</f>
        <v>740940222.91999996</v>
      </c>
      <c r="E47" s="10">
        <f>D46*OM[[#This Row],[Variazione percentuale]]</f>
        <v>377085.30647549994</v>
      </c>
      <c r="F47" s="11">
        <f>OM[[#This Row],[AUM]]-D46</f>
        <v>3004202.4199999571</v>
      </c>
      <c r="G47" s="11">
        <f>OM[[#This Row],[∆ AUM]]-OM[[#This Row],[effetto mercato]]</f>
        <v>2627117.113524457</v>
      </c>
    </row>
    <row r="48" spans="1:7">
      <c r="A48" s="4">
        <v>42072</v>
      </c>
      <c r="B48">
        <v>0.14050000000000001</v>
      </c>
      <c r="C48" s="6">
        <f>OM[[#This Row],[Variaz]]/100</f>
        <v>1.4050000000000002E-3</v>
      </c>
      <c r="D48" s="10">
        <f>AUM[[#This Row],[ Etica Obbligazionario Misto]]</f>
        <v>744892995.17000008</v>
      </c>
      <c r="E48" s="10">
        <f>D47*OM[[#This Row],[Variazione percentuale]]</f>
        <v>1041021.0132026001</v>
      </c>
      <c r="F48" s="11">
        <f>OM[[#This Row],[AUM]]-D47</f>
        <v>3952772.2500001192</v>
      </c>
      <c r="G48" s="11">
        <f>OM[[#This Row],[∆ AUM]]-OM[[#This Row],[effetto mercato]]</f>
        <v>2911751.236797519</v>
      </c>
    </row>
    <row r="49" spans="1:7">
      <c r="A49" s="4">
        <v>42073</v>
      </c>
      <c r="B49">
        <v>0.255</v>
      </c>
      <c r="C49" s="6">
        <f>OM[[#This Row],[Variaz]]/100</f>
        <v>2.5500000000000002E-3</v>
      </c>
      <c r="D49" s="10">
        <f>AUM[[#This Row],[ Etica Obbligazionario Misto]]</f>
        <v>750200288.30999994</v>
      </c>
      <c r="E49" s="10">
        <f>D48*OM[[#This Row],[Variazione percentuale]]</f>
        <v>1899477.1376835003</v>
      </c>
      <c r="F49" s="11">
        <f>OM[[#This Row],[AUM]]-D48</f>
        <v>5307293.1399998665</v>
      </c>
      <c r="G49" s="11">
        <f>OM[[#This Row],[∆ AUM]]-OM[[#This Row],[effetto mercato]]</f>
        <v>3407816.0023163659</v>
      </c>
    </row>
    <row r="50" spans="1:7">
      <c r="A50" s="4">
        <v>42074</v>
      </c>
      <c r="B50">
        <v>0.39429999999999998</v>
      </c>
      <c r="C50" s="6">
        <f>OM[[#This Row],[Variaz]]/100</f>
        <v>3.9429999999999995E-3</v>
      </c>
      <c r="D50" s="10">
        <f>AUM[[#This Row],[ Etica Obbligazionario Misto]]</f>
        <v>756813948.70999992</v>
      </c>
      <c r="E50" s="10">
        <f>D49*OM[[#This Row],[Variazione percentuale]]</f>
        <v>2958039.7368063293</v>
      </c>
      <c r="F50" s="11">
        <f>OM[[#This Row],[AUM]]-D49</f>
        <v>6613660.3999999762</v>
      </c>
      <c r="G50" s="11">
        <f>OM[[#This Row],[∆ AUM]]-OM[[#This Row],[effetto mercato]]</f>
        <v>3655620.6631936468</v>
      </c>
    </row>
    <row r="51" spans="1:7">
      <c r="A51" s="4">
        <v>42075</v>
      </c>
      <c r="B51">
        <v>1.2699999999999999E-2</v>
      </c>
      <c r="C51" s="6">
        <f>OM[[#This Row],[Variaz]]/100</f>
        <v>1.27E-4</v>
      </c>
      <c r="D51" s="10">
        <f>AUM[[#This Row],[ Etica Obbligazionario Misto]]</f>
        <v>760655108.17999995</v>
      </c>
      <c r="E51" s="10">
        <f>D50*OM[[#This Row],[Variazione percentuale]]</f>
        <v>96115.371486169985</v>
      </c>
      <c r="F51" s="11">
        <f>OM[[#This Row],[AUM]]-D50</f>
        <v>3841159.4700000286</v>
      </c>
      <c r="G51" s="11">
        <f>OM[[#This Row],[∆ AUM]]-OM[[#This Row],[effetto mercato]]</f>
        <v>3745044.0985138584</v>
      </c>
    </row>
    <row r="52" spans="1:7">
      <c r="A52" s="4">
        <v>42076</v>
      </c>
      <c r="B52">
        <v>3.7999999999999999E-2</v>
      </c>
      <c r="C52" s="6">
        <f>OM[[#This Row],[Variaz]]/100</f>
        <v>3.7999999999999997E-4</v>
      </c>
      <c r="D52" s="10">
        <f>AUM[[#This Row],[ Etica Obbligazionario Misto]]</f>
        <v>765782542.12</v>
      </c>
      <c r="E52" s="10">
        <f>D51*OM[[#This Row],[Variazione percentuale]]</f>
        <v>289048.94110839994</v>
      </c>
      <c r="F52" s="11">
        <f>OM[[#This Row],[AUM]]-D51</f>
        <v>5127433.9400000572</v>
      </c>
      <c r="G52" s="11">
        <f>OM[[#This Row],[∆ AUM]]-OM[[#This Row],[effetto mercato]]</f>
        <v>4838384.9988916572</v>
      </c>
    </row>
    <row r="53" spans="1:7">
      <c r="A53" s="4">
        <v>42079</v>
      </c>
      <c r="B53">
        <v>-8.8599999999999998E-2</v>
      </c>
      <c r="C53" s="6">
        <f>OM[[#This Row],[Variaz]]/100</f>
        <v>-8.8599999999999996E-4</v>
      </c>
      <c r="D53" s="10">
        <f>AUM[[#This Row],[ Etica Obbligazionario Misto]]</f>
        <v>768542872.74000001</v>
      </c>
      <c r="E53" s="10">
        <f>D52*OM[[#This Row],[Variazione percentuale]]</f>
        <v>-678483.33231831994</v>
      </c>
      <c r="F53" s="11">
        <f>OM[[#This Row],[AUM]]-D52</f>
        <v>2760330.6200000048</v>
      </c>
      <c r="G53" s="11">
        <f>OM[[#This Row],[∆ AUM]]-OM[[#This Row],[effetto mercato]]</f>
        <v>3438813.9523183247</v>
      </c>
    </row>
    <row r="54" spans="1:7">
      <c r="A54" s="4">
        <v>42080</v>
      </c>
      <c r="B54">
        <v>-0.29149999999999998</v>
      </c>
      <c r="C54" s="6">
        <f>OM[[#This Row],[Variaz]]/100</f>
        <v>-2.9149999999999996E-3</v>
      </c>
      <c r="D54" s="10">
        <f>AUM[[#This Row],[ Etica Obbligazionario Misto]]</f>
        <v>769253634.38999999</v>
      </c>
      <c r="E54" s="10">
        <f>D53*OM[[#This Row],[Variazione percentuale]]</f>
        <v>-2240302.4740370996</v>
      </c>
      <c r="F54" s="11">
        <f>OM[[#This Row],[AUM]]-D53</f>
        <v>710761.64999997616</v>
      </c>
      <c r="G54" s="11">
        <f>OM[[#This Row],[∆ AUM]]-OM[[#This Row],[effetto mercato]]</f>
        <v>2951064.1240370758</v>
      </c>
    </row>
    <row r="55" spans="1:7">
      <c r="A55" s="4">
        <v>42081</v>
      </c>
      <c r="B55">
        <v>8.8999999999999996E-2</v>
      </c>
      <c r="C55" s="6">
        <f>OM[[#This Row],[Variaz]]/100</f>
        <v>8.8999999999999995E-4</v>
      </c>
      <c r="D55" s="10">
        <f>AUM[[#This Row],[ Etica Obbligazionario Misto]]</f>
        <v>773290748</v>
      </c>
      <c r="E55" s="10">
        <f>D54*OM[[#This Row],[Variazione percentuale]]</f>
        <v>684635.7346070999</v>
      </c>
      <c r="F55" s="11">
        <f>OM[[#This Row],[AUM]]-D54</f>
        <v>4037113.6100000143</v>
      </c>
      <c r="G55" s="11">
        <f>OM[[#This Row],[∆ AUM]]-OM[[#This Row],[effetto mercato]]</f>
        <v>3352477.8753929143</v>
      </c>
    </row>
    <row r="56" spans="1:7">
      <c r="A56" s="4">
        <v>42082</v>
      </c>
      <c r="B56">
        <v>8.8900000000000007E-2</v>
      </c>
      <c r="C56" s="6">
        <f>OM[[#This Row],[Variaz]]/100</f>
        <v>8.8900000000000003E-4</v>
      </c>
      <c r="D56" s="10">
        <f>AUM[[#This Row],[ Etica Obbligazionario Misto]]</f>
        <v>777304271.82999992</v>
      </c>
      <c r="E56" s="10">
        <f>D55*OM[[#This Row],[Variazione percentuale]]</f>
        <v>687455.474972</v>
      </c>
      <c r="F56" s="11">
        <f>OM[[#This Row],[AUM]]-D55</f>
        <v>4013523.8299999237</v>
      </c>
      <c r="G56" s="11">
        <f>OM[[#This Row],[∆ AUM]]-OM[[#This Row],[effetto mercato]]</f>
        <v>3326068.3550279238</v>
      </c>
    </row>
    <row r="57" spans="1:7">
      <c r="A57" s="4">
        <v>42083</v>
      </c>
      <c r="B57">
        <v>0.1522</v>
      </c>
      <c r="C57" s="6">
        <f>OM[[#This Row],[Variaz]]/100</f>
        <v>1.5219999999999999E-3</v>
      </c>
      <c r="D57" s="10">
        <f>AUM[[#This Row],[ Etica Obbligazionario Misto]]</f>
        <v>781812965.60000002</v>
      </c>
      <c r="E57" s="10">
        <f>D56*OM[[#This Row],[Variazione percentuale]]</f>
        <v>1183057.1017252598</v>
      </c>
      <c r="F57" s="11">
        <f>OM[[#This Row],[AUM]]-D56</f>
        <v>4508693.7700001001</v>
      </c>
      <c r="G57" s="11">
        <f>OM[[#This Row],[∆ AUM]]-OM[[#This Row],[effetto mercato]]</f>
        <v>3325636.6682748403</v>
      </c>
    </row>
    <row r="58" spans="1:7">
      <c r="A58" s="4">
        <v>42086</v>
      </c>
      <c r="B58">
        <v>-0.38</v>
      </c>
      <c r="C58" s="6">
        <f>OM[[#This Row],[Variaz]]/100</f>
        <v>-3.8E-3</v>
      </c>
      <c r="D58" s="10">
        <f>AUM[[#This Row],[ Etica Obbligazionario Misto]]</f>
        <v>783006276.1500001</v>
      </c>
      <c r="E58" s="10">
        <f>D57*OM[[#This Row],[Variazione percentuale]]</f>
        <v>-2970889.2692800001</v>
      </c>
      <c r="F58" s="11">
        <f>OM[[#This Row],[AUM]]-D57</f>
        <v>1193310.5500000715</v>
      </c>
      <c r="G58" s="11">
        <f>OM[[#This Row],[∆ AUM]]-OM[[#This Row],[effetto mercato]]</f>
        <v>4164199.8192800716</v>
      </c>
    </row>
    <row r="59" spans="1:7">
      <c r="A59" s="4">
        <v>42087</v>
      </c>
      <c r="B59">
        <v>-0.1399</v>
      </c>
      <c r="C59" s="6">
        <f>OM[[#This Row],[Variaz]]/100</f>
        <v>-1.3990000000000001E-3</v>
      </c>
      <c r="D59" s="10">
        <f>AUM[[#This Row],[ Etica Obbligazionario Misto]]</f>
        <v>784563349.12</v>
      </c>
      <c r="E59" s="10">
        <f>D58*OM[[#This Row],[Variazione percentuale]]</f>
        <v>-1095425.7803338503</v>
      </c>
      <c r="F59" s="11">
        <f>OM[[#This Row],[AUM]]-D58</f>
        <v>1557072.9699999094</v>
      </c>
      <c r="G59" s="11">
        <f>OM[[#This Row],[∆ AUM]]-OM[[#This Row],[effetto mercato]]</f>
        <v>2652498.7503337599</v>
      </c>
    </row>
    <row r="60" spans="1:7">
      <c r="A60" s="4">
        <v>42088</v>
      </c>
      <c r="B60">
        <v>-0.16550000000000001</v>
      </c>
      <c r="C60" s="6">
        <f>OM[[#This Row],[Variaz]]/100</f>
        <v>-1.655E-3</v>
      </c>
      <c r="D60" s="10">
        <f>AUM[[#This Row],[ Etica Obbligazionario Misto]]</f>
        <v>785823684.10000002</v>
      </c>
      <c r="E60" s="10">
        <f>D59*OM[[#This Row],[Variazione percentuale]]</f>
        <v>-1298452.3427935999</v>
      </c>
      <c r="F60" s="11">
        <f>OM[[#This Row],[AUM]]-D59</f>
        <v>1260334.9800000191</v>
      </c>
      <c r="G60" s="11">
        <f>OM[[#This Row],[∆ AUM]]-OM[[#This Row],[effetto mercato]]</f>
        <v>2558787.3227936188</v>
      </c>
    </row>
    <row r="61" spans="1:7">
      <c r="A61" s="4">
        <v>42089</v>
      </c>
      <c r="B61">
        <v>1.2800000000000001E-2</v>
      </c>
      <c r="C61" s="6">
        <f>OM[[#This Row],[Variaz]]/100</f>
        <v>1.2799999999999999E-4</v>
      </c>
      <c r="D61" s="10">
        <f>AUM[[#This Row],[ Etica Obbligazionario Misto]]</f>
        <v>790209713.04000008</v>
      </c>
      <c r="E61" s="10">
        <f>D60*OM[[#This Row],[Variazione percentuale]]</f>
        <v>100585.4315648</v>
      </c>
      <c r="F61" s="11">
        <f>OM[[#This Row],[AUM]]-D60</f>
        <v>4386028.9400000572</v>
      </c>
      <c r="G61" s="11">
        <f>OM[[#This Row],[∆ AUM]]-OM[[#This Row],[effetto mercato]]</f>
        <v>4285443.5084352568</v>
      </c>
    </row>
    <row r="62" spans="1:7">
      <c r="A62" s="4">
        <v>42090</v>
      </c>
      <c r="B62">
        <v>0</v>
      </c>
      <c r="C62" s="6">
        <f>OM[[#This Row],[Variaz]]/100</f>
        <v>0</v>
      </c>
      <c r="D62" s="10">
        <f>AUM[[#This Row],[ Etica Obbligazionario Misto]]</f>
        <v>793368209.86000001</v>
      </c>
      <c r="E62" s="10">
        <f>D61*OM[[#This Row],[Variazione percentuale]]</f>
        <v>0</v>
      </c>
      <c r="F62" s="11">
        <f>OM[[#This Row],[AUM]]-D61</f>
        <v>3158496.8199999332</v>
      </c>
      <c r="G62" s="11">
        <f>OM[[#This Row],[∆ AUM]]-OM[[#This Row],[effetto mercato]]</f>
        <v>3158496.8199999332</v>
      </c>
    </row>
    <row r="63" spans="1:7">
      <c r="A63" s="4">
        <v>42093</v>
      </c>
      <c r="B63">
        <v>0.17849999999999999</v>
      </c>
      <c r="C63" s="6">
        <f>OM[[#This Row],[Variaz]]/100</f>
        <v>1.7849999999999999E-3</v>
      </c>
      <c r="D63" s="10">
        <f>AUM[[#This Row],[ Etica Obbligazionario Misto]]</f>
        <v>798185097.60000002</v>
      </c>
      <c r="E63" s="10">
        <f>D62*OM[[#This Row],[Variazione percentuale]]</f>
        <v>1416162.2546001</v>
      </c>
      <c r="F63" s="11">
        <f>OM[[#This Row],[AUM]]-D62</f>
        <v>4816887.7400000095</v>
      </c>
      <c r="G63" s="11">
        <f>OM[[#This Row],[∆ AUM]]-OM[[#This Row],[effetto mercato]]</f>
        <v>3400725.4853999093</v>
      </c>
    </row>
    <row r="64" spans="1:7">
      <c r="A64" s="4">
        <v>42094</v>
      </c>
      <c r="B64">
        <v>0.21640000000000001</v>
      </c>
      <c r="C64" s="6">
        <f>OM[[#This Row],[Variaz]]/100</f>
        <v>2.1640000000000001E-3</v>
      </c>
      <c r="D64" s="10">
        <f>AUM[[#This Row],[ Etica Obbligazionario Misto]]</f>
        <v>802194707.85000002</v>
      </c>
      <c r="E64" s="10">
        <f>D63*OM[[#This Row],[Variazione percentuale]]</f>
        <v>1727272.5512064002</v>
      </c>
      <c r="F64" s="11">
        <f>OM[[#This Row],[AUM]]-D63</f>
        <v>4009610.25</v>
      </c>
      <c r="G64" s="11">
        <f>OM[[#This Row],[∆ AUM]]-OM[[#This Row],[effetto mercato]]</f>
        <v>2282337.6987935998</v>
      </c>
    </row>
    <row r="65" spans="1:7">
      <c r="A65" s="4">
        <v>42095</v>
      </c>
      <c r="B65">
        <v>3.8100000000000002E-2</v>
      </c>
      <c r="C65" s="6">
        <f>OM[[#This Row],[Variaz]]/100</f>
        <v>3.8100000000000005E-4</v>
      </c>
      <c r="D65" s="10">
        <f>AUM[[#This Row],[ Etica Obbligazionario Misto]]</f>
        <v>804692404.5</v>
      </c>
      <c r="E65" s="10">
        <f>D64*OM[[#This Row],[Variazione percentuale]]</f>
        <v>305636.18369085004</v>
      </c>
      <c r="F65" s="11">
        <f>OM[[#This Row],[AUM]]-D64</f>
        <v>2497696.6499999762</v>
      </c>
      <c r="G65" s="11">
        <f>OM[[#This Row],[∆ AUM]]-OM[[#This Row],[effetto mercato]]</f>
        <v>2192060.466309126</v>
      </c>
    </row>
    <row r="66" spans="1:7">
      <c r="A66" s="4">
        <v>42096</v>
      </c>
      <c r="B66">
        <v>-0.13969999999999999</v>
      </c>
      <c r="C66" s="6">
        <f>OM[[#This Row],[Variaz]]/100</f>
        <v>-1.3969999999999998E-3</v>
      </c>
      <c r="D66" s="10">
        <f>AUM[[#This Row],[ Etica Obbligazionario Misto]]</f>
        <v>806468866.14999998</v>
      </c>
      <c r="E66" s="10">
        <f>D65*OM[[#This Row],[Variazione percentuale]]</f>
        <v>-1124155.2890864999</v>
      </c>
      <c r="F66" s="11">
        <f>OM[[#This Row],[AUM]]-D65</f>
        <v>1776461.6499999762</v>
      </c>
      <c r="G66" s="11">
        <f>OM[[#This Row],[∆ AUM]]-OM[[#This Row],[effetto mercato]]</f>
        <v>2900616.9390864763</v>
      </c>
    </row>
    <row r="67" spans="1:7">
      <c r="A67" s="4">
        <v>42101</v>
      </c>
      <c r="B67">
        <v>0.29249999999999998</v>
      </c>
      <c r="C67" s="6">
        <f>OM[[#This Row],[Variaz]]/100</f>
        <v>2.9249999999999996E-3</v>
      </c>
      <c r="D67" s="10">
        <f>AUM[[#This Row],[ Etica Obbligazionario Misto]]</f>
        <v>811297403.00999999</v>
      </c>
      <c r="E67" s="10">
        <f>D66*OM[[#This Row],[Variazione percentuale]]</f>
        <v>2358921.4334887494</v>
      </c>
      <c r="F67" s="11">
        <f>OM[[#This Row],[AUM]]-D66</f>
        <v>4828536.8600000143</v>
      </c>
      <c r="G67" s="11">
        <f>OM[[#This Row],[∆ AUM]]-OM[[#This Row],[effetto mercato]]</f>
        <v>2469615.4265112649</v>
      </c>
    </row>
    <row r="68" spans="1:7">
      <c r="A68" s="4">
        <v>42102</v>
      </c>
      <c r="B68">
        <v>0.11409999999999999</v>
      </c>
      <c r="C68" s="6">
        <f>OM[[#This Row],[Variaz]]/100</f>
        <v>1.1409999999999999E-3</v>
      </c>
      <c r="D68" s="10">
        <f>AUM[[#This Row],[ Etica Obbligazionario Misto]]</f>
        <v>813730844.41000009</v>
      </c>
      <c r="E68" s="10">
        <f>D67*OM[[#This Row],[Variazione percentuale]]</f>
        <v>925690.33683440986</v>
      </c>
      <c r="F68" s="11">
        <f>OM[[#This Row],[AUM]]-D67</f>
        <v>2433441.4000000954</v>
      </c>
      <c r="G68" s="11">
        <f>OM[[#This Row],[∆ AUM]]-OM[[#This Row],[effetto mercato]]</f>
        <v>1507751.0631656856</v>
      </c>
    </row>
    <row r="69" spans="1:7">
      <c r="A69" s="4">
        <v>42103</v>
      </c>
      <c r="B69">
        <v>0.1013</v>
      </c>
      <c r="C69" s="6">
        <f>OM[[#This Row],[Variaz]]/100</f>
        <v>1.013E-3</v>
      </c>
      <c r="D69" s="10">
        <f>AUM[[#This Row],[ Etica Obbligazionario Misto]]</f>
        <v>818177608.51999998</v>
      </c>
      <c r="E69" s="10">
        <f>D68*OM[[#This Row],[Variazione percentuale]]</f>
        <v>824309.34538733005</v>
      </c>
      <c r="F69" s="11">
        <f>OM[[#This Row],[AUM]]-D68</f>
        <v>4446764.1099998951</v>
      </c>
      <c r="G69" s="11">
        <f>OM[[#This Row],[∆ AUM]]-OM[[#This Row],[effetto mercato]]</f>
        <v>3622454.7646125648</v>
      </c>
    </row>
    <row r="70" spans="1:7">
      <c r="A70" s="4">
        <v>42104</v>
      </c>
      <c r="B70">
        <v>0.16450000000000001</v>
      </c>
      <c r="C70" s="6">
        <f>OM[[#This Row],[Variaz]]/100</f>
        <v>1.645E-3</v>
      </c>
      <c r="D70" s="10">
        <f>AUM[[#This Row],[ Etica Obbligazionario Misto]]</f>
        <v>822736787.46999991</v>
      </c>
      <c r="E70" s="10">
        <f>D69*OM[[#This Row],[Variazione percentuale]]</f>
        <v>1345902.1660153999</v>
      </c>
      <c r="F70" s="11">
        <f>OM[[#This Row],[AUM]]-D69</f>
        <v>4559178.9499999285</v>
      </c>
      <c r="G70" s="11">
        <f>OM[[#This Row],[∆ AUM]]-OM[[#This Row],[effetto mercato]]</f>
        <v>3213276.7839845289</v>
      </c>
    </row>
    <row r="71" spans="1:7">
      <c r="A71" s="4">
        <v>42107</v>
      </c>
      <c r="B71">
        <v>-2.53E-2</v>
      </c>
      <c r="C71" s="6">
        <f>OM[[#This Row],[Variaz]]/100</f>
        <v>-2.5299999999999997E-4</v>
      </c>
      <c r="D71" s="10">
        <f>AUM[[#This Row],[ Etica Obbligazionario Misto]]</f>
        <v>824455432.55000007</v>
      </c>
      <c r="E71" s="10">
        <f>D70*OM[[#This Row],[Variazione percentuale]]</f>
        <v>-208152.40722990996</v>
      </c>
      <c r="F71" s="11">
        <f>OM[[#This Row],[AUM]]-D70</f>
        <v>1718645.0800001621</v>
      </c>
      <c r="G71" s="11">
        <f>OM[[#This Row],[∆ AUM]]-OM[[#This Row],[effetto mercato]]</f>
        <v>1926797.487230072</v>
      </c>
    </row>
    <row r="72" spans="1:7">
      <c r="A72" s="4">
        <v>42108</v>
      </c>
      <c r="B72">
        <v>-0.1895</v>
      </c>
      <c r="C72" s="6">
        <f>OM[[#This Row],[Variaz]]/100</f>
        <v>-1.895E-3</v>
      </c>
      <c r="D72" s="10">
        <f>AUM[[#This Row],[ Etica Obbligazionario Misto]]</f>
        <v>825608155.46999991</v>
      </c>
      <c r="E72" s="10">
        <f>D71*OM[[#This Row],[Variazione percentuale]]</f>
        <v>-1562343.0446822501</v>
      </c>
      <c r="F72" s="11">
        <f>OM[[#This Row],[AUM]]-D71</f>
        <v>1152722.9199998379</v>
      </c>
      <c r="G72" s="11">
        <f>OM[[#This Row],[∆ AUM]]-OM[[#This Row],[effetto mercato]]</f>
        <v>2715065.9646820882</v>
      </c>
    </row>
    <row r="73" spans="1:7">
      <c r="A73" s="4">
        <v>42109</v>
      </c>
      <c r="B73">
        <v>0.3291</v>
      </c>
      <c r="C73" s="6">
        <f>OM[[#This Row],[Variaz]]/100</f>
        <v>3.2910000000000001E-3</v>
      </c>
      <c r="D73" s="10">
        <f>AUM[[#This Row],[ Etica Obbligazionario Misto]]</f>
        <v>830856707.31000006</v>
      </c>
      <c r="E73" s="10">
        <f>D72*OM[[#This Row],[Variazione percentuale]]</f>
        <v>2717076.4396517696</v>
      </c>
      <c r="F73" s="11">
        <f>OM[[#This Row],[AUM]]-D72</f>
        <v>5248551.8400001526</v>
      </c>
      <c r="G73" s="11">
        <f>OM[[#This Row],[∆ AUM]]-OM[[#This Row],[effetto mercato]]</f>
        <v>2531475.400348383</v>
      </c>
    </row>
    <row r="74" spans="1:7">
      <c r="A74" s="4">
        <v>42110</v>
      </c>
      <c r="B74">
        <v>-0.3407</v>
      </c>
      <c r="C74" s="6">
        <f>OM[[#This Row],[Variaz]]/100</f>
        <v>-3.4069999999999999E-3</v>
      </c>
      <c r="D74" s="10">
        <f>AUM[[#This Row],[ Etica Obbligazionario Misto]]</f>
        <v>829841921.62</v>
      </c>
      <c r="E74" s="10">
        <f>D73*OM[[#This Row],[Variazione percentuale]]</f>
        <v>-2830728.8018051703</v>
      </c>
      <c r="F74" s="11">
        <f>OM[[#This Row],[AUM]]-D73</f>
        <v>-1014785.6900000572</v>
      </c>
      <c r="G74" s="11">
        <f>OM[[#This Row],[∆ AUM]]-OM[[#This Row],[effetto mercato]]</f>
        <v>1815943.111805113</v>
      </c>
    </row>
    <row r="75" spans="1:7">
      <c r="A75" s="4">
        <v>42111</v>
      </c>
      <c r="B75">
        <v>-0.46839999999999998</v>
      </c>
      <c r="C75" s="6">
        <f>OM[[#This Row],[Variaz]]/100</f>
        <v>-4.6839999999999998E-3</v>
      </c>
      <c r="D75" s="10">
        <f>AUM[[#This Row],[ Etica Obbligazionario Misto]]</f>
        <v>828926273.75999999</v>
      </c>
      <c r="E75" s="10">
        <f>D74*OM[[#This Row],[Variazione percentuale]]</f>
        <v>-3886979.5608680798</v>
      </c>
      <c r="F75" s="11">
        <f>OM[[#This Row],[AUM]]-D74</f>
        <v>-915647.86000001431</v>
      </c>
      <c r="G75" s="11">
        <f>OM[[#This Row],[∆ AUM]]-OM[[#This Row],[effetto mercato]]</f>
        <v>2971331.7008680655</v>
      </c>
    </row>
    <row r="76" spans="1:7">
      <c r="A76" s="4">
        <v>42114</v>
      </c>
      <c r="B76">
        <v>0.1018</v>
      </c>
      <c r="C76" s="6">
        <f>OM[[#This Row],[Variaz]]/100</f>
        <v>1.018E-3</v>
      </c>
      <c r="D76" s="10">
        <f>AUM[[#This Row],[ Etica Obbligazionario Misto]]</f>
        <v>832916970.63999999</v>
      </c>
      <c r="E76" s="10">
        <f>D75*OM[[#This Row],[Variazione percentuale]]</f>
        <v>843846.94668767997</v>
      </c>
      <c r="F76" s="11">
        <f>OM[[#This Row],[AUM]]-D75</f>
        <v>3990696.8799999952</v>
      </c>
      <c r="G76" s="11">
        <f>OM[[#This Row],[∆ AUM]]-OM[[#This Row],[effetto mercato]]</f>
        <v>3146849.9333123155</v>
      </c>
    </row>
    <row r="77" spans="1:7">
      <c r="A77" s="4">
        <v>42115</v>
      </c>
      <c r="B77">
        <v>3.8100000000000002E-2</v>
      </c>
      <c r="C77" s="6">
        <f>OM[[#This Row],[Variaz]]/100</f>
        <v>3.8100000000000005E-4</v>
      </c>
      <c r="D77" s="10">
        <f>AUM[[#This Row],[ Etica Obbligazionario Misto]]</f>
        <v>836108249.88</v>
      </c>
      <c r="E77" s="10">
        <f>D76*OM[[#This Row],[Variazione percentuale]]</f>
        <v>317341.36581384001</v>
      </c>
      <c r="F77" s="11">
        <f>OM[[#This Row],[AUM]]-D76</f>
        <v>3191279.2400000095</v>
      </c>
      <c r="G77" s="11">
        <f>OM[[#This Row],[∆ AUM]]-OM[[#This Row],[effetto mercato]]</f>
        <v>2873937.8741861694</v>
      </c>
    </row>
    <row r="78" spans="1:7">
      <c r="A78" s="4">
        <v>42116</v>
      </c>
      <c r="B78">
        <v>3.8100000000000002E-2</v>
      </c>
      <c r="C78" s="6">
        <f>OM[[#This Row],[Variaz]]/100</f>
        <v>3.8100000000000005E-4</v>
      </c>
      <c r="D78" s="10">
        <f>AUM[[#This Row],[ Etica Obbligazionario Misto]]</f>
        <v>840002683.96999991</v>
      </c>
      <c r="E78" s="10">
        <f>D77*OM[[#This Row],[Variazione percentuale]]</f>
        <v>318557.24320428004</v>
      </c>
      <c r="F78" s="11">
        <f>OM[[#This Row],[AUM]]-D77</f>
        <v>3894434.0899999142</v>
      </c>
      <c r="G78" s="11">
        <f>OM[[#This Row],[∆ AUM]]-OM[[#This Row],[effetto mercato]]</f>
        <v>3575876.8467956344</v>
      </c>
    </row>
    <row r="79" spans="1:7">
      <c r="A79" s="4">
        <v>42117</v>
      </c>
      <c r="B79">
        <v>-8.8900000000000007E-2</v>
      </c>
      <c r="C79" s="6">
        <f>OM[[#This Row],[Variaz]]/100</f>
        <v>-8.8900000000000003E-4</v>
      </c>
      <c r="D79" s="10">
        <f>AUM[[#This Row],[ Etica Obbligazionario Misto]]</f>
        <v>840827823.84000003</v>
      </c>
      <c r="E79" s="10">
        <f>D78*OM[[#This Row],[Variazione percentuale]]</f>
        <v>-746762.38604933</v>
      </c>
      <c r="F79" s="11">
        <f>OM[[#This Row],[AUM]]-D78</f>
        <v>825139.87000012398</v>
      </c>
      <c r="G79" s="11">
        <f>OM[[#This Row],[∆ AUM]]-OM[[#This Row],[effetto mercato]]</f>
        <v>1571902.256049454</v>
      </c>
    </row>
    <row r="80" spans="1:7">
      <c r="A80" s="4">
        <v>42118</v>
      </c>
      <c r="B80">
        <v>-0.1144</v>
      </c>
      <c r="C80" s="6">
        <f>OM[[#This Row],[Variaz]]/100</f>
        <v>-1.1440000000000001E-3</v>
      </c>
      <c r="D80" s="10">
        <f>AUM[[#This Row],[ Etica Obbligazionario Misto]]</f>
        <v>842139294.36000001</v>
      </c>
      <c r="E80" s="10">
        <f>D79*OM[[#This Row],[Variazione percentuale]]</f>
        <v>-961907.03047296009</v>
      </c>
      <c r="F80" s="11">
        <f>OM[[#This Row],[AUM]]-D79</f>
        <v>1311470.5199999809</v>
      </c>
      <c r="G80" s="11">
        <f>OM[[#This Row],[∆ AUM]]-OM[[#This Row],[effetto mercato]]</f>
        <v>2273377.5504729412</v>
      </c>
    </row>
    <row r="81" spans="1:7">
      <c r="A81" s="4">
        <v>42121</v>
      </c>
      <c r="B81">
        <v>0.1399</v>
      </c>
      <c r="C81" s="6">
        <f>OM[[#This Row],[Variaz]]/100</f>
        <v>1.3990000000000001E-3</v>
      </c>
      <c r="D81" s="10">
        <f>AUM[[#This Row],[ Etica Obbligazionario Misto]]</f>
        <v>846113253.59000003</v>
      </c>
      <c r="E81" s="10">
        <f>D80*OM[[#This Row],[Variazione percentuale]]</f>
        <v>1178152.8728096401</v>
      </c>
      <c r="F81" s="11">
        <f>OM[[#This Row],[AUM]]-D80</f>
        <v>3973959.2300000191</v>
      </c>
      <c r="G81" s="11">
        <f>OM[[#This Row],[∆ AUM]]-OM[[#This Row],[effetto mercato]]</f>
        <v>2795806.3571903789</v>
      </c>
    </row>
    <row r="82" spans="1:7">
      <c r="A82" s="4">
        <v>42122</v>
      </c>
      <c r="B82">
        <v>-0.13969999999999999</v>
      </c>
      <c r="C82" s="6">
        <f>OM[[#This Row],[Variaz]]/100</f>
        <v>-1.3969999999999998E-3</v>
      </c>
      <c r="D82" s="10">
        <f>AUM[[#This Row],[ Etica Obbligazionario Misto]]</f>
        <v>847849318.22000003</v>
      </c>
      <c r="E82" s="10">
        <f>D81*OM[[#This Row],[Variazione percentuale]]</f>
        <v>-1182020.2152652298</v>
      </c>
      <c r="F82" s="11">
        <f>OM[[#This Row],[AUM]]-D81</f>
        <v>1736064.6299999952</v>
      </c>
      <c r="G82" s="11">
        <f>OM[[#This Row],[∆ AUM]]-OM[[#This Row],[effetto mercato]]</f>
        <v>2918084.845265225</v>
      </c>
    </row>
    <row r="83" spans="1:7">
      <c r="A83" s="4">
        <v>42123</v>
      </c>
      <c r="B83">
        <v>-0.82699999999999996</v>
      </c>
      <c r="C83" s="6">
        <f>OM[[#This Row],[Variaz]]/100</f>
        <v>-8.2699999999999996E-3</v>
      </c>
      <c r="D83" s="10">
        <f>AUM[[#This Row],[ Etica Obbligazionario Misto]]</f>
        <v>843096462.23000002</v>
      </c>
      <c r="E83" s="10">
        <f>D82*OM[[#This Row],[Variazione percentuale]]</f>
        <v>-7011713.8616794003</v>
      </c>
      <c r="F83" s="11">
        <f>OM[[#This Row],[AUM]]-D82</f>
        <v>-4752855.9900000095</v>
      </c>
      <c r="G83" s="11">
        <f>OM[[#This Row],[∆ AUM]]-OM[[#This Row],[effetto mercato]]</f>
        <v>2258857.8716793908</v>
      </c>
    </row>
    <row r="84" spans="1:7">
      <c r="A84" s="4">
        <v>42124</v>
      </c>
      <c r="B84">
        <v>-0.30790000000000001</v>
      </c>
      <c r="C84" s="6">
        <f>OM[[#This Row],[Variaz]]/100</f>
        <v>-3.0790000000000001E-3</v>
      </c>
      <c r="D84" s="10">
        <f>AUM[[#This Row],[ Etica Obbligazionario Misto]]</f>
        <v>843505753.75999999</v>
      </c>
      <c r="E84" s="10">
        <f>D83*OM[[#This Row],[Variazione percentuale]]</f>
        <v>-2595894.0072061704</v>
      </c>
      <c r="F84" s="11">
        <f>OM[[#This Row],[AUM]]-D83</f>
        <v>409291.52999997139</v>
      </c>
      <c r="G84" s="11">
        <f>OM[[#This Row],[∆ AUM]]-OM[[#This Row],[effetto mercato]]</f>
        <v>3005185.5372061417</v>
      </c>
    </row>
    <row r="85" spans="1:7">
      <c r="A85" s="4">
        <v>42128</v>
      </c>
      <c r="B85">
        <v>-9.01E-2</v>
      </c>
      <c r="C85" s="6">
        <f>OM[[#This Row],[Variaz]]/100</f>
        <v>-9.01E-4</v>
      </c>
      <c r="D85" s="10">
        <f>AUM[[#This Row],[ Etica Obbligazionario Misto]]</f>
        <v>845257652.27999997</v>
      </c>
      <c r="E85" s="10">
        <f>D84*OM[[#This Row],[Variazione percentuale]]</f>
        <v>-759998.68413775996</v>
      </c>
      <c r="F85" s="11">
        <f>OM[[#This Row],[AUM]]-D84</f>
        <v>1751898.5199999809</v>
      </c>
      <c r="G85" s="11">
        <f>OM[[#This Row],[∆ AUM]]-OM[[#This Row],[effetto mercato]]</f>
        <v>2511897.2041377407</v>
      </c>
    </row>
    <row r="86" spans="1:7">
      <c r="A86" s="4">
        <v>42129</v>
      </c>
      <c r="B86">
        <v>-0.91449999999999998</v>
      </c>
      <c r="C86" s="6">
        <f>OM[[#This Row],[Variaz]]/100</f>
        <v>-9.1450000000000004E-3</v>
      </c>
      <c r="D86" s="10">
        <f>AUM[[#This Row],[ Etica Obbligazionario Misto]]</f>
        <v>840047929.34000003</v>
      </c>
      <c r="E86" s="10">
        <f>D85*OM[[#This Row],[Variazione percentuale]]</f>
        <v>-7729881.2301006</v>
      </c>
      <c r="F86" s="11">
        <f>OM[[#This Row],[AUM]]-D85</f>
        <v>-5209722.939999938</v>
      </c>
      <c r="G86" s="11">
        <f>OM[[#This Row],[∆ AUM]]-OM[[#This Row],[effetto mercato]]</f>
        <v>2520158.290100662</v>
      </c>
    </row>
    <row r="87" spans="1:7">
      <c r="A87" s="4">
        <v>42130</v>
      </c>
      <c r="B87">
        <v>-0.58489999999999998</v>
      </c>
      <c r="C87" s="6">
        <f>OM[[#This Row],[Variaz]]/100</f>
        <v>-5.849E-3</v>
      </c>
      <c r="D87" s="10">
        <f>AUM[[#This Row],[ Etica Obbligazionario Misto]]</f>
        <v>837136440.11999989</v>
      </c>
      <c r="E87" s="10">
        <f>D86*OM[[#This Row],[Variazione percentuale]]</f>
        <v>-4913440.3387096599</v>
      </c>
      <c r="F87" s="11">
        <f>OM[[#This Row],[AUM]]-D86</f>
        <v>-2911489.2200001478</v>
      </c>
      <c r="G87" s="11">
        <f>OM[[#This Row],[∆ AUM]]-OM[[#This Row],[effetto mercato]]</f>
        <v>2001951.1187095121</v>
      </c>
    </row>
    <row r="88" spans="1:7">
      <c r="A88" s="4">
        <v>42131</v>
      </c>
      <c r="B88">
        <v>0.35299999999999998</v>
      </c>
      <c r="C88" s="6">
        <f>OM[[#This Row],[Variaz]]/100</f>
        <v>3.5299999999999997E-3</v>
      </c>
      <c r="D88" s="10">
        <f>AUM[[#This Row],[ Etica Obbligazionario Misto]]</f>
        <v>841413985.23000002</v>
      </c>
      <c r="E88" s="10">
        <f>D87*OM[[#This Row],[Variazione percentuale]]</f>
        <v>2955091.6336235995</v>
      </c>
      <c r="F88" s="11">
        <f>OM[[#This Row],[AUM]]-D87</f>
        <v>4277545.1100001335</v>
      </c>
      <c r="G88" s="11">
        <f>OM[[#This Row],[∆ AUM]]-OM[[#This Row],[effetto mercato]]</f>
        <v>1322453.476376534</v>
      </c>
    </row>
    <row r="89" spans="1:7">
      <c r="A89" s="4">
        <v>42132</v>
      </c>
      <c r="B89">
        <v>0.53420000000000001</v>
      </c>
      <c r="C89" s="6">
        <f>OM[[#This Row],[Variaz]]/100</f>
        <v>5.3420000000000004E-3</v>
      </c>
      <c r="D89" s="10">
        <f>AUM[[#This Row],[ Etica Obbligazionario Misto]]</f>
        <v>847407827.82000005</v>
      </c>
      <c r="E89" s="10">
        <f>D88*OM[[#This Row],[Variazione percentuale]]</f>
        <v>4494833.5090986602</v>
      </c>
      <c r="F89" s="11">
        <f>OM[[#This Row],[AUM]]-D88</f>
        <v>5993842.5900000334</v>
      </c>
      <c r="G89" s="11">
        <f>OM[[#This Row],[∆ AUM]]-OM[[#This Row],[effetto mercato]]</f>
        <v>1499009.0809013732</v>
      </c>
    </row>
    <row r="90" spans="1:7">
      <c r="A90" s="4">
        <v>42135</v>
      </c>
      <c r="B90">
        <v>-0.16850000000000001</v>
      </c>
      <c r="C90" s="6">
        <f>OM[[#This Row],[Variaz]]/100</f>
        <v>-1.6850000000000001E-3</v>
      </c>
      <c r="D90" s="10">
        <f>AUM[[#This Row],[ Etica Obbligazionario Misto]]</f>
        <v>847219018.7700001</v>
      </c>
      <c r="E90" s="10">
        <f>D89*OM[[#This Row],[Variazione percentuale]]</f>
        <v>-1427882.1898767001</v>
      </c>
      <c r="F90" s="11">
        <f>OM[[#This Row],[AUM]]-D89</f>
        <v>-188809.04999995232</v>
      </c>
      <c r="G90" s="11">
        <f>OM[[#This Row],[∆ AUM]]-OM[[#This Row],[effetto mercato]]</f>
        <v>1239073.1398767477</v>
      </c>
    </row>
    <row r="91" spans="1:7">
      <c r="A91" s="4">
        <v>42136</v>
      </c>
      <c r="B91">
        <v>-0.44140000000000001</v>
      </c>
      <c r="C91" s="6">
        <f>OM[[#This Row],[Variaz]]/100</f>
        <v>-4.4140000000000004E-3</v>
      </c>
      <c r="D91" s="10">
        <f>AUM[[#This Row],[ Etica Obbligazionario Misto]]</f>
        <v>844935757.43999994</v>
      </c>
      <c r="E91" s="10">
        <f>D90*OM[[#This Row],[Variazione percentuale]]</f>
        <v>-3739624.7488507805</v>
      </c>
      <c r="F91" s="11">
        <f>OM[[#This Row],[AUM]]-D90</f>
        <v>-2283261.3300001621</v>
      </c>
      <c r="G91" s="11">
        <f>OM[[#This Row],[∆ AUM]]-OM[[#This Row],[effetto mercato]]</f>
        <v>1456363.4188506184</v>
      </c>
    </row>
    <row r="92" spans="1:7">
      <c r="A92" s="4">
        <v>42137</v>
      </c>
      <c r="B92">
        <v>-0.23469999999999999</v>
      </c>
      <c r="C92" s="6">
        <f>OM[[#This Row],[Variaz]]/100</f>
        <v>-2.3470000000000001E-3</v>
      </c>
      <c r="D92" s="10">
        <f>AUM[[#This Row],[ Etica Obbligazionario Misto]]</f>
        <v>844691832.31000006</v>
      </c>
      <c r="E92" s="10">
        <f>D91*OM[[#This Row],[Variazione percentuale]]</f>
        <v>-1983064.22271168</v>
      </c>
      <c r="F92" s="11">
        <f>OM[[#This Row],[AUM]]-D91</f>
        <v>-243925.12999987602</v>
      </c>
      <c r="G92" s="11">
        <f>OM[[#This Row],[∆ AUM]]-OM[[#This Row],[effetto mercato]]</f>
        <v>1739139.092711804</v>
      </c>
    </row>
    <row r="93" spans="1:7">
      <c r="A93" s="4">
        <v>42138</v>
      </c>
      <c r="B93">
        <v>0.1699</v>
      </c>
      <c r="C93" s="6">
        <f>OM[[#This Row],[Variaz]]/100</f>
        <v>1.699E-3</v>
      </c>
      <c r="D93" s="10">
        <f>AUM[[#This Row],[ Etica Obbligazionario Misto]]</f>
        <v>843292259.0999999</v>
      </c>
      <c r="E93" s="10">
        <f>D92*OM[[#This Row],[Variazione percentuale]]</f>
        <v>1435131.4230946901</v>
      </c>
      <c r="F93" s="11">
        <f>OM[[#This Row],[AUM]]-D92</f>
        <v>-1399573.2100001574</v>
      </c>
      <c r="G93" s="11">
        <f>OM[[#This Row],[∆ AUM]]-OM[[#This Row],[effetto mercato]]</f>
        <v>-2834704.6330948472</v>
      </c>
    </row>
    <row r="94" spans="1:7">
      <c r="A94" s="4">
        <v>42139</v>
      </c>
      <c r="B94">
        <v>0.28710000000000002</v>
      </c>
      <c r="C94" s="6">
        <f>OM[[#This Row],[Variaz]]/100</f>
        <v>2.8710000000000003E-3</v>
      </c>
      <c r="D94" s="10">
        <f>AUM[[#This Row],[ Etica Obbligazionario Misto]]</f>
        <v>847546575.75</v>
      </c>
      <c r="E94" s="10">
        <f>D93*OM[[#This Row],[Variazione percentuale]]</f>
        <v>2421092.0758761</v>
      </c>
      <c r="F94" s="11">
        <f>OM[[#This Row],[AUM]]-D93</f>
        <v>4254316.6500000954</v>
      </c>
      <c r="G94" s="11">
        <f>OM[[#This Row],[∆ AUM]]-OM[[#This Row],[effetto mercato]]</f>
        <v>1833224.5741239954</v>
      </c>
    </row>
    <row r="95" spans="1:7">
      <c r="A95" s="4">
        <v>42142</v>
      </c>
      <c r="B95">
        <v>-0.15609999999999999</v>
      </c>
      <c r="C95" s="6">
        <f>OM[[#This Row],[Variaz]]/100</f>
        <v>-1.5609999999999999E-3</v>
      </c>
      <c r="D95" s="10">
        <f>AUM[[#This Row],[ Etica Obbligazionario Misto]]</f>
        <v>847372131</v>
      </c>
      <c r="E95" s="10">
        <f>D94*OM[[#This Row],[Variazione percentuale]]</f>
        <v>-1323020.2047457499</v>
      </c>
      <c r="F95" s="11">
        <f>OM[[#This Row],[AUM]]-D94</f>
        <v>-174444.75</v>
      </c>
      <c r="G95" s="11">
        <f>OM[[#This Row],[∆ AUM]]-OM[[#This Row],[effetto mercato]]</f>
        <v>1148575.4547457499</v>
      </c>
    </row>
    <row r="96" spans="1:7">
      <c r="A96" s="4">
        <v>42143</v>
      </c>
      <c r="B96">
        <v>0.57340000000000002</v>
      </c>
      <c r="C96" s="6">
        <f>OM[[#This Row],[Variaz]]/100</f>
        <v>5.7340000000000004E-3</v>
      </c>
      <c r="D96" s="10">
        <f>AUM[[#This Row],[ Etica Obbligazionario Misto]]</f>
        <v>853756147.74000001</v>
      </c>
      <c r="E96" s="10">
        <f>D95*OM[[#This Row],[Variazione percentuale]]</f>
        <v>4858831.7991540004</v>
      </c>
      <c r="F96" s="11">
        <f>OM[[#This Row],[AUM]]-D95</f>
        <v>6384016.7400000095</v>
      </c>
      <c r="G96" s="11">
        <f>OM[[#This Row],[∆ AUM]]-OM[[#This Row],[effetto mercato]]</f>
        <v>1525184.9408460092</v>
      </c>
    </row>
    <row r="97" spans="1:7">
      <c r="A97" s="4">
        <v>42144</v>
      </c>
      <c r="B97">
        <v>-0.1555</v>
      </c>
      <c r="C97" s="6">
        <f>OM[[#This Row],[Variaz]]/100</f>
        <v>-1.555E-3</v>
      </c>
      <c r="D97" s="10">
        <f>AUM[[#This Row],[ Etica Obbligazionario Misto]]</f>
        <v>853098256.40999997</v>
      </c>
      <c r="E97" s="10">
        <f>D96*OM[[#This Row],[Variazione percentuale]]</f>
        <v>-1327590.8097357</v>
      </c>
      <c r="F97" s="11">
        <f>OM[[#This Row],[AUM]]-D96</f>
        <v>-657891.33000004292</v>
      </c>
      <c r="G97" s="11">
        <f>OM[[#This Row],[∆ AUM]]-OM[[#This Row],[effetto mercato]]</f>
        <v>669699.47973565711</v>
      </c>
    </row>
    <row r="98" spans="1:7">
      <c r="A98" s="4">
        <v>42145</v>
      </c>
      <c r="B98">
        <v>3.8899999999999997E-2</v>
      </c>
      <c r="C98" s="6">
        <f>OM[[#This Row],[Variaz]]/100</f>
        <v>3.8899999999999997E-4</v>
      </c>
      <c r="D98" s="10">
        <f>AUM[[#This Row],[ Etica Obbligazionario Misto]]</f>
        <v>854541423.12</v>
      </c>
      <c r="E98" s="10">
        <f>D97*OM[[#This Row],[Variazione percentuale]]</f>
        <v>331855.22174348996</v>
      </c>
      <c r="F98" s="11">
        <f>OM[[#This Row],[AUM]]-D97</f>
        <v>1443166.7100000381</v>
      </c>
      <c r="G98" s="11">
        <f>OM[[#This Row],[∆ AUM]]-OM[[#This Row],[effetto mercato]]</f>
        <v>1111311.4882565481</v>
      </c>
    </row>
    <row r="99" spans="1:7">
      <c r="A99" s="4">
        <v>42146</v>
      </c>
      <c r="B99">
        <v>9.0800000000000006E-2</v>
      </c>
      <c r="C99" s="6">
        <f>OM[[#This Row],[Variaz]]/100</f>
        <v>9.0800000000000006E-4</v>
      </c>
      <c r="D99" s="10">
        <f>AUM[[#This Row],[ Etica Obbligazionario Misto]]</f>
        <v>856880795.53999996</v>
      </c>
      <c r="E99" s="10">
        <f>D98*OM[[#This Row],[Variazione percentuale]]</f>
        <v>775923.61219296011</v>
      </c>
      <c r="F99" s="11">
        <f>OM[[#This Row],[AUM]]-D98</f>
        <v>2339372.4199999571</v>
      </c>
      <c r="G99" s="11">
        <f>OM[[#This Row],[∆ AUM]]-OM[[#This Row],[effetto mercato]]</f>
        <v>1563448.8078069971</v>
      </c>
    </row>
    <row r="100" spans="1:7">
      <c r="A100" s="4">
        <v>42149</v>
      </c>
      <c r="B100">
        <v>-0.1037</v>
      </c>
      <c r="C100" s="6">
        <f>OM[[#This Row],[Variaz]]/100</f>
        <v>-1.0369999999999999E-3</v>
      </c>
      <c r="D100" s="10">
        <f>AUM[[#This Row],[ Etica Obbligazionario Misto]]</f>
        <v>856269499.91000009</v>
      </c>
      <c r="E100" s="10">
        <f>D99*OM[[#This Row],[Variazione percentuale]]</f>
        <v>-888585.38497497991</v>
      </c>
      <c r="F100" s="11">
        <f>OM[[#This Row],[AUM]]-D99</f>
        <v>-611295.62999987602</v>
      </c>
      <c r="G100" s="11">
        <f>OM[[#This Row],[∆ AUM]]-OM[[#This Row],[effetto mercato]]</f>
        <v>277289.75497510389</v>
      </c>
    </row>
    <row r="101" spans="1:7">
      <c r="A101" s="4">
        <v>42150</v>
      </c>
      <c r="B101">
        <v>0</v>
      </c>
      <c r="C101" s="6">
        <f>OM[[#This Row],[Variaz]]/100</f>
        <v>0</v>
      </c>
      <c r="D101" s="10">
        <f>AUM[[#This Row],[ Etica Obbligazionario Misto]]</f>
        <v>856702497.93000007</v>
      </c>
      <c r="E101" s="10">
        <f>D100*OM[[#This Row],[Variazione percentuale]]</f>
        <v>0</v>
      </c>
      <c r="F101" s="11">
        <f>OM[[#This Row],[AUM]]-D100</f>
        <v>432998.01999998093</v>
      </c>
      <c r="G101" s="11">
        <f>OM[[#This Row],[∆ AUM]]-OM[[#This Row],[effetto mercato]]</f>
        <v>432998.01999998093</v>
      </c>
    </row>
    <row r="102" spans="1:7">
      <c r="A102" s="4">
        <v>42151</v>
      </c>
      <c r="B102">
        <v>0.2205</v>
      </c>
      <c r="C102" s="6">
        <f>OM[[#This Row],[Variaz]]/100</f>
        <v>2.2049999999999999E-3</v>
      </c>
      <c r="D102" s="10">
        <f>AUM[[#This Row],[ Etica Obbligazionario Misto]]</f>
        <v>858017491.56000006</v>
      </c>
      <c r="E102" s="10">
        <f>D101*OM[[#This Row],[Variazione percentuale]]</f>
        <v>1889029.0079356502</v>
      </c>
      <c r="F102" s="11">
        <f>OM[[#This Row],[AUM]]-D101</f>
        <v>1314993.6299999952</v>
      </c>
      <c r="G102" s="11">
        <f>OM[[#This Row],[∆ AUM]]-OM[[#This Row],[effetto mercato]]</f>
        <v>-574035.37793565495</v>
      </c>
    </row>
    <row r="103" spans="1:7">
      <c r="A103" s="4">
        <v>42152</v>
      </c>
      <c r="B103">
        <v>-5.1799999999999999E-2</v>
      </c>
      <c r="C103" s="6">
        <f>OM[[#This Row],[Variaz]]/100</f>
        <v>-5.1800000000000001E-4</v>
      </c>
      <c r="D103" s="10">
        <f>AUM[[#This Row],[ Etica Obbligazionario Misto]]</f>
        <v>857462180.23000002</v>
      </c>
      <c r="E103" s="10">
        <f>D102*OM[[#This Row],[Variazione percentuale]]</f>
        <v>-444453.06062808004</v>
      </c>
      <c r="F103" s="11">
        <f>OM[[#This Row],[AUM]]-D102</f>
        <v>-555311.33000004292</v>
      </c>
      <c r="G103" s="11">
        <f>OM[[#This Row],[∆ AUM]]-OM[[#This Row],[effetto mercato]]</f>
        <v>-110858.26937196287</v>
      </c>
    </row>
    <row r="104" spans="1:7">
      <c r="A104" s="4">
        <v>42153</v>
      </c>
      <c r="B104">
        <v>-1.2999999999999999E-2</v>
      </c>
      <c r="C104" s="6">
        <f>OM[[#This Row],[Variaz]]/100</f>
        <v>-1.2999999999999999E-4</v>
      </c>
      <c r="D104" s="10">
        <f>AUM[[#This Row],[ Etica Obbligazionario Misto]]</f>
        <v>858126067.50999999</v>
      </c>
      <c r="E104" s="10">
        <f>D103*OM[[#This Row],[Variazione percentuale]]</f>
        <v>-111470.0834299</v>
      </c>
      <c r="F104" s="11">
        <f>OM[[#This Row],[AUM]]-D103</f>
        <v>663887.27999997139</v>
      </c>
      <c r="G104" s="11">
        <f>OM[[#This Row],[∆ AUM]]-OM[[#This Row],[effetto mercato]]</f>
        <v>775357.36342987139</v>
      </c>
    </row>
    <row r="105" spans="1:7">
      <c r="A105" s="4">
        <v>42156</v>
      </c>
      <c r="B105">
        <v>-0.2591</v>
      </c>
      <c r="C105" s="6">
        <f>OM[[#This Row],[Variaz]]/100</f>
        <v>-2.591E-3</v>
      </c>
      <c r="D105" s="10">
        <f>AUM[[#This Row],[ Etica Obbligazionario Misto]]</f>
        <v>856776078.20000005</v>
      </c>
      <c r="E105" s="10">
        <f>D104*OM[[#This Row],[Variazione percentuale]]</f>
        <v>-2223404.6409184099</v>
      </c>
      <c r="F105" s="11">
        <f>OM[[#This Row],[AUM]]-D104</f>
        <v>-1349989.3099999428</v>
      </c>
      <c r="G105" s="11">
        <f>OM[[#This Row],[∆ AUM]]-OM[[#This Row],[effetto mercato]]</f>
        <v>873415.33091846714</v>
      </c>
    </row>
    <row r="106" spans="1:7">
      <c r="A106" s="4">
        <v>42158</v>
      </c>
      <c r="B106">
        <v>-1.4026000000000001</v>
      </c>
      <c r="C106" s="6">
        <f>OM[[#This Row],[Variaz]]/100</f>
        <v>-1.4026E-2</v>
      </c>
      <c r="D106" s="10">
        <f>AUM[[#This Row],[ Etica Obbligazionario Misto]]</f>
        <v>845975020.91999996</v>
      </c>
      <c r="E106" s="10">
        <f>D105*OM[[#This Row],[Variazione percentuale]]</f>
        <v>-12017141.2728332</v>
      </c>
      <c r="F106" s="11">
        <f>OM[[#This Row],[AUM]]-D105</f>
        <v>-10801057.280000091</v>
      </c>
      <c r="G106" s="11">
        <f>OM[[#This Row],[∆ AUM]]-OM[[#This Row],[effetto mercato]]</f>
        <v>1216083.9928331096</v>
      </c>
    </row>
    <row r="107" spans="1:7">
      <c r="A107" s="4">
        <v>42159</v>
      </c>
      <c r="B107">
        <v>1.32E-2</v>
      </c>
      <c r="C107" s="6">
        <f>OM[[#This Row],[Variaz]]/100</f>
        <v>1.3200000000000001E-4</v>
      </c>
      <c r="D107" s="10">
        <f>AUM[[#This Row],[ Etica Obbligazionario Misto]]</f>
        <v>847046814.75</v>
      </c>
      <c r="E107" s="10">
        <f>D106*OM[[#This Row],[Variazione percentuale]]</f>
        <v>111668.70276144</v>
      </c>
      <c r="F107" s="11">
        <f>OM[[#This Row],[AUM]]-D106</f>
        <v>1071793.8300000429</v>
      </c>
      <c r="G107" s="11">
        <f>OM[[#This Row],[∆ AUM]]-OM[[#This Row],[effetto mercato]]</f>
        <v>960125.12723860296</v>
      </c>
    </row>
    <row r="108" spans="1:7">
      <c r="A108" s="4">
        <v>42160</v>
      </c>
      <c r="B108">
        <v>-0.18440000000000001</v>
      </c>
      <c r="C108" s="6">
        <f>OM[[#This Row],[Variaz]]/100</f>
        <v>-1.8440000000000002E-3</v>
      </c>
      <c r="D108" s="10">
        <f>AUM[[#This Row],[ Etica Obbligazionario Misto]]</f>
        <v>846219806.18999994</v>
      </c>
      <c r="E108" s="10">
        <f>D107*OM[[#This Row],[Variazione percentuale]]</f>
        <v>-1561954.3263990001</v>
      </c>
      <c r="F108" s="11">
        <f>OM[[#This Row],[AUM]]-D107</f>
        <v>-827008.56000006199</v>
      </c>
      <c r="G108" s="11">
        <f>OM[[#This Row],[∆ AUM]]-OM[[#This Row],[effetto mercato]]</f>
        <v>734945.76639893814</v>
      </c>
    </row>
    <row r="109" spans="1:7">
      <c r="A109" s="4">
        <v>42163</v>
      </c>
      <c r="B109">
        <v>-0.2903</v>
      </c>
      <c r="C109" s="6">
        <f>OM[[#This Row],[Variaz]]/100</f>
        <v>-2.9030000000000002E-3</v>
      </c>
      <c r="D109" s="10">
        <f>AUM[[#This Row],[ Etica Obbligazionario Misto]]</f>
        <v>844200504.95000005</v>
      </c>
      <c r="E109" s="10">
        <f>D108*OM[[#This Row],[Variazione percentuale]]</f>
        <v>-2456576.0973695698</v>
      </c>
      <c r="F109" s="11">
        <f>OM[[#This Row],[AUM]]-D108</f>
        <v>-2019301.2399998903</v>
      </c>
      <c r="G109" s="11">
        <f>OM[[#This Row],[∆ AUM]]-OM[[#This Row],[effetto mercato]]</f>
        <v>437274.85736967949</v>
      </c>
    </row>
    <row r="110" spans="1:7">
      <c r="A110" s="4">
        <v>42164</v>
      </c>
      <c r="B110">
        <v>-0.3044</v>
      </c>
      <c r="C110" s="6">
        <f>OM[[#This Row],[Variaz]]/100</f>
        <v>-3.0439999999999998E-3</v>
      </c>
      <c r="D110" s="10">
        <f>AUM[[#This Row],[ Etica Obbligazionario Misto]]</f>
        <v>841578806.40999997</v>
      </c>
      <c r="E110" s="10">
        <f>D109*OM[[#This Row],[Variazione percentuale]]</f>
        <v>-2569746.3370678001</v>
      </c>
      <c r="F110" s="11">
        <f>OM[[#This Row],[AUM]]-D109</f>
        <v>-2621698.5400000811</v>
      </c>
      <c r="G110" s="11">
        <f>OM[[#This Row],[∆ AUM]]-OM[[#This Row],[effetto mercato]]</f>
        <v>-51952.202932280954</v>
      </c>
    </row>
    <row r="111" spans="1:7">
      <c r="A111" s="4">
        <v>42165</v>
      </c>
      <c r="B111">
        <v>7.9600000000000004E-2</v>
      </c>
      <c r="C111" s="6">
        <f>OM[[#This Row],[Variaz]]/100</f>
        <v>7.9600000000000005E-4</v>
      </c>
      <c r="D111" s="10">
        <f>AUM[[#This Row],[ Etica Obbligazionario Misto]]</f>
        <v>842221046.92999995</v>
      </c>
      <c r="E111" s="10">
        <f>D110*OM[[#This Row],[Variazione percentuale]]</f>
        <v>669896.72990236001</v>
      </c>
      <c r="F111" s="11">
        <f>OM[[#This Row],[AUM]]-D110</f>
        <v>642240.51999998093</v>
      </c>
      <c r="G111" s="11">
        <f>OM[[#This Row],[∆ AUM]]-OM[[#This Row],[effetto mercato]]</f>
        <v>-27656.20990237908</v>
      </c>
    </row>
    <row r="112" spans="1:7">
      <c r="A112" s="4">
        <v>42166</v>
      </c>
      <c r="B112">
        <v>0.49070000000000003</v>
      </c>
      <c r="C112" s="6">
        <f>OM[[#This Row],[Variaz]]/100</f>
        <v>4.9069999999999999E-3</v>
      </c>
      <c r="D112" s="10">
        <f>AUM[[#This Row],[ Etica Obbligazionario Misto]]</f>
        <v>846020528.91999996</v>
      </c>
      <c r="E112" s="10">
        <f>D111*OM[[#This Row],[Variazione percentuale]]</f>
        <v>4132778.6772855096</v>
      </c>
      <c r="F112" s="11">
        <f>OM[[#This Row],[AUM]]-D111</f>
        <v>3799481.9900000095</v>
      </c>
      <c r="G112" s="11">
        <f>OM[[#This Row],[∆ AUM]]-OM[[#This Row],[effetto mercato]]</f>
        <v>-333296.68728550011</v>
      </c>
    </row>
    <row r="113" spans="1:7">
      <c r="A113" s="4">
        <v>42167</v>
      </c>
      <c r="B113">
        <v>-0.2772</v>
      </c>
      <c r="C113" s="6">
        <f>OM[[#This Row],[Variaz]]/100</f>
        <v>-2.7720000000000002E-3</v>
      </c>
      <c r="D113" s="10">
        <f>AUM[[#This Row],[ Etica Obbligazionario Misto]]</f>
        <v>840834346.96000004</v>
      </c>
      <c r="E113" s="10">
        <f>D112*OM[[#This Row],[Variazione percentuale]]</f>
        <v>-2345168.9061662401</v>
      </c>
      <c r="F113" s="11">
        <f>OM[[#This Row],[AUM]]-D112</f>
        <v>-5186181.9599999189</v>
      </c>
      <c r="G113" s="11">
        <f>OM[[#This Row],[∆ AUM]]-OM[[#This Row],[effetto mercato]]</f>
        <v>-2841013.0538336788</v>
      </c>
    </row>
    <row r="114" spans="1:7">
      <c r="A114" s="4">
        <v>42170</v>
      </c>
      <c r="B114">
        <v>-0.5161</v>
      </c>
      <c r="C114" s="6">
        <f>OM[[#This Row],[Variaz]]/100</f>
        <v>-5.1609999999999998E-3</v>
      </c>
      <c r="D114" s="10">
        <f>AUM[[#This Row],[ Etica Obbligazionario Misto]]</f>
        <v>837596495.16000009</v>
      </c>
      <c r="E114" s="10">
        <f>D113*OM[[#This Row],[Variazione percentuale]]</f>
        <v>-4339546.0646605603</v>
      </c>
      <c r="F114" s="11">
        <f>OM[[#This Row],[AUM]]-D113</f>
        <v>-3237851.7999999523</v>
      </c>
      <c r="G114" s="11">
        <f>OM[[#This Row],[∆ AUM]]-OM[[#This Row],[effetto mercato]]</f>
        <v>1101694.264660608</v>
      </c>
    </row>
    <row r="115" spans="1:7">
      <c r="A115" s="4">
        <v>42171</v>
      </c>
      <c r="B115">
        <v>0.13300000000000001</v>
      </c>
      <c r="C115" s="6">
        <f>OM[[#This Row],[Variaz]]/100</f>
        <v>1.33E-3</v>
      </c>
      <c r="D115" s="10">
        <f>AUM[[#This Row],[ Etica Obbligazionario Misto]]</f>
        <v>838727517.78999996</v>
      </c>
      <c r="E115" s="10">
        <f>D114*OM[[#This Row],[Variazione percentuale]]</f>
        <v>1114003.3385628001</v>
      </c>
      <c r="F115" s="11">
        <f>OM[[#This Row],[AUM]]-D114</f>
        <v>1131022.629999876</v>
      </c>
      <c r="G115" s="11">
        <f>OM[[#This Row],[∆ AUM]]-OM[[#This Row],[effetto mercato]]</f>
        <v>17019.291437075939</v>
      </c>
    </row>
    <row r="116" spans="1:7">
      <c r="A116" s="4">
        <v>42172</v>
      </c>
      <c r="B116">
        <v>3.9899999999999998E-2</v>
      </c>
      <c r="C116" s="6">
        <f>OM[[#This Row],[Variaz]]/100</f>
        <v>3.9899999999999999E-4</v>
      </c>
      <c r="D116" s="10">
        <f>AUM[[#This Row],[ Etica Obbligazionario Misto]]</f>
        <v>838005512.86000001</v>
      </c>
      <c r="E116" s="10">
        <f>D115*OM[[#This Row],[Variazione percentuale]]</f>
        <v>334652.27959821001</v>
      </c>
      <c r="F116" s="11">
        <f>OM[[#This Row],[AUM]]-D115</f>
        <v>-722004.92999994755</v>
      </c>
      <c r="G116" s="11">
        <f>OM[[#This Row],[∆ AUM]]-OM[[#This Row],[effetto mercato]]</f>
        <v>-1056657.2095981576</v>
      </c>
    </row>
    <row r="117" spans="1:7">
      <c r="A117" s="4">
        <v>42173</v>
      </c>
      <c r="B117">
        <v>6.6400000000000001E-2</v>
      </c>
      <c r="C117" s="6">
        <f>OM[[#This Row],[Variaz]]/100</f>
        <v>6.6399999999999999E-4</v>
      </c>
      <c r="D117" s="10">
        <f>AUM[[#This Row],[ Etica Obbligazionario Misto]]</f>
        <v>838485885.34000003</v>
      </c>
      <c r="E117" s="10">
        <f>D116*OM[[#This Row],[Variazione percentuale]]</f>
        <v>556435.66053903999</v>
      </c>
      <c r="F117" s="11">
        <f>OM[[#This Row],[AUM]]-D116</f>
        <v>480372.48000001907</v>
      </c>
      <c r="G117" s="11">
        <f>OM[[#This Row],[∆ AUM]]-OM[[#This Row],[effetto mercato]]</f>
        <v>-76063.180539020919</v>
      </c>
    </row>
    <row r="118" spans="1:7">
      <c r="A118" s="4">
        <v>42174</v>
      </c>
      <c r="B118">
        <v>0.21229999999999999</v>
      </c>
      <c r="C118" s="6">
        <f>OM[[#This Row],[Variaz]]/100</f>
        <v>2.1229999999999999E-3</v>
      </c>
      <c r="D118" s="10">
        <f>AUM[[#This Row],[ Etica Obbligazionario Misto]]</f>
        <v>839618794.02999997</v>
      </c>
      <c r="E118" s="10">
        <f>D117*OM[[#This Row],[Variazione percentuale]]</f>
        <v>1780105.53457682</v>
      </c>
      <c r="F118" s="11">
        <f>OM[[#This Row],[AUM]]-D117</f>
        <v>1132908.689999938</v>
      </c>
      <c r="G118" s="11">
        <f>OM[[#This Row],[∆ AUM]]-OM[[#This Row],[effetto mercato]]</f>
        <v>-647196.84457688197</v>
      </c>
    </row>
    <row r="119" spans="1:7">
      <c r="A119" s="4">
        <v>42177</v>
      </c>
      <c r="B119">
        <v>0.25159999999999999</v>
      </c>
      <c r="C119" s="6">
        <f>OM[[#This Row],[Variaz]]/100</f>
        <v>2.516E-3</v>
      </c>
      <c r="D119" s="10">
        <f>AUM[[#This Row],[ Etica Obbligazionario Misto]]</f>
        <v>841089072.94000006</v>
      </c>
      <c r="E119" s="10">
        <f>D118*OM[[#This Row],[Variazione percentuale]]</f>
        <v>2112480.88577948</v>
      </c>
      <c r="F119" s="11">
        <f>OM[[#This Row],[AUM]]-D118</f>
        <v>1470278.9100000858</v>
      </c>
      <c r="G119" s="11">
        <f>OM[[#This Row],[∆ AUM]]-OM[[#This Row],[effetto mercato]]</f>
        <v>-642201.97577939415</v>
      </c>
    </row>
    <row r="120" spans="1:7">
      <c r="A120" s="4">
        <v>42178</v>
      </c>
      <c r="B120">
        <v>0.4491</v>
      </c>
      <c r="C120" s="6">
        <f>OM[[#This Row],[Variaz]]/100</f>
        <v>4.4910000000000002E-3</v>
      </c>
      <c r="D120" s="10">
        <f>AUM[[#This Row],[ Etica Obbligazionario Misto]]</f>
        <v>845017483.05999994</v>
      </c>
      <c r="E120" s="10">
        <f>D119*OM[[#This Row],[Variazione percentuale]]</f>
        <v>3777331.0265735406</v>
      </c>
      <c r="F120" s="11">
        <f>OM[[#This Row],[AUM]]-D119</f>
        <v>3928410.1199998856</v>
      </c>
      <c r="G120" s="11">
        <f>OM[[#This Row],[∆ AUM]]-OM[[#This Row],[effetto mercato]]</f>
        <v>151079.09342634492</v>
      </c>
    </row>
    <row r="121" spans="1:7">
      <c r="A121" s="4">
        <v>42179</v>
      </c>
      <c r="B121">
        <v>-9.2100000000000001E-2</v>
      </c>
      <c r="C121" s="6">
        <f>OM[[#This Row],[Variaz]]/100</f>
        <v>-9.2100000000000005E-4</v>
      </c>
      <c r="D121" s="10">
        <f>AUM[[#This Row],[ Etica Obbligazionario Misto]]</f>
        <v>843818171.13999999</v>
      </c>
      <c r="E121" s="10">
        <f>D120*OM[[#This Row],[Variazione percentuale]]</f>
        <v>-778261.10189825995</v>
      </c>
      <c r="F121" s="11">
        <f>OM[[#This Row],[AUM]]-D120</f>
        <v>-1199311.9199999571</v>
      </c>
      <c r="G121" s="11">
        <f>OM[[#This Row],[∆ AUM]]-OM[[#This Row],[effetto mercato]]</f>
        <v>-421050.81810169714</v>
      </c>
    </row>
    <row r="122" spans="1:7">
      <c r="A122" s="4">
        <v>42180</v>
      </c>
      <c r="B122">
        <v>3.95E-2</v>
      </c>
      <c r="C122" s="6">
        <f>OM[[#This Row],[Variaz]]/100</f>
        <v>3.9500000000000001E-4</v>
      </c>
      <c r="D122" s="10">
        <f>AUM[[#This Row],[ Etica Obbligazionario Misto]]</f>
        <v>844862213.25</v>
      </c>
      <c r="E122" s="10">
        <f>D121*OM[[#This Row],[Variazione percentuale]]</f>
        <v>333308.1776003</v>
      </c>
      <c r="F122" s="11">
        <f>OM[[#This Row],[AUM]]-D121</f>
        <v>1044042.1100000143</v>
      </c>
      <c r="G122" s="11">
        <f>OM[[#This Row],[∆ AUM]]-OM[[#This Row],[effetto mercato]]</f>
        <v>710733.93239971437</v>
      </c>
    </row>
    <row r="123" spans="1:7">
      <c r="A123" s="4">
        <v>42181</v>
      </c>
      <c r="B123">
        <v>-0.1842</v>
      </c>
      <c r="C123" s="6">
        <f>OM[[#This Row],[Variaz]]/100</f>
        <v>-1.8420000000000001E-3</v>
      </c>
      <c r="D123" s="10">
        <f>AUM[[#This Row],[ Etica Obbligazionario Misto]]</f>
        <v>843418317.02999997</v>
      </c>
      <c r="E123" s="10">
        <f>D122*OM[[#This Row],[Variazione percentuale]]</f>
        <v>-1556236.1968065002</v>
      </c>
      <c r="F123" s="11">
        <f>OM[[#This Row],[AUM]]-D122</f>
        <v>-1443896.2200000286</v>
      </c>
      <c r="G123" s="11">
        <f>OM[[#This Row],[∆ AUM]]-OM[[#This Row],[effetto mercato]]</f>
        <v>112339.97680647159</v>
      </c>
    </row>
    <row r="124" spans="1:7">
      <c r="A124" s="4">
        <v>42184</v>
      </c>
      <c r="B124">
        <v>-0.76459999999999995</v>
      </c>
      <c r="C124" s="6">
        <f>OM[[#This Row],[Variaz]]/100</f>
        <v>-7.6459999999999992E-3</v>
      </c>
      <c r="D124" s="10">
        <f>AUM[[#This Row],[ Etica Obbligazionario Misto]]</f>
        <v>837229214.01999998</v>
      </c>
      <c r="E124" s="10">
        <f>D123*OM[[#This Row],[Variazione percentuale]]</f>
        <v>-6448776.4520113794</v>
      </c>
      <c r="F124" s="11">
        <f>OM[[#This Row],[AUM]]-D123</f>
        <v>-6189103.0099999905</v>
      </c>
      <c r="G124" s="11">
        <f>OM[[#This Row],[∆ AUM]]-OM[[#This Row],[effetto mercato]]</f>
        <v>259673.44201138895</v>
      </c>
    </row>
    <row r="125" spans="1:7">
      <c r="A125" s="4">
        <v>42185</v>
      </c>
      <c r="B125">
        <v>0.1328</v>
      </c>
      <c r="C125" s="6">
        <f>OM[[#This Row],[Variaz]]/100</f>
        <v>1.328E-3</v>
      </c>
      <c r="D125" s="10">
        <f>AUM[[#This Row],[ Etica Obbligazionario Misto]]</f>
        <v>838180552.83999991</v>
      </c>
      <c r="E125" s="10">
        <f>D124*OM[[#This Row],[Variazione percentuale]]</f>
        <v>1111840.3962185599</v>
      </c>
      <c r="F125" s="11">
        <f>OM[[#This Row],[AUM]]-D124</f>
        <v>951338.81999993324</v>
      </c>
      <c r="G125" s="11">
        <f>OM[[#This Row],[∆ AUM]]-OM[[#This Row],[effetto mercato]]</f>
        <v>-160501.57621862669</v>
      </c>
    </row>
    <row r="126" spans="1:7">
      <c r="A126" s="4">
        <v>42186</v>
      </c>
      <c r="B126">
        <v>0.1459</v>
      </c>
      <c r="C126" s="6">
        <f>OM[[#This Row],[Variaz]]/100</f>
        <v>1.459E-3</v>
      </c>
      <c r="D126" s="10">
        <f>AUM[[#This Row],[ Etica Obbligazionario Misto]]</f>
        <v>838073475.61000001</v>
      </c>
      <c r="E126" s="10">
        <f>D125*OM[[#This Row],[Variazione percentuale]]</f>
        <v>1222905.4265935598</v>
      </c>
      <c r="F126" s="11">
        <f>OM[[#This Row],[AUM]]-D125</f>
        <v>-107077.22999989986</v>
      </c>
      <c r="G126" s="11">
        <f>OM[[#This Row],[∆ AUM]]-OM[[#This Row],[effetto mercato]]</f>
        <v>-1329982.6565934597</v>
      </c>
    </row>
    <row r="127" spans="1:7">
      <c r="A127" s="4">
        <v>42187</v>
      </c>
      <c r="B127">
        <v>-0.19869999999999999</v>
      </c>
      <c r="C127" s="6">
        <f>OM[[#This Row],[Variaz]]/100</f>
        <v>-1.9870000000000001E-3</v>
      </c>
      <c r="D127" s="10">
        <f>AUM[[#This Row],[ Etica Obbligazionario Misto]]</f>
        <v>835117160.13999999</v>
      </c>
      <c r="E127" s="10">
        <f>D126*OM[[#This Row],[Variazione percentuale]]</f>
        <v>-1665251.9960370702</v>
      </c>
      <c r="F127" s="11">
        <f>OM[[#This Row],[AUM]]-D126</f>
        <v>-2956315.4700000286</v>
      </c>
      <c r="G127" s="11">
        <f>OM[[#This Row],[∆ AUM]]-OM[[#This Row],[effetto mercato]]</f>
        <v>-1291063.4739629584</v>
      </c>
    </row>
    <row r="128" spans="1:7">
      <c r="A128" s="4">
        <v>42188</v>
      </c>
      <c r="B128">
        <v>0.2389</v>
      </c>
      <c r="C128" s="6">
        <f>OM[[#This Row],[Variaz]]/100</f>
        <v>2.3890000000000001E-3</v>
      </c>
      <c r="D128" s="10">
        <f>AUM[[#This Row],[ Etica Obbligazionario Misto]]</f>
        <v>837835541.11000001</v>
      </c>
      <c r="E128" s="10">
        <f>D127*OM[[#This Row],[Variazione percentuale]]</f>
        <v>1995094.89557446</v>
      </c>
      <c r="F128" s="11">
        <f>OM[[#This Row],[AUM]]-D127</f>
        <v>2718380.9700000286</v>
      </c>
      <c r="G128" s="11">
        <f>OM[[#This Row],[∆ AUM]]-OM[[#This Row],[effetto mercato]]</f>
        <v>723286.07442556857</v>
      </c>
    </row>
    <row r="129" spans="1:7">
      <c r="A129" s="4">
        <v>42191</v>
      </c>
      <c r="B129">
        <v>-0.41049999999999998</v>
      </c>
      <c r="C129" s="6">
        <f>OM[[#This Row],[Variaz]]/100</f>
        <v>-4.1050000000000001E-3</v>
      </c>
      <c r="D129" s="10">
        <f>AUM[[#This Row],[ Etica Obbligazionario Misto]]</f>
        <v>834717156.13</v>
      </c>
      <c r="E129" s="10">
        <f>D128*OM[[#This Row],[Variazione percentuale]]</f>
        <v>-3439314.8962565502</v>
      </c>
      <c r="F129" s="11">
        <f>OM[[#This Row],[AUM]]-D128</f>
        <v>-3118384.9800000191</v>
      </c>
      <c r="G129" s="11">
        <f>OM[[#This Row],[∆ AUM]]-OM[[#This Row],[effetto mercato]]</f>
        <v>320929.91625653114</v>
      </c>
    </row>
    <row r="130" spans="1:7">
      <c r="A130" s="4">
        <v>42192</v>
      </c>
      <c r="B130">
        <v>0.47870000000000001</v>
      </c>
      <c r="C130" s="6">
        <f>OM[[#This Row],[Variaz]]/100</f>
        <v>4.7870000000000005E-3</v>
      </c>
      <c r="D130" s="10">
        <f>AUM[[#This Row],[ Etica Obbligazionario Misto]]</f>
        <v>838414367.05999994</v>
      </c>
      <c r="E130" s="10">
        <f>D129*OM[[#This Row],[Variazione percentuale]]</f>
        <v>3995791.0263943104</v>
      </c>
      <c r="F130" s="11">
        <f>OM[[#This Row],[AUM]]-D129</f>
        <v>3697210.9299999475</v>
      </c>
      <c r="G130" s="11">
        <f>OM[[#This Row],[∆ AUM]]-OM[[#This Row],[effetto mercato]]</f>
        <v>-298580.09639436286</v>
      </c>
    </row>
    <row r="131" spans="1:7">
      <c r="A131" s="4">
        <v>42193</v>
      </c>
      <c r="B131">
        <v>-0.17199999999999999</v>
      </c>
      <c r="C131" s="6">
        <f>OM[[#This Row],[Variaz]]/100</f>
        <v>-1.72E-3</v>
      </c>
      <c r="D131" s="10">
        <f>AUM[[#This Row],[ Etica Obbligazionario Misto]]</f>
        <v>834419687.72000003</v>
      </c>
      <c r="E131" s="10">
        <f>D130*OM[[#This Row],[Variazione percentuale]]</f>
        <v>-1442072.7113431999</v>
      </c>
      <c r="F131" s="11">
        <f>OM[[#This Row],[AUM]]-D130</f>
        <v>-3994679.3399999142</v>
      </c>
      <c r="G131" s="11">
        <f>OM[[#This Row],[∆ AUM]]-OM[[#This Row],[effetto mercato]]</f>
        <v>-2552606.6286567142</v>
      </c>
    </row>
    <row r="132" spans="1:7">
      <c r="A132" s="4">
        <v>42194</v>
      </c>
      <c r="B132">
        <v>0.14580000000000001</v>
      </c>
      <c r="C132" s="6">
        <f>OM[[#This Row],[Variaz]]/100</f>
        <v>1.4580000000000001E-3</v>
      </c>
      <c r="D132" s="10">
        <f>AUM[[#This Row],[ Etica Obbligazionario Misto]]</f>
        <v>835708410.01999998</v>
      </c>
      <c r="E132" s="10">
        <f>D131*OM[[#This Row],[Variazione percentuale]]</f>
        <v>1216583.9046957602</v>
      </c>
      <c r="F132" s="11">
        <f>OM[[#This Row],[AUM]]-D131</f>
        <v>1288722.2999999523</v>
      </c>
      <c r="G132" s="11">
        <f>OM[[#This Row],[∆ AUM]]-OM[[#This Row],[effetto mercato]]</f>
        <v>72138.39530419209</v>
      </c>
    </row>
    <row r="133" spans="1:7">
      <c r="A133" s="4">
        <v>42195</v>
      </c>
      <c r="B133">
        <v>-0.10589999999999999</v>
      </c>
      <c r="C133" s="6">
        <f>OM[[#This Row],[Variaz]]/100</f>
        <v>-1.059E-3</v>
      </c>
      <c r="D133" s="10">
        <f>AUM[[#This Row],[ Etica Obbligazionario Misto]]</f>
        <v>833454378.00999999</v>
      </c>
      <c r="E133" s="10">
        <f>D132*OM[[#This Row],[Variazione percentuale]]</f>
        <v>-885015.20621117996</v>
      </c>
      <c r="F133" s="11">
        <f>OM[[#This Row],[AUM]]-D132</f>
        <v>-2254032.0099999905</v>
      </c>
      <c r="G133" s="11">
        <f>OM[[#This Row],[∆ AUM]]-OM[[#This Row],[effetto mercato]]</f>
        <v>-1369016.8037888105</v>
      </c>
    </row>
    <row r="134" spans="1:7">
      <c r="A134" s="4">
        <v>42198</v>
      </c>
      <c r="B134">
        <v>0.47699999999999998</v>
      </c>
      <c r="C134" s="6">
        <f>OM[[#This Row],[Variaz]]/100</f>
        <v>4.7699999999999999E-3</v>
      </c>
      <c r="D134" s="10">
        <f>AUM[[#This Row],[ Etica Obbligazionario Misto]]</f>
        <v>837675596.05999994</v>
      </c>
      <c r="E134" s="10">
        <f>D133*OM[[#This Row],[Variazione percentuale]]</f>
        <v>3975577.3831076999</v>
      </c>
      <c r="F134" s="11">
        <f>OM[[#This Row],[AUM]]-D133</f>
        <v>4221218.0499999523</v>
      </c>
      <c r="G134" s="11">
        <f>OM[[#This Row],[∆ AUM]]-OM[[#This Row],[effetto mercato]]</f>
        <v>245640.6668922524</v>
      </c>
    </row>
    <row r="135" spans="1:7">
      <c r="A135" s="4">
        <v>42199</v>
      </c>
      <c r="B135">
        <v>0.1714</v>
      </c>
      <c r="C135" s="6">
        <f>OM[[#This Row],[Variaz]]/100</f>
        <v>1.714E-3</v>
      </c>
      <c r="D135" s="10">
        <f>AUM[[#This Row],[ Etica Obbligazionario Misto]]</f>
        <v>839413393.96000004</v>
      </c>
      <c r="E135" s="10">
        <f>D134*OM[[#This Row],[Variazione percentuale]]</f>
        <v>1435775.97164684</v>
      </c>
      <c r="F135" s="11">
        <f>OM[[#This Row],[AUM]]-D134</f>
        <v>1737797.9000000954</v>
      </c>
      <c r="G135" s="11">
        <f>OM[[#This Row],[∆ AUM]]-OM[[#This Row],[effetto mercato]]</f>
        <v>302021.92835325538</v>
      </c>
    </row>
    <row r="136" spans="1:7">
      <c r="A136" s="4">
        <v>42200</v>
      </c>
      <c r="B136">
        <v>0.36859999999999998</v>
      </c>
      <c r="C136" s="6">
        <f>OM[[#This Row],[Variaz]]/100</f>
        <v>3.686E-3</v>
      </c>
      <c r="D136" s="10">
        <f>AUM[[#This Row],[ Etica Obbligazionario Misto]]</f>
        <v>842754338.62</v>
      </c>
      <c r="E136" s="10">
        <f>D135*OM[[#This Row],[Variazione percentuale]]</f>
        <v>3094077.7701365603</v>
      </c>
      <c r="F136" s="11">
        <f>OM[[#This Row],[AUM]]-D135</f>
        <v>3340944.6599999666</v>
      </c>
      <c r="G136" s="11">
        <f>OM[[#This Row],[∆ AUM]]-OM[[#This Row],[effetto mercato]]</f>
        <v>246866.88986340631</v>
      </c>
    </row>
    <row r="137" spans="1:7">
      <c r="A137" s="4">
        <v>42201</v>
      </c>
      <c r="B137">
        <v>0.2099</v>
      </c>
      <c r="C137" s="6">
        <f>OM[[#This Row],[Variaz]]/100</f>
        <v>2.0990000000000002E-3</v>
      </c>
      <c r="D137" s="10">
        <f>AUM[[#This Row],[ Etica Obbligazionario Misto]]</f>
        <v>844731598.36000001</v>
      </c>
      <c r="E137" s="10">
        <f>D136*OM[[#This Row],[Variazione percentuale]]</f>
        <v>1768941.3567633801</v>
      </c>
      <c r="F137" s="11">
        <f>OM[[#This Row],[AUM]]-D136</f>
        <v>1977259.7400000095</v>
      </c>
      <c r="G137" s="11">
        <f>OM[[#This Row],[∆ AUM]]-OM[[#This Row],[effetto mercato]]</f>
        <v>208318.38323662942</v>
      </c>
    </row>
    <row r="138" spans="1:7">
      <c r="A138" s="4">
        <v>42202</v>
      </c>
      <c r="B138">
        <v>0.30109999999999998</v>
      </c>
      <c r="C138" s="6">
        <f>OM[[#This Row],[Variaz]]/100</f>
        <v>3.0109999999999998E-3</v>
      </c>
      <c r="D138" s="10">
        <f>AUM[[#This Row],[ Etica Obbligazionario Misto]]</f>
        <v>847845846.38</v>
      </c>
      <c r="E138" s="10">
        <f>D137*OM[[#This Row],[Variazione percentuale]]</f>
        <v>2543486.8426619601</v>
      </c>
      <c r="F138" s="11">
        <f>OM[[#This Row],[AUM]]-D137</f>
        <v>3114248.0199999809</v>
      </c>
      <c r="G138" s="11">
        <f>OM[[#This Row],[∆ AUM]]-OM[[#This Row],[effetto mercato]]</f>
        <v>570761.17733802088</v>
      </c>
    </row>
    <row r="139" spans="1:7">
      <c r="A139" s="4">
        <v>42205</v>
      </c>
      <c r="B139">
        <v>0.1305</v>
      </c>
      <c r="C139" s="6">
        <f>OM[[#This Row],[Variaz]]/100</f>
        <v>1.305E-3</v>
      </c>
      <c r="D139" s="10">
        <f>AUM[[#This Row],[ Etica Obbligazionario Misto]]</f>
        <v>849191446.46000004</v>
      </c>
      <c r="E139" s="10">
        <f>D138*OM[[#This Row],[Variazione percentuale]]</f>
        <v>1106438.8295258998</v>
      </c>
      <c r="F139" s="11">
        <f>OM[[#This Row],[AUM]]-D138</f>
        <v>1345600.0800000429</v>
      </c>
      <c r="G139" s="11">
        <f>OM[[#This Row],[∆ AUM]]-OM[[#This Row],[effetto mercato]]</f>
        <v>239161.25047414307</v>
      </c>
    </row>
    <row r="140" spans="1:7">
      <c r="A140" s="4">
        <v>42206</v>
      </c>
      <c r="B140">
        <v>-0.32579999999999998</v>
      </c>
      <c r="C140" s="6">
        <f>OM[[#This Row],[Variaz]]/100</f>
        <v>-3.2579999999999996E-3</v>
      </c>
      <c r="D140" s="10">
        <f>AUM[[#This Row],[ Etica Obbligazionario Misto]]</f>
        <v>846653785.5</v>
      </c>
      <c r="E140" s="10">
        <f>D139*OM[[#This Row],[Variazione percentuale]]</f>
        <v>-2766665.7325666798</v>
      </c>
      <c r="F140" s="11">
        <f>OM[[#This Row],[AUM]]-D139</f>
        <v>-2537660.9600000381</v>
      </c>
      <c r="G140" s="11">
        <f>OM[[#This Row],[∆ AUM]]-OM[[#This Row],[effetto mercato]]</f>
        <v>229004.77256664168</v>
      </c>
    </row>
    <row r="141" spans="1:7">
      <c r="A141" s="4">
        <v>42207</v>
      </c>
      <c r="B141">
        <v>0.14380000000000001</v>
      </c>
      <c r="C141" s="6">
        <f>OM[[#This Row],[Variaz]]/100</f>
        <v>1.438E-3</v>
      </c>
      <c r="D141" s="10">
        <f>AUM[[#This Row],[ Etica Obbligazionario Misto]]</f>
        <v>848241017.38999999</v>
      </c>
      <c r="E141" s="10">
        <f>D140*OM[[#This Row],[Variazione percentuale]]</f>
        <v>1217488.1435490001</v>
      </c>
      <c r="F141" s="11">
        <f>OM[[#This Row],[AUM]]-D140</f>
        <v>1587231.8899999857</v>
      </c>
      <c r="G141" s="11">
        <f>OM[[#This Row],[∆ AUM]]-OM[[#This Row],[effetto mercato]]</f>
        <v>369743.74645098555</v>
      </c>
    </row>
    <row r="142" spans="1:7">
      <c r="A142" s="4">
        <v>42208</v>
      </c>
      <c r="B142">
        <v>-5.2200000000000003E-2</v>
      </c>
      <c r="C142" s="6">
        <f>OM[[#This Row],[Variaz]]/100</f>
        <v>-5.22E-4</v>
      </c>
      <c r="D142" s="10">
        <f>AUM[[#This Row],[ Etica Obbligazionario Misto]]</f>
        <v>848231076.71000004</v>
      </c>
      <c r="E142" s="10">
        <f>D141*OM[[#This Row],[Variazione percentuale]]</f>
        <v>-442781.81107757997</v>
      </c>
      <c r="F142" s="11">
        <f>OM[[#This Row],[AUM]]-D141</f>
        <v>-9940.6799999475479</v>
      </c>
      <c r="G142" s="11">
        <f>OM[[#This Row],[∆ AUM]]-OM[[#This Row],[effetto mercato]]</f>
        <v>432841.13107763242</v>
      </c>
    </row>
    <row r="143" spans="1:7">
      <c r="A143" s="4">
        <v>42209</v>
      </c>
      <c r="B143">
        <v>0.1176</v>
      </c>
      <c r="C143" s="6">
        <f>OM[[#This Row],[Variaz]]/100</f>
        <v>1.176E-3</v>
      </c>
      <c r="D143" s="10">
        <f>AUM[[#This Row],[ Etica Obbligazionario Misto]]</f>
        <v>848972975.09000003</v>
      </c>
      <c r="E143" s="10">
        <f>D142*OM[[#This Row],[Variazione percentuale]]</f>
        <v>997519.74621095997</v>
      </c>
      <c r="F143" s="11">
        <f>OM[[#This Row],[AUM]]-D142</f>
        <v>741898.37999999523</v>
      </c>
      <c r="G143" s="11">
        <f>OM[[#This Row],[∆ AUM]]-OM[[#This Row],[effetto mercato]]</f>
        <v>-255621.36621096474</v>
      </c>
    </row>
    <row r="144" spans="1:7">
      <c r="A144" s="4">
        <v>42212</v>
      </c>
      <c r="B144">
        <v>-0.3523</v>
      </c>
      <c r="C144" s="6">
        <f>OM[[#This Row],[Variaz]]/100</f>
        <v>-3.5230000000000001E-3</v>
      </c>
      <c r="D144" s="10">
        <f>AUM[[#This Row],[ Etica Obbligazionario Misto]]</f>
        <v>846192361.28999996</v>
      </c>
      <c r="E144" s="10">
        <f>D143*OM[[#This Row],[Variazione percentuale]]</f>
        <v>-2990931.79124207</v>
      </c>
      <c r="F144" s="11">
        <f>OM[[#This Row],[AUM]]-D143</f>
        <v>-2780613.8000000715</v>
      </c>
      <c r="G144" s="11">
        <f>OM[[#This Row],[∆ AUM]]-OM[[#This Row],[effetto mercato]]</f>
        <v>210317.9912419985</v>
      </c>
    </row>
    <row r="145" spans="1:7">
      <c r="A145" s="4">
        <v>42213</v>
      </c>
      <c r="B145">
        <v>0.22259999999999999</v>
      </c>
      <c r="C145" s="6">
        <f>OM[[#This Row],[Variaz]]/100</f>
        <v>2.2260000000000001E-3</v>
      </c>
      <c r="D145" s="10">
        <f>AUM[[#This Row],[ Etica Obbligazionario Misto]]</f>
        <v>848435999.81000006</v>
      </c>
      <c r="E145" s="10">
        <f>D144*OM[[#This Row],[Variazione percentuale]]</f>
        <v>1883624.1962315401</v>
      </c>
      <c r="F145" s="11">
        <f>OM[[#This Row],[AUM]]-D144</f>
        <v>2243638.5200001001</v>
      </c>
      <c r="G145" s="11">
        <f>OM[[#This Row],[∆ AUM]]-OM[[#This Row],[effetto mercato]]</f>
        <v>360014.32376856008</v>
      </c>
    </row>
    <row r="146" spans="1:7">
      <c r="A146" s="4">
        <v>42214</v>
      </c>
      <c r="B146">
        <v>1.3100000000000001E-2</v>
      </c>
      <c r="C146" s="6">
        <f>OM[[#This Row],[Variaz]]/100</f>
        <v>1.3100000000000001E-4</v>
      </c>
      <c r="D146" s="10">
        <f>AUM[[#This Row],[ Etica Obbligazionario Misto]]</f>
        <v>848755047.36000001</v>
      </c>
      <c r="E146" s="10">
        <f>D145*OM[[#This Row],[Variazione percentuale]]</f>
        <v>111145.11597511002</v>
      </c>
      <c r="F146" s="11">
        <f>OM[[#This Row],[AUM]]-D145</f>
        <v>319047.54999995232</v>
      </c>
      <c r="G146" s="11">
        <f>OM[[#This Row],[∆ AUM]]-OM[[#This Row],[effetto mercato]]</f>
        <v>207902.43402484228</v>
      </c>
    </row>
    <row r="147" spans="1:7">
      <c r="A147" s="4">
        <v>42215</v>
      </c>
      <c r="B147">
        <v>0.4703</v>
      </c>
      <c r="C147" s="6">
        <f>OM[[#This Row],[Variaz]]/100</f>
        <v>4.7029999999999997E-3</v>
      </c>
      <c r="D147" s="10">
        <f>AUM[[#This Row],[ Etica Obbligazionario Misto]]</f>
        <v>853087829.62</v>
      </c>
      <c r="E147" s="10">
        <f>D146*OM[[#This Row],[Variazione percentuale]]</f>
        <v>3991694.9877340798</v>
      </c>
      <c r="F147" s="11">
        <f>OM[[#This Row],[AUM]]-D146</f>
        <v>4332782.2599999905</v>
      </c>
      <c r="G147" s="11">
        <f>OM[[#This Row],[∆ AUM]]-OM[[#This Row],[effetto mercato]]</f>
        <v>341087.27226591064</v>
      </c>
    </row>
    <row r="148" spans="1:7">
      <c r="A148" s="4">
        <v>42216</v>
      </c>
      <c r="B148">
        <v>6.5000000000000002E-2</v>
      </c>
      <c r="C148" s="6">
        <f>OM[[#This Row],[Variaz]]/100</f>
        <v>6.4999999999999997E-4</v>
      </c>
      <c r="D148" s="10">
        <f>AUM[[#This Row],[ Etica Obbligazionario Misto]]</f>
        <v>853694177.08000004</v>
      </c>
      <c r="E148" s="10">
        <f>D147*OM[[#This Row],[Variazione percentuale]]</f>
        <v>554507.08925299998</v>
      </c>
      <c r="F148" s="11">
        <f>OM[[#This Row],[AUM]]-D147</f>
        <v>606347.46000003815</v>
      </c>
      <c r="G148" s="11">
        <f>OM[[#This Row],[∆ AUM]]-OM[[#This Row],[effetto mercato]]</f>
        <v>51840.370747038163</v>
      </c>
    </row>
    <row r="149" spans="1:7">
      <c r="A149" s="4">
        <v>42219</v>
      </c>
      <c r="B149">
        <v>6.5000000000000002E-2</v>
      </c>
      <c r="C149" s="6">
        <f>OM[[#This Row],[Variaz]]/100</f>
        <v>6.4999999999999997E-4</v>
      </c>
      <c r="D149" s="10">
        <f>AUM[[#This Row],[ Etica Obbligazionario Misto]]</f>
        <v>854760875.79999995</v>
      </c>
      <c r="E149" s="10">
        <f>D148*OM[[#This Row],[Variazione percentuale]]</f>
        <v>554901.21510200005</v>
      </c>
      <c r="F149" s="11">
        <f>OM[[#This Row],[AUM]]-D148</f>
        <v>1066698.7199999094</v>
      </c>
      <c r="G149" s="11">
        <f>OM[[#This Row],[∆ AUM]]-OM[[#This Row],[effetto mercato]]</f>
        <v>511797.50489790936</v>
      </c>
    </row>
    <row r="150" spans="1:7">
      <c r="A150" s="4">
        <v>42220</v>
      </c>
      <c r="B150">
        <v>-2.5999999999999999E-2</v>
      </c>
      <c r="C150" s="6">
        <f>OM[[#This Row],[Variaz]]/100</f>
        <v>-2.5999999999999998E-4</v>
      </c>
      <c r="D150" s="10">
        <f>AUM[[#This Row],[ Etica Obbligazionario Misto]]</f>
        <v>855117970.86000001</v>
      </c>
      <c r="E150" s="10">
        <f>D149*OM[[#This Row],[Variazione percentuale]]</f>
        <v>-222237.82770799997</v>
      </c>
      <c r="F150" s="11">
        <f>OM[[#This Row],[AUM]]-D149</f>
        <v>357095.06000006199</v>
      </c>
      <c r="G150" s="11">
        <f>OM[[#This Row],[∆ AUM]]-OM[[#This Row],[effetto mercato]]</f>
        <v>579332.88770806196</v>
      </c>
    </row>
    <row r="151" spans="1:7">
      <c r="A151" s="4">
        <v>42221</v>
      </c>
      <c r="B151">
        <v>-0.27279999999999999</v>
      </c>
      <c r="C151" s="6">
        <f>OM[[#This Row],[Variaz]]/100</f>
        <v>-2.728E-3</v>
      </c>
      <c r="D151" s="10">
        <f>AUM[[#This Row],[ Etica Obbligazionario Misto]]</f>
        <v>853524111.45000005</v>
      </c>
      <c r="E151" s="10">
        <f>D150*OM[[#This Row],[Variazione percentuale]]</f>
        <v>-2332761.8245060798</v>
      </c>
      <c r="F151" s="11">
        <f>OM[[#This Row],[AUM]]-D150</f>
        <v>-1593859.4099999666</v>
      </c>
      <c r="G151" s="11">
        <f>OM[[#This Row],[∆ AUM]]-OM[[#This Row],[effetto mercato]]</f>
        <v>738902.41450611316</v>
      </c>
    </row>
    <row r="152" spans="1:7">
      <c r="A152" s="4">
        <v>42222</v>
      </c>
      <c r="B152">
        <v>2.5999999999999999E-2</v>
      </c>
      <c r="C152" s="6">
        <f>OM[[#This Row],[Variaz]]/100</f>
        <v>2.5999999999999998E-4</v>
      </c>
      <c r="D152" s="10">
        <f>AUM[[#This Row],[ Etica Obbligazionario Misto]]</f>
        <v>854452990.84000003</v>
      </c>
      <c r="E152" s="10">
        <f>D151*OM[[#This Row],[Variazione percentuale]]</f>
        <v>221916.268977</v>
      </c>
      <c r="F152" s="11">
        <f>OM[[#This Row],[AUM]]-D151</f>
        <v>928879.38999998569</v>
      </c>
      <c r="G152" s="11">
        <f>OM[[#This Row],[∆ AUM]]-OM[[#This Row],[effetto mercato]]</f>
        <v>706963.12102298567</v>
      </c>
    </row>
    <row r="153" spans="1:7">
      <c r="A153" s="4">
        <v>42223</v>
      </c>
      <c r="B153">
        <v>5.21E-2</v>
      </c>
      <c r="C153" s="6">
        <f>OM[[#This Row],[Variaz]]/100</f>
        <v>5.2099999999999998E-4</v>
      </c>
      <c r="D153" s="10">
        <f>AUM[[#This Row],[ Etica Obbligazionario Misto]]</f>
        <v>856016118.82000005</v>
      </c>
      <c r="E153" s="10">
        <f>D152*OM[[#This Row],[Variazione percentuale]]</f>
        <v>445170.00822764001</v>
      </c>
      <c r="F153" s="11">
        <f>OM[[#This Row],[AUM]]-D152</f>
        <v>1563127.9800000191</v>
      </c>
      <c r="G153" s="11">
        <f>OM[[#This Row],[∆ AUM]]-OM[[#This Row],[effetto mercato]]</f>
        <v>1117957.971772379</v>
      </c>
    </row>
    <row r="154" spans="1:7">
      <c r="A154" s="4">
        <v>42226</v>
      </c>
      <c r="B154">
        <v>2.5999999999999999E-2</v>
      </c>
      <c r="C154" s="6">
        <f>OM[[#This Row],[Variaz]]/100</f>
        <v>2.5999999999999998E-4</v>
      </c>
      <c r="D154" s="10">
        <f>AUM[[#This Row],[ Etica Obbligazionario Misto]]</f>
        <v>857087199.41000009</v>
      </c>
      <c r="E154" s="10">
        <f>D153*OM[[#This Row],[Variazione percentuale]]</f>
        <v>222564.19089319999</v>
      </c>
      <c r="F154" s="11">
        <f>OM[[#This Row],[AUM]]-D153</f>
        <v>1071080.5900000334</v>
      </c>
      <c r="G154" s="11">
        <f>OM[[#This Row],[∆ AUM]]-OM[[#This Row],[effetto mercato]]</f>
        <v>848516.39910683339</v>
      </c>
    </row>
    <row r="155" spans="1:7">
      <c r="A155" s="4">
        <v>42227</v>
      </c>
      <c r="B155">
        <v>2.5999999999999999E-2</v>
      </c>
      <c r="C155" s="6">
        <f>OM[[#This Row],[Variaz]]/100</f>
        <v>2.5999999999999998E-4</v>
      </c>
      <c r="D155" s="10">
        <f>AUM[[#This Row],[ Etica Obbligazionario Misto]]</f>
        <v>858058098.22000003</v>
      </c>
      <c r="E155" s="10">
        <f>D154*OM[[#This Row],[Variazione percentuale]]</f>
        <v>222842.67184660002</v>
      </c>
      <c r="F155" s="11">
        <f>OM[[#This Row],[AUM]]-D154</f>
        <v>970898.80999994278</v>
      </c>
      <c r="G155" s="11">
        <f>OM[[#This Row],[∆ AUM]]-OM[[#This Row],[effetto mercato]]</f>
        <v>748056.13815334276</v>
      </c>
    </row>
    <row r="156" spans="1:7">
      <c r="A156" s="4">
        <v>42228</v>
      </c>
      <c r="B156">
        <v>-0.37719999999999998</v>
      </c>
      <c r="C156" s="6">
        <f>OM[[#This Row],[Variaz]]/100</f>
        <v>-3.7719999999999997E-3</v>
      </c>
      <c r="D156" s="10">
        <f>AUM[[#This Row],[ Etica Obbligazionario Misto]]</f>
        <v>855140993.21999991</v>
      </c>
      <c r="E156" s="10">
        <f>D155*OM[[#This Row],[Variazione percentuale]]</f>
        <v>-3236595.14648584</v>
      </c>
      <c r="F156" s="11">
        <f>OM[[#This Row],[AUM]]-D155</f>
        <v>-2917105.0000001192</v>
      </c>
      <c r="G156" s="11">
        <f>OM[[#This Row],[∆ AUM]]-OM[[#This Row],[effetto mercato]]</f>
        <v>319490.14648572076</v>
      </c>
    </row>
    <row r="157" spans="1:7">
      <c r="A157" s="4">
        <v>42229</v>
      </c>
      <c r="B157">
        <v>0.13059999999999999</v>
      </c>
      <c r="C157" s="6">
        <f>OM[[#This Row],[Variaz]]/100</f>
        <v>1.3059999999999999E-3</v>
      </c>
      <c r="D157" s="10">
        <f>AUM[[#This Row],[ Etica Obbligazionario Misto]]</f>
        <v>856502119.26999998</v>
      </c>
      <c r="E157" s="10">
        <f>D156*OM[[#This Row],[Variazione percentuale]]</f>
        <v>1116814.1371453197</v>
      </c>
      <c r="F157" s="11">
        <f>OM[[#This Row],[AUM]]-D156</f>
        <v>1361126.0500000715</v>
      </c>
      <c r="G157" s="11">
        <f>OM[[#This Row],[∆ AUM]]-OM[[#This Row],[effetto mercato]]</f>
        <v>244311.9128547518</v>
      </c>
    </row>
    <row r="158" spans="1:7">
      <c r="A158" s="4">
        <v>42230</v>
      </c>
      <c r="B158">
        <v>-5.2200000000000003E-2</v>
      </c>
      <c r="C158" s="6">
        <f>OM[[#This Row],[Variaz]]/100</f>
        <v>-5.22E-4</v>
      </c>
      <c r="D158" s="10">
        <f>AUM[[#This Row],[ Etica Obbligazionario Misto]]</f>
        <v>856741377.13999999</v>
      </c>
      <c r="E158" s="10">
        <f>D157*OM[[#This Row],[Variazione percentuale]]</f>
        <v>-447094.10625894001</v>
      </c>
      <c r="F158" s="11">
        <f>OM[[#This Row],[AUM]]-D157</f>
        <v>239257.87000000477</v>
      </c>
      <c r="G158" s="11">
        <f>OM[[#This Row],[∆ AUM]]-OM[[#This Row],[effetto mercato]]</f>
        <v>686351.97625894472</v>
      </c>
    </row>
    <row r="159" spans="1:7">
      <c r="A159" s="4">
        <v>42233</v>
      </c>
      <c r="B159">
        <v>0.26090000000000002</v>
      </c>
      <c r="C159" s="6">
        <f>OM[[#This Row],[Variaz]]/100</f>
        <v>2.6090000000000002E-3</v>
      </c>
      <c r="D159" s="10">
        <f>AUM[[#This Row],[ Etica Obbligazionario Misto]]</f>
        <v>858747974.25</v>
      </c>
      <c r="E159" s="10">
        <f>D158*OM[[#This Row],[Variazione percentuale]]</f>
        <v>2235238.25295826</v>
      </c>
      <c r="F159" s="11">
        <f>OM[[#This Row],[AUM]]-D158</f>
        <v>2006597.1100000143</v>
      </c>
      <c r="G159" s="11">
        <f>OM[[#This Row],[∆ AUM]]-OM[[#This Row],[effetto mercato]]</f>
        <v>-228641.14295824571</v>
      </c>
    </row>
    <row r="160" spans="1:7">
      <c r="A160" s="4">
        <v>42234</v>
      </c>
      <c r="B160">
        <v>-0.15609999999999999</v>
      </c>
      <c r="C160" s="6">
        <f>OM[[#This Row],[Variaz]]/100</f>
        <v>-1.5609999999999999E-3</v>
      </c>
      <c r="D160" s="10">
        <f>AUM[[#This Row],[ Etica Obbligazionario Misto]]</f>
        <v>857864854.61000001</v>
      </c>
      <c r="E160" s="10">
        <f>D159*OM[[#This Row],[Variazione percentuale]]</f>
        <v>-1340505.58780425</v>
      </c>
      <c r="F160" s="11">
        <f>OM[[#This Row],[AUM]]-D159</f>
        <v>-883119.63999998569</v>
      </c>
      <c r="G160" s="11">
        <f>OM[[#This Row],[∆ AUM]]-OM[[#This Row],[effetto mercato]]</f>
        <v>457385.94780426426</v>
      </c>
    </row>
    <row r="161" spans="1:7">
      <c r="A161" s="4">
        <v>42235</v>
      </c>
      <c r="B161">
        <v>-0.1303</v>
      </c>
      <c r="C161" s="6">
        <f>OM[[#This Row],[Variaz]]/100</f>
        <v>-1.3029999999999999E-3</v>
      </c>
      <c r="D161" s="10">
        <f>AUM[[#This Row],[ Etica Obbligazionario Misto]]</f>
        <v>857338625.42000008</v>
      </c>
      <c r="E161" s="10">
        <f>D160*OM[[#This Row],[Variazione percentuale]]</f>
        <v>-1117797.9055568299</v>
      </c>
      <c r="F161" s="11">
        <f>OM[[#This Row],[AUM]]-D160</f>
        <v>-526229.18999993801</v>
      </c>
      <c r="G161" s="11">
        <f>OM[[#This Row],[∆ AUM]]-OM[[#This Row],[effetto mercato]]</f>
        <v>591568.71555689187</v>
      </c>
    </row>
    <row r="162" spans="1:7">
      <c r="A162" s="4">
        <v>42236</v>
      </c>
      <c r="B162">
        <v>-0.33929999999999999</v>
      </c>
      <c r="C162" s="6">
        <f>OM[[#This Row],[Variaz]]/100</f>
        <v>-3.3929999999999997E-3</v>
      </c>
      <c r="D162" s="10">
        <f>AUM[[#This Row],[ Etica Obbligazionario Misto]]</f>
        <v>854966776.43000007</v>
      </c>
      <c r="E162" s="10">
        <f>D161*OM[[#This Row],[Variazione percentuale]]</f>
        <v>-2908949.9560500602</v>
      </c>
      <c r="F162" s="11">
        <f>OM[[#This Row],[AUM]]-D161</f>
        <v>-2371848.9900000095</v>
      </c>
      <c r="G162" s="11">
        <f>OM[[#This Row],[∆ AUM]]-OM[[#This Row],[effetto mercato]]</f>
        <v>537100.96605005069</v>
      </c>
    </row>
    <row r="163" spans="1:7">
      <c r="A163" s="4">
        <v>42237</v>
      </c>
      <c r="B163">
        <v>-0.55000000000000004</v>
      </c>
      <c r="C163" s="6">
        <f>OM[[#This Row],[Variaz]]/100</f>
        <v>-5.5000000000000005E-3</v>
      </c>
      <c r="D163" s="10">
        <f>AUM[[#This Row],[ Etica Obbligazionario Misto]]</f>
        <v>850468459.37</v>
      </c>
      <c r="E163" s="10">
        <f>D162*OM[[#This Row],[Variazione percentuale]]</f>
        <v>-4702317.2703650007</v>
      </c>
      <c r="F163" s="11">
        <f>OM[[#This Row],[AUM]]-D162</f>
        <v>-4498317.060000062</v>
      </c>
      <c r="G163" s="11">
        <f>OM[[#This Row],[∆ AUM]]-OM[[#This Row],[effetto mercato]]</f>
        <v>204000.21036493871</v>
      </c>
    </row>
    <row r="164" spans="1:7">
      <c r="A164" s="4">
        <v>42240</v>
      </c>
      <c r="B164">
        <v>-0.97430000000000005</v>
      </c>
      <c r="C164" s="6">
        <f>OM[[#This Row],[Variaz]]/100</f>
        <v>-9.7429999999999999E-3</v>
      </c>
      <c r="D164" s="10">
        <f>AUM[[#This Row],[ Etica Obbligazionario Misto]]</f>
        <v>842656875.61000001</v>
      </c>
      <c r="E164" s="10">
        <f>D163*OM[[#This Row],[Variazione percentuale]]</f>
        <v>-8286114.1996419104</v>
      </c>
      <c r="F164" s="11">
        <f>OM[[#This Row],[AUM]]-D163</f>
        <v>-7811583.7599999905</v>
      </c>
      <c r="G164" s="11">
        <f>OM[[#This Row],[∆ AUM]]-OM[[#This Row],[effetto mercato]]</f>
        <v>474530.43964191992</v>
      </c>
    </row>
    <row r="165" spans="1:7">
      <c r="A165" s="4">
        <v>42241</v>
      </c>
      <c r="B165">
        <v>-0.23930000000000001</v>
      </c>
      <c r="C165" s="6">
        <f>OM[[#This Row],[Variaz]]/100</f>
        <v>-2.3930000000000002E-3</v>
      </c>
      <c r="D165" s="10">
        <f>AUM[[#This Row],[ Etica Obbligazionario Misto]]</f>
        <v>840698766.20999992</v>
      </c>
      <c r="E165" s="10">
        <f>D164*OM[[#This Row],[Variazione percentuale]]</f>
        <v>-2016477.9033347301</v>
      </c>
      <c r="F165" s="11">
        <f>OM[[#This Row],[AUM]]-D164</f>
        <v>-1958109.4000000954</v>
      </c>
      <c r="G165" s="11">
        <f>OM[[#This Row],[∆ AUM]]-OM[[#This Row],[effetto mercato]]</f>
        <v>58368.503334634705</v>
      </c>
    </row>
    <row r="166" spans="1:7">
      <c r="A166" s="4">
        <v>42242</v>
      </c>
      <c r="B166">
        <v>0.21329999999999999</v>
      </c>
      <c r="C166" s="6">
        <f>OM[[#This Row],[Variaz]]/100</f>
        <v>2.1329999999999999E-3</v>
      </c>
      <c r="D166" s="10">
        <f>AUM[[#This Row],[ Etica Obbligazionario Misto]]</f>
        <v>841983958.17999995</v>
      </c>
      <c r="E166" s="10">
        <f>D165*OM[[#This Row],[Variazione percentuale]]</f>
        <v>1793210.4683259297</v>
      </c>
      <c r="F166" s="11">
        <f>OM[[#This Row],[AUM]]-D165</f>
        <v>1285191.9700000286</v>
      </c>
      <c r="G166" s="11">
        <f>OM[[#This Row],[∆ AUM]]-OM[[#This Row],[effetto mercato]]</f>
        <v>-508018.49832590111</v>
      </c>
    </row>
    <row r="167" spans="1:7">
      <c r="A167" s="4">
        <v>42243</v>
      </c>
      <c r="B167">
        <v>0.51870000000000005</v>
      </c>
      <c r="C167" s="6">
        <f>OM[[#This Row],[Variaz]]/100</f>
        <v>5.1870000000000006E-3</v>
      </c>
      <c r="D167" s="10">
        <f>AUM[[#This Row],[ Etica Obbligazionario Misto]]</f>
        <v>846202312.10000002</v>
      </c>
      <c r="E167" s="10">
        <f>D166*OM[[#This Row],[Variazione percentuale]]</f>
        <v>4367370.7910796599</v>
      </c>
      <c r="F167" s="11">
        <f>OM[[#This Row],[AUM]]-D166</f>
        <v>4218353.9200000763</v>
      </c>
      <c r="G167" s="11">
        <f>OM[[#This Row],[∆ AUM]]-OM[[#This Row],[effetto mercato]]</f>
        <v>-149016.87107958365</v>
      </c>
    </row>
    <row r="168" spans="1:7">
      <c r="A168" s="4">
        <v>42244</v>
      </c>
      <c r="B168">
        <v>9.2600000000000002E-2</v>
      </c>
      <c r="C168" s="6">
        <f>OM[[#This Row],[Variaz]]/100</f>
        <v>9.2600000000000007E-4</v>
      </c>
      <c r="D168" s="10">
        <f>AUM[[#This Row],[ Etica Obbligazionario Misto]]</f>
        <v>846973597.13</v>
      </c>
      <c r="E168" s="10">
        <f>D167*OM[[#This Row],[Variazione percentuale]]</f>
        <v>783583.34100460005</v>
      </c>
      <c r="F168" s="11">
        <f>OM[[#This Row],[AUM]]-D167</f>
        <v>771285.02999997139</v>
      </c>
      <c r="G168" s="11">
        <f>OM[[#This Row],[∆ AUM]]-OM[[#This Row],[effetto mercato]]</f>
        <v>-12298.31100462866</v>
      </c>
    </row>
    <row r="169" spans="1:7">
      <c r="A169" s="4">
        <v>42247</v>
      </c>
      <c r="B169">
        <v>-0.2379</v>
      </c>
      <c r="C169" s="6">
        <f>OM[[#This Row],[Variaz]]/100</f>
        <v>-2.379E-3</v>
      </c>
      <c r="D169" s="10">
        <f>AUM[[#This Row],[ Etica Obbligazionario Misto]]</f>
        <v>845008083.17999995</v>
      </c>
      <c r="E169" s="10">
        <f>D168*OM[[#This Row],[Variazione percentuale]]</f>
        <v>-2014950.1875722699</v>
      </c>
      <c r="F169" s="11">
        <f>OM[[#This Row],[AUM]]-D168</f>
        <v>-1965513.9500000477</v>
      </c>
      <c r="G169" s="11">
        <f>OM[[#This Row],[∆ AUM]]-OM[[#This Row],[effetto mercato]]</f>
        <v>49436.23757222225</v>
      </c>
    </row>
    <row r="170" spans="1:7">
      <c r="A170" s="4">
        <v>42248</v>
      </c>
      <c r="B170">
        <v>-0.45050000000000001</v>
      </c>
      <c r="C170" s="6">
        <f>OM[[#This Row],[Variaz]]/100</f>
        <v>-4.5050000000000003E-3</v>
      </c>
      <c r="D170" s="10">
        <f>AUM[[#This Row],[ Etica Obbligazionario Misto]]</f>
        <v>841254037.60000002</v>
      </c>
      <c r="E170" s="10">
        <f>D169*OM[[#This Row],[Variazione percentuale]]</f>
        <v>-3806761.4147259002</v>
      </c>
      <c r="F170" s="11">
        <f>OM[[#This Row],[AUM]]-D169</f>
        <v>-3754045.5799999237</v>
      </c>
      <c r="G170" s="11">
        <f>OM[[#This Row],[∆ AUM]]-OM[[#This Row],[effetto mercato]]</f>
        <v>52715.834725976456</v>
      </c>
    </row>
    <row r="171" spans="1:7">
      <c r="A171" s="4">
        <v>42249</v>
      </c>
      <c r="B171">
        <v>0.15970000000000001</v>
      </c>
      <c r="C171" s="6">
        <f>OM[[#This Row],[Variaz]]/100</f>
        <v>1.5970000000000001E-3</v>
      </c>
      <c r="D171" s="10">
        <f>AUM[[#This Row],[ Etica Obbligazionario Misto]]</f>
        <v>842793091.03999996</v>
      </c>
      <c r="E171" s="10">
        <f>D170*OM[[#This Row],[Variazione percentuale]]</f>
        <v>1343482.6980472002</v>
      </c>
      <c r="F171" s="11">
        <f>OM[[#This Row],[AUM]]-D170</f>
        <v>1539053.439999938</v>
      </c>
      <c r="G171" s="11">
        <f>OM[[#This Row],[∆ AUM]]-OM[[#This Row],[effetto mercato]]</f>
        <v>195570.74195273779</v>
      </c>
    </row>
    <row r="172" spans="1:7">
      <c r="A172" s="4">
        <v>42250</v>
      </c>
      <c r="B172">
        <v>0.54479999999999995</v>
      </c>
      <c r="C172" s="6">
        <f>OM[[#This Row],[Variaz]]/100</f>
        <v>5.4479999999999997E-3</v>
      </c>
      <c r="D172" s="10">
        <f>AUM[[#This Row],[ Etica Obbligazionario Misto]]</f>
        <v>847748229.24000001</v>
      </c>
      <c r="E172" s="10">
        <f>D171*OM[[#This Row],[Variazione percentuale]]</f>
        <v>4591536.7599859191</v>
      </c>
      <c r="F172" s="11">
        <f>OM[[#This Row],[AUM]]-D171</f>
        <v>4955138.2000000477</v>
      </c>
      <c r="G172" s="11">
        <f>OM[[#This Row],[∆ AUM]]-OM[[#This Row],[effetto mercato]]</f>
        <v>363601.44001412857</v>
      </c>
    </row>
    <row r="173" spans="1:7">
      <c r="A173" s="4">
        <v>42251</v>
      </c>
      <c r="B173">
        <v>-5.2900000000000003E-2</v>
      </c>
      <c r="C173" s="6">
        <f>OM[[#This Row],[Variaz]]/100</f>
        <v>-5.2900000000000006E-4</v>
      </c>
      <c r="D173" s="10">
        <f>AUM[[#This Row],[ Etica Obbligazionario Misto]]</f>
        <v>847379961.11999989</v>
      </c>
      <c r="E173" s="10">
        <f>D172*OM[[#This Row],[Variazione percentuale]]</f>
        <v>-448458.81326796004</v>
      </c>
      <c r="F173" s="11">
        <f>OM[[#This Row],[AUM]]-D172</f>
        <v>-368268.12000012398</v>
      </c>
      <c r="G173" s="11">
        <f>OM[[#This Row],[∆ AUM]]-OM[[#This Row],[effetto mercato]]</f>
        <v>80190.693267836061</v>
      </c>
    </row>
    <row r="174" spans="1:7">
      <c r="A174" s="4">
        <v>42254</v>
      </c>
      <c r="B174">
        <v>-0.1719</v>
      </c>
      <c r="C174" s="6">
        <f>OM[[#This Row],[Variaz]]/100</f>
        <v>-1.719E-3</v>
      </c>
      <c r="D174" s="10">
        <f>AUM[[#This Row],[ Etica Obbligazionario Misto]]</f>
        <v>846062652.45000005</v>
      </c>
      <c r="E174" s="10">
        <f>D173*OM[[#This Row],[Variazione percentuale]]</f>
        <v>-1456646.1531652799</v>
      </c>
      <c r="F174" s="11">
        <f>OM[[#This Row],[AUM]]-D173</f>
        <v>-1317308.6699998379</v>
      </c>
      <c r="G174" s="11">
        <f>OM[[#This Row],[∆ AUM]]-OM[[#This Row],[effetto mercato]]</f>
        <v>139337.48316544201</v>
      </c>
    </row>
    <row r="175" spans="1:7">
      <c r="A175" s="4">
        <v>42255</v>
      </c>
      <c r="B175">
        <v>0.30470000000000003</v>
      </c>
      <c r="C175" s="6">
        <f>OM[[#This Row],[Variaz]]/100</f>
        <v>3.0470000000000002E-3</v>
      </c>
      <c r="D175" s="10">
        <f>AUM[[#This Row],[ Etica Obbligazionario Misto]]</f>
        <v>848739444.10000002</v>
      </c>
      <c r="E175" s="10">
        <f>D174*OM[[#This Row],[Variazione percentuale]]</f>
        <v>2577952.9020151505</v>
      </c>
      <c r="F175" s="11">
        <f>OM[[#This Row],[AUM]]-D174</f>
        <v>2676791.6499999762</v>
      </c>
      <c r="G175" s="11">
        <f>OM[[#This Row],[∆ AUM]]-OM[[#This Row],[effetto mercato]]</f>
        <v>98838.747984825633</v>
      </c>
    </row>
    <row r="176" spans="1:7">
      <c r="A176" s="4">
        <v>42256</v>
      </c>
      <c r="B176">
        <v>9.2399999999999996E-2</v>
      </c>
      <c r="C176" s="6">
        <f>OM[[#This Row],[Variaz]]/100</f>
        <v>9.2399999999999991E-4</v>
      </c>
      <c r="D176" s="10">
        <f>AUM[[#This Row],[ Etica Obbligazionario Misto]]</f>
        <v>849868522.48000002</v>
      </c>
      <c r="E176" s="10">
        <f>D175*OM[[#This Row],[Variazione percentuale]]</f>
        <v>784235.2463483999</v>
      </c>
      <c r="F176" s="11">
        <f>OM[[#This Row],[AUM]]-D175</f>
        <v>1129078.3799999952</v>
      </c>
      <c r="G176" s="11">
        <f>OM[[#This Row],[∆ AUM]]-OM[[#This Row],[effetto mercato]]</f>
        <v>344843.13365159533</v>
      </c>
    </row>
    <row r="177" spans="1:7">
      <c r="A177" s="4">
        <v>42257</v>
      </c>
      <c r="B177">
        <v>-0.1583</v>
      </c>
      <c r="C177" s="6">
        <f>OM[[#This Row],[Variaz]]/100</f>
        <v>-1.583E-3</v>
      </c>
      <c r="D177" s="10">
        <f>AUM[[#This Row],[ Etica Obbligazionario Misto]]</f>
        <v>848643790.06000006</v>
      </c>
      <c r="E177" s="10">
        <f>D176*OM[[#This Row],[Variazione percentuale]]</f>
        <v>-1345341.87108584</v>
      </c>
      <c r="F177" s="11">
        <f>OM[[#This Row],[AUM]]-D176</f>
        <v>-1224732.4199999571</v>
      </c>
      <c r="G177" s="11">
        <f>OM[[#This Row],[∆ AUM]]-OM[[#This Row],[effetto mercato]]</f>
        <v>120609.45108588296</v>
      </c>
    </row>
    <row r="178" spans="1:7">
      <c r="A178" s="4">
        <v>42258</v>
      </c>
      <c r="B178">
        <v>-1.32E-2</v>
      </c>
      <c r="C178" s="6">
        <f>OM[[#This Row],[Variaz]]/100</f>
        <v>-1.3200000000000001E-4</v>
      </c>
      <c r="D178" s="10">
        <f>AUM[[#This Row],[ Etica Obbligazionario Misto]]</f>
        <v>848520484.90999997</v>
      </c>
      <c r="E178" s="10">
        <f>D177*OM[[#This Row],[Variazione percentuale]]</f>
        <v>-112020.98028792001</v>
      </c>
      <c r="F178" s="11">
        <f>OM[[#This Row],[AUM]]-D177</f>
        <v>-123305.15000009537</v>
      </c>
      <c r="G178" s="11">
        <f>OM[[#This Row],[∆ AUM]]-OM[[#This Row],[effetto mercato]]</f>
        <v>-11284.169712175353</v>
      </c>
    </row>
    <row r="179" spans="1:7">
      <c r="A179" s="4">
        <v>42261</v>
      </c>
      <c r="B179">
        <v>-0.1057</v>
      </c>
      <c r="C179" s="6">
        <f>OM[[#This Row],[Variaz]]/100</f>
        <v>-1.057E-3</v>
      </c>
      <c r="D179" s="10">
        <f>AUM[[#This Row],[ Etica Obbligazionario Misto]]</f>
        <v>847523241.69999993</v>
      </c>
      <c r="E179" s="10">
        <f>D178*OM[[#This Row],[Variazione percentuale]]</f>
        <v>-896886.15254986996</v>
      </c>
      <c r="F179" s="11">
        <f>OM[[#This Row],[AUM]]-D178</f>
        <v>-997243.21000003815</v>
      </c>
      <c r="G179" s="11">
        <f>OM[[#This Row],[∆ AUM]]-OM[[#This Row],[effetto mercato]]</f>
        <v>-100357.05745016818</v>
      </c>
    </row>
    <row r="180" spans="1:7">
      <c r="A180" s="4">
        <v>42262</v>
      </c>
      <c r="B180">
        <v>-0.1323</v>
      </c>
      <c r="C180" s="6">
        <f>OM[[#This Row],[Variaz]]/100</f>
        <v>-1.323E-3</v>
      </c>
      <c r="D180" s="10">
        <f>AUM[[#This Row],[ Etica Obbligazionario Misto]]</f>
        <v>847067983.34000003</v>
      </c>
      <c r="E180" s="10">
        <f>D179*OM[[#This Row],[Variazione percentuale]]</f>
        <v>-1121273.2487690998</v>
      </c>
      <c r="F180" s="11">
        <f>OM[[#This Row],[AUM]]-D179</f>
        <v>-455258.3599998951</v>
      </c>
      <c r="G180" s="11">
        <f>OM[[#This Row],[∆ AUM]]-OM[[#This Row],[effetto mercato]]</f>
        <v>666014.88876920473</v>
      </c>
    </row>
    <row r="181" spans="1:7">
      <c r="A181" s="4">
        <v>42263</v>
      </c>
      <c r="B181">
        <v>5.2999999999999999E-2</v>
      </c>
      <c r="C181" s="6">
        <f>OM[[#This Row],[Variaz]]/100</f>
        <v>5.2999999999999998E-4</v>
      </c>
      <c r="D181" s="10">
        <f>AUM[[#This Row],[ Etica Obbligazionario Misto]]</f>
        <v>847551514.71000004</v>
      </c>
      <c r="E181" s="10">
        <f>D180*OM[[#This Row],[Variazione percentuale]]</f>
        <v>448946.03117019997</v>
      </c>
      <c r="F181" s="11">
        <f>OM[[#This Row],[AUM]]-D180</f>
        <v>483531.37000000477</v>
      </c>
      <c r="G181" s="11">
        <f>OM[[#This Row],[∆ AUM]]-OM[[#This Row],[effetto mercato]]</f>
        <v>34585.338829804794</v>
      </c>
    </row>
    <row r="182" spans="1:7">
      <c r="A182" s="4">
        <v>42264</v>
      </c>
      <c r="B182">
        <v>0</v>
      </c>
      <c r="C182" s="6">
        <f>OM[[#This Row],[Variaz]]/100</f>
        <v>0</v>
      </c>
      <c r="D182" s="10">
        <f>AUM[[#This Row],[ Etica Obbligazionario Misto]]</f>
        <v>847883398.15999997</v>
      </c>
      <c r="E182" s="10">
        <f>D181*OM[[#This Row],[Variazione percentuale]]</f>
        <v>0</v>
      </c>
      <c r="F182" s="11">
        <f>OM[[#This Row],[AUM]]-D181</f>
        <v>331883.44999992847</v>
      </c>
      <c r="G182" s="11">
        <f>OM[[#This Row],[∆ AUM]]-OM[[#This Row],[effetto mercato]]</f>
        <v>331883.44999992847</v>
      </c>
    </row>
    <row r="183" spans="1:7">
      <c r="A183" s="4">
        <v>42265</v>
      </c>
      <c r="B183">
        <v>0.31780000000000003</v>
      </c>
      <c r="C183" s="6">
        <f>OM[[#This Row],[Variaz]]/100</f>
        <v>3.1780000000000003E-3</v>
      </c>
      <c r="D183" s="10">
        <f>AUM[[#This Row],[ Etica Obbligazionario Misto]]</f>
        <v>850330546.19000006</v>
      </c>
      <c r="E183" s="10">
        <f>D182*OM[[#This Row],[Variazione percentuale]]</f>
        <v>2694573.4393524802</v>
      </c>
      <c r="F183" s="11">
        <f>OM[[#This Row],[AUM]]-D182</f>
        <v>2447148.0300000906</v>
      </c>
      <c r="G183" s="11">
        <f>OM[[#This Row],[∆ AUM]]-OM[[#This Row],[effetto mercato]]</f>
        <v>-247425.40935238963</v>
      </c>
    </row>
    <row r="184" spans="1:7">
      <c r="A184" s="4">
        <v>42268</v>
      </c>
      <c r="B184">
        <v>7.9200000000000007E-2</v>
      </c>
      <c r="C184" s="6">
        <f>OM[[#This Row],[Variaz]]/100</f>
        <v>7.9200000000000006E-4</v>
      </c>
      <c r="D184" s="10">
        <f>AUM[[#This Row],[ Etica Obbligazionario Misto]]</f>
        <v>849845882</v>
      </c>
      <c r="E184" s="10">
        <f>D183*OM[[#This Row],[Variazione percentuale]]</f>
        <v>673461.79258248012</v>
      </c>
      <c r="F184" s="11">
        <f>OM[[#This Row],[AUM]]-D183</f>
        <v>-484664.19000005722</v>
      </c>
      <c r="G184" s="11">
        <f>OM[[#This Row],[∆ AUM]]-OM[[#This Row],[effetto mercato]]</f>
        <v>-1158125.9825825375</v>
      </c>
    </row>
    <row r="185" spans="1:7">
      <c r="A185" s="4">
        <v>42269</v>
      </c>
      <c r="B185">
        <v>9.2299999999999993E-2</v>
      </c>
      <c r="C185" s="6">
        <f>OM[[#This Row],[Variaz]]/100</f>
        <v>9.2299999999999988E-4</v>
      </c>
      <c r="D185" s="10">
        <f>AUM[[#This Row],[ Etica Obbligazionario Misto]]</f>
        <v>851446120.24000001</v>
      </c>
      <c r="E185" s="10">
        <f>D184*OM[[#This Row],[Variazione percentuale]]</f>
        <v>784407.74908599991</v>
      </c>
      <c r="F185" s="11">
        <f>OM[[#This Row],[AUM]]-D184</f>
        <v>1600238.2400000095</v>
      </c>
      <c r="G185" s="11">
        <f>OM[[#This Row],[∆ AUM]]-OM[[#This Row],[effetto mercato]]</f>
        <v>815830.49091400963</v>
      </c>
    </row>
    <row r="186" spans="1:7">
      <c r="A186" s="4">
        <v>42270</v>
      </c>
      <c r="B186">
        <v>-2.64E-2</v>
      </c>
      <c r="C186" s="6">
        <f>OM[[#This Row],[Variaz]]/100</f>
        <v>-2.6400000000000002E-4</v>
      </c>
      <c r="D186" s="10">
        <f>AUM[[#This Row],[ Etica Obbligazionario Misto]]</f>
        <v>851735812.52999997</v>
      </c>
      <c r="E186" s="10">
        <f>D185*OM[[#This Row],[Variazione percentuale]]</f>
        <v>-224781.77574336002</v>
      </c>
      <c r="F186" s="11">
        <f>OM[[#This Row],[AUM]]-D185</f>
        <v>289692.28999996185</v>
      </c>
      <c r="G186" s="11">
        <f>OM[[#This Row],[∆ AUM]]-OM[[#This Row],[effetto mercato]]</f>
        <v>514474.0657433219</v>
      </c>
    </row>
    <row r="187" spans="1:7">
      <c r="A187" s="4">
        <v>42271</v>
      </c>
      <c r="B187">
        <v>-0.35589999999999999</v>
      </c>
      <c r="C187" s="6">
        <f>OM[[#This Row],[Variaz]]/100</f>
        <v>-3.5590000000000001E-3</v>
      </c>
      <c r="D187" s="10">
        <f>AUM[[#This Row],[ Etica Obbligazionario Misto]]</f>
        <v>845951446.01000011</v>
      </c>
      <c r="E187" s="10">
        <f>D186*OM[[#This Row],[Variazione percentuale]]</f>
        <v>-3031327.7567942701</v>
      </c>
      <c r="F187" s="11">
        <f>OM[[#This Row],[AUM]]-D186</f>
        <v>-5784366.5199998617</v>
      </c>
      <c r="G187" s="11">
        <f>OM[[#This Row],[∆ AUM]]-OM[[#This Row],[effetto mercato]]</f>
        <v>-2753038.7632055916</v>
      </c>
    </row>
    <row r="188" spans="1:7">
      <c r="A188" s="4">
        <v>42272</v>
      </c>
      <c r="B188">
        <v>6.6100000000000006E-2</v>
      </c>
      <c r="C188" s="6">
        <f>OM[[#This Row],[Variaz]]/100</f>
        <v>6.6100000000000002E-4</v>
      </c>
      <c r="D188" s="10">
        <f>AUM[[#This Row],[ Etica Obbligazionario Misto]]</f>
        <v>846718190.11000001</v>
      </c>
      <c r="E188" s="10">
        <f>D187*OM[[#This Row],[Variazione percentuale]]</f>
        <v>559173.90581261006</v>
      </c>
      <c r="F188" s="11">
        <f>OM[[#This Row],[AUM]]-D187</f>
        <v>766744.09999990463</v>
      </c>
      <c r="G188" s="11">
        <f>OM[[#This Row],[∆ AUM]]-OM[[#This Row],[effetto mercato]]</f>
        <v>207570.19418729458</v>
      </c>
    </row>
    <row r="189" spans="1:7">
      <c r="A189" s="4">
        <v>42275</v>
      </c>
      <c r="B189">
        <v>-3.9699999999999999E-2</v>
      </c>
      <c r="C189" s="6">
        <f>OM[[#This Row],[Variaz]]/100</f>
        <v>-3.97E-4</v>
      </c>
      <c r="D189" s="10">
        <f>AUM[[#This Row],[ Etica Obbligazionario Misto]]</f>
        <v>846342582.37</v>
      </c>
      <c r="E189" s="10">
        <f>D188*OM[[#This Row],[Variazione percentuale]]</f>
        <v>-336147.12147367001</v>
      </c>
      <c r="F189" s="11">
        <f>OM[[#This Row],[AUM]]-D188</f>
        <v>-375607.74000000954</v>
      </c>
      <c r="G189" s="11">
        <f>OM[[#This Row],[∆ AUM]]-OM[[#This Row],[effetto mercato]]</f>
        <v>-39460.618526339531</v>
      </c>
    </row>
    <row r="190" spans="1:7">
      <c r="A190" s="4">
        <v>42276</v>
      </c>
      <c r="B190">
        <v>-6.6100000000000006E-2</v>
      </c>
      <c r="C190" s="6">
        <f>OM[[#This Row],[Variaz]]/100</f>
        <v>-6.6100000000000002E-4</v>
      </c>
      <c r="D190" s="10">
        <f>AUM[[#This Row],[ Etica Obbligazionario Misto]]</f>
        <v>846163639.69000006</v>
      </c>
      <c r="E190" s="10">
        <f>D189*OM[[#This Row],[Variazione percentuale]]</f>
        <v>-559432.44694657007</v>
      </c>
      <c r="F190" s="11">
        <f>OM[[#This Row],[AUM]]-D189</f>
        <v>-178942.67999994755</v>
      </c>
      <c r="G190" s="11">
        <f>OM[[#This Row],[∆ AUM]]-OM[[#This Row],[effetto mercato]]</f>
        <v>380489.76694662252</v>
      </c>
    </row>
    <row r="191" spans="1:7">
      <c r="A191" s="4">
        <v>42277</v>
      </c>
      <c r="B191">
        <v>0.3044</v>
      </c>
      <c r="C191" s="6">
        <f>OM[[#This Row],[Variaz]]/100</f>
        <v>3.0439999999999998E-3</v>
      </c>
      <c r="D191" s="10">
        <f>AUM[[#This Row],[ Etica Obbligazionario Misto]]</f>
        <v>849216364.91999996</v>
      </c>
      <c r="E191" s="10">
        <f>D190*OM[[#This Row],[Variazione percentuale]]</f>
        <v>2575722.1192163602</v>
      </c>
      <c r="F191" s="11">
        <f>OM[[#This Row],[AUM]]-D190</f>
        <v>3052725.2299998999</v>
      </c>
      <c r="G191" s="11">
        <f>OM[[#This Row],[∆ AUM]]-OM[[#This Row],[effetto mercato]]</f>
        <v>477003.11078353971</v>
      </c>
    </row>
    <row r="192" spans="1:7">
      <c r="A192" s="4">
        <v>42278</v>
      </c>
      <c r="B192">
        <v>0.23749999999999999</v>
      </c>
      <c r="C192" s="6">
        <f>OM[[#This Row],[Variaz]]/100</f>
        <v>2.3749999999999999E-3</v>
      </c>
      <c r="D192" s="10">
        <f>AUM[[#This Row],[ Etica Obbligazionario Misto]]</f>
        <v>851755581.33000004</v>
      </c>
      <c r="E192" s="10">
        <f>D191*OM[[#This Row],[Variazione percentuale]]</f>
        <v>2016888.8666849998</v>
      </c>
      <c r="F192" s="11">
        <f>OM[[#This Row],[AUM]]-D191</f>
        <v>2539216.4100000858</v>
      </c>
      <c r="G192" s="11">
        <f>OM[[#This Row],[∆ AUM]]-OM[[#This Row],[effetto mercato]]</f>
        <v>522327.54331508605</v>
      </c>
    </row>
    <row r="193" spans="1:7">
      <c r="A193" s="4">
        <v>42279</v>
      </c>
      <c r="B193">
        <v>0.21060000000000001</v>
      </c>
      <c r="C193" s="6">
        <f>OM[[#This Row],[Variaz]]/100</f>
        <v>2.1060000000000002E-3</v>
      </c>
      <c r="D193" s="10">
        <f>AUM[[#This Row],[ Etica Obbligazionario Misto]]</f>
        <v>854142818.03999996</v>
      </c>
      <c r="E193" s="10">
        <f>D192*OM[[#This Row],[Variazione percentuale]]</f>
        <v>1793797.2542809802</v>
      </c>
      <c r="F193" s="11">
        <f>OM[[#This Row],[AUM]]-D192</f>
        <v>2387236.7099999189</v>
      </c>
      <c r="G193" s="11">
        <f>OM[[#This Row],[∆ AUM]]-OM[[#This Row],[effetto mercato]]</f>
        <v>593439.45571893873</v>
      </c>
    </row>
    <row r="194" spans="1:7">
      <c r="A194" s="4">
        <v>42282</v>
      </c>
      <c r="B194">
        <v>0.15759999999999999</v>
      </c>
      <c r="C194" s="6">
        <f>OM[[#This Row],[Variaz]]/100</f>
        <v>1.5759999999999999E-3</v>
      </c>
      <c r="D194" s="10">
        <f>AUM[[#This Row],[ Etica Obbligazionario Misto]]</f>
        <v>856212291.86000001</v>
      </c>
      <c r="E194" s="10">
        <f>D193*OM[[#This Row],[Variazione percentuale]]</f>
        <v>1346129.0812310399</v>
      </c>
      <c r="F194" s="11">
        <f>OM[[#This Row],[AUM]]-D193</f>
        <v>2069473.8200000525</v>
      </c>
      <c r="G194" s="11">
        <f>OM[[#This Row],[∆ AUM]]-OM[[#This Row],[effetto mercato]]</f>
        <v>723344.7387690125</v>
      </c>
    </row>
    <row r="195" spans="1:7">
      <c r="A195" s="4">
        <v>42283</v>
      </c>
      <c r="B195">
        <v>-0.15740000000000001</v>
      </c>
      <c r="C195" s="6">
        <f>OM[[#This Row],[Variaz]]/100</f>
        <v>-1.5740000000000001E-3</v>
      </c>
      <c r="D195" s="10">
        <f>AUM[[#This Row],[ Etica Obbligazionario Misto]]</f>
        <v>855070860.31000006</v>
      </c>
      <c r="E195" s="10">
        <f>D194*OM[[#This Row],[Variazione percentuale]]</f>
        <v>-1347678.1473876401</v>
      </c>
      <c r="F195" s="11">
        <f>OM[[#This Row],[AUM]]-D194</f>
        <v>-1141431.5499999523</v>
      </c>
      <c r="G195" s="11">
        <f>OM[[#This Row],[∆ AUM]]-OM[[#This Row],[effetto mercato]]</f>
        <v>206246.59738768777</v>
      </c>
    </row>
    <row r="196" spans="1:7">
      <c r="A196" s="4">
        <v>42284</v>
      </c>
      <c r="B196">
        <v>0.1182</v>
      </c>
      <c r="C196" s="6">
        <f>OM[[#This Row],[Variaz]]/100</f>
        <v>1.1819999999999999E-3</v>
      </c>
      <c r="D196" s="10">
        <f>AUM[[#This Row],[ Etica Obbligazionario Misto]]</f>
        <v>856871551.75</v>
      </c>
      <c r="E196" s="10">
        <f>D195*OM[[#This Row],[Variazione percentuale]]</f>
        <v>1010693.75688642</v>
      </c>
      <c r="F196" s="11">
        <f>OM[[#This Row],[AUM]]-D195</f>
        <v>1800691.439999938</v>
      </c>
      <c r="G196" s="11">
        <f>OM[[#This Row],[∆ AUM]]-OM[[#This Row],[effetto mercato]]</f>
        <v>789997.68311351805</v>
      </c>
    </row>
    <row r="197" spans="1:7">
      <c r="A197" s="4">
        <v>42285</v>
      </c>
      <c r="B197">
        <v>0.1181</v>
      </c>
      <c r="C197" s="6">
        <f>OM[[#This Row],[Variaz]]/100</f>
        <v>1.181E-3</v>
      </c>
      <c r="D197" s="10">
        <f>AUM[[#This Row],[ Etica Obbligazionario Misto]]</f>
        <v>858027888.27999997</v>
      </c>
      <c r="E197" s="10">
        <f>D196*OM[[#This Row],[Variazione percentuale]]</f>
        <v>1011965.30261675</v>
      </c>
      <c r="F197" s="11">
        <f>OM[[#This Row],[AUM]]-D196</f>
        <v>1156336.5299999714</v>
      </c>
      <c r="G197" s="11">
        <f>OM[[#This Row],[∆ AUM]]-OM[[#This Row],[effetto mercato]]</f>
        <v>144371.22738322138</v>
      </c>
    </row>
    <row r="198" spans="1:7">
      <c r="A198" s="4">
        <v>42286</v>
      </c>
      <c r="B198">
        <v>0</v>
      </c>
      <c r="C198" s="6">
        <f>OM[[#This Row],[Variaz]]/100</f>
        <v>0</v>
      </c>
      <c r="D198" s="10">
        <f>AUM[[#This Row],[ Etica Obbligazionario Misto]]</f>
        <v>858622137.3599999</v>
      </c>
      <c r="E198" s="10">
        <f>D197*OM[[#This Row],[Variazione percentuale]]</f>
        <v>0</v>
      </c>
      <c r="F198" s="11">
        <f>OM[[#This Row],[AUM]]-D197</f>
        <v>594249.07999992371</v>
      </c>
      <c r="G198" s="11">
        <f>OM[[#This Row],[∆ AUM]]-OM[[#This Row],[effetto mercato]]</f>
        <v>594249.07999992371</v>
      </c>
    </row>
    <row r="199" spans="1:7">
      <c r="A199" s="4">
        <v>42289</v>
      </c>
      <c r="B199">
        <v>7.8600000000000003E-2</v>
      </c>
      <c r="C199" s="6">
        <f>OM[[#This Row],[Variaz]]/100</f>
        <v>7.8600000000000002E-4</v>
      </c>
      <c r="D199" s="10">
        <f>AUM[[#This Row],[ Etica Obbligazionario Misto]]</f>
        <v>859629094.63</v>
      </c>
      <c r="E199" s="10">
        <f>D198*OM[[#This Row],[Variazione percentuale]]</f>
        <v>674876.99996495992</v>
      </c>
      <c r="F199" s="11">
        <f>OM[[#This Row],[AUM]]-D198</f>
        <v>1006957.2700001001</v>
      </c>
      <c r="G199" s="11">
        <f>OM[[#This Row],[∆ AUM]]-OM[[#This Row],[effetto mercato]]</f>
        <v>332080.27003514022</v>
      </c>
    </row>
    <row r="200" spans="1:7">
      <c r="A200" s="4">
        <v>42290</v>
      </c>
      <c r="B200">
        <v>-9.1600000000000001E-2</v>
      </c>
      <c r="C200" s="6">
        <f>OM[[#This Row],[Variaz]]/100</f>
        <v>-9.1600000000000004E-4</v>
      </c>
      <c r="D200" s="10">
        <f>AUM[[#This Row],[ Etica Obbligazionario Misto]]</f>
        <v>859806345.69000006</v>
      </c>
      <c r="E200" s="10">
        <f>D199*OM[[#This Row],[Variazione percentuale]]</f>
        <v>-787420.25068108004</v>
      </c>
      <c r="F200" s="11">
        <f>OM[[#This Row],[AUM]]-D199</f>
        <v>177251.06000006199</v>
      </c>
      <c r="G200" s="11">
        <f>OM[[#This Row],[∆ AUM]]-OM[[#This Row],[effetto mercato]]</f>
        <v>964671.31068114203</v>
      </c>
    </row>
    <row r="201" spans="1:7">
      <c r="A201" s="4">
        <v>42291</v>
      </c>
      <c r="B201">
        <v>-2.6200000000000001E-2</v>
      </c>
      <c r="C201" s="6">
        <f>OM[[#This Row],[Variaz]]/100</f>
        <v>-2.6200000000000003E-4</v>
      </c>
      <c r="D201" s="10">
        <f>AUM[[#This Row],[ Etica Obbligazionario Misto]]</f>
        <v>860294693.45999992</v>
      </c>
      <c r="E201" s="10">
        <f>D200*OM[[#This Row],[Variazione percentuale]]</f>
        <v>-225269.26257078003</v>
      </c>
      <c r="F201" s="11">
        <f>OM[[#This Row],[AUM]]-D200</f>
        <v>488347.76999986172</v>
      </c>
      <c r="G201" s="11">
        <f>OM[[#This Row],[∆ AUM]]-OM[[#This Row],[effetto mercato]]</f>
        <v>713617.03257064172</v>
      </c>
    </row>
    <row r="202" spans="1:7">
      <c r="A202" s="4">
        <v>42292</v>
      </c>
      <c r="B202">
        <v>0.13109999999999999</v>
      </c>
      <c r="C202" s="6">
        <f>OM[[#This Row],[Variaz]]/100</f>
        <v>1.3109999999999999E-3</v>
      </c>
      <c r="D202" s="10">
        <f>AUM[[#This Row],[ Etica Obbligazionario Misto]]</f>
        <v>861684343.81999993</v>
      </c>
      <c r="E202" s="10">
        <f>D201*OM[[#This Row],[Variazione percentuale]]</f>
        <v>1127846.3431260597</v>
      </c>
      <c r="F202" s="11">
        <f>OM[[#This Row],[AUM]]-D201</f>
        <v>1389650.3600000143</v>
      </c>
      <c r="G202" s="11">
        <f>OM[[#This Row],[∆ AUM]]-OM[[#This Row],[effetto mercato]]</f>
        <v>261804.01687395456</v>
      </c>
    </row>
    <row r="203" spans="1:7">
      <c r="A203" s="4">
        <v>42293</v>
      </c>
      <c r="B203">
        <v>0.17019999999999999</v>
      </c>
      <c r="C203" s="6">
        <f>OM[[#This Row],[Variaz]]/100</f>
        <v>1.702E-3</v>
      </c>
      <c r="D203" s="10">
        <f>AUM[[#This Row],[ Etica Obbligazionario Misto]]</f>
        <v>863443324.33000004</v>
      </c>
      <c r="E203" s="10">
        <f>D202*OM[[#This Row],[Variazione percentuale]]</f>
        <v>1466586.7531816398</v>
      </c>
      <c r="F203" s="11">
        <f>OM[[#This Row],[AUM]]-D202</f>
        <v>1758980.5100001097</v>
      </c>
      <c r="G203" s="11">
        <f>OM[[#This Row],[∆ AUM]]-OM[[#This Row],[effetto mercato]]</f>
        <v>292393.75681846985</v>
      </c>
    </row>
    <row r="204" spans="1:7">
      <c r="A204" s="4">
        <v>42296</v>
      </c>
      <c r="B204">
        <v>5.2299999999999999E-2</v>
      </c>
      <c r="C204" s="6">
        <f>OM[[#This Row],[Variaz]]/100</f>
        <v>5.2300000000000003E-4</v>
      </c>
      <c r="D204" s="10">
        <f>AUM[[#This Row],[ Etica Obbligazionario Misto]]</f>
        <v>864878421.16000009</v>
      </c>
      <c r="E204" s="10">
        <f>D203*OM[[#This Row],[Variazione percentuale]]</f>
        <v>451580.85862459004</v>
      </c>
      <c r="F204" s="11">
        <f>OM[[#This Row],[AUM]]-D203</f>
        <v>1435096.8300000429</v>
      </c>
      <c r="G204" s="11">
        <f>OM[[#This Row],[∆ AUM]]-OM[[#This Row],[effetto mercato]]</f>
        <v>983515.97137545282</v>
      </c>
    </row>
    <row r="205" spans="1:7">
      <c r="A205" s="4">
        <v>42297</v>
      </c>
      <c r="B205">
        <v>-0.3135</v>
      </c>
      <c r="C205" s="6">
        <f>OM[[#This Row],[Variaz]]/100</f>
        <v>-3.1350000000000002E-3</v>
      </c>
      <c r="D205" s="10">
        <f>AUM[[#This Row],[ Etica Obbligazionario Misto]]</f>
        <v>862578189.75999999</v>
      </c>
      <c r="E205" s="10">
        <f>D204*OM[[#This Row],[Variazione percentuale]]</f>
        <v>-2711393.8503366006</v>
      </c>
      <c r="F205" s="11">
        <f>OM[[#This Row],[AUM]]-D204</f>
        <v>-2300231.4000000954</v>
      </c>
      <c r="G205" s="11">
        <f>OM[[#This Row],[∆ AUM]]-OM[[#This Row],[effetto mercato]]</f>
        <v>411162.45033650519</v>
      </c>
    </row>
    <row r="206" spans="1:7">
      <c r="A206" s="4">
        <v>42298</v>
      </c>
      <c r="B206">
        <v>0.2621</v>
      </c>
      <c r="C206" s="6">
        <f>OM[[#This Row],[Variaz]]/100</f>
        <v>2.6210000000000001E-3</v>
      </c>
      <c r="D206" s="10">
        <f>AUM[[#This Row],[ Etica Obbligazionario Misto]]</f>
        <v>865127283.18999994</v>
      </c>
      <c r="E206" s="10">
        <f>D205*OM[[#This Row],[Variazione percentuale]]</f>
        <v>2260817.4353609602</v>
      </c>
      <c r="F206" s="11">
        <f>OM[[#This Row],[AUM]]-D205</f>
        <v>2549093.4299999475</v>
      </c>
      <c r="G206" s="11">
        <f>OM[[#This Row],[∆ AUM]]-OM[[#This Row],[effetto mercato]]</f>
        <v>288275.99463898735</v>
      </c>
    </row>
    <row r="207" spans="1:7">
      <c r="A207" s="4">
        <v>42299</v>
      </c>
      <c r="B207">
        <v>0.94089999999999996</v>
      </c>
      <c r="C207" s="6">
        <f>OM[[#This Row],[Variaz]]/100</f>
        <v>9.408999999999999E-3</v>
      </c>
      <c r="D207" s="10">
        <f>AUM[[#This Row],[ Etica Obbligazionario Misto]]</f>
        <v>873927110.8900001</v>
      </c>
      <c r="E207" s="10">
        <f>D206*OM[[#This Row],[Variazione percentuale]]</f>
        <v>8139982.6075347085</v>
      </c>
      <c r="F207" s="11">
        <f>OM[[#This Row],[AUM]]-D206</f>
        <v>8799827.7000001669</v>
      </c>
      <c r="G207" s="11">
        <f>OM[[#This Row],[∆ AUM]]-OM[[#This Row],[effetto mercato]]</f>
        <v>659845.09246545844</v>
      </c>
    </row>
    <row r="208" spans="1:7">
      <c r="A208" s="4">
        <v>42300</v>
      </c>
      <c r="B208">
        <v>0.15540000000000001</v>
      </c>
      <c r="C208" s="6">
        <f>OM[[#This Row],[Variaz]]/100</f>
        <v>1.554E-3</v>
      </c>
      <c r="D208" s="10">
        <f>AUM[[#This Row],[ Etica Obbligazionario Misto]]</f>
        <v>875263146.93000007</v>
      </c>
      <c r="E208" s="10">
        <f>D207*OM[[#This Row],[Variazione percentuale]]</f>
        <v>1358082.7303230602</v>
      </c>
      <c r="F208" s="11">
        <f>OM[[#This Row],[AUM]]-D207</f>
        <v>1336036.0399999619</v>
      </c>
      <c r="G208" s="11">
        <f>OM[[#This Row],[∆ AUM]]-OM[[#This Row],[effetto mercato]]</f>
        <v>-22046.69032309833</v>
      </c>
    </row>
    <row r="209" spans="1:7">
      <c r="A209" s="4">
        <v>42303</v>
      </c>
      <c r="B209">
        <v>-2.5899999999999999E-2</v>
      </c>
      <c r="C209" s="6">
        <f>OM[[#This Row],[Variaz]]/100</f>
        <v>-2.5900000000000001E-4</v>
      </c>
      <c r="D209" s="10">
        <f>AUM[[#This Row],[ Etica Obbligazionario Misto]]</f>
        <v>875501067.53999996</v>
      </c>
      <c r="E209" s="10">
        <f>D208*OM[[#This Row],[Variazione percentuale]]</f>
        <v>-226693.15505487003</v>
      </c>
      <c r="F209" s="11">
        <f>OM[[#This Row],[AUM]]-D208</f>
        <v>237920.6099998951</v>
      </c>
      <c r="G209" s="11">
        <f>OM[[#This Row],[∆ AUM]]-OM[[#This Row],[effetto mercato]]</f>
        <v>464613.76505476516</v>
      </c>
    </row>
    <row r="210" spans="1:7">
      <c r="A210" s="4">
        <v>42304</v>
      </c>
      <c r="B210">
        <v>7.7600000000000002E-2</v>
      </c>
      <c r="C210" s="6">
        <f>OM[[#This Row],[Variaz]]/100</f>
        <v>7.76E-4</v>
      </c>
      <c r="D210" s="10">
        <f>AUM[[#This Row],[ Etica Obbligazionario Misto]]</f>
        <v>876889910.33999991</v>
      </c>
      <c r="E210" s="10">
        <f>D209*OM[[#This Row],[Variazione percentuale]]</f>
        <v>679388.82841104001</v>
      </c>
      <c r="F210" s="11">
        <f>OM[[#This Row],[AUM]]-D209</f>
        <v>1388842.7999999523</v>
      </c>
      <c r="G210" s="11">
        <f>OM[[#This Row],[∆ AUM]]-OM[[#This Row],[effetto mercato]]</f>
        <v>709453.9715889123</v>
      </c>
    </row>
    <row r="211" spans="1:7">
      <c r="A211" s="4">
        <v>42305</v>
      </c>
      <c r="B211">
        <v>0.20669999999999999</v>
      </c>
      <c r="C211" s="6">
        <f>OM[[#This Row],[Variaz]]/100</f>
        <v>2.0669999999999998E-3</v>
      </c>
      <c r="D211" s="10">
        <f>AUM[[#This Row],[ Etica Obbligazionario Misto]]</f>
        <v>879481561.19000006</v>
      </c>
      <c r="E211" s="10">
        <f>D210*OM[[#This Row],[Variazione percentuale]]</f>
        <v>1812531.4446727796</v>
      </c>
      <c r="F211" s="11">
        <f>OM[[#This Row],[AUM]]-D210</f>
        <v>2591650.8500001431</v>
      </c>
      <c r="G211" s="11">
        <f>OM[[#This Row],[∆ AUM]]-OM[[#This Row],[effetto mercato]]</f>
        <v>779119.40532736341</v>
      </c>
    </row>
    <row r="212" spans="1:7">
      <c r="A212" s="4">
        <v>42306</v>
      </c>
      <c r="B212">
        <v>-0.27079999999999999</v>
      </c>
      <c r="C212" s="6">
        <f>OM[[#This Row],[Variaz]]/100</f>
        <v>-2.7079999999999999E-3</v>
      </c>
      <c r="D212" s="10">
        <f>AUM[[#This Row],[ Etica Obbligazionario Misto]]</f>
        <v>877874873.89999998</v>
      </c>
      <c r="E212" s="10">
        <f>D211*OM[[#This Row],[Variazione percentuale]]</f>
        <v>-2381636.0677025202</v>
      </c>
      <c r="F212" s="11">
        <f>OM[[#This Row],[AUM]]-D211</f>
        <v>-1606687.2900000811</v>
      </c>
      <c r="G212" s="11">
        <f>OM[[#This Row],[∆ AUM]]-OM[[#This Row],[effetto mercato]]</f>
        <v>774948.77770243911</v>
      </c>
    </row>
    <row r="213" spans="1:7">
      <c r="A213" s="4">
        <v>42307</v>
      </c>
      <c r="B213">
        <v>-6.4600000000000005E-2</v>
      </c>
      <c r="C213" s="6">
        <f>OM[[#This Row],[Variaz]]/100</f>
        <v>-6.4600000000000009E-4</v>
      </c>
      <c r="D213" s="10">
        <f>AUM[[#This Row],[ Etica Obbligazionario Misto]]</f>
        <v>877767725.64999998</v>
      </c>
      <c r="E213" s="10">
        <f>D212*OM[[#This Row],[Variazione percentuale]]</f>
        <v>-567107.1685394001</v>
      </c>
      <c r="F213" s="11">
        <f>OM[[#This Row],[AUM]]-D212</f>
        <v>-107148.25</v>
      </c>
      <c r="G213" s="11">
        <f>OM[[#This Row],[∆ AUM]]-OM[[#This Row],[effetto mercato]]</f>
        <v>459958.9185394001</v>
      </c>
    </row>
    <row r="214" spans="1:7">
      <c r="A214" s="4">
        <v>42310</v>
      </c>
      <c r="B214">
        <v>-0.20699999999999999</v>
      </c>
      <c r="C214" s="6">
        <f>OM[[#This Row],[Variaz]]/100</f>
        <v>-2.0699999999999998E-3</v>
      </c>
      <c r="D214" s="10">
        <f>AUM[[#This Row],[ Etica Obbligazionario Misto]]</f>
        <v>876304847.94000006</v>
      </c>
      <c r="E214" s="10">
        <f>D213*OM[[#This Row],[Variazione percentuale]]</f>
        <v>-1816979.1920954997</v>
      </c>
      <c r="F214" s="11">
        <f>OM[[#This Row],[AUM]]-D213</f>
        <v>-1462877.7099999189</v>
      </c>
      <c r="G214" s="11">
        <f>OM[[#This Row],[∆ AUM]]-OM[[#This Row],[effetto mercato]]</f>
        <v>354101.48209558078</v>
      </c>
    </row>
    <row r="215" spans="1:7">
      <c r="A215" s="4">
        <v>42311</v>
      </c>
      <c r="B215">
        <v>0.1167</v>
      </c>
      <c r="C215" s="6">
        <f>OM[[#This Row],[Variaz]]/100</f>
        <v>1.1670000000000001E-3</v>
      </c>
      <c r="D215" s="10">
        <f>AUM[[#This Row],[ Etica Obbligazionario Misto]]</f>
        <v>877785894.72000003</v>
      </c>
      <c r="E215" s="10">
        <f>D214*OM[[#This Row],[Variazione percentuale]]</f>
        <v>1022647.7575459802</v>
      </c>
      <c r="F215" s="11">
        <f>OM[[#This Row],[AUM]]-D214</f>
        <v>1481046.7799999714</v>
      </c>
      <c r="G215" s="11">
        <f>OM[[#This Row],[∆ AUM]]-OM[[#This Row],[effetto mercato]]</f>
        <v>458399.02245399123</v>
      </c>
    </row>
    <row r="216" spans="1:7">
      <c r="A216" s="4">
        <v>42312</v>
      </c>
      <c r="B216">
        <v>3.8800000000000001E-2</v>
      </c>
      <c r="C216" s="6">
        <f>OM[[#This Row],[Variaz]]/100</f>
        <v>3.88E-4</v>
      </c>
      <c r="D216" s="10">
        <f>AUM[[#This Row],[ Etica Obbligazionario Misto]]</f>
        <v>879059490.83999991</v>
      </c>
      <c r="E216" s="10">
        <f>D215*OM[[#This Row],[Variazione percentuale]]</f>
        <v>340580.92715136003</v>
      </c>
      <c r="F216" s="11">
        <f>OM[[#This Row],[AUM]]-D215</f>
        <v>1273596.1199998856</v>
      </c>
      <c r="G216" s="11">
        <f>OM[[#This Row],[∆ AUM]]-OM[[#This Row],[effetto mercato]]</f>
        <v>933015.19284852548</v>
      </c>
    </row>
    <row r="217" spans="1:7">
      <c r="A217" s="4">
        <v>42313</v>
      </c>
      <c r="B217">
        <v>-0.10349999999999999</v>
      </c>
      <c r="C217" s="6">
        <f>OM[[#This Row],[Variaz]]/100</f>
        <v>-1.0349999999999999E-3</v>
      </c>
      <c r="D217" s="10">
        <f>AUM[[#This Row],[ Etica Obbligazionario Misto]]</f>
        <v>878974761.46000004</v>
      </c>
      <c r="E217" s="10">
        <f>D216*OM[[#This Row],[Variazione percentuale]]</f>
        <v>-909826.57301939977</v>
      </c>
      <c r="F217" s="11">
        <f>OM[[#This Row],[AUM]]-D216</f>
        <v>-84729.379999876022</v>
      </c>
      <c r="G217" s="11">
        <f>OM[[#This Row],[∆ AUM]]-OM[[#This Row],[effetto mercato]]</f>
        <v>825097.19301952375</v>
      </c>
    </row>
    <row r="218" spans="1:7">
      <c r="A218" s="4">
        <v>42314</v>
      </c>
      <c r="B218">
        <v>-0.27210000000000001</v>
      </c>
      <c r="C218" s="6">
        <f>OM[[#This Row],[Variaz]]/100</f>
        <v>-2.7209999999999999E-3</v>
      </c>
      <c r="D218" s="10">
        <f>AUM[[#This Row],[ Etica Obbligazionario Misto]]</f>
        <v>877702176.03999996</v>
      </c>
      <c r="E218" s="10">
        <f>D217*OM[[#This Row],[Variazione percentuale]]</f>
        <v>-2391690.3259326601</v>
      </c>
      <c r="F218" s="11">
        <f>OM[[#This Row],[AUM]]-D217</f>
        <v>-1272585.4200000763</v>
      </c>
      <c r="G218" s="11">
        <f>OM[[#This Row],[∆ AUM]]-OM[[#This Row],[effetto mercato]]</f>
        <v>1119104.9059325838</v>
      </c>
    </row>
    <row r="219" spans="1:7">
      <c r="A219" s="4">
        <v>42317</v>
      </c>
      <c r="B219">
        <v>-1.2999999999999999E-2</v>
      </c>
      <c r="C219" s="6">
        <f>OM[[#This Row],[Variaz]]/100</f>
        <v>-1.2999999999999999E-4</v>
      </c>
      <c r="D219" s="10">
        <f>AUM[[#This Row],[ Etica Obbligazionario Misto]]</f>
        <v>879014161.82000005</v>
      </c>
      <c r="E219" s="10">
        <f>D218*OM[[#This Row],[Variazione percentuale]]</f>
        <v>-114101.28288519998</v>
      </c>
      <c r="F219" s="11">
        <f>OM[[#This Row],[AUM]]-D218</f>
        <v>1311985.7800000906</v>
      </c>
      <c r="G219" s="11">
        <f>OM[[#This Row],[∆ AUM]]-OM[[#This Row],[effetto mercato]]</f>
        <v>1426087.0628852905</v>
      </c>
    </row>
    <row r="220" spans="1:7">
      <c r="A220" s="4">
        <v>42318</v>
      </c>
      <c r="B220">
        <v>0.27289999999999998</v>
      </c>
      <c r="C220" s="6">
        <f>OM[[#This Row],[Variaz]]/100</f>
        <v>2.7289999999999997E-3</v>
      </c>
      <c r="D220" s="10">
        <f>AUM[[#This Row],[ Etica Obbligazionario Misto]]</f>
        <v>882245916.55000007</v>
      </c>
      <c r="E220" s="10">
        <f>D219*OM[[#This Row],[Variazione percentuale]]</f>
        <v>2398829.6476067798</v>
      </c>
      <c r="F220" s="11">
        <f>OM[[#This Row],[AUM]]-D219</f>
        <v>3231754.7300000191</v>
      </c>
      <c r="G220" s="11">
        <f>OM[[#This Row],[∆ AUM]]-OM[[#This Row],[effetto mercato]]</f>
        <v>832925.08239323925</v>
      </c>
    </row>
    <row r="221" spans="1:7">
      <c r="A221" s="4">
        <v>42319</v>
      </c>
      <c r="B221">
        <v>6.4799999999999996E-2</v>
      </c>
      <c r="C221" s="6">
        <f>OM[[#This Row],[Variaz]]/100</f>
        <v>6.4799999999999992E-4</v>
      </c>
      <c r="D221" s="10">
        <f>AUM[[#This Row],[ Etica Obbligazionario Misto]]</f>
        <v>883265147.44999993</v>
      </c>
      <c r="E221" s="10">
        <f>D220*OM[[#This Row],[Variazione percentuale]]</f>
        <v>571695.35392439994</v>
      </c>
      <c r="F221" s="11">
        <f>OM[[#This Row],[AUM]]-D220</f>
        <v>1019230.8999998569</v>
      </c>
      <c r="G221" s="11">
        <f>OM[[#This Row],[∆ AUM]]-OM[[#This Row],[effetto mercato]]</f>
        <v>447535.54607545701</v>
      </c>
    </row>
    <row r="222" spans="1:7">
      <c r="A222" s="4">
        <v>42320</v>
      </c>
      <c r="B222">
        <v>-0.14249999999999999</v>
      </c>
      <c r="C222" s="6">
        <f>OM[[#This Row],[Variaz]]/100</f>
        <v>-1.4249999999999998E-3</v>
      </c>
      <c r="D222" s="10">
        <f>AUM[[#This Row],[ Etica Obbligazionario Misto]]</f>
        <v>882179155.38</v>
      </c>
      <c r="E222" s="10">
        <f>D221*OM[[#This Row],[Variazione percentuale]]</f>
        <v>-1258652.8351162497</v>
      </c>
      <c r="F222" s="11">
        <f>OM[[#This Row],[AUM]]-D221</f>
        <v>-1085992.0699999332</v>
      </c>
      <c r="G222" s="11">
        <f>OM[[#This Row],[∆ AUM]]-OM[[#This Row],[effetto mercato]]</f>
        <v>172660.7651163165</v>
      </c>
    </row>
    <row r="223" spans="1:7">
      <c r="A223" s="4">
        <v>42321</v>
      </c>
      <c r="B223">
        <v>3.8899999999999997E-2</v>
      </c>
      <c r="C223" s="6">
        <f>OM[[#This Row],[Variaz]]/100</f>
        <v>3.8899999999999997E-4</v>
      </c>
      <c r="D223" s="10">
        <f>AUM[[#This Row],[ Etica Obbligazionario Misto]]</f>
        <v>883306905.55000007</v>
      </c>
      <c r="E223" s="10">
        <f>D222*OM[[#This Row],[Variazione percentuale]]</f>
        <v>343167.69144281995</v>
      </c>
      <c r="F223" s="11">
        <f>OM[[#This Row],[AUM]]-D222</f>
        <v>1127750.1700000763</v>
      </c>
      <c r="G223" s="11">
        <f>OM[[#This Row],[∆ AUM]]-OM[[#This Row],[effetto mercato]]</f>
        <v>784582.47855725628</v>
      </c>
    </row>
    <row r="224" spans="1:7">
      <c r="A224" s="4">
        <v>42324</v>
      </c>
      <c r="B224">
        <v>0.12959999999999999</v>
      </c>
      <c r="C224" s="6">
        <f>OM[[#This Row],[Variaz]]/100</f>
        <v>1.2959999999999998E-3</v>
      </c>
      <c r="D224" s="10">
        <f>AUM[[#This Row],[ Etica Obbligazionario Misto]]</f>
        <v>885867747.2299999</v>
      </c>
      <c r="E224" s="10">
        <f>D223*OM[[#This Row],[Variazione percentuale]]</f>
        <v>1144765.7495927999</v>
      </c>
      <c r="F224" s="11">
        <f>OM[[#This Row],[AUM]]-D223</f>
        <v>2560841.6799998283</v>
      </c>
      <c r="G224" s="11">
        <f>OM[[#This Row],[∆ AUM]]-OM[[#This Row],[effetto mercato]]</f>
        <v>1416075.9304070284</v>
      </c>
    </row>
    <row r="225" spans="1:7">
      <c r="A225" s="4">
        <v>42325</v>
      </c>
      <c r="B225">
        <v>0.25890000000000002</v>
      </c>
      <c r="C225" s="6">
        <f>OM[[#This Row],[Variaz]]/100</f>
        <v>2.5890000000000002E-3</v>
      </c>
      <c r="D225" s="10">
        <f>AUM[[#This Row],[ Etica Obbligazionario Misto]]</f>
        <v>889016286.81999993</v>
      </c>
      <c r="E225" s="10">
        <f>D224*OM[[#This Row],[Variazione percentuale]]</f>
        <v>2293511.5975784697</v>
      </c>
      <c r="F225" s="11">
        <f>OM[[#This Row],[AUM]]-D224</f>
        <v>3148539.5900000334</v>
      </c>
      <c r="G225" s="11">
        <f>OM[[#This Row],[∆ AUM]]-OM[[#This Row],[effetto mercato]]</f>
        <v>855027.99242156371</v>
      </c>
    </row>
    <row r="226" spans="1:7">
      <c r="A226" s="4">
        <v>42326</v>
      </c>
      <c r="B226">
        <v>0.2195</v>
      </c>
      <c r="C226" s="6">
        <f>OM[[#This Row],[Variaz]]/100</f>
        <v>2.1949999999999999E-3</v>
      </c>
      <c r="D226" s="10">
        <f>AUM[[#This Row],[ Etica Obbligazionario Misto]]</f>
        <v>891823454.40999997</v>
      </c>
      <c r="E226" s="10">
        <f>D225*OM[[#This Row],[Variazione percentuale]]</f>
        <v>1951390.7495698999</v>
      </c>
      <c r="F226" s="11">
        <f>OM[[#This Row],[AUM]]-D225</f>
        <v>2807167.5900000334</v>
      </c>
      <c r="G226" s="11">
        <f>OM[[#This Row],[∆ AUM]]-OM[[#This Row],[effetto mercato]]</f>
        <v>855776.84043013351</v>
      </c>
    </row>
    <row r="227" spans="1:7">
      <c r="A227" s="4">
        <v>42327</v>
      </c>
      <c r="B227">
        <v>0.11600000000000001</v>
      </c>
      <c r="C227" s="6">
        <f>OM[[#This Row],[Variaz]]/100</f>
        <v>1.16E-3</v>
      </c>
      <c r="D227" s="10">
        <f>AUM[[#This Row],[ Etica Obbligazionario Misto]]</f>
        <v>893906492.09000003</v>
      </c>
      <c r="E227" s="10">
        <f>D226*OM[[#This Row],[Variazione percentuale]]</f>
        <v>1034515.2071156</v>
      </c>
      <c r="F227" s="11">
        <f>OM[[#This Row],[AUM]]-D226</f>
        <v>2083037.6800000668</v>
      </c>
      <c r="G227" s="11">
        <f>OM[[#This Row],[∆ AUM]]-OM[[#This Row],[effetto mercato]]</f>
        <v>1048522.4728844668</v>
      </c>
    </row>
    <row r="228" spans="1:7">
      <c r="A228" s="4">
        <v>42328</v>
      </c>
      <c r="B228">
        <v>0.1416</v>
      </c>
      <c r="C228" s="6">
        <f>OM[[#This Row],[Variaz]]/100</f>
        <v>1.4159999999999999E-3</v>
      </c>
      <c r="D228" s="10">
        <f>AUM[[#This Row],[ Etica Obbligazionario Misto]]</f>
        <v>895510948.37</v>
      </c>
      <c r="E228" s="10">
        <f>D227*OM[[#This Row],[Variazione percentuale]]</f>
        <v>1265771.59279944</v>
      </c>
      <c r="F228" s="11">
        <f>OM[[#This Row],[AUM]]-D227</f>
        <v>1604456.2799999714</v>
      </c>
      <c r="G228" s="11">
        <f>OM[[#This Row],[∆ AUM]]-OM[[#This Row],[effetto mercato]]</f>
        <v>338684.68720053136</v>
      </c>
    </row>
    <row r="229" spans="1:7">
      <c r="A229" s="4">
        <v>42331</v>
      </c>
      <c r="B229">
        <v>-0.1285</v>
      </c>
      <c r="C229" s="6">
        <f>OM[[#This Row],[Variaz]]/100</f>
        <v>-1.2850000000000001E-3</v>
      </c>
      <c r="D229" s="10">
        <f>AUM[[#This Row],[ Etica Obbligazionario Misto]]</f>
        <v>895456453.05999994</v>
      </c>
      <c r="E229" s="10">
        <f>D228*OM[[#This Row],[Variazione percentuale]]</f>
        <v>-1150731.5686554501</v>
      </c>
      <c r="F229" s="11">
        <f>OM[[#This Row],[AUM]]-D228</f>
        <v>-54495.310000061989</v>
      </c>
      <c r="G229" s="11">
        <f>OM[[#This Row],[∆ AUM]]-OM[[#This Row],[effetto mercato]]</f>
        <v>1096236.2586553881</v>
      </c>
    </row>
    <row r="230" spans="1:7">
      <c r="A230" s="4">
        <v>42332</v>
      </c>
      <c r="B230">
        <v>-1.29E-2</v>
      </c>
      <c r="C230" s="6">
        <f>OM[[#This Row],[Variaz]]/100</f>
        <v>-1.2899999999999999E-4</v>
      </c>
      <c r="D230" s="10">
        <f>AUM[[#This Row],[ Etica Obbligazionario Misto]]</f>
        <v>897130428.52999997</v>
      </c>
      <c r="E230" s="10">
        <f>D229*OM[[#This Row],[Variazione percentuale]]</f>
        <v>-115513.88244473998</v>
      </c>
      <c r="F230" s="11">
        <f>OM[[#This Row],[AUM]]-D229</f>
        <v>1673975.4700000286</v>
      </c>
      <c r="G230" s="11">
        <f>OM[[#This Row],[∆ AUM]]-OM[[#This Row],[effetto mercato]]</f>
        <v>1789489.3524447687</v>
      </c>
    </row>
    <row r="231" spans="1:7">
      <c r="A231" s="4">
        <v>42333</v>
      </c>
      <c r="B231">
        <v>0.34749999999999998</v>
      </c>
      <c r="C231" s="6">
        <f>OM[[#This Row],[Variaz]]/100</f>
        <v>3.4749999999999998E-3</v>
      </c>
      <c r="D231" s="10">
        <f>AUM[[#This Row],[ Etica Obbligazionario Misto]]</f>
        <v>901189172.08000004</v>
      </c>
      <c r="E231" s="10">
        <f>D230*OM[[#This Row],[Variazione percentuale]]</f>
        <v>3117528.2391417497</v>
      </c>
      <c r="F231" s="11">
        <f>OM[[#This Row],[AUM]]-D230</f>
        <v>4058743.5500000715</v>
      </c>
      <c r="G231" s="11">
        <f>OM[[#This Row],[∆ AUM]]-OM[[#This Row],[effetto mercato]]</f>
        <v>941215.31085832184</v>
      </c>
    </row>
    <row r="232" spans="1:7">
      <c r="A232" s="4">
        <v>42334</v>
      </c>
      <c r="B232">
        <v>7.6999999999999999E-2</v>
      </c>
      <c r="C232" s="6">
        <f>OM[[#This Row],[Variaz]]/100</f>
        <v>7.6999999999999996E-4</v>
      </c>
      <c r="D232" s="10">
        <f>AUM[[#This Row],[ Etica Obbligazionario Misto]]</f>
        <v>903087317.71999991</v>
      </c>
      <c r="E232" s="10">
        <f>D231*OM[[#This Row],[Variazione percentuale]]</f>
        <v>693915.66250159999</v>
      </c>
      <c r="F232" s="11">
        <f>OM[[#This Row],[AUM]]-D231</f>
        <v>1898145.6399998665</v>
      </c>
      <c r="G232" s="11">
        <f>OM[[#This Row],[∆ AUM]]-OM[[#This Row],[effetto mercato]]</f>
        <v>1204229.9774982664</v>
      </c>
    </row>
    <row r="233" spans="1:7">
      <c r="A233" s="4">
        <v>42335</v>
      </c>
      <c r="B233">
        <v>6.4100000000000004E-2</v>
      </c>
      <c r="C233" s="6">
        <f>OM[[#This Row],[Variaz]]/100</f>
        <v>6.4100000000000008E-4</v>
      </c>
      <c r="D233" s="10">
        <f>AUM[[#This Row],[ Etica Obbligazionario Misto]]</f>
        <v>903393586.58999991</v>
      </c>
      <c r="E233" s="10">
        <f>D232*OM[[#This Row],[Variazione percentuale]]</f>
        <v>578878.97065852</v>
      </c>
      <c r="F233" s="11">
        <f>OM[[#This Row],[AUM]]-D232</f>
        <v>306268.87000000477</v>
      </c>
      <c r="G233" s="11">
        <f>OM[[#This Row],[∆ AUM]]-OM[[#This Row],[effetto mercato]]</f>
        <v>-272610.10065851524</v>
      </c>
    </row>
    <row r="234" spans="1:7">
      <c r="A234" s="4">
        <v>42338</v>
      </c>
      <c r="B234">
        <v>-2.5600000000000001E-2</v>
      </c>
      <c r="C234" s="6">
        <f>OM[[#This Row],[Variaz]]/100</f>
        <v>-2.5599999999999999E-4</v>
      </c>
      <c r="D234" s="10">
        <f>AUM[[#This Row],[ Etica Obbligazionario Misto]]</f>
        <v>904119520.98000002</v>
      </c>
      <c r="E234" s="10">
        <f>D233*OM[[#This Row],[Variazione percentuale]]</f>
        <v>-231268.75816703998</v>
      </c>
      <c r="F234" s="11">
        <f>OM[[#This Row],[AUM]]-D233</f>
        <v>725934.3900001049</v>
      </c>
      <c r="G234" s="11">
        <f>OM[[#This Row],[∆ AUM]]-OM[[#This Row],[effetto mercato]]</f>
        <v>957203.14816714486</v>
      </c>
    </row>
    <row r="235" spans="1:7">
      <c r="A235" s="4">
        <v>42339</v>
      </c>
      <c r="B235">
        <v>8.9700000000000002E-2</v>
      </c>
      <c r="C235" s="6">
        <f>OM[[#This Row],[Variaz]]/100</f>
        <v>8.9700000000000001E-4</v>
      </c>
      <c r="D235" s="10">
        <f>AUM[[#This Row],[ Etica Obbligazionario Misto]]</f>
        <v>905736059.1500001</v>
      </c>
      <c r="E235" s="10">
        <f>D234*OM[[#This Row],[Variazione percentuale]]</f>
        <v>810995.21031906002</v>
      </c>
      <c r="F235" s="11">
        <f>OM[[#This Row],[AUM]]-D234</f>
        <v>1616538.1700000763</v>
      </c>
      <c r="G235" s="11">
        <f>OM[[#This Row],[∆ AUM]]-OM[[#This Row],[effetto mercato]]</f>
        <v>805542.95968101628</v>
      </c>
    </row>
    <row r="236" spans="1:7">
      <c r="A236" s="4">
        <v>42340</v>
      </c>
      <c r="B236">
        <v>1.2800000000000001E-2</v>
      </c>
      <c r="C236" s="6">
        <f>OM[[#This Row],[Variaz]]/100</f>
        <v>1.2799999999999999E-4</v>
      </c>
      <c r="D236" s="10">
        <f>AUM[[#This Row],[ Etica Obbligazionario Misto]]</f>
        <v>907487092.94000006</v>
      </c>
      <c r="E236" s="10">
        <f>D235*OM[[#This Row],[Variazione percentuale]]</f>
        <v>115934.21557120001</v>
      </c>
      <c r="F236" s="11">
        <f>OM[[#This Row],[AUM]]-D235</f>
        <v>1751033.7899999619</v>
      </c>
      <c r="G236" s="11">
        <f>OM[[#This Row],[∆ AUM]]-OM[[#This Row],[effetto mercato]]</f>
        <v>1635099.5744287618</v>
      </c>
    </row>
    <row r="237" spans="1:7">
      <c r="A237" s="4">
        <v>42341</v>
      </c>
      <c r="B237">
        <v>-1.3565</v>
      </c>
      <c r="C237" s="6">
        <f>OM[[#This Row],[Variaz]]/100</f>
        <v>-1.3565000000000001E-2</v>
      </c>
      <c r="D237" s="10">
        <f>AUM[[#This Row],[ Etica Obbligazionario Misto]]</f>
        <v>896544587.25</v>
      </c>
      <c r="E237" s="10">
        <f>D236*OM[[#This Row],[Variazione percentuale]]</f>
        <v>-12310062.415731102</v>
      </c>
      <c r="F237" s="11">
        <f>OM[[#This Row],[AUM]]-D236</f>
        <v>-10942505.690000057</v>
      </c>
      <c r="G237" s="11">
        <f>OM[[#This Row],[∆ AUM]]-OM[[#This Row],[effetto mercato]]</f>
        <v>1367556.725731045</v>
      </c>
    </row>
    <row r="238" spans="1:7">
      <c r="A238" s="4">
        <v>42342</v>
      </c>
      <c r="B238">
        <v>-7.7799999999999994E-2</v>
      </c>
      <c r="C238" s="6">
        <f>OM[[#This Row],[Variaz]]/100</f>
        <v>-7.7799999999999994E-4</v>
      </c>
      <c r="D238" s="10">
        <f>AUM[[#This Row],[ Etica Obbligazionario Misto]]</f>
        <v>896784557.53999996</v>
      </c>
      <c r="E238" s="10">
        <f>D237*OM[[#This Row],[Variazione percentuale]]</f>
        <v>-697511.68888049992</v>
      </c>
      <c r="F238" s="11">
        <f>OM[[#This Row],[AUM]]-D237</f>
        <v>239970.28999996185</v>
      </c>
      <c r="G238" s="11">
        <f>OM[[#This Row],[∆ AUM]]-OM[[#This Row],[effetto mercato]]</f>
        <v>937481.97888046177</v>
      </c>
    </row>
    <row r="239" spans="1:7">
      <c r="A239" s="4">
        <v>42345</v>
      </c>
      <c r="B239">
        <v>0.41549999999999998</v>
      </c>
      <c r="C239" s="6">
        <f>OM[[#This Row],[Variaz]]/100</f>
        <v>4.1549999999999998E-3</v>
      </c>
      <c r="D239" s="10">
        <f>AUM[[#This Row],[ Etica Obbligazionario Misto]]</f>
        <v>902240549.42000008</v>
      </c>
      <c r="E239" s="10">
        <f>D238*OM[[#This Row],[Variazione percentuale]]</f>
        <v>3726139.8365786998</v>
      </c>
      <c r="F239" s="11">
        <f>OM[[#This Row],[AUM]]-D238</f>
        <v>5455991.8800001144</v>
      </c>
      <c r="G239" s="11">
        <f>OM[[#This Row],[∆ AUM]]-OM[[#This Row],[effetto mercato]]</f>
        <v>1729852.0434214147</v>
      </c>
    </row>
    <row r="240" spans="1:7">
      <c r="A240" s="4">
        <v>42347</v>
      </c>
      <c r="B240">
        <v>-0.38790000000000002</v>
      </c>
      <c r="C240" s="6">
        <f>OM[[#This Row],[Variaz]]/100</f>
        <v>-3.8790000000000001E-3</v>
      </c>
      <c r="D240" s="10">
        <f>AUM[[#This Row],[ Etica Obbligazionario Misto]]</f>
        <v>900332194.32000005</v>
      </c>
      <c r="E240" s="10">
        <f>D239*OM[[#This Row],[Variazione percentuale]]</f>
        <v>-3499791.0912001804</v>
      </c>
      <c r="F240" s="11">
        <f>OM[[#This Row],[AUM]]-D239</f>
        <v>-1908355.1000000238</v>
      </c>
      <c r="G240" s="11">
        <f>OM[[#This Row],[∆ AUM]]-OM[[#This Row],[effetto mercato]]</f>
        <v>1591435.9912001565</v>
      </c>
    </row>
    <row r="241" spans="1:7">
      <c r="A241" s="4">
        <v>42348</v>
      </c>
      <c r="B241">
        <v>5.1900000000000002E-2</v>
      </c>
      <c r="C241" s="6">
        <f>OM[[#This Row],[Variaz]]/100</f>
        <v>5.1900000000000004E-4</v>
      </c>
      <c r="D241" s="10">
        <f>AUM[[#This Row],[ Etica Obbligazionario Misto]]</f>
        <v>901930613.7299999</v>
      </c>
      <c r="E241" s="10">
        <f>D240*OM[[#This Row],[Variazione percentuale]]</f>
        <v>467272.40885208006</v>
      </c>
      <c r="F241" s="11">
        <f>OM[[#This Row],[AUM]]-D240</f>
        <v>1598419.4099998474</v>
      </c>
      <c r="G241" s="11">
        <f>OM[[#This Row],[∆ AUM]]-OM[[#This Row],[effetto mercato]]</f>
        <v>1131147.0011477673</v>
      </c>
    </row>
    <row r="242" spans="1:7">
      <c r="A242" s="4">
        <v>42349</v>
      </c>
      <c r="B242">
        <v>-0.18160000000000001</v>
      </c>
      <c r="C242" s="6">
        <f>OM[[#This Row],[Variaz]]/100</f>
        <v>-1.8160000000000001E-3</v>
      </c>
      <c r="D242" s="10">
        <f>AUM[[#This Row],[ Etica Obbligazionario Misto]]</f>
        <v>900992456.69000006</v>
      </c>
      <c r="E242" s="10">
        <f>D241*OM[[#This Row],[Variazione percentuale]]</f>
        <v>-1637905.9945336799</v>
      </c>
      <c r="F242" s="11">
        <f>OM[[#This Row],[AUM]]-D241</f>
        <v>-938157.03999984264</v>
      </c>
      <c r="G242" s="11">
        <f>OM[[#This Row],[∆ AUM]]-OM[[#This Row],[effetto mercato]]</f>
        <v>699748.95453383727</v>
      </c>
    </row>
    <row r="243" spans="1:7">
      <c r="A243" s="4">
        <v>42352</v>
      </c>
      <c r="B243">
        <v>-0.4289</v>
      </c>
      <c r="C243" s="6">
        <f>OM[[#This Row],[Variaz]]/100</f>
        <v>-4.2890000000000003E-3</v>
      </c>
      <c r="D243" s="10">
        <f>AUM[[#This Row],[ Etica Obbligazionario Misto]]</f>
        <v>897132010.01999998</v>
      </c>
      <c r="E243" s="10">
        <f>D242*OM[[#This Row],[Variazione percentuale]]</f>
        <v>-3864356.6467434103</v>
      </c>
      <c r="F243" s="11">
        <f>OM[[#This Row],[AUM]]-D242</f>
        <v>-3860446.6700000763</v>
      </c>
      <c r="G243" s="11">
        <f>OM[[#This Row],[∆ AUM]]-OM[[#This Row],[effetto mercato]]</f>
        <v>3909.976743333973</v>
      </c>
    </row>
    <row r="244" spans="1:7">
      <c r="A244" s="4">
        <v>42353</v>
      </c>
      <c r="B244">
        <v>3.9199999999999999E-2</v>
      </c>
      <c r="C244" s="6">
        <f>OM[[#This Row],[Variaz]]/100</f>
        <v>3.9199999999999999E-4</v>
      </c>
      <c r="D244" s="10">
        <f>AUM[[#This Row],[ Etica Obbligazionario Misto]]</f>
        <v>898477539.11999989</v>
      </c>
      <c r="E244" s="10">
        <f>D243*OM[[#This Row],[Variazione percentuale]]</f>
        <v>351675.74792783998</v>
      </c>
      <c r="F244" s="11">
        <f>OM[[#This Row],[AUM]]-D243</f>
        <v>1345529.0999999046</v>
      </c>
      <c r="G244" s="11">
        <f>OM[[#This Row],[∆ AUM]]-OM[[#This Row],[effetto mercato]]</f>
        <v>993853.35207206465</v>
      </c>
    </row>
    <row r="245" spans="1:7">
      <c r="A245" s="4">
        <v>42354</v>
      </c>
      <c r="B245">
        <v>3.9100000000000003E-2</v>
      </c>
      <c r="C245" s="6">
        <f>OM[[#This Row],[Variaz]]/100</f>
        <v>3.9100000000000002E-4</v>
      </c>
      <c r="D245" s="10">
        <f>AUM[[#This Row],[ Etica Obbligazionario Misto]]</f>
        <v>895508368.64999998</v>
      </c>
      <c r="E245" s="10">
        <f>D244*OM[[#This Row],[Variazione percentuale]]</f>
        <v>351304.71779591998</v>
      </c>
      <c r="F245" s="11">
        <f>OM[[#This Row],[AUM]]-D244</f>
        <v>-2969170.4699999094</v>
      </c>
      <c r="G245" s="11">
        <f>OM[[#This Row],[∆ AUM]]-OM[[#This Row],[effetto mercato]]</f>
        <v>-3320475.1877958295</v>
      </c>
    </row>
    <row r="246" spans="1:7">
      <c r="A246" s="4">
        <v>42355</v>
      </c>
      <c r="B246">
        <v>0.3</v>
      </c>
      <c r="C246" s="6">
        <f>OM[[#This Row],[Variaz]]/100</f>
        <v>3.0000000000000001E-3</v>
      </c>
      <c r="D246" s="10">
        <f>AUM[[#This Row],[ Etica Obbligazionario Misto]]</f>
        <v>899386820.87</v>
      </c>
      <c r="E246" s="10">
        <f>D245*OM[[#This Row],[Variazione percentuale]]</f>
        <v>2686525.1059499998</v>
      </c>
      <c r="F246" s="11">
        <f>OM[[#This Row],[AUM]]-D245</f>
        <v>3878452.2200000286</v>
      </c>
      <c r="G246" s="11">
        <f>OM[[#This Row],[∆ AUM]]-OM[[#This Row],[effetto mercato]]</f>
        <v>1191927.1140500288</v>
      </c>
    </row>
    <row r="247" spans="1:7">
      <c r="A247" s="4">
        <v>42356</v>
      </c>
      <c r="B247">
        <v>-2.5999999999999999E-2</v>
      </c>
      <c r="C247" s="6">
        <f>OM[[#This Row],[Variaz]]/100</f>
        <v>-2.5999999999999998E-4</v>
      </c>
      <c r="D247" s="10">
        <f>AUM[[#This Row],[ Etica Obbligazionario Misto]]</f>
        <v>899809272.08000004</v>
      </c>
      <c r="E247" s="10">
        <f>D246*OM[[#This Row],[Variazione percentuale]]</f>
        <v>-233840.57342619999</v>
      </c>
      <c r="F247" s="11">
        <f>OM[[#This Row],[AUM]]-D246</f>
        <v>422451.21000003815</v>
      </c>
      <c r="G247" s="11">
        <f>OM[[#This Row],[∆ AUM]]-OM[[#This Row],[effetto mercato]]</f>
        <v>656291.78342623811</v>
      </c>
    </row>
    <row r="248" spans="1:7">
      <c r="A248" s="4">
        <v>42359</v>
      </c>
      <c r="B248">
        <v>-0.13009999999999999</v>
      </c>
      <c r="C248" s="6">
        <f>OM[[#This Row],[Variaz]]/100</f>
        <v>-1.3009999999999999E-3</v>
      </c>
      <c r="D248" s="10">
        <f>AUM[[#This Row],[ Etica Obbligazionario Misto]]</f>
        <v>899559125.91999996</v>
      </c>
      <c r="E248" s="10">
        <f>D247*OM[[#This Row],[Variazione percentuale]]</f>
        <v>-1170651.86297608</v>
      </c>
      <c r="F248" s="11">
        <f>OM[[#This Row],[AUM]]-D247</f>
        <v>-250146.16000008583</v>
      </c>
      <c r="G248" s="11">
        <f>OM[[#This Row],[∆ AUM]]-OM[[#This Row],[effetto mercato]]</f>
        <v>920505.70297599421</v>
      </c>
    </row>
    <row r="249" spans="1:7">
      <c r="A249" s="4">
        <v>42360</v>
      </c>
      <c r="B249">
        <v>-0.13020000000000001</v>
      </c>
      <c r="C249" s="6">
        <f>OM[[#This Row],[Variaz]]/100</f>
        <v>-1.3020000000000002E-3</v>
      </c>
      <c r="D249" s="10">
        <f>AUM[[#This Row],[ Etica Obbligazionario Misto]]</f>
        <v>899454464.52999997</v>
      </c>
      <c r="E249" s="10">
        <f>D248*OM[[#This Row],[Variazione percentuale]]</f>
        <v>-1171225.9819478402</v>
      </c>
      <c r="F249" s="11">
        <f>OM[[#This Row],[AUM]]-D248</f>
        <v>-104661.38999998569</v>
      </c>
      <c r="G249" s="11">
        <f>OM[[#This Row],[∆ AUM]]-OM[[#This Row],[effetto mercato]]</f>
        <v>1066564.5919478545</v>
      </c>
    </row>
    <row r="250" spans="1:7">
      <c r="A250" s="4">
        <v>42361</v>
      </c>
      <c r="B250">
        <v>0.1174</v>
      </c>
      <c r="C250" s="6">
        <f>OM[[#This Row],[Variaz]]/100</f>
        <v>1.1740000000000001E-3</v>
      </c>
      <c r="D250" s="10">
        <f>AUM[[#This Row],[ Etica Obbligazionario Misto]]</f>
        <v>901671494.57000005</v>
      </c>
      <c r="E250" s="10">
        <f>D249*OM[[#This Row],[Variazione percentuale]]</f>
        <v>1055959.5413582202</v>
      </c>
      <c r="F250" s="11">
        <f>OM[[#This Row],[AUM]]-D249</f>
        <v>2217030.0400000811</v>
      </c>
      <c r="G250" s="11">
        <f>OM[[#This Row],[∆ AUM]]-OM[[#This Row],[effetto mercato]]</f>
        <v>1161070.4986418609</v>
      </c>
    </row>
    <row r="251" spans="1:7">
      <c r="A251" s="4">
        <v>42366</v>
      </c>
      <c r="B251">
        <v>0.1303</v>
      </c>
      <c r="C251" s="6">
        <f>OM[[#This Row],[Variaz]]/100</f>
        <v>1.3029999999999999E-3</v>
      </c>
      <c r="D251" s="10">
        <f>AUM[[#This Row],[ Etica Obbligazionario Misto]]</f>
        <v>904064946.94000006</v>
      </c>
      <c r="E251" s="10">
        <f>D250*OM[[#This Row],[Variazione percentuale]]</f>
        <v>1174877.95742471</v>
      </c>
      <c r="F251" s="11">
        <f>OM[[#This Row],[AUM]]-D250</f>
        <v>2393452.3700000048</v>
      </c>
      <c r="G251" s="11">
        <f>OM[[#This Row],[∆ AUM]]-OM[[#This Row],[effetto mercato]]</f>
        <v>1218574.4125752947</v>
      </c>
    </row>
    <row r="252" spans="1:7">
      <c r="A252" s="4">
        <v>42367</v>
      </c>
      <c r="B252">
        <v>2.5999999999999999E-2</v>
      </c>
      <c r="C252" s="6">
        <f>OM[[#This Row],[Variaz]]/100</f>
        <v>2.5999999999999998E-4</v>
      </c>
      <c r="D252" s="10">
        <f>AUM[[#This Row],[ Etica Obbligazionario Misto]]</f>
        <v>903981792.47000003</v>
      </c>
      <c r="E252" s="10">
        <f>D251*OM[[#This Row],[Variazione percentuale]]</f>
        <v>235056.88620439998</v>
      </c>
      <c r="F252" s="11">
        <f>OM[[#This Row],[AUM]]-D251</f>
        <v>-83154.47000002861</v>
      </c>
      <c r="G252" s="11">
        <f>OM[[#This Row],[∆ AUM]]-OM[[#This Row],[effetto mercato]]</f>
        <v>-318211.35620442859</v>
      </c>
    </row>
    <row r="253" spans="1:7">
      <c r="A253" s="4">
        <v>42368</v>
      </c>
      <c r="B253">
        <v>-3.9E-2</v>
      </c>
      <c r="C253" s="6">
        <f>OM[[#This Row],[Variaz]]/100</f>
        <v>-3.8999999999999999E-4</v>
      </c>
      <c r="D253" s="10">
        <f>AUM[[#This Row],[ Etica Obbligazionario Misto]]</f>
        <v>904635509.57000005</v>
      </c>
      <c r="E253" s="10">
        <f>D252*OM[[#This Row],[Variazione percentuale]]</f>
        <v>-352552.89906329999</v>
      </c>
      <c r="F253" s="11">
        <f>OM[[#This Row],[AUM]]-D252</f>
        <v>653717.10000002384</v>
      </c>
      <c r="G253" s="11">
        <f>OM[[#This Row],[∆ AUM]]-OM[[#This Row],[effetto mercato]]</f>
        <v>1006269.9990633238</v>
      </c>
    </row>
    <row r="254" spans="1:7">
      <c r="A254" s="4">
        <v>42369</v>
      </c>
      <c r="B254">
        <v>1.2999999999999999E-2</v>
      </c>
      <c r="C254" s="6">
        <f>OM[[#This Row],[Variaz]]/100</f>
        <v>1.2999999999999999E-4</v>
      </c>
      <c r="D254" s="10">
        <f>AUM[[#This Row],[ Etica Obbligazionario Misto]]</f>
        <v>905161629.56999993</v>
      </c>
      <c r="E254" s="10">
        <f>D253*OM[[#This Row],[Variazione percentuale]]</f>
        <v>117602.61624409999</v>
      </c>
      <c r="F254" s="11">
        <f>OM[[#This Row],[AUM]]-D253</f>
        <v>526119.99999988079</v>
      </c>
      <c r="G254" s="11">
        <f>OM[[#This Row],[∆ AUM]]-OM[[#This Row],[effetto mercato]]</f>
        <v>408517.38375578081</v>
      </c>
    </row>
    <row r="255" spans="1:7">
      <c r="A255" s="4">
        <v>42373</v>
      </c>
      <c r="B255">
        <v>-6.5000000000000002E-2</v>
      </c>
      <c r="C255" s="6">
        <f>OM[[#This Row],[Variaz]]/100</f>
        <v>-6.4999999999999997E-4</v>
      </c>
      <c r="D255" s="10">
        <f>AUM[[#This Row],[ Etica Obbligazionario Misto]]</f>
        <v>905909070.59000003</v>
      </c>
      <c r="E255" s="10">
        <f>D254*OM[[#This Row],[Variazione percentuale]]</f>
        <v>-588355.05922049994</v>
      </c>
      <c r="F255" s="11">
        <f>OM[[#This Row],[AUM]]-D254</f>
        <v>747441.02000010014</v>
      </c>
      <c r="G255" s="11">
        <f>OM[[#This Row],[∆ AUM]]-OM[[#This Row],[effetto mercato]]</f>
        <v>1335796.0792206</v>
      </c>
    </row>
    <row r="256" spans="1:7">
      <c r="A256" s="4">
        <v>42374</v>
      </c>
      <c r="B256">
        <v>0.1953</v>
      </c>
      <c r="C256" s="6">
        <f>OM[[#This Row],[Variaz]]/100</f>
        <v>1.9530000000000001E-3</v>
      </c>
      <c r="D256" s="10">
        <f>AUM[[#This Row],[ Etica Obbligazionario Misto]]</f>
        <v>907902711.88</v>
      </c>
      <c r="E256" s="10">
        <f>D255*OM[[#This Row],[Variazione percentuale]]</f>
        <v>1769240.4148622702</v>
      </c>
      <c r="F256" s="11">
        <f>OM[[#This Row],[AUM]]-D255</f>
        <v>1993641.2899999619</v>
      </c>
      <c r="G256" s="11">
        <f>OM[[#This Row],[∆ AUM]]-OM[[#This Row],[effetto mercato]]</f>
        <v>224400.87513769162</v>
      </c>
    </row>
    <row r="257" spans="1:7">
      <c r="A257" s="4">
        <v>42376</v>
      </c>
      <c r="B257">
        <v>-0.63660000000000005</v>
      </c>
      <c r="C257" s="6">
        <f>OM[[#This Row],[Variaz]]/100</f>
        <v>-6.3660000000000001E-3</v>
      </c>
      <c r="D257" s="10">
        <f>AUM[[#This Row],[ Etica Obbligazionario Misto]]</f>
        <v>903548417.78999996</v>
      </c>
      <c r="E257" s="10">
        <f>D256*OM[[#This Row],[Variazione percentuale]]</f>
        <v>-5779708.6638280805</v>
      </c>
      <c r="F257" s="11">
        <f>OM[[#This Row],[AUM]]-D256</f>
        <v>-4354294.0900000334</v>
      </c>
      <c r="G257" s="11">
        <f>OM[[#This Row],[∆ AUM]]-OM[[#This Row],[effetto mercato]]</f>
        <v>1425414.5738280471</v>
      </c>
    </row>
    <row r="258" spans="1:7">
      <c r="A258" s="4">
        <v>42377</v>
      </c>
      <c r="B258">
        <v>-2.6100000000000002E-2</v>
      </c>
      <c r="C258" s="6">
        <f>OM[[#This Row],[Variaz]]/100</f>
        <v>-2.61E-4</v>
      </c>
      <c r="D258" s="10">
        <f>AUM[[#This Row],[ Etica Obbligazionario Misto]]</f>
        <v>904594161.94000006</v>
      </c>
      <c r="E258" s="10">
        <f>D257*OM[[#This Row],[Variazione percentuale]]</f>
        <v>-235826.13704318998</v>
      </c>
      <c r="F258" s="11">
        <f>OM[[#This Row],[AUM]]-D257</f>
        <v>1045744.1500000954</v>
      </c>
      <c r="G258" s="11">
        <f>OM[[#This Row],[∆ AUM]]-OM[[#This Row],[effetto mercato]]</f>
        <v>1281570.2870432853</v>
      </c>
    </row>
    <row r="259" spans="1:7">
      <c r="A259" s="4">
        <v>42380</v>
      </c>
      <c r="B259">
        <v>-0.19620000000000001</v>
      </c>
      <c r="C259" s="6">
        <f>OM[[#This Row],[Variaz]]/100</f>
        <v>-1.9620000000000002E-3</v>
      </c>
      <c r="D259" s="10">
        <f>AUM[[#This Row],[ Etica Obbligazionario Misto]]</f>
        <v>904764811.06000006</v>
      </c>
      <c r="E259" s="10">
        <f>D258*OM[[#This Row],[Variazione percentuale]]</f>
        <v>-1774813.7457262804</v>
      </c>
      <c r="F259" s="11">
        <f>OM[[#This Row],[AUM]]-D258</f>
        <v>170649.12000000477</v>
      </c>
      <c r="G259" s="11">
        <f>OM[[#This Row],[∆ AUM]]-OM[[#This Row],[effetto mercato]]</f>
        <v>1945462.8657262851</v>
      </c>
    </row>
    <row r="260" spans="1:7">
      <c r="A260" s="4">
        <v>42381</v>
      </c>
      <c r="B260">
        <v>2.6200000000000001E-2</v>
      </c>
      <c r="C260" s="6">
        <f>OM[[#This Row],[Variaz]]/100</f>
        <v>2.6200000000000003E-4</v>
      </c>
      <c r="D260" s="10">
        <f>AUM[[#This Row],[ Etica Obbligazionario Misto]]</f>
        <v>905403679.34000003</v>
      </c>
      <c r="E260" s="10">
        <f>D259*OM[[#This Row],[Variazione percentuale]]</f>
        <v>237048.38049772003</v>
      </c>
      <c r="F260" s="11">
        <f>OM[[#This Row],[AUM]]-D259</f>
        <v>638868.27999997139</v>
      </c>
      <c r="G260" s="11">
        <f>OM[[#This Row],[∆ AUM]]-OM[[#This Row],[effetto mercato]]</f>
        <v>401819.89950225136</v>
      </c>
    </row>
    <row r="261" spans="1:7">
      <c r="A261" s="4">
        <v>42382</v>
      </c>
      <c r="B261">
        <v>6.5500000000000003E-2</v>
      </c>
      <c r="C261" s="6">
        <f>OM[[#This Row],[Variaz]]/100</f>
        <v>6.5499999999999998E-4</v>
      </c>
      <c r="D261" s="10">
        <f>AUM[[#This Row],[ Etica Obbligazionario Misto]]</f>
        <v>906621032.33999991</v>
      </c>
      <c r="E261" s="10">
        <f>D260*OM[[#This Row],[Variazione percentuale]]</f>
        <v>593039.40996770002</v>
      </c>
      <c r="F261" s="11">
        <f>OM[[#This Row],[AUM]]-D260</f>
        <v>1217352.9999998808</v>
      </c>
      <c r="G261" s="11">
        <f>OM[[#This Row],[∆ AUM]]-OM[[#This Row],[effetto mercato]]</f>
        <v>624313.59003218077</v>
      </c>
    </row>
    <row r="262" spans="1:7">
      <c r="A262" s="4">
        <v>42383</v>
      </c>
      <c r="B262">
        <v>-0.15709999999999999</v>
      </c>
      <c r="C262" s="6">
        <f>OM[[#This Row],[Variaz]]/100</f>
        <v>-1.5709999999999999E-3</v>
      </c>
      <c r="D262" s="10">
        <f>AUM[[#This Row],[ Etica Obbligazionario Misto]]</f>
        <v>905848904.26999998</v>
      </c>
      <c r="E262" s="10">
        <f>D261*OM[[#This Row],[Variazione percentuale]]</f>
        <v>-1424301.6418061398</v>
      </c>
      <c r="F262" s="11">
        <f>OM[[#This Row],[AUM]]-D261</f>
        <v>-772128.06999993324</v>
      </c>
      <c r="G262" s="11">
        <f>OM[[#This Row],[∆ AUM]]-OM[[#This Row],[effetto mercato]]</f>
        <v>652173.5718062066</v>
      </c>
    </row>
    <row r="263" spans="1:7">
      <c r="A263" s="4">
        <v>42384</v>
      </c>
      <c r="B263">
        <v>-0.24909999999999999</v>
      </c>
      <c r="C263" s="6">
        <f>OM[[#This Row],[Variaz]]/100</f>
        <v>-2.4909999999999997E-3</v>
      </c>
      <c r="D263" s="10">
        <f>AUM[[#This Row],[ Etica Obbligazionario Misto]]</f>
        <v>904415652.30000007</v>
      </c>
      <c r="E263" s="10">
        <f>D262*OM[[#This Row],[Variazione percentuale]]</f>
        <v>-2256469.6205365695</v>
      </c>
      <c r="F263" s="11">
        <f>OM[[#This Row],[AUM]]-D262</f>
        <v>-1433251.9699999094</v>
      </c>
      <c r="G263" s="11">
        <f>OM[[#This Row],[∆ AUM]]-OM[[#This Row],[effetto mercato]]</f>
        <v>823217.6505366601</v>
      </c>
    </row>
    <row r="264" spans="1:7">
      <c r="A264" s="4">
        <v>42387</v>
      </c>
      <c r="B264">
        <v>-5.2600000000000001E-2</v>
      </c>
      <c r="C264" s="6">
        <f>OM[[#This Row],[Variaz]]/100</f>
        <v>-5.2599999999999999E-4</v>
      </c>
      <c r="D264" s="10">
        <f>AUM[[#This Row],[ Etica Obbligazionario Misto]]</f>
        <v>904161952.19000006</v>
      </c>
      <c r="E264" s="10">
        <f>D263*OM[[#This Row],[Variazione percentuale]]</f>
        <v>-475722.63310980005</v>
      </c>
      <c r="F264" s="11">
        <f>OM[[#This Row],[AUM]]-D263</f>
        <v>-253700.11000001431</v>
      </c>
      <c r="G264" s="11">
        <f>OM[[#This Row],[∆ AUM]]-OM[[#This Row],[effetto mercato]]</f>
        <v>222022.52310978575</v>
      </c>
    </row>
    <row r="265" spans="1:7">
      <c r="A265" s="4">
        <v>42388</v>
      </c>
      <c r="B265">
        <v>0.13150000000000001</v>
      </c>
      <c r="C265" s="6">
        <f>OM[[#This Row],[Variaz]]/100</f>
        <v>1.315E-3</v>
      </c>
      <c r="D265" s="10">
        <f>AUM[[#This Row],[ Etica Obbligazionario Misto]]</f>
        <v>905359911.31000006</v>
      </c>
      <c r="E265" s="10">
        <f>D264*OM[[#This Row],[Variazione percentuale]]</f>
        <v>1188972.9671298501</v>
      </c>
      <c r="F265" s="11">
        <f>OM[[#This Row],[AUM]]-D264</f>
        <v>1197959.1200000048</v>
      </c>
      <c r="G265" s="11">
        <f>OM[[#This Row],[∆ AUM]]-OM[[#This Row],[effetto mercato]]</f>
        <v>8986.1528701547068</v>
      </c>
    </row>
    <row r="266" spans="1:7">
      <c r="A266" s="4">
        <v>42389</v>
      </c>
      <c r="B266">
        <v>-0.34150000000000003</v>
      </c>
      <c r="C266" s="6">
        <f>OM[[#This Row],[Variaz]]/100</f>
        <v>-3.4150000000000001E-3</v>
      </c>
      <c r="D266" s="10">
        <f>AUM[[#This Row],[ Etica Obbligazionario Misto]]</f>
        <v>902791855.25</v>
      </c>
      <c r="E266" s="10">
        <f>D265*OM[[#This Row],[Variazione percentuale]]</f>
        <v>-3091804.0971236504</v>
      </c>
      <c r="F266" s="11">
        <f>OM[[#This Row],[AUM]]-D265</f>
        <v>-2568056.060000062</v>
      </c>
      <c r="G266" s="11">
        <f>OM[[#This Row],[∆ AUM]]-OM[[#This Row],[effetto mercato]]</f>
        <v>523748.03712358838</v>
      </c>
    </row>
    <row r="267" spans="1:7">
      <c r="A267" s="4">
        <v>42390</v>
      </c>
      <c r="B267">
        <v>0.36909999999999998</v>
      </c>
      <c r="C267" s="6">
        <f>OM[[#This Row],[Variaz]]/100</f>
        <v>3.6909999999999998E-3</v>
      </c>
      <c r="D267" s="10">
        <f>AUM[[#This Row],[ Etica Obbligazionario Misto]]</f>
        <v>906002457.88</v>
      </c>
      <c r="E267" s="10">
        <f>D266*OM[[#This Row],[Variazione percentuale]]</f>
        <v>3332204.7377277496</v>
      </c>
      <c r="F267" s="11">
        <f>OM[[#This Row],[AUM]]-D266</f>
        <v>3210602.6299999952</v>
      </c>
      <c r="G267" s="11">
        <f>OM[[#This Row],[∆ AUM]]-OM[[#This Row],[effetto mercato]]</f>
        <v>-121602.1077277544</v>
      </c>
    </row>
    <row r="268" spans="1:7">
      <c r="A268" s="4">
        <v>42391</v>
      </c>
      <c r="B268">
        <v>0.28889999999999999</v>
      </c>
      <c r="C268" s="6">
        <f>OM[[#This Row],[Variaz]]/100</f>
        <v>2.8890000000000001E-3</v>
      </c>
      <c r="D268" s="10">
        <f>AUM[[#This Row],[ Etica Obbligazionario Misto]]</f>
        <v>907605202.2299999</v>
      </c>
      <c r="E268" s="10">
        <f>D267*OM[[#This Row],[Variazione percentuale]]</f>
        <v>2617441.1008153199</v>
      </c>
      <c r="F268" s="11">
        <f>OM[[#This Row],[AUM]]-D267</f>
        <v>1602744.3499999046</v>
      </c>
      <c r="G268" s="11">
        <f>OM[[#This Row],[∆ AUM]]-OM[[#This Row],[effetto mercato]]</f>
        <v>-1014696.7508154153</v>
      </c>
    </row>
    <row r="269" spans="1:7">
      <c r="A269" s="4">
        <v>42394</v>
      </c>
      <c r="B269">
        <v>-3.9300000000000002E-2</v>
      </c>
      <c r="C269" s="6">
        <f>OM[[#This Row],[Variaz]]/100</f>
        <v>-3.9300000000000001E-4</v>
      </c>
      <c r="D269" s="10">
        <f>AUM[[#This Row],[ Etica Obbligazionario Misto]]</f>
        <v>907179410.07000005</v>
      </c>
      <c r="E269" s="10">
        <f>D268*OM[[#This Row],[Variazione percentuale]]</f>
        <v>-356688.84447638999</v>
      </c>
      <c r="F269" s="11">
        <f>OM[[#This Row],[AUM]]-D268</f>
        <v>-425792.15999984741</v>
      </c>
      <c r="G269" s="11">
        <f>OM[[#This Row],[∆ AUM]]-OM[[#This Row],[effetto mercato]]</f>
        <v>-69103.315523457422</v>
      </c>
    </row>
    <row r="270" spans="1:7">
      <c r="A270" s="4">
        <v>42395</v>
      </c>
      <c r="B270">
        <v>0.26200000000000001</v>
      </c>
      <c r="C270" s="6">
        <f>OM[[#This Row],[Variaz]]/100</f>
        <v>2.6199999999999999E-3</v>
      </c>
      <c r="D270" s="10">
        <f>AUM[[#This Row],[ Etica Obbligazionario Misto]]</f>
        <v>910527294.63999999</v>
      </c>
      <c r="E270" s="10">
        <f>D269*OM[[#This Row],[Variazione percentuale]]</f>
        <v>2376810.0543833999</v>
      </c>
      <c r="F270" s="11">
        <f>OM[[#This Row],[AUM]]-D269</f>
        <v>3347884.5699999332</v>
      </c>
      <c r="G270" s="11">
        <f>OM[[#This Row],[∆ AUM]]-OM[[#This Row],[effetto mercato]]</f>
        <v>971074.51561653335</v>
      </c>
    </row>
    <row r="271" spans="1:7">
      <c r="A271" s="4">
        <v>42396</v>
      </c>
      <c r="B271">
        <v>1.3100000000000001E-2</v>
      </c>
      <c r="C271" s="6">
        <f>OM[[#This Row],[Variaz]]/100</f>
        <v>1.3100000000000001E-4</v>
      </c>
      <c r="D271" s="10">
        <f>AUM[[#This Row],[ Etica Obbligazionario Misto]]</f>
        <v>921140122.54999995</v>
      </c>
      <c r="E271" s="10">
        <f>D270*OM[[#This Row],[Variazione percentuale]]</f>
        <v>119279.07559784001</v>
      </c>
      <c r="F271" s="11">
        <f>OM[[#This Row],[AUM]]-D270</f>
        <v>10612827.909999967</v>
      </c>
      <c r="G271" s="11">
        <f>OM[[#This Row],[∆ AUM]]-OM[[#This Row],[effetto mercato]]</f>
        <v>10493548.834402127</v>
      </c>
    </row>
    <row r="272" spans="1:7">
      <c r="A272" s="4">
        <v>42397</v>
      </c>
      <c r="B272">
        <v>-9.1399999999999995E-2</v>
      </c>
      <c r="C272" s="6">
        <f>OM[[#This Row],[Variaz]]/100</f>
        <v>-9.1399999999999999E-4</v>
      </c>
      <c r="D272" s="10">
        <f>AUM[[#This Row],[ Etica Obbligazionario Misto]]</f>
        <v>920670874.33000004</v>
      </c>
      <c r="E272" s="10">
        <f>D271*OM[[#This Row],[Variazione percentuale]]</f>
        <v>-841922.07201069989</v>
      </c>
      <c r="F272" s="11">
        <f>OM[[#This Row],[AUM]]-D271</f>
        <v>-469248.2199999094</v>
      </c>
      <c r="G272" s="11">
        <f>OM[[#This Row],[∆ AUM]]-OM[[#This Row],[effetto mercato]]</f>
        <v>372673.85201079049</v>
      </c>
    </row>
    <row r="273" spans="1:7">
      <c r="A273" s="4">
        <v>42398</v>
      </c>
      <c r="B273">
        <v>0.79759999999999998</v>
      </c>
      <c r="C273" s="6">
        <f>OM[[#This Row],[Variaz]]/100</f>
        <v>7.9760000000000005E-3</v>
      </c>
      <c r="D273" s="10">
        <f>AUM[[#This Row],[ Etica Obbligazionario Misto]]</f>
        <v>929372933.14999998</v>
      </c>
      <c r="E273" s="10">
        <f>D272*OM[[#This Row],[Variazione percentuale]]</f>
        <v>7343270.8936560806</v>
      </c>
      <c r="F273" s="11">
        <f>OM[[#This Row],[AUM]]-D272</f>
        <v>8702058.8199999332</v>
      </c>
      <c r="G273" s="11">
        <f>OM[[#This Row],[∆ AUM]]-OM[[#This Row],[effetto mercato]]</f>
        <v>1358787.9263438527</v>
      </c>
    </row>
    <row r="274" spans="1:7">
      <c r="A274" s="4">
        <v>42401</v>
      </c>
      <c r="B274">
        <v>-0.1946</v>
      </c>
      <c r="C274" s="6">
        <f>OM[[#This Row],[Variaz]]/100</f>
        <v>-1.946E-3</v>
      </c>
      <c r="D274" s="10">
        <f>AUM[[#This Row],[ Etica Obbligazionario Misto]]</f>
        <v>934019918.20000005</v>
      </c>
      <c r="E274" s="10">
        <f>D273*OM[[#This Row],[Variazione percentuale]]</f>
        <v>-1808559.7279099</v>
      </c>
      <c r="F274" s="11">
        <f>OM[[#This Row],[AUM]]-D273</f>
        <v>4646985.0500000715</v>
      </c>
      <c r="G274" s="11">
        <f>OM[[#This Row],[∆ AUM]]-OM[[#This Row],[effetto mercato]]</f>
        <v>6455544.7779099718</v>
      </c>
    </row>
    <row r="275" spans="1:7">
      <c r="A275" s="4">
        <v>42402</v>
      </c>
      <c r="B275">
        <v>-0.19500000000000001</v>
      </c>
      <c r="C275" s="6">
        <f>OM[[#This Row],[Variaz]]/100</f>
        <v>-1.9500000000000001E-3</v>
      </c>
      <c r="D275" s="10">
        <f>AUM[[#This Row],[ Etica Obbligazionario Misto]]</f>
        <v>933176223.13</v>
      </c>
      <c r="E275" s="10">
        <f>D274*OM[[#This Row],[Variazione percentuale]]</f>
        <v>-1821338.8404900003</v>
      </c>
      <c r="F275" s="11">
        <f>OM[[#This Row],[AUM]]-D274</f>
        <v>-843695.07000005245</v>
      </c>
      <c r="G275" s="11">
        <f>OM[[#This Row],[∆ AUM]]-OM[[#This Row],[effetto mercato]]</f>
        <v>977643.77048994787</v>
      </c>
    </row>
    <row r="276" spans="1:7">
      <c r="A276" s="4">
        <v>42403</v>
      </c>
      <c r="B276">
        <v>-2.5999999999999999E-2</v>
      </c>
      <c r="C276" s="6">
        <f>OM[[#This Row],[Variaz]]/100</f>
        <v>-2.5999999999999998E-4</v>
      </c>
      <c r="D276" s="10">
        <f>AUM[[#This Row],[ Etica Obbligazionario Misto]]</f>
        <v>933942837.75999999</v>
      </c>
      <c r="E276" s="10">
        <f>D275*OM[[#This Row],[Variazione percentuale]]</f>
        <v>-242625.81801379999</v>
      </c>
      <c r="F276" s="11">
        <f>OM[[#This Row],[AUM]]-D275</f>
        <v>766614.62999999523</v>
      </c>
      <c r="G276" s="11">
        <f>OM[[#This Row],[∆ AUM]]-OM[[#This Row],[effetto mercato]]</f>
        <v>1009240.4480137952</v>
      </c>
    </row>
    <row r="277" spans="1:7">
      <c r="A277" s="4">
        <v>42404</v>
      </c>
      <c r="B277">
        <v>-0.28660000000000002</v>
      </c>
      <c r="C277" s="6">
        <f>OM[[#This Row],[Variaz]]/100</f>
        <v>-2.8660000000000001E-3</v>
      </c>
      <c r="D277" s="10">
        <f>AUM[[#This Row],[ Etica Obbligazionario Misto]]</f>
        <v>932200976.63999999</v>
      </c>
      <c r="E277" s="10">
        <f>D276*OM[[#This Row],[Variazione percentuale]]</f>
        <v>-2676680.1730201598</v>
      </c>
      <c r="F277" s="11">
        <f>OM[[#This Row],[AUM]]-D276</f>
        <v>-1741861.1200000048</v>
      </c>
      <c r="G277" s="11">
        <f>OM[[#This Row],[∆ AUM]]-OM[[#This Row],[effetto mercato]]</f>
        <v>934819.05302015506</v>
      </c>
    </row>
    <row r="278" spans="1:7">
      <c r="A278" s="4">
        <v>42405</v>
      </c>
      <c r="B278">
        <v>-0.16980000000000001</v>
      </c>
      <c r="C278" s="6">
        <f>OM[[#This Row],[Variaz]]/100</f>
        <v>-1.6980000000000001E-3</v>
      </c>
      <c r="D278" s="10">
        <f>AUM[[#This Row],[ Etica Obbligazionario Misto]]</f>
        <v>930706870.29999995</v>
      </c>
      <c r="E278" s="10">
        <f>D277*OM[[#This Row],[Variazione percentuale]]</f>
        <v>-1582877.25833472</v>
      </c>
      <c r="F278" s="11">
        <f>OM[[#This Row],[AUM]]-D277</f>
        <v>-1494106.3400000334</v>
      </c>
      <c r="G278" s="11">
        <f>OM[[#This Row],[∆ AUM]]-OM[[#This Row],[effetto mercato]]</f>
        <v>88770.918334686663</v>
      </c>
    </row>
    <row r="279" spans="1:7">
      <c r="A279" s="4">
        <v>42408</v>
      </c>
      <c r="B279">
        <v>-0.3795</v>
      </c>
      <c r="C279" s="6">
        <f>OM[[#This Row],[Variaz]]/100</f>
        <v>-3.7950000000000002E-3</v>
      </c>
      <c r="D279" s="10">
        <f>AUM[[#This Row],[ Etica Obbligazionario Misto]]</f>
        <v>927751373.89999998</v>
      </c>
      <c r="E279" s="10">
        <f>D278*OM[[#This Row],[Variazione percentuale]]</f>
        <v>-3532032.5727885002</v>
      </c>
      <c r="F279" s="11">
        <f>OM[[#This Row],[AUM]]-D278</f>
        <v>-2955496.3999999762</v>
      </c>
      <c r="G279" s="11">
        <f>OM[[#This Row],[∆ AUM]]-OM[[#This Row],[effetto mercato]]</f>
        <v>576536.17278852407</v>
      </c>
    </row>
    <row r="280" spans="1:7">
      <c r="A280" s="4">
        <v>42409</v>
      </c>
      <c r="B280">
        <v>-0.35470000000000002</v>
      </c>
      <c r="C280" s="6">
        <f>OM[[#This Row],[Variaz]]/100</f>
        <v>-3.5470000000000002E-3</v>
      </c>
      <c r="D280" s="10">
        <f>AUM[[#This Row],[ Etica Obbligazionario Misto]]</f>
        <v>925449256.04999995</v>
      </c>
      <c r="E280" s="10">
        <f>D279*OM[[#This Row],[Variazione percentuale]]</f>
        <v>-3290734.1232233001</v>
      </c>
      <c r="F280" s="11">
        <f>OM[[#This Row],[AUM]]-D279</f>
        <v>-2302117.8500000238</v>
      </c>
      <c r="G280" s="11">
        <f>OM[[#This Row],[∆ AUM]]-OM[[#This Row],[effetto mercato]]</f>
        <v>988616.27322327625</v>
      </c>
    </row>
    <row r="281" spans="1:7">
      <c r="A281" s="4">
        <v>42410</v>
      </c>
      <c r="B281">
        <v>0.1845</v>
      </c>
      <c r="C281" s="6">
        <f>OM[[#This Row],[Variaz]]/100</f>
        <v>1.8450000000000001E-3</v>
      </c>
      <c r="D281" s="10">
        <f>AUM[[#This Row],[ Etica Obbligazionario Misto]]</f>
        <v>927538680.86000001</v>
      </c>
      <c r="E281" s="10">
        <f>D280*OM[[#This Row],[Variazione percentuale]]</f>
        <v>1707453.87741225</v>
      </c>
      <c r="F281" s="11">
        <f>OM[[#This Row],[AUM]]-D280</f>
        <v>2089424.810000062</v>
      </c>
      <c r="G281" s="11">
        <f>OM[[#This Row],[∆ AUM]]-OM[[#This Row],[effetto mercato]]</f>
        <v>381970.93258781196</v>
      </c>
    </row>
    <row r="282" spans="1:7">
      <c r="A282" s="4">
        <v>42411</v>
      </c>
      <c r="B282">
        <v>-0.46050000000000002</v>
      </c>
      <c r="C282" s="6">
        <f>OM[[#This Row],[Variaz]]/100</f>
        <v>-4.6050000000000006E-3</v>
      </c>
      <c r="D282" s="10">
        <f>AUM[[#This Row],[ Etica Obbligazionario Misto]]</f>
        <v>923099068.49000001</v>
      </c>
      <c r="E282" s="10">
        <f>D281*OM[[#This Row],[Variazione percentuale]]</f>
        <v>-4271315.6253603008</v>
      </c>
      <c r="F282" s="11">
        <f>OM[[#This Row],[AUM]]-D281</f>
        <v>-4439612.3700000048</v>
      </c>
      <c r="G282" s="11">
        <f>OM[[#This Row],[∆ AUM]]-OM[[#This Row],[effetto mercato]]</f>
        <v>-168296.744639704</v>
      </c>
    </row>
    <row r="283" spans="1:7">
      <c r="A283" s="4">
        <v>42412</v>
      </c>
      <c r="B283">
        <v>0.11899999999999999</v>
      </c>
      <c r="C283" s="6">
        <f>OM[[#This Row],[Variaz]]/100</f>
        <v>1.1899999999999999E-3</v>
      </c>
      <c r="D283" s="10">
        <f>AUM[[#This Row],[ Etica Obbligazionario Misto]]</f>
        <v>924748019.70000005</v>
      </c>
      <c r="E283" s="10">
        <f>D282*OM[[#This Row],[Variazione percentuale]]</f>
        <v>1098487.8915030998</v>
      </c>
      <c r="F283" s="11">
        <f>OM[[#This Row],[AUM]]-D282</f>
        <v>1648951.2100000381</v>
      </c>
      <c r="G283" s="11">
        <f>OM[[#This Row],[∆ AUM]]-OM[[#This Row],[effetto mercato]]</f>
        <v>550463.31849693833</v>
      </c>
    </row>
    <row r="284" spans="1:7">
      <c r="A284" s="4">
        <v>42415</v>
      </c>
      <c r="B284">
        <v>0.52810000000000001</v>
      </c>
      <c r="C284" s="6">
        <f>OM[[#This Row],[Variaz]]/100</f>
        <v>5.2810000000000001E-3</v>
      </c>
      <c r="D284" s="10">
        <f>AUM[[#This Row],[ Etica Obbligazionario Misto]]</f>
        <v>929761628.70999992</v>
      </c>
      <c r="E284" s="10">
        <f>D283*OM[[#This Row],[Variazione percentuale]]</f>
        <v>4883594.2920357008</v>
      </c>
      <c r="F284" s="11">
        <f>OM[[#This Row],[AUM]]-D283</f>
        <v>5013609.0099998713</v>
      </c>
      <c r="G284" s="11">
        <f>OM[[#This Row],[∆ AUM]]-OM[[#This Row],[effetto mercato]]</f>
        <v>130014.7179641705</v>
      </c>
    </row>
    <row r="285" spans="1:7">
      <c r="A285" s="4">
        <v>42416</v>
      </c>
      <c r="B285">
        <v>-6.5699999999999995E-2</v>
      </c>
      <c r="C285" s="6">
        <f>OM[[#This Row],[Variaz]]/100</f>
        <v>-6.5699999999999992E-4</v>
      </c>
      <c r="D285" s="10">
        <f>AUM[[#This Row],[ Etica Obbligazionario Misto]]</f>
        <v>930042285.68000007</v>
      </c>
      <c r="E285" s="10">
        <f>D284*OM[[#This Row],[Variazione percentuale]]</f>
        <v>-610853.39006246987</v>
      </c>
      <c r="F285" s="11">
        <f>OM[[#This Row],[AUM]]-D284</f>
        <v>280656.97000014782</v>
      </c>
      <c r="G285" s="11">
        <f>OM[[#This Row],[∆ AUM]]-OM[[#This Row],[effetto mercato]]</f>
        <v>891510.36006261769</v>
      </c>
    </row>
    <row r="286" spans="1:7">
      <c r="A286" s="4">
        <v>42417</v>
      </c>
      <c r="B286">
        <v>0.30230000000000001</v>
      </c>
      <c r="C286" s="6">
        <f>OM[[#This Row],[Variaz]]/100</f>
        <v>3.0230000000000001E-3</v>
      </c>
      <c r="D286" s="10">
        <f>AUM[[#This Row],[ Etica Obbligazionario Misto]]</f>
        <v>933660357.25</v>
      </c>
      <c r="E286" s="10">
        <f>D285*OM[[#This Row],[Variazione percentuale]]</f>
        <v>2811517.8296106402</v>
      </c>
      <c r="F286" s="11">
        <f>OM[[#This Row],[AUM]]-D285</f>
        <v>3618071.5699999332</v>
      </c>
      <c r="G286" s="11">
        <f>OM[[#This Row],[∆ AUM]]-OM[[#This Row],[effetto mercato]]</f>
        <v>806553.74038929306</v>
      </c>
    </row>
    <row r="287" spans="1:7">
      <c r="A287" s="4">
        <v>42418</v>
      </c>
      <c r="B287">
        <v>0.3014</v>
      </c>
      <c r="C287" s="6">
        <f>OM[[#This Row],[Variaz]]/100</f>
        <v>3.0140000000000002E-3</v>
      </c>
      <c r="D287" s="10">
        <f>AUM[[#This Row],[ Etica Obbligazionario Misto]]</f>
        <v>937222096.67000008</v>
      </c>
      <c r="E287" s="10">
        <f>D286*OM[[#This Row],[Variazione percentuale]]</f>
        <v>2814052.3167515001</v>
      </c>
      <c r="F287" s="11">
        <f>OM[[#This Row],[AUM]]-D286</f>
        <v>3561739.4200000763</v>
      </c>
      <c r="G287" s="11">
        <f>OM[[#This Row],[∆ AUM]]-OM[[#This Row],[effetto mercato]]</f>
        <v>747687.10324857617</v>
      </c>
    </row>
    <row r="288" spans="1:7">
      <c r="A288" s="4">
        <v>42419</v>
      </c>
      <c r="B288">
        <v>-6.5299999999999997E-2</v>
      </c>
      <c r="C288" s="6">
        <f>OM[[#This Row],[Variaz]]/100</f>
        <v>-6.5299999999999993E-4</v>
      </c>
      <c r="D288" s="10">
        <f>AUM[[#This Row],[ Etica Obbligazionario Misto]]</f>
        <v>922397477.79999995</v>
      </c>
      <c r="E288" s="10">
        <f>D287*OM[[#This Row],[Variazione percentuale]]</f>
        <v>-612006.02912551002</v>
      </c>
      <c r="F288" s="11">
        <f>OM[[#This Row],[AUM]]-D287</f>
        <v>-14824618.870000124</v>
      </c>
      <c r="G288" s="11">
        <f>OM[[#This Row],[∆ AUM]]-OM[[#This Row],[effetto mercato]]</f>
        <v>-14212612.840874614</v>
      </c>
    </row>
    <row r="289" spans="1:7">
      <c r="A289" s="4">
        <v>42422</v>
      </c>
      <c r="B289">
        <v>0.39219999999999999</v>
      </c>
      <c r="C289" s="6">
        <f>OM[[#This Row],[Variaz]]/100</f>
        <v>3.9220000000000001E-3</v>
      </c>
      <c r="D289" s="10">
        <f>AUM[[#This Row],[ Etica Obbligazionario Misto]]</f>
        <v>927210831.28000009</v>
      </c>
      <c r="E289" s="10">
        <f>D288*OM[[#This Row],[Variazione percentuale]]</f>
        <v>3617642.9079315998</v>
      </c>
      <c r="F289" s="11">
        <f>OM[[#This Row],[AUM]]-D288</f>
        <v>4813353.4800001383</v>
      </c>
      <c r="G289" s="11">
        <f>OM[[#This Row],[∆ AUM]]-OM[[#This Row],[effetto mercato]]</f>
        <v>1195710.5720685385</v>
      </c>
    </row>
    <row r="290" spans="1:7">
      <c r="A290" s="4">
        <v>42423</v>
      </c>
      <c r="B290">
        <v>-0.14319999999999999</v>
      </c>
      <c r="C290" s="6">
        <f>OM[[#This Row],[Variaz]]/100</f>
        <v>-1.4319999999999999E-3</v>
      </c>
      <c r="D290" s="10">
        <f>AUM[[#This Row],[ Etica Obbligazionario Misto]]</f>
        <v>926966695.61000001</v>
      </c>
      <c r="E290" s="10">
        <f>D289*OM[[#This Row],[Variazione percentuale]]</f>
        <v>-1327765.9103929601</v>
      </c>
      <c r="F290" s="11">
        <f>OM[[#This Row],[AUM]]-D289</f>
        <v>-244135.67000007629</v>
      </c>
      <c r="G290" s="11">
        <f>OM[[#This Row],[∆ AUM]]-OM[[#This Row],[effetto mercato]]</f>
        <v>1083630.2403928838</v>
      </c>
    </row>
    <row r="291" spans="1:7">
      <c r="A291" s="4">
        <v>42424</v>
      </c>
      <c r="B291">
        <v>-5.2200000000000003E-2</v>
      </c>
      <c r="C291" s="6">
        <f>OM[[#This Row],[Variaz]]/100</f>
        <v>-5.22E-4</v>
      </c>
      <c r="D291" s="10">
        <f>AUM[[#This Row],[ Etica Obbligazionario Misto]]</f>
        <v>927465610.24000001</v>
      </c>
      <c r="E291" s="10">
        <f>D290*OM[[#This Row],[Variazione percentuale]]</f>
        <v>-483876.61510842002</v>
      </c>
      <c r="F291" s="11">
        <f>OM[[#This Row],[AUM]]-D290</f>
        <v>498914.62999999523</v>
      </c>
      <c r="G291" s="11">
        <f>OM[[#This Row],[∆ AUM]]-OM[[#This Row],[effetto mercato]]</f>
        <v>982791.24510841526</v>
      </c>
    </row>
    <row r="292" spans="1:7">
      <c r="A292" s="4">
        <v>42425</v>
      </c>
      <c r="B292">
        <v>0.27400000000000002</v>
      </c>
      <c r="C292" s="6">
        <f>OM[[#This Row],[Variaz]]/100</f>
        <v>2.7400000000000002E-3</v>
      </c>
      <c r="D292" s="10">
        <f>AUM[[#This Row],[ Etica Obbligazionario Misto]]</f>
        <v>930681803.31000006</v>
      </c>
      <c r="E292" s="10">
        <f>D291*OM[[#This Row],[Variazione percentuale]]</f>
        <v>2541255.7720576003</v>
      </c>
      <c r="F292" s="11">
        <f>OM[[#This Row],[AUM]]-D291</f>
        <v>3216193.0700000525</v>
      </c>
      <c r="G292" s="11">
        <f>OM[[#This Row],[∆ AUM]]-OM[[#This Row],[effetto mercato]]</f>
        <v>674937.29794245213</v>
      </c>
    </row>
    <row r="293" spans="1:7">
      <c r="A293" s="4">
        <v>42426</v>
      </c>
      <c r="B293">
        <v>0.2472</v>
      </c>
      <c r="C293" s="6">
        <f>OM[[#This Row],[Variaz]]/100</f>
        <v>2.4720000000000002E-3</v>
      </c>
      <c r="D293" s="10">
        <f>AUM[[#This Row],[ Etica Obbligazionario Misto]]</f>
        <v>933731529.91999996</v>
      </c>
      <c r="E293" s="10">
        <f>D292*OM[[#This Row],[Variazione percentuale]]</f>
        <v>2300645.4177823202</v>
      </c>
      <c r="F293" s="11">
        <f>OM[[#This Row],[AUM]]-D292</f>
        <v>3049726.6099998951</v>
      </c>
      <c r="G293" s="11">
        <f>OM[[#This Row],[∆ AUM]]-OM[[#This Row],[effetto mercato]]</f>
        <v>749081.19221757492</v>
      </c>
    </row>
    <row r="294" spans="1:7">
      <c r="A294" s="4">
        <v>42429</v>
      </c>
      <c r="B294">
        <v>0.22059999999999999</v>
      </c>
      <c r="C294" s="6">
        <f>OM[[#This Row],[Variaz]]/100</f>
        <v>2.2060000000000001E-3</v>
      </c>
      <c r="D294" s="10">
        <f>AUM[[#This Row],[ Etica Obbligazionario Misto]]</f>
        <v>936698156.40999997</v>
      </c>
      <c r="E294" s="10">
        <f>D293*OM[[#This Row],[Variazione percentuale]]</f>
        <v>2059811.7550035201</v>
      </c>
      <c r="F294" s="11">
        <f>OM[[#This Row],[AUM]]-D293</f>
        <v>2966626.4900000095</v>
      </c>
      <c r="G294" s="11">
        <f>OM[[#This Row],[∆ AUM]]-OM[[#This Row],[effetto mercato]]</f>
        <v>906814.73499648948</v>
      </c>
    </row>
    <row r="295" spans="1:7">
      <c r="A295" s="4">
        <v>42430</v>
      </c>
      <c r="B295">
        <v>0.15540000000000001</v>
      </c>
      <c r="C295" s="6">
        <f>OM[[#This Row],[Variaz]]/100</f>
        <v>1.554E-3</v>
      </c>
      <c r="D295" s="10">
        <f>AUM[[#This Row],[ Etica Obbligazionario Misto]]</f>
        <v>938696946.41999996</v>
      </c>
      <c r="E295" s="10">
        <f>D294*OM[[#This Row],[Variazione percentuale]]</f>
        <v>1455628.93506114</v>
      </c>
      <c r="F295" s="11">
        <f>OM[[#This Row],[AUM]]-D294</f>
        <v>1998790.0099999905</v>
      </c>
      <c r="G295" s="11">
        <f>OM[[#This Row],[∆ AUM]]-OM[[#This Row],[effetto mercato]]</f>
        <v>543161.07493885048</v>
      </c>
    </row>
    <row r="296" spans="1:7">
      <c r="A296" s="4">
        <v>42431</v>
      </c>
      <c r="B296">
        <v>-0.14219999999999999</v>
      </c>
      <c r="C296" s="6">
        <f>OM[[#This Row],[Variaz]]/100</f>
        <v>-1.4219999999999999E-3</v>
      </c>
      <c r="D296" s="10">
        <f>AUM[[#This Row],[ Etica Obbligazionario Misto]]</f>
        <v>938493984.06999993</v>
      </c>
      <c r="E296" s="10">
        <f>D295*OM[[#This Row],[Variazione percentuale]]</f>
        <v>-1334827.0578092397</v>
      </c>
      <c r="F296" s="11">
        <f>OM[[#This Row],[AUM]]-D295</f>
        <v>-202962.35000002384</v>
      </c>
      <c r="G296" s="11">
        <f>OM[[#This Row],[∆ AUM]]-OM[[#This Row],[effetto mercato]]</f>
        <v>1131864.7078092159</v>
      </c>
    </row>
    <row r="297" spans="1:7">
      <c r="A297" s="4">
        <v>42432</v>
      </c>
      <c r="B297">
        <v>0.18129999999999999</v>
      </c>
      <c r="C297" s="6">
        <f>OM[[#This Row],[Variaz]]/100</f>
        <v>1.8129999999999999E-3</v>
      </c>
      <c r="D297" s="10">
        <f>AUM[[#This Row],[ Etica Obbligazionario Misto]]</f>
        <v>941993528.19999993</v>
      </c>
      <c r="E297" s="10">
        <f>D296*OM[[#This Row],[Variazione percentuale]]</f>
        <v>1701489.5931189097</v>
      </c>
      <c r="F297" s="11">
        <f>OM[[#This Row],[AUM]]-D296</f>
        <v>3499544.1299999952</v>
      </c>
      <c r="G297" s="11">
        <f>OM[[#This Row],[∆ AUM]]-OM[[#This Row],[effetto mercato]]</f>
        <v>1798054.5368810855</v>
      </c>
    </row>
    <row r="298" spans="1:7">
      <c r="A298" s="4">
        <v>42433</v>
      </c>
      <c r="B298">
        <v>-0.16800000000000001</v>
      </c>
      <c r="C298" s="6">
        <f>OM[[#This Row],[Variaz]]/100</f>
        <v>-1.6800000000000001E-3</v>
      </c>
      <c r="D298" s="10">
        <f>AUM[[#This Row],[ Etica Obbligazionario Misto]]</f>
        <v>942682702.35000002</v>
      </c>
      <c r="E298" s="10">
        <f>D297*OM[[#This Row],[Variazione percentuale]]</f>
        <v>-1582549.1273759999</v>
      </c>
      <c r="F298" s="11">
        <f>OM[[#This Row],[AUM]]-D297</f>
        <v>689174.15000009537</v>
      </c>
      <c r="G298" s="11">
        <f>OM[[#This Row],[∆ AUM]]-OM[[#This Row],[effetto mercato]]</f>
        <v>2271723.2773760953</v>
      </c>
    </row>
    <row r="299" spans="1:7">
      <c r="A299" s="4">
        <v>42436</v>
      </c>
      <c r="B299">
        <v>5.1799999999999999E-2</v>
      </c>
      <c r="C299" s="6">
        <f>OM[[#This Row],[Variaz]]/100</f>
        <v>5.1800000000000001E-4</v>
      </c>
      <c r="D299" s="10">
        <f>AUM[[#This Row],[ Etica Obbligazionario Misto]]</f>
        <v>943955836.53999996</v>
      </c>
      <c r="E299" s="10">
        <f>D298*OM[[#This Row],[Variazione percentuale]]</f>
        <v>488309.63981730002</v>
      </c>
      <c r="F299" s="11">
        <f>OM[[#This Row],[AUM]]-D298</f>
        <v>1273134.189999938</v>
      </c>
      <c r="G299" s="11">
        <f>OM[[#This Row],[∆ AUM]]-OM[[#This Row],[effetto mercato]]</f>
        <v>784824.55018263799</v>
      </c>
    </row>
    <row r="300" spans="1:7">
      <c r="A300" s="4">
        <v>42437</v>
      </c>
      <c r="B300">
        <v>2.5899999999999999E-2</v>
      </c>
      <c r="C300" s="6">
        <f>OM[[#This Row],[Variaz]]/100</f>
        <v>2.5900000000000001E-4</v>
      </c>
      <c r="D300" s="10">
        <f>AUM[[#This Row],[ Etica Obbligazionario Misto]]</f>
        <v>945670863.98000002</v>
      </c>
      <c r="E300" s="10">
        <f>D299*OM[[#This Row],[Variazione percentuale]]</f>
        <v>244484.56166385999</v>
      </c>
      <c r="F300" s="11">
        <f>OM[[#This Row],[AUM]]-D299</f>
        <v>1715027.4400000572</v>
      </c>
      <c r="G300" s="11">
        <f>OM[[#This Row],[∆ AUM]]-OM[[#This Row],[effetto mercato]]</f>
        <v>1470542.8783361972</v>
      </c>
    </row>
    <row r="301" spans="1:7">
      <c r="A301" s="4">
        <v>42438</v>
      </c>
      <c r="B301">
        <v>-7.7600000000000002E-2</v>
      </c>
      <c r="C301" s="6">
        <f>OM[[#This Row],[Variaz]]/100</f>
        <v>-7.76E-4</v>
      </c>
      <c r="D301" s="10">
        <f>AUM[[#This Row],[ Etica Obbligazionario Misto]]</f>
        <v>945678354.82000005</v>
      </c>
      <c r="E301" s="10">
        <f>D300*OM[[#This Row],[Variazione percentuale]]</f>
        <v>-733840.59044847998</v>
      </c>
      <c r="F301" s="11">
        <f>OM[[#This Row],[AUM]]-D300</f>
        <v>7490.8400000333786</v>
      </c>
      <c r="G301" s="11">
        <f>OM[[#This Row],[∆ AUM]]-OM[[#This Row],[effetto mercato]]</f>
        <v>741331.43044851336</v>
      </c>
    </row>
    <row r="302" spans="1:7">
      <c r="A302" s="4">
        <v>42439</v>
      </c>
      <c r="B302">
        <v>-0.40129999999999999</v>
      </c>
      <c r="C302" s="6">
        <f>OM[[#This Row],[Variaz]]/100</f>
        <v>-4.0130000000000001E-3</v>
      </c>
      <c r="D302" s="10">
        <f>AUM[[#This Row],[ Etica Obbligazionario Misto]]</f>
        <v>940562911.88</v>
      </c>
      <c r="E302" s="10">
        <f>D301*OM[[#This Row],[Variazione percentuale]]</f>
        <v>-3795007.2378926603</v>
      </c>
      <c r="F302" s="11">
        <f>OM[[#This Row],[AUM]]-D301</f>
        <v>-5115442.9400000572</v>
      </c>
      <c r="G302" s="11">
        <f>OM[[#This Row],[∆ AUM]]-OM[[#This Row],[effetto mercato]]</f>
        <v>-1320435.7021073969</v>
      </c>
    </row>
    <row r="303" spans="1:7">
      <c r="A303" s="4">
        <v>42440</v>
      </c>
      <c r="B303">
        <v>0.67589999999999995</v>
      </c>
      <c r="C303" s="6">
        <f>OM[[#This Row],[Variaz]]/100</f>
        <v>6.7589999999999994E-3</v>
      </c>
      <c r="D303" s="10">
        <f>AUM[[#This Row],[ Etica Obbligazionario Misto]]</f>
        <v>947781818.50999999</v>
      </c>
      <c r="E303" s="10">
        <f>D302*OM[[#This Row],[Variazione percentuale]]</f>
        <v>6357264.7213969193</v>
      </c>
      <c r="F303" s="11">
        <f>OM[[#This Row],[AUM]]-D302</f>
        <v>7218906.6299999952</v>
      </c>
      <c r="G303" s="11">
        <f>OM[[#This Row],[∆ AUM]]-OM[[#This Row],[effetto mercato]]</f>
        <v>861641.90860307589</v>
      </c>
    </row>
    <row r="304" spans="1:7">
      <c r="A304" s="4">
        <v>42443</v>
      </c>
      <c r="B304">
        <v>0.18079999999999999</v>
      </c>
      <c r="C304" s="6">
        <f>OM[[#This Row],[Variaz]]/100</f>
        <v>1.8079999999999999E-3</v>
      </c>
      <c r="D304" s="10">
        <f>AUM[[#This Row],[ Etica Obbligazionario Misto]]</f>
        <v>950609254.80999994</v>
      </c>
      <c r="E304" s="10">
        <f>D303*OM[[#This Row],[Variazione percentuale]]</f>
        <v>1713589.5278660799</v>
      </c>
      <c r="F304" s="11">
        <f>OM[[#This Row],[AUM]]-D303</f>
        <v>2827436.2999999523</v>
      </c>
      <c r="G304" s="11">
        <f>OM[[#This Row],[∆ AUM]]-OM[[#This Row],[effetto mercato]]</f>
        <v>1113846.7721338724</v>
      </c>
    </row>
    <row r="305" spans="1:7">
      <c r="A305" s="4">
        <v>42444</v>
      </c>
      <c r="B305">
        <v>-0.30930000000000002</v>
      </c>
      <c r="C305" s="6">
        <f>OM[[#This Row],[Variaz]]/100</f>
        <v>-3.0930000000000003E-3</v>
      </c>
      <c r="D305" s="10">
        <f>AUM[[#This Row],[ Etica Obbligazionario Misto]]</f>
        <v>948991247.86000001</v>
      </c>
      <c r="E305" s="10">
        <f>D304*OM[[#This Row],[Variazione percentuale]]</f>
        <v>-2940234.4251273302</v>
      </c>
      <c r="F305" s="11">
        <f>OM[[#This Row],[AUM]]-D304</f>
        <v>-1618006.9499999285</v>
      </c>
      <c r="G305" s="11">
        <f>OM[[#This Row],[∆ AUM]]-OM[[#This Row],[effetto mercato]]</f>
        <v>1322227.4751274018</v>
      </c>
    </row>
    <row r="306" spans="1:7">
      <c r="A306" s="4">
        <v>42445</v>
      </c>
      <c r="B306">
        <v>9.0499999999999997E-2</v>
      </c>
      <c r="C306" s="6">
        <f>OM[[#This Row],[Variaz]]/100</f>
        <v>9.0499999999999999E-4</v>
      </c>
      <c r="D306" s="10">
        <f>AUM[[#This Row],[ Etica Obbligazionario Misto]]</f>
        <v>950421398.89999998</v>
      </c>
      <c r="E306" s="10">
        <f>D305*OM[[#This Row],[Variazione percentuale]]</f>
        <v>858837.07931329997</v>
      </c>
      <c r="F306" s="11">
        <f>OM[[#This Row],[AUM]]-D305</f>
        <v>1430151.0399999619</v>
      </c>
      <c r="G306" s="11">
        <f>OM[[#This Row],[∆ AUM]]-OM[[#This Row],[effetto mercato]]</f>
        <v>571313.96068666189</v>
      </c>
    </row>
    <row r="307" spans="1:7">
      <c r="A307" s="4">
        <v>42446</v>
      </c>
      <c r="B307">
        <v>0.21959999999999999</v>
      </c>
      <c r="C307" s="6">
        <f>OM[[#This Row],[Variaz]]/100</f>
        <v>2.196E-3</v>
      </c>
      <c r="D307" s="10">
        <f>AUM[[#This Row],[ Etica Obbligazionario Misto]]</f>
        <v>954083498.39999998</v>
      </c>
      <c r="E307" s="10">
        <f>D306*OM[[#This Row],[Variazione percentuale]]</f>
        <v>2087125.3919843999</v>
      </c>
      <c r="F307" s="11">
        <f>OM[[#This Row],[AUM]]-D306</f>
        <v>3662099.5</v>
      </c>
      <c r="G307" s="11">
        <f>OM[[#This Row],[∆ AUM]]-OM[[#This Row],[effetto mercato]]</f>
        <v>1574974.1080156001</v>
      </c>
    </row>
    <row r="308" spans="1:7">
      <c r="A308" s="4">
        <v>42447</v>
      </c>
      <c r="B308">
        <v>0.14180000000000001</v>
      </c>
      <c r="C308" s="6">
        <f>OM[[#This Row],[Variaz]]/100</f>
        <v>1.418E-3</v>
      </c>
      <c r="D308" s="10">
        <f>AUM[[#This Row],[ Etica Obbligazionario Misto]]</f>
        <v>956700931.75999999</v>
      </c>
      <c r="E308" s="10">
        <f>D307*OM[[#This Row],[Variazione percentuale]]</f>
        <v>1352890.4007311999</v>
      </c>
      <c r="F308" s="11">
        <f>OM[[#This Row],[AUM]]-D307</f>
        <v>2617433.3600000143</v>
      </c>
      <c r="G308" s="11">
        <f>OM[[#This Row],[∆ AUM]]-OM[[#This Row],[effetto mercato]]</f>
        <v>1264542.9592688144</v>
      </c>
    </row>
    <row r="309" spans="1:7">
      <c r="A309" s="4">
        <v>42450</v>
      </c>
      <c r="B309">
        <v>-5.1499999999999997E-2</v>
      </c>
      <c r="C309" s="6">
        <f>OM[[#This Row],[Variaz]]/100</f>
        <v>-5.1499999999999994E-4</v>
      </c>
      <c r="D309" s="10">
        <f>AUM[[#This Row],[ Etica Obbligazionario Misto]]</f>
        <v>957017599.50999999</v>
      </c>
      <c r="E309" s="10">
        <f>D308*OM[[#This Row],[Variazione percentuale]]</f>
        <v>-492700.97985639994</v>
      </c>
      <c r="F309" s="11">
        <f>OM[[#This Row],[AUM]]-D308</f>
        <v>316667.75</v>
      </c>
      <c r="G309" s="11">
        <f>OM[[#This Row],[∆ AUM]]-OM[[#This Row],[effetto mercato]]</f>
        <v>809368.72985639994</v>
      </c>
    </row>
    <row r="310" spans="1:7">
      <c r="A310" s="4">
        <v>42451</v>
      </c>
      <c r="B310">
        <v>9.01E-2</v>
      </c>
      <c r="C310" s="6">
        <f>OM[[#This Row],[Variaz]]/100</f>
        <v>9.01E-4</v>
      </c>
      <c r="D310" s="10">
        <f>AUM[[#This Row],[ Etica Obbligazionario Misto]]</f>
        <v>958797246.97000003</v>
      </c>
      <c r="E310" s="10">
        <f>D309*OM[[#This Row],[Variazione percentuale]]</f>
        <v>862272.85715851001</v>
      </c>
      <c r="F310" s="11">
        <f>OM[[#This Row],[AUM]]-D309</f>
        <v>1779647.4600000381</v>
      </c>
      <c r="G310" s="11">
        <f>OM[[#This Row],[∆ AUM]]-OM[[#This Row],[effetto mercato]]</f>
        <v>917374.60284152813</v>
      </c>
    </row>
    <row r="311" spans="1:7">
      <c r="A311" s="4">
        <v>42452</v>
      </c>
      <c r="B311">
        <v>-6.4299999999999996E-2</v>
      </c>
      <c r="C311" s="6">
        <f>OM[[#This Row],[Variaz]]/100</f>
        <v>-6.4299999999999991E-4</v>
      </c>
      <c r="D311" s="10">
        <f>AUM[[#This Row],[ Etica Obbligazionario Misto]]</f>
        <v>959201654.75</v>
      </c>
      <c r="E311" s="10">
        <f>D310*OM[[#This Row],[Variazione percentuale]]</f>
        <v>-616506.6298017099</v>
      </c>
      <c r="F311" s="11">
        <f>OM[[#This Row],[AUM]]-D310</f>
        <v>404407.77999997139</v>
      </c>
      <c r="G311" s="11">
        <f>OM[[#This Row],[∆ AUM]]-OM[[#This Row],[effetto mercato]]</f>
        <v>1020914.4098016813</v>
      </c>
    </row>
    <row r="312" spans="1:7">
      <c r="A312" s="4">
        <v>42453</v>
      </c>
      <c r="B312">
        <v>-9.01E-2</v>
      </c>
      <c r="C312" s="6">
        <f>OM[[#This Row],[Variaz]]/100</f>
        <v>-9.01E-4</v>
      </c>
      <c r="D312" s="10">
        <f>AUM[[#This Row],[ Etica Obbligazionario Misto]]</f>
        <v>967166538.50999999</v>
      </c>
      <c r="E312" s="10">
        <f>D311*OM[[#This Row],[Variazione percentuale]]</f>
        <v>-864240.69092974998</v>
      </c>
      <c r="F312" s="11">
        <f>OM[[#This Row],[AUM]]-D311</f>
        <v>7964883.7599999905</v>
      </c>
      <c r="G312" s="11">
        <f>OM[[#This Row],[∆ AUM]]-OM[[#This Row],[effetto mercato]]</f>
        <v>8829124.4509297404</v>
      </c>
    </row>
    <row r="313" spans="1:7">
      <c r="A313" s="4">
        <v>42458</v>
      </c>
      <c r="B313">
        <v>0.37369999999999998</v>
      </c>
      <c r="C313" s="6">
        <f>OM[[#This Row],[Variaz]]/100</f>
        <v>3.7369999999999999E-3</v>
      </c>
      <c r="D313" s="10">
        <f>AUM[[#This Row],[ Etica Obbligazionario Misto]]</f>
        <v>971671112.16000009</v>
      </c>
      <c r="E313" s="10">
        <f>D312*OM[[#This Row],[Variazione percentuale]]</f>
        <v>3614301.3544118698</v>
      </c>
      <c r="F313" s="11">
        <f>OM[[#This Row],[AUM]]-D312</f>
        <v>4504573.6500000954</v>
      </c>
      <c r="G313" s="11">
        <f>OM[[#This Row],[∆ AUM]]-OM[[#This Row],[effetto mercato]]</f>
        <v>890272.29558822559</v>
      </c>
    </row>
    <row r="314" spans="1:7">
      <c r="A314" s="4">
        <v>42459</v>
      </c>
      <c r="B314">
        <v>5.1400000000000001E-2</v>
      </c>
      <c r="C314" s="6">
        <f>OM[[#This Row],[Variaz]]/100</f>
        <v>5.1400000000000003E-4</v>
      </c>
      <c r="D314" s="10">
        <f>AUM[[#This Row],[ Etica Obbligazionario Misto]]</f>
        <v>973407773.86000001</v>
      </c>
      <c r="E314" s="10">
        <f>D313*OM[[#This Row],[Variazione percentuale]]</f>
        <v>499438.95165024005</v>
      </c>
      <c r="F314" s="11">
        <f>OM[[#This Row],[AUM]]-D313</f>
        <v>1736661.6999999285</v>
      </c>
      <c r="G314" s="11">
        <f>OM[[#This Row],[∆ AUM]]-OM[[#This Row],[effetto mercato]]</f>
        <v>1237222.7483496885</v>
      </c>
    </row>
    <row r="315" spans="1:7">
      <c r="A315" s="4">
        <v>42460</v>
      </c>
      <c r="B315">
        <v>-0.1026</v>
      </c>
      <c r="C315" s="6">
        <f>OM[[#This Row],[Variaz]]/100</f>
        <v>-1.026E-3</v>
      </c>
      <c r="D315" s="10">
        <f>AUM[[#This Row],[ Etica Obbligazionario Misto]]</f>
        <v>975083580.56999993</v>
      </c>
      <c r="E315" s="10">
        <f>D314*OM[[#This Row],[Variazione percentuale]]</f>
        <v>-998716.37598035997</v>
      </c>
      <c r="F315" s="11">
        <f>OM[[#This Row],[AUM]]-D314</f>
        <v>1675806.7099999189</v>
      </c>
      <c r="G315" s="11">
        <f>OM[[#This Row],[∆ AUM]]-OM[[#This Row],[effetto mercato]]</f>
        <v>2674523.0859802789</v>
      </c>
    </row>
    <row r="316" spans="1:7">
      <c r="A316" s="4">
        <v>42461</v>
      </c>
      <c r="B316">
        <v>0</v>
      </c>
      <c r="C316" s="6">
        <f>OM[[#This Row],[Variaz]]/100</f>
        <v>0</v>
      </c>
      <c r="D316" s="10">
        <f>AUM[[#This Row],[ Etica Obbligazionario Misto]]</f>
        <v>976426267.61999989</v>
      </c>
      <c r="E316" s="10">
        <f>D315*OM[[#This Row],[Variazione percentuale]]</f>
        <v>0</v>
      </c>
      <c r="F316" s="11">
        <f>OM[[#This Row],[AUM]]-D315</f>
        <v>1342687.0499999523</v>
      </c>
      <c r="G316" s="11">
        <f>OM[[#This Row],[∆ AUM]]-OM[[#This Row],[effetto mercato]]</f>
        <v>1342687.0499999523</v>
      </c>
    </row>
    <row r="317" spans="1:7">
      <c r="A317" s="4">
        <v>42464</v>
      </c>
      <c r="B317">
        <v>1.2800000000000001E-2</v>
      </c>
      <c r="C317" s="6">
        <f>OM[[#This Row],[Variaz]]/100</f>
        <v>1.2799999999999999E-4</v>
      </c>
      <c r="D317" s="10">
        <f>AUM[[#This Row],[ Etica Obbligazionario Misto]]</f>
        <v>977730177.59000003</v>
      </c>
      <c r="E317" s="10">
        <f>D316*OM[[#This Row],[Variazione percentuale]]</f>
        <v>124982.56225535998</v>
      </c>
      <c r="F317" s="11">
        <f>OM[[#This Row],[AUM]]-D316</f>
        <v>1303909.9700001478</v>
      </c>
      <c r="G317" s="11">
        <f>OM[[#This Row],[∆ AUM]]-OM[[#This Row],[effetto mercato]]</f>
        <v>1178927.4077447879</v>
      </c>
    </row>
    <row r="318" spans="1:7">
      <c r="A318" s="4">
        <v>42465</v>
      </c>
      <c r="B318">
        <v>-0.16689999999999999</v>
      </c>
      <c r="C318" s="6">
        <f>OM[[#This Row],[Variaz]]/100</f>
        <v>-1.6689999999999999E-3</v>
      </c>
      <c r="D318" s="10">
        <f>AUM[[#This Row],[ Etica Obbligazionario Misto]]</f>
        <v>977179399.25</v>
      </c>
      <c r="E318" s="10">
        <f>D317*OM[[#This Row],[Variazione percentuale]]</f>
        <v>-1631831.6663977099</v>
      </c>
      <c r="F318" s="11">
        <f>OM[[#This Row],[AUM]]-D317</f>
        <v>-550778.34000003338</v>
      </c>
      <c r="G318" s="11">
        <f>OM[[#This Row],[∆ AUM]]-OM[[#This Row],[effetto mercato]]</f>
        <v>1081053.3263976765</v>
      </c>
    </row>
    <row r="319" spans="1:7">
      <c r="A319" s="4">
        <v>42466</v>
      </c>
      <c r="B319">
        <v>5.1400000000000001E-2</v>
      </c>
      <c r="C319" s="6">
        <f>OM[[#This Row],[Variaz]]/100</f>
        <v>5.1400000000000003E-4</v>
      </c>
      <c r="D319" s="10">
        <f>AUM[[#This Row],[ Etica Obbligazionario Misto]]</f>
        <v>979285985.54000008</v>
      </c>
      <c r="E319" s="10">
        <f>D318*OM[[#This Row],[Variazione percentuale]]</f>
        <v>502270.21121450001</v>
      </c>
      <c r="F319" s="11">
        <f>OM[[#This Row],[AUM]]-D318</f>
        <v>2106586.2900000811</v>
      </c>
      <c r="G319" s="11">
        <f>OM[[#This Row],[∆ AUM]]-OM[[#This Row],[effetto mercato]]</f>
        <v>1604316.078785581</v>
      </c>
    </row>
    <row r="320" spans="1:7">
      <c r="A320" s="4">
        <v>42467</v>
      </c>
      <c r="B320">
        <v>-0.1928</v>
      </c>
      <c r="C320" s="6">
        <f>OM[[#This Row],[Variaz]]/100</f>
        <v>-1.928E-3</v>
      </c>
      <c r="D320" s="10">
        <f>AUM[[#This Row],[ Etica Obbligazionario Misto]]</f>
        <v>978656926.39999998</v>
      </c>
      <c r="E320" s="10">
        <f>D319*OM[[#This Row],[Variazione percentuale]]</f>
        <v>-1888063.3801211203</v>
      </c>
      <c r="F320" s="11">
        <f>OM[[#This Row],[AUM]]-D319</f>
        <v>-629059.1400001049</v>
      </c>
      <c r="G320" s="11">
        <f>OM[[#This Row],[∆ AUM]]-OM[[#This Row],[effetto mercato]]</f>
        <v>1259004.2401210153</v>
      </c>
    </row>
    <row r="321" spans="1:7">
      <c r="A321" s="4">
        <v>42468</v>
      </c>
      <c r="B321">
        <v>0.20610000000000001</v>
      </c>
      <c r="C321" s="6">
        <f>OM[[#This Row],[Variaz]]/100</f>
        <v>2.0609999999999999E-3</v>
      </c>
      <c r="D321" s="10">
        <f>AUM[[#This Row],[ Etica Obbligazionario Misto]]</f>
        <v>982972890.12</v>
      </c>
      <c r="E321" s="10">
        <f>D320*OM[[#This Row],[Variazione percentuale]]</f>
        <v>2017011.9253103998</v>
      </c>
      <c r="F321" s="11">
        <f>OM[[#This Row],[AUM]]-D320</f>
        <v>4315963.7200000286</v>
      </c>
      <c r="G321" s="11">
        <f>OM[[#This Row],[∆ AUM]]-OM[[#This Row],[effetto mercato]]</f>
        <v>2298951.7946896288</v>
      </c>
    </row>
    <row r="322" spans="1:7">
      <c r="A322" s="4">
        <v>42471</v>
      </c>
      <c r="B322">
        <v>-0.1028</v>
      </c>
      <c r="C322" s="6">
        <f>OM[[#This Row],[Variaz]]/100</f>
        <v>-1.0280000000000001E-3</v>
      </c>
      <c r="D322" s="10">
        <f>AUM[[#This Row],[ Etica Obbligazionario Misto]]</f>
        <v>983194393.29000008</v>
      </c>
      <c r="E322" s="10">
        <f>D321*OM[[#This Row],[Variazione percentuale]]</f>
        <v>-1010496.1310433601</v>
      </c>
      <c r="F322" s="11">
        <f>OM[[#This Row],[AUM]]-D321</f>
        <v>221503.17000007629</v>
      </c>
      <c r="G322" s="11">
        <f>OM[[#This Row],[∆ AUM]]-OM[[#This Row],[effetto mercato]]</f>
        <v>1231999.3010434364</v>
      </c>
    </row>
    <row r="323" spans="1:7">
      <c r="A323" s="4">
        <v>42472</v>
      </c>
      <c r="B323">
        <v>-0.10290000000000001</v>
      </c>
      <c r="C323" s="6">
        <f>OM[[#This Row],[Variaz]]/100</f>
        <v>-1.029E-3</v>
      </c>
      <c r="D323" s="10">
        <f>AUM[[#This Row],[ Etica Obbligazionario Misto]]</f>
        <v>983604249.18000007</v>
      </c>
      <c r="E323" s="10">
        <f>D322*OM[[#This Row],[Variazione percentuale]]</f>
        <v>-1011707.0306954101</v>
      </c>
      <c r="F323" s="11">
        <f>OM[[#This Row],[AUM]]-D322</f>
        <v>409855.88999998569</v>
      </c>
      <c r="G323" s="11">
        <f>OM[[#This Row],[∆ AUM]]-OM[[#This Row],[effetto mercato]]</f>
        <v>1421562.9206953957</v>
      </c>
    </row>
    <row r="324" spans="1:7">
      <c r="A324" s="4">
        <v>42473</v>
      </c>
      <c r="B324">
        <v>0.4637</v>
      </c>
      <c r="C324" s="6">
        <f>OM[[#This Row],[Variaz]]/100</f>
        <v>4.6369999999999996E-3</v>
      </c>
      <c r="D324" s="10">
        <f>AUM[[#This Row],[ Etica Obbligazionario Misto]]</f>
        <v>989426642.18999994</v>
      </c>
      <c r="E324" s="10">
        <f>D323*OM[[#This Row],[Variazione percentuale]]</f>
        <v>4560972.9034476597</v>
      </c>
      <c r="F324" s="11">
        <f>OM[[#This Row],[AUM]]-D323</f>
        <v>5822393.0099998713</v>
      </c>
      <c r="G324" s="11">
        <f>OM[[#This Row],[∆ AUM]]-OM[[#This Row],[effetto mercato]]</f>
        <v>1261420.1065522116</v>
      </c>
    </row>
    <row r="325" spans="1:7">
      <c r="A325" s="4">
        <v>42474</v>
      </c>
      <c r="B325">
        <v>-0.1026</v>
      </c>
      <c r="C325" s="6">
        <f>OM[[#This Row],[Variaz]]/100</f>
        <v>-1.026E-3</v>
      </c>
      <c r="D325" s="10">
        <f>AUM[[#This Row],[ Etica Obbligazionario Misto]]</f>
        <v>989343694.25999999</v>
      </c>
      <c r="E325" s="10">
        <f>D324*OM[[#This Row],[Variazione percentuale]]</f>
        <v>-1015151.73488694</v>
      </c>
      <c r="F325" s="11">
        <f>OM[[#This Row],[AUM]]-D324</f>
        <v>-82947.929999947548</v>
      </c>
      <c r="G325" s="11">
        <f>OM[[#This Row],[∆ AUM]]-OM[[#This Row],[effetto mercato]]</f>
        <v>932203.80488699244</v>
      </c>
    </row>
    <row r="326" spans="1:7">
      <c r="A326" s="4">
        <v>42475</v>
      </c>
      <c r="B326">
        <v>8.9800000000000005E-2</v>
      </c>
      <c r="C326" s="6">
        <f>OM[[#This Row],[Variaz]]/100</f>
        <v>8.9800000000000004E-4</v>
      </c>
      <c r="D326" s="10">
        <f>AUM[[#This Row],[ Etica Obbligazionario Misto]]</f>
        <v>990995196.67000008</v>
      </c>
      <c r="E326" s="10">
        <f>D325*OM[[#This Row],[Variazione percentuale]]</f>
        <v>888430.63744547998</v>
      </c>
      <c r="F326" s="11">
        <f>OM[[#This Row],[AUM]]-D325</f>
        <v>1651502.4100000858</v>
      </c>
      <c r="G326" s="11">
        <f>OM[[#This Row],[∆ AUM]]-OM[[#This Row],[effetto mercato]]</f>
        <v>763071.77255460585</v>
      </c>
    </row>
    <row r="327" spans="1:7">
      <c r="A327" s="4">
        <v>42478</v>
      </c>
      <c r="B327">
        <v>-0.1026</v>
      </c>
      <c r="C327" s="6">
        <f>OM[[#This Row],[Variaz]]/100</f>
        <v>-1.026E-3</v>
      </c>
      <c r="D327" s="10">
        <f>AUM[[#This Row],[ Etica Obbligazionario Misto]]</f>
        <v>991486295.55999994</v>
      </c>
      <c r="E327" s="10">
        <f>D326*OM[[#This Row],[Variazione percentuale]]</f>
        <v>-1016761.07178342</v>
      </c>
      <c r="F327" s="11">
        <f>OM[[#This Row],[AUM]]-D326</f>
        <v>491098.88999986649</v>
      </c>
      <c r="G327" s="11">
        <f>OM[[#This Row],[∆ AUM]]-OM[[#This Row],[effetto mercato]]</f>
        <v>1507859.9617832866</v>
      </c>
    </row>
    <row r="328" spans="1:7">
      <c r="A328" s="4">
        <v>42479</v>
      </c>
      <c r="B328">
        <v>3.85E-2</v>
      </c>
      <c r="C328" s="6">
        <f>OM[[#This Row],[Variaz]]/100</f>
        <v>3.8499999999999998E-4</v>
      </c>
      <c r="D328" s="10">
        <f>AUM[[#This Row],[ Etica Obbligazionario Misto]]</f>
        <v>993565015.50999999</v>
      </c>
      <c r="E328" s="10">
        <f>D327*OM[[#This Row],[Variazione percentuale]]</f>
        <v>381722.22379059996</v>
      </c>
      <c r="F328" s="11">
        <f>OM[[#This Row],[AUM]]-D327</f>
        <v>2078719.9500000477</v>
      </c>
      <c r="G328" s="11">
        <f>OM[[#This Row],[∆ AUM]]-OM[[#This Row],[effetto mercato]]</f>
        <v>1696997.7262094477</v>
      </c>
    </row>
    <row r="329" spans="1:7">
      <c r="A329" s="4">
        <v>42480</v>
      </c>
      <c r="B329">
        <v>0.1027</v>
      </c>
      <c r="C329" s="6">
        <f>OM[[#This Row],[Variaz]]/100</f>
        <v>1.0269999999999999E-3</v>
      </c>
      <c r="D329" s="10">
        <f>AUM[[#This Row],[ Etica Obbligazionario Misto]]</f>
        <v>995577022.74000001</v>
      </c>
      <c r="E329" s="10">
        <f>D328*OM[[#This Row],[Variazione percentuale]]</f>
        <v>1020391.27092877</v>
      </c>
      <c r="F329" s="11">
        <f>OM[[#This Row],[AUM]]-D328</f>
        <v>2012007.2300000191</v>
      </c>
      <c r="G329" s="11">
        <f>OM[[#This Row],[∆ AUM]]-OM[[#This Row],[effetto mercato]]</f>
        <v>991615.95907124912</v>
      </c>
    </row>
    <row r="330" spans="1:7">
      <c r="A330" s="4">
        <v>42481</v>
      </c>
      <c r="B330">
        <v>-0.25640000000000002</v>
      </c>
      <c r="C330" s="6">
        <f>OM[[#This Row],[Variaz]]/100</f>
        <v>-2.5640000000000003E-3</v>
      </c>
      <c r="D330" s="10">
        <f>AUM[[#This Row],[ Etica Obbligazionario Misto]]</f>
        <v>994914035.46000004</v>
      </c>
      <c r="E330" s="10">
        <f>D329*OM[[#This Row],[Variazione percentuale]]</f>
        <v>-2552659.4863053602</v>
      </c>
      <c r="F330" s="11">
        <f>OM[[#This Row],[AUM]]-D329</f>
        <v>-662987.27999997139</v>
      </c>
      <c r="G330" s="11">
        <f>OM[[#This Row],[∆ AUM]]-OM[[#This Row],[effetto mercato]]</f>
        <v>1889672.2063053888</v>
      </c>
    </row>
    <row r="331" spans="1:7">
      <c r="A331" s="4">
        <v>42482</v>
      </c>
      <c r="B331">
        <v>0.09</v>
      </c>
      <c r="C331" s="6">
        <f>OM[[#This Row],[Variaz]]/100</f>
        <v>8.9999999999999998E-4</v>
      </c>
      <c r="D331" s="10">
        <f>AUM[[#This Row],[ Etica Obbligazionario Misto]]</f>
        <v>999266534.53999996</v>
      </c>
      <c r="E331" s="10">
        <f>D330*OM[[#This Row],[Variazione percentuale]]</f>
        <v>895422.63191400003</v>
      </c>
      <c r="F331" s="11">
        <f>OM[[#This Row],[AUM]]-D330</f>
        <v>4352499.0799999237</v>
      </c>
      <c r="G331" s="11">
        <f>OM[[#This Row],[∆ AUM]]-OM[[#This Row],[effetto mercato]]</f>
        <v>3457076.4480859237</v>
      </c>
    </row>
    <row r="332" spans="1:7">
      <c r="A332" s="4">
        <v>42486</v>
      </c>
      <c r="B332">
        <v>-0.30819999999999997</v>
      </c>
      <c r="C332" s="6">
        <f>OM[[#This Row],[Variaz]]/100</f>
        <v>-3.0819999999999997E-3</v>
      </c>
      <c r="D332" s="10">
        <f>AUM[[#This Row],[ Etica Obbligazionario Misto]]</f>
        <v>997412635.69000006</v>
      </c>
      <c r="E332" s="10">
        <f>D331*OM[[#This Row],[Variazione percentuale]]</f>
        <v>-3079739.4594522794</v>
      </c>
      <c r="F332" s="11">
        <f>OM[[#This Row],[AUM]]-D331</f>
        <v>-1853898.8499999046</v>
      </c>
      <c r="G332" s="11">
        <f>OM[[#This Row],[∆ AUM]]-OM[[#This Row],[effetto mercato]]</f>
        <v>1225840.6094523747</v>
      </c>
    </row>
    <row r="333" spans="1:7">
      <c r="A333" s="4">
        <v>42487</v>
      </c>
      <c r="B333">
        <v>3.8600000000000002E-2</v>
      </c>
      <c r="C333" s="6">
        <f>OM[[#This Row],[Variaz]]/100</f>
        <v>3.86E-4</v>
      </c>
      <c r="D333" s="10">
        <f>AUM[[#This Row],[ Etica Obbligazionario Misto]]</f>
        <v>999430493.47000003</v>
      </c>
      <c r="E333" s="10">
        <f>D332*OM[[#This Row],[Variazione percentuale]]</f>
        <v>385001.27737634</v>
      </c>
      <c r="F333" s="11">
        <f>OM[[#This Row],[AUM]]-D332</f>
        <v>2017857.7799999714</v>
      </c>
      <c r="G333" s="11">
        <f>OM[[#This Row],[∆ AUM]]-OM[[#This Row],[effetto mercato]]</f>
        <v>1632856.5026236314</v>
      </c>
    </row>
    <row r="334" spans="1:7">
      <c r="A334" s="4">
        <v>42488</v>
      </c>
      <c r="B334">
        <v>3.8600000000000002E-2</v>
      </c>
      <c r="C334" s="6">
        <f>OM[[#This Row],[Variaz]]/100</f>
        <v>3.86E-4</v>
      </c>
      <c r="D334" s="10">
        <f>AUM[[#This Row],[ Etica Obbligazionario Misto]]</f>
        <v>1001843167.54</v>
      </c>
      <c r="E334" s="10">
        <f>D333*OM[[#This Row],[Variazione percentuale]]</f>
        <v>385780.17047941999</v>
      </c>
      <c r="F334" s="11">
        <f>OM[[#This Row],[AUM]]-D333</f>
        <v>2412674.0699999332</v>
      </c>
      <c r="G334" s="11">
        <f>OM[[#This Row],[∆ AUM]]-OM[[#This Row],[effetto mercato]]</f>
        <v>2026893.8995205131</v>
      </c>
    </row>
    <row r="335" spans="1:7">
      <c r="A335" s="4">
        <v>42489</v>
      </c>
      <c r="B335">
        <v>-0.27029999999999998</v>
      </c>
      <c r="C335" s="6">
        <f>OM[[#This Row],[Variaz]]/100</f>
        <v>-2.7029999999999997E-3</v>
      </c>
      <c r="D335" s="10">
        <f>AUM[[#This Row],[ Etica Obbligazionario Misto]]</f>
        <v>1001792550.58</v>
      </c>
      <c r="E335" s="10">
        <f>D334*OM[[#This Row],[Variazione percentuale]]</f>
        <v>-2707982.0818606196</v>
      </c>
      <c r="F335" s="11">
        <f>OM[[#This Row],[AUM]]-D334</f>
        <v>-50616.959999918938</v>
      </c>
      <c r="G335" s="11">
        <f>OM[[#This Row],[∆ AUM]]-OM[[#This Row],[effetto mercato]]</f>
        <v>2657365.1218607007</v>
      </c>
    </row>
    <row r="336" spans="1:7">
      <c r="A336" s="4">
        <v>42492</v>
      </c>
      <c r="B336">
        <v>1.29E-2</v>
      </c>
      <c r="C336" s="6">
        <f>OM[[#This Row],[Variaz]]/100</f>
        <v>1.2899999999999999E-4</v>
      </c>
      <c r="D336" s="10">
        <f>AUM[[#This Row],[ Etica Obbligazionario Misto]]</f>
        <v>1003417277.24</v>
      </c>
      <c r="E336" s="10">
        <f>D335*OM[[#This Row],[Variazione percentuale]]</f>
        <v>129231.23902482</v>
      </c>
      <c r="F336" s="11">
        <f>OM[[#This Row],[AUM]]-D335</f>
        <v>1624726.6599999666</v>
      </c>
      <c r="G336" s="11">
        <f>OM[[#This Row],[∆ AUM]]-OM[[#This Row],[effetto mercato]]</f>
        <v>1495495.4209751466</v>
      </c>
    </row>
    <row r="337" spans="1:7">
      <c r="A337" s="4">
        <v>42493</v>
      </c>
      <c r="B337">
        <v>1.29E-2</v>
      </c>
      <c r="C337" s="6">
        <f>OM[[#This Row],[Variaz]]/100</f>
        <v>1.2899999999999999E-4</v>
      </c>
      <c r="D337" s="10">
        <f>AUM[[#This Row],[ Etica Obbligazionario Misto]]</f>
        <v>1004398298.8000001</v>
      </c>
      <c r="E337" s="10">
        <f>D336*OM[[#This Row],[Variazione percentuale]]</f>
        <v>129440.82876395999</v>
      </c>
      <c r="F337" s="11">
        <f>OM[[#This Row],[AUM]]-D336</f>
        <v>981021.56000006199</v>
      </c>
      <c r="G337" s="11">
        <f>OM[[#This Row],[∆ AUM]]-OM[[#This Row],[effetto mercato]]</f>
        <v>851580.73123610206</v>
      </c>
    </row>
    <row r="338" spans="1:7">
      <c r="A338" s="4">
        <v>42494</v>
      </c>
      <c r="B338">
        <v>-0.16769999999999999</v>
      </c>
      <c r="C338" s="6">
        <f>OM[[#This Row],[Variaz]]/100</f>
        <v>-1.6769999999999999E-3</v>
      </c>
      <c r="D338" s="10">
        <f>AUM[[#This Row],[ Etica Obbligazionario Misto]]</f>
        <v>1003161327.46</v>
      </c>
      <c r="E338" s="10">
        <f>D337*OM[[#This Row],[Variazione percentuale]]</f>
        <v>-1684375.9470875999</v>
      </c>
      <c r="F338" s="11">
        <f>OM[[#This Row],[AUM]]-D337</f>
        <v>-1236971.3400000334</v>
      </c>
      <c r="G338" s="11">
        <f>OM[[#This Row],[∆ AUM]]-OM[[#This Row],[effetto mercato]]</f>
        <v>447404.60708756652</v>
      </c>
    </row>
    <row r="339" spans="1:7">
      <c r="A339" s="4">
        <v>42495</v>
      </c>
      <c r="B339">
        <v>0.16800000000000001</v>
      </c>
      <c r="C339" s="6">
        <f>OM[[#This Row],[Variaz]]/100</f>
        <v>1.6800000000000001E-3</v>
      </c>
      <c r="D339" s="10">
        <f>AUM[[#This Row],[ Etica Obbligazionario Misto]]</f>
        <v>1005856935.5500001</v>
      </c>
      <c r="E339" s="10">
        <f>D338*OM[[#This Row],[Variazione percentuale]]</f>
        <v>1685311.0301328001</v>
      </c>
      <c r="F339" s="11">
        <f>OM[[#This Row],[AUM]]-D338</f>
        <v>2695608.0900000334</v>
      </c>
      <c r="G339" s="11">
        <f>OM[[#This Row],[∆ AUM]]-OM[[#This Row],[effetto mercato]]</f>
        <v>1010297.0598672333</v>
      </c>
    </row>
    <row r="340" spans="1:7">
      <c r="A340" s="4">
        <v>42496</v>
      </c>
      <c r="B340">
        <v>2.58E-2</v>
      </c>
      <c r="C340" s="6">
        <f>OM[[#This Row],[Variaz]]/100</f>
        <v>2.5799999999999998E-4</v>
      </c>
      <c r="D340" s="10">
        <f>AUM[[#This Row],[ Etica Obbligazionario Misto]]</f>
        <v>1007909426.1900001</v>
      </c>
      <c r="E340" s="10">
        <f>D339*OM[[#This Row],[Variazione percentuale]]</f>
        <v>259511.08937189999</v>
      </c>
      <c r="F340" s="11">
        <f>OM[[#This Row],[AUM]]-D339</f>
        <v>2052490.6399999857</v>
      </c>
      <c r="G340" s="11">
        <f>OM[[#This Row],[∆ AUM]]-OM[[#This Row],[effetto mercato]]</f>
        <v>1792979.5506280856</v>
      </c>
    </row>
    <row r="341" spans="1:7">
      <c r="A341" s="4">
        <v>42499</v>
      </c>
      <c r="B341">
        <v>0.129</v>
      </c>
      <c r="C341" s="6">
        <f>OM[[#This Row],[Variaz]]/100</f>
        <v>1.2900000000000001E-3</v>
      </c>
      <c r="D341" s="10">
        <f>AUM[[#This Row],[ Etica Obbligazionario Misto]]</f>
        <v>1010173400.39</v>
      </c>
      <c r="E341" s="10">
        <f>D340*OM[[#This Row],[Variazione percentuale]]</f>
        <v>1300203.1597851003</v>
      </c>
      <c r="F341" s="11">
        <f>OM[[#This Row],[AUM]]-D340</f>
        <v>2263974.1999999285</v>
      </c>
      <c r="G341" s="11">
        <f>OM[[#This Row],[∆ AUM]]-OM[[#This Row],[effetto mercato]]</f>
        <v>963771.04021482822</v>
      </c>
    </row>
    <row r="342" spans="1:7">
      <c r="A342" s="4">
        <v>42500</v>
      </c>
      <c r="B342">
        <v>5.1499999999999997E-2</v>
      </c>
      <c r="C342" s="6">
        <f>OM[[#This Row],[Variaz]]/100</f>
        <v>5.1499999999999994E-4</v>
      </c>
      <c r="D342" s="10">
        <f>AUM[[#This Row],[ Etica Obbligazionario Misto]]</f>
        <v>1012017675.12</v>
      </c>
      <c r="E342" s="10">
        <f>D341*OM[[#This Row],[Variazione percentuale]]</f>
        <v>520239.30120084994</v>
      </c>
      <c r="F342" s="11">
        <f>OM[[#This Row],[AUM]]-D341</f>
        <v>1844274.7300000191</v>
      </c>
      <c r="G342" s="11">
        <f>OM[[#This Row],[∆ AUM]]-OM[[#This Row],[effetto mercato]]</f>
        <v>1324035.4287991691</v>
      </c>
    </row>
    <row r="343" spans="1:7">
      <c r="A343" s="4">
        <v>42501</v>
      </c>
      <c r="B343">
        <v>-5.1499999999999997E-2</v>
      </c>
      <c r="C343" s="6">
        <f>OM[[#This Row],[Variaz]]/100</f>
        <v>-5.1499999999999994E-4</v>
      </c>
      <c r="D343" s="10">
        <f>AUM[[#This Row],[ Etica Obbligazionario Misto]]</f>
        <v>1012589205.28</v>
      </c>
      <c r="E343" s="10">
        <f>D342*OM[[#This Row],[Variazione percentuale]]</f>
        <v>-521189.10268679995</v>
      </c>
      <c r="F343" s="11">
        <f>OM[[#This Row],[AUM]]-D342</f>
        <v>571530.15999996662</v>
      </c>
      <c r="G343" s="11">
        <f>OM[[#This Row],[∆ AUM]]-OM[[#This Row],[effetto mercato]]</f>
        <v>1092719.2626867667</v>
      </c>
    </row>
    <row r="344" spans="1:7">
      <c r="A344" s="4">
        <v>42502</v>
      </c>
      <c r="B344">
        <v>-9.0200000000000002E-2</v>
      </c>
      <c r="C344" s="6">
        <f>OM[[#This Row],[Variaz]]/100</f>
        <v>-9.0200000000000002E-4</v>
      </c>
      <c r="D344" s="10">
        <f>AUM[[#This Row],[ Etica Obbligazionario Misto]]</f>
        <v>1013102304.16</v>
      </c>
      <c r="E344" s="10">
        <f>D343*OM[[#This Row],[Variazione percentuale]]</f>
        <v>-913355.46316256002</v>
      </c>
      <c r="F344" s="11">
        <f>OM[[#This Row],[AUM]]-D343</f>
        <v>513098.87999999523</v>
      </c>
      <c r="G344" s="11">
        <f>OM[[#This Row],[∆ AUM]]-OM[[#This Row],[effetto mercato]]</f>
        <v>1426454.3431625552</v>
      </c>
    </row>
    <row r="345" spans="1:7">
      <c r="A345" s="4">
        <v>42503</v>
      </c>
      <c r="B345">
        <v>0.14180000000000001</v>
      </c>
      <c r="C345" s="6">
        <f>OM[[#This Row],[Variaz]]/100</f>
        <v>1.418E-3</v>
      </c>
      <c r="D345" s="10">
        <f>AUM[[#This Row],[ Etica Obbligazionario Misto]]</f>
        <v>1016239895.64</v>
      </c>
      <c r="E345" s="10">
        <f>D344*OM[[#This Row],[Variazione percentuale]]</f>
        <v>1436579.0672988798</v>
      </c>
      <c r="F345" s="11">
        <f>OM[[#This Row],[AUM]]-D344</f>
        <v>3137591.4800000191</v>
      </c>
      <c r="G345" s="11">
        <f>OM[[#This Row],[∆ AUM]]-OM[[#This Row],[effetto mercato]]</f>
        <v>1701012.4127011392</v>
      </c>
    </row>
    <row r="346" spans="1:7">
      <c r="A346" s="4">
        <v>42506</v>
      </c>
      <c r="B346">
        <v>1.29E-2</v>
      </c>
      <c r="C346" s="6">
        <f>OM[[#This Row],[Variaz]]/100</f>
        <v>1.2899999999999999E-4</v>
      </c>
      <c r="D346" s="10">
        <f>AUM[[#This Row],[ Etica Obbligazionario Misto]]</f>
        <v>1016901185.86</v>
      </c>
      <c r="E346" s="10">
        <f>D345*OM[[#This Row],[Variazione percentuale]]</f>
        <v>131094.94653756</v>
      </c>
      <c r="F346" s="11">
        <f>OM[[#This Row],[AUM]]-D345</f>
        <v>661290.22000002861</v>
      </c>
      <c r="G346" s="11">
        <f>OM[[#This Row],[∆ AUM]]-OM[[#This Row],[effetto mercato]]</f>
        <v>530195.27346246864</v>
      </c>
    </row>
    <row r="347" spans="1:7">
      <c r="A347" s="4">
        <v>42507</v>
      </c>
      <c r="B347">
        <v>2.5700000000000001E-2</v>
      </c>
      <c r="C347" s="6">
        <f>OM[[#This Row],[Variaz]]/100</f>
        <v>2.5700000000000001E-4</v>
      </c>
      <c r="D347" s="10">
        <f>AUM[[#This Row],[ Etica Obbligazionario Misto]]</f>
        <v>1017688556.15</v>
      </c>
      <c r="E347" s="10">
        <f>D346*OM[[#This Row],[Variazione percentuale]]</f>
        <v>261343.60476602003</v>
      </c>
      <c r="F347" s="11">
        <f>OM[[#This Row],[AUM]]-D346</f>
        <v>787370.28999996185</v>
      </c>
      <c r="G347" s="11">
        <f>OM[[#This Row],[∆ AUM]]-OM[[#This Row],[effetto mercato]]</f>
        <v>526026.68523394177</v>
      </c>
    </row>
    <row r="348" spans="1:7">
      <c r="A348" s="4">
        <v>42508</v>
      </c>
      <c r="B348">
        <v>-9.01E-2</v>
      </c>
      <c r="C348" s="6">
        <f>OM[[#This Row],[Variaz]]/100</f>
        <v>-9.01E-4</v>
      </c>
      <c r="D348" s="10">
        <f>AUM[[#This Row],[ Etica Obbligazionario Misto]]</f>
        <v>1017715456.89</v>
      </c>
      <c r="E348" s="10">
        <f>D347*OM[[#This Row],[Variazione percentuale]]</f>
        <v>-916937.38909115002</v>
      </c>
      <c r="F348" s="11">
        <f>OM[[#This Row],[AUM]]-D347</f>
        <v>26900.740000009537</v>
      </c>
      <c r="G348" s="11">
        <f>OM[[#This Row],[∆ AUM]]-OM[[#This Row],[effetto mercato]]</f>
        <v>943838.12909115956</v>
      </c>
    </row>
    <row r="349" spans="1:7">
      <c r="A349" s="4">
        <v>42509</v>
      </c>
      <c r="B349">
        <v>-7.7299999999999994E-2</v>
      </c>
      <c r="C349" s="6">
        <f>OM[[#This Row],[Variaz]]/100</f>
        <v>-7.7299999999999992E-4</v>
      </c>
      <c r="D349" s="10">
        <f>AUM[[#This Row],[ Etica Obbligazionario Misto]]</f>
        <v>1018130303.75</v>
      </c>
      <c r="E349" s="10">
        <f>D348*OM[[#This Row],[Variazione percentuale]]</f>
        <v>-786694.04817596986</v>
      </c>
      <c r="F349" s="11">
        <f>OM[[#This Row],[AUM]]-D348</f>
        <v>414846.86000001431</v>
      </c>
      <c r="G349" s="11">
        <f>OM[[#This Row],[∆ AUM]]-OM[[#This Row],[effetto mercato]]</f>
        <v>1201540.9081759842</v>
      </c>
    </row>
    <row r="350" spans="1:7">
      <c r="A350" s="4">
        <v>42510</v>
      </c>
      <c r="B350">
        <v>0.1676</v>
      </c>
      <c r="C350" s="6">
        <f>OM[[#This Row],[Variaz]]/100</f>
        <v>1.676E-3</v>
      </c>
      <c r="D350" s="10">
        <f>AUM[[#This Row],[ Etica Obbligazionario Misto]]</f>
        <v>1020766719.37</v>
      </c>
      <c r="E350" s="10">
        <f>D349*OM[[#This Row],[Variazione percentuale]]</f>
        <v>1706386.3890849999</v>
      </c>
      <c r="F350" s="11">
        <f>OM[[#This Row],[AUM]]-D349</f>
        <v>2636415.6200000048</v>
      </c>
      <c r="G350" s="11">
        <f>OM[[#This Row],[∆ AUM]]-OM[[#This Row],[effetto mercato]]</f>
        <v>930029.23091500485</v>
      </c>
    </row>
    <row r="351" spans="1:7">
      <c r="A351" s="4">
        <v>42513</v>
      </c>
      <c r="B351">
        <v>-5.1499999999999997E-2</v>
      </c>
      <c r="C351" s="6">
        <f>OM[[#This Row],[Variaz]]/100</f>
        <v>-5.1499999999999994E-4</v>
      </c>
      <c r="D351" s="10">
        <f>AUM[[#This Row],[ Etica Obbligazionario Misto]]</f>
        <v>1021077914.5</v>
      </c>
      <c r="E351" s="10">
        <f>D350*OM[[#This Row],[Variazione percentuale]]</f>
        <v>-525694.86047554994</v>
      </c>
      <c r="F351" s="11">
        <f>OM[[#This Row],[AUM]]-D350</f>
        <v>311195.12999999523</v>
      </c>
      <c r="G351" s="11">
        <f>OM[[#This Row],[∆ AUM]]-OM[[#This Row],[effetto mercato]]</f>
        <v>836889.99047554517</v>
      </c>
    </row>
    <row r="352" spans="1:7">
      <c r="A352" s="4">
        <v>42514</v>
      </c>
      <c r="B352">
        <v>0.2447</v>
      </c>
      <c r="C352" s="6">
        <f>OM[[#This Row],[Variaz]]/100</f>
        <v>2.447E-3</v>
      </c>
      <c r="D352" s="10">
        <f>AUM[[#This Row],[ Etica Obbligazionario Misto]]</f>
        <v>1025155773.2</v>
      </c>
      <c r="E352" s="10">
        <f>D351*OM[[#This Row],[Variazione percentuale]]</f>
        <v>2498577.6567814997</v>
      </c>
      <c r="F352" s="11">
        <f>OM[[#This Row],[AUM]]-D351</f>
        <v>4077858.7000000477</v>
      </c>
      <c r="G352" s="11">
        <f>OM[[#This Row],[∆ AUM]]-OM[[#This Row],[effetto mercato]]</f>
        <v>1579281.0432185479</v>
      </c>
    </row>
    <row r="353" spans="1:7">
      <c r="A353" s="4">
        <v>42515</v>
      </c>
      <c r="B353">
        <v>0.2954</v>
      </c>
      <c r="C353" s="6">
        <f>OM[[#This Row],[Variaz]]/100</f>
        <v>2.954E-3</v>
      </c>
      <c r="D353" s="10">
        <f>AUM[[#This Row],[ Etica Obbligazionario Misto]]</f>
        <v>1028637567.71</v>
      </c>
      <c r="E353" s="10">
        <f>D352*OM[[#This Row],[Variazione percentuale]]</f>
        <v>3028310.1540328003</v>
      </c>
      <c r="F353" s="11">
        <f>OM[[#This Row],[AUM]]-D352</f>
        <v>3481794.5099999905</v>
      </c>
      <c r="G353" s="11">
        <f>OM[[#This Row],[∆ AUM]]-OM[[#This Row],[effetto mercato]]</f>
        <v>453484.35596719012</v>
      </c>
    </row>
    <row r="354" spans="1:7">
      <c r="A354" s="4">
        <v>42516</v>
      </c>
      <c r="B354">
        <v>0</v>
      </c>
      <c r="C354" s="6">
        <f>OM[[#This Row],[Variaz]]/100</f>
        <v>0</v>
      </c>
      <c r="D354" s="10">
        <f>AUM[[#This Row],[ Etica Obbligazionario Misto]]</f>
        <v>1029361019.9400001</v>
      </c>
      <c r="E354" s="10">
        <f>D353*OM[[#This Row],[Variazione percentuale]]</f>
        <v>0</v>
      </c>
      <c r="F354" s="11">
        <f>OM[[#This Row],[AUM]]-D353</f>
        <v>723452.23000001907</v>
      </c>
      <c r="G354" s="11">
        <f>OM[[#This Row],[∆ AUM]]-OM[[#This Row],[effetto mercato]]</f>
        <v>723452.23000001907</v>
      </c>
    </row>
    <row r="355" spans="1:7">
      <c r="A355" s="4">
        <v>42517</v>
      </c>
      <c r="B355">
        <v>0.1153</v>
      </c>
      <c r="C355" s="6">
        <f>OM[[#This Row],[Variaz]]/100</f>
        <v>1.1529999999999999E-3</v>
      </c>
      <c r="D355" s="10">
        <f>AUM[[#This Row],[ Etica Obbligazionario Misto]]</f>
        <v>1029254177.58</v>
      </c>
      <c r="E355" s="10">
        <f>D354*OM[[#This Row],[Variazione percentuale]]</f>
        <v>1186853.25599082</v>
      </c>
      <c r="F355" s="11">
        <f>OM[[#This Row],[AUM]]-D354</f>
        <v>-106842.36000001431</v>
      </c>
      <c r="G355" s="11">
        <f>OM[[#This Row],[∆ AUM]]-OM[[#This Row],[effetto mercato]]</f>
        <v>-1293695.6159908343</v>
      </c>
    </row>
    <row r="356" spans="1:7">
      <c r="A356" s="4">
        <v>42520</v>
      </c>
      <c r="B356">
        <v>-5.1200000000000002E-2</v>
      </c>
      <c r="C356" s="6">
        <f>OM[[#This Row],[Variaz]]/100</f>
        <v>-5.1199999999999998E-4</v>
      </c>
      <c r="D356" s="10">
        <f>AUM[[#This Row],[ Etica Obbligazionario Misto]]</f>
        <v>1029300041.9599999</v>
      </c>
      <c r="E356" s="10">
        <f>D355*OM[[#This Row],[Variazione percentuale]]</f>
        <v>-526978.13892096002</v>
      </c>
      <c r="F356" s="11">
        <f>OM[[#This Row],[AUM]]-D355</f>
        <v>45864.379999876022</v>
      </c>
      <c r="G356" s="11">
        <f>OM[[#This Row],[∆ AUM]]-OM[[#This Row],[effetto mercato]]</f>
        <v>572842.51892083604</v>
      </c>
    </row>
    <row r="357" spans="1:7">
      <c r="A357" s="4">
        <v>42521</v>
      </c>
      <c r="B357">
        <v>8.9599999999999999E-2</v>
      </c>
      <c r="C357" s="6">
        <f>OM[[#This Row],[Variaz]]/100</f>
        <v>8.9599999999999999E-4</v>
      </c>
      <c r="D357" s="10">
        <f>AUM[[#This Row],[ Etica Obbligazionario Misto]]</f>
        <v>1031288773.74</v>
      </c>
      <c r="E357" s="10">
        <f>D356*OM[[#This Row],[Variazione percentuale]]</f>
        <v>922252.83759615989</v>
      </c>
      <c r="F357" s="11">
        <f>OM[[#This Row],[AUM]]-D356</f>
        <v>1988731.7800000906</v>
      </c>
      <c r="G357" s="11">
        <f>OM[[#This Row],[∆ AUM]]-OM[[#This Row],[effetto mercato]]</f>
        <v>1066478.9424039307</v>
      </c>
    </row>
    <row r="358" spans="1:7">
      <c r="A358" s="4">
        <v>42522</v>
      </c>
      <c r="B358">
        <v>-0.12790000000000001</v>
      </c>
      <c r="C358" s="6">
        <f>OM[[#This Row],[Variaz]]/100</f>
        <v>-1.2790000000000002E-3</v>
      </c>
      <c r="D358" s="10">
        <f>AUM[[#This Row],[ Etica Obbligazionario Misto]]</f>
        <v>1031133467.46</v>
      </c>
      <c r="E358" s="10">
        <f>D357*OM[[#This Row],[Variazione percentuale]]</f>
        <v>-1319018.3416134601</v>
      </c>
      <c r="F358" s="11">
        <f>OM[[#This Row],[AUM]]-D357</f>
        <v>-155306.27999997139</v>
      </c>
      <c r="G358" s="11">
        <f>OM[[#This Row],[∆ AUM]]-OM[[#This Row],[effetto mercato]]</f>
        <v>1163712.0616134887</v>
      </c>
    </row>
    <row r="359" spans="1:7">
      <c r="A359" s="4">
        <v>42524</v>
      </c>
      <c r="B359">
        <v>5.1200000000000002E-2</v>
      </c>
      <c r="C359" s="6">
        <f>OM[[#This Row],[Variaz]]/100</f>
        <v>5.1199999999999998E-4</v>
      </c>
      <c r="D359" s="10">
        <f>AUM[[#This Row],[ Etica Obbligazionario Misto]]</f>
        <v>1031552046.35</v>
      </c>
      <c r="E359" s="10">
        <f>D358*OM[[#This Row],[Variazione percentuale]]</f>
        <v>527940.33533952001</v>
      </c>
      <c r="F359" s="11">
        <f>OM[[#This Row],[AUM]]-D358</f>
        <v>418578.88999998569</v>
      </c>
      <c r="G359" s="11">
        <f>OM[[#This Row],[∆ AUM]]-OM[[#This Row],[effetto mercato]]</f>
        <v>-109361.44533953432</v>
      </c>
    </row>
    <row r="360" spans="1:7">
      <c r="A360" s="4">
        <v>42527</v>
      </c>
      <c r="B360">
        <v>-0.128</v>
      </c>
      <c r="C360" s="6">
        <f>OM[[#This Row],[Variaz]]/100</f>
        <v>-1.2800000000000001E-3</v>
      </c>
      <c r="D360" s="10">
        <f>AUM[[#This Row],[ Etica Obbligazionario Misto]]</f>
        <v>1031512437.27</v>
      </c>
      <c r="E360" s="10">
        <f>D359*OM[[#This Row],[Variazione percentuale]]</f>
        <v>-1320386.6193280001</v>
      </c>
      <c r="F360" s="11">
        <f>OM[[#This Row],[AUM]]-D359</f>
        <v>-39609.080000042915</v>
      </c>
      <c r="G360" s="11">
        <f>OM[[#This Row],[∆ AUM]]-OM[[#This Row],[effetto mercato]]</f>
        <v>1280777.5393279572</v>
      </c>
    </row>
    <row r="361" spans="1:7">
      <c r="A361" s="4">
        <v>42528</v>
      </c>
      <c r="B361">
        <v>0.24349999999999999</v>
      </c>
      <c r="C361" s="6">
        <f>OM[[#This Row],[Variaz]]/100</f>
        <v>2.4350000000000001E-3</v>
      </c>
      <c r="D361" s="10">
        <f>AUM[[#This Row],[ Etica Obbligazionario Misto]]</f>
        <v>1035740873.28</v>
      </c>
      <c r="E361" s="10">
        <f>D360*OM[[#This Row],[Variazione percentuale]]</f>
        <v>2511732.78475245</v>
      </c>
      <c r="F361" s="11">
        <f>OM[[#This Row],[AUM]]-D360</f>
        <v>4228436.0099999905</v>
      </c>
      <c r="G361" s="11">
        <f>OM[[#This Row],[∆ AUM]]-OM[[#This Row],[effetto mercato]]</f>
        <v>1716703.2252475405</v>
      </c>
    </row>
    <row r="362" spans="1:7">
      <c r="A362" s="4">
        <v>42529</v>
      </c>
      <c r="B362">
        <v>6.3899999999999998E-2</v>
      </c>
      <c r="C362" s="6">
        <f>OM[[#This Row],[Variaz]]/100</f>
        <v>6.3900000000000003E-4</v>
      </c>
      <c r="D362" s="10">
        <f>AUM[[#This Row],[ Etica Obbligazionario Misto]]</f>
        <v>1037855799.42</v>
      </c>
      <c r="E362" s="10">
        <f>D361*OM[[#This Row],[Variazione percentuale]]</f>
        <v>661838.41802592005</v>
      </c>
      <c r="F362" s="11">
        <f>OM[[#This Row],[AUM]]-D361</f>
        <v>2114926.1399999857</v>
      </c>
      <c r="G362" s="11">
        <f>OM[[#This Row],[∆ AUM]]-OM[[#This Row],[effetto mercato]]</f>
        <v>1453087.7219740655</v>
      </c>
    </row>
    <row r="363" spans="1:7">
      <c r="A363" s="4">
        <v>42530</v>
      </c>
      <c r="B363">
        <v>0</v>
      </c>
      <c r="C363" s="6">
        <f>OM[[#This Row],[Variaz]]/100</f>
        <v>0</v>
      </c>
      <c r="D363" s="10">
        <f>AUM[[#This Row],[ Etica Obbligazionario Misto]]</f>
        <v>1040478222.24</v>
      </c>
      <c r="E363" s="10">
        <f>D362*OM[[#This Row],[Variazione percentuale]]</f>
        <v>0</v>
      </c>
      <c r="F363" s="11">
        <f>OM[[#This Row],[AUM]]-D362</f>
        <v>2622422.8200000525</v>
      </c>
      <c r="G363" s="11">
        <f>OM[[#This Row],[∆ AUM]]-OM[[#This Row],[effetto mercato]]</f>
        <v>2622422.8200000525</v>
      </c>
    </row>
    <row r="364" spans="1:7">
      <c r="A364" s="4">
        <v>42531</v>
      </c>
      <c r="B364">
        <v>-0.2172</v>
      </c>
      <c r="C364" s="6">
        <f>OM[[#This Row],[Variaz]]/100</f>
        <v>-2.1719999999999999E-3</v>
      </c>
      <c r="D364" s="10">
        <f>AUM[[#This Row],[ Etica Obbligazionario Misto]]</f>
        <v>1039450103.58</v>
      </c>
      <c r="E364" s="10">
        <f>D363*OM[[#This Row],[Variazione percentuale]]</f>
        <v>-2259918.6987052797</v>
      </c>
      <c r="F364" s="11">
        <f>OM[[#This Row],[AUM]]-D363</f>
        <v>-1028118.6599999666</v>
      </c>
      <c r="G364" s="11">
        <f>OM[[#This Row],[∆ AUM]]-OM[[#This Row],[effetto mercato]]</f>
        <v>1231800.0387053131</v>
      </c>
    </row>
    <row r="365" spans="1:7">
      <c r="A365" s="4">
        <v>42534</v>
      </c>
      <c r="B365">
        <v>-0.34570000000000001</v>
      </c>
      <c r="C365" s="6">
        <f>OM[[#This Row],[Variaz]]/100</f>
        <v>-3.457E-3</v>
      </c>
      <c r="D365" s="10">
        <f>AUM[[#This Row],[ Etica Obbligazionario Misto]]</f>
        <v>1036577883.2</v>
      </c>
      <c r="E365" s="10">
        <f>D364*OM[[#This Row],[Variazione percentuale]]</f>
        <v>-3593379.0080760601</v>
      </c>
      <c r="F365" s="11">
        <f>OM[[#This Row],[AUM]]-D364</f>
        <v>-2872220.3799999952</v>
      </c>
      <c r="G365" s="11">
        <f>OM[[#This Row],[∆ AUM]]-OM[[#This Row],[effetto mercato]]</f>
        <v>721158.62807606487</v>
      </c>
    </row>
    <row r="366" spans="1:7">
      <c r="A366" s="4">
        <v>42535</v>
      </c>
      <c r="B366">
        <v>-0.1542</v>
      </c>
      <c r="C366" s="6">
        <f>OM[[#This Row],[Variaz]]/100</f>
        <v>-1.542E-3</v>
      </c>
      <c r="D366" s="10">
        <f>AUM[[#This Row],[ Etica Obbligazionario Misto]]</f>
        <v>1035958928.1400001</v>
      </c>
      <c r="E366" s="10">
        <f>D365*OM[[#This Row],[Variazione percentuale]]</f>
        <v>-1598403.0958944</v>
      </c>
      <c r="F366" s="11">
        <f>OM[[#This Row],[AUM]]-D365</f>
        <v>-618955.05999994278</v>
      </c>
      <c r="G366" s="11">
        <f>OM[[#This Row],[∆ AUM]]-OM[[#This Row],[effetto mercato]]</f>
        <v>979448.03589445725</v>
      </c>
    </row>
    <row r="367" spans="1:7">
      <c r="A367" s="4">
        <v>42536</v>
      </c>
      <c r="B367">
        <v>7.7200000000000005E-2</v>
      </c>
      <c r="C367" s="6">
        <f>OM[[#This Row],[Variaz]]/100</f>
        <v>7.7200000000000001E-4</v>
      </c>
      <c r="D367" s="10">
        <f>AUM[[#This Row],[ Etica Obbligazionario Misto]]</f>
        <v>1036486432.6900001</v>
      </c>
      <c r="E367" s="10">
        <f>D366*OM[[#This Row],[Variazione percentuale]]</f>
        <v>799760.29252408014</v>
      </c>
      <c r="F367" s="11">
        <f>OM[[#This Row],[AUM]]-D366</f>
        <v>527504.54999995232</v>
      </c>
      <c r="G367" s="11">
        <f>OM[[#This Row],[∆ AUM]]-OM[[#This Row],[effetto mercato]]</f>
        <v>-272255.74252412783</v>
      </c>
    </row>
    <row r="368" spans="1:7">
      <c r="A368" s="4">
        <v>42537</v>
      </c>
      <c r="B368">
        <v>-0.1157</v>
      </c>
      <c r="C368" s="6">
        <f>OM[[#This Row],[Variaz]]/100</f>
        <v>-1.157E-3</v>
      </c>
      <c r="D368" s="10">
        <f>AUM[[#This Row],[ Etica Obbligazionario Misto]]</f>
        <v>1035519474.66</v>
      </c>
      <c r="E368" s="10">
        <f>D367*OM[[#This Row],[Variazione percentuale]]</f>
        <v>-1199214.8026223301</v>
      </c>
      <c r="F368" s="11">
        <f>OM[[#This Row],[AUM]]-D367</f>
        <v>-966958.0300000906</v>
      </c>
      <c r="G368" s="11">
        <f>OM[[#This Row],[∆ AUM]]-OM[[#This Row],[effetto mercato]]</f>
        <v>232256.77262223954</v>
      </c>
    </row>
    <row r="369" spans="1:7">
      <c r="A369" s="4">
        <v>42538</v>
      </c>
      <c r="B369">
        <v>2.5700000000000001E-2</v>
      </c>
      <c r="C369" s="6">
        <f>OM[[#This Row],[Variaz]]/100</f>
        <v>2.5700000000000001E-4</v>
      </c>
      <c r="D369" s="10">
        <f>AUM[[#This Row],[ Etica Obbligazionario Misto]]</f>
        <v>1037062239.04</v>
      </c>
      <c r="E369" s="10">
        <f>D368*OM[[#This Row],[Variazione percentuale]]</f>
        <v>266128.50498761999</v>
      </c>
      <c r="F369" s="11">
        <f>OM[[#This Row],[AUM]]-D368</f>
        <v>1542764.3799999952</v>
      </c>
      <c r="G369" s="11">
        <f>OM[[#This Row],[∆ AUM]]-OM[[#This Row],[effetto mercato]]</f>
        <v>1276635.8750123752</v>
      </c>
    </row>
    <row r="370" spans="1:7">
      <c r="A370" s="4">
        <v>42541</v>
      </c>
      <c r="B370">
        <v>0.32169999999999999</v>
      </c>
      <c r="C370" s="6">
        <f>OM[[#This Row],[Variaz]]/100</f>
        <v>3.2169999999999998E-3</v>
      </c>
      <c r="D370" s="10">
        <f>AUM[[#This Row],[ Etica Obbligazionario Misto]]</f>
        <v>1038675418.09</v>
      </c>
      <c r="E370" s="10">
        <f>D369*OM[[#This Row],[Variazione percentuale]]</f>
        <v>3336229.2229916798</v>
      </c>
      <c r="F370" s="11">
        <f>OM[[#This Row],[AUM]]-D369</f>
        <v>1613179.0500000715</v>
      </c>
      <c r="G370" s="11">
        <f>OM[[#This Row],[∆ AUM]]-OM[[#This Row],[effetto mercato]]</f>
        <v>-1723050.1729916083</v>
      </c>
    </row>
    <row r="371" spans="1:7">
      <c r="A371" s="4">
        <v>42542</v>
      </c>
      <c r="B371">
        <v>6.4100000000000004E-2</v>
      </c>
      <c r="C371" s="6">
        <f>OM[[#This Row],[Variaz]]/100</f>
        <v>6.4100000000000008E-4</v>
      </c>
      <c r="D371" s="10">
        <f>AUM[[#This Row],[ Etica Obbligazionario Misto]]</f>
        <v>1039523745.08</v>
      </c>
      <c r="E371" s="10">
        <f>D370*OM[[#This Row],[Variazione percentuale]]</f>
        <v>665790.94299569016</v>
      </c>
      <c r="F371" s="11">
        <f>OM[[#This Row],[AUM]]-D370</f>
        <v>848326.99000000954</v>
      </c>
      <c r="G371" s="11">
        <f>OM[[#This Row],[∆ AUM]]-OM[[#This Row],[effetto mercato]]</f>
        <v>182536.04700431938</v>
      </c>
    </row>
    <row r="372" spans="1:7">
      <c r="A372" s="4">
        <v>42543</v>
      </c>
      <c r="B372">
        <v>-2.5600000000000001E-2</v>
      </c>
      <c r="C372" s="6">
        <f>OM[[#This Row],[Variaz]]/100</f>
        <v>-2.5599999999999999E-4</v>
      </c>
      <c r="D372" s="10">
        <f>AUM[[#This Row],[ Etica Obbligazionario Misto]]</f>
        <v>1040072275.26</v>
      </c>
      <c r="E372" s="10">
        <f>D371*OM[[#This Row],[Variazione percentuale]]</f>
        <v>-266118.07874048001</v>
      </c>
      <c r="F372" s="11">
        <f>OM[[#This Row],[AUM]]-D371</f>
        <v>548530.17999994755</v>
      </c>
      <c r="G372" s="11">
        <f>OM[[#This Row],[∆ AUM]]-OM[[#This Row],[effetto mercato]]</f>
        <v>814648.25874042755</v>
      </c>
    </row>
    <row r="373" spans="1:7">
      <c r="A373" s="4">
        <v>42544</v>
      </c>
      <c r="B373">
        <v>0.1026</v>
      </c>
      <c r="C373" s="6">
        <f>OM[[#This Row],[Variaz]]/100</f>
        <v>1.026E-3</v>
      </c>
      <c r="D373" s="10">
        <f>AUM[[#This Row],[ Etica Obbligazionario Misto]]</f>
        <v>1042017656.7800001</v>
      </c>
      <c r="E373" s="10">
        <f>D372*OM[[#This Row],[Variazione percentuale]]</f>
        <v>1067114.15441676</v>
      </c>
      <c r="F373" s="11">
        <f>OM[[#This Row],[AUM]]-D372</f>
        <v>1945381.5200001001</v>
      </c>
      <c r="G373" s="11">
        <f>OM[[#This Row],[∆ AUM]]-OM[[#This Row],[effetto mercato]]</f>
        <v>878267.36558334017</v>
      </c>
    </row>
    <row r="374" spans="1:7">
      <c r="A374" s="4">
        <v>42545</v>
      </c>
      <c r="B374">
        <v>-0.46110000000000001</v>
      </c>
      <c r="C374" s="6">
        <f>OM[[#This Row],[Variaz]]/100</f>
        <v>-4.6110000000000005E-3</v>
      </c>
      <c r="D374" s="10">
        <f>AUM[[#This Row],[ Etica Obbligazionario Misto]]</f>
        <v>1037594002.99</v>
      </c>
      <c r="E374" s="10">
        <f>D373*OM[[#This Row],[Variazione percentuale]]</f>
        <v>-4804743.4154125806</v>
      </c>
      <c r="F374" s="11">
        <f>OM[[#This Row],[AUM]]-D373</f>
        <v>-4423653.7900000811</v>
      </c>
      <c r="G374" s="11">
        <f>OM[[#This Row],[∆ AUM]]-OM[[#This Row],[effetto mercato]]</f>
        <v>381089.62541249953</v>
      </c>
    </row>
    <row r="375" spans="1:7">
      <c r="A375" s="4">
        <v>42548</v>
      </c>
      <c r="B375">
        <v>0.12870000000000001</v>
      </c>
      <c r="C375" s="6">
        <f>OM[[#This Row],[Variaz]]/100</f>
        <v>1.2870000000000002E-3</v>
      </c>
      <c r="D375" s="10">
        <f>AUM[[#This Row],[ Etica Obbligazionario Misto]]</f>
        <v>1040417016.8099999</v>
      </c>
      <c r="E375" s="10">
        <f>D374*OM[[#This Row],[Variazione percentuale]]</f>
        <v>1335383.4818481302</v>
      </c>
      <c r="F375" s="11">
        <f>OM[[#This Row],[AUM]]-D374</f>
        <v>2823013.8199999332</v>
      </c>
      <c r="G375" s="11">
        <f>OM[[#This Row],[∆ AUM]]-OM[[#This Row],[effetto mercato]]</f>
        <v>1487630.338151803</v>
      </c>
    </row>
    <row r="376" spans="1:7">
      <c r="A376" s="4">
        <v>42549</v>
      </c>
      <c r="B376">
        <v>0.35980000000000001</v>
      </c>
      <c r="C376" s="6">
        <f>OM[[#This Row],[Variaz]]/100</f>
        <v>3.5980000000000001E-3</v>
      </c>
      <c r="D376" s="10">
        <f>AUM[[#This Row],[ Etica Obbligazionario Misto]]</f>
        <v>1044195416.86</v>
      </c>
      <c r="E376" s="10">
        <f>D375*OM[[#This Row],[Variazione percentuale]]</f>
        <v>3743420.4264823799</v>
      </c>
      <c r="F376" s="11">
        <f>OM[[#This Row],[AUM]]-D375</f>
        <v>3778400.0500000715</v>
      </c>
      <c r="G376" s="11">
        <f>OM[[#This Row],[∆ AUM]]-OM[[#This Row],[effetto mercato]]</f>
        <v>34979.623517691623</v>
      </c>
    </row>
    <row r="377" spans="1:7">
      <c r="A377" s="4">
        <v>42550</v>
      </c>
      <c r="B377">
        <v>0.35859999999999997</v>
      </c>
      <c r="C377" s="6">
        <f>OM[[#This Row],[Variaz]]/100</f>
        <v>3.5859999999999998E-3</v>
      </c>
      <c r="D377" s="10">
        <f>AUM[[#This Row],[ Etica Obbligazionario Misto]]</f>
        <v>1048694989.7</v>
      </c>
      <c r="E377" s="10">
        <f>D376*OM[[#This Row],[Variazione percentuale]]</f>
        <v>3744484.7648599599</v>
      </c>
      <c r="F377" s="11">
        <f>OM[[#This Row],[AUM]]-D376</f>
        <v>4499572.8400000334</v>
      </c>
      <c r="G377" s="11">
        <f>OM[[#This Row],[∆ AUM]]-OM[[#This Row],[effetto mercato]]</f>
        <v>755088.07514007343</v>
      </c>
    </row>
    <row r="378" spans="1:7">
      <c r="A378" s="4">
        <v>42551</v>
      </c>
      <c r="B378">
        <v>0.35730000000000001</v>
      </c>
      <c r="C378" s="6">
        <f>OM[[#This Row],[Variaz]]/100</f>
        <v>3.5730000000000002E-3</v>
      </c>
      <c r="D378" s="10">
        <f>AUM[[#This Row],[ Etica Obbligazionario Misto]]</f>
        <v>1053183420.21</v>
      </c>
      <c r="E378" s="10">
        <f>D377*OM[[#This Row],[Variazione percentuale]]</f>
        <v>3746987.1981981006</v>
      </c>
      <c r="F378" s="11">
        <f>OM[[#This Row],[AUM]]-D377</f>
        <v>4488430.5099999905</v>
      </c>
      <c r="G378" s="11">
        <f>OM[[#This Row],[∆ AUM]]-OM[[#This Row],[effetto mercato]]</f>
        <v>741443.31180188991</v>
      </c>
    </row>
    <row r="379" spans="1:7">
      <c r="A379" s="4">
        <v>42552</v>
      </c>
      <c r="B379">
        <v>0.1017</v>
      </c>
      <c r="C379" s="6">
        <f>OM[[#This Row],[Variaz]]/100</f>
        <v>1.0169999999999999E-3</v>
      </c>
      <c r="D379" s="10">
        <f>AUM[[#This Row],[ Etica Obbligazionario Misto]]</f>
        <v>1055056969.51</v>
      </c>
      <c r="E379" s="10">
        <f>D378*OM[[#This Row],[Variazione percentuale]]</f>
        <v>1071087.53835357</v>
      </c>
      <c r="F379" s="11">
        <f>OM[[#This Row],[AUM]]-D378</f>
        <v>1873549.2999999523</v>
      </c>
      <c r="G379" s="11">
        <f>OM[[#This Row],[∆ AUM]]-OM[[#This Row],[effetto mercato]]</f>
        <v>802461.76164638228</v>
      </c>
    </row>
    <row r="380" spans="1:7">
      <c r="A380" s="4">
        <v>42555</v>
      </c>
      <c r="B380">
        <v>0</v>
      </c>
      <c r="C380" s="6">
        <f>OM[[#This Row],[Variaz]]/100</f>
        <v>0</v>
      </c>
      <c r="D380" s="10">
        <f>AUM[[#This Row],[ Etica Obbligazionario Misto]]</f>
        <v>1055847058.65</v>
      </c>
      <c r="E380" s="10">
        <f>D379*OM[[#This Row],[Variazione percentuale]]</f>
        <v>0</v>
      </c>
      <c r="F380" s="11">
        <f>OM[[#This Row],[AUM]]-D379</f>
        <v>790089.13999998569</v>
      </c>
      <c r="G380" s="11">
        <f>OM[[#This Row],[∆ AUM]]-OM[[#This Row],[effetto mercato]]</f>
        <v>790089.13999998569</v>
      </c>
    </row>
    <row r="381" spans="1:7">
      <c r="A381" s="4">
        <v>42556</v>
      </c>
      <c r="B381">
        <v>-5.0799999999999998E-2</v>
      </c>
      <c r="C381" s="6">
        <f>OM[[#This Row],[Variaz]]/100</f>
        <v>-5.0799999999999999E-4</v>
      </c>
      <c r="D381" s="10">
        <f>AUM[[#This Row],[ Etica Obbligazionario Misto]]</f>
        <v>1056158640.12</v>
      </c>
      <c r="E381" s="10">
        <f>D380*OM[[#This Row],[Variazione percentuale]]</f>
        <v>-536370.30579419993</v>
      </c>
      <c r="F381" s="11">
        <f>OM[[#This Row],[AUM]]-D380</f>
        <v>311581.47000002861</v>
      </c>
      <c r="G381" s="11">
        <f>OM[[#This Row],[∆ AUM]]-OM[[#This Row],[effetto mercato]]</f>
        <v>847951.77579422854</v>
      </c>
    </row>
    <row r="382" spans="1:7">
      <c r="A382" s="4">
        <v>42557</v>
      </c>
      <c r="B382">
        <v>-6.3500000000000001E-2</v>
      </c>
      <c r="C382" s="6">
        <f>OM[[#This Row],[Variaz]]/100</f>
        <v>-6.3500000000000004E-4</v>
      </c>
      <c r="D382" s="10">
        <f>AUM[[#This Row],[ Etica Obbligazionario Misto]]</f>
        <v>1056914634.41</v>
      </c>
      <c r="E382" s="10">
        <f>D381*OM[[#This Row],[Variazione percentuale]]</f>
        <v>-670660.73647620005</v>
      </c>
      <c r="F382" s="11">
        <f>OM[[#This Row],[AUM]]-D381</f>
        <v>755994.28999996185</v>
      </c>
      <c r="G382" s="11">
        <f>OM[[#This Row],[∆ AUM]]-OM[[#This Row],[effetto mercato]]</f>
        <v>1426655.026476162</v>
      </c>
    </row>
    <row r="383" spans="1:7">
      <c r="A383" s="4">
        <v>42558</v>
      </c>
      <c r="B383">
        <v>-1.2699999999999999E-2</v>
      </c>
      <c r="C383" s="6">
        <f>OM[[#This Row],[Variaz]]/100</f>
        <v>-1.27E-4</v>
      </c>
      <c r="D383" s="10">
        <f>AUM[[#This Row],[ Etica Obbligazionario Misto]]</f>
        <v>1059259809.17</v>
      </c>
      <c r="E383" s="10">
        <f>D382*OM[[#This Row],[Variazione percentuale]]</f>
        <v>-134228.15857006999</v>
      </c>
      <c r="F383" s="11">
        <f>OM[[#This Row],[AUM]]-D382</f>
        <v>2345174.7599999905</v>
      </c>
      <c r="G383" s="11">
        <f>OM[[#This Row],[∆ AUM]]-OM[[#This Row],[effetto mercato]]</f>
        <v>2479402.9185700603</v>
      </c>
    </row>
    <row r="384" spans="1:7">
      <c r="A384" s="4">
        <v>42562</v>
      </c>
      <c r="B384">
        <v>0.35610000000000003</v>
      </c>
      <c r="C384" s="6">
        <f>OM[[#This Row],[Variaz]]/100</f>
        <v>3.5610000000000004E-3</v>
      </c>
      <c r="D384" s="10">
        <f>AUM[[#This Row],[ Etica Obbligazionario Misto]]</f>
        <v>1065373970.08</v>
      </c>
      <c r="E384" s="10">
        <f>D383*OM[[#This Row],[Variazione percentuale]]</f>
        <v>3772024.1804543701</v>
      </c>
      <c r="F384" s="11">
        <f>OM[[#This Row],[AUM]]-D383</f>
        <v>6114160.9100000858</v>
      </c>
      <c r="G384" s="11">
        <f>OM[[#This Row],[∆ AUM]]-OM[[#This Row],[effetto mercato]]</f>
        <v>2342136.7295457157</v>
      </c>
    </row>
    <row r="385" spans="1:7">
      <c r="A385" s="4">
        <v>42563</v>
      </c>
      <c r="B385">
        <v>-3.7999999999999999E-2</v>
      </c>
      <c r="C385" s="6">
        <f>OM[[#This Row],[Variaz]]/100</f>
        <v>-3.7999999999999997E-4</v>
      </c>
      <c r="D385" s="10">
        <f>AUM[[#This Row],[ Etica Obbligazionario Misto]]</f>
        <v>1065784214.83</v>
      </c>
      <c r="E385" s="10">
        <f>D384*OM[[#This Row],[Variazione percentuale]]</f>
        <v>-404842.10863039998</v>
      </c>
      <c r="F385" s="11">
        <f>OM[[#This Row],[AUM]]-D384</f>
        <v>410244.75</v>
      </c>
      <c r="G385" s="11">
        <f>OM[[#This Row],[∆ AUM]]-OM[[#This Row],[effetto mercato]]</f>
        <v>815086.85863039992</v>
      </c>
    </row>
    <row r="386" spans="1:7">
      <c r="A386" s="4">
        <v>42564</v>
      </c>
      <c r="B386">
        <v>0.1648</v>
      </c>
      <c r="C386" s="6">
        <f>OM[[#This Row],[Variaz]]/100</f>
        <v>1.6479999999999999E-3</v>
      </c>
      <c r="D386" s="10">
        <f>AUM[[#This Row],[ Etica Obbligazionario Misto]]</f>
        <v>1069964589.66</v>
      </c>
      <c r="E386" s="10">
        <f>D385*OM[[#This Row],[Variazione percentuale]]</f>
        <v>1756412.3860398401</v>
      </c>
      <c r="F386" s="11">
        <f>OM[[#This Row],[AUM]]-D385</f>
        <v>4180374.8299999237</v>
      </c>
      <c r="G386" s="11">
        <f>OM[[#This Row],[∆ AUM]]-OM[[#This Row],[effetto mercato]]</f>
        <v>2423962.4439600836</v>
      </c>
    </row>
    <row r="387" spans="1:7">
      <c r="A387" s="4">
        <v>42565</v>
      </c>
      <c r="B387">
        <v>-3.7999999999999999E-2</v>
      </c>
      <c r="C387" s="6">
        <f>OM[[#This Row],[Variaz]]/100</f>
        <v>-3.7999999999999997E-4</v>
      </c>
      <c r="D387" s="10">
        <f>AUM[[#This Row],[ Etica Obbligazionario Misto]]</f>
        <v>1070866131.8200001</v>
      </c>
      <c r="E387" s="10">
        <f>D386*OM[[#This Row],[Variazione percentuale]]</f>
        <v>-406586.54407079995</v>
      </c>
      <c r="F387" s="11">
        <f>OM[[#This Row],[AUM]]-D386</f>
        <v>901542.16000008583</v>
      </c>
      <c r="G387" s="11">
        <f>OM[[#This Row],[∆ AUM]]-OM[[#This Row],[effetto mercato]]</f>
        <v>1308128.7040708857</v>
      </c>
    </row>
    <row r="388" spans="1:7">
      <c r="A388" s="4">
        <v>42566</v>
      </c>
      <c r="B388">
        <v>-8.8599999999999998E-2</v>
      </c>
      <c r="C388" s="6">
        <f>OM[[#This Row],[Variaz]]/100</f>
        <v>-8.8599999999999996E-4</v>
      </c>
      <c r="D388" s="10">
        <f>AUM[[#This Row],[ Etica Obbligazionario Misto]]</f>
        <v>1071166082.12</v>
      </c>
      <c r="E388" s="10">
        <f>D387*OM[[#This Row],[Variazione percentuale]]</f>
        <v>-948787.39279252</v>
      </c>
      <c r="F388" s="11">
        <f>OM[[#This Row],[AUM]]-D387</f>
        <v>299950.29999995232</v>
      </c>
      <c r="G388" s="11">
        <f>OM[[#This Row],[∆ AUM]]-OM[[#This Row],[effetto mercato]]</f>
        <v>1248737.6927924724</v>
      </c>
    </row>
    <row r="389" spans="1:7">
      <c r="A389" s="4">
        <v>42569</v>
      </c>
      <c r="B389">
        <v>5.0700000000000002E-2</v>
      </c>
      <c r="C389" s="6">
        <f>OM[[#This Row],[Variaz]]/100</f>
        <v>5.0700000000000007E-4</v>
      </c>
      <c r="D389" s="10">
        <f>AUM[[#This Row],[ Etica Obbligazionario Misto]]</f>
        <v>1073106903.88</v>
      </c>
      <c r="E389" s="10">
        <f>D388*OM[[#This Row],[Variazione percentuale]]</f>
        <v>543081.20363484009</v>
      </c>
      <c r="F389" s="11">
        <f>OM[[#This Row],[AUM]]-D388</f>
        <v>1940821.7599999905</v>
      </c>
      <c r="G389" s="11">
        <f>OM[[#This Row],[∆ AUM]]-OM[[#This Row],[effetto mercato]]</f>
        <v>1397740.5563651505</v>
      </c>
    </row>
    <row r="390" spans="1:7">
      <c r="A390" s="4">
        <v>42570</v>
      </c>
      <c r="B390">
        <v>8.8700000000000001E-2</v>
      </c>
      <c r="C390" s="6">
        <f>OM[[#This Row],[Variaz]]/100</f>
        <v>8.8699999999999998E-4</v>
      </c>
      <c r="D390" s="10">
        <f>AUM[[#This Row],[ Etica Obbligazionario Misto]]</f>
        <v>1075589159.73</v>
      </c>
      <c r="E390" s="10">
        <f>D389*OM[[#This Row],[Variazione percentuale]]</f>
        <v>951845.82374155999</v>
      </c>
      <c r="F390" s="11">
        <f>OM[[#This Row],[AUM]]-D389</f>
        <v>2482255.8500000238</v>
      </c>
      <c r="G390" s="11">
        <f>OM[[#This Row],[∆ AUM]]-OM[[#This Row],[effetto mercato]]</f>
        <v>1530410.026258464</v>
      </c>
    </row>
    <row r="391" spans="1:7">
      <c r="A391" s="4">
        <v>42571</v>
      </c>
      <c r="B391">
        <v>1.2699999999999999E-2</v>
      </c>
      <c r="C391" s="6">
        <f>OM[[#This Row],[Variaz]]/100</f>
        <v>1.27E-4</v>
      </c>
      <c r="D391" s="10">
        <f>AUM[[#This Row],[ Etica Obbligazionario Misto]]</f>
        <v>1077206931.05</v>
      </c>
      <c r="E391" s="10">
        <f>D390*OM[[#This Row],[Variazione percentuale]]</f>
        <v>136599.82328571001</v>
      </c>
      <c r="F391" s="11">
        <f>OM[[#This Row],[AUM]]-D390</f>
        <v>1617771.3199999332</v>
      </c>
      <c r="G391" s="11">
        <f>OM[[#This Row],[∆ AUM]]-OM[[#This Row],[effetto mercato]]</f>
        <v>1481171.4967142232</v>
      </c>
    </row>
    <row r="392" spans="1:7">
      <c r="A392" s="4">
        <v>42572</v>
      </c>
      <c r="B392">
        <v>6.3299999999999995E-2</v>
      </c>
      <c r="C392" s="6">
        <f>OM[[#This Row],[Variaz]]/100</f>
        <v>6.3299999999999999E-4</v>
      </c>
      <c r="D392" s="10">
        <f>AUM[[#This Row],[ Etica Obbligazionario Misto]]</f>
        <v>1080459127.6500001</v>
      </c>
      <c r="E392" s="10">
        <f>D391*OM[[#This Row],[Variazione percentuale]]</f>
        <v>681871.98735464993</v>
      </c>
      <c r="F392" s="11">
        <f>OM[[#This Row],[AUM]]-D391</f>
        <v>3252196.6000001431</v>
      </c>
      <c r="G392" s="11">
        <f>OM[[#This Row],[∆ AUM]]-OM[[#This Row],[effetto mercato]]</f>
        <v>2570324.6126454929</v>
      </c>
    </row>
    <row r="393" spans="1:7">
      <c r="A393" s="4">
        <v>42573</v>
      </c>
      <c r="B393">
        <v>6.3200000000000006E-2</v>
      </c>
      <c r="C393" s="6">
        <f>OM[[#This Row],[Variaz]]/100</f>
        <v>6.3200000000000007E-4</v>
      </c>
      <c r="D393" s="10">
        <f>AUM[[#This Row],[ Etica Obbligazionario Misto]]</f>
        <v>1082872113.1300001</v>
      </c>
      <c r="E393" s="10">
        <f>D392*OM[[#This Row],[Variazione percentuale]]</f>
        <v>682850.1686748002</v>
      </c>
      <c r="F393" s="11">
        <f>OM[[#This Row],[AUM]]-D392</f>
        <v>2412985.4800000191</v>
      </c>
      <c r="G393" s="11">
        <f>OM[[#This Row],[∆ AUM]]-OM[[#This Row],[effetto mercato]]</f>
        <v>1730135.311325219</v>
      </c>
    </row>
    <row r="394" spans="1:7">
      <c r="A394" s="4">
        <v>42576</v>
      </c>
      <c r="B394">
        <v>5.0500000000000003E-2</v>
      </c>
      <c r="C394" s="6">
        <f>OM[[#This Row],[Variaz]]/100</f>
        <v>5.0500000000000002E-4</v>
      </c>
      <c r="D394" s="10">
        <f>AUM[[#This Row],[ Etica Obbligazionario Misto]]</f>
        <v>1085803612.77</v>
      </c>
      <c r="E394" s="10">
        <f>D393*OM[[#This Row],[Variazione percentuale]]</f>
        <v>546850.41713065014</v>
      </c>
      <c r="F394" s="11">
        <f>OM[[#This Row],[AUM]]-D393</f>
        <v>2931499.6399998665</v>
      </c>
      <c r="G394" s="11">
        <f>OM[[#This Row],[∆ AUM]]-OM[[#This Row],[effetto mercato]]</f>
        <v>2384649.2228692165</v>
      </c>
    </row>
    <row r="395" spans="1:7">
      <c r="A395" s="4">
        <v>42577</v>
      </c>
      <c r="B395">
        <v>-2.53E-2</v>
      </c>
      <c r="C395" s="6">
        <f>OM[[#This Row],[Variaz]]/100</f>
        <v>-2.5299999999999997E-4</v>
      </c>
      <c r="D395" s="10">
        <f>AUM[[#This Row],[ Etica Obbligazionario Misto]]</f>
        <v>1087838906.5799999</v>
      </c>
      <c r="E395" s="10">
        <f>D394*OM[[#This Row],[Variazione percentuale]]</f>
        <v>-274708.31403080997</v>
      </c>
      <c r="F395" s="11">
        <f>OM[[#This Row],[AUM]]-D394</f>
        <v>2035293.8099999428</v>
      </c>
      <c r="G395" s="11">
        <f>OM[[#This Row],[∆ AUM]]-OM[[#This Row],[effetto mercato]]</f>
        <v>2310002.1240307526</v>
      </c>
    </row>
    <row r="396" spans="1:7">
      <c r="A396" s="4">
        <v>42578</v>
      </c>
      <c r="B396">
        <v>0.1769</v>
      </c>
      <c r="C396" s="6">
        <f>OM[[#This Row],[Variaz]]/100</f>
        <v>1.769E-3</v>
      </c>
      <c r="D396" s="10">
        <f>AUM[[#This Row],[ Etica Obbligazionario Misto]]</f>
        <v>1091713625.8099999</v>
      </c>
      <c r="E396" s="10">
        <f>D395*OM[[#This Row],[Variazione percentuale]]</f>
        <v>1924387.0257400197</v>
      </c>
      <c r="F396" s="11">
        <f>OM[[#This Row],[AUM]]-D395</f>
        <v>3874719.2300000191</v>
      </c>
      <c r="G396" s="11">
        <f>OM[[#This Row],[∆ AUM]]-OM[[#This Row],[effetto mercato]]</f>
        <v>1950332.2042599993</v>
      </c>
    </row>
    <row r="397" spans="1:7">
      <c r="A397" s="4">
        <v>42579</v>
      </c>
      <c r="B397">
        <v>-0.1009</v>
      </c>
      <c r="C397" s="6">
        <f>OM[[#This Row],[Variaz]]/100</f>
        <v>-1.0090000000000001E-3</v>
      </c>
      <c r="D397" s="10">
        <f>AUM[[#This Row],[ Etica Obbligazionario Misto]]</f>
        <v>1092892265.3599999</v>
      </c>
      <c r="E397" s="10">
        <f>D396*OM[[#This Row],[Variazione percentuale]]</f>
        <v>-1101539.0484422902</v>
      </c>
      <c r="F397" s="11">
        <f>OM[[#This Row],[AUM]]-D396</f>
        <v>1178639.5499999523</v>
      </c>
      <c r="G397" s="11">
        <f>OM[[#This Row],[∆ AUM]]-OM[[#This Row],[effetto mercato]]</f>
        <v>2280178.5984422425</v>
      </c>
    </row>
    <row r="398" spans="1:7">
      <c r="A398" s="4">
        <v>42580</v>
      </c>
      <c r="B398">
        <v>0.11360000000000001</v>
      </c>
      <c r="C398" s="6">
        <f>OM[[#This Row],[Variaz]]/100</f>
        <v>1.1360000000000001E-3</v>
      </c>
      <c r="D398" s="10">
        <f>AUM[[#This Row],[ Etica Obbligazionario Misto]]</f>
        <v>1096227652.74</v>
      </c>
      <c r="E398" s="10">
        <f>D397*OM[[#This Row],[Variazione percentuale]]</f>
        <v>1241525.61344896</v>
      </c>
      <c r="F398" s="11">
        <f>OM[[#This Row],[AUM]]-D397</f>
        <v>3335387.3800001144</v>
      </c>
      <c r="G398" s="11">
        <f>OM[[#This Row],[∆ AUM]]-OM[[#This Row],[effetto mercato]]</f>
        <v>2093861.7665511544</v>
      </c>
    </row>
    <row r="399" spans="1:7">
      <c r="A399" s="4">
        <v>42583</v>
      </c>
      <c r="B399">
        <v>-8.8300000000000003E-2</v>
      </c>
      <c r="C399" s="6">
        <f>OM[[#This Row],[Variaz]]/100</f>
        <v>-8.83E-4</v>
      </c>
      <c r="D399" s="10">
        <f>AUM[[#This Row],[ Etica Obbligazionario Misto]]</f>
        <v>1097439003.76</v>
      </c>
      <c r="E399" s="10">
        <f>D398*OM[[#This Row],[Variazione percentuale]]</f>
        <v>-967969.01736942003</v>
      </c>
      <c r="F399" s="11">
        <f>OM[[#This Row],[AUM]]-D398</f>
        <v>1211351.0199999809</v>
      </c>
      <c r="G399" s="11">
        <f>OM[[#This Row],[∆ AUM]]-OM[[#This Row],[effetto mercato]]</f>
        <v>2179320.0373694012</v>
      </c>
    </row>
    <row r="400" spans="1:7">
      <c r="A400" s="4">
        <v>42584</v>
      </c>
      <c r="B400">
        <v>-0.3029</v>
      </c>
      <c r="C400" s="6">
        <f>OM[[#This Row],[Variaz]]/100</f>
        <v>-3.029E-3</v>
      </c>
      <c r="D400" s="10">
        <f>AUM[[#This Row],[ Etica Obbligazionario Misto]]</f>
        <v>1096388751.27</v>
      </c>
      <c r="E400" s="10">
        <f>D399*OM[[#This Row],[Variazione percentuale]]</f>
        <v>-3324142.7423890401</v>
      </c>
      <c r="F400" s="11">
        <f>OM[[#This Row],[AUM]]-D399</f>
        <v>-1050252.4900000095</v>
      </c>
      <c r="G400" s="11">
        <f>OM[[#This Row],[∆ AUM]]-OM[[#This Row],[effetto mercato]]</f>
        <v>2273890.2523890305</v>
      </c>
    </row>
    <row r="401" spans="1:7">
      <c r="A401" s="4">
        <v>42585</v>
      </c>
      <c r="B401">
        <v>-1.2699999999999999E-2</v>
      </c>
      <c r="C401" s="6">
        <f>OM[[#This Row],[Variaz]]/100</f>
        <v>-1.27E-4</v>
      </c>
      <c r="D401" s="10">
        <f>AUM[[#This Row],[ Etica Obbligazionario Misto]]</f>
        <v>1099280449.5</v>
      </c>
      <c r="E401" s="10">
        <f>D400*OM[[#This Row],[Variazione percentuale]]</f>
        <v>-139241.37141128999</v>
      </c>
      <c r="F401" s="11">
        <f>OM[[#This Row],[AUM]]-D400</f>
        <v>2891698.2300000191</v>
      </c>
      <c r="G401" s="11">
        <f>OM[[#This Row],[∆ AUM]]-OM[[#This Row],[effetto mercato]]</f>
        <v>3030939.6014113091</v>
      </c>
    </row>
    <row r="402" spans="1:7">
      <c r="A402" s="4">
        <v>42586</v>
      </c>
      <c r="B402">
        <v>0.27860000000000001</v>
      </c>
      <c r="C402" s="6">
        <f>OM[[#This Row],[Variaz]]/100</f>
        <v>2.7860000000000003E-3</v>
      </c>
      <c r="D402" s="10">
        <f>AUM[[#This Row],[ Etica Obbligazionario Misto]]</f>
        <v>1104590979.8099999</v>
      </c>
      <c r="E402" s="10">
        <f>D401*OM[[#This Row],[Variazione percentuale]]</f>
        <v>3062595.3323070002</v>
      </c>
      <c r="F402" s="11">
        <f>OM[[#This Row],[AUM]]-D401</f>
        <v>5310530.3099999428</v>
      </c>
      <c r="G402" s="11">
        <f>OM[[#This Row],[∆ AUM]]-OM[[#This Row],[effetto mercato]]</f>
        <v>2247934.9776929426</v>
      </c>
    </row>
    <row r="403" spans="1:7">
      <c r="A403" s="4">
        <v>42587</v>
      </c>
      <c r="B403">
        <v>0.11360000000000001</v>
      </c>
      <c r="C403" s="6">
        <f>OM[[#This Row],[Variaz]]/100</f>
        <v>1.1360000000000001E-3</v>
      </c>
      <c r="D403" s="10">
        <f>AUM[[#This Row],[ Etica Obbligazionario Misto]]</f>
        <v>1107850687.96</v>
      </c>
      <c r="E403" s="10">
        <f>D402*OM[[#This Row],[Variazione percentuale]]</f>
        <v>1254815.3530641601</v>
      </c>
      <c r="F403" s="11">
        <f>OM[[#This Row],[AUM]]-D402</f>
        <v>3259708.1500000954</v>
      </c>
      <c r="G403" s="11">
        <f>OM[[#This Row],[∆ AUM]]-OM[[#This Row],[effetto mercato]]</f>
        <v>2004892.7969359353</v>
      </c>
    </row>
    <row r="404" spans="1:7">
      <c r="A404" s="4">
        <v>42590</v>
      </c>
      <c r="B404">
        <v>0.1009</v>
      </c>
      <c r="C404" s="6">
        <f>OM[[#This Row],[Variaz]]/100</f>
        <v>1.0090000000000001E-3</v>
      </c>
      <c r="D404" s="10">
        <f>AUM[[#This Row],[ Etica Obbligazionario Misto]]</f>
        <v>1111081310.49</v>
      </c>
      <c r="E404" s="10">
        <f>D403*OM[[#This Row],[Variazione percentuale]]</f>
        <v>1117821.3441516401</v>
      </c>
      <c r="F404" s="11">
        <f>OM[[#This Row],[AUM]]-D403</f>
        <v>3230622.5299999714</v>
      </c>
      <c r="G404" s="11">
        <f>OM[[#This Row],[∆ AUM]]-OM[[#This Row],[effetto mercato]]</f>
        <v>2112801.1858483311</v>
      </c>
    </row>
    <row r="405" spans="1:7">
      <c r="A405" s="4">
        <v>42591</v>
      </c>
      <c r="B405">
        <v>8.8200000000000001E-2</v>
      </c>
      <c r="C405" s="6">
        <f>OM[[#This Row],[Variaz]]/100</f>
        <v>8.8199999999999997E-4</v>
      </c>
      <c r="D405" s="10">
        <f>AUM[[#This Row],[ Etica Obbligazionario Misto]]</f>
        <v>1114693036</v>
      </c>
      <c r="E405" s="10">
        <f>D404*OM[[#This Row],[Variazione percentuale]]</f>
        <v>979973.71585218003</v>
      </c>
      <c r="F405" s="11">
        <f>OM[[#This Row],[AUM]]-D404</f>
        <v>3611725.5099999905</v>
      </c>
      <c r="G405" s="11">
        <f>OM[[#This Row],[∆ AUM]]-OM[[#This Row],[effetto mercato]]</f>
        <v>2631751.7941478104</v>
      </c>
    </row>
    <row r="406" spans="1:7">
      <c r="A406" s="4">
        <v>42592</v>
      </c>
      <c r="B406">
        <v>0.1133</v>
      </c>
      <c r="C406" s="6">
        <f>OM[[#This Row],[Variaz]]/100</f>
        <v>1.1329999999999999E-3</v>
      </c>
      <c r="D406" s="10">
        <f>AUM[[#This Row],[ Etica Obbligazionario Misto]]</f>
        <v>1118399382.3399999</v>
      </c>
      <c r="E406" s="10">
        <f>D405*OM[[#This Row],[Variazione percentuale]]</f>
        <v>1262947.209788</v>
      </c>
      <c r="F406" s="11">
        <f>OM[[#This Row],[AUM]]-D405</f>
        <v>3706346.3399999142</v>
      </c>
      <c r="G406" s="11">
        <f>OM[[#This Row],[∆ AUM]]-OM[[#This Row],[effetto mercato]]</f>
        <v>2443399.130211914</v>
      </c>
    </row>
    <row r="407" spans="1:7">
      <c r="A407" s="4">
        <v>42593</v>
      </c>
      <c r="B407">
        <v>3.7699999999999997E-2</v>
      </c>
      <c r="C407" s="6">
        <f>OM[[#This Row],[Variaz]]/100</f>
        <v>3.7699999999999995E-4</v>
      </c>
      <c r="D407" s="10">
        <f>AUM[[#This Row],[ Etica Obbligazionario Misto]]</f>
        <v>1120812726.5</v>
      </c>
      <c r="E407" s="10">
        <f>D406*OM[[#This Row],[Variazione percentuale]]</f>
        <v>421636.56714217993</v>
      </c>
      <c r="F407" s="11">
        <f>OM[[#This Row],[AUM]]-D406</f>
        <v>2413344.1600000858</v>
      </c>
      <c r="G407" s="11">
        <f>OM[[#This Row],[∆ AUM]]-OM[[#This Row],[effetto mercato]]</f>
        <v>1991707.5928579059</v>
      </c>
    </row>
    <row r="408" spans="1:7">
      <c r="A408" s="4">
        <v>42594</v>
      </c>
      <c r="B408">
        <v>3.7699999999999997E-2</v>
      </c>
      <c r="C408" s="6">
        <f>OM[[#This Row],[Variaz]]/100</f>
        <v>3.7699999999999995E-4</v>
      </c>
      <c r="D408" s="10">
        <f>AUM[[#This Row],[ Etica Obbligazionario Misto]]</f>
        <v>1123948609.51</v>
      </c>
      <c r="E408" s="10">
        <f>D407*OM[[#This Row],[Variazione percentuale]]</f>
        <v>422546.39789049997</v>
      </c>
      <c r="F408" s="11">
        <f>OM[[#This Row],[AUM]]-D407</f>
        <v>3135883.0099999905</v>
      </c>
      <c r="G408" s="11">
        <f>OM[[#This Row],[∆ AUM]]-OM[[#This Row],[effetto mercato]]</f>
        <v>2713336.6121094907</v>
      </c>
    </row>
    <row r="409" spans="1:7">
      <c r="A409" s="4">
        <v>42598</v>
      </c>
      <c r="B409">
        <v>-0.37690000000000001</v>
      </c>
      <c r="C409" s="6">
        <f>OM[[#This Row],[Variaz]]/100</f>
        <v>-3.7690000000000002E-3</v>
      </c>
      <c r="D409" s="10">
        <f>AUM[[#This Row],[ Etica Obbligazionario Misto]]</f>
        <v>1120916680.3700001</v>
      </c>
      <c r="E409" s="10">
        <f>D408*OM[[#This Row],[Variazione percentuale]]</f>
        <v>-4236162.3092431901</v>
      </c>
      <c r="F409" s="11">
        <f>OM[[#This Row],[AUM]]-D408</f>
        <v>-3031929.1399998665</v>
      </c>
      <c r="G409" s="11">
        <f>OM[[#This Row],[∆ AUM]]-OM[[#This Row],[effetto mercato]]</f>
        <v>1204233.1692433236</v>
      </c>
    </row>
    <row r="410" spans="1:7">
      <c r="A410" s="4">
        <v>42599</v>
      </c>
      <c r="B410">
        <v>-1.26E-2</v>
      </c>
      <c r="C410" s="6">
        <f>OM[[#This Row],[Variaz]]/100</f>
        <v>-1.26E-4</v>
      </c>
      <c r="D410" s="10">
        <f>AUM[[#This Row],[ Etica Obbligazionario Misto]]</f>
        <v>1122928427.4400001</v>
      </c>
      <c r="E410" s="10">
        <f>D409*OM[[#This Row],[Variazione percentuale]]</f>
        <v>-141235.50172662002</v>
      </c>
      <c r="F410" s="11">
        <f>OM[[#This Row],[AUM]]-D409</f>
        <v>2011747.0699999332</v>
      </c>
      <c r="G410" s="11">
        <f>OM[[#This Row],[∆ AUM]]-OM[[#This Row],[effetto mercato]]</f>
        <v>2152982.5717265531</v>
      </c>
    </row>
    <row r="411" spans="1:7">
      <c r="A411" s="4">
        <v>42600</v>
      </c>
      <c r="B411">
        <v>0.1135</v>
      </c>
      <c r="C411" s="6">
        <f>OM[[#This Row],[Variaz]]/100</f>
        <v>1.1349999999999999E-3</v>
      </c>
      <c r="D411" s="10">
        <f>AUM[[#This Row],[ Etica Obbligazionario Misto]]</f>
        <v>1125929830.0699999</v>
      </c>
      <c r="E411" s="10">
        <f>D410*OM[[#This Row],[Variazione percentuale]]</f>
        <v>1274523.7651444001</v>
      </c>
      <c r="F411" s="11">
        <f>OM[[#This Row],[AUM]]-D410</f>
        <v>3001402.629999876</v>
      </c>
      <c r="G411" s="11">
        <f>OM[[#This Row],[∆ AUM]]-OM[[#This Row],[effetto mercato]]</f>
        <v>1726878.864855476</v>
      </c>
    </row>
    <row r="412" spans="1:7">
      <c r="A412" s="4">
        <v>42601</v>
      </c>
      <c r="B412">
        <v>-0.1764</v>
      </c>
      <c r="C412" s="6">
        <f>OM[[#This Row],[Variaz]]/100</f>
        <v>-1.7639999999999999E-3</v>
      </c>
      <c r="D412" s="10">
        <f>AUM[[#This Row],[ Etica Obbligazionario Misto]]</f>
        <v>1125613684.9000001</v>
      </c>
      <c r="E412" s="10">
        <f>D411*OM[[#This Row],[Variazione percentuale]]</f>
        <v>-1986140.2202434798</v>
      </c>
      <c r="F412" s="11">
        <f>OM[[#This Row],[AUM]]-D411</f>
        <v>-316145.16999983788</v>
      </c>
      <c r="G412" s="11">
        <f>OM[[#This Row],[∆ AUM]]-OM[[#This Row],[effetto mercato]]</f>
        <v>1669995.0502436419</v>
      </c>
    </row>
    <row r="413" spans="1:7">
      <c r="A413" s="4">
        <v>42604</v>
      </c>
      <c r="B413">
        <v>0.1515</v>
      </c>
      <c r="C413" s="6">
        <f>OM[[#This Row],[Variaz]]/100</f>
        <v>1.5149999999999999E-3</v>
      </c>
      <c r="D413" s="10">
        <f>AUM[[#This Row],[ Etica Obbligazionario Misto]]</f>
        <v>1129354152.97</v>
      </c>
      <c r="E413" s="10">
        <f>D412*OM[[#This Row],[Variazione percentuale]]</f>
        <v>1705304.7326235001</v>
      </c>
      <c r="F413" s="11">
        <f>OM[[#This Row],[AUM]]-D412</f>
        <v>3740468.0699999332</v>
      </c>
      <c r="G413" s="11">
        <f>OM[[#This Row],[∆ AUM]]-OM[[#This Row],[effetto mercato]]</f>
        <v>2035163.3373764332</v>
      </c>
    </row>
    <row r="414" spans="1:7">
      <c r="A414" s="4">
        <v>42605</v>
      </c>
      <c r="B414">
        <v>6.3E-2</v>
      </c>
      <c r="C414" s="6">
        <f>OM[[#This Row],[Variaz]]/100</f>
        <v>6.3000000000000003E-4</v>
      </c>
      <c r="D414" s="10">
        <f>AUM[[#This Row],[ Etica Obbligazionario Misto]]</f>
        <v>1131046814.0999999</v>
      </c>
      <c r="E414" s="10">
        <f>D413*OM[[#This Row],[Variazione percentuale]]</f>
        <v>711493.11637110007</v>
      </c>
      <c r="F414" s="11">
        <f>OM[[#This Row],[AUM]]-D413</f>
        <v>1692661.129999876</v>
      </c>
      <c r="G414" s="11">
        <f>OM[[#This Row],[∆ AUM]]-OM[[#This Row],[effetto mercato]]</f>
        <v>981168.01362877595</v>
      </c>
    </row>
    <row r="415" spans="1:7">
      <c r="A415" s="4">
        <v>42606</v>
      </c>
      <c r="B415">
        <v>2.52E-2</v>
      </c>
      <c r="C415" s="6">
        <f>OM[[#This Row],[Variaz]]/100</f>
        <v>2.52E-4</v>
      </c>
      <c r="D415" s="10">
        <f>AUM[[#This Row],[ Etica Obbligazionario Misto]]</f>
        <v>1132514954.96</v>
      </c>
      <c r="E415" s="10">
        <f>D414*OM[[#This Row],[Variazione percentuale]]</f>
        <v>285023.79715319996</v>
      </c>
      <c r="F415" s="11">
        <f>OM[[#This Row],[AUM]]-D414</f>
        <v>1468140.8600001335</v>
      </c>
      <c r="G415" s="11">
        <f>OM[[#This Row],[∆ AUM]]-OM[[#This Row],[effetto mercato]]</f>
        <v>1183117.0628469335</v>
      </c>
    </row>
    <row r="416" spans="1:7">
      <c r="A416" s="4">
        <v>42607</v>
      </c>
      <c r="B416">
        <v>-0.1133</v>
      </c>
      <c r="C416" s="6">
        <f>OM[[#This Row],[Variaz]]/100</f>
        <v>-1.1329999999999999E-3</v>
      </c>
      <c r="D416" s="10">
        <f>AUM[[#This Row],[ Etica Obbligazionario Misto]]</f>
        <v>1132807910.46</v>
      </c>
      <c r="E416" s="10">
        <f>D415*OM[[#This Row],[Variazione percentuale]]</f>
        <v>-1283139.44396968</v>
      </c>
      <c r="F416" s="11">
        <f>OM[[#This Row],[AUM]]-D415</f>
        <v>292955.5</v>
      </c>
      <c r="G416" s="11">
        <f>OM[[#This Row],[∆ AUM]]-OM[[#This Row],[effetto mercato]]</f>
        <v>1576094.94396968</v>
      </c>
    </row>
    <row r="417" spans="1:7">
      <c r="A417" s="4">
        <v>42608</v>
      </c>
      <c r="B417">
        <v>-1.26E-2</v>
      </c>
      <c r="C417" s="6">
        <f>OM[[#This Row],[Variaz]]/100</f>
        <v>-1.26E-4</v>
      </c>
      <c r="D417" s="10">
        <f>AUM[[#This Row],[ Etica Obbligazionario Misto]]</f>
        <v>1133945000.2</v>
      </c>
      <c r="E417" s="10">
        <f>D416*OM[[#This Row],[Variazione percentuale]]</f>
        <v>-142733.79671796001</v>
      </c>
      <c r="F417" s="11">
        <f>OM[[#This Row],[AUM]]-D416</f>
        <v>1137089.7400000095</v>
      </c>
      <c r="G417" s="11">
        <f>OM[[#This Row],[∆ AUM]]-OM[[#This Row],[effetto mercato]]</f>
        <v>1279823.5367179695</v>
      </c>
    </row>
    <row r="418" spans="1:7">
      <c r="A418" s="4">
        <v>42611</v>
      </c>
      <c r="B418">
        <v>0.15129999999999999</v>
      </c>
      <c r="C418" s="6">
        <f>OM[[#This Row],[Variaz]]/100</f>
        <v>1.5129999999999998E-3</v>
      </c>
      <c r="D418" s="10">
        <f>AUM[[#This Row],[ Etica Obbligazionario Misto]]</f>
        <v>1136967991.3200002</v>
      </c>
      <c r="E418" s="10">
        <f>D417*OM[[#This Row],[Variazione percentuale]]</f>
        <v>1715658.7853025999</v>
      </c>
      <c r="F418" s="11">
        <f>OM[[#This Row],[AUM]]-D417</f>
        <v>3022991.120000124</v>
      </c>
      <c r="G418" s="11">
        <f>OM[[#This Row],[∆ AUM]]-OM[[#This Row],[effetto mercato]]</f>
        <v>1307332.3346975241</v>
      </c>
    </row>
    <row r="419" spans="1:7">
      <c r="A419" s="4">
        <v>42612</v>
      </c>
      <c r="B419">
        <v>2.52E-2</v>
      </c>
      <c r="C419" s="6">
        <f>OM[[#This Row],[Variaz]]/100</f>
        <v>2.52E-4</v>
      </c>
      <c r="D419" s="10">
        <f>AUM[[#This Row],[ Etica Obbligazionario Misto]]</f>
        <v>1138561974.0600002</v>
      </c>
      <c r="E419" s="10">
        <f>D418*OM[[#This Row],[Variazione percentuale]]</f>
        <v>286515.93381264003</v>
      </c>
      <c r="F419" s="11">
        <f>OM[[#This Row],[AUM]]-D418</f>
        <v>1593982.7400000095</v>
      </c>
      <c r="G419" s="11">
        <f>OM[[#This Row],[∆ AUM]]-OM[[#This Row],[effetto mercato]]</f>
        <v>1307466.8061873694</v>
      </c>
    </row>
    <row r="420" spans="1:7">
      <c r="A420" s="4">
        <v>42613</v>
      </c>
      <c r="B420">
        <v>-0.151</v>
      </c>
      <c r="C420" s="6">
        <f>OM[[#This Row],[Variaz]]/100</f>
        <v>-1.5100000000000001E-3</v>
      </c>
      <c r="D420" s="10">
        <f>AUM[[#This Row],[ Etica Obbligazionario Misto]]</f>
        <v>1138216784.1600001</v>
      </c>
      <c r="E420" s="10">
        <f>D419*OM[[#This Row],[Variazione percentuale]]</f>
        <v>-1719228.5808306003</v>
      </c>
      <c r="F420" s="11">
        <f>OM[[#This Row],[AUM]]-D419</f>
        <v>-345189.90000009537</v>
      </c>
      <c r="G420" s="11">
        <f>OM[[#This Row],[∆ AUM]]-OM[[#This Row],[effetto mercato]]</f>
        <v>1374038.680830505</v>
      </c>
    </row>
    <row r="421" spans="1:7">
      <c r="A421" s="4">
        <v>42614</v>
      </c>
      <c r="B421">
        <v>-0.1134</v>
      </c>
      <c r="C421" s="6">
        <f>OM[[#This Row],[Variaz]]/100</f>
        <v>-1.134E-3</v>
      </c>
      <c r="D421" s="10">
        <f>AUM[[#This Row],[ Etica Obbligazionario Misto]]</f>
        <v>1130488731.29</v>
      </c>
      <c r="E421" s="10">
        <f>D420*OM[[#This Row],[Variazione percentuale]]</f>
        <v>-1290737.8332374401</v>
      </c>
      <c r="F421" s="11">
        <f>OM[[#This Row],[AUM]]-D420</f>
        <v>-7728052.870000124</v>
      </c>
      <c r="G421" s="11">
        <f>OM[[#This Row],[∆ AUM]]-OM[[#This Row],[effetto mercato]]</f>
        <v>-6437315.0367626837</v>
      </c>
    </row>
    <row r="422" spans="1:7">
      <c r="A422" s="4">
        <v>42615</v>
      </c>
      <c r="B422">
        <v>7.5700000000000003E-2</v>
      </c>
      <c r="C422" s="6">
        <f>OM[[#This Row],[Variaz]]/100</f>
        <v>7.5700000000000008E-4</v>
      </c>
      <c r="D422" s="10">
        <f>AUM[[#This Row],[ Etica Obbligazionario Misto]]</f>
        <v>1132838318.8699999</v>
      </c>
      <c r="E422" s="10">
        <f>D421*OM[[#This Row],[Variazione percentuale]]</f>
        <v>855779.96958653</v>
      </c>
      <c r="F422" s="11">
        <f>OM[[#This Row],[AUM]]-D421</f>
        <v>2349587.5799999237</v>
      </c>
      <c r="G422" s="11">
        <f>OM[[#This Row],[∆ AUM]]-OM[[#This Row],[effetto mercato]]</f>
        <v>1493807.6104133937</v>
      </c>
    </row>
    <row r="423" spans="1:7">
      <c r="A423" s="4">
        <v>42618</v>
      </c>
      <c r="B423">
        <v>7.5600000000000001E-2</v>
      </c>
      <c r="C423" s="6">
        <f>OM[[#This Row],[Variaz]]/100</f>
        <v>7.5600000000000005E-4</v>
      </c>
      <c r="D423" s="10">
        <f>AUM[[#This Row],[ Etica Obbligazionario Misto]]</f>
        <v>1136127400.1499999</v>
      </c>
      <c r="E423" s="10">
        <f>D422*OM[[#This Row],[Variazione percentuale]]</f>
        <v>856425.76906572003</v>
      </c>
      <c r="F423" s="11">
        <f>OM[[#This Row],[AUM]]-D422</f>
        <v>3289081.2799999714</v>
      </c>
      <c r="G423" s="11">
        <f>OM[[#This Row],[∆ AUM]]-OM[[#This Row],[effetto mercato]]</f>
        <v>2432655.5109342514</v>
      </c>
    </row>
    <row r="424" spans="1:7">
      <c r="A424" s="4">
        <v>42619</v>
      </c>
      <c r="B424">
        <v>0.189</v>
      </c>
      <c r="C424" s="6">
        <f>OM[[#This Row],[Variaz]]/100</f>
        <v>1.89E-3</v>
      </c>
      <c r="D424" s="10">
        <f>AUM[[#This Row],[ Etica Obbligazionario Misto]]</f>
        <v>1140660208.3299999</v>
      </c>
      <c r="E424" s="10">
        <f>D423*OM[[#This Row],[Variazione percentuale]]</f>
        <v>2147280.7862834996</v>
      </c>
      <c r="F424" s="11">
        <f>OM[[#This Row],[AUM]]-D423</f>
        <v>4532808.1800000668</v>
      </c>
      <c r="G424" s="11">
        <f>OM[[#This Row],[∆ AUM]]-OM[[#This Row],[effetto mercato]]</f>
        <v>2385527.3937165672</v>
      </c>
    </row>
    <row r="425" spans="1:7">
      <c r="A425" s="4">
        <v>42620</v>
      </c>
      <c r="B425">
        <v>6.2899999999999998E-2</v>
      </c>
      <c r="C425" s="6">
        <f>OM[[#This Row],[Variaz]]/100</f>
        <v>6.29E-4</v>
      </c>
      <c r="D425" s="10">
        <f>AUM[[#This Row],[ Etica Obbligazionario Misto]]</f>
        <v>1143144526.3</v>
      </c>
      <c r="E425" s="10">
        <f>D424*OM[[#This Row],[Variazione percentuale]]</f>
        <v>717475.27103956998</v>
      </c>
      <c r="F425" s="11">
        <f>OM[[#This Row],[AUM]]-D424</f>
        <v>2484317.9700000286</v>
      </c>
      <c r="G425" s="11">
        <f>OM[[#This Row],[∆ AUM]]-OM[[#This Row],[effetto mercato]]</f>
        <v>1766842.6989604586</v>
      </c>
    </row>
    <row r="426" spans="1:7">
      <c r="A426" s="4">
        <v>42621</v>
      </c>
      <c r="B426">
        <v>-0.33929999999999999</v>
      </c>
      <c r="C426" s="6">
        <f>OM[[#This Row],[Variaz]]/100</f>
        <v>-3.3929999999999997E-3</v>
      </c>
      <c r="D426" s="10">
        <f>AUM[[#This Row],[ Etica Obbligazionario Misto]]</f>
        <v>1141454588.72</v>
      </c>
      <c r="E426" s="10">
        <f>D425*OM[[#This Row],[Variazione percentuale]]</f>
        <v>-3878689.3777358998</v>
      </c>
      <c r="F426" s="11">
        <f>OM[[#This Row],[AUM]]-D425</f>
        <v>-1689937.5799999237</v>
      </c>
      <c r="G426" s="11">
        <f>OM[[#This Row],[∆ AUM]]-OM[[#This Row],[effetto mercato]]</f>
        <v>2188751.7977359761</v>
      </c>
    </row>
    <row r="427" spans="1:7">
      <c r="A427" s="4">
        <v>42622</v>
      </c>
      <c r="B427">
        <v>-0.44140000000000001</v>
      </c>
      <c r="C427" s="6">
        <f>OM[[#This Row],[Variaz]]/100</f>
        <v>-4.4140000000000004E-3</v>
      </c>
      <c r="D427" s="10">
        <f>AUM[[#This Row],[ Etica Obbligazionario Misto]]</f>
        <v>1137826007.1799998</v>
      </c>
      <c r="E427" s="10">
        <f>D426*OM[[#This Row],[Variazione percentuale]]</f>
        <v>-5038380.554610081</v>
      </c>
      <c r="F427" s="11">
        <f>OM[[#This Row],[AUM]]-D426</f>
        <v>-3628581.5400002003</v>
      </c>
      <c r="G427" s="11">
        <f>OM[[#This Row],[∆ AUM]]-OM[[#This Row],[effetto mercato]]</f>
        <v>1409799.0146098807</v>
      </c>
    </row>
    <row r="428" spans="1:7">
      <c r="A428" s="4">
        <v>42625</v>
      </c>
      <c r="B428">
        <v>-0.13930000000000001</v>
      </c>
      <c r="C428" s="6">
        <f>OM[[#This Row],[Variaz]]/100</f>
        <v>-1.3930000000000001E-3</v>
      </c>
      <c r="D428" s="10">
        <f>AUM[[#This Row],[ Etica Obbligazionario Misto]]</f>
        <v>1137429078.96</v>
      </c>
      <c r="E428" s="10">
        <f>D427*OM[[#This Row],[Variazione percentuale]]</f>
        <v>-1584991.62800174</v>
      </c>
      <c r="F428" s="11">
        <f>OM[[#This Row],[AUM]]-D427</f>
        <v>-396928.21999979019</v>
      </c>
      <c r="G428" s="11">
        <f>OM[[#This Row],[∆ AUM]]-OM[[#This Row],[effetto mercato]]</f>
        <v>1188063.4080019498</v>
      </c>
    </row>
    <row r="429" spans="1:7">
      <c r="A429" s="4">
        <v>42626</v>
      </c>
      <c r="B429">
        <v>-0.25369999999999998</v>
      </c>
      <c r="C429" s="6">
        <f>OM[[#This Row],[Variaz]]/100</f>
        <v>-2.5369999999999998E-3</v>
      </c>
      <c r="D429" s="10">
        <f>AUM[[#This Row],[ Etica Obbligazionario Misto]]</f>
        <v>1136861461.6000001</v>
      </c>
      <c r="E429" s="10">
        <f>D428*OM[[#This Row],[Variazione percentuale]]</f>
        <v>-2885657.5733215199</v>
      </c>
      <c r="F429" s="11">
        <f>OM[[#This Row],[AUM]]-D428</f>
        <v>-567617.3599998951</v>
      </c>
      <c r="G429" s="11">
        <f>OM[[#This Row],[∆ AUM]]-OM[[#This Row],[effetto mercato]]</f>
        <v>2318040.2133216248</v>
      </c>
    </row>
    <row r="430" spans="1:7">
      <c r="A430" s="4">
        <v>42627</v>
      </c>
      <c r="B430">
        <v>0.12720000000000001</v>
      </c>
      <c r="C430" s="6">
        <f>OM[[#This Row],[Variaz]]/100</f>
        <v>1.2720000000000001E-3</v>
      </c>
      <c r="D430" s="10">
        <f>AUM[[#This Row],[ Etica Obbligazionario Misto]]</f>
        <v>1140212891.01</v>
      </c>
      <c r="E430" s="10">
        <f>D429*OM[[#This Row],[Variazione percentuale]]</f>
        <v>1446087.7791552003</v>
      </c>
      <c r="F430" s="11">
        <f>OM[[#This Row],[AUM]]-D429</f>
        <v>3351429.4099998474</v>
      </c>
      <c r="G430" s="11">
        <f>OM[[#This Row],[∆ AUM]]-OM[[#This Row],[effetto mercato]]</f>
        <v>1905341.6308446471</v>
      </c>
    </row>
    <row r="431" spans="1:7">
      <c r="A431" s="4">
        <v>42628</v>
      </c>
      <c r="B431">
        <v>-3.8100000000000002E-2</v>
      </c>
      <c r="C431" s="6">
        <f>OM[[#This Row],[Variaz]]/100</f>
        <v>-3.8100000000000005E-4</v>
      </c>
      <c r="D431" s="10">
        <f>AUM[[#This Row],[ Etica Obbligazionario Misto]]</f>
        <v>1141173299.4100001</v>
      </c>
      <c r="E431" s="10">
        <f>D430*OM[[#This Row],[Variazione percentuale]]</f>
        <v>-434421.11147481005</v>
      </c>
      <c r="F431" s="11">
        <f>OM[[#This Row],[AUM]]-D430</f>
        <v>960408.40000009537</v>
      </c>
      <c r="G431" s="11">
        <f>OM[[#This Row],[∆ AUM]]-OM[[#This Row],[effetto mercato]]</f>
        <v>1394829.5114749055</v>
      </c>
    </row>
    <row r="432" spans="1:7">
      <c r="A432" s="4">
        <v>42629</v>
      </c>
      <c r="B432">
        <v>7.6200000000000004E-2</v>
      </c>
      <c r="C432" s="6">
        <f>OM[[#This Row],[Variaz]]/100</f>
        <v>7.6200000000000009E-4</v>
      </c>
      <c r="D432" s="10">
        <f>AUM[[#This Row],[ Etica Obbligazionario Misto]]</f>
        <v>1143576701.1100001</v>
      </c>
      <c r="E432" s="10">
        <f>D431*OM[[#This Row],[Variazione percentuale]]</f>
        <v>869574.05415042012</v>
      </c>
      <c r="F432" s="11">
        <f>OM[[#This Row],[AUM]]-D431</f>
        <v>2403401.7000000477</v>
      </c>
      <c r="G432" s="11">
        <f>OM[[#This Row],[∆ AUM]]-OM[[#This Row],[effetto mercato]]</f>
        <v>1533827.6458496274</v>
      </c>
    </row>
    <row r="433" spans="1:7">
      <c r="A433" s="4">
        <v>42632</v>
      </c>
      <c r="B433">
        <v>5.0799999999999998E-2</v>
      </c>
      <c r="C433" s="6">
        <f>OM[[#This Row],[Variaz]]/100</f>
        <v>5.0799999999999999E-4</v>
      </c>
      <c r="D433" s="10">
        <f>AUM[[#This Row],[ Etica Obbligazionario Misto]]</f>
        <v>1145996006.0500002</v>
      </c>
      <c r="E433" s="10">
        <f>D432*OM[[#This Row],[Variazione percentuale]]</f>
        <v>580936.9641638801</v>
      </c>
      <c r="F433" s="11">
        <f>OM[[#This Row],[AUM]]-D432</f>
        <v>2419304.9400000572</v>
      </c>
      <c r="G433" s="11">
        <f>OM[[#This Row],[∆ AUM]]-OM[[#This Row],[effetto mercato]]</f>
        <v>1838367.9758361771</v>
      </c>
    </row>
    <row r="434" spans="1:7">
      <c r="A434" s="4">
        <v>42633</v>
      </c>
      <c r="B434">
        <v>0.17760000000000001</v>
      </c>
      <c r="C434" s="6">
        <f>OM[[#This Row],[Variaz]]/100</f>
        <v>1.776E-3</v>
      </c>
      <c r="D434" s="10">
        <f>AUM[[#This Row],[ Etica Obbligazionario Misto]]</f>
        <v>1150822099.77</v>
      </c>
      <c r="E434" s="10">
        <f>D433*OM[[#This Row],[Variazione percentuale]]</f>
        <v>2035288.9067448003</v>
      </c>
      <c r="F434" s="11">
        <f>OM[[#This Row],[AUM]]-D433</f>
        <v>4826093.7199997902</v>
      </c>
      <c r="G434" s="11">
        <f>OM[[#This Row],[∆ AUM]]-OM[[#This Row],[effetto mercato]]</f>
        <v>2790804.8132549897</v>
      </c>
    </row>
    <row r="435" spans="1:7">
      <c r="A435" s="4">
        <v>42634</v>
      </c>
      <c r="B435">
        <v>8.8700000000000001E-2</v>
      </c>
      <c r="C435" s="6">
        <f>OM[[#This Row],[Variaz]]/100</f>
        <v>8.8699999999999998E-4</v>
      </c>
      <c r="D435" s="10">
        <f>AUM[[#This Row],[ Etica Obbligazionario Misto]]</f>
        <v>1153891019.3099999</v>
      </c>
      <c r="E435" s="10">
        <f>D434*OM[[#This Row],[Variazione percentuale]]</f>
        <v>1020779.20249599</v>
      </c>
      <c r="F435" s="11">
        <f>OM[[#This Row],[AUM]]-D434</f>
        <v>3068919.5399999619</v>
      </c>
      <c r="G435" s="11">
        <f>OM[[#This Row],[∆ AUM]]-OM[[#This Row],[effetto mercato]]</f>
        <v>2048140.337503972</v>
      </c>
    </row>
    <row r="436" spans="1:7">
      <c r="A436" s="4">
        <v>42635</v>
      </c>
      <c r="B436">
        <v>0.36699999999999999</v>
      </c>
      <c r="C436" s="6">
        <f>OM[[#This Row],[Variaz]]/100</f>
        <v>3.6700000000000001E-3</v>
      </c>
      <c r="D436" s="10">
        <f>AUM[[#This Row],[ Etica Obbligazionario Misto]]</f>
        <v>1159906113.21</v>
      </c>
      <c r="E436" s="10">
        <f>D435*OM[[#This Row],[Variazione percentuale]]</f>
        <v>4234780.0408677002</v>
      </c>
      <c r="F436" s="11">
        <f>OM[[#This Row],[AUM]]-D435</f>
        <v>6015093.9000000954</v>
      </c>
      <c r="G436" s="11">
        <f>OM[[#This Row],[∆ AUM]]-OM[[#This Row],[effetto mercato]]</f>
        <v>1780313.8591323951</v>
      </c>
    </row>
    <row r="437" spans="1:7">
      <c r="A437" s="4">
        <v>42636</v>
      </c>
      <c r="B437">
        <v>-0.12609999999999999</v>
      </c>
      <c r="C437" s="6">
        <f>OM[[#This Row],[Variaz]]/100</f>
        <v>-1.261E-3</v>
      </c>
      <c r="D437" s="10">
        <f>AUM[[#This Row],[ Etica Obbligazionario Misto]]</f>
        <v>1160173795.1900001</v>
      </c>
      <c r="E437" s="10">
        <f>D436*OM[[#This Row],[Variazione percentuale]]</f>
        <v>-1462641.60875781</v>
      </c>
      <c r="F437" s="11">
        <f>OM[[#This Row],[AUM]]-D436</f>
        <v>267681.98000001907</v>
      </c>
      <c r="G437" s="11">
        <f>OM[[#This Row],[∆ AUM]]-OM[[#This Row],[effetto mercato]]</f>
        <v>1730323.588757829</v>
      </c>
    </row>
    <row r="438" spans="1:7">
      <c r="A438" s="4">
        <v>42639</v>
      </c>
      <c r="B438">
        <v>-7.5700000000000003E-2</v>
      </c>
      <c r="C438" s="6">
        <f>OM[[#This Row],[Variaz]]/100</f>
        <v>-7.5700000000000008E-4</v>
      </c>
      <c r="D438" s="10">
        <f>AUM[[#This Row],[ Etica Obbligazionario Misto]]</f>
        <v>1160811858.6600001</v>
      </c>
      <c r="E438" s="10">
        <f>D437*OM[[#This Row],[Variazione percentuale]]</f>
        <v>-878251.56295883015</v>
      </c>
      <c r="F438" s="11">
        <f>OM[[#This Row],[AUM]]-D437</f>
        <v>638063.47000002861</v>
      </c>
      <c r="G438" s="11">
        <f>OM[[#This Row],[∆ AUM]]-OM[[#This Row],[effetto mercato]]</f>
        <v>1516315.0329588586</v>
      </c>
    </row>
    <row r="439" spans="1:7">
      <c r="A439" s="4">
        <v>42640</v>
      </c>
      <c r="B439">
        <v>0.1011</v>
      </c>
      <c r="C439" s="6">
        <f>OM[[#This Row],[Variaz]]/100</f>
        <v>1.011E-3</v>
      </c>
      <c r="D439" s="10">
        <f>AUM[[#This Row],[ Etica Obbligazionario Misto]]</f>
        <v>1164103173.6500001</v>
      </c>
      <c r="E439" s="10">
        <f>D438*OM[[#This Row],[Variazione percentuale]]</f>
        <v>1173580.78910526</v>
      </c>
      <c r="F439" s="11">
        <f>OM[[#This Row],[AUM]]-D438</f>
        <v>3291314.9900000095</v>
      </c>
      <c r="G439" s="11">
        <f>OM[[#This Row],[∆ AUM]]-OM[[#This Row],[effetto mercato]]</f>
        <v>2117734.2008947497</v>
      </c>
    </row>
    <row r="440" spans="1:7">
      <c r="A440" s="4">
        <v>42641</v>
      </c>
      <c r="B440">
        <v>8.8300000000000003E-2</v>
      </c>
      <c r="C440" s="6">
        <f>OM[[#This Row],[Variaz]]/100</f>
        <v>8.83E-4</v>
      </c>
      <c r="D440" s="10">
        <f>AUM[[#This Row],[ Etica Obbligazionario Misto]]</f>
        <v>1166877570.6799998</v>
      </c>
      <c r="E440" s="10">
        <f>D439*OM[[#This Row],[Variazione percentuale]]</f>
        <v>1027903.1023329501</v>
      </c>
      <c r="F440" s="11">
        <f>OM[[#This Row],[AUM]]-D439</f>
        <v>2774397.029999733</v>
      </c>
      <c r="G440" s="11">
        <f>OM[[#This Row],[∆ AUM]]-OM[[#This Row],[effetto mercato]]</f>
        <v>1746493.9276667829</v>
      </c>
    </row>
    <row r="441" spans="1:7">
      <c r="A441" s="4">
        <v>42642</v>
      </c>
      <c r="B441">
        <v>-7.5700000000000003E-2</v>
      </c>
      <c r="C441" s="6">
        <f>OM[[#This Row],[Variaz]]/100</f>
        <v>-7.5700000000000008E-4</v>
      </c>
      <c r="D441" s="10">
        <f>AUM[[#This Row],[ Etica Obbligazionario Misto]]</f>
        <v>1167589409.96</v>
      </c>
      <c r="E441" s="10">
        <f>D440*OM[[#This Row],[Variazione percentuale]]</f>
        <v>-883326.32100475999</v>
      </c>
      <c r="F441" s="11">
        <f>OM[[#This Row],[AUM]]-D440</f>
        <v>711839.28000020981</v>
      </c>
      <c r="G441" s="11">
        <f>OM[[#This Row],[∆ AUM]]-OM[[#This Row],[effetto mercato]]</f>
        <v>1595165.6010049698</v>
      </c>
    </row>
    <row r="442" spans="1:7">
      <c r="A442" s="4">
        <v>42643</v>
      </c>
      <c r="B442">
        <v>5.0500000000000003E-2</v>
      </c>
      <c r="C442" s="6">
        <f>OM[[#This Row],[Variaz]]/100</f>
        <v>5.0500000000000002E-4</v>
      </c>
      <c r="D442" s="10">
        <f>AUM[[#This Row],[ Etica Obbligazionario Misto]]</f>
        <v>1169509953.8599999</v>
      </c>
      <c r="E442" s="10">
        <f>D441*OM[[#This Row],[Variazione percentuale]]</f>
        <v>589632.6520298</v>
      </c>
      <c r="F442" s="11">
        <f>OM[[#This Row],[AUM]]-D441</f>
        <v>1920543.8999998569</v>
      </c>
      <c r="G442" s="11">
        <f>OM[[#This Row],[∆ AUM]]-OM[[#This Row],[effetto mercato]]</f>
        <v>1330911.247970057</v>
      </c>
    </row>
    <row r="443" spans="1:7">
      <c r="A443" s="4">
        <v>42646</v>
      </c>
      <c r="B443">
        <v>-0.12609999999999999</v>
      </c>
      <c r="C443" s="6">
        <f>OM[[#This Row],[Variaz]]/100</f>
        <v>-1.261E-3</v>
      </c>
      <c r="D443" s="10">
        <f>AUM[[#This Row],[ Etica Obbligazionario Misto]]</f>
        <v>1174877413.0500002</v>
      </c>
      <c r="E443" s="10">
        <f>D442*OM[[#This Row],[Variazione percentuale]]</f>
        <v>-1474752.0518174598</v>
      </c>
      <c r="F443" s="11">
        <f>OM[[#This Row],[AUM]]-D442</f>
        <v>5367459.1900002956</v>
      </c>
      <c r="G443" s="11">
        <f>OM[[#This Row],[∆ AUM]]-OM[[#This Row],[effetto mercato]]</f>
        <v>6842211.2418177556</v>
      </c>
    </row>
    <row r="444" spans="1:7">
      <c r="A444" s="4">
        <v>42647</v>
      </c>
      <c r="B444">
        <v>-8.8400000000000006E-2</v>
      </c>
      <c r="C444" s="6">
        <f>OM[[#This Row],[Variaz]]/100</f>
        <v>-8.8400000000000002E-4</v>
      </c>
      <c r="D444" s="10">
        <f>AUM[[#This Row],[ Etica Obbligazionario Misto]]</f>
        <v>1175485486.78</v>
      </c>
      <c r="E444" s="10">
        <f>D443*OM[[#This Row],[Variazione percentuale]]</f>
        <v>-1038591.6331362001</v>
      </c>
      <c r="F444" s="11">
        <f>OM[[#This Row],[AUM]]-D443</f>
        <v>608073.72999978065</v>
      </c>
      <c r="G444" s="11">
        <f>OM[[#This Row],[∆ AUM]]-OM[[#This Row],[effetto mercato]]</f>
        <v>1646665.3631359809</v>
      </c>
    </row>
    <row r="445" spans="1:7">
      <c r="A445" s="4">
        <v>42648</v>
      </c>
      <c r="B445">
        <v>-0.20219999999999999</v>
      </c>
      <c r="C445" s="6">
        <f>OM[[#This Row],[Variaz]]/100</f>
        <v>-2.0219999999999999E-3</v>
      </c>
      <c r="D445" s="10">
        <f>AUM[[#This Row],[ Etica Obbligazionario Misto]]</f>
        <v>1175296342.75</v>
      </c>
      <c r="E445" s="10">
        <f>D444*OM[[#This Row],[Variazione percentuale]]</f>
        <v>-2376831.6542691598</v>
      </c>
      <c r="F445" s="11">
        <f>OM[[#This Row],[AUM]]-D444</f>
        <v>-189144.02999997139</v>
      </c>
      <c r="G445" s="11">
        <f>OM[[#This Row],[∆ AUM]]-OM[[#This Row],[effetto mercato]]</f>
        <v>2187687.6242691884</v>
      </c>
    </row>
    <row r="446" spans="1:7">
      <c r="A446" s="4">
        <v>42649</v>
      </c>
      <c r="B446">
        <v>7.5999999999999998E-2</v>
      </c>
      <c r="C446" s="6">
        <f>OM[[#This Row],[Variaz]]/100</f>
        <v>7.5999999999999993E-4</v>
      </c>
      <c r="D446" s="10">
        <f>AUM[[#This Row],[ Etica Obbligazionario Misto]]</f>
        <v>1178777828.6699998</v>
      </c>
      <c r="E446" s="10">
        <f>D445*OM[[#This Row],[Variazione percentuale]]</f>
        <v>893225.22048999998</v>
      </c>
      <c r="F446" s="11">
        <f>OM[[#This Row],[AUM]]-D445</f>
        <v>3481485.9199998379</v>
      </c>
      <c r="G446" s="11">
        <f>OM[[#This Row],[∆ AUM]]-OM[[#This Row],[effetto mercato]]</f>
        <v>2588260.6995098377</v>
      </c>
    </row>
    <row r="447" spans="1:7">
      <c r="A447" s="4">
        <v>42650</v>
      </c>
      <c r="B447">
        <v>-0.1772</v>
      </c>
      <c r="C447" s="6">
        <f>OM[[#This Row],[Variaz]]/100</f>
        <v>-1.7719999999999999E-3</v>
      </c>
      <c r="D447" s="10">
        <f>AUM[[#This Row],[ Etica Obbligazionario Misto]]</f>
        <v>1179080309.1099999</v>
      </c>
      <c r="E447" s="10">
        <f>D446*OM[[#This Row],[Variazione percentuale]]</f>
        <v>-2088794.3124032395</v>
      </c>
      <c r="F447" s="11">
        <f>OM[[#This Row],[AUM]]-D446</f>
        <v>302480.44000005722</v>
      </c>
      <c r="G447" s="11">
        <f>OM[[#This Row],[∆ AUM]]-OM[[#This Row],[effetto mercato]]</f>
        <v>2391274.7524032965</v>
      </c>
    </row>
    <row r="448" spans="1:7">
      <c r="A448" s="4">
        <v>42653</v>
      </c>
      <c r="B448">
        <v>0</v>
      </c>
      <c r="C448" s="6">
        <f>OM[[#This Row],[Variaz]]/100</f>
        <v>0</v>
      </c>
      <c r="D448" s="10">
        <f>AUM[[#This Row],[ Etica Obbligazionario Misto]]</f>
        <v>1180102833.8</v>
      </c>
      <c r="E448" s="10">
        <f>D447*OM[[#This Row],[Variazione percentuale]]</f>
        <v>0</v>
      </c>
      <c r="F448" s="11">
        <f>OM[[#This Row],[AUM]]-D447</f>
        <v>1022524.6900000572</v>
      </c>
      <c r="G448" s="11">
        <f>OM[[#This Row],[∆ AUM]]-OM[[#This Row],[effetto mercato]]</f>
        <v>1022524.6900000572</v>
      </c>
    </row>
    <row r="449" spans="1:7">
      <c r="A449" s="4">
        <v>42654</v>
      </c>
      <c r="B449">
        <v>6.3399999999999998E-2</v>
      </c>
      <c r="C449" s="6">
        <f>OM[[#This Row],[Variaz]]/100</f>
        <v>6.3400000000000001E-4</v>
      </c>
      <c r="D449" s="10">
        <f>AUM[[#This Row],[ Etica Obbligazionario Misto]]</f>
        <v>1182381250.8199999</v>
      </c>
      <c r="E449" s="10">
        <f>D448*OM[[#This Row],[Variazione percentuale]]</f>
        <v>748185.19662920001</v>
      </c>
      <c r="F449" s="11">
        <f>OM[[#This Row],[AUM]]-D448</f>
        <v>2278417.0199999809</v>
      </c>
      <c r="G449" s="11">
        <f>OM[[#This Row],[∆ AUM]]-OM[[#This Row],[effetto mercato]]</f>
        <v>1530231.8233707808</v>
      </c>
    </row>
    <row r="450" spans="1:7">
      <c r="A450" s="4">
        <v>42655</v>
      </c>
      <c r="B450">
        <v>-0.24079999999999999</v>
      </c>
      <c r="C450" s="6">
        <f>OM[[#This Row],[Variaz]]/100</f>
        <v>-2.408E-3</v>
      </c>
      <c r="D450" s="10">
        <f>AUM[[#This Row],[ Etica Obbligazionario Misto]]</f>
        <v>1181821766.54</v>
      </c>
      <c r="E450" s="10">
        <f>D449*OM[[#This Row],[Variazione percentuale]]</f>
        <v>-2847174.0519745597</v>
      </c>
      <c r="F450" s="11">
        <f>OM[[#This Row],[AUM]]-D449</f>
        <v>-559484.27999997139</v>
      </c>
      <c r="G450" s="11">
        <f>OM[[#This Row],[∆ AUM]]-OM[[#This Row],[effetto mercato]]</f>
        <v>2287689.7719745883</v>
      </c>
    </row>
    <row r="451" spans="1:7">
      <c r="A451" s="4">
        <v>42656</v>
      </c>
      <c r="B451">
        <v>1.2699999999999999E-2</v>
      </c>
      <c r="C451" s="6">
        <f>OM[[#This Row],[Variaz]]/100</f>
        <v>1.27E-4</v>
      </c>
      <c r="D451" s="10">
        <f>AUM[[#This Row],[ Etica Obbligazionario Misto]]</f>
        <v>1183044723.0600002</v>
      </c>
      <c r="E451" s="10">
        <f>D450*OM[[#This Row],[Variazione percentuale]]</f>
        <v>150091.36435058</v>
      </c>
      <c r="F451" s="11">
        <f>OM[[#This Row],[AUM]]-D450</f>
        <v>1222956.5200002193</v>
      </c>
      <c r="G451" s="11">
        <f>OM[[#This Row],[∆ AUM]]-OM[[#This Row],[effetto mercato]]</f>
        <v>1072865.1556496394</v>
      </c>
    </row>
    <row r="452" spans="1:7">
      <c r="A452" s="4">
        <v>42657</v>
      </c>
      <c r="B452">
        <v>7.6200000000000004E-2</v>
      </c>
      <c r="C452" s="6">
        <f>OM[[#This Row],[Variaz]]/100</f>
        <v>7.6200000000000009E-4</v>
      </c>
      <c r="D452" s="10">
        <f>AUM[[#This Row],[ Etica Obbligazionario Misto]]</f>
        <v>1186522130.04</v>
      </c>
      <c r="E452" s="10">
        <f>D451*OM[[#This Row],[Variazione percentuale]]</f>
        <v>901480.0789717203</v>
      </c>
      <c r="F452" s="11">
        <f>OM[[#This Row],[AUM]]-D451</f>
        <v>3477406.9799997807</v>
      </c>
      <c r="G452" s="11">
        <f>OM[[#This Row],[∆ AUM]]-OM[[#This Row],[effetto mercato]]</f>
        <v>2575926.9010280604</v>
      </c>
    </row>
    <row r="453" spans="1:7">
      <c r="A453" s="4">
        <v>42660</v>
      </c>
      <c r="B453">
        <v>-1.2699999999999999E-2</v>
      </c>
      <c r="C453" s="6">
        <f>OM[[#This Row],[Variaz]]/100</f>
        <v>-1.27E-4</v>
      </c>
      <c r="D453" s="10">
        <f>AUM[[#This Row],[ Etica Obbligazionario Misto]]</f>
        <v>1187362769.3</v>
      </c>
      <c r="E453" s="10">
        <f>D452*OM[[#This Row],[Variazione percentuale]]</f>
        <v>-150688.31051508</v>
      </c>
      <c r="F453" s="11">
        <f>OM[[#This Row],[AUM]]-D452</f>
        <v>840639.25999999046</v>
      </c>
      <c r="G453" s="11">
        <f>OM[[#This Row],[∆ AUM]]-OM[[#This Row],[effetto mercato]]</f>
        <v>991327.57051507046</v>
      </c>
    </row>
    <row r="454" spans="1:7">
      <c r="A454" s="4">
        <v>42661</v>
      </c>
      <c r="B454">
        <v>0.19040000000000001</v>
      </c>
      <c r="C454" s="6">
        <f>OM[[#This Row],[Variaz]]/100</f>
        <v>1.9040000000000001E-3</v>
      </c>
      <c r="D454" s="10">
        <f>AUM[[#This Row],[ Etica Obbligazionario Misto]]</f>
        <v>1190872948.04</v>
      </c>
      <c r="E454" s="10">
        <f>D453*OM[[#This Row],[Variazione percentuale]]</f>
        <v>2260738.7127471999</v>
      </c>
      <c r="F454" s="11">
        <f>OM[[#This Row],[AUM]]-D453</f>
        <v>3510178.7400000095</v>
      </c>
      <c r="G454" s="11">
        <f>OM[[#This Row],[∆ AUM]]-OM[[#This Row],[effetto mercato]]</f>
        <v>1249440.0272528096</v>
      </c>
    </row>
    <row r="455" spans="1:7">
      <c r="A455" s="4">
        <v>42662</v>
      </c>
      <c r="B455">
        <v>3.7999999999999999E-2</v>
      </c>
      <c r="C455" s="6">
        <f>OM[[#This Row],[Variaz]]/100</f>
        <v>3.7999999999999997E-4</v>
      </c>
      <c r="D455" s="10">
        <f>AUM[[#This Row],[ Etica Obbligazionario Misto]]</f>
        <v>1193064749.97</v>
      </c>
      <c r="E455" s="10">
        <f>D454*OM[[#This Row],[Variazione percentuale]]</f>
        <v>452531.72025519994</v>
      </c>
      <c r="F455" s="11">
        <f>OM[[#This Row],[AUM]]-D454</f>
        <v>2191801.9300000668</v>
      </c>
      <c r="G455" s="11">
        <f>OM[[#This Row],[∆ AUM]]-OM[[#This Row],[effetto mercato]]</f>
        <v>1739270.2097448669</v>
      </c>
    </row>
    <row r="456" spans="1:7">
      <c r="A456" s="4">
        <v>42663</v>
      </c>
      <c r="B456">
        <v>8.8599999999999998E-2</v>
      </c>
      <c r="C456" s="6">
        <f>OM[[#This Row],[Variaz]]/100</f>
        <v>8.8599999999999996E-4</v>
      </c>
      <c r="D456" s="10">
        <f>AUM[[#This Row],[ Etica Obbligazionario Misto]]</f>
        <v>1195989114.1899998</v>
      </c>
      <c r="E456" s="10">
        <f>D455*OM[[#This Row],[Variazione percentuale]]</f>
        <v>1057055.3684734199</v>
      </c>
      <c r="F456" s="11">
        <f>OM[[#This Row],[AUM]]-D455</f>
        <v>2924364.2199997902</v>
      </c>
      <c r="G456" s="11">
        <f>OM[[#This Row],[∆ AUM]]-OM[[#This Row],[effetto mercato]]</f>
        <v>1867308.8515263703</v>
      </c>
    </row>
    <row r="457" spans="1:7">
      <c r="A457" s="4">
        <v>42664</v>
      </c>
      <c r="B457">
        <v>0</v>
      </c>
      <c r="C457" s="6">
        <f>OM[[#This Row],[Variaz]]/100</f>
        <v>0</v>
      </c>
      <c r="D457" s="10">
        <f>AUM[[#This Row],[ Etica Obbligazionario Misto]]</f>
        <v>1197468066.99</v>
      </c>
      <c r="E457" s="10">
        <f>D456*OM[[#This Row],[Variazione percentuale]]</f>
        <v>0</v>
      </c>
      <c r="F457" s="11">
        <f>OM[[#This Row],[AUM]]-D456</f>
        <v>1478952.8000001907</v>
      </c>
      <c r="G457" s="11">
        <f>OM[[#This Row],[∆ AUM]]-OM[[#This Row],[effetto mercato]]</f>
        <v>1478952.8000001907</v>
      </c>
    </row>
    <row r="458" spans="1:7">
      <c r="A458" s="4">
        <v>42667</v>
      </c>
      <c r="B458">
        <v>-3.7999999999999999E-2</v>
      </c>
      <c r="C458" s="6">
        <f>OM[[#This Row],[Variaz]]/100</f>
        <v>-3.7999999999999997E-4</v>
      </c>
      <c r="D458" s="10">
        <f>AUM[[#This Row],[ Etica Obbligazionario Misto]]</f>
        <v>1198897685.4599998</v>
      </c>
      <c r="E458" s="10">
        <f>D457*OM[[#This Row],[Variazione percentuale]]</f>
        <v>-455037.86545619997</v>
      </c>
      <c r="F458" s="11">
        <f>OM[[#This Row],[AUM]]-D457</f>
        <v>1429618.4699997902</v>
      </c>
      <c r="G458" s="11">
        <f>OM[[#This Row],[∆ AUM]]-OM[[#This Row],[effetto mercato]]</f>
        <v>1884656.3354559902</v>
      </c>
    </row>
    <row r="459" spans="1:7">
      <c r="A459" s="4">
        <v>42668</v>
      </c>
      <c r="B459">
        <v>-3.7999999999999999E-2</v>
      </c>
      <c r="C459" s="6">
        <f>OM[[#This Row],[Variaz]]/100</f>
        <v>-3.7999999999999997E-4</v>
      </c>
      <c r="D459" s="10">
        <f>AUM[[#This Row],[ Etica Obbligazionario Misto]]</f>
        <v>1199854888.5</v>
      </c>
      <c r="E459" s="10">
        <f>D458*OM[[#This Row],[Variazione percentuale]]</f>
        <v>-455581.12047479989</v>
      </c>
      <c r="F459" s="11">
        <f>OM[[#This Row],[AUM]]-D458</f>
        <v>957203.04000020027</v>
      </c>
      <c r="G459" s="11">
        <f>OM[[#This Row],[∆ AUM]]-OM[[#This Row],[effetto mercato]]</f>
        <v>1412784.1604750003</v>
      </c>
    </row>
    <row r="460" spans="1:7">
      <c r="A460" s="4">
        <v>42669</v>
      </c>
      <c r="B460">
        <v>-0.26590000000000003</v>
      </c>
      <c r="C460" s="6">
        <f>OM[[#This Row],[Variaz]]/100</f>
        <v>-2.6590000000000003E-3</v>
      </c>
      <c r="D460" s="10">
        <f>AUM[[#This Row],[ Etica Obbligazionario Misto]]</f>
        <v>1198846043.29</v>
      </c>
      <c r="E460" s="10">
        <f>D459*OM[[#This Row],[Variazione percentuale]]</f>
        <v>-3190414.1485215006</v>
      </c>
      <c r="F460" s="11">
        <f>OM[[#This Row],[AUM]]-D459</f>
        <v>-1008845.2100000381</v>
      </c>
      <c r="G460" s="11">
        <f>OM[[#This Row],[∆ AUM]]-OM[[#This Row],[effetto mercato]]</f>
        <v>2181568.9385214625</v>
      </c>
    </row>
    <row r="461" spans="1:7">
      <c r="A461" s="4">
        <v>42670</v>
      </c>
      <c r="B461">
        <v>-0.31740000000000002</v>
      </c>
      <c r="C461" s="6">
        <f>OM[[#This Row],[Variaz]]/100</f>
        <v>-3.1740000000000002E-3</v>
      </c>
      <c r="D461" s="10">
        <f>AUM[[#This Row],[ Etica Obbligazionario Misto]]</f>
        <v>1196022557.8299999</v>
      </c>
      <c r="E461" s="10">
        <f>D460*OM[[#This Row],[Variazione percentuale]]</f>
        <v>-3805137.3414024599</v>
      </c>
      <c r="F461" s="11">
        <f>OM[[#This Row],[AUM]]-D460</f>
        <v>-2823485.4600000381</v>
      </c>
      <c r="G461" s="11">
        <f>OM[[#This Row],[∆ AUM]]-OM[[#This Row],[effetto mercato]]</f>
        <v>981651.88140242174</v>
      </c>
    </row>
    <row r="462" spans="1:7">
      <c r="A462" s="4">
        <v>42671</v>
      </c>
      <c r="B462">
        <v>-8.9099999999999999E-2</v>
      </c>
      <c r="C462" s="6">
        <f>OM[[#This Row],[Variaz]]/100</f>
        <v>-8.9099999999999997E-4</v>
      </c>
      <c r="D462" s="10">
        <f>AUM[[#This Row],[ Etica Obbligazionario Misto]]</f>
        <v>1196818674.46</v>
      </c>
      <c r="E462" s="10">
        <f>D461*OM[[#This Row],[Variazione percentuale]]</f>
        <v>-1065656.0990265298</v>
      </c>
      <c r="F462" s="11">
        <f>OM[[#This Row],[AUM]]-D461</f>
        <v>796116.63000011444</v>
      </c>
      <c r="G462" s="11">
        <f>OM[[#This Row],[∆ AUM]]-OM[[#This Row],[effetto mercato]]</f>
        <v>1861772.7290266443</v>
      </c>
    </row>
    <row r="463" spans="1:7">
      <c r="A463" s="4">
        <v>42674</v>
      </c>
      <c r="B463">
        <v>-2.5499999999999998E-2</v>
      </c>
      <c r="C463" s="6">
        <f>OM[[#This Row],[Variaz]]/100</f>
        <v>-2.5499999999999996E-4</v>
      </c>
      <c r="D463" s="10">
        <f>AUM[[#This Row],[ Etica Obbligazionario Misto]]</f>
        <v>1197910544.72</v>
      </c>
      <c r="E463" s="10">
        <f>D462*OM[[#This Row],[Variazione percentuale]]</f>
        <v>-305188.76198729995</v>
      </c>
      <c r="F463" s="11">
        <f>OM[[#This Row],[AUM]]-D462</f>
        <v>1091870.2599999905</v>
      </c>
      <c r="G463" s="11">
        <f>OM[[#This Row],[∆ AUM]]-OM[[#This Row],[effetto mercato]]</f>
        <v>1397059.0219872904</v>
      </c>
    </row>
    <row r="464" spans="1:7">
      <c r="A464" s="4">
        <v>42676</v>
      </c>
      <c r="B464">
        <v>-0.255</v>
      </c>
      <c r="C464" s="6">
        <f>OM[[#This Row],[Variaz]]/100</f>
        <v>-2.5500000000000002E-3</v>
      </c>
      <c r="D464" s="10">
        <f>AUM[[#This Row],[ Etica Obbligazionario Misto]]</f>
        <v>1195882192.6700001</v>
      </c>
      <c r="E464" s="10">
        <f>D463*OM[[#This Row],[Variazione percentuale]]</f>
        <v>-3054671.8890360002</v>
      </c>
      <c r="F464" s="11">
        <f>OM[[#This Row],[AUM]]-D463</f>
        <v>-2028352.0499999523</v>
      </c>
      <c r="G464" s="11">
        <f>OM[[#This Row],[∆ AUM]]-OM[[#This Row],[effetto mercato]]</f>
        <v>1026319.8390360479</v>
      </c>
    </row>
    <row r="465" spans="1:7">
      <c r="A465" s="4">
        <v>42677</v>
      </c>
      <c r="B465">
        <v>-7.6700000000000004E-2</v>
      </c>
      <c r="C465" s="6">
        <f>OM[[#This Row],[Variaz]]/100</f>
        <v>-7.67E-4</v>
      </c>
      <c r="D465" s="10">
        <f>AUM[[#This Row],[ Etica Obbligazionario Misto]]</f>
        <v>1196157237.3099999</v>
      </c>
      <c r="E465" s="10">
        <f>D464*OM[[#This Row],[Variazione percentuale]]</f>
        <v>-917241.64177789004</v>
      </c>
      <c r="F465" s="11">
        <f>OM[[#This Row],[AUM]]-D464</f>
        <v>275044.63999986649</v>
      </c>
      <c r="G465" s="11">
        <f>OM[[#This Row],[∆ AUM]]-OM[[#This Row],[effetto mercato]]</f>
        <v>1192286.2817777565</v>
      </c>
    </row>
    <row r="466" spans="1:7">
      <c r="A466" s="4">
        <v>42678</v>
      </c>
      <c r="B466">
        <v>-0.11509999999999999</v>
      </c>
      <c r="C466" s="6">
        <f>OM[[#This Row],[Variaz]]/100</f>
        <v>-1.1509999999999999E-3</v>
      </c>
      <c r="D466" s="10">
        <f>AUM[[#This Row],[ Etica Obbligazionario Misto]]</f>
        <v>1197264064.1600001</v>
      </c>
      <c r="E466" s="10">
        <f>D465*OM[[#This Row],[Variazione percentuale]]</f>
        <v>-1376776.9801438099</v>
      </c>
      <c r="F466" s="11">
        <f>OM[[#This Row],[AUM]]-D465</f>
        <v>1106826.8500001431</v>
      </c>
      <c r="G466" s="11">
        <f>OM[[#This Row],[∆ AUM]]-OM[[#This Row],[effetto mercato]]</f>
        <v>2483603.8301439527</v>
      </c>
    </row>
    <row r="467" spans="1:7">
      <c r="A467" s="4">
        <v>42681</v>
      </c>
      <c r="B467">
        <v>0.25609999999999999</v>
      </c>
      <c r="C467" s="6">
        <f>OM[[#This Row],[Variaz]]/100</f>
        <v>2.5609999999999999E-3</v>
      </c>
      <c r="D467" s="10">
        <f>AUM[[#This Row],[ Etica Obbligazionario Misto]]</f>
        <v>1202546232.8400002</v>
      </c>
      <c r="E467" s="10">
        <f>D466*OM[[#This Row],[Variazione percentuale]]</f>
        <v>3066193.2683137599</v>
      </c>
      <c r="F467" s="11">
        <f>OM[[#This Row],[AUM]]-D466</f>
        <v>5282168.6800000668</v>
      </c>
      <c r="G467" s="11">
        <f>OM[[#This Row],[∆ AUM]]-OM[[#This Row],[effetto mercato]]</f>
        <v>2215975.4116863068</v>
      </c>
    </row>
    <row r="468" spans="1:7">
      <c r="A468" s="4">
        <v>42682</v>
      </c>
      <c r="B468">
        <v>-5.11E-2</v>
      </c>
      <c r="C468" s="6">
        <f>OM[[#This Row],[Variaz]]/100</f>
        <v>-5.1099999999999995E-4</v>
      </c>
      <c r="D468" s="10">
        <f>AUM[[#This Row],[ Etica Obbligazionario Misto]]</f>
        <v>1202922793.8600001</v>
      </c>
      <c r="E468" s="10">
        <f>D467*OM[[#This Row],[Variazione percentuale]]</f>
        <v>-614501.12498124002</v>
      </c>
      <c r="F468" s="11">
        <f>OM[[#This Row],[AUM]]-D467</f>
        <v>376561.01999998093</v>
      </c>
      <c r="G468" s="11">
        <f>OM[[#This Row],[∆ AUM]]-OM[[#This Row],[effetto mercato]]</f>
        <v>991062.14498122095</v>
      </c>
    </row>
    <row r="469" spans="1:7">
      <c r="A469" s="4">
        <v>42683</v>
      </c>
      <c r="B469">
        <v>-6.3899999999999998E-2</v>
      </c>
      <c r="C469" s="6">
        <f>OM[[#This Row],[Variaz]]/100</f>
        <v>-6.3900000000000003E-4</v>
      </c>
      <c r="D469" s="10">
        <f>AUM[[#This Row],[ Etica Obbligazionario Misto]]</f>
        <v>1203768573.51</v>
      </c>
      <c r="E469" s="10">
        <f>D468*OM[[#This Row],[Variazione percentuale]]</f>
        <v>-768667.66527654009</v>
      </c>
      <c r="F469" s="11">
        <f>OM[[#This Row],[AUM]]-D468</f>
        <v>845779.64999985695</v>
      </c>
      <c r="G469" s="11">
        <f>OM[[#This Row],[∆ AUM]]-OM[[#This Row],[effetto mercato]]</f>
        <v>1614447.3152763969</v>
      </c>
    </row>
    <row r="470" spans="1:7">
      <c r="A470" s="4">
        <v>42684</v>
      </c>
      <c r="B470">
        <v>-0.24299999999999999</v>
      </c>
      <c r="C470" s="6">
        <f>OM[[#This Row],[Variaz]]/100</f>
        <v>-2.4299999999999999E-3</v>
      </c>
      <c r="D470" s="10">
        <f>AUM[[#This Row],[ Etica Obbligazionario Misto]]</f>
        <v>1202317476.9000001</v>
      </c>
      <c r="E470" s="10">
        <f>D469*OM[[#This Row],[Variazione percentuale]]</f>
        <v>-2925157.6336292997</v>
      </c>
      <c r="F470" s="11">
        <f>OM[[#This Row],[AUM]]-D469</f>
        <v>-1451096.6099998951</v>
      </c>
      <c r="G470" s="11">
        <f>OM[[#This Row],[∆ AUM]]-OM[[#This Row],[effetto mercato]]</f>
        <v>1474061.0236294046</v>
      </c>
    </row>
    <row r="471" spans="1:7">
      <c r="A471" s="4">
        <v>42685</v>
      </c>
      <c r="B471">
        <v>-0.30769999999999997</v>
      </c>
      <c r="C471" s="6">
        <f>OM[[#This Row],[Variaz]]/100</f>
        <v>-3.0769999999999999E-3</v>
      </c>
      <c r="D471" s="10">
        <f>AUM[[#This Row],[ Etica Obbligazionario Misto]]</f>
        <v>1199070227.3899999</v>
      </c>
      <c r="E471" s="10">
        <f>D470*OM[[#This Row],[Variazione percentuale]]</f>
        <v>-3699530.8764213002</v>
      </c>
      <c r="F471" s="11">
        <f>OM[[#This Row],[AUM]]-D470</f>
        <v>-3247249.5100002289</v>
      </c>
      <c r="G471" s="11">
        <f>OM[[#This Row],[∆ AUM]]-OM[[#This Row],[effetto mercato]]</f>
        <v>452281.36642107135</v>
      </c>
    </row>
    <row r="472" spans="1:7">
      <c r="A472" s="4">
        <v>42688</v>
      </c>
      <c r="B472">
        <v>-2.5700000000000001E-2</v>
      </c>
      <c r="C472" s="6">
        <f>OM[[#This Row],[Variaz]]/100</f>
        <v>-2.5700000000000001E-4</v>
      </c>
      <c r="D472" s="10">
        <f>AUM[[#This Row],[ Etica Obbligazionario Misto]]</f>
        <v>1200492925.5799999</v>
      </c>
      <c r="E472" s="10">
        <f>D471*OM[[#This Row],[Variazione percentuale]]</f>
        <v>-308161.04843922995</v>
      </c>
      <c r="F472" s="11">
        <f>OM[[#This Row],[AUM]]-D471</f>
        <v>1422698.1900000572</v>
      </c>
      <c r="G472" s="11">
        <f>OM[[#This Row],[∆ AUM]]-OM[[#This Row],[effetto mercato]]</f>
        <v>1730859.2384392871</v>
      </c>
    </row>
    <row r="473" spans="1:7">
      <c r="A473" s="4">
        <v>42689</v>
      </c>
      <c r="B473">
        <v>0.25729999999999997</v>
      </c>
      <c r="C473" s="6">
        <f>OM[[#This Row],[Variaz]]/100</f>
        <v>2.5729999999999998E-3</v>
      </c>
      <c r="D473" s="10">
        <f>AUM[[#This Row],[ Etica Obbligazionario Misto]]</f>
        <v>1204419301.27</v>
      </c>
      <c r="E473" s="10">
        <f>D472*OM[[#This Row],[Variazione percentuale]]</f>
        <v>3088868.2975173397</v>
      </c>
      <c r="F473" s="11">
        <f>OM[[#This Row],[AUM]]-D472</f>
        <v>3926375.6900000572</v>
      </c>
      <c r="G473" s="11">
        <f>OM[[#This Row],[∆ AUM]]-OM[[#This Row],[effetto mercato]]</f>
        <v>837507.39248271752</v>
      </c>
    </row>
    <row r="474" spans="1:7">
      <c r="A474" s="4">
        <v>42690</v>
      </c>
      <c r="B474">
        <v>-8.9800000000000005E-2</v>
      </c>
      <c r="C474" s="6">
        <f>OM[[#This Row],[Variaz]]/100</f>
        <v>-8.9800000000000004E-4</v>
      </c>
      <c r="D474" s="10">
        <f>AUM[[#This Row],[ Etica Obbligazionario Misto]]</f>
        <v>1203027826.97</v>
      </c>
      <c r="E474" s="10">
        <f>D473*OM[[#This Row],[Variazione percentuale]]</f>
        <v>-1081568.5325404601</v>
      </c>
      <c r="F474" s="11">
        <f>OM[[#This Row],[AUM]]-D473</f>
        <v>-1391474.2999999523</v>
      </c>
      <c r="G474" s="11">
        <f>OM[[#This Row],[∆ AUM]]-OM[[#This Row],[effetto mercato]]</f>
        <v>-309905.7674594922</v>
      </c>
    </row>
    <row r="475" spans="1:7">
      <c r="A475" s="4">
        <v>42691</v>
      </c>
      <c r="B475">
        <v>-2.5700000000000001E-2</v>
      </c>
      <c r="C475" s="6">
        <f>OM[[#This Row],[Variaz]]/100</f>
        <v>-2.5700000000000001E-4</v>
      </c>
      <c r="D475" s="10">
        <f>AUM[[#This Row],[ Etica Obbligazionario Misto]]</f>
        <v>1204032119.6799998</v>
      </c>
      <c r="E475" s="10">
        <f>D474*OM[[#This Row],[Variazione percentuale]]</f>
        <v>-309178.15153129003</v>
      </c>
      <c r="F475" s="11">
        <f>OM[[#This Row],[AUM]]-D474</f>
        <v>1004292.7099997997</v>
      </c>
      <c r="G475" s="11">
        <f>OM[[#This Row],[∆ AUM]]-OM[[#This Row],[effetto mercato]]</f>
        <v>1313470.8615310898</v>
      </c>
    </row>
    <row r="476" spans="1:7">
      <c r="A476" s="4">
        <v>42692</v>
      </c>
      <c r="B476">
        <v>3.85E-2</v>
      </c>
      <c r="C476" s="6">
        <f>OM[[#This Row],[Variaz]]/100</f>
        <v>3.8499999999999998E-4</v>
      </c>
      <c r="D476" s="10">
        <f>AUM[[#This Row],[ Etica Obbligazionario Misto]]</f>
        <v>1205530241.96</v>
      </c>
      <c r="E476" s="10">
        <f>D475*OM[[#This Row],[Variazione percentuale]]</f>
        <v>463552.36607679992</v>
      </c>
      <c r="F476" s="11">
        <f>OM[[#This Row],[AUM]]-D475</f>
        <v>1498122.2800002098</v>
      </c>
      <c r="G476" s="11">
        <f>OM[[#This Row],[∆ AUM]]-OM[[#This Row],[effetto mercato]]</f>
        <v>1034569.9139234099</v>
      </c>
    </row>
    <row r="477" spans="1:7">
      <c r="A477" s="4">
        <v>42695</v>
      </c>
      <c r="B477">
        <v>2.5700000000000001E-2</v>
      </c>
      <c r="C477" s="6">
        <f>OM[[#This Row],[Variaz]]/100</f>
        <v>2.5700000000000001E-4</v>
      </c>
      <c r="D477" s="10">
        <f>AUM[[#This Row],[ Etica Obbligazionario Misto]]</f>
        <v>1206281036.1900001</v>
      </c>
      <c r="E477" s="10">
        <f>D476*OM[[#This Row],[Variazione percentuale]]</f>
        <v>309821.27218372002</v>
      </c>
      <c r="F477" s="11">
        <f>OM[[#This Row],[AUM]]-D476</f>
        <v>750794.23000001907</v>
      </c>
      <c r="G477" s="11">
        <f>OM[[#This Row],[∆ AUM]]-OM[[#This Row],[effetto mercato]]</f>
        <v>440972.95781629905</v>
      </c>
    </row>
    <row r="478" spans="1:7">
      <c r="A478" s="4">
        <v>42696</v>
      </c>
      <c r="B478">
        <v>0.26960000000000001</v>
      </c>
      <c r="C478" s="6">
        <f>OM[[#This Row],[Variaz]]/100</f>
        <v>2.696E-3</v>
      </c>
      <c r="D478" s="10">
        <f>AUM[[#This Row],[ Etica Obbligazionario Misto]]</f>
        <v>1210351429</v>
      </c>
      <c r="E478" s="10">
        <f>D477*OM[[#This Row],[Variazione percentuale]]</f>
        <v>3252133.6735682404</v>
      </c>
      <c r="F478" s="11">
        <f>OM[[#This Row],[AUM]]-D477</f>
        <v>4070392.8099999428</v>
      </c>
      <c r="G478" s="11">
        <f>OM[[#This Row],[∆ AUM]]-OM[[#This Row],[effetto mercato]]</f>
        <v>818259.13643170241</v>
      </c>
    </row>
    <row r="479" spans="1:7">
      <c r="A479" s="4">
        <v>42697</v>
      </c>
      <c r="B479">
        <v>-0.23039999999999999</v>
      </c>
      <c r="C479" s="6">
        <f>OM[[#This Row],[Variaz]]/100</f>
        <v>-2.3040000000000001E-3</v>
      </c>
      <c r="D479" s="10">
        <f>AUM[[#This Row],[ Etica Obbligazionario Misto]]</f>
        <v>1207794295.3800001</v>
      </c>
      <c r="E479" s="10">
        <f>D478*OM[[#This Row],[Variazione percentuale]]</f>
        <v>-2788649.6924160002</v>
      </c>
      <c r="F479" s="11">
        <f>OM[[#This Row],[AUM]]-D478</f>
        <v>-2557133.6199998856</v>
      </c>
      <c r="G479" s="11">
        <f>OM[[#This Row],[∆ AUM]]-OM[[#This Row],[effetto mercato]]</f>
        <v>231516.07241611462</v>
      </c>
    </row>
    <row r="480" spans="1:7">
      <c r="A480" s="4">
        <v>42698</v>
      </c>
      <c r="B480">
        <v>2.5700000000000001E-2</v>
      </c>
      <c r="C480" s="6">
        <f>OM[[#This Row],[Variaz]]/100</f>
        <v>2.5700000000000001E-4</v>
      </c>
      <c r="D480" s="10">
        <f>AUM[[#This Row],[ Etica Obbligazionario Misto]]</f>
        <v>1208217538.5699999</v>
      </c>
      <c r="E480" s="10">
        <f>D479*OM[[#This Row],[Variazione percentuale]]</f>
        <v>310403.13391266007</v>
      </c>
      <c r="F480" s="11">
        <f>OM[[#This Row],[AUM]]-D479</f>
        <v>423243.1899998188</v>
      </c>
      <c r="G480" s="11">
        <f>OM[[#This Row],[∆ AUM]]-OM[[#This Row],[effetto mercato]]</f>
        <v>112840.05608715874</v>
      </c>
    </row>
    <row r="481" spans="1:7">
      <c r="A481" s="4">
        <v>42699</v>
      </c>
      <c r="B481">
        <v>6.4100000000000004E-2</v>
      </c>
      <c r="C481" s="6">
        <f>OM[[#This Row],[Variaz]]/100</f>
        <v>6.4100000000000008E-4</v>
      </c>
      <c r="D481" s="10">
        <f>AUM[[#This Row],[ Etica Obbligazionario Misto]]</f>
        <v>1209131596.5500002</v>
      </c>
      <c r="E481" s="10">
        <f>D480*OM[[#This Row],[Variazione percentuale]]</f>
        <v>774467.44222337008</v>
      </c>
      <c r="F481" s="11">
        <f>OM[[#This Row],[AUM]]-D480</f>
        <v>914057.98000025749</v>
      </c>
      <c r="G481" s="11">
        <f>OM[[#This Row],[∆ AUM]]-OM[[#This Row],[effetto mercato]]</f>
        <v>139590.53777688742</v>
      </c>
    </row>
    <row r="482" spans="1:7">
      <c r="A482" s="4">
        <v>42702</v>
      </c>
      <c r="B482">
        <v>2.5600000000000001E-2</v>
      </c>
      <c r="C482" s="6">
        <f>OM[[#This Row],[Variaz]]/100</f>
        <v>2.5599999999999999E-4</v>
      </c>
      <c r="D482" s="10">
        <f>AUM[[#This Row],[ Etica Obbligazionario Misto]]</f>
        <v>1210330632.4699998</v>
      </c>
      <c r="E482" s="10">
        <f>D481*OM[[#This Row],[Variazione percentuale]]</f>
        <v>309537.68871680001</v>
      </c>
      <c r="F482" s="11">
        <f>OM[[#This Row],[AUM]]-D481</f>
        <v>1199035.9199995995</v>
      </c>
      <c r="G482" s="11">
        <f>OM[[#This Row],[∆ AUM]]-OM[[#This Row],[effetto mercato]]</f>
        <v>889498.2312827995</v>
      </c>
    </row>
    <row r="483" spans="1:7">
      <c r="A483" s="4">
        <v>42703</v>
      </c>
      <c r="B483">
        <v>0.15379999999999999</v>
      </c>
      <c r="C483" s="6">
        <f>OM[[#This Row],[Variaz]]/100</f>
        <v>1.5379999999999999E-3</v>
      </c>
      <c r="D483" s="10">
        <f>AUM[[#This Row],[ Etica Obbligazionario Misto]]</f>
        <v>1213026580.3</v>
      </c>
      <c r="E483" s="10">
        <f>D482*OM[[#This Row],[Variazione percentuale]]</f>
        <v>1861488.5127388595</v>
      </c>
      <c r="F483" s="11">
        <f>OM[[#This Row],[AUM]]-D482</f>
        <v>2695947.8300001621</v>
      </c>
      <c r="G483" s="11">
        <f>OM[[#This Row],[∆ AUM]]-OM[[#This Row],[effetto mercato]]</f>
        <v>834459.31726130261</v>
      </c>
    </row>
    <row r="484" spans="1:7">
      <c r="A484" s="4">
        <v>42704</v>
      </c>
      <c r="B484">
        <v>-0.1152</v>
      </c>
      <c r="C484" s="6">
        <f>OM[[#This Row],[Variaz]]/100</f>
        <v>-1.152E-3</v>
      </c>
      <c r="D484" s="10">
        <f>AUM[[#This Row],[ Etica Obbligazionario Misto]]</f>
        <v>1211063910.6400001</v>
      </c>
      <c r="E484" s="10">
        <f>D483*OM[[#This Row],[Variazione percentuale]]</f>
        <v>-1397406.6205056</v>
      </c>
      <c r="F484" s="11">
        <f>OM[[#This Row],[AUM]]-D483</f>
        <v>-1962669.6599998474</v>
      </c>
      <c r="G484" s="11">
        <f>OM[[#This Row],[∆ AUM]]-OM[[#This Row],[effetto mercato]]</f>
        <v>-565263.03949424741</v>
      </c>
    </row>
    <row r="485" spans="1:7">
      <c r="A485" s="4">
        <v>42705</v>
      </c>
      <c r="B485">
        <v>-0.29470000000000002</v>
      </c>
      <c r="C485" s="6">
        <f>OM[[#This Row],[Variaz]]/100</f>
        <v>-2.947E-3</v>
      </c>
      <c r="D485" s="10">
        <f>AUM[[#This Row],[ Etica Obbligazionario Misto]]</f>
        <v>1209045204.5800002</v>
      </c>
      <c r="E485" s="10">
        <f>D484*OM[[#This Row],[Variazione percentuale]]</f>
        <v>-3569005.3446560805</v>
      </c>
      <c r="F485" s="11">
        <f>OM[[#This Row],[AUM]]-D484</f>
        <v>-2018706.0599999428</v>
      </c>
      <c r="G485" s="11">
        <f>OM[[#This Row],[∆ AUM]]-OM[[#This Row],[effetto mercato]]</f>
        <v>1550299.2846561377</v>
      </c>
    </row>
    <row r="486" spans="1:7">
      <c r="A486" s="4">
        <v>42706</v>
      </c>
      <c r="B486">
        <v>0.30840000000000001</v>
      </c>
      <c r="C486" s="6">
        <f>OM[[#This Row],[Variaz]]/100</f>
        <v>3.0839999999999999E-3</v>
      </c>
      <c r="D486" s="10">
        <f>AUM[[#This Row],[ Etica Obbligazionario Misto]]</f>
        <v>1213065104.8699999</v>
      </c>
      <c r="E486" s="10">
        <f>D485*OM[[#This Row],[Variazione percentuale]]</f>
        <v>3728695.4109247206</v>
      </c>
      <c r="F486" s="11">
        <f>OM[[#This Row],[AUM]]-D485</f>
        <v>4019900.2899997234</v>
      </c>
      <c r="G486" s="11">
        <f>OM[[#This Row],[∆ AUM]]-OM[[#This Row],[effetto mercato]]</f>
        <v>291204.87907500286</v>
      </c>
    </row>
    <row r="487" spans="1:7">
      <c r="A487" s="4">
        <v>42709</v>
      </c>
      <c r="B487">
        <v>-0.12809999999999999</v>
      </c>
      <c r="C487" s="6">
        <f>OM[[#This Row],[Variaz]]/100</f>
        <v>-1.281E-3</v>
      </c>
      <c r="D487" s="10">
        <f>AUM[[#This Row],[ Etica Obbligazionario Misto]]</f>
        <v>1212573934.45</v>
      </c>
      <c r="E487" s="10">
        <f>D486*OM[[#This Row],[Variazione percentuale]]</f>
        <v>-1553936.3993384698</v>
      </c>
      <c r="F487" s="11">
        <f>OM[[#This Row],[AUM]]-D486</f>
        <v>-491170.41999983788</v>
      </c>
      <c r="G487" s="11">
        <f>OM[[#This Row],[∆ AUM]]-OM[[#This Row],[effetto mercato]]</f>
        <v>1062765.979338632</v>
      </c>
    </row>
    <row r="488" spans="1:7">
      <c r="A488" s="4">
        <v>42710</v>
      </c>
      <c r="B488">
        <v>0.1026</v>
      </c>
      <c r="C488" s="6">
        <f>OM[[#This Row],[Variaz]]/100</f>
        <v>1.026E-3</v>
      </c>
      <c r="D488" s="10">
        <f>AUM[[#This Row],[ Etica Obbligazionario Misto]]</f>
        <v>1214636623.6500001</v>
      </c>
      <c r="E488" s="10">
        <f>D487*OM[[#This Row],[Variazione percentuale]]</f>
        <v>1244100.8567457001</v>
      </c>
      <c r="F488" s="11">
        <f>OM[[#This Row],[AUM]]-D487</f>
        <v>2062689.2000000477</v>
      </c>
      <c r="G488" s="11">
        <f>OM[[#This Row],[∆ AUM]]-OM[[#This Row],[effetto mercato]]</f>
        <v>818588.34325434756</v>
      </c>
    </row>
    <row r="489" spans="1:7">
      <c r="A489" s="4">
        <v>42711</v>
      </c>
      <c r="B489">
        <v>0.24349999999999999</v>
      </c>
      <c r="C489" s="6">
        <f>OM[[#This Row],[Variaz]]/100</f>
        <v>2.4350000000000001E-3</v>
      </c>
      <c r="D489" s="10">
        <f>AUM[[#This Row],[ Etica Obbligazionario Misto]]</f>
        <v>1218504624.5699999</v>
      </c>
      <c r="E489" s="10">
        <f>D488*OM[[#This Row],[Variazione percentuale]]</f>
        <v>2957640.1785877505</v>
      </c>
      <c r="F489" s="11">
        <f>OM[[#This Row],[AUM]]-D488</f>
        <v>3868000.9199998379</v>
      </c>
      <c r="G489" s="11">
        <f>OM[[#This Row],[∆ AUM]]-OM[[#This Row],[effetto mercato]]</f>
        <v>910360.74141208734</v>
      </c>
    </row>
    <row r="490" spans="1:7">
      <c r="A490" s="4">
        <v>42713</v>
      </c>
      <c r="B490">
        <v>0.15340000000000001</v>
      </c>
      <c r="C490" s="6">
        <f>OM[[#This Row],[Variaz]]/100</f>
        <v>1.534E-3</v>
      </c>
      <c r="D490" s="10">
        <f>AUM[[#This Row],[ Etica Obbligazionario Misto]]</f>
        <v>1221516890.0899999</v>
      </c>
      <c r="E490" s="10">
        <f>D489*OM[[#This Row],[Variazione percentuale]]</f>
        <v>1869186.0940903798</v>
      </c>
      <c r="F490" s="11">
        <f>OM[[#This Row],[AUM]]-D489</f>
        <v>3012265.5199999809</v>
      </c>
      <c r="G490" s="11">
        <f>OM[[#This Row],[∆ AUM]]-OM[[#This Row],[effetto mercato]]</f>
        <v>1143079.4259096012</v>
      </c>
    </row>
    <row r="491" spans="1:7">
      <c r="A491" s="4">
        <v>42716</v>
      </c>
      <c r="B491">
        <v>-0.12759999999999999</v>
      </c>
      <c r="C491" s="6">
        <f>OM[[#This Row],[Variaz]]/100</f>
        <v>-1.276E-3</v>
      </c>
      <c r="D491" s="10">
        <f>AUM[[#This Row],[ Etica Obbligazionario Misto]]</f>
        <v>1220759547.6200001</v>
      </c>
      <c r="E491" s="10">
        <f>D490*OM[[#This Row],[Variazione percentuale]]</f>
        <v>-1558655.55175484</v>
      </c>
      <c r="F491" s="11">
        <f>OM[[#This Row],[AUM]]-D490</f>
        <v>-757342.46999979019</v>
      </c>
      <c r="G491" s="11">
        <f>OM[[#This Row],[∆ AUM]]-OM[[#This Row],[effetto mercato]]</f>
        <v>801313.08175504976</v>
      </c>
    </row>
    <row r="492" spans="1:7">
      <c r="A492" s="4">
        <v>42717</v>
      </c>
      <c r="B492">
        <v>0.29389999999999999</v>
      </c>
      <c r="C492" s="6">
        <f>OM[[#This Row],[Variaz]]/100</f>
        <v>2.9389999999999998E-3</v>
      </c>
      <c r="D492" s="10">
        <f>AUM[[#This Row],[ Etica Obbligazionario Misto]]</f>
        <v>1225332359.4199998</v>
      </c>
      <c r="E492" s="10">
        <f>D491*OM[[#This Row],[Variazione percentuale]]</f>
        <v>3587812.3104551802</v>
      </c>
      <c r="F492" s="11">
        <f>OM[[#This Row],[AUM]]-D491</f>
        <v>4572811.7999997139</v>
      </c>
      <c r="G492" s="11">
        <f>OM[[#This Row],[∆ AUM]]-OM[[#This Row],[effetto mercato]]</f>
        <v>984999.48954453366</v>
      </c>
    </row>
    <row r="493" spans="1:7">
      <c r="A493" s="4">
        <v>42718</v>
      </c>
      <c r="B493">
        <v>0.14019999999999999</v>
      </c>
      <c r="C493" s="6">
        <f>OM[[#This Row],[Variaz]]/100</f>
        <v>1.4019999999999998E-3</v>
      </c>
      <c r="D493" s="10">
        <f>AUM[[#This Row],[ Etica Obbligazionario Misto]]</f>
        <v>1225143010.77</v>
      </c>
      <c r="E493" s="10">
        <f>D492*OM[[#This Row],[Variazione percentuale]]</f>
        <v>1717915.9679068394</v>
      </c>
      <c r="F493" s="11">
        <f>OM[[#This Row],[AUM]]-D492</f>
        <v>-189348.64999985695</v>
      </c>
      <c r="G493" s="11">
        <f>OM[[#This Row],[∆ AUM]]-OM[[#This Row],[effetto mercato]]</f>
        <v>-1907264.6179066964</v>
      </c>
    </row>
    <row r="494" spans="1:7">
      <c r="A494" s="4">
        <v>42719</v>
      </c>
      <c r="B494">
        <v>-2.5399999999999999E-2</v>
      </c>
      <c r="C494" s="6">
        <f>OM[[#This Row],[Variaz]]/100</f>
        <v>-2.5399999999999999E-4</v>
      </c>
      <c r="D494" s="10">
        <f>AUM[[#This Row],[ Etica Obbligazionario Misto]]</f>
        <v>1226892148.9400001</v>
      </c>
      <c r="E494" s="10">
        <f>D493*OM[[#This Row],[Variazione percentuale]]</f>
        <v>-311186.32473558001</v>
      </c>
      <c r="F494" s="11">
        <f>OM[[#This Row],[AUM]]-D493</f>
        <v>1749138.1700000763</v>
      </c>
      <c r="G494" s="11">
        <f>OM[[#This Row],[∆ AUM]]-OM[[#This Row],[effetto mercato]]</f>
        <v>2060324.4947356563</v>
      </c>
    </row>
    <row r="495" spans="1:7">
      <c r="A495" s="4">
        <v>42720</v>
      </c>
      <c r="B495">
        <v>5.0900000000000001E-2</v>
      </c>
      <c r="C495" s="6">
        <f>OM[[#This Row],[Variaz]]/100</f>
        <v>5.0900000000000001E-4</v>
      </c>
      <c r="D495" s="10">
        <f>AUM[[#This Row],[ Etica Obbligazionario Misto]]</f>
        <v>1228297322.5899999</v>
      </c>
      <c r="E495" s="10">
        <f>D494*OM[[#This Row],[Variazione percentuale]]</f>
        <v>624488.10381046007</v>
      </c>
      <c r="F495" s="11">
        <f>OM[[#This Row],[AUM]]-D494</f>
        <v>1405173.6499998569</v>
      </c>
      <c r="G495" s="11">
        <f>OM[[#This Row],[∆ AUM]]-OM[[#This Row],[effetto mercato]]</f>
        <v>780685.54618939687</v>
      </c>
    </row>
    <row r="496" spans="1:7">
      <c r="A496" s="4">
        <v>42723</v>
      </c>
      <c r="B496">
        <v>0.25440000000000002</v>
      </c>
      <c r="C496" s="6">
        <f>OM[[#This Row],[Variaz]]/100</f>
        <v>2.5440000000000003E-3</v>
      </c>
      <c r="D496" s="10">
        <f>AUM[[#This Row],[ Etica Obbligazionario Misto]]</f>
        <v>1232222051.9200001</v>
      </c>
      <c r="E496" s="10">
        <f>D495*OM[[#This Row],[Variazione percentuale]]</f>
        <v>3124788.38866896</v>
      </c>
      <c r="F496" s="11">
        <f>OM[[#This Row],[AUM]]-D495</f>
        <v>3924729.3300001621</v>
      </c>
      <c r="G496" s="11">
        <f>OM[[#This Row],[∆ AUM]]-OM[[#This Row],[effetto mercato]]</f>
        <v>799940.94133120216</v>
      </c>
    </row>
    <row r="497" spans="1:7">
      <c r="A497" s="4">
        <v>42724</v>
      </c>
      <c r="B497">
        <v>6.3399999999999998E-2</v>
      </c>
      <c r="C497" s="6">
        <f>OM[[#This Row],[Variaz]]/100</f>
        <v>6.3400000000000001E-4</v>
      </c>
      <c r="D497" s="10">
        <f>AUM[[#This Row],[ Etica Obbligazionario Misto]]</f>
        <v>1233730785.3899999</v>
      </c>
      <c r="E497" s="10">
        <f>D496*OM[[#This Row],[Variazione percentuale]]</f>
        <v>781228.78091728012</v>
      </c>
      <c r="F497" s="11">
        <f>OM[[#This Row],[AUM]]-D496</f>
        <v>1508733.4699997902</v>
      </c>
      <c r="G497" s="11">
        <f>OM[[#This Row],[∆ AUM]]-OM[[#This Row],[effetto mercato]]</f>
        <v>727504.68908251007</v>
      </c>
    </row>
    <row r="498" spans="1:7">
      <c r="A498" s="4">
        <v>42725</v>
      </c>
      <c r="B498">
        <v>0</v>
      </c>
      <c r="C498" s="6">
        <f>OM[[#This Row],[Variaz]]/100</f>
        <v>0</v>
      </c>
      <c r="D498" s="10">
        <f>AUM[[#This Row],[ Etica Obbligazionario Misto]]</f>
        <v>1234442950.95</v>
      </c>
      <c r="E498" s="10">
        <f>D497*OM[[#This Row],[Variazione percentuale]]</f>
        <v>0</v>
      </c>
      <c r="F498" s="11">
        <f>OM[[#This Row],[AUM]]-D497</f>
        <v>712165.5600001812</v>
      </c>
      <c r="G498" s="11">
        <f>OM[[#This Row],[∆ AUM]]-OM[[#This Row],[effetto mercato]]</f>
        <v>712165.5600001812</v>
      </c>
    </row>
    <row r="499" spans="1:7">
      <c r="A499" s="4">
        <v>42726</v>
      </c>
      <c r="B499">
        <v>-0.13950000000000001</v>
      </c>
      <c r="C499" s="6">
        <f>OM[[#This Row],[Variaz]]/100</f>
        <v>-1.3950000000000002E-3</v>
      </c>
      <c r="D499" s="10">
        <f>AUM[[#This Row],[ Etica Obbligazionario Misto]]</f>
        <v>1232522542.3899999</v>
      </c>
      <c r="E499" s="10">
        <f>D498*OM[[#This Row],[Variazione percentuale]]</f>
        <v>-1722047.9165752502</v>
      </c>
      <c r="F499" s="11">
        <f>OM[[#This Row],[AUM]]-D498</f>
        <v>-1920408.5600001812</v>
      </c>
      <c r="G499" s="11">
        <f>OM[[#This Row],[∆ AUM]]-OM[[#This Row],[effetto mercato]]</f>
        <v>-198360.64342493098</v>
      </c>
    </row>
    <row r="500" spans="1:7">
      <c r="A500" s="4">
        <v>42727</v>
      </c>
      <c r="B500">
        <v>0.17780000000000001</v>
      </c>
      <c r="C500" s="6">
        <f>OM[[#This Row],[Variaz]]/100</f>
        <v>1.7780000000000001E-3</v>
      </c>
      <c r="D500" s="10">
        <f>AUM[[#This Row],[ Etica Obbligazionario Misto]]</f>
        <v>1235301020.0999999</v>
      </c>
      <c r="E500" s="10">
        <f>D499*OM[[#This Row],[Variazione percentuale]]</f>
        <v>2191425.0803694199</v>
      </c>
      <c r="F500" s="11">
        <f>OM[[#This Row],[AUM]]-D499</f>
        <v>2778477.7100000381</v>
      </c>
      <c r="G500" s="11">
        <f>OM[[#This Row],[∆ AUM]]-OM[[#This Row],[effetto mercato]]</f>
        <v>587052.62963061826</v>
      </c>
    </row>
    <row r="501" spans="1:7">
      <c r="A501" s="4">
        <v>42731</v>
      </c>
      <c r="B501">
        <v>2.5399999999999999E-2</v>
      </c>
      <c r="C501" s="6">
        <f>OM[[#This Row],[Variaz]]/100</f>
        <v>2.5399999999999999E-4</v>
      </c>
      <c r="D501" s="10">
        <f>AUM[[#This Row],[ Etica Obbligazionario Misto]]</f>
        <v>1237012314.2900002</v>
      </c>
      <c r="E501" s="10">
        <f>D500*OM[[#This Row],[Variazione percentuale]]</f>
        <v>313766.45910539996</v>
      </c>
      <c r="F501" s="11">
        <f>OM[[#This Row],[AUM]]-D500</f>
        <v>1711294.1900002956</v>
      </c>
      <c r="G501" s="11">
        <f>OM[[#This Row],[∆ AUM]]-OM[[#This Row],[effetto mercato]]</f>
        <v>1397527.7308948957</v>
      </c>
    </row>
    <row r="502" spans="1:7">
      <c r="A502" s="4">
        <v>42732</v>
      </c>
      <c r="B502">
        <v>6.3399999999999998E-2</v>
      </c>
      <c r="C502" s="6">
        <f>OM[[#This Row],[Variaz]]/100</f>
        <v>6.3400000000000001E-4</v>
      </c>
      <c r="D502" s="10">
        <f>AUM[[#This Row],[ Etica Obbligazionario Misto]]</f>
        <v>1238992354.9100001</v>
      </c>
      <c r="E502" s="10">
        <f>D501*OM[[#This Row],[Variazione percentuale]]</f>
        <v>784265.8072598601</v>
      </c>
      <c r="F502" s="11">
        <f>OM[[#This Row],[AUM]]-D501</f>
        <v>1980040.6199998856</v>
      </c>
      <c r="G502" s="11">
        <f>OM[[#This Row],[∆ AUM]]-OM[[#This Row],[effetto mercato]]</f>
        <v>1195774.8127400256</v>
      </c>
    </row>
    <row r="503" spans="1:7">
      <c r="A503" s="4">
        <v>42733</v>
      </c>
      <c r="B503">
        <v>-1.2699999999999999E-2</v>
      </c>
      <c r="C503" s="6">
        <f>OM[[#This Row],[Variaz]]/100</f>
        <v>-1.27E-4</v>
      </c>
      <c r="D503" s="10">
        <f>AUM[[#This Row],[ Etica Obbligazionario Misto]]</f>
        <v>1239970174.25</v>
      </c>
      <c r="E503" s="10">
        <f>D502*OM[[#This Row],[Variazione percentuale]]</f>
        <v>-157352.02907357001</v>
      </c>
      <c r="F503" s="11">
        <f>OM[[#This Row],[AUM]]-D502</f>
        <v>977819.33999991417</v>
      </c>
      <c r="G503" s="11">
        <f>OM[[#This Row],[∆ AUM]]-OM[[#This Row],[effetto mercato]]</f>
        <v>1135171.3690734841</v>
      </c>
    </row>
    <row r="504" spans="1:7">
      <c r="A504" s="4">
        <v>42734</v>
      </c>
      <c r="B504">
        <v>-0.17730000000000001</v>
      </c>
      <c r="C504" s="6">
        <f>OM[[#This Row],[Variaz]]/100</f>
        <v>-1.7730000000000001E-3</v>
      </c>
      <c r="D504" s="10">
        <f>AUM[[#This Row],[ Etica Obbligazionario Misto]]</f>
        <v>1237766543.98</v>
      </c>
      <c r="E504" s="10">
        <f>D503*OM[[#This Row],[Variazione percentuale]]</f>
        <v>-2198467.1189452503</v>
      </c>
      <c r="F504" s="11">
        <f>OM[[#This Row],[AUM]]-D503</f>
        <v>-2203630.2699999809</v>
      </c>
      <c r="G504" s="11">
        <f>OM[[#This Row],[∆ AUM]]-OM[[#This Row],[effetto mercato]]</f>
        <v>-5163.1510547306389</v>
      </c>
    </row>
    <row r="505" spans="1:7">
      <c r="A505" s="4">
        <v>42737</v>
      </c>
      <c r="B505">
        <v>0.1396</v>
      </c>
      <c r="C505" s="6">
        <f>OM[[#This Row],[Variaz]]/100</f>
        <v>1.3960000000000001E-3</v>
      </c>
      <c r="D505" s="10">
        <f>AUM[[#This Row],[ Etica Obbligazionario Misto]]</f>
        <v>1240704558.52</v>
      </c>
      <c r="E505" s="10">
        <f>D504*OM[[#This Row],[Variazione percentuale]]</f>
        <v>1727922.0953960801</v>
      </c>
      <c r="F505" s="11">
        <f>OM[[#This Row],[AUM]]-D504</f>
        <v>2938014.5399999619</v>
      </c>
      <c r="G505" s="11">
        <f>OM[[#This Row],[∆ AUM]]-OM[[#This Row],[effetto mercato]]</f>
        <v>1210092.4446038818</v>
      </c>
    </row>
    <row r="506" spans="1:7">
      <c r="A506" s="4">
        <v>42738</v>
      </c>
      <c r="B506">
        <v>-0.15210000000000001</v>
      </c>
      <c r="C506" s="6">
        <f>OM[[#This Row],[Variaz]]/100</f>
        <v>-1.5210000000000002E-3</v>
      </c>
      <c r="D506" s="10">
        <f>AUM[[#This Row],[ Etica Obbligazionario Misto]]</f>
        <v>1239394216.6600001</v>
      </c>
      <c r="E506" s="10">
        <f>D505*OM[[#This Row],[Variazione percentuale]]</f>
        <v>-1887111.6335089202</v>
      </c>
      <c r="F506" s="11">
        <f>OM[[#This Row],[AUM]]-D505</f>
        <v>-1310341.8599998951</v>
      </c>
      <c r="G506" s="11">
        <f>OM[[#This Row],[∆ AUM]]-OM[[#This Row],[effetto mercato]]</f>
        <v>576769.77350902511</v>
      </c>
    </row>
    <row r="507" spans="1:7">
      <c r="A507" s="4">
        <v>42739</v>
      </c>
      <c r="B507">
        <v>-6.3500000000000001E-2</v>
      </c>
      <c r="C507" s="6">
        <f>OM[[#This Row],[Variaz]]/100</f>
        <v>-6.3500000000000004E-4</v>
      </c>
      <c r="D507" s="10">
        <f>AUM[[#This Row],[ Etica Obbligazionario Misto]]</f>
        <v>1241311139.6800001</v>
      </c>
      <c r="E507" s="10">
        <f>D506*OM[[#This Row],[Variazione percentuale]]</f>
        <v>-787015.32757910015</v>
      </c>
      <c r="F507" s="11">
        <f>OM[[#This Row],[AUM]]-D506</f>
        <v>1916923.0199999809</v>
      </c>
      <c r="G507" s="11">
        <f>OM[[#This Row],[∆ AUM]]-OM[[#This Row],[effetto mercato]]</f>
        <v>2703938.3475790811</v>
      </c>
    </row>
    <row r="508" spans="1:7">
      <c r="A508" s="4">
        <v>42740</v>
      </c>
      <c r="B508">
        <v>-0.127</v>
      </c>
      <c r="C508" s="6">
        <f>OM[[#This Row],[Variaz]]/100</f>
        <v>-1.2700000000000001E-3</v>
      </c>
      <c r="D508" s="10">
        <f>AUM[[#This Row],[ Etica Obbligazionario Misto]]</f>
        <v>1241336235.2</v>
      </c>
      <c r="E508" s="10">
        <f>D507*OM[[#This Row],[Variazione percentuale]]</f>
        <v>-1576465.1473936001</v>
      </c>
      <c r="F508" s="11">
        <f>OM[[#This Row],[AUM]]-D507</f>
        <v>25095.519999980927</v>
      </c>
      <c r="G508" s="11">
        <f>OM[[#This Row],[∆ AUM]]-OM[[#This Row],[effetto mercato]]</f>
        <v>1601560.667393581</v>
      </c>
    </row>
    <row r="509" spans="1:7">
      <c r="A509" s="4">
        <v>42744</v>
      </c>
      <c r="B509">
        <v>-2.5399999999999999E-2</v>
      </c>
      <c r="C509" s="6">
        <f>OM[[#This Row],[Variaz]]/100</f>
        <v>-2.5399999999999999E-4</v>
      </c>
      <c r="D509" s="10">
        <f>AUM[[#This Row],[ Etica Obbligazionario Misto]]</f>
        <v>1243264324.0600002</v>
      </c>
      <c r="E509" s="10">
        <f>D508*OM[[#This Row],[Variazione percentuale]]</f>
        <v>-315299.40374079999</v>
      </c>
      <c r="F509" s="11">
        <f>OM[[#This Row],[AUM]]-D508</f>
        <v>1928088.8600001335</v>
      </c>
      <c r="G509" s="11">
        <f>OM[[#This Row],[∆ AUM]]-OM[[#This Row],[effetto mercato]]</f>
        <v>2243388.2637409335</v>
      </c>
    </row>
    <row r="510" spans="1:7">
      <c r="A510" s="4">
        <v>42745</v>
      </c>
      <c r="B510">
        <v>-2.5399999999999999E-2</v>
      </c>
      <c r="C510" s="6">
        <f>OM[[#This Row],[Variaz]]/100</f>
        <v>-2.5399999999999999E-4</v>
      </c>
      <c r="D510" s="10">
        <f>AUM[[#This Row],[ Etica Obbligazionario Misto]]</f>
        <v>1244201080.48</v>
      </c>
      <c r="E510" s="10">
        <f>D509*OM[[#This Row],[Variazione percentuale]]</f>
        <v>-315789.13831124007</v>
      </c>
      <c r="F510" s="11">
        <f>OM[[#This Row],[AUM]]-D509</f>
        <v>936756.41999983788</v>
      </c>
      <c r="G510" s="11">
        <f>OM[[#This Row],[∆ AUM]]-OM[[#This Row],[effetto mercato]]</f>
        <v>1252545.558311078</v>
      </c>
    </row>
    <row r="511" spans="1:7">
      <c r="A511" s="4">
        <v>42746</v>
      </c>
      <c r="B511">
        <v>0.2417</v>
      </c>
      <c r="C511" s="6">
        <f>OM[[#This Row],[Variaz]]/100</f>
        <v>2.4169999999999999E-3</v>
      </c>
      <c r="D511" s="10">
        <f>AUM[[#This Row],[ Etica Obbligazionario Misto]]</f>
        <v>1248455968.01</v>
      </c>
      <c r="E511" s="10">
        <f>D510*OM[[#This Row],[Variazione percentuale]]</f>
        <v>3007234.0115201599</v>
      </c>
      <c r="F511" s="11">
        <f>OM[[#This Row],[AUM]]-D510</f>
        <v>4254887.5299999714</v>
      </c>
      <c r="G511" s="11">
        <f>OM[[#This Row],[∆ AUM]]-OM[[#This Row],[effetto mercato]]</f>
        <v>1247653.5184798115</v>
      </c>
    </row>
    <row r="512" spans="1:7">
      <c r="A512" s="4">
        <v>42747</v>
      </c>
      <c r="B512">
        <v>-0.20300000000000001</v>
      </c>
      <c r="C512" s="6">
        <f>OM[[#This Row],[Variaz]]/100</f>
        <v>-2.0300000000000001E-3</v>
      </c>
      <c r="D512" s="10">
        <f>AUM[[#This Row],[ Etica Obbligazionario Misto]]</f>
        <v>1247679690.9400001</v>
      </c>
      <c r="E512" s="10">
        <f>D511*OM[[#This Row],[Variazione percentuale]]</f>
        <v>-2534365.6150603001</v>
      </c>
      <c r="F512" s="11">
        <f>OM[[#This Row],[AUM]]-D511</f>
        <v>-776277.06999993324</v>
      </c>
      <c r="G512" s="11">
        <f>OM[[#This Row],[∆ AUM]]-OM[[#This Row],[effetto mercato]]</f>
        <v>1758088.5450603669</v>
      </c>
    </row>
    <row r="513" spans="1:7">
      <c r="A513" s="4">
        <v>42748</v>
      </c>
      <c r="B513">
        <v>-1.2699999999999999E-2</v>
      </c>
      <c r="C513" s="6">
        <f>OM[[#This Row],[Variaz]]/100</f>
        <v>-1.27E-4</v>
      </c>
      <c r="D513" s="10">
        <f>AUM[[#This Row],[ Etica Obbligazionario Misto]]</f>
        <v>1249388065.28</v>
      </c>
      <c r="E513" s="10">
        <f>D512*OM[[#This Row],[Variazione percentuale]]</f>
        <v>-158455.32074938001</v>
      </c>
      <c r="F513" s="11">
        <f>OM[[#This Row],[AUM]]-D512</f>
        <v>1708374.3399999142</v>
      </c>
      <c r="G513" s="11">
        <f>OM[[#This Row],[∆ AUM]]-OM[[#This Row],[effetto mercato]]</f>
        <v>1866829.6607492941</v>
      </c>
    </row>
    <row r="514" spans="1:7">
      <c r="A514" s="4">
        <v>42751</v>
      </c>
      <c r="B514">
        <v>1.2699999999999999E-2</v>
      </c>
      <c r="C514" s="6">
        <f>OM[[#This Row],[Variaz]]/100</f>
        <v>1.27E-4</v>
      </c>
      <c r="D514" s="10">
        <f>AUM[[#This Row],[ Etica Obbligazionario Misto]]</f>
        <v>1250821899.51</v>
      </c>
      <c r="E514" s="10">
        <f>D513*OM[[#This Row],[Variazione percentuale]]</f>
        <v>158672.28429056</v>
      </c>
      <c r="F514" s="11">
        <f>OM[[#This Row],[AUM]]-D513</f>
        <v>1433834.2300000191</v>
      </c>
      <c r="G514" s="11">
        <f>OM[[#This Row],[∆ AUM]]-OM[[#This Row],[effetto mercato]]</f>
        <v>1275161.945709459</v>
      </c>
    </row>
    <row r="515" spans="1:7">
      <c r="A515" s="4">
        <v>42752</v>
      </c>
      <c r="B515">
        <v>-7.6300000000000007E-2</v>
      </c>
      <c r="C515" s="6">
        <f>OM[[#This Row],[Variaz]]/100</f>
        <v>-7.6300000000000011E-4</v>
      </c>
      <c r="D515" s="10">
        <f>AUM[[#This Row],[ Etica Obbligazionario Misto]]</f>
        <v>1250864780.7399998</v>
      </c>
      <c r="E515" s="10">
        <f>D514*OM[[#This Row],[Variazione percentuale]]</f>
        <v>-954377.10932613013</v>
      </c>
      <c r="F515" s="11">
        <f>OM[[#This Row],[AUM]]-D514</f>
        <v>42881.229999780655</v>
      </c>
      <c r="G515" s="11">
        <f>OM[[#This Row],[∆ AUM]]-OM[[#This Row],[effetto mercato]]</f>
        <v>997258.33932591078</v>
      </c>
    </row>
    <row r="516" spans="1:7">
      <c r="A516" s="4">
        <v>42753</v>
      </c>
      <c r="B516">
        <v>-0.1018</v>
      </c>
      <c r="C516" s="6">
        <f>OM[[#This Row],[Variaz]]/100</f>
        <v>-1.018E-3</v>
      </c>
      <c r="D516" s="10">
        <f>AUM[[#This Row],[ Etica Obbligazionario Misto]]</f>
        <v>1251041715.8199999</v>
      </c>
      <c r="E516" s="10">
        <f>D515*OM[[#This Row],[Variazione percentuale]]</f>
        <v>-1273380.3467933198</v>
      </c>
      <c r="F516" s="11">
        <f>OM[[#This Row],[AUM]]-D515</f>
        <v>176935.08000016212</v>
      </c>
      <c r="G516" s="11">
        <f>OM[[#This Row],[∆ AUM]]-OM[[#This Row],[effetto mercato]]</f>
        <v>1450315.4267934819</v>
      </c>
    </row>
    <row r="517" spans="1:7">
      <c r="A517" s="4">
        <v>42754</v>
      </c>
      <c r="B517">
        <v>-3.8199999999999998E-2</v>
      </c>
      <c r="C517" s="6">
        <f>OM[[#This Row],[Variaz]]/100</f>
        <v>-3.8199999999999996E-4</v>
      </c>
      <c r="D517" s="10">
        <f>AUM[[#This Row],[ Etica Obbligazionario Misto]]</f>
        <v>1251338309.2</v>
      </c>
      <c r="E517" s="10">
        <f>D516*OM[[#This Row],[Variazione percentuale]]</f>
        <v>-477897.93544323993</v>
      </c>
      <c r="F517" s="11">
        <f>OM[[#This Row],[AUM]]-D516</f>
        <v>296593.38000011444</v>
      </c>
      <c r="G517" s="11">
        <f>OM[[#This Row],[∆ AUM]]-OM[[#This Row],[effetto mercato]]</f>
        <v>774491.31544335443</v>
      </c>
    </row>
    <row r="518" spans="1:7">
      <c r="A518" s="4">
        <v>42755</v>
      </c>
      <c r="B518">
        <v>-0.1784</v>
      </c>
      <c r="C518" s="6">
        <f>OM[[#This Row],[Variaz]]/100</f>
        <v>-1.784E-3</v>
      </c>
      <c r="D518" s="10">
        <f>AUM[[#This Row],[ Etica Obbligazionario Misto]]</f>
        <v>1251640364.5699999</v>
      </c>
      <c r="E518" s="10">
        <f>D517*OM[[#This Row],[Variazione percentuale]]</f>
        <v>-2232387.5436128001</v>
      </c>
      <c r="F518" s="11">
        <f>OM[[#This Row],[AUM]]-D517</f>
        <v>302055.36999988556</v>
      </c>
      <c r="G518" s="11">
        <f>OM[[#This Row],[∆ AUM]]-OM[[#This Row],[effetto mercato]]</f>
        <v>2534442.9136126856</v>
      </c>
    </row>
    <row r="519" spans="1:7">
      <c r="A519" s="4">
        <v>42758</v>
      </c>
      <c r="B519">
        <v>0.1404</v>
      </c>
      <c r="C519" s="6">
        <f>OM[[#This Row],[Variaz]]/100</f>
        <v>1.4039999999999999E-3</v>
      </c>
      <c r="D519" s="10">
        <f>AUM[[#This Row],[ Etica Obbligazionario Misto]]</f>
        <v>1254255900.51</v>
      </c>
      <c r="E519" s="10">
        <f>D518*OM[[#This Row],[Variazione percentuale]]</f>
        <v>1757303.0718562796</v>
      </c>
      <c r="F519" s="11">
        <f>OM[[#This Row],[AUM]]-D518</f>
        <v>2615535.9400000572</v>
      </c>
      <c r="G519" s="11">
        <f>OM[[#This Row],[∆ AUM]]-OM[[#This Row],[effetto mercato]]</f>
        <v>858232.8681437776</v>
      </c>
    </row>
    <row r="520" spans="1:7">
      <c r="A520" s="4">
        <v>42759</v>
      </c>
      <c r="B520">
        <v>-0.14019999999999999</v>
      </c>
      <c r="C520" s="6">
        <f>OM[[#This Row],[Variaz]]/100</f>
        <v>-1.4019999999999998E-3</v>
      </c>
      <c r="D520" s="10">
        <f>AUM[[#This Row],[ Etica Obbligazionario Misto]]</f>
        <v>1254254429.9499998</v>
      </c>
      <c r="E520" s="10">
        <f>D519*OM[[#This Row],[Variazione percentuale]]</f>
        <v>-1758466.7725150199</v>
      </c>
      <c r="F520" s="11">
        <f>OM[[#This Row],[AUM]]-D519</f>
        <v>-1470.5600001811981</v>
      </c>
      <c r="G520" s="11">
        <f>OM[[#This Row],[∆ AUM]]-OM[[#This Row],[effetto mercato]]</f>
        <v>1756996.2125148387</v>
      </c>
    </row>
    <row r="521" spans="1:7">
      <c r="A521" s="4">
        <v>42760</v>
      </c>
      <c r="B521">
        <v>-0.16600000000000001</v>
      </c>
      <c r="C521" s="6">
        <f>OM[[#This Row],[Variaz]]/100</f>
        <v>-1.66E-3</v>
      </c>
      <c r="D521" s="10">
        <f>AUM[[#This Row],[ Etica Obbligazionario Misto]]</f>
        <v>1252982965.01</v>
      </c>
      <c r="E521" s="10">
        <f>D520*OM[[#This Row],[Variazione percentuale]]</f>
        <v>-2082062.3537169998</v>
      </c>
      <c r="F521" s="11">
        <f>OM[[#This Row],[AUM]]-D520</f>
        <v>-1271464.9399998188</v>
      </c>
      <c r="G521" s="11">
        <f>OM[[#This Row],[∆ AUM]]-OM[[#This Row],[effetto mercato]]</f>
        <v>810597.41371718096</v>
      </c>
    </row>
    <row r="522" spans="1:7">
      <c r="A522" s="4">
        <v>42761</v>
      </c>
      <c r="B522">
        <v>-0.16619999999999999</v>
      </c>
      <c r="C522" s="6">
        <f>OM[[#This Row],[Variaz]]/100</f>
        <v>-1.6619999999999998E-3</v>
      </c>
      <c r="D522" s="10">
        <f>AUM[[#This Row],[ Etica Obbligazionario Misto]]</f>
        <v>1252756055.6500001</v>
      </c>
      <c r="E522" s="10">
        <f>D521*OM[[#This Row],[Variazione percentuale]]</f>
        <v>-2082457.6878466199</v>
      </c>
      <c r="F522" s="11">
        <f>OM[[#This Row],[AUM]]-D521</f>
        <v>-226909.3599998951</v>
      </c>
      <c r="G522" s="11">
        <f>OM[[#This Row],[∆ AUM]]-OM[[#This Row],[effetto mercato]]</f>
        <v>1855548.3278467248</v>
      </c>
    </row>
    <row r="523" spans="1:7">
      <c r="A523" s="4">
        <v>42762</v>
      </c>
      <c r="B523">
        <v>-2.5600000000000001E-2</v>
      </c>
      <c r="C523" s="6">
        <f>OM[[#This Row],[Variaz]]/100</f>
        <v>-2.5599999999999999E-4</v>
      </c>
      <c r="D523" s="10">
        <f>AUM[[#This Row],[ Etica Obbligazionario Misto]]</f>
        <v>1253051441</v>
      </c>
      <c r="E523" s="10">
        <f>D522*OM[[#This Row],[Variazione percentuale]]</f>
        <v>-320705.5502464</v>
      </c>
      <c r="F523" s="11">
        <f>OM[[#This Row],[AUM]]-D522</f>
        <v>295385.34999990463</v>
      </c>
      <c r="G523" s="11">
        <f>OM[[#This Row],[∆ AUM]]-OM[[#This Row],[effetto mercato]]</f>
        <v>616090.90024630469</v>
      </c>
    </row>
    <row r="524" spans="1:7">
      <c r="A524" s="4">
        <v>42765</v>
      </c>
      <c r="B524">
        <v>-0.20499999999999999</v>
      </c>
      <c r="C524" s="6">
        <f>OM[[#This Row],[Variaz]]/100</f>
        <v>-2.0499999999999997E-3</v>
      </c>
      <c r="D524" s="10">
        <f>AUM[[#This Row],[ Etica Obbligazionario Misto]]</f>
        <v>1250856456.8499999</v>
      </c>
      <c r="E524" s="10">
        <f>D523*OM[[#This Row],[Variazione percentuale]]</f>
        <v>-2568755.4540499998</v>
      </c>
      <c r="F524" s="11">
        <f>OM[[#This Row],[AUM]]-D523</f>
        <v>-2194984.1500000954</v>
      </c>
      <c r="G524" s="11">
        <f>OM[[#This Row],[∆ AUM]]-OM[[#This Row],[effetto mercato]]</f>
        <v>373771.30404990446</v>
      </c>
    </row>
    <row r="525" spans="1:7">
      <c r="A525" s="4">
        <v>42766</v>
      </c>
      <c r="B525">
        <v>0</v>
      </c>
      <c r="C525" s="6">
        <f>OM[[#This Row],[Variaz]]/100</f>
        <v>0</v>
      </c>
      <c r="D525" s="10">
        <f>AUM[[#This Row],[ Etica Obbligazionario Misto]]</f>
        <v>1249394977.75</v>
      </c>
      <c r="E525" s="10">
        <f>D524*OM[[#This Row],[Variazione percentuale]]</f>
        <v>0</v>
      </c>
      <c r="F525" s="11">
        <f>OM[[#This Row],[AUM]]-D524</f>
        <v>-1461479.0999999046</v>
      </c>
      <c r="G525" s="11">
        <f>OM[[#This Row],[∆ AUM]]-OM[[#This Row],[effetto mercato]]</f>
        <v>-1461479.0999999046</v>
      </c>
    </row>
    <row r="526" spans="1:7">
      <c r="A526" s="4">
        <v>42767</v>
      </c>
      <c r="B526">
        <v>-0.11550000000000001</v>
      </c>
      <c r="C526" s="6">
        <f>OM[[#This Row],[Variaz]]/100</f>
        <v>-1.155E-3</v>
      </c>
      <c r="D526" s="10">
        <f>AUM[[#This Row],[ Etica Obbligazionario Misto]]</f>
        <v>1249547118.5999999</v>
      </c>
      <c r="E526" s="10">
        <f>D525*OM[[#This Row],[Variazione percentuale]]</f>
        <v>-1443051.19930125</v>
      </c>
      <c r="F526" s="11">
        <f>OM[[#This Row],[AUM]]-D525</f>
        <v>152140.84999990463</v>
      </c>
      <c r="G526" s="11">
        <f>OM[[#This Row],[∆ AUM]]-OM[[#This Row],[effetto mercato]]</f>
        <v>1595192.0493011547</v>
      </c>
    </row>
    <row r="527" spans="1:7">
      <c r="A527" s="4">
        <v>42768</v>
      </c>
      <c r="B527">
        <v>0.1414</v>
      </c>
      <c r="C527" s="6">
        <f>OM[[#This Row],[Variaz]]/100</f>
        <v>1.4139999999999999E-3</v>
      </c>
      <c r="D527" s="10">
        <f>AUM[[#This Row],[ Etica Obbligazionario Misto]]</f>
        <v>1252444575.27</v>
      </c>
      <c r="E527" s="10">
        <f>D526*OM[[#This Row],[Variazione percentuale]]</f>
        <v>1766859.6257003997</v>
      </c>
      <c r="F527" s="11">
        <f>OM[[#This Row],[AUM]]-D526</f>
        <v>2897456.6700000763</v>
      </c>
      <c r="G527" s="11">
        <f>OM[[#This Row],[∆ AUM]]-OM[[#This Row],[effetto mercato]]</f>
        <v>1130597.0442996765</v>
      </c>
    </row>
    <row r="528" spans="1:7">
      <c r="A528" s="4">
        <v>42769</v>
      </c>
      <c r="B528">
        <v>1.2800000000000001E-2</v>
      </c>
      <c r="C528" s="6">
        <f>OM[[#This Row],[Variaz]]/100</f>
        <v>1.2799999999999999E-4</v>
      </c>
      <c r="D528" s="10">
        <f>AUM[[#This Row],[ Etica Obbligazionario Misto]]</f>
        <v>1253386704.5999999</v>
      </c>
      <c r="E528" s="10">
        <f>D527*OM[[#This Row],[Variazione percentuale]]</f>
        <v>160312.90563455998</v>
      </c>
      <c r="F528" s="11">
        <f>OM[[#This Row],[AUM]]-D527</f>
        <v>942129.32999992371</v>
      </c>
      <c r="G528" s="11">
        <f>OM[[#This Row],[∆ AUM]]-OM[[#This Row],[effetto mercato]]</f>
        <v>781816.42436536378</v>
      </c>
    </row>
    <row r="529" spans="1:7">
      <c r="A529" s="4">
        <v>42772</v>
      </c>
      <c r="B529">
        <v>-0.1797</v>
      </c>
      <c r="C529" s="6">
        <f>OM[[#This Row],[Variaz]]/100</f>
        <v>-1.797E-3</v>
      </c>
      <c r="D529" s="10">
        <f>AUM[[#This Row],[ Etica Obbligazionario Misto]]</f>
        <v>1251936023.3399999</v>
      </c>
      <c r="E529" s="10">
        <f>D528*OM[[#This Row],[Variazione percentuale]]</f>
        <v>-2252335.9081661999</v>
      </c>
      <c r="F529" s="11">
        <f>OM[[#This Row],[AUM]]-D528</f>
        <v>-1450681.2599999905</v>
      </c>
      <c r="G529" s="11">
        <f>OM[[#This Row],[∆ AUM]]-OM[[#This Row],[effetto mercato]]</f>
        <v>801654.64816620946</v>
      </c>
    </row>
    <row r="530" spans="1:7">
      <c r="A530" s="4">
        <v>42773</v>
      </c>
      <c r="B530">
        <v>0.12859999999999999</v>
      </c>
      <c r="C530" s="6">
        <f>OM[[#This Row],[Variaz]]/100</f>
        <v>1.2859999999999998E-3</v>
      </c>
      <c r="D530" s="10">
        <f>AUM[[#This Row],[ Etica Obbligazionario Misto]]</f>
        <v>1254278990.4099998</v>
      </c>
      <c r="E530" s="10">
        <f>D529*OM[[#This Row],[Variazione percentuale]]</f>
        <v>1609989.7260152397</v>
      </c>
      <c r="F530" s="11">
        <f>OM[[#This Row],[AUM]]-D529</f>
        <v>2342967.0699999332</v>
      </c>
      <c r="G530" s="11">
        <f>OM[[#This Row],[∆ AUM]]-OM[[#This Row],[effetto mercato]]</f>
        <v>732977.34398469352</v>
      </c>
    </row>
    <row r="531" spans="1:7">
      <c r="A531" s="4">
        <v>42774</v>
      </c>
      <c r="B531">
        <v>0.33379999999999999</v>
      </c>
      <c r="C531" s="6">
        <f>OM[[#This Row],[Variaz]]/100</f>
        <v>3.3379999999999998E-3</v>
      </c>
      <c r="D531" s="10">
        <f>AUM[[#This Row],[ Etica Obbligazionario Misto]]</f>
        <v>1260240247.76</v>
      </c>
      <c r="E531" s="10">
        <f>D530*OM[[#This Row],[Variazione percentuale]]</f>
        <v>4186783.2699885792</v>
      </c>
      <c r="F531" s="11">
        <f>OM[[#This Row],[AUM]]-D530</f>
        <v>5961257.3500001431</v>
      </c>
      <c r="G531" s="11">
        <f>OM[[#This Row],[∆ AUM]]-OM[[#This Row],[effetto mercato]]</f>
        <v>1774474.0800115638</v>
      </c>
    </row>
    <row r="532" spans="1:7">
      <c r="A532" s="4">
        <v>42775</v>
      </c>
      <c r="B532">
        <v>0.128</v>
      </c>
      <c r="C532" s="6">
        <f>OM[[#This Row],[Variaz]]/100</f>
        <v>1.2800000000000001E-3</v>
      </c>
      <c r="D532" s="10">
        <f>AUM[[#This Row],[ Etica Obbligazionario Misto]]</f>
        <v>1262197984.4899998</v>
      </c>
      <c r="E532" s="10">
        <f>D531*OM[[#This Row],[Variazione percentuale]]</f>
        <v>1613107.5171328001</v>
      </c>
      <c r="F532" s="11">
        <f>OM[[#This Row],[AUM]]-D531</f>
        <v>1957736.7299997807</v>
      </c>
      <c r="G532" s="11">
        <f>OM[[#This Row],[∆ AUM]]-OM[[#This Row],[effetto mercato]]</f>
        <v>344629.21286698058</v>
      </c>
    </row>
    <row r="533" spans="1:7">
      <c r="A533" s="4">
        <v>42776</v>
      </c>
      <c r="B533">
        <v>-7.6700000000000004E-2</v>
      </c>
      <c r="C533" s="6">
        <f>OM[[#This Row],[Variaz]]/100</f>
        <v>-7.67E-4</v>
      </c>
      <c r="D533" s="10">
        <f>AUM[[#This Row],[ Etica Obbligazionario Misto]]</f>
        <v>1262528828.8800001</v>
      </c>
      <c r="E533" s="10">
        <f>D532*OM[[#This Row],[Variazione percentuale]]</f>
        <v>-968105.85410382983</v>
      </c>
      <c r="F533" s="11">
        <f>OM[[#This Row],[AUM]]-D532</f>
        <v>330844.39000034332</v>
      </c>
      <c r="G533" s="11">
        <f>OM[[#This Row],[∆ AUM]]-OM[[#This Row],[effetto mercato]]</f>
        <v>1298950.244104173</v>
      </c>
    </row>
    <row r="534" spans="1:7">
      <c r="A534" s="4">
        <v>42779</v>
      </c>
      <c r="B534">
        <v>0.12790000000000001</v>
      </c>
      <c r="C534" s="6">
        <f>OM[[#This Row],[Variaz]]/100</f>
        <v>1.2790000000000002E-3</v>
      </c>
      <c r="D534" s="10">
        <f>AUM[[#This Row],[ Etica Obbligazionario Misto]]</f>
        <v>1264803936.5500002</v>
      </c>
      <c r="E534" s="10">
        <f>D533*OM[[#This Row],[Variazione percentuale]]</f>
        <v>1614774.3721375205</v>
      </c>
      <c r="F534" s="11">
        <f>OM[[#This Row],[AUM]]-D533</f>
        <v>2275107.6700000763</v>
      </c>
      <c r="G534" s="11">
        <f>OM[[#This Row],[∆ AUM]]-OM[[#This Row],[effetto mercato]]</f>
        <v>660333.29786255583</v>
      </c>
    </row>
    <row r="535" spans="1:7">
      <c r="A535" s="4">
        <v>42780</v>
      </c>
      <c r="B535">
        <v>-5.11E-2</v>
      </c>
      <c r="C535" s="6">
        <f>OM[[#This Row],[Variaz]]/100</f>
        <v>-5.1099999999999995E-4</v>
      </c>
      <c r="D535" s="10">
        <f>AUM[[#This Row],[ Etica Obbligazionario Misto]]</f>
        <v>1264420348.8299999</v>
      </c>
      <c r="E535" s="10">
        <f>D534*OM[[#This Row],[Variazione percentuale]]</f>
        <v>-646314.81157705002</v>
      </c>
      <c r="F535" s="11">
        <f>OM[[#This Row],[AUM]]-D534</f>
        <v>-383587.72000026703</v>
      </c>
      <c r="G535" s="11">
        <f>OM[[#This Row],[∆ AUM]]-OM[[#This Row],[effetto mercato]]</f>
        <v>262727.09157678299</v>
      </c>
    </row>
    <row r="536" spans="1:7">
      <c r="A536" s="4">
        <v>42781</v>
      </c>
      <c r="B536">
        <v>2.5600000000000001E-2</v>
      </c>
      <c r="C536" s="6">
        <f>OM[[#This Row],[Variaz]]/100</f>
        <v>2.5599999999999999E-4</v>
      </c>
      <c r="D536" s="10">
        <f>AUM[[#This Row],[ Etica Obbligazionario Misto]]</f>
        <v>1265847278.5400002</v>
      </c>
      <c r="E536" s="10">
        <f>D535*OM[[#This Row],[Variazione percentuale]]</f>
        <v>323691.60930047999</v>
      </c>
      <c r="F536" s="11">
        <f>OM[[#This Row],[AUM]]-D535</f>
        <v>1426929.7100002766</v>
      </c>
      <c r="G536" s="11">
        <f>OM[[#This Row],[∆ AUM]]-OM[[#This Row],[effetto mercato]]</f>
        <v>1103238.1006997966</v>
      </c>
    </row>
    <row r="537" spans="1:7">
      <c r="A537" s="4">
        <v>42782</v>
      </c>
      <c r="B537">
        <v>8.9399999999999993E-2</v>
      </c>
      <c r="C537" s="6">
        <f>OM[[#This Row],[Variaz]]/100</f>
        <v>8.9399999999999994E-4</v>
      </c>
      <c r="D537" s="10">
        <f>AUM[[#This Row],[ Etica Obbligazionario Misto]]</f>
        <v>1267050249.1199999</v>
      </c>
      <c r="E537" s="10">
        <f>D536*OM[[#This Row],[Variazione percentuale]]</f>
        <v>1131667.46701476</v>
      </c>
      <c r="F537" s="11">
        <f>OM[[#This Row],[AUM]]-D536</f>
        <v>1202970.5799996853</v>
      </c>
      <c r="G537" s="11">
        <f>OM[[#This Row],[∆ AUM]]-OM[[#This Row],[effetto mercato]]</f>
        <v>71303.112984925276</v>
      </c>
    </row>
    <row r="538" spans="1:7">
      <c r="A538" s="4">
        <v>42783</v>
      </c>
      <c r="B538">
        <v>2.5499999999999998E-2</v>
      </c>
      <c r="C538" s="6">
        <f>OM[[#This Row],[Variaz]]/100</f>
        <v>2.5499999999999996E-4</v>
      </c>
      <c r="D538" s="10">
        <f>AUM[[#This Row],[ Etica Obbligazionario Misto]]</f>
        <v>1267905937.9499998</v>
      </c>
      <c r="E538" s="10">
        <f>D537*OM[[#This Row],[Variazione percentuale]]</f>
        <v>323097.81352559995</v>
      </c>
      <c r="F538" s="11">
        <f>OM[[#This Row],[AUM]]-D537</f>
        <v>855688.82999992371</v>
      </c>
      <c r="G538" s="11">
        <f>OM[[#This Row],[∆ AUM]]-OM[[#This Row],[effetto mercato]]</f>
        <v>532591.01647432381</v>
      </c>
    </row>
    <row r="539" spans="1:7">
      <c r="A539" s="4">
        <v>42786</v>
      </c>
      <c r="B539">
        <v>0</v>
      </c>
      <c r="C539" s="6">
        <f>OM[[#This Row],[Variaz]]/100</f>
        <v>0</v>
      </c>
      <c r="D539" s="10">
        <f>AUM[[#This Row],[ Etica Obbligazionario Misto]]</f>
        <v>1268498202.1000001</v>
      </c>
      <c r="E539" s="10">
        <f>D538*OM[[#This Row],[Variazione percentuale]]</f>
        <v>0</v>
      </c>
      <c r="F539" s="11">
        <f>OM[[#This Row],[AUM]]-D538</f>
        <v>592264.15000033379</v>
      </c>
      <c r="G539" s="11">
        <f>OM[[#This Row],[∆ AUM]]-OM[[#This Row],[effetto mercato]]</f>
        <v>592264.15000033379</v>
      </c>
    </row>
    <row r="540" spans="1:7">
      <c r="A540" s="4">
        <v>42787</v>
      </c>
      <c r="B540">
        <v>0</v>
      </c>
      <c r="C540" s="6">
        <f>OM[[#This Row],[Variaz]]/100</f>
        <v>0</v>
      </c>
      <c r="D540" s="10">
        <f>AUM[[#This Row],[ Etica Obbligazionario Misto]]</f>
        <v>1268656978.0900002</v>
      </c>
      <c r="E540" s="10">
        <f>D539*OM[[#This Row],[Variazione percentuale]]</f>
        <v>0</v>
      </c>
      <c r="F540" s="11">
        <f>OM[[#This Row],[AUM]]-D539</f>
        <v>158775.99000000954</v>
      </c>
      <c r="G540" s="11">
        <f>OM[[#This Row],[∆ AUM]]-OM[[#This Row],[effetto mercato]]</f>
        <v>158775.99000000954</v>
      </c>
    </row>
    <row r="541" spans="1:7">
      <c r="A541" s="4">
        <v>42788</v>
      </c>
      <c r="B541">
        <v>7.6600000000000001E-2</v>
      </c>
      <c r="C541" s="6">
        <f>OM[[#This Row],[Variaz]]/100</f>
        <v>7.6599999999999997E-4</v>
      </c>
      <c r="D541" s="10">
        <f>AUM[[#This Row],[ Etica Obbligazionario Misto]]</f>
        <v>1270469534.0999999</v>
      </c>
      <c r="E541" s="10">
        <f>D540*OM[[#This Row],[Variazione percentuale]]</f>
        <v>971791.24521694006</v>
      </c>
      <c r="F541" s="11">
        <f>OM[[#This Row],[AUM]]-D540</f>
        <v>1812556.009999752</v>
      </c>
      <c r="G541" s="11">
        <f>OM[[#This Row],[∆ AUM]]-OM[[#This Row],[effetto mercato]]</f>
        <v>840764.76478281198</v>
      </c>
    </row>
    <row r="542" spans="1:7">
      <c r="A542" s="4">
        <v>42789</v>
      </c>
      <c r="B542">
        <v>6.3799999999999996E-2</v>
      </c>
      <c r="C542" s="6">
        <f>OM[[#This Row],[Variaz]]/100</f>
        <v>6.38E-4</v>
      </c>
      <c r="D542" s="10">
        <f>AUM[[#This Row],[ Etica Obbligazionario Misto]]</f>
        <v>1272704412.1800001</v>
      </c>
      <c r="E542" s="10">
        <f>D541*OM[[#This Row],[Variazione percentuale]]</f>
        <v>810559.56275579997</v>
      </c>
      <c r="F542" s="11">
        <f>OM[[#This Row],[AUM]]-D541</f>
        <v>2234878.0800001621</v>
      </c>
      <c r="G542" s="11">
        <f>OM[[#This Row],[∆ AUM]]-OM[[#This Row],[effetto mercato]]</f>
        <v>1424318.5172443623</v>
      </c>
    </row>
    <row r="543" spans="1:7">
      <c r="A543" s="4">
        <v>42790</v>
      </c>
      <c r="B543">
        <v>0.1784</v>
      </c>
      <c r="C543" s="6">
        <f>OM[[#This Row],[Variaz]]/100</f>
        <v>1.784E-3</v>
      </c>
      <c r="D543" s="10">
        <f>AUM[[#This Row],[ Etica Obbligazionario Misto]]</f>
        <v>1275029979.46</v>
      </c>
      <c r="E543" s="10">
        <f>D542*OM[[#This Row],[Variazione percentuale]]</f>
        <v>2270504.6713291202</v>
      </c>
      <c r="F543" s="11">
        <f>OM[[#This Row],[AUM]]-D542</f>
        <v>2325567.2799999714</v>
      </c>
      <c r="G543" s="11">
        <f>OM[[#This Row],[∆ AUM]]-OM[[#This Row],[effetto mercato]]</f>
        <v>55062.608670851216</v>
      </c>
    </row>
    <row r="544" spans="1:7">
      <c r="A544" s="4">
        <v>42793</v>
      </c>
      <c r="B544">
        <v>3.8199999999999998E-2</v>
      </c>
      <c r="C544" s="6">
        <f>OM[[#This Row],[Variaz]]/100</f>
        <v>3.8199999999999996E-4</v>
      </c>
      <c r="D544" s="10">
        <f>AUM[[#This Row],[ Etica Obbligazionario Misto]]</f>
        <v>1275629825.1000001</v>
      </c>
      <c r="E544" s="10">
        <f>D543*OM[[#This Row],[Variazione percentuale]]</f>
        <v>487061.45215371996</v>
      </c>
      <c r="F544" s="11">
        <f>OM[[#This Row],[AUM]]-D543</f>
        <v>599845.6400001049</v>
      </c>
      <c r="G544" s="11">
        <f>OM[[#This Row],[∆ AUM]]-OM[[#This Row],[effetto mercato]]</f>
        <v>112784.18784638494</v>
      </c>
    </row>
    <row r="545" spans="1:7">
      <c r="A545" s="4">
        <v>42794</v>
      </c>
      <c r="B545">
        <v>0</v>
      </c>
      <c r="C545" s="6">
        <f>OM[[#This Row],[Variaz]]/100</f>
        <v>0</v>
      </c>
      <c r="D545" s="10">
        <f>AUM[[#This Row],[ Etica Obbligazionario Misto]]</f>
        <v>1275750353.3899999</v>
      </c>
      <c r="E545" s="10">
        <f>D544*OM[[#This Row],[Variazione percentuale]]</f>
        <v>0</v>
      </c>
      <c r="F545" s="11">
        <f>OM[[#This Row],[AUM]]-D544</f>
        <v>120528.28999972343</v>
      </c>
      <c r="G545" s="11">
        <f>OM[[#This Row],[∆ AUM]]-OM[[#This Row],[effetto mercato]]</f>
        <v>120528.28999972343</v>
      </c>
    </row>
    <row r="546" spans="1:7">
      <c r="A546" s="4">
        <v>42795</v>
      </c>
      <c r="B546">
        <v>-2.5399999999999999E-2</v>
      </c>
      <c r="C546" s="6">
        <f>OM[[#This Row],[Variaz]]/100</f>
        <v>-2.5399999999999999E-4</v>
      </c>
      <c r="D546" s="10">
        <f>AUM[[#This Row],[ Etica Obbligazionario Misto]]</f>
        <v>1276166760.9100001</v>
      </c>
      <c r="E546" s="10">
        <f>D545*OM[[#This Row],[Variazione percentuale]]</f>
        <v>-324040.58976105996</v>
      </c>
      <c r="F546" s="11">
        <f>OM[[#This Row],[AUM]]-D545</f>
        <v>416407.52000021935</v>
      </c>
      <c r="G546" s="11">
        <f>OM[[#This Row],[∆ AUM]]-OM[[#This Row],[effetto mercato]]</f>
        <v>740448.10976127931</v>
      </c>
    </row>
    <row r="547" spans="1:7">
      <c r="A547" s="4">
        <v>42796</v>
      </c>
      <c r="B547">
        <v>-6.3600000000000004E-2</v>
      </c>
      <c r="C547" s="6">
        <f>OM[[#This Row],[Variaz]]/100</f>
        <v>-6.3600000000000006E-4</v>
      </c>
      <c r="D547" s="10">
        <f>AUM[[#This Row],[ Etica Obbligazionario Misto]]</f>
        <v>1275326008.74</v>
      </c>
      <c r="E547" s="10">
        <f>D546*OM[[#This Row],[Variazione percentuale]]</f>
        <v>-811642.05993876013</v>
      </c>
      <c r="F547" s="11">
        <f>OM[[#This Row],[AUM]]-D546</f>
        <v>-840752.17000007629</v>
      </c>
      <c r="G547" s="11">
        <f>OM[[#This Row],[∆ AUM]]-OM[[#This Row],[effetto mercato]]</f>
        <v>-29110.110061316169</v>
      </c>
    </row>
    <row r="548" spans="1:7">
      <c r="A548" s="4">
        <v>42797</v>
      </c>
      <c r="B548">
        <v>-6.3600000000000004E-2</v>
      </c>
      <c r="C548" s="6">
        <f>OM[[#This Row],[Variaz]]/100</f>
        <v>-6.3600000000000006E-4</v>
      </c>
      <c r="D548" s="10">
        <f>AUM[[#This Row],[ Etica Obbligazionario Misto]]</f>
        <v>1275464349.55</v>
      </c>
      <c r="E548" s="10">
        <f>D547*OM[[#This Row],[Variazione percentuale]]</f>
        <v>-811107.34155864012</v>
      </c>
      <c r="F548" s="11">
        <f>OM[[#This Row],[AUM]]-D547</f>
        <v>138340.80999994278</v>
      </c>
      <c r="G548" s="11">
        <f>OM[[#This Row],[∆ AUM]]-OM[[#This Row],[effetto mercato]]</f>
        <v>949448.1515585829</v>
      </c>
    </row>
    <row r="549" spans="1:7">
      <c r="A549" s="4">
        <v>42800</v>
      </c>
      <c r="B549">
        <v>-0.1401</v>
      </c>
      <c r="C549" s="6">
        <f>OM[[#This Row],[Variaz]]/100</f>
        <v>-1.4010000000000001E-3</v>
      </c>
      <c r="D549" s="10">
        <f>AUM[[#This Row],[ Etica Obbligazionario Misto]]</f>
        <v>1274331273.6500001</v>
      </c>
      <c r="E549" s="10">
        <f>D548*OM[[#This Row],[Variazione percentuale]]</f>
        <v>-1786925.5537195501</v>
      </c>
      <c r="F549" s="11">
        <f>OM[[#This Row],[AUM]]-D548</f>
        <v>-1133075.8999998569</v>
      </c>
      <c r="G549" s="11">
        <f>OM[[#This Row],[∆ AUM]]-OM[[#This Row],[effetto mercato]]</f>
        <v>653849.65371969319</v>
      </c>
    </row>
    <row r="550" spans="1:7">
      <c r="A550" s="4">
        <v>42801</v>
      </c>
      <c r="B550">
        <v>-2.5499999999999998E-2</v>
      </c>
      <c r="C550" s="6">
        <f>OM[[#This Row],[Variaz]]/100</f>
        <v>-2.5499999999999996E-4</v>
      </c>
      <c r="D550" s="10">
        <f>AUM[[#This Row],[ Etica Obbligazionario Misto]]</f>
        <v>1274569508.0799999</v>
      </c>
      <c r="E550" s="10">
        <f>D549*OM[[#This Row],[Variazione percentuale]]</f>
        <v>-324954.47478075</v>
      </c>
      <c r="F550" s="11">
        <f>OM[[#This Row],[AUM]]-D549</f>
        <v>238234.42999982834</v>
      </c>
      <c r="G550" s="11">
        <f>OM[[#This Row],[∆ AUM]]-OM[[#This Row],[effetto mercato]]</f>
        <v>563188.90478057833</v>
      </c>
    </row>
    <row r="551" spans="1:7">
      <c r="A551" s="4">
        <v>42802</v>
      </c>
      <c r="B551">
        <v>-0.21690000000000001</v>
      </c>
      <c r="C551" s="6">
        <f>OM[[#This Row],[Variaz]]/100</f>
        <v>-2.1689999999999999E-3</v>
      </c>
      <c r="D551" s="10">
        <f>AUM[[#This Row],[ Etica Obbligazionario Misto]]</f>
        <v>1272498555.6200001</v>
      </c>
      <c r="E551" s="10">
        <f>D550*OM[[#This Row],[Variazione percentuale]]</f>
        <v>-2764541.2630255199</v>
      </c>
      <c r="F551" s="11">
        <f>OM[[#This Row],[AUM]]-D550</f>
        <v>-2070952.4599997997</v>
      </c>
      <c r="G551" s="11">
        <f>OM[[#This Row],[∆ AUM]]-OM[[#This Row],[effetto mercato]]</f>
        <v>693588.80302572018</v>
      </c>
    </row>
    <row r="552" spans="1:7">
      <c r="A552" s="4">
        <v>42803</v>
      </c>
      <c r="B552">
        <v>-0.2046</v>
      </c>
      <c r="C552" s="6">
        <f>OM[[#This Row],[Variaz]]/100</f>
        <v>-2.0460000000000001E-3</v>
      </c>
      <c r="D552" s="10">
        <f>AUM[[#This Row],[ Etica Obbligazionario Misto]]</f>
        <v>1269749438.03</v>
      </c>
      <c r="E552" s="10">
        <f>D551*OM[[#This Row],[Variazione percentuale]]</f>
        <v>-2603532.0447985204</v>
      </c>
      <c r="F552" s="11">
        <f>OM[[#This Row],[AUM]]-D551</f>
        <v>-2749117.5900001526</v>
      </c>
      <c r="G552" s="11">
        <f>OM[[#This Row],[∆ AUM]]-OM[[#This Row],[effetto mercato]]</f>
        <v>-145585.54520163219</v>
      </c>
    </row>
    <row r="553" spans="1:7">
      <c r="A553" s="4">
        <v>42804</v>
      </c>
      <c r="B553">
        <v>-0.21779999999999999</v>
      </c>
      <c r="C553" s="6">
        <f>OM[[#This Row],[Variaz]]/100</f>
        <v>-2.1779999999999998E-3</v>
      </c>
      <c r="D553" s="10">
        <f>AUM[[#This Row],[ Etica Obbligazionario Misto]]</f>
        <v>1267498068.8100002</v>
      </c>
      <c r="E553" s="10">
        <f>D552*OM[[#This Row],[Variazione percentuale]]</f>
        <v>-2765514.2760293395</v>
      </c>
      <c r="F553" s="11">
        <f>OM[[#This Row],[AUM]]-D552</f>
        <v>-2251369.2199997902</v>
      </c>
      <c r="G553" s="11">
        <f>OM[[#This Row],[∆ AUM]]-OM[[#This Row],[effetto mercato]]</f>
        <v>514145.05602954933</v>
      </c>
    </row>
    <row r="554" spans="1:7">
      <c r="A554" s="4">
        <v>42807</v>
      </c>
      <c r="B554">
        <v>3.85E-2</v>
      </c>
      <c r="C554" s="6">
        <f>OM[[#This Row],[Variaz]]/100</f>
        <v>3.8499999999999998E-4</v>
      </c>
      <c r="D554" s="10">
        <f>AUM[[#This Row],[ Etica Obbligazionario Misto]]</f>
        <v>1267883774.6500001</v>
      </c>
      <c r="E554" s="10">
        <f>D553*OM[[#This Row],[Variazione percentuale]]</f>
        <v>487986.75649185007</v>
      </c>
      <c r="F554" s="11">
        <f>OM[[#This Row],[AUM]]-D553</f>
        <v>385705.83999991417</v>
      </c>
      <c r="G554" s="11">
        <f>OM[[#This Row],[∆ AUM]]-OM[[#This Row],[effetto mercato]]</f>
        <v>-102280.9164919359</v>
      </c>
    </row>
    <row r="555" spans="1:7">
      <c r="A555" s="4">
        <v>42808</v>
      </c>
      <c r="B555">
        <v>3.85E-2</v>
      </c>
      <c r="C555" s="6">
        <f>OM[[#This Row],[Variaz]]/100</f>
        <v>3.8499999999999998E-4</v>
      </c>
      <c r="D555" s="10">
        <f>AUM[[#This Row],[ Etica Obbligazionario Misto]]</f>
        <v>1268478030.6500001</v>
      </c>
      <c r="E555" s="10">
        <f>D554*OM[[#This Row],[Variazione percentuale]]</f>
        <v>488135.25324024999</v>
      </c>
      <c r="F555" s="11">
        <f>OM[[#This Row],[AUM]]-D554</f>
        <v>594256</v>
      </c>
      <c r="G555" s="11">
        <f>OM[[#This Row],[∆ AUM]]-OM[[#This Row],[effetto mercato]]</f>
        <v>106120.74675975001</v>
      </c>
    </row>
    <row r="556" spans="1:7">
      <c r="A556" s="4">
        <v>42809</v>
      </c>
      <c r="B556">
        <v>0.1668</v>
      </c>
      <c r="C556" s="6">
        <f>OM[[#This Row],[Variaz]]/100</f>
        <v>1.668E-3</v>
      </c>
      <c r="D556" s="10">
        <f>AUM[[#This Row],[ Etica Obbligazionario Misto]]</f>
        <v>1270057369.6599998</v>
      </c>
      <c r="E556" s="10">
        <f>D555*OM[[#This Row],[Variazione percentuale]]</f>
        <v>2115821.3551242002</v>
      </c>
      <c r="F556" s="11">
        <f>OM[[#This Row],[AUM]]-D555</f>
        <v>1579339.009999752</v>
      </c>
      <c r="G556" s="11">
        <f>OM[[#This Row],[∆ AUM]]-OM[[#This Row],[effetto mercato]]</f>
        <v>-536482.34512444818</v>
      </c>
    </row>
    <row r="557" spans="1:7">
      <c r="A557" s="4">
        <v>42810</v>
      </c>
      <c r="B557">
        <v>-0.21779999999999999</v>
      </c>
      <c r="C557" s="6">
        <f>OM[[#This Row],[Variaz]]/100</f>
        <v>-2.1779999999999998E-3</v>
      </c>
      <c r="D557" s="10">
        <f>AUM[[#This Row],[ Etica Obbligazionario Misto]]</f>
        <v>1267584948.75</v>
      </c>
      <c r="E557" s="10">
        <f>D556*OM[[#This Row],[Variazione percentuale]]</f>
        <v>-2766184.9511194793</v>
      </c>
      <c r="F557" s="11">
        <f>OM[[#This Row],[AUM]]-D556</f>
        <v>-2472420.9099998474</v>
      </c>
      <c r="G557" s="11">
        <f>OM[[#This Row],[∆ AUM]]-OM[[#This Row],[effetto mercato]]</f>
        <v>293764.04111963185</v>
      </c>
    </row>
    <row r="558" spans="1:7">
      <c r="A558" s="4">
        <v>42811</v>
      </c>
      <c r="B558">
        <v>2.5700000000000001E-2</v>
      </c>
      <c r="C558" s="6">
        <f>OM[[#This Row],[Variaz]]/100</f>
        <v>2.5700000000000001E-4</v>
      </c>
      <c r="D558" s="10">
        <f>AUM[[#This Row],[ Etica Obbligazionario Misto]]</f>
        <v>1268103451.4300001</v>
      </c>
      <c r="E558" s="10">
        <f>D557*OM[[#This Row],[Variazione percentuale]]</f>
        <v>325769.33182875003</v>
      </c>
      <c r="F558" s="11">
        <f>OM[[#This Row],[AUM]]-D557</f>
        <v>518502.68000006676</v>
      </c>
      <c r="G558" s="11">
        <f>OM[[#This Row],[∆ AUM]]-OM[[#This Row],[effetto mercato]]</f>
        <v>192733.34817131673</v>
      </c>
    </row>
    <row r="559" spans="1:7">
      <c r="A559" s="4">
        <v>42814</v>
      </c>
      <c r="B559">
        <v>-1.2800000000000001E-2</v>
      </c>
      <c r="C559" s="6">
        <f>OM[[#This Row],[Variaz]]/100</f>
        <v>-1.2799999999999999E-4</v>
      </c>
      <c r="D559" s="10">
        <f>AUM[[#This Row],[ Etica Obbligazionario Misto]]</f>
        <v>1267845912.8799999</v>
      </c>
      <c r="E559" s="10">
        <f>D558*OM[[#This Row],[Variazione percentuale]]</f>
        <v>-162317.24178303999</v>
      </c>
      <c r="F559" s="11">
        <f>OM[[#This Row],[AUM]]-D558</f>
        <v>-257538.55000019073</v>
      </c>
      <c r="G559" s="11">
        <f>OM[[#This Row],[∆ AUM]]-OM[[#This Row],[effetto mercato]]</f>
        <v>-95221.308217150741</v>
      </c>
    </row>
    <row r="560" spans="1:7">
      <c r="A560" s="4">
        <v>42815</v>
      </c>
      <c r="B560">
        <v>-7.6999999999999999E-2</v>
      </c>
      <c r="C560" s="6">
        <f>OM[[#This Row],[Variaz]]/100</f>
        <v>-7.6999999999999996E-4</v>
      </c>
      <c r="D560" s="10">
        <f>AUM[[#This Row],[ Etica Obbligazionario Misto]]</f>
        <v>1266003734.99</v>
      </c>
      <c r="E560" s="10">
        <f>D559*OM[[#This Row],[Variazione percentuale]]</f>
        <v>-976241.35291759984</v>
      </c>
      <c r="F560" s="11">
        <f>OM[[#This Row],[AUM]]-D559</f>
        <v>-1842177.8899998665</v>
      </c>
      <c r="G560" s="11">
        <f>OM[[#This Row],[∆ AUM]]-OM[[#This Row],[effetto mercato]]</f>
        <v>-865936.53708226664</v>
      </c>
    </row>
    <row r="561" spans="1:7">
      <c r="A561" s="4">
        <v>42816</v>
      </c>
      <c r="B561">
        <v>0.14130000000000001</v>
      </c>
      <c r="C561" s="6">
        <f>OM[[#This Row],[Variaz]]/100</f>
        <v>1.4130000000000002E-3</v>
      </c>
      <c r="D561" s="10">
        <f>AUM[[#This Row],[ Etica Obbligazionario Misto]]</f>
        <v>1267150299.5999999</v>
      </c>
      <c r="E561" s="10">
        <f>D560*OM[[#This Row],[Variazione percentuale]]</f>
        <v>1788863.2775408702</v>
      </c>
      <c r="F561" s="11">
        <f>OM[[#This Row],[AUM]]-D560</f>
        <v>1146564.6099998951</v>
      </c>
      <c r="G561" s="11">
        <f>OM[[#This Row],[∆ AUM]]-OM[[#This Row],[effetto mercato]]</f>
        <v>-642298.66754097515</v>
      </c>
    </row>
    <row r="562" spans="1:7">
      <c r="A562" s="4">
        <v>42817</v>
      </c>
      <c r="B562">
        <v>2.5700000000000001E-2</v>
      </c>
      <c r="C562" s="6">
        <f>OM[[#This Row],[Variaz]]/100</f>
        <v>2.5700000000000001E-4</v>
      </c>
      <c r="D562" s="10">
        <f>AUM[[#This Row],[ Etica Obbligazionario Misto]]</f>
        <v>1267225879.0900002</v>
      </c>
      <c r="E562" s="10">
        <f>D561*OM[[#This Row],[Variazione percentuale]]</f>
        <v>325657.62699720002</v>
      </c>
      <c r="F562" s="11">
        <f>OM[[#This Row],[AUM]]-D561</f>
        <v>75579.490000247955</v>
      </c>
      <c r="G562" s="11">
        <f>OM[[#This Row],[∆ AUM]]-OM[[#This Row],[effetto mercato]]</f>
        <v>-250078.13699695206</v>
      </c>
    </row>
    <row r="563" spans="1:7">
      <c r="A563" s="4">
        <v>42818</v>
      </c>
      <c r="B563">
        <v>0.15390000000000001</v>
      </c>
      <c r="C563" s="6">
        <f>OM[[#This Row],[Variaz]]/100</f>
        <v>1.539E-3</v>
      </c>
      <c r="D563" s="10">
        <f>AUM[[#This Row],[ Etica Obbligazionario Misto]]</f>
        <v>1268903483.0899999</v>
      </c>
      <c r="E563" s="10">
        <f>D562*OM[[#This Row],[Variazione percentuale]]</f>
        <v>1950260.6279195102</v>
      </c>
      <c r="F563" s="11">
        <f>OM[[#This Row],[AUM]]-D562</f>
        <v>1677603.9999997616</v>
      </c>
      <c r="G563" s="11">
        <f>OM[[#This Row],[∆ AUM]]-OM[[#This Row],[effetto mercato]]</f>
        <v>-272656.62791974866</v>
      </c>
    </row>
    <row r="564" spans="1:7">
      <c r="A564" s="4">
        <v>42821</v>
      </c>
      <c r="B564">
        <v>-7.6799999999999993E-2</v>
      </c>
      <c r="C564" s="6">
        <f>OM[[#This Row],[Variaz]]/100</f>
        <v>-7.6799999999999991E-4</v>
      </c>
      <c r="D564" s="10">
        <f>AUM[[#This Row],[ Etica Obbligazionario Misto]]</f>
        <v>1267916686.75</v>
      </c>
      <c r="E564" s="10">
        <f>D563*OM[[#This Row],[Variazione percentuale]]</f>
        <v>-974517.87501311977</v>
      </c>
      <c r="F564" s="11">
        <f>OM[[#This Row],[AUM]]-D563</f>
        <v>-986796.33999991417</v>
      </c>
      <c r="G564" s="11">
        <f>OM[[#This Row],[∆ AUM]]-OM[[#This Row],[effetto mercato]]</f>
        <v>-12278.464986794395</v>
      </c>
    </row>
    <row r="565" spans="1:7">
      <c r="A565" s="4">
        <v>42822</v>
      </c>
      <c r="B565">
        <v>0.14099999999999999</v>
      </c>
      <c r="C565" s="6">
        <f>OM[[#This Row],[Variaz]]/100</f>
        <v>1.4099999999999998E-3</v>
      </c>
      <c r="D565" s="10">
        <f>AUM[[#This Row],[ Etica Obbligazionario Misto]]</f>
        <v>1269780709.46</v>
      </c>
      <c r="E565" s="10">
        <f>D564*OM[[#This Row],[Variazione percentuale]]</f>
        <v>1787762.5283174997</v>
      </c>
      <c r="F565" s="11">
        <f>OM[[#This Row],[AUM]]-D564</f>
        <v>1864022.7100000381</v>
      </c>
      <c r="G565" s="11">
        <f>OM[[#This Row],[∆ AUM]]-OM[[#This Row],[effetto mercato]]</f>
        <v>76260.181682538474</v>
      </c>
    </row>
    <row r="566" spans="1:7">
      <c r="A566" s="4">
        <v>42823</v>
      </c>
      <c r="B566">
        <v>0.2303</v>
      </c>
      <c r="C566" s="6">
        <f>OM[[#This Row],[Variaz]]/100</f>
        <v>2.3029999999999999E-3</v>
      </c>
      <c r="D566" s="10">
        <f>AUM[[#This Row],[ Etica Obbligazionario Misto]]</f>
        <v>1272404839.49</v>
      </c>
      <c r="E566" s="10">
        <f>D565*OM[[#This Row],[Variazione percentuale]]</f>
        <v>2924304.97388638</v>
      </c>
      <c r="F566" s="11">
        <f>OM[[#This Row],[AUM]]-D565</f>
        <v>2624130.0299999714</v>
      </c>
      <c r="G566" s="11">
        <f>OM[[#This Row],[∆ AUM]]-OM[[#This Row],[effetto mercato]]</f>
        <v>-300174.94388640858</v>
      </c>
    </row>
    <row r="567" spans="1:7">
      <c r="A567" s="4">
        <v>42824</v>
      </c>
      <c r="B567">
        <v>0</v>
      </c>
      <c r="C567" s="6">
        <f>OM[[#This Row],[Variaz]]/100</f>
        <v>0</v>
      </c>
      <c r="D567" s="10">
        <f>AUM[[#This Row],[ Etica Obbligazionario Misto]]</f>
        <v>1272279495.22</v>
      </c>
      <c r="E567" s="10">
        <f>D566*OM[[#This Row],[Variazione percentuale]]</f>
        <v>0</v>
      </c>
      <c r="F567" s="11">
        <f>OM[[#This Row],[AUM]]-D566</f>
        <v>-125344.26999998093</v>
      </c>
      <c r="G567" s="11">
        <f>OM[[#This Row],[∆ AUM]]-OM[[#This Row],[effetto mercato]]</f>
        <v>-125344.26999998093</v>
      </c>
    </row>
    <row r="568" spans="1:7">
      <c r="A568" s="4">
        <v>42825</v>
      </c>
      <c r="B568">
        <v>-1.2800000000000001E-2</v>
      </c>
      <c r="C568" s="6">
        <f>OM[[#This Row],[Variaz]]/100</f>
        <v>-1.2799999999999999E-4</v>
      </c>
      <c r="D568" s="10">
        <f>AUM[[#This Row],[ Etica Obbligazionario Misto]]</f>
        <v>1272643895.24</v>
      </c>
      <c r="E568" s="10">
        <f>D567*OM[[#This Row],[Variazione percentuale]]</f>
        <v>-162851.77538815999</v>
      </c>
      <c r="F568" s="11">
        <f>OM[[#This Row],[AUM]]-D567</f>
        <v>364400.01999998093</v>
      </c>
      <c r="G568" s="11">
        <f>OM[[#This Row],[∆ AUM]]-OM[[#This Row],[effetto mercato]]</f>
        <v>527251.79538814095</v>
      </c>
    </row>
    <row r="569" spans="1:7">
      <c r="A569" s="4">
        <v>42828</v>
      </c>
      <c r="B569">
        <v>0.12770000000000001</v>
      </c>
      <c r="C569" s="6">
        <f>OM[[#This Row],[Variaz]]/100</f>
        <v>1.2770000000000001E-3</v>
      </c>
      <c r="D569" s="10">
        <f>AUM[[#This Row],[ Etica Obbligazionario Misto]]</f>
        <v>1273689869.3599999</v>
      </c>
      <c r="E569" s="10">
        <f>D568*OM[[#This Row],[Variazione percentuale]]</f>
        <v>1625166.2542214801</v>
      </c>
      <c r="F569" s="11">
        <f>OM[[#This Row],[AUM]]-D568</f>
        <v>1045974.1199998856</v>
      </c>
      <c r="G569" s="11">
        <f>OM[[#This Row],[∆ AUM]]-OM[[#This Row],[effetto mercato]]</f>
        <v>-579192.13422159455</v>
      </c>
    </row>
    <row r="570" spans="1:7">
      <c r="A570" s="4">
        <v>42829</v>
      </c>
      <c r="B570">
        <v>6.3799999999999996E-2</v>
      </c>
      <c r="C570" s="6">
        <f>OM[[#This Row],[Variaz]]/100</f>
        <v>6.38E-4</v>
      </c>
      <c r="D570" s="10">
        <f>AUM[[#This Row],[ Etica Obbligazionario Misto]]</f>
        <v>1274013318.49</v>
      </c>
      <c r="E570" s="10">
        <f>D569*OM[[#This Row],[Variazione percentuale]]</f>
        <v>812614.13665167999</v>
      </c>
      <c r="F570" s="11">
        <f>OM[[#This Row],[AUM]]-D569</f>
        <v>323449.13000011444</v>
      </c>
      <c r="G570" s="11">
        <f>OM[[#This Row],[∆ AUM]]-OM[[#This Row],[effetto mercato]]</f>
        <v>-489165.00665156555</v>
      </c>
    </row>
    <row r="571" spans="1:7">
      <c r="A571" s="4">
        <v>42830</v>
      </c>
      <c r="B571">
        <v>0</v>
      </c>
      <c r="C571" s="6">
        <f>OM[[#This Row],[Variaz]]/100</f>
        <v>0</v>
      </c>
      <c r="D571" s="10">
        <f>AUM[[#This Row],[ Etica Obbligazionario Misto]]</f>
        <v>1274397500.1599998</v>
      </c>
      <c r="E571" s="10">
        <f>D570*OM[[#This Row],[Variazione percentuale]]</f>
        <v>0</v>
      </c>
      <c r="F571" s="11">
        <f>OM[[#This Row],[AUM]]-D570</f>
        <v>384181.66999983788</v>
      </c>
      <c r="G571" s="11">
        <f>OM[[#This Row],[∆ AUM]]-OM[[#This Row],[effetto mercato]]</f>
        <v>384181.66999983788</v>
      </c>
    </row>
    <row r="572" spans="1:7">
      <c r="A572" s="4">
        <v>42831</v>
      </c>
      <c r="B572">
        <v>1.2699999999999999E-2</v>
      </c>
      <c r="C572" s="6">
        <f>OM[[#This Row],[Variaz]]/100</f>
        <v>1.27E-4</v>
      </c>
      <c r="D572" s="10">
        <f>AUM[[#This Row],[ Etica Obbligazionario Misto]]</f>
        <v>1274504658.23</v>
      </c>
      <c r="E572" s="10">
        <f>D571*OM[[#This Row],[Variazione percentuale]]</f>
        <v>161848.48252031999</v>
      </c>
      <c r="F572" s="11">
        <f>OM[[#This Row],[AUM]]-D571</f>
        <v>107158.07000017166</v>
      </c>
      <c r="G572" s="11">
        <f>OM[[#This Row],[∆ AUM]]-OM[[#This Row],[effetto mercato]]</f>
        <v>-54690.412520148326</v>
      </c>
    </row>
    <row r="573" spans="1:7">
      <c r="A573" s="4">
        <v>42832</v>
      </c>
      <c r="B573">
        <v>0.14019999999999999</v>
      </c>
      <c r="C573" s="6">
        <f>OM[[#This Row],[Variaz]]/100</f>
        <v>1.4019999999999998E-3</v>
      </c>
      <c r="D573" s="10">
        <f>AUM[[#This Row],[ Etica Obbligazionario Misto]]</f>
        <v>1276507384.6699998</v>
      </c>
      <c r="E573" s="10">
        <f>D572*OM[[#This Row],[Variazione percentuale]]</f>
        <v>1786855.5308384597</v>
      </c>
      <c r="F573" s="11">
        <f>OM[[#This Row],[AUM]]-D572</f>
        <v>2002726.4399998188</v>
      </c>
      <c r="G573" s="11">
        <f>OM[[#This Row],[∆ AUM]]-OM[[#This Row],[effetto mercato]]</f>
        <v>215870.90916135907</v>
      </c>
    </row>
    <row r="574" spans="1:7">
      <c r="A574" s="4">
        <v>42835</v>
      </c>
      <c r="B574">
        <v>1.2699999999999999E-2</v>
      </c>
      <c r="C574" s="6">
        <f>OM[[#This Row],[Variaz]]/100</f>
        <v>1.27E-4</v>
      </c>
      <c r="D574" s="10">
        <f>AUM[[#This Row],[ Etica Obbligazionario Misto]]</f>
        <v>1276173027.9200001</v>
      </c>
      <c r="E574" s="10">
        <f>D573*OM[[#This Row],[Variazione percentuale]]</f>
        <v>162116.43785308997</v>
      </c>
      <c r="F574" s="11">
        <f>OM[[#This Row],[AUM]]-D573</f>
        <v>-334356.74999976158</v>
      </c>
      <c r="G574" s="11">
        <f>OM[[#This Row],[∆ AUM]]-OM[[#This Row],[effetto mercato]]</f>
        <v>-496473.18785285158</v>
      </c>
    </row>
    <row r="575" spans="1:7">
      <c r="A575" s="4">
        <v>42836</v>
      </c>
      <c r="B575">
        <v>-0.1018</v>
      </c>
      <c r="C575" s="6">
        <f>OM[[#This Row],[Variaz]]/100</f>
        <v>-1.018E-3</v>
      </c>
      <c r="D575" s="10">
        <f>AUM[[#This Row],[ Etica Obbligazionario Misto]]</f>
        <v>1274490548.6200001</v>
      </c>
      <c r="E575" s="10">
        <f>D574*OM[[#This Row],[Variazione percentuale]]</f>
        <v>-1299144.1424225601</v>
      </c>
      <c r="F575" s="11">
        <f>OM[[#This Row],[AUM]]-D574</f>
        <v>-1682479.2999999523</v>
      </c>
      <c r="G575" s="11">
        <f>OM[[#This Row],[∆ AUM]]-OM[[#This Row],[effetto mercato]]</f>
        <v>-383335.15757739218</v>
      </c>
    </row>
    <row r="576" spans="1:7">
      <c r="A576" s="4">
        <v>42837</v>
      </c>
      <c r="B576">
        <v>-1.2699999999999999E-2</v>
      </c>
      <c r="C576" s="6">
        <f>OM[[#This Row],[Variaz]]/100</f>
        <v>-1.27E-4</v>
      </c>
      <c r="D576" s="10">
        <f>AUM[[#This Row],[ Etica Obbligazionario Misto]]</f>
        <v>1274316651.3399999</v>
      </c>
      <c r="E576" s="10">
        <f>D575*OM[[#This Row],[Variazione percentuale]]</f>
        <v>-161860.29967474</v>
      </c>
      <c r="F576" s="11">
        <f>OM[[#This Row],[AUM]]-D575</f>
        <v>-173897.28000020981</v>
      </c>
      <c r="G576" s="11">
        <f>OM[[#This Row],[∆ AUM]]-OM[[#This Row],[effetto mercato]]</f>
        <v>-12036.980325469805</v>
      </c>
    </row>
    <row r="577" spans="1:7">
      <c r="A577" s="4">
        <v>42838</v>
      </c>
      <c r="B577">
        <v>-3.8199999999999998E-2</v>
      </c>
      <c r="C577" s="6">
        <f>OM[[#This Row],[Variaz]]/100</f>
        <v>-3.8199999999999996E-4</v>
      </c>
      <c r="D577" s="10">
        <f>AUM[[#This Row],[ Etica Obbligazionario Misto]]</f>
        <v>1273266177.75</v>
      </c>
      <c r="E577" s="10">
        <f>D576*OM[[#This Row],[Variazione percentuale]]</f>
        <v>-486788.96081187989</v>
      </c>
      <c r="F577" s="11">
        <f>OM[[#This Row],[AUM]]-D576</f>
        <v>-1050473.5899999142</v>
      </c>
      <c r="G577" s="11">
        <f>OM[[#This Row],[∆ AUM]]-OM[[#This Row],[effetto mercato]]</f>
        <v>-563684.62918803422</v>
      </c>
    </row>
    <row r="578" spans="1:7">
      <c r="A578" s="4">
        <v>42843</v>
      </c>
      <c r="B578">
        <v>2.5499999999999998E-2</v>
      </c>
      <c r="C578" s="6">
        <f>OM[[#This Row],[Variaz]]/100</f>
        <v>2.5499999999999996E-4</v>
      </c>
      <c r="D578" s="10">
        <f>AUM[[#This Row],[ Etica Obbligazionario Misto]]</f>
        <v>1273238935.6500001</v>
      </c>
      <c r="E578" s="10">
        <f>D577*OM[[#This Row],[Variazione percentuale]]</f>
        <v>324682.87532624998</v>
      </c>
      <c r="F578" s="11">
        <f>OM[[#This Row],[AUM]]-D577</f>
        <v>-27242.099999904633</v>
      </c>
      <c r="G578" s="11">
        <f>OM[[#This Row],[∆ AUM]]-OM[[#This Row],[effetto mercato]]</f>
        <v>-351924.97532615461</v>
      </c>
    </row>
    <row r="579" spans="1:7">
      <c r="A579" s="4">
        <v>42844</v>
      </c>
      <c r="B579">
        <v>-6.3700000000000007E-2</v>
      </c>
      <c r="C579" s="6">
        <f>OM[[#This Row],[Variaz]]/100</f>
        <v>-6.3700000000000009E-4</v>
      </c>
      <c r="D579" s="10">
        <f>AUM[[#This Row],[ Etica Obbligazionario Misto]]</f>
        <v>1272376209.6900001</v>
      </c>
      <c r="E579" s="10">
        <f>D578*OM[[#This Row],[Variazione percentuale]]</f>
        <v>-811053.20200905018</v>
      </c>
      <c r="F579" s="11">
        <f>OM[[#This Row],[AUM]]-D578</f>
        <v>-862725.96000003815</v>
      </c>
      <c r="G579" s="11">
        <f>OM[[#This Row],[∆ AUM]]-OM[[#This Row],[effetto mercato]]</f>
        <v>-51672.757990987971</v>
      </c>
    </row>
    <row r="580" spans="1:7">
      <c r="A580" s="4">
        <v>42845</v>
      </c>
      <c r="B580">
        <v>-2.5499999999999998E-2</v>
      </c>
      <c r="C580" s="6">
        <f>OM[[#This Row],[Variaz]]/100</f>
        <v>-2.5499999999999996E-4</v>
      </c>
      <c r="D580" s="10">
        <f>AUM[[#This Row],[ Etica Obbligazionario Misto]]</f>
        <v>1272519155.1800001</v>
      </c>
      <c r="E580" s="10">
        <f>D579*OM[[#This Row],[Variazione percentuale]]</f>
        <v>-324455.93347095</v>
      </c>
      <c r="F580" s="11">
        <f>OM[[#This Row],[AUM]]-D579</f>
        <v>142945.49000000954</v>
      </c>
      <c r="G580" s="11">
        <f>OM[[#This Row],[∆ AUM]]-OM[[#This Row],[effetto mercato]]</f>
        <v>467401.42347095953</v>
      </c>
    </row>
    <row r="581" spans="1:7">
      <c r="A581" s="4">
        <v>42846</v>
      </c>
      <c r="B581">
        <v>2.5499999999999998E-2</v>
      </c>
      <c r="C581" s="6">
        <f>OM[[#This Row],[Variaz]]/100</f>
        <v>2.5499999999999996E-4</v>
      </c>
      <c r="D581" s="10">
        <f>AUM[[#This Row],[ Etica Obbligazionario Misto]]</f>
        <v>1271765246.3399999</v>
      </c>
      <c r="E581" s="10">
        <f>D580*OM[[#This Row],[Variazione percentuale]]</f>
        <v>324492.38457089994</v>
      </c>
      <c r="F581" s="11">
        <f>OM[[#This Row],[AUM]]-D580</f>
        <v>-753908.84000015259</v>
      </c>
      <c r="G581" s="11">
        <f>OM[[#This Row],[∆ AUM]]-OM[[#This Row],[effetto mercato]]</f>
        <v>-1078401.2245710525</v>
      </c>
    </row>
    <row r="582" spans="1:7">
      <c r="A582" s="4">
        <v>42849</v>
      </c>
      <c r="B582">
        <v>0.2167</v>
      </c>
      <c r="C582" s="6">
        <f>OM[[#This Row],[Variaz]]/100</f>
        <v>2.1670000000000001E-3</v>
      </c>
      <c r="D582" s="10">
        <f>AUM[[#This Row],[ Etica Obbligazionario Misto]]</f>
        <v>1273870187.8799999</v>
      </c>
      <c r="E582" s="10">
        <f>D581*OM[[#This Row],[Variazione percentuale]]</f>
        <v>2755915.2888187799</v>
      </c>
      <c r="F582" s="11">
        <f>OM[[#This Row],[AUM]]-D581</f>
        <v>2104941.5399999619</v>
      </c>
      <c r="G582" s="11">
        <f>OM[[#This Row],[∆ AUM]]-OM[[#This Row],[effetto mercato]]</f>
        <v>-650973.74881881801</v>
      </c>
    </row>
    <row r="583" spans="1:7">
      <c r="A583" s="4">
        <v>42851</v>
      </c>
      <c r="B583">
        <v>-0.1018</v>
      </c>
      <c r="C583" s="6">
        <f>OM[[#This Row],[Variaz]]/100</f>
        <v>-1.018E-3</v>
      </c>
      <c r="D583" s="10">
        <f>AUM[[#This Row],[ Etica Obbligazionario Misto]]</f>
        <v>1272535188.1300001</v>
      </c>
      <c r="E583" s="10">
        <f>D582*OM[[#This Row],[Variazione percentuale]]</f>
        <v>-1296799.85126184</v>
      </c>
      <c r="F583" s="11">
        <f>OM[[#This Row],[AUM]]-D582</f>
        <v>-1334999.7499997616</v>
      </c>
      <c r="G583" s="11">
        <f>OM[[#This Row],[∆ AUM]]-OM[[#This Row],[effetto mercato]]</f>
        <v>-38199.898737921612</v>
      </c>
    </row>
    <row r="584" spans="1:7">
      <c r="A584" s="4">
        <v>42852</v>
      </c>
      <c r="B584">
        <v>0.26740000000000003</v>
      </c>
      <c r="C584" s="6">
        <f>OM[[#This Row],[Variaz]]/100</f>
        <v>2.6740000000000002E-3</v>
      </c>
      <c r="D584" s="10">
        <f>AUM[[#This Row],[ Etica Obbligazionario Misto]]</f>
        <v>1275286972.8699999</v>
      </c>
      <c r="E584" s="10">
        <f>D583*OM[[#This Row],[Variazione percentuale]]</f>
        <v>3402759.0930596204</v>
      </c>
      <c r="F584" s="11">
        <f>OM[[#This Row],[AUM]]-D583</f>
        <v>2751784.7399997711</v>
      </c>
      <c r="G584" s="11">
        <f>OM[[#This Row],[∆ AUM]]-OM[[#This Row],[effetto mercato]]</f>
        <v>-650974.35305984924</v>
      </c>
    </row>
    <row r="585" spans="1:7">
      <c r="A585" s="4">
        <v>42853</v>
      </c>
      <c r="B585">
        <v>-0.127</v>
      </c>
      <c r="C585" s="6">
        <f>OM[[#This Row],[Variaz]]/100</f>
        <v>-1.2700000000000001E-3</v>
      </c>
      <c r="D585" s="10">
        <f>AUM[[#This Row],[ Etica Obbligazionario Misto]]</f>
        <v>1273353187.49</v>
      </c>
      <c r="E585" s="10">
        <f>D584*OM[[#This Row],[Variazione percentuale]]</f>
        <v>-1619614.4555448999</v>
      </c>
      <c r="F585" s="11">
        <f>OM[[#This Row],[AUM]]-D584</f>
        <v>-1933785.379999876</v>
      </c>
      <c r="G585" s="11">
        <f>OM[[#This Row],[∆ AUM]]-OM[[#This Row],[effetto mercato]]</f>
        <v>-314170.92445497611</v>
      </c>
    </row>
    <row r="586" spans="1:7">
      <c r="A586" s="4">
        <v>42857</v>
      </c>
      <c r="B586">
        <v>6.3600000000000004E-2</v>
      </c>
      <c r="C586" s="6">
        <f>OM[[#This Row],[Variaz]]/100</f>
        <v>6.3600000000000006E-4</v>
      </c>
      <c r="D586" s="10">
        <f>AUM[[#This Row],[ Etica Obbligazionario Misto]]</f>
        <v>1274103627.2099998</v>
      </c>
      <c r="E586" s="10">
        <f>D585*OM[[#This Row],[Variazione percentuale]]</f>
        <v>809852.62724364013</v>
      </c>
      <c r="F586" s="11">
        <f>OM[[#This Row],[AUM]]-D585</f>
        <v>750439.71999979019</v>
      </c>
      <c r="G586" s="11">
        <f>OM[[#This Row],[∆ AUM]]-OM[[#This Row],[effetto mercato]]</f>
        <v>-59412.907243849942</v>
      </c>
    </row>
    <row r="587" spans="1:7">
      <c r="A587" s="4">
        <v>42858</v>
      </c>
      <c r="B587">
        <v>2.5399999999999999E-2</v>
      </c>
      <c r="C587" s="6">
        <f>OM[[#This Row],[Variaz]]/100</f>
        <v>2.5399999999999999E-4</v>
      </c>
      <c r="D587" s="10">
        <f>AUM[[#This Row],[ Etica Obbligazionario Misto]]</f>
        <v>1274819139.04</v>
      </c>
      <c r="E587" s="10">
        <f>D586*OM[[#This Row],[Variazione percentuale]]</f>
        <v>323622.32131133997</v>
      </c>
      <c r="F587" s="11">
        <f>OM[[#This Row],[AUM]]-D586</f>
        <v>715511.83000016212</v>
      </c>
      <c r="G587" s="11">
        <f>OM[[#This Row],[∆ AUM]]-OM[[#This Row],[effetto mercato]]</f>
        <v>391889.50868882216</v>
      </c>
    </row>
    <row r="588" spans="1:7">
      <c r="A588" s="4">
        <v>42859</v>
      </c>
      <c r="B588">
        <v>-7.6200000000000004E-2</v>
      </c>
      <c r="C588" s="6">
        <f>OM[[#This Row],[Variaz]]/100</f>
        <v>-7.6200000000000009E-4</v>
      </c>
      <c r="D588" s="10">
        <f>AUM[[#This Row],[ Etica Obbligazionario Misto]]</f>
        <v>1274796504.49</v>
      </c>
      <c r="E588" s="10">
        <f>D587*OM[[#This Row],[Variazione percentuale]]</f>
        <v>-971412.18394848006</v>
      </c>
      <c r="F588" s="11">
        <f>OM[[#This Row],[AUM]]-D587</f>
        <v>-22634.549999952316</v>
      </c>
      <c r="G588" s="11">
        <f>OM[[#This Row],[∆ AUM]]-OM[[#This Row],[effetto mercato]]</f>
        <v>948777.63394852774</v>
      </c>
    </row>
    <row r="589" spans="1:7">
      <c r="A589" s="4">
        <v>42860</v>
      </c>
      <c r="B589">
        <v>2.5399999999999999E-2</v>
      </c>
      <c r="C589" s="6">
        <f>OM[[#This Row],[Variaz]]/100</f>
        <v>2.5399999999999999E-4</v>
      </c>
      <c r="D589" s="10">
        <f>AUM[[#This Row],[ Etica Obbligazionario Misto]]</f>
        <v>1274308583.7199998</v>
      </c>
      <c r="E589" s="10">
        <f>D588*OM[[#This Row],[Variazione percentuale]]</f>
        <v>323798.31214046001</v>
      </c>
      <c r="F589" s="11">
        <f>OM[[#This Row],[AUM]]-D588</f>
        <v>-487920.77000021935</v>
      </c>
      <c r="G589" s="11">
        <f>OM[[#This Row],[∆ AUM]]-OM[[#This Row],[effetto mercato]]</f>
        <v>-811719.08214067935</v>
      </c>
    </row>
    <row r="590" spans="1:7">
      <c r="A590" s="4">
        <v>42863</v>
      </c>
      <c r="B590">
        <v>0</v>
      </c>
      <c r="C590" s="6">
        <f>OM[[#This Row],[Variaz]]/100</f>
        <v>0</v>
      </c>
      <c r="D590" s="10">
        <f>AUM[[#This Row],[ Etica Obbligazionario Misto]]</f>
        <v>1274328070.3</v>
      </c>
      <c r="E590" s="10">
        <f>D589*OM[[#This Row],[Variazione percentuale]]</f>
        <v>0</v>
      </c>
      <c r="F590" s="11">
        <f>OM[[#This Row],[AUM]]-D589</f>
        <v>19486.580000162125</v>
      </c>
      <c r="G590" s="11">
        <f>OM[[#This Row],[∆ AUM]]-OM[[#This Row],[effetto mercato]]</f>
        <v>19486.580000162125</v>
      </c>
    </row>
    <row r="591" spans="1:7">
      <c r="A591" s="4">
        <v>42864</v>
      </c>
      <c r="B591">
        <v>-3.8100000000000002E-2</v>
      </c>
      <c r="C591" s="6">
        <f>OM[[#This Row],[Variaz]]/100</f>
        <v>-3.8100000000000005E-4</v>
      </c>
      <c r="D591" s="10">
        <f>AUM[[#This Row],[ Etica Obbligazionario Misto]]</f>
        <v>1273573832.2</v>
      </c>
      <c r="E591" s="10">
        <f>D590*OM[[#This Row],[Variazione percentuale]]</f>
        <v>-485518.99478430004</v>
      </c>
      <c r="F591" s="11">
        <f>OM[[#This Row],[AUM]]-D590</f>
        <v>-754238.09999990463</v>
      </c>
      <c r="G591" s="11">
        <f>OM[[#This Row],[∆ AUM]]-OM[[#This Row],[effetto mercato]]</f>
        <v>-268719.10521560459</v>
      </c>
    </row>
    <row r="592" spans="1:7">
      <c r="A592" s="4">
        <v>42865</v>
      </c>
      <c r="B592">
        <v>0.1017</v>
      </c>
      <c r="C592" s="6">
        <f>OM[[#This Row],[Variaz]]/100</f>
        <v>1.0169999999999999E-3</v>
      </c>
      <c r="D592" s="10">
        <f>AUM[[#This Row],[ Etica Obbligazionario Misto]]</f>
        <v>1274157524.6299999</v>
      </c>
      <c r="E592" s="10">
        <f>D591*OM[[#This Row],[Variazione percentuale]]</f>
        <v>1295224.5873473999</v>
      </c>
      <c r="F592" s="11">
        <f>OM[[#This Row],[AUM]]-D591</f>
        <v>583692.42999982834</v>
      </c>
      <c r="G592" s="11">
        <f>OM[[#This Row],[∆ AUM]]-OM[[#This Row],[effetto mercato]]</f>
        <v>-711532.15734757157</v>
      </c>
    </row>
    <row r="593" spans="1:7">
      <c r="A593" s="4">
        <v>42866</v>
      </c>
      <c r="B593">
        <v>-0.1016</v>
      </c>
      <c r="C593" s="6">
        <f>OM[[#This Row],[Variaz]]/100</f>
        <v>-1.016E-3</v>
      </c>
      <c r="D593" s="10">
        <f>AUM[[#This Row],[ Etica Obbligazionario Misto]]</f>
        <v>1273007720.76</v>
      </c>
      <c r="E593" s="10">
        <f>D592*OM[[#This Row],[Variazione percentuale]]</f>
        <v>-1294544.0450240797</v>
      </c>
      <c r="F593" s="11">
        <f>OM[[#This Row],[AUM]]-D592</f>
        <v>-1149803.8699998856</v>
      </c>
      <c r="G593" s="11">
        <f>OM[[#This Row],[∆ AUM]]-OM[[#This Row],[effetto mercato]]</f>
        <v>144740.17502419418</v>
      </c>
    </row>
    <row r="594" spans="1:7">
      <c r="A594" s="4">
        <v>42867</v>
      </c>
      <c r="B594">
        <v>7.6300000000000007E-2</v>
      </c>
      <c r="C594" s="6">
        <f>OM[[#This Row],[Variaz]]/100</f>
        <v>7.6300000000000011E-4</v>
      </c>
      <c r="D594" s="10">
        <f>AUM[[#This Row],[ Etica Obbligazionario Misto]]</f>
        <v>1273425147.95</v>
      </c>
      <c r="E594" s="10">
        <f>D593*OM[[#This Row],[Variazione percentuale]]</f>
        <v>971304.89093988016</v>
      </c>
      <c r="F594" s="11">
        <f>OM[[#This Row],[AUM]]-D593</f>
        <v>417427.19000005722</v>
      </c>
      <c r="G594" s="11">
        <f>OM[[#This Row],[∆ AUM]]-OM[[#This Row],[effetto mercato]]</f>
        <v>-553877.70093982294</v>
      </c>
    </row>
    <row r="595" spans="1:7">
      <c r="A595" s="4">
        <v>42870</v>
      </c>
      <c r="B595">
        <v>-7.6200000000000004E-2</v>
      </c>
      <c r="C595" s="6">
        <f>OM[[#This Row],[Variaz]]/100</f>
        <v>-7.6200000000000009E-4</v>
      </c>
      <c r="D595" s="10">
        <f>AUM[[#This Row],[ Etica Obbligazionario Misto]]</f>
        <v>1272139566.0900002</v>
      </c>
      <c r="E595" s="10">
        <f>D594*OM[[#This Row],[Variazione percentuale]]</f>
        <v>-970349.9627379002</v>
      </c>
      <c r="F595" s="11">
        <f>OM[[#This Row],[AUM]]-D594</f>
        <v>-1285581.8599998951</v>
      </c>
      <c r="G595" s="11">
        <f>OM[[#This Row],[∆ AUM]]-OM[[#This Row],[effetto mercato]]</f>
        <v>-315231.89726199489</v>
      </c>
    </row>
    <row r="596" spans="1:7">
      <c r="A596" s="4">
        <v>42871</v>
      </c>
      <c r="B596">
        <v>-3.8100000000000002E-2</v>
      </c>
      <c r="C596" s="6">
        <f>OM[[#This Row],[Variaz]]/100</f>
        <v>-3.8100000000000005E-4</v>
      </c>
      <c r="D596" s="10">
        <f>AUM[[#This Row],[ Etica Obbligazionario Misto]]</f>
        <v>1271519248.96</v>
      </c>
      <c r="E596" s="10">
        <f>D595*OM[[#This Row],[Variazione percentuale]]</f>
        <v>-484685.1746802901</v>
      </c>
      <c r="F596" s="11">
        <f>OM[[#This Row],[AUM]]-D595</f>
        <v>-620317.13000011444</v>
      </c>
      <c r="G596" s="11">
        <f>OM[[#This Row],[∆ AUM]]-OM[[#This Row],[effetto mercato]]</f>
        <v>-135631.95531982434</v>
      </c>
    </row>
    <row r="597" spans="1:7">
      <c r="A597" s="4">
        <v>42872</v>
      </c>
      <c r="B597">
        <v>3.8199999999999998E-2</v>
      </c>
      <c r="C597" s="6">
        <f>OM[[#This Row],[Variaz]]/100</f>
        <v>3.8199999999999996E-4</v>
      </c>
      <c r="D597" s="10">
        <f>AUM[[#This Row],[ Etica Obbligazionario Misto]]</f>
        <v>1271318696.0200002</v>
      </c>
      <c r="E597" s="10">
        <f>D596*OM[[#This Row],[Variazione percentuale]]</f>
        <v>485720.35310271999</v>
      </c>
      <c r="F597" s="11">
        <f>OM[[#This Row],[AUM]]-D596</f>
        <v>-200552.9399998188</v>
      </c>
      <c r="G597" s="11">
        <f>OM[[#This Row],[∆ AUM]]-OM[[#This Row],[effetto mercato]]</f>
        <v>-686273.2931025388</v>
      </c>
    </row>
    <row r="598" spans="1:7">
      <c r="A598" s="4">
        <v>42873</v>
      </c>
      <c r="B598">
        <v>1.2699999999999999E-2</v>
      </c>
      <c r="C598" s="6">
        <f>OM[[#This Row],[Variaz]]/100</f>
        <v>1.27E-4</v>
      </c>
      <c r="D598" s="10">
        <f>AUM[[#This Row],[ Etica Obbligazionario Misto]]</f>
        <v>1271544561.1599998</v>
      </c>
      <c r="E598" s="10">
        <f>D597*OM[[#This Row],[Variazione percentuale]]</f>
        <v>161457.47439454001</v>
      </c>
      <c r="F598" s="11">
        <f>OM[[#This Row],[AUM]]-D597</f>
        <v>225865.13999962807</v>
      </c>
      <c r="G598" s="11">
        <f>OM[[#This Row],[∆ AUM]]-OM[[#This Row],[effetto mercato]]</f>
        <v>64407.665605088056</v>
      </c>
    </row>
    <row r="599" spans="1:7">
      <c r="A599" s="4">
        <v>42874</v>
      </c>
      <c r="B599">
        <v>0</v>
      </c>
      <c r="C599" s="6">
        <f>OM[[#This Row],[Variaz]]/100</f>
        <v>0</v>
      </c>
      <c r="D599" s="10">
        <f>AUM[[#This Row],[ Etica Obbligazionario Misto]]</f>
        <v>1271094819.0599999</v>
      </c>
      <c r="E599" s="10">
        <f>D598*OM[[#This Row],[Variazione percentuale]]</f>
        <v>0</v>
      </c>
      <c r="F599" s="11">
        <f>OM[[#This Row],[AUM]]-D598</f>
        <v>-449742.09999990463</v>
      </c>
      <c r="G599" s="11">
        <f>OM[[#This Row],[∆ AUM]]-OM[[#This Row],[effetto mercato]]</f>
        <v>-449742.09999990463</v>
      </c>
    </row>
    <row r="600" spans="1:7">
      <c r="A600" s="4">
        <v>42877</v>
      </c>
      <c r="B600">
        <v>-6.3600000000000004E-2</v>
      </c>
      <c r="C600" s="6">
        <f>OM[[#This Row],[Variaz]]/100</f>
        <v>-6.3600000000000006E-4</v>
      </c>
      <c r="D600" s="10">
        <f>AUM[[#This Row],[ Etica Obbligazionario Misto]]</f>
        <v>1270019142.0900002</v>
      </c>
      <c r="E600" s="10">
        <f>D599*OM[[#This Row],[Variazione percentuale]]</f>
        <v>-808416.30492215999</v>
      </c>
      <c r="F600" s="11">
        <f>OM[[#This Row],[AUM]]-D599</f>
        <v>-1075676.9699997902</v>
      </c>
      <c r="G600" s="11">
        <f>OM[[#This Row],[∆ AUM]]-OM[[#This Row],[effetto mercato]]</f>
        <v>-267260.6650776302</v>
      </c>
    </row>
    <row r="601" spans="1:7">
      <c r="A601" s="4">
        <v>42878</v>
      </c>
      <c r="B601">
        <v>3.8199999999999998E-2</v>
      </c>
      <c r="C601" s="6">
        <f>OM[[#This Row],[Variaz]]/100</f>
        <v>3.8199999999999996E-4</v>
      </c>
      <c r="D601" s="10">
        <f>AUM[[#This Row],[ Etica Obbligazionario Misto]]</f>
        <v>1270429741.8699999</v>
      </c>
      <c r="E601" s="10">
        <f>D600*OM[[#This Row],[Variazione percentuale]]</f>
        <v>485147.31227838004</v>
      </c>
      <c r="F601" s="11">
        <f>OM[[#This Row],[AUM]]-D600</f>
        <v>410599.77999973297</v>
      </c>
      <c r="G601" s="11">
        <f>OM[[#This Row],[∆ AUM]]-OM[[#This Row],[effetto mercato]]</f>
        <v>-74547.532278647064</v>
      </c>
    </row>
    <row r="602" spans="1:7">
      <c r="A602" s="4">
        <v>42879</v>
      </c>
      <c r="B602">
        <v>7.6300000000000007E-2</v>
      </c>
      <c r="C602" s="6">
        <f>OM[[#This Row],[Variaz]]/100</f>
        <v>7.6300000000000011E-4</v>
      </c>
      <c r="D602" s="10">
        <f>AUM[[#This Row],[ Etica Obbligazionario Misto]]</f>
        <v>1271367411.73</v>
      </c>
      <c r="E602" s="10">
        <f>D601*OM[[#This Row],[Variazione percentuale]]</f>
        <v>969337.89304681006</v>
      </c>
      <c r="F602" s="11">
        <f>OM[[#This Row],[AUM]]-D601</f>
        <v>937669.86000013351</v>
      </c>
      <c r="G602" s="11">
        <f>OM[[#This Row],[∆ AUM]]-OM[[#This Row],[effetto mercato]]</f>
        <v>-31668.033046676544</v>
      </c>
    </row>
    <row r="603" spans="1:7">
      <c r="A603" s="4">
        <v>42880</v>
      </c>
      <c r="B603">
        <v>0.13980000000000001</v>
      </c>
      <c r="C603" s="6">
        <f>OM[[#This Row],[Variaz]]/100</f>
        <v>1.3980000000000002E-3</v>
      </c>
      <c r="D603" s="10">
        <f>AUM[[#This Row],[ Etica Obbligazionario Misto]]</f>
        <v>1272880554.8300002</v>
      </c>
      <c r="E603" s="10">
        <f>D602*OM[[#This Row],[Variazione percentuale]]</f>
        <v>1777371.6415985401</v>
      </c>
      <c r="F603" s="11">
        <f>OM[[#This Row],[AUM]]-D602</f>
        <v>1513143.1000001431</v>
      </c>
      <c r="G603" s="11">
        <f>OM[[#This Row],[∆ AUM]]-OM[[#This Row],[effetto mercato]]</f>
        <v>-264228.54159839707</v>
      </c>
    </row>
    <row r="604" spans="1:7">
      <c r="A604" s="4">
        <v>42881</v>
      </c>
      <c r="B604">
        <v>0.10150000000000001</v>
      </c>
      <c r="C604" s="6">
        <f>OM[[#This Row],[Variaz]]/100</f>
        <v>1.0150000000000001E-3</v>
      </c>
      <c r="D604" s="10">
        <f>AUM[[#This Row],[ Etica Obbligazionario Misto]]</f>
        <v>1273590056.76</v>
      </c>
      <c r="E604" s="10">
        <f>D603*OM[[#This Row],[Variazione percentuale]]</f>
        <v>1291973.7631524503</v>
      </c>
      <c r="F604" s="11">
        <f>OM[[#This Row],[AUM]]-D603</f>
        <v>709501.92999982834</v>
      </c>
      <c r="G604" s="11">
        <f>OM[[#This Row],[∆ AUM]]-OM[[#This Row],[effetto mercato]]</f>
        <v>-582471.83315262198</v>
      </c>
    </row>
    <row r="605" spans="1:7">
      <c r="A605" s="4">
        <v>42884</v>
      </c>
      <c r="B605">
        <v>0</v>
      </c>
      <c r="C605" s="6">
        <f>OM[[#This Row],[Variaz]]/100</f>
        <v>0</v>
      </c>
      <c r="D605" s="10">
        <f>AUM[[#This Row],[ Etica Obbligazionario Misto]]</f>
        <v>1273448992.9300001</v>
      </c>
      <c r="E605" s="10">
        <f>D604*OM[[#This Row],[Variazione percentuale]]</f>
        <v>0</v>
      </c>
      <c r="F605" s="11">
        <f>OM[[#This Row],[AUM]]-D604</f>
        <v>-141063.82999992371</v>
      </c>
      <c r="G605" s="11">
        <f>OM[[#This Row],[∆ AUM]]-OM[[#This Row],[effetto mercato]]</f>
        <v>-141063.82999992371</v>
      </c>
    </row>
    <row r="606" spans="1:7">
      <c r="A606" s="4">
        <v>42885</v>
      </c>
      <c r="B606">
        <v>2.5399999999999999E-2</v>
      </c>
      <c r="C606" s="6">
        <f>OM[[#This Row],[Variaz]]/100</f>
        <v>2.5399999999999999E-4</v>
      </c>
      <c r="D606" s="10">
        <f>AUM[[#This Row],[ Etica Obbligazionario Misto]]</f>
        <v>1273262243.1299999</v>
      </c>
      <c r="E606" s="10">
        <f>D605*OM[[#This Row],[Variazione percentuale]]</f>
        <v>323456.04420422</v>
      </c>
      <c r="F606" s="11">
        <f>OM[[#This Row],[AUM]]-D605</f>
        <v>-186749.80000019073</v>
      </c>
      <c r="G606" s="11">
        <f>OM[[#This Row],[∆ AUM]]-OM[[#This Row],[effetto mercato]]</f>
        <v>-510205.84420441074</v>
      </c>
    </row>
    <row r="607" spans="1:7">
      <c r="A607" s="4">
        <v>42886</v>
      </c>
      <c r="B607">
        <v>-0.1014</v>
      </c>
      <c r="C607" s="6">
        <f>OM[[#This Row],[Variaz]]/100</f>
        <v>-1.0140000000000001E-3</v>
      </c>
      <c r="D607" s="10">
        <f>AUM[[#This Row],[ Etica Obbligazionario Misto]]</f>
        <v>1256600794.0999999</v>
      </c>
      <c r="E607" s="10">
        <f>D606*OM[[#This Row],[Variazione percentuale]]</f>
        <v>-1291087.91453382</v>
      </c>
      <c r="F607" s="11">
        <f>OM[[#This Row],[AUM]]-D606</f>
        <v>-16661449.029999971</v>
      </c>
      <c r="G607" s="11">
        <f>OM[[#This Row],[∆ AUM]]-OM[[#This Row],[effetto mercato]]</f>
        <v>-15370361.115466151</v>
      </c>
    </row>
    <row r="608" spans="1:7">
      <c r="A608" s="4">
        <v>42887</v>
      </c>
      <c r="B608">
        <v>8.8800000000000004E-2</v>
      </c>
      <c r="C608" s="6">
        <f>OM[[#This Row],[Variaz]]/100</f>
        <v>8.8800000000000001E-4</v>
      </c>
      <c r="D608" s="10">
        <f>AUM[[#This Row],[ Etica Obbligazionario Misto]]</f>
        <v>1257852858.46</v>
      </c>
      <c r="E608" s="10">
        <f>D607*OM[[#This Row],[Variazione percentuale]]</f>
        <v>1115861.5051607999</v>
      </c>
      <c r="F608" s="11">
        <f>OM[[#This Row],[AUM]]-D607</f>
        <v>1252064.3600001335</v>
      </c>
      <c r="G608" s="11">
        <f>OM[[#This Row],[∆ AUM]]-OM[[#This Row],[effetto mercato]]</f>
        <v>136202.85483933357</v>
      </c>
    </row>
    <row r="609" spans="1:7">
      <c r="A609" s="4">
        <v>42891</v>
      </c>
      <c r="B609">
        <v>5.0700000000000002E-2</v>
      </c>
      <c r="C609" s="6">
        <f>OM[[#This Row],[Variaz]]/100</f>
        <v>5.0700000000000007E-4</v>
      </c>
      <c r="D609" s="10">
        <f>AUM[[#This Row],[ Etica Obbligazionario Misto]]</f>
        <v>1258286599.6800001</v>
      </c>
      <c r="E609" s="10">
        <f>D608*OM[[#This Row],[Variazione percentuale]]</f>
        <v>637731.39923922007</v>
      </c>
      <c r="F609" s="11">
        <f>OM[[#This Row],[AUM]]-D608</f>
        <v>433741.22000002861</v>
      </c>
      <c r="G609" s="11">
        <f>OM[[#This Row],[∆ AUM]]-OM[[#This Row],[effetto mercato]]</f>
        <v>-203990.17923919146</v>
      </c>
    </row>
    <row r="610" spans="1:7">
      <c r="A610" s="4">
        <v>42892</v>
      </c>
      <c r="B610">
        <v>3.7999999999999999E-2</v>
      </c>
      <c r="C610" s="6">
        <f>OM[[#This Row],[Variaz]]/100</f>
        <v>3.7999999999999997E-4</v>
      </c>
      <c r="D610" s="10">
        <f>AUM[[#This Row],[ Etica Obbligazionario Misto]]</f>
        <v>1256370881.0900002</v>
      </c>
      <c r="E610" s="10">
        <f>D609*OM[[#This Row],[Variazione percentuale]]</f>
        <v>478148.9078784</v>
      </c>
      <c r="F610" s="11">
        <f>OM[[#This Row],[AUM]]-D609</f>
        <v>-1915718.5899999142</v>
      </c>
      <c r="G610" s="11">
        <f>OM[[#This Row],[∆ AUM]]-OM[[#This Row],[effetto mercato]]</f>
        <v>-2393867.497878314</v>
      </c>
    </row>
    <row r="611" spans="1:7">
      <c r="A611" s="4">
        <v>42893</v>
      </c>
      <c r="B611">
        <v>-0.1013</v>
      </c>
      <c r="C611" s="6">
        <f>OM[[#This Row],[Variaz]]/100</f>
        <v>-1.013E-3</v>
      </c>
      <c r="D611" s="10">
        <f>AUM[[#This Row],[ Etica Obbligazionario Misto]]</f>
        <v>1254990178.03</v>
      </c>
      <c r="E611" s="10">
        <f>D610*OM[[#This Row],[Variazione percentuale]]</f>
        <v>-1272703.7025441702</v>
      </c>
      <c r="F611" s="11">
        <f>OM[[#This Row],[AUM]]-D610</f>
        <v>-1380703.0600001812</v>
      </c>
      <c r="G611" s="11">
        <f>OM[[#This Row],[∆ AUM]]-OM[[#This Row],[effetto mercato]]</f>
        <v>-107999.357456011</v>
      </c>
    </row>
    <row r="612" spans="1:7">
      <c r="A612" s="4">
        <v>42894</v>
      </c>
      <c r="B612">
        <v>0.17749999999999999</v>
      </c>
      <c r="C612" s="6">
        <f>OM[[#This Row],[Variaz]]/100</f>
        <v>1.7749999999999999E-3</v>
      </c>
      <c r="D612" s="10">
        <f>AUM[[#This Row],[ Etica Obbligazionario Misto]]</f>
        <v>1256863140.55</v>
      </c>
      <c r="E612" s="10">
        <f>D611*OM[[#This Row],[Variazione percentuale]]</f>
        <v>2227607.56600325</v>
      </c>
      <c r="F612" s="11">
        <f>OM[[#This Row],[AUM]]-D611</f>
        <v>1872962.5199999809</v>
      </c>
      <c r="G612" s="11">
        <f>OM[[#This Row],[∆ AUM]]-OM[[#This Row],[effetto mercato]]</f>
        <v>-354645.04600326903</v>
      </c>
    </row>
    <row r="613" spans="1:7">
      <c r="A613" s="4">
        <v>42895</v>
      </c>
      <c r="B613">
        <v>7.5899999999999995E-2</v>
      </c>
      <c r="C613" s="6">
        <f>OM[[#This Row],[Variaz]]/100</f>
        <v>7.5899999999999991E-4</v>
      </c>
      <c r="D613" s="10">
        <f>AUM[[#This Row],[ Etica Obbligazionario Misto]]</f>
        <v>1257790929.74</v>
      </c>
      <c r="E613" s="10">
        <f>D612*OM[[#This Row],[Variazione percentuale]]</f>
        <v>953959.12367744988</v>
      </c>
      <c r="F613" s="11">
        <f>OM[[#This Row],[AUM]]-D612</f>
        <v>927789.19000005722</v>
      </c>
      <c r="G613" s="11">
        <f>OM[[#This Row],[∆ AUM]]-OM[[#This Row],[effetto mercato]]</f>
        <v>-26169.933677392663</v>
      </c>
    </row>
    <row r="614" spans="1:7">
      <c r="A614" s="4">
        <v>42898</v>
      </c>
      <c r="B614">
        <v>7.5899999999999995E-2</v>
      </c>
      <c r="C614" s="6">
        <f>OM[[#This Row],[Variaz]]/100</f>
        <v>7.5899999999999991E-4</v>
      </c>
      <c r="D614" s="10">
        <f>AUM[[#This Row],[ Etica Obbligazionario Misto]]</f>
        <v>1258378378.5</v>
      </c>
      <c r="E614" s="10">
        <f>D613*OM[[#This Row],[Variazione percentuale]]</f>
        <v>954663.3156726599</v>
      </c>
      <c r="F614" s="11">
        <f>OM[[#This Row],[AUM]]-D613</f>
        <v>587448.75999999046</v>
      </c>
      <c r="G614" s="11">
        <f>OM[[#This Row],[∆ AUM]]-OM[[#This Row],[effetto mercato]]</f>
        <v>-367214.55567266943</v>
      </c>
    </row>
    <row r="615" spans="1:7">
      <c r="A615" s="4">
        <v>42899</v>
      </c>
      <c r="B615">
        <v>5.0500000000000003E-2</v>
      </c>
      <c r="C615" s="6">
        <f>OM[[#This Row],[Variaz]]/100</f>
        <v>5.0500000000000002E-4</v>
      </c>
      <c r="D615" s="10">
        <f>AUM[[#This Row],[ Etica Obbligazionario Misto]]</f>
        <v>1259028429.78</v>
      </c>
      <c r="E615" s="10">
        <f>D614*OM[[#This Row],[Variazione percentuale]]</f>
        <v>635481.08114250004</v>
      </c>
      <c r="F615" s="11">
        <f>OM[[#This Row],[AUM]]-D614</f>
        <v>650051.27999997139</v>
      </c>
      <c r="G615" s="11">
        <f>OM[[#This Row],[∆ AUM]]-OM[[#This Row],[effetto mercato]]</f>
        <v>14570.198857471347</v>
      </c>
    </row>
    <row r="616" spans="1:7">
      <c r="A616" s="4">
        <v>42900</v>
      </c>
      <c r="B616">
        <v>3.7900000000000003E-2</v>
      </c>
      <c r="C616" s="6">
        <f>OM[[#This Row],[Variaz]]/100</f>
        <v>3.7900000000000005E-4</v>
      </c>
      <c r="D616" s="10">
        <f>AUM[[#This Row],[ Etica Obbligazionario Misto]]</f>
        <v>1259163906.22</v>
      </c>
      <c r="E616" s="10">
        <f>D615*OM[[#This Row],[Variazione percentuale]]</f>
        <v>477171.77488662006</v>
      </c>
      <c r="F616" s="11">
        <f>OM[[#This Row],[AUM]]-D615</f>
        <v>135476.44000005722</v>
      </c>
      <c r="G616" s="11">
        <f>OM[[#This Row],[∆ AUM]]-OM[[#This Row],[effetto mercato]]</f>
        <v>-341695.33488656284</v>
      </c>
    </row>
    <row r="617" spans="1:7">
      <c r="A617" s="4">
        <v>42901</v>
      </c>
      <c r="B617">
        <v>-0.1641</v>
      </c>
      <c r="C617" s="6">
        <f>OM[[#This Row],[Variaz]]/100</f>
        <v>-1.6409999999999999E-3</v>
      </c>
      <c r="D617" s="10">
        <f>AUM[[#This Row],[ Etica Obbligazionario Misto]]</f>
        <v>1256850371.3400002</v>
      </c>
      <c r="E617" s="10">
        <f>D616*OM[[#This Row],[Variazione percentuale]]</f>
        <v>-2066287.9701070199</v>
      </c>
      <c r="F617" s="11">
        <f>OM[[#This Row],[AUM]]-D616</f>
        <v>-2313534.879999876</v>
      </c>
      <c r="G617" s="11">
        <f>OM[[#This Row],[∆ AUM]]-OM[[#This Row],[effetto mercato]]</f>
        <v>-247246.90989285614</v>
      </c>
    </row>
    <row r="618" spans="1:7">
      <c r="A618" s="4">
        <v>42902</v>
      </c>
      <c r="B618">
        <v>-2.53E-2</v>
      </c>
      <c r="C618" s="6">
        <f>OM[[#This Row],[Variaz]]/100</f>
        <v>-2.5299999999999997E-4</v>
      </c>
      <c r="D618" s="10">
        <f>AUM[[#This Row],[ Etica Obbligazionario Misto]]</f>
        <v>1256134951.05</v>
      </c>
      <c r="E618" s="10">
        <f>D617*OM[[#This Row],[Variazione percentuale]]</f>
        <v>-317983.14394902001</v>
      </c>
      <c r="F618" s="11">
        <f>OM[[#This Row],[AUM]]-D617</f>
        <v>-715420.29000020027</v>
      </c>
      <c r="G618" s="11">
        <f>OM[[#This Row],[∆ AUM]]-OM[[#This Row],[effetto mercato]]</f>
        <v>-397437.14605118026</v>
      </c>
    </row>
    <row r="619" spans="1:7">
      <c r="A619" s="4">
        <v>42905</v>
      </c>
      <c r="B619">
        <v>0.1265</v>
      </c>
      <c r="C619" s="6">
        <f>OM[[#This Row],[Variaz]]/100</f>
        <v>1.2650000000000001E-3</v>
      </c>
      <c r="D619" s="10">
        <f>AUM[[#This Row],[ Etica Obbligazionario Misto]]</f>
        <v>1258054967.1500001</v>
      </c>
      <c r="E619" s="10">
        <f>D618*OM[[#This Row],[Variazione percentuale]]</f>
        <v>1589010.7130782499</v>
      </c>
      <c r="F619" s="11">
        <f>OM[[#This Row],[AUM]]-D618</f>
        <v>1920016.1000001431</v>
      </c>
      <c r="G619" s="11">
        <f>OM[[#This Row],[∆ AUM]]-OM[[#This Row],[effetto mercato]]</f>
        <v>331005.38692189311</v>
      </c>
    </row>
    <row r="620" spans="1:7">
      <c r="A620" s="4">
        <v>42906</v>
      </c>
      <c r="B620">
        <v>7.5800000000000006E-2</v>
      </c>
      <c r="C620" s="6">
        <f>OM[[#This Row],[Variaz]]/100</f>
        <v>7.580000000000001E-4</v>
      </c>
      <c r="D620" s="10">
        <f>AUM[[#This Row],[ Etica Obbligazionario Misto]]</f>
        <v>1258457564.29</v>
      </c>
      <c r="E620" s="10">
        <f>D619*OM[[#This Row],[Variazione percentuale]]</f>
        <v>953605.66509970021</v>
      </c>
      <c r="F620" s="11">
        <f>OM[[#This Row],[AUM]]-D619</f>
        <v>402597.13999986649</v>
      </c>
      <c r="G620" s="11">
        <f>OM[[#This Row],[∆ AUM]]-OM[[#This Row],[effetto mercato]]</f>
        <v>-551008.52509983373</v>
      </c>
    </row>
    <row r="621" spans="1:7">
      <c r="A621" s="4">
        <v>42907</v>
      </c>
      <c r="B621">
        <v>-1.26E-2</v>
      </c>
      <c r="C621" s="6">
        <f>OM[[#This Row],[Variaz]]/100</f>
        <v>-1.26E-4</v>
      </c>
      <c r="D621" s="10">
        <f>AUM[[#This Row],[ Etica Obbligazionario Misto]]</f>
        <v>1258061329.21</v>
      </c>
      <c r="E621" s="10">
        <f>D620*OM[[#This Row],[Variazione percentuale]]</f>
        <v>-158565.65310053999</v>
      </c>
      <c r="F621" s="11">
        <f>OM[[#This Row],[AUM]]-D620</f>
        <v>-396235.07999992371</v>
      </c>
      <c r="G621" s="11">
        <f>OM[[#This Row],[∆ AUM]]-OM[[#This Row],[effetto mercato]]</f>
        <v>-237669.42689938372</v>
      </c>
    </row>
    <row r="622" spans="1:7">
      <c r="A622" s="4">
        <v>42908</v>
      </c>
      <c r="B622">
        <v>2.52E-2</v>
      </c>
      <c r="C622" s="6">
        <f>OM[[#This Row],[Variaz]]/100</f>
        <v>2.52E-4</v>
      </c>
      <c r="D622" s="10">
        <f>AUM[[#This Row],[ Etica Obbligazionario Misto]]</f>
        <v>1259255177.3400002</v>
      </c>
      <c r="E622" s="10">
        <f>D621*OM[[#This Row],[Variazione percentuale]]</f>
        <v>317031.45496092003</v>
      </c>
      <c r="F622" s="11">
        <f>OM[[#This Row],[AUM]]-D621</f>
        <v>1193848.1300001144</v>
      </c>
      <c r="G622" s="11">
        <f>OM[[#This Row],[∆ AUM]]-OM[[#This Row],[effetto mercato]]</f>
        <v>876816.67503919441</v>
      </c>
    </row>
    <row r="623" spans="1:7">
      <c r="A623" s="4">
        <v>42909</v>
      </c>
      <c r="B623">
        <v>-5.0500000000000003E-2</v>
      </c>
      <c r="C623" s="6">
        <f>OM[[#This Row],[Variaz]]/100</f>
        <v>-5.0500000000000002E-4</v>
      </c>
      <c r="D623" s="10">
        <f>AUM[[#This Row],[ Etica Obbligazionario Misto]]</f>
        <v>1256644961.49</v>
      </c>
      <c r="E623" s="10">
        <f>D622*OM[[#This Row],[Variazione percentuale]]</f>
        <v>-635923.86455670011</v>
      </c>
      <c r="F623" s="11">
        <f>OM[[#This Row],[AUM]]-D622</f>
        <v>-2610215.8500001431</v>
      </c>
      <c r="G623" s="11">
        <f>OM[[#This Row],[∆ AUM]]-OM[[#This Row],[effetto mercato]]</f>
        <v>-1974291.9854434431</v>
      </c>
    </row>
    <row r="624" spans="1:7">
      <c r="A624" s="4">
        <v>42912</v>
      </c>
      <c r="B624">
        <v>6.3100000000000003E-2</v>
      </c>
      <c r="C624" s="6">
        <f>OM[[#This Row],[Variaz]]/100</f>
        <v>6.3100000000000005E-4</v>
      </c>
      <c r="D624" s="10">
        <f>AUM[[#This Row],[ Etica Obbligazionario Misto]]</f>
        <v>1257143654.4300001</v>
      </c>
      <c r="E624" s="10">
        <f>D623*OM[[#This Row],[Variazione percentuale]]</f>
        <v>792942.97070019005</v>
      </c>
      <c r="F624" s="11">
        <f>OM[[#This Row],[AUM]]-D623</f>
        <v>498692.94000005722</v>
      </c>
      <c r="G624" s="11">
        <f>OM[[#This Row],[∆ AUM]]-OM[[#This Row],[effetto mercato]]</f>
        <v>-294250.03070013283</v>
      </c>
    </row>
    <row r="625" spans="1:7">
      <c r="A625" s="4">
        <v>42913</v>
      </c>
      <c r="B625">
        <v>-0.65620000000000001</v>
      </c>
      <c r="C625" s="6">
        <f>OM[[#This Row],[Variaz]]/100</f>
        <v>-6.5620000000000001E-3</v>
      </c>
      <c r="D625" s="10">
        <f>AUM[[#This Row],[ Etica Obbligazionario Misto]]</f>
        <v>1249405486.26</v>
      </c>
      <c r="E625" s="10">
        <f>D624*OM[[#This Row],[Variazione percentuale]]</f>
        <v>-8249376.6603696607</v>
      </c>
      <c r="F625" s="11">
        <f>OM[[#This Row],[AUM]]-D624</f>
        <v>-7738168.1700000763</v>
      </c>
      <c r="G625" s="11">
        <f>OM[[#This Row],[∆ AUM]]-OM[[#This Row],[effetto mercato]]</f>
        <v>511208.49036958441</v>
      </c>
    </row>
    <row r="626" spans="1:7">
      <c r="A626" s="4">
        <v>42914</v>
      </c>
      <c r="B626">
        <v>5.0799999999999998E-2</v>
      </c>
      <c r="C626" s="6">
        <f>OM[[#This Row],[Variaz]]/100</f>
        <v>5.0799999999999999E-4</v>
      </c>
      <c r="D626" s="10">
        <f>AUM[[#This Row],[ Etica Obbligazionario Misto]]</f>
        <v>1249911466.25</v>
      </c>
      <c r="E626" s="10">
        <f>D625*OM[[#This Row],[Variazione percentuale]]</f>
        <v>634697.98702007998</v>
      </c>
      <c r="F626" s="11">
        <f>OM[[#This Row],[AUM]]-D625</f>
        <v>505979.99000000954</v>
      </c>
      <c r="G626" s="11">
        <f>OM[[#This Row],[∆ AUM]]-OM[[#This Row],[effetto mercato]]</f>
        <v>-128717.99702007044</v>
      </c>
    </row>
    <row r="627" spans="1:7">
      <c r="A627" s="4">
        <v>42915</v>
      </c>
      <c r="B627">
        <v>-0.4824</v>
      </c>
      <c r="C627" s="6">
        <f>OM[[#This Row],[Variaz]]/100</f>
        <v>-4.8240000000000002E-3</v>
      </c>
      <c r="D627" s="10">
        <f>AUM[[#This Row],[ Etica Obbligazionario Misto]]</f>
        <v>1243766869.8499999</v>
      </c>
      <c r="E627" s="10">
        <f>D626*OM[[#This Row],[Variazione percentuale]]</f>
        <v>-6029572.9131899998</v>
      </c>
      <c r="F627" s="11">
        <f>OM[[#This Row],[AUM]]-D626</f>
        <v>-6144596.4000000954</v>
      </c>
      <c r="G627" s="11">
        <f>OM[[#This Row],[∆ AUM]]-OM[[#This Row],[effetto mercato]]</f>
        <v>-115023.48681009561</v>
      </c>
    </row>
    <row r="628" spans="1:7">
      <c r="A628" s="4">
        <v>42916</v>
      </c>
      <c r="B628">
        <v>-1.2800000000000001E-2</v>
      </c>
      <c r="C628" s="6">
        <f>OM[[#This Row],[Variaz]]/100</f>
        <v>-1.2799999999999999E-4</v>
      </c>
      <c r="D628" s="10">
        <f>AUM[[#This Row],[ Etica Obbligazionario Misto]]</f>
        <v>1244547637.8399999</v>
      </c>
      <c r="E628" s="10">
        <f>D627*OM[[#This Row],[Variazione percentuale]]</f>
        <v>-159202.15934079999</v>
      </c>
      <c r="F628" s="11">
        <f>OM[[#This Row],[AUM]]-D627</f>
        <v>780767.99000000954</v>
      </c>
      <c r="G628" s="11">
        <f>OM[[#This Row],[∆ AUM]]-OM[[#This Row],[effetto mercato]]</f>
        <v>939970.14934080956</v>
      </c>
    </row>
    <row r="629" spans="1:7">
      <c r="A629" s="4">
        <v>42919</v>
      </c>
      <c r="B629">
        <v>7.6600000000000001E-2</v>
      </c>
      <c r="C629" s="6">
        <f>OM[[#This Row],[Variaz]]/100</f>
        <v>7.6599999999999997E-4</v>
      </c>
      <c r="D629" s="10">
        <f>AUM[[#This Row],[ Etica Obbligazionario Misto]]</f>
        <v>1246159123.7900002</v>
      </c>
      <c r="E629" s="10">
        <f>D628*OM[[#This Row],[Variazione percentuale]]</f>
        <v>953323.49058543995</v>
      </c>
      <c r="F629" s="11">
        <f>OM[[#This Row],[AUM]]-D628</f>
        <v>1611485.9500002861</v>
      </c>
      <c r="G629" s="11">
        <f>OM[[#This Row],[∆ AUM]]-OM[[#This Row],[effetto mercato]]</f>
        <v>658162.45941484615</v>
      </c>
    </row>
    <row r="630" spans="1:7">
      <c r="A630" s="4">
        <v>42920</v>
      </c>
      <c r="B630">
        <v>2.5499999999999998E-2</v>
      </c>
      <c r="C630" s="6">
        <f>OM[[#This Row],[Variaz]]/100</f>
        <v>2.5499999999999996E-4</v>
      </c>
      <c r="D630" s="10">
        <f>AUM[[#This Row],[ Etica Obbligazionario Misto]]</f>
        <v>1246746276.54</v>
      </c>
      <c r="E630" s="10">
        <f>D629*OM[[#This Row],[Variazione percentuale]]</f>
        <v>317770.57656645001</v>
      </c>
      <c r="F630" s="11">
        <f>OM[[#This Row],[AUM]]-D629</f>
        <v>587152.74999976158</v>
      </c>
      <c r="G630" s="11">
        <f>OM[[#This Row],[∆ AUM]]-OM[[#This Row],[effetto mercato]]</f>
        <v>269382.17343331157</v>
      </c>
    </row>
    <row r="631" spans="1:7">
      <c r="A631" s="4">
        <v>42921</v>
      </c>
      <c r="B631">
        <v>1.2699999999999999E-2</v>
      </c>
      <c r="C631" s="6">
        <f>OM[[#This Row],[Variaz]]/100</f>
        <v>1.27E-4</v>
      </c>
      <c r="D631" s="10">
        <f>AUM[[#This Row],[ Etica Obbligazionario Misto]]</f>
        <v>1247801503.25</v>
      </c>
      <c r="E631" s="10">
        <f>D630*OM[[#This Row],[Variazione percentuale]]</f>
        <v>158336.77712057999</v>
      </c>
      <c r="F631" s="11">
        <f>OM[[#This Row],[AUM]]-D630</f>
        <v>1055226.7100000381</v>
      </c>
      <c r="G631" s="11">
        <f>OM[[#This Row],[∆ AUM]]-OM[[#This Row],[effetto mercato]]</f>
        <v>896889.93287945818</v>
      </c>
    </row>
    <row r="632" spans="1:7">
      <c r="A632" s="4">
        <v>42922</v>
      </c>
      <c r="B632">
        <v>-0.48430000000000001</v>
      </c>
      <c r="C632" s="6">
        <f>OM[[#This Row],[Variaz]]/100</f>
        <v>-4.8430000000000001E-3</v>
      </c>
      <c r="D632" s="10">
        <f>AUM[[#This Row],[ Etica Obbligazionario Misto]]</f>
        <v>1241973664.7</v>
      </c>
      <c r="E632" s="10">
        <f>D631*OM[[#This Row],[Variazione percentuale]]</f>
        <v>-6043102.6802397501</v>
      </c>
      <c r="F632" s="11">
        <f>OM[[#This Row],[AUM]]-D631</f>
        <v>-5827838.5499999523</v>
      </c>
      <c r="G632" s="11">
        <f>OM[[#This Row],[∆ AUM]]-OM[[#This Row],[effetto mercato]]</f>
        <v>215264.13023979776</v>
      </c>
    </row>
    <row r="633" spans="1:7">
      <c r="A633" s="4">
        <v>42923</v>
      </c>
      <c r="B633">
        <v>-8.9599999999999999E-2</v>
      </c>
      <c r="C633" s="6">
        <f>OM[[#This Row],[Variaz]]/100</f>
        <v>-8.9599999999999999E-4</v>
      </c>
      <c r="D633" s="10">
        <f>AUM[[#This Row],[ Etica Obbligazionario Misto]]</f>
        <v>1241001649.6400001</v>
      </c>
      <c r="E633" s="10">
        <f>D632*OM[[#This Row],[Variazione percentuale]]</f>
        <v>-1112808.4035712001</v>
      </c>
      <c r="F633" s="11">
        <f>OM[[#This Row],[AUM]]-D632</f>
        <v>-972015.05999994278</v>
      </c>
      <c r="G633" s="11">
        <f>OM[[#This Row],[∆ AUM]]-OM[[#This Row],[effetto mercato]]</f>
        <v>140793.34357125731</v>
      </c>
    </row>
    <row r="634" spans="1:7">
      <c r="A634" s="4">
        <v>42926</v>
      </c>
      <c r="B634">
        <v>0.1794</v>
      </c>
      <c r="C634" s="6">
        <f>OM[[#This Row],[Variaz]]/100</f>
        <v>1.794E-3</v>
      </c>
      <c r="D634" s="10">
        <f>AUM[[#This Row],[ Etica Obbligazionario Misto]]</f>
        <v>1243407486.1199999</v>
      </c>
      <c r="E634" s="10">
        <f>D633*OM[[#This Row],[Variazione percentuale]]</f>
        <v>2226356.9594541602</v>
      </c>
      <c r="F634" s="11">
        <f>OM[[#This Row],[AUM]]-D633</f>
        <v>2405836.4799997807</v>
      </c>
      <c r="G634" s="11">
        <f>OM[[#This Row],[∆ AUM]]-OM[[#This Row],[effetto mercato]]</f>
        <v>179479.52054562047</v>
      </c>
    </row>
    <row r="635" spans="1:7">
      <c r="A635" s="4">
        <v>42927</v>
      </c>
      <c r="B635">
        <v>-8.9599999999999999E-2</v>
      </c>
      <c r="C635" s="6">
        <f>OM[[#This Row],[Variaz]]/100</f>
        <v>-8.9599999999999999E-4</v>
      </c>
      <c r="D635" s="10">
        <f>AUM[[#This Row],[ Etica Obbligazionario Misto]]</f>
        <v>1242362747.02</v>
      </c>
      <c r="E635" s="10">
        <f>D634*OM[[#This Row],[Variazione percentuale]]</f>
        <v>-1114093.1075635199</v>
      </c>
      <c r="F635" s="11">
        <f>OM[[#This Row],[AUM]]-D634</f>
        <v>-1044739.0999999046</v>
      </c>
      <c r="G635" s="11">
        <f>OM[[#This Row],[∆ AUM]]-OM[[#This Row],[effetto mercato]]</f>
        <v>69354.007563615218</v>
      </c>
    </row>
    <row r="636" spans="1:7">
      <c r="A636" s="4">
        <v>42928</v>
      </c>
      <c r="B636">
        <v>0.3201</v>
      </c>
      <c r="C636" s="6">
        <f>OM[[#This Row],[Variaz]]/100</f>
        <v>3.2009999999999999E-3</v>
      </c>
      <c r="D636" s="10">
        <f>AUM[[#This Row],[ Etica Obbligazionario Misto]]</f>
        <v>1245673769.8700001</v>
      </c>
      <c r="E636" s="10">
        <f>D635*OM[[#This Row],[Variazione percentuale]]</f>
        <v>3976803.1532110199</v>
      </c>
      <c r="F636" s="11">
        <f>OM[[#This Row],[AUM]]-D635</f>
        <v>3311022.8500001431</v>
      </c>
      <c r="G636" s="11">
        <f>OM[[#This Row],[∆ AUM]]-OM[[#This Row],[effetto mercato]]</f>
        <v>-665780.30321087688</v>
      </c>
    </row>
    <row r="637" spans="1:7">
      <c r="A637" s="4">
        <v>42929</v>
      </c>
      <c r="B637">
        <v>-0.1149</v>
      </c>
      <c r="C637" s="6">
        <f>OM[[#This Row],[Variaz]]/100</f>
        <v>-1.1490000000000001E-3</v>
      </c>
      <c r="D637" s="10">
        <f>AUM[[#This Row],[ Etica Obbligazionario Misto]]</f>
        <v>1244380992.24</v>
      </c>
      <c r="E637" s="10">
        <f>D636*OM[[#This Row],[Variazione percentuale]]</f>
        <v>-1431279.1615806301</v>
      </c>
      <c r="F637" s="11">
        <f>OM[[#This Row],[AUM]]-D636</f>
        <v>-1292777.6300001144</v>
      </c>
      <c r="G637" s="11">
        <f>OM[[#This Row],[∆ AUM]]-OM[[#This Row],[effetto mercato]]</f>
        <v>138501.53158051567</v>
      </c>
    </row>
    <row r="638" spans="1:7">
      <c r="A638" s="4">
        <v>42930</v>
      </c>
      <c r="B638">
        <v>7.6700000000000004E-2</v>
      </c>
      <c r="C638" s="6">
        <f>OM[[#This Row],[Variaz]]/100</f>
        <v>7.67E-4</v>
      </c>
      <c r="D638" s="10">
        <f>AUM[[#This Row],[ Etica Obbligazionario Misto]]</f>
        <v>1245230921.04</v>
      </c>
      <c r="E638" s="10">
        <f>D637*OM[[#This Row],[Variazione percentuale]]</f>
        <v>954440.22104808001</v>
      </c>
      <c r="F638" s="11">
        <f>OM[[#This Row],[AUM]]-D637</f>
        <v>849928.79999995232</v>
      </c>
      <c r="G638" s="11">
        <f>OM[[#This Row],[∆ AUM]]-OM[[#This Row],[effetto mercato]]</f>
        <v>-104511.4210481277</v>
      </c>
    </row>
    <row r="639" spans="1:7">
      <c r="A639" s="4">
        <v>42933</v>
      </c>
      <c r="B639">
        <v>7.6600000000000001E-2</v>
      </c>
      <c r="C639" s="6">
        <f>OM[[#This Row],[Variaz]]/100</f>
        <v>7.6599999999999997E-4</v>
      </c>
      <c r="D639" s="10">
        <f>AUM[[#This Row],[ Etica Obbligazionario Misto]]</f>
        <v>1246076228.05</v>
      </c>
      <c r="E639" s="10">
        <f>D638*OM[[#This Row],[Variazione percentuale]]</f>
        <v>953846.88551663992</v>
      </c>
      <c r="F639" s="11">
        <f>OM[[#This Row],[AUM]]-D638</f>
        <v>845307.00999999046</v>
      </c>
      <c r="G639" s="11">
        <f>OM[[#This Row],[∆ AUM]]-OM[[#This Row],[effetto mercato]]</f>
        <v>-108539.87551664945</v>
      </c>
    </row>
    <row r="640" spans="1:7">
      <c r="A640" s="4">
        <v>42934</v>
      </c>
      <c r="B640">
        <v>-8.9300000000000004E-2</v>
      </c>
      <c r="C640" s="6">
        <f>OM[[#This Row],[Variaz]]/100</f>
        <v>-8.9300000000000002E-4</v>
      </c>
      <c r="D640" s="10">
        <f>AUM[[#This Row],[ Etica Obbligazionario Misto]]</f>
        <v>1244392556.04</v>
      </c>
      <c r="E640" s="10">
        <f>D639*OM[[#This Row],[Variazione percentuale]]</f>
        <v>-1112746.0716486499</v>
      </c>
      <c r="F640" s="11">
        <f>OM[[#This Row],[AUM]]-D639</f>
        <v>-1683672.0099999905</v>
      </c>
      <c r="G640" s="11">
        <f>OM[[#This Row],[∆ AUM]]-OM[[#This Row],[effetto mercato]]</f>
        <v>-570925.93835134059</v>
      </c>
    </row>
    <row r="641" spans="1:7">
      <c r="A641" s="4">
        <v>42935</v>
      </c>
      <c r="B641">
        <v>0.1149</v>
      </c>
      <c r="C641" s="6">
        <f>OM[[#This Row],[Variaz]]/100</f>
        <v>1.1490000000000001E-3</v>
      </c>
      <c r="D641" s="10">
        <f>AUM[[#This Row],[ Etica Obbligazionario Misto]]</f>
        <v>1245422230.8599999</v>
      </c>
      <c r="E641" s="10">
        <f>D640*OM[[#This Row],[Variazione percentuale]]</f>
        <v>1429807.0468899601</v>
      </c>
      <c r="F641" s="11">
        <f>OM[[#This Row],[AUM]]-D640</f>
        <v>1029674.8199999332</v>
      </c>
      <c r="G641" s="11">
        <f>OM[[#This Row],[∆ AUM]]-OM[[#This Row],[effetto mercato]]</f>
        <v>-400132.22689002682</v>
      </c>
    </row>
    <row r="642" spans="1:7">
      <c r="A642" s="4">
        <v>42936</v>
      </c>
      <c r="B642">
        <v>5.0999999999999997E-2</v>
      </c>
      <c r="C642" s="6">
        <f>OM[[#This Row],[Variaz]]/100</f>
        <v>5.0999999999999993E-4</v>
      </c>
      <c r="D642" s="10">
        <f>AUM[[#This Row],[ Etica Obbligazionario Misto]]</f>
        <v>1245802367.8300002</v>
      </c>
      <c r="E642" s="10">
        <f>D641*OM[[#This Row],[Variazione percentuale]]</f>
        <v>635165.33773859986</v>
      </c>
      <c r="F642" s="11">
        <f>OM[[#This Row],[AUM]]-D641</f>
        <v>380136.97000026703</v>
      </c>
      <c r="G642" s="11">
        <f>OM[[#This Row],[∆ AUM]]-OM[[#This Row],[effetto mercato]]</f>
        <v>-255028.36773833283</v>
      </c>
    </row>
    <row r="643" spans="1:7">
      <c r="A643" s="4">
        <v>42937</v>
      </c>
      <c r="B643">
        <v>-1.2800000000000001E-2</v>
      </c>
      <c r="C643" s="6">
        <f>OM[[#This Row],[Variaz]]/100</f>
        <v>-1.2799999999999999E-4</v>
      </c>
      <c r="D643" s="10">
        <f>AUM[[#This Row],[ Etica Obbligazionario Misto]]</f>
        <v>1245571157.97</v>
      </c>
      <c r="E643" s="10">
        <f>D642*OM[[#This Row],[Variazione percentuale]]</f>
        <v>-159462.70308224001</v>
      </c>
      <c r="F643" s="11">
        <f>OM[[#This Row],[AUM]]-D642</f>
        <v>-231209.86000013351</v>
      </c>
      <c r="G643" s="11">
        <f>OM[[#This Row],[∆ AUM]]-OM[[#This Row],[effetto mercato]]</f>
        <v>-71747.156917893502</v>
      </c>
    </row>
    <row r="644" spans="1:7">
      <c r="A644" s="4">
        <v>42940</v>
      </c>
      <c r="B644">
        <v>-3.8300000000000001E-2</v>
      </c>
      <c r="C644" s="6">
        <f>OM[[#This Row],[Variaz]]/100</f>
        <v>-3.8299999999999999E-4</v>
      </c>
      <c r="D644" s="10">
        <f>AUM[[#This Row],[ Etica Obbligazionario Misto]]</f>
        <v>1245026195.5700002</v>
      </c>
      <c r="E644" s="10">
        <f>D643*OM[[#This Row],[Variazione percentuale]]</f>
        <v>-477053.75350250996</v>
      </c>
      <c r="F644" s="11">
        <f>OM[[#This Row],[AUM]]-D643</f>
        <v>-544962.39999985695</v>
      </c>
      <c r="G644" s="11">
        <f>OM[[#This Row],[∆ AUM]]-OM[[#This Row],[effetto mercato]]</f>
        <v>-67908.646497346985</v>
      </c>
    </row>
    <row r="645" spans="1:7">
      <c r="A645" s="4">
        <v>42941</v>
      </c>
      <c r="B645">
        <v>-0.2041</v>
      </c>
      <c r="C645" s="6">
        <f>OM[[#This Row],[Variaz]]/100</f>
        <v>-2.0409999999999998E-3</v>
      </c>
      <c r="D645" s="10">
        <f>AUM[[#This Row],[ Etica Obbligazionario Misto]]</f>
        <v>1242434829.0900002</v>
      </c>
      <c r="E645" s="10">
        <f>D644*OM[[#This Row],[Variazione percentuale]]</f>
        <v>-2541098.4651583703</v>
      </c>
      <c r="F645" s="11">
        <f>OM[[#This Row],[AUM]]-D644</f>
        <v>-2591366.4800000191</v>
      </c>
      <c r="G645" s="11">
        <f>OM[[#This Row],[∆ AUM]]-OM[[#This Row],[effetto mercato]]</f>
        <v>-50268.01484164875</v>
      </c>
    </row>
    <row r="646" spans="1:7">
      <c r="A646" s="4">
        <v>42942</v>
      </c>
      <c r="B646">
        <v>8.9499999999999996E-2</v>
      </c>
      <c r="C646" s="6">
        <f>OM[[#This Row],[Variaz]]/100</f>
        <v>8.9499999999999996E-4</v>
      </c>
      <c r="D646" s="10">
        <f>AUM[[#This Row],[ Etica Obbligazionario Misto]]</f>
        <v>1243478331.51</v>
      </c>
      <c r="E646" s="10">
        <f>D645*OM[[#This Row],[Variazione percentuale]]</f>
        <v>1111979.17203555</v>
      </c>
      <c r="F646" s="11">
        <f>OM[[#This Row],[AUM]]-D645</f>
        <v>1043502.4199998379</v>
      </c>
      <c r="G646" s="11">
        <f>OM[[#This Row],[∆ AUM]]-OM[[#This Row],[effetto mercato]]</f>
        <v>-68476.752035712125</v>
      </c>
    </row>
    <row r="647" spans="1:7">
      <c r="A647" s="4">
        <v>42943</v>
      </c>
      <c r="B647">
        <v>8.9399999999999993E-2</v>
      </c>
      <c r="C647" s="6">
        <f>OM[[#This Row],[Variaz]]/100</f>
        <v>8.9399999999999994E-4</v>
      </c>
      <c r="D647" s="10">
        <f>AUM[[#This Row],[ Etica Obbligazionario Misto]]</f>
        <v>1243162404.23</v>
      </c>
      <c r="E647" s="10">
        <f>D646*OM[[#This Row],[Variazione percentuale]]</f>
        <v>1111669.62836994</v>
      </c>
      <c r="F647" s="11">
        <f>OM[[#This Row],[AUM]]-D646</f>
        <v>-315927.27999997139</v>
      </c>
      <c r="G647" s="11">
        <f>OM[[#This Row],[∆ AUM]]-OM[[#This Row],[effetto mercato]]</f>
        <v>-1427596.9083699114</v>
      </c>
    </row>
    <row r="648" spans="1:7">
      <c r="A648" s="4">
        <v>42944</v>
      </c>
      <c r="B648">
        <v>-0.1404</v>
      </c>
      <c r="C648" s="6">
        <f>OM[[#This Row],[Variaz]]/100</f>
        <v>-1.4039999999999999E-3</v>
      </c>
      <c r="D648" s="10">
        <f>AUM[[#This Row],[ Etica Obbligazionario Misto]]</f>
        <v>1241169110.98</v>
      </c>
      <c r="E648" s="10">
        <f>D647*OM[[#This Row],[Variazione percentuale]]</f>
        <v>-1745400.0155389199</v>
      </c>
      <c r="F648" s="11">
        <f>OM[[#This Row],[AUM]]-D647</f>
        <v>-1993293.25</v>
      </c>
      <c r="G648" s="11">
        <f>OM[[#This Row],[∆ AUM]]-OM[[#This Row],[effetto mercato]]</f>
        <v>-247893.23446108005</v>
      </c>
    </row>
    <row r="649" spans="1:7">
      <c r="A649" s="4">
        <v>42947</v>
      </c>
      <c r="B649">
        <v>0</v>
      </c>
      <c r="C649" s="6">
        <f>OM[[#This Row],[Variaz]]/100</f>
        <v>0</v>
      </c>
      <c r="D649" s="10">
        <f>AUM[[#This Row],[ Etica Obbligazionario Misto]]</f>
        <v>1240768180.95</v>
      </c>
      <c r="E649" s="10">
        <f>D648*OM[[#This Row],[Variazione percentuale]]</f>
        <v>0</v>
      </c>
      <c r="F649" s="11">
        <f>OM[[#This Row],[AUM]]-D648</f>
        <v>-400930.02999997139</v>
      </c>
      <c r="G649" s="11">
        <f>OM[[#This Row],[∆ AUM]]-OM[[#This Row],[effetto mercato]]</f>
        <v>-400930.02999997139</v>
      </c>
    </row>
    <row r="650" spans="1:7">
      <c r="A650" s="4">
        <v>42948</v>
      </c>
      <c r="B650">
        <v>0.2172</v>
      </c>
      <c r="C650" s="6">
        <f>OM[[#This Row],[Variaz]]/100</f>
        <v>2.1719999999999999E-3</v>
      </c>
      <c r="D650" s="10">
        <f>AUM[[#This Row],[ Etica Obbligazionario Misto]]</f>
        <v>1243439251.6700001</v>
      </c>
      <c r="E650" s="10">
        <f>D649*OM[[#This Row],[Variazione percentuale]]</f>
        <v>2694948.4890234</v>
      </c>
      <c r="F650" s="11">
        <f>OM[[#This Row],[AUM]]-D649</f>
        <v>2671070.7200000286</v>
      </c>
      <c r="G650" s="11">
        <f>OM[[#This Row],[∆ AUM]]-OM[[#This Row],[effetto mercato]]</f>
        <v>-23877.769023371395</v>
      </c>
    </row>
    <row r="651" spans="1:7">
      <c r="A651" s="4">
        <v>42949</v>
      </c>
      <c r="B651">
        <v>-5.0999999999999997E-2</v>
      </c>
      <c r="C651" s="6">
        <f>OM[[#This Row],[Variaz]]/100</f>
        <v>-5.0999999999999993E-4</v>
      </c>
      <c r="D651" s="10">
        <f>AUM[[#This Row],[ Etica Obbligazionario Misto]]</f>
        <v>1242714469.4000001</v>
      </c>
      <c r="E651" s="10">
        <f>D650*OM[[#This Row],[Variazione percentuale]]</f>
        <v>-634154.01835169992</v>
      </c>
      <c r="F651" s="11">
        <f>OM[[#This Row],[AUM]]-D650</f>
        <v>-724782.26999998093</v>
      </c>
      <c r="G651" s="11">
        <f>OM[[#This Row],[∆ AUM]]-OM[[#This Row],[effetto mercato]]</f>
        <v>-90628.251648281002</v>
      </c>
    </row>
    <row r="652" spans="1:7">
      <c r="A652" s="4">
        <v>42950</v>
      </c>
      <c r="B652">
        <v>5.0999999999999997E-2</v>
      </c>
      <c r="C652" s="6">
        <f>OM[[#This Row],[Variaz]]/100</f>
        <v>5.0999999999999993E-4</v>
      </c>
      <c r="D652" s="10">
        <f>AUM[[#This Row],[ Etica Obbligazionario Misto]]</f>
        <v>1244385435.8399999</v>
      </c>
      <c r="E652" s="10">
        <f>D651*OM[[#This Row],[Variazione percentuale]]</f>
        <v>633784.37939399993</v>
      </c>
      <c r="F652" s="11">
        <f>OM[[#This Row],[AUM]]-D651</f>
        <v>1670966.4399998188</v>
      </c>
      <c r="G652" s="11">
        <f>OM[[#This Row],[∆ AUM]]-OM[[#This Row],[effetto mercato]]</f>
        <v>1037182.0606058189</v>
      </c>
    </row>
    <row r="653" spans="1:7">
      <c r="A653" s="4">
        <v>42951</v>
      </c>
      <c r="B653">
        <v>3.8300000000000001E-2</v>
      </c>
      <c r="C653" s="6">
        <f>OM[[#This Row],[Variaz]]/100</f>
        <v>3.8299999999999999E-4</v>
      </c>
      <c r="D653" s="10">
        <f>AUM[[#This Row],[ Etica Obbligazionario Misto]]</f>
        <v>1244669858</v>
      </c>
      <c r="E653" s="10">
        <f>D652*OM[[#This Row],[Variazione percentuale]]</f>
        <v>476599.62192671996</v>
      </c>
      <c r="F653" s="11">
        <f>OM[[#This Row],[AUM]]-D652</f>
        <v>284422.16000008583</v>
      </c>
      <c r="G653" s="11">
        <f>OM[[#This Row],[∆ AUM]]-OM[[#This Row],[effetto mercato]]</f>
        <v>-192177.46192663413</v>
      </c>
    </row>
    <row r="654" spans="1:7">
      <c r="A654" s="4">
        <v>42954</v>
      </c>
      <c r="B654">
        <v>2.5499999999999998E-2</v>
      </c>
      <c r="C654" s="6">
        <f>OM[[#This Row],[Variaz]]/100</f>
        <v>2.5499999999999996E-4</v>
      </c>
      <c r="D654" s="10">
        <f>AUM[[#This Row],[ Etica Obbligazionario Misto]]</f>
        <v>1245187228.9499998</v>
      </c>
      <c r="E654" s="10">
        <f>D653*OM[[#This Row],[Variazione percentuale]]</f>
        <v>317390.81378999993</v>
      </c>
      <c r="F654" s="11">
        <f>OM[[#This Row],[AUM]]-D653</f>
        <v>517370.94999980927</v>
      </c>
      <c r="G654" s="11">
        <f>OM[[#This Row],[∆ AUM]]-OM[[#This Row],[effetto mercato]]</f>
        <v>199980.13620980934</v>
      </c>
    </row>
    <row r="655" spans="1:7">
      <c r="A655" s="4">
        <v>42955</v>
      </c>
      <c r="B655">
        <v>-2.5499999999999998E-2</v>
      </c>
      <c r="C655" s="6">
        <f>OM[[#This Row],[Variaz]]/100</f>
        <v>-2.5499999999999996E-4</v>
      </c>
      <c r="D655" s="10">
        <f>AUM[[#This Row],[ Etica Obbligazionario Misto]]</f>
        <v>1245111330.74</v>
      </c>
      <c r="E655" s="10">
        <f>D654*OM[[#This Row],[Variazione percentuale]]</f>
        <v>-317522.7433822499</v>
      </c>
      <c r="F655" s="11">
        <f>OM[[#This Row],[AUM]]-D654</f>
        <v>-75898.209999799728</v>
      </c>
      <c r="G655" s="11">
        <f>OM[[#This Row],[∆ AUM]]-OM[[#This Row],[effetto mercato]]</f>
        <v>241624.53338245017</v>
      </c>
    </row>
    <row r="656" spans="1:7">
      <c r="A656" s="4">
        <v>42956</v>
      </c>
      <c r="B656">
        <v>6.3700000000000007E-2</v>
      </c>
      <c r="C656" s="6">
        <f>OM[[#This Row],[Variaz]]/100</f>
        <v>6.3700000000000009E-4</v>
      </c>
      <c r="D656" s="10">
        <f>AUM[[#This Row],[ Etica Obbligazionario Misto]]</f>
        <v>1245687501.8099999</v>
      </c>
      <c r="E656" s="10">
        <f>D655*OM[[#This Row],[Variazione percentuale]]</f>
        <v>793135.91768138006</v>
      </c>
      <c r="F656" s="11">
        <f>OM[[#This Row],[AUM]]-D655</f>
        <v>576171.06999993324</v>
      </c>
      <c r="G656" s="11">
        <f>OM[[#This Row],[∆ AUM]]-OM[[#This Row],[effetto mercato]]</f>
        <v>-216964.84768144682</v>
      </c>
    </row>
    <row r="657" spans="1:7">
      <c r="A657" s="4">
        <v>42957</v>
      </c>
      <c r="B657">
        <v>-0.11459999999999999</v>
      </c>
      <c r="C657" s="6">
        <f>OM[[#This Row],[Variaz]]/100</f>
        <v>-1.1459999999999999E-3</v>
      </c>
      <c r="D657" s="10">
        <f>AUM[[#This Row],[ Etica Obbligazionario Misto]]</f>
        <v>1243792134.54</v>
      </c>
      <c r="E657" s="10">
        <f>D656*OM[[#This Row],[Variazione percentuale]]</f>
        <v>-1427557.8770742598</v>
      </c>
      <c r="F657" s="11">
        <f>OM[[#This Row],[AUM]]-D656</f>
        <v>-1895367.2699999809</v>
      </c>
      <c r="G657" s="11">
        <f>OM[[#This Row],[∆ AUM]]-OM[[#This Row],[effetto mercato]]</f>
        <v>-467809.39292572113</v>
      </c>
    </row>
    <row r="658" spans="1:7">
      <c r="A658" s="4">
        <v>42958</v>
      </c>
      <c r="B658">
        <v>-1.2800000000000001E-2</v>
      </c>
      <c r="C658" s="6">
        <f>OM[[#This Row],[Variaz]]/100</f>
        <v>-1.2799999999999999E-4</v>
      </c>
      <c r="D658" s="10">
        <f>AUM[[#This Row],[ Etica Obbligazionario Misto]]</f>
        <v>1232729864.9099998</v>
      </c>
      <c r="E658" s="10">
        <f>D657*OM[[#This Row],[Variazione percentuale]]</f>
        <v>-159205.39322112</v>
      </c>
      <c r="F658" s="11">
        <f>OM[[#This Row],[AUM]]-D657</f>
        <v>-11062269.630000114</v>
      </c>
      <c r="G658" s="11">
        <f>OM[[#This Row],[∆ AUM]]-OM[[#This Row],[effetto mercato]]</f>
        <v>-10903064.236778995</v>
      </c>
    </row>
    <row r="659" spans="1:7">
      <c r="A659" s="4">
        <v>42961</v>
      </c>
      <c r="B659">
        <v>5.0999999999999997E-2</v>
      </c>
      <c r="C659" s="6">
        <f>OM[[#This Row],[Variaz]]/100</f>
        <v>5.0999999999999993E-4</v>
      </c>
      <c r="D659" s="10">
        <f>AUM[[#This Row],[ Etica Obbligazionario Misto]]</f>
        <v>1233580661.5799999</v>
      </c>
      <c r="E659" s="10">
        <f>D658*OM[[#This Row],[Variazione percentuale]]</f>
        <v>628692.23110409989</v>
      </c>
      <c r="F659" s="11">
        <f>OM[[#This Row],[AUM]]-D658</f>
        <v>850796.67000007629</v>
      </c>
      <c r="G659" s="11">
        <f>OM[[#This Row],[∆ AUM]]-OM[[#This Row],[effetto mercato]]</f>
        <v>222104.4388959764</v>
      </c>
    </row>
    <row r="660" spans="1:7">
      <c r="A660" s="4">
        <v>42963</v>
      </c>
      <c r="B660">
        <v>2.5499999999999998E-2</v>
      </c>
      <c r="C660" s="6">
        <f>OM[[#This Row],[Variaz]]/100</f>
        <v>2.5499999999999996E-4</v>
      </c>
      <c r="D660" s="10">
        <f>AUM[[#This Row],[ Etica Obbligazionario Misto]]</f>
        <v>1234059556.27</v>
      </c>
      <c r="E660" s="10">
        <f>D659*OM[[#This Row],[Variazione percentuale]]</f>
        <v>314563.06870289991</v>
      </c>
      <c r="F660" s="11">
        <f>OM[[#This Row],[AUM]]-D659</f>
        <v>478894.69000005722</v>
      </c>
      <c r="G660" s="11">
        <f>OM[[#This Row],[∆ AUM]]-OM[[#This Row],[effetto mercato]]</f>
        <v>164331.62129715731</v>
      </c>
    </row>
    <row r="661" spans="1:7">
      <c r="A661" s="4">
        <v>42964</v>
      </c>
      <c r="B661">
        <v>-2.5499999999999998E-2</v>
      </c>
      <c r="C661" s="6">
        <f>OM[[#This Row],[Variaz]]/100</f>
        <v>-2.5499999999999996E-4</v>
      </c>
      <c r="D661" s="10">
        <f>AUM[[#This Row],[ Etica Obbligazionario Misto]]</f>
        <v>1233721359.6900001</v>
      </c>
      <c r="E661" s="10">
        <f>D660*OM[[#This Row],[Variazione percentuale]]</f>
        <v>-314685.18684884993</v>
      </c>
      <c r="F661" s="11">
        <f>OM[[#This Row],[AUM]]-D660</f>
        <v>-338196.57999992371</v>
      </c>
      <c r="G661" s="11">
        <f>OM[[#This Row],[∆ AUM]]-OM[[#This Row],[effetto mercato]]</f>
        <v>-23511.393151073775</v>
      </c>
    </row>
    <row r="662" spans="1:7">
      <c r="A662" s="4">
        <v>42965</v>
      </c>
      <c r="B662">
        <v>-6.3700000000000007E-2</v>
      </c>
      <c r="C662" s="6">
        <f>OM[[#This Row],[Variaz]]/100</f>
        <v>-6.3700000000000009E-4</v>
      </c>
      <c r="D662" s="10">
        <f>AUM[[#This Row],[ Etica Obbligazionario Misto]]</f>
        <v>1233272233.0900002</v>
      </c>
      <c r="E662" s="10">
        <f>D661*OM[[#This Row],[Variazione percentuale]]</f>
        <v>-785880.50612253009</v>
      </c>
      <c r="F662" s="11">
        <f>OM[[#This Row],[AUM]]-D661</f>
        <v>-449126.59999990463</v>
      </c>
      <c r="G662" s="11">
        <f>OM[[#This Row],[∆ AUM]]-OM[[#This Row],[effetto mercato]]</f>
        <v>336753.90612262546</v>
      </c>
    </row>
    <row r="663" spans="1:7">
      <c r="A663" s="4">
        <v>42968</v>
      </c>
      <c r="B663">
        <v>-3.8300000000000001E-2</v>
      </c>
      <c r="C663" s="6">
        <f>OM[[#This Row],[Variaz]]/100</f>
        <v>-3.8299999999999999E-4</v>
      </c>
      <c r="D663" s="10">
        <f>AUM[[#This Row],[ Etica Obbligazionario Misto]]</f>
        <v>1232539030.5</v>
      </c>
      <c r="E663" s="10">
        <f>D662*OM[[#This Row],[Variazione percentuale]]</f>
        <v>-472343.26527347002</v>
      </c>
      <c r="F663" s="11">
        <f>OM[[#This Row],[AUM]]-D662</f>
        <v>-733202.59000015259</v>
      </c>
      <c r="G663" s="11">
        <f>OM[[#This Row],[∆ AUM]]-OM[[#This Row],[effetto mercato]]</f>
        <v>-260859.32472668256</v>
      </c>
    </row>
    <row r="664" spans="1:7">
      <c r="A664" s="4">
        <v>42969</v>
      </c>
      <c r="B664">
        <v>3.8300000000000001E-2</v>
      </c>
      <c r="C664" s="6">
        <f>OM[[#This Row],[Variaz]]/100</f>
        <v>3.8299999999999999E-4</v>
      </c>
      <c r="D664" s="10">
        <f>AUM[[#This Row],[ Etica Obbligazionario Misto]]</f>
        <v>1232941471.53</v>
      </c>
      <c r="E664" s="10">
        <f>D663*OM[[#This Row],[Variazione percentuale]]</f>
        <v>472062.44868149998</v>
      </c>
      <c r="F664" s="11">
        <f>OM[[#This Row],[AUM]]-D663</f>
        <v>402441.02999997139</v>
      </c>
      <c r="G664" s="11">
        <f>OM[[#This Row],[∆ AUM]]-OM[[#This Row],[effetto mercato]]</f>
        <v>-69621.418681528594</v>
      </c>
    </row>
    <row r="665" spans="1:7">
      <c r="A665" s="4">
        <v>42970</v>
      </c>
      <c r="B665">
        <v>-3.8300000000000001E-2</v>
      </c>
      <c r="C665" s="6">
        <f>OM[[#This Row],[Variaz]]/100</f>
        <v>-3.8299999999999999E-4</v>
      </c>
      <c r="D665" s="10">
        <f>AUM[[#This Row],[ Etica Obbligazionario Misto]]</f>
        <v>1232141630.24</v>
      </c>
      <c r="E665" s="10">
        <f>D664*OM[[#This Row],[Variazione percentuale]]</f>
        <v>-472216.58359598997</v>
      </c>
      <c r="F665" s="11">
        <f>OM[[#This Row],[AUM]]-D664</f>
        <v>-799841.28999996185</v>
      </c>
      <c r="G665" s="11">
        <f>OM[[#This Row],[∆ AUM]]-OM[[#This Row],[effetto mercato]]</f>
        <v>-327624.70640397188</v>
      </c>
    </row>
    <row r="666" spans="1:7">
      <c r="A666" s="4">
        <v>42971</v>
      </c>
      <c r="B666">
        <v>-1.2800000000000001E-2</v>
      </c>
      <c r="C666" s="6">
        <f>OM[[#This Row],[Variaz]]/100</f>
        <v>-1.2799999999999999E-4</v>
      </c>
      <c r="D666" s="10">
        <f>AUM[[#This Row],[ Etica Obbligazionario Misto]]</f>
        <v>1231662988.6999998</v>
      </c>
      <c r="E666" s="10">
        <f>D665*OM[[#This Row],[Variazione percentuale]]</f>
        <v>-157714.12867072001</v>
      </c>
      <c r="F666" s="11">
        <f>OM[[#This Row],[AUM]]-D665</f>
        <v>-478641.54000020027</v>
      </c>
      <c r="G666" s="11">
        <f>OM[[#This Row],[∆ AUM]]-OM[[#This Row],[effetto mercato]]</f>
        <v>-320927.41132948024</v>
      </c>
    </row>
    <row r="667" spans="1:7">
      <c r="A667" s="4">
        <v>42972</v>
      </c>
      <c r="B667">
        <v>-5.0999999999999997E-2</v>
      </c>
      <c r="C667" s="6">
        <f>OM[[#This Row],[Variaz]]/100</f>
        <v>-5.0999999999999993E-4</v>
      </c>
      <c r="D667" s="10">
        <f>AUM[[#This Row],[ Etica Obbligazionario Misto]]</f>
        <v>1230959238.1099999</v>
      </c>
      <c r="E667" s="10">
        <f>D666*OM[[#This Row],[Variazione percentuale]]</f>
        <v>-628148.12423699978</v>
      </c>
      <c r="F667" s="11">
        <f>OM[[#This Row],[AUM]]-D666</f>
        <v>-703750.58999991417</v>
      </c>
      <c r="G667" s="11">
        <f>OM[[#This Row],[∆ AUM]]-OM[[#This Row],[effetto mercato]]</f>
        <v>-75602.465762914391</v>
      </c>
    </row>
    <row r="668" spans="1:7">
      <c r="A668" s="4">
        <v>42975</v>
      </c>
      <c r="B668">
        <v>-5.11E-2</v>
      </c>
      <c r="C668" s="6">
        <f>OM[[#This Row],[Variaz]]/100</f>
        <v>-5.1099999999999995E-4</v>
      </c>
      <c r="D668" s="10">
        <f>AUM[[#This Row],[ Etica Obbligazionario Misto]]</f>
        <v>1230355733.8099999</v>
      </c>
      <c r="E668" s="10">
        <f>D667*OM[[#This Row],[Variazione percentuale]]</f>
        <v>-629020.17067420983</v>
      </c>
      <c r="F668" s="11">
        <f>OM[[#This Row],[AUM]]-D667</f>
        <v>-603504.29999995232</v>
      </c>
      <c r="G668" s="11">
        <f>OM[[#This Row],[∆ AUM]]-OM[[#This Row],[effetto mercato]]</f>
        <v>25515.870674257516</v>
      </c>
    </row>
    <row r="669" spans="1:7">
      <c r="A669" s="4">
        <v>42976</v>
      </c>
      <c r="B669">
        <v>-1.2800000000000001E-2</v>
      </c>
      <c r="C669" s="6">
        <f>OM[[#This Row],[Variaz]]/100</f>
        <v>-1.2799999999999999E-4</v>
      </c>
      <c r="D669" s="10">
        <f>AUM[[#This Row],[ Etica Obbligazionario Misto]]</f>
        <v>1229768441.8</v>
      </c>
      <c r="E669" s="10">
        <f>D668*OM[[#This Row],[Variazione percentuale]]</f>
        <v>-157485.53392767999</v>
      </c>
      <c r="F669" s="11">
        <f>OM[[#This Row],[AUM]]-D668</f>
        <v>-587292.00999999046</v>
      </c>
      <c r="G669" s="11">
        <f>OM[[#This Row],[∆ AUM]]-OM[[#This Row],[effetto mercato]]</f>
        <v>-429806.47607231047</v>
      </c>
    </row>
    <row r="670" spans="1:7">
      <c r="A670" s="4">
        <v>42977</v>
      </c>
      <c r="B670">
        <v>8.9399999999999993E-2</v>
      </c>
      <c r="C670" s="6">
        <f>OM[[#This Row],[Variaz]]/100</f>
        <v>8.9399999999999994E-4</v>
      </c>
      <c r="D670" s="10">
        <f>AUM[[#This Row],[ Etica Obbligazionario Misto]]</f>
        <v>1230669562.7</v>
      </c>
      <c r="E670" s="10">
        <f>D669*OM[[#This Row],[Variazione percentuale]]</f>
        <v>1099412.9869692</v>
      </c>
      <c r="F670" s="11">
        <f>OM[[#This Row],[AUM]]-D669</f>
        <v>901120.90000009537</v>
      </c>
      <c r="G670" s="11">
        <f>OM[[#This Row],[∆ AUM]]-OM[[#This Row],[effetto mercato]]</f>
        <v>-198292.0869691046</v>
      </c>
    </row>
    <row r="671" spans="1:7">
      <c r="A671" s="4">
        <v>42978</v>
      </c>
      <c r="B671">
        <v>0.1149</v>
      </c>
      <c r="C671" s="6">
        <f>OM[[#This Row],[Variaz]]/100</f>
        <v>1.1490000000000001E-3</v>
      </c>
      <c r="D671" s="10">
        <f>AUM[[#This Row],[ Etica Obbligazionario Misto]]</f>
        <v>1231658591.8799999</v>
      </c>
      <c r="E671" s="10">
        <f>D670*OM[[#This Row],[Variazione percentuale]]</f>
        <v>1414039.3275423001</v>
      </c>
      <c r="F671" s="11">
        <f>OM[[#This Row],[AUM]]-D670</f>
        <v>989029.17999982834</v>
      </c>
      <c r="G671" s="11">
        <f>OM[[#This Row],[∆ AUM]]-OM[[#This Row],[effetto mercato]]</f>
        <v>-425010.14754247176</v>
      </c>
    </row>
    <row r="672" spans="1:7">
      <c r="A672" s="4">
        <v>42979</v>
      </c>
      <c r="B672">
        <v>-2.5499999999999998E-2</v>
      </c>
      <c r="C672" s="6">
        <f>OM[[#This Row],[Variaz]]/100</f>
        <v>-2.5499999999999996E-4</v>
      </c>
      <c r="D672" s="10">
        <f>AUM[[#This Row],[ Etica Obbligazionario Misto]]</f>
        <v>1230661526.1400001</v>
      </c>
      <c r="E672" s="10">
        <f>D671*OM[[#This Row],[Variazione percentuale]]</f>
        <v>-314072.94092939992</v>
      </c>
      <c r="F672" s="11">
        <f>OM[[#This Row],[AUM]]-D671</f>
        <v>-997065.73999977112</v>
      </c>
      <c r="G672" s="11">
        <f>OM[[#This Row],[∆ AUM]]-OM[[#This Row],[effetto mercato]]</f>
        <v>-682992.7990703712</v>
      </c>
    </row>
    <row r="673" spans="1:7">
      <c r="A673" s="4">
        <v>42982</v>
      </c>
      <c r="B673">
        <v>0</v>
      </c>
      <c r="C673" s="6">
        <f>OM[[#This Row],[Variaz]]/100</f>
        <v>0</v>
      </c>
      <c r="D673" s="10">
        <f>AUM[[#This Row],[ Etica Obbligazionario Misto]]</f>
        <v>1230088762.0699999</v>
      </c>
      <c r="E673" s="10">
        <f>D672*OM[[#This Row],[Variazione percentuale]]</f>
        <v>0</v>
      </c>
      <c r="F673" s="11">
        <f>OM[[#This Row],[AUM]]-D672</f>
        <v>-572764.07000017166</v>
      </c>
      <c r="G673" s="11">
        <f>OM[[#This Row],[∆ AUM]]-OM[[#This Row],[effetto mercato]]</f>
        <v>-572764.07000017166</v>
      </c>
    </row>
    <row r="674" spans="1:7">
      <c r="A674" s="4">
        <v>42983</v>
      </c>
      <c r="B674">
        <v>7.6499999999999999E-2</v>
      </c>
      <c r="C674" s="6">
        <f>OM[[#This Row],[Variaz]]/100</f>
        <v>7.6499999999999995E-4</v>
      </c>
      <c r="D674" s="10">
        <f>AUM[[#This Row],[ Etica Obbligazionario Misto]]</f>
        <v>1230034385.99</v>
      </c>
      <c r="E674" s="10">
        <f>D673*OM[[#This Row],[Variazione percentuale]]</f>
        <v>941017.90298354987</v>
      </c>
      <c r="F674" s="11">
        <f>OM[[#This Row],[AUM]]-D673</f>
        <v>-54376.079999923706</v>
      </c>
      <c r="G674" s="11">
        <f>OM[[#This Row],[∆ AUM]]-OM[[#This Row],[effetto mercato]]</f>
        <v>-995393.98298347357</v>
      </c>
    </row>
    <row r="675" spans="1:7">
      <c r="A675" s="4">
        <v>42984</v>
      </c>
      <c r="B675">
        <v>-5.0999999999999997E-2</v>
      </c>
      <c r="C675" s="6">
        <f>OM[[#This Row],[Variaz]]/100</f>
        <v>-5.0999999999999993E-4</v>
      </c>
      <c r="D675" s="10">
        <f>AUM[[#This Row],[ Etica Obbligazionario Misto]]</f>
        <v>1228819228.0800002</v>
      </c>
      <c r="E675" s="10">
        <f>D674*OM[[#This Row],[Variazione percentuale]]</f>
        <v>-627317.53685489995</v>
      </c>
      <c r="F675" s="11">
        <f>OM[[#This Row],[AUM]]-D674</f>
        <v>-1215157.9099998474</v>
      </c>
      <c r="G675" s="11">
        <f>OM[[#This Row],[∆ AUM]]-OM[[#This Row],[effetto mercato]]</f>
        <v>-587840.37314494746</v>
      </c>
    </row>
    <row r="676" spans="1:7">
      <c r="A676" s="4">
        <v>42985</v>
      </c>
      <c r="B676">
        <v>0.21679999999999999</v>
      </c>
      <c r="C676" s="6">
        <f>OM[[#This Row],[Variaz]]/100</f>
        <v>2.1679999999999998E-3</v>
      </c>
      <c r="D676" s="10">
        <f>AUM[[#This Row],[ Etica Obbligazionario Misto]]</f>
        <v>1230914827.51</v>
      </c>
      <c r="E676" s="10">
        <f>D675*OM[[#This Row],[Variazione percentuale]]</f>
        <v>2664080.0864774403</v>
      </c>
      <c r="F676" s="11">
        <f>OM[[#This Row],[AUM]]-D675</f>
        <v>2095599.4299998283</v>
      </c>
      <c r="G676" s="11">
        <f>OM[[#This Row],[∆ AUM]]-OM[[#This Row],[effetto mercato]]</f>
        <v>-568480.65647761198</v>
      </c>
    </row>
    <row r="677" spans="1:7">
      <c r="A677" s="4">
        <v>42986</v>
      </c>
      <c r="B677">
        <v>-5.0900000000000001E-2</v>
      </c>
      <c r="C677" s="6">
        <f>OM[[#This Row],[Variaz]]/100</f>
        <v>-5.0900000000000001E-4</v>
      </c>
      <c r="D677" s="10">
        <f>AUM[[#This Row],[ Etica Obbligazionario Misto]]</f>
        <v>1230188363.6899998</v>
      </c>
      <c r="E677" s="10">
        <f>D676*OM[[#This Row],[Variazione percentuale]]</f>
        <v>-626535.64720259001</v>
      </c>
      <c r="F677" s="11">
        <f>OM[[#This Row],[AUM]]-D676</f>
        <v>-726463.82000017166</v>
      </c>
      <c r="G677" s="11">
        <f>OM[[#This Row],[∆ AUM]]-OM[[#This Row],[effetto mercato]]</f>
        <v>-99928.172797581647</v>
      </c>
    </row>
    <row r="678" spans="1:7">
      <c r="A678" s="4">
        <v>42989</v>
      </c>
      <c r="B678">
        <v>7.6399999999999996E-2</v>
      </c>
      <c r="C678" s="6">
        <f>OM[[#This Row],[Variaz]]/100</f>
        <v>7.6399999999999992E-4</v>
      </c>
      <c r="D678" s="10">
        <f>AUM[[#This Row],[ Etica Obbligazionario Misto]]</f>
        <v>1230884771.5600002</v>
      </c>
      <c r="E678" s="10">
        <f>D677*OM[[#This Row],[Variazione percentuale]]</f>
        <v>939863.90985915973</v>
      </c>
      <c r="F678" s="11">
        <f>OM[[#This Row],[AUM]]-D677</f>
        <v>696407.8700003624</v>
      </c>
      <c r="G678" s="11">
        <f>OM[[#This Row],[∆ AUM]]-OM[[#This Row],[effetto mercato]]</f>
        <v>-243456.03985879733</v>
      </c>
    </row>
    <row r="679" spans="1:7">
      <c r="A679" s="4">
        <v>42990</v>
      </c>
      <c r="B679">
        <v>-8.8999999999999996E-2</v>
      </c>
      <c r="C679" s="6">
        <f>OM[[#This Row],[Variaz]]/100</f>
        <v>-8.8999999999999995E-4</v>
      </c>
      <c r="D679" s="10">
        <f>AUM[[#This Row],[ Etica Obbligazionario Misto]]</f>
        <v>1229524063.1199999</v>
      </c>
      <c r="E679" s="10">
        <f>D678*OM[[#This Row],[Variazione percentuale]]</f>
        <v>-1095487.4466884001</v>
      </c>
      <c r="F679" s="11">
        <f>OM[[#This Row],[AUM]]-D678</f>
        <v>-1360708.4400002956</v>
      </c>
      <c r="G679" s="11">
        <f>OM[[#This Row],[∆ AUM]]-OM[[#This Row],[effetto mercato]]</f>
        <v>-265220.99331189552</v>
      </c>
    </row>
    <row r="680" spans="1:7">
      <c r="A680" s="4">
        <v>42991</v>
      </c>
      <c r="B680">
        <v>2.5499999999999998E-2</v>
      </c>
      <c r="C680" s="6">
        <f>OM[[#This Row],[Variaz]]/100</f>
        <v>2.5499999999999996E-4</v>
      </c>
      <c r="D680" s="10">
        <f>AUM[[#This Row],[ Etica Obbligazionario Misto]]</f>
        <v>1229524057.8199999</v>
      </c>
      <c r="E680" s="10">
        <f>D679*OM[[#This Row],[Variazione percentuale]]</f>
        <v>313528.63609559991</v>
      </c>
      <c r="F680" s="11">
        <f>OM[[#This Row],[AUM]]-D679</f>
        <v>-5.2999999523162842</v>
      </c>
      <c r="G680" s="11">
        <f>OM[[#This Row],[∆ AUM]]-OM[[#This Row],[effetto mercato]]</f>
        <v>-313533.93609555223</v>
      </c>
    </row>
    <row r="681" spans="1:7">
      <c r="A681" s="4">
        <v>42992</v>
      </c>
      <c r="B681">
        <v>-3.8199999999999998E-2</v>
      </c>
      <c r="C681" s="6">
        <f>OM[[#This Row],[Variaz]]/100</f>
        <v>-3.8199999999999996E-4</v>
      </c>
      <c r="D681" s="10">
        <f>AUM[[#This Row],[ Etica Obbligazionario Misto]]</f>
        <v>1228421410.8500001</v>
      </c>
      <c r="E681" s="10">
        <f>D680*OM[[#This Row],[Variazione percentuale]]</f>
        <v>-469678.1900872399</v>
      </c>
      <c r="F681" s="11">
        <f>OM[[#This Row],[AUM]]-D680</f>
        <v>-1102646.9699997902</v>
      </c>
      <c r="G681" s="11">
        <f>OM[[#This Row],[∆ AUM]]-OM[[#This Row],[effetto mercato]]</f>
        <v>-632968.77991255024</v>
      </c>
    </row>
    <row r="682" spans="1:7">
      <c r="A682" s="4">
        <v>42993</v>
      </c>
      <c r="B682">
        <v>-0.1019</v>
      </c>
      <c r="C682" s="6">
        <f>OM[[#This Row],[Variaz]]/100</f>
        <v>-1.0189999999999999E-3</v>
      </c>
      <c r="D682" s="10">
        <f>AUM[[#This Row],[ Etica Obbligazionario Misto]]</f>
        <v>1226589681.6500001</v>
      </c>
      <c r="E682" s="10">
        <f>D681*OM[[#This Row],[Variazione percentuale]]</f>
        <v>-1251761.4176561502</v>
      </c>
      <c r="F682" s="11">
        <f>OM[[#This Row],[AUM]]-D681</f>
        <v>-1831729.2000000477</v>
      </c>
      <c r="G682" s="11">
        <f>OM[[#This Row],[∆ AUM]]-OM[[#This Row],[effetto mercato]]</f>
        <v>-579967.7823438975</v>
      </c>
    </row>
    <row r="683" spans="1:7">
      <c r="A683" s="4">
        <v>42996</v>
      </c>
      <c r="B683">
        <v>3.8199999999999998E-2</v>
      </c>
      <c r="C683" s="6">
        <f>OM[[#This Row],[Variaz]]/100</f>
        <v>3.8199999999999996E-4</v>
      </c>
      <c r="D683" s="10">
        <f>AUM[[#This Row],[ Etica Obbligazionario Misto]]</f>
        <v>1226732815.8699999</v>
      </c>
      <c r="E683" s="10">
        <f>D682*OM[[#This Row],[Variazione percentuale]]</f>
        <v>468557.25839029998</v>
      </c>
      <c r="F683" s="11">
        <f>OM[[#This Row],[AUM]]-D682</f>
        <v>143134.21999979019</v>
      </c>
      <c r="G683" s="11">
        <f>OM[[#This Row],[∆ AUM]]-OM[[#This Row],[effetto mercato]]</f>
        <v>-325423.03839050978</v>
      </c>
    </row>
    <row r="684" spans="1:7">
      <c r="A684" s="4">
        <v>42997</v>
      </c>
      <c r="B684">
        <v>7.6399999999999996E-2</v>
      </c>
      <c r="C684" s="6">
        <f>OM[[#This Row],[Variaz]]/100</f>
        <v>7.6399999999999992E-4</v>
      </c>
      <c r="D684" s="10">
        <f>AUM[[#This Row],[ Etica Obbligazionario Misto]]</f>
        <v>1227423771.5799999</v>
      </c>
      <c r="E684" s="10">
        <f>D683*OM[[#This Row],[Variazione percentuale]]</f>
        <v>937223.87132467981</v>
      </c>
      <c r="F684" s="11">
        <f>OM[[#This Row],[AUM]]-D683</f>
        <v>690955.71000003815</v>
      </c>
      <c r="G684" s="11">
        <f>OM[[#This Row],[∆ AUM]]-OM[[#This Row],[effetto mercato]]</f>
        <v>-246268.16132464167</v>
      </c>
    </row>
    <row r="685" spans="1:7">
      <c r="A685" s="4">
        <v>42998</v>
      </c>
      <c r="B685">
        <v>-3.8199999999999998E-2</v>
      </c>
      <c r="C685" s="6">
        <f>OM[[#This Row],[Variaz]]/100</f>
        <v>-3.8199999999999996E-4</v>
      </c>
      <c r="D685" s="10">
        <f>AUM[[#This Row],[ Etica Obbligazionario Misto]]</f>
        <v>1226522543.6399999</v>
      </c>
      <c r="E685" s="10">
        <f>D684*OM[[#This Row],[Variazione percentuale]]</f>
        <v>-468875.88074355992</v>
      </c>
      <c r="F685" s="11">
        <f>OM[[#This Row],[AUM]]-D684</f>
        <v>-901227.94000005722</v>
      </c>
      <c r="G685" s="11">
        <f>OM[[#This Row],[∆ AUM]]-OM[[#This Row],[effetto mercato]]</f>
        <v>-432352.0592564973</v>
      </c>
    </row>
    <row r="686" spans="1:7">
      <c r="A686" s="4">
        <v>42999</v>
      </c>
      <c r="B686">
        <v>-3.8199999999999998E-2</v>
      </c>
      <c r="C686" s="6">
        <f>OM[[#This Row],[Variaz]]/100</f>
        <v>-3.8199999999999996E-4</v>
      </c>
      <c r="D686" s="10">
        <f>AUM[[#This Row],[ Etica Obbligazionario Misto]]</f>
        <v>1225582922.6799998</v>
      </c>
      <c r="E686" s="10">
        <f>D685*OM[[#This Row],[Variazione percentuale]]</f>
        <v>-468531.61167047988</v>
      </c>
      <c r="F686" s="11">
        <f>OM[[#This Row],[AUM]]-D685</f>
        <v>-939620.96000003815</v>
      </c>
      <c r="G686" s="11">
        <f>OM[[#This Row],[∆ AUM]]-OM[[#This Row],[effetto mercato]]</f>
        <v>-471089.34832955827</v>
      </c>
    </row>
    <row r="687" spans="1:7">
      <c r="A687" s="4">
        <v>43000</v>
      </c>
      <c r="B687">
        <v>-1.2699999999999999E-2</v>
      </c>
      <c r="C687" s="6">
        <f>OM[[#This Row],[Variaz]]/100</f>
        <v>-1.27E-4</v>
      </c>
      <c r="D687" s="10">
        <f>AUM[[#This Row],[ Etica Obbligazionario Misto]]</f>
        <v>1224635515.1400001</v>
      </c>
      <c r="E687" s="10">
        <f>D686*OM[[#This Row],[Variazione percentuale]]</f>
        <v>-155649.03118035998</v>
      </c>
      <c r="F687" s="11">
        <f>OM[[#This Row],[AUM]]-D686</f>
        <v>-947407.53999972343</v>
      </c>
      <c r="G687" s="11">
        <f>OM[[#This Row],[∆ AUM]]-OM[[#This Row],[effetto mercato]]</f>
        <v>-791758.50881936343</v>
      </c>
    </row>
    <row r="688" spans="1:7">
      <c r="A688" s="4">
        <v>43003</v>
      </c>
      <c r="B688">
        <v>0.1784</v>
      </c>
      <c r="C688" s="6">
        <f>OM[[#This Row],[Variaz]]/100</f>
        <v>1.784E-3</v>
      </c>
      <c r="D688" s="10">
        <f>AUM[[#This Row],[ Etica Obbligazionario Misto]]</f>
        <v>1226511758.76</v>
      </c>
      <c r="E688" s="10">
        <f>D687*OM[[#This Row],[Variazione percentuale]]</f>
        <v>2184749.7590097603</v>
      </c>
      <c r="F688" s="11">
        <f>OM[[#This Row],[AUM]]-D687</f>
        <v>1876243.6199998856</v>
      </c>
      <c r="G688" s="11">
        <f>OM[[#This Row],[∆ AUM]]-OM[[#This Row],[effetto mercato]]</f>
        <v>-308506.13900987478</v>
      </c>
    </row>
    <row r="689" spans="1:7">
      <c r="A689" s="4">
        <v>43004</v>
      </c>
      <c r="B689">
        <v>5.0900000000000001E-2</v>
      </c>
      <c r="C689" s="6">
        <f>OM[[#This Row],[Variaz]]/100</f>
        <v>5.0900000000000001E-4</v>
      </c>
      <c r="D689" s="10">
        <f>AUM[[#This Row],[ Etica Obbligazionario Misto]]</f>
        <v>1227007986.4100001</v>
      </c>
      <c r="E689" s="10">
        <f>D688*OM[[#This Row],[Variazione percentuale]]</f>
        <v>624294.48520883999</v>
      </c>
      <c r="F689" s="11">
        <f>OM[[#This Row],[AUM]]-D688</f>
        <v>496227.65000009537</v>
      </c>
      <c r="G689" s="11">
        <f>OM[[#This Row],[∆ AUM]]-OM[[#This Row],[effetto mercato]]</f>
        <v>-128066.83520874463</v>
      </c>
    </row>
    <row r="690" spans="1:7">
      <c r="A690" s="4">
        <v>43005</v>
      </c>
      <c r="B690">
        <v>-8.8999999999999996E-2</v>
      </c>
      <c r="C690" s="6">
        <f>OM[[#This Row],[Variaz]]/100</f>
        <v>-8.8999999999999995E-4</v>
      </c>
      <c r="D690" s="10">
        <f>AUM[[#This Row],[ Etica Obbligazionario Misto]]</f>
        <v>1225185648.3299999</v>
      </c>
      <c r="E690" s="10">
        <f>D689*OM[[#This Row],[Variazione percentuale]]</f>
        <v>-1092037.1079049001</v>
      </c>
      <c r="F690" s="11">
        <f>OM[[#This Row],[AUM]]-D689</f>
        <v>-1822338.0800001621</v>
      </c>
      <c r="G690" s="11">
        <f>OM[[#This Row],[∆ AUM]]-OM[[#This Row],[effetto mercato]]</f>
        <v>-730300.97209526203</v>
      </c>
    </row>
    <row r="691" spans="1:7">
      <c r="A691" s="4">
        <v>43006</v>
      </c>
      <c r="B691">
        <v>-1.2699999999999999E-2</v>
      </c>
      <c r="C691" s="6">
        <f>OM[[#This Row],[Variaz]]/100</f>
        <v>-1.27E-4</v>
      </c>
      <c r="D691" s="10">
        <f>AUM[[#This Row],[ Etica Obbligazionario Misto]]</f>
        <v>1224488614.2800002</v>
      </c>
      <c r="E691" s="10">
        <f>D690*OM[[#This Row],[Variazione percentuale]]</f>
        <v>-155598.57733790998</v>
      </c>
      <c r="F691" s="11">
        <f>OM[[#This Row],[AUM]]-D690</f>
        <v>-697034.0499997139</v>
      </c>
      <c r="G691" s="11">
        <f>OM[[#This Row],[∆ AUM]]-OM[[#This Row],[effetto mercato]]</f>
        <v>-541435.47266180394</v>
      </c>
    </row>
    <row r="692" spans="1:7">
      <c r="A692" s="4">
        <v>43007</v>
      </c>
      <c r="B692">
        <v>6.3600000000000004E-2</v>
      </c>
      <c r="C692" s="6">
        <f>OM[[#This Row],[Variaz]]/100</f>
        <v>6.3600000000000006E-4</v>
      </c>
      <c r="D692" s="10">
        <f>AUM[[#This Row],[ Etica Obbligazionario Misto]]</f>
        <v>1224667821.6000001</v>
      </c>
      <c r="E692" s="10">
        <f>D691*OM[[#This Row],[Variazione percentuale]]</f>
        <v>778774.7586820802</v>
      </c>
      <c r="F692" s="11">
        <f>OM[[#This Row],[AUM]]-D691</f>
        <v>179207.31999993324</v>
      </c>
      <c r="G692" s="11">
        <f>OM[[#This Row],[∆ AUM]]-OM[[#This Row],[effetto mercato]]</f>
        <v>-599567.43868214695</v>
      </c>
    </row>
    <row r="693" spans="1:7">
      <c r="A693" s="4">
        <v>43010</v>
      </c>
      <c r="B693">
        <v>6.3600000000000004E-2</v>
      </c>
      <c r="C693" s="6">
        <f>OM[[#This Row],[Variaz]]/100</f>
        <v>6.3600000000000006E-4</v>
      </c>
      <c r="D693" s="10">
        <f>AUM[[#This Row],[ Etica Obbligazionario Misto]]</f>
        <v>1224401222.8599999</v>
      </c>
      <c r="E693" s="10">
        <f>D692*OM[[#This Row],[Variazione percentuale]]</f>
        <v>778888.73453760019</v>
      </c>
      <c r="F693" s="11">
        <f>OM[[#This Row],[AUM]]-D692</f>
        <v>-266598.74000024796</v>
      </c>
      <c r="G693" s="11">
        <f>OM[[#This Row],[∆ AUM]]-OM[[#This Row],[effetto mercato]]</f>
        <v>-1045487.4745378481</v>
      </c>
    </row>
    <row r="694" spans="1:7">
      <c r="A694" s="4">
        <v>43011</v>
      </c>
      <c r="B694">
        <v>0</v>
      </c>
      <c r="C694" s="6">
        <f>OM[[#This Row],[Variaz]]/100</f>
        <v>0</v>
      </c>
      <c r="D694" s="10">
        <f>AUM[[#This Row],[ Etica Obbligazionario Misto]]</f>
        <v>1223785142.9200001</v>
      </c>
      <c r="E694" s="10">
        <f>D693*OM[[#This Row],[Variazione percentuale]]</f>
        <v>0</v>
      </c>
      <c r="F694" s="11">
        <f>OM[[#This Row],[AUM]]-D693</f>
        <v>-616079.9399998188</v>
      </c>
      <c r="G694" s="11">
        <f>OM[[#This Row],[∆ AUM]]-OM[[#This Row],[effetto mercato]]</f>
        <v>-616079.9399998188</v>
      </c>
    </row>
    <row r="695" spans="1:7">
      <c r="A695" s="4">
        <v>43012</v>
      </c>
      <c r="B695">
        <v>-6.3500000000000001E-2</v>
      </c>
      <c r="C695" s="6">
        <f>OM[[#This Row],[Variaz]]/100</f>
        <v>-6.3500000000000004E-4</v>
      </c>
      <c r="D695" s="10">
        <f>AUM[[#This Row],[ Etica Obbligazionario Misto]]</f>
        <v>1223190905.8400002</v>
      </c>
      <c r="E695" s="10">
        <f>D694*OM[[#This Row],[Variazione percentuale]]</f>
        <v>-777103.5657542001</v>
      </c>
      <c r="F695" s="11">
        <f>OM[[#This Row],[AUM]]-D694</f>
        <v>-594237.07999992371</v>
      </c>
      <c r="G695" s="11">
        <f>OM[[#This Row],[∆ AUM]]-OM[[#This Row],[effetto mercato]]</f>
        <v>182866.48575427639</v>
      </c>
    </row>
    <row r="696" spans="1:7">
      <c r="A696" s="4">
        <v>43013</v>
      </c>
      <c r="B696">
        <v>0.1145</v>
      </c>
      <c r="C696" s="6">
        <f>OM[[#This Row],[Variaz]]/100</f>
        <v>1.145E-3</v>
      </c>
      <c r="D696" s="10">
        <f>AUM[[#This Row],[ Etica Obbligazionario Misto]]</f>
        <v>1223701070.4100001</v>
      </c>
      <c r="E696" s="10">
        <f>D695*OM[[#This Row],[Variazione percentuale]]</f>
        <v>1400553.5871868001</v>
      </c>
      <c r="F696" s="11">
        <f>OM[[#This Row],[AUM]]-D695</f>
        <v>510164.56999993324</v>
      </c>
      <c r="G696" s="11">
        <f>OM[[#This Row],[∆ AUM]]-OM[[#This Row],[effetto mercato]]</f>
        <v>-890389.01718686684</v>
      </c>
    </row>
    <row r="697" spans="1:7">
      <c r="A697" s="4">
        <v>43014</v>
      </c>
      <c r="B697">
        <v>-3.8100000000000002E-2</v>
      </c>
      <c r="C697" s="6">
        <f>OM[[#This Row],[Variaz]]/100</f>
        <v>-3.8100000000000005E-4</v>
      </c>
      <c r="D697" s="10">
        <f>AUM[[#This Row],[ Etica Obbligazionario Misto]]</f>
        <v>1222622085.3999999</v>
      </c>
      <c r="E697" s="10">
        <f>D696*OM[[#This Row],[Variazione percentuale]]</f>
        <v>-466230.10782621009</v>
      </c>
      <c r="F697" s="11">
        <f>OM[[#This Row],[AUM]]-D696</f>
        <v>-1078985.0100002289</v>
      </c>
      <c r="G697" s="11">
        <f>OM[[#This Row],[∆ AUM]]-OM[[#This Row],[effetto mercato]]</f>
        <v>-612754.90217401879</v>
      </c>
    </row>
    <row r="698" spans="1:7">
      <c r="A698" s="4">
        <v>43017</v>
      </c>
      <c r="B698">
        <v>5.0799999999999998E-2</v>
      </c>
      <c r="C698" s="6">
        <f>OM[[#This Row],[Variaz]]/100</f>
        <v>5.0799999999999999E-4</v>
      </c>
      <c r="D698" s="10">
        <f>AUM[[#This Row],[ Etica Obbligazionario Misto]]</f>
        <v>1222991772.95</v>
      </c>
      <c r="E698" s="10">
        <f>D697*OM[[#This Row],[Variazione percentuale]]</f>
        <v>621092.01938319986</v>
      </c>
      <c r="F698" s="11">
        <f>OM[[#This Row],[AUM]]-D697</f>
        <v>369687.55000019073</v>
      </c>
      <c r="G698" s="11">
        <f>OM[[#This Row],[∆ AUM]]-OM[[#This Row],[effetto mercato]]</f>
        <v>-251404.46938300913</v>
      </c>
    </row>
    <row r="699" spans="1:7">
      <c r="A699" s="4">
        <v>43018</v>
      </c>
      <c r="B699">
        <v>-6.3500000000000001E-2</v>
      </c>
      <c r="C699" s="6">
        <f>OM[[#This Row],[Variaz]]/100</f>
        <v>-6.3500000000000004E-4</v>
      </c>
      <c r="D699" s="10">
        <f>AUM[[#This Row],[ Etica Obbligazionario Misto]]</f>
        <v>1222557197.73</v>
      </c>
      <c r="E699" s="10">
        <f>D698*OM[[#This Row],[Variazione percentuale]]</f>
        <v>-776599.77582325006</v>
      </c>
      <c r="F699" s="11">
        <f>OM[[#This Row],[AUM]]-D698</f>
        <v>-434575.22000002861</v>
      </c>
      <c r="G699" s="11">
        <f>OM[[#This Row],[∆ AUM]]-OM[[#This Row],[effetto mercato]]</f>
        <v>342024.55582322145</v>
      </c>
    </row>
    <row r="700" spans="1:7">
      <c r="A700" s="4">
        <v>43019</v>
      </c>
      <c r="B700">
        <v>0</v>
      </c>
      <c r="C700" s="6">
        <f>OM[[#This Row],[Variaz]]/100</f>
        <v>0</v>
      </c>
      <c r="D700" s="10">
        <f>AUM[[#This Row],[ Etica Obbligazionario Misto]]</f>
        <v>1221883012.3899999</v>
      </c>
      <c r="E700" s="10">
        <f>D699*OM[[#This Row],[Variazione percentuale]]</f>
        <v>0</v>
      </c>
      <c r="F700" s="11">
        <f>OM[[#This Row],[AUM]]-D699</f>
        <v>-674185.34000015259</v>
      </c>
      <c r="G700" s="11">
        <f>OM[[#This Row],[∆ AUM]]-OM[[#This Row],[effetto mercato]]</f>
        <v>-674185.34000015259</v>
      </c>
    </row>
    <row r="701" spans="1:7">
      <c r="A701" s="4">
        <v>43020</v>
      </c>
      <c r="B701">
        <v>6.3500000000000001E-2</v>
      </c>
      <c r="C701" s="6">
        <f>OM[[#This Row],[Variaz]]/100</f>
        <v>6.3500000000000004E-4</v>
      </c>
      <c r="D701" s="10">
        <f>AUM[[#This Row],[ Etica Obbligazionario Misto]]</f>
        <v>1222145621.3600001</v>
      </c>
      <c r="E701" s="10">
        <f>D700*OM[[#This Row],[Variazione percentuale]]</f>
        <v>775895.71286764997</v>
      </c>
      <c r="F701" s="11">
        <f>OM[[#This Row],[AUM]]-D700</f>
        <v>262608.97000026703</v>
      </c>
      <c r="G701" s="11">
        <f>OM[[#This Row],[∆ AUM]]-OM[[#This Row],[effetto mercato]]</f>
        <v>-513286.74286738294</v>
      </c>
    </row>
    <row r="702" spans="1:7">
      <c r="A702" s="4">
        <v>43021</v>
      </c>
      <c r="B702">
        <v>0.1651</v>
      </c>
      <c r="C702" s="6">
        <f>OM[[#This Row],[Variaz]]/100</f>
        <v>1.6509999999999999E-3</v>
      </c>
      <c r="D702" s="10">
        <f>AUM[[#This Row],[ Etica Obbligazionario Misto]]</f>
        <v>1223121219.1800001</v>
      </c>
      <c r="E702" s="10">
        <f>D701*OM[[#This Row],[Variazione percentuale]]</f>
        <v>2017762.4208653602</v>
      </c>
      <c r="F702" s="11">
        <f>OM[[#This Row],[AUM]]-D701</f>
        <v>975597.81999993324</v>
      </c>
      <c r="G702" s="11">
        <f>OM[[#This Row],[∆ AUM]]-OM[[#This Row],[effetto mercato]]</f>
        <v>-1042164.6008654269</v>
      </c>
    </row>
    <row r="703" spans="1:7">
      <c r="A703" s="4">
        <v>43024</v>
      </c>
      <c r="B703">
        <v>0.1648</v>
      </c>
      <c r="C703" s="6">
        <f>OM[[#This Row],[Variaz]]/100</f>
        <v>1.6479999999999999E-3</v>
      </c>
      <c r="D703" s="10">
        <f>AUM[[#This Row],[ Etica Obbligazionario Misto]]</f>
        <v>1224299689.2</v>
      </c>
      <c r="E703" s="10">
        <f>D702*OM[[#This Row],[Variazione percentuale]]</f>
        <v>2015703.7692086401</v>
      </c>
      <c r="F703" s="11">
        <f>OM[[#This Row],[AUM]]-D702</f>
        <v>1178470.0199999809</v>
      </c>
      <c r="G703" s="11">
        <f>OM[[#This Row],[∆ AUM]]-OM[[#This Row],[effetto mercato]]</f>
        <v>-837233.74920865917</v>
      </c>
    </row>
    <row r="704" spans="1:7">
      <c r="A704" s="4">
        <v>43025</v>
      </c>
      <c r="B704">
        <v>5.0599999999999999E-2</v>
      </c>
      <c r="C704" s="6">
        <f>OM[[#This Row],[Variaz]]/100</f>
        <v>5.0599999999999994E-4</v>
      </c>
      <c r="D704" s="10">
        <f>AUM[[#This Row],[ Etica Obbligazionario Misto]]</f>
        <v>1224416122.1900001</v>
      </c>
      <c r="E704" s="10">
        <f>D703*OM[[#This Row],[Variazione percentuale]]</f>
        <v>619495.6427352</v>
      </c>
      <c r="F704" s="11">
        <f>OM[[#This Row],[AUM]]-D703</f>
        <v>116432.99000000954</v>
      </c>
      <c r="G704" s="11">
        <f>OM[[#This Row],[∆ AUM]]-OM[[#This Row],[effetto mercato]]</f>
        <v>-503062.65273519047</v>
      </c>
    </row>
    <row r="705" spans="1:7">
      <c r="A705" s="4">
        <v>43026</v>
      </c>
      <c r="B705">
        <v>-8.8599999999999998E-2</v>
      </c>
      <c r="C705" s="6">
        <f>OM[[#This Row],[Variaz]]/100</f>
        <v>-8.8599999999999996E-4</v>
      </c>
      <c r="D705" s="10">
        <f>AUM[[#This Row],[ Etica Obbligazionario Misto]]</f>
        <v>1223027456.55</v>
      </c>
      <c r="E705" s="10">
        <f>D704*OM[[#This Row],[Variazione percentuale]]</f>
        <v>-1084832.6842603399</v>
      </c>
      <c r="F705" s="11">
        <f>OM[[#This Row],[AUM]]-D704</f>
        <v>-1388665.6400001049</v>
      </c>
      <c r="G705" s="11">
        <f>OM[[#This Row],[∆ AUM]]-OM[[#This Row],[effetto mercato]]</f>
        <v>-303832.95573976496</v>
      </c>
    </row>
    <row r="706" spans="1:7">
      <c r="A706" s="4">
        <v>43027</v>
      </c>
      <c r="B706">
        <v>-5.0700000000000002E-2</v>
      </c>
      <c r="C706" s="6">
        <f>OM[[#This Row],[Variaz]]/100</f>
        <v>-5.0700000000000007E-4</v>
      </c>
      <c r="D706" s="10">
        <f>AUM[[#This Row],[ Etica Obbligazionario Misto]]</f>
        <v>1222129808.02</v>
      </c>
      <c r="E706" s="10">
        <f>D705*OM[[#This Row],[Variazione percentuale]]</f>
        <v>-620074.92047085008</v>
      </c>
      <c r="F706" s="11">
        <f>OM[[#This Row],[AUM]]-D705</f>
        <v>-897648.52999997139</v>
      </c>
      <c r="G706" s="11">
        <f>OM[[#This Row],[∆ AUM]]-OM[[#This Row],[effetto mercato]]</f>
        <v>-277573.60952912131</v>
      </c>
    </row>
    <row r="707" spans="1:7">
      <c r="A707" s="4">
        <v>43028</v>
      </c>
      <c r="B707">
        <v>-1.2699999999999999E-2</v>
      </c>
      <c r="C707" s="6">
        <f>OM[[#This Row],[Variaz]]/100</f>
        <v>-1.27E-4</v>
      </c>
      <c r="D707" s="10">
        <f>AUM[[#This Row],[ Etica Obbligazionario Misto]]</f>
        <v>1221526602.6000001</v>
      </c>
      <c r="E707" s="10">
        <f>D706*OM[[#This Row],[Variazione percentuale]]</f>
        <v>-155210.48561854</v>
      </c>
      <c r="F707" s="11">
        <f>OM[[#This Row],[AUM]]-D706</f>
        <v>-603205.41999983788</v>
      </c>
      <c r="G707" s="11">
        <f>OM[[#This Row],[∆ AUM]]-OM[[#This Row],[effetto mercato]]</f>
        <v>-447994.93438129791</v>
      </c>
    </row>
    <row r="708" spans="1:7">
      <c r="A708" s="4">
        <v>43031</v>
      </c>
      <c r="B708">
        <v>0.11409999999999999</v>
      </c>
      <c r="C708" s="6">
        <f>OM[[#This Row],[Variaz]]/100</f>
        <v>1.1409999999999999E-3</v>
      </c>
      <c r="D708" s="10">
        <f>AUM[[#This Row],[ Etica Obbligazionario Misto]]</f>
        <v>1221895943.29</v>
      </c>
      <c r="E708" s="10">
        <f>D707*OM[[#This Row],[Variazione percentuale]]</f>
        <v>1393761.8535666</v>
      </c>
      <c r="F708" s="11">
        <f>OM[[#This Row],[AUM]]-D707</f>
        <v>369340.6899998188</v>
      </c>
      <c r="G708" s="11">
        <f>OM[[#This Row],[∆ AUM]]-OM[[#This Row],[effetto mercato]]</f>
        <v>-1024421.1635667812</v>
      </c>
    </row>
    <row r="709" spans="1:7">
      <c r="A709" s="4">
        <v>43032</v>
      </c>
      <c r="B709">
        <v>-0.1646</v>
      </c>
      <c r="C709" s="6">
        <f>OM[[#This Row],[Variaz]]/100</f>
        <v>-1.6459999999999999E-3</v>
      </c>
      <c r="D709" s="10">
        <f>AUM[[#This Row],[ Etica Obbligazionario Misto]]</f>
        <v>1219616163.0899999</v>
      </c>
      <c r="E709" s="10">
        <f>D708*OM[[#This Row],[Variazione percentuale]]</f>
        <v>-2011240.7226553399</v>
      </c>
      <c r="F709" s="11">
        <f>OM[[#This Row],[AUM]]-D708</f>
        <v>-2279780.2000000477</v>
      </c>
      <c r="G709" s="11">
        <f>OM[[#This Row],[∆ AUM]]-OM[[#This Row],[effetto mercato]]</f>
        <v>-268539.47734470782</v>
      </c>
    </row>
    <row r="710" spans="1:7">
      <c r="A710" s="4">
        <v>43033</v>
      </c>
      <c r="B710">
        <v>-0.11409999999999999</v>
      </c>
      <c r="C710" s="6">
        <f>OM[[#This Row],[Variaz]]/100</f>
        <v>-1.1409999999999999E-3</v>
      </c>
      <c r="D710" s="10">
        <f>AUM[[#This Row],[ Etica Obbligazionario Misto]]</f>
        <v>1218057925.8299999</v>
      </c>
      <c r="E710" s="10">
        <f>D709*OM[[#This Row],[Variazione percentuale]]</f>
        <v>-1391582.0420856897</v>
      </c>
      <c r="F710" s="11">
        <f>OM[[#This Row],[AUM]]-D709</f>
        <v>-1558237.2599999905</v>
      </c>
      <c r="G710" s="11">
        <f>OM[[#This Row],[∆ AUM]]-OM[[#This Row],[effetto mercato]]</f>
        <v>-166655.21791430074</v>
      </c>
    </row>
    <row r="711" spans="1:7">
      <c r="A711" s="4">
        <v>43034</v>
      </c>
      <c r="B711">
        <v>0.3427</v>
      </c>
      <c r="C711" s="6">
        <f>OM[[#This Row],[Variaz]]/100</f>
        <v>3.4269999999999999E-3</v>
      </c>
      <c r="D711" s="10">
        <f>AUM[[#This Row],[ Etica Obbligazionario Misto]]</f>
        <v>1221621173.26</v>
      </c>
      <c r="E711" s="10">
        <f>D710*OM[[#This Row],[Variazione percentuale]]</f>
        <v>4174284.5118194097</v>
      </c>
      <c r="F711" s="11">
        <f>OM[[#This Row],[AUM]]-D710</f>
        <v>3563247.4300000668</v>
      </c>
      <c r="G711" s="11">
        <f>OM[[#This Row],[∆ AUM]]-OM[[#This Row],[effetto mercato]]</f>
        <v>-611037.08181934291</v>
      </c>
    </row>
    <row r="712" spans="1:7">
      <c r="A712" s="4">
        <v>43035</v>
      </c>
      <c r="B712">
        <v>0.253</v>
      </c>
      <c r="C712" s="6">
        <f>OM[[#This Row],[Variaz]]/100</f>
        <v>2.5300000000000001E-3</v>
      </c>
      <c r="D712" s="10">
        <f>AUM[[#This Row],[ Etica Obbligazionario Misto]]</f>
        <v>1224105972.0999999</v>
      </c>
      <c r="E712" s="10">
        <f>D711*OM[[#This Row],[Variazione percentuale]]</f>
        <v>3090701.5683478001</v>
      </c>
      <c r="F712" s="11">
        <f>OM[[#This Row],[AUM]]-D711</f>
        <v>2484798.8399999142</v>
      </c>
      <c r="G712" s="11">
        <f>OM[[#This Row],[∆ AUM]]-OM[[#This Row],[effetto mercato]]</f>
        <v>-605902.72834788589</v>
      </c>
    </row>
    <row r="713" spans="1:7">
      <c r="A713" s="4">
        <v>43038</v>
      </c>
      <c r="B713">
        <v>7.5700000000000003E-2</v>
      </c>
      <c r="C713" s="6">
        <f>OM[[#This Row],[Variaz]]/100</f>
        <v>7.5700000000000008E-4</v>
      </c>
      <c r="D713" s="10">
        <f>AUM[[#This Row],[ Etica Obbligazionario Misto]]</f>
        <v>1224165637.4100001</v>
      </c>
      <c r="E713" s="10">
        <f>D712*OM[[#This Row],[Variazione percentuale]]</f>
        <v>926648.22087970003</v>
      </c>
      <c r="F713" s="11">
        <f>OM[[#This Row],[AUM]]-D712</f>
        <v>59665.310000181198</v>
      </c>
      <c r="G713" s="11">
        <f>OM[[#This Row],[∆ AUM]]-OM[[#This Row],[effetto mercato]]</f>
        <v>-866982.91087951884</v>
      </c>
    </row>
    <row r="714" spans="1:7">
      <c r="A714" s="4">
        <v>43039</v>
      </c>
      <c r="B714">
        <v>5.04E-2</v>
      </c>
      <c r="C714" s="6">
        <f>OM[[#This Row],[Variaz]]/100</f>
        <v>5.04E-4</v>
      </c>
      <c r="D714" s="10">
        <f>AUM[[#This Row],[ Etica Obbligazionario Misto]]</f>
        <v>1224209199.3099999</v>
      </c>
      <c r="E714" s="10">
        <f>D713*OM[[#This Row],[Variazione percentuale]]</f>
        <v>616979.48125464004</v>
      </c>
      <c r="F714" s="11">
        <f>OM[[#This Row],[AUM]]-D713</f>
        <v>43561.899999856949</v>
      </c>
      <c r="G714" s="11">
        <f>OM[[#This Row],[∆ AUM]]-OM[[#This Row],[effetto mercato]]</f>
        <v>-573417.58125478309</v>
      </c>
    </row>
    <row r="715" spans="1:7">
      <c r="A715" s="4">
        <v>43041</v>
      </c>
      <c r="B715">
        <v>3.78E-2</v>
      </c>
      <c r="C715" s="6">
        <f>OM[[#This Row],[Variaz]]/100</f>
        <v>3.7800000000000003E-4</v>
      </c>
      <c r="D715" s="10">
        <f>AUM[[#This Row],[ Etica Obbligazionario Misto]]</f>
        <v>1228163566.73</v>
      </c>
      <c r="E715" s="10">
        <f>D714*OM[[#This Row],[Variazione percentuale]]</f>
        <v>462751.07733917999</v>
      </c>
      <c r="F715" s="11">
        <f>OM[[#This Row],[AUM]]-D714</f>
        <v>3954367.4200000763</v>
      </c>
      <c r="G715" s="11">
        <f>OM[[#This Row],[∆ AUM]]-OM[[#This Row],[effetto mercato]]</f>
        <v>3491616.3426608965</v>
      </c>
    </row>
    <row r="716" spans="1:7">
      <c r="A716" s="4">
        <v>43042</v>
      </c>
      <c r="B716">
        <v>0.1008</v>
      </c>
      <c r="C716" s="6">
        <f>OM[[#This Row],[Variaz]]/100</f>
        <v>1.008E-3</v>
      </c>
      <c r="D716" s="10">
        <f>AUM[[#This Row],[ Etica Obbligazionario Misto]]</f>
        <v>1228604496.8599999</v>
      </c>
      <c r="E716" s="10">
        <f>D715*OM[[#This Row],[Variazione percentuale]]</f>
        <v>1237988.87526384</v>
      </c>
      <c r="F716" s="11">
        <f>OM[[#This Row],[AUM]]-D715</f>
        <v>440930.12999987602</v>
      </c>
      <c r="G716" s="11">
        <f>OM[[#This Row],[∆ AUM]]-OM[[#This Row],[effetto mercato]]</f>
        <v>-797058.74526396394</v>
      </c>
    </row>
    <row r="717" spans="1:7">
      <c r="A717" s="4">
        <v>43045</v>
      </c>
      <c r="B717">
        <v>8.8099999999999998E-2</v>
      </c>
      <c r="C717" s="6">
        <f>OM[[#This Row],[Variaz]]/100</f>
        <v>8.8099999999999995E-4</v>
      </c>
      <c r="D717" s="10">
        <f>AUM[[#This Row],[ Etica Obbligazionario Misto]]</f>
        <v>1230589283.52</v>
      </c>
      <c r="E717" s="10">
        <f>D716*OM[[#This Row],[Variazione percentuale]]</f>
        <v>1082400.5617336598</v>
      </c>
      <c r="F717" s="11">
        <f>OM[[#This Row],[AUM]]-D716</f>
        <v>1984786.6600000858</v>
      </c>
      <c r="G717" s="11">
        <f>OM[[#This Row],[∆ AUM]]-OM[[#This Row],[effetto mercato]]</f>
        <v>902386.09826642601</v>
      </c>
    </row>
    <row r="718" spans="1:7">
      <c r="A718" s="4">
        <v>43046</v>
      </c>
      <c r="B718">
        <v>0.13830000000000001</v>
      </c>
      <c r="C718" s="6">
        <f>OM[[#This Row],[Variaz]]/100</f>
        <v>1.3830000000000001E-3</v>
      </c>
      <c r="D718" s="10">
        <f>AUM[[#This Row],[ Etica Obbligazionario Misto]]</f>
        <v>1232846098.6799998</v>
      </c>
      <c r="E718" s="10">
        <f>D717*OM[[#This Row],[Variazione percentuale]]</f>
        <v>1701904.9791081601</v>
      </c>
      <c r="F718" s="11">
        <f>OM[[#This Row],[AUM]]-D717</f>
        <v>2256815.1599998474</v>
      </c>
      <c r="G718" s="11">
        <f>OM[[#This Row],[∆ AUM]]-OM[[#This Row],[effetto mercato]]</f>
        <v>554910.18089168728</v>
      </c>
    </row>
    <row r="719" spans="1:7">
      <c r="A719" s="4">
        <v>43047</v>
      </c>
      <c r="B719">
        <v>-6.2799999999999995E-2</v>
      </c>
      <c r="C719" s="6">
        <f>OM[[#This Row],[Variaz]]/100</f>
        <v>-6.2799999999999998E-4</v>
      </c>
      <c r="D719" s="10">
        <f>AUM[[#This Row],[ Etica Obbligazionario Misto]]</f>
        <v>1232027498.1400001</v>
      </c>
      <c r="E719" s="10">
        <f>D718*OM[[#This Row],[Variazione percentuale]]</f>
        <v>-774227.34997103992</v>
      </c>
      <c r="F719" s="11">
        <f>OM[[#This Row],[AUM]]-D718</f>
        <v>-818600.53999972343</v>
      </c>
      <c r="G719" s="11">
        <f>OM[[#This Row],[∆ AUM]]-OM[[#This Row],[effetto mercato]]</f>
        <v>-44373.190028683515</v>
      </c>
    </row>
    <row r="720" spans="1:7">
      <c r="A720" s="4">
        <v>43048</v>
      </c>
      <c r="B720">
        <v>-0.30149999999999999</v>
      </c>
      <c r="C720" s="6">
        <f>OM[[#This Row],[Variaz]]/100</f>
        <v>-3.0149999999999999E-3</v>
      </c>
      <c r="D720" s="10">
        <f>AUM[[#This Row],[ Etica Obbligazionario Misto]]</f>
        <v>1227540913.8899999</v>
      </c>
      <c r="E720" s="10">
        <f>D719*OM[[#This Row],[Variazione percentuale]]</f>
        <v>-3714562.9068921003</v>
      </c>
      <c r="F720" s="11">
        <f>OM[[#This Row],[AUM]]-D719</f>
        <v>-4486584.2500002384</v>
      </c>
      <c r="G720" s="11">
        <f>OM[[#This Row],[∆ AUM]]-OM[[#This Row],[effetto mercato]]</f>
        <v>-772021.34310813807</v>
      </c>
    </row>
    <row r="721" spans="1:7">
      <c r="A721" s="4">
        <v>43049</v>
      </c>
      <c r="B721">
        <v>-0.1512</v>
      </c>
      <c r="C721" s="6">
        <f>OM[[#This Row],[Variaz]]/100</f>
        <v>-1.5120000000000001E-3</v>
      </c>
      <c r="D721" s="10">
        <f>AUM[[#This Row],[ Etica Obbligazionario Misto]]</f>
        <v>1225421027.76</v>
      </c>
      <c r="E721" s="10">
        <f>D720*OM[[#This Row],[Variazione percentuale]]</f>
        <v>-1856041.8618016799</v>
      </c>
      <c r="F721" s="11">
        <f>OM[[#This Row],[AUM]]-D720</f>
        <v>-2119886.129999876</v>
      </c>
      <c r="G721" s="11">
        <f>OM[[#This Row],[∆ AUM]]-OM[[#This Row],[effetto mercato]]</f>
        <v>-263844.26819819608</v>
      </c>
    </row>
    <row r="722" spans="1:7">
      <c r="A722" s="4">
        <v>43052</v>
      </c>
      <c r="B722">
        <v>-7.5700000000000003E-2</v>
      </c>
      <c r="C722" s="6">
        <f>OM[[#This Row],[Variaz]]/100</f>
        <v>-7.5700000000000008E-4</v>
      </c>
      <c r="D722" s="10">
        <f>AUM[[#This Row],[ Etica Obbligazionario Misto]]</f>
        <v>1224339209.1399999</v>
      </c>
      <c r="E722" s="10">
        <f>D721*OM[[#This Row],[Variazione percentuale]]</f>
        <v>-927643.71801432013</v>
      </c>
      <c r="F722" s="11">
        <f>OM[[#This Row],[AUM]]-D721</f>
        <v>-1081818.620000124</v>
      </c>
      <c r="G722" s="11">
        <f>OM[[#This Row],[∆ AUM]]-OM[[#This Row],[effetto mercato]]</f>
        <v>-154174.90198580385</v>
      </c>
    </row>
    <row r="723" spans="1:7">
      <c r="A723" s="4">
        <v>43053</v>
      </c>
      <c r="B723">
        <v>-1.26E-2</v>
      </c>
      <c r="C723" s="6">
        <f>OM[[#This Row],[Variaz]]/100</f>
        <v>-1.26E-4</v>
      </c>
      <c r="D723" s="10">
        <f>AUM[[#This Row],[ Etica Obbligazionario Misto]]</f>
        <v>1223969151.77</v>
      </c>
      <c r="E723" s="10">
        <f>D722*OM[[#This Row],[Variazione percentuale]]</f>
        <v>-154266.74035163998</v>
      </c>
      <c r="F723" s="11">
        <f>OM[[#This Row],[AUM]]-D722</f>
        <v>-370057.36999988556</v>
      </c>
      <c r="G723" s="11">
        <f>OM[[#This Row],[∆ AUM]]-OM[[#This Row],[effetto mercato]]</f>
        <v>-215790.62964824558</v>
      </c>
    </row>
    <row r="724" spans="1:7">
      <c r="A724" s="4">
        <v>43054</v>
      </c>
      <c r="B724">
        <v>-0.1137</v>
      </c>
      <c r="C724" s="6">
        <f>OM[[#This Row],[Variaz]]/100</f>
        <v>-1.137E-3</v>
      </c>
      <c r="D724" s="10">
        <f>AUM[[#This Row],[ Etica Obbligazionario Misto]]</f>
        <v>1222387621.1400001</v>
      </c>
      <c r="E724" s="10">
        <f>D723*OM[[#This Row],[Variazione percentuale]]</f>
        <v>-1391652.92556249</v>
      </c>
      <c r="F724" s="11">
        <f>OM[[#This Row],[AUM]]-D723</f>
        <v>-1581530.629999876</v>
      </c>
      <c r="G724" s="11">
        <f>OM[[#This Row],[∆ AUM]]-OM[[#This Row],[effetto mercato]]</f>
        <v>-189877.70443738601</v>
      </c>
    </row>
    <row r="725" spans="1:7">
      <c r="A725" s="4">
        <v>43055</v>
      </c>
      <c r="B725">
        <v>0.16439999999999999</v>
      </c>
      <c r="C725" s="6">
        <f>OM[[#This Row],[Variaz]]/100</f>
        <v>1.6439999999999998E-3</v>
      </c>
      <c r="D725" s="10">
        <f>AUM[[#This Row],[ Etica Obbligazionario Misto]]</f>
        <v>1223835664.78</v>
      </c>
      <c r="E725" s="10">
        <f>D724*OM[[#This Row],[Variazione percentuale]]</f>
        <v>2009605.24915416</v>
      </c>
      <c r="F725" s="11">
        <f>OM[[#This Row],[AUM]]-D724</f>
        <v>1448043.6399998665</v>
      </c>
      <c r="G725" s="11">
        <f>OM[[#This Row],[∆ AUM]]-OM[[#This Row],[effetto mercato]]</f>
        <v>-561561.60915429355</v>
      </c>
    </row>
    <row r="726" spans="1:7">
      <c r="A726" s="4">
        <v>43056</v>
      </c>
      <c r="B726">
        <v>1.26E-2</v>
      </c>
      <c r="C726" s="6">
        <f>OM[[#This Row],[Variaz]]/100</f>
        <v>1.26E-4</v>
      </c>
      <c r="D726" s="10">
        <f>AUM[[#This Row],[ Etica Obbligazionario Misto]]</f>
        <v>1224297165.4599998</v>
      </c>
      <c r="E726" s="10">
        <f>D725*OM[[#This Row],[Variazione percentuale]]</f>
        <v>154203.29376227999</v>
      </c>
      <c r="F726" s="11">
        <f>OM[[#This Row],[AUM]]-D725</f>
        <v>461500.67999982834</v>
      </c>
      <c r="G726" s="11">
        <f>OM[[#This Row],[∆ AUM]]-OM[[#This Row],[effetto mercato]]</f>
        <v>307297.38623754831</v>
      </c>
    </row>
    <row r="727" spans="1:7">
      <c r="A727" s="4">
        <v>43059</v>
      </c>
      <c r="B727">
        <v>7.5700000000000003E-2</v>
      </c>
      <c r="C727" s="6">
        <f>OM[[#This Row],[Variaz]]/100</f>
        <v>7.5700000000000008E-4</v>
      </c>
      <c r="D727" s="10">
        <f>AUM[[#This Row],[ Etica Obbligazionario Misto]]</f>
        <v>1224648972.3099999</v>
      </c>
      <c r="E727" s="10">
        <f>D726*OM[[#This Row],[Variazione percentuale]]</f>
        <v>926792.95425322</v>
      </c>
      <c r="F727" s="11">
        <f>OM[[#This Row],[AUM]]-D726</f>
        <v>351806.85000014305</v>
      </c>
      <c r="G727" s="11">
        <f>OM[[#This Row],[∆ AUM]]-OM[[#This Row],[effetto mercato]]</f>
        <v>-574986.10425307695</v>
      </c>
    </row>
    <row r="728" spans="1:7">
      <c r="A728" s="4">
        <v>43060</v>
      </c>
      <c r="B728">
        <v>0.15140000000000001</v>
      </c>
      <c r="C728" s="6">
        <f>OM[[#This Row],[Variaz]]/100</f>
        <v>1.5140000000000002E-3</v>
      </c>
      <c r="D728" s="10">
        <f>AUM[[#This Row],[ Etica Obbligazionario Misto]]</f>
        <v>1224596661.3</v>
      </c>
      <c r="E728" s="10">
        <f>D727*OM[[#This Row],[Variazione percentuale]]</f>
        <v>1854118.54407734</v>
      </c>
      <c r="F728" s="11">
        <f>OM[[#This Row],[AUM]]-D727</f>
        <v>-52311.009999990463</v>
      </c>
      <c r="G728" s="11">
        <f>OM[[#This Row],[∆ AUM]]-OM[[#This Row],[effetto mercato]]</f>
        <v>-1906429.5540773305</v>
      </c>
    </row>
    <row r="729" spans="1:7">
      <c r="A729" s="4">
        <v>43061</v>
      </c>
      <c r="B729">
        <v>-3.78E-2</v>
      </c>
      <c r="C729" s="6">
        <f>OM[[#This Row],[Variaz]]/100</f>
        <v>-3.7800000000000003E-4</v>
      </c>
      <c r="D729" s="10">
        <f>AUM[[#This Row],[ Etica Obbligazionario Misto]]</f>
        <v>1224195931.6100001</v>
      </c>
      <c r="E729" s="10">
        <f>D728*OM[[#This Row],[Variazione percentuale]]</f>
        <v>-462897.53797140002</v>
      </c>
      <c r="F729" s="11">
        <f>OM[[#This Row],[AUM]]-D728</f>
        <v>-400729.6899998188</v>
      </c>
      <c r="G729" s="11">
        <f>OM[[#This Row],[∆ AUM]]-OM[[#This Row],[effetto mercato]]</f>
        <v>62167.847971581214</v>
      </c>
    </row>
    <row r="730" spans="1:7">
      <c r="A730" s="4">
        <v>43062</v>
      </c>
      <c r="B730">
        <v>-6.3E-2</v>
      </c>
      <c r="C730" s="6">
        <f>OM[[#This Row],[Variaz]]/100</f>
        <v>-6.3000000000000003E-4</v>
      </c>
      <c r="D730" s="10">
        <f>AUM[[#This Row],[ Etica Obbligazionario Misto]]</f>
        <v>1223238071.3699999</v>
      </c>
      <c r="E730" s="10">
        <f>D729*OM[[#This Row],[Variazione percentuale]]</f>
        <v>-771243.43691430008</v>
      </c>
      <c r="F730" s="11">
        <f>OM[[#This Row],[AUM]]-D729</f>
        <v>-957860.24000024796</v>
      </c>
      <c r="G730" s="11">
        <f>OM[[#This Row],[∆ AUM]]-OM[[#This Row],[effetto mercato]]</f>
        <v>-186616.80308594787</v>
      </c>
    </row>
    <row r="731" spans="1:7">
      <c r="A731" s="4">
        <v>43063</v>
      </c>
      <c r="B731">
        <v>-0.1135</v>
      </c>
      <c r="C731" s="6">
        <f>OM[[#This Row],[Variaz]]/100</f>
        <v>-1.1349999999999999E-3</v>
      </c>
      <c r="D731" s="10">
        <f>AUM[[#This Row],[ Etica Obbligazionario Misto]]</f>
        <v>1222037866.1099999</v>
      </c>
      <c r="E731" s="10">
        <f>D730*OM[[#This Row],[Variazione percentuale]]</f>
        <v>-1388375.2110049499</v>
      </c>
      <c r="F731" s="11">
        <f>OM[[#This Row],[AUM]]-D730</f>
        <v>-1200205.2599999905</v>
      </c>
      <c r="G731" s="11">
        <f>OM[[#This Row],[∆ AUM]]-OM[[#This Row],[effetto mercato]]</f>
        <v>188169.95100495941</v>
      </c>
    </row>
    <row r="732" spans="1:7">
      <c r="A732" s="4">
        <v>43066</v>
      </c>
      <c r="B732">
        <v>3.7900000000000003E-2</v>
      </c>
      <c r="C732" s="6">
        <f>OM[[#This Row],[Variaz]]/100</f>
        <v>3.7900000000000005E-4</v>
      </c>
      <c r="D732" s="10">
        <f>AUM[[#This Row],[ Etica Obbligazionario Misto]]</f>
        <v>1221936867.1099999</v>
      </c>
      <c r="E732" s="10">
        <f>D731*OM[[#This Row],[Variazione percentuale]]</f>
        <v>463152.35125569004</v>
      </c>
      <c r="F732" s="11">
        <f>OM[[#This Row],[AUM]]-D731</f>
        <v>-100999</v>
      </c>
      <c r="G732" s="11">
        <f>OM[[#This Row],[∆ AUM]]-OM[[#This Row],[effetto mercato]]</f>
        <v>-564151.35125568998</v>
      </c>
    </row>
    <row r="733" spans="1:7">
      <c r="A733" s="4">
        <v>43067</v>
      </c>
      <c r="B733">
        <v>0.11360000000000001</v>
      </c>
      <c r="C733" s="6">
        <f>OM[[#This Row],[Variaz]]/100</f>
        <v>1.1360000000000001E-3</v>
      </c>
      <c r="D733" s="10">
        <f>AUM[[#This Row],[ Etica Obbligazionario Misto]]</f>
        <v>1222621816.45</v>
      </c>
      <c r="E733" s="10">
        <f>D732*OM[[#This Row],[Variazione percentuale]]</f>
        <v>1388120.28103696</v>
      </c>
      <c r="F733" s="11">
        <f>OM[[#This Row],[AUM]]-D732</f>
        <v>684949.34000015259</v>
      </c>
      <c r="G733" s="11">
        <f>OM[[#This Row],[∆ AUM]]-OM[[#This Row],[effetto mercato]]</f>
        <v>-703170.94103680737</v>
      </c>
    </row>
    <row r="734" spans="1:7">
      <c r="A734" s="4">
        <v>43068</v>
      </c>
      <c r="B734">
        <v>-0.1008</v>
      </c>
      <c r="C734" s="6">
        <f>OM[[#This Row],[Variaz]]/100</f>
        <v>-1.008E-3</v>
      </c>
      <c r="D734" s="10">
        <f>AUM[[#This Row],[ Etica Obbligazionario Misto]]</f>
        <v>1221002610.6200001</v>
      </c>
      <c r="E734" s="10">
        <f>D733*OM[[#This Row],[Variazione percentuale]]</f>
        <v>-1232402.7909816001</v>
      </c>
      <c r="F734" s="11">
        <f>OM[[#This Row],[AUM]]-D733</f>
        <v>-1619205.8299999237</v>
      </c>
      <c r="G734" s="11">
        <f>OM[[#This Row],[∆ AUM]]-OM[[#This Row],[effetto mercato]]</f>
        <v>-386803.03901832364</v>
      </c>
    </row>
    <row r="735" spans="1:7">
      <c r="A735" s="4">
        <v>43069</v>
      </c>
      <c r="B735">
        <v>3.7900000000000003E-2</v>
      </c>
      <c r="C735" s="6">
        <f>OM[[#This Row],[Variaz]]/100</f>
        <v>3.7900000000000005E-4</v>
      </c>
      <c r="D735" s="10">
        <f>AUM[[#This Row],[ Etica Obbligazionario Misto]]</f>
        <v>1220971807.1100001</v>
      </c>
      <c r="E735" s="10">
        <f>D734*OM[[#This Row],[Variazione percentuale]]</f>
        <v>462759.98942498013</v>
      </c>
      <c r="F735" s="11">
        <f>OM[[#This Row],[AUM]]-D734</f>
        <v>-30803.509999990463</v>
      </c>
      <c r="G735" s="11">
        <f>OM[[#This Row],[∆ AUM]]-OM[[#This Row],[effetto mercato]]</f>
        <v>-493563.49942497059</v>
      </c>
    </row>
    <row r="736" spans="1:7">
      <c r="A736" s="4">
        <v>43070</v>
      </c>
      <c r="B736">
        <v>0.15129999999999999</v>
      </c>
      <c r="C736" s="6">
        <f>OM[[#This Row],[Variaz]]/100</f>
        <v>1.5129999999999998E-3</v>
      </c>
      <c r="D736" s="10">
        <f>AUM[[#This Row],[ Etica Obbligazionario Misto]]</f>
        <v>1222496803.1400001</v>
      </c>
      <c r="E736" s="10">
        <f>D735*OM[[#This Row],[Variazione percentuale]]</f>
        <v>1847330.3441574299</v>
      </c>
      <c r="F736" s="11">
        <f>OM[[#This Row],[AUM]]-D735</f>
        <v>1524996.0299999714</v>
      </c>
      <c r="G736" s="11">
        <f>OM[[#This Row],[∆ AUM]]-OM[[#This Row],[effetto mercato]]</f>
        <v>-322334.31415745849</v>
      </c>
    </row>
    <row r="737" spans="1:7">
      <c r="A737" s="4">
        <v>43073</v>
      </c>
      <c r="B737">
        <v>-5.04E-2</v>
      </c>
      <c r="C737" s="6">
        <f>OM[[#This Row],[Variaz]]/100</f>
        <v>-5.04E-4</v>
      </c>
      <c r="D737" s="10">
        <f>AUM[[#This Row],[ Etica Obbligazionario Misto]]</f>
        <v>1221065951.0799999</v>
      </c>
      <c r="E737" s="10">
        <f>D736*OM[[#This Row],[Variazione percentuale]]</f>
        <v>-616138.38878256001</v>
      </c>
      <c r="F737" s="11">
        <f>OM[[#This Row],[AUM]]-D736</f>
        <v>-1430852.0600001812</v>
      </c>
      <c r="G737" s="11">
        <f>OM[[#This Row],[∆ AUM]]-OM[[#This Row],[effetto mercato]]</f>
        <v>-814713.67121762119</v>
      </c>
    </row>
    <row r="738" spans="1:7">
      <c r="A738" s="4">
        <v>43074</v>
      </c>
      <c r="B738">
        <v>3.78E-2</v>
      </c>
      <c r="C738" s="6">
        <f>OM[[#This Row],[Variaz]]/100</f>
        <v>3.7800000000000003E-4</v>
      </c>
      <c r="D738" s="10">
        <f>AUM[[#This Row],[ Etica Obbligazionario Misto]]</f>
        <v>1221859173.3800001</v>
      </c>
      <c r="E738" s="10">
        <f>D737*OM[[#This Row],[Variazione percentuale]]</f>
        <v>461562.92950824002</v>
      </c>
      <c r="F738" s="11">
        <f>OM[[#This Row],[AUM]]-D737</f>
        <v>793222.30000019073</v>
      </c>
      <c r="G738" s="11">
        <f>OM[[#This Row],[∆ AUM]]-OM[[#This Row],[effetto mercato]]</f>
        <v>331659.37049195071</v>
      </c>
    </row>
    <row r="739" spans="1:7">
      <c r="A739" s="4">
        <v>43075</v>
      </c>
      <c r="B739">
        <v>2.52E-2</v>
      </c>
      <c r="C739" s="6">
        <f>OM[[#This Row],[Variaz]]/100</f>
        <v>2.52E-4</v>
      </c>
      <c r="D739" s="10">
        <f>AUM[[#This Row],[ Etica Obbligazionario Misto]]</f>
        <v>1223749705.24</v>
      </c>
      <c r="E739" s="10">
        <f>D738*OM[[#This Row],[Variazione percentuale]]</f>
        <v>307908.51169176004</v>
      </c>
      <c r="F739" s="11">
        <f>OM[[#This Row],[AUM]]-D738</f>
        <v>1890531.8599998951</v>
      </c>
      <c r="G739" s="11">
        <f>OM[[#This Row],[∆ AUM]]-OM[[#This Row],[effetto mercato]]</f>
        <v>1582623.3483081351</v>
      </c>
    </row>
    <row r="740" spans="1:7">
      <c r="A740" s="4">
        <v>43076</v>
      </c>
      <c r="B740">
        <v>7.5499999999999998E-2</v>
      </c>
      <c r="C740" s="6">
        <f>OM[[#This Row],[Variaz]]/100</f>
        <v>7.5500000000000003E-4</v>
      </c>
      <c r="D740" s="10">
        <f>AUM[[#This Row],[ Etica Obbligazionario Misto]]</f>
        <v>1224623212.0599999</v>
      </c>
      <c r="E740" s="10">
        <f>D739*OM[[#This Row],[Variazione percentuale]]</f>
        <v>923931.0274562001</v>
      </c>
      <c r="F740" s="11">
        <f>OM[[#This Row],[AUM]]-D739</f>
        <v>873506.81999993324</v>
      </c>
      <c r="G740" s="11">
        <f>OM[[#This Row],[∆ AUM]]-OM[[#This Row],[effetto mercato]]</f>
        <v>-50424.207456266857</v>
      </c>
    </row>
    <row r="741" spans="1:7">
      <c r="A741" s="4">
        <v>43080</v>
      </c>
      <c r="B741">
        <v>7.5499999999999998E-2</v>
      </c>
      <c r="C741" s="6">
        <f>OM[[#This Row],[Variaz]]/100</f>
        <v>7.5500000000000003E-4</v>
      </c>
      <c r="D741" s="10">
        <f>AUM[[#This Row],[ Etica Obbligazionario Misto]]</f>
        <v>1225006993.73</v>
      </c>
      <c r="E741" s="10">
        <f>D740*OM[[#This Row],[Variazione percentuale]]</f>
        <v>924590.52510530001</v>
      </c>
      <c r="F741" s="11">
        <f>OM[[#This Row],[AUM]]-D740</f>
        <v>383781.67000007629</v>
      </c>
      <c r="G741" s="11">
        <f>OM[[#This Row],[∆ AUM]]-OM[[#This Row],[effetto mercato]]</f>
        <v>-540808.85510522372</v>
      </c>
    </row>
    <row r="742" spans="1:7">
      <c r="A742" s="4">
        <v>43081</v>
      </c>
      <c r="B742">
        <v>-3.7699999999999997E-2</v>
      </c>
      <c r="C742" s="6">
        <f>OM[[#This Row],[Variaz]]/100</f>
        <v>-3.7699999999999995E-4</v>
      </c>
      <c r="D742" s="10">
        <f>AUM[[#This Row],[ Etica Obbligazionario Misto]]</f>
        <v>1224686988.79</v>
      </c>
      <c r="E742" s="10">
        <f>D741*OM[[#This Row],[Variazione percentuale]]</f>
        <v>-461827.63663620997</v>
      </c>
      <c r="F742" s="11">
        <f>OM[[#This Row],[AUM]]-D741</f>
        <v>-320004.94000005722</v>
      </c>
      <c r="G742" s="11">
        <f>OM[[#This Row],[∆ AUM]]-OM[[#This Row],[effetto mercato]]</f>
        <v>141822.69663615274</v>
      </c>
    </row>
    <row r="743" spans="1:7">
      <c r="A743" s="4">
        <v>43082</v>
      </c>
      <c r="B743">
        <v>-0.1258</v>
      </c>
      <c r="C743" s="6">
        <f>OM[[#This Row],[Variaz]]/100</f>
        <v>-1.258E-3</v>
      </c>
      <c r="D743" s="10">
        <f>AUM[[#This Row],[ Etica Obbligazionario Misto]]</f>
        <v>1222760660.03</v>
      </c>
      <c r="E743" s="10">
        <f>D742*OM[[#This Row],[Variazione percentuale]]</f>
        <v>-1540656.23189782</v>
      </c>
      <c r="F743" s="11">
        <f>OM[[#This Row],[AUM]]-D742</f>
        <v>-1926328.7599999905</v>
      </c>
      <c r="G743" s="11">
        <f>OM[[#This Row],[∆ AUM]]-OM[[#This Row],[effetto mercato]]</f>
        <v>-385672.52810217044</v>
      </c>
    </row>
    <row r="744" spans="1:7">
      <c r="A744" s="4">
        <v>43083</v>
      </c>
      <c r="B744">
        <v>0</v>
      </c>
      <c r="C744" s="6">
        <f>OM[[#This Row],[Variaz]]/100</f>
        <v>0</v>
      </c>
      <c r="D744" s="10">
        <f>AUM[[#This Row],[ Etica Obbligazionario Misto]]</f>
        <v>1222284600.3199999</v>
      </c>
      <c r="E744" s="10">
        <f>D743*OM[[#This Row],[Variazione percentuale]]</f>
        <v>0</v>
      </c>
      <c r="F744" s="11">
        <f>OM[[#This Row],[AUM]]-D743</f>
        <v>-476059.71000003815</v>
      </c>
      <c r="G744" s="11">
        <f>OM[[#This Row],[∆ AUM]]-OM[[#This Row],[effetto mercato]]</f>
        <v>-476059.71000003815</v>
      </c>
    </row>
    <row r="745" spans="1:7">
      <c r="A745" s="4">
        <v>43084</v>
      </c>
      <c r="B745">
        <v>1.26E-2</v>
      </c>
      <c r="C745" s="6">
        <f>OM[[#This Row],[Variaz]]/100</f>
        <v>1.26E-4</v>
      </c>
      <c r="D745" s="10">
        <f>AUM[[#This Row],[ Etica Obbligazionario Misto]]</f>
        <v>1222098334.5699999</v>
      </c>
      <c r="E745" s="10">
        <f>D744*OM[[#This Row],[Variazione percentuale]]</f>
        <v>154007.85964031998</v>
      </c>
      <c r="F745" s="11">
        <f>OM[[#This Row],[AUM]]-D744</f>
        <v>-186265.75</v>
      </c>
      <c r="G745" s="11">
        <f>OM[[#This Row],[∆ AUM]]-OM[[#This Row],[effetto mercato]]</f>
        <v>-340273.60964031995</v>
      </c>
    </row>
    <row r="746" spans="1:7">
      <c r="A746" s="4">
        <v>43087</v>
      </c>
      <c r="B746">
        <v>8.8099999999999998E-2</v>
      </c>
      <c r="C746" s="6">
        <f>OM[[#This Row],[Variaz]]/100</f>
        <v>8.8099999999999995E-4</v>
      </c>
      <c r="D746" s="10">
        <f>AUM[[#This Row],[ Etica Obbligazionario Misto]]</f>
        <v>1222553025.24</v>
      </c>
      <c r="E746" s="10">
        <f>D745*OM[[#This Row],[Variazione percentuale]]</f>
        <v>1076668.6327561699</v>
      </c>
      <c r="F746" s="11">
        <f>OM[[#This Row],[AUM]]-D745</f>
        <v>454690.67000007629</v>
      </c>
      <c r="G746" s="11">
        <f>OM[[#This Row],[∆ AUM]]-OM[[#This Row],[effetto mercato]]</f>
        <v>-621977.96275609359</v>
      </c>
    </row>
    <row r="747" spans="1:7">
      <c r="A747" s="4">
        <v>43088</v>
      </c>
      <c r="B747">
        <v>-0.27679999999999999</v>
      </c>
      <c r="C747" s="6">
        <f>OM[[#This Row],[Variaz]]/100</f>
        <v>-2.7680000000000001E-3</v>
      </c>
      <c r="D747" s="10">
        <f>AUM[[#This Row],[ Etica Obbligazionario Misto]]</f>
        <v>1219413086.04</v>
      </c>
      <c r="E747" s="10">
        <f>D746*OM[[#This Row],[Variazione percentuale]]</f>
        <v>-3384026.77386432</v>
      </c>
      <c r="F747" s="11">
        <f>OM[[#This Row],[AUM]]-D746</f>
        <v>-3139939.2000000477</v>
      </c>
      <c r="G747" s="11">
        <f>OM[[#This Row],[∆ AUM]]-OM[[#This Row],[effetto mercato]]</f>
        <v>244087.57386427233</v>
      </c>
    </row>
    <row r="748" spans="1:7">
      <c r="A748" s="4">
        <v>43089</v>
      </c>
      <c r="B748">
        <v>-0.12620000000000001</v>
      </c>
      <c r="C748" s="6">
        <f>OM[[#This Row],[Variaz]]/100</f>
        <v>-1.2620000000000001E-3</v>
      </c>
      <c r="D748" s="10">
        <f>AUM[[#This Row],[ Etica Obbligazionario Misto]]</f>
        <v>1216900869.5800002</v>
      </c>
      <c r="E748" s="10">
        <f>D747*OM[[#This Row],[Variazione percentuale]]</f>
        <v>-1538899.3145824801</v>
      </c>
      <c r="F748" s="11">
        <f>OM[[#This Row],[AUM]]-D747</f>
        <v>-2512216.4599997997</v>
      </c>
      <c r="G748" s="11">
        <f>OM[[#This Row],[∆ AUM]]-OM[[#This Row],[effetto mercato]]</f>
        <v>-973317.14541731961</v>
      </c>
    </row>
    <row r="749" spans="1:7">
      <c r="A749" s="4">
        <v>43090</v>
      </c>
      <c r="B749">
        <v>2.53E-2</v>
      </c>
      <c r="C749" s="6">
        <f>OM[[#This Row],[Variaz]]/100</f>
        <v>2.5299999999999997E-4</v>
      </c>
      <c r="D749" s="10">
        <f>AUM[[#This Row],[ Etica Obbligazionario Misto]]</f>
        <v>1217274681.52</v>
      </c>
      <c r="E749" s="10">
        <f>D748*OM[[#This Row],[Variazione percentuale]]</f>
        <v>307875.92000374</v>
      </c>
      <c r="F749" s="11">
        <f>OM[[#This Row],[AUM]]-D748</f>
        <v>373811.9399998188</v>
      </c>
      <c r="G749" s="11">
        <f>OM[[#This Row],[∆ AUM]]-OM[[#This Row],[effetto mercato]]</f>
        <v>65936.019996078801</v>
      </c>
    </row>
    <row r="750" spans="1:7">
      <c r="A750" s="4">
        <v>43091</v>
      </c>
      <c r="B750">
        <v>0</v>
      </c>
      <c r="C750" s="6">
        <f>OM[[#This Row],[Variaz]]/100</f>
        <v>0</v>
      </c>
      <c r="D750" s="10">
        <f>AUM[[#This Row],[ Etica Obbligazionario Misto]]</f>
        <v>1216594841.5</v>
      </c>
      <c r="E750" s="10">
        <f>D749*OM[[#This Row],[Variazione percentuale]]</f>
        <v>0</v>
      </c>
      <c r="F750" s="11">
        <f>OM[[#This Row],[AUM]]-D749</f>
        <v>-679840.01999998093</v>
      </c>
      <c r="G750" s="11">
        <f>OM[[#This Row],[∆ AUM]]-OM[[#This Row],[effetto mercato]]</f>
        <v>-679840.01999998093</v>
      </c>
    </row>
    <row r="751" spans="1:7">
      <c r="A751" s="4">
        <v>43096</v>
      </c>
      <c r="B751">
        <v>1.26E-2</v>
      </c>
      <c r="C751" s="6">
        <f>OM[[#This Row],[Variaz]]/100</f>
        <v>1.26E-4</v>
      </c>
      <c r="D751" s="10">
        <f>AUM[[#This Row],[ Etica Obbligazionario Misto]]</f>
        <v>1216192637.9400001</v>
      </c>
      <c r="E751" s="10">
        <f>D750*OM[[#This Row],[Variazione percentuale]]</f>
        <v>153290.950029</v>
      </c>
      <c r="F751" s="11">
        <f>OM[[#This Row],[AUM]]-D750</f>
        <v>-402203.55999994278</v>
      </c>
      <c r="G751" s="11">
        <f>OM[[#This Row],[∆ AUM]]-OM[[#This Row],[effetto mercato]]</f>
        <v>-555494.51002894272</v>
      </c>
    </row>
    <row r="752" spans="1:7">
      <c r="A752" s="4">
        <v>43097</v>
      </c>
      <c r="B752">
        <v>-0.20200000000000001</v>
      </c>
      <c r="C752" s="6">
        <f>OM[[#This Row],[Variaz]]/100</f>
        <v>-2.0200000000000001E-3</v>
      </c>
      <c r="D752" s="10">
        <f>AUM[[#This Row],[ Etica Obbligazionario Misto]]</f>
        <v>1213378273.8699999</v>
      </c>
      <c r="E752" s="10">
        <f>D751*OM[[#This Row],[Variazione percentuale]]</f>
        <v>-2456709.1286388002</v>
      </c>
      <c r="F752" s="11">
        <f>OM[[#This Row],[AUM]]-D751</f>
        <v>-2814364.0700001717</v>
      </c>
      <c r="G752" s="11">
        <f>OM[[#This Row],[∆ AUM]]-OM[[#This Row],[effetto mercato]]</f>
        <v>-357654.94136137143</v>
      </c>
    </row>
    <row r="753" spans="1:7">
      <c r="A753" s="4">
        <v>43098</v>
      </c>
      <c r="B753">
        <v>-0.13919999999999999</v>
      </c>
      <c r="C753" s="6">
        <f>OM[[#This Row],[Variaz]]/100</f>
        <v>-1.392E-3</v>
      </c>
      <c r="D753" s="10">
        <f>AUM[[#This Row],[ Etica Obbligazionario Misto]]</f>
        <v>1212096213.9099998</v>
      </c>
      <c r="E753" s="10">
        <f>D752*OM[[#This Row],[Variazione percentuale]]</f>
        <v>-1689022.5572270399</v>
      </c>
      <c r="F753" s="11">
        <f>OM[[#This Row],[AUM]]-D752</f>
        <v>-1282059.9600000381</v>
      </c>
      <c r="G753" s="11">
        <f>OM[[#This Row],[∆ AUM]]-OM[[#This Row],[effetto mercato]]</f>
        <v>406962.5972270018</v>
      </c>
    </row>
    <row r="754" spans="1:7">
      <c r="A754" s="4">
        <v>43102</v>
      </c>
      <c r="B754">
        <v>-0.12670000000000001</v>
      </c>
      <c r="C754" s="6">
        <f>OM[[#This Row],[Variaz]]/100</f>
        <v>-1.2670000000000001E-3</v>
      </c>
      <c r="D754" s="10">
        <f>AUM[[#This Row],[ Etica Obbligazionario Misto]]</f>
        <v>1210267911.6199999</v>
      </c>
      <c r="E754" s="10">
        <f>D753*OM[[#This Row],[Variazione percentuale]]</f>
        <v>-1535725.9030239698</v>
      </c>
      <c r="F754" s="11">
        <f>OM[[#This Row],[AUM]]-D753</f>
        <v>-1828302.2899999619</v>
      </c>
      <c r="G754" s="11">
        <f>OM[[#This Row],[∆ AUM]]-OM[[#This Row],[effetto mercato]]</f>
        <v>-292576.38697599201</v>
      </c>
    </row>
    <row r="755" spans="1:7">
      <c r="A755" s="4">
        <v>43103</v>
      </c>
      <c r="B755">
        <v>0.1522</v>
      </c>
      <c r="C755" s="6">
        <f>OM[[#This Row],[Variaz]]/100</f>
        <v>1.5219999999999999E-3</v>
      </c>
      <c r="D755" s="10">
        <f>AUM[[#This Row],[ Etica Obbligazionario Misto]]</f>
        <v>1211700857.8899999</v>
      </c>
      <c r="E755" s="10">
        <f>D754*OM[[#This Row],[Variazione percentuale]]</f>
        <v>1842027.7614856397</v>
      </c>
      <c r="F755" s="11">
        <f>OM[[#This Row],[AUM]]-D754</f>
        <v>1432946.2699999809</v>
      </c>
      <c r="G755" s="11">
        <f>OM[[#This Row],[∆ AUM]]-OM[[#This Row],[effetto mercato]]</f>
        <v>-409081.4914856588</v>
      </c>
    </row>
    <row r="756" spans="1:7">
      <c r="A756" s="4">
        <v>43104</v>
      </c>
      <c r="B756">
        <v>0.16470000000000001</v>
      </c>
      <c r="C756" s="6">
        <f>OM[[#This Row],[Variaz]]/100</f>
        <v>1.647E-3</v>
      </c>
      <c r="D756" s="10">
        <f>AUM[[#This Row],[ Etica Obbligazionario Misto]]</f>
        <v>1214664780.52</v>
      </c>
      <c r="E756" s="10">
        <f>D755*OM[[#This Row],[Variazione percentuale]]</f>
        <v>1995671.3129448297</v>
      </c>
      <c r="F756" s="11">
        <f>OM[[#This Row],[AUM]]-D755</f>
        <v>2963922.6300001144</v>
      </c>
      <c r="G756" s="11">
        <f>OM[[#This Row],[∆ AUM]]-OM[[#This Row],[effetto mercato]]</f>
        <v>968251.31705528474</v>
      </c>
    </row>
    <row r="757" spans="1:7">
      <c r="A757" s="4">
        <v>43105</v>
      </c>
      <c r="B757">
        <v>0.1517</v>
      </c>
      <c r="C757" s="6">
        <f>OM[[#This Row],[Variaz]]/100</f>
        <v>1.5170000000000001E-3</v>
      </c>
      <c r="D757" s="10">
        <f>AUM[[#This Row],[ Etica Obbligazionario Misto]]</f>
        <v>1216613736.21</v>
      </c>
      <c r="E757" s="10">
        <f>D756*OM[[#This Row],[Variazione percentuale]]</f>
        <v>1842646.47204884</v>
      </c>
      <c r="F757" s="11">
        <f>OM[[#This Row],[AUM]]-D756</f>
        <v>1948955.6900000572</v>
      </c>
      <c r="G757" s="11">
        <f>OM[[#This Row],[∆ AUM]]-OM[[#This Row],[effetto mercato]]</f>
        <v>106309.2179512172</v>
      </c>
    </row>
    <row r="758" spans="1:7">
      <c r="A758" s="4">
        <v>43108</v>
      </c>
      <c r="B758">
        <v>0.10100000000000001</v>
      </c>
      <c r="C758" s="6">
        <f>OM[[#This Row],[Variaz]]/100</f>
        <v>1.01E-3</v>
      </c>
      <c r="D758" s="10">
        <f>AUM[[#This Row],[ Etica Obbligazionario Misto]]</f>
        <v>1218441022.1900001</v>
      </c>
      <c r="E758" s="10">
        <f>D757*OM[[#This Row],[Variazione percentuale]]</f>
        <v>1228779.8735721002</v>
      </c>
      <c r="F758" s="11">
        <f>OM[[#This Row],[AUM]]-D757</f>
        <v>1827285.9800000191</v>
      </c>
      <c r="G758" s="11">
        <f>OM[[#This Row],[∆ AUM]]-OM[[#This Row],[effetto mercato]]</f>
        <v>598506.10642791889</v>
      </c>
    </row>
    <row r="759" spans="1:7">
      <c r="A759" s="4">
        <v>43109</v>
      </c>
      <c r="B759">
        <v>-2.52E-2</v>
      </c>
      <c r="C759" s="6">
        <f>OM[[#This Row],[Variaz]]/100</f>
        <v>-2.52E-4</v>
      </c>
      <c r="D759" s="10">
        <f>AUM[[#This Row],[ Etica Obbligazionario Misto]]</f>
        <v>1217905059.27</v>
      </c>
      <c r="E759" s="10">
        <f>D758*OM[[#This Row],[Variazione percentuale]]</f>
        <v>-307047.13759187999</v>
      </c>
      <c r="F759" s="11">
        <f>OM[[#This Row],[AUM]]-D758</f>
        <v>-535962.92000007629</v>
      </c>
      <c r="G759" s="11">
        <f>OM[[#This Row],[∆ AUM]]-OM[[#This Row],[effetto mercato]]</f>
        <v>-228915.7824081963</v>
      </c>
    </row>
    <row r="760" spans="1:7">
      <c r="A760" s="4">
        <v>43110</v>
      </c>
      <c r="B760">
        <v>-0.12620000000000001</v>
      </c>
      <c r="C760" s="6">
        <f>OM[[#This Row],[Variaz]]/100</f>
        <v>-1.2620000000000001E-3</v>
      </c>
      <c r="D760" s="10">
        <f>AUM[[#This Row],[ Etica Obbligazionario Misto]]</f>
        <v>1215933308.9599998</v>
      </c>
      <c r="E760" s="10">
        <f>D759*OM[[#This Row],[Variazione percentuale]]</f>
        <v>-1536996.1847987401</v>
      </c>
      <c r="F760" s="11">
        <f>OM[[#This Row],[AUM]]-D759</f>
        <v>-1971750.3100001812</v>
      </c>
      <c r="G760" s="11">
        <f>OM[[#This Row],[∆ AUM]]-OM[[#This Row],[effetto mercato]]</f>
        <v>-434754.12520144111</v>
      </c>
    </row>
    <row r="761" spans="1:7">
      <c r="A761" s="4">
        <v>43111</v>
      </c>
      <c r="B761">
        <v>-0.2021</v>
      </c>
      <c r="C761" s="6">
        <f>OM[[#This Row],[Variaz]]/100</f>
        <v>-2.0210000000000002E-3</v>
      </c>
      <c r="D761" s="10">
        <f>AUM[[#This Row],[ Etica Obbligazionario Misto]]</f>
        <v>1213506525.0900002</v>
      </c>
      <c r="E761" s="10">
        <f>D760*OM[[#This Row],[Variazione percentuale]]</f>
        <v>-2457401.2174081597</v>
      </c>
      <c r="F761" s="11">
        <f>OM[[#This Row],[AUM]]-D760</f>
        <v>-2426783.8699996471</v>
      </c>
      <c r="G761" s="11">
        <f>OM[[#This Row],[∆ AUM]]-OM[[#This Row],[effetto mercato]]</f>
        <v>30617.347408512607</v>
      </c>
    </row>
    <row r="762" spans="1:7">
      <c r="A762" s="4">
        <v>43112</v>
      </c>
      <c r="B762">
        <v>3.7999999999999999E-2</v>
      </c>
      <c r="C762" s="6">
        <f>OM[[#This Row],[Variaz]]/100</f>
        <v>3.7999999999999997E-4</v>
      </c>
      <c r="D762" s="10">
        <f>AUM[[#This Row],[ Etica Obbligazionario Misto]]</f>
        <v>1213839640.45</v>
      </c>
      <c r="E762" s="10">
        <f>D761*OM[[#This Row],[Variazione percentuale]]</f>
        <v>461132.47953420004</v>
      </c>
      <c r="F762" s="11">
        <f>OM[[#This Row],[AUM]]-D761</f>
        <v>333115.3599998951</v>
      </c>
      <c r="G762" s="11">
        <f>OM[[#This Row],[∆ AUM]]-OM[[#This Row],[effetto mercato]]</f>
        <v>-128017.11953430495</v>
      </c>
    </row>
    <row r="763" spans="1:7">
      <c r="A763" s="4">
        <v>43115</v>
      </c>
      <c r="B763">
        <v>-0.1139</v>
      </c>
      <c r="C763" s="6">
        <f>OM[[#This Row],[Variaz]]/100</f>
        <v>-1.139E-3</v>
      </c>
      <c r="D763" s="10">
        <f>AUM[[#This Row],[ Etica Obbligazionario Misto]]</f>
        <v>1212410814.6099999</v>
      </c>
      <c r="E763" s="10">
        <f>D762*OM[[#This Row],[Variazione percentuale]]</f>
        <v>-1382563.3504725501</v>
      </c>
      <c r="F763" s="11">
        <f>OM[[#This Row],[AUM]]-D762</f>
        <v>-1428825.8400001526</v>
      </c>
      <c r="G763" s="11">
        <f>OM[[#This Row],[∆ AUM]]-OM[[#This Row],[effetto mercato]]</f>
        <v>-46262.489527602447</v>
      </c>
    </row>
    <row r="764" spans="1:7">
      <c r="A764" s="4">
        <v>43116</v>
      </c>
      <c r="B764">
        <v>0.1013</v>
      </c>
      <c r="C764" s="6">
        <f>OM[[#This Row],[Variaz]]/100</f>
        <v>1.013E-3</v>
      </c>
      <c r="D764" s="10">
        <f>AUM[[#This Row],[ Etica Obbligazionario Misto]]</f>
        <v>1212851881.3899999</v>
      </c>
      <c r="E764" s="10">
        <f>D763*OM[[#This Row],[Variazione percentuale]]</f>
        <v>1228172.1551999298</v>
      </c>
      <c r="F764" s="11">
        <f>OM[[#This Row],[AUM]]-D763</f>
        <v>441066.77999997139</v>
      </c>
      <c r="G764" s="11">
        <f>OM[[#This Row],[∆ AUM]]-OM[[#This Row],[effetto mercato]]</f>
        <v>-787105.37519995845</v>
      </c>
    </row>
    <row r="765" spans="1:7">
      <c r="A765" s="4">
        <v>43117</v>
      </c>
      <c r="B765">
        <v>-1.2699999999999999E-2</v>
      </c>
      <c r="C765" s="6">
        <f>OM[[#This Row],[Variaz]]/100</f>
        <v>-1.27E-4</v>
      </c>
      <c r="D765" s="10">
        <f>AUM[[#This Row],[ Etica Obbligazionario Misto]]</f>
        <v>1212339619.05</v>
      </c>
      <c r="E765" s="10">
        <f>D764*OM[[#This Row],[Variazione percentuale]]</f>
        <v>-154032.18893652997</v>
      </c>
      <c r="F765" s="11">
        <f>OM[[#This Row],[AUM]]-D764</f>
        <v>-512262.33999991417</v>
      </c>
      <c r="G765" s="11">
        <f>OM[[#This Row],[∆ AUM]]-OM[[#This Row],[effetto mercato]]</f>
        <v>-358230.1510633842</v>
      </c>
    </row>
    <row r="766" spans="1:7">
      <c r="A766" s="4">
        <v>43118</v>
      </c>
      <c r="B766">
        <v>-3.7999999999999999E-2</v>
      </c>
      <c r="C766" s="6">
        <f>OM[[#This Row],[Variaz]]/100</f>
        <v>-3.7999999999999997E-4</v>
      </c>
      <c r="D766" s="10">
        <f>AUM[[#This Row],[ Etica Obbligazionario Misto]]</f>
        <v>1211743421.3499999</v>
      </c>
      <c r="E766" s="10">
        <f>D765*OM[[#This Row],[Variazione percentuale]]</f>
        <v>-460689.05523899995</v>
      </c>
      <c r="F766" s="11">
        <f>OM[[#This Row],[AUM]]-D765</f>
        <v>-596197.70000004768</v>
      </c>
      <c r="G766" s="11">
        <f>OM[[#This Row],[∆ AUM]]-OM[[#This Row],[effetto mercato]]</f>
        <v>-135508.64476104773</v>
      </c>
    </row>
    <row r="767" spans="1:7">
      <c r="A767" s="4">
        <v>43119</v>
      </c>
      <c r="B767">
        <v>0.114</v>
      </c>
      <c r="C767" s="6">
        <f>OM[[#This Row],[Variaz]]/100</f>
        <v>1.14E-3</v>
      </c>
      <c r="D767" s="10">
        <f>AUM[[#This Row],[ Etica Obbligazionario Misto]]</f>
        <v>1212534197.6900001</v>
      </c>
      <c r="E767" s="10">
        <f>D766*OM[[#This Row],[Variazione percentuale]]</f>
        <v>1381387.5003389998</v>
      </c>
      <c r="F767" s="11">
        <f>OM[[#This Row],[AUM]]-D766</f>
        <v>790776.34000015259</v>
      </c>
      <c r="G767" s="11">
        <f>OM[[#This Row],[∆ AUM]]-OM[[#This Row],[effetto mercato]]</f>
        <v>-590611.1603388472</v>
      </c>
    </row>
    <row r="768" spans="1:7">
      <c r="A768" s="4">
        <v>43122</v>
      </c>
      <c r="B768">
        <v>8.8499999999999995E-2</v>
      </c>
      <c r="C768" s="6">
        <f>OM[[#This Row],[Variaz]]/100</f>
        <v>8.8499999999999994E-4</v>
      </c>
      <c r="D768" s="10">
        <f>AUM[[#This Row],[ Etica Obbligazionario Misto]]</f>
        <v>1213273440.75</v>
      </c>
      <c r="E768" s="10">
        <f>D767*OM[[#This Row],[Variazione percentuale]]</f>
        <v>1073092.7649556501</v>
      </c>
      <c r="F768" s="11">
        <f>OM[[#This Row],[AUM]]-D767</f>
        <v>739243.05999994278</v>
      </c>
      <c r="G768" s="11">
        <f>OM[[#This Row],[∆ AUM]]-OM[[#This Row],[effetto mercato]]</f>
        <v>-333849.7049557073</v>
      </c>
    </row>
    <row r="769" spans="1:7">
      <c r="A769" s="4">
        <v>43123</v>
      </c>
      <c r="B769">
        <v>6.3200000000000006E-2</v>
      </c>
      <c r="C769" s="6">
        <f>OM[[#This Row],[Variaz]]/100</f>
        <v>6.3200000000000007E-4</v>
      </c>
      <c r="D769" s="10">
        <f>AUM[[#This Row],[ Etica Obbligazionario Misto]]</f>
        <v>1213506065.6600001</v>
      </c>
      <c r="E769" s="10">
        <f>D768*OM[[#This Row],[Variazione percentuale]]</f>
        <v>766788.81455400004</v>
      </c>
      <c r="F769" s="11">
        <f>OM[[#This Row],[AUM]]-D768</f>
        <v>232624.91000008583</v>
      </c>
      <c r="G769" s="11">
        <f>OM[[#This Row],[∆ AUM]]-OM[[#This Row],[effetto mercato]]</f>
        <v>-534163.90455391421</v>
      </c>
    </row>
    <row r="770" spans="1:7">
      <c r="A770" s="4">
        <v>43124</v>
      </c>
      <c r="B770">
        <v>-0.17680000000000001</v>
      </c>
      <c r="C770" s="6">
        <f>OM[[#This Row],[Variaz]]/100</f>
        <v>-1.768E-3</v>
      </c>
      <c r="D770" s="10">
        <f>AUM[[#This Row],[ Etica Obbligazionario Misto]]</f>
        <v>1211101272.04</v>
      </c>
      <c r="E770" s="10">
        <f>D769*OM[[#This Row],[Variazione percentuale]]</f>
        <v>-2145478.7240868802</v>
      </c>
      <c r="F770" s="11">
        <f>OM[[#This Row],[AUM]]-D769</f>
        <v>-2404793.620000124</v>
      </c>
      <c r="G770" s="11">
        <f>OM[[#This Row],[∆ AUM]]-OM[[#This Row],[effetto mercato]]</f>
        <v>-259314.89591324376</v>
      </c>
    </row>
    <row r="771" spans="1:7">
      <c r="A771" s="4">
        <v>43125</v>
      </c>
      <c r="B771">
        <v>-0.22770000000000001</v>
      </c>
      <c r="C771" s="6">
        <f>OM[[#This Row],[Variaz]]/100</f>
        <v>-2.2769999999999999E-3</v>
      </c>
      <c r="D771" s="10">
        <f>AUM[[#This Row],[ Etica Obbligazionario Misto]]</f>
        <v>1206730319.9000001</v>
      </c>
      <c r="E771" s="10">
        <f>D770*OM[[#This Row],[Variazione percentuale]]</f>
        <v>-2757677.5964350798</v>
      </c>
      <c r="F771" s="11">
        <f>OM[[#This Row],[AUM]]-D770</f>
        <v>-4370952.1399998665</v>
      </c>
      <c r="G771" s="11">
        <f>OM[[#This Row],[∆ AUM]]-OM[[#This Row],[effetto mercato]]</f>
        <v>-1613274.5435647867</v>
      </c>
    </row>
    <row r="772" spans="1:7">
      <c r="A772" s="4">
        <v>43126</v>
      </c>
      <c r="B772">
        <v>5.0700000000000002E-2</v>
      </c>
      <c r="C772" s="6">
        <f>OM[[#This Row],[Variaz]]/100</f>
        <v>5.0700000000000007E-4</v>
      </c>
      <c r="D772" s="10">
        <f>AUM[[#This Row],[ Etica Obbligazionario Misto]]</f>
        <v>1206507398.6600001</v>
      </c>
      <c r="E772" s="10">
        <f>D771*OM[[#This Row],[Variazione percentuale]]</f>
        <v>611812.27218930016</v>
      </c>
      <c r="F772" s="11">
        <f>OM[[#This Row],[AUM]]-D771</f>
        <v>-222921.24000000954</v>
      </c>
      <c r="G772" s="11">
        <f>OM[[#This Row],[∆ AUM]]-OM[[#This Row],[effetto mercato]]</f>
        <v>-834733.51218930969</v>
      </c>
    </row>
    <row r="773" spans="1:7">
      <c r="A773" s="4">
        <v>43129</v>
      </c>
      <c r="B773">
        <v>-0.12670000000000001</v>
      </c>
      <c r="C773" s="6">
        <f>OM[[#This Row],[Variaz]]/100</f>
        <v>-1.2670000000000001E-3</v>
      </c>
      <c r="D773" s="10">
        <f>AUM[[#This Row],[ Etica Obbligazionario Misto]]</f>
        <v>1205054284.78</v>
      </c>
      <c r="E773" s="10">
        <f>D772*OM[[#This Row],[Variazione percentuale]]</f>
        <v>-1528644.8741022202</v>
      </c>
      <c r="F773" s="11">
        <f>OM[[#This Row],[AUM]]-D772</f>
        <v>-1453113.8800001144</v>
      </c>
      <c r="G773" s="11">
        <f>OM[[#This Row],[∆ AUM]]-OM[[#This Row],[effetto mercato]]</f>
        <v>75530.994102105731</v>
      </c>
    </row>
    <row r="774" spans="1:7">
      <c r="A774" s="4">
        <v>43130</v>
      </c>
      <c r="B774">
        <v>-0.1396</v>
      </c>
      <c r="C774" s="6">
        <f>OM[[#This Row],[Variaz]]/100</f>
        <v>-1.3960000000000001E-3</v>
      </c>
      <c r="D774" s="10">
        <f>AUM[[#This Row],[ Etica Obbligazionario Misto]]</f>
        <v>1202214628.9100001</v>
      </c>
      <c r="E774" s="10">
        <f>D773*OM[[#This Row],[Variazione percentuale]]</f>
        <v>-1682255.7815528801</v>
      </c>
      <c r="F774" s="11">
        <f>OM[[#This Row],[AUM]]-D773</f>
        <v>-2839655.8699998856</v>
      </c>
      <c r="G774" s="11">
        <f>OM[[#This Row],[∆ AUM]]-OM[[#This Row],[effetto mercato]]</f>
        <v>-1157400.0884470055</v>
      </c>
    </row>
    <row r="775" spans="1:7">
      <c r="A775" s="4">
        <v>43131</v>
      </c>
      <c r="B775">
        <v>-0.13980000000000001</v>
      </c>
      <c r="C775" s="6">
        <f>OM[[#This Row],[Variaz]]/100</f>
        <v>-1.3980000000000002E-3</v>
      </c>
      <c r="D775" s="10">
        <f>AUM[[#This Row],[ Etica Obbligazionario Misto]]</f>
        <v>1199989730.6500001</v>
      </c>
      <c r="E775" s="10">
        <f>D774*OM[[#This Row],[Variazione percentuale]]</f>
        <v>-1680696.0512161802</v>
      </c>
      <c r="F775" s="11">
        <f>OM[[#This Row],[AUM]]-D774</f>
        <v>-2224898.2599999905</v>
      </c>
      <c r="G775" s="11">
        <f>OM[[#This Row],[∆ AUM]]-OM[[#This Row],[effetto mercato]]</f>
        <v>-544202.20878381026</v>
      </c>
    </row>
    <row r="776" spans="1:7">
      <c r="A776" s="4">
        <v>43132</v>
      </c>
      <c r="B776">
        <v>5.0900000000000001E-2</v>
      </c>
      <c r="C776" s="6">
        <f>OM[[#This Row],[Variaz]]/100</f>
        <v>5.0900000000000001E-4</v>
      </c>
      <c r="D776" s="10">
        <f>AUM[[#This Row],[ Etica Obbligazionario Misto]]</f>
        <v>1200069560.8099999</v>
      </c>
      <c r="E776" s="10">
        <f>D775*OM[[#This Row],[Variazione percentuale]]</f>
        <v>610794.77290085005</v>
      </c>
      <c r="F776" s="11">
        <f>OM[[#This Row],[AUM]]-D775</f>
        <v>79830.159999847412</v>
      </c>
      <c r="G776" s="11">
        <f>OM[[#This Row],[∆ AUM]]-OM[[#This Row],[effetto mercato]]</f>
        <v>-530964.61290100263</v>
      </c>
    </row>
    <row r="777" spans="1:7">
      <c r="A777" s="4">
        <v>43133</v>
      </c>
      <c r="B777">
        <v>-0.33069999999999999</v>
      </c>
      <c r="C777" s="6">
        <f>OM[[#This Row],[Variaz]]/100</f>
        <v>-3.307E-3</v>
      </c>
      <c r="D777" s="10">
        <f>AUM[[#This Row],[ Etica Obbligazionario Misto]]</f>
        <v>1195270188.4000001</v>
      </c>
      <c r="E777" s="10">
        <f>D776*OM[[#This Row],[Variazione percentuale]]</f>
        <v>-3968630.03759867</v>
      </c>
      <c r="F777" s="11">
        <f>OM[[#This Row],[AUM]]-D776</f>
        <v>-4799372.4099998474</v>
      </c>
      <c r="G777" s="11">
        <f>OM[[#This Row],[∆ AUM]]-OM[[#This Row],[effetto mercato]]</f>
        <v>-830742.37240117742</v>
      </c>
    </row>
    <row r="778" spans="1:7">
      <c r="A778" s="4">
        <v>43136</v>
      </c>
      <c r="B778">
        <v>-0.17860000000000001</v>
      </c>
      <c r="C778" s="6">
        <f>OM[[#This Row],[Variaz]]/100</f>
        <v>-1.786E-3</v>
      </c>
      <c r="D778" s="10">
        <f>AUM[[#This Row],[ Etica Obbligazionario Misto]]</f>
        <v>1192677667.24</v>
      </c>
      <c r="E778" s="10">
        <f>D777*OM[[#This Row],[Variazione percentuale]]</f>
        <v>-2134752.5564824003</v>
      </c>
      <c r="F778" s="11">
        <f>OM[[#This Row],[AUM]]-D777</f>
        <v>-2592521.1600000858</v>
      </c>
      <c r="G778" s="11">
        <f>OM[[#This Row],[∆ AUM]]-OM[[#This Row],[effetto mercato]]</f>
        <v>-457768.60351768555</v>
      </c>
    </row>
    <row r="779" spans="1:7">
      <c r="A779" s="4">
        <v>43137</v>
      </c>
      <c r="B779">
        <v>2.5600000000000001E-2</v>
      </c>
      <c r="C779" s="6">
        <f>OM[[#This Row],[Variaz]]/100</f>
        <v>2.5599999999999999E-4</v>
      </c>
      <c r="D779" s="10">
        <f>AUM[[#This Row],[ Etica Obbligazionario Misto]]</f>
        <v>1191805866.6300001</v>
      </c>
      <c r="E779" s="10">
        <f>D778*OM[[#This Row],[Variazione percentuale]]</f>
        <v>305325.48281343997</v>
      </c>
      <c r="F779" s="11">
        <f>OM[[#This Row],[AUM]]-D778</f>
        <v>-871800.6099998951</v>
      </c>
      <c r="G779" s="11">
        <f>OM[[#This Row],[∆ AUM]]-OM[[#This Row],[effetto mercato]]</f>
        <v>-1177126.0928133351</v>
      </c>
    </row>
    <row r="780" spans="1:7">
      <c r="A780" s="4">
        <v>43138</v>
      </c>
      <c r="B780">
        <v>6.3899999999999998E-2</v>
      </c>
      <c r="C780" s="6">
        <f>OM[[#This Row],[Variaz]]/100</f>
        <v>6.3900000000000003E-4</v>
      </c>
      <c r="D780" s="10">
        <f>AUM[[#This Row],[ Etica Obbligazionario Misto]]</f>
        <v>1192251633.99</v>
      </c>
      <c r="E780" s="10">
        <f>D779*OM[[#This Row],[Variazione percentuale]]</f>
        <v>761563.94877657015</v>
      </c>
      <c r="F780" s="11">
        <f>OM[[#This Row],[AUM]]-D779</f>
        <v>445767.3599998951</v>
      </c>
      <c r="G780" s="11">
        <f>OM[[#This Row],[∆ AUM]]-OM[[#This Row],[effetto mercato]]</f>
        <v>-315796.58877667505</v>
      </c>
    </row>
    <row r="781" spans="1:7">
      <c r="A781" s="4">
        <v>43139</v>
      </c>
      <c r="B781">
        <v>-0.28100000000000003</v>
      </c>
      <c r="C781" s="6">
        <f>OM[[#This Row],[Variaz]]/100</f>
        <v>-2.8100000000000004E-3</v>
      </c>
      <c r="D781" s="10">
        <f>AUM[[#This Row],[ Etica Obbligazionario Misto]]</f>
        <v>1188776122.25</v>
      </c>
      <c r="E781" s="10">
        <f>D780*OM[[#This Row],[Variazione percentuale]]</f>
        <v>-3350227.0915119005</v>
      </c>
      <c r="F781" s="11">
        <f>OM[[#This Row],[AUM]]-D780</f>
        <v>-3475511.7400000095</v>
      </c>
      <c r="G781" s="11">
        <f>OM[[#This Row],[∆ AUM]]-OM[[#This Row],[effetto mercato]]</f>
        <v>-125284.648488109</v>
      </c>
    </row>
    <row r="782" spans="1:7">
      <c r="A782" s="4">
        <v>43140</v>
      </c>
      <c r="B782">
        <v>-7.6799999999999993E-2</v>
      </c>
      <c r="C782" s="6">
        <f>OM[[#This Row],[Variaz]]/100</f>
        <v>-7.6799999999999991E-4</v>
      </c>
      <c r="D782" s="10">
        <f>AUM[[#This Row],[ Etica Obbligazionario Misto]]</f>
        <v>1187283241.6400001</v>
      </c>
      <c r="E782" s="10">
        <f>D781*OM[[#This Row],[Variazione percentuale]]</f>
        <v>-912980.06188799988</v>
      </c>
      <c r="F782" s="11">
        <f>OM[[#This Row],[AUM]]-D781</f>
        <v>-1492880.6099998951</v>
      </c>
      <c r="G782" s="11">
        <f>OM[[#This Row],[∆ AUM]]-OM[[#This Row],[effetto mercato]]</f>
        <v>-579900.54811189522</v>
      </c>
    </row>
    <row r="783" spans="1:7">
      <c r="A783" s="4">
        <v>43143</v>
      </c>
      <c r="B783">
        <v>8.9700000000000002E-2</v>
      </c>
      <c r="C783" s="6">
        <f>OM[[#This Row],[Variaz]]/100</f>
        <v>8.9700000000000001E-4</v>
      </c>
      <c r="D783" s="10">
        <f>AUM[[#This Row],[ Etica Obbligazionario Misto]]</f>
        <v>1188341762.3300002</v>
      </c>
      <c r="E783" s="10">
        <f>D782*OM[[#This Row],[Variazione percentuale]]</f>
        <v>1064993.06775108</v>
      </c>
      <c r="F783" s="11">
        <f>OM[[#This Row],[AUM]]-D782</f>
        <v>1058520.6900000572</v>
      </c>
      <c r="G783" s="11">
        <f>OM[[#This Row],[∆ AUM]]-OM[[#This Row],[effetto mercato]]</f>
        <v>-6472.3777510228101</v>
      </c>
    </row>
    <row r="784" spans="1:7">
      <c r="A784" s="4">
        <v>43144</v>
      </c>
      <c r="B784">
        <v>-0.1537</v>
      </c>
      <c r="C784" s="6">
        <f>OM[[#This Row],[Variaz]]/100</f>
        <v>-1.537E-3</v>
      </c>
      <c r="D784" s="10">
        <f>AUM[[#This Row],[ Etica Obbligazionario Misto]]</f>
        <v>1186135634.46</v>
      </c>
      <c r="E784" s="10">
        <f>D783*OM[[#This Row],[Variazione percentuale]]</f>
        <v>-1826481.2887012102</v>
      </c>
      <c r="F784" s="11">
        <f>OM[[#This Row],[AUM]]-D783</f>
        <v>-2206127.870000124</v>
      </c>
      <c r="G784" s="11">
        <f>OM[[#This Row],[∆ AUM]]-OM[[#This Row],[effetto mercato]]</f>
        <v>-379646.58129891381</v>
      </c>
    </row>
    <row r="785" spans="1:7">
      <c r="A785" s="4">
        <v>43145</v>
      </c>
      <c r="B785">
        <v>3.85E-2</v>
      </c>
      <c r="C785" s="6">
        <f>OM[[#This Row],[Variaz]]/100</f>
        <v>3.8499999999999998E-4</v>
      </c>
      <c r="D785" s="10">
        <f>AUM[[#This Row],[ Etica Obbligazionario Misto]]</f>
        <v>1186375645.6900001</v>
      </c>
      <c r="E785" s="10">
        <f>D784*OM[[#This Row],[Variazione percentuale]]</f>
        <v>456662.21926709998</v>
      </c>
      <c r="F785" s="11">
        <f>OM[[#This Row],[AUM]]-D784</f>
        <v>240011.23000001907</v>
      </c>
      <c r="G785" s="11">
        <f>OM[[#This Row],[∆ AUM]]-OM[[#This Row],[effetto mercato]]</f>
        <v>-216650.98926708091</v>
      </c>
    </row>
    <row r="786" spans="1:7">
      <c r="A786" s="4">
        <v>43146</v>
      </c>
      <c r="B786">
        <v>3.85E-2</v>
      </c>
      <c r="C786" s="6">
        <f>OM[[#This Row],[Variaz]]/100</f>
        <v>3.8499999999999998E-4</v>
      </c>
      <c r="D786" s="10">
        <f>AUM[[#This Row],[ Etica Obbligazionario Misto]]</f>
        <v>1187375864.1900001</v>
      </c>
      <c r="E786" s="10">
        <f>D785*OM[[#This Row],[Variazione percentuale]]</f>
        <v>456754.62359064998</v>
      </c>
      <c r="F786" s="11">
        <f>OM[[#This Row],[AUM]]-D785</f>
        <v>1000218.5</v>
      </c>
      <c r="G786" s="11">
        <f>OM[[#This Row],[∆ AUM]]-OM[[#This Row],[effetto mercato]]</f>
        <v>543463.87640934996</v>
      </c>
    </row>
    <row r="787" spans="1:7">
      <c r="A787" s="4">
        <v>43147</v>
      </c>
      <c r="B787">
        <v>0.26910000000000001</v>
      </c>
      <c r="C787" s="6">
        <f>OM[[#This Row],[Variaz]]/100</f>
        <v>2.6910000000000002E-3</v>
      </c>
      <c r="D787" s="10">
        <f>AUM[[#This Row],[ Etica Obbligazionario Misto]]</f>
        <v>1189971565.7</v>
      </c>
      <c r="E787" s="10">
        <f>D786*OM[[#This Row],[Variazione percentuale]]</f>
        <v>3195228.4505352904</v>
      </c>
      <c r="F787" s="11">
        <f>OM[[#This Row],[AUM]]-D786</f>
        <v>2595701.5099999905</v>
      </c>
      <c r="G787" s="11">
        <f>OM[[#This Row],[∆ AUM]]-OM[[#This Row],[effetto mercato]]</f>
        <v>-599526.94053529995</v>
      </c>
    </row>
    <row r="788" spans="1:7">
      <c r="A788" s="4">
        <v>43150</v>
      </c>
      <c r="B788">
        <v>-8.9499999999999996E-2</v>
      </c>
      <c r="C788" s="6">
        <f>OM[[#This Row],[Variaz]]/100</f>
        <v>-8.9499999999999996E-4</v>
      </c>
      <c r="D788" s="10">
        <f>AUM[[#This Row],[ Etica Obbligazionario Misto]]</f>
        <v>1188442277.6600001</v>
      </c>
      <c r="E788" s="10">
        <f>D787*OM[[#This Row],[Variazione percentuale]]</f>
        <v>-1065024.5513015001</v>
      </c>
      <c r="F788" s="11">
        <f>OM[[#This Row],[AUM]]-D787</f>
        <v>-1529288.0399999619</v>
      </c>
      <c r="G788" s="11">
        <f>OM[[#This Row],[∆ AUM]]-OM[[#This Row],[effetto mercato]]</f>
        <v>-464263.48869846179</v>
      </c>
    </row>
    <row r="789" spans="1:7">
      <c r="A789" s="4">
        <v>43151</v>
      </c>
      <c r="B789">
        <v>-1.2800000000000001E-2</v>
      </c>
      <c r="C789" s="6">
        <f>OM[[#This Row],[Variaz]]/100</f>
        <v>-1.2799999999999999E-4</v>
      </c>
      <c r="D789" s="10">
        <f>AUM[[#This Row],[ Etica Obbligazionario Misto]]</f>
        <v>1188081061.29</v>
      </c>
      <c r="E789" s="10">
        <f>D788*OM[[#This Row],[Variazione percentuale]]</f>
        <v>-152120.61154047999</v>
      </c>
      <c r="F789" s="11">
        <f>OM[[#This Row],[AUM]]-D788</f>
        <v>-361216.37000012398</v>
      </c>
      <c r="G789" s="11">
        <f>OM[[#This Row],[∆ AUM]]-OM[[#This Row],[effetto mercato]]</f>
        <v>-209095.75845964398</v>
      </c>
    </row>
    <row r="790" spans="1:7">
      <c r="A790" s="4">
        <v>43152</v>
      </c>
      <c r="B790">
        <v>3.8399999999999997E-2</v>
      </c>
      <c r="C790" s="6">
        <f>OM[[#This Row],[Variaz]]/100</f>
        <v>3.8399999999999996E-4</v>
      </c>
      <c r="D790" s="10">
        <f>AUM[[#This Row],[ Etica Obbligazionario Misto]]</f>
        <v>1188105959.7</v>
      </c>
      <c r="E790" s="10">
        <f>D789*OM[[#This Row],[Variazione percentuale]]</f>
        <v>456223.12753535993</v>
      </c>
      <c r="F790" s="11">
        <f>OM[[#This Row],[AUM]]-D789</f>
        <v>24898.410000085831</v>
      </c>
      <c r="G790" s="11">
        <f>OM[[#This Row],[∆ AUM]]-OM[[#This Row],[effetto mercato]]</f>
        <v>-431324.7175352741</v>
      </c>
    </row>
    <row r="791" spans="1:7">
      <c r="A791" s="4">
        <v>43153</v>
      </c>
      <c r="B791">
        <v>-1.2800000000000001E-2</v>
      </c>
      <c r="C791" s="6">
        <f>OM[[#This Row],[Variaz]]/100</f>
        <v>-1.2799999999999999E-4</v>
      </c>
      <c r="D791" s="10">
        <f>AUM[[#This Row],[ Etica Obbligazionario Misto]]</f>
        <v>1187824044.8100002</v>
      </c>
      <c r="E791" s="10">
        <f>D790*OM[[#This Row],[Variazione percentuale]]</f>
        <v>-152077.56284160001</v>
      </c>
      <c r="F791" s="11">
        <f>OM[[#This Row],[AUM]]-D790</f>
        <v>-281914.88999986649</v>
      </c>
      <c r="G791" s="11">
        <f>OM[[#This Row],[∆ AUM]]-OM[[#This Row],[effetto mercato]]</f>
        <v>-129837.32715826647</v>
      </c>
    </row>
    <row r="792" spans="1:7">
      <c r="A792" s="4">
        <v>43154</v>
      </c>
      <c r="B792">
        <v>0.24299999999999999</v>
      </c>
      <c r="C792" s="6">
        <f>OM[[#This Row],[Variaz]]/100</f>
        <v>2.4299999999999999E-3</v>
      </c>
      <c r="D792" s="10">
        <f>AUM[[#This Row],[ Etica Obbligazionario Misto]]</f>
        <v>1194161478.5900002</v>
      </c>
      <c r="E792" s="10">
        <f>D791*OM[[#This Row],[Variazione percentuale]]</f>
        <v>2886412.4288883004</v>
      </c>
      <c r="F792" s="11">
        <f>OM[[#This Row],[AUM]]-D791</f>
        <v>6337433.7799999714</v>
      </c>
      <c r="G792" s="11">
        <f>OM[[#This Row],[∆ AUM]]-OM[[#This Row],[effetto mercato]]</f>
        <v>3451021.351111671</v>
      </c>
    </row>
    <row r="793" spans="1:7">
      <c r="A793" s="4">
        <v>43157</v>
      </c>
      <c r="B793">
        <v>0.1021</v>
      </c>
      <c r="C793" s="6">
        <f>OM[[#This Row],[Variaz]]/100</f>
        <v>1.021E-3</v>
      </c>
      <c r="D793" s="10">
        <f>AUM[[#This Row],[ Etica Obbligazionario Misto]]</f>
        <v>1195413218.4300001</v>
      </c>
      <c r="E793" s="10">
        <f>D792*OM[[#This Row],[Variazione percentuale]]</f>
        <v>1219238.8696403902</v>
      </c>
      <c r="F793" s="11">
        <f>OM[[#This Row],[AUM]]-D792</f>
        <v>1251739.8399999142</v>
      </c>
      <c r="G793" s="11">
        <f>OM[[#This Row],[∆ AUM]]-OM[[#This Row],[effetto mercato]]</f>
        <v>32500.970359524013</v>
      </c>
    </row>
    <row r="794" spans="1:7">
      <c r="A794" s="4">
        <v>43158</v>
      </c>
      <c r="B794">
        <v>-6.3700000000000007E-2</v>
      </c>
      <c r="C794" s="6">
        <f>OM[[#This Row],[Variaz]]/100</f>
        <v>-6.3700000000000009E-4</v>
      </c>
      <c r="D794" s="10">
        <f>AUM[[#This Row],[ Etica Obbligazionario Misto]]</f>
        <v>1193798244.9100001</v>
      </c>
      <c r="E794" s="10">
        <f>D793*OM[[#This Row],[Variazione percentuale]]</f>
        <v>-761478.22013991012</v>
      </c>
      <c r="F794" s="11">
        <f>OM[[#This Row],[AUM]]-D793</f>
        <v>-1614973.5199999809</v>
      </c>
      <c r="G794" s="11">
        <f>OM[[#This Row],[∆ AUM]]-OM[[#This Row],[effetto mercato]]</f>
        <v>-853495.29986007081</v>
      </c>
    </row>
    <row r="795" spans="1:7">
      <c r="A795" s="4">
        <v>43159</v>
      </c>
      <c r="B795">
        <v>3.8300000000000001E-2</v>
      </c>
      <c r="C795" s="6">
        <f>OM[[#This Row],[Variaz]]/100</f>
        <v>3.8299999999999999E-4</v>
      </c>
      <c r="D795" s="10">
        <f>AUM[[#This Row],[ Etica Obbligazionario Misto]]</f>
        <v>1193835226.48</v>
      </c>
      <c r="E795" s="10">
        <f>D794*OM[[#This Row],[Variazione percentuale]]</f>
        <v>457224.72780053003</v>
      </c>
      <c r="F795" s="11">
        <f>OM[[#This Row],[AUM]]-D794</f>
        <v>36981.569999933243</v>
      </c>
      <c r="G795" s="11">
        <f>OM[[#This Row],[∆ AUM]]-OM[[#This Row],[effetto mercato]]</f>
        <v>-420243.15780059679</v>
      </c>
    </row>
    <row r="796" spans="1:7">
      <c r="A796" s="4">
        <v>43160</v>
      </c>
      <c r="B796">
        <v>-8.9300000000000004E-2</v>
      </c>
      <c r="C796" s="6">
        <f>OM[[#This Row],[Variaz]]/100</f>
        <v>-8.9300000000000002E-4</v>
      </c>
      <c r="D796" s="10">
        <f>AUM[[#This Row],[ Etica Obbligazionario Misto]]</f>
        <v>1191947677.6500001</v>
      </c>
      <c r="E796" s="10">
        <f>D795*OM[[#This Row],[Variazione percentuale]]</f>
        <v>-1066094.8572466401</v>
      </c>
      <c r="F796" s="11">
        <f>OM[[#This Row],[AUM]]-D795</f>
        <v>-1887548.8299999237</v>
      </c>
      <c r="G796" s="11">
        <f>OM[[#This Row],[∆ AUM]]-OM[[#This Row],[effetto mercato]]</f>
        <v>-821453.97275328357</v>
      </c>
    </row>
    <row r="797" spans="1:7">
      <c r="A797" s="4">
        <v>43161</v>
      </c>
      <c r="B797">
        <v>-0.22969999999999999</v>
      </c>
      <c r="C797" s="6">
        <f>OM[[#This Row],[Variaz]]/100</f>
        <v>-2.297E-3</v>
      </c>
      <c r="D797" s="10">
        <f>AUM[[#This Row],[ Etica Obbligazionario Misto]]</f>
        <v>1188102626.2</v>
      </c>
      <c r="E797" s="10">
        <f>D796*OM[[#This Row],[Variazione percentuale]]</f>
        <v>-2737903.8155620503</v>
      </c>
      <c r="F797" s="11">
        <f>OM[[#This Row],[AUM]]-D796</f>
        <v>-3845051.4500000477</v>
      </c>
      <c r="G797" s="11">
        <f>OM[[#This Row],[∆ AUM]]-OM[[#This Row],[effetto mercato]]</f>
        <v>-1107147.6344379974</v>
      </c>
    </row>
    <row r="798" spans="1:7">
      <c r="A798" s="4">
        <v>43164</v>
      </c>
      <c r="B798">
        <v>6.4000000000000001E-2</v>
      </c>
      <c r="C798" s="6">
        <f>OM[[#This Row],[Variaz]]/100</f>
        <v>6.4000000000000005E-4</v>
      </c>
      <c r="D798" s="10">
        <f>AUM[[#This Row],[ Etica Obbligazionario Misto]]</f>
        <v>1188600070.72</v>
      </c>
      <c r="E798" s="10">
        <f>D797*OM[[#This Row],[Variazione percentuale]]</f>
        <v>760385.68076800008</v>
      </c>
      <c r="F798" s="11">
        <f>OM[[#This Row],[AUM]]-D797</f>
        <v>497444.51999998093</v>
      </c>
      <c r="G798" s="11">
        <f>OM[[#This Row],[∆ AUM]]-OM[[#This Row],[effetto mercato]]</f>
        <v>-262941.16076801915</v>
      </c>
    </row>
    <row r="799" spans="1:7">
      <c r="A799" s="4">
        <v>43165</v>
      </c>
      <c r="B799">
        <v>-1.2800000000000001E-2</v>
      </c>
      <c r="C799" s="6">
        <f>OM[[#This Row],[Variaz]]/100</f>
        <v>-1.2799999999999999E-4</v>
      </c>
      <c r="D799" s="10">
        <f>AUM[[#This Row],[ Etica Obbligazionario Misto]]</f>
        <v>1187524760.4299998</v>
      </c>
      <c r="E799" s="10">
        <f>D798*OM[[#This Row],[Variazione percentuale]]</f>
        <v>-152140.80905216001</v>
      </c>
      <c r="F799" s="11">
        <f>OM[[#This Row],[AUM]]-D798</f>
        <v>-1075310.2900002003</v>
      </c>
      <c r="G799" s="11">
        <f>OM[[#This Row],[∆ AUM]]-OM[[#This Row],[effetto mercato]]</f>
        <v>-923169.48094804026</v>
      </c>
    </row>
    <row r="800" spans="1:7">
      <c r="A800" s="4">
        <v>43166</v>
      </c>
      <c r="B800">
        <v>0.1023</v>
      </c>
      <c r="C800" s="6">
        <f>OM[[#This Row],[Variaz]]/100</f>
        <v>1.023E-3</v>
      </c>
      <c r="D800" s="10">
        <f>AUM[[#This Row],[ Etica Obbligazionario Misto]]</f>
        <v>1188636675.47</v>
      </c>
      <c r="E800" s="10">
        <f>D799*OM[[#This Row],[Variazione percentuale]]</f>
        <v>1214837.8299198898</v>
      </c>
      <c r="F800" s="11">
        <f>OM[[#This Row],[AUM]]-D799</f>
        <v>1111915.0400002003</v>
      </c>
      <c r="G800" s="11">
        <f>OM[[#This Row],[∆ AUM]]-OM[[#This Row],[effetto mercato]]</f>
        <v>-102922.78991968953</v>
      </c>
    </row>
    <row r="801" spans="1:7">
      <c r="A801" s="4">
        <v>43167</v>
      </c>
      <c r="B801">
        <v>0.22989999999999999</v>
      </c>
      <c r="C801" s="6">
        <f>OM[[#This Row],[Variaz]]/100</f>
        <v>2.2989999999999998E-3</v>
      </c>
      <c r="D801" s="10">
        <f>AUM[[#This Row],[ Etica Obbligazionario Misto]]</f>
        <v>1190376596.6600001</v>
      </c>
      <c r="E801" s="10">
        <f>D800*OM[[#This Row],[Variazione percentuale]]</f>
        <v>2732675.7169055301</v>
      </c>
      <c r="F801" s="11">
        <f>OM[[#This Row],[AUM]]-D800</f>
        <v>1739921.1900000572</v>
      </c>
      <c r="G801" s="11">
        <f>OM[[#This Row],[∆ AUM]]-OM[[#This Row],[effetto mercato]]</f>
        <v>-992754.52690547286</v>
      </c>
    </row>
    <row r="802" spans="1:7">
      <c r="A802" s="4">
        <v>43168</v>
      </c>
      <c r="B802">
        <v>1.2699999999999999E-2</v>
      </c>
      <c r="C802" s="6">
        <f>OM[[#This Row],[Variaz]]/100</f>
        <v>1.27E-4</v>
      </c>
      <c r="D802" s="10">
        <f>AUM[[#This Row],[ Etica Obbligazionario Misto]]</f>
        <v>1190029967.5600002</v>
      </c>
      <c r="E802" s="10">
        <f>D801*OM[[#This Row],[Variazione percentuale]]</f>
        <v>151177.82777582001</v>
      </c>
      <c r="F802" s="11">
        <f>OM[[#This Row],[AUM]]-D801</f>
        <v>-346629.09999990463</v>
      </c>
      <c r="G802" s="11">
        <f>OM[[#This Row],[∆ AUM]]-OM[[#This Row],[effetto mercato]]</f>
        <v>-497806.92777572467</v>
      </c>
    </row>
    <row r="803" spans="1:7">
      <c r="A803" s="4">
        <v>43171</v>
      </c>
      <c r="B803">
        <v>7.6399999999999996E-2</v>
      </c>
      <c r="C803" s="6">
        <f>OM[[#This Row],[Variaz]]/100</f>
        <v>7.6399999999999992E-4</v>
      </c>
      <c r="D803" s="10">
        <f>AUM[[#This Row],[ Etica Obbligazionario Misto]]</f>
        <v>1190068147.9200001</v>
      </c>
      <c r="E803" s="10">
        <f>D802*OM[[#This Row],[Variazione percentuale]]</f>
        <v>909182.89521584008</v>
      </c>
      <c r="F803" s="11">
        <f>OM[[#This Row],[AUM]]-D802</f>
        <v>38180.359999895096</v>
      </c>
      <c r="G803" s="11">
        <f>OM[[#This Row],[∆ AUM]]-OM[[#This Row],[effetto mercato]]</f>
        <v>-871002.53521594498</v>
      </c>
    </row>
    <row r="804" spans="1:7">
      <c r="A804" s="4">
        <v>43172</v>
      </c>
      <c r="B804">
        <v>-6.3700000000000007E-2</v>
      </c>
      <c r="C804" s="6">
        <f>OM[[#This Row],[Variaz]]/100</f>
        <v>-6.3700000000000009E-4</v>
      </c>
      <c r="D804" s="10">
        <f>AUM[[#This Row],[ Etica Obbligazionario Misto]]</f>
        <v>1188530555.75</v>
      </c>
      <c r="E804" s="10">
        <f>D803*OM[[#This Row],[Variazione percentuale]]</f>
        <v>-758073.41022504016</v>
      </c>
      <c r="F804" s="11">
        <f>OM[[#This Row],[AUM]]-D803</f>
        <v>-1537592.1700000763</v>
      </c>
      <c r="G804" s="11">
        <f>OM[[#This Row],[∆ AUM]]-OM[[#This Row],[effetto mercato]]</f>
        <v>-779518.75977503613</v>
      </c>
    </row>
    <row r="805" spans="1:7">
      <c r="A805" s="4">
        <v>43173</v>
      </c>
      <c r="B805">
        <v>3.8199999999999998E-2</v>
      </c>
      <c r="C805" s="6">
        <f>OM[[#This Row],[Variaz]]/100</f>
        <v>3.8199999999999996E-4</v>
      </c>
      <c r="D805" s="10">
        <f>AUM[[#This Row],[ Etica Obbligazionario Misto]]</f>
        <v>1187933073.29</v>
      </c>
      <c r="E805" s="10">
        <f>D804*OM[[#This Row],[Variazione percentuale]]</f>
        <v>454018.67229649995</v>
      </c>
      <c r="F805" s="11">
        <f>OM[[#This Row],[AUM]]-D804</f>
        <v>-597482.46000003815</v>
      </c>
      <c r="G805" s="11">
        <f>OM[[#This Row],[∆ AUM]]-OM[[#This Row],[effetto mercato]]</f>
        <v>-1051501.132296538</v>
      </c>
    </row>
    <row r="806" spans="1:7">
      <c r="A806" s="4">
        <v>43174</v>
      </c>
      <c r="B806">
        <v>7.6399999999999996E-2</v>
      </c>
      <c r="C806" s="6">
        <f>OM[[#This Row],[Variaz]]/100</f>
        <v>7.6399999999999992E-4</v>
      </c>
      <c r="D806" s="10">
        <f>AUM[[#This Row],[ Etica Obbligazionario Misto]]</f>
        <v>1188374296.98</v>
      </c>
      <c r="E806" s="10">
        <f>D805*OM[[#This Row],[Variazione percentuale]]</f>
        <v>907580.86799355992</v>
      </c>
      <c r="F806" s="11">
        <f>OM[[#This Row],[AUM]]-D805</f>
        <v>441223.69000005722</v>
      </c>
      <c r="G806" s="11">
        <f>OM[[#This Row],[∆ AUM]]-OM[[#This Row],[effetto mercato]]</f>
        <v>-466357.1779935027</v>
      </c>
    </row>
    <row r="807" spans="1:7">
      <c r="A807" s="4">
        <v>43175</v>
      </c>
      <c r="B807">
        <v>2.5399999999999999E-2</v>
      </c>
      <c r="C807" s="6">
        <f>OM[[#This Row],[Variaz]]/100</f>
        <v>2.5399999999999999E-4</v>
      </c>
      <c r="D807" s="10">
        <f>AUM[[#This Row],[ Etica Obbligazionario Misto]]</f>
        <v>1187888580.6399999</v>
      </c>
      <c r="E807" s="10">
        <f>D806*OM[[#This Row],[Variazione percentuale]]</f>
        <v>301847.07143292</v>
      </c>
      <c r="F807" s="11">
        <f>OM[[#This Row],[AUM]]-D806</f>
        <v>-485716.34000015259</v>
      </c>
      <c r="G807" s="11">
        <f>OM[[#This Row],[∆ AUM]]-OM[[#This Row],[effetto mercato]]</f>
        <v>-787563.41143307253</v>
      </c>
    </row>
    <row r="808" spans="1:7">
      <c r="A808" s="4">
        <v>43178</v>
      </c>
      <c r="B808">
        <v>-0.1399</v>
      </c>
      <c r="C808" s="6">
        <f>OM[[#This Row],[Variaz]]/100</f>
        <v>-1.3990000000000001E-3</v>
      </c>
      <c r="D808" s="10">
        <f>AUM[[#This Row],[ Etica Obbligazionario Misto]]</f>
        <v>1185814349.52</v>
      </c>
      <c r="E808" s="10">
        <f>D807*OM[[#This Row],[Variazione percentuale]]</f>
        <v>-1661856.1243153599</v>
      </c>
      <c r="F808" s="11">
        <f>OM[[#This Row],[AUM]]-D807</f>
        <v>-2074231.1199998856</v>
      </c>
      <c r="G808" s="11">
        <f>OM[[#This Row],[∆ AUM]]-OM[[#This Row],[effetto mercato]]</f>
        <v>-412374.9956845257</v>
      </c>
    </row>
    <row r="809" spans="1:7">
      <c r="A809" s="4">
        <v>43179</v>
      </c>
      <c r="B809">
        <v>6.3700000000000007E-2</v>
      </c>
      <c r="C809" s="6">
        <f>OM[[#This Row],[Variaz]]/100</f>
        <v>6.3700000000000009E-4</v>
      </c>
      <c r="D809" s="10">
        <f>AUM[[#This Row],[ Etica Obbligazionario Misto]]</f>
        <v>1185925532.21</v>
      </c>
      <c r="E809" s="10">
        <f>D808*OM[[#This Row],[Variazione percentuale]]</f>
        <v>755363.74064424005</v>
      </c>
      <c r="F809" s="11">
        <f>OM[[#This Row],[AUM]]-D808</f>
        <v>111182.69000005722</v>
      </c>
      <c r="G809" s="11">
        <f>OM[[#This Row],[∆ AUM]]-OM[[#This Row],[effetto mercato]]</f>
        <v>-644181.05064418283</v>
      </c>
    </row>
    <row r="810" spans="1:7">
      <c r="A810" s="4">
        <v>43180</v>
      </c>
      <c r="B810">
        <v>-6.3700000000000007E-2</v>
      </c>
      <c r="C810" s="6">
        <f>OM[[#This Row],[Variaz]]/100</f>
        <v>-6.3700000000000009E-4</v>
      </c>
      <c r="D810" s="10">
        <f>AUM[[#This Row],[ Etica Obbligazionario Misto]]</f>
        <v>1184854234.6799998</v>
      </c>
      <c r="E810" s="10">
        <f>D809*OM[[#This Row],[Variazione percentuale]]</f>
        <v>-755434.56401777011</v>
      </c>
      <c r="F810" s="11">
        <f>OM[[#This Row],[AUM]]-D809</f>
        <v>-1071297.5300002098</v>
      </c>
      <c r="G810" s="11">
        <f>OM[[#This Row],[∆ AUM]]-OM[[#This Row],[effetto mercato]]</f>
        <v>-315862.96598243969</v>
      </c>
    </row>
    <row r="811" spans="1:7">
      <c r="A811" s="4">
        <v>43181</v>
      </c>
      <c r="B811">
        <v>1.2699999999999999E-2</v>
      </c>
      <c r="C811" s="6">
        <f>OM[[#This Row],[Variaz]]/100</f>
        <v>1.27E-4</v>
      </c>
      <c r="D811" s="10">
        <f>AUM[[#This Row],[ Etica Obbligazionario Misto]]</f>
        <v>1184584689.01</v>
      </c>
      <c r="E811" s="10">
        <f>D810*OM[[#This Row],[Variazione percentuale]]</f>
        <v>150476.48780435996</v>
      </c>
      <c r="F811" s="11">
        <f>OM[[#This Row],[AUM]]-D810</f>
        <v>-269545.66999983788</v>
      </c>
      <c r="G811" s="11">
        <f>OM[[#This Row],[∆ AUM]]-OM[[#This Row],[effetto mercato]]</f>
        <v>-420022.15780419786</v>
      </c>
    </row>
    <row r="812" spans="1:7">
      <c r="A812" s="4">
        <v>43182</v>
      </c>
      <c r="B812">
        <v>-0.17829999999999999</v>
      </c>
      <c r="C812" s="6">
        <f>OM[[#This Row],[Variaz]]/100</f>
        <v>-1.7829999999999999E-3</v>
      </c>
      <c r="D812" s="10">
        <f>AUM[[#This Row],[ Etica Obbligazionario Misto]]</f>
        <v>1182265656.3999999</v>
      </c>
      <c r="E812" s="10">
        <f>D811*OM[[#This Row],[Variazione percentuale]]</f>
        <v>-2112114.5005048299</v>
      </c>
      <c r="F812" s="11">
        <f>OM[[#This Row],[AUM]]-D811</f>
        <v>-2319032.6100001335</v>
      </c>
      <c r="G812" s="11">
        <f>OM[[#This Row],[∆ AUM]]-OM[[#This Row],[effetto mercato]]</f>
        <v>-206918.10949530359</v>
      </c>
    </row>
    <row r="813" spans="1:7">
      <c r="A813" s="4">
        <v>43185</v>
      </c>
      <c r="B813">
        <v>-1.2800000000000001E-2</v>
      </c>
      <c r="C813" s="6">
        <f>OM[[#This Row],[Variaz]]/100</f>
        <v>-1.2799999999999999E-4</v>
      </c>
      <c r="D813" s="10">
        <f>AUM[[#This Row],[ Etica Obbligazionario Misto]]</f>
        <v>1181426241.54</v>
      </c>
      <c r="E813" s="10">
        <f>D812*OM[[#This Row],[Variazione percentuale]]</f>
        <v>-151330.00401919999</v>
      </c>
      <c r="F813" s="11">
        <f>OM[[#This Row],[AUM]]-D812</f>
        <v>-839414.8599998951</v>
      </c>
      <c r="G813" s="11">
        <f>OM[[#This Row],[∆ AUM]]-OM[[#This Row],[effetto mercato]]</f>
        <v>-688084.85598069511</v>
      </c>
    </row>
    <row r="814" spans="1:7">
      <c r="A814" s="4">
        <v>43186</v>
      </c>
      <c r="B814">
        <v>0.19139999999999999</v>
      </c>
      <c r="C814" s="6">
        <f>OM[[#This Row],[Variaz]]/100</f>
        <v>1.9139999999999999E-3</v>
      </c>
      <c r="D814" s="10">
        <f>AUM[[#This Row],[ Etica Obbligazionario Misto]]</f>
        <v>1182872269.95</v>
      </c>
      <c r="E814" s="10">
        <f>D813*OM[[#This Row],[Variazione percentuale]]</f>
        <v>2261249.8263075599</v>
      </c>
      <c r="F814" s="11">
        <f>OM[[#This Row],[AUM]]-D813</f>
        <v>1446028.4100000858</v>
      </c>
      <c r="G814" s="11">
        <f>OM[[#This Row],[∆ AUM]]-OM[[#This Row],[effetto mercato]]</f>
        <v>-815221.41630747402</v>
      </c>
    </row>
    <row r="815" spans="1:7">
      <c r="A815" s="4">
        <v>43187</v>
      </c>
      <c r="B815">
        <v>6.3700000000000007E-2</v>
      </c>
      <c r="C815" s="6">
        <f>OM[[#This Row],[Variaz]]/100</f>
        <v>6.3700000000000009E-4</v>
      </c>
      <c r="D815" s="10">
        <f>AUM[[#This Row],[ Etica Obbligazionario Misto]]</f>
        <v>1183247386.3800001</v>
      </c>
      <c r="E815" s="10">
        <f>D814*OM[[#This Row],[Variazione percentuale]]</f>
        <v>753489.63595815015</v>
      </c>
      <c r="F815" s="11">
        <f>OM[[#This Row],[AUM]]-D814</f>
        <v>375116.43000006676</v>
      </c>
      <c r="G815" s="11">
        <f>OM[[#This Row],[∆ AUM]]-OM[[#This Row],[effetto mercato]]</f>
        <v>-378373.20595808339</v>
      </c>
    </row>
    <row r="816" spans="1:7">
      <c r="A816" s="4">
        <v>43188</v>
      </c>
      <c r="B816">
        <v>0.20369999999999999</v>
      </c>
      <c r="C816" s="6">
        <f>OM[[#This Row],[Variaz]]/100</f>
        <v>2.0369999999999997E-3</v>
      </c>
      <c r="D816" s="10">
        <f>AUM[[#This Row],[ Etica Obbligazionario Misto]]</f>
        <v>1184843519.8500001</v>
      </c>
      <c r="E816" s="10">
        <f>D815*OM[[#This Row],[Variazione percentuale]]</f>
        <v>2410274.92605606</v>
      </c>
      <c r="F816" s="11">
        <f>OM[[#This Row],[AUM]]-D815</f>
        <v>1596133.4700000286</v>
      </c>
      <c r="G816" s="11">
        <f>OM[[#This Row],[∆ AUM]]-OM[[#This Row],[effetto mercato]]</f>
        <v>-814141.4560560314</v>
      </c>
    </row>
    <row r="817" spans="1:7">
      <c r="A817" s="4">
        <v>43193</v>
      </c>
      <c r="B817">
        <v>-0.1143</v>
      </c>
      <c r="C817" s="6">
        <f>OM[[#This Row],[Variaz]]/100</f>
        <v>-1.1429999999999999E-3</v>
      </c>
      <c r="D817" s="10">
        <f>AUM[[#This Row],[ Etica Obbligazionario Misto]]</f>
        <v>1183157105.2399998</v>
      </c>
      <c r="E817" s="10">
        <f>D816*OM[[#This Row],[Variazione percentuale]]</f>
        <v>-1354276.1431885501</v>
      </c>
      <c r="F817" s="11">
        <f>OM[[#This Row],[AUM]]-D816</f>
        <v>-1686414.6100003719</v>
      </c>
      <c r="G817" s="11">
        <f>OM[[#This Row],[∆ AUM]]-OM[[#This Row],[effetto mercato]]</f>
        <v>-332138.4668118218</v>
      </c>
    </row>
    <row r="818" spans="1:7">
      <c r="A818" s="4">
        <v>43194</v>
      </c>
      <c r="B818">
        <v>6.3600000000000004E-2</v>
      </c>
      <c r="C818" s="6">
        <f>OM[[#This Row],[Variaz]]/100</f>
        <v>6.3600000000000006E-4</v>
      </c>
      <c r="D818" s="10">
        <f>AUM[[#This Row],[ Etica Obbligazionario Misto]]</f>
        <v>1183314303.9200001</v>
      </c>
      <c r="E818" s="10">
        <f>D817*OM[[#This Row],[Variazione percentuale]]</f>
        <v>752487.91893263988</v>
      </c>
      <c r="F818" s="11">
        <f>OM[[#This Row],[AUM]]-D817</f>
        <v>157198.68000030518</v>
      </c>
      <c r="G818" s="11">
        <f>OM[[#This Row],[∆ AUM]]-OM[[#This Row],[effetto mercato]]</f>
        <v>-595289.2389323347</v>
      </c>
    </row>
    <row r="819" spans="1:7">
      <c r="A819" s="4">
        <v>43195</v>
      </c>
      <c r="B819">
        <v>6.3500000000000001E-2</v>
      </c>
      <c r="C819" s="6">
        <f>OM[[#This Row],[Variaz]]/100</f>
        <v>6.3500000000000004E-4</v>
      </c>
      <c r="D819" s="10">
        <f>AUM[[#This Row],[ Etica Obbligazionario Misto]]</f>
        <v>1184303361.8200002</v>
      </c>
      <c r="E819" s="10">
        <f>D818*OM[[#This Row],[Variazione percentuale]]</f>
        <v>751404.58298920013</v>
      </c>
      <c r="F819" s="11">
        <f>OM[[#This Row],[AUM]]-D818</f>
        <v>989057.90000009537</v>
      </c>
      <c r="G819" s="11">
        <f>OM[[#This Row],[∆ AUM]]-OM[[#This Row],[effetto mercato]]</f>
        <v>237653.31701089523</v>
      </c>
    </row>
    <row r="820" spans="1:7">
      <c r="A820" s="4">
        <v>43196</v>
      </c>
      <c r="B820">
        <v>-6.3500000000000001E-2</v>
      </c>
      <c r="C820" s="6">
        <f>OM[[#This Row],[Variaz]]/100</f>
        <v>-6.3500000000000004E-4</v>
      </c>
      <c r="D820" s="10">
        <f>AUM[[#This Row],[ Etica Obbligazionario Misto]]</f>
        <v>1183649052.1500001</v>
      </c>
      <c r="E820" s="10">
        <f>D819*OM[[#This Row],[Variazione percentuale]]</f>
        <v>-752032.63475570013</v>
      </c>
      <c r="F820" s="11">
        <f>OM[[#This Row],[AUM]]-D819</f>
        <v>-654309.67000007629</v>
      </c>
      <c r="G820" s="11">
        <f>OM[[#This Row],[∆ AUM]]-OM[[#This Row],[effetto mercato]]</f>
        <v>97722.964755623834</v>
      </c>
    </row>
    <row r="821" spans="1:7">
      <c r="A821" s="4">
        <v>43199</v>
      </c>
      <c r="B821">
        <v>-2.5399999999999999E-2</v>
      </c>
      <c r="C821" s="6">
        <f>OM[[#This Row],[Variaz]]/100</f>
        <v>-2.5399999999999999E-4</v>
      </c>
      <c r="D821" s="10">
        <f>AUM[[#This Row],[ Etica Obbligazionario Misto]]</f>
        <v>1182306958.74</v>
      </c>
      <c r="E821" s="10">
        <f>D820*OM[[#This Row],[Variazione percentuale]]</f>
        <v>-300646.85924610001</v>
      </c>
      <c r="F821" s="11">
        <f>OM[[#This Row],[AUM]]-D820</f>
        <v>-1342093.4100000858</v>
      </c>
      <c r="G821" s="11">
        <f>OM[[#This Row],[∆ AUM]]-OM[[#This Row],[effetto mercato]]</f>
        <v>-1041446.5507539858</v>
      </c>
    </row>
    <row r="822" spans="1:7">
      <c r="A822" s="4">
        <v>43200</v>
      </c>
      <c r="B822">
        <v>0</v>
      </c>
      <c r="C822" s="6">
        <f>OM[[#This Row],[Variaz]]/100</f>
        <v>0</v>
      </c>
      <c r="D822" s="10">
        <f>AUM[[#This Row],[ Etica Obbligazionario Misto]]</f>
        <v>1181941929.1399999</v>
      </c>
      <c r="E822" s="10">
        <f>D821*OM[[#This Row],[Variazione percentuale]]</f>
        <v>0</v>
      </c>
      <c r="F822" s="11">
        <f>OM[[#This Row],[AUM]]-D821</f>
        <v>-365029.60000014305</v>
      </c>
      <c r="G822" s="11">
        <f>OM[[#This Row],[∆ AUM]]-OM[[#This Row],[effetto mercato]]</f>
        <v>-365029.60000014305</v>
      </c>
    </row>
    <row r="823" spans="1:7">
      <c r="A823" s="4">
        <v>43201</v>
      </c>
      <c r="B823">
        <v>-1.2699999999999999E-2</v>
      </c>
      <c r="C823" s="6">
        <f>OM[[#This Row],[Variaz]]/100</f>
        <v>-1.27E-4</v>
      </c>
      <c r="D823" s="10">
        <f>AUM[[#This Row],[ Etica Obbligazionario Misto]]</f>
        <v>1181210186.22</v>
      </c>
      <c r="E823" s="10">
        <f>D822*OM[[#This Row],[Variazione percentuale]]</f>
        <v>-150106.62500077998</v>
      </c>
      <c r="F823" s="11">
        <f>OM[[#This Row],[AUM]]-D822</f>
        <v>-731742.91999983788</v>
      </c>
      <c r="G823" s="11">
        <f>OM[[#This Row],[∆ AUM]]-OM[[#This Row],[effetto mercato]]</f>
        <v>-581636.29499905789</v>
      </c>
    </row>
    <row r="824" spans="1:7">
      <c r="A824" s="4">
        <v>43202</v>
      </c>
      <c r="B824">
        <v>7.6300000000000007E-2</v>
      </c>
      <c r="C824" s="6">
        <f>OM[[#This Row],[Variaz]]/100</f>
        <v>7.6300000000000011E-4</v>
      </c>
      <c r="D824" s="10">
        <f>AUM[[#This Row],[ Etica Obbligazionario Misto]]</f>
        <v>1181116952.6199999</v>
      </c>
      <c r="E824" s="10">
        <f>D823*OM[[#This Row],[Variazione percentuale]]</f>
        <v>901263.37208586012</v>
      </c>
      <c r="F824" s="11">
        <f>OM[[#This Row],[AUM]]-D823</f>
        <v>-93233.600000143051</v>
      </c>
      <c r="G824" s="11">
        <f>OM[[#This Row],[∆ AUM]]-OM[[#This Row],[effetto mercato]]</f>
        <v>-994496.97208600317</v>
      </c>
    </row>
    <row r="825" spans="1:7">
      <c r="A825" s="4">
        <v>43203</v>
      </c>
      <c r="B825">
        <v>3.8100000000000002E-2</v>
      </c>
      <c r="C825" s="6">
        <f>OM[[#This Row],[Variaz]]/100</f>
        <v>3.8100000000000005E-4</v>
      </c>
      <c r="D825" s="10">
        <f>AUM[[#This Row],[ Etica Obbligazionario Misto]]</f>
        <v>1180904063.52</v>
      </c>
      <c r="E825" s="10">
        <f>D824*OM[[#This Row],[Variazione percentuale]]</f>
        <v>450005.55894821999</v>
      </c>
      <c r="F825" s="11">
        <f>OM[[#This Row],[AUM]]-D824</f>
        <v>-212889.09999990463</v>
      </c>
      <c r="G825" s="11">
        <f>OM[[#This Row],[∆ AUM]]-OM[[#This Row],[effetto mercato]]</f>
        <v>-662894.65894812462</v>
      </c>
    </row>
    <row r="826" spans="1:7">
      <c r="A826" s="4">
        <v>43206</v>
      </c>
      <c r="B826">
        <v>-2.5399999999999999E-2</v>
      </c>
      <c r="C826" s="6">
        <f>OM[[#This Row],[Variaz]]/100</f>
        <v>-2.5399999999999999E-4</v>
      </c>
      <c r="D826" s="10">
        <f>AUM[[#This Row],[ Etica Obbligazionario Misto]]</f>
        <v>1180025082.95</v>
      </c>
      <c r="E826" s="10">
        <f>D825*OM[[#This Row],[Variazione percentuale]]</f>
        <v>-299949.63213407999</v>
      </c>
      <c r="F826" s="11">
        <f>OM[[#This Row],[AUM]]-D825</f>
        <v>-878980.56999993324</v>
      </c>
      <c r="G826" s="11">
        <f>OM[[#This Row],[∆ AUM]]-OM[[#This Row],[effetto mercato]]</f>
        <v>-579030.93786585331</v>
      </c>
    </row>
    <row r="827" spans="1:7">
      <c r="A827" s="4">
        <v>43207</v>
      </c>
      <c r="B827">
        <v>0.20330000000000001</v>
      </c>
      <c r="C827" s="6">
        <f>OM[[#This Row],[Variaz]]/100</f>
        <v>2.0330000000000001E-3</v>
      </c>
      <c r="D827" s="10">
        <f>AUM[[#This Row],[ Etica Obbligazionario Misto]]</f>
        <v>1182666237.7</v>
      </c>
      <c r="E827" s="10">
        <f>D826*OM[[#This Row],[Variazione percentuale]]</f>
        <v>2398990.9936373504</v>
      </c>
      <c r="F827" s="11">
        <f>OM[[#This Row],[AUM]]-D826</f>
        <v>2641154.75</v>
      </c>
      <c r="G827" s="11">
        <f>OM[[#This Row],[∆ AUM]]-OM[[#This Row],[effetto mercato]]</f>
        <v>242163.75636264961</v>
      </c>
    </row>
    <row r="828" spans="1:7">
      <c r="A828" s="4">
        <v>43208</v>
      </c>
      <c r="B828">
        <v>2.5399999999999999E-2</v>
      </c>
      <c r="C828" s="6">
        <f>OM[[#This Row],[Variaz]]/100</f>
        <v>2.5399999999999999E-4</v>
      </c>
      <c r="D828" s="10">
        <f>AUM[[#This Row],[ Etica Obbligazionario Misto]]</f>
        <v>1182316265.0800002</v>
      </c>
      <c r="E828" s="10">
        <f>D827*OM[[#This Row],[Variazione percentuale]]</f>
        <v>300397.2243758</v>
      </c>
      <c r="F828" s="11">
        <f>OM[[#This Row],[AUM]]-D827</f>
        <v>-349972.61999988556</v>
      </c>
      <c r="G828" s="11">
        <f>OM[[#This Row],[∆ AUM]]-OM[[#This Row],[effetto mercato]]</f>
        <v>-650369.84437568556</v>
      </c>
    </row>
    <row r="829" spans="1:7">
      <c r="A829" s="4">
        <v>43209</v>
      </c>
      <c r="B829">
        <v>-0.20280000000000001</v>
      </c>
      <c r="C829" s="6">
        <f>OM[[#This Row],[Variaz]]/100</f>
        <v>-2.0280000000000003E-3</v>
      </c>
      <c r="D829" s="10">
        <f>AUM[[#This Row],[ Etica Obbligazionario Misto]]</f>
        <v>1179572825.6900001</v>
      </c>
      <c r="E829" s="10">
        <f>D828*OM[[#This Row],[Variazione percentuale]]</f>
        <v>-2397737.3855822408</v>
      </c>
      <c r="F829" s="11">
        <f>OM[[#This Row],[AUM]]-D828</f>
        <v>-2743439.3900001049</v>
      </c>
      <c r="G829" s="11">
        <f>OM[[#This Row],[∆ AUM]]-OM[[#This Row],[effetto mercato]]</f>
        <v>-345702.00441786414</v>
      </c>
    </row>
    <row r="830" spans="1:7">
      <c r="A830" s="4">
        <v>43210</v>
      </c>
      <c r="B830">
        <v>5.0799999999999998E-2</v>
      </c>
      <c r="C830" s="6">
        <f>OM[[#This Row],[Variaz]]/100</f>
        <v>5.0799999999999999E-4</v>
      </c>
      <c r="D830" s="10">
        <f>AUM[[#This Row],[ Etica Obbligazionario Misto]]</f>
        <v>1179820548.8</v>
      </c>
      <c r="E830" s="10">
        <f>D829*OM[[#This Row],[Variazione percentuale]]</f>
        <v>599222.99545052007</v>
      </c>
      <c r="F830" s="11">
        <f>OM[[#This Row],[AUM]]-D829</f>
        <v>247723.1099998951</v>
      </c>
      <c r="G830" s="11">
        <f>OM[[#This Row],[∆ AUM]]-OM[[#This Row],[effetto mercato]]</f>
        <v>-351499.88545062498</v>
      </c>
    </row>
    <row r="831" spans="1:7">
      <c r="A831" s="4">
        <v>43213</v>
      </c>
      <c r="B831">
        <v>-6.3500000000000001E-2</v>
      </c>
      <c r="C831" s="6">
        <f>OM[[#This Row],[Variaz]]/100</f>
        <v>-6.3500000000000004E-4</v>
      </c>
      <c r="D831" s="10">
        <f>AUM[[#This Row],[ Etica Obbligazionario Misto]]</f>
        <v>1178922618.74</v>
      </c>
      <c r="E831" s="10">
        <f>D830*OM[[#This Row],[Variazione percentuale]]</f>
        <v>-749186.04848800006</v>
      </c>
      <c r="F831" s="11">
        <f>OM[[#This Row],[AUM]]-D830</f>
        <v>-897930.05999994278</v>
      </c>
      <c r="G831" s="11">
        <f>OM[[#This Row],[∆ AUM]]-OM[[#This Row],[effetto mercato]]</f>
        <v>-148744.01151194272</v>
      </c>
    </row>
    <row r="832" spans="1:7">
      <c r="A832" s="4">
        <v>43214</v>
      </c>
      <c r="B832">
        <v>0</v>
      </c>
      <c r="C832" s="6">
        <f>OM[[#This Row],[Variaz]]/100</f>
        <v>0</v>
      </c>
      <c r="D832" s="10">
        <f>AUM[[#This Row],[ Etica Obbligazionario Misto]]</f>
        <v>1178661255.27</v>
      </c>
      <c r="E832" s="10">
        <f>D831*OM[[#This Row],[Variazione percentuale]]</f>
        <v>0</v>
      </c>
      <c r="F832" s="11">
        <f>OM[[#This Row],[AUM]]-D831</f>
        <v>-261363.47000002861</v>
      </c>
      <c r="G832" s="11">
        <f>OM[[#This Row],[∆ AUM]]-OM[[#This Row],[effetto mercato]]</f>
        <v>-261363.47000002861</v>
      </c>
    </row>
    <row r="833" spans="1:7">
      <c r="A833" s="4">
        <v>43216</v>
      </c>
      <c r="B833">
        <v>0.30480000000000002</v>
      </c>
      <c r="C833" s="6">
        <f>OM[[#This Row],[Variaz]]/100</f>
        <v>3.0480000000000004E-3</v>
      </c>
      <c r="D833" s="10">
        <f>AUM[[#This Row],[ Etica Obbligazionario Misto]]</f>
        <v>1182018135.98</v>
      </c>
      <c r="E833" s="10">
        <f>D832*OM[[#This Row],[Variazione percentuale]]</f>
        <v>3592559.5060629603</v>
      </c>
      <c r="F833" s="11">
        <f>OM[[#This Row],[AUM]]-D832</f>
        <v>3356880.7100000381</v>
      </c>
      <c r="G833" s="11">
        <f>OM[[#This Row],[∆ AUM]]-OM[[#This Row],[effetto mercato]]</f>
        <v>-235678.79606292211</v>
      </c>
    </row>
    <row r="834" spans="1:7">
      <c r="A834" s="4">
        <v>43217</v>
      </c>
      <c r="B834">
        <v>0.114</v>
      </c>
      <c r="C834" s="6">
        <f>OM[[#This Row],[Variaz]]/100</f>
        <v>1.14E-3</v>
      </c>
      <c r="D834" s="10">
        <f>AUM[[#This Row],[ Etica Obbligazionario Misto]]</f>
        <v>1182366816.76</v>
      </c>
      <c r="E834" s="10">
        <f>D833*OM[[#This Row],[Variazione percentuale]]</f>
        <v>1347500.6750171999</v>
      </c>
      <c r="F834" s="11">
        <f>OM[[#This Row],[AUM]]-D833</f>
        <v>348680.77999997139</v>
      </c>
      <c r="G834" s="11">
        <f>OM[[#This Row],[∆ AUM]]-OM[[#This Row],[effetto mercato]]</f>
        <v>-998819.89501722855</v>
      </c>
    </row>
    <row r="835" spans="1:7">
      <c r="A835" s="4">
        <v>43220</v>
      </c>
      <c r="B835">
        <v>-1.26E-2</v>
      </c>
      <c r="C835" s="6">
        <f>OM[[#This Row],[Variaz]]/100</f>
        <v>-1.26E-4</v>
      </c>
      <c r="D835" s="10">
        <f>AUM[[#This Row],[ Etica Obbligazionario Misto]]</f>
        <v>1182288456.9299998</v>
      </c>
      <c r="E835" s="10">
        <f>D834*OM[[#This Row],[Variazione percentuale]]</f>
        <v>-148978.21891175999</v>
      </c>
      <c r="F835" s="11">
        <f>OM[[#This Row],[AUM]]-D834</f>
        <v>-78359.830000162125</v>
      </c>
      <c r="G835" s="11">
        <f>OM[[#This Row],[∆ AUM]]-OM[[#This Row],[effetto mercato]]</f>
        <v>70618.388911597867</v>
      </c>
    </row>
    <row r="836" spans="1:7">
      <c r="A836" s="4">
        <v>43222</v>
      </c>
      <c r="B836">
        <v>2.53E-2</v>
      </c>
      <c r="C836" s="6">
        <f>OM[[#This Row],[Variaz]]/100</f>
        <v>2.5299999999999997E-4</v>
      </c>
      <c r="D836" s="10">
        <f>AUM[[#This Row],[ Etica Obbligazionario Misto]]</f>
        <v>1182154706.5999999</v>
      </c>
      <c r="E836" s="10">
        <f>D835*OM[[#This Row],[Variazione percentuale]]</f>
        <v>299118.97960328992</v>
      </c>
      <c r="F836" s="11">
        <f>OM[[#This Row],[AUM]]-D835</f>
        <v>-133750.32999992371</v>
      </c>
      <c r="G836" s="11">
        <f>OM[[#This Row],[∆ AUM]]-OM[[#This Row],[effetto mercato]]</f>
        <v>-432869.30960321362</v>
      </c>
    </row>
    <row r="837" spans="1:7">
      <c r="A837" s="4">
        <v>43223</v>
      </c>
      <c r="B837">
        <v>0.1138</v>
      </c>
      <c r="C837" s="6">
        <f>OM[[#This Row],[Variaz]]/100</f>
        <v>1.1379999999999999E-3</v>
      </c>
      <c r="D837" s="10">
        <f>AUM[[#This Row],[ Etica Obbligazionario Misto]]</f>
        <v>1183066208.1600001</v>
      </c>
      <c r="E837" s="10">
        <f>D836*OM[[#This Row],[Variazione percentuale]]</f>
        <v>1345292.0561107998</v>
      </c>
      <c r="F837" s="11">
        <f>OM[[#This Row],[AUM]]-D836</f>
        <v>911501.5600001812</v>
      </c>
      <c r="G837" s="11">
        <f>OM[[#This Row],[∆ AUM]]-OM[[#This Row],[effetto mercato]]</f>
        <v>-433790.49611061858</v>
      </c>
    </row>
    <row r="838" spans="1:7">
      <c r="A838" s="4">
        <v>43224</v>
      </c>
      <c r="B838">
        <v>0</v>
      </c>
      <c r="C838" s="6">
        <f>OM[[#This Row],[Variaz]]/100</f>
        <v>0</v>
      </c>
      <c r="D838" s="10">
        <f>AUM[[#This Row],[ Etica Obbligazionario Misto]]</f>
        <v>1183611641.8800001</v>
      </c>
      <c r="E838" s="10">
        <f>D837*OM[[#This Row],[Variazione percentuale]]</f>
        <v>0</v>
      </c>
      <c r="F838" s="11">
        <f>OM[[#This Row],[AUM]]-D837</f>
        <v>545433.72000002861</v>
      </c>
      <c r="G838" s="11">
        <f>OM[[#This Row],[∆ AUM]]-OM[[#This Row],[effetto mercato]]</f>
        <v>545433.72000002861</v>
      </c>
    </row>
    <row r="839" spans="1:7">
      <c r="A839" s="4">
        <v>43227</v>
      </c>
      <c r="B839">
        <v>0.1263</v>
      </c>
      <c r="C839" s="6">
        <f>OM[[#This Row],[Variaz]]/100</f>
        <v>1.263E-3</v>
      </c>
      <c r="D839" s="10">
        <f>AUM[[#This Row],[ Etica Obbligazionario Misto]]</f>
        <v>1184909795.54</v>
      </c>
      <c r="E839" s="10">
        <f>D838*OM[[#This Row],[Variazione percentuale]]</f>
        <v>1494901.5036944402</v>
      </c>
      <c r="F839" s="11">
        <f>OM[[#This Row],[AUM]]-D838</f>
        <v>1298153.6599998474</v>
      </c>
      <c r="G839" s="11">
        <f>OM[[#This Row],[∆ AUM]]-OM[[#This Row],[effetto mercato]]</f>
        <v>-196747.84369459283</v>
      </c>
    </row>
    <row r="840" spans="1:7">
      <c r="A840" s="4">
        <v>43228</v>
      </c>
      <c r="B840">
        <v>-0.1009</v>
      </c>
      <c r="C840" s="6">
        <f>OM[[#This Row],[Variaz]]/100</f>
        <v>-1.0090000000000001E-3</v>
      </c>
      <c r="D840" s="10">
        <f>AUM[[#This Row],[ Etica Obbligazionario Misto]]</f>
        <v>1182558877.3799999</v>
      </c>
      <c r="E840" s="10">
        <f>D839*OM[[#This Row],[Variazione percentuale]]</f>
        <v>-1195573.9836998601</v>
      </c>
      <c r="F840" s="11">
        <f>OM[[#This Row],[AUM]]-D839</f>
        <v>-2350918.1600000858</v>
      </c>
      <c r="G840" s="11">
        <f>OM[[#This Row],[∆ AUM]]-OM[[#This Row],[effetto mercato]]</f>
        <v>-1155344.1763002258</v>
      </c>
    </row>
    <row r="841" spans="1:7">
      <c r="A841" s="4">
        <v>43229</v>
      </c>
      <c r="B841">
        <v>5.0500000000000003E-2</v>
      </c>
      <c r="C841" s="6">
        <f>OM[[#This Row],[Variaz]]/100</f>
        <v>5.0500000000000002E-4</v>
      </c>
      <c r="D841" s="10">
        <f>AUM[[#This Row],[ Etica Obbligazionario Misto]]</f>
        <v>1183687679.7</v>
      </c>
      <c r="E841" s="10">
        <f>D840*OM[[#This Row],[Variazione percentuale]]</f>
        <v>597192.23307690001</v>
      </c>
      <c r="F841" s="11">
        <f>OM[[#This Row],[AUM]]-D840</f>
        <v>1128802.3200001717</v>
      </c>
      <c r="G841" s="11">
        <f>OM[[#This Row],[∆ AUM]]-OM[[#This Row],[effetto mercato]]</f>
        <v>531610.08692327165</v>
      </c>
    </row>
    <row r="842" spans="1:7">
      <c r="A842" s="4">
        <v>43230</v>
      </c>
      <c r="B842">
        <v>-1.26E-2</v>
      </c>
      <c r="C842" s="6">
        <f>OM[[#This Row],[Variaz]]/100</f>
        <v>-1.26E-4</v>
      </c>
      <c r="D842" s="10">
        <f>AUM[[#This Row],[ Etica Obbligazionario Misto]]</f>
        <v>1183169711.2099998</v>
      </c>
      <c r="E842" s="10">
        <f>D841*OM[[#This Row],[Variazione percentuale]]</f>
        <v>-149144.6476422</v>
      </c>
      <c r="F842" s="11">
        <f>OM[[#This Row],[AUM]]-D841</f>
        <v>-517968.49000024796</v>
      </c>
      <c r="G842" s="11">
        <f>OM[[#This Row],[∆ AUM]]-OM[[#This Row],[effetto mercato]]</f>
        <v>-368823.84235804796</v>
      </c>
    </row>
    <row r="843" spans="1:7">
      <c r="A843" s="4">
        <v>43231</v>
      </c>
      <c r="B843">
        <v>1.26E-2</v>
      </c>
      <c r="C843" s="6">
        <f>OM[[#This Row],[Variaz]]/100</f>
        <v>1.26E-4</v>
      </c>
      <c r="D843" s="10">
        <f>AUM[[#This Row],[ Etica Obbligazionario Misto]]</f>
        <v>1182806239.4699998</v>
      </c>
      <c r="E843" s="10">
        <f>D842*OM[[#This Row],[Variazione percentuale]]</f>
        <v>149079.38361245996</v>
      </c>
      <c r="F843" s="11">
        <f>OM[[#This Row],[AUM]]-D842</f>
        <v>-363471.74000000954</v>
      </c>
      <c r="G843" s="11">
        <f>OM[[#This Row],[∆ AUM]]-OM[[#This Row],[effetto mercato]]</f>
        <v>-512551.12361246953</v>
      </c>
    </row>
    <row r="844" spans="1:7">
      <c r="A844" s="4">
        <v>43234</v>
      </c>
      <c r="B844">
        <v>-0.1893</v>
      </c>
      <c r="C844" s="6">
        <f>OM[[#This Row],[Variaz]]/100</f>
        <v>-1.8929999999999999E-3</v>
      </c>
      <c r="D844" s="10">
        <f>AUM[[#This Row],[ Etica Obbligazionario Misto]]</f>
        <v>1180114061.8400002</v>
      </c>
      <c r="E844" s="10">
        <f>D843*OM[[#This Row],[Variazione percentuale]]</f>
        <v>-2239052.2113167094</v>
      </c>
      <c r="F844" s="11">
        <f>OM[[#This Row],[AUM]]-D843</f>
        <v>-2692177.6299996376</v>
      </c>
      <c r="G844" s="11">
        <f>OM[[#This Row],[∆ AUM]]-OM[[#This Row],[effetto mercato]]</f>
        <v>-453125.4186829282</v>
      </c>
    </row>
    <row r="845" spans="1:7">
      <c r="A845" s="4">
        <v>43235</v>
      </c>
      <c r="B845">
        <v>-0.1138</v>
      </c>
      <c r="C845" s="6">
        <f>OM[[#This Row],[Variaz]]/100</f>
        <v>-1.1379999999999999E-3</v>
      </c>
      <c r="D845" s="10">
        <f>AUM[[#This Row],[ Etica Obbligazionario Misto]]</f>
        <v>1178876303.6700001</v>
      </c>
      <c r="E845" s="10">
        <f>D844*OM[[#This Row],[Variazione percentuale]]</f>
        <v>-1342969.8023739201</v>
      </c>
      <c r="F845" s="11">
        <f>OM[[#This Row],[AUM]]-D844</f>
        <v>-1237758.1700000763</v>
      </c>
      <c r="G845" s="11">
        <f>OM[[#This Row],[∆ AUM]]-OM[[#This Row],[effetto mercato]]</f>
        <v>105211.63237384381</v>
      </c>
    </row>
    <row r="846" spans="1:7">
      <c r="A846" s="4">
        <v>43236</v>
      </c>
      <c r="B846">
        <v>0</v>
      </c>
      <c r="C846" s="6">
        <f>OM[[#This Row],[Variaz]]/100</f>
        <v>0</v>
      </c>
      <c r="D846" s="10">
        <f>AUM[[#This Row],[ Etica Obbligazionario Misto]]</f>
        <v>1178583695.6099999</v>
      </c>
      <c r="E846" s="10">
        <f>D845*OM[[#This Row],[Variazione percentuale]]</f>
        <v>0</v>
      </c>
      <c r="F846" s="11">
        <f>OM[[#This Row],[AUM]]-D845</f>
        <v>-292608.0600001812</v>
      </c>
      <c r="G846" s="11">
        <f>OM[[#This Row],[∆ AUM]]-OM[[#This Row],[effetto mercato]]</f>
        <v>-292608.0600001812</v>
      </c>
    </row>
    <row r="847" spans="1:7">
      <c r="A847" s="4">
        <v>43237</v>
      </c>
      <c r="B847">
        <v>-2.53E-2</v>
      </c>
      <c r="C847" s="6">
        <f>OM[[#This Row],[Variaz]]/100</f>
        <v>-2.5299999999999997E-4</v>
      </c>
      <c r="D847" s="10">
        <f>AUM[[#This Row],[ Etica Obbligazionario Misto]]</f>
        <v>1178210064.8299999</v>
      </c>
      <c r="E847" s="10">
        <f>D846*OM[[#This Row],[Variazione percentuale]]</f>
        <v>-298181.67498932994</v>
      </c>
      <c r="F847" s="11">
        <f>OM[[#This Row],[AUM]]-D846</f>
        <v>-373630.77999997139</v>
      </c>
      <c r="G847" s="11">
        <f>OM[[#This Row],[∆ AUM]]-OM[[#This Row],[effetto mercato]]</f>
        <v>-75449.105010641448</v>
      </c>
    </row>
    <row r="848" spans="1:7">
      <c r="A848" s="4">
        <v>43238</v>
      </c>
      <c r="B848">
        <v>2.53E-2</v>
      </c>
      <c r="C848" s="6">
        <f>OM[[#This Row],[Variaz]]/100</f>
        <v>2.5299999999999997E-4</v>
      </c>
      <c r="D848" s="10">
        <f>AUM[[#This Row],[ Etica Obbligazionario Misto]]</f>
        <v>1174913164.02</v>
      </c>
      <c r="E848" s="10">
        <f>D847*OM[[#This Row],[Variazione percentuale]]</f>
        <v>298087.14640198997</v>
      </c>
      <c r="F848" s="11">
        <f>OM[[#This Row],[AUM]]-D847</f>
        <v>-3296900.8099999428</v>
      </c>
      <c r="G848" s="11">
        <f>OM[[#This Row],[∆ AUM]]-OM[[#This Row],[effetto mercato]]</f>
        <v>-3594987.956401933</v>
      </c>
    </row>
    <row r="849" spans="1:7">
      <c r="A849" s="4">
        <v>43241</v>
      </c>
      <c r="B849">
        <v>1.2699999999999999E-2</v>
      </c>
      <c r="C849" s="6">
        <f>OM[[#This Row],[Variaz]]/100</f>
        <v>1.27E-4</v>
      </c>
      <c r="D849" s="10">
        <f>AUM[[#This Row],[ Etica Obbligazionario Misto]]</f>
        <v>1175331702.6800001</v>
      </c>
      <c r="E849" s="10">
        <f>D848*OM[[#This Row],[Variazione percentuale]]</f>
        <v>149213.97183053999</v>
      </c>
      <c r="F849" s="11">
        <f>OM[[#This Row],[AUM]]-D848</f>
        <v>418538.66000008583</v>
      </c>
      <c r="G849" s="11">
        <f>OM[[#This Row],[∆ AUM]]-OM[[#This Row],[effetto mercato]]</f>
        <v>269324.68816954584</v>
      </c>
    </row>
    <row r="850" spans="1:7">
      <c r="A850" s="4">
        <v>43242</v>
      </c>
      <c r="B850">
        <v>-3.7999999999999999E-2</v>
      </c>
      <c r="C850" s="6">
        <f>OM[[#This Row],[Variaz]]/100</f>
        <v>-3.7999999999999997E-4</v>
      </c>
      <c r="D850" s="10">
        <f>AUM[[#This Row],[ Etica Obbligazionario Misto]]</f>
        <v>1174501015.72</v>
      </c>
      <c r="E850" s="10">
        <f>D849*OM[[#This Row],[Variazione percentuale]]</f>
        <v>-446626.04701839999</v>
      </c>
      <c r="F850" s="11">
        <f>OM[[#This Row],[AUM]]-D849</f>
        <v>-830686.96000003815</v>
      </c>
      <c r="G850" s="11">
        <f>OM[[#This Row],[∆ AUM]]-OM[[#This Row],[effetto mercato]]</f>
        <v>-384060.91298163816</v>
      </c>
    </row>
    <row r="851" spans="1:7">
      <c r="A851" s="4">
        <v>43243</v>
      </c>
      <c r="B851">
        <v>5.0700000000000002E-2</v>
      </c>
      <c r="C851" s="6">
        <f>OM[[#This Row],[Variaz]]/100</f>
        <v>5.0700000000000007E-4</v>
      </c>
      <c r="D851" s="10">
        <f>AUM[[#This Row],[ Etica Obbligazionario Misto]]</f>
        <v>1174297108.2399998</v>
      </c>
      <c r="E851" s="10">
        <f>D850*OM[[#This Row],[Variazione percentuale]]</f>
        <v>595472.01497004007</v>
      </c>
      <c r="F851" s="11">
        <f>OM[[#This Row],[AUM]]-D850</f>
        <v>-203907.48000025749</v>
      </c>
      <c r="G851" s="11">
        <f>OM[[#This Row],[∆ AUM]]-OM[[#This Row],[effetto mercato]]</f>
        <v>-799379.49497029756</v>
      </c>
    </row>
    <row r="852" spans="1:7">
      <c r="A852" s="4">
        <v>43244</v>
      </c>
      <c r="B852">
        <v>0.1013</v>
      </c>
      <c r="C852" s="6">
        <f>OM[[#This Row],[Variaz]]/100</f>
        <v>1.013E-3</v>
      </c>
      <c r="D852" s="10">
        <f>AUM[[#This Row],[ Etica Obbligazionario Misto]]</f>
        <v>1175040380.8100002</v>
      </c>
      <c r="E852" s="10">
        <f>D851*OM[[#This Row],[Variazione percentuale]]</f>
        <v>1189562.9706471197</v>
      </c>
      <c r="F852" s="11">
        <f>OM[[#This Row],[AUM]]-D851</f>
        <v>743272.57000041008</v>
      </c>
      <c r="G852" s="11">
        <f>OM[[#This Row],[∆ AUM]]-OM[[#This Row],[effetto mercato]]</f>
        <v>-446290.4006467096</v>
      </c>
    </row>
    <row r="853" spans="1:7">
      <c r="A853" s="4">
        <v>43245</v>
      </c>
      <c r="B853">
        <v>-1.26E-2</v>
      </c>
      <c r="C853" s="6">
        <f>OM[[#This Row],[Variaz]]/100</f>
        <v>-1.26E-4</v>
      </c>
      <c r="D853" s="10">
        <f>AUM[[#This Row],[ Etica Obbligazionario Misto]]</f>
        <v>1174084721.0799999</v>
      </c>
      <c r="E853" s="10">
        <f>D852*OM[[#This Row],[Variazione percentuale]]</f>
        <v>-148055.08798206001</v>
      </c>
      <c r="F853" s="11">
        <f>OM[[#This Row],[AUM]]-D852</f>
        <v>-955659.73000025749</v>
      </c>
      <c r="G853" s="11">
        <f>OM[[#This Row],[∆ AUM]]-OM[[#This Row],[effetto mercato]]</f>
        <v>-807604.64201819745</v>
      </c>
    </row>
    <row r="854" spans="1:7">
      <c r="A854" s="4">
        <v>43248</v>
      </c>
      <c r="B854">
        <v>-0.17710000000000001</v>
      </c>
      <c r="C854" s="6">
        <f>OM[[#This Row],[Variaz]]/100</f>
        <v>-1.771E-3</v>
      </c>
      <c r="D854" s="10">
        <f>AUM[[#This Row],[ Etica Obbligazionario Misto]]</f>
        <v>1171986813.95</v>
      </c>
      <c r="E854" s="10">
        <f>D853*OM[[#This Row],[Variazione percentuale]]</f>
        <v>-2079304.0410326798</v>
      </c>
      <c r="F854" s="11">
        <f>OM[[#This Row],[AUM]]-D853</f>
        <v>-2097907.129999876</v>
      </c>
      <c r="G854" s="11">
        <f>OM[[#This Row],[∆ AUM]]-OM[[#This Row],[effetto mercato]]</f>
        <v>-18603.088967196178</v>
      </c>
    </row>
    <row r="855" spans="1:7">
      <c r="A855" s="4">
        <v>43249</v>
      </c>
      <c r="B855">
        <v>-0.76019999999999999</v>
      </c>
      <c r="C855" s="6">
        <f>OM[[#This Row],[Variaz]]/100</f>
        <v>-7.6020000000000003E-3</v>
      </c>
      <c r="D855" s="10">
        <f>AUM[[#This Row],[ Etica Obbligazionario Misto]]</f>
        <v>1163027683.8399999</v>
      </c>
      <c r="E855" s="10">
        <f>D854*OM[[#This Row],[Variazione percentuale]]</f>
        <v>-8909443.7596479002</v>
      </c>
      <c r="F855" s="11">
        <f>OM[[#This Row],[AUM]]-D854</f>
        <v>-8959130.1100001335</v>
      </c>
      <c r="G855" s="11">
        <f>OM[[#This Row],[∆ AUM]]-OM[[#This Row],[effetto mercato]]</f>
        <v>-49686.350352233276</v>
      </c>
    </row>
    <row r="856" spans="1:7">
      <c r="A856" s="4">
        <v>43250</v>
      </c>
      <c r="B856">
        <v>0.1787</v>
      </c>
      <c r="C856" s="6">
        <f>OM[[#This Row],[Variaz]]/100</f>
        <v>1.787E-3</v>
      </c>
      <c r="D856" s="10">
        <f>AUM[[#This Row],[ Etica Obbligazionario Misto]]</f>
        <v>1164558462.51</v>
      </c>
      <c r="E856" s="10">
        <f>D855*OM[[#This Row],[Variazione percentuale]]</f>
        <v>2078330.4710220797</v>
      </c>
      <c r="F856" s="11">
        <f>OM[[#This Row],[AUM]]-D855</f>
        <v>1530778.6700000763</v>
      </c>
      <c r="G856" s="11">
        <f>OM[[#This Row],[∆ AUM]]-OM[[#This Row],[effetto mercato]]</f>
        <v>-547551.8010220034</v>
      </c>
    </row>
    <row r="857" spans="1:7">
      <c r="A857" s="4">
        <v>43251</v>
      </c>
      <c r="B857">
        <v>0.30580000000000002</v>
      </c>
      <c r="C857" s="6">
        <f>OM[[#This Row],[Variaz]]/100</f>
        <v>3.058E-3</v>
      </c>
      <c r="D857" s="10">
        <f>AUM[[#This Row],[ Etica Obbligazionario Misto]]</f>
        <v>1168095950.3199999</v>
      </c>
      <c r="E857" s="10">
        <f>D856*OM[[#This Row],[Variazione percentuale]]</f>
        <v>3561219.7783555798</v>
      </c>
      <c r="F857" s="11">
        <f>OM[[#This Row],[AUM]]-D856</f>
        <v>3537487.8099999428</v>
      </c>
      <c r="G857" s="11">
        <f>OM[[#This Row],[∆ AUM]]-OM[[#This Row],[effetto mercato]]</f>
        <v>-23731.968355637044</v>
      </c>
    </row>
    <row r="858" spans="1:7">
      <c r="A858" s="4">
        <v>43252</v>
      </c>
      <c r="B858">
        <v>0.1016</v>
      </c>
      <c r="C858" s="6">
        <f>OM[[#This Row],[Variaz]]/100</f>
        <v>1.016E-3</v>
      </c>
      <c r="D858" s="10">
        <f>AUM[[#This Row],[ Etica Obbligazionario Misto]]</f>
        <v>1169207801.6899998</v>
      </c>
      <c r="E858" s="10">
        <f>D857*OM[[#This Row],[Variazione percentuale]]</f>
        <v>1186785.4855251198</v>
      </c>
      <c r="F858" s="11">
        <f>OM[[#This Row],[AUM]]-D857</f>
        <v>1111851.3699998856</v>
      </c>
      <c r="G858" s="11">
        <f>OM[[#This Row],[∆ AUM]]-OM[[#This Row],[effetto mercato]]</f>
        <v>-74934.115525234258</v>
      </c>
    </row>
    <row r="859" spans="1:7">
      <c r="A859" s="4">
        <v>43255</v>
      </c>
      <c r="B859">
        <v>0.22850000000000001</v>
      </c>
      <c r="C859" s="6">
        <f>OM[[#This Row],[Variaz]]/100</f>
        <v>2.2850000000000001E-3</v>
      </c>
      <c r="D859" s="10">
        <f>AUM[[#This Row],[ Etica Obbligazionario Misto]]</f>
        <v>1171669588.3600001</v>
      </c>
      <c r="E859" s="10">
        <f>D858*OM[[#This Row],[Variazione percentuale]]</f>
        <v>2671639.8268616498</v>
      </c>
      <c r="F859" s="11">
        <f>OM[[#This Row],[AUM]]-D858</f>
        <v>2461786.6700003147</v>
      </c>
      <c r="G859" s="11">
        <f>OM[[#This Row],[∆ AUM]]-OM[[#This Row],[effetto mercato]]</f>
        <v>-209853.15686133504</v>
      </c>
    </row>
    <row r="860" spans="1:7">
      <c r="A860" s="4">
        <v>43256</v>
      </c>
      <c r="B860">
        <v>-0.114</v>
      </c>
      <c r="C860" s="6">
        <f>OM[[#This Row],[Variaz]]/100</f>
        <v>-1.14E-3</v>
      </c>
      <c r="D860" s="10">
        <f>AUM[[#This Row],[ Etica Obbligazionario Misto]]</f>
        <v>1170704709.3800001</v>
      </c>
      <c r="E860" s="10">
        <f>D859*OM[[#This Row],[Variazione percentuale]]</f>
        <v>-1335703.3307304</v>
      </c>
      <c r="F860" s="11">
        <f>OM[[#This Row],[AUM]]-D859</f>
        <v>-964878.98000001907</v>
      </c>
      <c r="G860" s="11">
        <f>OM[[#This Row],[∆ AUM]]-OM[[#This Row],[effetto mercato]]</f>
        <v>370824.35073038097</v>
      </c>
    </row>
    <row r="861" spans="1:7">
      <c r="A861" s="4">
        <v>43257</v>
      </c>
      <c r="B861">
        <v>-0.53249999999999997</v>
      </c>
      <c r="C861" s="6">
        <f>OM[[#This Row],[Variaz]]/100</f>
        <v>-5.3249999999999999E-3</v>
      </c>
      <c r="D861" s="10">
        <f>AUM[[#This Row],[ Etica Obbligazionario Misto]]</f>
        <v>1164326768.51</v>
      </c>
      <c r="E861" s="10">
        <f>D860*OM[[#This Row],[Variazione percentuale]]</f>
        <v>-6234002.5774485003</v>
      </c>
      <c r="F861" s="11">
        <f>OM[[#This Row],[AUM]]-D860</f>
        <v>-6377940.870000124</v>
      </c>
      <c r="G861" s="11">
        <f>OM[[#This Row],[∆ AUM]]-OM[[#This Row],[effetto mercato]]</f>
        <v>-143938.29255162366</v>
      </c>
    </row>
    <row r="862" spans="1:7">
      <c r="A862" s="4">
        <v>43258</v>
      </c>
      <c r="B862">
        <v>-0.2167</v>
      </c>
      <c r="C862" s="6">
        <f>OM[[#This Row],[Variaz]]/100</f>
        <v>-2.1670000000000001E-3</v>
      </c>
      <c r="D862" s="10">
        <f>AUM[[#This Row],[ Etica Obbligazionario Misto]]</f>
        <v>1161897394</v>
      </c>
      <c r="E862" s="10">
        <f>D861*OM[[#This Row],[Variazione percentuale]]</f>
        <v>-2523096.10736117</v>
      </c>
      <c r="F862" s="11">
        <f>OM[[#This Row],[AUM]]-D861</f>
        <v>-2429374.5099999905</v>
      </c>
      <c r="G862" s="11">
        <f>OM[[#This Row],[∆ AUM]]-OM[[#This Row],[effetto mercato]]</f>
        <v>93721.597361179534</v>
      </c>
    </row>
    <row r="863" spans="1:7">
      <c r="A863" s="4">
        <v>43259</v>
      </c>
      <c r="B863">
        <v>1.2800000000000001E-2</v>
      </c>
      <c r="C863" s="6">
        <f>OM[[#This Row],[Variaz]]/100</f>
        <v>1.2799999999999999E-4</v>
      </c>
      <c r="D863" s="10">
        <f>AUM[[#This Row],[ Etica Obbligazionario Misto]]</f>
        <v>1162338057.49</v>
      </c>
      <c r="E863" s="10">
        <f>D862*OM[[#This Row],[Variazione percentuale]]</f>
        <v>148722.86643199998</v>
      </c>
      <c r="F863" s="11">
        <f>OM[[#This Row],[AUM]]-D862</f>
        <v>440663.49000000954</v>
      </c>
      <c r="G863" s="11">
        <f>OM[[#This Row],[∆ AUM]]-OM[[#This Row],[effetto mercato]]</f>
        <v>291940.62356800959</v>
      </c>
    </row>
    <row r="864" spans="1:7">
      <c r="A864" s="4">
        <v>43262</v>
      </c>
      <c r="B864">
        <v>0.28100000000000003</v>
      </c>
      <c r="C864" s="6">
        <f>OM[[#This Row],[Variaz]]/100</f>
        <v>2.8100000000000004E-3</v>
      </c>
      <c r="D864" s="10">
        <f>AUM[[#This Row],[ Etica Obbligazionario Misto]]</f>
        <v>1165638460.1699998</v>
      </c>
      <c r="E864" s="10">
        <f>D863*OM[[#This Row],[Variazione percentuale]]</f>
        <v>3266169.9415469007</v>
      </c>
      <c r="F864" s="11">
        <f>OM[[#This Row],[AUM]]-D863</f>
        <v>3300402.6799998283</v>
      </c>
      <c r="G864" s="11">
        <f>OM[[#This Row],[∆ AUM]]-OM[[#This Row],[effetto mercato]]</f>
        <v>34232.738452927675</v>
      </c>
    </row>
    <row r="865" spans="1:7">
      <c r="A865" s="4">
        <v>43263</v>
      </c>
      <c r="B865">
        <v>8.9099999999999999E-2</v>
      </c>
      <c r="C865" s="6">
        <f>OM[[#This Row],[Variaz]]/100</f>
        <v>8.9099999999999997E-4</v>
      </c>
      <c r="D865" s="10">
        <f>AUM[[#This Row],[ Etica Obbligazionario Misto]]</f>
        <v>1166701936.3900001</v>
      </c>
      <c r="E865" s="10">
        <f>D864*OM[[#This Row],[Variazione percentuale]]</f>
        <v>1038583.8680114698</v>
      </c>
      <c r="F865" s="11">
        <f>OM[[#This Row],[AUM]]-D864</f>
        <v>1063476.220000267</v>
      </c>
      <c r="G865" s="11">
        <f>OM[[#This Row],[∆ AUM]]-OM[[#This Row],[effetto mercato]]</f>
        <v>24892.351988797192</v>
      </c>
    </row>
    <row r="866" spans="1:7">
      <c r="A866" s="4">
        <v>43264</v>
      </c>
      <c r="B866">
        <v>0.14000000000000001</v>
      </c>
      <c r="C866" s="6">
        <f>OM[[#This Row],[Variaz]]/100</f>
        <v>1.4000000000000002E-3</v>
      </c>
      <c r="D866" s="10">
        <f>AUM[[#This Row],[ Etica Obbligazionario Misto]]</f>
        <v>1168277986.6100001</v>
      </c>
      <c r="E866" s="10">
        <f>D865*OM[[#This Row],[Variazione percentuale]]</f>
        <v>1633382.7109460004</v>
      </c>
      <c r="F866" s="11">
        <f>OM[[#This Row],[AUM]]-D865</f>
        <v>1576050.2200000286</v>
      </c>
      <c r="G866" s="11">
        <f>OM[[#This Row],[∆ AUM]]-OM[[#This Row],[effetto mercato]]</f>
        <v>-57332.490945971804</v>
      </c>
    </row>
    <row r="867" spans="1:7">
      <c r="A867" s="4">
        <v>43265</v>
      </c>
      <c r="B867">
        <v>0.44469999999999998</v>
      </c>
      <c r="C867" s="6">
        <f>OM[[#This Row],[Variaz]]/100</f>
        <v>4.4469999999999996E-3</v>
      </c>
      <c r="D867" s="10">
        <f>AUM[[#This Row],[ Etica Obbligazionario Misto]]</f>
        <v>1173620586.6900001</v>
      </c>
      <c r="E867" s="10">
        <f>D866*OM[[#This Row],[Variazione percentuale]]</f>
        <v>5195332.2064546701</v>
      </c>
      <c r="F867" s="11">
        <f>OM[[#This Row],[AUM]]-D866</f>
        <v>5342600.0799999237</v>
      </c>
      <c r="G867" s="11">
        <f>OM[[#This Row],[∆ AUM]]-OM[[#This Row],[effetto mercato]]</f>
        <v>147267.87354525365</v>
      </c>
    </row>
    <row r="868" spans="1:7">
      <c r="A868" s="4">
        <v>43266</v>
      </c>
      <c r="B868">
        <v>0.2024</v>
      </c>
      <c r="C868" s="6">
        <f>OM[[#This Row],[Variaz]]/100</f>
        <v>2.0239999999999998E-3</v>
      </c>
      <c r="D868" s="10">
        <f>AUM[[#This Row],[ Etica Obbligazionario Misto]]</f>
        <v>1175611835.8699999</v>
      </c>
      <c r="E868" s="10">
        <f>D867*OM[[#This Row],[Variazione percentuale]]</f>
        <v>2375408.0674605598</v>
      </c>
      <c r="F868" s="11">
        <f>OM[[#This Row],[AUM]]-D867</f>
        <v>1991249.1799998283</v>
      </c>
      <c r="G868" s="11">
        <f>OM[[#This Row],[∆ AUM]]-OM[[#This Row],[effetto mercato]]</f>
        <v>-384158.88746073144</v>
      </c>
    </row>
    <row r="869" spans="1:7">
      <c r="A869" s="4">
        <v>43269</v>
      </c>
      <c r="B869">
        <v>1.26E-2</v>
      </c>
      <c r="C869" s="6">
        <f>OM[[#This Row],[Variaz]]/100</f>
        <v>1.26E-4</v>
      </c>
      <c r="D869" s="10">
        <f>AUM[[#This Row],[ Etica Obbligazionario Misto]]</f>
        <v>1175308160.1599998</v>
      </c>
      <c r="E869" s="10">
        <f>D868*OM[[#This Row],[Variazione percentuale]]</f>
        <v>148127.09131962</v>
      </c>
      <c r="F869" s="11">
        <f>OM[[#This Row],[AUM]]-D868</f>
        <v>-303675.71000003815</v>
      </c>
      <c r="G869" s="11">
        <f>OM[[#This Row],[∆ AUM]]-OM[[#This Row],[effetto mercato]]</f>
        <v>-451802.80131965817</v>
      </c>
    </row>
    <row r="870" spans="1:7">
      <c r="A870" s="4">
        <v>43270</v>
      </c>
      <c r="B870">
        <v>-1.26E-2</v>
      </c>
      <c r="C870" s="6">
        <f>OM[[#This Row],[Variaz]]/100</f>
        <v>-1.26E-4</v>
      </c>
      <c r="D870" s="10">
        <f>AUM[[#This Row],[ Etica Obbligazionario Misto]]</f>
        <v>1175090133.3599999</v>
      </c>
      <c r="E870" s="10">
        <f>D869*OM[[#This Row],[Variazione percentuale]]</f>
        <v>-148088.82818015997</v>
      </c>
      <c r="F870" s="11">
        <f>OM[[#This Row],[AUM]]-D869</f>
        <v>-218026.79999995232</v>
      </c>
      <c r="G870" s="11">
        <f>OM[[#This Row],[∆ AUM]]-OM[[#This Row],[effetto mercato]]</f>
        <v>-69937.97181979235</v>
      </c>
    </row>
    <row r="871" spans="1:7">
      <c r="A871" s="4">
        <v>43271</v>
      </c>
      <c r="B871">
        <v>3.7900000000000003E-2</v>
      </c>
      <c r="C871" s="6">
        <f>OM[[#This Row],[Variaz]]/100</f>
        <v>3.7900000000000005E-4</v>
      </c>
      <c r="D871" s="10">
        <f>AUM[[#This Row],[ Etica Obbligazionario Misto]]</f>
        <v>1175079662.6500001</v>
      </c>
      <c r="E871" s="10">
        <f>D870*OM[[#This Row],[Variazione percentuale]]</f>
        <v>445359.16054344003</v>
      </c>
      <c r="F871" s="11">
        <f>OM[[#This Row],[AUM]]-D870</f>
        <v>-10470.709999799728</v>
      </c>
      <c r="G871" s="11">
        <f>OM[[#This Row],[∆ AUM]]-OM[[#This Row],[effetto mercato]]</f>
        <v>-455829.87054323975</v>
      </c>
    </row>
    <row r="872" spans="1:7">
      <c r="A872" s="4">
        <v>43272</v>
      </c>
      <c r="B872">
        <v>-0.27760000000000001</v>
      </c>
      <c r="C872" s="6">
        <f>OM[[#This Row],[Variaz]]/100</f>
        <v>-2.7760000000000003E-3</v>
      </c>
      <c r="D872" s="10">
        <f>AUM[[#This Row],[ Etica Obbligazionario Misto]]</f>
        <v>1172839436.4399998</v>
      </c>
      <c r="E872" s="10">
        <f>D871*OM[[#This Row],[Variazione percentuale]]</f>
        <v>-3262021.1435164004</v>
      </c>
      <c r="F872" s="11">
        <f>OM[[#This Row],[AUM]]-D871</f>
        <v>-2240226.2100002766</v>
      </c>
      <c r="G872" s="11">
        <f>OM[[#This Row],[∆ AUM]]-OM[[#This Row],[effetto mercato]]</f>
        <v>1021794.9335161238</v>
      </c>
    </row>
    <row r="873" spans="1:7">
      <c r="A873" s="4">
        <v>43273</v>
      </c>
      <c r="B873">
        <v>-2.53E-2</v>
      </c>
      <c r="C873" s="6">
        <f>OM[[#This Row],[Variaz]]/100</f>
        <v>-2.5299999999999997E-4</v>
      </c>
      <c r="D873" s="10">
        <f>AUM[[#This Row],[ Etica Obbligazionario Misto]]</f>
        <v>1172509045.5800002</v>
      </c>
      <c r="E873" s="10">
        <f>D872*OM[[#This Row],[Variazione percentuale]]</f>
        <v>-296728.37741931994</v>
      </c>
      <c r="F873" s="11">
        <f>OM[[#This Row],[AUM]]-D872</f>
        <v>-330390.85999965668</v>
      </c>
      <c r="G873" s="11">
        <f>OM[[#This Row],[∆ AUM]]-OM[[#This Row],[effetto mercato]]</f>
        <v>-33662.482580336742</v>
      </c>
    </row>
    <row r="874" spans="1:7">
      <c r="A874" s="4">
        <v>43276</v>
      </c>
      <c r="B874">
        <v>-0.29110000000000003</v>
      </c>
      <c r="C874" s="6">
        <f>OM[[#This Row],[Variaz]]/100</f>
        <v>-2.9110000000000004E-3</v>
      </c>
      <c r="D874" s="10">
        <f>AUM[[#This Row],[ Etica Obbligazionario Misto]]</f>
        <v>1174040761.21</v>
      </c>
      <c r="E874" s="10">
        <f>D873*OM[[#This Row],[Variazione percentuale]]</f>
        <v>-3413173.831683381</v>
      </c>
      <c r="F874" s="11">
        <f>OM[[#This Row],[AUM]]-D873</f>
        <v>1531715.629999876</v>
      </c>
      <c r="G874" s="11">
        <f>OM[[#This Row],[∆ AUM]]-OM[[#This Row],[effetto mercato]]</f>
        <v>4944889.4616832566</v>
      </c>
    </row>
    <row r="875" spans="1:7">
      <c r="A875" s="4">
        <v>43277</v>
      </c>
      <c r="B875">
        <v>-8.8900000000000007E-2</v>
      </c>
      <c r="C875" s="6">
        <f>OM[[#This Row],[Variaz]]/100</f>
        <v>-8.8900000000000003E-4</v>
      </c>
      <c r="D875" s="10">
        <f>AUM[[#This Row],[ Etica Obbligazionario Misto]]</f>
        <v>1172892523.8100002</v>
      </c>
      <c r="E875" s="10">
        <f>D874*OM[[#This Row],[Variazione percentuale]]</f>
        <v>-1043722.2367156901</v>
      </c>
      <c r="F875" s="11">
        <f>OM[[#This Row],[AUM]]-D874</f>
        <v>-1148237.3999998569</v>
      </c>
      <c r="G875" s="11">
        <f>OM[[#This Row],[∆ AUM]]-OM[[#This Row],[effetto mercato]]</f>
        <v>-104515.16328416683</v>
      </c>
    </row>
    <row r="876" spans="1:7">
      <c r="A876" s="4">
        <v>43278</v>
      </c>
      <c r="B876">
        <v>0.1779</v>
      </c>
      <c r="C876" s="6">
        <f>OM[[#This Row],[Variaz]]/100</f>
        <v>1.779E-3</v>
      </c>
      <c r="D876" s="10">
        <f>AUM[[#This Row],[ Etica Obbligazionario Misto]]</f>
        <v>1175013177.52</v>
      </c>
      <c r="E876" s="10">
        <f>D875*OM[[#This Row],[Variazione percentuale]]</f>
        <v>2086575.7998579904</v>
      </c>
      <c r="F876" s="11">
        <f>OM[[#This Row],[AUM]]-D875</f>
        <v>2120653.7099997997</v>
      </c>
      <c r="G876" s="11">
        <f>OM[[#This Row],[∆ AUM]]-OM[[#This Row],[effetto mercato]]</f>
        <v>34077.910141809378</v>
      </c>
    </row>
    <row r="877" spans="1:7">
      <c r="A877" s="4">
        <v>43279</v>
      </c>
      <c r="B877">
        <v>1.2699999999999999E-2</v>
      </c>
      <c r="C877" s="6">
        <f>OM[[#This Row],[Variaz]]/100</f>
        <v>1.27E-4</v>
      </c>
      <c r="D877" s="10">
        <f>AUM[[#This Row],[ Etica Obbligazionario Misto]]</f>
        <v>1175024024.55</v>
      </c>
      <c r="E877" s="10">
        <f>D876*OM[[#This Row],[Variazione percentuale]]</f>
        <v>149226.67354503999</v>
      </c>
      <c r="F877" s="11">
        <f>OM[[#This Row],[AUM]]-D876</f>
        <v>10847.02999997139</v>
      </c>
      <c r="G877" s="11">
        <f>OM[[#This Row],[∆ AUM]]-OM[[#This Row],[effetto mercato]]</f>
        <v>-138379.6435450686</v>
      </c>
    </row>
    <row r="878" spans="1:7">
      <c r="A878" s="4">
        <v>43280</v>
      </c>
      <c r="B878">
        <v>0.19020000000000001</v>
      </c>
      <c r="C878" s="6">
        <f>OM[[#This Row],[Variaz]]/100</f>
        <v>1.902E-3</v>
      </c>
      <c r="D878" s="10">
        <f>AUM[[#This Row],[ Etica Obbligazionario Misto]]</f>
        <v>1177376568.04</v>
      </c>
      <c r="E878" s="10">
        <f>D877*OM[[#This Row],[Variazione percentuale]]</f>
        <v>2234895.6946940999</v>
      </c>
      <c r="F878" s="11">
        <f>OM[[#This Row],[AUM]]-D877</f>
        <v>2352543.4900000095</v>
      </c>
      <c r="G878" s="11">
        <f>OM[[#This Row],[∆ AUM]]-OM[[#This Row],[effetto mercato]]</f>
        <v>117647.79530590959</v>
      </c>
    </row>
    <row r="879" spans="1:7">
      <c r="A879" s="4">
        <v>43283</v>
      </c>
      <c r="B879">
        <v>0</v>
      </c>
      <c r="C879" s="6">
        <f>OM[[#This Row],[Variaz]]/100</f>
        <v>0</v>
      </c>
      <c r="D879" s="10">
        <f>AUM[[#This Row],[ Etica Obbligazionario Misto]]</f>
        <v>1177359052.53</v>
      </c>
      <c r="E879" s="10">
        <f>D878*OM[[#This Row],[Variazione percentuale]]</f>
        <v>0</v>
      </c>
      <c r="F879" s="11">
        <f>OM[[#This Row],[AUM]]-D878</f>
        <v>-17515.509999990463</v>
      </c>
      <c r="G879" s="11">
        <f>OM[[#This Row],[∆ AUM]]-OM[[#This Row],[effetto mercato]]</f>
        <v>-17515.509999990463</v>
      </c>
    </row>
    <row r="880" spans="1:7">
      <c r="A880" s="4">
        <v>43284</v>
      </c>
      <c r="B880">
        <v>6.3299999999999995E-2</v>
      </c>
      <c r="C880" s="6">
        <f>OM[[#This Row],[Variaz]]/100</f>
        <v>6.3299999999999999E-4</v>
      </c>
      <c r="D880" s="10">
        <f>AUM[[#This Row],[ Etica Obbligazionario Misto]]</f>
        <v>1175902000.9200001</v>
      </c>
      <c r="E880" s="10">
        <f>D879*OM[[#This Row],[Variazione percentuale]]</f>
        <v>745268.28025148995</v>
      </c>
      <c r="F880" s="11">
        <f>OM[[#This Row],[AUM]]-D879</f>
        <v>-1457051.6099998951</v>
      </c>
      <c r="G880" s="11">
        <f>OM[[#This Row],[∆ AUM]]-OM[[#This Row],[effetto mercato]]</f>
        <v>-2202319.890251385</v>
      </c>
    </row>
    <row r="881" spans="1:7">
      <c r="A881" s="4">
        <v>43285</v>
      </c>
      <c r="B881">
        <v>-3.7999999999999999E-2</v>
      </c>
      <c r="C881" s="6">
        <f>OM[[#This Row],[Variaz]]/100</f>
        <v>-3.7999999999999997E-4</v>
      </c>
      <c r="D881" s="10">
        <f>AUM[[#This Row],[ Etica Obbligazionario Misto]]</f>
        <v>1176053562.3099999</v>
      </c>
      <c r="E881" s="10">
        <f>D880*OM[[#This Row],[Variazione percentuale]]</f>
        <v>-446842.76034959999</v>
      </c>
      <c r="F881" s="11">
        <f>OM[[#This Row],[AUM]]-D880</f>
        <v>151561.38999986649</v>
      </c>
      <c r="G881" s="11">
        <f>OM[[#This Row],[∆ AUM]]-OM[[#This Row],[effetto mercato]]</f>
        <v>598404.15034946648</v>
      </c>
    </row>
    <row r="882" spans="1:7">
      <c r="A882" s="4">
        <v>43286</v>
      </c>
      <c r="B882">
        <v>-8.8599999999999998E-2</v>
      </c>
      <c r="C882" s="6">
        <f>OM[[#This Row],[Variaz]]/100</f>
        <v>-8.8599999999999996E-4</v>
      </c>
      <c r="D882" s="10">
        <f>AUM[[#This Row],[ Etica Obbligazionario Misto]]</f>
        <v>1174804491.53</v>
      </c>
      <c r="E882" s="10">
        <f>D881*OM[[#This Row],[Variazione percentuale]]</f>
        <v>-1041983.4562066599</v>
      </c>
      <c r="F882" s="11">
        <f>OM[[#This Row],[AUM]]-D881</f>
        <v>-1249070.7799999714</v>
      </c>
      <c r="G882" s="11">
        <f>OM[[#This Row],[∆ AUM]]-OM[[#This Row],[effetto mercato]]</f>
        <v>-207087.32379331149</v>
      </c>
    </row>
    <row r="883" spans="1:7">
      <c r="A883" s="4">
        <v>43287</v>
      </c>
      <c r="B883">
        <v>0.152</v>
      </c>
      <c r="C883" s="6">
        <f>OM[[#This Row],[Variaz]]/100</f>
        <v>1.5199999999999999E-3</v>
      </c>
      <c r="D883" s="10">
        <f>AUM[[#This Row],[ Etica Obbligazionario Misto]]</f>
        <v>1176600912.6099999</v>
      </c>
      <c r="E883" s="10">
        <f>D882*OM[[#This Row],[Variazione percentuale]]</f>
        <v>1785702.8271255998</v>
      </c>
      <c r="F883" s="11">
        <f>OM[[#This Row],[AUM]]-D882</f>
        <v>1796421.0799999237</v>
      </c>
      <c r="G883" s="11">
        <f>OM[[#This Row],[∆ AUM]]-OM[[#This Row],[effetto mercato]]</f>
        <v>10718.252874323865</v>
      </c>
    </row>
    <row r="884" spans="1:7">
      <c r="A884" s="4">
        <v>43290</v>
      </c>
      <c r="B884">
        <v>0.1265</v>
      </c>
      <c r="C884" s="6">
        <f>OM[[#This Row],[Variaz]]/100</f>
        <v>1.2650000000000001E-3</v>
      </c>
      <c r="D884" s="10">
        <f>AUM[[#This Row],[ Etica Obbligazionario Misto]]</f>
        <v>1178337244.9400001</v>
      </c>
      <c r="E884" s="10">
        <f>D883*OM[[#This Row],[Variazione percentuale]]</f>
        <v>1488400.1544516499</v>
      </c>
      <c r="F884" s="11">
        <f>OM[[#This Row],[AUM]]-D883</f>
        <v>1736332.3300001621</v>
      </c>
      <c r="G884" s="11">
        <f>OM[[#This Row],[∆ AUM]]-OM[[#This Row],[effetto mercato]]</f>
        <v>247932.17554851226</v>
      </c>
    </row>
    <row r="885" spans="1:7">
      <c r="A885" s="4">
        <v>43291</v>
      </c>
      <c r="B885">
        <v>1.26E-2</v>
      </c>
      <c r="C885" s="6">
        <f>OM[[#This Row],[Variaz]]/100</f>
        <v>1.26E-4</v>
      </c>
      <c r="D885" s="10">
        <f>AUM[[#This Row],[ Etica Obbligazionario Misto]]</f>
        <v>1178465277.5</v>
      </c>
      <c r="E885" s="10">
        <f>D884*OM[[#This Row],[Variazione percentuale]]</f>
        <v>148470.49286244001</v>
      </c>
      <c r="F885" s="11">
        <f>OM[[#This Row],[AUM]]-D884</f>
        <v>128032.55999994278</v>
      </c>
      <c r="G885" s="11">
        <f>OM[[#This Row],[∆ AUM]]-OM[[#This Row],[effetto mercato]]</f>
        <v>-20437.932862497226</v>
      </c>
    </row>
    <row r="886" spans="1:7">
      <c r="A886" s="4">
        <v>43292</v>
      </c>
      <c r="B886">
        <v>-0.15160000000000001</v>
      </c>
      <c r="C886" s="6">
        <f>OM[[#This Row],[Variaz]]/100</f>
        <v>-1.5160000000000002E-3</v>
      </c>
      <c r="D886" s="10">
        <f>AUM[[#This Row],[ Etica Obbligazionario Misto]]</f>
        <v>1176766158.76</v>
      </c>
      <c r="E886" s="10">
        <f>D885*OM[[#This Row],[Variazione percentuale]]</f>
        <v>-1786553.3606900002</v>
      </c>
      <c r="F886" s="11">
        <f>OM[[#This Row],[AUM]]-D885</f>
        <v>-1699118.7400000095</v>
      </c>
      <c r="G886" s="11">
        <f>OM[[#This Row],[∆ AUM]]-OM[[#This Row],[effetto mercato]]</f>
        <v>87434.620689990697</v>
      </c>
    </row>
    <row r="887" spans="1:7">
      <c r="A887" s="4">
        <v>43293</v>
      </c>
      <c r="B887">
        <v>0.18970000000000001</v>
      </c>
      <c r="C887" s="6">
        <f>OM[[#This Row],[Variaz]]/100</f>
        <v>1.897E-3</v>
      </c>
      <c r="D887" s="10">
        <f>AUM[[#This Row],[ Etica Obbligazionario Misto]]</f>
        <v>1178986613.6600001</v>
      </c>
      <c r="E887" s="10">
        <f>D886*OM[[#This Row],[Variazione percentuale]]</f>
        <v>2232325.40316772</v>
      </c>
      <c r="F887" s="11">
        <f>OM[[#This Row],[AUM]]-D886</f>
        <v>2220454.9000000954</v>
      </c>
      <c r="G887" s="11">
        <f>OM[[#This Row],[∆ AUM]]-OM[[#This Row],[effetto mercato]]</f>
        <v>-11870.503167624585</v>
      </c>
    </row>
    <row r="888" spans="1:7">
      <c r="A888" s="4">
        <v>43294</v>
      </c>
      <c r="B888">
        <v>0.12620000000000001</v>
      </c>
      <c r="C888" s="6">
        <f>OM[[#This Row],[Variaz]]/100</f>
        <v>1.2620000000000001E-3</v>
      </c>
      <c r="D888" s="10">
        <f>AUM[[#This Row],[ Etica Obbligazionario Misto]]</f>
        <v>1180560464.51</v>
      </c>
      <c r="E888" s="10">
        <f>D887*OM[[#This Row],[Variazione percentuale]]</f>
        <v>1487881.1064389201</v>
      </c>
      <c r="F888" s="11">
        <f>OM[[#This Row],[AUM]]-D887</f>
        <v>1573850.8499999046</v>
      </c>
      <c r="G888" s="11">
        <f>OM[[#This Row],[∆ AUM]]-OM[[#This Row],[effetto mercato]]</f>
        <v>85969.743560984498</v>
      </c>
    </row>
    <row r="889" spans="1:7">
      <c r="A889" s="4">
        <v>43297</v>
      </c>
      <c r="B889">
        <v>-0.12609999999999999</v>
      </c>
      <c r="C889" s="6">
        <f>OM[[#This Row],[Variaz]]/100</f>
        <v>-1.261E-3</v>
      </c>
      <c r="D889" s="10">
        <f>AUM[[#This Row],[ Etica Obbligazionario Misto]]</f>
        <v>1178559325.3099999</v>
      </c>
      <c r="E889" s="10">
        <f>D888*OM[[#This Row],[Variazione percentuale]]</f>
        <v>-1488686.7457471099</v>
      </c>
      <c r="F889" s="11">
        <f>OM[[#This Row],[AUM]]-D888</f>
        <v>-2001139.2000000477</v>
      </c>
      <c r="G889" s="11">
        <f>OM[[#This Row],[∆ AUM]]-OM[[#This Row],[effetto mercato]]</f>
        <v>-512452.45425293781</v>
      </c>
    </row>
    <row r="890" spans="1:7">
      <c r="A890" s="4">
        <v>43298</v>
      </c>
      <c r="B890">
        <v>0.18940000000000001</v>
      </c>
      <c r="C890" s="6">
        <f>OM[[#This Row],[Variaz]]/100</f>
        <v>1.8940000000000001E-3</v>
      </c>
      <c r="D890" s="10">
        <f>AUM[[#This Row],[ Etica Obbligazionario Misto]]</f>
        <v>1181050142</v>
      </c>
      <c r="E890" s="10">
        <f>D889*OM[[#This Row],[Variazione percentuale]]</f>
        <v>2232191.3621371398</v>
      </c>
      <c r="F890" s="11">
        <f>OM[[#This Row],[AUM]]-D889</f>
        <v>2490816.6900000572</v>
      </c>
      <c r="G890" s="11">
        <f>OM[[#This Row],[∆ AUM]]-OM[[#This Row],[effetto mercato]]</f>
        <v>258625.32786291745</v>
      </c>
    </row>
    <row r="891" spans="1:7">
      <c r="A891" s="4">
        <v>43299</v>
      </c>
      <c r="B891">
        <v>5.04E-2</v>
      </c>
      <c r="C891" s="6">
        <f>OM[[#This Row],[Variaz]]/100</f>
        <v>5.04E-4</v>
      </c>
      <c r="D891" s="10">
        <f>AUM[[#This Row],[ Etica Obbligazionario Misto]]</f>
        <v>1181676961.54</v>
      </c>
      <c r="E891" s="10">
        <f>D890*OM[[#This Row],[Variazione percentuale]]</f>
        <v>595249.27156799997</v>
      </c>
      <c r="F891" s="11">
        <f>OM[[#This Row],[AUM]]-D890</f>
        <v>626819.53999996185</v>
      </c>
      <c r="G891" s="11">
        <f>OM[[#This Row],[∆ AUM]]-OM[[#This Row],[effetto mercato]]</f>
        <v>31570.268431961886</v>
      </c>
    </row>
    <row r="892" spans="1:7">
      <c r="A892" s="4">
        <v>43300</v>
      </c>
      <c r="B892">
        <v>-1.26E-2</v>
      </c>
      <c r="C892" s="6">
        <f>OM[[#This Row],[Variaz]]/100</f>
        <v>-1.26E-4</v>
      </c>
      <c r="D892" s="10">
        <f>AUM[[#This Row],[ Etica Obbligazionario Misto]]</f>
        <v>1180817013.1800001</v>
      </c>
      <c r="E892" s="10">
        <f>D891*OM[[#This Row],[Variazione percentuale]]</f>
        <v>-148891.29715403999</v>
      </c>
      <c r="F892" s="11">
        <f>OM[[#This Row],[AUM]]-D891</f>
        <v>-859948.3599998951</v>
      </c>
      <c r="G892" s="11">
        <f>OM[[#This Row],[∆ AUM]]-OM[[#This Row],[effetto mercato]]</f>
        <v>-711057.06284585514</v>
      </c>
    </row>
    <row r="893" spans="1:7">
      <c r="A893" s="4">
        <v>43301</v>
      </c>
      <c r="B893">
        <v>-0.25190000000000001</v>
      </c>
      <c r="C893" s="6">
        <f>OM[[#This Row],[Variaz]]/100</f>
        <v>-2.519E-3</v>
      </c>
      <c r="D893" s="10">
        <f>AUM[[#This Row],[ Etica Obbligazionario Misto]]</f>
        <v>1177921673.6299999</v>
      </c>
      <c r="E893" s="10">
        <f>D892*OM[[#This Row],[Variazione percentuale]]</f>
        <v>-2974478.05620042</v>
      </c>
      <c r="F893" s="11">
        <f>OM[[#This Row],[AUM]]-D892</f>
        <v>-2895339.5500001907</v>
      </c>
      <c r="G893" s="11">
        <f>OM[[#This Row],[∆ AUM]]-OM[[#This Row],[effetto mercato]]</f>
        <v>79138.506200229283</v>
      </c>
    </row>
    <row r="894" spans="1:7">
      <c r="A894" s="4">
        <v>43304</v>
      </c>
      <c r="B894">
        <v>-0.1515</v>
      </c>
      <c r="C894" s="6">
        <f>OM[[#This Row],[Variaz]]/100</f>
        <v>-1.5149999999999999E-3</v>
      </c>
      <c r="D894" s="10">
        <f>AUM[[#This Row],[ Etica Obbligazionario Misto]]</f>
        <v>1176603360.3600001</v>
      </c>
      <c r="E894" s="10">
        <f>D893*OM[[#This Row],[Variazione percentuale]]</f>
        <v>-1784551.3355494495</v>
      </c>
      <c r="F894" s="11">
        <f>OM[[#This Row],[AUM]]-D893</f>
        <v>-1318313.2699997425</v>
      </c>
      <c r="G894" s="11">
        <f>OM[[#This Row],[∆ AUM]]-OM[[#This Row],[effetto mercato]]</f>
        <v>466238.06554970704</v>
      </c>
    </row>
    <row r="895" spans="1:7">
      <c r="A895" s="4">
        <v>43305</v>
      </c>
      <c r="B895">
        <v>6.3200000000000006E-2</v>
      </c>
      <c r="C895" s="6">
        <f>OM[[#This Row],[Variaz]]/100</f>
        <v>6.3200000000000007E-4</v>
      </c>
      <c r="D895" s="10">
        <f>AUM[[#This Row],[ Etica Obbligazionario Misto]]</f>
        <v>1177955661.0899999</v>
      </c>
      <c r="E895" s="10">
        <f>D894*OM[[#This Row],[Variazione percentuale]]</f>
        <v>743613.32374752022</v>
      </c>
      <c r="F895" s="11">
        <f>OM[[#This Row],[AUM]]-D894</f>
        <v>1352300.7299997807</v>
      </c>
      <c r="G895" s="11">
        <f>OM[[#This Row],[∆ AUM]]-OM[[#This Row],[effetto mercato]]</f>
        <v>608687.40625226044</v>
      </c>
    </row>
    <row r="896" spans="1:7">
      <c r="A896" s="4">
        <v>43306</v>
      </c>
      <c r="B896">
        <v>0.12640000000000001</v>
      </c>
      <c r="C896" s="6">
        <f>OM[[#This Row],[Variaz]]/100</f>
        <v>1.2640000000000001E-3</v>
      </c>
      <c r="D896" s="10">
        <f>AUM[[#This Row],[ Etica Obbligazionario Misto]]</f>
        <v>1179953803.8</v>
      </c>
      <c r="E896" s="10">
        <f>D895*OM[[#This Row],[Variazione percentuale]]</f>
        <v>1488935.9556177601</v>
      </c>
      <c r="F896" s="11">
        <f>OM[[#This Row],[AUM]]-D895</f>
        <v>1998142.7100000381</v>
      </c>
      <c r="G896" s="11">
        <f>OM[[#This Row],[∆ AUM]]-OM[[#This Row],[effetto mercato]]</f>
        <v>509206.75438227807</v>
      </c>
    </row>
    <row r="897" spans="1:7">
      <c r="A897" s="4">
        <v>43307</v>
      </c>
      <c r="B897">
        <v>0</v>
      </c>
      <c r="C897" s="6">
        <f>OM[[#This Row],[Variaz]]/100</f>
        <v>0</v>
      </c>
      <c r="D897" s="10">
        <f>AUM[[#This Row],[ Etica Obbligazionario Misto]]</f>
        <v>1180584096.71</v>
      </c>
      <c r="E897" s="10">
        <f>D896*OM[[#This Row],[Variazione percentuale]]</f>
        <v>0</v>
      </c>
      <c r="F897" s="11">
        <f>OM[[#This Row],[AUM]]-D896</f>
        <v>630292.91000008583</v>
      </c>
      <c r="G897" s="11">
        <f>OM[[#This Row],[∆ AUM]]-OM[[#This Row],[effetto mercato]]</f>
        <v>630292.91000008583</v>
      </c>
    </row>
    <row r="898" spans="1:7">
      <c r="A898" s="4">
        <v>43308</v>
      </c>
      <c r="B898">
        <v>-6.3100000000000003E-2</v>
      </c>
      <c r="C898" s="6">
        <f>OM[[#This Row],[Variaz]]/100</f>
        <v>-6.3100000000000005E-4</v>
      </c>
      <c r="D898" s="10">
        <f>AUM[[#This Row],[ Etica Obbligazionario Misto]]</f>
        <v>1180227346.6800001</v>
      </c>
      <c r="E898" s="10">
        <f>D897*OM[[#This Row],[Variazione percentuale]]</f>
        <v>-744948.56502401014</v>
      </c>
      <c r="F898" s="11">
        <f>OM[[#This Row],[AUM]]-D897</f>
        <v>-356750.02999997139</v>
      </c>
      <c r="G898" s="11">
        <f>OM[[#This Row],[∆ AUM]]-OM[[#This Row],[effetto mercato]]</f>
        <v>388198.53502403875</v>
      </c>
    </row>
    <row r="899" spans="1:7">
      <c r="A899" s="4">
        <v>43311</v>
      </c>
      <c r="B899">
        <v>-0.25259999999999999</v>
      </c>
      <c r="C899" s="6">
        <f>OM[[#This Row],[Variaz]]/100</f>
        <v>-2.526E-3</v>
      </c>
      <c r="D899" s="10">
        <f>AUM[[#This Row],[ Etica Obbligazionario Misto]]</f>
        <v>1182403739.9399998</v>
      </c>
      <c r="E899" s="10">
        <f>D898*OM[[#This Row],[Variazione percentuale]]</f>
        <v>-2981254.2777136802</v>
      </c>
      <c r="F899" s="11">
        <f>OM[[#This Row],[AUM]]-D898</f>
        <v>2176393.259999752</v>
      </c>
      <c r="G899" s="11">
        <f>OM[[#This Row],[∆ AUM]]-OM[[#This Row],[effetto mercato]]</f>
        <v>5157647.5377134327</v>
      </c>
    </row>
    <row r="900" spans="1:7">
      <c r="A900" s="4">
        <v>43312</v>
      </c>
      <c r="B900">
        <v>0.114</v>
      </c>
      <c r="C900" s="6">
        <f>OM[[#This Row],[Variaz]]/100</f>
        <v>1.14E-3</v>
      </c>
      <c r="D900" s="10">
        <f>AUM[[#This Row],[ Etica Obbligazionario Misto]]</f>
        <v>1184106605.0899999</v>
      </c>
      <c r="E900" s="10">
        <f>D899*OM[[#This Row],[Variazione percentuale]]</f>
        <v>1347940.2635315997</v>
      </c>
      <c r="F900" s="11">
        <f>OM[[#This Row],[AUM]]-D899</f>
        <v>1702865.1500000954</v>
      </c>
      <c r="G900" s="11">
        <f>OM[[#This Row],[∆ AUM]]-OM[[#This Row],[effetto mercato]]</f>
        <v>354924.88646849571</v>
      </c>
    </row>
    <row r="901" spans="1:7">
      <c r="A901" s="4">
        <v>43313</v>
      </c>
      <c r="B901">
        <v>-0.17710000000000001</v>
      </c>
      <c r="C901" s="6">
        <f>OM[[#This Row],[Variaz]]/100</f>
        <v>-1.771E-3</v>
      </c>
      <c r="D901" s="10">
        <f>AUM[[#This Row],[ Etica Obbligazionario Misto]]</f>
        <v>1182239924.4300001</v>
      </c>
      <c r="E901" s="10">
        <f>D900*OM[[#This Row],[Variazione percentuale]]</f>
        <v>-2097052.7976143898</v>
      </c>
      <c r="F901" s="11">
        <f>OM[[#This Row],[AUM]]-D900</f>
        <v>-1866680.6599998474</v>
      </c>
      <c r="G901" s="11">
        <f>OM[[#This Row],[∆ AUM]]-OM[[#This Row],[effetto mercato]]</f>
        <v>230372.13761454239</v>
      </c>
    </row>
    <row r="902" spans="1:7">
      <c r="A902" s="4">
        <v>43314</v>
      </c>
      <c r="B902">
        <v>-0.1014</v>
      </c>
      <c r="C902" s="6">
        <f>OM[[#This Row],[Variaz]]/100</f>
        <v>-1.0140000000000001E-3</v>
      </c>
      <c r="D902" s="10">
        <f>AUM[[#This Row],[ Etica Obbligazionario Misto]]</f>
        <v>1181342567.46</v>
      </c>
      <c r="E902" s="10">
        <f>D901*OM[[#This Row],[Variazione percentuale]]</f>
        <v>-1198791.2833720203</v>
      </c>
      <c r="F902" s="11">
        <f>OM[[#This Row],[AUM]]-D901</f>
        <v>-897356.97000002861</v>
      </c>
      <c r="G902" s="11">
        <f>OM[[#This Row],[∆ AUM]]-OM[[#This Row],[effetto mercato]]</f>
        <v>301434.31337199174</v>
      </c>
    </row>
    <row r="903" spans="1:7">
      <c r="A903" s="4">
        <v>43315</v>
      </c>
      <c r="B903">
        <v>0.1903</v>
      </c>
      <c r="C903" s="6">
        <f>OM[[#This Row],[Variaz]]/100</f>
        <v>1.903E-3</v>
      </c>
      <c r="D903" s="10">
        <f>AUM[[#This Row],[ Etica Obbligazionario Misto]]</f>
        <v>1184452539.5699999</v>
      </c>
      <c r="E903" s="10">
        <f>D902*OM[[#This Row],[Variazione percentuale]]</f>
        <v>2248094.9058763799</v>
      </c>
      <c r="F903" s="11">
        <f>OM[[#This Row],[AUM]]-D902</f>
        <v>3109972.1099998951</v>
      </c>
      <c r="G903" s="11">
        <f>OM[[#This Row],[∆ AUM]]-OM[[#This Row],[effetto mercato]]</f>
        <v>861877.20412351517</v>
      </c>
    </row>
    <row r="904" spans="1:7">
      <c r="A904" s="4">
        <v>43318</v>
      </c>
      <c r="B904">
        <v>8.8599999999999998E-2</v>
      </c>
      <c r="C904" s="6">
        <f>OM[[#This Row],[Variaz]]/100</f>
        <v>8.8599999999999996E-4</v>
      </c>
      <c r="D904" s="10">
        <f>AUM[[#This Row],[ Etica Obbligazionario Misto]]</f>
        <v>1185592634.4700003</v>
      </c>
      <c r="E904" s="10">
        <f>D903*OM[[#This Row],[Variazione percentuale]]</f>
        <v>1049424.95005902</v>
      </c>
      <c r="F904" s="11">
        <f>OM[[#This Row],[AUM]]-D903</f>
        <v>1140094.9000003338</v>
      </c>
      <c r="G904" s="11">
        <f>OM[[#This Row],[∆ AUM]]-OM[[#This Row],[effetto mercato]]</f>
        <v>90669.949941313826</v>
      </c>
    </row>
    <row r="905" spans="1:7">
      <c r="A905" s="4">
        <v>43319</v>
      </c>
      <c r="B905">
        <v>5.0599999999999999E-2</v>
      </c>
      <c r="C905" s="6">
        <f>OM[[#This Row],[Variaz]]/100</f>
        <v>5.0599999999999994E-4</v>
      </c>
      <c r="D905" s="10">
        <f>AUM[[#This Row],[ Etica Obbligazionario Misto]]</f>
        <v>1186795562.3099999</v>
      </c>
      <c r="E905" s="10">
        <f>D904*OM[[#This Row],[Variazione percentuale]]</f>
        <v>599909.87304182001</v>
      </c>
      <c r="F905" s="11">
        <f>OM[[#This Row],[AUM]]-D904</f>
        <v>1202927.8399996758</v>
      </c>
      <c r="G905" s="11">
        <f>OM[[#This Row],[∆ AUM]]-OM[[#This Row],[effetto mercato]]</f>
        <v>603017.96695785574</v>
      </c>
    </row>
    <row r="906" spans="1:7">
      <c r="A906" s="4">
        <v>43320</v>
      </c>
      <c r="B906">
        <v>0</v>
      </c>
      <c r="C906" s="6">
        <f>OM[[#This Row],[Variaz]]/100</f>
        <v>0</v>
      </c>
      <c r="D906" s="10">
        <f>AUM[[#This Row],[ Etica Obbligazionario Misto]]</f>
        <v>1186164229.1800001</v>
      </c>
      <c r="E906" s="10">
        <f>D905*OM[[#This Row],[Variazione percentuale]]</f>
        <v>0</v>
      </c>
      <c r="F906" s="11">
        <f>OM[[#This Row],[AUM]]-D905</f>
        <v>-631333.12999987602</v>
      </c>
      <c r="G906" s="11">
        <f>OM[[#This Row],[∆ AUM]]-OM[[#This Row],[effetto mercato]]</f>
        <v>-631333.12999987602</v>
      </c>
    </row>
    <row r="907" spans="1:7">
      <c r="A907" s="4">
        <v>43321</v>
      </c>
      <c r="B907">
        <v>7.5899999999999995E-2</v>
      </c>
      <c r="C907" s="6">
        <f>OM[[#This Row],[Variaz]]/100</f>
        <v>7.5899999999999991E-4</v>
      </c>
      <c r="D907" s="10">
        <f>AUM[[#This Row],[ Etica Obbligazionario Misto]]</f>
        <v>1187733091.5000002</v>
      </c>
      <c r="E907" s="10">
        <f>D906*OM[[#This Row],[Variazione percentuale]]</f>
        <v>900298.64994762</v>
      </c>
      <c r="F907" s="11">
        <f>OM[[#This Row],[AUM]]-D906</f>
        <v>1568862.3200001717</v>
      </c>
      <c r="G907" s="11">
        <f>OM[[#This Row],[∆ AUM]]-OM[[#This Row],[effetto mercato]]</f>
        <v>668563.67005255166</v>
      </c>
    </row>
    <row r="908" spans="1:7">
      <c r="A908" s="4">
        <v>43322</v>
      </c>
      <c r="B908">
        <v>1.26E-2</v>
      </c>
      <c r="C908" s="6">
        <f>OM[[#This Row],[Variaz]]/100</f>
        <v>1.26E-4</v>
      </c>
      <c r="D908" s="10">
        <f>AUM[[#This Row],[ Etica Obbligazionario Misto]]</f>
        <v>1187821141.7599998</v>
      </c>
      <c r="E908" s="10">
        <f>D907*OM[[#This Row],[Variazione percentuale]]</f>
        <v>149654.36952900002</v>
      </c>
      <c r="F908" s="11">
        <f>OM[[#This Row],[AUM]]-D907</f>
        <v>88050.259999513626</v>
      </c>
      <c r="G908" s="11">
        <f>OM[[#This Row],[∆ AUM]]-OM[[#This Row],[effetto mercato]]</f>
        <v>-61604.109529486392</v>
      </c>
    </row>
    <row r="909" spans="1:7">
      <c r="A909" s="4">
        <v>43325</v>
      </c>
      <c r="B909">
        <v>-0.25259999999999999</v>
      </c>
      <c r="C909" s="6">
        <f>OM[[#This Row],[Variaz]]/100</f>
        <v>-2.526E-3</v>
      </c>
      <c r="D909" s="10">
        <f>AUM[[#This Row],[ Etica Obbligazionario Misto]]</f>
        <v>1185095188.78</v>
      </c>
      <c r="E909" s="10">
        <f>D908*OM[[#This Row],[Variazione percentuale]]</f>
        <v>-3000436.2040857594</v>
      </c>
      <c r="F909" s="11">
        <f>OM[[#This Row],[AUM]]-D908</f>
        <v>-2725952.9799997807</v>
      </c>
      <c r="G909" s="11">
        <f>OM[[#This Row],[∆ AUM]]-OM[[#This Row],[effetto mercato]]</f>
        <v>274483.2240859787</v>
      </c>
    </row>
    <row r="910" spans="1:7">
      <c r="A910" s="4">
        <v>43326</v>
      </c>
      <c r="B910">
        <v>0.152</v>
      </c>
      <c r="C910" s="6">
        <f>OM[[#This Row],[Variaz]]/100</f>
        <v>1.5199999999999999E-3</v>
      </c>
      <c r="D910" s="10">
        <f>AUM[[#This Row],[ Etica Obbligazionario Misto]]</f>
        <v>1186825039.6599998</v>
      </c>
      <c r="E910" s="10">
        <f>D909*OM[[#This Row],[Variazione percentuale]]</f>
        <v>1801344.6869455997</v>
      </c>
      <c r="F910" s="11">
        <f>OM[[#This Row],[AUM]]-D909</f>
        <v>1729850.879999876</v>
      </c>
      <c r="G910" s="11">
        <f>OM[[#This Row],[∆ AUM]]-OM[[#This Row],[effetto mercato]]</f>
        <v>-71493.806945723714</v>
      </c>
    </row>
    <row r="911" spans="1:7">
      <c r="A911" s="4">
        <v>43328</v>
      </c>
      <c r="B911">
        <v>-0.1138</v>
      </c>
      <c r="C911" s="6">
        <f>OM[[#This Row],[Variaz]]/100</f>
        <v>-1.1379999999999999E-3</v>
      </c>
      <c r="D911" s="10">
        <f>AUM[[#This Row],[ Etica Obbligazionario Misto]]</f>
        <v>1185348471.0900002</v>
      </c>
      <c r="E911" s="10">
        <f>D910*OM[[#This Row],[Variazione percentuale]]</f>
        <v>-1350606.8951330797</v>
      </c>
      <c r="F911" s="11">
        <f>OM[[#This Row],[AUM]]-D910</f>
        <v>-1476568.5699996948</v>
      </c>
      <c r="G911" s="11">
        <f>OM[[#This Row],[∆ AUM]]-OM[[#This Row],[effetto mercato]]</f>
        <v>-125961.6748666151</v>
      </c>
    </row>
    <row r="912" spans="1:7">
      <c r="A912" s="4">
        <v>43329</v>
      </c>
      <c r="B912">
        <v>5.0599999999999999E-2</v>
      </c>
      <c r="C912" s="6">
        <f>OM[[#This Row],[Variaz]]/100</f>
        <v>5.0599999999999994E-4</v>
      </c>
      <c r="D912" s="10">
        <f>AUM[[#This Row],[ Etica Obbligazionario Misto]]</f>
        <v>1186066986.5800002</v>
      </c>
      <c r="E912" s="10">
        <f>D911*OM[[#This Row],[Variazione percentuale]]</f>
        <v>599786.32637153997</v>
      </c>
      <c r="F912" s="11">
        <f>OM[[#This Row],[AUM]]-D911</f>
        <v>718515.49000000954</v>
      </c>
      <c r="G912" s="11">
        <f>OM[[#This Row],[∆ AUM]]-OM[[#This Row],[effetto mercato]]</f>
        <v>118729.16362846957</v>
      </c>
    </row>
    <row r="913" spans="1:7">
      <c r="A913" s="4">
        <v>43332</v>
      </c>
      <c r="B913">
        <v>0.16450000000000001</v>
      </c>
      <c r="C913" s="6">
        <f>OM[[#This Row],[Variaz]]/100</f>
        <v>1.645E-3</v>
      </c>
      <c r="D913" s="10">
        <f>AUM[[#This Row],[ Etica Obbligazionario Misto]]</f>
        <v>1188545603.48</v>
      </c>
      <c r="E913" s="10">
        <f>D912*OM[[#This Row],[Variazione percentuale]]</f>
        <v>1951080.1929241002</v>
      </c>
      <c r="F913" s="11">
        <f>OM[[#This Row],[AUM]]-D912</f>
        <v>2478616.8999998569</v>
      </c>
      <c r="G913" s="11">
        <f>OM[[#This Row],[∆ AUM]]-OM[[#This Row],[effetto mercato]]</f>
        <v>527536.70707575674</v>
      </c>
    </row>
    <row r="914" spans="1:7">
      <c r="A914" s="4">
        <v>43333</v>
      </c>
      <c r="B914">
        <v>-2.53E-2</v>
      </c>
      <c r="C914" s="6">
        <f>OM[[#This Row],[Variaz]]/100</f>
        <v>-2.5299999999999997E-4</v>
      </c>
      <c r="D914" s="10">
        <f>AUM[[#This Row],[ Etica Obbligazionario Misto]]</f>
        <v>1188155736.2900002</v>
      </c>
      <c r="E914" s="10">
        <f>D913*OM[[#This Row],[Variazione percentuale]]</f>
        <v>-300702.03768043994</v>
      </c>
      <c r="F914" s="11">
        <f>OM[[#This Row],[AUM]]-D913</f>
        <v>-389867.1899998188</v>
      </c>
      <c r="G914" s="11">
        <f>OM[[#This Row],[∆ AUM]]-OM[[#This Row],[effetto mercato]]</f>
        <v>-89165.15231937886</v>
      </c>
    </row>
    <row r="915" spans="1:7">
      <c r="A915" s="4">
        <v>43334</v>
      </c>
      <c r="B915">
        <v>-0.13900000000000001</v>
      </c>
      <c r="C915" s="6">
        <f>OM[[#This Row],[Variaz]]/100</f>
        <v>-1.3900000000000002E-3</v>
      </c>
      <c r="D915" s="10">
        <f>AUM[[#This Row],[ Etica Obbligazionario Misto]]</f>
        <v>1186819484.4300001</v>
      </c>
      <c r="E915" s="10">
        <f>D914*OM[[#This Row],[Variazione percentuale]]</f>
        <v>-1651536.4734431005</v>
      </c>
      <c r="F915" s="11">
        <f>OM[[#This Row],[AUM]]-D914</f>
        <v>-1336251.8600001335</v>
      </c>
      <c r="G915" s="11">
        <f>OM[[#This Row],[∆ AUM]]-OM[[#This Row],[effetto mercato]]</f>
        <v>315284.61344296695</v>
      </c>
    </row>
    <row r="916" spans="1:7">
      <c r="A916" s="4">
        <v>43335</v>
      </c>
      <c r="B916">
        <v>-1.2699999999999999E-2</v>
      </c>
      <c r="C916" s="6">
        <f>OM[[#This Row],[Variaz]]/100</f>
        <v>-1.27E-4</v>
      </c>
      <c r="D916" s="10">
        <f>AUM[[#This Row],[ Etica Obbligazionario Misto]]</f>
        <v>1186763184.76</v>
      </c>
      <c r="E916" s="10">
        <f>D915*OM[[#This Row],[Variazione percentuale]]</f>
        <v>-150726.07452261</v>
      </c>
      <c r="F916" s="11">
        <f>OM[[#This Row],[AUM]]-D915</f>
        <v>-56299.670000076294</v>
      </c>
      <c r="G916" s="11">
        <f>OM[[#This Row],[∆ AUM]]-OM[[#This Row],[effetto mercato]]</f>
        <v>94426.404522533703</v>
      </c>
    </row>
    <row r="917" spans="1:7">
      <c r="A917" s="4">
        <v>43336</v>
      </c>
      <c r="B917">
        <v>-5.0599999999999999E-2</v>
      </c>
      <c r="C917" s="6">
        <f>OM[[#This Row],[Variaz]]/100</f>
        <v>-5.0599999999999994E-4</v>
      </c>
      <c r="D917" s="10">
        <f>AUM[[#This Row],[ Etica Obbligazionario Misto]]</f>
        <v>1186589220.0600002</v>
      </c>
      <c r="E917" s="10">
        <f>D916*OM[[#This Row],[Variazione percentuale]]</f>
        <v>-600502.17148855992</v>
      </c>
      <c r="F917" s="11">
        <f>OM[[#This Row],[AUM]]-D916</f>
        <v>-173964.69999980927</v>
      </c>
      <c r="G917" s="11">
        <f>OM[[#This Row],[∆ AUM]]-OM[[#This Row],[effetto mercato]]</f>
        <v>426537.47148875066</v>
      </c>
    </row>
    <row r="918" spans="1:7">
      <c r="A918" s="4">
        <v>43339</v>
      </c>
      <c r="B918">
        <v>-3.7999999999999999E-2</v>
      </c>
      <c r="C918" s="6">
        <f>OM[[#This Row],[Variaz]]/100</f>
        <v>-3.7999999999999997E-4</v>
      </c>
      <c r="D918" s="10">
        <f>AUM[[#This Row],[ Etica Obbligazionario Misto]]</f>
        <v>1186359947.74</v>
      </c>
      <c r="E918" s="10">
        <f>D917*OM[[#This Row],[Variazione percentuale]]</f>
        <v>-450903.90362280002</v>
      </c>
      <c r="F918" s="11">
        <f>OM[[#This Row],[AUM]]-D917</f>
        <v>-229272.32000017166</v>
      </c>
      <c r="G918" s="11">
        <f>OM[[#This Row],[∆ AUM]]-OM[[#This Row],[effetto mercato]]</f>
        <v>221631.58362262836</v>
      </c>
    </row>
    <row r="919" spans="1:7">
      <c r="A919" s="4">
        <v>43340</v>
      </c>
      <c r="B919">
        <v>-7.5999999999999998E-2</v>
      </c>
      <c r="C919" s="6">
        <f>OM[[#This Row],[Variaz]]/100</f>
        <v>-7.5999999999999993E-4</v>
      </c>
      <c r="D919" s="10">
        <f>AUM[[#This Row],[ Etica Obbligazionario Misto]]</f>
        <v>1185935243.8900001</v>
      </c>
      <c r="E919" s="10">
        <f>D918*OM[[#This Row],[Variazione percentuale]]</f>
        <v>-901633.56028239988</v>
      </c>
      <c r="F919" s="11">
        <f>OM[[#This Row],[AUM]]-D918</f>
        <v>-424703.84999990463</v>
      </c>
      <c r="G919" s="11">
        <f>OM[[#This Row],[∆ AUM]]-OM[[#This Row],[effetto mercato]]</f>
        <v>476929.71028249525</v>
      </c>
    </row>
    <row r="920" spans="1:7">
      <c r="A920" s="4">
        <v>43341</v>
      </c>
      <c r="B920">
        <v>2.53E-2</v>
      </c>
      <c r="C920" s="6">
        <f>OM[[#This Row],[Variaz]]/100</f>
        <v>2.5299999999999997E-4</v>
      </c>
      <c r="D920" s="10">
        <f>AUM[[#This Row],[ Etica Obbligazionario Misto]]</f>
        <v>1186207544.3500001</v>
      </c>
      <c r="E920" s="10">
        <f>D919*OM[[#This Row],[Variazione percentuale]]</f>
        <v>300041.61670417001</v>
      </c>
      <c r="F920" s="11">
        <f>OM[[#This Row],[AUM]]-D919</f>
        <v>272300.46000003815</v>
      </c>
      <c r="G920" s="11">
        <f>OM[[#This Row],[∆ AUM]]-OM[[#This Row],[effetto mercato]]</f>
        <v>-27741.156704131863</v>
      </c>
    </row>
    <row r="921" spans="1:7">
      <c r="A921" s="4">
        <v>43342</v>
      </c>
      <c r="B921">
        <v>-2.53E-2</v>
      </c>
      <c r="C921" s="6">
        <f>OM[[#This Row],[Variaz]]/100</f>
        <v>-2.5299999999999997E-4</v>
      </c>
      <c r="D921" s="10">
        <f>AUM[[#This Row],[ Etica Obbligazionario Misto]]</f>
        <v>1186915390.76</v>
      </c>
      <c r="E921" s="10">
        <f>D920*OM[[#This Row],[Variazione percentuale]]</f>
        <v>-300110.50872054999</v>
      </c>
      <c r="F921" s="11">
        <f>OM[[#This Row],[AUM]]-D920</f>
        <v>707846.40999984741</v>
      </c>
      <c r="G921" s="11">
        <f>OM[[#This Row],[∆ AUM]]-OM[[#This Row],[effetto mercato]]</f>
        <v>1007956.9187203974</v>
      </c>
    </row>
    <row r="922" spans="1:7">
      <c r="A922" s="4">
        <v>43343</v>
      </c>
      <c r="B922">
        <v>-1.2699999999999999E-2</v>
      </c>
      <c r="C922" s="6">
        <f>OM[[#This Row],[Variaz]]/100</f>
        <v>-1.27E-4</v>
      </c>
      <c r="D922" s="10">
        <f>AUM[[#This Row],[ Etica Obbligazionario Misto]]</f>
        <v>1186945604.2800002</v>
      </c>
      <c r="E922" s="10">
        <f>D921*OM[[#This Row],[Variazione percentuale]]</f>
        <v>-150738.25462652001</v>
      </c>
      <c r="F922" s="11">
        <f>OM[[#This Row],[AUM]]-D921</f>
        <v>30213.520000219345</v>
      </c>
      <c r="G922" s="11">
        <f>OM[[#This Row],[∆ AUM]]-OM[[#This Row],[effetto mercato]]</f>
        <v>180951.77462673935</v>
      </c>
    </row>
    <row r="923" spans="1:7">
      <c r="A923" s="4">
        <v>43346</v>
      </c>
      <c r="B923">
        <v>0</v>
      </c>
      <c r="C923" s="6">
        <f>OM[[#This Row],[Variaz]]/100</f>
        <v>0</v>
      </c>
      <c r="D923" s="10">
        <f>AUM[[#This Row],[ Etica Obbligazionario Misto]]</f>
        <v>1187192568.1800001</v>
      </c>
      <c r="E923" s="10">
        <f>D922*OM[[#This Row],[Variazione percentuale]]</f>
        <v>0</v>
      </c>
      <c r="F923" s="11">
        <f>OM[[#This Row],[AUM]]-D922</f>
        <v>246963.89999985695</v>
      </c>
      <c r="G923" s="11">
        <f>OM[[#This Row],[∆ AUM]]-OM[[#This Row],[effetto mercato]]</f>
        <v>246963.89999985695</v>
      </c>
    </row>
    <row r="924" spans="1:7">
      <c r="A924" s="4">
        <v>43347</v>
      </c>
      <c r="B924">
        <v>7.6100000000000001E-2</v>
      </c>
      <c r="C924" s="6">
        <f>OM[[#This Row],[Variaz]]/100</f>
        <v>7.6099999999999996E-4</v>
      </c>
      <c r="D924" s="10">
        <f>AUM[[#This Row],[ Etica Obbligazionario Misto]]</f>
        <v>1188391824.6299999</v>
      </c>
      <c r="E924" s="10">
        <f>D923*OM[[#This Row],[Variazione percentuale]]</f>
        <v>903453.54438497999</v>
      </c>
      <c r="F924" s="11">
        <f>OM[[#This Row],[AUM]]-D923</f>
        <v>1199256.4499998093</v>
      </c>
      <c r="G924" s="11">
        <f>OM[[#This Row],[∆ AUM]]-OM[[#This Row],[effetto mercato]]</f>
        <v>295802.90561482927</v>
      </c>
    </row>
    <row r="925" spans="1:7">
      <c r="A925" s="4">
        <v>43348</v>
      </c>
      <c r="B925">
        <v>-0.114</v>
      </c>
      <c r="C925" s="6">
        <f>OM[[#This Row],[Variaz]]/100</f>
        <v>-1.14E-3</v>
      </c>
      <c r="D925" s="10">
        <f>AUM[[#This Row],[ Etica Obbligazionario Misto]]</f>
        <v>1186975929.9499998</v>
      </c>
      <c r="E925" s="10">
        <f>D924*OM[[#This Row],[Variazione percentuale]]</f>
        <v>-1354766.6800781998</v>
      </c>
      <c r="F925" s="11">
        <f>OM[[#This Row],[AUM]]-D924</f>
        <v>-1415894.6800000668</v>
      </c>
      <c r="G925" s="11">
        <f>OM[[#This Row],[∆ AUM]]-OM[[#This Row],[effetto mercato]]</f>
        <v>-61127.999921866925</v>
      </c>
    </row>
    <row r="926" spans="1:7">
      <c r="A926" s="4">
        <v>43349</v>
      </c>
      <c r="B926">
        <v>7.6100000000000001E-2</v>
      </c>
      <c r="C926" s="6">
        <f>OM[[#This Row],[Variaz]]/100</f>
        <v>7.6099999999999996E-4</v>
      </c>
      <c r="D926" s="10">
        <f>AUM[[#This Row],[ Etica Obbligazionario Misto]]</f>
        <v>1189758554.1299999</v>
      </c>
      <c r="E926" s="10">
        <f>D925*OM[[#This Row],[Variazione percentuale]]</f>
        <v>903288.68269194977</v>
      </c>
      <c r="F926" s="11">
        <f>OM[[#This Row],[AUM]]-D925</f>
        <v>2782624.1800000668</v>
      </c>
      <c r="G926" s="11">
        <f>OM[[#This Row],[∆ AUM]]-OM[[#This Row],[effetto mercato]]</f>
        <v>1879335.4973081169</v>
      </c>
    </row>
    <row r="927" spans="1:7">
      <c r="A927" s="4">
        <v>43350</v>
      </c>
      <c r="B927">
        <v>-6.3399999999999998E-2</v>
      </c>
      <c r="C927" s="6">
        <f>OM[[#This Row],[Variaz]]/100</f>
        <v>-6.3400000000000001E-4</v>
      </c>
      <c r="D927" s="10">
        <f>AUM[[#This Row],[ Etica Obbligazionario Misto]]</f>
        <v>1189322135.04</v>
      </c>
      <c r="E927" s="10">
        <f>D926*OM[[#This Row],[Variazione percentuale]]</f>
        <v>-754306.92331841995</v>
      </c>
      <c r="F927" s="11">
        <f>OM[[#This Row],[AUM]]-D926</f>
        <v>-436419.08999991417</v>
      </c>
      <c r="G927" s="11">
        <f>OM[[#This Row],[∆ AUM]]-OM[[#This Row],[effetto mercato]]</f>
        <v>317887.83331850579</v>
      </c>
    </row>
    <row r="928" spans="1:7">
      <c r="A928" s="4">
        <v>43353</v>
      </c>
      <c r="B928">
        <v>0.13950000000000001</v>
      </c>
      <c r="C928" s="6">
        <f>OM[[#This Row],[Variaz]]/100</f>
        <v>1.3950000000000002E-3</v>
      </c>
      <c r="D928" s="10">
        <f>AUM[[#This Row],[ Etica Obbligazionario Misto]]</f>
        <v>1190872556.5899999</v>
      </c>
      <c r="E928" s="10">
        <f>D927*OM[[#This Row],[Variazione percentuale]]</f>
        <v>1659104.3783808001</v>
      </c>
      <c r="F928" s="11">
        <f>OM[[#This Row],[AUM]]-D927</f>
        <v>1550421.5499999523</v>
      </c>
      <c r="G928" s="11">
        <f>OM[[#This Row],[∆ AUM]]-OM[[#This Row],[effetto mercato]]</f>
        <v>-108682.82838084782</v>
      </c>
    </row>
    <row r="929" spans="1:7">
      <c r="A929" s="4">
        <v>43354</v>
      </c>
      <c r="B929">
        <v>-5.0599999999999999E-2</v>
      </c>
      <c r="C929" s="6">
        <f>OM[[#This Row],[Variaz]]/100</f>
        <v>-5.0599999999999994E-4</v>
      </c>
      <c r="D929" s="10">
        <f>AUM[[#This Row],[ Etica Obbligazionario Misto]]</f>
        <v>1190335161.4300001</v>
      </c>
      <c r="E929" s="10">
        <f>D928*OM[[#This Row],[Variazione percentuale]]</f>
        <v>-602581.51363453991</v>
      </c>
      <c r="F929" s="11">
        <f>OM[[#This Row],[AUM]]-D928</f>
        <v>-537395.15999984741</v>
      </c>
      <c r="G929" s="11">
        <f>OM[[#This Row],[∆ AUM]]-OM[[#This Row],[effetto mercato]]</f>
        <v>65186.353634692496</v>
      </c>
    </row>
    <row r="930" spans="1:7">
      <c r="A930" s="4">
        <v>43355</v>
      </c>
      <c r="B930">
        <v>1.2699999999999999E-2</v>
      </c>
      <c r="C930" s="6">
        <f>OM[[#This Row],[Variaz]]/100</f>
        <v>1.27E-4</v>
      </c>
      <c r="D930" s="10">
        <f>AUM[[#This Row],[ Etica Obbligazionario Misto]]</f>
        <v>1190760345.0600002</v>
      </c>
      <c r="E930" s="10">
        <f>D929*OM[[#This Row],[Variazione percentuale]]</f>
        <v>151172.56550160999</v>
      </c>
      <c r="F930" s="11">
        <f>OM[[#This Row],[AUM]]-D929</f>
        <v>425183.63000011444</v>
      </c>
      <c r="G930" s="11">
        <f>OM[[#This Row],[∆ AUM]]-OM[[#This Row],[effetto mercato]]</f>
        <v>274011.06449850445</v>
      </c>
    </row>
    <row r="931" spans="1:7">
      <c r="A931" s="4">
        <v>43356</v>
      </c>
      <c r="B931">
        <v>-7.5999999999999998E-2</v>
      </c>
      <c r="C931" s="6">
        <f>OM[[#This Row],[Variaz]]/100</f>
        <v>-7.5999999999999993E-4</v>
      </c>
      <c r="D931" s="10">
        <f>AUM[[#This Row],[ Etica Obbligazionario Misto]]</f>
        <v>1189569210.3299999</v>
      </c>
      <c r="E931" s="10">
        <f>D930*OM[[#This Row],[Variazione percentuale]]</f>
        <v>-904977.86224560009</v>
      </c>
      <c r="F931" s="11">
        <f>OM[[#This Row],[AUM]]-D930</f>
        <v>-1191134.7300002575</v>
      </c>
      <c r="G931" s="11">
        <f>OM[[#This Row],[∆ AUM]]-OM[[#This Row],[effetto mercato]]</f>
        <v>-286156.8677546574</v>
      </c>
    </row>
    <row r="932" spans="1:7">
      <c r="A932" s="4">
        <v>43357</v>
      </c>
      <c r="B932">
        <v>-7.6100000000000001E-2</v>
      </c>
      <c r="C932" s="6">
        <f>OM[[#This Row],[Variaz]]/100</f>
        <v>-7.6099999999999996E-4</v>
      </c>
      <c r="D932" s="10">
        <f>AUM[[#This Row],[ Etica Obbligazionario Misto]]</f>
        <v>1189009158.6700001</v>
      </c>
      <c r="E932" s="10">
        <f>D931*OM[[#This Row],[Variazione percentuale]]</f>
        <v>-905262.16906112991</v>
      </c>
      <c r="F932" s="11">
        <f>OM[[#This Row],[AUM]]-D931</f>
        <v>-560051.65999984741</v>
      </c>
      <c r="G932" s="11">
        <f>OM[[#This Row],[∆ AUM]]-OM[[#This Row],[effetto mercato]]</f>
        <v>345210.5090612825</v>
      </c>
    </row>
    <row r="933" spans="1:7">
      <c r="A933" s="4">
        <v>43360</v>
      </c>
      <c r="B933">
        <v>7.6100000000000001E-2</v>
      </c>
      <c r="C933" s="6">
        <f>OM[[#This Row],[Variaz]]/100</f>
        <v>7.6099999999999996E-4</v>
      </c>
      <c r="D933" s="10">
        <f>AUM[[#This Row],[ Etica Obbligazionario Misto]]</f>
        <v>1190161389.3599999</v>
      </c>
      <c r="E933" s="10">
        <f>D932*OM[[#This Row],[Variazione percentuale]]</f>
        <v>904835.96974787</v>
      </c>
      <c r="F933" s="11">
        <f>OM[[#This Row],[AUM]]-D932</f>
        <v>1152230.6899998188</v>
      </c>
      <c r="G933" s="11">
        <f>OM[[#This Row],[∆ AUM]]-OM[[#This Row],[effetto mercato]]</f>
        <v>247394.72025194881</v>
      </c>
    </row>
    <row r="934" spans="1:7">
      <c r="A934" s="4">
        <v>43361</v>
      </c>
      <c r="B934">
        <v>8.8700000000000001E-2</v>
      </c>
      <c r="C934" s="6">
        <f>OM[[#This Row],[Variaz]]/100</f>
        <v>8.8699999999999998E-4</v>
      </c>
      <c r="D934" s="10">
        <f>AUM[[#This Row],[ Etica Obbligazionario Misto]]</f>
        <v>1191815988.8</v>
      </c>
      <c r="E934" s="10">
        <f>D933*OM[[#This Row],[Variazione percentuale]]</f>
        <v>1055673.1523623199</v>
      </c>
      <c r="F934" s="11">
        <f>OM[[#This Row],[AUM]]-D933</f>
        <v>1654599.4400000572</v>
      </c>
      <c r="G934" s="11">
        <f>OM[[#This Row],[∆ AUM]]-OM[[#This Row],[effetto mercato]]</f>
        <v>598926.28763773735</v>
      </c>
    </row>
    <row r="935" spans="1:7">
      <c r="A935" s="4">
        <v>43362</v>
      </c>
      <c r="B935">
        <v>-6.3299999999999995E-2</v>
      </c>
      <c r="C935" s="6">
        <f>OM[[#This Row],[Variaz]]/100</f>
        <v>-6.3299999999999999E-4</v>
      </c>
      <c r="D935" s="10">
        <f>AUM[[#This Row],[ Etica Obbligazionario Misto]]</f>
        <v>1191139561.46</v>
      </c>
      <c r="E935" s="10">
        <f>D934*OM[[#This Row],[Variazione percentuale]]</f>
        <v>-754419.52091039997</v>
      </c>
      <c r="F935" s="11">
        <f>OM[[#This Row],[AUM]]-D934</f>
        <v>-676427.33999991417</v>
      </c>
      <c r="G935" s="11">
        <f>OM[[#This Row],[∆ AUM]]-OM[[#This Row],[effetto mercato]]</f>
        <v>77992.180910485797</v>
      </c>
    </row>
    <row r="936" spans="1:7">
      <c r="A936" s="4">
        <v>43363</v>
      </c>
      <c r="B936">
        <v>-1.2699999999999999E-2</v>
      </c>
      <c r="C936" s="6">
        <f>OM[[#This Row],[Variaz]]/100</f>
        <v>-1.27E-4</v>
      </c>
      <c r="D936" s="10">
        <f>AUM[[#This Row],[ Etica Obbligazionario Misto]]</f>
        <v>1191296759.1700001</v>
      </c>
      <c r="E936" s="10">
        <f>D935*OM[[#This Row],[Variazione percentuale]]</f>
        <v>-151274.72430542001</v>
      </c>
      <c r="F936" s="11">
        <f>OM[[#This Row],[AUM]]-D935</f>
        <v>157197.71000003815</v>
      </c>
      <c r="G936" s="11">
        <f>OM[[#This Row],[∆ AUM]]-OM[[#This Row],[effetto mercato]]</f>
        <v>308472.43430545815</v>
      </c>
    </row>
    <row r="937" spans="1:7">
      <c r="A937" s="4">
        <v>43364</v>
      </c>
      <c r="B937">
        <v>0.11409999999999999</v>
      </c>
      <c r="C937" s="6">
        <f>OM[[#This Row],[Variaz]]/100</f>
        <v>1.1409999999999999E-3</v>
      </c>
      <c r="D937" s="10">
        <f>AUM[[#This Row],[ Etica Obbligazionario Misto]]</f>
        <v>1192754006.3199999</v>
      </c>
      <c r="E937" s="10">
        <f>D936*OM[[#This Row],[Variazione percentuale]]</f>
        <v>1359269.6022129699</v>
      </c>
      <c r="F937" s="11">
        <f>OM[[#This Row],[AUM]]-D936</f>
        <v>1457247.1499998569</v>
      </c>
      <c r="G937" s="11">
        <f>OM[[#This Row],[∆ AUM]]-OM[[#This Row],[effetto mercato]]</f>
        <v>97977.547786887037</v>
      </c>
    </row>
    <row r="938" spans="1:7">
      <c r="A938" s="4">
        <v>43367</v>
      </c>
      <c r="B938">
        <v>-0.27850000000000003</v>
      </c>
      <c r="C938" s="6">
        <f>OM[[#This Row],[Variaz]]/100</f>
        <v>-2.7850000000000001E-3</v>
      </c>
      <c r="D938" s="10">
        <f>AUM[[#This Row],[ Etica Obbligazionario Misto]]</f>
        <v>1189987604.6300001</v>
      </c>
      <c r="E938" s="10">
        <f>D937*OM[[#This Row],[Variazione percentuale]]</f>
        <v>-3321819.9076012</v>
      </c>
      <c r="F938" s="11">
        <f>OM[[#This Row],[AUM]]-D937</f>
        <v>-2766401.6899998188</v>
      </c>
      <c r="G938" s="11">
        <f>OM[[#This Row],[∆ AUM]]-OM[[#This Row],[effetto mercato]]</f>
        <v>555418.21760138124</v>
      </c>
    </row>
    <row r="939" spans="1:7">
      <c r="A939" s="4">
        <v>43368</v>
      </c>
      <c r="B939">
        <v>-1.2699999999999999E-2</v>
      </c>
      <c r="C939" s="6">
        <f>OM[[#This Row],[Variaz]]/100</f>
        <v>-1.27E-4</v>
      </c>
      <c r="D939" s="10">
        <f>AUM[[#This Row],[ Etica Obbligazionario Misto]]</f>
        <v>1190479672.5699999</v>
      </c>
      <c r="E939" s="10">
        <f>D938*OM[[#This Row],[Variazione percentuale]]</f>
        <v>-151128.42578801</v>
      </c>
      <c r="F939" s="11">
        <f>OM[[#This Row],[AUM]]-D938</f>
        <v>492067.9399998188</v>
      </c>
      <c r="G939" s="11">
        <f>OM[[#This Row],[∆ AUM]]-OM[[#This Row],[effetto mercato]]</f>
        <v>643196.36578782881</v>
      </c>
    </row>
    <row r="940" spans="1:7">
      <c r="A940" s="4">
        <v>43369</v>
      </c>
      <c r="B940">
        <v>0.13969999999999999</v>
      </c>
      <c r="C940" s="6">
        <f>OM[[#This Row],[Variaz]]/100</f>
        <v>1.3969999999999998E-3</v>
      </c>
      <c r="D940" s="10">
        <f>AUM[[#This Row],[ Etica Obbligazionario Misto]]</f>
        <v>1192217514.0100002</v>
      </c>
      <c r="E940" s="10">
        <f>D939*OM[[#This Row],[Variazione percentuale]]</f>
        <v>1663100.1025802896</v>
      </c>
      <c r="F940" s="11">
        <f>OM[[#This Row],[AUM]]-D939</f>
        <v>1737841.4400002956</v>
      </c>
      <c r="G940" s="11">
        <f>OM[[#This Row],[∆ AUM]]-OM[[#This Row],[effetto mercato]]</f>
        <v>74741.33742000605</v>
      </c>
    </row>
    <row r="941" spans="1:7">
      <c r="A941" s="4">
        <v>43370</v>
      </c>
      <c r="B941">
        <v>-1.2699999999999999E-2</v>
      </c>
      <c r="C941" s="6">
        <f>OM[[#This Row],[Variaz]]/100</f>
        <v>-1.27E-4</v>
      </c>
      <c r="D941" s="10">
        <f>AUM[[#This Row],[ Etica Obbligazionario Misto]]</f>
        <v>1192214090.0900002</v>
      </c>
      <c r="E941" s="10">
        <f>D940*OM[[#This Row],[Variazione percentuale]]</f>
        <v>-151411.62427927004</v>
      </c>
      <c r="F941" s="11">
        <f>OM[[#This Row],[AUM]]-D940</f>
        <v>-3423.9200000762939</v>
      </c>
      <c r="G941" s="11">
        <f>OM[[#This Row],[∆ AUM]]-OM[[#This Row],[effetto mercato]]</f>
        <v>147987.70427919374</v>
      </c>
    </row>
    <row r="942" spans="1:7">
      <c r="A942" s="4">
        <v>43371</v>
      </c>
      <c r="B942">
        <v>-6.3399999999999998E-2</v>
      </c>
      <c r="C942" s="6">
        <f>OM[[#This Row],[Variaz]]/100</f>
        <v>-6.3400000000000001E-4</v>
      </c>
      <c r="D942" s="10">
        <f>AUM[[#This Row],[ Etica Obbligazionario Misto]]</f>
        <v>1191632887.6999998</v>
      </c>
      <c r="E942" s="10">
        <f>D941*OM[[#This Row],[Variazione percentuale]]</f>
        <v>-755863.73311706015</v>
      </c>
      <c r="F942" s="11">
        <f>OM[[#This Row],[AUM]]-D941</f>
        <v>-581202.39000034332</v>
      </c>
      <c r="G942" s="11">
        <f>OM[[#This Row],[∆ AUM]]-OM[[#This Row],[effetto mercato]]</f>
        <v>174661.34311671683</v>
      </c>
    </row>
    <row r="943" spans="1:7">
      <c r="A943" s="4">
        <v>43374</v>
      </c>
      <c r="B943">
        <v>-0.15229999999999999</v>
      </c>
      <c r="C943" s="6">
        <f>OM[[#This Row],[Variaz]]/100</f>
        <v>-1.5229999999999998E-3</v>
      </c>
      <c r="D943" s="10">
        <f>AUM[[#This Row],[ Etica Obbligazionario Misto]]</f>
        <v>1190180558.0599999</v>
      </c>
      <c r="E943" s="10">
        <f>D942*OM[[#This Row],[Variazione percentuale]]</f>
        <v>-1814856.8879670994</v>
      </c>
      <c r="F943" s="11">
        <f>OM[[#This Row],[AUM]]-D942</f>
        <v>-1452329.6399998665</v>
      </c>
      <c r="G943" s="11">
        <f>OM[[#This Row],[∆ AUM]]-OM[[#This Row],[effetto mercato]]</f>
        <v>362527.24796723295</v>
      </c>
    </row>
    <row r="944" spans="1:7">
      <c r="A944" s="4">
        <v>43375</v>
      </c>
      <c r="B944">
        <v>-2.5399999999999999E-2</v>
      </c>
      <c r="C944" s="6">
        <f>OM[[#This Row],[Variaz]]/100</f>
        <v>-2.5399999999999999E-4</v>
      </c>
      <c r="D944" s="10">
        <f>AUM[[#This Row],[ Etica Obbligazionario Misto]]</f>
        <v>1189976078.8899999</v>
      </c>
      <c r="E944" s="10">
        <f>D943*OM[[#This Row],[Variazione percentuale]]</f>
        <v>-302305.86174724001</v>
      </c>
      <c r="F944" s="11">
        <f>OM[[#This Row],[AUM]]-D943</f>
        <v>-204479.17000007629</v>
      </c>
      <c r="G944" s="11">
        <f>OM[[#This Row],[∆ AUM]]-OM[[#This Row],[effetto mercato]]</f>
        <v>97826.691747163713</v>
      </c>
    </row>
    <row r="945" spans="1:7">
      <c r="A945" s="4">
        <v>43376</v>
      </c>
      <c r="B945">
        <v>5.0799999999999998E-2</v>
      </c>
      <c r="C945" s="6">
        <f>OM[[#This Row],[Variaz]]/100</f>
        <v>5.0799999999999999E-4</v>
      </c>
      <c r="D945" s="10">
        <f>AUM[[#This Row],[ Etica Obbligazionario Misto]]</f>
        <v>1191324470.5</v>
      </c>
      <c r="E945" s="10">
        <f>D944*OM[[#This Row],[Variazione percentuale]]</f>
        <v>604507.8480761199</v>
      </c>
      <c r="F945" s="11">
        <f>OM[[#This Row],[AUM]]-D944</f>
        <v>1348391.6100001335</v>
      </c>
      <c r="G945" s="11">
        <f>OM[[#This Row],[∆ AUM]]-OM[[#This Row],[effetto mercato]]</f>
        <v>743883.76192401361</v>
      </c>
    </row>
    <row r="946" spans="1:7">
      <c r="A946" s="4">
        <v>43377</v>
      </c>
      <c r="B946">
        <v>-0.25409999999999999</v>
      </c>
      <c r="C946" s="6">
        <f>OM[[#This Row],[Variaz]]/100</f>
        <v>-2.5409999999999999E-3</v>
      </c>
      <c r="D946" s="10">
        <f>AUM[[#This Row],[ Etica Obbligazionario Misto]]</f>
        <v>1189157253.1100001</v>
      </c>
      <c r="E946" s="10">
        <f>D945*OM[[#This Row],[Variazione percentuale]]</f>
        <v>-3027155.4795404999</v>
      </c>
      <c r="F946" s="11">
        <f>OM[[#This Row],[AUM]]-D945</f>
        <v>-2167217.3899998665</v>
      </c>
      <c r="G946" s="11">
        <f>OM[[#This Row],[∆ AUM]]-OM[[#This Row],[effetto mercato]]</f>
        <v>859938.08954063337</v>
      </c>
    </row>
    <row r="947" spans="1:7">
      <c r="A947" s="4">
        <v>43378</v>
      </c>
      <c r="B947">
        <v>-0.25469999999999998</v>
      </c>
      <c r="C947" s="6">
        <f>OM[[#This Row],[Variaz]]/100</f>
        <v>-2.5469999999999998E-3</v>
      </c>
      <c r="D947" s="10">
        <f>AUM[[#This Row],[ Etica Obbligazionario Misto]]</f>
        <v>1186468220.1999998</v>
      </c>
      <c r="E947" s="10">
        <f>D946*OM[[#This Row],[Variazione percentuale]]</f>
        <v>-3028783.5236711702</v>
      </c>
      <c r="F947" s="11">
        <f>OM[[#This Row],[AUM]]-D946</f>
        <v>-2689032.9100003242</v>
      </c>
      <c r="G947" s="11">
        <f>OM[[#This Row],[∆ AUM]]-OM[[#This Row],[effetto mercato]]</f>
        <v>339750.61367084598</v>
      </c>
    </row>
    <row r="948" spans="1:7">
      <c r="A948" s="4">
        <v>43381</v>
      </c>
      <c r="B948">
        <v>-8.9399999999999993E-2</v>
      </c>
      <c r="C948" s="6">
        <f>OM[[#This Row],[Variaz]]/100</f>
        <v>-8.9399999999999994E-4</v>
      </c>
      <c r="D948" s="10">
        <f>AUM[[#This Row],[ Etica Obbligazionario Misto]]</f>
        <v>1185994905.9400001</v>
      </c>
      <c r="E948" s="10">
        <f>D947*OM[[#This Row],[Variazione percentuale]]</f>
        <v>-1060702.5888587998</v>
      </c>
      <c r="F948" s="11">
        <f>OM[[#This Row],[AUM]]-D947</f>
        <v>-473314.25999975204</v>
      </c>
      <c r="G948" s="11">
        <f>OM[[#This Row],[∆ AUM]]-OM[[#This Row],[effetto mercato]]</f>
        <v>587388.32885904773</v>
      </c>
    </row>
    <row r="949" spans="1:7">
      <c r="A949" s="4">
        <v>43382</v>
      </c>
      <c r="B949">
        <v>-2.5600000000000001E-2</v>
      </c>
      <c r="C949" s="6">
        <f>OM[[#This Row],[Variaz]]/100</f>
        <v>-2.5599999999999999E-4</v>
      </c>
      <c r="D949" s="10">
        <f>AUM[[#This Row],[ Etica Obbligazionario Misto]]</f>
        <v>1185149862.6200001</v>
      </c>
      <c r="E949" s="10">
        <f>D948*OM[[#This Row],[Variazione percentuale]]</f>
        <v>-303614.69592064002</v>
      </c>
      <c r="F949" s="11">
        <f>OM[[#This Row],[AUM]]-D948</f>
        <v>-845043.31999993324</v>
      </c>
      <c r="G949" s="11">
        <f>OM[[#This Row],[∆ AUM]]-OM[[#This Row],[effetto mercato]]</f>
        <v>-541428.62407929322</v>
      </c>
    </row>
    <row r="950" spans="1:7">
      <c r="A950" s="4">
        <v>43383</v>
      </c>
      <c r="B950">
        <v>-0.26850000000000002</v>
      </c>
      <c r="C950" s="6">
        <f>OM[[#This Row],[Variaz]]/100</f>
        <v>-2.6850000000000003E-3</v>
      </c>
      <c r="D950" s="10">
        <f>AUM[[#This Row],[ Etica Obbligazionario Misto]]</f>
        <v>1181563910.9100001</v>
      </c>
      <c r="E950" s="10">
        <f>D949*OM[[#This Row],[Variazione percentuale]]</f>
        <v>-3182127.3811347005</v>
      </c>
      <c r="F950" s="11">
        <f>OM[[#This Row],[AUM]]-D949</f>
        <v>-3585951.7100000381</v>
      </c>
      <c r="G950" s="11">
        <f>OM[[#This Row],[∆ AUM]]-OM[[#This Row],[effetto mercato]]</f>
        <v>-403824.32886533765</v>
      </c>
    </row>
    <row r="951" spans="1:7">
      <c r="A951" s="4">
        <v>43384</v>
      </c>
      <c r="B951">
        <v>-0.30769999999999997</v>
      </c>
      <c r="C951" s="6">
        <f>OM[[#This Row],[Variaz]]/100</f>
        <v>-3.0769999999999999E-3</v>
      </c>
      <c r="D951" s="10">
        <f>AUM[[#This Row],[ Etica Obbligazionario Misto]]</f>
        <v>1178048793.23</v>
      </c>
      <c r="E951" s="10">
        <f>D950*OM[[#This Row],[Variazione percentuale]]</f>
        <v>-3635672.1538700699</v>
      </c>
      <c r="F951" s="11">
        <f>OM[[#This Row],[AUM]]-D950</f>
        <v>-3515117.6800000668</v>
      </c>
      <c r="G951" s="11">
        <f>OM[[#This Row],[∆ AUM]]-OM[[#This Row],[effetto mercato]]</f>
        <v>120554.47387000313</v>
      </c>
    </row>
    <row r="952" spans="1:7">
      <c r="A952" s="4">
        <v>43385</v>
      </c>
      <c r="B952">
        <v>7.7200000000000005E-2</v>
      </c>
      <c r="C952" s="6">
        <f>OM[[#This Row],[Variaz]]/100</f>
        <v>7.7200000000000001E-4</v>
      </c>
      <c r="D952" s="10">
        <f>AUM[[#This Row],[ Etica Obbligazionario Misto]]</f>
        <v>1179350147.9299998</v>
      </c>
      <c r="E952" s="10">
        <f>D951*OM[[#This Row],[Variazione percentuale]]</f>
        <v>909453.66837356007</v>
      </c>
      <c r="F952" s="11">
        <f>OM[[#This Row],[AUM]]-D951</f>
        <v>1301354.6999998093</v>
      </c>
      <c r="G952" s="11">
        <f>OM[[#This Row],[∆ AUM]]-OM[[#This Row],[effetto mercato]]</f>
        <v>391901.0316262492</v>
      </c>
    </row>
    <row r="953" spans="1:7">
      <c r="A953" s="4">
        <v>43388</v>
      </c>
      <c r="B953">
        <v>-5.1400000000000001E-2</v>
      </c>
      <c r="C953" s="6">
        <f>OM[[#This Row],[Variaz]]/100</f>
        <v>-5.1400000000000003E-4</v>
      </c>
      <c r="D953" s="10">
        <f>AUM[[#This Row],[ Etica Obbligazionario Misto]]</f>
        <v>1178595333.1500001</v>
      </c>
      <c r="E953" s="10">
        <f>D952*OM[[#This Row],[Variazione percentuale]]</f>
        <v>-606185.97603601997</v>
      </c>
      <c r="F953" s="11">
        <f>OM[[#This Row],[AUM]]-D952</f>
        <v>-754814.77999973297</v>
      </c>
      <c r="G953" s="11">
        <f>OM[[#This Row],[∆ AUM]]-OM[[#This Row],[effetto mercato]]</f>
        <v>-148628.803963713</v>
      </c>
    </row>
    <row r="954" spans="1:7">
      <c r="A954" s="4">
        <v>43389</v>
      </c>
      <c r="B954">
        <v>0.39850000000000002</v>
      </c>
      <c r="C954" s="6">
        <f>OM[[#This Row],[Variaz]]/100</f>
        <v>3.9849999999999998E-3</v>
      </c>
      <c r="D954" s="10">
        <f>AUM[[#This Row],[ Etica Obbligazionario Misto]]</f>
        <v>1183075831.6400001</v>
      </c>
      <c r="E954" s="10">
        <f>D953*OM[[#This Row],[Variazione percentuale]]</f>
        <v>4696702.4026027499</v>
      </c>
      <c r="F954" s="11">
        <f>OM[[#This Row],[AUM]]-D953</f>
        <v>4480498.4900000095</v>
      </c>
      <c r="G954" s="11">
        <f>OM[[#This Row],[∆ AUM]]-OM[[#This Row],[effetto mercato]]</f>
        <v>-216203.91260274034</v>
      </c>
    </row>
    <row r="955" spans="1:7">
      <c r="A955" s="4">
        <v>43390</v>
      </c>
      <c r="B955">
        <v>5.1200000000000002E-2</v>
      </c>
      <c r="C955" s="6">
        <f>OM[[#This Row],[Variaz]]/100</f>
        <v>5.1199999999999998E-4</v>
      </c>
      <c r="D955" s="10">
        <f>AUM[[#This Row],[ Etica Obbligazionario Misto]]</f>
        <v>1183084030.71</v>
      </c>
      <c r="E955" s="10">
        <f>D954*OM[[#This Row],[Variazione percentuale]]</f>
        <v>605734.82579968008</v>
      </c>
      <c r="F955" s="11">
        <f>OM[[#This Row],[AUM]]-D954</f>
        <v>8199.0699999332428</v>
      </c>
      <c r="G955" s="11">
        <f>OM[[#This Row],[∆ AUM]]-OM[[#This Row],[effetto mercato]]</f>
        <v>-597535.75579974684</v>
      </c>
    </row>
    <row r="956" spans="1:7">
      <c r="A956" s="4">
        <v>43391</v>
      </c>
      <c r="B956">
        <v>-0.1152</v>
      </c>
      <c r="C956" s="6">
        <f>OM[[#This Row],[Variaz]]/100</f>
        <v>-1.152E-3</v>
      </c>
      <c r="D956" s="10">
        <f>AUM[[#This Row],[ Etica Obbligazionario Misto]]</f>
        <v>1182345897.0999999</v>
      </c>
      <c r="E956" s="10">
        <f>D955*OM[[#This Row],[Variazione percentuale]]</f>
        <v>-1362912.8033779201</v>
      </c>
      <c r="F956" s="11">
        <f>OM[[#This Row],[AUM]]-D955</f>
        <v>-738133.61000013351</v>
      </c>
      <c r="G956" s="11">
        <f>OM[[#This Row],[∆ AUM]]-OM[[#This Row],[effetto mercato]]</f>
        <v>624779.19337778655</v>
      </c>
    </row>
    <row r="957" spans="1:7">
      <c r="A957" s="4">
        <v>43392</v>
      </c>
      <c r="B957">
        <v>-5.1200000000000002E-2</v>
      </c>
      <c r="C957" s="6">
        <f>OM[[#This Row],[Variaz]]/100</f>
        <v>-5.1199999999999998E-4</v>
      </c>
      <c r="D957" s="10">
        <f>AUM[[#This Row],[ Etica Obbligazionario Misto]]</f>
        <v>1181870750.23</v>
      </c>
      <c r="E957" s="10">
        <f>D956*OM[[#This Row],[Variazione percentuale]]</f>
        <v>-605361.09931519988</v>
      </c>
      <c r="F957" s="11">
        <f>OM[[#This Row],[AUM]]-D956</f>
        <v>-475146.86999988556</v>
      </c>
      <c r="G957" s="11">
        <f>OM[[#This Row],[∆ AUM]]-OM[[#This Row],[effetto mercato]]</f>
        <v>130214.22931531433</v>
      </c>
    </row>
    <row r="958" spans="1:7">
      <c r="A958" s="4">
        <v>43395</v>
      </c>
      <c r="B958">
        <v>5.1299999999999998E-2</v>
      </c>
      <c r="C958" s="6">
        <f>OM[[#This Row],[Variaz]]/100</f>
        <v>5.13E-4</v>
      </c>
      <c r="D958" s="10">
        <f>AUM[[#This Row],[ Etica Obbligazionario Misto]]</f>
        <v>1182161835.8099999</v>
      </c>
      <c r="E958" s="10">
        <f>D957*OM[[#This Row],[Variazione percentuale]]</f>
        <v>606299.69486798998</v>
      </c>
      <c r="F958" s="11">
        <f>OM[[#This Row],[AUM]]-D957</f>
        <v>291085.57999992371</v>
      </c>
      <c r="G958" s="11">
        <f>OM[[#This Row],[∆ AUM]]-OM[[#This Row],[effetto mercato]]</f>
        <v>-315214.11486806627</v>
      </c>
    </row>
    <row r="959" spans="1:7">
      <c r="A959" s="4">
        <v>43396</v>
      </c>
      <c r="B959">
        <v>-0.1153</v>
      </c>
      <c r="C959" s="6">
        <f>OM[[#This Row],[Variaz]]/100</f>
        <v>-1.1529999999999999E-3</v>
      </c>
      <c r="D959" s="10">
        <f>AUM[[#This Row],[ Etica Obbligazionario Misto]]</f>
        <v>1182107068.6200001</v>
      </c>
      <c r="E959" s="10">
        <f>D958*OM[[#This Row],[Variazione percentuale]]</f>
        <v>-1363032.5966889299</v>
      </c>
      <c r="F959" s="11">
        <f>OM[[#This Row],[AUM]]-D958</f>
        <v>-54767.189999818802</v>
      </c>
      <c r="G959" s="11">
        <f>OM[[#This Row],[∆ AUM]]-OM[[#This Row],[effetto mercato]]</f>
        <v>1308265.4066891111</v>
      </c>
    </row>
    <row r="960" spans="1:7">
      <c r="A960" s="4">
        <v>43397</v>
      </c>
      <c r="B960">
        <v>-6.4100000000000004E-2</v>
      </c>
      <c r="C960" s="6">
        <f>OM[[#This Row],[Variaz]]/100</f>
        <v>-6.4100000000000008E-4</v>
      </c>
      <c r="D960" s="10">
        <f>AUM[[#This Row],[ Etica Obbligazionario Misto]]</f>
        <v>1177336329.76</v>
      </c>
      <c r="E960" s="10">
        <f>D959*OM[[#This Row],[Variazione percentuale]]</f>
        <v>-757730.6309854202</v>
      </c>
      <c r="F960" s="11">
        <f>OM[[#This Row],[AUM]]-D959</f>
        <v>-4770738.8600001335</v>
      </c>
      <c r="G960" s="11">
        <f>OM[[#This Row],[∆ AUM]]-OM[[#This Row],[effetto mercato]]</f>
        <v>-4013008.2290147133</v>
      </c>
    </row>
    <row r="961" spans="1:7">
      <c r="A961" s="4">
        <v>43398</v>
      </c>
      <c r="B961">
        <v>3.85E-2</v>
      </c>
      <c r="C961" s="6">
        <f>OM[[#This Row],[Variaz]]/100</f>
        <v>3.8499999999999998E-4</v>
      </c>
      <c r="D961" s="10">
        <f>AUM[[#This Row],[ Etica Obbligazionario Misto]]</f>
        <v>1177397420.49</v>
      </c>
      <c r="E961" s="10">
        <f>D960*OM[[#This Row],[Variazione percentuale]]</f>
        <v>453274.48695759999</v>
      </c>
      <c r="F961" s="11">
        <f>OM[[#This Row],[AUM]]-D960</f>
        <v>61090.730000019073</v>
      </c>
      <c r="G961" s="11">
        <f>OM[[#This Row],[∆ AUM]]-OM[[#This Row],[effetto mercato]]</f>
        <v>-392183.75695758092</v>
      </c>
    </row>
    <row r="962" spans="1:7">
      <c r="A962" s="4">
        <v>43399</v>
      </c>
      <c r="B962">
        <v>6.4199999999999993E-2</v>
      </c>
      <c r="C962" s="6">
        <f>OM[[#This Row],[Variaz]]/100</f>
        <v>6.4199999999999988E-4</v>
      </c>
      <c r="D962" s="10">
        <f>AUM[[#This Row],[ Etica Obbligazionario Misto]]</f>
        <v>1177803395.1899998</v>
      </c>
      <c r="E962" s="10">
        <f>D961*OM[[#This Row],[Variazione percentuale]]</f>
        <v>755889.14395457983</v>
      </c>
      <c r="F962" s="11">
        <f>OM[[#This Row],[AUM]]-D961</f>
        <v>405974.69999980927</v>
      </c>
      <c r="G962" s="11">
        <f>OM[[#This Row],[∆ AUM]]-OM[[#This Row],[effetto mercato]]</f>
        <v>-349914.44395477057</v>
      </c>
    </row>
    <row r="963" spans="1:7">
      <c r="A963" s="4">
        <v>43402</v>
      </c>
      <c r="B963">
        <v>8.9800000000000005E-2</v>
      </c>
      <c r="C963" s="6">
        <f>OM[[#This Row],[Variaz]]/100</f>
        <v>8.9800000000000004E-4</v>
      </c>
      <c r="D963" s="10">
        <f>AUM[[#This Row],[ Etica Obbligazionario Misto]]</f>
        <v>1180152747.3399999</v>
      </c>
      <c r="E963" s="10">
        <f>D962*OM[[#This Row],[Variazione percentuale]]</f>
        <v>1057667.4488806198</v>
      </c>
      <c r="F963" s="11">
        <f>OM[[#This Row],[AUM]]-D962</f>
        <v>2349352.1500000954</v>
      </c>
      <c r="G963" s="11">
        <f>OM[[#This Row],[∆ AUM]]-OM[[#This Row],[effetto mercato]]</f>
        <v>1291684.7011194755</v>
      </c>
    </row>
    <row r="964" spans="1:7">
      <c r="A964" s="4">
        <v>43403</v>
      </c>
      <c r="B964">
        <v>2.5600000000000001E-2</v>
      </c>
      <c r="C964" s="6">
        <f>OM[[#This Row],[Variaz]]/100</f>
        <v>2.5599999999999999E-4</v>
      </c>
      <c r="D964" s="10">
        <f>AUM[[#This Row],[ Etica Obbligazionario Misto]]</f>
        <v>1180114017.8999999</v>
      </c>
      <c r="E964" s="10">
        <f>D963*OM[[#This Row],[Variazione percentuale]]</f>
        <v>302119.10331903998</v>
      </c>
      <c r="F964" s="11">
        <f>OM[[#This Row],[AUM]]-D963</f>
        <v>-38729.44000005722</v>
      </c>
      <c r="G964" s="11">
        <f>OM[[#This Row],[∆ AUM]]-OM[[#This Row],[effetto mercato]]</f>
        <v>-340848.5433190972</v>
      </c>
    </row>
    <row r="965" spans="1:7">
      <c r="A965" s="4">
        <v>43404</v>
      </c>
      <c r="B965">
        <v>0.1537</v>
      </c>
      <c r="C965" s="6">
        <f>OM[[#This Row],[Variaz]]/100</f>
        <v>1.537E-3</v>
      </c>
      <c r="D965" s="10">
        <f>AUM[[#This Row],[ Etica Obbligazionario Misto]]</f>
        <v>1181695771.0400002</v>
      </c>
      <c r="E965" s="10">
        <f>D964*OM[[#This Row],[Variazione percentuale]]</f>
        <v>1813835.2455122997</v>
      </c>
      <c r="F965" s="11">
        <f>OM[[#This Row],[AUM]]-D964</f>
        <v>1581753.1400003433</v>
      </c>
      <c r="G965" s="11">
        <f>OM[[#This Row],[∆ AUM]]-OM[[#This Row],[effetto mercato]]</f>
        <v>-232082.10551195638</v>
      </c>
    </row>
    <row r="966" spans="1:7">
      <c r="A966" s="4">
        <v>43406</v>
      </c>
      <c r="B966">
        <v>0.1535</v>
      </c>
      <c r="C966" s="6">
        <f>OM[[#This Row],[Variaz]]/100</f>
        <v>1.5349999999999999E-3</v>
      </c>
      <c r="D966" s="10">
        <f>AUM[[#This Row],[ Etica Obbligazionario Misto]]</f>
        <v>1182446681.99</v>
      </c>
      <c r="E966" s="10">
        <f>D965*OM[[#This Row],[Variazione percentuale]]</f>
        <v>1813903.0085464001</v>
      </c>
      <c r="F966" s="11">
        <f>OM[[#This Row],[AUM]]-D965</f>
        <v>750910.94999980927</v>
      </c>
      <c r="G966" s="11">
        <f>OM[[#This Row],[∆ AUM]]-OM[[#This Row],[effetto mercato]]</f>
        <v>-1062992.0585465909</v>
      </c>
    </row>
    <row r="967" spans="1:7">
      <c r="A967" s="4">
        <v>43409</v>
      </c>
      <c r="B967">
        <v>-5.11E-2</v>
      </c>
      <c r="C967" s="6">
        <f>OM[[#This Row],[Variaz]]/100</f>
        <v>-5.1099999999999995E-4</v>
      </c>
      <c r="D967" s="10">
        <f>AUM[[#This Row],[ Etica Obbligazionario Misto]]</f>
        <v>1182256563.8000002</v>
      </c>
      <c r="E967" s="10">
        <f>D966*OM[[#This Row],[Variazione percentuale]]</f>
        <v>-604230.25449689</v>
      </c>
      <c r="F967" s="11">
        <f>OM[[#This Row],[AUM]]-D966</f>
        <v>-190118.1899998188</v>
      </c>
      <c r="G967" s="11">
        <f>OM[[#This Row],[∆ AUM]]-OM[[#This Row],[effetto mercato]]</f>
        <v>414112.0644970712</v>
      </c>
    </row>
    <row r="968" spans="1:7">
      <c r="A968" s="4">
        <v>43410</v>
      </c>
      <c r="B968">
        <v>-1.2800000000000001E-2</v>
      </c>
      <c r="C968" s="6">
        <f>OM[[#This Row],[Variaz]]/100</f>
        <v>-1.2799999999999999E-4</v>
      </c>
      <c r="D968" s="10">
        <f>AUM[[#This Row],[ Etica Obbligazionario Misto]]</f>
        <v>1182328572.3</v>
      </c>
      <c r="E968" s="10">
        <f>D967*OM[[#This Row],[Variazione percentuale]]</f>
        <v>-151328.84016640001</v>
      </c>
      <c r="F968" s="11">
        <f>OM[[#This Row],[AUM]]-D967</f>
        <v>72008.499999761581</v>
      </c>
      <c r="G968" s="11">
        <f>OM[[#This Row],[∆ AUM]]-OM[[#This Row],[effetto mercato]]</f>
        <v>223337.34016616159</v>
      </c>
    </row>
    <row r="969" spans="1:7">
      <c r="A969" s="4">
        <v>43411</v>
      </c>
      <c r="B969">
        <v>0.115</v>
      </c>
      <c r="C969" s="6">
        <f>OM[[#This Row],[Variaz]]/100</f>
        <v>1.15E-3</v>
      </c>
      <c r="D969" s="10">
        <f>AUM[[#This Row],[ Etica Obbligazionario Misto]]</f>
        <v>1181968409.75</v>
      </c>
      <c r="E969" s="10">
        <f>D968*OM[[#This Row],[Variazione percentuale]]</f>
        <v>1359677.8581449999</v>
      </c>
      <c r="F969" s="11">
        <f>OM[[#This Row],[AUM]]-D968</f>
        <v>-360162.54999995232</v>
      </c>
      <c r="G969" s="11">
        <f>OM[[#This Row],[∆ AUM]]-OM[[#This Row],[effetto mercato]]</f>
        <v>-1719840.4081449523</v>
      </c>
    </row>
    <row r="970" spans="1:7">
      <c r="A970" s="4">
        <v>43412</v>
      </c>
      <c r="B970">
        <v>-1.2800000000000001E-2</v>
      </c>
      <c r="C970" s="6">
        <f>OM[[#This Row],[Variaz]]/100</f>
        <v>-1.2799999999999999E-4</v>
      </c>
      <c r="D970" s="10">
        <f>AUM[[#This Row],[ Etica Obbligazionario Misto]]</f>
        <v>1182429856.22</v>
      </c>
      <c r="E970" s="10">
        <f>D969*OM[[#This Row],[Variazione percentuale]]</f>
        <v>-151291.95644799998</v>
      </c>
      <c r="F970" s="11">
        <f>OM[[#This Row],[AUM]]-D969</f>
        <v>461446.47000002861</v>
      </c>
      <c r="G970" s="11">
        <f>OM[[#This Row],[∆ AUM]]-OM[[#This Row],[effetto mercato]]</f>
        <v>612738.42644802853</v>
      </c>
    </row>
    <row r="971" spans="1:7">
      <c r="A971" s="4">
        <v>43413</v>
      </c>
      <c r="B971">
        <v>7.6600000000000001E-2</v>
      </c>
      <c r="C971" s="6">
        <f>OM[[#This Row],[Variaz]]/100</f>
        <v>7.6599999999999997E-4</v>
      </c>
      <c r="D971" s="10">
        <f>AUM[[#This Row],[ Etica Obbligazionario Misto]]</f>
        <v>1183491274.48</v>
      </c>
      <c r="E971" s="10">
        <f>D970*OM[[#This Row],[Variazione percentuale]]</f>
        <v>905741.26986451994</v>
      </c>
      <c r="F971" s="11">
        <f>OM[[#This Row],[AUM]]-D970</f>
        <v>1061418.2599999905</v>
      </c>
      <c r="G971" s="11">
        <f>OM[[#This Row],[∆ AUM]]-OM[[#This Row],[effetto mercato]]</f>
        <v>155676.99013547052</v>
      </c>
    </row>
    <row r="972" spans="1:7">
      <c r="A972" s="4">
        <v>43416</v>
      </c>
      <c r="B972">
        <v>-8.9300000000000004E-2</v>
      </c>
      <c r="C972" s="6">
        <f>OM[[#This Row],[Variaz]]/100</f>
        <v>-8.9300000000000002E-4</v>
      </c>
      <c r="D972" s="10">
        <f>AUM[[#This Row],[ Etica Obbligazionario Misto]]</f>
        <v>1182629885.9100001</v>
      </c>
      <c r="E972" s="10">
        <f>D971*OM[[#This Row],[Variazione percentuale]]</f>
        <v>-1056857.7081106401</v>
      </c>
      <c r="F972" s="11">
        <f>OM[[#This Row],[AUM]]-D971</f>
        <v>-861388.56999993324</v>
      </c>
      <c r="G972" s="11">
        <f>OM[[#This Row],[∆ AUM]]-OM[[#This Row],[effetto mercato]]</f>
        <v>195469.13811070682</v>
      </c>
    </row>
    <row r="973" spans="1:7">
      <c r="A973" s="4">
        <v>43417</v>
      </c>
      <c r="B973">
        <v>-7.6600000000000001E-2</v>
      </c>
      <c r="C973" s="6">
        <f>OM[[#This Row],[Variaz]]/100</f>
        <v>-7.6599999999999997E-4</v>
      </c>
      <c r="D973" s="10">
        <f>AUM[[#This Row],[ Etica Obbligazionario Misto]]</f>
        <v>1181524403.6199999</v>
      </c>
      <c r="E973" s="10">
        <f>D972*OM[[#This Row],[Variazione percentuale]]</f>
        <v>-905894.49260706</v>
      </c>
      <c r="F973" s="11">
        <f>OM[[#This Row],[AUM]]-D972</f>
        <v>-1105482.2900002003</v>
      </c>
      <c r="G973" s="11">
        <f>OM[[#This Row],[∆ AUM]]-OM[[#This Row],[effetto mercato]]</f>
        <v>-199587.79739314027</v>
      </c>
    </row>
    <row r="974" spans="1:7">
      <c r="A974" s="4">
        <v>43418</v>
      </c>
      <c r="B974">
        <v>-0.115</v>
      </c>
      <c r="C974" s="6">
        <f>OM[[#This Row],[Variaz]]/100</f>
        <v>-1.15E-3</v>
      </c>
      <c r="D974" s="10">
        <f>AUM[[#This Row],[ Etica Obbligazionario Misto]]</f>
        <v>1180310419.5899999</v>
      </c>
      <c r="E974" s="10">
        <f>D973*OM[[#This Row],[Variazione percentuale]]</f>
        <v>-1358753.0641629999</v>
      </c>
      <c r="F974" s="11">
        <f>OM[[#This Row],[AUM]]-D973</f>
        <v>-1213984.0299999714</v>
      </c>
      <c r="G974" s="11">
        <f>OM[[#This Row],[∆ AUM]]-OM[[#This Row],[effetto mercato]]</f>
        <v>144769.03416302847</v>
      </c>
    </row>
    <row r="975" spans="1:7">
      <c r="A975" s="4">
        <v>43419</v>
      </c>
      <c r="B975">
        <v>-1.2800000000000001E-2</v>
      </c>
      <c r="C975" s="6">
        <f>OM[[#This Row],[Variaz]]/100</f>
        <v>-1.2799999999999999E-4</v>
      </c>
      <c r="D975" s="10">
        <f>AUM[[#This Row],[ Etica Obbligazionario Misto]]</f>
        <v>1179997849.0699999</v>
      </c>
      <c r="E975" s="10">
        <f>D974*OM[[#This Row],[Variazione percentuale]]</f>
        <v>-151079.73370751998</v>
      </c>
      <c r="F975" s="11">
        <f>OM[[#This Row],[AUM]]-D974</f>
        <v>-312570.51999998093</v>
      </c>
      <c r="G975" s="11">
        <f>OM[[#This Row],[∆ AUM]]-OM[[#This Row],[effetto mercato]]</f>
        <v>-161490.78629246095</v>
      </c>
    </row>
    <row r="976" spans="1:7">
      <c r="A976" s="4">
        <v>43420</v>
      </c>
      <c r="B976">
        <v>-7.6700000000000004E-2</v>
      </c>
      <c r="C976" s="6">
        <f>OM[[#This Row],[Variaz]]/100</f>
        <v>-7.67E-4</v>
      </c>
      <c r="D976" s="10">
        <f>AUM[[#This Row],[ Etica Obbligazionario Misto]]</f>
        <v>1177962027.74</v>
      </c>
      <c r="E976" s="10">
        <f>D975*OM[[#This Row],[Variazione percentuale]]</f>
        <v>-905058.3502366899</v>
      </c>
      <c r="F976" s="11">
        <f>OM[[#This Row],[AUM]]-D975</f>
        <v>-2035821.3299999237</v>
      </c>
      <c r="G976" s="11">
        <f>OM[[#This Row],[∆ AUM]]-OM[[#This Row],[effetto mercato]]</f>
        <v>-1130762.9797632338</v>
      </c>
    </row>
    <row r="977" spans="1:7">
      <c r="A977" s="4">
        <v>43423</v>
      </c>
      <c r="B977">
        <v>-0.28160000000000002</v>
      </c>
      <c r="C977" s="6">
        <f>OM[[#This Row],[Variaz]]/100</f>
        <v>-2.8160000000000004E-3</v>
      </c>
      <c r="D977" s="10">
        <f>AUM[[#This Row],[ Etica Obbligazionario Misto]]</f>
        <v>1173998136.22</v>
      </c>
      <c r="E977" s="10">
        <f>D976*OM[[#This Row],[Variazione percentuale]]</f>
        <v>-3317141.0701158405</v>
      </c>
      <c r="F977" s="11">
        <f>OM[[#This Row],[AUM]]-D976</f>
        <v>-3963891.5199999809</v>
      </c>
      <c r="G977" s="11">
        <f>OM[[#This Row],[∆ AUM]]-OM[[#This Row],[effetto mercato]]</f>
        <v>-646750.4498841404</v>
      </c>
    </row>
    <row r="978" spans="1:7">
      <c r="A978" s="4">
        <v>43424</v>
      </c>
      <c r="B978">
        <v>-0.12839999999999999</v>
      </c>
      <c r="C978" s="6">
        <f>OM[[#This Row],[Variaz]]/100</f>
        <v>-1.2839999999999998E-3</v>
      </c>
      <c r="D978" s="10">
        <f>AUM[[#This Row],[ Etica Obbligazionario Misto]]</f>
        <v>1172518600.74</v>
      </c>
      <c r="E978" s="10">
        <f>D977*OM[[#This Row],[Variazione percentuale]]</f>
        <v>-1507413.6069064797</v>
      </c>
      <c r="F978" s="11">
        <f>OM[[#This Row],[AUM]]-D977</f>
        <v>-1479535.4800000191</v>
      </c>
      <c r="G978" s="11">
        <f>OM[[#This Row],[∆ AUM]]-OM[[#This Row],[effetto mercato]]</f>
        <v>27878.126906460617</v>
      </c>
    </row>
    <row r="979" spans="1:7">
      <c r="A979" s="4">
        <v>43425</v>
      </c>
      <c r="B979">
        <v>0.1671</v>
      </c>
      <c r="C979" s="6">
        <f>OM[[#This Row],[Variaz]]/100</f>
        <v>1.671E-3</v>
      </c>
      <c r="D979" s="10">
        <f>AUM[[#This Row],[ Etica Obbligazionario Misto]]</f>
        <v>1172461248.2799997</v>
      </c>
      <c r="E979" s="10">
        <f>D978*OM[[#This Row],[Variazione percentuale]]</f>
        <v>1959278.58183654</v>
      </c>
      <c r="F979" s="11">
        <f>OM[[#This Row],[AUM]]-D978</f>
        <v>-57352.460000276566</v>
      </c>
      <c r="G979" s="11">
        <f>OM[[#This Row],[∆ AUM]]-OM[[#This Row],[effetto mercato]]</f>
        <v>-2016631.0418368166</v>
      </c>
    </row>
    <row r="980" spans="1:7">
      <c r="A980" s="4">
        <v>43426</v>
      </c>
      <c r="B980">
        <v>2.5700000000000001E-2</v>
      </c>
      <c r="C980" s="6">
        <f>OM[[#This Row],[Variaz]]/100</f>
        <v>2.5700000000000001E-4</v>
      </c>
      <c r="D980" s="10">
        <f>AUM[[#This Row],[ Etica Obbligazionario Misto]]</f>
        <v>1172996401.2</v>
      </c>
      <c r="E980" s="10">
        <f>D979*OM[[#This Row],[Variazione percentuale]]</f>
        <v>301322.54080795997</v>
      </c>
      <c r="F980" s="11">
        <f>OM[[#This Row],[AUM]]-D979</f>
        <v>535152.92000031471</v>
      </c>
      <c r="G980" s="11">
        <f>OM[[#This Row],[∆ AUM]]-OM[[#This Row],[effetto mercato]]</f>
        <v>233830.37919235474</v>
      </c>
    </row>
    <row r="981" spans="1:7">
      <c r="A981" s="4">
        <v>43427</v>
      </c>
      <c r="B981">
        <v>0.1283</v>
      </c>
      <c r="C981" s="6">
        <f>OM[[#This Row],[Variaz]]/100</f>
        <v>1.2830000000000001E-3</v>
      </c>
      <c r="D981" s="10">
        <f>AUM[[#This Row],[ Etica Obbligazionario Misto]]</f>
        <v>1174741497.4300001</v>
      </c>
      <c r="E981" s="10">
        <f>D980*OM[[#This Row],[Variazione percentuale]]</f>
        <v>1504954.3827396</v>
      </c>
      <c r="F981" s="11">
        <f>OM[[#This Row],[AUM]]-D980</f>
        <v>1745096.2300000191</v>
      </c>
      <c r="G981" s="11">
        <f>OM[[#This Row],[∆ AUM]]-OM[[#This Row],[effetto mercato]]</f>
        <v>240141.84726041905</v>
      </c>
    </row>
    <row r="982" spans="1:7">
      <c r="A982" s="4">
        <v>43430</v>
      </c>
      <c r="B982">
        <v>0.20499999999999999</v>
      </c>
      <c r="C982" s="6">
        <f>OM[[#This Row],[Variaz]]/100</f>
        <v>2.0499999999999997E-3</v>
      </c>
      <c r="D982" s="10">
        <f>AUM[[#This Row],[ Etica Obbligazionario Misto]]</f>
        <v>1177078064.4499998</v>
      </c>
      <c r="E982" s="10">
        <f>D981*OM[[#This Row],[Variazione percentuale]]</f>
        <v>2408220.0697315</v>
      </c>
      <c r="F982" s="11">
        <f>OM[[#This Row],[AUM]]-D981</f>
        <v>2336567.0199997425</v>
      </c>
      <c r="G982" s="11">
        <f>OM[[#This Row],[∆ AUM]]-OM[[#This Row],[effetto mercato]]</f>
        <v>-71653.049731757492</v>
      </c>
    </row>
    <row r="983" spans="1:7">
      <c r="A983" s="4">
        <v>43431</v>
      </c>
      <c r="B983">
        <v>6.3899999999999998E-2</v>
      </c>
      <c r="C983" s="6">
        <f>OM[[#This Row],[Variaz]]/100</f>
        <v>6.3900000000000003E-4</v>
      </c>
      <c r="D983" s="10">
        <f>AUM[[#This Row],[ Etica Obbligazionario Misto]]</f>
        <v>1178257298.49</v>
      </c>
      <c r="E983" s="10">
        <f>D982*OM[[#This Row],[Variazione percentuale]]</f>
        <v>752152.88318354986</v>
      </c>
      <c r="F983" s="11">
        <f>OM[[#This Row],[AUM]]-D982</f>
        <v>1179234.0400002003</v>
      </c>
      <c r="G983" s="11">
        <f>OM[[#This Row],[∆ AUM]]-OM[[#This Row],[effetto mercato]]</f>
        <v>427081.15681665041</v>
      </c>
    </row>
    <row r="984" spans="1:7">
      <c r="A984" s="4">
        <v>43432</v>
      </c>
      <c r="B984">
        <v>0.115</v>
      </c>
      <c r="C984" s="6">
        <f>OM[[#This Row],[Variaz]]/100</f>
        <v>1.15E-3</v>
      </c>
      <c r="D984" s="10">
        <f>AUM[[#This Row],[ Etica Obbligazionario Misto]]</f>
        <v>1179611437.47</v>
      </c>
      <c r="E984" s="10">
        <f>D983*OM[[#This Row],[Variazione percentuale]]</f>
        <v>1354995.8932635</v>
      </c>
      <c r="F984" s="11">
        <f>OM[[#This Row],[AUM]]-D983</f>
        <v>1354138.9800000191</v>
      </c>
      <c r="G984" s="11">
        <f>OM[[#This Row],[∆ AUM]]-OM[[#This Row],[effetto mercato]]</f>
        <v>-856.9132634808775</v>
      </c>
    </row>
    <row r="985" spans="1:7">
      <c r="A985" s="4">
        <v>43433</v>
      </c>
      <c r="B985">
        <v>2.5499999999999998E-2</v>
      </c>
      <c r="C985" s="6">
        <f>OM[[#This Row],[Variaz]]/100</f>
        <v>2.5499999999999996E-4</v>
      </c>
      <c r="D985" s="10">
        <f>AUM[[#This Row],[ Etica Obbligazionario Misto]]</f>
        <v>1179274082.22</v>
      </c>
      <c r="E985" s="10">
        <f>D984*OM[[#This Row],[Variazione percentuale]]</f>
        <v>300800.91655484994</v>
      </c>
      <c r="F985" s="11">
        <f>OM[[#This Row],[AUM]]-D984</f>
        <v>-337355.25</v>
      </c>
      <c r="G985" s="11">
        <f>OM[[#This Row],[∆ AUM]]-OM[[#This Row],[effetto mercato]]</f>
        <v>-638156.16655484994</v>
      </c>
    </row>
    <row r="986" spans="1:7">
      <c r="A986" s="4">
        <v>43434</v>
      </c>
      <c r="B986">
        <v>0.1148</v>
      </c>
      <c r="C986" s="6">
        <f>OM[[#This Row],[Variaz]]/100</f>
        <v>1.1479999999999999E-3</v>
      </c>
      <c r="D986" s="10">
        <f>AUM[[#This Row],[ Etica Obbligazionario Misto]]</f>
        <v>1180591448.6300001</v>
      </c>
      <c r="E986" s="10">
        <f>D985*OM[[#This Row],[Variazione percentuale]]</f>
        <v>1353806.6463885601</v>
      </c>
      <c r="F986" s="11">
        <f>OM[[#This Row],[AUM]]-D985</f>
        <v>1317366.4100000858</v>
      </c>
      <c r="G986" s="11">
        <f>OM[[#This Row],[∆ AUM]]-OM[[#This Row],[effetto mercato]]</f>
        <v>-36440.236388474237</v>
      </c>
    </row>
    <row r="987" spans="1:7">
      <c r="A987" s="4">
        <v>43437</v>
      </c>
      <c r="B987">
        <v>0.19120000000000001</v>
      </c>
      <c r="C987" s="6">
        <f>OM[[#This Row],[Variaz]]/100</f>
        <v>1.9120000000000001E-3</v>
      </c>
      <c r="D987" s="10">
        <f>AUM[[#This Row],[ Etica Obbligazionario Misto]]</f>
        <v>1183076186.3100002</v>
      </c>
      <c r="E987" s="10">
        <f>D986*OM[[#This Row],[Variazione percentuale]]</f>
        <v>2257290.8497805605</v>
      </c>
      <c r="F987" s="11">
        <f>OM[[#This Row],[AUM]]-D986</f>
        <v>2484737.6800000668</v>
      </c>
      <c r="G987" s="11">
        <f>OM[[#This Row],[∆ AUM]]-OM[[#This Row],[effetto mercato]]</f>
        <v>227446.83021950629</v>
      </c>
    </row>
    <row r="988" spans="1:7">
      <c r="A988" s="4">
        <v>43438</v>
      </c>
      <c r="B988">
        <v>-0.17810000000000001</v>
      </c>
      <c r="C988" s="6">
        <f>OM[[#This Row],[Variaz]]/100</f>
        <v>-1.781E-3</v>
      </c>
      <c r="D988" s="10">
        <f>AUM[[#This Row],[ Etica Obbligazionario Misto]]</f>
        <v>1180935288.29</v>
      </c>
      <c r="E988" s="10">
        <f>D987*OM[[#This Row],[Variazione percentuale]]</f>
        <v>-2107058.6878181105</v>
      </c>
      <c r="F988" s="11">
        <f>OM[[#This Row],[AUM]]-D987</f>
        <v>-2140898.0200002193</v>
      </c>
      <c r="G988" s="11">
        <f>OM[[#This Row],[∆ AUM]]-OM[[#This Row],[effetto mercato]]</f>
        <v>-33839.33218210889</v>
      </c>
    </row>
    <row r="989" spans="1:7">
      <c r="A989" s="4">
        <v>43439</v>
      </c>
      <c r="B989">
        <v>-2.5499999999999998E-2</v>
      </c>
      <c r="C989" s="6">
        <f>OM[[#This Row],[Variaz]]/100</f>
        <v>-2.5499999999999996E-4</v>
      </c>
      <c r="D989" s="10">
        <f>AUM[[#This Row],[ Etica Obbligazionario Misto]]</f>
        <v>1181939611.6700001</v>
      </c>
      <c r="E989" s="10">
        <f>D988*OM[[#This Row],[Variazione percentuale]]</f>
        <v>-301138.49851394998</v>
      </c>
      <c r="F989" s="11">
        <f>OM[[#This Row],[AUM]]-D988</f>
        <v>1004323.3800001144</v>
      </c>
      <c r="G989" s="11">
        <f>OM[[#This Row],[∆ AUM]]-OM[[#This Row],[effetto mercato]]</f>
        <v>1305461.8785140645</v>
      </c>
    </row>
    <row r="990" spans="1:7">
      <c r="A990" s="4">
        <v>43440</v>
      </c>
      <c r="B990">
        <v>-0.30590000000000001</v>
      </c>
      <c r="C990" s="6">
        <f>OM[[#This Row],[Variaz]]/100</f>
        <v>-3.0590000000000001E-3</v>
      </c>
      <c r="D990" s="10">
        <f>AUM[[#This Row],[ Etica Obbligazionario Misto]]</f>
        <v>1178804126.5</v>
      </c>
      <c r="E990" s="10">
        <f>D989*OM[[#This Row],[Variazione percentuale]]</f>
        <v>-3615553.2720985305</v>
      </c>
      <c r="F990" s="11">
        <f>OM[[#This Row],[AUM]]-D989</f>
        <v>-3135485.1700000763</v>
      </c>
      <c r="G990" s="11">
        <f>OM[[#This Row],[∆ AUM]]-OM[[#This Row],[effetto mercato]]</f>
        <v>480068.10209845426</v>
      </c>
    </row>
    <row r="991" spans="1:7">
      <c r="A991" s="4">
        <v>43441</v>
      </c>
      <c r="B991">
        <v>-8.9499999999999996E-2</v>
      </c>
      <c r="C991" s="6">
        <f>OM[[#This Row],[Variaz]]/100</f>
        <v>-8.9499999999999996E-4</v>
      </c>
      <c r="D991" s="10">
        <f>AUM[[#This Row],[ Etica Obbligazionario Misto]]</f>
        <v>1178157457.6200001</v>
      </c>
      <c r="E991" s="10">
        <f>D990*OM[[#This Row],[Variazione percentuale]]</f>
        <v>-1055029.6932174999</v>
      </c>
      <c r="F991" s="11">
        <f>OM[[#This Row],[AUM]]-D990</f>
        <v>-646668.87999987602</v>
      </c>
      <c r="G991" s="11">
        <f>OM[[#This Row],[∆ AUM]]-OM[[#This Row],[effetto mercato]]</f>
        <v>408360.81321762386</v>
      </c>
    </row>
    <row r="992" spans="1:7">
      <c r="A992" s="4">
        <v>43444</v>
      </c>
      <c r="B992">
        <v>-0.128</v>
      </c>
      <c r="C992" s="6">
        <f>OM[[#This Row],[Variaz]]/100</f>
        <v>-1.2800000000000001E-3</v>
      </c>
      <c r="D992" s="10">
        <f>AUM[[#This Row],[ Etica Obbligazionario Misto]]</f>
        <v>1176709215.25</v>
      </c>
      <c r="E992" s="10">
        <f>D991*OM[[#This Row],[Variazione percentuale]]</f>
        <v>-1508041.5457536003</v>
      </c>
      <c r="F992" s="11">
        <f>OM[[#This Row],[AUM]]-D991</f>
        <v>-1448242.370000124</v>
      </c>
      <c r="G992" s="11">
        <f>OM[[#This Row],[∆ AUM]]-OM[[#This Row],[effetto mercato]]</f>
        <v>59799.175753476331</v>
      </c>
    </row>
    <row r="993" spans="1:7">
      <c r="A993" s="4">
        <v>43445</v>
      </c>
      <c r="B993">
        <v>0.1153</v>
      </c>
      <c r="C993" s="6">
        <f>OM[[#This Row],[Variaz]]/100</f>
        <v>1.1529999999999999E-3</v>
      </c>
      <c r="D993" s="10">
        <f>AUM[[#This Row],[ Etica Obbligazionario Misto]]</f>
        <v>1178145298.2500002</v>
      </c>
      <c r="E993" s="10">
        <f>D992*OM[[#This Row],[Variazione percentuale]]</f>
        <v>1356745.7251832499</v>
      </c>
      <c r="F993" s="11">
        <f>OM[[#This Row],[AUM]]-D992</f>
        <v>1436083.0000002384</v>
      </c>
      <c r="G993" s="11">
        <f>OM[[#This Row],[∆ AUM]]-OM[[#This Row],[effetto mercato]]</f>
        <v>79337.274816988502</v>
      </c>
    </row>
    <row r="994" spans="1:7">
      <c r="A994" s="4">
        <v>43446</v>
      </c>
      <c r="B994">
        <v>0.1792</v>
      </c>
      <c r="C994" s="6">
        <f>OM[[#This Row],[Variaz]]/100</f>
        <v>1.792E-3</v>
      </c>
      <c r="D994" s="10">
        <f>AUM[[#This Row],[ Etica Obbligazionario Misto]]</f>
        <v>1180341453.3599999</v>
      </c>
      <c r="E994" s="10">
        <f>D993*OM[[#This Row],[Variazione percentuale]]</f>
        <v>2111236.3744640006</v>
      </c>
      <c r="F994" s="11">
        <f>OM[[#This Row],[AUM]]-D993</f>
        <v>2196155.1099996567</v>
      </c>
      <c r="G994" s="11">
        <f>OM[[#This Row],[∆ AUM]]-OM[[#This Row],[effetto mercato]]</f>
        <v>84918.735535656102</v>
      </c>
    </row>
    <row r="995" spans="1:7">
      <c r="A995" s="4">
        <v>43447</v>
      </c>
      <c r="B995">
        <v>6.3899999999999998E-2</v>
      </c>
      <c r="C995" s="6">
        <f>OM[[#This Row],[Variaz]]/100</f>
        <v>6.3900000000000003E-4</v>
      </c>
      <c r="D995" s="10">
        <f>AUM[[#This Row],[ Etica Obbligazionario Misto]]</f>
        <v>1181544411</v>
      </c>
      <c r="E995" s="10">
        <f>D994*OM[[#This Row],[Variazione percentuale]]</f>
        <v>754238.18869703996</v>
      </c>
      <c r="F995" s="11">
        <f>OM[[#This Row],[AUM]]-D994</f>
        <v>1202957.6400001049</v>
      </c>
      <c r="G995" s="11">
        <f>OM[[#This Row],[∆ AUM]]-OM[[#This Row],[effetto mercato]]</f>
        <v>448719.45130306494</v>
      </c>
    </row>
    <row r="996" spans="1:7">
      <c r="A996" s="4">
        <v>43448</v>
      </c>
      <c r="B996">
        <v>-3.8300000000000001E-2</v>
      </c>
      <c r="C996" s="6">
        <f>OM[[#This Row],[Variaz]]/100</f>
        <v>-3.8299999999999999E-4</v>
      </c>
      <c r="D996" s="10">
        <f>AUM[[#This Row],[ Etica Obbligazionario Misto]]</f>
        <v>1180900603.99</v>
      </c>
      <c r="E996" s="10">
        <f>D995*OM[[#This Row],[Variazione percentuale]]</f>
        <v>-452531.50941299996</v>
      </c>
      <c r="F996" s="11">
        <f>OM[[#This Row],[AUM]]-D995</f>
        <v>-643807.00999999046</v>
      </c>
      <c r="G996" s="11">
        <f>OM[[#This Row],[∆ AUM]]-OM[[#This Row],[effetto mercato]]</f>
        <v>-191275.5005869905</v>
      </c>
    </row>
    <row r="997" spans="1:7">
      <c r="A997" s="4">
        <v>43451</v>
      </c>
      <c r="B997">
        <v>-0.21709999999999999</v>
      </c>
      <c r="C997" s="6">
        <f>OM[[#This Row],[Variaz]]/100</f>
        <v>-2.1709999999999998E-3</v>
      </c>
      <c r="D997" s="10">
        <f>AUM[[#This Row],[ Etica Obbligazionario Misto]]</f>
        <v>1178331832.5</v>
      </c>
      <c r="E997" s="10">
        <f>D996*OM[[#This Row],[Variazione percentuale]]</f>
        <v>-2563735.2112622899</v>
      </c>
      <c r="F997" s="11">
        <f>OM[[#This Row],[AUM]]-D996</f>
        <v>-2568771.4900000095</v>
      </c>
      <c r="G997" s="11">
        <f>OM[[#This Row],[∆ AUM]]-OM[[#This Row],[effetto mercato]]</f>
        <v>-5036.2787377196364</v>
      </c>
    </row>
    <row r="998" spans="1:7">
      <c r="A998" s="4">
        <v>43452</v>
      </c>
      <c r="B998">
        <v>-1.2800000000000001E-2</v>
      </c>
      <c r="C998" s="6">
        <f>OM[[#This Row],[Variaz]]/100</f>
        <v>-1.2799999999999999E-4</v>
      </c>
      <c r="D998" s="10">
        <f>AUM[[#This Row],[ Etica Obbligazionario Misto]]</f>
        <v>1178041184.04</v>
      </c>
      <c r="E998" s="10">
        <f>D997*OM[[#This Row],[Variazione percentuale]]</f>
        <v>-150826.47456</v>
      </c>
      <c r="F998" s="11">
        <f>OM[[#This Row],[AUM]]-D997</f>
        <v>-290648.46000003815</v>
      </c>
      <c r="G998" s="11">
        <f>OM[[#This Row],[∆ AUM]]-OM[[#This Row],[effetto mercato]]</f>
        <v>-139821.98544003814</v>
      </c>
    </row>
    <row r="999" spans="1:7">
      <c r="A999" s="4">
        <v>43453</v>
      </c>
      <c r="B999">
        <v>8.9599999999999999E-2</v>
      </c>
      <c r="C999" s="6">
        <f>OM[[#This Row],[Variaz]]/100</f>
        <v>8.9599999999999999E-4</v>
      </c>
      <c r="D999" s="10">
        <f>AUM[[#This Row],[ Etica Obbligazionario Misto]]</f>
        <v>1179310244.22</v>
      </c>
      <c r="E999" s="10">
        <f>D998*OM[[#This Row],[Variazione percentuale]]</f>
        <v>1055524.9008998401</v>
      </c>
      <c r="F999" s="11">
        <f>OM[[#This Row],[AUM]]-D998</f>
        <v>1269060.1800000668</v>
      </c>
      <c r="G999" s="11">
        <f>OM[[#This Row],[∆ AUM]]-OM[[#This Row],[effetto mercato]]</f>
        <v>213535.2791002267</v>
      </c>
    </row>
    <row r="1000" spans="1:7">
      <c r="A1000" s="4">
        <v>43454</v>
      </c>
      <c r="B1000">
        <v>-0.14069999999999999</v>
      </c>
      <c r="C1000" s="6">
        <f>OM[[#This Row],[Variaz]]/100</f>
        <v>-1.4069999999999998E-3</v>
      </c>
      <c r="D1000" s="10">
        <f>AUM[[#This Row],[ Etica Obbligazionario Misto]]</f>
        <v>1177660670.8500001</v>
      </c>
      <c r="E1000" s="10">
        <f>D999*OM[[#This Row],[Variazione percentuale]]</f>
        <v>-1659289.5136175398</v>
      </c>
      <c r="F1000" s="11">
        <f>OM[[#This Row],[AUM]]-D999</f>
        <v>-1649573.3699998856</v>
      </c>
      <c r="G1000" s="11">
        <f>OM[[#This Row],[∆ AUM]]-OM[[#This Row],[effetto mercato]]</f>
        <v>9716.1436176542193</v>
      </c>
    </row>
    <row r="1001" spans="1:7">
      <c r="A1001" s="4">
        <v>43455</v>
      </c>
      <c r="B1001">
        <v>-0.26900000000000002</v>
      </c>
      <c r="C1001" s="6">
        <f>OM[[#This Row],[Variaz]]/100</f>
        <v>-2.6900000000000001E-3</v>
      </c>
      <c r="D1001" s="10">
        <f>AUM[[#This Row],[ Etica Obbligazionario Misto]]</f>
        <v>1174364873</v>
      </c>
      <c r="E1001" s="10">
        <f>D1000*OM[[#This Row],[Variazione percentuale]]</f>
        <v>-3167907.2045865003</v>
      </c>
      <c r="F1001" s="11">
        <f>OM[[#This Row],[AUM]]-D1000</f>
        <v>-3295797.8500001431</v>
      </c>
      <c r="G1001" s="11">
        <f>OM[[#This Row],[∆ AUM]]-OM[[#This Row],[effetto mercato]]</f>
        <v>-127890.64541364275</v>
      </c>
    </row>
    <row r="1002" spans="1:7">
      <c r="A1002" s="4">
        <v>43461</v>
      </c>
      <c r="B1002">
        <v>6.4199999999999993E-2</v>
      </c>
      <c r="C1002" s="6">
        <f>OM[[#This Row],[Variaz]]/100</f>
        <v>6.4199999999999988E-4</v>
      </c>
      <c r="D1002" s="10">
        <f>AUM[[#This Row],[ Etica Obbligazionario Misto]]</f>
        <v>1176307232.4000001</v>
      </c>
      <c r="E1002" s="10">
        <f>D1001*OM[[#This Row],[Variazione percentuale]]</f>
        <v>753942.24846599984</v>
      </c>
      <c r="F1002" s="11">
        <f>OM[[#This Row],[AUM]]-D1001</f>
        <v>1942359.4000000954</v>
      </c>
      <c r="G1002" s="11">
        <f>OM[[#This Row],[∆ AUM]]-OM[[#This Row],[effetto mercato]]</f>
        <v>1188417.1515340954</v>
      </c>
    </row>
    <row r="1003" spans="1:7">
      <c r="A1003" s="4">
        <v>43462</v>
      </c>
      <c r="B1003">
        <v>2.5700000000000001E-2</v>
      </c>
      <c r="C1003" s="6">
        <f>OM[[#This Row],[Variaz]]/100</f>
        <v>2.5700000000000001E-4</v>
      </c>
      <c r="D1003" s="10">
        <f>AUM[[#This Row],[ Etica Obbligazionario Misto]]</f>
        <v>1176904617.76</v>
      </c>
      <c r="E1003" s="10">
        <f>D1002*OM[[#This Row],[Variazione percentuale]]</f>
        <v>302310.95872680005</v>
      </c>
      <c r="F1003" s="11">
        <f>OM[[#This Row],[AUM]]-D1002</f>
        <v>597385.3599998951</v>
      </c>
      <c r="G1003" s="11">
        <f>OM[[#This Row],[∆ AUM]]-OM[[#This Row],[effetto mercato]]</f>
        <v>295074.40127309505</v>
      </c>
    </row>
    <row r="1004" spans="1:7">
      <c r="A1004" s="4">
        <v>43465</v>
      </c>
      <c r="B1004">
        <v>0.11550000000000001</v>
      </c>
      <c r="C1004" s="6">
        <f>OM[[#This Row],[Variaz]]/100</f>
        <v>1.155E-3</v>
      </c>
      <c r="D1004" s="10">
        <f>AUM[[#This Row],[ Etica Obbligazionario Misto]]</f>
        <v>1178355804.5900002</v>
      </c>
      <c r="E1004" s="10">
        <f>D1003*OM[[#This Row],[Variazione percentuale]]</f>
        <v>1359324.8335128</v>
      </c>
      <c r="F1004" s="11">
        <f>OM[[#This Row],[AUM]]-D1003</f>
        <v>1451186.8300001621</v>
      </c>
      <c r="G1004" s="11">
        <f>OM[[#This Row],[∆ AUM]]-OM[[#This Row],[effetto mercato]]</f>
        <v>91861.996487362077</v>
      </c>
    </row>
    <row r="1005" spans="1:7">
      <c r="A1005" s="4">
        <v>43467</v>
      </c>
      <c r="B1005">
        <v>0.14099999999999999</v>
      </c>
      <c r="C1005" s="6">
        <f>OM[[#This Row],[Variaz]]/100</f>
        <v>1.4099999999999998E-3</v>
      </c>
      <c r="D1005" s="10">
        <f>AUM[[#This Row],[ Etica Obbligazionario Misto]]</f>
        <v>1179980178.79</v>
      </c>
      <c r="E1005" s="10">
        <f>D1004*OM[[#This Row],[Variazione percentuale]]</f>
        <v>1661481.6844718999</v>
      </c>
      <c r="F1005" s="11">
        <f>OM[[#This Row],[AUM]]-D1004</f>
        <v>1624374.1999998093</v>
      </c>
      <c r="G1005" s="11">
        <f>OM[[#This Row],[∆ AUM]]-OM[[#This Row],[effetto mercato]]</f>
        <v>-37107.484472090611</v>
      </c>
    </row>
    <row r="1006" spans="1:7">
      <c r="A1006" s="4">
        <v>43468</v>
      </c>
      <c r="B1006">
        <v>-0.25600000000000001</v>
      </c>
      <c r="C1006" s="6">
        <f>OM[[#This Row],[Variaz]]/100</f>
        <v>-2.5600000000000002E-3</v>
      </c>
      <c r="D1006" s="10">
        <f>AUM[[#This Row],[ Etica Obbligazionario Misto]]</f>
        <v>1176781973.9599998</v>
      </c>
      <c r="E1006" s="10">
        <f>D1005*OM[[#This Row],[Variazione percentuale]]</f>
        <v>-3020749.2577024</v>
      </c>
      <c r="F1006" s="11">
        <f>OM[[#This Row],[AUM]]-D1005</f>
        <v>-3198204.8300001621</v>
      </c>
      <c r="G1006" s="11">
        <f>OM[[#This Row],[∆ AUM]]-OM[[#This Row],[effetto mercato]]</f>
        <v>-177455.57229776215</v>
      </c>
    </row>
    <row r="1007" spans="1:7">
      <c r="A1007" s="4">
        <v>43469</v>
      </c>
      <c r="B1007">
        <v>6.4199999999999993E-2</v>
      </c>
      <c r="C1007" s="6">
        <f>OM[[#This Row],[Variaz]]/100</f>
        <v>6.4199999999999988E-4</v>
      </c>
      <c r="D1007" s="10">
        <f>AUM[[#This Row],[ Etica Obbligazionario Misto]]</f>
        <v>1178152906.9200001</v>
      </c>
      <c r="E1007" s="10">
        <f>D1006*OM[[#This Row],[Variazione percentuale]]</f>
        <v>755494.02728231973</v>
      </c>
      <c r="F1007" s="11">
        <f>OM[[#This Row],[AUM]]-D1006</f>
        <v>1370932.9600002766</v>
      </c>
      <c r="G1007" s="11">
        <f>OM[[#This Row],[∆ AUM]]-OM[[#This Row],[effetto mercato]]</f>
        <v>615438.93271795684</v>
      </c>
    </row>
    <row r="1008" spans="1:7">
      <c r="A1008" s="4">
        <v>43472</v>
      </c>
      <c r="B1008">
        <v>1.2800000000000001E-2</v>
      </c>
      <c r="C1008" s="6">
        <f>OM[[#This Row],[Variaz]]/100</f>
        <v>1.2799999999999999E-4</v>
      </c>
      <c r="D1008" s="10">
        <f>AUM[[#This Row],[ Etica Obbligazionario Misto]]</f>
        <v>1178764240.23</v>
      </c>
      <c r="E1008" s="10">
        <f>D1007*OM[[#This Row],[Variazione percentuale]]</f>
        <v>150803.57208576001</v>
      </c>
      <c r="F1008" s="11">
        <f>OM[[#This Row],[AUM]]-D1007</f>
        <v>611333.30999994278</v>
      </c>
      <c r="G1008" s="11">
        <f>OM[[#This Row],[∆ AUM]]-OM[[#This Row],[effetto mercato]]</f>
        <v>460529.73791418277</v>
      </c>
    </row>
    <row r="1009" spans="1:7">
      <c r="A1009" s="4">
        <v>43473</v>
      </c>
      <c r="B1009">
        <v>0.1026</v>
      </c>
      <c r="C1009" s="6">
        <f>OM[[#This Row],[Variaz]]/100</f>
        <v>1.026E-3</v>
      </c>
      <c r="D1009" s="10">
        <f>AUM[[#This Row],[ Etica Obbligazionario Misto]]</f>
        <v>1180101913.8200002</v>
      </c>
      <c r="E1009" s="10">
        <f>D1008*OM[[#This Row],[Variazione percentuale]]</f>
        <v>1209412.11047598</v>
      </c>
      <c r="F1009" s="11">
        <f>OM[[#This Row],[AUM]]-D1008</f>
        <v>1337673.5900001526</v>
      </c>
      <c r="G1009" s="11">
        <f>OM[[#This Row],[∆ AUM]]-OM[[#This Row],[effetto mercato]]</f>
        <v>128261.47952417261</v>
      </c>
    </row>
    <row r="1010" spans="1:7">
      <c r="A1010" s="4">
        <v>43474</v>
      </c>
      <c r="B1010">
        <v>0.16650000000000001</v>
      </c>
      <c r="C1010" s="6">
        <f>OM[[#This Row],[Variaz]]/100</f>
        <v>1.665E-3</v>
      </c>
      <c r="D1010" s="10">
        <f>AUM[[#This Row],[ Etica Obbligazionario Misto]]</f>
        <v>1182536798.02</v>
      </c>
      <c r="E1010" s="10">
        <f>D1009*OM[[#This Row],[Variazione percentuale]]</f>
        <v>1964869.6865103003</v>
      </c>
      <c r="F1010" s="11">
        <f>OM[[#This Row],[AUM]]-D1009</f>
        <v>2434884.1999998093</v>
      </c>
      <c r="G1010" s="11">
        <f>OM[[#This Row],[∆ AUM]]-OM[[#This Row],[effetto mercato]]</f>
        <v>470014.513489509</v>
      </c>
    </row>
    <row r="1011" spans="1:7">
      <c r="A1011" s="4">
        <v>43475</v>
      </c>
      <c r="B1011">
        <v>7.6700000000000004E-2</v>
      </c>
      <c r="C1011" s="6">
        <f>OM[[#This Row],[Variaz]]/100</f>
        <v>7.67E-4</v>
      </c>
      <c r="D1011" s="10">
        <f>AUM[[#This Row],[ Etica Obbligazionario Misto]]</f>
        <v>1183325498</v>
      </c>
      <c r="E1011" s="10">
        <f>D1010*OM[[#This Row],[Variazione percentuale]]</f>
        <v>907005.72408134001</v>
      </c>
      <c r="F1011" s="11">
        <f>OM[[#This Row],[AUM]]-D1010</f>
        <v>788699.98000001907</v>
      </c>
      <c r="G1011" s="11">
        <f>OM[[#This Row],[∆ AUM]]-OM[[#This Row],[effetto mercato]]</f>
        <v>-118305.74408132094</v>
      </c>
    </row>
    <row r="1012" spans="1:7">
      <c r="A1012" s="4">
        <v>43476</v>
      </c>
      <c r="B1012">
        <v>0.1406</v>
      </c>
      <c r="C1012" s="6">
        <f>OM[[#This Row],[Variaz]]/100</f>
        <v>1.4060000000000001E-3</v>
      </c>
      <c r="D1012" s="10">
        <f>AUM[[#This Row],[ Etica Obbligazionario Misto]]</f>
        <v>1185275998.79</v>
      </c>
      <c r="E1012" s="10">
        <f>D1011*OM[[#This Row],[Variazione percentuale]]</f>
        <v>1663755.6501880002</v>
      </c>
      <c r="F1012" s="11">
        <f>OM[[#This Row],[AUM]]-D1011</f>
        <v>1950500.7899999619</v>
      </c>
      <c r="G1012" s="11">
        <f>OM[[#This Row],[∆ AUM]]-OM[[#This Row],[effetto mercato]]</f>
        <v>286745.13981196168</v>
      </c>
    </row>
    <row r="1013" spans="1:7">
      <c r="A1013" s="4">
        <v>43479</v>
      </c>
      <c r="B1013">
        <v>2.5499999999999998E-2</v>
      </c>
      <c r="C1013" s="6">
        <f>OM[[#This Row],[Variaz]]/100</f>
        <v>2.5499999999999996E-4</v>
      </c>
      <c r="D1013" s="10">
        <f>AUM[[#This Row],[ Etica Obbligazionario Misto]]</f>
        <v>1185386307.6100001</v>
      </c>
      <c r="E1013" s="10">
        <f>D1012*OM[[#This Row],[Variazione percentuale]]</f>
        <v>302245.37969144993</v>
      </c>
      <c r="F1013" s="11">
        <f>OM[[#This Row],[AUM]]-D1012</f>
        <v>110308.82000017166</v>
      </c>
      <c r="G1013" s="11">
        <f>OM[[#This Row],[∆ AUM]]-OM[[#This Row],[effetto mercato]]</f>
        <v>-191936.55969127826</v>
      </c>
    </row>
    <row r="1014" spans="1:7">
      <c r="A1014" s="4">
        <v>43480</v>
      </c>
      <c r="B1014">
        <v>0.15310000000000001</v>
      </c>
      <c r="C1014" s="6">
        <f>OM[[#This Row],[Variaz]]/100</f>
        <v>1.5310000000000002E-3</v>
      </c>
      <c r="D1014" s="10">
        <f>AUM[[#This Row],[ Etica Obbligazionario Misto]]</f>
        <v>1187172304.53</v>
      </c>
      <c r="E1014" s="10">
        <f>D1013*OM[[#This Row],[Variazione percentuale]]</f>
        <v>1814826.4369509106</v>
      </c>
      <c r="F1014" s="11">
        <f>OM[[#This Row],[AUM]]-D1013</f>
        <v>1785996.9199998379</v>
      </c>
      <c r="G1014" s="11">
        <f>OM[[#This Row],[∆ AUM]]-OM[[#This Row],[effetto mercato]]</f>
        <v>-28829.516951072728</v>
      </c>
    </row>
    <row r="1015" spans="1:7">
      <c r="A1015" s="4">
        <v>43481</v>
      </c>
      <c r="B1015">
        <v>0.11459999999999999</v>
      </c>
      <c r="C1015" s="6">
        <f>OM[[#This Row],[Variaz]]/100</f>
        <v>1.1459999999999999E-3</v>
      </c>
      <c r="D1015" s="10">
        <f>AUM[[#This Row],[ Etica Obbligazionario Misto]]</f>
        <v>1188199238.0900002</v>
      </c>
      <c r="E1015" s="10">
        <f>D1014*OM[[#This Row],[Variazione percentuale]]</f>
        <v>1360499.4609913798</v>
      </c>
      <c r="F1015" s="11">
        <f>OM[[#This Row],[AUM]]-D1014</f>
        <v>1026933.5600001812</v>
      </c>
      <c r="G1015" s="11">
        <f>OM[[#This Row],[∆ AUM]]-OM[[#This Row],[effetto mercato]]</f>
        <v>-333565.90099119861</v>
      </c>
    </row>
    <row r="1016" spans="1:7">
      <c r="A1016" s="4">
        <v>43482</v>
      </c>
      <c r="B1016">
        <v>0</v>
      </c>
      <c r="C1016" s="6">
        <f>OM[[#This Row],[Variaz]]/100</f>
        <v>0</v>
      </c>
      <c r="D1016" s="10">
        <f>AUM[[#This Row],[ Etica Obbligazionario Misto]]</f>
        <v>1188093845.8900001</v>
      </c>
      <c r="E1016" s="10">
        <f>D1015*OM[[#This Row],[Variazione percentuale]]</f>
        <v>0</v>
      </c>
      <c r="F1016" s="11">
        <f>OM[[#This Row],[AUM]]-D1015</f>
        <v>-105392.20000004768</v>
      </c>
      <c r="G1016" s="11">
        <f>OM[[#This Row],[∆ AUM]]-OM[[#This Row],[effetto mercato]]</f>
        <v>-105392.20000004768</v>
      </c>
    </row>
    <row r="1017" spans="1:7">
      <c r="A1017" s="4">
        <v>43483</v>
      </c>
      <c r="B1017">
        <v>0.16539999999999999</v>
      </c>
      <c r="C1017" s="6">
        <f>OM[[#This Row],[Variaz]]/100</f>
        <v>1.6539999999999999E-3</v>
      </c>
      <c r="D1017" s="10">
        <f>AUM[[#This Row],[ Etica Obbligazionario Misto]]</f>
        <v>1190118919.5999999</v>
      </c>
      <c r="E1017" s="10">
        <f>D1016*OM[[#This Row],[Variazione percentuale]]</f>
        <v>1965107.2211020601</v>
      </c>
      <c r="F1017" s="11">
        <f>OM[[#This Row],[AUM]]-D1016</f>
        <v>2025073.7099997997</v>
      </c>
      <c r="G1017" s="11">
        <f>OM[[#This Row],[∆ AUM]]-OM[[#This Row],[effetto mercato]]</f>
        <v>59966.488897739677</v>
      </c>
    </row>
    <row r="1018" spans="1:7">
      <c r="A1018" s="4">
        <v>43486</v>
      </c>
      <c r="B1018">
        <v>-1.2699999999999999E-2</v>
      </c>
      <c r="C1018" s="6">
        <f>OM[[#This Row],[Variaz]]/100</f>
        <v>-1.27E-4</v>
      </c>
      <c r="D1018" s="10">
        <f>AUM[[#This Row],[ Etica Obbligazionario Misto]]</f>
        <v>1189851957.8699999</v>
      </c>
      <c r="E1018" s="10">
        <f>D1017*OM[[#This Row],[Variazione percentuale]]</f>
        <v>-151145.1027892</v>
      </c>
      <c r="F1018" s="11">
        <f>OM[[#This Row],[AUM]]-D1017</f>
        <v>-266961.73000001907</v>
      </c>
      <c r="G1018" s="11">
        <f>OM[[#This Row],[∆ AUM]]-OM[[#This Row],[effetto mercato]]</f>
        <v>-115816.62721081908</v>
      </c>
    </row>
    <row r="1019" spans="1:7">
      <c r="A1019" s="4">
        <v>43487</v>
      </c>
      <c r="B1019">
        <v>-3.8100000000000002E-2</v>
      </c>
      <c r="C1019" s="6">
        <f>OM[[#This Row],[Variaz]]/100</f>
        <v>-3.8100000000000005E-4</v>
      </c>
      <c r="D1019" s="10">
        <f>AUM[[#This Row],[ Etica Obbligazionario Misto]]</f>
        <v>1189511214.0800002</v>
      </c>
      <c r="E1019" s="10">
        <f>D1018*OM[[#This Row],[Variazione percentuale]]</f>
        <v>-453333.59594847</v>
      </c>
      <c r="F1019" s="11">
        <f>OM[[#This Row],[AUM]]-D1018</f>
        <v>-340743.78999972343</v>
      </c>
      <c r="G1019" s="11">
        <f>OM[[#This Row],[∆ AUM]]-OM[[#This Row],[effetto mercato]]</f>
        <v>112589.80594874657</v>
      </c>
    </row>
    <row r="1020" spans="1:7">
      <c r="A1020" s="4">
        <v>43488</v>
      </c>
      <c r="B1020">
        <v>0</v>
      </c>
      <c r="C1020" s="6">
        <f>OM[[#This Row],[Variaz]]/100</f>
        <v>0</v>
      </c>
      <c r="D1020" s="10">
        <f>AUM[[#This Row],[ Etica Obbligazionario Misto]]</f>
        <v>1189383978.1799998</v>
      </c>
      <c r="E1020" s="10">
        <f>D1019*OM[[#This Row],[Variazione percentuale]]</f>
        <v>0</v>
      </c>
      <c r="F1020" s="11">
        <f>OM[[#This Row],[AUM]]-D1019</f>
        <v>-127235.90000033379</v>
      </c>
      <c r="G1020" s="11">
        <f>OM[[#This Row],[∆ AUM]]-OM[[#This Row],[effetto mercato]]</f>
        <v>-127235.90000033379</v>
      </c>
    </row>
    <row r="1021" spans="1:7">
      <c r="A1021" s="4">
        <v>43489</v>
      </c>
      <c r="B1021">
        <v>0.216</v>
      </c>
      <c r="C1021" s="6">
        <f>OM[[#This Row],[Variaz]]/100</f>
        <v>2.16E-3</v>
      </c>
      <c r="D1021" s="10">
        <f>AUM[[#This Row],[ Etica Obbligazionario Misto]]</f>
        <v>1191446351.3</v>
      </c>
      <c r="E1021" s="10">
        <f>D1020*OM[[#This Row],[Variazione percentuale]]</f>
        <v>2569069.3928687996</v>
      </c>
      <c r="F1021" s="11">
        <f>OM[[#This Row],[AUM]]-D1020</f>
        <v>2062373.120000124</v>
      </c>
      <c r="G1021" s="11">
        <f>OM[[#This Row],[∆ AUM]]-OM[[#This Row],[effetto mercato]]</f>
        <v>-506696.27286867565</v>
      </c>
    </row>
    <row r="1022" spans="1:7">
      <c r="A1022" s="4">
        <v>43490</v>
      </c>
      <c r="B1022">
        <v>-1.2699999999999999E-2</v>
      </c>
      <c r="C1022" s="6">
        <f>OM[[#This Row],[Variaz]]/100</f>
        <v>-1.27E-4</v>
      </c>
      <c r="D1022" s="10">
        <f>AUM[[#This Row],[ Etica Obbligazionario Misto]]</f>
        <v>1191576573.0899999</v>
      </c>
      <c r="E1022" s="10">
        <f>D1021*OM[[#This Row],[Variazione percentuale]]</f>
        <v>-151313.68661509998</v>
      </c>
      <c r="F1022" s="11">
        <f>OM[[#This Row],[AUM]]-D1021</f>
        <v>130221.78999996185</v>
      </c>
      <c r="G1022" s="11">
        <f>OM[[#This Row],[∆ AUM]]-OM[[#This Row],[effetto mercato]]</f>
        <v>281535.47661506187</v>
      </c>
    </row>
    <row r="1023" spans="1:7">
      <c r="A1023" s="4">
        <v>43493</v>
      </c>
      <c r="B1023">
        <v>-0.1268</v>
      </c>
      <c r="C1023" s="6">
        <f>OM[[#This Row],[Variaz]]/100</f>
        <v>-1.268E-3</v>
      </c>
      <c r="D1023" s="10">
        <f>AUM[[#This Row],[ Etica Obbligazionario Misto]]</f>
        <v>1189826747.73</v>
      </c>
      <c r="E1023" s="10">
        <f>D1022*OM[[#This Row],[Variazione percentuale]]</f>
        <v>-1510919.09467812</v>
      </c>
      <c r="F1023" s="11">
        <f>OM[[#This Row],[AUM]]-D1022</f>
        <v>-1749825.3599998951</v>
      </c>
      <c r="G1023" s="11">
        <f>OM[[#This Row],[∆ AUM]]-OM[[#This Row],[effetto mercato]]</f>
        <v>-238906.26532177511</v>
      </c>
    </row>
    <row r="1024" spans="1:7">
      <c r="A1024" s="4">
        <v>43494</v>
      </c>
      <c r="B1024">
        <v>6.3500000000000001E-2</v>
      </c>
      <c r="C1024" s="6">
        <f>OM[[#This Row],[Variaz]]/100</f>
        <v>6.3500000000000004E-4</v>
      </c>
      <c r="D1024" s="10">
        <f>AUM[[#This Row],[ Etica Obbligazionario Misto]]</f>
        <v>1191615277.27</v>
      </c>
      <c r="E1024" s="10">
        <f>D1023*OM[[#This Row],[Variazione percentuale]]</f>
        <v>755539.9848085501</v>
      </c>
      <c r="F1024" s="11">
        <f>OM[[#This Row],[AUM]]-D1023</f>
        <v>1788529.5399999619</v>
      </c>
      <c r="G1024" s="11">
        <f>OM[[#This Row],[∆ AUM]]-OM[[#This Row],[effetto mercato]]</f>
        <v>1032989.5551914118</v>
      </c>
    </row>
    <row r="1025" spans="1:7">
      <c r="A1025" s="4">
        <v>43495</v>
      </c>
      <c r="B1025">
        <v>6.3500000000000001E-2</v>
      </c>
      <c r="C1025" s="6">
        <f>OM[[#This Row],[Variaz]]/100</f>
        <v>6.3500000000000004E-4</v>
      </c>
      <c r="D1025" s="10">
        <f>AUM[[#This Row],[ Etica Obbligazionario Misto]]</f>
        <v>1192723732.22</v>
      </c>
      <c r="E1025" s="10">
        <f>D1024*OM[[#This Row],[Variazione percentuale]]</f>
        <v>756675.70106644998</v>
      </c>
      <c r="F1025" s="11">
        <f>OM[[#This Row],[AUM]]-D1024</f>
        <v>1108454.9500000477</v>
      </c>
      <c r="G1025" s="11">
        <f>OM[[#This Row],[∆ AUM]]-OM[[#This Row],[effetto mercato]]</f>
        <v>351779.2489335977</v>
      </c>
    </row>
    <row r="1026" spans="1:7">
      <c r="A1026" s="4">
        <v>43496</v>
      </c>
      <c r="B1026">
        <v>0.16489999999999999</v>
      </c>
      <c r="C1026" s="6">
        <f>OM[[#This Row],[Variaz]]/100</f>
        <v>1.6489999999999999E-3</v>
      </c>
      <c r="D1026" s="10">
        <f>AUM[[#This Row],[ Etica Obbligazionario Misto]]</f>
        <v>1194719778.8299999</v>
      </c>
      <c r="E1026" s="10">
        <f>D1025*OM[[#This Row],[Variazione percentuale]]</f>
        <v>1966801.4344307799</v>
      </c>
      <c r="F1026" s="11">
        <f>OM[[#This Row],[AUM]]-D1025</f>
        <v>1996046.6099998951</v>
      </c>
      <c r="G1026" s="11">
        <f>OM[[#This Row],[∆ AUM]]-OM[[#This Row],[effetto mercato]]</f>
        <v>29245.175569115207</v>
      </c>
    </row>
    <row r="1027" spans="1:7">
      <c r="A1027" s="4">
        <v>43497</v>
      </c>
      <c r="B1027">
        <v>-0.12659999999999999</v>
      </c>
      <c r="C1027" s="6">
        <f>OM[[#This Row],[Variaz]]/100</f>
        <v>-1.266E-3</v>
      </c>
      <c r="D1027" s="10">
        <f>AUM[[#This Row],[ Etica Obbligazionario Misto]]</f>
        <v>1193366860.54</v>
      </c>
      <c r="E1027" s="10">
        <f>D1026*OM[[#This Row],[Variazione percentuale]]</f>
        <v>-1512515.23999878</v>
      </c>
      <c r="F1027" s="11">
        <f>OM[[#This Row],[AUM]]-D1026</f>
        <v>-1352918.2899999619</v>
      </c>
      <c r="G1027" s="11">
        <f>OM[[#This Row],[∆ AUM]]-OM[[#This Row],[effetto mercato]]</f>
        <v>159596.94999881811</v>
      </c>
    </row>
    <row r="1028" spans="1:7">
      <c r="A1028" s="4">
        <v>43500</v>
      </c>
      <c r="B1028">
        <v>1.2699999999999999E-2</v>
      </c>
      <c r="C1028" s="6">
        <f>OM[[#This Row],[Variaz]]/100</f>
        <v>1.27E-4</v>
      </c>
      <c r="D1028" s="10">
        <f>AUM[[#This Row],[ Etica Obbligazionario Misto]]</f>
        <v>1193295334.9499998</v>
      </c>
      <c r="E1028" s="10">
        <f>D1027*OM[[#This Row],[Variazione percentuale]]</f>
        <v>151557.59128857998</v>
      </c>
      <c r="F1028" s="11">
        <f>OM[[#This Row],[AUM]]-D1027</f>
        <v>-71525.590000152588</v>
      </c>
      <c r="G1028" s="11">
        <f>OM[[#This Row],[∆ AUM]]-OM[[#This Row],[effetto mercato]]</f>
        <v>-223083.18128873257</v>
      </c>
    </row>
    <row r="1029" spans="1:7">
      <c r="A1029" s="4">
        <v>43501</v>
      </c>
      <c r="B1029">
        <v>8.8700000000000001E-2</v>
      </c>
      <c r="C1029" s="6">
        <f>OM[[#This Row],[Variaz]]/100</f>
        <v>8.8699999999999998E-4</v>
      </c>
      <c r="D1029" s="10">
        <f>AUM[[#This Row],[ Etica Obbligazionario Misto]]</f>
        <v>1194848284.1700001</v>
      </c>
      <c r="E1029" s="10">
        <f>D1028*OM[[#This Row],[Variazione percentuale]]</f>
        <v>1058452.9621006497</v>
      </c>
      <c r="F1029" s="11">
        <f>OM[[#This Row],[AUM]]-D1028</f>
        <v>1552949.220000267</v>
      </c>
      <c r="G1029" s="11">
        <f>OM[[#This Row],[∆ AUM]]-OM[[#This Row],[effetto mercato]]</f>
        <v>494496.25789961731</v>
      </c>
    </row>
    <row r="1030" spans="1:7">
      <c r="A1030" s="4">
        <v>43502</v>
      </c>
      <c r="B1030">
        <v>-1.2699999999999999E-2</v>
      </c>
      <c r="C1030" s="6">
        <f>OM[[#This Row],[Variaz]]/100</f>
        <v>-1.27E-4</v>
      </c>
      <c r="D1030" s="10">
        <f>AUM[[#This Row],[ Etica Obbligazionario Misto]]</f>
        <v>1195488680.0200002</v>
      </c>
      <c r="E1030" s="10">
        <f>D1029*OM[[#This Row],[Variazione percentuale]]</f>
        <v>-151745.73208959002</v>
      </c>
      <c r="F1030" s="11">
        <f>OM[[#This Row],[AUM]]-D1029</f>
        <v>640395.85000014305</v>
      </c>
      <c r="G1030" s="11">
        <f>OM[[#This Row],[∆ AUM]]-OM[[#This Row],[effetto mercato]]</f>
        <v>792141.5820897331</v>
      </c>
    </row>
    <row r="1031" spans="1:7">
      <c r="A1031" s="4">
        <v>43503</v>
      </c>
      <c r="B1031">
        <v>-0.21529999999999999</v>
      </c>
      <c r="C1031" s="6">
        <f>OM[[#This Row],[Variaz]]/100</f>
        <v>-2.153E-3</v>
      </c>
      <c r="D1031" s="10">
        <f>AUM[[#This Row],[ Etica Obbligazionario Misto]]</f>
        <v>1193853625.6899998</v>
      </c>
      <c r="E1031" s="10">
        <f>D1030*OM[[#This Row],[Variazione percentuale]]</f>
        <v>-2573887.1280830605</v>
      </c>
      <c r="F1031" s="11">
        <f>OM[[#This Row],[AUM]]-D1030</f>
        <v>-1635054.3300004005</v>
      </c>
      <c r="G1031" s="11">
        <f>OM[[#This Row],[∆ AUM]]-OM[[#This Row],[effetto mercato]]</f>
        <v>938832.79808265995</v>
      </c>
    </row>
    <row r="1032" spans="1:7">
      <c r="A1032" s="4">
        <v>43504</v>
      </c>
      <c r="B1032">
        <v>-6.3500000000000001E-2</v>
      </c>
      <c r="C1032" s="6">
        <f>OM[[#This Row],[Variaz]]/100</f>
        <v>-6.3500000000000004E-4</v>
      </c>
      <c r="D1032" s="10">
        <f>AUM[[#This Row],[ Etica Obbligazionario Misto]]</f>
        <v>1193180749.3600001</v>
      </c>
      <c r="E1032" s="10">
        <f>D1031*OM[[#This Row],[Variazione percentuale]]</f>
        <v>-758097.05231314991</v>
      </c>
      <c r="F1032" s="11">
        <f>OM[[#This Row],[AUM]]-D1031</f>
        <v>-672876.32999968529</v>
      </c>
      <c r="G1032" s="11">
        <f>OM[[#This Row],[∆ AUM]]-OM[[#This Row],[effetto mercato]]</f>
        <v>85220.722313464619</v>
      </c>
    </row>
    <row r="1033" spans="1:7">
      <c r="A1033" s="4">
        <v>43507</v>
      </c>
      <c r="B1033">
        <v>8.8900000000000007E-2</v>
      </c>
      <c r="C1033" s="6">
        <f>OM[[#This Row],[Variaz]]/100</f>
        <v>8.8900000000000003E-4</v>
      </c>
      <c r="D1033" s="10">
        <f>AUM[[#This Row],[ Etica Obbligazionario Misto]]</f>
        <v>1194456091.6099999</v>
      </c>
      <c r="E1033" s="10">
        <f>D1032*OM[[#This Row],[Variazione percentuale]]</f>
        <v>1060737.6861810402</v>
      </c>
      <c r="F1033" s="11">
        <f>OM[[#This Row],[AUM]]-D1032</f>
        <v>1275342.2499997616</v>
      </c>
      <c r="G1033" s="11">
        <f>OM[[#This Row],[∆ AUM]]-OM[[#This Row],[effetto mercato]]</f>
        <v>214604.56381872133</v>
      </c>
    </row>
    <row r="1034" spans="1:7">
      <c r="A1034" s="4">
        <v>43508</v>
      </c>
      <c r="B1034">
        <v>0.16500000000000001</v>
      </c>
      <c r="C1034" s="6">
        <f>OM[[#This Row],[Variaz]]/100</f>
        <v>1.65E-3</v>
      </c>
      <c r="D1034" s="10">
        <f>AUM[[#This Row],[ Etica Obbligazionario Misto]]</f>
        <v>1196732463.3199999</v>
      </c>
      <c r="E1034" s="10">
        <f>D1033*OM[[#This Row],[Variazione percentuale]]</f>
        <v>1970852.5511564999</v>
      </c>
      <c r="F1034" s="11">
        <f>OM[[#This Row],[AUM]]-D1033</f>
        <v>2276371.7100000381</v>
      </c>
      <c r="G1034" s="11">
        <f>OM[[#This Row],[∆ AUM]]-OM[[#This Row],[effetto mercato]]</f>
        <v>305519.15884353826</v>
      </c>
    </row>
    <row r="1035" spans="1:7">
      <c r="A1035" s="4">
        <v>43509</v>
      </c>
      <c r="B1035">
        <v>0.16470000000000001</v>
      </c>
      <c r="C1035" s="6">
        <f>OM[[#This Row],[Variaz]]/100</f>
        <v>1.647E-3</v>
      </c>
      <c r="D1035" s="10">
        <f>AUM[[#This Row],[ Etica Obbligazionario Misto]]</f>
        <v>1199100846.3</v>
      </c>
      <c r="E1035" s="10">
        <f>D1034*OM[[#This Row],[Variazione percentuale]]</f>
        <v>1971018.3670880399</v>
      </c>
      <c r="F1035" s="11">
        <f>OM[[#This Row],[AUM]]-D1034</f>
        <v>2368382.9800000191</v>
      </c>
      <c r="G1035" s="11">
        <f>OM[[#This Row],[∆ AUM]]-OM[[#This Row],[effetto mercato]]</f>
        <v>397364.6129119792</v>
      </c>
    </row>
    <row r="1036" spans="1:7">
      <c r="A1036" s="4">
        <v>43510</v>
      </c>
      <c r="B1036">
        <v>1.26E-2</v>
      </c>
      <c r="C1036" s="6">
        <f>OM[[#This Row],[Variaz]]/100</f>
        <v>1.26E-4</v>
      </c>
      <c r="D1036" s="10">
        <f>AUM[[#This Row],[ Etica Obbligazionario Misto]]</f>
        <v>1199852958.0599999</v>
      </c>
      <c r="E1036" s="10">
        <f>D1035*OM[[#This Row],[Variazione percentuale]]</f>
        <v>151086.7066338</v>
      </c>
      <c r="F1036" s="11">
        <f>OM[[#This Row],[AUM]]-D1035</f>
        <v>752111.75999999046</v>
      </c>
      <c r="G1036" s="11">
        <f>OM[[#This Row],[∆ AUM]]-OM[[#This Row],[effetto mercato]]</f>
        <v>601025.05336619052</v>
      </c>
    </row>
    <row r="1037" spans="1:7">
      <c r="A1037" s="4">
        <v>43511</v>
      </c>
      <c r="B1037">
        <v>0.1265</v>
      </c>
      <c r="C1037" s="6">
        <f>OM[[#This Row],[Variaz]]/100</f>
        <v>1.2650000000000001E-3</v>
      </c>
      <c r="D1037" s="10">
        <f>AUM[[#This Row],[ Etica Obbligazionario Misto]]</f>
        <v>1201660569.0400002</v>
      </c>
      <c r="E1037" s="10">
        <f>D1036*OM[[#This Row],[Variazione percentuale]]</f>
        <v>1517813.9919459</v>
      </c>
      <c r="F1037" s="11">
        <f>OM[[#This Row],[AUM]]-D1036</f>
        <v>1807610.9800002575</v>
      </c>
      <c r="G1037" s="11">
        <f>OM[[#This Row],[∆ AUM]]-OM[[#This Row],[effetto mercato]]</f>
        <v>289796.98805435747</v>
      </c>
    </row>
    <row r="1038" spans="1:7">
      <c r="A1038" s="4">
        <v>43514</v>
      </c>
      <c r="B1038">
        <v>6.3200000000000006E-2</v>
      </c>
      <c r="C1038" s="6">
        <f>OM[[#This Row],[Variaz]]/100</f>
        <v>6.3200000000000007E-4</v>
      </c>
      <c r="D1038" s="10">
        <f>AUM[[#This Row],[ Etica Obbligazionario Misto]]</f>
        <v>1202621651.6799998</v>
      </c>
      <c r="E1038" s="10">
        <f>D1037*OM[[#This Row],[Variazione percentuale]]</f>
        <v>759449.47963328019</v>
      </c>
      <c r="F1038" s="11">
        <f>OM[[#This Row],[AUM]]-D1037</f>
        <v>961082.63999962807</v>
      </c>
      <c r="G1038" s="11">
        <f>OM[[#This Row],[∆ AUM]]-OM[[#This Row],[effetto mercato]]</f>
        <v>201633.16036634787</v>
      </c>
    </row>
    <row r="1039" spans="1:7">
      <c r="A1039" s="4">
        <v>43515</v>
      </c>
      <c r="B1039">
        <v>-1.26E-2</v>
      </c>
      <c r="C1039" s="6">
        <f>OM[[#This Row],[Variaz]]/100</f>
        <v>-1.26E-4</v>
      </c>
      <c r="D1039" s="10">
        <f>AUM[[#This Row],[ Etica Obbligazionario Misto]]</f>
        <v>1202811623.9599998</v>
      </c>
      <c r="E1039" s="10">
        <f>D1038*OM[[#This Row],[Variazione percentuale]]</f>
        <v>-151530.32811167999</v>
      </c>
      <c r="F1039" s="11">
        <f>OM[[#This Row],[AUM]]-D1038</f>
        <v>189972.27999997139</v>
      </c>
      <c r="G1039" s="11">
        <f>OM[[#This Row],[∆ AUM]]-OM[[#This Row],[effetto mercato]]</f>
        <v>341502.60811165138</v>
      </c>
    </row>
    <row r="1040" spans="1:7">
      <c r="A1040" s="4">
        <v>43516</v>
      </c>
      <c r="B1040">
        <v>-1.26E-2</v>
      </c>
      <c r="C1040" s="6">
        <f>OM[[#This Row],[Variaz]]/100</f>
        <v>-1.26E-4</v>
      </c>
      <c r="D1040" s="10">
        <f>AUM[[#This Row],[ Etica Obbligazionario Misto]]</f>
        <v>1203089703.0900002</v>
      </c>
      <c r="E1040" s="10">
        <f>D1039*OM[[#This Row],[Variazione percentuale]]</f>
        <v>-151554.26461895998</v>
      </c>
      <c r="F1040" s="11">
        <f>OM[[#This Row],[AUM]]-D1039</f>
        <v>278079.13000035286</v>
      </c>
      <c r="G1040" s="11">
        <f>OM[[#This Row],[∆ AUM]]-OM[[#This Row],[effetto mercato]]</f>
        <v>429633.39461931284</v>
      </c>
    </row>
    <row r="1041" spans="1:7">
      <c r="A1041" s="4">
        <v>43517</v>
      </c>
      <c r="B1041">
        <v>-0.10100000000000001</v>
      </c>
      <c r="C1041" s="6">
        <f>OM[[#This Row],[Variaz]]/100</f>
        <v>-1.01E-3</v>
      </c>
      <c r="D1041" s="10">
        <f>AUM[[#This Row],[ Etica Obbligazionario Misto]]</f>
        <v>1202131198.0599999</v>
      </c>
      <c r="E1041" s="10">
        <f>D1040*OM[[#This Row],[Variazione percentuale]]</f>
        <v>-1215120.6001209002</v>
      </c>
      <c r="F1041" s="11">
        <f>OM[[#This Row],[AUM]]-D1040</f>
        <v>-958505.03000020981</v>
      </c>
      <c r="G1041" s="11">
        <f>OM[[#This Row],[∆ AUM]]-OM[[#This Row],[effetto mercato]]</f>
        <v>256615.57012069039</v>
      </c>
    </row>
    <row r="1042" spans="1:7">
      <c r="A1042" s="4">
        <v>43518</v>
      </c>
      <c r="B1042">
        <v>0.1011</v>
      </c>
      <c r="C1042" s="6">
        <f>OM[[#This Row],[Variaz]]/100</f>
        <v>1.011E-3</v>
      </c>
      <c r="D1042" s="10">
        <f>AUM[[#This Row],[ Etica Obbligazionario Misto]]</f>
        <v>1203937628.3700001</v>
      </c>
      <c r="E1042" s="10">
        <f>D1041*OM[[#This Row],[Variazione percentuale]]</f>
        <v>1215354.6412386599</v>
      </c>
      <c r="F1042" s="11">
        <f>OM[[#This Row],[AUM]]-D1041</f>
        <v>1806430.3100001812</v>
      </c>
      <c r="G1042" s="11">
        <f>OM[[#This Row],[∆ AUM]]-OM[[#This Row],[effetto mercato]]</f>
        <v>591075.66876152135</v>
      </c>
    </row>
    <row r="1043" spans="1:7">
      <c r="A1043" s="4">
        <v>43521</v>
      </c>
      <c r="B1043">
        <v>6.3100000000000003E-2</v>
      </c>
      <c r="C1043" s="6">
        <f>OM[[#This Row],[Variaz]]/100</f>
        <v>6.3100000000000005E-4</v>
      </c>
      <c r="D1043" s="10">
        <f>AUM[[#This Row],[ Etica Obbligazionario Misto]]</f>
        <v>1205012333.52</v>
      </c>
      <c r="E1043" s="10">
        <f>D1042*OM[[#This Row],[Variazione percentuale]]</f>
        <v>759684.6435014701</v>
      </c>
      <c r="F1043" s="11">
        <f>OM[[#This Row],[AUM]]-D1042</f>
        <v>1074705.1499998569</v>
      </c>
      <c r="G1043" s="11">
        <f>OM[[#This Row],[∆ AUM]]-OM[[#This Row],[effetto mercato]]</f>
        <v>315020.50649838685</v>
      </c>
    </row>
    <row r="1044" spans="1:7">
      <c r="A1044" s="4">
        <v>43522</v>
      </c>
      <c r="B1044">
        <v>5.0500000000000003E-2</v>
      </c>
      <c r="C1044" s="6">
        <f>OM[[#This Row],[Variaz]]/100</f>
        <v>5.0500000000000002E-4</v>
      </c>
      <c r="D1044" s="10">
        <f>AUM[[#This Row],[ Etica Obbligazionario Misto]]</f>
        <v>1205675833.02</v>
      </c>
      <c r="E1044" s="10">
        <f>D1043*OM[[#This Row],[Variazione percentuale]]</f>
        <v>608531.2284276</v>
      </c>
      <c r="F1044" s="11">
        <f>OM[[#This Row],[AUM]]-D1043</f>
        <v>663499.5</v>
      </c>
      <c r="G1044" s="11">
        <f>OM[[#This Row],[∆ AUM]]-OM[[#This Row],[effetto mercato]]</f>
        <v>54968.271572400001</v>
      </c>
    </row>
    <row r="1045" spans="1:7">
      <c r="A1045" s="4">
        <v>43523</v>
      </c>
      <c r="B1045">
        <v>-0.17660000000000001</v>
      </c>
      <c r="C1045" s="6">
        <f>OM[[#This Row],[Variaz]]/100</f>
        <v>-1.766E-3</v>
      </c>
      <c r="D1045" s="10">
        <f>AUM[[#This Row],[ Etica Obbligazionario Misto]]</f>
        <v>1203846772.9599998</v>
      </c>
      <c r="E1045" s="10">
        <f>D1044*OM[[#This Row],[Variazione percentuale]]</f>
        <v>-2129223.5211133198</v>
      </c>
      <c r="F1045" s="11">
        <f>OM[[#This Row],[AUM]]-D1044</f>
        <v>-1829060.0600001812</v>
      </c>
      <c r="G1045" s="11">
        <f>OM[[#This Row],[∆ AUM]]-OM[[#This Row],[effetto mercato]]</f>
        <v>300163.46111313859</v>
      </c>
    </row>
    <row r="1046" spans="1:7">
      <c r="A1046" s="4">
        <v>43524</v>
      </c>
      <c r="B1046">
        <v>-7.5800000000000006E-2</v>
      </c>
      <c r="C1046" s="6">
        <f>OM[[#This Row],[Variaz]]/100</f>
        <v>-7.580000000000001E-4</v>
      </c>
      <c r="D1046" s="10">
        <f>AUM[[#This Row],[ Etica Obbligazionario Misto]]</f>
        <v>1203056992.3999999</v>
      </c>
      <c r="E1046" s="10">
        <f>D1045*OM[[#This Row],[Variazione percentuale]]</f>
        <v>-912515.85390367999</v>
      </c>
      <c r="F1046" s="11">
        <f>OM[[#This Row],[AUM]]-D1045</f>
        <v>-789780.55999994278</v>
      </c>
      <c r="G1046" s="11">
        <f>OM[[#This Row],[∆ AUM]]-OM[[#This Row],[effetto mercato]]</f>
        <v>122735.29390373721</v>
      </c>
    </row>
    <row r="1047" spans="1:7">
      <c r="A1047" s="4">
        <v>43525</v>
      </c>
      <c r="B1047">
        <v>5.0599999999999999E-2</v>
      </c>
      <c r="C1047" s="6">
        <f>OM[[#This Row],[Variaz]]/100</f>
        <v>5.0599999999999994E-4</v>
      </c>
      <c r="D1047" s="10">
        <f>AUM[[#This Row],[ Etica Obbligazionario Misto]]</f>
        <v>1203454665.0800002</v>
      </c>
      <c r="E1047" s="10">
        <f>D1046*OM[[#This Row],[Variazione percentuale]]</f>
        <v>608746.83815439988</v>
      </c>
      <c r="F1047" s="11">
        <f>OM[[#This Row],[AUM]]-D1046</f>
        <v>397672.68000030518</v>
      </c>
      <c r="G1047" s="11">
        <f>OM[[#This Row],[∆ AUM]]-OM[[#This Row],[effetto mercato]]</f>
        <v>-211074.15815409471</v>
      </c>
    </row>
    <row r="1048" spans="1:7">
      <c r="A1048" s="4">
        <v>43528</v>
      </c>
      <c r="B1048">
        <v>8.8499999999999995E-2</v>
      </c>
      <c r="C1048" s="6">
        <f>OM[[#This Row],[Variaz]]/100</f>
        <v>8.8499999999999994E-4</v>
      </c>
      <c r="D1048" s="10">
        <f>AUM[[#This Row],[ Etica Obbligazionario Misto]]</f>
        <v>1204595964.6600001</v>
      </c>
      <c r="E1048" s="10">
        <f>D1047*OM[[#This Row],[Variazione percentuale]]</f>
        <v>1065057.3785958001</v>
      </c>
      <c r="F1048" s="11">
        <f>OM[[#This Row],[AUM]]-D1047</f>
        <v>1141299.5799999237</v>
      </c>
      <c r="G1048" s="11">
        <f>OM[[#This Row],[∆ AUM]]-OM[[#This Row],[effetto mercato]]</f>
        <v>76242.201404123567</v>
      </c>
    </row>
    <row r="1049" spans="1:7">
      <c r="A1049" s="4">
        <v>43529</v>
      </c>
      <c r="B1049">
        <v>-2.53E-2</v>
      </c>
      <c r="C1049" s="6">
        <f>OM[[#This Row],[Variaz]]/100</f>
        <v>-2.5299999999999997E-4</v>
      </c>
      <c r="D1049" s="10">
        <f>AUM[[#This Row],[ Etica Obbligazionario Misto]]</f>
        <v>1205153637.55</v>
      </c>
      <c r="E1049" s="10">
        <f>D1048*OM[[#This Row],[Variazione percentuale]]</f>
        <v>-304762.77905898</v>
      </c>
      <c r="F1049" s="11">
        <f>OM[[#This Row],[AUM]]-D1048</f>
        <v>557672.88999986649</v>
      </c>
      <c r="G1049" s="11">
        <f>OM[[#This Row],[∆ AUM]]-OM[[#This Row],[effetto mercato]]</f>
        <v>862435.66905884654</v>
      </c>
    </row>
    <row r="1050" spans="1:7">
      <c r="A1050" s="4">
        <v>43530</v>
      </c>
      <c r="B1050">
        <v>0.1263</v>
      </c>
      <c r="C1050" s="6">
        <f>OM[[#This Row],[Variaz]]/100</f>
        <v>1.263E-3</v>
      </c>
      <c r="D1050" s="10">
        <f>AUM[[#This Row],[ Etica Obbligazionario Misto]]</f>
        <v>1207398773.71</v>
      </c>
      <c r="E1050" s="10">
        <f>D1049*OM[[#This Row],[Variazione percentuale]]</f>
        <v>1522109.0442256499</v>
      </c>
      <c r="F1050" s="11">
        <f>OM[[#This Row],[AUM]]-D1049</f>
        <v>2245136.1600000858</v>
      </c>
      <c r="G1050" s="11">
        <f>OM[[#This Row],[∆ AUM]]-OM[[#This Row],[effetto mercato]]</f>
        <v>723027.11577443592</v>
      </c>
    </row>
    <row r="1051" spans="1:7">
      <c r="A1051" s="4">
        <v>43531</v>
      </c>
      <c r="B1051">
        <v>0.29010000000000002</v>
      </c>
      <c r="C1051" s="6">
        <f>OM[[#This Row],[Variaz]]/100</f>
        <v>2.9010000000000004E-3</v>
      </c>
      <c r="D1051" s="10">
        <f>AUM[[#This Row],[ Etica Obbligazionario Misto]]</f>
        <v>1211388964.0800002</v>
      </c>
      <c r="E1051" s="10">
        <f>D1050*OM[[#This Row],[Variazione percentuale]]</f>
        <v>3502663.8425327106</v>
      </c>
      <c r="F1051" s="11">
        <f>OM[[#This Row],[AUM]]-D1050</f>
        <v>3990190.370000124</v>
      </c>
      <c r="G1051" s="11">
        <f>OM[[#This Row],[∆ AUM]]-OM[[#This Row],[effetto mercato]]</f>
        <v>487526.52746741334</v>
      </c>
    </row>
    <row r="1052" spans="1:7">
      <c r="A1052" s="4">
        <v>43532</v>
      </c>
      <c r="B1052">
        <v>-0.16350000000000001</v>
      </c>
      <c r="C1052" s="6">
        <f>OM[[#This Row],[Variaz]]/100</f>
        <v>-1.6350000000000002E-3</v>
      </c>
      <c r="D1052" s="10">
        <f>AUM[[#This Row],[ Etica Obbligazionario Misto]]</f>
        <v>1209718337.8900001</v>
      </c>
      <c r="E1052" s="10">
        <f>D1051*OM[[#This Row],[Variazione percentuale]]</f>
        <v>-1980620.9562708004</v>
      </c>
      <c r="F1052" s="11">
        <f>OM[[#This Row],[AUM]]-D1051</f>
        <v>-1670626.1900000572</v>
      </c>
      <c r="G1052" s="11">
        <f>OM[[#This Row],[∆ AUM]]-OM[[#This Row],[effetto mercato]]</f>
        <v>309994.76627074322</v>
      </c>
    </row>
    <row r="1053" spans="1:7">
      <c r="A1053" s="4">
        <v>43535</v>
      </c>
      <c r="B1053">
        <v>0.1134</v>
      </c>
      <c r="C1053" s="6">
        <f>OM[[#This Row],[Variaz]]/100</f>
        <v>1.134E-3</v>
      </c>
      <c r="D1053" s="10">
        <f>AUM[[#This Row],[ Etica Obbligazionario Misto]]</f>
        <v>1211618428.1600001</v>
      </c>
      <c r="E1053" s="10">
        <f>D1052*OM[[#This Row],[Variazione percentuale]]</f>
        <v>1371820.5951672602</v>
      </c>
      <c r="F1053" s="11">
        <f>OM[[#This Row],[AUM]]-D1052</f>
        <v>1900090.2699999809</v>
      </c>
      <c r="G1053" s="11">
        <f>OM[[#This Row],[∆ AUM]]-OM[[#This Row],[effetto mercato]]</f>
        <v>528269.67483272078</v>
      </c>
    </row>
    <row r="1054" spans="1:7">
      <c r="A1054" s="4">
        <v>43536</v>
      </c>
      <c r="B1054">
        <v>5.0299999999999997E-2</v>
      </c>
      <c r="C1054" s="6">
        <f>OM[[#This Row],[Variaz]]/100</f>
        <v>5.0299999999999997E-4</v>
      </c>
      <c r="D1054" s="10">
        <f>AUM[[#This Row],[ Etica Obbligazionario Misto]]</f>
        <v>1213345308.6599998</v>
      </c>
      <c r="E1054" s="10">
        <f>D1053*OM[[#This Row],[Variazione percentuale]]</f>
        <v>609444.06936447998</v>
      </c>
      <c r="F1054" s="11">
        <f>OM[[#This Row],[AUM]]-D1053</f>
        <v>1726880.4999997616</v>
      </c>
      <c r="G1054" s="11">
        <f>OM[[#This Row],[∆ AUM]]-OM[[#This Row],[effetto mercato]]</f>
        <v>1117436.4306352816</v>
      </c>
    </row>
    <row r="1055" spans="1:7">
      <c r="A1055" s="4">
        <v>43537</v>
      </c>
      <c r="B1055">
        <v>1.26E-2</v>
      </c>
      <c r="C1055" s="6">
        <f>OM[[#This Row],[Variaz]]/100</f>
        <v>1.26E-4</v>
      </c>
      <c r="D1055" s="10">
        <f>AUM[[#This Row],[ Etica Obbligazionario Misto]]</f>
        <v>1213865228.02</v>
      </c>
      <c r="E1055" s="10">
        <f>D1054*OM[[#This Row],[Variazione percentuale]]</f>
        <v>152881.50889115999</v>
      </c>
      <c r="F1055" s="11">
        <f>OM[[#This Row],[AUM]]-D1054</f>
        <v>519919.36000013351</v>
      </c>
      <c r="G1055" s="11">
        <f>OM[[#This Row],[∆ AUM]]-OM[[#This Row],[effetto mercato]]</f>
        <v>367037.8511089735</v>
      </c>
    </row>
    <row r="1056" spans="1:7">
      <c r="A1056" s="4">
        <v>43538</v>
      </c>
      <c r="B1056">
        <v>2.52E-2</v>
      </c>
      <c r="C1056" s="6">
        <f>OM[[#This Row],[Variaz]]/100</f>
        <v>2.52E-4</v>
      </c>
      <c r="D1056" s="10">
        <f>AUM[[#This Row],[ Etica Obbligazionario Misto]]</f>
        <v>1215153899.1800001</v>
      </c>
      <c r="E1056" s="10">
        <f>D1055*OM[[#This Row],[Variazione percentuale]]</f>
        <v>305894.03746104002</v>
      </c>
      <c r="F1056" s="11">
        <f>OM[[#This Row],[AUM]]-D1055</f>
        <v>1288671.1600000858</v>
      </c>
      <c r="G1056" s="11">
        <f>OM[[#This Row],[∆ AUM]]-OM[[#This Row],[effetto mercato]]</f>
        <v>982777.12253904575</v>
      </c>
    </row>
    <row r="1057" spans="1:7">
      <c r="A1057" s="4">
        <v>43539</v>
      </c>
      <c r="B1057">
        <v>8.7999999999999995E-2</v>
      </c>
      <c r="C1057" s="6">
        <f>OM[[#This Row],[Variaz]]/100</f>
        <v>8.7999999999999992E-4</v>
      </c>
      <c r="D1057" s="10">
        <f>AUM[[#This Row],[ Etica Obbligazionario Misto]]</f>
        <v>1216605986.21</v>
      </c>
      <c r="E1057" s="10">
        <f>D1056*OM[[#This Row],[Variazione percentuale]]</f>
        <v>1069335.4312783999</v>
      </c>
      <c r="F1057" s="11">
        <f>OM[[#This Row],[AUM]]-D1056</f>
        <v>1452087.0299999714</v>
      </c>
      <c r="G1057" s="11">
        <f>OM[[#This Row],[∆ AUM]]-OM[[#This Row],[effetto mercato]]</f>
        <v>382751.5987215715</v>
      </c>
    </row>
    <row r="1058" spans="1:7">
      <c r="A1058" s="4">
        <v>43542</v>
      </c>
      <c r="B1058">
        <v>6.2799999999999995E-2</v>
      </c>
      <c r="C1058" s="6">
        <f>OM[[#This Row],[Variaz]]/100</f>
        <v>6.2799999999999998E-4</v>
      </c>
      <c r="D1058" s="10">
        <f>AUM[[#This Row],[ Etica Obbligazionario Misto]]</f>
        <v>1217917957.24</v>
      </c>
      <c r="E1058" s="10">
        <f>D1057*OM[[#This Row],[Variazione percentuale]]</f>
        <v>764028.55933988001</v>
      </c>
      <c r="F1058" s="11">
        <f>OM[[#This Row],[AUM]]-D1057</f>
        <v>1311971.0299999714</v>
      </c>
      <c r="G1058" s="11">
        <f>OM[[#This Row],[∆ AUM]]-OM[[#This Row],[effetto mercato]]</f>
        <v>547942.47066009138</v>
      </c>
    </row>
    <row r="1059" spans="1:7">
      <c r="A1059" s="4">
        <v>43543</v>
      </c>
      <c r="B1059">
        <v>-1.26E-2</v>
      </c>
      <c r="C1059" s="6">
        <f>OM[[#This Row],[Variaz]]/100</f>
        <v>-1.26E-4</v>
      </c>
      <c r="D1059" s="10">
        <f>AUM[[#This Row],[ Etica Obbligazionario Misto]]</f>
        <v>1218591963.28</v>
      </c>
      <c r="E1059" s="10">
        <f>D1058*OM[[#This Row],[Variazione percentuale]]</f>
        <v>-153457.66261224</v>
      </c>
      <c r="F1059" s="11">
        <f>OM[[#This Row],[AUM]]-D1058</f>
        <v>674006.03999996185</v>
      </c>
      <c r="G1059" s="11">
        <f>OM[[#This Row],[∆ AUM]]-OM[[#This Row],[effetto mercato]]</f>
        <v>827463.70261220192</v>
      </c>
    </row>
    <row r="1060" spans="1:7">
      <c r="A1060" s="4">
        <v>43544</v>
      </c>
      <c r="B1060">
        <v>-6.2799999999999995E-2</v>
      </c>
      <c r="C1060" s="6">
        <f>OM[[#This Row],[Variaz]]/100</f>
        <v>-6.2799999999999998E-4</v>
      </c>
      <c r="D1060" s="10">
        <f>AUM[[#This Row],[ Etica Obbligazionario Misto]]</f>
        <v>1218564999.55</v>
      </c>
      <c r="E1060" s="10">
        <f>D1059*OM[[#This Row],[Variazione percentuale]]</f>
        <v>-765275.75293983996</v>
      </c>
      <c r="F1060" s="11">
        <f>OM[[#This Row],[AUM]]-D1059</f>
        <v>-26963.730000019073</v>
      </c>
      <c r="G1060" s="11">
        <f>OM[[#This Row],[∆ AUM]]-OM[[#This Row],[effetto mercato]]</f>
        <v>738312.02293982089</v>
      </c>
    </row>
    <row r="1061" spans="1:7">
      <c r="A1061" s="4">
        <v>43545</v>
      </c>
      <c r="B1061">
        <v>0.1633</v>
      </c>
      <c r="C1061" s="6">
        <f>OM[[#This Row],[Variaz]]/100</f>
        <v>1.6329999999999999E-3</v>
      </c>
      <c r="D1061" s="10">
        <f>AUM[[#This Row],[ Etica Obbligazionario Misto]]</f>
        <v>1220835422.8</v>
      </c>
      <c r="E1061" s="10">
        <f>D1060*OM[[#This Row],[Variazione percentuale]]</f>
        <v>1989916.6442651497</v>
      </c>
      <c r="F1061" s="11">
        <f>OM[[#This Row],[AUM]]-D1060</f>
        <v>2270423.25</v>
      </c>
      <c r="G1061" s="11">
        <f>OM[[#This Row],[∆ AUM]]-OM[[#This Row],[effetto mercato]]</f>
        <v>280506.60573485028</v>
      </c>
    </row>
    <row r="1062" spans="1:7">
      <c r="A1062" s="4">
        <v>43546</v>
      </c>
      <c r="B1062">
        <v>0</v>
      </c>
      <c r="C1062" s="6">
        <f>OM[[#This Row],[Variaz]]/100</f>
        <v>0</v>
      </c>
      <c r="D1062" s="10">
        <f>AUM[[#This Row],[ Etica Obbligazionario Misto]]</f>
        <v>1222301180.99</v>
      </c>
      <c r="E1062" s="10">
        <f>D1061*OM[[#This Row],[Variazione percentuale]]</f>
        <v>0</v>
      </c>
      <c r="F1062" s="11">
        <f>OM[[#This Row],[AUM]]-D1061</f>
        <v>1465758.1900000572</v>
      </c>
      <c r="G1062" s="11">
        <f>OM[[#This Row],[∆ AUM]]-OM[[#This Row],[effetto mercato]]</f>
        <v>1465758.1900000572</v>
      </c>
    </row>
    <row r="1063" spans="1:7">
      <c r="A1063" s="4">
        <v>43549</v>
      </c>
      <c r="B1063">
        <v>-0.16309999999999999</v>
      </c>
      <c r="C1063" s="6">
        <f>OM[[#This Row],[Variaz]]/100</f>
        <v>-1.6309999999999999E-3</v>
      </c>
      <c r="D1063" s="10">
        <f>AUM[[#This Row],[ Etica Obbligazionario Misto]]</f>
        <v>1220589857.6300001</v>
      </c>
      <c r="E1063" s="10">
        <f>D1062*OM[[#This Row],[Variazione percentuale]]</f>
        <v>-1993573.2261946897</v>
      </c>
      <c r="F1063" s="11">
        <f>OM[[#This Row],[AUM]]-D1062</f>
        <v>-1711323.3599998951</v>
      </c>
      <c r="G1063" s="11">
        <f>OM[[#This Row],[∆ AUM]]-OM[[#This Row],[effetto mercato]]</f>
        <v>282249.86619479465</v>
      </c>
    </row>
    <row r="1064" spans="1:7">
      <c r="A1064" s="4">
        <v>43550</v>
      </c>
      <c r="B1064">
        <v>0.1633</v>
      </c>
      <c r="C1064" s="6">
        <f>OM[[#This Row],[Variaz]]/100</f>
        <v>1.6329999999999999E-3</v>
      </c>
      <c r="D1064" s="10">
        <f>AUM[[#This Row],[ Etica Obbligazionario Misto]]</f>
        <v>1223531046.1800001</v>
      </c>
      <c r="E1064" s="10">
        <f>D1063*OM[[#This Row],[Variazione percentuale]]</f>
        <v>1993223.2375097901</v>
      </c>
      <c r="F1064" s="11">
        <f>OM[[#This Row],[AUM]]-D1063</f>
        <v>2941188.5499999523</v>
      </c>
      <c r="G1064" s="11">
        <f>OM[[#This Row],[∆ AUM]]-OM[[#This Row],[effetto mercato]]</f>
        <v>947965.31249016221</v>
      </c>
    </row>
    <row r="1065" spans="1:7">
      <c r="A1065" s="4">
        <v>43551</v>
      </c>
      <c r="B1065">
        <v>0.16309999999999999</v>
      </c>
      <c r="C1065" s="6">
        <f>OM[[#This Row],[Variaz]]/100</f>
        <v>1.6309999999999999E-3</v>
      </c>
      <c r="D1065" s="10">
        <f>AUM[[#This Row],[ Etica Obbligazionario Misto]]</f>
        <v>1225520240.4599998</v>
      </c>
      <c r="E1065" s="10">
        <f>D1064*OM[[#This Row],[Variazione percentuale]]</f>
        <v>1995579.13631958</v>
      </c>
      <c r="F1065" s="11">
        <f>OM[[#This Row],[AUM]]-D1064</f>
        <v>1989194.279999733</v>
      </c>
      <c r="G1065" s="11">
        <f>OM[[#This Row],[∆ AUM]]-OM[[#This Row],[effetto mercato]]</f>
        <v>-6384.8563198470511</v>
      </c>
    </row>
    <row r="1066" spans="1:7">
      <c r="A1066" s="4">
        <v>43552</v>
      </c>
      <c r="B1066">
        <v>-7.51E-2</v>
      </c>
      <c r="C1066" s="6">
        <f>OM[[#This Row],[Variaz]]/100</f>
        <v>-7.5100000000000004E-4</v>
      </c>
      <c r="D1066" s="10">
        <f>AUM[[#This Row],[ Etica Obbligazionario Misto]]</f>
        <v>1224930822.6800001</v>
      </c>
      <c r="E1066" s="10">
        <f>D1065*OM[[#This Row],[Variazione percentuale]]</f>
        <v>-920365.70058545994</v>
      </c>
      <c r="F1066" s="11">
        <f>OM[[#This Row],[AUM]]-D1065</f>
        <v>-589417.77999973297</v>
      </c>
      <c r="G1066" s="11">
        <f>OM[[#This Row],[∆ AUM]]-OM[[#This Row],[effetto mercato]]</f>
        <v>330947.92058572697</v>
      </c>
    </row>
    <row r="1067" spans="1:7">
      <c r="A1067" s="4">
        <v>43553</v>
      </c>
      <c r="B1067">
        <v>0.1128</v>
      </c>
      <c r="C1067" s="6">
        <f>OM[[#This Row],[Variaz]]/100</f>
        <v>1.1279999999999999E-3</v>
      </c>
      <c r="D1067" s="10">
        <f>AUM[[#This Row],[ Etica Obbligazionario Misto]]</f>
        <v>1226903685.3899999</v>
      </c>
      <c r="E1067" s="10">
        <f>D1066*OM[[#This Row],[Variazione percentuale]]</f>
        <v>1381721.96798304</v>
      </c>
      <c r="F1067" s="11">
        <f>OM[[#This Row],[AUM]]-D1066</f>
        <v>1972862.7099997997</v>
      </c>
      <c r="G1067" s="11">
        <f>OM[[#This Row],[∆ AUM]]-OM[[#This Row],[effetto mercato]]</f>
        <v>591140.7420167597</v>
      </c>
    </row>
    <row r="1068" spans="1:7">
      <c r="A1068" s="4">
        <v>43556</v>
      </c>
      <c r="B1068">
        <v>2.5000000000000001E-2</v>
      </c>
      <c r="C1068" s="6">
        <f>OM[[#This Row],[Variaz]]/100</f>
        <v>2.5000000000000001E-4</v>
      </c>
      <c r="D1068" s="10">
        <f>AUM[[#This Row],[ Etica Obbligazionario Misto]]</f>
        <v>1228232563.0000002</v>
      </c>
      <c r="E1068" s="10">
        <f>D1067*OM[[#This Row],[Variazione percentuale]]</f>
        <v>306725.9213475</v>
      </c>
      <c r="F1068" s="11">
        <f>OM[[#This Row],[AUM]]-D1067</f>
        <v>1328877.6100003719</v>
      </c>
      <c r="G1068" s="11">
        <f>OM[[#This Row],[∆ AUM]]-OM[[#This Row],[effetto mercato]]</f>
        <v>1022151.6886528719</v>
      </c>
    </row>
    <row r="1069" spans="1:7">
      <c r="A1069" s="4">
        <v>43557</v>
      </c>
      <c r="B1069">
        <v>0.10009999999999999</v>
      </c>
      <c r="C1069" s="6">
        <f>OM[[#This Row],[Variaz]]/100</f>
        <v>1.0009999999999999E-3</v>
      </c>
      <c r="D1069" s="10">
        <f>AUM[[#This Row],[ Etica Obbligazionario Misto]]</f>
        <v>1230206121.1699998</v>
      </c>
      <c r="E1069" s="10">
        <f>D1068*OM[[#This Row],[Variazione percentuale]]</f>
        <v>1229460.7955630003</v>
      </c>
      <c r="F1069" s="11">
        <f>OM[[#This Row],[AUM]]-D1068</f>
        <v>1973558.1699995995</v>
      </c>
      <c r="G1069" s="11">
        <f>OM[[#This Row],[∆ AUM]]-OM[[#This Row],[effetto mercato]]</f>
        <v>744097.3744365992</v>
      </c>
    </row>
    <row r="1070" spans="1:7">
      <c r="A1070" s="4">
        <v>43558</v>
      </c>
      <c r="B1070">
        <v>-8.7499999999999994E-2</v>
      </c>
      <c r="C1070" s="6">
        <f>OM[[#This Row],[Variaz]]/100</f>
        <v>-8.7499999999999991E-4</v>
      </c>
      <c r="D1070" s="10">
        <f>AUM[[#This Row],[ Etica Obbligazionario Misto]]</f>
        <v>1230763517.9000001</v>
      </c>
      <c r="E1070" s="10">
        <f>D1069*OM[[#This Row],[Variazione percentuale]]</f>
        <v>-1076430.3560237498</v>
      </c>
      <c r="F1070" s="11">
        <f>OM[[#This Row],[AUM]]-D1069</f>
        <v>557396.73000025749</v>
      </c>
      <c r="G1070" s="11">
        <f>OM[[#This Row],[∆ AUM]]-OM[[#This Row],[effetto mercato]]</f>
        <v>1633827.0860240073</v>
      </c>
    </row>
    <row r="1071" spans="1:7">
      <c r="A1071" s="4">
        <v>43559</v>
      </c>
      <c r="B1071">
        <v>5.0099999999999999E-2</v>
      </c>
      <c r="C1071" s="6">
        <f>OM[[#This Row],[Variaz]]/100</f>
        <v>5.0100000000000003E-4</v>
      </c>
      <c r="D1071" s="10">
        <f>AUM[[#This Row],[ Etica Obbligazionario Misto]]</f>
        <v>1232553233.6400001</v>
      </c>
      <c r="E1071" s="10">
        <f>D1070*OM[[#This Row],[Variazione percentuale]]</f>
        <v>616612.52246790007</v>
      </c>
      <c r="F1071" s="11">
        <f>OM[[#This Row],[AUM]]-D1070</f>
        <v>1789715.7400000095</v>
      </c>
      <c r="G1071" s="11">
        <f>OM[[#This Row],[∆ AUM]]-OM[[#This Row],[effetto mercato]]</f>
        <v>1173103.2175321095</v>
      </c>
    </row>
    <row r="1072" spans="1:7">
      <c r="A1072" s="4">
        <v>43560</v>
      </c>
      <c r="B1072">
        <v>3.7499999999999999E-2</v>
      </c>
      <c r="C1072" s="6">
        <f>OM[[#This Row],[Variaz]]/100</f>
        <v>3.7500000000000001E-4</v>
      </c>
      <c r="D1072" s="10">
        <f>AUM[[#This Row],[ Etica Obbligazionario Misto]]</f>
        <v>1234638738.7400002</v>
      </c>
      <c r="E1072" s="10">
        <f>D1071*OM[[#This Row],[Variazione percentuale]]</f>
        <v>462207.46261500003</v>
      </c>
      <c r="F1072" s="11">
        <f>OM[[#This Row],[AUM]]-D1071</f>
        <v>2085505.1000001431</v>
      </c>
      <c r="G1072" s="11">
        <f>OM[[#This Row],[∆ AUM]]-OM[[#This Row],[effetto mercato]]</f>
        <v>1623297.637385143</v>
      </c>
    </row>
    <row r="1073" spans="1:7">
      <c r="A1073" s="4">
        <v>43563</v>
      </c>
      <c r="B1073">
        <v>-2.5000000000000001E-2</v>
      </c>
      <c r="C1073" s="6">
        <f>OM[[#This Row],[Variaz]]/100</f>
        <v>-2.5000000000000001E-4</v>
      </c>
      <c r="D1073" s="10">
        <f>AUM[[#This Row],[ Etica Obbligazionario Misto]]</f>
        <v>1235770618.3199999</v>
      </c>
      <c r="E1073" s="10">
        <f>D1072*OM[[#This Row],[Variazione percentuale]]</f>
        <v>-308659.68468500004</v>
      </c>
      <c r="F1073" s="11">
        <f>OM[[#This Row],[AUM]]-D1072</f>
        <v>1131879.5799996853</v>
      </c>
      <c r="G1073" s="11">
        <f>OM[[#This Row],[∆ AUM]]-OM[[#This Row],[effetto mercato]]</f>
        <v>1440539.2646846853</v>
      </c>
    </row>
    <row r="1074" spans="1:7">
      <c r="A1074" s="4">
        <v>43564</v>
      </c>
      <c r="B1074">
        <v>-1.2500000000000001E-2</v>
      </c>
      <c r="C1074" s="6">
        <f>OM[[#This Row],[Variaz]]/100</f>
        <v>-1.25E-4</v>
      </c>
      <c r="D1074" s="10">
        <f>AUM[[#This Row],[ Etica Obbligazionario Misto]]</f>
        <v>1236379014.75</v>
      </c>
      <c r="E1074" s="10">
        <f>D1073*OM[[#This Row],[Variazione percentuale]]</f>
        <v>-154471.32728999999</v>
      </c>
      <c r="F1074" s="11">
        <f>OM[[#This Row],[AUM]]-D1073</f>
        <v>608396.43000006676</v>
      </c>
      <c r="G1074" s="11">
        <f>OM[[#This Row],[∆ AUM]]-OM[[#This Row],[effetto mercato]]</f>
        <v>762867.75729006669</v>
      </c>
    </row>
    <row r="1075" spans="1:7">
      <c r="A1075" s="4">
        <v>43565</v>
      </c>
      <c r="B1075">
        <v>0.11260000000000001</v>
      </c>
      <c r="C1075" s="6">
        <f>OM[[#This Row],[Variaz]]/100</f>
        <v>1.126E-3</v>
      </c>
      <c r="D1075" s="10">
        <f>AUM[[#This Row],[ Etica Obbligazionario Misto]]</f>
        <v>1238098842.3799999</v>
      </c>
      <c r="E1075" s="10">
        <f>D1074*OM[[#This Row],[Variazione percentuale]]</f>
        <v>1392162.7706085001</v>
      </c>
      <c r="F1075" s="11">
        <f>OM[[#This Row],[AUM]]-D1074</f>
        <v>1719827.629999876</v>
      </c>
      <c r="G1075" s="11">
        <f>OM[[#This Row],[∆ AUM]]-OM[[#This Row],[effetto mercato]]</f>
        <v>327664.85939137591</v>
      </c>
    </row>
    <row r="1076" spans="1:7">
      <c r="A1076" s="4">
        <v>43566</v>
      </c>
      <c r="B1076">
        <v>-3.7499999999999999E-2</v>
      </c>
      <c r="C1076" s="6">
        <f>OM[[#This Row],[Variaz]]/100</f>
        <v>-3.7500000000000001E-4</v>
      </c>
      <c r="D1076" s="10">
        <f>AUM[[#This Row],[ Etica Obbligazionario Misto]]</f>
        <v>1238751938.25</v>
      </c>
      <c r="E1076" s="10">
        <f>D1075*OM[[#This Row],[Variazione percentuale]]</f>
        <v>-464287.06589249999</v>
      </c>
      <c r="F1076" s="11">
        <f>OM[[#This Row],[AUM]]-D1075</f>
        <v>653095.87000012398</v>
      </c>
      <c r="G1076" s="11">
        <f>OM[[#This Row],[∆ AUM]]-OM[[#This Row],[effetto mercato]]</f>
        <v>1117382.9358926238</v>
      </c>
    </row>
    <row r="1077" spans="1:7">
      <c r="A1077" s="4">
        <v>43567</v>
      </c>
      <c r="B1077">
        <v>-0.15</v>
      </c>
      <c r="C1077" s="6">
        <f>OM[[#This Row],[Variaz]]/100</f>
        <v>-1.5E-3</v>
      </c>
      <c r="D1077" s="10">
        <f>AUM[[#This Row],[ Etica Obbligazionario Misto]]</f>
        <v>1237854506.5799999</v>
      </c>
      <c r="E1077" s="10">
        <f>D1076*OM[[#This Row],[Variazione percentuale]]</f>
        <v>-1858127.907375</v>
      </c>
      <c r="F1077" s="11">
        <f>OM[[#This Row],[AUM]]-D1076</f>
        <v>-897431.67000007629</v>
      </c>
      <c r="G1077" s="11">
        <f>OM[[#This Row],[∆ AUM]]-OM[[#This Row],[effetto mercato]]</f>
        <v>960696.23737492366</v>
      </c>
    </row>
    <row r="1078" spans="1:7">
      <c r="A1078" s="4">
        <v>43570</v>
      </c>
      <c r="B1078">
        <v>1.2500000000000001E-2</v>
      </c>
      <c r="C1078" s="6">
        <f>OM[[#This Row],[Variaz]]/100</f>
        <v>1.25E-4</v>
      </c>
      <c r="D1078" s="10">
        <f>AUM[[#This Row],[ Etica Obbligazionario Misto]]</f>
        <v>1238881687.4599998</v>
      </c>
      <c r="E1078" s="10">
        <f>D1077*OM[[#This Row],[Variazione percentuale]]</f>
        <v>154731.81332250001</v>
      </c>
      <c r="F1078" s="11">
        <f>OM[[#This Row],[AUM]]-D1077</f>
        <v>1027180.879999876</v>
      </c>
      <c r="G1078" s="11">
        <f>OM[[#This Row],[∆ AUM]]-OM[[#This Row],[effetto mercato]]</f>
        <v>872449.06667737605</v>
      </c>
    </row>
    <row r="1079" spans="1:7">
      <c r="A1079" s="4">
        <v>43571</v>
      </c>
      <c r="B1079">
        <v>2.5000000000000001E-2</v>
      </c>
      <c r="C1079" s="6">
        <f>OM[[#This Row],[Variaz]]/100</f>
        <v>2.5000000000000001E-4</v>
      </c>
      <c r="D1079" s="10">
        <f>AUM[[#This Row],[ Etica Obbligazionario Misto]]</f>
        <v>1240455105.53</v>
      </c>
      <c r="E1079" s="10">
        <f>D1078*OM[[#This Row],[Variazione percentuale]]</f>
        <v>309720.42186499998</v>
      </c>
      <c r="F1079" s="11">
        <f>OM[[#This Row],[AUM]]-D1078</f>
        <v>1573418.0700001717</v>
      </c>
      <c r="G1079" s="11">
        <f>OM[[#This Row],[∆ AUM]]-OM[[#This Row],[effetto mercato]]</f>
        <v>1263697.6481351717</v>
      </c>
    </row>
    <row r="1080" spans="1:7">
      <c r="A1080" s="4">
        <v>43572</v>
      </c>
      <c r="B1080">
        <v>-3.7499999999999999E-2</v>
      </c>
      <c r="C1080" s="6">
        <f>OM[[#This Row],[Variaz]]/100</f>
        <v>-3.7500000000000001E-4</v>
      </c>
      <c r="D1080" s="10">
        <f>AUM[[#This Row],[ Etica Obbligazionario Misto]]</f>
        <v>1240756963.3400002</v>
      </c>
      <c r="E1080" s="10">
        <f>D1079*OM[[#This Row],[Variazione percentuale]]</f>
        <v>-465170.66457374999</v>
      </c>
      <c r="F1080" s="11">
        <f>OM[[#This Row],[AUM]]-D1079</f>
        <v>301857.8100001812</v>
      </c>
      <c r="G1080" s="11">
        <f>OM[[#This Row],[∆ AUM]]-OM[[#This Row],[effetto mercato]]</f>
        <v>767028.47457393119</v>
      </c>
    </row>
    <row r="1081" spans="1:7">
      <c r="A1081" s="4">
        <v>43573</v>
      </c>
      <c r="B1081">
        <v>0.16270000000000001</v>
      </c>
      <c r="C1081" s="6">
        <f>OM[[#This Row],[Variaz]]/100</f>
        <v>1.6270000000000002E-3</v>
      </c>
      <c r="D1081" s="10">
        <f>AUM[[#This Row],[ Etica Obbligazionario Misto]]</f>
        <v>1243975058.1000001</v>
      </c>
      <c r="E1081" s="10">
        <f>D1080*OM[[#This Row],[Variazione percentuale]]</f>
        <v>2018711.5793541805</v>
      </c>
      <c r="F1081" s="11">
        <f>OM[[#This Row],[AUM]]-D1080</f>
        <v>3218094.7599999905</v>
      </c>
      <c r="G1081" s="11">
        <f>OM[[#This Row],[∆ AUM]]-OM[[#This Row],[effetto mercato]]</f>
        <v>1199383.18064581</v>
      </c>
    </row>
    <row r="1082" spans="1:7">
      <c r="A1082" s="4">
        <v>43578</v>
      </c>
      <c r="B1082">
        <v>-2.5000000000000001E-2</v>
      </c>
      <c r="C1082" s="6">
        <f>OM[[#This Row],[Variaz]]/100</f>
        <v>-2.5000000000000001E-4</v>
      </c>
      <c r="D1082" s="10">
        <f>AUM[[#This Row],[ Etica Obbligazionario Misto]]</f>
        <v>1245095812.2399998</v>
      </c>
      <c r="E1082" s="10">
        <f>D1081*OM[[#This Row],[Variazione percentuale]]</f>
        <v>-310993.76452500006</v>
      </c>
      <c r="F1082" s="11">
        <f>OM[[#This Row],[AUM]]-D1081</f>
        <v>1120754.1399996281</v>
      </c>
      <c r="G1082" s="11">
        <f>OM[[#This Row],[∆ AUM]]-OM[[#This Row],[effetto mercato]]</f>
        <v>1431747.9045246281</v>
      </c>
    </row>
    <row r="1083" spans="1:7">
      <c r="A1083" s="4">
        <v>43579</v>
      </c>
      <c r="B1083">
        <v>0.1</v>
      </c>
      <c r="C1083" s="6">
        <f>OM[[#This Row],[Variaz]]/100</f>
        <v>1E-3</v>
      </c>
      <c r="D1083" s="10">
        <f>AUM[[#This Row],[ Etica Obbligazionario Misto]]</f>
        <v>1246815180.5100002</v>
      </c>
      <c r="E1083" s="10">
        <f>D1082*OM[[#This Row],[Variazione percentuale]]</f>
        <v>1245095.8122399999</v>
      </c>
      <c r="F1083" s="11">
        <f>OM[[#This Row],[AUM]]-D1082</f>
        <v>1719368.2700004578</v>
      </c>
      <c r="G1083" s="11">
        <f>OM[[#This Row],[∆ AUM]]-OM[[#This Row],[effetto mercato]]</f>
        <v>474272.45776045788</v>
      </c>
    </row>
    <row r="1084" spans="1:7">
      <c r="A1084" s="4">
        <v>43581</v>
      </c>
      <c r="B1084">
        <v>6.2399999999999997E-2</v>
      </c>
      <c r="C1084" s="6">
        <f>OM[[#This Row],[Variaz]]/100</f>
        <v>6.2399999999999999E-4</v>
      </c>
      <c r="D1084" s="10">
        <f>AUM[[#This Row],[ Etica Obbligazionario Misto]]</f>
        <v>1248444397.6599998</v>
      </c>
      <c r="E1084" s="10">
        <f>D1083*OM[[#This Row],[Variazione percentuale]]</f>
        <v>778012.67263824015</v>
      </c>
      <c r="F1084" s="11">
        <f>OM[[#This Row],[AUM]]-D1083</f>
        <v>1629217.1499996185</v>
      </c>
      <c r="G1084" s="11">
        <f>OM[[#This Row],[∆ AUM]]-OM[[#This Row],[effetto mercato]]</f>
        <v>851204.47736137838</v>
      </c>
    </row>
    <row r="1085" spans="1:7">
      <c r="A1085" s="4">
        <v>43584</v>
      </c>
      <c r="B1085">
        <v>-2.5000000000000001E-2</v>
      </c>
      <c r="C1085" s="6">
        <f>OM[[#This Row],[Variaz]]/100</f>
        <v>-2.5000000000000001E-4</v>
      </c>
      <c r="D1085" s="10">
        <f>AUM[[#This Row],[ Etica Obbligazionario Misto]]</f>
        <v>1249004212.27</v>
      </c>
      <c r="E1085" s="10">
        <f>D1084*OM[[#This Row],[Variazione percentuale]]</f>
        <v>-312111.09941499995</v>
      </c>
      <c r="F1085" s="11">
        <f>OM[[#This Row],[AUM]]-D1084</f>
        <v>559814.61000013351</v>
      </c>
      <c r="G1085" s="11">
        <f>OM[[#This Row],[∆ AUM]]-OM[[#This Row],[effetto mercato]]</f>
        <v>871925.70941513346</v>
      </c>
    </row>
    <row r="1086" spans="1:7">
      <c r="A1086" s="4">
        <v>43585</v>
      </c>
      <c r="B1086">
        <v>2.5000000000000001E-2</v>
      </c>
      <c r="C1086" s="6">
        <f>OM[[#This Row],[Variaz]]/100</f>
        <v>2.5000000000000001E-4</v>
      </c>
      <c r="D1086" s="10">
        <f>AUM[[#This Row],[ Etica Obbligazionario Misto]]</f>
        <v>1249817832.0999999</v>
      </c>
      <c r="E1086" s="10">
        <f>D1085*OM[[#This Row],[Variazione percentuale]]</f>
        <v>312251.0530675</v>
      </c>
      <c r="F1086" s="11">
        <f>OM[[#This Row],[AUM]]-D1085</f>
        <v>813619.82999992371</v>
      </c>
      <c r="G1086" s="11">
        <f>OM[[#This Row],[∆ AUM]]-OM[[#This Row],[effetto mercato]]</f>
        <v>501368.7769324237</v>
      </c>
    </row>
    <row r="1087" spans="1:7">
      <c r="A1087" s="4">
        <v>43587</v>
      </c>
      <c r="B1087">
        <v>-9.98E-2</v>
      </c>
      <c r="C1087" s="6">
        <f>OM[[#This Row],[Variaz]]/100</f>
        <v>-9.9799999999999997E-4</v>
      </c>
      <c r="D1087" s="10">
        <f>AUM[[#This Row],[ Etica Obbligazionario Misto]]</f>
        <v>1249455892.6600001</v>
      </c>
      <c r="E1087" s="10">
        <f>D1086*OM[[#This Row],[Variazione percentuale]]</f>
        <v>-1247318.1964357998</v>
      </c>
      <c r="F1087" s="11">
        <f>OM[[#This Row],[AUM]]-D1086</f>
        <v>-361939.4399998188</v>
      </c>
      <c r="G1087" s="11">
        <f>OM[[#This Row],[∆ AUM]]-OM[[#This Row],[effetto mercato]]</f>
        <v>885378.75643598102</v>
      </c>
    </row>
    <row r="1088" spans="1:7">
      <c r="A1088" s="4">
        <v>43588</v>
      </c>
      <c r="B1088">
        <v>0.05</v>
      </c>
      <c r="C1088" s="6">
        <f>OM[[#This Row],[Variaz]]/100</f>
        <v>5.0000000000000001E-4</v>
      </c>
      <c r="D1088" s="10">
        <f>AUM[[#This Row],[ Etica Obbligazionario Misto]]</f>
        <v>1250779885.24</v>
      </c>
      <c r="E1088" s="10">
        <f>D1087*OM[[#This Row],[Variazione percentuale]]</f>
        <v>624727.94633000006</v>
      </c>
      <c r="F1088" s="11">
        <f>OM[[#This Row],[AUM]]-D1087</f>
        <v>1323992.5799999237</v>
      </c>
      <c r="G1088" s="11">
        <f>OM[[#This Row],[∆ AUM]]-OM[[#This Row],[effetto mercato]]</f>
        <v>699264.63366992364</v>
      </c>
    </row>
    <row r="1089" spans="1:7">
      <c r="A1089" s="4">
        <v>43591</v>
      </c>
      <c r="B1089">
        <v>-4.99E-2</v>
      </c>
      <c r="C1089" s="6">
        <f>OM[[#This Row],[Variaz]]/100</f>
        <v>-4.9899999999999999E-4</v>
      </c>
      <c r="D1089" s="10">
        <f>AUM[[#This Row],[ Etica Obbligazionario Misto]]</f>
        <v>1252567514.71</v>
      </c>
      <c r="E1089" s="10">
        <f>D1088*OM[[#This Row],[Variazione percentuale]]</f>
        <v>-624139.16273475997</v>
      </c>
      <c r="F1089" s="11">
        <f>OM[[#This Row],[AUM]]-D1088</f>
        <v>1787629.4700000286</v>
      </c>
      <c r="G1089" s="11">
        <f>OM[[#This Row],[∆ AUM]]-OM[[#This Row],[effetto mercato]]</f>
        <v>2411768.6327347886</v>
      </c>
    </row>
    <row r="1090" spans="1:7">
      <c r="A1090" s="4">
        <v>43592</v>
      </c>
      <c r="B1090">
        <v>-8.7400000000000005E-2</v>
      </c>
      <c r="C1090" s="6">
        <f>OM[[#This Row],[Variaz]]/100</f>
        <v>-8.740000000000001E-4</v>
      </c>
      <c r="D1090" s="10">
        <f>AUM[[#This Row],[ Etica Obbligazionario Misto]]</f>
        <v>1253321486.22</v>
      </c>
      <c r="E1090" s="10">
        <f>D1089*OM[[#This Row],[Variazione percentuale]]</f>
        <v>-1094744.0078565401</v>
      </c>
      <c r="F1090" s="11">
        <f>OM[[#This Row],[AUM]]-D1089</f>
        <v>753971.50999999046</v>
      </c>
      <c r="G1090" s="11">
        <f>OM[[#This Row],[∆ AUM]]-OM[[#This Row],[effetto mercato]]</f>
        <v>1848715.5178565306</v>
      </c>
    </row>
    <row r="1091" spans="1:7">
      <c r="A1091" s="4">
        <v>43593</v>
      </c>
      <c r="B1091">
        <v>-0.1</v>
      </c>
      <c r="C1091" s="6">
        <f>OM[[#This Row],[Variaz]]/100</f>
        <v>-1E-3</v>
      </c>
      <c r="D1091" s="10">
        <f>AUM[[#This Row],[ Etica Obbligazionario Misto]]</f>
        <v>1253019263.6300001</v>
      </c>
      <c r="E1091" s="10">
        <f>D1090*OM[[#This Row],[Variazione percentuale]]</f>
        <v>-1253321.4862200001</v>
      </c>
      <c r="F1091" s="11">
        <f>OM[[#This Row],[AUM]]-D1090</f>
        <v>-302222.58999991417</v>
      </c>
      <c r="G1091" s="11">
        <f>OM[[#This Row],[∆ AUM]]-OM[[#This Row],[effetto mercato]]</f>
        <v>951098.89622008591</v>
      </c>
    </row>
    <row r="1092" spans="1:7">
      <c r="A1092" s="4">
        <v>43594</v>
      </c>
      <c r="B1092">
        <v>-0.2127</v>
      </c>
      <c r="C1092" s="6">
        <f>OM[[#This Row],[Variaz]]/100</f>
        <v>-2.127E-3</v>
      </c>
      <c r="D1092" s="10">
        <f>AUM[[#This Row],[ Etica Obbligazionario Misto]]</f>
        <v>1251305092.3200002</v>
      </c>
      <c r="E1092" s="10">
        <f>D1091*OM[[#This Row],[Variazione percentuale]]</f>
        <v>-2665171.9737410103</v>
      </c>
      <c r="F1092" s="11">
        <f>OM[[#This Row],[AUM]]-D1091</f>
        <v>-1714171.3099999428</v>
      </c>
      <c r="G1092" s="11">
        <f>OM[[#This Row],[∆ AUM]]-OM[[#This Row],[effetto mercato]]</f>
        <v>951000.66374106752</v>
      </c>
    </row>
    <row r="1093" spans="1:7">
      <c r="A1093" s="4">
        <v>43595</v>
      </c>
      <c r="B1093">
        <v>5.0200000000000002E-2</v>
      </c>
      <c r="C1093" s="6">
        <f>OM[[#This Row],[Variaz]]/100</f>
        <v>5.0200000000000006E-4</v>
      </c>
      <c r="D1093" s="10">
        <f>AUM[[#This Row],[ Etica Obbligazionario Misto]]</f>
        <v>1252940842.4699998</v>
      </c>
      <c r="E1093" s="10">
        <f>D1092*OM[[#This Row],[Variazione percentuale]]</f>
        <v>628155.15634464019</v>
      </c>
      <c r="F1093" s="11">
        <f>OM[[#This Row],[AUM]]-D1092</f>
        <v>1635750.1499996185</v>
      </c>
      <c r="G1093" s="11">
        <f>OM[[#This Row],[∆ AUM]]-OM[[#This Row],[effetto mercato]]</f>
        <v>1007594.9936549783</v>
      </c>
    </row>
    <row r="1094" spans="1:7">
      <c r="A1094" s="4">
        <v>43598</v>
      </c>
      <c r="B1094">
        <v>-0.16289999999999999</v>
      </c>
      <c r="C1094" s="6">
        <f>OM[[#This Row],[Variaz]]/100</f>
        <v>-1.6289999999999998E-3</v>
      </c>
      <c r="D1094" s="10">
        <f>AUM[[#This Row],[ Etica Obbligazionario Misto]]</f>
        <v>1251586223.7299998</v>
      </c>
      <c r="E1094" s="10">
        <f>D1093*OM[[#This Row],[Variazione percentuale]]</f>
        <v>-2041040.6323836294</v>
      </c>
      <c r="F1094" s="11">
        <f>OM[[#This Row],[AUM]]-D1093</f>
        <v>-1354618.7400000095</v>
      </c>
      <c r="G1094" s="11">
        <f>OM[[#This Row],[∆ AUM]]-OM[[#This Row],[effetto mercato]]</f>
        <v>686421.89238361991</v>
      </c>
    </row>
    <row r="1095" spans="1:7">
      <c r="A1095" s="4">
        <v>43599</v>
      </c>
      <c r="B1095">
        <v>7.5300000000000006E-2</v>
      </c>
      <c r="C1095" s="6">
        <f>OM[[#This Row],[Variaz]]/100</f>
        <v>7.5300000000000009E-4</v>
      </c>
      <c r="D1095" s="10">
        <f>AUM[[#This Row],[ Etica Obbligazionario Misto]]</f>
        <v>1253549733.6899998</v>
      </c>
      <c r="E1095" s="10">
        <f>D1094*OM[[#This Row],[Variazione percentuale]]</f>
        <v>942444.42646868993</v>
      </c>
      <c r="F1095" s="11">
        <f>OM[[#This Row],[AUM]]-D1094</f>
        <v>1963509.9600000381</v>
      </c>
      <c r="G1095" s="11">
        <f>OM[[#This Row],[∆ AUM]]-OM[[#This Row],[effetto mercato]]</f>
        <v>1021065.5335313482</v>
      </c>
    </row>
    <row r="1096" spans="1:7">
      <c r="A1096" s="4">
        <v>43600</v>
      </c>
      <c r="B1096">
        <v>8.7800000000000003E-2</v>
      </c>
      <c r="C1096" s="6">
        <f>OM[[#This Row],[Variaz]]/100</f>
        <v>8.7799999999999998E-4</v>
      </c>
      <c r="D1096" s="10">
        <f>AUM[[#This Row],[ Etica Obbligazionario Misto]]</f>
        <v>1255786360.6400001</v>
      </c>
      <c r="E1096" s="10">
        <f>D1095*OM[[#This Row],[Variazione percentuale]]</f>
        <v>1100616.6661798197</v>
      </c>
      <c r="F1096" s="11">
        <f>OM[[#This Row],[AUM]]-D1095</f>
        <v>2236626.9500002861</v>
      </c>
      <c r="G1096" s="11">
        <f>OM[[#This Row],[∆ AUM]]-OM[[#This Row],[effetto mercato]]</f>
        <v>1136010.2838204664</v>
      </c>
    </row>
    <row r="1097" spans="1:7">
      <c r="A1097" s="4">
        <v>43601</v>
      </c>
      <c r="B1097">
        <v>0.16289999999999999</v>
      </c>
      <c r="C1097" s="6">
        <f>OM[[#This Row],[Variaz]]/100</f>
        <v>1.6289999999999998E-3</v>
      </c>
      <c r="D1097" s="10">
        <f>AUM[[#This Row],[ Etica Obbligazionario Misto]]</f>
        <v>1258437070.79</v>
      </c>
      <c r="E1097" s="10">
        <f>D1096*OM[[#This Row],[Variazione percentuale]]</f>
        <v>2045675.9814825598</v>
      </c>
      <c r="F1097" s="11">
        <f>OM[[#This Row],[AUM]]-D1096</f>
        <v>2650710.1499998569</v>
      </c>
      <c r="G1097" s="11">
        <f>OM[[#This Row],[∆ AUM]]-OM[[#This Row],[effetto mercato]]</f>
        <v>605034.16851729713</v>
      </c>
    </row>
    <row r="1098" spans="1:7">
      <c r="A1098" s="4">
        <v>43602</v>
      </c>
      <c r="B1098">
        <v>5.0099999999999999E-2</v>
      </c>
      <c r="C1098" s="6">
        <f>OM[[#This Row],[Variaz]]/100</f>
        <v>5.0100000000000003E-4</v>
      </c>
      <c r="D1098" s="10">
        <f>AUM[[#This Row],[ Etica Obbligazionario Misto]]</f>
        <v>1260010765.8500001</v>
      </c>
      <c r="E1098" s="10">
        <f>D1097*OM[[#This Row],[Variazione percentuale]]</f>
        <v>630476.97246578999</v>
      </c>
      <c r="F1098" s="11">
        <f>OM[[#This Row],[AUM]]-D1097</f>
        <v>1573695.0600001812</v>
      </c>
      <c r="G1098" s="11">
        <f>OM[[#This Row],[∆ AUM]]-OM[[#This Row],[effetto mercato]]</f>
        <v>943218.0875343912</v>
      </c>
    </row>
    <row r="1099" spans="1:7">
      <c r="A1099" s="4">
        <v>43605</v>
      </c>
      <c r="B1099">
        <v>-0.15010000000000001</v>
      </c>
      <c r="C1099" s="6">
        <f>OM[[#This Row],[Variaz]]/100</f>
        <v>-1.5010000000000002E-3</v>
      </c>
      <c r="D1099" s="10">
        <f>AUM[[#This Row],[ Etica Obbligazionario Misto]]</f>
        <v>1259575785.0100002</v>
      </c>
      <c r="E1099" s="10">
        <f>D1098*OM[[#This Row],[Variazione percentuale]]</f>
        <v>-1891276.1595408504</v>
      </c>
      <c r="F1099" s="11">
        <f>OM[[#This Row],[AUM]]-D1098</f>
        <v>-434980.83999991417</v>
      </c>
      <c r="G1099" s="11">
        <f>OM[[#This Row],[∆ AUM]]-OM[[#This Row],[effetto mercato]]</f>
        <v>1456295.3195409363</v>
      </c>
    </row>
    <row r="1100" spans="1:7">
      <c r="A1100" s="4">
        <v>43606</v>
      </c>
      <c r="B1100">
        <v>2.5100000000000001E-2</v>
      </c>
      <c r="C1100" s="6">
        <f>OM[[#This Row],[Variaz]]/100</f>
        <v>2.5100000000000003E-4</v>
      </c>
      <c r="D1100" s="10">
        <f>AUM[[#This Row],[ Etica Obbligazionario Misto]]</f>
        <v>1260475732.29</v>
      </c>
      <c r="E1100" s="10">
        <f>D1099*OM[[#This Row],[Variazione percentuale]]</f>
        <v>316153.52203751012</v>
      </c>
      <c r="F1100" s="11">
        <f>OM[[#This Row],[AUM]]-D1099</f>
        <v>899947.27999973297</v>
      </c>
      <c r="G1100" s="11">
        <f>OM[[#This Row],[∆ AUM]]-OM[[#This Row],[effetto mercato]]</f>
        <v>583793.75796222291</v>
      </c>
    </row>
    <row r="1101" spans="1:7">
      <c r="A1101" s="4">
        <v>43607</v>
      </c>
      <c r="B1101">
        <v>3.7600000000000001E-2</v>
      </c>
      <c r="C1101" s="6">
        <f>OM[[#This Row],[Variaz]]/100</f>
        <v>3.7600000000000003E-4</v>
      </c>
      <c r="D1101" s="10">
        <f>AUM[[#This Row],[ Etica Obbligazionario Misto]]</f>
        <v>1262106039.23</v>
      </c>
      <c r="E1101" s="10">
        <f>D1100*OM[[#This Row],[Variazione percentuale]]</f>
        <v>473938.87534104002</v>
      </c>
      <c r="F1101" s="11">
        <f>OM[[#This Row],[AUM]]-D1100</f>
        <v>1630306.9400000572</v>
      </c>
      <c r="G1101" s="11">
        <f>OM[[#This Row],[∆ AUM]]-OM[[#This Row],[effetto mercato]]</f>
        <v>1156368.0646590171</v>
      </c>
    </row>
    <row r="1102" spans="1:7">
      <c r="A1102" s="4">
        <v>43608</v>
      </c>
      <c r="B1102">
        <v>-0.1002</v>
      </c>
      <c r="C1102" s="6">
        <f>OM[[#This Row],[Variaz]]/100</f>
        <v>-1.0020000000000001E-3</v>
      </c>
      <c r="D1102" s="10">
        <f>AUM[[#This Row],[ Etica Obbligazionario Misto]]</f>
        <v>1261571516.3700001</v>
      </c>
      <c r="E1102" s="10">
        <f>D1101*OM[[#This Row],[Variazione percentuale]]</f>
        <v>-1264630.25130846</v>
      </c>
      <c r="F1102" s="11">
        <f>OM[[#This Row],[AUM]]-D1101</f>
        <v>-534522.8599998951</v>
      </c>
      <c r="G1102" s="11">
        <f>OM[[#This Row],[∆ AUM]]-OM[[#This Row],[effetto mercato]]</f>
        <v>730107.39130856493</v>
      </c>
    </row>
    <row r="1103" spans="1:7">
      <c r="A1103" s="4">
        <v>43609</v>
      </c>
      <c r="B1103">
        <v>5.0099999999999999E-2</v>
      </c>
      <c r="C1103" s="6">
        <f>OM[[#This Row],[Variaz]]/100</f>
        <v>5.0100000000000003E-4</v>
      </c>
      <c r="D1103" s="10">
        <f>AUM[[#This Row],[ Etica Obbligazionario Misto]]</f>
        <v>1263058222.03</v>
      </c>
      <c r="E1103" s="10">
        <f>D1102*OM[[#This Row],[Variazione percentuale]]</f>
        <v>632047.32970137009</v>
      </c>
      <c r="F1103" s="11">
        <f>OM[[#This Row],[AUM]]-D1102</f>
        <v>1486705.6599998474</v>
      </c>
      <c r="G1103" s="11">
        <f>OM[[#This Row],[∆ AUM]]-OM[[#This Row],[effetto mercato]]</f>
        <v>854658.33029847732</v>
      </c>
    </row>
    <row r="1104" spans="1:7">
      <c r="A1104" s="4">
        <v>43612</v>
      </c>
      <c r="B1104">
        <v>0</v>
      </c>
      <c r="C1104" s="6">
        <f>OM[[#This Row],[Variaz]]/100</f>
        <v>0</v>
      </c>
      <c r="D1104" s="10">
        <f>AUM[[#This Row],[ Etica Obbligazionario Misto]]</f>
        <v>1263417679.6700001</v>
      </c>
      <c r="E1104" s="10">
        <f>D1103*OM[[#This Row],[Variazione percentuale]]</f>
        <v>0</v>
      </c>
      <c r="F1104" s="11">
        <f>OM[[#This Row],[AUM]]-D1103</f>
        <v>359457.6400001049</v>
      </c>
      <c r="G1104" s="11">
        <f>OM[[#This Row],[∆ AUM]]-OM[[#This Row],[effetto mercato]]</f>
        <v>359457.6400001049</v>
      </c>
    </row>
    <row r="1105" spans="1:7">
      <c r="A1105" s="4">
        <v>43613</v>
      </c>
      <c r="B1105">
        <v>0</v>
      </c>
      <c r="C1105" s="6">
        <f>OM[[#This Row],[Variaz]]/100</f>
        <v>0</v>
      </c>
      <c r="D1105" s="10">
        <f>AUM[[#This Row],[ Etica Obbligazionario Misto]]</f>
        <v>1264461325.6100001</v>
      </c>
      <c r="E1105" s="10">
        <f>D1104*OM[[#This Row],[Variazione percentuale]]</f>
        <v>0</v>
      </c>
      <c r="F1105" s="11">
        <f>OM[[#This Row],[AUM]]-D1104</f>
        <v>1043645.9400000572</v>
      </c>
      <c r="G1105" s="11">
        <f>OM[[#This Row],[∆ AUM]]-OM[[#This Row],[effetto mercato]]</f>
        <v>1043645.9400000572</v>
      </c>
    </row>
    <row r="1106" spans="1:7">
      <c r="A1106" s="4">
        <v>43614</v>
      </c>
      <c r="B1106">
        <v>-1.2500000000000001E-2</v>
      </c>
      <c r="C1106" s="6">
        <f>OM[[#This Row],[Variaz]]/100</f>
        <v>-1.25E-4</v>
      </c>
      <c r="D1106" s="10">
        <f>AUM[[#This Row],[ Etica Obbligazionario Misto]]</f>
        <v>1265034583.97</v>
      </c>
      <c r="E1106" s="10">
        <f>D1105*OM[[#This Row],[Variazione percentuale]]</f>
        <v>-158057.66570125002</v>
      </c>
      <c r="F1106" s="11">
        <f>OM[[#This Row],[AUM]]-D1105</f>
        <v>573258.3599998951</v>
      </c>
      <c r="G1106" s="11">
        <f>OM[[#This Row],[∆ AUM]]-OM[[#This Row],[effetto mercato]]</f>
        <v>731316.02570114518</v>
      </c>
    </row>
    <row r="1107" spans="1:7">
      <c r="A1107" s="4">
        <v>43615</v>
      </c>
      <c r="B1107">
        <v>-1.2500000000000001E-2</v>
      </c>
      <c r="C1107" s="6">
        <f>OM[[#This Row],[Variaz]]/100</f>
        <v>-1.25E-4</v>
      </c>
      <c r="D1107" s="10">
        <f>AUM[[#This Row],[ Etica Obbligazionario Misto]]</f>
        <v>1266001585.9499998</v>
      </c>
      <c r="E1107" s="10">
        <f>D1106*OM[[#This Row],[Variazione percentuale]]</f>
        <v>-158129.32299625</v>
      </c>
      <c r="F1107" s="11">
        <f>OM[[#This Row],[AUM]]-D1106</f>
        <v>967001.97999978065</v>
      </c>
      <c r="G1107" s="11">
        <f>OM[[#This Row],[∆ AUM]]-OM[[#This Row],[effetto mercato]]</f>
        <v>1125131.3029960305</v>
      </c>
    </row>
    <row r="1108" spans="1:7">
      <c r="A1108" s="4">
        <v>43616</v>
      </c>
      <c r="B1108">
        <v>-6.2600000000000003E-2</v>
      </c>
      <c r="C1108" s="6">
        <f>OM[[#This Row],[Variaz]]/100</f>
        <v>-6.2600000000000004E-4</v>
      </c>
      <c r="D1108" s="10">
        <f>AUM[[#This Row],[ Etica Obbligazionario Misto]]</f>
        <v>1266240003.9800003</v>
      </c>
      <c r="E1108" s="10">
        <f>D1107*OM[[#This Row],[Variazione percentuale]]</f>
        <v>-792516.99280469993</v>
      </c>
      <c r="F1108" s="11">
        <f>OM[[#This Row],[AUM]]-D1107</f>
        <v>238418.03000044823</v>
      </c>
      <c r="G1108" s="11">
        <f>OM[[#This Row],[∆ AUM]]-OM[[#This Row],[effetto mercato]]</f>
        <v>1030935.0228051482</v>
      </c>
    </row>
    <row r="1109" spans="1:7">
      <c r="A1109" s="4">
        <v>43619</v>
      </c>
      <c r="B1109">
        <v>7.5200000000000003E-2</v>
      </c>
      <c r="C1109" s="6">
        <f>OM[[#This Row],[Variaz]]/100</f>
        <v>7.5200000000000006E-4</v>
      </c>
      <c r="D1109" s="10">
        <f>AUM[[#This Row],[ Etica Obbligazionario Misto]]</f>
        <v>1268088433.47</v>
      </c>
      <c r="E1109" s="10">
        <f>D1108*OM[[#This Row],[Variazione percentuale]]</f>
        <v>952212.48299296026</v>
      </c>
      <c r="F1109" s="11">
        <f>OM[[#This Row],[AUM]]-D1108</f>
        <v>1848429.4899997711</v>
      </c>
      <c r="G1109" s="11">
        <f>OM[[#This Row],[∆ AUM]]-OM[[#This Row],[effetto mercato]]</f>
        <v>896217.00700681086</v>
      </c>
    </row>
    <row r="1110" spans="1:7">
      <c r="A1110" s="4">
        <v>43620</v>
      </c>
      <c r="B1110">
        <v>0.18790000000000001</v>
      </c>
      <c r="C1110" s="6">
        <f>OM[[#This Row],[Variaz]]/100</f>
        <v>1.879E-3</v>
      </c>
      <c r="D1110" s="10">
        <f>AUM[[#This Row],[ Etica Obbligazionario Misto]]</f>
        <v>1272277056.3899999</v>
      </c>
      <c r="E1110" s="10">
        <f>D1109*OM[[#This Row],[Variazione percentuale]]</f>
        <v>2382738.1664901301</v>
      </c>
      <c r="F1110" s="11">
        <f>OM[[#This Row],[AUM]]-D1109</f>
        <v>4188622.9199998379</v>
      </c>
      <c r="G1110" s="11">
        <f>OM[[#This Row],[∆ AUM]]-OM[[#This Row],[effetto mercato]]</f>
        <v>1805884.7535097077</v>
      </c>
    </row>
    <row r="1111" spans="1:7">
      <c r="A1111" s="4">
        <v>43621</v>
      </c>
      <c r="B1111">
        <v>0.2001</v>
      </c>
      <c r="C1111" s="6">
        <f>OM[[#This Row],[Variaz]]/100</f>
        <v>2.0010000000000002E-3</v>
      </c>
      <c r="D1111" s="10">
        <f>AUM[[#This Row],[ Etica Obbligazionario Misto]]</f>
        <v>1276912783.51</v>
      </c>
      <c r="E1111" s="10">
        <f>D1110*OM[[#This Row],[Variazione percentuale]]</f>
        <v>2545826.38983639</v>
      </c>
      <c r="F1111" s="11">
        <f>OM[[#This Row],[AUM]]-D1110</f>
        <v>4635727.120000124</v>
      </c>
      <c r="G1111" s="11">
        <f>OM[[#This Row],[∆ AUM]]-OM[[#This Row],[effetto mercato]]</f>
        <v>2089900.7301637339</v>
      </c>
    </row>
    <row r="1112" spans="1:7">
      <c r="A1112" s="4">
        <v>43622</v>
      </c>
      <c r="B1112">
        <v>1.2500000000000001E-2</v>
      </c>
      <c r="C1112" s="6">
        <f>OM[[#This Row],[Variaz]]/100</f>
        <v>1.25E-4</v>
      </c>
      <c r="D1112" s="10">
        <f>AUM[[#This Row],[ Etica Obbligazionario Misto]]</f>
        <v>1278956968.4400001</v>
      </c>
      <c r="E1112" s="10">
        <f>D1111*OM[[#This Row],[Variazione percentuale]]</f>
        <v>159614.09793875</v>
      </c>
      <c r="F1112" s="11">
        <f>OM[[#This Row],[AUM]]-D1111</f>
        <v>2044184.9300000668</v>
      </c>
      <c r="G1112" s="11">
        <f>OM[[#This Row],[∆ AUM]]-OM[[#This Row],[effetto mercato]]</f>
        <v>1884570.8320613168</v>
      </c>
    </row>
    <row r="1113" spans="1:7">
      <c r="A1113" s="4">
        <v>43623</v>
      </c>
      <c r="B1113">
        <v>0.22459999999999999</v>
      </c>
      <c r="C1113" s="6">
        <f>OM[[#This Row],[Variaz]]/100</f>
        <v>2.2459999999999997E-3</v>
      </c>
      <c r="D1113" s="10">
        <f>AUM[[#This Row],[ Etica Obbligazionario Misto]]</f>
        <v>1282612271.4000001</v>
      </c>
      <c r="E1113" s="10">
        <f>D1112*OM[[#This Row],[Variazione percentuale]]</f>
        <v>2872537.3511162396</v>
      </c>
      <c r="F1113" s="11">
        <f>OM[[#This Row],[AUM]]-D1112</f>
        <v>3655302.9600000381</v>
      </c>
      <c r="G1113" s="11">
        <f>OM[[#This Row],[∆ AUM]]-OM[[#This Row],[effetto mercato]]</f>
        <v>782765.60888379859</v>
      </c>
    </row>
    <row r="1114" spans="1:7">
      <c r="A1114" s="4">
        <v>43626</v>
      </c>
      <c r="B1114">
        <v>-4.9799999999999997E-2</v>
      </c>
      <c r="C1114" s="6">
        <f>OM[[#This Row],[Variaz]]/100</f>
        <v>-4.9799999999999996E-4</v>
      </c>
      <c r="D1114" s="10">
        <f>AUM[[#This Row],[ Etica Obbligazionario Misto]]</f>
        <v>1283035508.2299998</v>
      </c>
      <c r="E1114" s="10">
        <f>D1113*OM[[#This Row],[Variazione percentuale]]</f>
        <v>-638740.9111572</v>
      </c>
      <c r="F1114" s="11">
        <f>OM[[#This Row],[AUM]]-D1113</f>
        <v>423236.82999968529</v>
      </c>
      <c r="G1114" s="11">
        <f>OM[[#This Row],[∆ AUM]]-OM[[#This Row],[effetto mercato]]</f>
        <v>1061977.7411568854</v>
      </c>
    </row>
    <row r="1115" spans="1:7">
      <c r="A1115" s="4">
        <v>43627</v>
      </c>
      <c r="B1115">
        <v>3.7400000000000003E-2</v>
      </c>
      <c r="C1115" s="6">
        <f>OM[[#This Row],[Variaz]]/100</f>
        <v>3.7400000000000004E-4</v>
      </c>
      <c r="D1115" s="10">
        <f>AUM[[#This Row],[ Etica Obbligazionario Misto]]</f>
        <v>1284395251.1799998</v>
      </c>
      <c r="E1115" s="10">
        <f>D1114*OM[[#This Row],[Variazione percentuale]]</f>
        <v>479855.28007801995</v>
      </c>
      <c r="F1115" s="11">
        <f>OM[[#This Row],[AUM]]-D1114</f>
        <v>1359742.9500000477</v>
      </c>
      <c r="G1115" s="11">
        <f>OM[[#This Row],[∆ AUM]]-OM[[#This Row],[effetto mercato]]</f>
        <v>879887.66992202774</v>
      </c>
    </row>
    <row r="1116" spans="1:7">
      <c r="A1116" s="4">
        <v>43628</v>
      </c>
      <c r="B1116">
        <v>-4.9799999999999997E-2</v>
      </c>
      <c r="C1116" s="6">
        <f>OM[[#This Row],[Variaz]]/100</f>
        <v>-4.9799999999999996E-4</v>
      </c>
      <c r="D1116" s="10">
        <f>AUM[[#This Row],[ Etica Obbligazionario Misto]]</f>
        <v>1284872837.46</v>
      </c>
      <c r="E1116" s="10">
        <f>D1115*OM[[#This Row],[Variazione percentuale]]</f>
        <v>-639628.83508763986</v>
      </c>
      <c r="F1116" s="11">
        <f>OM[[#This Row],[AUM]]-D1115</f>
        <v>477586.28000020981</v>
      </c>
      <c r="G1116" s="11">
        <f>OM[[#This Row],[∆ AUM]]-OM[[#This Row],[effetto mercato]]</f>
        <v>1117215.1150878496</v>
      </c>
    </row>
    <row r="1117" spans="1:7">
      <c r="A1117" s="4">
        <v>43629</v>
      </c>
      <c r="B1117">
        <v>0.11210000000000001</v>
      </c>
      <c r="C1117" s="6">
        <f>OM[[#This Row],[Variaz]]/100</f>
        <v>1.121E-3</v>
      </c>
      <c r="D1117" s="10">
        <f>AUM[[#This Row],[ Etica Obbligazionario Misto]]</f>
        <v>1288174454.5599999</v>
      </c>
      <c r="E1117" s="10">
        <f>D1116*OM[[#This Row],[Variazione percentuale]]</f>
        <v>1440342.45079266</v>
      </c>
      <c r="F1117" s="11">
        <f>OM[[#This Row],[AUM]]-D1116</f>
        <v>3301617.0999999046</v>
      </c>
      <c r="G1117" s="11">
        <f>OM[[#This Row],[∆ AUM]]-OM[[#This Row],[effetto mercato]]</f>
        <v>1861274.6492072446</v>
      </c>
    </row>
    <row r="1118" spans="1:7">
      <c r="A1118" s="4">
        <v>43630</v>
      </c>
      <c r="B1118">
        <v>3.73E-2</v>
      </c>
      <c r="C1118" s="6">
        <f>OM[[#This Row],[Variaz]]/100</f>
        <v>3.7300000000000001E-4</v>
      </c>
      <c r="D1118" s="10">
        <f>AUM[[#This Row],[ Etica Obbligazionario Misto]]</f>
        <v>1289369868.9499998</v>
      </c>
      <c r="E1118" s="10">
        <f>D1117*OM[[#This Row],[Variazione percentuale]]</f>
        <v>480489.07155087998</v>
      </c>
      <c r="F1118" s="11">
        <f>OM[[#This Row],[AUM]]-D1117</f>
        <v>1195414.3899998665</v>
      </c>
      <c r="G1118" s="11">
        <f>OM[[#This Row],[∆ AUM]]-OM[[#This Row],[effetto mercato]]</f>
        <v>714925.31844898651</v>
      </c>
    </row>
    <row r="1119" spans="1:7">
      <c r="A1119" s="4">
        <v>43633</v>
      </c>
      <c r="B1119">
        <v>-3.73E-2</v>
      </c>
      <c r="C1119" s="6">
        <f>OM[[#This Row],[Variaz]]/100</f>
        <v>-3.7300000000000001E-4</v>
      </c>
      <c r="D1119" s="10">
        <f>AUM[[#This Row],[ Etica Obbligazionario Misto]]</f>
        <v>1289511866.1299999</v>
      </c>
      <c r="E1119" s="10">
        <f>D1118*OM[[#This Row],[Variazione percentuale]]</f>
        <v>-480934.96111834992</v>
      </c>
      <c r="F1119" s="11">
        <f>OM[[#This Row],[AUM]]-D1118</f>
        <v>141997.18000006676</v>
      </c>
      <c r="G1119" s="11">
        <f>OM[[#This Row],[∆ AUM]]-OM[[#This Row],[effetto mercato]]</f>
        <v>622932.14111841668</v>
      </c>
    </row>
    <row r="1120" spans="1:7">
      <c r="A1120" s="4">
        <v>43634</v>
      </c>
      <c r="B1120">
        <v>0.53500000000000003</v>
      </c>
      <c r="C1120" s="6">
        <f>OM[[#This Row],[Variaz]]/100</f>
        <v>5.3500000000000006E-3</v>
      </c>
      <c r="D1120" s="10">
        <f>AUM[[#This Row],[ Etica Obbligazionario Misto]]</f>
        <v>1296489550.52</v>
      </c>
      <c r="E1120" s="10">
        <f>D1119*OM[[#This Row],[Variazione percentuale]]</f>
        <v>6898888.4837955004</v>
      </c>
      <c r="F1120" s="11">
        <f>OM[[#This Row],[AUM]]-D1119</f>
        <v>6977684.3900001049</v>
      </c>
      <c r="G1120" s="11">
        <f>OM[[#This Row],[∆ AUM]]-OM[[#This Row],[effetto mercato]]</f>
        <v>78795.906204604544</v>
      </c>
    </row>
    <row r="1121" spans="1:7">
      <c r="A1121" s="4">
        <v>43635</v>
      </c>
      <c r="B1121">
        <v>0</v>
      </c>
      <c r="C1121" s="6">
        <f>OM[[#This Row],[Variaz]]/100</f>
        <v>0</v>
      </c>
      <c r="D1121" s="10">
        <f>AUM[[#This Row],[ Etica Obbligazionario Misto]]</f>
        <v>1296778201.1300001</v>
      </c>
      <c r="E1121" s="10">
        <f>D1120*OM[[#This Row],[Variazione percentuale]]</f>
        <v>0</v>
      </c>
      <c r="F1121" s="11">
        <f>OM[[#This Row],[AUM]]-D1120</f>
        <v>288650.61000013351</v>
      </c>
      <c r="G1121" s="11">
        <f>OM[[#This Row],[∆ AUM]]-OM[[#This Row],[effetto mercato]]</f>
        <v>288650.61000013351</v>
      </c>
    </row>
    <row r="1122" spans="1:7">
      <c r="A1122" s="4">
        <v>43636</v>
      </c>
      <c r="B1122">
        <v>0.12379999999999999</v>
      </c>
      <c r="C1122" s="6">
        <f>OM[[#This Row],[Variaz]]/100</f>
        <v>1.238E-3</v>
      </c>
      <c r="D1122" s="10">
        <f>AUM[[#This Row],[ Etica Obbligazionario Misto]]</f>
        <v>1299828528.49</v>
      </c>
      <c r="E1122" s="10">
        <f>D1121*OM[[#This Row],[Variazione percentuale]]</f>
        <v>1605411.4129989401</v>
      </c>
      <c r="F1122" s="11">
        <f>OM[[#This Row],[AUM]]-D1121</f>
        <v>3050327.3599998951</v>
      </c>
      <c r="G1122" s="11">
        <f>OM[[#This Row],[∆ AUM]]-OM[[#This Row],[effetto mercato]]</f>
        <v>1444915.947000955</v>
      </c>
    </row>
    <row r="1123" spans="1:7">
      <c r="A1123" s="4">
        <v>43637</v>
      </c>
      <c r="B1123">
        <v>-0.1731</v>
      </c>
      <c r="C1123" s="6">
        <f>OM[[#This Row],[Variaz]]/100</f>
        <v>-1.7310000000000001E-3</v>
      </c>
      <c r="D1123" s="10">
        <f>AUM[[#This Row],[ Etica Obbligazionario Misto]]</f>
        <v>1298727730.3199999</v>
      </c>
      <c r="E1123" s="10">
        <f>D1122*OM[[#This Row],[Variazione percentuale]]</f>
        <v>-2250003.1828161902</v>
      </c>
      <c r="F1123" s="11">
        <f>OM[[#This Row],[AUM]]-D1122</f>
        <v>-1100798.1700000763</v>
      </c>
      <c r="G1123" s="11">
        <f>OM[[#This Row],[∆ AUM]]-OM[[#This Row],[effetto mercato]]</f>
        <v>1149205.0128161139</v>
      </c>
    </row>
    <row r="1124" spans="1:7">
      <c r="A1124" s="4">
        <v>43640</v>
      </c>
      <c r="B1124">
        <v>-4.9500000000000002E-2</v>
      </c>
      <c r="C1124" s="6">
        <f>OM[[#This Row],[Variaz]]/100</f>
        <v>-4.95E-4</v>
      </c>
      <c r="D1124" s="10">
        <f>AUM[[#This Row],[ Etica Obbligazionario Misto]]</f>
        <v>1299261829.0900002</v>
      </c>
      <c r="E1124" s="10">
        <f>D1123*OM[[#This Row],[Variazione percentuale]]</f>
        <v>-642870.22650839994</v>
      </c>
      <c r="F1124" s="11">
        <f>OM[[#This Row],[AUM]]-D1123</f>
        <v>534098.77000021935</v>
      </c>
      <c r="G1124" s="11">
        <f>OM[[#This Row],[∆ AUM]]-OM[[#This Row],[effetto mercato]]</f>
        <v>1176968.9965086193</v>
      </c>
    </row>
    <row r="1125" spans="1:7">
      <c r="A1125" s="4">
        <v>43641</v>
      </c>
      <c r="B1125">
        <v>-1.24E-2</v>
      </c>
      <c r="C1125" s="6">
        <f>OM[[#This Row],[Variaz]]/100</f>
        <v>-1.2400000000000001E-4</v>
      </c>
      <c r="D1125" s="10">
        <f>AUM[[#This Row],[ Etica Obbligazionario Misto]]</f>
        <v>1300736761.6599998</v>
      </c>
      <c r="E1125" s="10">
        <f>D1124*OM[[#This Row],[Variazione percentuale]]</f>
        <v>-161108.46680716003</v>
      </c>
      <c r="F1125" s="11">
        <f>OM[[#This Row],[AUM]]-D1124</f>
        <v>1474932.5699996948</v>
      </c>
      <c r="G1125" s="11">
        <f>OM[[#This Row],[∆ AUM]]-OM[[#This Row],[effetto mercato]]</f>
        <v>1636041.0368068549</v>
      </c>
    </row>
    <row r="1126" spans="1:7">
      <c r="A1126" s="4">
        <v>43642</v>
      </c>
      <c r="B1126">
        <v>-7.4300000000000005E-2</v>
      </c>
      <c r="C1126" s="6">
        <f>OM[[#This Row],[Variaz]]/100</f>
        <v>-7.4300000000000006E-4</v>
      </c>
      <c r="D1126" s="10">
        <f>AUM[[#This Row],[ Etica Obbligazionario Misto]]</f>
        <v>1300942145.24</v>
      </c>
      <c r="E1126" s="10">
        <f>D1125*OM[[#This Row],[Variazione percentuale]]</f>
        <v>-966447.41391338001</v>
      </c>
      <c r="F1126" s="11">
        <f>OM[[#This Row],[AUM]]-D1125</f>
        <v>205383.58000016212</v>
      </c>
      <c r="G1126" s="11">
        <f>OM[[#This Row],[∆ AUM]]-OM[[#This Row],[effetto mercato]]</f>
        <v>1171830.993913542</v>
      </c>
    </row>
    <row r="1127" spans="1:7">
      <c r="A1127" s="4">
        <v>43643</v>
      </c>
      <c r="B1127">
        <v>9.9199999999999997E-2</v>
      </c>
      <c r="C1127" s="6">
        <f>OM[[#This Row],[Variaz]]/100</f>
        <v>9.9200000000000004E-4</v>
      </c>
      <c r="D1127" s="10">
        <f>AUM[[#This Row],[ Etica Obbligazionario Misto]]</f>
        <v>1302959903.3299999</v>
      </c>
      <c r="E1127" s="10">
        <f>D1126*OM[[#This Row],[Variazione percentuale]]</f>
        <v>1290534.60807808</v>
      </c>
      <c r="F1127" s="11">
        <f>OM[[#This Row],[AUM]]-D1126</f>
        <v>2017758.0899999142</v>
      </c>
      <c r="G1127" s="11">
        <f>OM[[#This Row],[∆ AUM]]-OM[[#This Row],[effetto mercato]]</f>
        <v>727223.48192183417</v>
      </c>
    </row>
    <row r="1128" spans="1:7">
      <c r="A1128" s="4">
        <v>43647</v>
      </c>
      <c r="B1128">
        <v>0.38400000000000001</v>
      </c>
      <c r="C1128" s="6">
        <f>OM[[#This Row],[Variaz]]/100</f>
        <v>3.8400000000000001E-3</v>
      </c>
      <c r="D1128" s="10">
        <f>AUM[[#This Row],[ Etica Obbligazionario Misto]]</f>
        <v>1309184483.4100001</v>
      </c>
      <c r="E1128" s="10">
        <f>D1127*OM[[#This Row],[Variazione percentuale]]</f>
        <v>5003366.0287871994</v>
      </c>
      <c r="F1128" s="11">
        <f>OM[[#This Row],[AUM]]-D1127</f>
        <v>6224580.0800001621</v>
      </c>
      <c r="G1128" s="11">
        <f>OM[[#This Row],[∆ AUM]]-OM[[#This Row],[effetto mercato]]</f>
        <v>1221214.0512129627</v>
      </c>
    </row>
    <row r="1129" spans="1:7">
      <c r="A1129" s="4">
        <v>43648</v>
      </c>
      <c r="B1129">
        <v>0.17280000000000001</v>
      </c>
      <c r="C1129" s="6">
        <f>OM[[#This Row],[Variaz]]/100</f>
        <v>1.7280000000000002E-3</v>
      </c>
      <c r="D1129" s="10">
        <f>AUM[[#This Row],[ Etica Obbligazionario Misto]]</f>
        <v>1312383777.7600002</v>
      </c>
      <c r="E1129" s="10">
        <f>D1128*OM[[#This Row],[Variazione percentuale]]</f>
        <v>2262270.7873324803</v>
      </c>
      <c r="F1129" s="11">
        <f>OM[[#This Row],[AUM]]-D1128</f>
        <v>3199294.3500001431</v>
      </c>
      <c r="G1129" s="11">
        <f>OM[[#This Row],[∆ AUM]]-OM[[#This Row],[effetto mercato]]</f>
        <v>937023.56266766274</v>
      </c>
    </row>
    <row r="1130" spans="1:7">
      <c r="A1130" s="4">
        <v>43649</v>
      </c>
      <c r="B1130">
        <v>0.2833</v>
      </c>
      <c r="C1130" s="6">
        <f>OM[[#This Row],[Variaz]]/100</f>
        <v>2.833E-3</v>
      </c>
      <c r="D1130" s="10">
        <f>AUM[[#This Row],[ Etica Obbligazionario Misto]]</f>
        <v>1317592177.1299999</v>
      </c>
      <c r="E1130" s="10">
        <f>D1129*OM[[#This Row],[Variazione percentuale]]</f>
        <v>3717983.2423940809</v>
      </c>
      <c r="F1130" s="11">
        <f>OM[[#This Row],[AUM]]-D1129</f>
        <v>5208399.3699996471</v>
      </c>
      <c r="G1130" s="11">
        <f>OM[[#This Row],[∆ AUM]]-OM[[#This Row],[effetto mercato]]</f>
        <v>1490416.1276055663</v>
      </c>
    </row>
    <row r="1131" spans="1:7">
      <c r="A1131" s="4">
        <v>43650</v>
      </c>
      <c r="B1131">
        <v>-2.46E-2</v>
      </c>
      <c r="C1131" s="6">
        <f>OM[[#This Row],[Variaz]]/100</f>
        <v>-2.4600000000000002E-4</v>
      </c>
      <c r="D1131" s="10">
        <f>AUM[[#This Row],[ Etica Obbligazionario Misto]]</f>
        <v>1318005352.29</v>
      </c>
      <c r="E1131" s="10">
        <f>D1130*OM[[#This Row],[Variazione percentuale]]</f>
        <v>-324127.67557397997</v>
      </c>
      <c r="F1131" s="11">
        <f>OM[[#This Row],[AUM]]-D1130</f>
        <v>413175.16000008583</v>
      </c>
      <c r="G1131" s="11">
        <f>OM[[#This Row],[∆ AUM]]-OM[[#This Row],[effetto mercato]]</f>
        <v>737302.8355740658</v>
      </c>
    </row>
    <row r="1132" spans="1:7">
      <c r="A1132" s="4">
        <v>43651</v>
      </c>
      <c r="B1132">
        <v>-0.1106</v>
      </c>
      <c r="C1132" s="6">
        <f>OM[[#This Row],[Variaz]]/100</f>
        <v>-1.106E-3</v>
      </c>
      <c r="D1132" s="10">
        <f>AUM[[#This Row],[ Etica Obbligazionario Misto]]</f>
        <v>1318736080.9199998</v>
      </c>
      <c r="E1132" s="10">
        <f>D1131*OM[[#This Row],[Variazione percentuale]]</f>
        <v>-1457713.9196327399</v>
      </c>
      <c r="F1132" s="11">
        <f>OM[[#This Row],[AUM]]-D1131</f>
        <v>730728.62999987602</v>
      </c>
      <c r="G1132" s="11">
        <f>OM[[#This Row],[∆ AUM]]-OM[[#This Row],[effetto mercato]]</f>
        <v>2188442.5496326159</v>
      </c>
    </row>
    <row r="1133" spans="1:7">
      <c r="A1133" s="4">
        <v>43654</v>
      </c>
      <c r="B1133">
        <v>-0.1353</v>
      </c>
      <c r="C1133" s="6">
        <f>OM[[#This Row],[Variaz]]/100</f>
        <v>-1.353E-3</v>
      </c>
      <c r="D1133" s="10">
        <f>AUM[[#This Row],[ Etica Obbligazionario Misto]]</f>
        <v>1318143516.9399998</v>
      </c>
      <c r="E1133" s="10">
        <f>D1132*OM[[#This Row],[Variazione percentuale]]</f>
        <v>-1784249.9174847598</v>
      </c>
      <c r="F1133" s="11">
        <f>OM[[#This Row],[AUM]]-D1132</f>
        <v>-592563.98000001907</v>
      </c>
      <c r="G1133" s="11">
        <f>OM[[#This Row],[∆ AUM]]-OM[[#This Row],[effetto mercato]]</f>
        <v>1191685.9374847407</v>
      </c>
    </row>
    <row r="1134" spans="1:7">
      <c r="A1134" s="4">
        <v>43655</v>
      </c>
      <c r="B1134">
        <v>-2.46E-2</v>
      </c>
      <c r="C1134" s="6">
        <f>OM[[#This Row],[Variaz]]/100</f>
        <v>-2.4600000000000002E-4</v>
      </c>
      <c r="D1134" s="10">
        <f>AUM[[#This Row],[ Etica Obbligazionario Misto]]</f>
        <v>1318922271.5</v>
      </c>
      <c r="E1134" s="10">
        <f>D1133*OM[[#This Row],[Variazione percentuale]]</f>
        <v>-324263.30516723997</v>
      </c>
      <c r="F1134" s="11">
        <f>OM[[#This Row],[AUM]]-D1133</f>
        <v>778754.5600001812</v>
      </c>
      <c r="G1134" s="11">
        <f>OM[[#This Row],[∆ AUM]]-OM[[#This Row],[effetto mercato]]</f>
        <v>1103017.8651674213</v>
      </c>
    </row>
    <row r="1135" spans="1:7">
      <c r="A1135" s="4">
        <v>43656</v>
      </c>
      <c r="B1135">
        <v>-0.1232</v>
      </c>
      <c r="C1135" s="6">
        <f>OM[[#This Row],[Variaz]]/100</f>
        <v>-1.232E-3</v>
      </c>
      <c r="D1135" s="10">
        <f>AUM[[#This Row],[ Etica Obbligazionario Misto]]</f>
        <v>1317568062.5600002</v>
      </c>
      <c r="E1135" s="10">
        <f>D1134*OM[[#This Row],[Variazione percentuale]]</f>
        <v>-1624912.2384880001</v>
      </c>
      <c r="F1135" s="11">
        <f>OM[[#This Row],[AUM]]-D1134</f>
        <v>-1354208.9399998188</v>
      </c>
      <c r="G1135" s="11">
        <f>OM[[#This Row],[∆ AUM]]-OM[[#This Row],[effetto mercato]]</f>
        <v>270703.29848818132</v>
      </c>
    </row>
    <row r="1136" spans="1:7">
      <c r="A1136" s="4">
        <v>43657</v>
      </c>
      <c r="B1136">
        <v>-3.6999999999999998E-2</v>
      </c>
      <c r="C1136" s="6">
        <f>OM[[#This Row],[Variaz]]/100</f>
        <v>-3.6999999999999999E-4</v>
      </c>
      <c r="D1136" s="10">
        <f>AUM[[#This Row],[ Etica Obbligazionario Misto]]</f>
        <v>1317903287.53</v>
      </c>
      <c r="E1136" s="10">
        <f>D1135*OM[[#This Row],[Variazione percentuale]]</f>
        <v>-487500.18314720003</v>
      </c>
      <c r="F1136" s="11">
        <f>OM[[#This Row],[AUM]]-D1135</f>
        <v>335224.96999979019</v>
      </c>
      <c r="G1136" s="11">
        <f>OM[[#This Row],[∆ AUM]]-OM[[#This Row],[effetto mercato]]</f>
        <v>822725.15314699023</v>
      </c>
    </row>
    <row r="1137" spans="1:7">
      <c r="A1137" s="4">
        <v>43658</v>
      </c>
      <c r="B1137">
        <v>-4.9399999999999999E-2</v>
      </c>
      <c r="C1137" s="6">
        <f>OM[[#This Row],[Variaz]]/100</f>
        <v>-4.9399999999999997E-4</v>
      </c>
      <c r="D1137" s="10">
        <f>AUM[[#This Row],[ Etica Obbligazionario Misto]]</f>
        <v>1318867126.0899999</v>
      </c>
      <c r="E1137" s="10">
        <f>D1136*OM[[#This Row],[Variazione percentuale]]</f>
        <v>-651044.22403981991</v>
      </c>
      <c r="F1137" s="11">
        <f>OM[[#This Row],[AUM]]-D1136</f>
        <v>963838.55999994278</v>
      </c>
      <c r="G1137" s="11">
        <f>OM[[#This Row],[∆ AUM]]-OM[[#This Row],[effetto mercato]]</f>
        <v>1614882.7840397628</v>
      </c>
    </row>
    <row r="1138" spans="1:7">
      <c r="A1138" s="4">
        <v>43661</v>
      </c>
      <c r="B1138">
        <v>0.17280000000000001</v>
      </c>
      <c r="C1138" s="6">
        <f>OM[[#This Row],[Variaz]]/100</f>
        <v>1.7280000000000002E-3</v>
      </c>
      <c r="D1138" s="10">
        <f>AUM[[#This Row],[ Etica Obbligazionario Misto]]</f>
        <v>1322051944.05</v>
      </c>
      <c r="E1138" s="10">
        <f>D1137*OM[[#This Row],[Variazione percentuale]]</f>
        <v>2279002.3938835203</v>
      </c>
      <c r="F1138" s="11">
        <f>OM[[#This Row],[AUM]]-D1137</f>
        <v>3184817.9600000381</v>
      </c>
      <c r="G1138" s="11">
        <f>OM[[#This Row],[∆ AUM]]-OM[[#This Row],[effetto mercato]]</f>
        <v>905815.56611651788</v>
      </c>
    </row>
    <row r="1139" spans="1:7">
      <c r="A1139" s="4">
        <v>43662</v>
      </c>
      <c r="B1139">
        <v>3.6999999999999998E-2</v>
      </c>
      <c r="C1139" s="6">
        <f>OM[[#This Row],[Variaz]]/100</f>
        <v>3.6999999999999999E-4</v>
      </c>
      <c r="D1139" s="10">
        <f>AUM[[#This Row],[ Etica Obbligazionario Misto]]</f>
        <v>1323587831.04</v>
      </c>
      <c r="E1139" s="10">
        <f>D1138*OM[[#This Row],[Variazione percentuale]]</f>
        <v>489159.21929849999</v>
      </c>
      <c r="F1139" s="11">
        <f>OM[[#This Row],[AUM]]-D1138</f>
        <v>1535886.9900000095</v>
      </c>
      <c r="G1139" s="11">
        <f>OM[[#This Row],[∆ AUM]]-OM[[#This Row],[effetto mercato]]</f>
        <v>1046727.7707015096</v>
      </c>
    </row>
    <row r="1140" spans="1:7">
      <c r="A1140" s="4">
        <v>43663</v>
      </c>
      <c r="B1140">
        <v>1.23E-2</v>
      </c>
      <c r="C1140" s="6">
        <f>OM[[#This Row],[Variaz]]/100</f>
        <v>1.2300000000000001E-4</v>
      </c>
      <c r="D1140" s="10">
        <f>AUM[[#This Row],[ Etica Obbligazionario Misto]]</f>
        <v>1324547695.0699999</v>
      </c>
      <c r="E1140" s="10">
        <f>D1139*OM[[#This Row],[Variazione percentuale]]</f>
        <v>162801.30321792001</v>
      </c>
      <c r="F1140" s="11">
        <f>OM[[#This Row],[AUM]]-D1139</f>
        <v>959864.02999997139</v>
      </c>
      <c r="G1140" s="11">
        <f>OM[[#This Row],[∆ AUM]]-OM[[#This Row],[effetto mercato]]</f>
        <v>797062.72678205138</v>
      </c>
    </row>
    <row r="1141" spans="1:7">
      <c r="A1141" s="4">
        <v>43664</v>
      </c>
      <c r="B1141">
        <v>4.9299999999999997E-2</v>
      </c>
      <c r="C1141" s="6">
        <f>OM[[#This Row],[Variaz]]/100</f>
        <v>4.9299999999999995E-4</v>
      </c>
      <c r="D1141" s="10">
        <f>AUM[[#This Row],[ Etica Obbligazionario Misto]]</f>
        <v>1326227284.8299999</v>
      </c>
      <c r="E1141" s="10">
        <f>D1140*OM[[#This Row],[Variazione percentuale]]</f>
        <v>653002.01366950991</v>
      </c>
      <c r="F1141" s="11">
        <f>OM[[#This Row],[AUM]]-D1140</f>
        <v>1679589.7599999905</v>
      </c>
      <c r="G1141" s="11">
        <f>OM[[#This Row],[∆ AUM]]-OM[[#This Row],[effetto mercato]]</f>
        <v>1026587.7463304806</v>
      </c>
    </row>
    <row r="1142" spans="1:7">
      <c r="A1142" s="4">
        <v>43665</v>
      </c>
      <c r="B1142">
        <v>3.6900000000000002E-2</v>
      </c>
      <c r="C1142" s="6">
        <f>OM[[#This Row],[Variaz]]/100</f>
        <v>3.6900000000000002E-4</v>
      </c>
      <c r="D1142" s="10">
        <f>AUM[[#This Row],[ Etica Obbligazionario Misto]]</f>
        <v>1328105829.97</v>
      </c>
      <c r="E1142" s="10">
        <f>D1141*OM[[#This Row],[Variazione percentuale]]</f>
        <v>489377.86810227</v>
      </c>
      <c r="F1142" s="11">
        <f>OM[[#This Row],[AUM]]-D1141</f>
        <v>1878545.1400001049</v>
      </c>
      <c r="G1142" s="11">
        <f>OM[[#This Row],[∆ AUM]]-OM[[#This Row],[effetto mercato]]</f>
        <v>1389167.271897835</v>
      </c>
    </row>
    <row r="1143" spans="1:7">
      <c r="A1143" s="4">
        <v>43668</v>
      </c>
      <c r="B1143">
        <v>1.23E-2</v>
      </c>
      <c r="C1143" s="6">
        <f>OM[[#This Row],[Variaz]]/100</f>
        <v>1.2300000000000001E-4</v>
      </c>
      <c r="D1143" s="10">
        <f>AUM[[#This Row],[ Etica Obbligazionario Misto]]</f>
        <v>1329084820.1900001</v>
      </c>
      <c r="E1143" s="10">
        <f>D1142*OM[[#This Row],[Variazione percentuale]]</f>
        <v>163357.01708631002</v>
      </c>
      <c r="F1143" s="11">
        <f>OM[[#This Row],[AUM]]-D1142</f>
        <v>978990.22000002861</v>
      </c>
      <c r="G1143" s="11">
        <f>OM[[#This Row],[∆ AUM]]-OM[[#This Row],[effetto mercato]]</f>
        <v>815633.20291371853</v>
      </c>
    </row>
    <row r="1144" spans="1:7">
      <c r="A1144" s="4">
        <v>43669</v>
      </c>
      <c r="B1144">
        <v>0.19689999999999999</v>
      </c>
      <c r="C1144" s="6">
        <f>OM[[#This Row],[Variaz]]/100</f>
        <v>1.9689999999999998E-3</v>
      </c>
      <c r="D1144" s="10">
        <f>AUM[[#This Row],[ Etica Obbligazionario Misto]]</f>
        <v>1333178973.73</v>
      </c>
      <c r="E1144" s="10">
        <f>D1143*OM[[#This Row],[Variazione percentuale]]</f>
        <v>2616968.01095411</v>
      </c>
      <c r="F1144" s="11">
        <f>OM[[#This Row],[AUM]]-D1143</f>
        <v>4094153.5399999619</v>
      </c>
      <c r="G1144" s="11">
        <f>OM[[#This Row],[∆ AUM]]-OM[[#This Row],[effetto mercato]]</f>
        <v>1477185.5290458519</v>
      </c>
    </row>
    <row r="1145" spans="1:7">
      <c r="A1145" s="4">
        <v>43670</v>
      </c>
      <c r="B1145">
        <v>0.19650000000000001</v>
      </c>
      <c r="C1145" s="6">
        <f>OM[[#This Row],[Variaz]]/100</f>
        <v>1.9650000000000002E-3</v>
      </c>
      <c r="D1145" s="10">
        <f>AUM[[#This Row],[ Etica Obbligazionario Misto]]</f>
        <v>1336727031.9100001</v>
      </c>
      <c r="E1145" s="10">
        <f>D1144*OM[[#This Row],[Variazione percentuale]]</f>
        <v>2619696.6833794503</v>
      </c>
      <c r="F1145" s="11">
        <f>OM[[#This Row],[AUM]]-D1144</f>
        <v>3548058.1800000668</v>
      </c>
      <c r="G1145" s="11">
        <f>OM[[#This Row],[∆ AUM]]-OM[[#This Row],[effetto mercato]]</f>
        <v>928361.49662061641</v>
      </c>
    </row>
    <row r="1146" spans="1:7">
      <c r="A1146" s="4">
        <v>43671</v>
      </c>
      <c r="B1146">
        <v>-9.8100000000000007E-2</v>
      </c>
      <c r="C1146" s="6">
        <f>OM[[#This Row],[Variaz]]/100</f>
        <v>-9.810000000000001E-4</v>
      </c>
      <c r="D1146" s="10">
        <f>AUM[[#This Row],[ Etica Obbligazionario Misto]]</f>
        <v>1336914700.3899999</v>
      </c>
      <c r="E1146" s="10">
        <f>D1145*OM[[#This Row],[Variazione percentuale]]</f>
        <v>-1311329.2183037102</v>
      </c>
      <c r="F1146" s="11">
        <f>OM[[#This Row],[AUM]]-D1145</f>
        <v>187668.47999978065</v>
      </c>
      <c r="G1146" s="11">
        <f>OM[[#This Row],[∆ AUM]]-OM[[#This Row],[effetto mercato]]</f>
        <v>1498997.6983034909</v>
      </c>
    </row>
    <row r="1147" spans="1:7">
      <c r="A1147" s="4">
        <v>43672</v>
      </c>
      <c r="B1147">
        <v>2.4500000000000001E-2</v>
      </c>
      <c r="C1147" s="6">
        <f>OM[[#This Row],[Variaz]]/100</f>
        <v>2.4499999999999999E-4</v>
      </c>
      <c r="D1147" s="10">
        <f>AUM[[#This Row],[ Etica Obbligazionario Misto]]</f>
        <v>1338905533.4100001</v>
      </c>
      <c r="E1147" s="10">
        <f>D1146*OM[[#This Row],[Variazione percentuale]]</f>
        <v>327544.10159554996</v>
      </c>
      <c r="F1147" s="11">
        <f>OM[[#This Row],[AUM]]-D1146</f>
        <v>1990833.0200002193</v>
      </c>
      <c r="G1147" s="11">
        <f>OM[[#This Row],[∆ AUM]]-OM[[#This Row],[effetto mercato]]</f>
        <v>1663288.9184046695</v>
      </c>
    </row>
    <row r="1148" spans="1:7">
      <c r="A1148" s="4">
        <v>43675</v>
      </c>
      <c r="B1148">
        <v>0</v>
      </c>
      <c r="C1148" s="6">
        <f>OM[[#This Row],[Variaz]]/100</f>
        <v>0</v>
      </c>
      <c r="D1148" s="10">
        <f>AUM[[#This Row],[ Etica Obbligazionario Misto]]</f>
        <v>1339978047.9200003</v>
      </c>
      <c r="E1148" s="10">
        <f>D1147*OM[[#This Row],[Variazione percentuale]]</f>
        <v>0</v>
      </c>
      <c r="F1148" s="11">
        <f>OM[[#This Row],[AUM]]-D1147</f>
        <v>1072514.5100002289</v>
      </c>
      <c r="G1148" s="11">
        <f>OM[[#This Row],[∆ AUM]]-OM[[#This Row],[effetto mercato]]</f>
        <v>1072514.5100002289</v>
      </c>
    </row>
    <row r="1149" spans="1:7">
      <c r="A1149" s="4">
        <v>43676</v>
      </c>
      <c r="B1149">
        <v>-8.5900000000000004E-2</v>
      </c>
      <c r="C1149" s="6">
        <f>OM[[#This Row],[Variaz]]/100</f>
        <v>-8.5900000000000006E-4</v>
      </c>
      <c r="D1149" s="10">
        <f>AUM[[#This Row],[ Etica Obbligazionario Misto]]</f>
        <v>1339414175.95</v>
      </c>
      <c r="E1149" s="10">
        <f>D1148*OM[[#This Row],[Variazione percentuale]]</f>
        <v>-1151041.1431632803</v>
      </c>
      <c r="F1149" s="11">
        <f>OM[[#This Row],[AUM]]-D1148</f>
        <v>-563871.97000026703</v>
      </c>
      <c r="G1149" s="11">
        <f>OM[[#This Row],[∆ AUM]]-OM[[#This Row],[effetto mercato]]</f>
        <v>587169.1731630133</v>
      </c>
    </row>
    <row r="1150" spans="1:7">
      <c r="A1150" s="4">
        <v>43677</v>
      </c>
      <c r="B1150">
        <v>9.8199999999999996E-2</v>
      </c>
      <c r="C1150" s="6">
        <f>OM[[#This Row],[Variaz]]/100</f>
        <v>9.8200000000000002E-4</v>
      </c>
      <c r="D1150" s="10">
        <f>AUM[[#This Row],[ Etica Obbligazionario Misto]]</f>
        <v>1341707769.1499999</v>
      </c>
      <c r="E1150" s="10">
        <f>D1149*OM[[#This Row],[Variazione percentuale]]</f>
        <v>1315304.7207829</v>
      </c>
      <c r="F1150" s="11">
        <f>OM[[#This Row],[AUM]]-D1149</f>
        <v>2293593.1999998093</v>
      </c>
      <c r="G1150" s="11">
        <f>OM[[#This Row],[∆ AUM]]-OM[[#This Row],[effetto mercato]]</f>
        <v>978288.47921690927</v>
      </c>
    </row>
    <row r="1151" spans="1:7">
      <c r="A1151" s="4">
        <v>43678</v>
      </c>
      <c r="B1151">
        <v>0</v>
      </c>
      <c r="C1151" s="6">
        <f>OM[[#This Row],[Variaz]]/100</f>
        <v>0</v>
      </c>
      <c r="D1151" s="10">
        <f>AUM[[#This Row],[ Etica Obbligazionario Misto]]</f>
        <v>1343130039.0699999</v>
      </c>
      <c r="E1151" s="10">
        <f>D1150*OM[[#This Row],[Variazione percentuale]]</f>
        <v>0</v>
      </c>
      <c r="F1151" s="11">
        <f>OM[[#This Row],[AUM]]-D1150</f>
        <v>1422269.9200000763</v>
      </c>
      <c r="G1151" s="11">
        <f>OM[[#This Row],[∆ AUM]]-OM[[#This Row],[effetto mercato]]</f>
        <v>1422269.9200000763</v>
      </c>
    </row>
    <row r="1152" spans="1:7">
      <c r="A1152" s="4">
        <v>43679</v>
      </c>
      <c r="B1152">
        <v>-0.1227</v>
      </c>
      <c r="C1152" s="6">
        <f>OM[[#This Row],[Variaz]]/100</f>
        <v>-1.227E-3</v>
      </c>
      <c r="D1152" s="10">
        <f>AUM[[#This Row],[ Etica Obbligazionario Misto]]</f>
        <v>1342483712.49</v>
      </c>
      <c r="E1152" s="10">
        <f>D1151*OM[[#This Row],[Variazione percentuale]]</f>
        <v>-1648020.5579388898</v>
      </c>
      <c r="F1152" s="11">
        <f>OM[[#This Row],[AUM]]-D1151</f>
        <v>-646326.57999992371</v>
      </c>
      <c r="G1152" s="11">
        <f>OM[[#This Row],[∆ AUM]]-OM[[#This Row],[effetto mercato]]</f>
        <v>1001693.9779389661</v>
      </c>
    </row>
    <row r="1153" spans="1:7">
      <c r="A1153" s="4">
        <v>43682</v>
      </c>
      <c r="B1153">
        <v>-0.31929999999999997</v>
      </c>
      <c r="C1153" s="6">
        <f>OM[[#This Row],[Variaz]]/100</f>
        <v>-3.1929999999999997E-3</v>
      </c>
      <c r="D1153" s="10">
        <f>AUM[[#This Row],[ Etica Obbligazionario Misto]]</f>
        <v>1340718460.28</v>
      </c>
      <c r="E1153" s="10">
        <f>D1152*OM[[#This Row],[Variazione percentuale]]</f>
        <v>-4286550.4939805698</v>
      </c>
      <c r="F1153" s="11">
        <f>OM[[#This Row],[AUM]]-D1152</f>
        <v>-1765252.2100000381</v>
      </c>
      <c r="G1153" s="11">
        <f>OM[[#This Row],[∆ AUM]]-OM[[#This Row],[effetto mercato]]</f>
        <v>2521298.2839805316</v>
      </c>
    </row>
    <row r="1154" spans="1:7">
      <c r="A1154" s="4">
        <v>43683</v>
      </c>
      <c r="B1154">
        <v>9.8599999999999993E-2</v>
      </c>
      <c r="C1154" s="6">
        <f>OM[[#This Row],[Variaz]]/100</f>
        <v>9.859999999999999E-4</v>
      </c>
      <c r="D1154" s="10">
        <f>AUM[[#This Row],[ Etica Obbligazionario Misto]]</f>
        <v>1343310758.78</v>
      </c>
      <c r="E1154" s="10">
        <f>D1153*OM[[#This Row],[Variazione percentuale]]</f>
        <v>1321948.4018360798</v>
      </c>
      <c r="F1154" s="11">
        <f>OM[[#This Row],[AUM]]-D1153</f>
        <v>2592298.5</v>
      </c>
      <c r="G1154" s="11">
        <f>OM[[#This Row],[∆ AUM]]-OM[[#This Row],[effetto mercato]]</f>
        <v>1270350.0981639202</v>
      </c>
    </row>
    <row r="1155" spans="1:7">
      <c r="A1155" s="4">
        <v>43684</v>
      </c>
      <c r="B1155">
        <v>0.18459999999999999</v>
      </c>
      <c r="C1155" s="6">
        <f>OM[[#This Row],[Variaz]]/100</f>
        <v>1.8459999999999998E-3</v>
      </c>
      <c r="D1155" s="10">
        <f>AUM[[#This Row],[ Etica Obbligazionario Misto]]</f>
        <v>1347309646.6500001</v>
      </c>
      <c r="E1155" s="10">
        <f>D1154*OM[[#This Row],[Variazione percentuale]]</f>
        <v>2479751.6607078798</v>
      </c>
      <c r="F1155" s="11">
        <f>OM[[#This Row],[AUM]]-D1154</f>
        <v>3998887.870000124</v>
      </c>
      <c r="G1155" s="11">
        <f>OM[[#This Row],[∆ AUM]]-OM[[#This Row],[effetto mercato]]</f>
        <v>1519136.2092922442</v>
      </c>
    </row>
    <row r="1156" spans="1:7">
      <c r="A1156" s="4">
        <v>43685</v>
      </c>
      <c r="B1156">
        <v>3.6900000000000002E-2</v>
      </c>
      <c r="C1156" s="6">
        <f>OM[[#This Row],[Variaz]]/100</f>
        <v>3.6900000000000002E-4</v>
      </c>
      <c r="D1156" s="10">
        <f>AUM[[#This Row],[ Etica Obbligazionario Misto]]</f>
        <v>1349793896.8699999</v>
      </c>
      <c r="E1156" s="10">
        <f>D1155*OM[[#This Row],[Variazione percentuale]]</f>
        <v>497157.2596138501</v>
      </c>
      <c r="F1156" s="11">
        <f>OM[[#This Row],[AUM]]-D1155</f>
        <v>2484250.2199997902</v>
      </c>
      <c r="G1156" s="11">
        <f>OM[[#This Row],[∆ AUM]]-OM[[#This Row],[effetto mercato]]</f>
        <v>1987092.96038594</v>
      </c>
    </row>
    <row r="1157" spans="1:7">
      <c r="A1157" s="4">
        <v>43686</v>
      </c>
      <c r="B1157">
        <v>-0.24560000000000001</v>
      </c>
      <c r="C1157" s="6">
        <f>OM[[#This Row],[Variaz]]/100</f>
        <v>-2.4560000000000003E-3</v>
      </c>
      <c r="D1157" s="10">
        <f>AUM[[#This Row],[ Etica Obbligazionario Misto]]</f>
        <v>1347726262.7</v>
      </c>
      <c r="E1157" s="10">
        <f>D1156*OM[[#This Row],[Variazione percentuale]]</f>
        <v>-3315093.8107127203</v>
      </c>
      <c r="F1157" s="11">
        <f>OM[[#This Row],[AUM]]-D1156</f>
        <v>-2067634.1699998379</v>
      </c>
      <c r="G1157" s="11">
        <f>OM[[#This Row],[∆ AUM]]-OM[[#This Row],[effetto mercato]]</f>
        <v>1247459.6407128824</v>
      </c>
    </row>
    <row r="1158" spans="1:7">
      <c r="A1158" s="4">
        <v>43689</v>
      </c>
      <c r="B1158">
        <v>7.3899999999999993E-2</v>
      </c>
      <c r="C1158" s="6">
        <f>OM[[#This Row],[Variaz]]/100</f>
        <v>7.3899999999999997E-4</v>
      </c>
      <c r="D1158" s="10">
        <f>AUM[[#This Row],[ Etica Obbligazionario Misto]]</f>
        <v>1349815294.4399998</v>
      </c>
      <c r="E1158" s="10">
        <f>D1157*OM[[#This Row],[Variazione percentuale]]</f>
        <v>995969.70813529997</v>
      </c>
      <c r="F1158" s="11">
        <f>OM[[#This Row],[AUM]]-D1157</f>
        <v>2089031.7399997711</v>
      </c>
      <c r="G1158" s="11">
        <f>OM[[#This Row],[∆ AUM]]-OM[[#This Row],[effetto mercato]]</f>
        <v>1093062.0318644713</v>
      </c>
    </row>
    <row r="1159" spans="1:7">
      <c r="A1159" s="4">
        <v>43690</v>
      </c>
      <c r="B1159">
        <v>0.17219999999999999</v>
      </c>
      <c r="C1159" s="6">
        <f>OM[[#This Row],[Variaz]]/100</f>
        <v>1.722E-3</v>
      </c>
      <c r="D1159" s="10">
        <f>AUM[[#This Row],[ Etica Obbligazionario Misto]]</f>
        <v>1353084616.1099999</v>
      </c>
      <c r="E1159" s="10">
        <f>D1158*OM[[#This Row],[Variazione percentuale]]</f>
        <v>2324381.9370256797</v>
      </c>
      <c r="F1159" s="11">
        <f>OM[[#This Row],[AUM]]-D1158</f>
        <v>3269321.6700000763</v>
      </c>
      <c r="G1159" s="11">
        <f>OM[[#This Row],[∆ AUM]]-OM[[#This Row],[effetto mercato]]</f>
        <v>944939.73297439655</v>
      </c>
    </row>
    <row r="1160" spans="1:7">
      <c r="A1160" s="4">
        <v>43691</v>
      </c>
      <c r="B1160">
        <v>1.23E-2</v>
      </c>
      <c r="C1160" s="6">
        <f>OM[[#This Row],[Variaz]]/100</f>
        <v>1.2300000000000001E-4</v>
      </c>
      <c r="D1160" s="10">
        <f>AUM[[#This Row],[ Etica Obbligazionario Misto]]</f>
        <v>1354382368.99</v>
      </c>
      <c r="E1160" s="10">
        <f>D1159*OM[[#This Row],[Variazione percentuale]]</f>
        <v>166429.40778153</v>
      </c>
      <c r="F1160" s="11">
        <f>OM[[#This Row],[AUM]]-D1159</f>
        <v>1297752.8800001144</v>
      </c>
      <c r="G1160" s="11">
        <f>OM[[#This Row],[∆ AUM]]-OM[[#This Row],[effetto mercato]]</f>
        <v>1131323.4722185845</v>
      </c>
    </row>
    <row r="1161" spans="1:7">
      <c r="A1161" s="4">
        <v>43693</v>
      </c>
      <c r="B1161">
        <v>0.221</v>
      </c>
      <c r="C1161" s="6">
        <f>OM[[#This Row],[Variaz]]/100</f>
        <v>2.2100000000000002E-3</v>
      </c>
      <c r="D1161" s="10">
        <f>AUM[[#This Row],[ Etica Obbligazionario Misto]]</f>
        <v>1357465839.55</v>
      </c>
      <c r="E1161" s="10">
        <f>D1160*OM[[#This Row],[Variazione percentuale]]</f>
        <v>2993185.0354679003</v>
      </c>
      <c r="F1161" s="11">
        <f>OM[[#This Row],[AUM]]-D1160</f>
        <v>3083470.5599999428</v>
      </c>
      <c r="G1161" s="11">
        <f>OM[[#This Row],[∆ AUM]]-OM[[#This Row],[effetto mercato]]</f>
        <v>90285.524532042444</v>
      </c>
    </row>
    <row r="1162" spans="1:7">
      <c r="A1162" s="4">
        <v>43696</v>
      </c>
      <c r="B1162">
        <v>-2.4500000000000001E-2</v>
      </c>
      <c r="C1162" s="6">
        <f>OM[[#This Row],[Variaz]]/100</f>
        <v>-2.4499999999999999E-4</v>
      </c>
      <c r="D1162" s="10">
        <f>AUM[[#This Row],[ Etica Obbligazionario Misto]]</f>
        <v>1358027785.3099999</v>
      </c>
      <c r="E1162" s="10">
        <f>D1161*OM[[#This Row],[Variazione percentuale]]</f>
        <v>-332579.13068974996</v>
      </c>
      <c r="F1162" s="11">
        <f>OM[[#This Row],[AUM]]-D1161</f>
        <v>561945.75999999046</v>
      </c>
      <c r="G1162" s="11">
        <f>OM[[#This Row],[∆ AUM]]-OM[[#This Row],[effetto mercato]]</f>
        <v>894524.89068974042</v>
      </c>
    </row>
    <row r="1163" spans="1:7">
      <c r="A1163" s="4">
        <v>43697</v>
      </c>
      <c r="B1163">
        <v>7.3499999999999996E-2</v>
      </c>
      <c r="C1163" s="6">
        <f>OM[[#This Row],[Variaz]]/100</f>
        <v>7.3499999999999998E-4</v>
      </c>
      <c r="D1163" s="10">
        <f>AUM[[#This Row],[ Etica Obbligazionario Misto]]</f>
        <v>1359685829.74</v>
      </c>
      <c r="E1163" s="10">
        <f>D1162*OM[[#This Row],[Variazione percentuale]]</f>
        <v>998150.42220284988</v>
      </c>
      <c r="F1163" s="11">
        <f>OM[[#This Row],[AUM]]-D1162</f>
        <v>1658044.4300000668</v>
      </c>
      <c r="G1163" s="11">
        <f>OM[[#This Row],[∆ AUM]]-OM[[#This Row],[effetto mercato]]</f>
        <v>659894.00779721688</v>
      </c>
    </row>
    <row r="1164" spans="1:7">
      <c r="A1164" s="4">
        <v>43698</v>
      </c>
      <c r="B1164">
        <v>6.1199999999999997E-2</v>
      </c>
      <c r="C1164" s="6">
        <f>OM[[#This Row],[Variaz]]/100</f>
        <v>6.1200000000000002E-4</v>
      </c>
      <c r="D1164" s="10">
        <f>AUM[[#This Row],[ Etica Obbligazionario Misto]]</f>
        <v>1361223830.0199997</v>
      </c>
      <c r="E1164" s="10">
        <f>D1163*OM[[#This Row],[Variazione percentuale]]</f>
        <v>832127.72780088009</v>
      </c>
      <c r="F1164" s="11">
        <f>OM[[#This Row],[AUM]]-D1163</f>
        <v>1538000.279999733</v>
      </c>
      <c r="G1164" s="11">
        <f>OM[[#This Row],[∆ AUM]]-OM[[#This Row],[effetto mercato]]</f>
        <v>705872.55219885288</v>
      </c>
    </row>
    <row r="1165" spans="1:7">
      <c r="A1165" s="4">
        <v>43699</v>
      </c>
      <c r="B1165">
        <v>-4.9000000000000002E-2</v>
      </c>
      <c r="C1165" s="6">
        <f>OM[[#This Row],[Variaz]]/100</f>
        <v>-4.8999999999999998E-4</v>
      </c>
      <c r="D1165" s="10">
        <f>AUM[[#This Row],[ Etica Obbligazionario Misto]]</f>
        <v>1361122986.9699998</v>
      </c>
      <c r="E1165" s="10">
        <f>D1164*OM[[#This Row],[Variazione percentuale]]</f>
        <v>-666999.67670979979</v>
      </c>
      <c r="F1165" s="11">
        <f>OM[[#This Row],[AUM]]-D1164</f>
        <v>-100843.04999995232</v>
      </c>
      <c r="G1165" s="11">
        <f>OM[[#This Row],[∆ AUM]]-OM[[#This Row],[effetto mercato]]</f>
        <v>566156.62670984748</v>
      </c>
    </row>
    <row r="1166" spans="1:7">
      <c r="A1166" s="4">
        <v>43700</v>
      </c>
      <c r="B1166">
        <v>-0.11020000000000001</v>
      </c>
      <c r="C1166" s="6">
        <f>OM[[#This Row],[Variaz]]/100</f>
        <v>-1.1020000000000001E-3</v>
      </c>
      <c r="D1166" s="10">
        <f>AUM[[#This Row],[ Etica Obbligazionario Misto]]</f>
        <v>1360339573.3400002</v>
      </c>
      <c r="E1166" s="10">
        <f>D1165*OM[[#This Row],[Variazione percentuale]]</f>
        <v>-1499957.5316409399</v>
      </c>
      <c r="F1166" s="11">
        <f>OM[[#This Row],[AUM]]-D1165</f>
        <v>-783413.6299996376</v>
      </c>
      <c r="G1166" s="11">
        <f>OM[[#This Row],[∆ AUM]]-OM[[#This Row],[effetto mercato]]</f>
        <v>716543.90164130228</v>
      </c>
    </row>
    <row r="1167" spans="1:7">
      <c r="A1167" s="4">
        <v>43703</v>
      </c>
      <c r="B1167">
        <v>-1.23E-2</v>
      </c>
      <c r="C1167" s="6">
        <f>OM[[#This Row],[Variaz]]/100</f>
        <v>-1.2300000000000001E-4</v>
      </c>
      <c r="D1167" s="10">
        <f>AUM[[#This Row],[ Etica Obbligazionario Misto]]</f>
        <v>1360918360.9400001</v>
      </c>
      <c r="E1167" s="10">
        <f>D1166*OM[[#This Row],[Variazione percentuale]]</f>
        <v>-167321.76752082002</v>
      </c>
      <c r="F1167" s="11">
        <f>OM[[#This Row],[AUM]]-D1166</f>
        <v>578787.59999990463</v>
      </c>
      <c r="G1167" s="11">
        <f>OM[[#This Row],[∆ AUM]]-OM[[#This Row],[effetto mercato]]</f>
        <v>746109.36752072466</v>
      </c>
    </row>
    <row r="1168" spans="1:7">
      <c r="A1168" s="4">
        <v>43704</v>
      </c>
      <c r="B1168">
        <v>0.25740000000000002</v>
      </c>
      <c r="C1168" s="6">
        <f>OM[[#This Row],[Variaz]]/100</f>
        <v>2.5740000000000003E-3</v>
      </c>
      <c r="D1168" s="10">
        <f>AUM[[#This Row],[ Etica Obbligazionario Misto]]</f>
        <v>1365246506.5599999</v>
      </c>
      <c r="E1168" s="10">
        <f>D1167*OM[[#This Row],[Variazione percentuale]]</f>
        <v>3503003.8610595604</v>
      </c>
      <c r="F1168" s="11">
        <f>OM[[#This Row],[AUM]]-D1167</f>
        <v>4328145.6199998856</v>
      </c>
      <c r="G1168" s="11">
        <f>OM[[#This Row],[∆ AUM]]-OM[[#This Row],[effetto mercato]]</f>
        <v>825141.75894032512</v>
      </c>
    </row>
    <row r="1169" spans="1:7">
      <c r="A1169" s="4">
        <v>43705</v>
      </c>
      <c r="B1169">
        <v>0.12230000000000001</v>
      </c>
      <c r="C1169" s="6">
        <f>OM[[#This Row],[Variaz]]/100</f>
        <v>1.2230000000000001E-3</v>
      </c>
      <c r="D1169" s="10">
        <f>AUM[[#This Row],[ Etica Obbligazionario Misto]]</f>
        <v>1367632315.5400002</v>
      </c>
      <c r="E1169" s="10">
        <f>D1168*OM[[#This Row],[Variazione percentuale]]</f>
        <v>1669696.4775228801</v>
      </c>
      <c r="F1169" s="11">
        <f>OM[[#This Row],[AUM]]-D1168</f>
        <v>2385808.9800002575</v>
      </c>
      <c r="G1169" s="11">
        <f>OM[[#This Row],[∆ AUM]]-OM[[#This Row],[effetto mercato]]</f>
        <v>716112.50247737742</v>
      </c>
    </row>
    <row r="1170" spans="1:7">
      <c r="A1170" s="4">
        <v>43706</v>
      </c>
      <c r="B1170">
        <v>9.7699999999999995E-2</v>
      </c>
      <c r="C1170" s="6">
        <f>OM[[#This Row],[Variaz]]/100</f>
        <v>9.77E-4</v>
      </c>
      <c r="D1170" s="10">
        <f>AUM[[#This Row],[ Etica Obbligazionario Misto]]</f>
        <v>1370145658.6099999</v>
      </c>
      <c r="E1170" s="10">
        <f>D1169*OM[[#This Row],[Variazione percentuale]]</f>
        <v>1336176.7722825801</v>
      </c>
      <c r="F1170" s="11">
        <f>OM[[#This Row],[AUM]]-D1169</f>
        <v>2513343.0699996948</v>
      </c>
      <c r="G1170" s="11">
        <f>OM[[#This Row],[∆ AUM]]-OM[[#This Row],[effetto mercato]]</f>
        <v>1177166.2977171147</v>
      </c>
    </row>
    <row r="1171" spans="1:7">
      <c r="A1171" s="4">
        <v>43707</v>
      </c>
      <c r="B1171">
        <v>9.7600000000000006E-2</v>
      </c>
      <c r="C1171" s="6">
        <f>OM[[#This Row],[Variaz]]/100</f>
        <v>9.7600000000000009E-4</v>
      </c>
      <c r="D1171" s="10">
        <f>AUM[[#This Row],[ Etica Obbligazionario Misto]]</f>
        <v>1372164454.99</v>
      </c>
      <c r="E1171" s="10">
        <f>D1170*OM[[#This Row],[Variazione percentuale]]</f>
        <v>1337262.16280336</v>
      </c>
      <c r="F1171" s="11">
        <f>OM[[#This Row],[AUM]]-D1170</f>
        <v>2018796.3800001144</v>
      </c>
      <c r="G1171" s="11">
        <f>OM[[#This Row],[∆ AUM]]-OM[[#This Row],[effetto mercato]]</f>
        <v>681534.21719675441</v>
      </c>
    </row>
    <row r="1172" spans="1:7">
      <c r="A1172" s="4">
        <v>43710</v>
      </c>
      <c r="B1172">
        <v>2.4400000000000002E-2</v>
      </c>
      <c r="C1172" s="6">
        <f>OM[[#This Row],[Variaz]]/100</f>
        <v>2.4400000000000002E-4</v>
      </c>
      <c r="D1172" s="10">
        <f>AUM[[#This Row],[ Etica Obbligazionario Misto]]</f>
        <v>1373239581.6699998</v>
      </c>
      <c r="E1172" s="10">
        <f>D1171*OM[[#This Row],[Variazione percentuale]]</f>
        <v>334808.12701756001</v>
      </c>
      <c r="F1172" s="11">
        <f>OM[[#This Row],[AUM]]-D1171</f>
        <v>1075126.6799998283</v>
      </c>
      <c r="G1172" s="11">
        <f>OM[[#This Row],[∆ AUM]]-OM[[#This Row],[effetto mercato]]</f>
        <v>740318.55298226839</v>
      </c>
    </row>
    <row r="1173" spans="1:7">
      <c r="A1173" s="4">
        <v>43711</v>
      </c>
      <c r="B1173">
        <v>3.6600000000000001E-2</v>
      </c>
      <c r="C1173" s="6">
        <f>OM[[#This Row],[Variaz]]/100</f>
        <v>3.6600000000000001E-4</v>
      </c>
      <c r="D1173" s="10">
        <f>AUM[[#This Row],[ Etica Obbligazionario Misto]]</f>
        <v>1374535589.22</v>
      </c>
      <c r="E1173" s="10">
        <f>D1172*OM[[#This Row],[Variazione percentuale]]</f>
        <v>502605.68689121993</v>
      </c>
      <c r="F1173" s="11">
        <f>OM[[#This Row],[AUM]]-D1172</f>
        <v>1296007.5500001907</v>
      </c>
      <c r="G1173" s="11">
        <f>OM[[#This Row],[∆ AUM]]-OM[[#This Row],[effetto mercato]]</f>
        <v>793401.86310897081</v>
      </c>
    </row>
    <row r="1174" spans="1:7">
      <c r="A1174" s="4">
        <v>43712</v>
      </c>
      <c r="B1174">
        <v>3.6499999999999998E-2</v>
      </c>
      <c r="C1174" s="6">
        <f>OM[[#This Row],[Variaz]]/100</f>
        <v>3.6499999999999998E-4</v>
      </c>
      <c r="D1174" s="10">
        <f>AUM[[#This Row],[ Etica Obbligazionario Misto]]</f>
        <v>1376945439.49</v>
      </c>
      <c r="E1174" s="10">
        <f>D1173*OM[[#This Row],[Variazione percentuale]]</f>
        <v>501705.49006529996</v>
      </c>
      <c r="F1174" s="11">
        <f>OM[[#This Row],[AUM]]-D1173</f>
        <v>2409850.2699999809</v>
      </c>
      <c r="G1174" s="11">
        <f>OM[[#This Row],[∆ AUM]]-OM[[#This Row],[effetto mercato]]</f>
        <v>1908144.779934681</v>
      </c>
    </row>
    <row r="1175" spans="1:7">
      <c r="A1175" s="4">
        <v>43713</v>
      </c>
      <c r="B1175">
        <v>-0.1583</v>
      </c>
      <c r="C1175" s="6">
        <f>OM[[#This Row],[Variaz]]/100</f>
        <v>-1.583E-3</v>
      </c>
      <c r="D1175" s="10">
        <f>AUM[[#This Row],[ Etica Obbligazionario Misto]]</f>
        <v>1376436139.2</v>
      </c>
      <c r="E1175" s="10">
        <f>D1174*OM[[#This Row],[Variazione percentuale]]</f>
        <v>-2179704.6307126698</v>
      </c>
      <c r="F1175" s="11">
        <f>OM[[#This Row],[AUM]]-D1174</f>
        <v>-509300.28999996185</v>
      </c>
      <c r="G1175" s="11">
        <f>OM[[#This Row],[∆ AUM]]-OM[[#This Row],[effetto mercato]]</f>
        <v>1670404.340712708</v>
      </c>
    </row>
    <row r="1176" spans="1:7">
      <c r="A1176" s="4">
        <v>43714</v>
      </c>
      <c r="B1176">
        <v>0.18290000000000001</v>
      </c>
      <c r="C1176" s="6">
        <f>OM[[#This Row],[Variaz]]/100</f>
        <v>1.8290000000000001E-3</v>
      </c>
      <c r="D1176" s="10">
        <f>AUM[[#This Row],[ Etica Obbligazionario Misto]]</f>
        <v>1380940478.9700003</v>
      </c>
      <c r="E1176" s="10">
        <f>D1175*OM[[#This Row],[Variazione percentuale]]</f>
        <v>2517501.6985968002</v>
      </c>
      <c r="F1176" s="11">
        <f>OM[[#This Row],[AUM]]-D1175</f>
        <v>4504339.7700002193</v>
      </c>
      <c r="G1176" s="11">
        <f>OM[[#This Row],[∆ AUM]]-OM[[#This Row],[effetto mercato]]</f>
        <v>1986838.0714034191</v>
      </c>
    </row>
    <row r="1177" spans="1:7">
      <c r="A1177" s="4">
        <v>43717</v>
      </c>
      <c r="B1177">
        <v>-0.13389999999999999</v>
      </c>
      <c r="C1177" s="6">
        <f>OM[[#This Row],[Variaz]]/100</f>
        <v>-1.3389999999999999E-3</v>
      </c>
      <c r="D1177" s="10">
        <f>AUM[[#This Row],[ Etica Obbligazionario Misto]]</f>
        <v>1379439466.0800002</v>
      </c>
      <c r="E1177" s="10">
        <f>D1176*OM[[#This Row],[Variazione percentuale]]</f>
        <v>-1849079.3013408303</v>
      </c>
      <c r="F1177" s="11">
        <f>OM[[#This Row],[AUM]]-D1176</f>
        <v>-1501012.8900001049</v>
      </c>
      <c r="G1177" s="11">
        <f>OM[[#This Row],[∆ AUM]]-OM[[#This Row],[effetto mercato]]</f>
        <v>348066.41134072538</v>
      </c>
    </row>
    <row r="1178" spans="1:7">
      <c r="A1178" s="4">
        <v>43718</v>
      </c>
      <c r="B1178">
        <v>-7.3099999999999998E-2</v>
      </c>
      <c r="C1178" s="6">
        <f>OM[[#This Row],[Variaz]]/100</f>
        <v>-7.3099999999999999E-4</v>
      </c>
      <c r="D1178" s="10">
        <f>AUM[[#This Row],[ Etica Obbligazionario Misto]]</f>
        <v>1379596734.2500002</v>
      </c>
      <c r="E1178" s="10">
        <f>D1177*OM[[#This Row],[Variazione percentuale]]</f>
        <v>-1008370.2497044801</v>
      </c>
      <c r="F1178" s="11">
        <f>OM[[#This Row],[AUM]]-D1177</f>
        <v>157268.17000007629</v>
      </c>
      <c r="G1178" s="11">
        <f>OM[[#This Row],[∆ AUM]]-OM[[#This Row],[effetto mercato]]</f>
        <v>1165638.4197045565</v>
      </c>
    </row>
    <row r="1179" spans="1:7">
      <c r="A1179" s="4">
        <v>43719</v>
      </c>
      <c r="B1179">
        <v>0.21959999999999999</v>
      </c>
      <c r="C1179" s="6">
        <f>OM[[#This Row],[Variaz]]/100</f>
        <v>2.196E-3</v>
      </c>
      <c r="D1179" s="10">
        <f>AUM[[#This Row],[ Etica Obbligazionario Misto]]</f>
        <v>1383094293.7899997</v>
      </c>
      <c r="E1179" s="10">
        <f>D1178*OM[[#This Row],[Variazione percentuale]]</f>
        <v>3029594.4284130004</v>
      </c>
      <c r="F1179" s="11">
        <f>OM[[#This Row],[AUM]]-D1178</f>
        <v>3497559.539999485</v>
      </c>
      <c r="G1179" s="11">
        <f>OM[[#This Row],[∆ AUM]]-OM[[#This Row],[effetto mercato]]</f>
        <v>467965.11158648459</v>
      </c>
    </row>
    <row r="1180" spans="1:7">
      <c r="A1180" s="4">
        <v>43720</v>
      </c>
      <c r="B1180">
        <v>-7.2999999999999995E-2</v>
      </c>
      <c r="C1180" s="6">
        <f>OM[[#This Row],[Variaz]]/100</f>
        <v>-7.2999999999999996E-4</v>
      </c>
      <c r="D1180" s="10">
        <f>AUM[[#This Row],[ Etica Obbligazionario Misto]]</f>
        <v>1384621805.21</v>
      </c>
      <c r="E1180" s="10">
        <f>D1179*OM[[#This Row],[Variazione percentuale]]</f>
        <v>-1009658.8344666997</v>
      </c>
      <c r="F1180" s="11">
        <f>OM[[#This Row],[AUM]]-D1179</f>
        <v>1527511.4200003147</v>
      </c>
      <c r="G1180" s="11">
        <f>OM[[#This Row],[∆ AUM]]-OM[[#This Row],[effetto mercato]]</f>
        <v>2537170.2544670142</v>
      </c>
    </row>
    <row r="1181" spans="1:7">
      <c r="A1181" s="4">
        <v>43721</v>
      </c>
      <c r="B1181">
        <v>-0.1462</v>
      </c>
      <c r="C1181" s="6">
        <f>OM[[#This Row],[Variaz]]/100</f>
        <v>-1.462E-3</v>
      </c>
      <c r="D1181" s="10">
        <f>AUM[[#This Row],[ Etica Obbligazionario Misto]]</f>
        <v>1383882596.1099999</v>
      </c>
      <c r="E1181" s="10">
        <f>D1180*OM[[#This Row],[Variazione percentuale]]</f>
        <v>-2024317.07921702</v>
      </c>
      <c r="F1181" s="11">
        <f>OM[[#This Row],[AUM]]-D1180</f>
        <v>-739209.10000014305</v>
      </c>
      <c r="G1181" s="11">
        <f>OM[[#This Row],[∆ AUM]]-OM[[#This Row],[effetto mercato]]</f>
        <v>1285107.9792168769</v>
      </c>
    </row>
    <row r="1182" spans="1:7">
      <c r="A1182" s="4">
        <v>43724</v>
      </c>
      <c r="B1182">
        <v>0.122</v>
      </c>
      <c r="C1182" s="6">
        <f>OM[[#This Row],[Variaz]]/100</f>
        <v>1.2199999999999999E-3</v>
      </c>
      <c r="D1182" s="10">
        <f>AUM[[#This Row],[ Etica Obbligazionario Misto]]</f>
        <v>1387929145.9200001</v>
      </c>
      <c r="E1182" s="10">
        <f>D1181*OM[[#This Row],[Variazione percentuale]]</f>
        <v>1688336.7672541998</v>
      </c>
      <c r="F1182" s="11">
        <f>OM[[#This Row],[AUM]]-D1181</f>
        <v>4046549.8100001812</v>
      </c>
      <c r="G1182" s="11">
        <f>OM[[#This Row],[∆ AUM]]-OM[[#This Row],[effetto mercato]]</f>
        <v>2358213.0427459814</v>
      </c>
    </row>
    <row r="1183" spans="1:7">
      <c r="A1183" s="4">
        <v>43725</v>
      </c>
      <c r="B1183">
        <v>-0.18279999999999999</v>
      </c>
      <c r="C1183" s="6">
        <f>OM[[#This Row],[Variaz]]/100</f>
        <v>-1.828E-3</v>
      </c>
      <c r="D1183" s="10">
        <f>AUM[[#This Row],[ Etica Obbligazionario Misto]]</f>
        <v>1386917740.6199999</v>
      </c>
      <c r="E1183" s="10">
        <f>D1182*OM[[#This Row],[Variazione percentuale]]</f>
        <v>-2537134.4787417599</v>
      </c>
      <c r="F1183" s="11">
        <f>OM[[#This Row],[AUM]]-D1182</f>
        <v>-1011405.3000001907</v>
      </c>
      <c r="G1183" s="11">
        <f>OM[[#This Row],[∆ AUM]]-OM[[#This Row],[effetto mercato]]</f>
        <v>1525729.1787415692</v>
      </c>
    </row>
    <row r="1184" spans="1:7">
      <c r="A1184" s="4">
        <v>43726</v>
      </c>
      <c r="B1184">
        <v>9.7699999999999995E-2</v>
      </c>
      <c r="C1184" s="6">
        <f>OM[[#This Row],[Variaz]]/100</f>
        <v>9.77E-4</v>
      </c>
      <c r="D1184" s="10">
        <f>AUM[[#This Row],[ Etica Obbligazionario Misto]]</f>
        <v>1389269690.6900001</v>
      </c>
      <c r="E1184" s="10">
        <f>D1183*OM[[#This Row],[Variazione percentuale]]</f>
        <v>1355018.6325857399</v>
      </c>
      <c r="F1184" s="11">
        <f>OM[[#This Row],[AUM]]-D1183</f>
        <v>2351950.0700001717</v>
      </c>
      <c r="G1184" s="11">
        <f>OM[[#This Row],[∆ AUM]]-OM[[#This Row],[effetto mercato]]</f>
        <v>996931.43741443171</v>
      </c>
    </row>
    <row r="1185" spans="1:7">
      <c r="A1185" s="4">
        <v>43727</v>
      </c>
      <c r="B1185">
        <v>0</v>
      </c>
      <c r="C1185" s="6">
        <f>OM[[#This Row],[Variaz]]/100</f>
        <v>0</v>
      </c>
      <c r="D1185" s="10">
        <f>AUM[[#This Row],[ Etica Obbligazionario Misto]]</f>
        <v>1391482370.8199999</v>
      </c>
      <c r="E1185" s="10">
        <f>D1184*OM[[#This Row],[Variazione percentuale]]</f>
        <v>0</v>
      </c>
      <c r="F1185" s="11">
        <f>OM[[#This Row],[AUM]]-D1184</f>
        <v>2212680.129999876</v>
      </c>
      <c r="G1185" s="11">
        <f>OM[[#This Row],[∆ AUM]]-OM[[#This Row],[effetto mercato]]</f>
        <v>2212680.129999876</v>
      </c>
    </row>
    <row r="1186" spans="1:7">
      <c r="A1186" s="4">
        <v>43728</v>
      </c>
      <c r="B1186">
        <v>1.2200000000000001E-2</v>
      </c>
      <c r="C1186" s="6">
        <f>OM[[#This Row],[Variaz]]/100</f>
        <v>1.2200000000000001E-4</v>
      </c>
      <c r="D1186" s="10">
        <f>AUM[[#This Row],[ Etica Obbligazionario Misto]]</f>
        <v>1392778542.97</v>
      </c>
      <c r="E1186" s="10">
        <f>D1185*OM[[#This Row],[Variazione percentuale]]</f>
        <v>169760.84924004</v>
      </c>
      <c r="F1186" s="11">
        <f>OM[[#This Row],[AUM]]-D1185</f>
        <v>1296172.1500000954</v>
      </c>
      <c r="G1186" s="11">
        <f>OM[[#This Row],[∆ AUM]]-OM[[#This Row],[effetto mercato]]</f>
        <v>1126411.3007600554</v>
      </c>
    </row>
    <row r="1187" spans="1:7">
      <c r="A1187" s="4">
        <v>43731</v>
      </c>
      <c r="B1187">
        <v>0.1585</v>
      </c>
      <c r="C1187" s="6">
        <f>OM[[#This Row],[Variaz]]/100</f>
        <v>1.585E-3</v>
      </c>
      <c r="D1187" s="10">
        <f>AUM[[#This Row],[ Etica Obbligazionario Misto]]</f>
        <v>1397592125.7700002</v>
      </c>
      <c r="E1187" s="10">
        <f>D1186*OM[[#This Row],[Variazione percentuale]]</f>
        <v>2207553.9906074503</v>
      </c>
      <c r="F1187" s="11">
        <f>OM[[#This Row],[AUM]]-D1186</f>
        <v>4813582.8000001907</v>
      </c>
      <c r="G1187" s="11">
        <f>OM[[#This Row],[∆ AUM]]-OM[[#This Row],[effetto mercato]]</f>
        <v>2606028.8093927405</v>
      </c>
    </row>
    <row r="1188" spans="1:7">
      <c r="A1188" s="4">
        <v>43732</v>
      </c>
      <c r="B1188">
        <v>2.4299999999999999E-2</v>
      </c>
      <c r="C1188" s="6">
        <f>OM[[#This Row],[Variaz]]/100</f>
        <v>2.43E-4</v>
      </c>
      <c r="D1188" s="10">
        <f>AUM[[#This Row],[ Etica Obbligazionario Misto]]</f>
        <v>1399573788.0200002</v>
      </c>
      <c r="E1188" s="10">
        <f>D1187*OM[[#This Row],[Variazione percentuale]]</f>
        <v>339614.88656211004</v>
      </c>
      <c r="F1188" s="11">
        <f>OM[[#This Row],[AUM]]-D1187</f>
        <v>1981662.25</v>
      </c>
      <c r="G1188" s="11">
        <f>OM[[#This Row],[∆ AUM]]-OM[[#This Row],[effetto mercato]]</f>
        <v>1642047.3634378901</v>
      </c>
    </row>
    <row r="1189" spans="1:7">
      <c r="A1189" s="4">
        <v>43733</v>
      </c>
      <c r="B1189">
        <v>-8.5199999999999998E-2</v>
      </c>
      <c r="C1189" s="6">
        <f>OM[[#This Row],[Variaz]]/100</f>
        <v>-8.52E-4</v>
      </c>
      <c r="D1189" s="10">
        <f>AUM[[#This Row],[ Etica Obbligazionario Misto]]</f>
        <v>1400259923.6799998</v>
      </c>
      <c r="E1189" s="10">
        <f>D1188*OM[[#This Row],[Variazione percentuale]]</f>
        <v>-1192436.8673930401</v>
      </c>
      <c r="F1189" s="11">
        <f>OM[[#This Row],[AUM]]-D1188</f>
        <v>686135.65999960899</v>
      </c>
      <c r="G1189" s="11">
        <f>OM[[#This Row],[∆ AUM]]-OM[[#This Row],[effetto mercato]]</f>
        <v>1878572.5273926491</v>
      </c>
    </row>
    <row r="1190" spans="1:7">
      <c r="A1190" s="4">
        <v>43734</v>
      </c>
      <c r="B1190">
        <v>8.5300000000000001E-2</v>
      </c>
      <c r="C1190" s="6">
        <f>OM[[#This Row],[Variaz]]/100</f>
        <v>8.5300000000000003E-4</v>
      </c>
      <c r="D1190" s="10">
        <f>AUM[[#This Row],[ Etica Obbligazionario Misto]]</f>
        <v>1403016647.3199999</v>
      </c>
      <c r="E1190" s="10">
        <f>D1189*OM[[#This Row],[Variazione percentuale]]</f>
        <v>1194421.7148990398</v>
      </c>
      <c r="F1190" s="11">
        <f>OM[[#This Row],[AUM]]-D1189</f>
        <v>2756723.6400001049</v>
      </c>
      <c r="G1190" s="11">
        <f>OM[[#This Row],[∆ AUM]]-OM[[#This Row],[effetto mercato]]</f>
        <v>1562301.9251010651</v>
      </c>
    </row>
    <row r="1191" spans="1:7">
      <c r="A1191" s="4">
        <v>43735</v>
      </c>
      <c r="B1191">
        <v>0</v>
      </c>
      <c r="C1191" s="6">
        <f>OM[[#This Row],[Variaz]]/100</f>
        <v>0</v>
      </c>
      <c r="D1191" s="10">
        <f>AUM[[#This Row],[ Etica Obbligazionario Misto]]</f>
        <v>1405594529.8899999</v>
      </c>
      <c r="E1191" s="10">
        <f>D1190*OM[[#This Row],[Variazione percentuale]]</f>
        <v>0</v>
      </c>
      <c r="F1191" s="11">
        <f>OM[[#This Row],[AUM]]-D1190</f>
        <v>2577882.5699999332</v>
      </c>
      <c r="G1191" s="11">
        <f>OM[[#This Row],[∆ AUM]]-OM[[#This Row],[effetto mercato]]</f>
        <v>2577882.5699999332</v>
      </c>
    </row>
    <row r="1192" spans="1:7">
      <c r="A1192" s="4">
        <v>43738</v>
      </c>
      <c r="B1192">
        <v>4.87E-2</v>
      </c>
      <c r="C1192" s="6">
        <f>OM[[#This Row],[Variaz]]/100</f>
        <v>4.8700000000000002E-4</v>
      </c>
      <c r="D1192" s="10">
        <f>AUM[[#This Row],[ Etica Obbligazionario Misto]]</f>
        <v>1408076525.0000002</v>
      </c>
      <c r="E1192" s="10">
        <f>D1191*OM[[#This Row],[Variazione percentuale]]</f>
        <v>684524.53605642996</v>
      </c>
      <c r="F1192" s="11">
        <f>OM[[#This Row],[AUM]]-D1191</f>
        <v>2481995.1100003719</v>
      </c>
      <c r="G1192" s="11">
        <f>OM[[#This Row],[∆ AUM]]-OM[[#This Row],[effetto mercato]]</f>
        <v>1797470.5739439419</v>
      </c>
    </row>
    <row r="1193" spans="1:7">
      <c r="A1193" s="4">
        <v>43739</v>
      </c>
      <c r="B1193">
        <v>-0.14599999999999999</v>
      </c>
      <c r="C1193" s="6">
        <f>OM[[#This Row],[Variaz]]/100</f>
        <v>-1.4599999999999999E-3</v>
      </c>
      <c r="D1193" s="10">
        <f>AUM[[#This Row],[ Etica Obbligazionario Misto]]</f>
        <v>1407407196.5100002</v>
      </c>
      <c r="E1193" s="10">
        <f>D1192*OM[[#This Row],[Variazione percentuale]]</f>
        <v>-2055791.7265000003</v>
      </c>
      <c r="F1193" s="11">
        <f>OM[[#This Row],[AUM]]-D1192</f>
        <v>-669328.49000000954</v>
      </c>
      <c r="G1193" s="11">
        <f>OM[[#This Row],[∆ AUM]]-OM[[#This Row],[effetto mercato]]</f>
        <v>1386463.2364999908</v>
      </c>
    </row>
    <row r="1194" spans="1:7">
      <c r="A1194" s="4">
        <v>43740</v>
      </c>
      <c r="B1194">
        <v>-0.34110000000000001</v>
      </c>
      <c r="C1194" s="6">
        <f>OM[[#This Row],[Variaz]]/100</f>
        <v>-3.411E-3</v>
      </c>
      <c r="D1194" s="10">
        <f>AUM[[#This Row],[ Etica Obbligazionario Misto]]</f>
        <v>1404174938.7399998</v>
      </c>
      <c r="E1194" s="10">
        <f>D1193*OM[[#This Row],[Variazione percentuale]]</f>
        <v>-4800665.9472956108</v>
      </c>
      <c r="F1194" s="11">
        <f>OM[[#This Row],[AUM]]-D1193</f>
        <v>-3232257.7700004578</v>
      </c>
      <c r="G1194" s="11">
        <f>OM[[#This Row],[∆ AUM]]-OM[[#This Row],[effetto mercato]]</f>
        <v>1568408.177295153</v>
      </c>
    </row>
    <row r="1195" spans="1:7">
      <c r="A1195" s="4">
        <v>43741</v>
      </c>
      <c r="B1195">
        <v>7.3300000000000004E-2</v>
      </c>
      <c r="C1195" s="6">
        <f>OM[[#This Row],[Variaz]]/100</f>
        <v>7.3300000000000004E-4</v>
      </c>
      <c r="D1195" s="10">
        <f>AUM[[#This Row],[ Etica Obbligazionario Misto]]</f>
        <v>1408879477.1599998</v>
      </c>
      <c r="E1195" s="10">
        <f>D1194*OM[[#This Row],[Variazione percentuale]]</f>
        <v>1029260.2300964199</v>
      </c>
      <c r="F1195" s="11">
        <f>OM[[#This Row],[AUM]]-D1194</f>
        <v>4704538.4200000763</v>
      </c>
      <c r="G1195" s="11">
        <f>OM[[#This Row],[∆ AUM]]-OM[[#This Row],[effetto mercato]]</f>
        <v>3675278.1899036565</v>
      </c>
    </row>
    <row r="1196" spans="1:7">
      <c r="A1196" s="4">
        <v>43742</v>
      </c>
      <c r="B1196">
        <v>8.5500000000000007E-2</v>
      </c>
      <c r="C1196" s="6">
        <f>OM[[#This Row],[Variaz]]/100</f>
        <v>8.5500000000000007E-4</v>
      </c>
      <c r="D1196" s="10">
        <f>AUM[[#This Row],[ Etica Obbligazionario Misto]]</f>
        <v>1413120133.4200001</v>
      </c>
      <c r="E1196" s="10">
        <f>D1195*OM[[#This Row],[Variazione percentuale]]</f>
        <v>1204591.9529718</v>
      </c>
      <c r="F1196" s="11">
        <f>OM[[#This Row],[AUM]]-D1195</f>
        <v>4240656.2600002289</v>
      </c>
      <c r="G1196" s="11">
        <f>OM[[#This Row],[∆ AUM]]-OM[[#This Row],[effetto mercato]]</f>
        <v>3036064.3070284287</v>
      </c>
    </row>
    <row r="1197" spans="1:7">
      <c r="A1197" s="4">
        <v>43745</v>
      </c>
      <c r="B1197">
        <v>-4.8800000000000003E-2</v>
      </c>
      <c r="C1197" s="6">
        <f>OM[[#This Row],[Variaz]]/100</f>
        <v>-4.8800000000000004E-4</v>
      </c>
      <c r="D1197" s="10">
        <f>AUM[[#This Row],[ Etica Obbligazionario Misto]]</f>
        <v>1413920261.6700001</v>
      </c>
      <c r="E1197" s="10">
        <f>D1196*OM[[#This Row],[Variazione percentuale]]</f>
        <v>-689602.62510896008</v>
      </c>
      <c r="F1197" s="11">
        <f>OM[[#This Row],[AUM]]-D1196</f>
        <v>800128.25</v>
      </c>
      <c r="G1197" s="11">
        <f>OM[[#This Row],[∆ AUM]]-OM[[#This Row],[effetto mercato]]</f>
        <v>1489730.8751089601</v>
      </c>
    </row>
    <row r="1198" spans="1:7">
      <c r="A1198" s="4">
        <v>43746</v>
      </c>
      <c r="B1198">
        <v>-4.8800000000000003E-2</v>
      </c>
      <c r="C1198" s="6">
        <f>OM[[#This Row],[Variaz]]/100</f>
        <v>-4.8800000000000004E-4</v>
      </c>
      <c r="D1198" s="10">
        <f>AUM[[#This Row],[ Etica Obbligazionario Misto]]</f>
        <v>1414822971.02</v>
      </c>
      <c r="E1198" s="10">
        <f>D1197*OM[[#This Row],[Variazione percentuale]]</f>
        <v>-689993.08769496006</v>
      </c>
      <c r="F1198" s="11">
        <f>OM[[#This Row],[AUM]]-D1197</f>
        <v>902709.34999990463</v>
      </c>
      <c r="G1198" s="11">
        <f>OM[[#This Row],[∆ AUM]]-OM[[#This Row],[effetto mercato]]</f>
        <v>1592702.4376948648</v>
      </c>
    </row>
    <row r="1199" spans="1:7">
      <c r="A1199" s="4">
        <v>43747</v>
      </c>
      <c r="B1199">
        <v>-8.5500000000000007E-2</v>
      </c>
      <c r="C1199" s="6">
        <f>OM[[#This Row],[Variaz]]/100</f>
        <v>-8.5500000000000007E-4</v>
      </c>
      <c r="D1199" s="10">
        <f>AUM[[#This Row],[ Etica Obbligazionario Misto]]</f>
        <v>1416475015.8199999</v>
      </c>
      <c r="E1199" s="10">
        <f>D1198*OM[[#This Row],[Variazione percentuale]]</f>
        <v>-1209673.6402221001</v>
      </c>
      <c r="F1199" s="11">
        <f>OM[[#This Row],[AUM]]-D1198</f>
        <v>1652044.7999999523</v>
      </c>
      <c r="G1199" s="11">
        <f>OM[[#This Row],[∆ AUM]]-OM[[#This Row],[effetto mercato]]</f>
        <v>2861718.4402220524</v>
      </c>
    </row>
    <row r="1200" spans="1:7">
      <c r="A1200" s="4">
        <v>43748</v>
      </c>
      <c r="B1200">
        <v>-0.18340000000000001</v>
      </c>
      <c r="C1200" s="6">
        <f>OM[[#This Row],[Variaz]]/100</f>
        <v>-1.8340000000000001E-3</v>
      </c>
      <c r="D1200" s="10">
        <f>AUM[[#This Row],[ Etica Obbligazionario Misto]]</f>
        <v>1415748417.6099999</v>
      </c>
      <c r="E1200" s="10">
        <f>D1199*OM[[#This Row],[Variazione percentuale]]</f>
        <v>-2597815.17901388</v>
      </c>
      <c r="F1200" s="11">
        <f>OM[[#This Row],[AUM]]-D1199</f>
        <v>-726598.21000003815</v>
      </c>
      <c r="G1200" s="11">
        <f>OM[[#This Row],[∆ AUM]]-OM[[#This Row],[effetto mercato]]</f>
        <v>1871216.9690138418</v>
      </c>
    </row>
    <row r="1201" spans="1:7">
      <c r="A1201" s="4">
        <v>43749</v>
      </c>
      <c r="B1201">
        <v>9.8000000000000004E-2</v>
      </c>
      <c r="C1201" s="6">
        <f>OM[[#This Row],[Variaz]]/100</f>
        <v>9.7999999999999997E-4</v>
      </c>
      <c r="D1201" s="10">
        <f>AUM[[#This Row],[ Etica Obbligazionario Misto]]</f>
        <v>1418605548.5300002</v>
      </c>
      <c r="E1201" s="10">
        <f>D1200*OM[[#This Row],[Variazione percentuale]]</f>
        <v>1387433.4492577999</v>
      </c>
      <c r="F1201" s="11">
        <f>OM[[#This Row],[AUM]]-D1200</f>
        <v>2857130.9200003147</v>
      </c>
      <c r="G1201" s="11">
        <f>OM[[#This Row],[∆ AUM]]-OM[[#This Row],[effetto mercato]]</f>
        <v>1469697.4707425148</v>
      </c>
    </row>
    <row r="1202" spans="1:7">
      <c r="A1202" s="4">
        <v>43752</v>
      </c>
      <c r="B1202">
        <v>1.2200000000000001E-2</v>
      </c>
      <c r="C1202" s="6">
        <f>OM[[#This Row],[Variaz]]/100</f>
        <v>1.2200000000000001E-4</v>
      </c>
      <c r="D1202" s="10">
        <f>AUM[[#This Row],[ Etica Obbligazionario Misto]]</f>
        <v>1420358551.5899999</v>
      </c>
      <c r="E1202" s="10">
        <f>D1201*OM[[#This Row],[Variazione percentuale]]</f>
        <v>173069.87692066006</v>
      </c>
      <c r="F1202" s="11">
        <f>OM[[#This Row],[AUM]]-D1201</f>
        <v>1753003.0599997044</v>
      </c>
      <c r="G1202" s="11">
        <f>OM[[#This Row],[∆ AUM]]-OM[[#This Row],[effetto mercato]]</f>
        <v>1579933.1830790443</v>
      </c>
    </row>
    <row r="1203" spans="1:7">
      <c r="A1203" s="4">
        <v>43753</v>
      </c>
      <c r="B1203">
        <v>4.8899999999999999E-2</v>
      </c>
      <c r="C1203" s="6">
        <f>OM[[#This Row],[Variaz]]/100</f>
        <v>4.8899999999999996E-4</v>
      </c>
      <c r="D1203" s="10">
        <f>AUM[[#This Row],[ Etica Obbligazionario Misto]]</f>
        <v>1422315915.01</v>
      </c>
      <c r="E1203" s="10">
        <f>D1202*OM[[#This Row],[Variazione percentuale]]</f>
        <v>694555.33172750985</v>
      </c>
      <c r="F1203" s="11">
        <f>OM[[#This Row],[AUM]]-D1202</f>
        <v>1957363.4200000763</v>
      </c>
      <c r="G1203" s="11">
        <f>OM[[#This Row],[∆ AUM]]-OM[[#This Row],[effetto mercato]]</f>
        <v>1262808.0882725664</v>
      </c>
    </row>
    <row r="1204" spans="1:7">
      <c r="A1204" s="4">
        <v>43754</v>
      </c>
      <c r="B1204">
        <v>-4.8899999999999999E-2</v>
      </c>
      <c r="C1204" s="6">
        <f>OM[[#This Row],[Variaz]]/100</f>
        <v>-4.8899999999999996E-4</v>
      </c>
      <c r="D1204" s="10">
        <f>AUM[[#This Row],[ Etica Obbligazionario Misto]]</f>
        <v>1423482851.23</v>
      </c>
      <c r="E1204" s="10">
        <f>D1203*OM[[#This Row],[Variazione percentuale]]</f>
        <v>-695512.48243988992</v>
      </c>
      <c r="F1204" s="11">
        <f>OM[[#This Row],[AUM]]-D1203</f>
        <v>1166936.2200000286</v>
      </c>
      <c r="G1204" s="11">
        <f>OM[[#This Row],[∆ AUM]]-OM[[#This Row],[effetto mercato]]</f>
        <v>1862448.7024399186</v>
      </c>
    </row>
    <row r="1205" spans="1:7">
      <c r="A1205" s="4">
        <v>43755</v>
      </c>
      <c r="B1205">
        <v>4.8899999999999999E-2</v>
      </c>
      <c r="C1205" s="6">
        <f>OM[[#This Row],[Variaz]]/100</f>
        <v>4.8899999999999996E-4</v>
      </c>
      <c r="D1205" s="10">
        <f>AUM[[#This Row],[ Etica Obbligazionario Misto]]</f>
        <v>1426069003.6000001</v>
      </c>
      <c r="E1205" s="10">
        <f>D1204*OM[[#This Row],[Variazione percentuale]]</f>
        <v>696083.11425146996</v>
      </c>
      <c r="F1205" s="11">
        <f>OM[[#This Row],[AUM]]-D1204</f>
        <v>2586152.370000124</v>
      </c>
      <c r="G1205" s="11">
        <f>OM[[#This Row],[∆ AUM]]-OM[[#This Row],[effetto mercato]]</f>
        <v>1890069.255748654</v>
      </c>
    </row>
    <row r="1206" spans="1:7">
      <c r="A1206" s="4">
        <v>43756</v>
      </c>
      <c r="B1206">
        <v>-0.13450000000000001</v>
      </c>
      <c r="C1206" s="6">
        <f>OM[[#This Row],[Variaz]]/100</f>
        <v>-1.3450000000000001E-3</v>
      </c>
      <c r="D1206" s="10">
        <f>AUM[[#This Row],[ Etica Obbligazionario Misto]]</f>
        <v>1425897325.7199998</v>
      </c>
      <c r="E1206" s="10">
        <f>D1205*OM[[#This Row],[Variazione percentuale]]</f>
        <v>-1918062.8098420002</v>
      </c>
      <c r="F1206" s="11">
        <f>OM[[#This Row],[AUM]]-D1205</f>
        <v>-171677.88000035286</v>
      </c>
      <c r="G1206" s="11">
        <f>OM[[#This Row],[∆ AUM]]-OM[[#This Row],[effetto mercato]]</f>
        <v>1746384.9298416474</v>
      </c>
    </row>
    <row r="1207" spans="1:7">
      <c r="A1207" s="4">
        <v>43759</v>
      </c>
      <c r="B1207">
        <v>-6.1199999999999997E-2</v>
      </c>
      <c r="C1207" s="6">
        <f>OM[[#This Row],[Variaz]]/100</f>
        <v>-6.1200000000000002E-4</v>
      </c>
      <c r="D1207" s="10">
        <f>AUM[[#This Row],[ Etica Obbligazionario Misto]]</f>
        <v>1426627622.8900001</v>
      </c>
      <c r="E1207" s="10">
        <f>D1206*OM[[#This Row],[Variazione percentuale]]</f>
        <v>-872649.16334063991</v>
      </c>
      <c r="F1207" s="11">
        <f>OM[[#This Row],[AUM]]-D1206</f>
        <v>730297.17000031471</v>
      </c>
      <c r="G1207" s="11">
        <f>OM[[#This Row],[∆ AUM]]-OM[[#This Row],[effetto mercato]]</f>
        <v>1602946.3333409545</v>
      </c>
    </row>
    <row r="1208" spans="1:7">
      <c r="A1208" s="4">
        <v>43760</v>
      </c>
      <c r="B1208">
        <v>9.8000000000000004E-2</v>
      </c>
      <c r="C1208" s="6">
        <f>OM[[#This Row],[Variaz]]/100</f>
        <v>9.7999999999999997E-4</v>
      </c>
      <c r="D1208" s="10">
        <f>AUM[[#This Row],[ Etica Obbligazionario Misto]]</f>
        <v>1431161903.8400002</v>
      </c>
      <c r="E1208" s="10">
        <f>D1207*OM[[#This Row],[Variazione percentuale]]</f>
        <v>1398095.0704322001</v>
      </c>
      <c r="F1208" s="11">
        <f>OM[[#This Row],[AUM]]-D1207</f>
        <v>4534280.9500000477</v>
      </c>
      <c r="G1208" s="11">
        <f>OM[[#This Row],[∆ AUM]]-OM[[#This Row],[effetto mercato]]</f>
        <v>3136185.8795678476</v>
      </c>
    </row>
    <row r="1209" spans="1:7">
      <c r="A1209" s="4">
        <v>43761</v>
      </c>
      <c r="B1209">
        <v>9.7900000000000001E-2</v>
      </c>
      <c r="C1209" s="6">
        <f>OM[[#This Row],[Variaz]]/100</f>
        <v>9.7900000000000005E-4</v>
      </c>
      <c r="D1209" s="10">
        <f>AUM[[#This Row],[ Etica Obbligazionario Misto]]</f>
        <v>1434375326.8399999</v>
      </c>
      <c r="E1209" s="10">
        <f>D1208*OM[[#This Row],[Variazione percentuale]]</f>
        <v>1401107.5038593602</v>
      </c>
      <c r="F1209" s="11">
        <f>OM[[#This Row],[AUM]]-D1208</f>
        <v>3213422.9999997616</v>
      </c>
      <c r="G1209" s="11">
        <f>OM[[#This Row],[∆ AUM]]-OM[[#This Row],[effetto mercato]]</f>
        <v>1812315.4961404013</v>
      </c>
    </row>
    <row r="1210" spans="1:7">
      <c r="A1210" s="4">
        <v>43762</v>
      </c>
      <c r="B1210">
        <v>6.1199999999999997E-2</v>
      </c>
      <c r="C1210" s="6">
        <f>OM[[#This Row],[Variaz]]/100</f>
        <v>6.1200000000000002E-4</v>
      </c>
      <c r="D1210" s="10">
        <f>AUM[[#This Row],[ Etica Obbligazionario Misto]]</f>
        <v>1436932920.8399999</v>
      </c>
      <c r="E1210" s="10">
        <f>D1209*OM[[#This Row],[Variazione percentuale]]</f>
        <v>877837.70002608001</v>
      </c>
      <c r="F1210" s="11">
        <f>OM[[#This Row],[AUM]]-D1209</f>
        <v>2557594</v>
      </c>
      <c r="G1210" s="11">
        <f>OM[[#This Row],[∆ AUM]]-OM[[#This Row],[effetto mercato]]</f>
        <v>1679756.29997392</v>
      </c>
    </row>
    <row r="1211" spans="1:7">
      <c r="A1211" s="4">
        <v>43763</v>
      </c>
      <c r="B1211">
        <v>-6.1100000000000002E-2</v>
      </c>
      <c r="C1211" s="6">
        <f>OM[[#This Row],[Variaz]]/100</f>
        <v>-6.11E-4</v>
      </c>
      <c r="D1211" s="10">
        <f>AUM[[#This Row],[ Etica Obbligazionario Misto]]</f>
        <v>1435739682.4299998</v>
      </c>
      <c r="E1211" s="10">
        <f>D1210*OM[[#This Row],[Variazione percentuale]]</f>
        <v>-877966.01463323995</v>
      </c>
      <c r="F1211" s="11">
        <f>OM[[#This Row],[AUM]]-D1210</f>
        <v>-1193238.4100000858</v>
      </c>
      <c r="G1211" s="11">
        <f>OM[[#This Row],[∆ AUM]]-OM[[#This Row],[effetto mercato]]</f>
        <v>-315272.39536684589</v>
      </c>
    </row>
    <row r="1212" spans="1:7">
      <c r="A1212" s="4">
        <v>43766</v>
      </c>
      <c r="B1212">
        <v>-6.1199999999999997E-2</v>
      </c>
      <c r="C1212" s="6">
        <f>OM[[#This Row],[Variaz]]/100</f>
        <v>-6.1200000000000002E-4</v>
      </c>
      <c r="D1212" s="10">
        <f>AUM[[#This Row],[ Etica Obbligazionario Misto]]</f>
        <v>1436570927.71</v>
      </c>
      <c r="E1212" s="10">
        <f>D1211*OM[[#This Row],[Variazione percentuale]]</f>
        <v>-878672.68564715993</v>
      </c>
      <c r="F1212" s="11">
        <f>OM[[#This Row],[AUM]]-D1211</f>
        <v>831245.28000020981</v>
      </c>
      <c r="G1212" s="11">
        <f>OM[[#This Row],[∆ AUM]]-OM[[#This Row],[effetto mercato]]</f>
        <v>1709917.9656473696</v>
      </c>
    </row>
    <row r="1213" spans="1:7">
      <c r="A1213" s="4">
        <v>43767</v>
      </c>
      <c r="B1213">
        <v>6.1199999999999997E-2</v>
      </c>
      <c r="C1213" s="6">
        <f>OM[[#This Row],[Variaz]]/100</f>
        <v>6.1200000000000002E-4</v>
      </c>
      <c r="D1213" s="10">
        <f>AUM[[#This Row],[ Etica Obbligazionario Misto]]</f>
        <v>1439045328.8199999</v>
      </c>
      <c r="E1213" s="10">
        <f>D1212*OM[[#This Row],[Variazione percentuale]]</f>
        <v>879181.4077585201</v>
      </c>
      <c r="F1213" s="11">
        <f>OM[[#This Row],[AUM]]-D1212</f>
        <v>2474401.1099998951</v>
      </c>
      <c r="G1213" s="11">
        <f>OM[[#This Row],[∆ AUM]]-OM[[#This Row],[effetto mercato]]</f>
        <v>1595219.7022413751</v>
      </c>
    </row>
    <row r="1214" spans="1:7">
      <c r="A1214" s="4">
        <v>43768</v>
      </c>
      <c r="B1214">
        <v>-1.2200000000000001E-2</v>
      </c>
      <c r="C1214" s="6">
        <f>OM[[#This Row],[Variaz]]/100</f>
        <v>-1.2200000000000001E-4</v>
      </c>
      <c r="D1214" s="10">
        <f>AUM[[#This Row],[ Etica Obbligazionario Misto]]</f>
        <v>1440195525.6699998</v>
      </c>
      <c r="E1214" s="10">
        <f>D1213*OM[[#This Row],[Variazione percentuale]]</f>
        <v>-175563.53011604</v>
      </c>
      <c r="F1214" s="11">
        <f>OM[[#This Row],[AUM]]-D1213</f>
        <v>1150196.8499999046</v>
      </c>
      <c r="G1214" s="11">
        <f>OM[[#This Row],[∆ AUM]]-OM[[#This Row],[effetto mercato]]</f>
        <v>1325760.3801159447</v>
      </c>
    </row>
    <row r="1215" spans="1:7">
      <c r="A1215" s="4">
        <v>43769</v>
      </c>
      <c r="B1215">
        <v>0.12230000000000001</v>
      </c>
      <c r="C1215" s="6">
        <f>OM[[#This Row],[Variaz]]/100</f>
        <v>1.2230000000000001E-3</v>
      </c>
      <c r="D1215" s="10">
        <f>AUM[[#This Row],[ Etica Obbligazionario Misto]]</f>
        <v>1442770972.9000001</v>
      </c>
      <c r="E1215" s="10">
        <f>D1214*OM[[#This Row],[Variazione percentuale]]</f>
        <v>1761359.1278944099</v>
      </c>
      <c r="F1215" s="11">
        <f>OM[[#This Row],[AUM]]-D1214</f>
        <v>2575447.2300002575</v>
      </c>
      <c r="G1215" s="11">
        <f>OM[[#This Row],[∆ AUM]]-OM[[#This Row],[effetto mercato]]</f>
        <v>814088.10210584756</v>
      </c>
    </row>
    <row r="1216" spans="1:7">
      <c r="A1216" s="4">
        <v>43773</v>
      </c>
      <c r="B1216">
        <v>-1.2200000000000001E-2</v>
      </c>
      <c r="C1216" s="6">
        <f>OM[[#This Row],[Variaz]]/100</f>
        <v>-1.2200000000000001E-4</v>
      </c>
      <c r="D1216" s="10">
        <f>AUM[[#This Row],[ Etica Obbligazionario Misto]]</f>
        <v>1444868257.54</v>
      </c>
      <c r="E1216" s="10">
        <f>D1215*OM[[#This Row],[Variazione percentuale]]</f>
        <v>-176018.05869380003</v>
      </c>
      <c r="F1216" s="11">
        <f>OM[[#This Row],[AUM]]-D1215</f>
        <v>2097284.6399998665</v>
      </c>
      <c r="G1216" s="11">
        <f>OM[[#This Row],[∆ AUM]]-OM[[#This Row],[effetto mercato]]</f>
        <v>2273302.6986936666</v>
      </c>
    </row>
    <row r="1217" spans="1:7">
      <c r="A1217" s="4">
        <v>43774</v>
      </c>
      <c r="B1217">
        <v>0</v>
      </c>
      <c r="C1217" s="6">
        <f>OM[[#This Row],[Variaz]]/100</f>
        <v>0</v>
      </c>
      <c r="D1217" s="10">
        <f>AUM[[#This Row],[ Etica Obbligazionario Misto]]</f>
        <v>1446549750.1400001</v>
      </c>
      <c r="E1217" s="10">
        <f>D1216*OM[[#This Row],[Variazione percentuale]]</f>
        <v>0</v>
      </c>
      <c r="F1217" s="11">
        <f>OM[[#This Row],[AUM]]-D1216</f>
        <v>1681492.6000001431</v>
      </c>
      <c r="G1217" s="11">
        <f>OM[[#This Row],[∆ AUM]]-OM[[#This Row],[effetto mercato]]</f>
        <v>1681492.6000001431</v>
      </c>
    </row>
    <row r="1218" spans="1:7">
      <c r="A1218" s="4">
        <v>43775</v>
      </c>
      <c r="B1218">
        <v>9.7799999999999998E-2</v>
      </c>
      <c r="C1218" s="6">
        <f>OM[[#This Row],[Variaz]]/100</f>
        <v>9.7799999999999992E-4</v>
      </c>
      <c r="D1218" s="10">
        <f>AUM[[#This Row],[ Etica Obbligazionario Misto]]</f>
        <v>1450057371.7500002</v>
      </c>
      <c r="E1218" s="10">
        <f>D1217*OM[[#This Row],[Variazione percentuale]]</f>
        <v>1414725.6556369199</v>
      </c>
      <c r="F1218" s="11">
        <f>OM[[#This Row],[AUM]]-D1217</f>
        <v>3507621.6100001335</v>
      </c>
      <c r="G1218" s="11">
        <f>OM[[#This Row],[∆ AUM]]-OM[[#This Row],[effetto mercato]]</f>
        <v>2092895.9543632136</v>
      </c>
    </row>
    <row r="1219" spans="1:7">
      <c r="A1219" s="4">
        <v>43776</v>
      </c>
      <c r="B1219">
        <v>-0.31740000000000002</v>
      </c>
      <c r="C1219" s="6">
        <f>OM[[#This Row],[Variaz]]/100</f>
        <v>-3.1740000000000002E-3</v>
      </c>
      <c r="D1219" s="10">
        <f>AUM[[#This Row],[ Etica Obbligazionario Misto]]</f>
        <v>1447037442.3400002</v>
      </c>
      <c r="E1219" s="10">
        <f>D1218*OM[[#This Row],[Variazione percentuale]]</f>
        <v>-4602482.0979345012</v>
      </c>
      <c r="F1219" s="11">
        <f>OM[[#This Row],[AUM]]-D1218</f>
        <v>-3019929.4100000858</v>
      </c>
      <c r="G1219" s="11">
        <f>OM[[#This Row],[∆ AUM]]-OM[[#This Row],[effetto mercato]]</f>
        <v>1582552.6879344154</v>
      </c>
    </row>
    <row r="1220" spans="1:7">
      <c r="A1220" s="4">
        <v>43777</v>
      </c>
      <c r="B1220">
        <v>8.5699999999999998E-2</v>
      </c>
      <c r="C1220" s="6">
        <f>OM[[#This Row],[Variaz]]/100</f>
        <v>8.5700000000000001E-4</v>
      </c>
      <c r="D1220" s="10">
        <f>AUM[[#This Row],[ Etica Obbligazionario Misto]]</f>
        <v>1450019586.78</v>
      </c>
      <c r="E1220" s="10">
        <f>D1219*OM[[#This Row],[Variazione percentuale]]</f>
        <v>1240111.0880853802</v>
      </c>
      <c r="F1220" s="11">
        <f>OM[[#This Row],[AUM]]-D1219</f>
        <v>2982144.4399998188</v>
      </c>
      <c r="G1220" s="11">
        <f>OM[[#This Row],[∆ AUM]]-OM[[#This Row],[effetto mercato]]</f>
        <v>1742033.3519144387</v>
      </c>
    </row>
    <row r="1221" spans="1:7">
      <c r="A1221" s="4">
        <v>43780</v>
      </c>
      <c r="B1221">
        <v>-0.15909999999999999</v>
      </c>
      <c r="C1221" s="6">
        <f>OM[[#This Row],[Variaz]]/100</f>
        <v>-1.591E-3</v>
      </c>
      <c r="D1221" s="10">
        <f>AUM[[#This Row],[ Etica Obbligazionario Misto]]</f>
        <v>1451154650.7499998</v>
      </c>
      <c r="E1221" s="10">
        <f>D1220*OM[[#This Row],[Variazione percentuale]]</f>
        <v>-2306981.1625669799</v>
      </c>
      <c r="F1221" s="11">
        <f>OM[[#This Row],[AUM]]-D1220</f>
        <v>1135063.9699997902</v>
      </c>
      <c r="G1221" s="11">
        <f>OM[[#This Row],[∆ AUM]]-OM[[#This Row],[effetto mercato]]</f>
        <v>3442045.1325667701</v>
      </c>
    </row>
    <row r="1222" spans="1:7">
      <c r="A1222" s="4">
        <v>43781</v>
      </c>
      <c r="B1222">
        <v>0.1103</v>
      </c>
      <c r="C1222" s="6">
        <f>OM[[#This Row],[Variaz]]/100</f>
        <v>1.103E-3</v>
      </c>
      <c r="D1222" s="10">
        <f>AUM[[#This Row],[ Etica Obbligazionario Misto]]</f>
        <v>1453755413.04</v>
      </c>
      <c r="E1222" s="10">
        <f>D1221*OM[[#This Row],[Variazione percentuale]]</f>
        <v>1600623.5797772498</v>
      </c>
      <c r="F1222" s="11">
        <f>OM[[#This Row],[AUM]]-D1221</f>
        <v>2600762.2900002003</v>
      </c>
      <c r="G1222" s="11">
        <f>OM[[#This Row],[∆ AUM]]-OM[[#This Row],[effetto mercato]]</f>
        <v>1000138.7102229504</v>
      </c>
    </row>
    <row r="1223" spans="1:7">
      <c r="A1223" s="4">
        <v>43782</v>
      </c>
      <c r="B1223">
        <v>1.2200000000000001E-2</v>
      </c>
      <c r="C1223" s="6">
        <f>OM[[#This Row],[Variaz]]/100</f>
        <v>1.2200000000000001E-4</v>
      </c>
      <c r="D1223" s="10">
        <f>AUM[[#This Row],[ Etica Obbligazionario Misto]]</f>
        <v>1454857094.3900001</v>
      </c>
      <c r="E1223" s="10">
        <f>D1222*OM[[#This Row],[Variazione percentuale]]</f>
        <v>177358.16039088002</v>
      </c>
      <c r="F1223" s="11">
        <f>OM[[#This Row],[AUM]]-D1222</f>
        <v>1101681.3500001431</v>
      </c>
      <c r="G1223" s="11">
        <f>OM[[#This Row],[∆ AUM]]-OM[[#This Row],[effetto mercato]]</f>
        <v>924323.18960926309</v>
      </c>
    </row>
    <row r="1224" spans="1:7">
      <c r="A1224" s="4">
        <v>43783</v>
      </c>
      <c r="B1224">
        <v>0</v>
      </c>
      <c r="C1224" s="6">
        <f>OM[[#This Row],[Variaz]]/100</f>
        <v>0</v>
      </c>
      <c r="D1224" s="10">
        <f>AUM[[#This Row],[ Etica Obbligazionario Misto]]</f>
        <v>1455713805.98</v>
      </c>
      <c r="E1224" s="10">
        <f>D1223*OM[[#This Row],[Variazione percentuale]]</f>
        <v>0</v>
      </c>
      <c r="F1224" s="11">
        <f>OM[[#This Row],[AUM]]-D1223</f>
        <v>856711.58999991417</v>
      </c>
      <c r="G1224" s="11">
        <f>OM[[#This Row],[∆ AUM]]-OM[[#This Row],[effetto mercato]]</f>
        <v>856711.58999991417</v>
      </c>
    </row>
    <row r="1225" spans="1:7">
      <c r="A1225" s="4">
        <v>43784</v>
      </c>
      <c r="B1225">
        <v>7.3400000000000007E-2</v>
      </c>
      <c r="C1225" s="6">
        <f>OM[[#This Row],[Variaz]]/100</f>
        <v>7.3400000000000006E-4</v>
      </c>
      <c r="D1225" s="10">
        <f>AUM[[#This Row],[ Etica Obbligazionario Misto]]</f>
        <v>1458055006.9199998</v>
      </c>
      <c r="E1225" s="10">
        <f>D1224*OM[[#This Row],[Variazione percentuale]]</f>
        <v>1068493.9335893202</v>
      </c>
      <c r="F1225" s="11">
        <f>OM[[#This Row],[AUM]]-D1224</f>
        <v>2341200.9399998188</v>
      </c>
      <c r="G1225" s="11">
        <f>OM[[#This Row],[∆ AUM]]-OM[[#This Row],[effetto mercato]]</f>
        <v>1272707.0064104986</v>
      </c>
    </row>
    <row r="1226" spans="1:7">
      <c r="A1226" s="4">
        <v>43787</v>
      </c>
      <c r="B1226">
        <v>0</v>
      </c>
      <c r="C1226" s="6">
        <f>OM[[#This Row],[Variaz]]/100</f>
        <v>0</v>
      </c>
      <c r="D1226" s="10">
        <f>AUM[[#This Row],[ Etica Obbligazionario Misto]]</f>
        <v>1459334058.6400001</v>
      </c>
      <c r="E1226" s="10">
        <f>D1225*OM[[#This Row],[Variazione percentuale]]</f>
        <v>0</v>
      </c>
      <c r="F1226" s="11">
        <f>OM[[#This Row],[AUM]]-D1225</f>
        <v>1279051.720000267</v>
      </c>
      <c r="G1226" s="11">
        <f>OM[[#This Row],[∆ AUM]]-OM[[#This Row],[effetto mercato]]</f>
        <v>1279051.720000267</v>
      </c>
    </row>
    <row r="1227" spans="1:7">
      <c r="A1227" s="4">
        <v>43788</v>
      </c>
      <c r="B1227">
        <v>-6.1199999999999997E-2</v>
      </c>
      <c r="C1227" s="6">
        <f>OM[[#This Row],[Variaz]]/100</f>
        <v>-6.1200000000000002E-4</v>
      </c>
      <c r="D1227" s="10">
        <f>AUM[[#This Row],[ Etica Obbligazionario Misto]]</f>
        <v>1459221610.48</v>
      </c>
      <c r="E1227" s="10">
        <f>D1226*OM[[#This Row],[Variazione percentuale]]</f>
        <v>-893112.44388768007</v>
      </c>
      <c r="F1227" s="11">
        <f>OM[[#This Row],[AUM]]-D1226</f>
        <v>-112448.16000008583</v>
      </c>
      <c r="G1227" s="11">
        <f>OM[[#This Row],[∆ AUM]]-OM[[#This Row],[effetto mercato]]</f>
        <v>780664.28388759424</v>
      </c>
    </row>
    <row r="1228" spans="1:7">
      <c r="A1228" s="4">
        <v>43789</v>
      </c>
      <c r="B1228">
        <v>0</v>
      </c>
      <c r="C1228" s="6">
        <f>OM[[#This Row],[Variaz]]/100</f>
        <v>0</v>
      </c>
      <c r="D1228" s="10">
        <f>AUM[[#This Row],[ Etica Obbligazionario Misto]]</f>
        <v>1460544262.6899998</v>
      </c>
      <c r="E1228" s="10">
        <f>D1227*OM[[#This Row],[Variazione percentuale]]</f>
        <v>0</v>
      </c>
      <c r="F1228" s="11">
        <f>OM[[#This Row],[AUM]]-D1227</f>
        <v>1322652.2099997997</v>
      </c>
      <c r="G1228" s="11">
        <f>OM[[#This Row],[∆ AUM]]-OM[[#This Row],[effetto mercato]]</f>
        <v>1322652.2099997997</v>
      </c>
    </row>
    <row r="1229" spans="1:7">
      <c r="A1229" s="4">
        <v>43790</v>
      </c>
      <c r="B1229">
        <v>-0.12239999999999999</v>
      </c>
      <c r="C1229" s="6">
        <f>OM[[#This Row],[Variaz]]/100</f>
        <v>-1.224E-3</v>
      </c>
      <c r="D1229" s="10">
        <f>AUM[[#This Row],[ Etica Obbligazionario Misto]]</f>
        <v>1459813888.4399998</v>
      </c>
      <c r="E1229" s="10">
        <f>D1228*OM[[#This Row],[Variazione percentuale]]</f>
        <v>-1787706.17753256</v>
      </c>
      <c r="F1229" s="11">
        <f>OM[[#This Row],[AUM]]-D1228</f>
        <v>-730374.25</v>
      </c>
      <c r="G1229" s="11">
        <f>OM[[#This Row],[∆ AUM]]-OM[[#This Row],[effetto mercato]]</f>
        <v>1057331.92753256</v>
      </c>
    </row>
    <row r="1230" spans="1:7">
      <c r="A1230" s="4">
        <v>43791</v>
      </c>
      <c r="B1230">
        <v>0.14699999999999999</v>
      </c>
      <c r="C1230" s="6">
        <f>OM[[#This Row],[Variaz]]/100</f>
        <v>1.47E-3</v>
      </c>
      <c r="D1230" s="10">
        <f>AUM[[#This Row],[ Etica Obbligazionario Misto]]</f>
        <v>1464348427.0700002</v>
      </c>
      <c r="E1230" s="10">
        <f>D1229*OM[[#This Row],[Variazione percentuale]]</f>
        <v>2145926.4160067998</v>
      </c>
      <c r="F1230" s="11">
        <f>OM[[#This Row],[AUM]]-D1229</f>
        <v>4534538.6300003529</v>
      </c>
      <c r="G1230" s="11">
        <f>OM[[#This Row],[∆ AUM]]-OM[[#This Row],[effetto mercato]]</f>
        <v>2388612.2139935531</v>
      </c>
    </row>
    <row r="1231" spans="1:7">
      <c r="A1231" s="4">
        <v>43794</v>
      </c>
      <c r="B1231">
        <v>0.12239999999999999</v>
      </c>
      <c r="C1231" s="6">
        <f>OM[[#This Row],[Variaz]]/100</f>
        <v>1.224E-3</v>
      </c>
      <c r="D1231" s="10">
        <f>AUM[[#This Row],[ Etica Obbligazionario Misto]]</f>
        <v>1466965930.3799999</v>
      </c>
      <c r="E1231" s="10">
        <f>D1230*OM[[#This Row],[Variazione percentuale]]</f>
        <v>1792362.4747336803</v>
      </c>
      <c r="F1231" s="11">
        <f>OM[[#This Row],[AUM]]-D1230</f>
        <v>2617503.3099997044</v>
      </c>
      <c r="G1231" s="11">
        <f>OM[[#This Row],[∆ AUM]]-OM[[#This Row],[effetto mercato]]</f>
        <v>825140.83526602411</v>
      </c>
    </row>
    <row r="1232" spans="1:7">
      <c r="A1232" s="4">
        <v>43795</v>
      </c>
      <c r="B1232">
        <v>0.11</v>
      </c>
      <c r="C1232" s="6">
        <f>OM[[#This Row],[Variaz]]/100</f>
        <v>1.1000000000000001E-3</v>
      </c>
      <c r="D1232" s="10">
        <f>AUM[[#This Row],[ Etica Obbligazionario Misto]]</f>
        <v>1469624849.0799999</v>
      </c>
      <c r="E1232" s="10">
        <f>D1231*OM[[#This Row],[Variazione percentuale]]</f>
        <v>1613662.523418</v>
      </c>
      <c r="F1232" s="11">
        <f>OM[[#This Row],[AUM]]-D1231</f>
        <v>2658918.7000000477</v>
      </c>
      <c r="G1232" s="11">
        <f>OM[[#This Row],[∆ AUM]]-OM[[#This Row],[effetto mercato]]</f>
        <v>1045256.1765820477</v>
      </c>
    </row>
    <row r="1233" spans="1:7">
      <c r="A1233" s="4">
        <v>43796</v>
      </c>
      <c r="B1233">
        <v>3.6600000000000001E-2</v>
      </c>
      <c r="C1233" s="6">
        <f>OM[[#This Row],[Variaz]]/100</f>
        <v>3.6600000000000001E-4</v>
      </c>
      <c r="D1233" s="10">
        <f>AUM[[#This Row],[ Etica Obbligazionario Misto]]</f>
        <v>1471175283.2200003</v>
      </c>
      <c r="E1233" s="10">
        <f>D1232*OM[[#This Row],[Variazione percentuale]]</f>
        <v>537882.69476327999</v>
      </c>
      <c r="F1233" s="11">
        <f>OM[[#This Row],[AUM]]-D1232</f>
        <v>1550434.1400003433</v>
      </c>
      <c r="G1233" s="11">
        <f>OM[[#This Row],[∆ AUM]]-OM[[#This Row],[effetto mercato]]</f>
        <v>1012551.4452370633</v>
      </c>
    </row>
    <row r="1234" spans="1:7">
      <c r="A1234" s="4">
        <v>43797</v>
      </c>
      <c r="B1234">
        <v>-6.0999999999999999E-2</v>
      </c>
      <c r="C1234" s="6">
        <f>OM[[#This Row],[Variaz]]/100</f>
        <v>-6.0999999999999997E-4</v>
      </c>
      <c r="D1234" s="10">
        <f>AUM[[#This Row],[ Etica Obbligazionario Misto]]</f>
        <v>1471898007.9599998</v>
      </c>
      <c r="E1234" s="10">
        <f>D1233*OM[[#This Row],[Variazione percentuale]]</f>
        <v>-897416.92276420014</v>
      </c>
      <c r="F1234" s="11">
        <f>OM[[#This Row],[AUM]]-D1233</f>
        <v>722724.7399995327</v>
      </c>
      <c r="G1234" s="11">
        <f>OM[[#This Row],[∆ AUM]]-OM[[#This Row],[effetto mercato]]</f>
        <v>1620141.662763733</v>
      </c>
    </row>
    <row r="1235" spans="1:7">
      <c r="A1235" s="4">
        <v>43798</v>
      </c>
      <c r="B1235">
        <v>-8.5500000000000007E-2</v>
      </c>
      <c r="C1235" s="6">
        <f>OM[[#This Row],[Variaz]]/100</f>
        <v>-8.5500000000000007E-4</v>
      </c>
      <c r="D1235" s="10">
        <f>AUM[[#This Row],[ Etica Obbligazionario Misto]]</f>
        <v>1471995906.8799999</v>
      </c>
      <c r="E1235" s="10">
        <f>D1234*OM[[#This Row],[Variazione percentuale]]</f>
        <v>-1258472.7968057999</v>
      </c>
      <c r="F1235" s="11">
        <f>OM[[#This Row],[AUM]]-D1234</f>
        <v>97898.920000076294</v>
      </c>
      <c r="G1235" s="11">
        <f>OM[[#This Row],[∆ AUM]]-OM[[#This Row],[effetto mercato]]</f>
        <v>1356371.7168058762</v>
      </c>
    </row>
    <row r="1236" spans="1:7">
      <c r="A1236" s="4">
        <v>43801</v>
      </c>
      <c r="B1236">
        <v>-0.37880000000000003</v>
      </c>
      <c r="C1236" s="6">
        <f>OM[[#This Row],[Variaz]]/100</f>
        <v>-3.7880000000000001E-3</v>
      </c>
      <c r="D1236" s="10">
        <f>AUM[[#This Row],[ Etica Obbligazionario Misto]]</f>
        <v>1466893663.3800001</v>
      </c>
      <c r="E1236" s="10">
        <f>D1235*OM[[#This Row],[Variazione percentuale]]</f>
        <v>-5575920.4952614401</v>
      </c>
      <c r="F1236" s="11">
        <f>OM[[#This Row],[AUM]]-D1235</f>
        <v>-5102243.4999997616</v>
      </c>
      <c r="G1236" s="11">
        <f>OM[[#This Row],[∆ AUM]]-OM[[#This Row],[effetto mercato]]</f>
        <v>473676.99526167847</v>
      </c>
    </row>
    <row r="1237" spans="1:7">
      <c r="A1237" s="4">
        <v>43802</v>
      </c>
      <c r="B1237">
        <v>0.17169999999999999</v>
      </c>
      <c r="C1237" s="6">
        <f>OM[[#This Row],[Variaz]]/100</f>
        <v>1.717E-3</v>
      </c>
      <c r="D1237" s="10">
        <f>AUM[[#This Row],[ Etica Obbligazionario Misto]]</f>
        <v>1469794398.6500001</v>
      </c>
      <c r="E1237" s="10">
        <f>D1236*OM[[#This Row],[Variazione percentuale]]</f>
        <v>2518656.4200234604</v>
      </c>
      <c r="F1237" s="11">
        <f>OM[[#This Row],[AUM]]-D1236</f>
        <v>2900735.2699999809</v>
      </c>
      <c r="G1237" s="11">
        <f>OM[[#This Row],[∆ AUM]]-OM[[#This Row],[effetto mercato]]</f>
        <v>382078.84997652052</v>
      </c>
    </row>
    <row r="1238" spans="1:7">
      <c r="A1238" s="4">
        <v>43803</v>
      </c>
      <c r="B1238">
        <v>-3.6700000000000003E-2</v>
      </c>
      <c r="C1238" s="6">
        <f>OM[[#This Row],[Variaz]]/100</f>
        <v>-3.6700000000000003E-4</v>
      </c>
      <c r="D1238" s="10">
        <f>AUM[[#This Row],[ Etica Obbligazionario Misto]]</f>
        <v>1469818432.53</v>
      </c>
      <c r="E1238" s="10">
        <f>D1237*OM[[#This Row],[Variazione percentuale]]</f>
        <v>-539414.54430455004</v>
      </c>
      <c r="F1238" s="11">
        <f>OM[[#This Row],[AUM]]-D1237</f>
        <v>24033.879999876022</v>
      </c>
      <c r="G1238" s="11">
        <f>OM[[#This Row],[∆ AUM]]-OM[[#This Row],[effetto mercato]]</f>
        <v>563448.42430442607</v>
      </c>
    </row>
    <row r="1239" spans="1:7">
      <c r="A1239" s="4">
        <v>43804</v>
      </c>
      <c r="B1239">
        <v>-8.5800000000000001E-2</v>
      </c>
      <c r="C1239" s="6">
        <f>OM[[#This Row],[Variaz]]/100</f>
        <v>-8.5800000000000004E-4</v>
      </c>
      <c r="D1239" s="10">
        <f>AUM[[#This Row],[ Etica Obbligazionario Misto]]</f>
        <v>1469616758.71</v>
      </c>
      <c r="E1239" s="10">
        <f>D1238*OM[[#This Row],[Variazione percentuale]]</f>
        <v>-1261104.2151107399</v>
      </c>
      <c r="F1239" s="11">
        <f>OM[[#This Row],[AUM]]-D1238</f>
        <v>-201673.81999993324</v>
      </c>
      <c r="G1239" s="11">
        <f>OM[[#This Row],[∆ AUM]]-OM[[#This Row],[effetto mercato]]</f>
        <v>1059430.3951108067</v>
      </c>
    </row>
    <row r="1240" spans="1:7">
      <c r="A1240" s="4">
        <v>43805</v>
      </c>
      <c r="B1240">
        <v>9.8100000000000007E-2</v>
      </c>
      <c r="C1240" s="6">
        <f>OM[[#This Row],[Variaz]]/100</f>
        <v>9.810000000000001E-4</v>
      </c>
      <c r="D1240" s="10">
        <f>AUM[[#This Row],[ Etica Obbligazionario Misto]]</f>
        <v>1472745209.5500002</v>
      </c>
      <c r="E1240" s="10">
        <f>D1239*OM[[#This Row],[Variazione percentuale]]</f>
        <v>1441694.0402945101</v>
      </c>
      <c r="F1240" s="11">
        <f>OM[[#This Row],[AUM]]-D1239</f>
        <v>3128450.8400001526</v>
      </c>
      <c r="G1240" s="11">
        <f>OM[[#This Row],[∆ AUM]]-OM[[#This Row],[effetto mercato]]</f>
        <v>1686756.7997056425</v>
      </c>
    </row>
    <row r="1241" spans="1:7">
      <c r="A1241" s="4">
        <v>43808</v>
      </c>
      <c r="B1241">
        <v>8.5699999999999998E-2</v>
      </c>
      <c r="C1241" s="6">
        <f>OM[[#This Row],[Variaz]]/100</f>
        <v>8.5700000000000001E-4</v>
      </c>
      <c r="D1241" s="10">
        <f>AUM[[#This Row],[ Etica Obbligazionario Misto]]</f>
        <v>1476263970.8399999</v>
      </c>
      <c r="E1241" s="10">
        <f>D1240*OM[[#This Row],[Variazione percentuale]]</f>
        <v>1262142.6445843503</v>
      </c>
      <c r="F1241" s="11">
        <f>OM[[#This Row],[AUM]]-D1240</f>
        <v>3518761.2899997234</v>
      </c>
      <c r="G1241" s="11">
        <f>OM[[#This Row],[∆ AUM]]-OM[[#This Row],[effetto mercato]]</f>
        <v>2256618.6454153731</v>
      </c>
    </row>
    <row r="1242" spans="1:7">
      <c r="A1242" s="4">
        <v>43809</v>
      </c>
      <c r="B1242">
        <v>-1.2200000000000001E-2</v>
      </c>
      <c r="C1242" s="6">
        <f>OM[[#This Row],[Variaz]]/100</f>
        <v>-1.2200000000000001E-4</v>
      </c>
      <c r="D1242" s="10">
        <f>AUM[[#This Row],[ Etica Obbligazionario Misto]]</f>
        <v>1477361394.4900002</v>
      </c>
      <c r="E1242" s="10">
        <f>D1241*OM[[#This Row],[Variazione percentuale]]</f>
        <v>-180104.20444248</v>
      </c>
      <c r="F1242" s="11">
        <f>OM[[#This Row],[AUM]]-D1241</f>
        <v>1097423.6500003338</v>
      </c>
      <c r="G1242" s="11">
        <f>OM[[#This Row],[∆ AUM]]-OM[[#This Row],[effetto mercato]]</f>
        <v>1277527.8544428139</v>
      </c>
    </row>
    <row r="1243" spans="1:7">
      <c r="A1243" s="4">
        <v>43810</v>
      </c>
      <c r="B1243">
        <v>0.12239999999999999</v>
      </c>
      <c r="C1243" s="6">
        <f>OM[[#This Row],[Variaz]]/100</f>
        <v>1.224E-3</v>
      </c>
      <c r="D1243" s="10">
        <f>AUM[[#This Row],[ Etica Obbligazionario Misto]]</f>
        <v>1480586407.9799998</v>
      </c>
      <c r="E1243" s="10">
        <f>D1242*OM[[#This Row],[Variazione percentuale]]</f>
        <v>1808290.3468557603</v>
      </c>
      <c r="F1243" s="11">
        <f>OM[[#This Row],[AUM]]-D1242</f>
        <v>3225013.4899995327</v>
      </c>
      <c r="G1243" s="11">
        <f>OM[[#This Row],[∆ AUM]]-OM[[#This Row],[effetto mercato]]</f>
        <v>1416723.1431437724</v>
      </c>
    </row>
    <row r="1244" spans="1:7">
      <c r="A1244" s="4">
        <v>43811</v>
      </c>
      <c r="B1244">
        <v>-8.5599999999999996E-2</v>
      </c>
      <c r="C1244" s="6">
        <f>OM[[#This Row],[Variaz]]/100</f>
        <v>-8.5599999999999999E-4</v>
      </c>
      <c r="D1244" s="10">
        <f>AUM[[#This Row],[ Etica Obbligazionario Misto]]</f>
        <v>1480848252.3499999</v>
      </c>
      <c r="E1244" s="10">
        <f>D1243*OM[[#This Row],[Variazione percentuale]]</f>
        <v>-1267381.9652308798</v>
      </c>
      <c r="F1244" s="11">
        <f>OM[[#This Row],[AUM]]-D1243</f>
        <v>261844.37000012398</v>
      </c>
      <c r="G1244" s="11">
        <f>OM[[#This Row],[∆ AUM]]-OM[[#This Row],[effetto mercato]]</f>
        <v>1529226.3352310038</v>
      </c>
    </row>
    <row r="1245" spans="1:7">
      <c r="A1245" s="4">
        <v>43812</v>
      </c>
      <c r="B1245">
        <v>0.20799999999999999</v>
      </c>
      <c r="C1245" s="6">
        <f>OM[[#This Row],[Variaz]]/100</f>
        <v>2.0799999999999998E-3</v>
      </c>
      <c r="D1245" s="10">
        <f>AUM[[#This Row],[ Etica Obbligazionario Misto]]</f>
        <v>1485135736.9000001</v>
      </c>
      <c r="E1245" s="10">
        <f>D1244*OM[[#This Row],[Variazione percentuale]]</f>
        <v>3080164.3648879994</v>
      </c>
      <c r="F1245" s="11">
        <f>OM[[#This Row],[AUM]]-D1244</f>
        <v>4287484.5500001907</v>
      </c>
      <c r="G1245" s="11">
        <f>OM[[#This Row],[∆ AUM]]-OM[[#This Row],[effetto mercato]]</f>
        <v>1207320.1851121914</v>
      </c>
    </row>
    <row r="1246" spans="1:7">
      <c r="A1246" s="4">
        <v>43815</v>
      </c>
      <c r="B1246">
        <v>2.4400000000000002E-2</v>
      </c>
      <c r="C1246" s="6">
        <f>OM[[#This Row],[Variaz]]/100</f>
        <v>2.4400000000000002E-4</v>
      </c>
      <c r="D1246" s="10">
        <f>AUM[[#This Row],[ Etica Obbligazionario Misto]]</f>
        <v>1487222828.9300001</v>
      </c>
      <c r="E1246" s="10">
        <f>D1245*OM[[#This Row],[Variazione percentuale]]</f>
        <v>362373.11980360007</v>
      </c>
      <c r="F1246" s="11">
        <f>OM[[#This Row],[AUM]]-D1245</f>
        <v>2087092.0299999714</v>
      </c>
      <c r="G1246" s="11">
        <f>OM[[#This Row],[∆ AUM]]-OM[[#This Row],[effetto mercato]]</f>
        <v>1724718.9101963714</v>
      </c>
    </row>
    <row r="1247" spans="1:7">
      <c r="A1247" s="4">
        <v>43816</v>
      </c>
      <c r="B1247">
        <v>3.6600000000000001E-2</v>
      </c>
      <c r="C1247" s="6">
        <f>OM[[#This Row],[Variaz]]/100</f>
        <v>3.6600000000000001E-4</v>
      </c>
      <c r="D1247" s="10">
        <f>AUM[[#This Row],[ Etica Obbligazionario Misto]]</f>
        <v>1489174543.8299999</v>
      </c>
      <c r="E1247" s="10">
        <f>D1246*OM[[#This Row],[Variazione percentuale]]</f>
        <v>544323.55538838007</v>
      </c>
      <c r="F1247" s="11">
        <f>OM[[#This Row],[AUM]]-D1246</f>
        <v>1951714.8999998569</v>
      </c>
      <c r="G1247" s="11">
        <f>OM[[#This Row],[∆ AUM]]-OM[[#This Row],[effetto mercato]]</f>
        <v>1407391.3446114769</v>
      </c>
    </row>
    <row r="1248" spans="1:7">
      <c r="A1248" s="4">
        <v>43817</v>
      </c>
      <c r="B1248">
        <v>-0.13420000000000001</v>
      </c>
      <c r="C1248" s="6">
        <f>OM[[#This Row],[Variaz]]/100</f>
        <v>-1.3420000000000001E-3</v>
      </c>
      <c r="D1248" s="10">
        <f>AUM[[#This Row],[ Etica Obbligazionario Misto]]</f>
        <v>1487463437.9699998</v>
      </c>
      <c r="E1248" s="10">
        <f>D1247*OM[[#This Row],[Variazione percentuale]]</f>
        <v>-1998472.23781986</v>
      </c>
      <c r="F1248" s="11">
        <f>OM[[#This Row],[AUM]]-D1247</f>
        <v>-1711105.8600001335</v>
      </c>
      <c r="G1248" s="11">
        <f>OM[[#This Row],[∆ AUM]]-OM[[#This Row],[effetto mercato]]</f>
        <v>287366.37781972648</v>
      </c>
    </row>
    <row r="1249" spans="1:7">
      <c r="A1249" s="4">
        <v>43818</v>
      </c>
      <c r="B1249">
        <v>0</v>
      </c>
      <c r="C1249" s="6">
        <f>OM[[#This Row],[Variaz]]/100</f>
        <v>0</v>
      </c>
      <c r="D1249" s="10">
        <f>AUM[[#This Row],[ Etica Obbligazionario Misto]]</f>
        <v>1488698532.3900001</v>
      </c>
      <c r="E1249" s="10">
        <f>D1248*OM[[#This Row],[Variazione percentuale]]</f>
        <v>0</v>
      </c>
      <c r="F1249" s="11">
        <f>OM[[#This Row],[AUM]]-D1248</f>
        <v>1235094.4200003147</v>
      </c>
      <c r="G1249" s="11">
        <f>OM[[#This Row],[∆ AUM]]-OM[[#This Row],[effetto mercato]]</f>
        <v>1235094.4200003147</v>
      </c>
    </row>
    <row r="1250" spans="1:7">
      <c r="A1250" s="4">
        <v>43819</v>
      </c>
      <c r="B1250">
        <v>7.3300000000000004E-2</v>
      </c>
      <c r="C1250" s="6">
        <f>OM[[#This Row],[Variaz]]/100</f>
        <v>7.3300000000000004E-4</v>
      </c>
      <c r="D1250" s="10">
        <f>AUM[[#This Row],[ Etica Obbligazionario Misto]]</f>
        <v>1491083031.9200001</v>
      </c>
      <c r="E1250" s="10">
        <f>D1249*OM[[#This Row],[Variazione percentuale]]</f>
        <v>1091216.02424187</v>
      </c>
      <c r="F1250" s="11">
        <f>OM[[#This Row],[AUM]]-D1249</f>
        <v>2384499.5299999714</v>
      </c>
      <c r="G1250" s="11">
        <f>OM[[#This Row],[∆ AUM]]-OM[[#This Row],[effetto mercato]]</f>
        <v>1293283.5057581014</v>
      </c>
    </row>
    <row r="1251" spans="1:7">
      <c r="A1251" s="4">
        <v>43822</v>
      </c>
      <c r="B1251">
        <v>-4.8800000000000003E-2</v>
      </c>
      <c r="C1251" s="6">
        <f>OM[[#This Row],[Variaz]]/100</f>
        <v>-4.8800000000000004E-4</v>
      </c>
      <c r="D1251" s="10">
        <f>AUM[[#This Row],[ Etica Obbligazionario Misto]]</f>
        <v>1491599463.05</v>
      </c>
      <c r="E1251" s="10">
        <f>D1250*OM[[#This Row],[Variazione percentuale]]</f>
        <v>-727648.51957696013</v>
      </c>
      <c r="F1251" s="11">
        <f>OM[[#This Row],[AUM]]-D1250</f>
        <v>516431.12999987602</v>
      </c>
      <c r="G1251" s="11">
        <f>OM[[#This Row],[∆ AUM]]-OM[[#This Row],[effetto mercato]]</f>
        <v>1244079.6495768363</v>
      </c>
    </row>
    <row r="1252" spans="1:7">
      <c r="A1252" s="4">
        <v>43826</v>
      </c>
      <c r="B1252">
        <v>7.3300000000000004E-2</v>
      </c>
      <c r="C1252" s="6">
        <f>OM[[#This Row],[Variaz]]/100</f>
        <v>7.3300000000000004E-4</v>
      </c>
      <c r="D1252" s="10">
        <f>AUM[[#This Row],[ Etica Obbligazionario Misto]]</f>
        <v>1493018591.45</v>
      </c>
      <c r="E1252" s="10">
        <f>D1251*OM[[#This Row],[Variazione percentuale]]</f>
        <v>1093342.4064156499</v>
      </c>
      <c r="F1252" s="11">
        <f>OM[[#This Row],[AUM]]-D1251</f>
        <v>1419128.4000000954</v>
      </c>
      <c r="G1252" s="11">
        <f>OM[[#This Row],[∆ AUM]]-OM[[#This Row],[effetto mercato]]</f>
        <v>325785.99358444544</v>
      </c>
    </row>
    <row r="1253" spans="1:7">
      <c r="A1253" s="4">
        <v>43829</v>
      </c>
      <c r="B1253">
        <v>-0.30520000000000003</v>
      </c>
      <c r="C1253" s="6">
        <f>OM[[#This Row],[Variaz]]/100</f>
        <v>-3.0520000000000005E-3</v>
      </c>
      <c r="D1253" s="10">
        <f>AUM[[#This Row],[ Etica Obbligazionario Misto]]</f>
        <v>1488954511.6800001</v>
      </c>
      <c r="E1253" s="10">
        <f>D1252*OM[[#This Row],[Variazione percentuale]]</f>
        <v>-4556692.741105401</v>
      </c>
      <c r="F1253" s="11">
        <f>OM[[#This Row],[AUM]]-D1252</f>
        <v>-4064079.7699999809</v>
      </c>
      <c r="G1253" s="11">
        <f>OM[[#This Row],[∆ AUM]]-OM[[#This Row],[effetto mercato]]</f>
        <v>492612.97110542003</v>
      </c>
    </row>
    <row r="1254" spans="1:7">
      <c r="A1254" s="4">
        <v>43832</v>
      </c>
      <c r="B1254">
        <v>0.1837</v>
      </c>
      <c r="C1254" s="6">
        <f>OM[[#This Row],[Variaz]]/100</f>
        <v>1.8370000000000001E-3</v>
      </c>
      <c r="D1254" s="10">
        <f>AUM[[#This Row],[ Etica Obbligazionario Misto]]</f>
        <v>1492655561.01</v>
      </c>
      <c r="E1254" s="10">
        <f>D1253*OM[[#This Row],[Variazione percentuale]]</f>
        <v>2735209.4379561604</v>
      </c>
      <c r="F1254" s="11">
        <f>OM[[#This Row],[AUM]]-D1253</f>
        <v>3701049.3299999237</v>
      </c>
      <c r="G1254" s="11">
        <f>OM[[#This Row],[∆ AUM]]-OM[[#This Row],[effetto mercato]]</f>
        <v>965839.89204376331</v>
      </c>
    </row>
    <row r="1255" spans="1:7">
      <c r="A1255" s="4">
        <v>43833</v>
      </c>
      <c r="B1255">
        <v>0.1467</v>
      </c>
      <c r="C1255" s="6">
        <f>OM[[#This Row],[Variaz]]/100</f>
        <v>1.467E-3</v>
      </c>
      <c r="D1255" s="10">
        <f>AUM[[#This Row],[ Etica Obbligazionario Misto]]</f>
        <v>1494939531.5899999</v>
      </c>
      <c r="E1255" s="10">
        <f>D1254*OM[[#This Row],[Variazione percentuale]]</f>
        <v>2189725.70800167</v>
      </c>
      <c r="F1255" s="11">
        <f>OM[[#This Row],[AUM]]-D1254</f>
        <v>2283970.5799999237</v>
      </c>
      <c r="G1255" s="11">
        <f>OM[[#This Row],[∆ AUM]]-OM[[#This Row],[effetto mercato]]</f>
        <v>94244.871998253744</v>
      </c>
    </row>
    <row r="1256" spans="1:7">
      <c r="A1256" s="4">
        <v>43837</v>
      </c>
      <c r="B1256">
        <v>-1.2200000000000001E-2</v>
      </c>
      <c r="C1256" s="6">
        <f>OM[[#This Row],[Variaz]]/100</f>
        <v>-1.2200000000000001E-4</v>
      </c>
      <c r="D1256" s="10">
        <f>AUM[[#This Row],[ Etica Obbligazionario Misto]]</f>
        <v>1497037555.6300001</v>
      </c>
      <c r="E1256" s="10">
        <f>D1255*OM[[#This Row],[Variazione percentuale]]</f>
        <v>-182382.62285397999</v>
      </c>
      <c r="F1256" s="11">
        <f>OM[[#This Row],[AUM]]-D1255</f>
        <v>2098024.0400002003</v>
      </c>
      <c r="G1256" s="11">
        <f>OM[[#This Row],[∆ AUM]]-OM[[#This Row],[effetto mercato]]</f>
        <v>2280406.6628541802</v>
      </c>
    </row>
    <row r="1257" spans="1:7">
      <c r="A1257" s="4">
        <v>43838</v>
      </c>
      <c r="B1257">
        <v>-0.1343</v>
      </c>
      <c r="C1257" s="6">
        <f>OM[[#This Row],[Variaz]]/100</f>
        <v>-1.343E-3</v>
      </c>
      <c r="D1257" s="10">
        <f>AUM[[#This Row],[ Etica Obbligazionario Misto]]</f>
        <v>1497385646.1299999</v>
      </c>
      <c r="E1257" s="10">
        <f>D1256*OM[[#This Row],[Variazione percentuale]]</f>
        <v>-2010521.4372110902</v>
      </c>
      <c r="F1257" s="11">
        <f>OM[[#This Row],[AUM]]-D1256</f>
        <v>348090.49999976158</v>
      </c>
      <c r="G1257" s="11">
        <f>OM[[#This Row],[∆ AUM]]-OM[[#This Row],[effetto mercato]]</f>
        <v>2358611.9372108518</v>
      </c>
    </row>
    <row r="1258" spans="1:7">
      <c r="A1258" s="4">
        <v>43839</v>
      </c>
      <c r="B1258">
        <v>1.2200000000000001E-2</v>
      </c>
      <c r="C1258" s="6">
        <f>OM[[#This Row],[Variaz]]/100</f>
        <v>1.2200000000000001E-4</v>
      </c>
      <c r="D1258" s="10">
        <f>AUM[[#This Row],[ Etica Obbligazionario Misto]]</f>
        <v>1499998716.1200001</v>
      </c>
      <c r="E1258" s="10">
        <f>D1257*OM[[#This Row],[Variazione percentuale]]</f>
        <v>182681.04882786001</v>
      </c>
      <c r="F1258" s="11">
        <f>OM[[#This Row],[AUM]]-D1257</f>
        <v>2613069.990000248</v>
      </c>
      <c r="G1258" s="11">
        <f>OM[[#This Row],[∆ AUM]]-OM[[#This Row],[effetto mercato]]</f>
        <v>2430388.9411723879</v>
      </c>
    </row>
    <row r="1259" spans="1:7">
      <c r="A1259" s="4">
        <v>43840</v>
      </c>
      <c r="B1259">
        <v>6.1100000000000002E-2</v>
      </c>
      <c r="C1259" s="6">
        <f>OM[[#This Row],[Variaz]]/100</f>
        <v>6.11E-4</v>
      </c>
      <c r="D1259" s="10">
        <f>AUM[[#This Row],[ Etica Obbligazionario Misto]]</f>
        <v>1503142453.3799999</v>
      </c>
      <c r="E1259" s="10">
        <f>D1258*OM[[#This Row],[Variazione percentuale]]</f>
        <v>916499.2155493201</v>
      </c>
      <c r="F1259" s="11">
        <f>OM[[#This Row],[AUM]]-D1258</f>
        <v>3143737.259999752</v>
      </c>
      <c r="G1259" s="11">
        <f>OM[[#This Row],[∆ AUM]]-OM[[#This Row],[effetto mercato]]</f>
        <v>2227238.0444504321</v>
      </c>
    </row>
    <row r="1260" spans="1:7">
      <c r="A1260" s="4">
        <v>43843</v>
      </c>
      <c r="B1260">
        <v>-0.1221</v>
      </c>
      <c r="C1260" s="6">
        <f>OM[[#This Row],[Variaz]]/100</f>
        <v>-1.2210000000000001E-3</v>
      </c>
      <c r="D1260" s="10">
        <f>AUM[[#This Row],[ Etica Obbligazionario Misto]]</f>
        <v>1504102505.1600001</v>
      </c>
      <c r="E1260" s="10">
        <f>D1259*OM[[#This Row],[Variazione percentuale]]</f>
        <v>-1835336.93557698</v>
      </c>
      <c r="F1260" s="11">
        <f>OM[[#This Row],[AUM]]-D1259</f>
        <v>960051.78000020981</v>
      </c>
      <c r="G1260" s="11">
        <f>OM[[#This Row],[∆ AUM]]-OM[[#This Row],[effetto mercato]]</f>
        <v>2795388.7155771898</v>
      </c>
    </row>
    <row r="1261" spans="1:7">
      <c r="A1261" s="4">
        <v>43844</v>
      </c>
      <c r="B1261">
        <v>3.6700000000000003E-2</v>
      </c>
      <c r="C1261" s="6">
        <f>OM[[#This Row],[Variaz]]/100</f>
        <v>3.6700000000000003E-4</v>
      </c>
      <c r="D1261" s="10">
        <f>AUM[[#This Row],[ Etica Obbligazionario Misto]]</f>
        <v>1507683819.8899999</v>
      </c>
      <c r="E1261" s="10">
        <f>D1260*OM[[#This Row],[Variazione percentuale]]</f>
        <v>552005.61939372006</v>
      </c>
      <c r="F1261" s="11">
        <f>OM[[#This Row],[AUM]]-D1260</f>
        <v>3581314.7299997807</v>
      </c>
      <c r="G1261" s="11">
        <f>OM[[#This Row],[∆ AUM]]-OM[[#This Row],[effetto mercato]]</f>
        <v>3029309.1106060604</v>
      </c>
    </row>
    <row r="1262" spans="1:7">
      <c r="A1262" s="4">
        <v>43845</v>
      </c>
      <c r="B1262">
        <v>4.8899999999999999E-2</v>
      </c>
      <c r="C1262" s="6">
        <f>OM[[#This Row],[Variaz]]/100</f>
        <v>4.8899999999999996E-4</v>
      </c>
      <c r="D1262" s="10">
        <f>AUM[[#This Row],[ Etica Obbligazionario Misto]]</f>
        <v>1510509529.8099999</v>
      </c>
      <c r="E1262" s="10">
        <f>D1261*OM[[#This Row],[Variazione percentuale]]</f>
        <v>737257.38792620983</v>
      </c>
      <c r="F1262" s="11">
        <f>OM[[#This Row],[AUM]]-D1261</f>
        <v>2825709.9200000763</v>
      </c>
      <c r="G1262" s="11">
        <f>OM[[#This Row],[∆ AUM]]-OM[[#This Row],[effetto mercato]]</f>
        <v>2088452.5320738666</v>
      </c>
    </row>
    <row r="1263" spans="1:7">
      <c r="A1263" s="4">
        <v>43846</v>
      </c>
      <c r="B1263">
        <v>3.6700000000000003E-2</v>
      </c>
      <c r="C1263" s="6">
        <f>OM[[#This Row],[Variaz]]/100</f>
        <v>3.6700000000000003E-4</v>
      </c>
      <c r="D1263" s="10">
        <f>AUM[[#This Row],[ Etica Obbligazionario Misto]]</f>
        <v>1512340189.9799998</v>
      </c>
      <c r="E1263" s="10">
        <f>D1262*OM[[#This Row],[Variazione percentuale]]</f>
        <v>554356.99744027003</v>
      </c>
      <c r="F1263" s="11">
        <f>OM[[#This Row],[AUM]]-D1262</f>
        <v>1830660.1699998379</v>
      </c>
      <c r="G1263" s="11">
        <f>OM[[#This Row],[∆ AUM]]-OM[[#This Row],[effetto mercato]]</f>
        <v>1276303.1725595677</v>
      </c>
    </row>
    <row r="1264" spans="1:7">
      <c r="A1264" s="4">
        <v>43847</v>
      </c>
      <c r="B1264">
        <v>0.1221</v>
      </c>
      <c r="C1264" s="6">
        <f>OM[[#This Row],[Variaz]]/100</f>
        <v>1.2210000000000001E-3</v>
      </c>
      <c r="D1264" s="10">
        <f>AUM[[#This Row],[ Etica Obbligazionario Misto]]</f>
        <v>1516405818.76</v>
      </c>
      <c r="E1264" s="10">
        <f>D1263*OM[[#This Row],[Variazione percentuale]]</f>
        <v>1846567.3719655799</v>
      </c>
      <c r="F1264" s="11">
        <f>OM[[#This Row],[AUM]]-D1263</f>
        <v>4065628.7800002098</v>
      </c>
      <c r="G1264" s="11">
        <f>OM[[#This Row],[∆ AUM]]-OM[[#This Row],[effetto mercato]]</f>
        <v>2219061.4080346301</v>
      </c>
    </row>
    <row r="1265" spans="1:7">
      <c r="A1265" s="4">
        <v>43850</v>
      </c>
      <c r="B1265">
        <v>4.8800000000000003E-2</v>
      </c>
      <c r="C1265" s="6">
        <f>OM[[#This Row],[Variaz]]/100</f>
        <v>4.8800000000000004E-4</v>
      </c>
      <c r="D1265" s="10">
        <f>AUM[[#This Row],[ Etica Obbligazionario Misto]]</f>
        <v>1519616650.27</v>
      </c>
      <c r="E1265" s="10">
        <f>D1264*OM[[#This Row],[Variazione percentuale]]</f>
        <v>740006.03955488012</v>
      </c>
      <c r="F1265" s="11">
        <f>OM[[#This Row],[AUM]]-D1264</f>
        <v>3210831.5099999905</v>
      </c>
      <c r="G1265" s="11">
        <f>OM[[#This Row],[∆ AUM]]-OM[[#This Row],[effetto mercato]]</f>
        <v>2470825.4704451105</v>
      </c>
    </row>
    <row r="1266" spans="1:7">
      <c r="A1266" s="4">
        <v>43851</v>
      </c>
      <c r="B1266">
        <v>3.6600000000000001E-2</v>
      </c>
      <c r="C1266" s="6">
        <f>OM[[#This Row],[Variaz]]/100</f>
        <v>3.6600000000000001E-4</v>
      </c>
      <c r="D1266" s="10">
        <f>AUM[[#This Row],[ Etica Obbligazionario Misto]]</f>
        <v>1522779031.4300001</v>
      </c>
      <c r="E1266" s="10">
        <f>D1265*OM[[#This Row],[Variazione percentuale]]</f>
        <v>556179.69399882003</v>
      </c>
      <c r="F1266" s="11">
        <f>OM[[#This Row],[AUM]]-D1265</f>
        <v>3162381.1600000858</v>
      </c>
      <c r="G1266" s="11">
        <f>OM[[#This Row],[∆ AUM]]-OM[[#This Row],[effetto mercato]]</f>
        <v>2606201.4660012657</v>
      </c>
    </row>
    <row r="1267" spans="1:7">
      <c r="A1267" s="4">
        <v>43852</v>
      </c>
      <c r="B1267">
        <v>3.6600000000000001E-2</v>
      </c>
      <c r="C1267" s="6">
        <f>OM[[#This Row],[Variaz]]/100</f>
        <v>3.6600000000000001E-4</v>
      </c>
      <c r="D1267" s="10">
        <f>AUM[[#This Row],[ Etica Obbligazionario Misto]]</f>
        <v>1525685558.6300001</v>
      </c>
      <c r="E1267" s="10">
        <f>D1266*OM[[#This Row],[Variazione percentuale]]</f>
        <v>557337.12550338008</v>
      </c>
      <c r="F1267" s="11">
        <f>OM[[#This Row],[AUM]]-D1266</f>
        <v>2906527.2000000477</v>
      </c>
      <c r="G1267" s="11">
        <f>OM[[#This Row],[∆ AUM]]-OM[[#This Row],[effetto mercato]]</f>
        <v>2349190.0744966678</v>
      </c>
    </row>
    <row r="1268" spans="1:7">
      <c r="A1268" s="4">
        <v>43853</v>
      </c>
      <c r="B1268">
        <v>0.15840000000000001</v>
      </c>
      <c r="C1268" s="6">
        <f>OM[[#This Row],[Variaz]]/100</f>
        <v>1.5840000000000001E-3</v>
      </c>
      <c r="D1268" s="10">
        <f>AUM[[#This Row],[ Etica Obbligazionario Misto]]</f>
        <v>1530171356.4199998</v>
      </c>
      <c r="E1268" s="10">
        <f>D1267*OM[[#This Row],[Variazione percentuale]]</f>
        <v>2416685.9248699206</v>
      </c>
      <c r="F1268" s="11">
        <f>OM[[#This Row],[AUM]]-D1267</f>
        <v>4485797.7899997234</v>
      </c>
      <c r="G1268" s="11">
        <f>OM[[#This Row],[∆ AUM]]-OM[[#This Row],[effetto mercato]]</f>
        <v>2069111.8651298028</v>
      </c>
    </row>
    <row r="1269" spans="1:7">
      <c r="A1269" s="4">
        <v>43854</v>
      </c>
      <c r="B1269">
        <v>7.2999999999999995E-2</v>
      </c>
      <c r="C1269" s="6">
        <f>OM[[#This Row],[Variaz]]/100</f>
        <v>7.2999999999999996E-4</v>
      </c>
      <c r="D1269" s="10">
        <f>AUM[[#This Row],[ Etica Obbligazionario Misto]]</f>
        <v>1533774064.5599999</v>
      </c>
      <c r="E1269" s="10">
        <f>D1268*OM[[#This Row],[Variazione percentuale]]</f>
        <v>1117025.0901865999</v>
      </c>
      <c r="F1269" s="11">
        <f>OM[[#This Row],[AUM]]-D1268</f>
        <v>3602708.1400001049</v>
      </c>
      <c r="G1269" s="11">
        <f>OM[[#This Row],[∆ AUM]]-OM[[#This Row],[effetto mercato]]</f>
        <v>2485683.0498135053</v>
      </c>
    </row>
    <row r="1270" spans="1:7">
      <c r="A1270" s="4">
        <v>43857</v>
      </c>
      <c r="B1270">
        <v>8.5099999999999995E-2</v>
      </c>
      <c r="C1270" s="6">
        <f>OM[[#This Row],[Variaz]]/100</f>
        <v>8.5099999999999998E-4</v>
      </c>
      <c r="D1270" s="10">
        <f>AUM[[#This Row],[ Etica Obbligazionario Misto]]</f>
        <v>1537757645.8699999</v>
      </c>
      <c r="E1270" s="10">
        <f>D1269*OM[[#This Row],[Variazione percentuale]]</f>
        <v>1305241.72894056</v>
      </c>
      <c r="F1270" s="11">
        <f>OM[[#This Row],[AUM]]-D1269</f>
        <v>3983581.3099999428</v>
      </c>
      <c r="G1270" s="11">
        <f>OM[[#This Row],[∆ AUM]]-OM[[#This Row],[effetto mercato]]</f>
        <v>2678339.5810593828</v>
      </c>
    </row>
    <row r="1271" spans="1:7">
      <c r="A1271" s="4">
        <v>43858</v>
      </c>
      <c r="B1271">
        <v>0</v>
      </c>
      <c r="C1271" s="6">
        <f>OM[[#This Row],[Variaz]]/100</f>
        <v>0</v>
      </c>
      <c r="D1271" s="10">
        <f>AUM[[#This Row],[ Etica Obbligazionario Misto]]</f>
        <v>1540537701.23</v>
      </c>
      <c r="E1271" s="10">
        <f>D1270*OM[[#This Row],[Variazione percentuale]]</f>
        <v>0</v>
      </c>
      <c r="F1271" s="11">
        <f>OM[[#This Row],[AUM]]-D1270</f>
        <v>2780055.3600001335</v>
      </c>
      <c r="G1271" s="11">
        <f>OM[[#This Row],[∆ AUM]]-OM[[#This Row],[effetto mercato]]</f>
        <v>2780055.3600001335</v>
      </c>
    </row>
    <row r="1272" spans="1:7">
      <c r="A1272" s="4">
        <v>43859</v>
      </c>
      <c r="B1272">
        <v>0.17</v>
      </c>
      <c r="C1272" s="6">
        <f>OM[[#This Row],[Variaz]]/100</f>
        <v>1.7000000000000001E-3</v>
      </c>
      <c r="D1272" s="10">
        <f>AUM[[#This Row],[ Etica Obbligazionario Misto]]</f>
        <v>1545106761.96</v>
      </c>
      <c r="E1272" s="10">
        <f>D1271*OM[[#This Row],[Variazione percentuale]]</f>
        <v>2618914.0920910002</v>
      </c>
      <c r="F1272" s="11">
        <f>OM[[#This Row],[AUM]]-D1271</f>
        <v>4569060.7300000191</v>
      </c>
      <c r="G1272" s="11">
        <f>OM[[#This Row],[∆ AUM]]-OM[[#This Row],[effetto mercato]]</f>
        <v>1950146.6379090189</v>
      </c>
    </row>
    <row r="1273" spans="1:7">
      <c r="A1273" s="4">
        <v>43860</v>
      </c>
      <c r="B1273">
        <v>-2.4199999999999999E-2</v>
      </c>
      <c r="C1273" s="6">
        <f>OM[[#This Row],[Variaz]]/100</f>
        <v>-2.42E-4</v>
      </c>
      <c r="D1273" s="10">
        <f>AUM[[#This Row],[ Etica Obbligazionario Misto]]</f>
        <v>1547389386.25</v>
      </c>
      <c r="E1273" s="10">
        <f>D1272*OM[[#This Row],[Variazione percentuale]]</f>
        <v>-373915.83639432001</v>
      </c>
      <c r="F1273" s="11">
        <f>OM[[#This Row],[AUM]]-D1272</f>
        <v>2282624.2899999619</v>
      </c>
      <c r="G1273" s="11">
        <f>OM[[#This Row],[∆ AUM]]-OM[[#This Row],[effetto mercato]]</f>
        <v>2656540.1263942821</v>
      </c>
    </row>
    <row r="1274" spans="1:7">
      <c r="A1274" s="4">
        <v>43861</v>
      </c>
      <c r="B1274">
        <v>-8.4900000000000003E-2</v>
      </c>
      <c r="C1274" s="6">
        <f>OM[[#This Row],[Variaz]]/100</f>
        <v>-8.4900000000000004E-4</v>
      </c>
      <c r="D1274" s="10">
        <f>AUM[[#This Row],[ Etica Obbligazionario Misto]]</f>
        <v>1548076060.3000002</v>
      </c>
      <c r="E1274" s="10">
        <f>D1273*OM[[#This Row],[Variazione percentuale]]</f>
        <v>-1313733.5889262501</v>
      </c>
      <c r="F1274" s="11">
        <f>OM[[#This Row],[AUM]]-D1273</f>
        <v>686674.05000019073</v>
      </c>
      <c r="G1274" s="11">
        <f>OM[[#This Row],[∆ AUM]]-OM[[#This Row],[effetto mercato]]</f>
        <v>2000407.6389264408</v>
      </c>
    </row>
    <row r="1275" spans="1:7">
      <c r="A1275" s="4">
        <v>43864</v>
      </c>
      <c r="B1275">
        <v>4.8500000000000001E-2</v>
      </c>
      <c r="C1275" s="6">
        <f>OM[[#This Row],[Variaz]]/100</f>
        <v>4.8500000000000003E-4</v>
      </c>
      <c r="D1275" s="10">
        <f>AUM[[#This Row],[ Etica Obbligazionario Misto]]</f>
        <v>1550909539.9099998</v>
      </c>
      <c r="E1275" s="10">
        <f>D1274*OM[[#This Row],[Variazione percentuale]]</f>
        <v>750816.88924550009</v>
      </c>
      <c r="F1275" s="11">
        <f>OM[[#This Row],[AUM]]-D1274</f>
        <v>2833479.6099996567</v>
      </c>
      <c r="G1275" s="11">
        <f>OM[[#This Row],[∆ AUM]]-OM[[#This Row],[effetto mercato]]</f>
        <v>2082662.7207541566</v>
      </c>
    </row>
    <row r="1276" spans="1:7">
      <c r="A1276" s="4">
        <v>43865</v>
      </c>
      <c r="B1276">
        <v>6.0699999999999997E-2</v>
      </c>
      <c r="C1276" s="6">
        <f>OM[[#This Row],[Variaz]]/100</f>
        <v>6.0700000000000001E-4</v>
      </c>
      <c r="D1276" s="10">
        <f>AUM[[#This Row],[ Etica Obbligazionario Misto]]</f>
        <v>1554730301.1499999</v>
      </c>
      <c r="E1276" s="10">
        <f>D1275*OM[[#This Row],[Variazione percentuale]]</f>
        <v>941402.09072536987</v>
      </c>
      <c r="F1276" s="11">
        <f>OM[[#This Row],[AUM]]-D1275</f>
        <v>3820761.2400000095</v>
      </c>
      <c r="G1276" s="11">
        <f>OM[[#This Row],[∆ AUM]]-OM[[#This Row],[effetto mercato]]</f>
        <v>2879359.1492746398</v>
      </c>
    </row>
    <row r="1277" spans="1:7">
      <c r="A1277" s="4">
        <v>43866</v>
      </c>
      <c r="B1277">
        <v>8.4900000000000003E-2</v>
      </c>
      <c r="C1277" s="6">
        <f>OM[[#This Row],[Variaz]]/100</f>
        <v>8.4900000000000004E-4</v>
      </c>
      <c r="D1277" s="10">
        <f>AUM[[#This Row],[ Etica Obbligazionario Misto]]</f>
        <v>1559003921.8699999</v>
      </c>
      <c r="E1277" s="10">
        <f>D1276*OM[[#This Row],[Variazione percentuale]]</f>
        <v>1319966.0256763499</v>
      </c>
      <c r="F1277" s="11">
        <f>OM[[#This Row],[AUM]]-D1276</f>
        <v>4273620.7200000286</v>
      </c>
      <c r="G1277" s="11">
        <f>OM[[#This Row],[∆ AUM]]-OM[[#This Row],[effetto mercato]]</f>
        <v>2953654.6943236785</v>
      </c>
    </row>
    <row r="1278" spans="1:7">
      <c r="A1278" s="4">
        <v>43867</v>
      </c>
      <c r="B1278">
        <v>8.48E-2</v>
      </c>
      <c r="C1278" s="6">
        <f>OM[[#This Row],[Variaz]]/100</f>
        <v>8.4800000000000001E-4</v>
      </c>
      <c r="D1278" s="10">
        <f>AUM[[#This Row],[ Etica Obbligazionario Misto]]</f>
        <v>1561650319.1900001</v>
      </c>
      <c r="E1278" s="10">
        <f>D1277*OM[[#This Row],[Variazione percentuale]]</f>
        <v>1322035.32574576</v>
      </c>
      <c r="F1278" s="11">
        <f>OM[[#This Row],[AUM]]-D1277</f>
        <v>2646397.3200001717</v>
      </c>
      <c r="G1278" s="11">
        <f>OM[[#This Row],[∆ AUM]]-OM[[#This Row],[effetto mercato]]</f>
        <v>1324361.9942544117</v>
      </c>
    </row>
    <row r="1279" spans="1:7">
      <c r="A1279" s="4">
        <v>43868</v>
      </c>
      <c r="B1279">
        <v>-1.21E-2</v>
      </c>
      <c r="C1279" s="6">
        <f>OM[[#This Row],[Variaz]]/100</f>
        <v>-1.21E-4</v>
      </c>
      <c r="D1279" s="10">
        <f>AUM[[#This Row],[ Etica Obbligazionario Misto]]</f>
        <v>1563890827.8000002</v>
      </c>
      <c r="E1279" s="10">
        <f>D1278*OM[[#This Row],[Variazione percentuale]]</f>
        <v>-188959.68862199</v>
      </c>
      <c r="F1279" s="11">
        <f>OM[[#This Row],[AUM]]-D1278</f>
        <v>2240508.6100001335</v>
      </c>
      <c r="G1279" s="11">
        <f>OM[[#This Row],[∆ AUM]]-OM[[#This Row],[effetto mercato]]</f>
        <v>2429468.2986221234</v>
      </c>
    </row>
    <row r="1280" spans="1:7">
      <c r="A1280" s="4">
        <v>43871</v>
      </c>
      <c r="B1280">
        <v>0.1089</v>
      </c>
      <c r="C1280" s="6">
        <f>OM[[#This Row],[Variaz]]/100</f>
        <v>1.0889999999999999E-3</v>
      </c>
      <c r="D1280" s="10">
        <f>AUM[[#This Row],[ Etica Obbligazionario Misto]]</f>
        <v>1568432355.8300002</v>
      </c>
      <c r="E1280" s="10">
        <f>D1279*OM[[#This Row],[Variazione percentuale]]</f>
        <v>1703077.1114742002</v>
      </c>
      <c r="F1280" s="11">
        <f>OM[[#This Row],[AUM]]-D1279</f>
        <v>4541528.0299999714</v>
      </c>
      <c r="G1280" s="11">
        <f>OM[[#This Row],[∆ AUM]]-OM[[#This Row],[effetto mercato]]</f>
        <v>2838450.9185257712</v>
      </c>
    </row>
    <row r="1281" spans="1:7">
      <c r="A1281" s="4">
        <v>43872</v>
      </c>
      <c r="B1281">
        <v>1.21E-2</v>
      </c>
      <c r="C1281" s="6">
        <f>OM[[#This Row],[Variaz]]/100</f>
        <v>1.21E-4</v>
      </c>
      <c r="D1281" s="10">
        <f>AUM[[#This Row],[ Etica Obbligazionario Misto]]</f>
        <v>1572501685.4400001</v>
      </c>
      <c r="E1281" s="10">
        <f>D1280*OM[[#This Row],[Variazione percentuale]]</f>
        <v>189780.31505543002</v>
      </c>
      <c r="F1281" s="11">
        <f>OM[[#This Row],[AUM]]-D1280</f>
        <v>4069329.6099998951</v>
      </c>
      <c r="G1281" s="11">
        <f>OM[[#This Row],[∆ AUM]]-OM[[#This Row],[effetto mercato]]</f>
        <v>3879549.2949444652</v>
      </c>
    </row>
    <row r="1282" spans="1:7">
      <c r="A1282" s="4">
        <v>43873</v>
      </c>
      <c r="B1282">
        <v>0.13300000000000001</v>
      </c>
      <c r="C1282" s="6">
        <f>OM[[#This Row],[Variaz]]/100</f>
        <v>1.33E-3</v>
      </c>
      <c r="D1282" s="10">
        <f>AUM[[#This Row],[ Etica Obbligazionario Misto]]</f>
        <v>1576907481.8500001</v>
      </c>
      <c r="E1282" s="10">
        <f>D1281*OM[[#This Row],[Variazione percentuale]]</f>
        <v>2091427.2416352001</v>
      </c>
      <c r="F1282" s="11">
        <f>OM[[#This Row],[AUM]]-D1281</f>
        <v>4405796.4100000858</v>
      </c>
      <c r="G1282" s="11">
        <f>OM[[#This Row],[∆ AUM]]-OM[[#This Row],[effetto mercato]]</f>
        <v>2314369.1683648857</v>
      </c>
    </row>
    <row r="1283" spans="1:7">
      <c r="A1283" s="4">
        <v>43874</v>
      </c>
      <c r="B1283">
        <v>3.6200000000000003E-2</v>
      </c>
      <c r="C1283" s="6">
        <f>OM[[#This Row],[Variaz]]/100</f>
        <v>3.6200000000000002E-4</v>
      </c>
      <c r="D1283" s="10">
        <f>AUM[[#This Row],[ Etica Obbligazionario Misto]]</f>
        <v>1580062456.5600002</v>
      </c>
      <c r="E1283" s="10">
        <f>D1282*OM[[#This Row],[Variazione percentuale]]</f>
        <v>570840.50842970004</v>
      </c>
      <c r="F1283" s="11">
        <f>OM[[#This Row],[AUM]]-D1282</f>
        <v>3154974.7100000381</v>
      </c>
      <c r="G1283" s="11">
        <f>OM[[#This Row],[∆ AUM]]-OM[[#This Row],[effetto mercato]]</f>
        <v>2584134.2015703381</v>
      </c>
    </row>
    <row r="1284" spans="1:7">
      <c r="A1284" s="4">
        <v>43875</v>
      </c>
      <c r="B1284">
        <v>3.6200000000000003E-2</v>
      </c>
      <c r="C1284" s="6">
        <f>OM[[#This Row],[Variaz]]/100</f>
        <v>3.6200000000000002E-4</v>
      </c>
      <c r="D1284" s="10">
        <f>AUM[[#This Row],[ Etica Obbligazionario Misto]]</f>
        <v>1583665507.8899999</v>
      </c>
      <c r="E1284" s="10">
        <f>D1283*OM[[#This Row],[Variazione percentuale]]</f>
        <v>571982.60927472007</v>
      </c>
      <c r="F1284" s="11">
        <f>OM[[#This Row],[AUM]]-D1283</f>
        <v>3603051.3299996853</v>
      </c>
      <c r="G1284" s="11">
        <f>OM[[#This Row],[∆ AUM]]-OM[[#This Row],[effetto mercato]]</f>
        <v>3031068.7207249654</v>
      </c>
    </row>
    <row r="1285" spans="1:7">
      <c r="A1285" s="4">
        <v>43878</v>
      </c>
      <c r="B1285">
        <v>3.6200000000000003E-2</v>
      </c>
      <c r="C1285" s="6">
        <f>OM[[#This Row],[Variaz]]/100</f>
        <v>3.6200000000000002E-4</v>
      </c>
      <c r="D1285" s="10">
        <f>AUM[[#This Row],[ Etica Obbligazionario Misto]]</f>
        <v>1586659807.54</v>
      </c>
      <c r="E1285" s="10">
        <f>D1284*OM[[#This Row],[Variazione percentuale]]</f>
        <v>573286.91385618004</v>
      </c>
      <c r="F1285" s="11">
        <f>OM[[#This Row],[AUM]]-D1284</f>
        <v>2994299.6500000954</v>
      </c>
      <c r="G1285" s="11">
        <f>OM[[#This Row],[∆ AUM]]-OM[[#This Row],[effetto mercato]]</f>
        <v>2421012.7361439154</v>
      </c>
    </row>
    <row r="1286" spans="1:7">
      <c r="A1286" s="4">
        <v>43879</v>
      </c>
      <c r="B1286">
        <v>-8.4400000000000003E-2</v>
      </c>
      <c r="C1286" s="6">
        <f>OM[[#This Row],[Variaz]]/100</f>
        <v>-8.4400000000000002E-4</v>
      </c>
      <c r="D1286" s="10">
        <f>AUM[[#This Row],[ Etica Obbligazionario Misto]]</f>
        <v>1587699809.4200001</v>
      </c>
      <c r="E1286" s="10">
        <f>D1285*OM[[#This Row],[Variazione percentuale]]</f>
        <v>-1339140.8775637599</v>
      </c>
      <c r="F1286" s="11">
        <f>OM[[#This Row],[AUM]]-D1285</f>
        <v>1040001.8800001144</v>
      </c>
      <c r="G1286" s="11">
        <f>OM[[#This Row],[∆ AUM]]-OM[[#This Row],[effetto mercato]]</f>
        <v>2379142.7575638741</v>
      </c>
    </row>
    <row r="1287" spans="1:7">
      <c r="A1287" s="4">
        <v>43880</v>
      </c>
      <c r="B1287">
        <v>9.6600000000000005E-2</v>
      </c>
      <c r="C1287" s="6">
        <f>OM[[#This Row],[Variaz]]/100</f>
        <v>9.6600000000000006E-4</v>
      </c>
      <c r="D1287" s="10">
        <f>AUM[[#This Row],[ Etica Obbligazionario Misto]]</f>
        <v>1591888748.3600001</v>
      </c>
      <c r="E1287" s="10">
        <f>D1286*OM[[#This Row],[Variazione percentuale]]</f>
        <v>1533718.0158997201</v>
      </c>
      <c r="F1287" s="11">
        <f>OM[[#This Row],[AUM]]-D1286</f>
        <v>4188938.9400000572</v>
      </c>
      <c r="G1287" s="11">
        <f>OM[[#This Row],[∆ AUM]]-OM[[#This Row],[effetto mercato]]</f>
        <v>2655220.9241003371</v>
      </c>
    </row>
    <row r="1288" spans="1:7">
      <c r="A1288" s="4">
        <v>43881</v>
      </c>
      <c r="B1288">
        <v>0.1447</v>
      </c>
      <c r="C1288" s="6">
        <f>OM[[#This Row],[Variaz]]/100</f>
        <v>1.4469999999999999E-3</v>
      </c>
      <c r="D1288" s="10">
        <f>AUM[[#This Row],[ Etica Obbligazionario Misto]]</f>
        <v>1596640320.55</v>
      </c>
      <c r="E1288" s="10">
        <f>D1287*OM[[#This Row],[Variazione percentuale]]</f>
        <v>2303463.01887692</v>
      </c>
      <c r="F1288" s="11">
        <f>OM[[#This Row],[AUM]]-D1287</f>
        <v>4751572.1899998188</v>
      </c>
      <c r="G1288" s="11">
        <f>OM[[#This Row],[∆ AUM]]-OM[[#This Row],[effetto mercato]]</f>
        <v>2448109.1711228988</v>
      </c>
    </row>
    <row r="1289" spans="1:7">
      <c r="A1289" s="4">
        <v>43882</v>
      </c>
      <c r="B1289">
        <v>-0.15659999999999999</v>
      </c>
      <c r="C1289" s="6">
        <f>OM[[#This Row],[Variaz]]/100</f>
        <v>-1.5659999999999999E-3</v>
      </c>
      <c r="D1289" s="10">
        <f>AUM[[#This Row],[ Etica Obbligazionario Misto]]</f>
        <v>1596470085.3500001</v>
      </c>
      <c r="E1289" s="10">
        <f>D1288*OM[[#This Row],[Variazione percentuale]]</f>
        <v>-2500338.7419812996</v>
      </c>
      <c r="F1289" s="11">
        <f>OM[[#This Row],[AUM]]-D1288</f>
        <v>-170235.19999980927</v>
      </c>
      <c r="G1289" s="11">
        <f>OM[[#This Row],[∆ AUM]]-OM[[#This Row],[effetto mercato]]</f>
        <v>2330103.5419814903</v>
      </c>
    </row>
    <row r="1290" spans="1:7">
      <c r="A1290" s="4">
        <v>43885</v>
      </c>
      <c r="B1290">
        <v>-0.31359999999999999</v>
      </c>
      <c r="C1290" s="6">
        <f>OM[[#This Row],[Variaz]]/100</f>
        <v>-3.1359999999999999E-3</v>
      </c>
      <c r="D1290" s="10">
        <f>AUM[[#This Row],[ Etica Obbligazionario Misto]]</f>
        <v>1594721965.8300002</v>
      </c>
      <c r="E1290" s="10">
        <f>D1289*OM[[#This Row],[Variazione percentuale]]</f>
        <v>-5006530.1876576003</v>
      </c>
      <c r="F1290" s="11">
        <f>OM[[#This Row],[AUM]]-D1289</f>
        <v>-1748119.5199999809</v>
      </c>
      <c r="G1290" s="11">
        <f>OM[[#This Row],[∆ AUM]]-OM[[#This Row],[effetto mercato]]</f>
        <v>3258410.6676576193</v>
      </c>
    </row>
    <row r="1291" spans="1:7">
      <c r="A1291" s="4">
        <v>43886</v>
      </c>
      <c r="B1291">
        <v>-0.24199999999999999</v>
      </c>
      <c r="C1291" s="6">
        <f>OM[[#This Row],[Variaz]]/100</f>
        <v>-2.4199999999999998E-3</v>
      </c>
      <c r="D1291" s="10">
        <f>AUM[[#This Row],[ Etica Obbligazionario Misto]]</f>
        <v>1593022610.6999998</v>
      </c>
      <c r="E1291" s="10">
        <f>D1290*OM[[#This Row],[Variazione percentuale]]</f>
        <v>-3859227.1573085999</v>
      </c>
      <c r="F1291" s="11">
        <f>OM[[#This Row],[AUM]]-D1290</f>
        <v>-1699355.1300003529</v>
      </c>
      <c r="G1291" s="11">
        <f>OM[[#This Row],[∆ AUM]]-OM[[#This Row],[effetto mercato]]</f>
        <v>2159872.0273082471</v>
      </c>
    </row>
    <row r="1292" spans="1:7">
      <c r="A1292" s="4">
        <v>43887</v>
      </c>
      <c r="B1292">
        <v>-0.13339999999999999</v>
      </c>
      <c r="C1292" s="6">
        <f>OM[[#This Row],[Variaz]]/100</f>
        <v>-1.3339999999999999E-3</v>
      </c>
      <c r="D1292" s="10">
        <f>AUM[[#This Row],[ Etica Obbligazionario Misto]]</f>
        <v>1592334920.6000001</v>
      </c>
      <c r="E1292" s="10">
        <f>D1291*OM[[#This Row],[Variazione percentuale]]</f>
        <v>-2125092.1626737998</v>
      </c>
      <c r="F1292" s="11">
        <f>OM[[#This Row],[AUM]]-D1291</f>
        <v>-687690.09999966621</v>
      </c>
      <c r="G1292" s="11">
        <f>OM[[#This Row],[∆ AUM]]-OM[[#This Row],[effetto mercato]]</f>
        <v>1437402.0626741336</v>
      </c>
    </row>
    <row r="1293" spans="1:7">
      <c r="A1293" s="4">
        <v>43888</v>
      </c>
      <c r="B1293">
        <v>-0.57079999999999997</v>
      </c>
      <c r="C1293" s="6">
        <f>OM[[#This Row],[Variaz]]/100</f>
        <v>-5.7079999999999995E-3</v>
      </c>
      <c r="D1293" s="10">
        <f>AUM[[#This Row],[ Etica Obbligazionario Misto]]</f>
        <v>1585051181.8299999</v>
      </c>
      <c r="E1293" s="10">
        <f>D1292*OM[[#This Row],[Variazione percentuale]]</f>
        <v>-9089047.7267847992</v>
      </c>
      <c r="F1293" s="11">
        <f>OM[[#This Row],[AUM]]-D1292</f>
        <v>-7283738.7700002193</v>
      </c>
      <c r="G1293" s="11">
        <f>OM[[#This Row],[∆ AUM]]-OM[[#This Row],[effetto mercato]]</f>
        <v>1805308.9567845799</v>
      </c>
    </row>
    <row r="1294" spans="1:7">
      <c r="A1294" s="4">
        <v>43889</v>
      </c>
      <c r="B1294">
        <v>-0.1221</v>
      </c>
      <c r="C1294" s="6">
        <f>OM[[#This Row],[Variaz]]/100</f>
        <v>-1.2210000000000001E-3</v>
      </c>
      <c r="D1294" s="10">
        <f>AUM[[#This Row],[ Etica Obbligazionario Misto]]</f>
        <v>1582269702.72</v>
      </c>
      <c r="E1294" s="10">
        <f>D1293*OM[[#This Row],[Variazione percentuale]]</f>
        <v>-1935347.4930144299</v>
      </c>
      <c r="F1294" s="11">
        <f>OM[[#This Row],[AUM]]-D1293</f>
        <v>-2781479.1099998951</v>
      </c>
      <c r="G1294" s="11">
        <f>OM[[#This Row],[∆ AUM]]-OM[[#This Row],[effetto mercato]]</f>
        <v>-846131.61698546517</v>
      </c>
    </row>
    <row r="1295" spans="1:7">
      <c r="A1295" s="4">
        <v>43892</v>
      </c>
      <c r="B1295">
        <v>8.5599999999999996E-2</v>
      </c>
      <c r="C1295" s="6">
        <f>OM[[#This Row],[Variaz]]/100</f>
        <v>8.5599999999999999E-4</v>
      </c>
      <c r="D1295" s="10">
        <f>AUM[[#This Row],[ Etica Obbligazionario Misto]]</f>
        <v>1585590800.03</v>
      </c>
      <c r="E1295" s="10">
        <f>D1294*OM[[#This Row],[Variazione percentuale]]</f>
        <v>1354422.86552832</v>
      </c>
      <c r="F1295" s="11">
        <f>OM[[#This Row],[AUM]]-D1294</f>
        <v>3321097.3099999428</v>
      </c>
      <c r="G1295" s="11">
        <f>OM[[#This Row],[∆ AUM]]-OM[[#This Row],[effetto mercato]]</f>
        <v>1966674.4444716228</v>
      </c>
    </row>
    <row r="1296" spans="1:7">
      <c r="A1296" s="4">
        <v>43893</v>
      </c>
      <c r="B1296">
        <v>0.24440000000000001</v>
      </c>
      <c r="C1296" s="6">
        <f>OM[[#This Row],[Variaz]]/100</f>
        <v>2.444E-3</v>
      </c>
      <c r="D1296" s="10">
        <f>AUM[[#This Row],[ Etica Obbligazionario Misto]]</f>
        <v>1590420577.6800001</v>
      </c>
      <c r="E1296" s="10">
        <f>D1295*OM[[#This Row],[Variazione percentuale]]</f>
        <v>3875183.9152733199</v>
      </c>
      <c r="F1296" s="11">
        <f>OM[[#This Row],[AUM]]-D1295</f>
        <v>4829777.6500000954</v>
      </c>
      <c r="G1296" s="11">
        <f>OM[[#This Row],[∆ AUM]]-OM[[#This Row],[effetto mercato]]</f>
        <v>954593.73472677544</v>
      </c>
    </row>
    <row r="1297" spans="1:7">
      <c r="A1297" s="4">
        <v>43894</v>
      </c>
      <c r="B1297">
        <v>0.29249999999999998</v>
      </c>
      <c r="C1297" s="6">
        <f>OM[[#This Row],[Variaz]]/100</f>
        <v>2.9249999999999996E-3</v>
      </c>
      <c r="D1297" s="10">
        <f>AUM[[#This Row],[ Etica Obbligazionario Misto]]</f>
        <v>1596180848.8200002</v>
      </c>
      <c r="E1297" s="10">
        <f>D1296*OM[[#This Row],[Variazione percentuale]]</f>
        <v>4651980.1897139996</v>
      </c>
      <c r="F1297" s="11">
        <f>OM[[#This Row],[AUM]]-D1296</f>
        <v>5760271.1400001049</v>
      </c>
      <c r="G1297" s="11">
        <f>OM[[#This Row],[∆ AUM]]-OM[[#This Row],[effetto mercato]]</f>
        <v>1108290.9502861053</v>
      </c>
    </row>
    <row r="1298" spans="1:7">
      <c r="A1298" s="4">
        <v>43895</v>
      </c>
      <c r="B1298">
        <v>-0.36459999999999998</v>
      </c>
      <c r="C1298" s="6">
        <f>OM[[#This Row],[Variaz]]/100</f>
        <v>-3.6459999999999999E-3</v>
      </c>
      <c r="D1298" s="10">
        <f>AUM[[#This Row],[ Etica Obbligazionario Misto]]</f>
        <v>1590677203.5899999</v>
      </c>
      <c r="E1298" s="10">
        <f>D1297*OM[[#This Row],[Variazione percentuale]]</f>
        <v>-5819675.3747977205</v>
      </c>
      <c r="F1298" s="11">
        <f>OM[[#This Row],[AUM]]-D1297</f>
        <v>-5503645.2300002575</v>
      </c>
      <c r="G1298" s="11">
        <f>OM[[#This Row],[∆ AUM]]-OM[[#This Row],[effetto mercato]]</f>
        <v>316030.14479746297</v>
      </c>
    </row>
    <row r="1299" spans="1:7">
      <c r="A1299" s="4">
        <v>43896</v>
      </c>
      <c r="B1299">
        <v>-0.40250000000000002</v>
      </c>
      <c r="C1299" s="6">
        <f>OM[[#This Row],[Variaz]]/100</f>
        <v>-4.0249999999999999E-3</v>
      </c>
      <c r="D1299" s="10">
        <f>AUM[[#This Row],[ Etica Obbligazionario Misto]]</f>
        <v>1586540505.6800001</v>
      </c>
      <c r="E1299" s="10">
        <f>D1298*OM[[#This Row],[Variazione percentuale]]</f>
        <v>-6402475.7444497496</v>
      </c>
      <c r="F1299" s="11">
        <f>OM[[#This Row],[AUM]]-D1298</f>
        <v>-4136697.9099998474</v>
      </c>
      <c r="G1299" s="11">
        <f>OM[[#This Row],[∆ AUM]]-OM[[#This Row],[effetto mercato]]</f>
        <v>2265777.8344499022</v>
      </c>
    </row>
    <row r="1300" spans="1:7">
      <c r="A1300" s="4">
        <v>43899</v>
      </c>
      <c r="B1300">
        <v>-1.2370000000000001</v>
      </c>
      <c r="C1300" s="6">
        <f>OM[[#This Row],[Variaz]]/100</f>
        <v>-1.2370000000000001E-2</v>
      </c>
      <c r="D1300" s="10">
        <f>AUM[[#This Row],[ Etica Obbligazionario Misto]]</f>
        <v>1570051187.26</v>
      </c>
      <c r="E1300" s="10">
        <f>D1299*OM[[#This Row],[Variazione percentuale]]</f>
        <v>-19625506.055261601</v>
      </c>
      <c r="F1300" s="11">
        <f>OM[[#This Row],[AUM]]-D1299</f>
        <v>-16489318.420000076</v>
      </c>
      <c r="G1300" s="11">
        <f>OM[[#This Row],[∆ AUM]]-OM[[#This Row],[effetto mercato]]</f>
        <v>3136187.6352615245</v>
      </c>
    </row>
    <row r="1301" spans="1:7">
      <c r="A1301" s="4">
        <v>43900</v>
      </c>
      <c r="B1301">
        <v>4.9599999999999998E-2</v>
      </c>
      <c r="C1301" s="6">
        <f>OM[[#This Row],[Variaz]]/100</f>
        <v>4.9600000000000002E-4</v>
      </c>
      <c r="D1301" s="10">
        <f>AUM[[#This Row],[ Etica Obbligazionario Misto]]</f>
        <v>1571724294.05</v>
      </c>
      <c r="E1301" s="10">
        <f>D1300*OM[[#This Row],[Variazione percentuale]]</f>
        <v>778745.38888096006</v>
      </c>
      <c r="F1301" s="11">
        <f>OM[[#This Row],[AUM]]-D1300</f>
        <v>1673106.7899999619</v>
      </c>
      <c r="G1301" s="11">
        <f>OM[[#This Row],[∆ AUM]]-OM[[#This Row],[effetto mercato]]</f>
        <v>894361.40111900179</v>
      </c>
    </row>
    <row r="1302" spans="1:7">
      <c r="A1302" s="4">
        <v>43901</v>
      </c>
      <c r="B1302">
        <v>-1.24E-2</v>
      </c>
      <c r="C1302" s="6">
        <f>OM[[#This Row],[Variaz]]/100</f>
        <v>-1.2400000000000001E-4</v>
      </c>
      <c r="D1302" s="10">
        <f>AUM[[#This Row],[ Etica Obbligazionario Misto]]</f>
        <v>1570462972.6699998</v>
      </c>
      <c r="E1302" s="10">
        <f>D1301*OM[[#This Row],[Variazione percentuale]]</f>
        <v>-194893.8124622</v>
      </c>
      <c r="F1302" s="11">
        <f>OM[[#This Row],[AUM]]-D1301</f>
        <v>-1261321.3800001144</v>
      </c>
      <c r="G1302" s="11">
        <f>OM[[#This Row],[∆ AUM]]-OM[[#This Row],[effetto mercato]]</f>
        <v>-1066427.5675379145</v>
      </c>
    </row>
    <row r="1303" spans="1:7">
      <c r="A1303" s="4">
        <v>43902</v>
      </c>
      <c r="B1303">
        <v>-2.2932999999999999</v>
      </c>
      <c r="C1303" s="6">
        <f>OM[[#This Row],[Variaz]]/100</f>
        <v>-2.2932999999999999E-2</v>
      </c>
      <c r="D1303" s="10">
        <f>AUM[[#This Row],[ Etica Obbligazionario Misto]]</f>
        <v>1534364819.8200002</v>
      </c>
      <c r="E1303" s="10">
        <f>D1302*OM[[#This Row],[Variazione percentuale]]</f>
        <v>-36015427.352241106</v>
      </c>
      <c r="F1303" s="11">
        <f>OM[[#This Row],[AUM]]-D1302</f>
        <v>-36098152.849999666</v>
      </c>
      <c r="G1303" s="11">
        <f>OM[[#This Row],[∆ AUM]]-OM[[#This Row],[effetto mercato]]</f>
        <v>-82725.497758559883</v>
      </c>
    </row>
    <row r="1304" spans="1:7">
      <c r="A1304" s="4">
        <v>43903</v>
      </c>
      <c r="B1304">
        <v>-0.10150000000000001</v>
      </c>
      <c r="C1304" s="6">
        <f>OM[[#This Row],[Variaz]]/100</f>
        <v>-1.0150000000000001E-3</v>
      </c>
      <c r="D1304" s="10">
        <f>AUM[[#This Row],[ Etica Obbligazionario Misto]]</f>
        <v>1530656475.29</v>
      </c>
      <c r="E1304" s="10">
        <f>D1303*OM[[#This Row],[Variazione percentuale]]</f>
        <v>-1557380.2921173002</v>
      </c>
      <c r="F1304" s="11">
        <f>OM[[#This Row],[AUM]]-D1303</f>
        <v>-3708344.5300002098</v>
      </c>
      <c r="G1304" s="11">
        <f>OM[[#This Row],[∆ AUM]]-OM[[#This Row],[effetto mercato]]</f>
        <v>-2150964.2378829094</v>
      </c>
    </row>
    <row r="1305" spans="1:7">
      <c r="A1305" s="4">
        <v>43906</v>
      </c>
      <c r="B1305">
        <v>-1.8161</v>
      </c>
      <c r="C1305" s="6">
        <f>OM[[#This Row],[Variaz]]/100</f>
        <v>-1.8161E-2</v>
      </c>
      <c r="D1305" s="10">
        <f>AUM[[#This Row],[ Etica Obbligazionario Misto]]</f>
        <v>1499800857.6100001</v>
      </c>
      <c r="E1305" s="10">
        <f>D1304*OM[[#This Row],[Variazione percentuale]]</f>
        <v>-27798252.247741688</v>
      </c>
      <c r="F1305" s="11">
        <f>OM[[#This Row],[AUM]]-D1304</f>
        <v>-30855617.679999828</v>
      </c>
      <c r="G1305" s="11">
        <f>OM[[#This Row],[∆ AUM]]-OM[[#This Row],[effetto mercato]]</f>
        <v>-3057365.4322581403</v>
      </c>
    </row>
    <row r="1306" spans="1:7">
      <c r="A1306" s="4">
        <v>43907</v>
      </c>
      <c r="B1306">
        <v>-0.14230000000000001</v>
      </c>
      <c r="C1306" s="6">
        <f>OM[[#This Row],[Variaz]]/100</f>
        <v>-1.423E-3</v>
      </c>
      <c r="D1306" s="10">
        <f>AUM[[#This Row],[ Etica Obbligazionario Misto]]</f>
        <v>1495702782.2899997</v>
      </c>
      <c r="E1306" s="10">
        <f>D1305*OM[[#This Row],[Variazione percentuale]]</f>
        <v>-2134216.6203790302</v>
      </c>
      <c r="F1306" s="11">
        <f>OM[[#This Row],[AUM]]-D1305</f>
        <v>-4098075.3200004101</v>
      </c>
      <c r="G1306" s="11">
        <f>OM[[#This Row],[∆ AUM]]-OM[[#This Row],[effetto mercato]]</f>
        <v>-1963858.6996213798</v>
      </c>
    </row>
    <row r="1307" spans="1:7">
      <c r="A1307" s="4">
        <v>43908</v>
      </c>
      <c r="B1307">
        <v>-1.0104</v>
      </c>
      <c r="C1307" s="6">
        <f>OM[[#This Row],[Variaz]]/100</f>
        <v>-1.0104E-2</v>
      </c>
      <c r="D1307" s="10">
        <f>AUM[[#This Row],[ Etica Obbligazionario Misto]]</f>
        <v>1477258746.1800001</v>
      </c>
      <c r="E1307" s="10">
        <f>D1306*OM[[#This Row],[Variazione percentuale]]</f>
        <v>-15112580.912258158</v>
      </c>
      <c r="F1307" s="11">
        <f>OM[[#This Row],[AUM]]-D1306</f>
        <v>-18444036.109999657</v>
      </c>
      <c r="G1307" s="11">
        <f>OM[[#This Row],[∆ AUM]]-OM[[#This Row],[effetto mercato]]</f>
        <v>-3331455.1977414992</v>
      </c>
    </row>
    <row r="1308" spans="1:7">
      <c r="A1308" s="4">
        <v>43909</v>
      </c>
      <c r="B1308">
        <v>1.2955000000000001</v>
      </c>
      <c r="C1308" s="6">
        <f>OM[[#This Row],[Variaz]]/100</f>
        <v>1.2955000000000001E-2</v>
      </c>
      <c r="D1308" s="10">
        <f>AUM[[#This Row],[ Etica Obbligazionario Misto]]</f>
        <v>1492192489.98</v>
      </c>
      <c r="E1308" s="10">
        <f>D1307*OM[[#This Row],[Variazione percentuale]]</f>
        <v>19137887.056761902</v>
      </c>
      <c r="F1308" s="11">
        <f>OM[[#This Row],[AUM]]-D1307</f>
        <v>14933743.799999952</v>
      </c>
      <c r="G1308" s="11">
        <f>OM[[#This Row],[∆ AUM]]-OM[[#This Row],[effetto mercato]]</f>
        <v>-4204143.2567619495</v>
      </c>
    </row>
    <row r="1309" spans="1:7">
      <c r="A1309" s="4">
        <v>43910</v>
      </c>
      <c r="B1309">
        <v>0.31</v>
      </c>
      <c r="C1309" s="6">
        <f>OM[[#This Row],[Variaz]]/100</f>
        <v>3.0999999999999999E-3</v>
      </c>
      <c r="D1309" s="10">
        <f>AUM[[#This Row],[ Etica Obbligazionario Misto]]</f>
        <v>1495402287.1400001</v>
      </c>
      <c r="E1309" s="10">
        <f>D1308*OM[[#This Row],[Variazione percentuale]]</f>
        <v>4625796.7189379996</v>
      </c>
      <c r="F1309" s="11">
        <f>OM[[#This Row],[AUM]]-D1308</f>
        <v>3209797.1600000858</v>
      </c>
      <c r="G1309" s="11">
        <f>OM[[#This Row],[∆ AUM]]-OM[[#This Row],[effetto mercato]]</f>
        <v>-1415999.5589379137</v>
      </c>
    </row>
    <row r="1310" spans="1:7">
      <c r="A1310" s="4">
        <v>43913</v>
      </c>
      <c r="B1310">
        <v>-0.32200000000000001</v>
      </c>
      <c r="C1310" s="6">
        <f>OM[[#This Row],[Variaz]]/100</f>
        <v>-3.2200000000000002E-3</v>
      </c>
      <c r="D1310" s="10">
        <f>AUM[[#This Row],[ Etica Obbligazionario Misto]]</f>
        <v>1488668202.4199998</v>
      </c>
      <c r="E1310" s="10">
        <f>D1309*OM[[#This Row],[Variazione percentuale]]</f>
        <v>-4815195.3645908004</v>
      </c>
      <c r="F1310" s="11">
        <f>OM[[#This Row],[AUM]]-D1309</f>
        <v>-6734084.720000267</v>
      </c>
      <c r="G1310" s="11">
        <f>OM[[#This Row],[∆ AUM]]-OM[[#This Row],[effetto mercato]]</f>
        <v>-1918889.3554094667</v>
      </c>
    </row>
    <row r="1311" spans="1:7">
      <c r="A1311" s="4">
        <v>43914</v>
      </c>
      <c r="B1311">
        <v>0.45219999999999999</v>
      </c>
      <c r="C1311" s="6">
        <f>OM[[#This Row],[Variaz]]/100</f>
        <v>4.522E-3</v>
      </c>
      <c r="D1311" s="10">
        <f>AUM[[#This Row],[ Etica Obbligazionario Misto]]</f>
        <v>1494464231.3900001</v>
      </c>
      <c r="E1311" s="10">
        <f>D1310*OM[[#This Row],[Variazione percentuale]]</f>
        <v>6731757.6113432394</v>
      </c>
      <c r="F1311" s="11">
        <f>OM[[#This Row],[AUM]]-D1310</f>
        <v>5796028.970000267</v>
      </c>
      <c r="G1311" s="11">
        <f>OM[[#This Row],[∆ AUM]]-OM[[#This Row],[effetto mercato]]</f>
        <v>-935728.64134297241</v>
      </c>
    </row>
    <row r="1312" spans="1:7">
      <c r="A1312" s="4">
        <v>43915</v>
      </c>
      <c r="B1312">
        <v>0.33439999999999998</v>
      </c>
      <c r="C1312" s="6">
        <f>OM[[#This Row],[Variaz]]/100</f>
        <v>3.3439999999999998E-3</v>
      </c>
      <c r="D1312" s="10">
        <f>AUM[[#This Row],[ Etica Obbligazionario Misto]]</f>
        <v>1497903660.1700001</v>
      </c>
      <c r="E1312" s="10">
        <f>D1311*OM[[#This Row],[Variazione percentuale]]</f>
        <v>4997488.3897681599</v>
      </c>
      <c r="F1312" s="11">
        <f>OM[[#This Row],[AUM]]-D1311</f>
        <v>3439428.7799999714</v>
      </c>
      <c r="G1312" s="11">
        <f>OM[[#This Row],[∆ AUM]]-OM[[#This Row],[effetto mercato]]</f>
        <v>-1558059.6097681886</v>
      </c>
    </row>
    <row r="1313" spans="1:7">
      <c r="A1313" s="4">
        <v>43916</v>
      </c>
      <c r="B1313">
        <v>1.2947</v>
      </c>
      <c r="C1313" s="6">
        <f>OM[[#This Row],[Variaz]]/100</f>
        <v>1.2947E-2</v>
      </c>
      <c r="D1313" s="10">
        <f>AUM[[#This Row],[ Etica Obbligazionario Misto]]</f>
        <v>1514453243.4400001</v>
      </c>
      <c r="E1313" s="10">
        <f>D1312*OM[[#This Row],[Variazione percentuale]]</f>
        <v>19393358.688220993</v>
      </c>
      <c r="F1313" s="11">
        <f>OM[[#This Row],[AUM]]-D1312</f>
        <v>16549583.269999981</v>
      </c>
      <c r="G1313" s="11">
        <f>OM[[#This Row],[∆ AUM]]-OM[[#This Row],[effetto mercato]]</f>
        <v>-2843775.4182210118</v>
      </c>
    </row>
    <row r="1314" spans="1:7">
      <c r="A1314" s="4">
        <v>43917</v>
      </c>
      <c r="B1314">
        <v>-8.8599999999999998E-2</v>
      </c>
      <c r="C1314" s="6">
        <f>OM[[#This Row],[Variaz]]/100</f>
        <v>-8.8599999999999996E-4</v>
      </c>
      <c r="D1314" s="10">
        <f>AUM[[#This Row],[ Etica Obbligazionario Misto]]</f>
        <v>1512334633.2</v>
      </c>
      <c r="E1314" s="10">
        <f>D1313*OM[[#This Row],[Variazione percentuale]]</f>
        <v>-1341805.57368784</v>
      </c>
      <c r="F1314" s="11">
        <f>OM[[#This Row],[AUM]]-D1313</f>
        <v>-2118610.2400000095</v>
      </c>
      <c r="G1314" s="11">
        <f>OM[[#This Row],[∆ AUM]]-OM[[#This Row],[effetto mercato]]</f>
        <v>-776804.66631216952</v>
      </c>
    </row>
    <row r="1315" spans="1:7">
      <c r="A1315" s="4">
        <v>43920</v>
      </c>
      <c r="B1315">
        <v>-5.0700000000000002E-2</v>
      </c>
      <c r="C1315" s="6">
        <f>OM[[#This Row],[Variaz]]/100</f>
        <v>-5.0700000000000007E-4</v>
      </c>
      <c r="D1315" s="10">
        <f>AUM[[#This Row],[ Etica Obbligazionario Misto]]</f>
        <v>1510704620.6299999</v>
      </c>
      <c r="E1315" s="10">
        <f>D1314*OM[[#This Row],[Variazione percentuale]]</f>
        <v>-766753.65903240012</v>
      </c>
      <c r="F1315" s="11">
        <f>OM[[#This Row],[AUM]]-D1314</f>
        <v>-1630012.5700001717</v>
      </c>
      <c r="G1315" s="11">
        <f>OM[[#This Row],[∆ AUM]]-OM[[#This Row],[effetto mercato]]</f>
        <v>-863258.91096777155</v>
      </c>
    </row>
    <row r="1316" spans="1:7">
      <c r="A1316" s="4">
        <v>43921</v>
      </c>
      <c r="B1316">
        <v>-0.15210000000000001</v>
      </c>
      <c r="C1316" s="6">
        <f>OM[[#This Row],[Variaz]]/100</f>
        <v>-1.5210000000000002E-3</v>
      </c>
      <c r="D1316" s="10">
        <f>AUM[[#This Row],[ Etica Obbligazionario Misto]]</f>
        <v>1507784035.8700001</v>
      </c>
      <c r="E1316" s="10">
        <f>D1315*OM[[#This Row],[Variazione percentuale]]</f>
        <v>-2297781.72797823</v>
      </c>
      <c r="F1316" s="11">
        <f>OM[[#This Row],[AUM]]-D1315</f>
        <v>-2920584.759999752</v>
      </c>
      <c r="G1316" s="11">
        <f>OM[[#This Row],[∆ AUM]]-OM[[#This Row],[effetto mercato]]</f>
        <v>-622803.03202152206</v>
      </c>
    </row>
    <row r="1317" spans="1:7">
      <c r="A1317" s="4">
        <v>43922</v>
      </c>
      <c r="B1317">
        <v>-0.39350000000000002</v>
      </c>
      <c r="C1317" s="6">
        <f>OM[[#This Row],[Variaz]]/100</f>
        <v>-3.9350000000000001E-3</v>
      </c>
      <c r="D1317" s="10">
        <f>AUM[[#This Row],[ Etica Obbligazionario Misto]]</f>
        <v>1501379115.45</v>
      </c>
      <c r="E1317" s="10">
        <f>D1316*OM[[#This Row],[Variazione percentuale]]</f>
        <v>-5933130.1811484508</v>
      </c>
      <c r="F1317" s="11">
        <f>OM[[#This Row],[AUM]]-D1316</f>
        <v>-6404920.4200000763</v>
      </c>
      <c r="G1317" s="11">
        <f>OM[[#This Row],[∆ AUM]]-OM[[#This Row],[effetto mercato]]</f>
        <v>-471790.23885162547</v>
      </c>
    </row>
    <row r="1318" spans="1:7">
      <c r="A1318" s="4">
        <v>43923</v>
      </c>
      <c r="B1318">
        <v>0.15290000000000001</v>
      </c>
      <c r="C1318" s="6">
        <f>OM[[#This Row],[Variaz]]/100</f>
        <v>1.529E-3</v>
      </c>
      <c r="D1318" s="10">
        <f>AUM[[#This Row],[ Etica Obbligazionario Misto]]</f>
        <v>1503557223.1000001</v>
      </c>
      <c r="E1318" s="10">
        <f>D1317*OM[[#This Row],[Variazione percentuale]]</f>
        <v>2295608.6675230502</v>
      </c>
      <c r="F1318" s="11">
        <f>OM[[#This Row],[AUM]]-D1317</f>
        <v>2178107.6500000954</v>
      </c>
      <c r="G1318" s="11">
        <f>OM[[#This Row],[∆ AUM]]-OM[[#This Row],[effetto mercato]]</f>
        <v>-117501.01752295485</v>
      </c>
    </row>
    <row r="1319" spans="1:7">
      <c r="A1319" s="4">
        <v>43924</v>
      </c>
      <c r="B1319">
        <v>-0.2545</v>
      </c>
      <c r="C1319" s="6">
        <f>OM[[#This Row],[Variaz]]/100</f>
        <v>-2.545E-3</v>
      </c>
      <c r="D1319" s="10">
        <f>AUM[[#This Row],[ Etica Obbligazionario Misto]]</f>
        <v>1501126508.9200001</v>
      </c>
      <c r="E1319" s="10">
        <f>D1318*OM[[#This Row],[Variazione percentuale]]</f>
        <v>-3826553.1327895005</v>
      </c>
      <c r="F1319" s="11">
        <f>OM[[#This Row],[AUM]]-D1318</f>
        <v>-2430714.1800000668</v>
      </c>
      <c r="G1319" s="11">
        <f>OM[[#This Row],[∆ AUM]]-OM[[#This Row],[effetto mercato]]</f>
        <v>1395838.9527894338</v>
      </c>
    </row>
    <row r="1320" spans="1:7">
      <c r="A1320" s="4">
        <v>43927</v>
      </c>
      <c r="B1320">
        <v>0.61219999999999997</v>
      </c>
      <c r="C1320" s="6">
        <f>OM[[#This Row],[Variaz]]/100</f>
        <v>6.1219999999999998E-3</v>
      </c>
      <c r="D1320" s="10">
        <f>AUM[[#This Row],[ Etica Obbligazionario Misto]]</f>
        <v>1510167980.74</v>
      </c>
      <c r="E1320" s="10">
        <f>D1319*OM[[#This Row],[Variazione percentuale]]</f>
        <v>9189896.4876082409</v>
      </c>
      <c r="F1320" s="11">
        <f>OM[[#This Row],[AUM]]-D1319</f>
        <v>9041471.8199999332</v>
      </c>
      <c r="G1320" s="11">
        <f>OM[[#This Row],[∆ AUM]]-OM[[#This Row],[effetto mercato]]</f>
        <v>-148424.66760830767</v>
      </c>
    </row>
    <row r="1321" spans="1:7">
      <c r="A1321" s="4">
        <v>43928</v>
      </c>
      <c r="B1321">
        <v>-0.41839999999999999</v>
      </c>
      <c r="C1321" s="6">
        <f>OM[[#This Row],[Variaz]]/100</f>
        <v>-4.1840000000000002E-3</v>
      </c>
      <c r="D1321" s="10">
        <f>AUM[[#This Row],[ Etica Obbligazionario Misto]]</f>
        <v>1504218248.1100001</v>
      </c>
      <c r="E1321" s="10">
        <f>D1320*OM[[#This Row],[Variazione percentuale]]</f>
        <v>-6318542.8314161608</v>
      </c>
      <c r="F1321" s="11">
        <f>OM[[#This Row],[AUM]]-D1320</f>
        <v>-5949732.629999876</v>
      </c>
      <c r="G1321" s="11">
        <f>OM[[#This Row],[∆ AUM]]-OM[[#This Row],[effetto mercato]]</f>
        <v>368810.20141628478</v>
      </c>
    </row>
    <row r="1322" spans="1:7">
      <c r="A1322" s="4">
        <v>43929</v>
      </c>
      <c r="B1322">
        <v>0.191</v>
      </c>
      <c r="C1322" s="6">
        <f>OM[[#This Row],[Variaz]]/100</f>
        <v>1.91E-3</v>
      </c>
      <c r="D1322" s="10">
        <f>AUM[[#This Row],[ Etica Obbligazionario Misto]]</f>
        <v>1507292849.0599999</v>
      </c>
      <c r="E1322" s="10">
        <f>D1321*OM[[#This Row],[Variazione percentuale]]</f>
        <v>2873056.8538901005</v>
      </c>
      <c r="F1322" s="11">
        <f>OM[[#This Row],[AUM]]-D1321</f>
        <v>3074600.9499998093</v>
      </c>
      <c r="G1322" s="11">
        <f>OM[[#This Row],[∆ AUM]]-OM[[#This Row],[effetto mercato]]</f>
        <v>201544.09610970877</v>
      </c>
    </row>
    <row r="1323" spans="1:7">
      <c r="A1323" s="4">
        <v>43930</v>
      </c>
      <c r="B1323">
        <v>0.44469999999999998</v>
      </c>
      <c r="C1323" s="6">
        <f>OM[[#This Row],[Variaz]]/100</f>
        <v>4.4469999999999996E-3</v>
      </c>
      <c r="D1323" s="10">
        <f>AUM[[#This Row],[ Etica Obbligazionario Misto]]</f>
        <v>1514095241.9999998</v>
      </c>
      <c r="E1323" s="10">
        <f>D1322*OM[[#This Row],[Variazione percentuale]]</f>
        <v>6702931.2997698188</v>
      </c>
      <c r="F1323" s="11">
        <f>OM[[#This Row],[AUM]]-D1322</f>
        <v>6802392.9399998188</v>
      </c>
      <c r="G1323" s="11">
        <f>OM[[#This Row],[∆ AUM]]-OM[[#This Row],[effetto mercato]]</f>
        <v>99461.640230000019</v>
      </c>
    </row>
    <row r="1324" spans="1:7">
      <c r="A1324" s="4">
        <v>43935</v>
      </c>
      <c r="B1324">
        <v>-6.3299999999999995E-2</v>
      </c>
      <c r="C1324" s="6">
        <f>OM[[#This Row],[Variaz]]/100</f>
        <v>-6.3299999999999999E-4</v>
      </c>
      <c r="D1324" s="10">
        <f>AUM[[#This Row],[ Etica Obbligazionario Misto]]</f>
        <v>1513308357.3300002</v>
      </c>
      <c r="E1324" s="10">
        <f>D1323*OM[[#This Row],[Variazione percentuale]]</f>
        <v>-958422.28818599985</v>
      </c>
      <c r="F1324" s="11">
        <f>OM[[#This Row],[AUM]]-D1323</f>
        <v>-786884.66999959946</v>
      </c>
      <c r="G1324" s="11">
        <f>OM[[#This Row],[∆ AUM]]-OM[[#This Row],[effetto mercato]]</f>
        <v>171537.61818640039</v>
      </c>
    </row>
    <row r="1325" spans="1:7">
      <c r="A1325" s="4">
        <v>43936</v>
      </c>
      <c r="B1325">
        <v>-0.27850000000000003</v>
      </c>
      <c r="C1325" s="6">
        <f>OM[[#This Row],[Variaz]]/100</f>
        <v>-2.7850000000000001E-3</v>
      </c>
      <c r="D1325" s="10">
        <f>AUM[[#This Row],[ Etica Obbligazionario Misto]]</f>
        <v>1509909043.99</v>
      </c>
      <c r="E1325" s="10">
        <f>D1324*OM[[#This Row],[Variazione percentuale]]</f>
        <v>-4214563.775164051</v>
      </c>
      <c r="F1325" s="11">
        <f>OM[[#This Row],[AUM]]-D1324</f>
        <v>-3399313.3400001526</v>
      </c>
      <c r="G1325" s="11">
        <f>OM[[#This Row],[∆ AUM]]-OM[[#This Row],[effetto mercato]]</f>
        <v>815250.43516389839</v>
      </c>
    </row>
    <row r="1326" spans="1:7">
      <c r="A1326" s="4">
        <v>43937</v>
      </c>
      <c r="B1326">
        <v>0.15229999999999999</v>
      </c>
      <c r="C1326" s="6">
        <f>OM[[#This Row],[Variaz]]/100</f>
        <v>1.5229999999999998E-3</v>
      </c>
      <c r="D1326" s="10">
        <f>AUM[[#This Row],[ Etica Obbligazionario Misto]]</f>
        <v>1512084754.4100001</v>
      </c>
      <c r="E1326" s="10">
        <f>D1325*OM[[#This Row],[Variazione percentuale]]</f>
        <v>2299591.4739967696</v>
      </c>
      <c r="F1326" s="11">
        <f>OM[[#This Row],[AUM]]-D1325</f>
        <v>2175710.4200000763</v>
      </c>
      <c r="G1326" s="11">
        <f>OM[[#This Row],[∆ AUM]]-OM[[#This Row],[effetto mercato]]</f>
        <v>-123881.05399669334</v>
      </c>
    </row>
    <row r="1327" spans="1:7">
      <c r="A1327" s="4">
        <v>43938</v>
      </c>
      <c r="B1327">
        <v>0.35489999999999999</v>
      </c>
      <c r="C1327" s="6">
        <f>OM[[#This Row],[Variaz]]/100</f>
        <v>3.5490000000000001E-3</v>
      </c>
      <c r="D1327" s="10">
        <f>AUM[[#This Row],[ Etica Obbligazionario Misto]]</f>
        <v>1517839638.53</v>
      </c>
      <c r="E1327" s="10">
        <f>D1326*OM[[#This Row],[Variazione percentuale]]</f>
        <v>5366388.7934010904</v>
      </c>
      <c r="F1327" s="11">
        <f>OM[[#This Row],[AUM]]-D1326</f>
        <v>5754884.1199998856</v>
      </c>
      <c r="G1327" s="11">
        <f>OM[[#This Row],[∆ AUM]]-OM[[#This Row],[effetto mercato]]</f>
        <v>388495.32659879513</v>
      </c>
    </row>
    <row r="1328" spans="1:7">
      <c r="A1328" s="4">
        <v>43941</v>
      </c>
      <c r="B1328">
        <v>-0.45469999999999999</v>
      </c>
      <c r="C1328" s="6">
        <f>OM[[#This Row],[Variaz]]/100</f>
        <v>-4.5469999999999998E-3</v>
      </c>
      <c r="D1328" s="10">
        <f>AUM[[#This Row],[ Etica Obbligazionario Misto]]</f>
        <v>1511350266.6400001</v>
      </c>
      <c r="E1328" s="10">
        <f>D1327*OM[[#This Row],[Variazione percentuale]]</f>
        <v>-6901616.83639591</v>
      </c>
      <c r="F1328" s="11">
        <f>OM[[#This Row],[AUM]]-D1327</f>
        <v>-6489371.8899998665</v>
      </c>
      <c r="G1328" s="11">
        <f>OM[[#This Row],[∆ AUM]]-OM[[#This Row],[effetto mercato]]</f>
        <v>412244.94639604352</v>
      </c>
    </row>
    <row r="1329" spans="1:7">
      <c r="A1329" s="4">
        <v>43942</v>
      </c>
      <c r="B1329">
        <v>-0.78659999999999997</v>
      </c>
      <c r="C1329" s="6">
        <f>OM[[#This Row],[Variaz]]/100</f>
        <v>-7.8659999999999997E-3</v>
      </c>
      <c r="D1329" s="10">
        <f>AUM[[#This Row],[ Etica Obbligazionario Misto]]</f>
        <v>1499605930.27</v>
      </c>
      <c r="E1329" s="10">
        <f>D1328*OM[[#This Row],[Variazione percentuale]]</f>
        <v>-11888281.19739024</v>
      </c>
      <c r="F1329" s="11">
        <f>OM[[#This Row],[AUM]]-D1328</f>
        <v>-11744336.370000124</v>
      </c>
      <c r="G1329" s="11">
        <f>OM[[#This Row],[∆ AUM]]-OM[[#This Row],[effetto mercato]]</f>
        <v>143944.82739011571</v>
      </c>
    </row>
    <row r="1330" spans="1:7">
      <c r="A1330" s="4">
        <v>43943</v>
      </c>
      <c r="B1330">
        <v>1.2800000000000001E-2</v>
      </c>
      <c r="C1330" s="6">
        <f>OM[[#This Row],[Variaz]]/100</f>
        <v>1.2799999999999999E-4</v>
      </c>
      <c r="D1330" s="10">
        <f>AUM[[#This Row],[ Etica Obbligazionario Misto]]</f>
        <v>1500214343.9200001</v>
      </c>
      <c r="E1330" s="10">
        <f>D1329*OM[[#This Row],[Variazione percentuale]]</f>
        <v>191949.55907455998</v>
      </c>
      <c r="F1330" s="11">
        <f>OM[[#This Row],[AUM]]-D1329</f>
        <v>608413.65000009537</v>
      </c>
      <c r="G1330" s="11">
        <f>OM[[#This Row],[∆ AUM]]-OM[[#This Row],[effetto mercato]]</f>
        <v>416464.09092553542</v>
      </c>
    </row>
    <row r="1331" spans="1:7">
      <c r="A1331" s="4">
        <v>43944</v>
      </c>
      <c r="B1331">
        <v>0.39639999999999997</v>
      </c>
      <c r="C1331" s="6">
        <f>OM[[#This Row],[Variaz]]/100</f>
        <v>3.9639999999999996E-3</v>
      </c>
      <c r="D1331" s="10">
        <f>AUM[[#This Row],[ Etica Obbligazionario Misto]]</f>
        <v>1506514927.5800002</v>
      </c>
      <c r="E1331" s="10">
        <f>D1330*OM[[#This Row],[Variazione percentuale]]</f>
        <v>5946849.65929888</v>
      </c>
      <c r="F1331" s="11">
        <f>OM[[#This Row],[AUM]]-D1330</f>
        <v>6300583.6600000858</v>
      </c>
      <c r="G1331" s="11">
        <f>OM[[#This Row],[∆ AUM]]-OM[[#This Row],[effetto mercato]]</f>
        <v>353734.0007012058</v>
      </c>
    </row>
    <row r="1332" spans="1:7">
      <c r="A1332" s="4">
        <v>43945</v>
      </c>
      <c r="B1332">
        <v>0.5222</v>
      </c>
      <c r="C1332" s="6">
        <f>OM[[#This Row],[Variaz]]/100</f>
        <v>5.2220000000000001E-3</v>
      </c>
      <c r="D1332" s="10">
        <f>AUM[[#This Row],[ Etica Obbligazionario Misto]]</f>
        <v>1514781416.54</v>
      </c>
      <c r="E1332" s="10">
        <f>D1331*OM[[#This Row],[Variazione percentuale]]</f>
        <v>7867020.9518227605</v>
      </c>
      <c r="F1332" s="11">
        <f>OM[[#This Row],[AUM]]-D1331</f>
        <v>8266488.9599997997</v>
      </c>
      <c r="G1332" s="11">
        <f>OM[[#This Row],[∆ AUM]]-OM[[#This Row],[effetto mercato]]</f>
        <v>399468.00817703921</v>
      </c>
    </row>
    <row r="1333" spans="1:7">
      <c r="A1333" s="4">
        <v>43948</v>
      </c>
      <c r="B1333">
        <v>0.39279999999999998</v>
      </c>
      <c r="C1333" s="6">
        <f>OM[[#This Row],[Variaz]]/100</f>
        <v>3.9280000000000001E-3</v>
      </c>
      <c r="D1333" s="10">
        <f>AUM[[#This Row],[ Etica Obbligazionario Misto]]</f>
        <v>1520822700.6499999</v>
      </c>
      <c r="E1333" s="10">
        <f>D1332*OM[[#This Row],[Variazione percentuale]]</f>
        <v>5950061.4041691199</v>
      </c>
      <c r="F1333" s="11">
        <f>OM[[#This Row],[AUM]]-D1332</f>
        <v>6041284.1099998951</v>
      </c>
      <c r="G1333" s="11">
        <f>OM[[#This Row],[∆ AUM]]-OM[[#This Row],[effetto mercato]]</f>
        <v>91222.705830775201</v>
      </c>
    </row>
    <row r="1334" spans="1:7">
      <c r="A1334" s="4">
        <v>43949</v>
      </c>
      <c r="B1334">
        <v>0.23980000000000001</v>
      </c>
      <c r="C1334" s="6">
        <f>OM[[#This Row],[Variaz]]/100</f>
        <v>2.398E-3</v>
      </c>
      <c r="D1334" s="10">
        <f>AUM[[#This Row],[ Etica Obbligazionario Misto]]</f>
        <v>1524682887.6300001</v>
      </c>
      <c r="E1334" s="10">
        <f>D1333*OM[[#This Row],[Variazione percentuale]]</f>
        <v>3646932.8361586998</v>
      </c>
      <c r="F1334" s="11">
        <f>OM[[#This Row],[AUM]]-D1333</f>
        <v>3860186.9800002575</v>
      </c>
      <c r="G1334" s="11">
        <f>OM[[#This Row],[∆ AUM]]-OM[[#This Row],[effetto mercato]]</f>
        <v>213254.14384155767</v>
      </c>
    </row>
    <row r="1335" spans="1:7">
      <c r="A1335" s="4">
        <v>43950</v>
      </c>
      <c r="B1335">
        <v>0.17630000000000001</v>
      </c>
      <c r="C1335" s="6">
        <f>OM[[#This Row],[Variaz]]/100</f>
        <v>1.763E-3</v>
      </c>
      <c r="D1335" s="10">
        <f>AUM[[#This Row],[ Etica Obbligazionario Misto]]</f>
        <v>1528120593.4499998</v>
      </c>
      <c r="E1335" s="10">
        <f>D1334*OM[[#This Row],[Variazione percentuale]]</f>
        <v>2688015.9308916903</v>
      </c>
      <c r="F1335" s="11">
        <f>OM[[#This Row],[AUM]]-D1334</f>
        <v>3437705.8199996948</v>
      </c>
      <c r="G1335" s="11">
        <f>OM[[#This Row],[∆ AUM]]-OM[[#This Row],[effetto mercato]]</f>
        <v>749689.88910800451</v>
      </c>
    </row>
    <row r="1336" spans="1:7">
      <c r="A1336" s="4">
        <v>43951</v>
      </c>
      <c r="B1336">
        <v>1.26E-2</v>
      </c>
      <c r="C1336" s="6">
        <f>OM[[#This Row],[Variaz]]/100</f>
        <v>1.26E-4</v>
      </c>
      <c r="D1336" s="10">
        <f>AUM[[#This Row],[ Etica Obbligazionario Misto]]</f>
        <v>1528551112.26</v>
      </c>
      <c r="E1336" s="10">
        <f>D1335*OM[[#This Row],[Variazione percentuale]]</f>
        <v>192543.19477469998</v>
      </c>
      <c r="F1336" s="11">
        <f>OM[[#This Row],[AUM]]-D1335</f>
        <v>430518.8100001812</v>
      </c>
      <c r="G1336" s="11">
        <f>OM[[#This Row],[∆ AUM]]-OM[[#This Row],[effetto mercato]]</f>
        <v>237975.61522548122</v>
      </c>
    </row>
    <row r="1337" spans="1:7">
      <c r="A1337" s="4">
        <v>43955</v>
      </c>
      <c r="B1337">
        <v>-0.46489999999999998</v>
      </c>
      <c r="C1337" s="6">
        <f>OM[[#This Row],[Variaz]]/100</f>
        <v>-4.6489999999999995E-3</v>
      </c>
      <c r="D1337" s="10">
        <f>AUM[[#This Row],[ Etica Obbligazionario Misto]]</f>
        <v>1521587613.9899998</v>
      </c>
      <c r="E1337" s="10">
        <f>D1336*OM[[#This Row],[Variazione percentuale]]</f>
        <v>-7106234.120896739</v>
      </c>
      <c r="F1337" s="11">
        <f>OM[[#This Row],[AUM]]-D1336</f>
        <v>-6963498.2700002193</v>
      </c>
      <c r="G1337" s="11">
        <f>OM[[#This Row],[∆ AUM]]-OM[[#This Row],[effetto mercato]]</f>
        <v>142735.85089651961</v>
      </c>
    </row>
    <row r="1338" spans="1:7">
      <c r="A1338" s="4">
        <v>43956</v>
      </c>
      <c r="B1338">
        <v>1.26E-2</v>
      </c>
      <c r="C1338" s="6">
        <f>OM[[#This Row],[Variaz]]/100</f>
        <v>1.26E-4</v>
      </c>
      <c r="D1338" s="10">
        <f>AUM[[#This Row],[ Etica Obbligazionario Misto]]</f>
        <v>1522077501.22</v>
      </c>
      <c r="E1338" s="10">
        <f>D1337*OM[[#This Row],[Variazione percentuale]]</f>
        <v>191720.03936273998</v>
      </c>
      <c r="F1338" s="11">
        <f>OM[[#This Row],[AUM]]-D1337</f>
        <v>489887.23000025749</v>
      </c>
      <c r="G1338" s="11">
        <f>OM[[#This Row],[∆ AUM]]-OM[[#This Row],[effetto mercato]]</f>
        <v>298167.19063751749</v>
      </c>
    </row>
    <row r="1339" spans="1:7">
      <c r="A1339" s="4">
        <v>43957</v>
      </c>
      <c r="B1339">
        <v>-0.37869999999999998</v>
      </c>
      <c r="C1339" s="6">
        <f>OM[[#This Row],[Variaz]]/100</f>
        <v>-3.787E-3</v>
      </c>
      <c r="D1339" s="10">
        <f>AUM[[#This Row],[ Etica Obbligazionario Misto]]</f>
        <v>1517561749.8500001</v>
      </c>
      <c r="E1339" s="10">
        <f>D1338*OM[[#This Row],[Variazione percentuale]]</f>
        <v>-5764107.4971201401</v>
      </c>
      <c r="F1339" s="11">
        <f>OM[[#This Row],[AUM]]-D1338</f>
        <v>-4515751.3699998856</v>
      </c>
      <c r="G1339" s="11">
        <f>OM[[#This Row],[∆ AUM]]-OM[[#This Row],[effetto mercato]]</f>
        <v>1248356.1271202546</v>
      </c>
    </row>
    <row r="1340" spans="1:7">
      <c r="A1340" s="4">
        <v>43958</v>
      </c>
      <c r="B1340">
        <v>0.25340000000000001</v>
      </c>
      <c r="C1340" s="6">
        <f>OM[[#This Row],[Variaz]]/100</f>
        <v>2.5340000000000002E-3</v>
      </c>
      <c r="D1340" s="10">
        <f>AUM[[#This Row],[ Etica Obbligazionario Misto]]</f>
        <v>1522033025.76</v>
      </c>
      <c r="E1340" s="10">
        <f>D1339*OM[[#This Row],[Variazione percentuale]]</f>
        <v>3845501.4741199007</v>
      </c>
      <c r="F1340" s="11">
        <f>OM[[#This Row],[AUM]]-D1339</f>
        <v>4471275.9099998474</v>
      </c>
      <c r="G1340" s="11">
        <f>OM[[#This Row],[∆ AUM]]-OM[[#This Row],[effetto mercato]]</f>
        <v>625774.43587994669</v>
      </c>
    </row>
    <row r="1341" spans="1:7">
      <c r="A1341" s="4">
        <v>43959</v>
      </c>
      <c r="B1341">
        <v>0.24010000000000001</v>
      </c>
      <c r="C1341" s="6">
        <f>OM[[#This Row],[Variaz]]/100</f>
        <v>2.4009999999999999E-3</v>
      </c>
      <c r="D1341" s="10">
        <f>AUM[[#This Row],[ Etica Obbligazionario Misto]]</f>
        <v>1526453587.49</v>
      </c>
      <c r="E1341" s="10">
        <f>D1340*OM[[#This Row],[Variazione percentuale]]</f>
        <v>3654401.2948497599</v>
      </c>
      <c r="F1341" s="11">
        <f>OM[[#This Row],[AUM]]-D1340</f>
        <v>4420561.7300000191</v>
      </c>
      <c r="G1341" s="11">
        <f>OM[[#This Row],[∆ AUM]]-OM[[#This Row],[effetto mercato]]</f>
        <v>766160.43515025917</v>
      </c>
    </row>
    <row r="1342" spans="1:7">
      <c r="A1342" s="4">
        <v>43962</v>
      </c>
      <c r="B1342">
        <v>-0.1009</v>
      </c>
      <c r="C1342" s="6">
        <f>OM[[#This Row],[Variaz]]/100</f>
        <v>-1.0090000000000001E-3</v>
      </c>
      <c r="D1342" s="10">
        <f>AUM[[#This Row],[ Etica Obbligazionario Misto]]</f>
        <v>1525524576.28</v>
      </c>
      <c r="E1342" s="10">
        <f>D1341*OM[[#This Row],[Variazione percentuale]]</f>
        <v>-1540191.6697774101</v>
      </c>
      <c r="F1342" s="11">
        <f>OM[[#This Row],[AUM]]-D1341</f>
        <v>-929011.21000003815</v>
      </c>
      <c r="G1342" s="11">
        <f>OM[[#This Row],[∆ AUM]]-OM[[#This Row],[effetto mercato]]</f>
        <v>611180.45977737196</v>
      </c>
    </row>
    <row r="1343" spans="1:7">
      <c r="A1343" s="4">
        <v>43963</v>
      </c>
      <c r="B1343">
        <v>-8.8400000000000006E-2</v>
      </c>
      <c r="C1343" s="6">
        <f>OM[[#This Row],[Variaz]]/100</f>
        <v>-8.8400000000000002E-4</v>
      </c>
      <c r="D1343" s="10">
        <f>AUM[[#This Row],[ Etica Obbligazionario Misto]]</f>
        <v>1524583932.0899999</v>
      </c>
      <c r="E1343" s="10">
        <f>D1342*OM[[#This Row],[Variazione percentuale]]</f>
        <v>-1348563.72543152</v>
      </c>
      <c r="F1343" s="11">
        <f>OM[[#This Row],[AUM]]-D1342</f>
        <v>-940644.19000005722</v>
      </c>
      <c r="G1343" s="11">
        <f>OM[[#This Row],[∆ AUM]]-OM[[#This Row],[effetto mercato]]</f>
        <v>407919.53543146281</v>
      </c>
    </row>
    <row r="1344" spans="1:7">
      <c r="A1344" s="4">
        <v>43964</v>
      </c>
      <c r="B1344">
        <v>0</v>
      </c>
      <c r="C1344" s="6">
        <f>OM[[#This Row],[Variaz]]/100</f>
        <v>0</v>
      </c>
      <c r="D1344" s="10">
        <f>AUM[[#This Row],[ Etica Obbligazionario Misto]]</f>
        <v>1525096792.0700002</v>
      </c>
      <c r="E1344" s="10">
        <f>D1343*OM[[#This Row],[Variazione percentuale]]</f>
        <v>0</v>
      </c>
      <c r="F1344" s="11">
        <f>OM[[#This Row],[AUM]]-D1343</f>
        <v>512859.98000025749</v>
      </c>
      <c r="G1344" s="11">
        <f>OM[[#This Row],[∆ AUM]]-OM[[#This Row],[effetto mercato]]</f>
        <v>512859.98000025749</v>
      </c>
    </row>
    <row r="1345" spans="1:7">
      <c r="A1345" s="4">
        <v>43965</v>
      </c>
      <c r="B1345">
        <v>-8.8400000000000006E-2</v>
      </c>
      <c r="C1345" s="6">
        <f>OM[[#This Row],[Variaz]]/100</f>
        <v>-8.8400000000000002E-4</v>
      </c>
      <c r="D1345" s="10">
        <f>AUM[[#This Row],[ Etica Obbligazionario Misto]]</f>
        <v>1523913120.54</v>
      </c>
      <c r="E1345" s="10">
        <f>D1344*OM[[#This Row],[Variazione percentuale]]</f>
        <v>-1348185.5641898802</v>
      </c>
      <c r="F1345" s="11">
        <f>OM[[#This Row],[AUM]]-D1344</f>
        <v>-1183671.5300002098</v>
      </c>
      <c r="G1345" s="11">
        <f>OM[[#This Row],[∆ AUM]]-OM[[#This Row],[effetto mercato]]</f>
        <v>164514.03418967035</v>
      </c>
    </row>
    <row r="1346" spans="1:7">
      <c r="A1346" s="4">
        <v>43966</v>
      </c>
      <c r="B1346">
        <v>-8.8499999999999995E-2</v>
      </c>
      <c r="C1346" s="6">
        <f>OM[[#This Row],[Variaz]]/100</f>
        <v>-8.8499999999999994E-4</v>
      </c>
      <c r="D1346" s="10">
        <f>AUM[[#This Row],[ Etica Obbligazionario Misto]]</f>
        <v>1523398879.47</v>
      </c>
      <c r="E1346" s="10">
        <f>D1345*OM[[#This Row],[Variazione percentuale]]</f>
        <v>-1348663.1116779</v>
      </c>
      <c r="F1346" s="11">
        <f>OM[[#This Row],[AUM]]-D1345</f>
        <v>-514241.06999993324</v>
      </c>
      <c r="G1346" s="11">
        <f>OM[[#This Row],[∆ AUM]]-OM[[#This Row],[effetto mercato]]</f>
        <v>834422.04167796671</v>
      </c>
    </row>
    <row r="1347" spans="1:7">
      <c r="A1347" s="4">
        <v>43969</v>
      </c>
      <c r="B1347">
        <v>0.48089999999999999</v>
      </c>
      <c r="C1347" s="6">
        <f>OM[[#This Row],[Variaz]]/100</f>
        <v>4.8089999999999999E-3</v>
      </c>
      <c r="D1347" s="10">
        <f>AUM[[#This Row],[ Etica Obbligazionario Misto]]</f>
        <v>1530855280.5899999</v>
      </c>
      <c r="E1347" s="10">
        <f>D1346*OM[[#This Row],[Variazione percentuale]]</f>
        <v>7326025.21137123</v>
      </c>
      <c r="F1347" s="11">
        <f>OM[[#This Row],[AUM]]-D1346</f>
        <v>7456401.1199998856</v>
      </c>
      <c r="G1347" s="11">
        <f>OM[[#This Row],[∆ AUM]]-OM[[#This Row],[effetto mercato]]</f>
        <v>130375.9086286556</v>
      </c>
    </row>
    <row r="1348" spans="1:7">
      <c r="A1348" s="4">
        <v>43970</v>
      </c>
      <c r="B1348">
        <v>2.52E-2</v>
      </c>
      <c r="C1348" s="6">
        <f>OM[[#This Row],[Variaz]]/100</f>
        <v>2.52E-4</v>
      </c>
      <c r="D1348" s="10">
        <f>AUM[[#This Row],[ Etica Obbligazionario Misto]]</f>
        <v>1531965028.29</v>
      </c>
      <c r="E1348" s="10">
        <f>D1347*OM[[#This Row],[Variazione percentuale]]</f>
        <v>385775.53070867999</v>
      </c>
      <c r="F1348" s="11">
        <f>OM[[#This Row],[AUM]]-D1347</f>
        <v>1109747.7000000477</v>
      </c>
      <c r="G1348" s="11">
        <f>OM[[#This Row],[∆ AUM]]-OM[[#This Row],[effetto mercato]]</f>
        <v>723972.16929136775</v>
      </c>
    </row>
    <row r="1349" spans="1:7">
      <c r="A1349" s="4">
        <v>43971</v>
      </c>
      <c r="B1349">
        <v>0.13850000000000001</v>
      </c>
      <c r="C1349" s="6">
        <f>OM[[#This Row],[Variaz]]/100</f>
        <v>1.3850000000000002E-3</v>
      </c>
      <c r="D1349" s="10">
        <f>AUM[[#This Row],[ Etica Obbligazionario Misto]]</f>
        <v>1534679903.9699998</v>
      </c>
      <c r="E1349" s="10">
        <f>D1348*OM[[#This Row],[Variazione percentuale]]</f>
        <v>2121771.5641816501</v>
      </c>
      <c r="F1349" s="11">
        <f>OM[[#This Row],[AUM]]-D1348</f>
        <v>2714875.6799998283</v>
      </c>
      <c r="G1349" s="11">
        <f>OM[[#This Row],[∆ AUM]]-OM[[#This Row],[effetto mercato]]</f>
        <v>593104.11581817828</v>
      </c>
    </row>
    <row r="1350" spans="1:7">
      <c r="A1350" s="4">
        <v>43972</v>
      </c>
      <c r="B1350">
        <v>7.5399999999999995E-2</v>
      </c>
      <c r="C1350" s="6">
        <f>OM[[#This Row],[Variaz]]/100</f>
        <v>7.539999999999999E-4</v>
      </c>
      <c r="D1350" s="10">
        <f>AUM[[#This Row],[ Etica Obbligazionario Misto]]</f>
        <v>1535855317.2</v>
      </c>
      <c r="E1350" s="10">
        <f>D1349*OM[[#This Row],[Variazione percentuale]]</f>
        <v>1157148.6475933797</v>
      </c>
      <c r="F1350" s="11">
        <f>OM[[#This Row],[AUM]]-D1349</f>
        <v>1175413.2300002575</v>
      </c>
      <c r="G1350" s="11">
        <f>OM[[#This Row],[∆ AUM]]-OM[[#This Row],[effetto mercato]]</f>
        <v>18264.582406877773</v>
      </c>
    </row>
    <row r="1351" spans="1:7">
      <c r="A1351" s="4">
        <v>43973</v>
      </c>
      <c r="B1351">
        <v>5.0299999999999997E-2</v>
      </c>
      <c r="C1351" s="6">
        <f>OM[[#This Row],[Variaz]]/100</f>
        <v>5.0299999999999997E-4</v>
      </c>
      <c r="D1351" s="10">
        <f>AUM[[#This Row],[ Etica Obbligazionario Misto]]</f>
        <v>1537194783.25</v>
      </c>
      <c r="E1351" s="10">
        <f>D1350*OM[[#This Row],[Variazione percentuale]]</f>
        <v>772535.22455159994</v>
      </c>
      <c r="F1351" s="11">
        <f>OM[[#This Row],[AUM]]-D1350</f>
        <v>1339466.0499999523</v>
      </c>
      <c r="G1351" s="11">
        <f>OM[[#This Row],[∆ AUM]]-OM[[#This Row],[effetto mercato]]</f>
        <v>566930.82544835238</v>
      </c>
    </row>
    <row r="1352" spans="1:7">
      <c r="A1352" s="4">
        <v>43976</v>
      </c>
      <c r="B1352">
        <v>0.1633</v>
      </c>
      <c r="C1352" s="6">
        <f>OM[[#This Row],[Variaz]]/100</f>
        <v>1.6329999999999999E-3</v>
      </c>
      <c r="D1352" s="10">
        <f>AUM[[#This Row],[ Etica Obbligazionario Misto]]</f>
        <v>1540087656.5600002</v>
      </c>
      <c r="E1352" s="10">
        <f>D1351*OM[[#This Row],[Variazione percentuale]]</f>
        <v>2510239.08104725</v>
      </c>
      <c r="F1352" s="11">
        <f>OM[[#This Row],[AUM]]-D1351</f>
        <v>2892873.3100001812</v>
      </c>
      <c r="G1352" s="11">
        <f>OM[[#This Row],[∆ AUM]]-OM[[#This Row],[effetto mercato]]</f>
        <v>382634.22895293124</v>
      </c>
    </row>
    <row r="1353" spans="1:7">
      <c r="A1353" s="4">
        <v>43977</v>
      </c>
      <c r="B1353">
        <v>0.1003</v>
      </c>
      <c r="C1353" s="6">
        <f>OM[[#This Row],[Variaz]]/100</f>
        <v>1.003E-3</v>
      </c>
      <c r="D1353" s="10">
        <f>AUM[[#This Row],[ Etica Obbligazionario Misto]]</f>
        <v>1542678980.1699998</v>
      </c>
      <c r="E1353" s="10">
        <f>D1352*OM[[#This Row],[Variazione percentuale]]</f>
        <v>1544707.9195296802</v>
      </c>
      <c r="F1353" s="11">
        <f>OM[[#This Row],[AUM]]-D1352</f>
        <v>2591323.6099996567</v>
      </c>
      <c r="G1353" s="11">
        <f>OM[[#This Row],[∆ AUM]]-OM[[#This Row],[effetto mercato]]</f>
        <v>1046615.6904699765</v>
      </c>
    </row>
    <row r="1354" spans="1:7">
      <c r="A1354" s="4">
        <v>43978</v>
      </c>
      <c r="B1354">
        <v>0.32569999999999999</v>
      </c>
      <c r="C1354" s="6">
        <f>OM[[#This Row],[Variaz]]/100</f>
        <v>3.2569999999999999E-3</v>
      </c>
      <c r="D1354" s="10">
        <f>AUM[[#This Row],[ Etica Obbligazionario Misto]]</f>
        <v>1548409243.1599998</v>
      </c>
      <c r="E1354" s="10">
        <f>D1353*OM[[#This Row],[Variazione percentuale]]</f>
        <v>5024505.4384136889</v>
      </c>
      <c r="F1354" s="11">
        <f>OM[[#This Row],[AUM]]-D1353</f>
        <v>5730262.9900000095</v>
      </c>
      <c r="G1354" s="11">
        <f>OM[[#This Row],[∆ AUM]]-OM[[#This Row],[effetto mercato]]</f>
        <v>705757.55158632062</v>
      </c>
    </row>
    <row r="1355" spans="1:7">
      <c r="A1355" s="4">
        <v>43979</v>
      </c>
      <c r="B1355">
        <v>0.24970000000000001</v>
      </c>
      <c r="C1355" s="6">
        <f>OM[[#This Row],[Variaz]]/100</f>
        <v>2.4970000000000001E-3</v>
      </c>
      <c r="D1355" s="10">
        <f>AUM[[#This Row],[ Etica Obbligazionario Misto]]</f>
        <v>1552446583.3800001</v>
      </c>
      <c r="E1355" s="10">
        <f>D1354*OM[[#This Row],[Variazione percentuale]]</f>
        <v>3866377.8801705199</v>
      </c>
      <c r="F1355" s="11">
        <f>OM[[#This Row],[AUM]]-D1354</f>
        <v>4037340.220000267</v>
      </c>
      <c r="G1355" s="11">
        <f>OM[[#This Row],[∆ AUM]]-OM[[#This Row],[effetto mercato]]</f>
        <v>170962.3398297471</v>
      </c>
    </row>
    <row r="1356" spans="1:7">
      <c r="A1356" s="4">
        <v>43980</v>
      </c>
      <c r="B1356">
        <v>-7.4700000000000003E-2</v>
      </c>
      <c r="C1356" s="6">
        <f>OM[[#This Row],[Variaz]]/100</f>
        <v>-7.4700000000000005E-4</v>
      </c>
      <c r="D1356" s="10">
        <f>AUM[[#This Row],[ Etica Obbligazionario Misto]]</f>
        <v>1551672124.5500002</v>
      </c>
      <c r="E1356" s="10">
        <f>D1355*OM[[#This Row],[Variazione percentuale]]</f>
        <v>-1159677.5977848601</v>
      </c>
      <c r="F1356" s="11">
        <f>OM[[#This Row],[AUM]]-D1355</f>
        <v>-774458.82999992371</v>
      </c>
      <c r="G1356" s="11">
        <f>OM[[#This Row],[∆ AUM]]-OM[[#This Row],[effetto mercato]]</f>
        <v>385218.76778493635</v>
      </c>
    </row>
    <row r="1357" spans="1:7">
      <c r="A1357" s="4">
        <v>43983</v>
      </c>
      <c r="B1357">
        <v>-3.7400000000000003E-2</v>
      </c>
      <c r="C1357" s="6">
        <f>OM[[#This Row],[Variaz]]/100</f>
        <v>-3.7400000000000004E-4</v>
      </c>
      <c r="D1357" s="10">
        <f>AUM[[#This Row],[ Etica Obbligazionario Misto]]</f>
        <v>1552393766.51</v>
      </c>
      <c r="E1357" s="10">
        <f>D1356*OM[[#This Row],[Variazione percentuale]]</f>
        <v>-580325.37458170007</v>
      </c>
      <c r="F1357" s="11">
        <f>OM[[#This Row],[AUM]]-D1356</f>
        <v>721641.95999979973</v>
      </c>
      <c r="G1357" s="11">
        <f>OM[[#This Row],[∆ AUM]]-OM[[#This Row],[effetto mercato]]</f>
        <v>1301967.3345814999</v>
      </c>
    </row>
    <row r="1358" spans="1:7">
      <c r="A1358" s="4">
        <v>43985</v>
      </c>
      <c r="B1358">
        <v>0.17449999999999999</v>
      </c>
      <c r="C1358" s="6">
        <f>OM[[#This Row],[Variaz]]/100</f>
        <v>1.7449999999999998E-3</v>
      </c>
      <c r="D1358" s="10">
        <f>AUM[[#This Row],[ Etica Obbligazionario Misto]]</f>
        <v>1556462159.48</v>
      </c>
      <c r="E1358" s="10">
        <f>D1357*OM[[#This Row],[Variazione percentuale]]</f>
        <v>2708927.1225599498</v>
      </c>
      <c r="F1358" s="11">
        <f>OM[[#This Row],[AUM]]-D1357</f>
        <v>4068392.9700000286</v>
      </c>
      <c r="G1358" s="11">
        <f>OM[[#This Row],[∆ AUM]]-OM[[#This Row],[effetto mercato]]</f>
        <v>1359465.8474400789</v>
      </c>
    </row>
    <row r="1359" spans="1:7">
      <c r="A1359" s="4">
        <v>43986</v>
      </c>
      <c r="B1359">
        <v>9.9599999999999994E-2</v>
      </c>
      <c r="C1359" s="6">
        <f>OM[[#This Row],[Variaz]]/100</f>
        <v>9.9599999999999992E-4</v>
      </c>
      <c r="D1359" s="10">
        <f>AUM[[#This Row],[ Etica Obbligazionario Misto]]</f>
        <v>1559040994.8399999</v>
      </c>
      <c r="E1359" s="10">
        <f>D1358*OM[[#This Row],[Variazione percentuale]]</f>
        <v>1550236.3108420798</v>
      </c>
      <c r="F1359" s="11">
        <f>OM[[#This Row],[AUM]]-D1358</f>
        <v>2578835.3599998951</v>
      </c>
      <c r="G1359" s="11">
        <f>OM[[#This Row],[∆ AUM]]-OM[[#This Row],[effetto mercato]]</f>
        <v>1028599.0491578153</v>
      </c>
    </row>
    <row r="1360" spans="1:7">
      <c r="A1360" s="4">
        <v>43987</v>
      </c>
      <c r="B1360">
        <v>0.2611</v>
      </c>
      <c r="C1360" s="6">
        <f>OM[[#This Row],[Variaz]]/100</f>
        <v>2.611E-3</v>
      </c>
      <c r="D1360" s="10">
        <f>AUM[[#This Row],[ Etica Obbligazionario Misto]]</f>
        <v>1564988451.5899999</v>
      </c>
      <c r="E1360" s="10">
        <f>D1359*OM[[#This Row],[Variazione percentuale]]</f>
        <v>4070656.0375272399</v>
      </c>
      <c r="F1360" s="11">
        <f>OM[[#This Row],[AUM]]-D1359</f>
        <v>5947456.75</v>
      </c>
      <c r="G1360" s="11">
        <f>OM[[#This Row],[∆ AUM]]-OM[[#This Row],[effetto mercato]]</f>
        <v>1876800.7124727601</v>
      </c>
    </row>
    <row r="1361" spans="1:7">
      <c r="A1361" s="4">
        <v>43990</v>
      </c>
      <c r="B1361">
        <v>0.27279999999999999</v>
      </c>
      <c r="C1361" s="6">
        <f>OM[[#This Row],[Variaz]]/100</f>
        <v>2.728E-3</v>
      </c>
      <c r="D1361" s="10">
        <f>AUM[[#This Row],[ Etica Obbligazionario Misto]]</f>
        <v>1569997250.5700002</v>
      </c>
      <c r="E1361" s="10">
        <f>D1360*OM[[#This Row],[Variazione percentuale]]</f>
        <v>4269288.4959375197</v>
      </c>
      <c r="F1361" s="11">
        <f>OM[[#This Row],[AUM]]-D1360</f>
        <v>5008798.9800002575</v>
      </c>
      <c r="G1361" s="11">
        <f>OM[[#This Row],[∆ AUM]]-OM[[#This Row],[effetto mercato]]</f>
        <v>739510.48406273779</v>
      </c>
    </row>
    <row r="1362" spans="1:7">
      <c r="A1362" s="4">
        <v>43991</v>
      </c>
      <c r="B1362">
        <v>-0.40810000000000002</v>
      </c>
      <c r="C1362" s="6">
        <f>OM[[#This Row],[Variaz]]/100</f>
        <v>-4.0810000000000004E-3</v>
      </c>
      <c r="D1362" s="10">
        <f>AUM[[#This Row],[ Etica Obbligazionario Misto]]</f>
        <v>1564440100.7</v>
      </c>
      <c r="E1362" s="10">
        <f>D1361*OM[[#This Row],[Variazione percentuale]]</f>
        <v>-6407158.7795761712</v>
      </c>
      <c r="F1362" s="11">
        <f>OM[[#This Row],[AUM]]-D1361</f>
        <v>-5557149.870000124</v>
      </c>
      <c r="G1362" s="11">
        <f>OM[[#This Row],[∆ AUM]]-OM[[#This Row],[effetto mercato]]</f>
        <v>850008.90957604721</v>
      </c>
    </row>
    <row r="1363" spans="1:7">
      <c r="A1363" s="4">
        <v>43992</v>
      </c>
      <c r="B1363">
        <v>-0.2235</v>
      </c>
      <c r="C1363" s="6">
        <f>OM[[#This Row],[Variaz]]/100</f>
        <v>-2.235E-3</v>
      </c>
      <c r="D1363" s="10">
        <f>AUM[[#This Row],[ Etica Obbligazionario Misto]]</f>
        <v>1562443314.6799998</v>
      </c>
      <c r="E1363" s="10">
        <f>D1362*OM[[#This Row],[Variazione percentuale]]</f>
        <v>-3496523.6250645001</v>
      </c>
      <c r="F1363" s="11">
        <f>OM[[#This Row],[AUM]]-D1362</f>
        <v>-1996786.0200002193</v>
      </c>
      <c r="G1363" s="11">
        <f>OM[[#This Row],[∆ AUM]]-OM[[#This Row],[effetto mercato]]</f>
        <v>1499737.6050642808</v>
      </c>
    </row>
    <row r="1364" spans="1:7">
      <c r="A1364" s="4">
        <v>43993</v>
      </c>
      <c r="B1364">
        <v>-0.42309999999999998</v>
      </c>
      <c r="C1364" s="6">
        <f>OM[[#This Row],[Variaz]]/100</f>
        <v>-4.2309999999999995E-3</v>
      </c>
      <c r="D1364" s="10">
        <f>AUM[[#This Row],[ Etica Obbligazionario Misto]]</f>
        <v>1556580530.9799998</v>
      </c>
      <c r="E1364" s="10">
        <f>D1363*OM[[#This Row],[Variazione percentuale]]</f>
        <v>-6610697.6644110782</v>
      </c>
      <c r="F1364" s="11">
        <f>OM[[#This Row],[AUM]]-D1363</f>
        <v>-5862783.7000000477</v>
      </c>
      <c r="G1364" s="11">
        <f>OM[[#This Row],[∆ AUM]]-OM[[#This Row],[effetto mercato]]</f>
        <v>747913.96441103052</v>
      </c>
    </row>
    <row r="1365" spans="1:7">
      <c r="A1365" s="4">
        <v>43994</v>
      </c>
      <c r="B1365">
        <v>0.3</v>
      </c>
      <c r="C1365" s="6">
        <f>OM[[#This Row],[Variaz]]/100</f>
        <v>3.0000000000000001E-3</v>
      </c>
      <c r="D1365" s="10">
        <f>AUM[[#This Row],[ Etica Obbligazionario Misto]]</f>
        <v>1560618206.03</v>
      </c>
      <c r="E1365" s="10">
        <f>D1364*OM[[#This Row],[Variazione percentuale]]</f>
        <v>4669741.5929399999</v>
      </c>
      <c r="F1365" s="11">
        <f>OM[[#This Row],[AUM]]-D1364</f>
        <v>4037675.0500001907</v>
      </c>
      <c r="G1365" s="11">
        <f>OM[[#This Row],[∆ AUM]]-OM[[#This Row],[effetto mercato]]</f>
        <v>-632066.54293980915</v>
      </c>
    </row>
    <row r="1366" spans="1:7">
      <c r="A1366" s="4">
        <v>43997</v>
      </c>
      <c r="B1366">
        <v>1.2500000000000001E-2</v>
      </c>
      <c r="C1366" s="6">
        <f>OM[[#This Row],[Variaz]]/100</f>
        <v>1.25E-4</v>
      </c>
      <c r="D1366" s="10">
        <f>AUM[[#This Row],[ Etica Obbligazionario Misto]]</f>
        <v>1561902639.3399999</v>
      </c>
      <c r="E1366" s="10">
        <f>D1365*OM[[#This Row],[Variazione percentuale]]</f>
        <v>195077.27575375</v>
      </c>
      <c r="F1366" s="11">
        <f>OM[[#This Row],[AUM]]-D1365</f>
        <v>1284433.3099999428</v>
      </c>
      <c r="G1366" s="11">
        <f>OM[[#This Row],[∆ AUM]]-OM[[#This Row],[effetto mercato]]</f>
        <v>1089356.0342461928</v>
      </c>
    </row>
    <row r="1367" spans="1:7">
      <c r="A1367" s="4">
        <v>43998</v>
      </c>
      <c r="B1367">
        <v>0.51080000000000003</v>
      </c>
      <c r="C1367" s="6">
        <f>OM[[#This Row],[Variaz]]/100</f>
        <v>5.1080000000000006E-3</v>
      </c>
      <c r="D1367" s="10">
        <f>AUM[[#This Row],[ Etica Obbligazionario Misto]]</f>
        <v>1570305479.79</v>
      </c>
      <c r="E1367" s="10">
        <f>D1366*OM[[#This Row],[Variazione percentuale]]</f>
        <v>7978198.6817487208</v>
      </c>
      <c r="F1367" s="11">
        <f>OM[[#This Row],[AUM]]-D1366</f>
        <v>8402840.4500000477</v>
      </c>
      <c r="G1367" s="11">
        <f>OM[[#This Row],[∆ AUM]]-OM[[#This Row],[effetto mercato]]</f>
        <v>424641.76825132687</v>
      </c>
    </row>
    <row r="1368" spans="1:7">
      <c r="A1368" s="4">
        <v>43999</v>
      </c>
      <c r="B1368">
        <v>-2.4799999999999999E-2</v>
      </c>
      <c r="C1368" s="6">
        <f>OM[[#This Row],[Variaz]]/100</f>
        <v>-2.4800000000000001E-4</v>
      </c>
      <c r="D1368" s="10">
        <f>AUM[[#This Row],[ Etica Obbligazionario Misto]]</f>
        <v>1570326658.29</v>
      </c>
      <c r="E1368" s="10">
        <f>D1367*OM[[#This Row],[Variazione percentuale]]</f>
        <v>-389435.75898792001</v>
      </c>
      <c r="F1368" s="11">
        <f>OM[[#This Row],[AUM]]-D1367</f>
        <v>21178.5</v>
      </c>
      <c r="G1368" s="11">
        <f>OM[[#This Row],[∆ AUM]]-OM[[#This Row],[effetto mercato]]</f>
        <v>410614.25898792001</v>
      </c>
    </row>
    <row r="1369" spans="1:7">
      <c r="A1369" s="4">
        <v>44000</v>
      </c>
      <c r="B1369">
        <v>2.4799999999999999E-2</v>
      </c>
      <c r="C1369" s="6">
        <f>OM[[#This Row],[Variaz]]/100</f>
        <v>2.4800000000000001E-4</v>
      </c>
      <c r="D1369" s="10">
        <f>AUM[[#This Row],[ Etica Obbligazionario Misto]]</f>
        <v>1571453111.3599999</v>
      </c>
      <c r="E1369" s="10">
        <f>D1368*OM[[#This Row],[Variazione percentuale]]</f>
        <v>389441.01125591999</v>
      </c>
      <c r="F1369" s="11">
        <f>OM[[#This Row],[AUM]]-D1368</f>
        <v>1126453.0699999332</v>
      </c>
      <c r="G1369" s="11">
        <f>OM[[#This Row],[∆ AUM]]-OM[[#This Row],[effetto mercato]]</f>
        <v>737012.05874401331</v>
      </c>
    </row>
    <row r="1370" spans="1:7">
      <c r="A1370" s="4">
        <v>44001</v>
      </c>
      <c r="B1370">
        <v>6.2E-2</v>
      </c>
      <c r="C1370" s="6">
        <f>OM[[#This Row],[Variaz]]/100</f>
        <v>6.2E-4</v>
      </c>
      <c r="D1370" s="10">
        <f>AUM[[#This Row],[ Etica Obbligazionario Misto]]</f>
        <v>1573276808.3299999</v>
      </c>
      <c r="E1370" s="10">
        <f>D1369*OM[[#This Row],[Variazione percentuale]]</f>
        <v>974300.92904319998</v>
      </c>
      <c r="F1370" s="11">
        <f>OM[[#This Row],[AUM]]-D1369</f>
        <v>1823696.9700000286</v>
      </c>
      <c r="G1370" s="11">
        <f>OM[[#This Row],[∆ AUM]]-OM[[#This Row],[effetto mercato]]</f>
        <v>849396.04095682863</v>
      </c>
    </row>
    <row r="1371" spans="1:7">
      <c r="A1371" s="4">
        <v>44004</v>
      </c>
      <c r="B1371">
        <v>8.6699999999999999E-2</v>
      </c>
      <c r="C1371" s="6">
        <f>OM[[#This Row],[Variaz]]/100</f>
        <v>8.6700000000000004E-4</v>
      </c>
      <c r="D1371" s="10">
        <f>AUM[[#This Row],[ Etica Obbligazionario Misto]]</f>
        <v>1575428105.1700001</v>
      </c>
      <c r="E1371" s="10">
        <f>D1370*OM[[#This Row],[Variazione percentuale]]</f>
        <v>1364030.99282211</v>
      </c>
      <c r="F1371" s="11">
        <f>OM[[#This Row],[AUM]]-D1370</f>
        <v>2151296.8400001526</v>
      </c>
      <c r="G1371" s="11">
        <f>OM[[#This Row],[∆ AUM]]-OM[[#This Row],[effetto mercato]]</f>
        <v>787265.84717804263</v>
      </c>
    </row>
    <row r="1372" spans="1:7">
      <c r="A1372" s="4">
        <v>44005</v>
      </c>
      <c r="B1372">
        <v>-2.4799999999999999E-2</v>
      </c>
      <c r="C1372" s="6">
        <f>OM[[#This Row],[Variaz]]/100</f>
        <v>-2.4800000000000001E-4</v>
      </c>
      <c r="D1372" s="10">
        <f>AUM[[#This Row],[ Etica Obbligazionario Misto]]</f>
        <v>1575981934.47</v>
      </c>
      <c r="E1372" s="10">
        <f>D1371*OM[[#This Row],[Variazione percentuale]]</f>
        <v>-390706.17008216004</v>
      </c>
      <c r="F1372" s="11">
        <f>OM[[#This Row],[AUM]]-D1371</f>
        <v>553829.29999995232</v>
      </c>
      <c r="G1372" s="11">
        <f>OM[[#This Row],[∆ AUM]]-OM[[#This Row],[effetto mercato]]</f>
        <v>944535.47008211236</v>
      </c>
    </row>
    <row r="1373" spans="1:7">
      <c r="A1373" s="4">
        <v>44006</v>
      </c>
      <c r="B1373">
        <v>-0.17330000000000001</v>
      </c>
      <c r="C1373" s="6">
        <f>OM[[#This Row],[Variaz]]/100</f>
        <v>-1.7330000000000002E-3</v>
      </c>
      <c r="D1373" s="10">
        <f>AUM[[#This Row],[ Etica Obbligazionario Misto]]</f>
        <v>1573997127.4199998</v>
      </c>
      <c r="E1373" s="10">
        <f>D1372*OM[[#This Row],[Variazione percentuale]]</f>
        <v>-2731176.6924365102</v>
      </c>
      <c r="F1373" s="11">
        <f>OM[[#This Row],[AUM]]-D1372</f>
        <v>-1984807.0500001907</v>
      </c>
      <c r="G1373" s="11">
        <f>OM[[#This Row],[∆ AUM]]-OM[[#This Row],[effetto mercato]]</f>
        <v>746369.6424363195</v>
      </c>
    </row>
    <row r="1374" spans="1:7">
      <c r="A1374" s="4">
        <v>44007</v>
      </c>
      <c r="B1374">
        <v>8.6800000000000002E-2</v>
      </c>
      <c r="C1374" s="6">
        <f>OM[[#This Row],[Variaz]]/100</f>
        <v>8.6800000000000006E-4</v>
      </c>
      <c r="D1374" s="10">
        <f>AUM[[#This Row],[ Etica Obbligazionario Misto]]</f>
        <v>1576276644.9299998</v>
      </c>
      <c r="E1374" s="10">
        <f>D1373*OM[[#This Row],[Variazione percentuale]]</f>
        <v>1366229.5066005599</v>
      </c>
      <c r="F1374" s="11">
        <f>OM[[#This Row],[AUM]]-D1373</f>
        <v>2279517.5099999905</v>
      </c>
      <c r="G1374" s="11">
        <f>OM[[#This Row],[∆ AUM]]-OM[[#This Row],[effetto mercato]]</f>
        <v>913288.00339943054</v>
      </c>
    </row>
    <row r="1375" spans="1:7">
      <c r="A1375" s="4">
        <v>44008</v>
      </c>
      <c r="B1375">
        <v>-3.7199999999999997E-2</v>
      </c>
      <c r="C1375" s="6">
        <f>OM[[#This Row],[Variaz]]/100</f>
        <v>-3.7199999999999999E-4</v>
      </c>
      <c r="D1375" s="10">
        <f>AUM[[#This Row],[ Etica Obbligazionario Misto]]</f>
        <v>1577096697.25</v>
      </c>
      <c r="E1375" s="10">
        <f>D1374*OM[[#This Row],[Variazione percentuale]]</f>
        <v>-586374.91191395989</v>
      </c>
      <c r="F1375" s="11">
        <f>OM[[#This Row],[AUM]]-D1374</f>
        <v>820052.32000017166</v>
      </c>
      <c r="G1375" s="11">
        <f>OM[[#This Row],[∆ AUM]]-OM[[#This Row],[effetto mercato]]</f>
        <v>1406427.2319141314</v>
      </c>
    </row>
    <row r="1376" spans="1:7">
      <c r="A1376" s="4">
        <v>44011</v>
      </c>
      <c r="B1376">
        <v>2.4799999999999999E-2</v>
      </c>
      <c r="C1376" s="6">
        <f>OM[[#This Row],[Variaz]]/100</f>
        <v>2.4800000000000001E-4</v>
      </c>
      <c r="D1376" s="10">
        <f>AUM[[#This Row],[ Etica Obbligazionario Misto]]</f>
        <v>1578451364.2099998</v>
      </c>
      <c r="E1376" s="10">
        <f>D1375*OM[[#This Row],[Variazione percentuale]]</f>
        <v>391119.98091800004</v>
      </c>
      <c r="F1376" s="11">
        <f>OM[[#This Row],[AUM]]-D1375</f>
        <v>1354666.9599997997</v>
      </c>
      <c r="G1376" s="11">
        <f>OM[[#This Row],[∆ AUM]]-OM[[#This Row],[effetto mercato]]</f>
        <v>963546.97908179974</v>
      </c>
    </row>
    <row r="1377" spans="1:7">
      <c r="A1377" s="4">
        <v>44012</v>
      </c>
      <c r="B1377">
        <v>0.1487</v>
      </c>
      <c r="C1377" s="6">
        <f>OM[[#This Row],[Variaz]]/100</f>
        <v>1.487E-3</v>
      </c>
      <c r="D1377" s="10">
        <f>AUM[[#This Row],[ Etica Obbligazionario Misto]]</f>
        <v>1581215117.6299999</v>
      </c>
      <c r="E1377" s="10">
        <f>D1376*OM[[#This Row],[Variazione percentuale]]</f>
        <v>2347157.1785802697</v>
      </c>
      <c r="F1377" s="11">
        <f>OM[[#This Row],[AUM]]-D1376</f>
        <v>2763753.4200000763</v>
      </c>
      <c r="G1377" s="11">
        <f>OM[[#This Row],[∆ AUM]]-OM[[#This Row],[effetto mercato]]</f>
        <v>416596.24141980661</v>
      </c>
    </row>
    <row r="1378" spans="1:7">
      <c r="A1378" s="4">
        <v>44013</v>
      </c>
      <c r="B1378">
        <v>-0.18559999999999999</v>
      </c>
      <c r="C1378" s="6">
        <f>OM[[#This Row],[Variaz]]/100</f>
        <v>-1.8559999999999998E-3</v>
      </c>
      <c r="D1378" s="10">
        <f>AUM[[#This Row],[ Etica Obbligazionario Misto]]</f>
        <v>1579238730.0800002</v>
      </c>
      <c r="E1378" s="10">
        <f>D1377*OM[[#This Row],[Variazione percentuale]]</f>
        <v>-2934735.2583212797</v>
      </c>
      <c r="F1378" s="11">
        <f>OM[[#This Row],[AUM]]-D1377</f>
        <v>-1976387.5499997139</v>
      </c>
      <c r="G1378" s="11">
        <f>OM[[#This Row],[∆ AUM]]-OM[[#This Row],[effetto mercato]]</f>
        <v>958347.70832156576</v>
      </c>
    </row>
    <row r="1379" spans="1:7">
      <c r="A1379" s="4">
        <v>44014</v>
      </c>
      <c r="B1379">
        <v>0.30990000000000001</v>
      </c>
      <c r="C1379" s="6">
        <f>OM[[#This Row],[Variaz]]/100</f>
        <v>3.0990000000000002E-3</v>
      </c>
      <c r="D1379" s="10">
        <f>AUM[[#This Row],[ Etica Obbligazionario Misto]]</f>
        <v>1584973661.9300001</v>
      </c>
      <c r="E1379" s="10">
        <f>D1378*OM[[#This Row],[Variazione percentuale]]</f>
        <v>4894060.8245179206</v>
      </c>
      <c r="F1379" s="11">
        <f>OM[[#This Row],[AUM]]-D1378</f>
        <v>5734931.8499999046</v>
      </c>
      <c r="G1379" s="11">
        <f>OM[[#This Row],[∆ AUM]]-OM[[#This Row],[effetto mercato]]</f>
        <v>840871.02548198402</v>
      </c>
    </row>
    <row r="1380" spans="1:7">
      <c r="A1380" s="4">
        <v>44015</v>
      </c>
      <c r="B1380">
        <v>-7.4200000000000002E-2</v>
      </c>
      <c r="C1380" s="6">
        <f>OM[[#This Row],[Variaz]]/100</f>
        <v>-7.4200000000000004E-4</v>
      </c>
      <c r="D1380" s="10">
        <f>AUM[[#This Row],[ Etica Obbligazionario Misto]]</f>
        <v>1585351049.5400002</v>
      </c>
      <c r="E1380" s="10">
        <f>D1379*OM[[#This Row],[Variazione percentuale]]</f>
        <v>-1176050.45715206</v>
      </c>
      <c r="F1380" s="11">
        <f>OM[[#This Row],[AUM]]-D1379</f>
        <v>377387.61000013351</v>
      </c>
      <c r="G1380" s="11">
        <f>OM[[#This Row],[∆ AUM]]-OM[[#This Row],[effetto mercato]]</f>
        <v>1553438.0671521935</v>
      </c>
    </row>
    <row r="1381" spans="1:7">
      <c r="A1381" s="4">
        <v>44018</v>
      </c>
      <c r="B1381">
        <v>0.1484</v>
      </c>
      <c r="C1381" s="6">
        <f>OM[[#This Row],[Variaz]]/100</f>
        <v>1.4840000000000001E-3</v>
      </c>
      <c r="D1381" s="10">
        <f>AUM[[#This Row],[ Etica Obbligazionario Misto]]</f>
        <v>1589060295.51</v>
      </c>
      <c r="E1381" s="10">
        <f>D1380*OM[[#This Row],[Variazione percentuale]]</f>
        <v>2352660.9575173603</v>
      </c>
      <c r="F1381" s="11">
        <f>OM[[#This Row],[AUM]]-D1380</f>
        <v>3709245.9699997902</v>
      </c>
      <c r="G1381" s="11">
        <f>OM[[#This Row],[∆ AUM]]-OM[[#This Row],[effetto mercato]]</f>
        <v>1356585.0124824299</v>
      </c>
    </row>
    <row r="1382" spans="1:7">
      <c r="A1382" s="4">
        <v>44019</v>
      </c>
      <c r="B1382">
        <v>-2.47E-2</v>
      </c>
      <c r="C1382" s="6">
        <f>OM[[#This Row],[Variaz]]/100</f>
        <v>-2.4699999999999999E-4</v>
      </c>
      <c r="D1382" s="10">
        <f>AUM[[#This Row],[ Etica Obbligazionario Misto]]</f>
        <v>1589525556.3700001</v>
      </c>
      <c r="E1382" s="10">
        <f>D1381*OM[[#This Row],[Variazione percentuale]]</f>
        <v>-392497.89299096999</v>
      </c>
      <c r="F1382" s="11">
        <f>OM[[#This Row],[AUM]]-D1381</f>
        <v>465260.86000013351</v>
      </c>
      <c r="G1382" s="11">
        <f>OM[[#This Row],[∆ AUM]]-OM[[#This Row],[effetto mercato]]</f>
        <v>857758.75299110357</v>
      </c>
    </row>
    <row r="1383" spans="1:7">
      <c r="A1383" s="4">
        <v>44020</v>
      </c>
      <c r="B1383">
        <v>-6.1800000000000001E-2</v>
      </c>
      <c r="C1383" s="6">
        <f>OM[[#This Row],[Variaz]]/100</f>
        <v>-6.1800000000000006E-4</v>
      </c>
      <c r="D1383" s="10">
        <f>AUM[[#This Row],[ Etica Obbligazionario Misto]]</f>
        <v>1589561795.3900001</v>
      </c>
      <c r="E1383" s="10">
        <f>D1382*OM[[#This Row],[Variazione percentuale]]</f>
        <v>-982326.79383666022</v>
      </c>
      <c r="F1383" s="11">
        <f>OM[[#This Row],[AUM]]-D1382</f>
        <v>36239.019999980927</v>
      </c>
      <c r="G1383" s="11">
        <f>OM[[#This Row],[∆ AUM]]-OM[[#This Row],[effetto mercato]]</f>
        <v>1018565.8138366411</v>
      </c>
    </row>
    <row r="1384" spans="1:7">
      <c r="A1384" s="4">
        <v>44021</v>
      </c>
      <c r="B1384">
        <v>-4.9399999999999999E-2</v>
      </c>
      <c r="C1384" s="6">
        <f>OM[[#This Row],[Variaz]]/100</f>
        <v>-4.9399999999999997E-4</v>
      </c>
      <c r="D1384" s="10">
        <f>AUM[[#This Row],[ Etica Obbligazionario Misto]]</f>
        <v>1589550072.8199999</v>
      </c>
      <c r="E1384" s="10">
        <f>D1383*OM[[#This Row],[Variazione percentuale]]</f>
        <v>-785243.52692266006</v>
      </c>
      <c r="F1384" s="11">
        <f>OM[[#This Row],[AUM]]-D1383</f>
        <v>-11722.570000171661</v>
      </c>
      <c r="G1384" s="11">
        <f>OM[[#This Row],[∆ AUM]]-OM[[#This Row],[effetto mercato]]</f>
        <v>773520.9569224884</v>
      </c>
    </row>
    <row r="1385" spans="1:7">
      <c r="A1385" s="4">
        <v>44022</v>
      </c>
      <c r="B1385">
        <v>4.9500000000000002E-2</v>
      </c>
      <c r="C1385" s="6">
        <f>OM[[#This Row],[Variaz]]/100</f>
        <v>4.95E-4</v>
      </c>
      <c r="D1385" s="10">
        <f>AUM[[#This Row],[ Etica Obbligazionario Misto]]</f>
        <v>1590879272.3899999</v>
      </c>
      <c r="E1385" s="10">
        <f>D1384*OM[[#This Row],[Variazione percentuale]]</f>
        <v>786827.28604589996</v>
      </c>
      <c r="F1385" s="11">
        <f>OM[[#This Row],[AUM]]-D1384</f>
        <v>1329199.5699999332</v>
      </c>
      <c r="G1385" s="11">
        <f>OM[[#This Row],[∆ AUM]]-OM[[#This Row],[effetto mercato]]</f>
        <v>542372.28395403328</v>
      </c>
    </row>
    <row r="1386" spans="1:7">
      <c r="A1386" s="4">
        <v>44025</v>
      </c>
      <c r="B1386">
        <v>-0.11119999999999999</v>
      </c>
      <c r="C1386" s="6">
        <f>OM[[#This Row],[Variaz]]/100</f>
        <v>-1.1119999999999999E-3</v>
      </c>
      <c r="D1386" s="10">
        <f>AUM[[#This Row],[ Etica Obbligazionario Misto]]</f>
        <v>1589570879.47</v>
      </c>
      <c r="E1386" s="10">
        <f>D1385*OM[[#This Row],[Variazione percentuale]]</f>
        <v>-1769057.7508976797</v>
      </c>
      <c r="F1386" s="11">
        <f>OM[[#This Row],[AUM]]-D1385</f>
        <v>-1308392.9199998379</v>
      </c>
      <c r="G1386" s="11">
        <f>OM[[#This Row],[∆ AUM]]-OM[[#This Row],[effetto mercato]]</f>
        <v>460664.83089784184</v>
      </c>
    </row>
    <row r="1387" spans="1:7">
      <c r="A1387" s="4">
        <v>44026</v>
      </c>
      <c r="B1387">
        <v>0.2104</v>
      </c>
      <c r="C1387" s="6">
        <f>OM[[#This Row],[Variaz]]/100</f>
        <v>2.104E-3</v>
      </c>
      <c r="D1387" s="10">
        <f>AUM[[#This Row],[ Etica Obbligazionario Misto]]</f>
        <v>1594282879.5</v>
      </c>
      <c r="E1387" s="10">
        <f>D1386*OM[[#This Row],[Variazione percentuale]]</f>
        <v>3344457.1304048798</v>
      </c>
      <c r="F1387" s="11">
        <f>OM[[#This Row],[AUM]]-D1386</f>
        <v>4712000.0299999714</v>
      </c>
      <c r="G1387" s="11">
        <f>OM[[#This Row],[∆ AUM]]-OM[[#This Row],[effetto mercato]]</f>
        <v>1367542.8995950916</v>
      </c>
    </row>
    <row r="1388" spans="1:7">
      <c r="A1388" s="4">
        <v>44027</v>
      </c>
      <c r="B1388">
        <v>0.1852</v>
      </c>
      <c r="C1388" s="6">
        <f>OM[[#This Row],[Variaz]]/100</f>
        <v>1.8520000000000001E-3</v>
      </c>
      <c r="D1388" s="10">
        <f>AUM[[#This Row],[ Etica Obbligazionario Misto]]</f>
        <v>1597816193.6700001</v>
      </c>
      <c r="E1388" s="10">
        <f>D1387*OM[[#This Row],[Variazione percentuale]]</f>
        <v>2952611.8928340003</v>
      </c>
      <c r="F1388" s="11">
        <f>OM[[#This Row],[AUM]]-D1387</f>
        <v>3533314.1700000763</v>
      </c>
      <c r="G1388" s="11">
        <f>OM[[#This Row],[∆ AUM]]-OM[[#This Row],[effetto mercato]]</f>
        <v>580702.277166076</v>
      </c>
    </row>
    <row r="1389" spans="1:7">
      <c r="A1389" s="4">
        <v>44028</v>
      </c>
      <c r="B1389">
        <v>4.9299999999999997E-2</v>
      </c>
      <c r="C1389" s="6">
        <f>OM[[#This Row],[Variaz]]/100</f>
        <v>4.9299999999999995E-4</v>
      </c>
      <c r="D1389" s="10">
        <f>AUM[[#This Row],[ Etica Obbligazionario Misto]]</f>
        <v>1599479257.0700002</v>
      </c>
      <c r="E1389" s="10">
        <f>D1388*OM[[#This Row],[Variazione percentuale]]</f>
        <v>787723.38347930997</v>
      </c>
      <c r="F1389" s="11">
        <f>OM[[#This Row],[AUM]]-D1388</f>
        <v>1663063.4000000954</v>
      </c>
      <c r="G1389" s="11">
        <f>OM[[#This Row],[∆ AUM]]-OM[[#This Row],[effetto mercato]]</f>
        <v>875340.0165207854</v>
      </c>
    </row>
    <row r="1390" spans="1:7">
      <c r="A1390" s="4">
        <v>44029</v>
      </c>
      <c r="B1390">
        <v>7.3899999999999993E-2</v>
      </c>
      <c r="C1390" s="6">
        <f>OM[[#This Row],[Variaz]]/100</f>
        <v>7.3899999999999997E-4</v>
      </c>
      <c r="D1390" s="10">
        <f>AUM[[#This Row],[ Etica Obbligazionario Misto]]</f>
        <v>1600777034.3300002</v>
      </c>
      <c r="E1390" s="10">
        <f>D1389*OM[[#This Row],[Variazione percentuale]]</f>
        <v>1182015.17097473</v>
      </c>
      <c r="F1390" s="11">
        <f>OM[[#This Row],[AUM]]-D1389</f>
        <v>1297777.2599999905</v>
      </c>
      <c r="G1390" s="11">
        <f>OM[[#This Row],[∆ AUM]]-OM[[#This Row],[effetto mercato]]</f>
        <v>115762.08902526041</v>
      </c>
    </row>
    <row r="1391" spans="1:7">
      <c r="A1391" s="4">
        <v>44032</v>
      </c>
      <c r="B1391">
        <v>0.1847</v>
      </c>
      <c r="C1391" s="6">
        <f>OM[[#This Row],[Variaz]]/100</f>
        <v>1.8470000000000001E-3</v>
      </c>
      <c r="D1391" s="10">
        <f>AUM[[#This Row],[ Etica Obbligazionario Misto]]</f>
        <v>1604021361.95</v>
      </c>
      <c r="E1391" s="10">
        <f>D1390*OM[[#This Row],[Variazione percentuale]]</f>
        <v>2956635.1824075105</v>
      </c>
      <c r="F1391" s="11">
        <f>OM[[#This Row],[AUM]]-D1390</f>
        <v>3244327.6199998856</v>
      </c>
      <c r="G1391" s="11">
        <f>OM[[#This Row],[∆ AUM]]-OM[[#This Row],[effetto mercato]]</f>
        <v>287692.43759237509</v>
      </c>
    </row>
    <row r="1392" spans="1:7">
      <c r="A1392" s="4">
        <v>44033</v>
      </c>
      <c r="B1392">
        <v>6.1400000000000003E-2</v>
      </c>
      <c r="C1392" s="6">
        <f>OM[[#This Row],[Variaz]]/100</f>
        <v>6.1400000000000007E-4</v>
      </c>
      <c r="D1392" s="10">
        <f>AUM[[#This Row],[ Etica Obbligazionario Misto]]</f>
        <v>1605622595.46</v>
      </c>
      <c r="E1392" s="10">
        <f>D1391*OM[[#This Row],[Variazione percentuale]]</f>
        <v>984869.1162373001</v>
      </c>
      <c r="F1392" s="11">
        <f>OM[[#This Row],[AUM]]-D1391</f>
        <v>1601233.5099999905</v>
      </c>
      <c r="G1392" s="11">
        <f>OM[[#This Row],[∆ AUM]]-OM[[#This Row],[effetto mercato]]</f>
        <v>616364.39376269036</v>
      </c>
    </row>
    <row r="1393" spans="1:7">
      <c r="A1393" s="4">
        <v>44034</v>
      </c>
      <c r="B1393">
        <v>9.8199999999999996E-2</v>
      </c>
      <c r="C1393" s="6">
        <f>OM[[#This Row],[Variaz]]/100</f>
        <v>9.8200000000000002E-4</v>
      </c>
      <c r="D1393" s="10">
        <f>AUM[[#This Row],[ Etica Obbligazionario Misto]]</f>
        <v>1607860639.21</v>
      </c>
      <c r="E1393" s="10">
        <f>D1392*OM[[#This Row],[Variazione percentuale]]</f>
        <v>1576721.38874172</v>
      </c>
      <c r="F1393" s="11">
        <f>OM[[#This Row],[AUM]]-D1392</f>
        <v>2238043.75</v>
      </c>
      <c r="G1393" s="11">
        <f>OM[[#This Row],[∆ AUM]]-OM[[#This Row],[effetto mercato]]</f>
        <v>661322.36125828</v>
      </c>
    </row>
    <row r="1394" spans="1:7">
      <c r="A1394" s="4">
        <v>44035</v>
      </c>
      <c r="B1394">
        <v>3.6799999999999999E-2</v>
      </c>
      <c r="C1394" s="6">
        <f>OM[[#This Row],[Variaz]]/100</f>
        <v>3.68E-4</v>
      </c>
      <c r="D1394" s="10">
        <f>AUM[[#This Row],[ Etica Obbligazionario Misto]]</f>
        <v>1609378284.9199998</v>
      </c>
      <c r="E1394" s="10">
        <f>D1393*OM[[#This Row],[Variazione percentuale]]</f>
        <v>591692.71522928006</v>
      </c>
      <c r="F1394" s="11">
        <f>OM[[#This Row],[AUM]]-D1393</f>
        <v>1517645.7099997997</v>
      </c>
      <c r="G1394" s="11">
        <f>OM[[#This Row],[∆ AUM]]-OM[[#This Row],[effetto mercato]]</f>
        <v>925952.99477051967</v>
      </c>
    </row>
    <row r="1395" spans="1:7">
      <c r="A1395" s="4">
        <v>44036</v>
      </c>
      <c r="B1395">
        <v>-0.19620000000000001</v>
      </c>
      <c r="C1395" s="6">
        <f>OM[[#This Row],[Variaz]]/100</f>
        <v>-1.9620000000000002E-3</v>
      </c>
      <c r="D1395" s="10">
        <f>AUM[[#This Row],[ Etica Obbligazionario Misto]]</f>
        <v>1606960201.8700001</v>
      </c>
      <c r="E1395" s="10">
        <f>D1394*OM[[#This Row],[Variazione percentuale]]</f>
        <v>-3157600.1950130402</v>
      </c>
      <c r="F1395" s="11">
        <f>OM[[#This Row],[AUM]]-D1394</f>
        <v>-2418083.0499997139</v>
      </c>
      <c r="G1395" s="11">
        <f>OM[[#This Row],[∆ AUM]]-OM[[#This Row],[effetto mercato]]</f>
        <v>739517.14501332631</v>
      </c>
    </row>
    <row r="1396" spans="1:7">
      <c r="A1396" s="4">
        <v>44039</v>
      </c>
      <c r="B1396">
        <v>2.46E-2</v>
      </c>
      <c r="C1396" s="6">
        <f>OM[[#This Row],[Variaz]]/100</f>
        <v>2.4600000000000002E-4</v>
      </c>
      <c r="D1396" s="10">
        <f>AUM[[#This Row],[ Etica Obbligazionario Misto]]</f>
        <v>1608385028.0400002</v>
      </c>
      <c r="E1396" s="10">
        <f>D1395*OM[[#This Row],[Variazione percentuale]]</f>
        <v>395312.20966002007</v>
      </c>
      <c r="F1396" s="11">
        <f>OM[[#This Row],[AUM]]-D1395</f>
        <v>1424826.1700000763</v>
      </c>
      <c r="G1396" s="11">
        <f>OM[[#This Row],[∆ AUM]]-OM[[#This Row],[effetto mercato]]</f>
        <v>1029513.9603400562</v>
      </c>
    </row>
    <row r="1397" spans="1:7">
      <c r="A1397" s="4">
        <v>44040</v>
      </c>
      <c r="B1397">
        <v>-1.23E-2</v>
      </c>
      <c r="C1397" s="6">
        <f>OM[[#This Row],[Variaz]]/100</f>
        <v>-1.2300000000000001E-4</v>
      </c>
      <c r="D1397" s="10">
        <f>AUM[[#This Row],[ Etica Obbligazionario Misto]]</f>
        <v>1608704033.6399999</v>
      </c>
      <c r="E1397" s="10">
        <f>D1396*OM[[#This Row],[Variazione percentuale]]</f>
        <v>-197831.35844892004</v>
      </c>
      <c r="F1397" s="11">
        <f>OM[[#This Row],[AUM]]-D1396</f>
        <v>319005.59999966621</v>
      </c>
      <c r="G1397" s="11">
        <f>OM[[#This Row],[∆ AUM]]-OM[[#This Row],[effetto mercato]]</f>
        <v>516836.95844858629</v>
      </c>
    </row>
    <row r="1398" spans="1:7">
      <c r="A1398" s="4">
        <v>44041</v>
      </c>
      <c r="B1398">
        <v>3.6900000000000002E-2</v>
      </c>
      <c r="C1398" s="6">
        <f>OM[[#This Row],[Variaz]]/100</f>
        <v>3.6900000000000002E-4</v>
      </c>
      <c r="D1398" s="10">
        <f>AUM[[#This Row],[ Etica Obbligazionario Misto]]</f>
        <v>1610589141.3299999</v>
      </c>
      <c r="E1398" s="10">
        <f>D1397*OM[[#This Row],[Variazione percentuale]]</f>
        <v>593611.78841316001</v>
      </c>
      <c r="F1398" s="11">
        <f>OM[[#This Row],[AUM]]-D1397</f>
        <v>1885107.6900000572</v>
      </c>
      <c r="G1398" s="11">
        <f>OM[[#This Row],[∆ AUM]]-OM[[#This Row],[effetto mercato]]</f>
        <v>1291495.9015868972</v>
      </c>
    </row>
    <row r="1399" spans="1:7">
      <c r="A1399" s="4">
        <v>44042</v>
      </c>
      <c r="B1399">
        <v>0</v>
      </c>
      <c r="C1399" s="6">
        <f>OM[[#This Row],[Variaz]]/100</f>
        <v>0</v>
      </c>
      <c r="D1399" s="10">
        <f>AUM[[#This Row],[ Etica Obbligazionario Misto]]</f>
        <v>1611937252.05</v>
      </c>
      <c r="E1399" s="10">
        <f>D1398*OM[[#This Row],[Variazione percentuale]]</f>
        <v>0</v>
      </c>
      <c r="F1399" s="11">
        <f>OM[[#This Row],[AUM]]-D1398</f>
        <v>1348110.7200000286</v>
      </c>
      <c r="G1399" s="11">
        <f>OM[[#This Row],[∆ AUM]]-OM[[#This Row],[effetto mercato]]</f>
        <v>1348110.7200000286</v>
      </c>
    </row>
    <row r="1400" spans="1:7">
      <c r="A1400" s="4">
        <v>44043</v>
      </c>
      <c r="B1400">
        <v>-0.19650000000000001</v>
      </c>
      <c r="C1400" s="6">
        <f>OM[[#This Row],[Variaz]]/100</f>
        <v>-1.9650000000000002E-3</v>
      </c>
      <c r="D1400" s="10">
        <f>AUM[[#This Row],[ Etica Obbligazionario Misto]]</f>
        <v>1610162671.23</v>
      </c>
      <c r="E1400" s="10">
        <f>D1399*OM[[#This Row],[Variazione percentuale]]</f>
        <v>-3167456.70027825</v>
      </c>
      <c r="F1400" s="11">
        <f>OM[[#This Row],[AUM]]-D1399</f>
        <v>-1774580.8199999332</v>
      </c>
      <c r="G1400" s="11">
        <f>OM[[#This Row],[∆ AUM]]-OM[[#This Row],[effetto mercato]]</f>
        <v>1392875.8802783168</v>
      </c>
    </row>
    <row r="1401" spans="1:7">
      <c r="A1401" s="4">
        <v>44046</v>
      </c>
      <c r="B1401">
        <v>0.18459999999999999</v>
      </c>
      <c r="C1401" s="6">
        <f>OM[[#This Row],[Variaz]]/100</f>
        <v>1.8459999999999998E-3</v>
      </c>
      <c r="D1401" s="10">
        <f>AUM[[#This Row],[ Etica Obbligazionario Misto]]</f>
        <v>1613742362.71</v>
      </c>
      <c r="E1401" s="10">
        <f>D1400*OM[[#This Row],[Variazione percentuale]]</f>
        <v>2972360.2910905797</v>
      </c>
      <c r="F1401" s="11">
        <f>OM[[#This Row],[AUM]]-D1400</f>
        <v>3579691.4800000191</v>
      </c>
      <c r="G1401" s="11">
        <f>OM[[#This Row],[∆ AUM]]-OM[[#This Row],[effetto mercato]]</f>
        <v>607331.18890943937</v>
      </c>
    </row>
    <row r="1402" spans="1:7">
      <c r="A1402" s="4">
        <v>44047</v>
      </c>
      <c r="B1402">
        <v>0.2334</v>
      </c>
      <c r="C1402" s="6">
        <f>OM[[#This Row],[Variaz]]/100</f>
        <v>2.3340000000000001E-3</v>
      </c>
      <c r="D1402" s="10">
        <f>AUM[[#This Row],[ Etica Obbligazionario Misto]]</f>
        <v>1618316158.6400001</v>
      </c>
      <c r="E1402" s="10">
        <f>D1401*OM[[#This Row],[Variazione percentuale]]</f>
        <v>3766474.6745651402</v>
      </c>
      <c r="F1402" s="11">
        <f>OM[[#This Row],[AUM]]-D1401</f>
        <v>4573795.9300000668</v>
      </c>
      <c r="G1402" s="11">
        <f>OM[[#This Row],[∆ AUM]]-OM[[#This Row],[effetto mercato]]</f>
        <v>807321.2554349266</v>
      </c>
    </row>
    <row r="1403" spans="1:7">
      <c r="A1403" s="4">
        <v>44048</v>
      </c>
      <c r="B1403">
        <v>-0.1348</v>
      </c>
      <c r="C1403" s="6">
        <f>OM[[#This Row],[Variaz]]/100</f>
        <v>-1.348E-3</v>
      </c>
      <c r="D1403" s="10">
        <f>AUM[[#This Row],[ Etica Obbligazionario Misto]]</f>
        <v>1617707011.5999999</v>
      </c>
      <c r="E1403" s="10">
        <f>D1402*OM[[#This Row],[Variazione percentuale]]</f>
        <v>-2181490.1818467202</v>
      </c>
      <c r="F1403" s="11">
        <f>OM[[#This Row],[AUM]]-D1402</f>
        <v>-609147.04000020027</v>
      </c>
      <c r="G1403" s="11">
        <f>OM[[#This Row],[∆ AUM]]-OM[[#This Row],[effetto mercato]]</f>
        <v>1572343.1418465199</v>
      </c>
    </row>
    <row r="1404" spans="1:7">
      <c r="A1404" s="4">
        <v>44049</v>
      </c>
      <c r="B1404">
        <v>0.1227</v>
      </c>
      <c r="C1404" s="6">
        <f>OM[[#This Row],[Variaz]]/100</f>
        <v>1.227E-3</v>
      </c>
      <c r="D1404" s="10">
        <f>AUM[[#This Row],[ Etica Obbligazionario Misto]]</f>
        <v>1621482350.8900001</v>
      </c>
      <c r="E1404" s="10">
        <f>D1403*OM[[#This Row],[Variazione percentuale]]</f>
        <v>1984926.5032331999</v>
      </c>
      <c r="F1404" s="11">
        <f>OM[[#This Row],[AUM]]-D1403</f>
        <v>3775339.2900002003</v>
      </c>
      <c r="G1404" s="11">
        <f>OM[[#This Row],[∆ AUM]]-OM[[#This Row],[effetto mercato]]</f>
        <v>1790412.7867670003</v>
      </c>
    </row>
    <row r="1405" spans="1:7">
      <c r="A1405" s="4">
        <v>44050</v>
      </c>
      <c r="B1405">
        <v>8.5800000000000001E-2</v>
      </c>
      <c r="C1405" s="6">
        <f>OM[[#This Row],[Variaz]]/100</f>
        <v>8.5800000000000004E-4</v>
      </c>
      <c r="D1405" s="10">
        <f>AUM[[#This Row],[ Etica Obbligazionario Misto]]</f>
        <v>1623454966.9499998</v>
      </c>
      <c r="E1405" s="10">
        <f>D1404*OM[[#This Row],[Variazione percentuale]]</f>
        <v>1391231.8570636201</v>
      </c>
      <c r="F1405" s="11">
        <f>OM[[#This Row],[AUM]]-D1404</f>
        <v>1972616.0599997044</v>
      </c>
      <c r="G1405" s="11">
        <f>OM[[#This Row],[∆ AUM]]-OM[[#This Row],[effetto mercato]]</f>
        <v>581384.20293608424</v>
      </c>
    </row>
    <row r="1406" spans="1:7">
      <c r="A1406" s="4">
        <v>44053</v>
      </c>
      <c r="B1406">
        <v>0.15920000000000001</v>
      </c>
      <c r="C1406" s="6">
        <f>OM[[#This Row],[Variaz]]/100</f>
        <v>1.5920000000000001E-3</v>
      </c>
      <c r="D1406" s="10">
        <f>AUM[[#This Row],[ Etica Obbligazionario Misto]]</f>
        <v>1627176958.3499999</v>
      </c>
      <c r="E1406" s="10">
        <f>D1405*OM[[#This Row],[Variazione percentuale]]</f>
        <v>2584540.3073843997</v>
      </c>
      <c r="F1406" s="11">
        <f>OM[[#This Row],[AUM]]-D1405</f>
        <v>3721991.4000000954</v>
      </c>
      <c r="G1406" s="11">
        <f>OM[[#This Row],[∆ AUM]]-OM[[#This Row],[effetto mercato]]</f>
        <v>1137451.0926156957</v>
      </c>
    </row>
    <row r="1407" spans="1:7">
      <c r="A1407" s="4">
        <v>44054</v>
      </c>
      <c r="B1407">
        <v>-1.2200000000000001E-2</v>
      </c>
      <c r="C1407" s="6">
        <f>OM[[#This Row],[Variaz]]/100</f>
        <v>-1.2200000000000001E-4</v>
      </c>
      <c r="D1407" s="10">
        <f>AUM[[#This Row],[ Etica Obbligazionario Misto]]</f>
        <v>1627499310.6600001</v>
      </c>
      <c r="E1407" s="10">
        <f>D1406*OM[[#This Row],[Variazione percentuale]]</f>
        <v>-198515.5889187</v>
      </c>
      <c r="F1407" s="11">
        <f>OM[[#This Row],[AUM]]-D1406</f>
        <v>322352.3100001812</v>
      </c>
      <c r="G1407" s="11">
        <f>OM[[#This Row],[∆ AUM]]-OM[[#This Row],[effetto mercato]]</f>
        <v>520867.8989188812</v>
      </c>
    </row>
    <row r="1408" spans="1:7">
      <c r="A1408" s="4">
        <v>44055</v>
      </c>
      <c r="B1408">
        <v>1.2200000000000001E-2</v>
      </c>
      <c r="C1408" s="6">
        <f>OM[[#This Row],[Variaz]]/100</f>
        <v>1.2200000000000001E-4</v>
      </c>
      <c r="D1408" s="10">
        <f>AUM[[#This Row],[ Etica Obbligazionario Misto]]</f>
        <v>1628483010.4000001</v>
      </c>
      <c r="E1408" s="10">
        <f>D1407*OM[[#This Row],[Variazione percentuale]]</f>
        <v>198554.91590052002</v>
      </c>
      <c r="F1408" s="11">
        <f>OM[[#This Row],[AUM]]-D1407</f>
        <v>983699.74000000954</v>
      </c>
      <c r="G1408" s="11">
        <f>OM[[#This Row],[∆ AUM]]-OM[[#This Row],[effetto mercato]]</f>
        <v>785144.82409948949</v>
      </c>
    </row>
    <row r="1409" spans="1:7">
      <c r="A1409" s="4">
        <v>44056</v>
      </c>
      <c r="B1409">
        <v>-0.2445</v>
      </c>
      <c r="C1409" s="6">
        <f>OM[[#This Row],[Variaz]]/100</f>
        <v>-2.4450000000000001E-3</v>
      </c>
      <c r="D1409" s="10">
        <f>AUM[[#This Row],[ Etica Obbligazionario Misto]]</f>
        <v>1625205383.0900002</v>
      </c>
      <c r="E1409" s="10">
        <f>D1408*OM[[#This Row],[Variazione percentuale]]</f>
        <v>-3981640.9604280004</v>
      </c>
      <c r="F1409" s="11">
        <f>OM[[#This Row],[AUM]]-D1408</f>
        <v>-3277627.3099999428</v>
      </c>
      <c r="G1409" s="11">
        <f>OM[[#This Row],[∆ AUM]]-OM[[#This Row],[effetto mercato]]</f>
        <v>704013.65042805765</v>
      </c>
    </row>
    <row r="1410" spans="1:7">
      <c r="A1410" s="4">
        <v>44057</v>
      </c>
      <c r="B1410">
        <v>0</v>
      </c>
      <c r="C1410" s="6">
        <f>OM[[#This Row],[Variaz]]/100</f>
        <v>0</v>
      </c>
      <c r="D1410" s="10">
        <f>AUM[[#This Row],[ Etica Obbligazionario Misto]]</f>
        <v>1626252944.9199998</v>
      </c>
      <c r="E1410" s="10">
        <f>D1409*OM[[#This Row],[Variazione percentuale]]</f>
        <v>0</v>
      </c>
      <c r="F1410" s="11">
        <f>OM[[#This Row],[AUM]]-D1409</f>
        <v>1047561.8299996853</v>
      </c>
      <c r="G1410" s="11">
        <f>OM[[#This Row],[∆ AUM]]-OM[[#This Row],[effetto mercato]]</f>
        <v>1047561.8299996853</v>
      </c>
    </row>
    <row r="1411" spans="1:7">
      <c r="A1411" s="4">
        <v>44060</v>
      </c>
      <c r="B1411">
        <v>0.1716</v>
      </c>
      <c r="C1411" s="6">
        <f>OM[[#This Row],[Variaz]]/100</f>
        <v>1.7160000000000001E-3</v>
      </c>
      <c r="D1411" s="10">
        <f>AUM[[#This Row],[ Etica Obbligazionario Misto]]</f>
        <v>1630250452.0100002</v>
      </c>
      <c r="E1411" s="10">
        <f>D1410*OM[[#This Row],[Variazione percentuale]]</f>
        <v>2790650.0534827197</v>
      </c>
      <c r="F1411" s="11">
        <f>OM[[#This Row],[AUM]]-D1410</f>
        <v>3997507.090000391</v>
      </c>
      <c r="G1411" s="11">
        <f>OM[[#This Row],[∆ AUM]]-OM[[#This Row],[effetto mercato]]</f>
        <v>1206857.0365176713</v>
      </c>
    </row>
    <row r="1412" spans="1:7">
      <c r="A1412" s="4">
        <v>44061</v>
      </c>
      <c r="B1412">
        <v>-4.8899999999999999E-2</v>
      </c>
      <c r="C1412" s="6">
        <f>OM[[#This Row],[Variaz]]/100</f>
        <v>-4.8899999999999996E-4</v>
      </c>
      <c r="D1412" s="10">
        <f>AUM[[#This Row],[ Etica Obbligazionario Misto]]</f>
        <v>1630232714.5899999</v>
      </c>
      <c r="E1412" s="10">
        <f>D1411*OM[[#This Row],[Variazione percentuale]]</f>
        <v>-797192.47103289003</v>
      </c>
      <c r="F1412" s="11">
        <f>OM[[#This Row],[AUM]]-D1411</f>
        <v>-17737.420000314713</v>
      </c>
      <c r="G1412" s="11">
        <f>OM[[#This Row],[∆ AUM]]-OM[[#This Row],[effetto mercato]]</f>
        <v>779455.05103257531</v>
      </c>
    </row>
    <row r="1413" spans="1:7">
      <c r="A1413" s="4">
        <v>44062</v>
      </c>
      <c r="B1413">
        <v>4.9000000000000002E-2</v>
      </c>
      <c r="C1413" s="6">
        <f>OM[[#This Row],[Variaz]]/100</f>
        <v>4.8999999999999998E-4</v>
      </c>
      <c r="D1413" s="10">
        <f>AUM[[#This Row],[ Etica Obbligazionario Misto]]</f>
        <v>1630984879.52</v>
      </c>
      <c r="E1413" s="10">
        <f>D1412*OM[[#This Row],[Variazione percentuale]]</f>
        <v>798814.03014909988</v>
      </c>
      <c r="F1413" s="11">
        <f>OM[[#This Row],[AUM]]-D1412</f>
        <v>752164.93000006676</v>
      </c>
      <c r="G1413" s="11">
        <f>OM[[#This Row],[∆ AUM]]-OM[[#This Row],[effetto mercato]]</f>
        <v>-46649.100149033125</v>
      </c>
    </row>
    <row r="1414" spans="1:7">
      <c r="A1414" s="4">
        <v>44063</v>
      </c>
      <c r="B1414">
        <v>0</v>
      </c>
      <c r="C1414" s="6">
        <f>OM[[#This Row],[Variaz]]/100</f>
        <v>0</v>
      </c>
      <c r="D1414" s="10">
        <f>AUM[[#This Row],[ Etica Obbligazionario Misto]]</f>
        <v>1632109329.1399999</v>
      </c>
      <c r="E1414" s="10">
        <f>D1413*OM[[#This Row],[Variazione percentuale]]</f>
        <v>0</v>
      </c>
      <c r="F1414" s="11">
        <f>OM[[#This Row],[AUM]]-D1413</f>
        <v>1124449.6199998856</v>
      </c>
      <c r="G1414" s="11">
        <f>OM[[#This Row],[∆ AUM]]-OM[[#This Row],[effetto mercato]]</f>
        <v>1124449.6199998856</v>
      </c>
    </row>
    <row r="1415" spans="1:7">
      <c r="A1415" s="4">
        <v>44064</v>
      </c>
      <c r="B1415">
        <v>1.2200000000000001E-2</v>
      </c>
      <c r="C1415" s="6">
        <f>OM[[#This Row],[Variaz]]/100</f>
        <v>1.2200000000000001E-4</v>
      </c>
      <c r="D1415" s="10">
        <f>AUM[[#This Row],[ Etica Obbligazionario Misto]]</f>
        <v>1633241157.8399999</v>
      </c>
      <c r="E1415" s="10">
        <f>D1414*OM[[#This Row],[Variazione percentuale]]</f>
        <v>199117.33815508001</v>
      </c>
      <c r="F1415" s="11">
        <f>OM[[#This Row],[AUM]]-D1414</f>
        <v>1131828.7000000477</v>
      </c>
      <c r="G1415" s="11">
        <f>OM[[#This Row],[∆ AUM]]-OM[[#This Row],[effetto mercato]]</f>
        <v>932711.3618449677</v>
      </c>
    </row>
    <row r="1416" spans="1:7">
      <c r="A1416" s="4">
        <v>44067</v>
      </c>
      <c r="B1416">
        <v>8.5599999999999996E-2</v>
      </c>
      <c r="C1416" s="6">
        <f>OM[[#This Row],[Variaz]]/100</f>
        <v>8.5599999999999999E-4</v>
      </c>
      <c r="D1416" s="10">
        <f>AUM[[#This Row],[ Etica Obbligazionario Misto]]</f>
        <v>1635825425.75</v>
      </c>
      <c r="E1416" s="10">
        <f>D1415*OM[[#This Row],[Variazione percentuale]]</f>
        <v>1398054.4311110398</v>
      </c>
      <c r="F1416" s="11">
        <f>OM[[#This Row],[AUM]]-D1415</f>
        <v>2584267.9100000858</v>
      </c>
      <c r="G1416" s="11">
        <f>OM[[#This Row],[∆ AUM]]-OM[[#This Row],[effetto mercato]]</f>
        <v>1186213.478889046</v>
      </c>
    </row>
    <row r="1417" spans="1:7">
      <c r="A1417" s="4">
        <v>44068</v>
      </c>
      <c r="B1417">
        <v>-0.20780000000000001</v>
      </c>
      <c r="C1417" s="6">
        <f>OM[[#This Row],[Variaz]]/100</f>
        <v>-2.078E-3</v>
      </c>
      <c r="D1417" s="10">
        <f>AUM[[#This Row],[ Etica Obbligazionario Misto]]</f>
        <v>1633059837.3899999</v>
      </c>
      <c r="E1417" s="10">
        <f>D1416*OM[[#This Row],[Variazione percentuale]]</f>
        <v>-3399245.2347085001</v>
      </c>
      <c r="F1417" s="11">
        <f>OM[[#This Row],[AUM]]-D1416</f>
        <v>-2765588.3600001335</v>
      </c>
      <c r="G1417" s="11">
        <f>OM[[#This Row],[∆ AUM]]-OM[[#This Row],[effetto mercato]]</f>
        <v>633656.87470836658</v>
      </c>
    </row>
    <row r="1418" spans="1:7">
      <c r="A1418" s="4">
        <v>44069</v>
      </c>
      <c r="B1418">
        <v>7.3499999999999996E-2</v>
      </c>
      <c r="C1418" s="6">
        <f>OM[[#This Row],[Variaz]]/100</f>
        <v>7.3499999999999998E-4</v>
      </c>
      <c r="D1418" s="10">
        <f>AUM[[#This Row],[ Etica Obbligazionario Misto]]</f>
        <v>1633143968.1400001</v>
      </c>
      <c r="E1418" s="10">
        <f>D1417*OM[[#This Row],[Variazione percentuale]]</f>
        <v>1200298.9804816497</v>
      </c>
      <c r="F1418" s="11">
        <f>OM[[#This Row],[AUM]]-D1417</f>
        <v>84130.750000238419</v>
      </c>
      <c r="G1418" s="11">
        <f>OM[[#This Row],[∆ AUM]]-OM[[#This Row],[effetto mercato]]</f>
        <v>-1116168.2304814113</v>
      </c>
    </row>
    <row r="1419" spans="1:7">
      <c r="A1419" s="4">
        <v>44070</v>
      </c>
      <c r="B1419">
        <v>-6.1199999999999997E-2</v>
      </c>
      <c r="C1419" s="6">
        <f>OM[[#This Row],[Variaz]]/100</f>
        <v>-6.1200000000000002E-4</v>
      </c>
      <c r="D1419" s="10">
        <f>AUM[[#This Row],[ Etica Obbligazionario Misto]]</f>
        <v>1633067209.3700001</v>
      </c>
      <c r="E1419" s="10">
        <f>D1418*OM[[#This Row],[Variazione percentuale]]</f>
        <v>-999484.10850168008</v>
      </c>
      <c r="F1419" s="11">
        <f>OM[[#This Row],[AUM]]-D1418</f>
        <v>-76758.769999980927</v>
      </c>
      <c r="G1419" s="11">
        <f>OM[[#This Row],[∆ AUM]]-OM[[#This Row],[effetto mercato]]</f>
        <v>922725.33850169915</v>
      </c>
    </row>
    <row r="1420" spans="1:7">
      <c r="A1420" s="4">
        <v>44071</v>
      </c>
      <c r="B1420">
        <v>-8.5699999999999998E-2</v>
      </c>
      <c r="C1420" s="6">
        <f>OM[[#This Row],[Variaz]]/100</f>
        <v>-8.5700000000000001E-4</v>
      </c>
      <c r="D1420" s="10">
        <f>AUM[[#This Row],[ Etica Obbligazionario Misto]]</f>
        <v>1631965097.28</v>
      </c>
      <c r="E1420" s="10">
        <f>D1419*OM[[#This Row],[Variazione percentuale]]</f>
        <v>-1399538.5984300901</v>
      </c>
      <c r="F1420" s="11">
        <f>OM[[#This Row],[AUM]]-D1419</f>
        <v>-1102112.0900001526</v>
      </c>
      <c r="G1420" s="11">
        <f>OM[[#This Row],[∆ AUM]]-OM[[#This Row],[effetto mercato]]</f>
        <v>297426.50842993753</v>
      </c>
    </row>
    <row r="1421" spans="1:7">
      <c r="A1421" s="4">
        <v>44074</v>
      </c>
      <c r="B1421">
        <v>-0.14710000000000001</v>
      </c>
      <c r="C1421" s="6">
        <f>OM[[#This Row],[Variaz]]/100</f>
        <v>-1.4710000000000001E-3</v>
      </c>
      <c r="D1421" s="10">
        <f>AUM[[#This Row],[ Etica Obbligazionario Misto]]</f>
        <v>1629908964.21</v>
      </c>
      <c r="E1421" s="10">
        <f>D1420*OM[[#This Row],[Variazione percentuale]]</f>
        <v>-2400620.6580988802</v>
      </c>
      <c r="F1421" s="11">
        <f>OM[[#This Row],[AUM]]-D1420</f>
        <v>-2056133.0699999332</v>
      </c>
      <c r="G1421" s="11">
        <f>OM[[#This Row],[∆ AUM]]-OM[[#This Row],[effetto mercato]]</f>
        <v>344487.58809894696</v>
      </c>
    </row>
    <row r="1422" spans="1:7">
      <c r="A1422" s="4">
        <v>44075</v>
      </c>
      <c r="B1422">
        <v>0.1105</v>
      </c>
      <c r="C1422" s="6">
        <f>OM[[#This Row],[Variaz]]/100</f>
        <v>1.1050000000000001E-3</v>
      </c>
      <c r="D1422" s="10">
        <f>AUM[[#This Row],[ Etica Obbligazionario Misto]]</f>
        <v>1631510688.23</v>
      </c>
      <c r="E1422" s="10">
        <f>D1421*OM[[#This Row],[Variazione percentuale]]</f>
        <v>1801049.4054520503</v>
      </c>
      <c r="F1422" s="11">
        <f>OM[[#This Row],[AUM]]-D1421</f>
        <v>1601724.0199999809</v>
      </c>
      <c r="G1422" s="11">
        <f>OM[[#This Row],[∆ AUM]]-OM[[#This Row],[effetto mercato]]</f>
        <v>-199325.38545206934</v>
      </c>
    </row>
    <row r="1423" spans="1:7">
      <c r="A1423" s="4">
        <v>44076</v>
      </c>
      <c r="B1423">
        <v>0.50280000000000002</v>
      </c>
      <c r="C1423" s="6">
        <f>OM[[#This Row],[Variaz]]/100</f>
        <v>5.0280000000000004E-3</v>
      </c>
      <c r="D1423" s="10">
        <f>AUM[[#This Row],[ Etica Obbligazionario Misto]]</f>
        <v>1639935746.0599999</v>
      </c>
      <c r="E1423" s="10">
        <f>D1422*OM[[#This Row],[Variazione percentuale]]</f>
        <v>8203235.7404204402</v>
      </c>
      <c r="F1423" s="11">
        <f>OM[[#This Row],[AUM]]-D1422</f>
        <v>8425057.8299999237</v>
      </c>
      <c r="G1423" s="11">
        <f>OM[[#This Row],[∆ AUM]]-OM[[#This Row],[effetto mercato]]</f>
        <v>221822.08957948349</v>
      </c>
    </row>
    <row r="1424" spans="1:7">
      <c r="A1424" s="4">
        <v>44077</v>
      </c>
      <c r="B1424">
        <v>-0.2074</v>
      </c>
      <c r="C1424" s="6">
        <f>OM[[#This Row],[Variaz]]/100</f>
        <v>-2.0739999999999999E-3</v>
      </c>
      <c r="D1424" s="10">
        <f>AUM[[#This Row],[ Etica Obbligazionario Misto]]</f>
        <v>1637013560.28</v>
      </c>
      <c r="E1424" s="10">
        <f>D1423*OM[[#This Row],[Variazione percentuale]]</f>
        <v>-3401226.7373284395</v>
      </c>
      <c r="F1424" s="11">
        <f>OM[[#This Row],[AUM]]-D1423</f>
        <v>-2922185.7799999714</v>
      </c>
      <c r="G1424" s="11">
        <f>OM[[#This Row],[∆ AUM]]-OM[[#This Row],[effetto mercato]]</f>
        <v>479040.9573284681</v>
      </c>
    </row>
    <row r="1425" spans="1:7">
      <c r="A1425" s="4">
        <v>44078</v>
      </c>
      <c r="B1425">
        <v>-0.18340000000000001</v>
      </c>
      <c r="C1425" s="6">
        <f>OM[[#This Row],[Variaz]]/100</f>
        <v>-1.8340000000000001E-3</v>
      </c>
      <c r="D1425" s="10">
        <f>AUM[[#This Row],[ Etica Obbligazionario Misto]]</f>
        <v>1635707409.3899999</v>
      </c>
      <c r="E1425" s="10">
        <f>D1424*OM[[#This Row],[Variazione percentuale]]</f>
        <v>-3002282.8695535203</v>
      </c>
      <c r="F1425" s="11">
        <f>OM[[#This Row],[AUM]]-D1424</f>
        <v>-1306150.8900001049</v>
      </c>
      <c r="G1425" s="11">
        <f>OM[[#This Row],[∆ AUM]]-OM[[#This Row],[effetto mercato]]</f>
        <v>1696131.9795534154</v>
      </c>
    </row>
    <row r="1426" spans="1:7">
      <c r="A1426" s="4">
        <v>44081</v>
      </c>
      <c r="B1426">
        <v>-6.1199999999999997E-2</v>
      </c>
      <c r="C1426" s="6">
        <f>OM[[#This Row],[Variaz]]/100</f>
        <v>-6.1200000000000002E-4</v>
      </c>
      <c r="D1426" s="10">
        <f>AUM[[#This Row],[ Etica Obbligazionario Misto]]</f>
        <v>1635484268.26</v>
      </c>
      <c r="E1426" s="10">
        <f>D1425*OM[[#This Row],[Variazione percentuale]]</f>
        <v>-1001052.93454668</v>
      </c>
      <c r="F1426" s="11">
        <f>OM[[#This Row],[AUM]]-D1425</f>
        <v>-223141.12999987602</v>
      </c>
      <c r="G1426" s="11">
        <f>OM[[#This Row],[∆ AUM]]-OM[[#This Row],[effetto mercato]]</f>
        <v>777911.80454680393</v>
      </c>
    </row>
    <row r="1427" spans="1:7">
      <c r="A1427" s="4">
        <v>44082</v>
      </c>
      <c r="B1427">
        <v>-4.9000000000000002E-2</v>
      </c>
      <c r="C1427" s="6">
        <f>OM[[#This Row],[Variaz]]/100</f>
        <v>-4.8999999999999998E-4</v>
      </c>
      <c r="D1427" s="10">
        <f>AUM[[#This Row],[ Etica Obbligazionario Misto]]</f>
        <v>1635309239.6799998</v>
      </c>
      <c r="E1427" s="10">
        <f>D1426*OM[[#This Row],[Variazione percentuale]]</f>
        <v>-801387.2914474</v>
      </c>
      <c r="F1427" s="11">
        <f>OM[[#This Row],[AUM]]-D1426</f>
        <v>-175028.58000016212</v>
      </c>
      <c r="G1427" s="11">
        <f>OM[[#This Row],[∆ AUM]]-OM[[#This Row],[effetto mercato]]</f>
        <v>626358.71144723787</v>
      </c>
    </row>
    <row r="1428" spans="1:7">
      <c r="A1428" s="4">
        <v>44083</v>
      </c>
      <c r="B1428">
        <v>9.8100000000000007E-2</v>
      </c>
      <c r="C1428" s="6">
        <f>OM[[#This Row],[Variaz]]/100</f>
        <v>9.810000000000001E-4</v>
      </c>
      <c r="D1428" s="10">
        <f>AUM[[#This Row],[ Etica Obbligazionario Misto]]</f>
        <v>1637547138.24</v>
      </c>
      <c r="E1428" s="10">
        <f>D1427*OM[[#This Row],[Variazione percentuale]]</f>
        <v>1604238.3641260799</v>
      </c>
      <c r="F1428" s="11">
        <f>OM[[#This Row],[AUM]]-D1427</f>
        <v>2237898.5600001812</v>
      </c>
      <c r="G1428" s="11">
        <f>OM[[#This Row],[∆ AUM]]-OM[[#This Row],[effetto mercato]]</f>
        <v>633660.19587410125</v>
      </c>
    </row>
    <row r="1429" spans="1:7">
      <c r="A1429" s="4">
        <v>44084</v>
      </c>
      <c r="B1429">
        <v>-0.17150000000000001</v>
      </c>
      <c r="C1429" s="6">
        <f>OM[[#This Row],[Variaz]]/100</f>
        <v>-1.7150000000000002E-3</v>
      </c>
      <c r="D1429" s="10">
        <f>AUM[[#This Row],[ Etica Obbligazionario Misto]]</f>
        <v>1635177461</v>
      </c>
      <c r="E1429" s="10">
        <f>D1428*OM[[#This Row],[Variazione percentuale]]</f>
        <v>-2808393.3420816003</v>
      </c>
      <c r="F1429" s="11">
        <f>OM[[#This Row],[AUM]]-D1428</f>
        <v>-2369677.2400000095</v>
      </c>
      <c r="G1429" s="11">
        <f>OM[[#This Row],[∆ AUM]]-OM[[#This Row],[effetto mercato]]</f>
        <v>438716.1020815908</v>
      </c>
    </row>
    <row r="1430" spans="1:7">
      <c r="A1430" s="4">
        <v>44085</v>
      </c>
      <c r="B1430">
        <v>0.20860000000000001</v>
      </c>
      <c r="C1430" s="6">
        <f>OM[[#This Row],[Variaz]]/100</f>
        <v>2.0860000000000002E-3</v>
      </c>
      <c r="D1430" s="10">
        <f>AUM[[#This Row],[ Etica Obbligazionario Misto]]</f>
        <v>1639053035.8499999</v>
      </c>
      <c r="E1430" s="10">
        <f>D1429*OM[[#This Row],[Variazione percentuale]]</f>
        <v>3410980.1836460005</v>
      </c>
      <c r="F1430" s="11">
        <f>OM[[#This Row],[AUM]]-D1429</f>
        <v>3875574.8499999046</v>
      </c>
      <c r="G1430" s="11">
        <f>OM[[#This Row],[∆ AUM]]-OM[[#This Row],[effetto mercato]]</f>
        <v>464594.66635390418</v>
      </c>
    </row>
    <row r="1431" spans="1:7">
      <c r="A1431" s="4">
        <v>44088</v>
      </c>
      <c r="B1431">
        <v>0.1225</v>
      </c>
      <c r="C1431" s="6">
        <f>OM[[#This Row],[Variaz]]/100</f>
        <v>1.225E-3</v>
      </c>
      <c r="D1431" s="10">
        <f>AUM[[#This Row],[ Etica Obbligazionario Misto]]</f>
        <v>1641492865.5899999</v>
      </c>
      <c r="E1431" s="10">
        <f>D1430*OM[[#This Row],[Variazione percentuale]]</f>
        <v>2007839.9689162499</v>
      </c>
      <c r="F1431" s="11">
        <f>OM[[#This Row],[AUM]]-D1430</f>
        <v>2439829.7400000095</v>
      </c>
      <c r="G1431" s="11">
        <f>OM[[#This Row],[∆ AUM]]-OM[[#This Row],[effetto mercato]]</f>
        <v>431989.77108375961</v>
      </c>
    </row>
    <row r="1432" spans="1:7">
      <c r="A1432" s="4">
        <v>44089</v>
      </c>
      <c r="B1432">
        <v>0.12230000000000001</v>
      </c>
      <c r="C1432" s="6">
        <f>OM[[#This Row],[Variaz]]/100</f>
        <v>1.2230000000000001E-3</v>
      </c>
      <c r="D1432" s="10">
        <f>AUM[[#This Row],[ Etica Obbligazionario Misto]]</f>
        <v>1644138827.8099999</v>
      </c>
      <c r="E1432" s="10">
        <f>D1431*OM[[#This Row],[Variazione percentuale]]</f>
        <v>2007545.7746165702</v>
      </c>
      <c r="F1432" s="11">
        <f>OM[[#This Row],[AUM]]-D1431</f>
        <v>2645962.2200000286</v>
      </c>
      <c r="G1432" s="11">
        <f>OM[[#This Row],[∆ AUM]]-OM[[#This Row],[effetto mercato]]</f>
        <v>638416.4453834584</v>
      </c>
    </row>
    <row r="1433" spans="1:7">
      <c r="A1433" s="4">
        <v>44090</v>
      </c>
      <c r="B1433">
        <v>9.7699999999999995E-2</v>
      </c>
      <c r="C1433" s="6">
        <f>OM[[#This Row],[Variaz]]/100</f>
        <v>9.77E-4</v>
      </c>
      <c r="D1433" s="10">
        <f>AUM[[#This Row],[ Etica Obbligazionario Misto]]</f>
        <v>1646574789.1299999</v>
      </c>
      <c r="E1433" s="10">
        <f>D1432*OM[[#This Row],[Variazione percentuale]]</f>
        <v>1606323.6347703699</v>
      </c>
      <c r="F1433" s="11">
        <f>OM[[#This Row],[AUM]]-D1432</f>
        <v>2435961.3199999332</v>
      </c>
      <c r="G1433" s="11">
        <f>OM[[#This Row],[∆ AUM]]-OM[[#This Row],[effetto mercato]]</f>
        <v>829637.68522956339</v>
      </c>
    </row>
    <row r="1434" spans="1:7">
      <c r="A1434" s="4">
        <v>44091</v>
      </c>
      <c r="B1434">
        <v>0</v>
      </c>
      <c r="C1434" s="6">
        <f>OM[[#This Row],[Variaz]]/100</f>
        <v>0</v>
      </c>
      <c r="D1434" s="10">
        <f>AUM[[#This Row],[ Etica Obbligazionario Misto]]</f>
        <v>1646931305.6299999</v>
      </c>
      <c r="E1434" s="10">
        <f>D1433*OM[[#This Row],[Variazione percentuale]]</f>
        <v>0</v>
      </c>
      <c r="F1434" s="11">
        <f>OM[[#This Row],[AUM]]-D1433</f>
        <v>356516.5</v>
      </c>
      <c r="G1434" s="11">
        <f>OM[[#This Row],[∆ AUM]]-OM[[#This Row],[effetto mercato]]</f>
        <v>356516.5</v>
      </c>
    </row>
    <row r="1435" spans="1:7">
      <c r="A1435" s="4">
        <v>44092</v>
      </c>
      <c r="B1435">
        <v>-0.15870000000000001</v>
      </c>
      <c r="C1435" s="6">
        <f>OM[[#This Row],[Variaz]]/100</f>
        <v>-1.5870000000000001E-3</v>
      </c>
      <c r="D1435" s="10">
        <f>AUM[[#This Row],[ Etica Obbligazionario Misto]]</f>
        <v>1644832785.04</v>
      </c>
      <c r="E1435" s="10">
        <f>D1434*OM[[#This Row],[Variazione percentuale]]</f>
        <v>-2613679.9820348099</v>
      </c>
      <c r="F1435" s="11">
        <f>OM[[#This Row],[AUM]]-D1434</f>
        <v>-2098520.5899999142</v>
      </c>
      <c r="G1435" s="11">
        <f>OM[[#This Row],[∆ AUM]]-OM[[#This Row],[effetto mercato]]</f>
        <v>515159.39203489572</v>
      </c>
    </row>
    <row r="1436" spans="1:7">
      <c r="A1436" s="4">
        <v>44095</v>
      </c>
      <c r="B1436">
        <v>-2.4400000000000002E-2</v>
      </c>
      <c r="C1436" s="6">
        <f>OM[[#This Row],[Variaz]]/100</f>
        <v>-2.4400000000000002E-4</v>
      </c>
      <c r="D1436" s="10">
        <f>AUM[[#This Row],[ Etica Obbligazionario Misto]]</f>
        <v>1645255987.01</v>
      </c>
      <c r="E1436" s="10">
        <f>D1435*OM[[#This Row],[Variazione percentuale]]</f>
        <v>-401339.19954976003</v>
      </c>
      <c r="F1436" s="11">
        <f>OM[[#This Row],[AUM]]-D1435</f>
        <v>423201.97000002861</v>
      </c>
      <c r="G1436" s="11">
        <f>OM[[#This Row],[∆ AUM]]-OM[[#This Row],[effetto mercato]]</f>
        <v>824541.16954978858</v>
      </c>
    </row>
    <row r="1437" spans="1:7">
      <c r="A1437" s="4">
        <v>44096</v>
      </c>
      <c r="B1437">
        <v>7.3400000000000007E-2</v>
      </c>
      <c r="C1437" s="6">
        <f>OM[[#This Row],[Variaz]]/100</f>
        <v>7.3400000000000006E-4</v>
      </c>
      <c r="D1437" s="10">
        <f>AUM[[#This Row],[ Etica Obbligazionario Misto]]</f>
        <v>1646863381.0999999</v>
      </c>
      <c r="E1437" s="10">
        <f>D1436*OM[[#This Row],[Variazione percentuale]]</f>
        <v>1207617.8944653401</v>
      </c>
      <c r="F1437" s="11">
        <f>OM[[#This Row],[AUM]]-D1436</f>
        <v>1607394.0899999142</v>
      </c>
      <c r="G1437" s="11">
        <f>OM[[#This Row],[∆ AUM]]-OM[[#This Row],[effetto mercato]]</f>
        <v>399776.1955345741</v>
      </c>
    </row>
    <row r="1438" spans="1:7">
      <c r="A1438" s="4">
        <v>44097</v>
      </c>
      <c r="B1438">
        <v>-4.8899999999999999E-2</v>
      </c>
      <c r="C1438" s="6">
        <f>OM[[#This Row],[Variaz]]/100</f>
        <v>-4.8899999999999996E-4</v>
      </c>
      <c r="D1438" s="10">
        <f>AUM[[#This Row],[ Etica Obbligazionario Misto]]</f>
        <v>1647161022.8499999</v>
      </c>
      <c r="E1438" s="10">
        <f>D1437*OM[[#This Row],[Variazione percentuale]]</f>
        <v>-805316.1933578999</v>
      </c>
      <c r="F1438" s="11">
        <f>OM[[#This Row],[AUM]]-D1437</f>
        <v>297641.75</v>
      </c>
      <c r="G1438" s="11">
        <f>OM[[#This Row],[∆ AUM]]-OM[[#This Row],[effetto mercato]]</f>
        <v>1102957.9433578998</v>
      </c>
    </row>
    <row r="1439" spans="1:7">
      <c r="A1439" s="4">
        <v>44098</v>
      </c>
      <c r="B1439">
        <v>-0.1222</v>
      </c>
      <c r="C1439" s="6">
        <f>OM[[#This Row],[Variaz]]/100</f>
        <v>-1.222E-3</v>
      </c>
      <c r="D1439" s="10">
        <f>AUM[[#This Row],[ Etica Obbligazionario Misto]]</f>
        <v>1645763256.78</v>
      </c>
      <c r="E1439" s="10">
        <f>D1438*OM[[#This Row],[Variazione percentuale]]</f>
        <v>-2012830.7699226998</v>
      </c>
      <c r="F1439" s="11">
        <f>OM[[#This Row],[AUM]]-D1438</f>
        <v>-1397766.0699999332</v>
      </c>
      <c r="G1439" s="11">
        <f>OM[[#This Row],[∆ AUM]]-OM[[#This Row],[effetto mercato]]</f>
        <v>615064.69992276654</v>
      </c>
    </row>
    <row r="1440" spans="1:7">
      <c r="A1440" s="4">
        <v>44099</v>
      </c>
      <c r="B1440">
        <v>0.1469</v>
      </c>
      <c r="C1440" s="6">
        <f>OM[[#This Row],[Variaz]]/100</f>
        <v>1.469E-3</v>
      </c>
      <c r="D1440" s="10">
        <f>AUM[[#This Row],[ Etica Obbligazionario Misto]]</f>
        <v>1649331009.51</v>
      </c>
      <c r="E1440" s="10">
        <f>D1439*OM[[#This Row],[Variazione percentuale]]</f>
        <v>2417626.2242098199</v>
      </c>
      <c r="F1440" s="11">
        <f>OM[[#This Row],[AUM]]-D1439</f>
        <v>3567752.7300000191</v>
      </c>
      <c r="G1440" s="11">
        <f>OM[[#This Row],[∆ AUM]]-OM[[#This Row],[effetto mercato]]</f>
        <v>1150126.5057901992</v>
      </c>
    </row>
    <row r="1441" spans="1:7">
      <c r="A1441" s="4">
        <v>44102</v>
      </c>
      <c r="B1441">
        <v>0.19550000000000001</v>
      </c>
      <c r="C1441" s="6">
        <f>OM[[#This Row],[Variaz]]/100</f>
        <v>1.9550000000000001E-3</v>
      </c>
      <c r="D1441" s="10">
        <f>AUM[[#This Row],[ Etica Obbligazionario Misto]]</f>
        <v>1653552986.8700001</v>
      </c>
      <c r="E1441" s="10">
        <f>D1440*OM[[#This Row],[Variazione percentuale]]</f>
        <v>3224442.1235920503</v>
      </c>
      <c r="F1441" s="11">
        <f>OM[[#This Row],[AUM]]-D1440</f>
        <v>4221977.3600001335</v>
      </c>
      <c r="G1441" s="11">
        <f>OM[[#This Row],[∆ AUM]]-OM[[#This Row],[effetto mercato]]</f>
        <v>997535.23640808323</v>
      </c>
    </row>
    <row r="1442" spans="1:7">
      <c r="A1442" s="4">
        <v>44103</v>
      </c>
      <c r="B1442">
        <v>1.2200000000000001E-2</v>
      </c>
      <c r="C1442" s="6">
        <f>OM[[#This Row],[Variaz]]/100</f>
        <v>1.2200000000000001E-4</v>
      </c>
      <c r="D1442" s="10">
        <f>AUM[[#This Row],[ Etica Obbligazionario Misto]]</f>
        <v>1655380792.72</v>
      </c>
      <c r="E1442" s="10">
        <f>D1441*OM[[#This Row],[Variazione percentuale]]</f>
        <v>201733.46439814003</v>
      </c>
      <c r="F1442" s="11">
        <f>OM[[#This Row],[AUM]]-D1441</f>
        <v>1827805.8499999046</v>
      </c>
      <c r="G1442" s="11">
        <f>OM[[#This Row],[∆ AUM]]-OM[[#This Row],[effetto mercato]]</f>
        <v>1626072.3856017645</v>
      </c>
    </row>
    <row r="1443" spans="1:7">
      <c r="A1443" s="4">
        <v>44104</v>
      </c>
      <c r="B1443">
        <v>-3.6600000000000001E-2</v>
      </c>
      <c r="C1443" s="6">
        <f>OM[[#This Row],[Variaz]]/100</f>
        <v>-3.6600000000000001E-4</v>
      </c>
      <c r="D1443" s="10">
        <f>AUM[[#This Row],[ Etica Obbligazionario Misto]]</f>
        <v>1655454616.46</v>
      </c>
      <c r="E1443" s="10">
        <f>D1442*OM[[#This Row],[Variazione percentuale]]</f>
        <v>-605869.37013552</v>
      </c>
      <c r="F1443" s="11">
        <f>OM[[#This Row],[AUM]]-D1442</f>
        <v>73823.740000009537</v>
      </c>
      <c r="G1443" s="11">
        <f>OM[[#This Row],[∆ AUM]]-OM[[#This Row],[effetto mercato]]</f>
        <v>679693.11013552954</v>
      </c>
    </row>
    <row r="1444" spans="1:7">
      <c r="A1444" s="4">
        <v>44105</v>
      </c>
      <c r="B1444">
        <v>0.13420000000000001</v>
      </c>
      <c r="C1444" s="6">
        <f>OM[[#This Row],[Variaz]]/100</f>
        <v>1.3420000000000001E-3</v>
      </c>
      <c r="D1444" s="10">
        <f>AUM[[#This Row],[ Etica Obbligazionario Misto]]</f>
        <v>1658529018.6299999</v>
      </c>
      <c r="E1444" s="10">
        <f>D1443*OM[[#This Row],[Variazione percentuale]]</f>
        <v>2221620.0952893202</v>
      </c>
      <c r="F1444" s="11">
        <f>OM[[#This Row],[AUM]]-D1443</f>
        <v>3074402.1699998379</v>
      </c>
      <c r="G1444" s="11">
        <f>OM[[#This Row],[∆ AUM]]-OM[[#This Row],[effetto mercato]]</f>
        <v>852782.07471051766</v>
      </c>
    </row>
    <row r="1445" spans="1:7">
      <c r="A1445" s="4">
        <v>44106</v>
      </c>
      <c r="B1445">
        <v>4.87E-2</v>
      </c>
      <c r="C1445" s="6">
        <f>OM[[#This Row],[Variaz]]/100</f>
        <v>4.8700000000000002E-4</v>
      </c>
      <c r="D1445" s="10">
        <f>AUM[[#This Row],[ Etica Obbligazionario Misto]]</f>
        <v>1660290660.1600001</v>
      </c>
      <c r="E1445" s="10">
        <f>D1444*OM[[#This Row],[Variazione percentuale]]</f>
        <v>807703.63207280997</v>
      </c>
      <c r="F1445" s="11">
        <f>OM[[#This Row],[AUM]]-D1444</f>
        <v>1761641.5300002098</v>
      </c>
      <c r="G1445" s="11">
        <f>OM[[#This Row],[∆ AUM]]-OM[[#This Row],[effetto mercato]]</f>
        <v>953937.89792739984</v>
      </c>
    </row>
    <row r="1446" spans="1:7">
      <c r="A1446" s="4">
        <v>44109</v>
      </c>
      <c r="B1446">
        <v>3.6499999999999998E-2</v>
      </c>
      <c r="C1446" s="6">
        <f>OM[[#This Row],[Variaz]]/100</f>
        <v>3.6499999999999998E-4</v>
      </c>
      <c r="D1446" s="10">
        <f>AUM[[#This Row],[ Etica Obbligazionario Misto]]</f>
        <v>1663134039.0699999</v>
      </c>
      <c r="E1446" s="10">
        <f>D1445*OM[[#This Row],[Variazione percentuale]]</f>
        <v>606006.09095840005</v>
      </c>
      <c r="F1446" s="11">
        <f>OM[[#This Row],[AUM]]-D1445</f>
        <v>2843378.9099998474</v>
      </c>
      <c r="G1446" s="11">
        <f>OM[[#This Row],[∆ AUM]]-OM[[#This Row],[effetto mercato]]</f>
        <v>2237372.8190414472</v>
      </c>
    </row>
    <row r="1447" spans="1:7">
      <c r="A1447" s="4">
        <v>44110</v>
      </c>
      <c r="B1447">
        <v>4.87E-2</v>
      </c>
      <c r="C1447" s="6">
        <f>OM[[#This Row],[Variaz]]/100</f>
        <v>4.8700000000000002E-4</v>
      </c>
      <c r="D1447" s="10">
        <f>AUM[[#This Row],[ Etica Obbligazionario Misto]]</f>
        <v>1665243944.8399999</v>
      </c>
      <c r="E1447" s="10">
        <f>D1446*OM[[#This Row],[Variazione percentuale]]</f>
        <v>809946.27702708996</v>
      </c>
      <c r="F1447" s="11">
        <f>OM[[#This Row],[AUM]]-D1446</f>
        <v>2109905.7699999809</v>
      </c>
      <c r="G1447" s="11">
        <f>OM[[#This Row],[∆ AUM]]-OM[[#This Row],[effetto mercato]]</f>
        <v>1299959.4929728908</v>
      </c>
    </row>
    <row r="1448" spans="1:7">
      <c r="A1448" s="4">
        <v>44111</v>
      </c>
      <c r="B1448">
        <v>0.1217</v>
      </c>
      <c r="C1448" s="6">
        <f>OM[[#This Row],[Variaz]]/100</f>
        <v>1.217E-3</v>
      </c>
      <c r="D1448" s="10">
        <f>AUM[[#This Row],[ Etica Obbligazionario Misto]]</f>
        <v>1669322503.72</v>
      </c>
      <c r="E1448" s="10">
        <f>D1447*OM[[#This Row],[Variazione percentuale]]</f>
        <v>2026601.8808702799</v>
      </c>
      <c r="F1448" s="11">
        <f>OM[[#This Row],[AUM]]-D1447</f>
        <v>4078558.8800001144</v>
      </c>
      <c r="G1448" s="11">
        <f>OM[[#This Row],[∆ AUM]]-OM[[#This Row],[effetto mercato]]</f>
        <v>2051956.9991298346</v>
      </c>
    </row>
    <row r="1449" spans="1:7">
      <c r="A1449" s="4">
        <v>44112</v>
      </c>
      <c r="B1449">
        <v>0.20660000000000001</v>
      </c>
      <c r="C1449" s="6">
        <f>OM[[#This Row],[Variaz]]/100</f>
        <v>2.0660000000000001E-3</v>
      </c>
      <c r="D1449" s="10">
        <f>AUM[[#This Row],[ Etica Obbligazionario Misto]]</f>
        <v>1674674453.8299999</v>
      </c>
      <c r="E1449" s="10">
        <f>D1448*OM[[#This Row],[Variazione percentuale]]</f>
        <v>3448820.2926855204</v>
      </c>
      <c r="F1449" s="11">
        <f>OM[[#This Row],[AUM]]-D1448</f>
        <v>5351950.1099998951</v>
      </c>
      <c r="G1449" s="11">
        <f>OM[[#This Row],[∆ AUM]]-OM[[#This Row],[effetto mercato]]</f>
        <v>1903129.8173143747</v>
      </c>
    </row>
    <row r="1450" spans="1:7">
      <c r="A1450" s="4">
        <v>44113</v>
      </c>
      <c r="B1450">
        <v>6.0600000000000001E-2</v>
      </c>
      <c r="C1450" s="6">
        <f>OM[[#This Row],[Variaz]]/100</f>
        <v>6.0599999999999998E-4</v>
      </c>
      <c r="D1450" s="10">
        <f>AUM[[#This Row],[ Etica Obbligazionario Misto]]</f>
        <v>1676774792.3400002</v>
      </c>
      <c r="E1450" s="10">
        <f>D1449*OM[[#This Row],[Variazione percentuale]]</f>
        <v>1014852.7190209799</v>
      </c>
      <c r="F1450" s="11">
        <f>OM[[#This Row],[AUM]]-D1449</f>
        <v>2100338.5100002289</v>
      </c>
      <c r="G1450" s="11">
        <f>OM[[#This Row],[∆ AUM]]-OM[[#This Row],[effetto mercato]]</f>
        <v>1085485.7909792489</v>
      </c>
    </row>
    <row r="1451" spans="1:7">
      <c r="A1451" s="4">
        <v>44116</v>
      </c>
      <c r="B1451">
        <v>0.20599999999999999</v>
      </c>
      <c r="C1451" s="6">
        <f>OM[[#This Row],[Variaz]]/100</f>
        <v>2.0599999999999998E-3</v>
      </c>
      <c r="D1451" s="10">
        <f>AUM[[#This Row],[ Etica Obbligazionario Misto]]</f>
        <v>1681380380.54</v>
      </c>
      <c r="E1451" s="10">
        <f>D1450*OM[[#This Row],[Variazione percentuale]]</f>
        <v>3454156.0722204</v>
      </c>
      <c r="F1451" s="11">
        <f>OM[[#This Row],[AUM]]-D1450</f>
        <v>4605588.1999998093</v>
      </c>
      <c r="G1451" s="11">
        <f>OM[[#This Row],[∆ AUM]]-OM[[#This Row],[effetto mercato]]</f>
        <v>1151432.1277794093</v>
      </c>
    </row>
    <row r="1452" spans="1:7">
      <c r="A1452" s="4">
        <v>44117</v>
      </c>
      <c r="B1452">
        <v>7.2599999999999998E-2</v>
      </c>
      <c r="C1452" s="6">
        <f>OM[[#This Row],[Variaz]]/100</f>
        <v>7.2599999999999997E-4</v>
      </c>
      <c r="D1452" s="10">
        <f>AUM[[#This Row],[ Etica Obbligazionario Misto]]</f>
        <v>1684873510.53</v>
      </c>
      <c r="E1452" s="10">
        <f>D1451*OM[[#This Row],[Variazione percentuale]]</f>
        <v>1220682.15627204</v>
      </c>
      <c r="F1452" s="11">
        <f>OM[[#This Row],[AUM]]-D1451</f>
        <v>3493129.9900000095</v>
      </c>
      <c r="G1452" s="11">
        <f>OM[[#This Row],[∆ AUM]]-OM[[#This Row],[effetto mercato]]</f>
        <v>2272447.8337279698</v>
      </c>
    </row>
    <row r="1453" spans="1:7">
      <c r="A1453" s="4">
        <v>44118</v>
      </c>
      <c r="B1453">
        <v>2.4199999999999999E-2</v>
      </c>
      <c r="C1453" s="6">
        <f>OM[[#This Row],[Variaz]]/100</f>
        <v>2.42E-4</v>
      </c>
      <c r="D1453" s="10">
        <f>AUM[[#This Row],[ Etica Obbligazionario Misto]]</f>
        <v>1685799687.29</v>
      </c>
      <c r="E1453" s="10">
        <f>D1452*OM[[#This Row],[Variazione percentuale]]</f>
        <v>407739.38954826002</v>
      </c>
      <c r="F1453" s="11">
        <f>OM[[#This Row],[AUM]]-D1452</f>
        <v>926176.75999999046</v>
      </c>
      <c r="G1453" s="11">
        <f>OM[[#This Row],[∆ AUM]]-OM[[#This Row],[effetto mercato]]</f>
        <v>518437.37045173044</v>
      </c>
    </row>
    <row r="1454" spans="1:7">
      <c r="A1454" s="4">
        <v>44119</v>
      </c>
      <c r="B1454">
        <v>-7.2499999999999995E-2</v>
      </c>
      <c r="C1454" s="6">
        <f>OM[[#This Row],[Variaz]]/100</f>
        <v>-7.2499999999999995E-4</v>
      </c>
      <c r="D1454" s="10">
        <f>AUM[[#This Row],[ Etica Obbligazionario Misto]]</f>
        <v>1684207783.72</v>
      </c>
      <c r="E1454" s="10">
        <f>D1453*OM[[#This Row],[Variazione percentuale]]</f>
        <v>-1222204.7732852499</v>
      </c>
      <c r="F1454" s="11">
        <f>OM[[#This Row],[AUM]]-D1453</f>
        <v>-1591903.5699999332</v>
      </c>
      <c r="G1454" s="11">
        <f>OM[[#This Row],[∆ AUM]]-OM[[#This Row],[effetto mercato]]</f>
        <v>-369698.7967146833</v>
      </c>
    </row>
    <row r="1455" spans="1:7">
      <c r="A1455" s="4">
        <v>44120</v>
      </c>
      <c r="B1455">
        <v>0.10879999999999999</v>
      </c>
      <c r="C1455" s="6">
        <f>OM[[#This Row],[Variaz]]/100</f>
        <v>1.088E-3</v>
      </c>
      <c r="D1455" s="10">
        <f>AUM[[#This Row],[ Etica Obbligazionario Misto]]</f>
        <v>1686931343.3899999</v>
      </c>
      <c r="E1455" s="10">
        <f>D1454*OM[[#This Row],[Variazione percentuale]]</f>
        <v>1832418.06868736</v>
      </c>
      <c r="F1455" s="11">
        <f>OM[[#This Row],[AUM]]-D1454</f>
        <v>2723559.6699998379</v>
      </c>
      <c r="G1455" s="11">
        <f>OM[[#This Row],[∆ AUM]]-OM[[#This Row],[effetto mercato]]</f>
        <v>891141.60131247784</v>
      </c>
    </row>
    <row r="1456" spans="1:7">
      <c r="A1456" s="4">
        <v>44123</v>
      </c>
      <c r="B1456">
        <v>-0.1933</v>
      </c>
      <c r="C1456" s="6">
        <f>OM[[#This Row],[Variaz]]/100</f>
        <v>-1.933E-3</v>
      </c>
      <c r="D1456" s="10">
        <f>AUM[[#This Row],[ Etica Obbligazionario Misto]]</f>
        <v>1684895530.78</v>
      </c>
      <c r="E1456" s="10">
        <f>D1455*OM[[#This Row],[Variazione percentuale]]</f>
        <v>-3260838.28677287</v>
      </c>
      <c r="F1456" s="11">
        <f>OM[[#This Row],[AUM]]-D1455</f>
        <v>-2035812.6099998951</v>
      </c>
      <c r="G1456" s="11">
        <f>OM[[#This Row],[∆ AUM]]-OM[[#This Row],[effetto mercato]]</f>
        <v>1225025.6767729749</v>
      </c>
    </row>
    <row r="1457" spans="1:7">
      <c r="A1457" s="4">
        <v>44124</v>
      </c>
      <c r="B1457">
        <v>-9.6799999999999997E-2</v>
      </c>
      <c r="C1457" s="6">
        <f>OM[[#This Row],[Variaz]]/100</f>
        <v>-9.68E-4</v>
      </c>
      <c r="D1457" s="10">
        <f>AUM[[#This Row],[ Etica Obbligazionario Misto]]</f>
        <v>1685247409.4300001</v>
      </c>
      <c r="E1457" s="10">
        <f>D1456*OM[[#This Row],[Variazione percentuale]]</f>
        <v>-1630978.87379504</v>
      </c>
      <c r="F1457" s="11">
        <f>OM[[#This Row],[AUM]]-D1456</f>
        <v>351878.65000009537</v>
      </c>
      <c r="G1457" s="11">
        <f>OM[[#This Row],[∆ AUM]]-OM[[#This Row],[effetto mercato]]</f>
        <v>1982857.5237951353</v>
      </c>
    </row>
    <row r="1458" spans="1:7">
      <c r="A1458" s="4">
        <v>44125</v>
      </c>
      <c r="B1458">
        <v>-0.2059</v>
      </c>
      <c r="C1458" s="6">
        <f>OM[[#This Row],[Variaz]]/100</f>
        <v>-2.0590000000000001E-3</v>
      </c>
      <c r="D1458" s="10">
        <f>AUM[[#This Row],[ Etica Obbligazionario Misto]]</f>
        <v>1682946416.5899999</v>
      </c>
      <c r="E1458" s="10">
        <f>D1457*OM[[#This Row],[Variazione percentuale]]</f>
        <v>-3469924.4160163701</v>
      </c>
      <c r="F1458" s="11">
        <f>OM[[#This Row],[AUM]]-D1457</f>
        <v>-2300992.8400001526</v>
      </c>
      <c r="G1458" s="11">
        <f>OM[[#This Row],[∆ AUM]]-OM[[#This Row],[effetto mercato]]</f>
        <v>1168931.5760162175</v>
      </c>
    </row>
    <row r="1459" spans="1:7">
      <c r="A1459" s="4">
        <v>44126</v>
      </c>
      <c r="B1459">
        <v>-6.0699999999999997E-2</v>
      </c>
      <c r="C1459" s="6">
        <f>OM[[#This Row],[Variaz]]/100</f>
        <v>-6.0700000000000001E-4</v>
      </c>
      <c r="D1459" s="10">
        <f>AUM[[#This Row],[ Etica Obbligazionario Misto]]</f>
        <v>1682839920.6199999</v>
      </c>
      <c r="E1459" s="10">
        <f>D1458*OM[[#This Row],[Variazione percentuale]]</f>
        <v>-1021548.47487013</v>
      </c>
      <c r="F1459" s="11">
        <f>OM[[#This Row],[AUM]]-D1458</f>
        <v>-106495.97000002861</v>
      </c>
      <c r="G1459" s="11">
        <f>OM[[#This Row],[∆ AUM]]-OM[[#This Row],[effetto mercato]]</f>
        <v>915052.50487010134</v>
      </c>
    </row>
    <row r="1460" spans="1:7">
      <c r="A1460" s="4">
        <v>44127</v>
      </c>
      <c r="B1460">
        <v>0.1215</v>
      </c>
      <c r="C1460" s="6">
        <f>OM[[#This Row],[Variaz]]/100</f>
        <v>1.2149999999999999E-3</v>
      </c>
      <c r="D1460" s="10">
        <f>AUM[[#This Row],[ Etica Obbligazionario Misto]]</f>
        <v>1686346696.72</v>
      </c>
      <c r="E1460" s="10">
        <f>D1459*OM[[#This Row],[Variazione percentuale]]</f>
        <v>2044650.5035532997</v>
      </c>
      <c r="F1460" s="11">
        <f>OM[[#This Row],[AUM]]-D1459</f>
        <v>3506776.1000001431</v>
      </c>
      <c r="G1460" s="11">
        <f>OM[[#This Row],[∆ AUM]]-OM[[#This Row],[effetto mercato]]</f>
        <v>1462125.5964468434</v>
      </c>
    </row>
    <row r="1461" spans="1:7">
      <c r="A1461" s="4">
        <v>44130</v>
      </c>
      <c r="B1461">
        <v>-0.14560000000000001</v>
      </c>
      <c r="C1461" s="6">
        <f>OM[[#This Row],[Variaz]]/100</f>
        <v>-1.456E-3</v>
      </c>
      <c r="D1461" s="10">
        <f>AUM[[#This Row],[ Etica Obbligazionario Misto]]</f>
        <v>1686089127</v>
      </c>
      <c r="E1461" s="10">
        <f>D1460*OM[[#This Row],[Variazione percentuale]]</f>
        <v>-2455320.7904243199</v>
      </c>
      <c r="F1461" s="11">
        <f>OM[[#This Row],[AUM]]-D1460</f>
        <v>-257569.72000002861</v>
      </c>
      <c r="G1461" s="11">
        <f>OM[[#This Row],[∆ AUM]]-OM[[#This Row],[effetto mercato]]</f>
        <v>2197751.0704242913</v>
      </c>
    </row>
    <row r="1462" spans="1:7">
      <c r="A1462" s="4">
        <v>44131</v>
      </c>
      <c r="B1462">
        <v>-1.21E-2</v>
      </c>
      <c r="C1462" s="6">
        <f>OM[[#This Row],[Variaz]]/100</f>
        <v>-1.21E-4</v>
      </c>
      <c r="D1462" s="10">
        <f>AUM[[#This Row],[ Etica Obbligazionario Misto]]</f>
        <v>1686357566.46</v>
      </c>
      <c r="E1462" s="10">
        <f>D1461*OM[[#This Row],[Variazione percentuale]]</f>
        <v>-204016.78436700001</v>
      </c>
      <c r="F1462" s="11">
        <f>OM[[#This Row],[AUM]]-D1461</f>
        <v>268439.46000003815</v>
      </c>
      <c r="G1462" s="11">
        <f>OM[[#This Row],[∆ AUM]]-OM[[#This Row],[effetto mercato]]</f>
        <v>472456.24436703813</v>
      </c>
    </row>
    <row r="1463" spans="1:7">
      <c r="A1463" s="4">
        <v>44132</v>
      </c>
      <c r="B1463">
        <v>-0.38879999999999998</v>
      </c>
      <c r="C1463" s="6">
        <f>OM[[#This Row],[Variaz]]/100</f>
        <v>-3.888E-3</v>
      </c>
      <c r="D1463" s="10">
        <f>AUM[[#This Row],[ Etica Obbligazionario Misto]]</f>
        <v>1681491019.6599998</v>
      </c>
      <c r="E1463" s="10">
        <f>D1462*OM[[#This Row],[Variazione percentuale]]</f>
        <v>-6556558.2183964802</v>
      </c>
      <c r="F1463" s="11">
        <f>OM[[#This Row],[AUM]]-D1462</f>
        <v>-4866546.8000001907</v>
      </c>
      <c r="G1463" s="11">
        <f>OM[[#This Row],[∆ AUM]]-OM[[#This Row],[effetto mercato]]</f>
        <v>1690011.4183962895</v>
      </c>
    </row>
    <row r="1464" spans="1:7">
      <c r="A1464" s="4">
        <v>44133</v>
      </c>
      <c r="B1464">
        <v>0.23180000000000001</v>
      </c>
      <c r="C1464" s="6">
        <f>OM[[#This Row],[Variaz]]/100</f>
        <v>2.3180000000000002E-3</v>
      </c>
      <c r="D1464" s="10">
        <f>AUM[[#This Row],[ Etica Obbligazionario Misto]]</f>
        <v>1687076253.51</v>
      </c>
      <c r="E1464" s="10">
        <f>D1463*OM[[#This Row],[Variazione percentuale]]</f>
        <v>3897696.1835718798</v>
      </c>
      <c r="F1464" s="11">
        <f>OM[[#This Row],[AUM]]-D1463</f>
        <v>5585233.8500001431</v>
      </c>
      <c r="G1464" s="11">
        <f>OM[[#This Row],[∆ AUM]]-OM[[#This Row],[effetto mercato]]</f>
        <v>1687537.6664282633</v>
      </c>
    </row>
    <row r="1465" spans="1:7">
      <c r="A1465" s="4">
        <v>44134</v>
      </c>
      <c r="B1465">
        <v>-0.1095</v>
      </c>
      <c r="C1465" s="6">
        <f>OM[[#This Row],[Variaz]]/100</f>
        <v>-1.0950000000000001E-3</v>
      </c>
      <c r="D1465" s="10">
        <f>AUM[[#This Row],[ Etica Obbligazionario Misto]]</f>
        <v>1686163337.03</v>
      </c>
      <c r="E1465" s="10">
        <f>D1464*OM[[#This Row],[Variazione percentuale]]</f>
        <v>-1847348.4975934501</v>
      </c>
      <c r="F1465" s="11">
        <f>OM[[#This Row],[AUM]]-D1464</f>
        <v>-912916.48000001907</v>
      </c>
      <c r="G1465" s="11">
        <f>OM[[#This Row],[∆ AUM]]-OM[[#This Row],[effetto mercato]]</f>
        <v>934432.01759343105</v>
      </c>
    </row>
    <row r="1466" spans="1:7">
      <c r="A1466" s="4">
        <v>44137</v>
      </c>
      <c r="B1466">
        <v>0.23150000000000001</v>
      </c>
      <c r="C1466" s="6">
        <f>OM[[#This Row],[Variaz]]/100</f>
        <v>2.3150000000000002E-3</v>
      </c>
      <c r="D1466" s="10">
        <f>AUM[[#This Row],[ Etica Obbligazionario Misto]]</f>
        <v>1690489594.1100001</v>
      </c>
      <c r="E1466" s="10">
        <f>D1465*OM[[#This Row],[Variazione percentuale]]</f>
        <v>3903468.1252244501</v>
      </c>
      <c r="F1466" s="11">
        <f>OM[[#This Row],[AUM]]-D1465</f>
        <v>4326257.0800001621</v>
      </c>
      <c r="G1466" s="11">
        <f>OM[[#This Row],[∆ AUM]]-OM[[#This Row],[effetto mercato]]</f>
        <v>422788.95477571199</v>
      </c>
    </row>
    <row r="1467" spans="1:7">
      <c r="A1467" s="4">
        <v>44138</v>
      </c>
      <c r="B1467">
        <v>0.13370000000000001</v>
      </c>
      <c r="C1467" s="6">
        <f>OM[[#This Row],[Variaz]]/100</f>
        <v>1.3370000000000001E-3</v>
      </c>
      <c r="D1467" s="10">
        <f>AUM[[#This Row],[ Etica Obbligazionario Misto]]</f>
        <v>1693730411.3799999</v>
      </c>
      <c r="E1467" s="10">
        <f>D1466*OM[[#This Row],[Variazione percentuale]]</f>
        <v>2260184.5873250705</v>
      </c>
      <c r="F1467" s="11">
        <f>OM[[#This Row],[AUM]]-D1466</f>
        <v>3240817.2699997425</v>
      </c>
      <c r="G1467" s="11">
        <f>OM[[#This Row],[∆ AUM]]-OM[[#This Row],[effetto mercato]]</f>
        <v>980632.68267467199</v>
      </c>
    </row>
    <row r="1468" spans="1:7">
      <c r="A1468" s="4">
        <v>44139</v>
      </c>
      <c r="B1468">
        <v>0.31559999999999999</v>
      </c>
      <c r="C1468" s="6">
        <f>OM[[#This Row],[Variaz]]/100</f>
        <v>3.156E-3</v>
      </c>
      <c r="D1468" s="10">
        <f>AUM[[#This Row],[ Etica Obbligazionario Misto]]</f>
        <v>1699587062.5300002</v>
      </c>
      <c r="E1468" s="10">
        <f>D1467*OM[[#This Row],[Variazione percentuale]]</f>
        <v>5345413.1783152791</v>
      </c>
      <c r="F1468" s="11">
        <f>OM[[#This Row],[AUM]]-D1467</f>
        <v>5856651.1500003338</v>
      </c>
      <c r="G1468" s="11">
        <f>OM[[#This Row],[∆ AUM]]-OM[[#This Row],[effetto mercato]]</f>
        <v>511237.97168505471</v>
      </c>
    </row>
    <row r="1469" spans="1:7">
      <c r="A1469" s="4">
        <v>44140</v>
      </c>
      <c r="B1469">
        <v>0.18149999999999999</v>
      </c>
      <c r="C1469" s="6">
        <f>OM[[#This Row],[Variaz]]/100</f>
        <v>1.815E-3</v>
      </c>
      <c r="D1469" s="10">
        <f>AUM[[#This Row],[ Etica Obbligazionario Misto]]</f>
        <v>1703906633.7999997</v>
      </c>
      <c r="E1469" s="10">
        <f>D1468*OM[[#This Row],[Variazione percentuale]]</f>
        <v>3084750.5184919504</v>
      </c>
      <c r="F1469" s="11">
        <f>OM[[#This Row],[AUM]]-D1468</f>
        <v>4319571.2699995041</v>
      </c>
      <c r="G1469" s="11">
        <f>OM[[#This Row],[∆ AUM]]-OM[[#This Row],[effetto mercato]]</f>
        <v>1234820.7515075537</v>
      </c>
    </row>
    <row r="1470" spans="1:7">
      <c r="A1470" s="4">
        <v>44141</v>
      </c>
      <c r="B1470">
        <v>0</v>
      </c>
      <c r="C1470" s="6">
        <f>OM[[#This Row],[Variaz]]/100</f>
        <v>0</v>
      </c>
      <c r="D1470" s="10">
        <f>AUM[[#This Row],[ Etica Obbligazionario Misto]]</f>
        <v>1705042219.3400002</v>
      </c>
      <c r="E1470" s="10">
        <f>D1469*OM[[#This Row],[Variazione percentuale]]</f>
        <v>0</v>
      </c>
      <c r="F1470" s="11">
        <f>OM[[#This Row],[AUM]]-D1469</f>
        <v>1135585.5400004387</v>
      </c>
      <c r="G1470" s="11">
        <f>OM[[#This Row],[∆ AUM]]-OM[[#This Row],[effetto mercato]]</f>
        <v>1135585.5400004387</v>
      </c>
    </row>
    <row r="1471" spans="1:7">
      <c r="A1471" s="4">
        <v>44144</v>
      </c>
      <c r="B1471">
        <v>-0.1449</v>
      </c>
      <c r="C1471" s="6">
        <f>OM[[#This Row],[Variaz]]/100</f>
        <v>-1.449E-3</v>
      </c>
      <c r="D1471" s="10">
        <f>AUM[[#This Row],[ Etica Obbligazionario Misto]]</f>
        <v>1704371384.53</v>
      </c>
      <c r="E1471" s="10">
        <f>D1470*OM[[#This Row],[Variazione percentuale]]</f>
        <v>-2470606.1758236601</v>
      </c>
      <c r="F1471" s="11">
        <f>OM[[#This Row],[AUM]]-D1470</f>
        <v>-670834.8100001812</v>
      </c>
      <c r="G1471" s="11">
        <f>OM[[#This Row],[∆ AUM]]-OM[[#This Row],[effetto mercato]]</f>
        <v>1799771.3658234789</v>
      </c>
    </row>
    <row r="1472" spans="1:7">
      <c r="A1472" s="4">
        <v>44145</v>
      </c>
      <c r="B1472">
        <v>6.0499999999999998E-2</v>
      </c>
      <c r="C1472" s="6">
        <f>OM[[#This Row],[Variaz]]/100</f>
        <v>6.0499999999999996E-4</v>
      </c>
      <c r="D1472" s="10">
        <f>AUM[[#This Row],[ Etica Obbligazionario Misto]]</f>
        <v>1706641461.54</v>
      </c>
      <c r="E1472" s="10">
        <f>D1471*OM[[#This Row],[Variazione percentuale]]</f>
        <v>1031144.68764065</v>
      </c>
      <c r="F1472" s="11">
        <f>OM[[#This Row],[AUM]]-D1471</f>
        <v>2270077.0099999905</v>
      </c>
      <c r="G1472" s="11">
        <f>OM[[#This Row],[∆ AUM]]-OM[[#This Row],[effetto mercato]]</f>
        <v>1238932.3223593405</v>
      </c>
    </row>
    <row r="1473" spans="1:7">
      <c r="A1473" s="4">
        <v>44146</v>
      </c>
      <c r="B1473">
        <v>0.24179999999999999</v>
      </c>
      <c r="C1473" s="6">
        <f>OM[[#This Row],[Variaz]]/100</f>
        <v>2.418E-3</v>
      </c>
      <c r="D1473" s="10">
        <f>AUM[[#This Row],[ Etica Obbligazionario Misto]]</f>
        <v>1712646779.5</v>
      </c>
      <c r="E1473" s="10">
        <f>D1472*OM[[#This Row],[Variazione percentuale]]</f>
        <v>4126659.0540037197</v>
      </c>
      <c r="F1473" s="11">
        <f>OM[[#This Row],[AUM]]-D1472</f>
        <v>6005317.9600000381</v>
      </c>
      <c r="G1473" s="11">
        <f>OM[[#This Row],[∆ AUM]]-OM[[#This Row],[effetto mercato]]</f>
        <v>1878658.9059963184</v>
      </c>
    </row>
    <row r="1474" spans="1:7">
      <c r="A1474" s="4">
        <v>44147</v>
      </c>
      <c r="B1474">
        <v>1.21E-2</v>
      </c>
      <c r="C1474" s="6">
        <f>OM[[#This Row],[Variaz]]/100</f>
        <v>1.21E-4</v>
      </c>
      <c r="D1474" s="10">
        <f>AUM[[#This Row],[ Etica Obbligazionario Misto]]</f>
        <v>1713991546.6600001</v>
      </c>
      <c r="E1474" s="10">
        <f>D1473*OM[[#This Row],[Variazione percentuale]]</f>
        <v>207230.2603195</v>
      </c>
      <c r="F1474" s="11">
        <f>OM[[#This Row],[AUM]]-D1473</f>
        <v>1344767.1600000858</v>
      </c>
      <c r="G1474" s="11">
        <f>OM[[#This Row],[∆ AUM]]-OM[[#This Row],[effetto mercato]]</f>
        <v>1137536.8996805858</v>
      </c>
    </row>
    <row r="1475" spans="1:7">
      <c r="A1475" s="4">
        <v>44148</v>
      </c>
      <c r="B1475">
        <v>0.15679999999999999</v>
      </c>
      <c r="C1475" s="6">
        <f>OM[[#This Row],[Variaz]]/100</f>
        <v>1.5679999999999999E-3</v>
      </c>
      <c r="D1475" s="10">
        <f>AUM[[#This Row],[ Etica Obbligazionario Misto]]</f>
        <v>1717723265.6599998</v>
      </c>
      <c r="E1475" s="10">
        <f>D1474*OM[[#This Row],[Variazione percentuale]]</f>
        <v>2687538.74516288</v>
      </c>
      <c r="F1475" s="11">
        <f>OM[[#This Row],[AUM]]-D1474</f>
        <v>3731718.9999997616</v>
      </c>
      <c r="G1475" s="11">
        <f>OM[[#This Row],[∆ AUM]]-OM[[#This Row],[effetto mercato]]</f>
        <v>1044180.2548368815</v>
      </c>
    </row>
    <row r="1476" spans="1:7">
      <c r="A1476" s="4">
        <v>44151</v>
      </c>
      <c r="B1476">
        <v>0.26490000000000002</v>
      </c>
      <c r="C1476" s="6">
        <f>OM[[#This Row],[Variaz]]/100</f>
        <v>2.6490000000000003E-3</v>
      </c>
      <c r="D1476" s="10">
        <f>AUM[[#This Row],[ Etica Obbligazionario Misto]]</f>
        <v>1723054010.6800001</v>
      </c>
      <c r="E1476" s="10">
        <f>D1475*OM[[#This Row],[Variazione percentuale]]</f>
        <v>4550248.9307333399</v>
      </c>
      <c r="F1476" s="11">
        <f>OM[[#This Row],[AUM]]-D1475</f>
        <v>5330745.0200002193</v>
      </c>
      <c r="G1476" s="11">
        <f>OM[[#This Row],[∆ AUM]]-OM[[#This Row],[effetto mercato]]</f>
        <v>780496.08926687948</v>
      </c>
    </row>
    <row r="1477" spans="1:7">
      <c r="A1477" s="4">
        <v>44152</v>
      </c>
      <c r="B1477">
        <v>3.5999999999999997E-2</v>
      </c>
      <c r="C1477" s="6">
        <f>OM[[#This Row],[Variaz]]/100</f>
        <v>3.5999999999999997E-4</v>
      </c>
      <c r="D1477" s="10">
        <f>AUM[[#This Row],[ Etica Obbligazionario Misto]]</f>
        <v>1724378364.24</v>
      </c>
      <c r="E1477" s="10">
        <f>D1476*OM[[#This Row],[Variazione percentuale]]</f>
        <v>620299.4438448</v>
      </c>
      <c r="F1477" s="11">
        <f>OM[[#This Row],[AUM]]-D1476</f>
        <v>1324353.5599999428</v>
      </c>
      <c r="G1477" s="11">
        <f>OM[[#This Row],[∆ AUM]]-OM[[#This Row],[effetto mercato]]</f>
        <v>704054.11615514278</v>
      </c>
    </row>
    <row r="1478" spans="1:7">
      <c r="A1478" s="4">
        <v>44153</v>
      </c>
      <c r="B1478">
        <v>-9.6000000000000002E-2</v>
      </c>
      <c r="C1478" s="6">
        <f>OM[[#This Row],[Variaz]]/100</f>
        <v>-9.6000000000000002E-4</v>
      </c>
      <c r="D1478" s="10">
        <f>AUM[[#This Row],[ Etica Obbligazionario Misto]]</f>
        <v>1725204486.5699999</v>
      </c>
      <c r="E1478" s="10">
        <f>D1477*OM[[#This Row],[Variazione percentuale]]</f>
        <v>-1655403.2296704</v>
      </c>
      <c r="F1478" s="11">
        <f>OM[[#This Row],[AUM]]-D1477</f>
        <v>826122.32999992371</v>
      </c>
      <c r="G1478" s="11">
        <f>OM[[#This Row],[∆ AUM]]-OM[[#This Row],[effetto mercato]]</f>
        <v>2481525.5596703235</v>
      </c>
    </row>
    <row r="1479" spans="1:7">
      <c r="A1479" s="4">
        <v>44154</v>
      </c>
      <c r="B1479">
        <v>4.8099999999999997E-2</v>
      </c>
      <c r="C1479" s="6">
        <f>OM[[#This Row],[Variaz]]/100</f>
        <v>4.8099999999999998E-4</v>
      </c>
      <c r="D1479" s="10">
        <f>AUM[[#This Row],[ Etica Obbligazionario Misto]]</f>
        <v>1727566054.8799999</v>
      </c>
      <c r="E1479" s="10">
        <f>D1478*OM[[#This Row],[Variazione percentuale]]</f>
        <v>829823.35804016993</v>
      </c>
      <c r="F1479" s="11">
        <f>OM[[#This Row],[AUM]]-D1478</f>
        <v>2361568.3099999428</v>
      </c>
      <c r="G1479" s="11">
        <f>OM[[#This Row],[∆ AUM]]-OM[[#This Row],[effetto mercato]]</f>
        <v>1531744.951959773</v>
      </c>
    </row>
    <row r="1480" spans="1:7">
      <c r="A1480" s="4">
        <v>44155</v>
      </c>
      <c r="B1480">
        <v>0</v>
      </c>
      <c r="C1480" s="6">
        <f>OM[[#This Row],[Variaz]]/100</f>
        <v>0</v>
      </c>
      <c r="D1480" s="10">
        <f>AUM[[#This Row],[ Etica Obbligazionario Misto]]</f>
        <v>1728465093.4599998</v>
      </c>
      <c r="E1480" s="10">
        <f>D1479*OM[[#This Row],[Variazione percentuale]]</f>
        <v>0</v>
      </c>
      <c r="F1480" s="11">
        <f>OM[[#This Row],[AUM]]-D1479</f>
        <v>899038.57999992371</v>
      </c>
      <c r="G1480" s="11">
        <f>OM[[#This Row],[∆ AUM]]-OM[[#This Row],[effetto mercato]]</f>
        <v>899038.57999992371</v>
      </c>
    </row>
    <row r="1481" spans="1:7">
      <c r="A1481" s="4">
        <v>44158</v>
      </c>
      <c r="B1481">
        <v>0.06</v>
      </c>
      <c r="C1481" s="6">
        <f>OM[[#This Row],[Variaz]]/100</f>
        <v>5.9999999999999995E-4</v>
      </c>
      <c r="D1481" s="10">
        <f>AUM[[#This Row],[ Etica Obbligazionario Misto]]</f>
        <v>1731368426.46</v>
      </c>
      <c r="E1481" s="10">
        <f>D1480*OM[[#This Row],[Variazione percentuale]]</f>
        <v>1037079.0560759997</v>
      </c>
      <c r="F1481" s="11">
        <f>OM[[#This Row],[AUM]]-D1480</f>
        <v>2903333.0000002384</v>
      </c>
      <c r="G1481" s="11">
        <f>OM[[#This Row],[∆ AUM]]-OM[[#This Row],[effetto mercato]]</f>
        <v>1866253.9439242387</v>
      </c>
    </row>
    <row r="1482" spans="1:7">
      <c r="A1482" s="4">
        <v>44159</v>
      </c>
      <c r="B1482">
        <v>0.108</v>
      </c>
      <c r="C1482" s="6">
        <f>OM[[#This Row],[Variaz]]/100</f>
        <v>1.08E-3</v>
      </c>
      <c r="D1482" s="10">
        <f>AUM[[#This Row],[ Etica Obbligazionario Misto]]</f>
        <v>1733827381.24</v>
      </c>
      <c r="E1482" s="10">
        <f>D1481*OM[[#This Row],[Variazione percentuale]]</f>
        <v>1869877.9005768001</v>
      </c>
      <c r="F1482" s="11">
        <f>OM[[#This Row],[AUM]]-D1481</f>
        <v>2458954.7799999714</v>
      </c>
      <c r="G1482" s="11">
        <f>OM[[#This Row],[∆ AUM]]-OM[[#This Row],[effetto mercato]]</f>
        <v>589076.87942317128</v>
      </c>
    </row>
    <row r="1483" spans="1:7">
      <c r="A1483" s="4">
        <v>44160</v>
      </c>
      <c r="B1483">
        <v>0</v>
      </c>
      <c r="C1483" s="6">
        <f>OM[[#This Row],[Variaz]]/100</f>
        <v>0</v>
      </c>
      <c r="D1483" s="10">
        <f>AUM[[#This Row],[ Etica Obbligazionario Misto]]</f>
        <v>1734601219.1900001</v>
      </c>
      <c r="E1483" s="10">
        <f>D1482*OM[[#This Row],[Variazione percentuale]]</f>
        <v>0</v>
      </c>
      <c r="F1483" s="11">
        <f>OM[[#This Row],[AUM]]-D1482</f>
        <v>773837.95000004768</v>
      </c>
      <c r="G1483" s="11">
        <f>OM[[#This Row],[∆ AUM]]-OM[[#This Row],[effetto mercato]]</f>
        <v>773837.95000004768</v>
      </c>
    </row>
    <row r="1484" spans="1:7">
      <c r="A1484" s="4">
        <v>44161</v>
      </c>
      <c r="B1484">
        <v>3.5999999999999997E-2</v>
      </c>
      <c r="C1484" s="6">
        <f>OM[[#This Row],[Variaz]]/100</f>
        <v>3.5999999999999997E-4</v>
      </c>
      <c r="D1484" s="10">
        <f>AUM[[#This Row],[ Etica Obbligazionario Misto]]</f>
        <v>1736313241.8999999</v>
      </c>
      <c r="E1484" s="10">
        <f>D1483*OM[[#This Row],[Variazione percentuale]]</f>
        <v>624456.43890840001</v>
      </c>
      <c r="F1484" s="11">
        <f>OM[[#This Row],[AUM]]-D1483</f>
        <v>1712022.7099997997</v>
      </c>
      <c r="G1484" s="11">
        <f>OM[[#This Row],[∆ AUM]]-OM[[#This Row],[effetto mercato]]</f>
        <v>1087566.2710913997</v>
      </c>
    </row>
    <row r="1485" spans="1:7">
      <c r="A1485" s="4">
        <v>44162</v>
      </c>
      <c r="B1485">
        <v>3.5999999999999997E-2</v>
      </c>
      <c r="C1485" s="6">
        <f>OM[[#This Row],[Variaz]]/100</f>
        <v>3.5999999999999997E-4</v>
      </c>
      <c r="D1485" s="10">
        <f>AUM[[#This Row],[ Etica Obbligazionario Misto]]</f>
        <v>1738279183.8299999</v>
      </c>
      <c r="E1485" s="10">
        <f>D1484*OM[[#This Row],[Variazione percentuale]]</f>
        <v>625072.76708399993</v>
      </c>
      <c r="F1485" s="11">
        <f>OM[[#This Row],[AUM]]-D1484</f>
        <v>1965941.9300000668</v>
      </c>
      <c r="G1485" s="11">
        <f>OM[[#This Row],[∆ AUM]]-OM[[#This Row],[effetto mercato]]</f>
        <v>1340869.1629160668</v>
      </c>
    </row>
    <row r="1486" spans="1:7">
      <c r="A1486" s="4">
        <v>44165</v>
      </c>
      <c r="B1486">
        <v>-0.19170000000000001</v>
      </c>
      <c r="C1486" s="6">
        <f>OM[[#This Row],[Variaz]]/100</f>
        <v>-1.9170000000000001E-3</v>
      </c>
      <c r="D1486" s="10">
        <f>AUM[[#This Row],[ Etica Obbligazionario Misto]]</f>
        <v>1736390536.6100001</v>
      </c>
      <c r="E1486" s="10">
        <f>D1485*OM[[#This Row],[Variazione percentuale]]</f>
        <v>-3332281.19540211</v>
      </c>
      <c r="F1486" s="11">
        <f>OM[[#This Row],[AUM]]-D1485</f>
        <v>-1888647.2199997902</v>
      </c>
      <c r="G1486" s="11">
        <f>OM[[#This Row],[∆ AUM]]-OM[[#This Row],[effetto mercato]]</f>
        <v>1443633.9754023198</v>
      </c>
    </row>
    <row r="1487" spans="1:7">
      <c r="A1487" s="4">
        <v>44166</v>
      </c>
      <c r="B1487">
        <v>-0.16800000000000001</v>
      </c>
      <c r="C1487" s="6">
        <f>OM[[#This Row],[Variaz]]/100</f>
        <v>-1.6800000000000001E-3</v>
      </c>
      <c r="D1487" s="10">
        <f>AUM[[#This Row],[ Etica Obbligazionario Misto]]</f>
        <v>1735405426.1900001</v>
      </c>
      <c r="E1487" s="10">
        <f>D1486*OM[[#This Row],[Variazione percentuale]]</f>
        <v>-2917136.1015048004</v>
      </c>
      <c r="F1487" s="11">
        <f>OM[[#This Row],[AUM]]-D1486</f>
        <v>-985110.42000007629</v>
      </c>
      <c r="G1487" s="11">
        <f>OM[[#This Row],[∆ AUM]]-OM[[#This Row],[effetto mercato]]</f>
        <v>1932025.6815047241</v>
      </c>
    </row>
    <row r="1488" spans="1:7">
      <c r="A1488" s="4">
        <v>44167</v>
      </c>
      <c r="B1488">
        <v>0</v>
      </c>
      <c r="C1488" s="6">
        <f>OM[[#This Row],[Variaz]]/100</f>
        <v>0</v>
      </c>
      <c r="D1488" s="10">
        <f>AUM[[#This Row],[ Etica Obbligazionario Misto]]</f>
        <v>1736067683.7900002</v>
      </c>
      <c r="E1488" s="10">
        <f>D1487*OM[[#This Row],[Variazione percentuale]]</f>
        <v>0</v>
      </c>
      <c r="F1488" s="11">
        <f>OM[[#This Row],[AUM]]-D1487</f>
        <v>662257.60000014305</v>
      </c>
      <c r="G1488" s="11">
        <f>OM[[#This Row],[∆ AUM]]-OM[[#This Row],[effetto mercato]]</f>
        <v>662257.60000014305</v>
      </c>
    </row>
    <row r="1489" spans="1:7">
      <c r="A1489" s="4">
        <v>44168</v>
      </c>
      <c r="B1489">
        <v>0.1082</v>
      </c>
      <c r="C1489" s="6">
        <f>OM[[#This Row],[Variaz]]/100</f>
        <v>1.0820000000000001E-3</v>
      </c>
      <c r="D1489" s="10">
        <f>AUM[[#This Row],[ Etica Obbligazionario Misto]]</f>
        <v>1740128347.0299997</v>
      </c>
      <c r="E1489" s="10">
        <f>D1488*OM[[#This Row],[Variazione percentuale]]</f>
        <v>1878425.2338607803</v>
      </c>
      <c r="F1489" s="11">
        <f>OM[[#This Row],[AUM]]-D1488</f>
        <v>4060663.2399995327</v>
      </c>
      <c r="G1489" s="11">
        <f>OM[[#This Row],[∆ AUM]]-OM[[#This Row],[effetto mercato]]</f>
        <v>2182238.0061387522</v>
      </c>
    </row>
    <row r="1490" spans="1:7">
      <c r="A1490" s="4">
        <v>44169</v>
      </c>
      <c r="B1490">
        <v>0.1081</v>
      </c>
      <c r="C1490" s="6">
        <f>OM[[#This Row],[Variaz]]/100</f>
        <v>1.0809999999999999E-3</v>
      </c>
      <c r="D1490" s="10">
        <f>AUM[[#This Row],[ Etica Obbligazionario Misto]]</f>
        <v>1746823547.6300001</v>
      </c>
      <c r="E1490" s="10">
        <f>D1489*OM[[#This Row],[Variazione percentuale]]</f>
        <v>1881078.7431394295</v>
      </c>
      <c r="F1490" s="11">
        <f>OM[[#This Row],[AUM]]-D1489</f>
        <v>6695200.6000003815</v>
      </c>
      <c r="G1490" s="11">
        <f>OM[[#This Row],[∆ AUM]]-OM[[#This Row],[effetto mercato]]</f>
        <v>4814121.8568609525</v>
      </c>
    </row>
    <row r="1491" spans="1:7">
      <c r="A1491" s="4">
        <v>44172</v>
      </c>
      <c r="B1491">
        <v>0.06</v>
      </c>
      <c r="C1491" s="6">
        <f>OM[[#This Row],[Variaz]]/100</f>
        <v>5.9999999999999995E-4</v>
      </c>
      <c r="D1491" s="10">
        <f>AUM[[#This Row],[ Etica Obbligazionario Misto]]</f>
        <v>1749788412.2</v>
      </c>
      <c r="E1491" s="10">
        <f>D1490*OM[[#This Row],[Variazione percentuale]]</f>
        <v>1048094.128578</v>
      </c>
      <c r="F1491" s="11">
        <f>OM[[#This Row],[AUM]]-D1490</f>
        <v>2964864.5699999332</v>
      </c>
      <c r="G1491" s="11">
        <f>OM[[#This Row],[∆ AUM]]-OM[[#This Row],[effetto mercato]]</f>
        <v>1916770.4414219332</v>
      </c>
    </row>
    <row r="1492" spans="1:7">
      <c r="A1492" s="4">
        <v>44174</v>
      </c>
      <c r="B1492">
        <v>0.1799</v>
      </c>
      <c r="C1492" s="6">
        <f>OM[[#This Row],[Variaz]]/100</f>
        <v>1.799E-3</v>
      </c>
      <c r="D1492" s="10">
        <f>AUM[[#This Row],[ Etica Obbligazionario Misto]]</f>
        <v>1753832584.5799999</v>
      </c>
      <c r="E1492" s="10">
        <f>D1491*OM[[#This Row],[Variazione percentuale]]</f>
        <v>3147869.3535478003</v>
      </c>
      <c r="F1492" s="11">
        <f>OM[[#This Row],[AUM]]-D1491</f>
        <v>4044172.379999876</v>
      </c>
      <c r="G1492" s="11">
        <f>OM[[#This Row],[∆ AUM]]-OM[[#This Row],[effetto mercato]]</f>
        <v>896303.02645207569</v>
      </c>
    </row>
    <row r="1493" spans="1:7">
      <c r="A1493" s="4">
        <v>44175</v>
      </c>
      <c r="B1493">
        <v>-7.1800000000000003E-2</v>
      </c>
      <c r="C1493" s="6">
        <f>OM[[#This Row],[Variaz]]/100</f>
        <v>-7.18E-4</v>
      </c>
      <c r="D1493" s="10">
        <f>AUM[[#This Row],[ Etica Obbligazionario Misto]]</f>
        <v>1753503710.0700002</v>
      </c>
      <c r="E1493" s="10">
        <f>D1492*OM[[#This Row],[Variazione percentuale]]</f>
        <v>-1259251.7957284399</v>
      </c>
      <c r="F1493" s="11">
        <f>OM[[#This Row],[AUM]]-D1492</f>
        <v>-328874.50999975204</v>
      </c>
      <c r="G1493" s="11">
        <f>OM[[#This Row],[∆ AUM]]-OM[[#This Row],[effetto mercato]]</f>
        <v>930377.28572868789</v>
      </c>
    </row>
    <row r="1494" spans="1:7">
      <c r="A1494" s="4">
        <v>44176</v>
      </c>
      <c r="B1494">
        <v>2.4E-2</v>
      </c>
      <c r="C1494" s="6">
        <f>OM[[#This Row],[Variaz]]/100</f>
        <v>2.4000000000000001E-4</v>
      </c>
      <c r="D1494" s="10">
        <f>AUM[[#This Row],[ Etica Obbligazionario Misto]]</f>
        <v>1755183503.1599998</v>
      </c>
      <c r="E1494" s="10">
        <f>D1493*OM[[#This Row],[Variazione percentuale]]</f>
        <v>420840.89041680004</v>
      </c>
      <c r="F1494" s="11">
        <f>OM[[#This Row],[AUM]]-D1493</f>
        <v>1679793.0899996758</v>
      </c>
      <c r="G1494" s="11">
        <f>OM[[#This Row],[∆ AUM]]-OM[[#This Row],[effetto mercato]]</f>
        <v>1258952.1995828757</v>
      </c>
    </row>
    <row r="1495" spans="1:7">
      <c r="A1495" s="4">
        <v>44179</v>
      </c>
      <c r="B1495">
        <v>2.3900000000000001E-2</v>
      </c>
      <c r="C1495" s="6">
        <f>OM[[#This Row],[Variaz]]/100</f>
        <v>2.3900000000000001E-4</v>
      </c>
      <c r="D1495" s="10">
        <f>AUM[[#This Row],[ Etica Obbligazionario Misto]]</f>
        <v>1756715706.4400001</v>
      </c>
      <c r="E1495" s="10">
        <f>D1494*OM[[#This Row],[Variazione percentuale]]</f>
        <v>419488.85725523997</v>
      </c>
      <c r="F1495" s="11">
        <f>OM[[#This Row],[AUM]]-D1494</f>
        <v>1532203.2800002098</v>
      </c>
      <c r="G1495" s="11">
        <f>OM[[#This Row],[∆ AUM]]-OM[[#This Row],[effetto mercato]]</f>
        <v>1112714.4227449698</v>
      </c>
    </row>
    <row r="1496" spans="1:7">
      <c r="A1496" s="4">
        <v>44180</v>
      </c>
      <c r="B1496">
        <v>0.1077</v>
      </c>
      <c r="C1496" s="6">
        <f>OM[[#This Row],[Variaz]]/100</f>
        <v>1.077E-3</v>
      </c>
      <c r="D1496" s="10">
        <f>AUM[[#This Row],[ Etica Obbligazionario Misto]]</f>
        <v>1759308866.28</v>
      </c>
      <c r="E1496" s="10">
        <f>D1495*OM[[#This Row],[Variazione percentuale]]</f>
        <v>1891982.8158358801</v>
      </c>
      <c r="F1496" s="11">
        <f>OM[[#This Row],[AUM]]-D1495</f>
        <v>2593159.8399999142</v>
      </c>
      <c r="G1496" s="11">
        <f>OM[[#This Row],[∆ AUM]]-OM[[#This Row],[effetto mercato]]</f>
        <v>701177.02416403405</v>
      </c>
    </row>
    <row r="1497" spans="1:7">
      <c r="A1497" s="4">
        <v>44181</v>
      </c>
      <c r="B1497">
        <v>-0.1076</v>
      </c>
      <c r="C1497" s="6">
        <f>OM[[#This Row],[Variaz]]/100</f>
        <v>-1.0759999999999999E-3</v>
      </c>
      <c r="D1497" s="10">
        <f>AUM[[#This Row],[ Etica Obbligazionario Misto]]</f>
        <v>1757218163.0500002</v>
      </c>
      <c r="E1497" s="10">
        <f>D1496*OM[[#This Row],[Variazione percentuale]]</f>
        <v>-1893016.3401172799</v>
      </c>
      <c r="F1497" s="11">
        <f>OM[[#This Row],[AUM]]-D1496</f>
        <v>-2090703.2299997807</v>
      </c>
      <c r="G1497" s="11">
        <f>OM[[#This Row],[∆ AUM]]-OM[[#This Row],[effetto mercato]]</f>
        <v>-197686.88988250075</v>
      </c>
    </row>
    <row r="1498" spans="1:7">
      <c r="A1498" s="4">
        <v>44182</v>
      </c>
      <c r="B1498">
        <v>3.5900000000000001E-2</v>
      </c>
      <c r="C1498" s="6">
        <f>OM[[#This Row],[Variaz]]/100</f>
        <v>3.59E-4</v>
      </c>
      <c r="D1498" s="10">
        <f>AUM[[#This Row],[ Etica Obbligazionario Misto]]</f>
        <v>1759090919.5599999</v>
      </c>
      <c r="E1498" s="10">
        <f>D1497*OM[[#This Row],[Variazione percentuale]]</f>
        <v>630841.32053495012</v>
      </c>
      <c r="F1498" s="11">
        <f>OM[[#This Row],[AUM]]-D1497</f>
        <v>1872756.509999752</v>
      </c>
      <c r="G1498" s="11">
        <f>OM[[#This Row],[∆ AUM]]-OM[[#This Row],[effetto mercato]]</f>
        <v>1241915.1894648019</v>
      </c>
    </row>
    <row r="1499" spans="1:7">
      <c r="A1499" s="4">
        <v>44183</v>
      </c>
      <c r="B1499">
        <v>-5.9799999999999999E-2</v>
      </c>
      <c r="C1499" s="6">
        <f>OM[[#This Row],[Variaz]]/100</f>
        <v>-5.9800000000000001E-4</v>
      </c>
      <c r="D1499" s="10">
        <f>AUM[[#This Row],[ Etica Obbligazionario Misto]]</f>
        <v>1759362299.6600001</v>
      </c>
      <c r="E1499" s="10">
        <f>D1498*OM[[#This Row],[Variazione percentuale]]</f>
        <v>-1051936.3698968799</v>
      </c>
      <c r="F1499" s="11">
        <f>OM[[#This Row],[AUM]]-D1498</f>
        <v>271380.10000014305</v>
      </c>
      <c r="G1499" s="11">
        <f>OM[[#This Row],[∆ AUM]]-OM[[#This Row],[effetto mercato]]</f>
        <v>1323316.4698970229</v>
      </c>
    </row>
    <row r="1500" spans="1:7">
      <c r="A1500" s="4">
        <v>44186</v>
      </c>
      <c r="B1500">
        <v>-0.15570000000000001</v>
      </c>
      <c r="C1500" s="6">
        <f>OM[[#This Row],[Variaz]]/100</f>
        <v>-1.557E-3</v>
      </c>
      <c r="D1500" s="10">
        <f>AUM[[#This Row],[ Etica Obbligazionario Misto]]</f>
        <v>1758394106.4599998</v>
      </c>
      <c r="E1500" s="10">
        <f>D1499*OM[[#This Row],[Variazione percentuale]]</f>
        <v>-2739327.10057062</v>
      </c>
      <c r="F1500" s="11">
        <f>OM[[#This Row],[AUM]]-D1499</f>
        <v>-968193.2000002861</v>
      </c>
      <c r="G1500" s="11">
        <f>OM[[#This Row],[∆ AUM]]-OM[[#This Row],[effetto mercato]]</f>
        <v>1771133.9005703339</v>
      </c>
    </row>
    <row r="1501" spans="1:7">
      <c r="A1501" s="4">
        <v>44187</v>
      </c>
      <c r="B1501">
        <v>4.8000000000000001E-2</v>
      </c>
      <c r="C1501" s="6">
        <f>OM[[#This Row],[Variaz]]/100</f>
        <v>4.8000000000000001E-4</v>
      </c>
      <c r="D1501" s="10">
        <f>AUM[[#This Row],[ Etica Obbligazionario Misto]]</f>
        <v>1760393298.28</v>
      </c>
      <c r="E1501" s="10">
        <f>D1500*OM[[#This Row],[Variazione percentuale]]</f>
        <v>844029.17110079993</v>
      </c>
      <c r="F1501" s="11">
        <f>OM[[#This Row],[AUM]]-D1500</f>
        <v>1999191.8200001717</v>
      </c>
      <c r="G1501" s="11">
        <f>OM[[#This Row],[∆ AUM]]-OM[[#This Row],[effetto mercato]]</f>
        <v>1155162.6488993717</v>
      </c>
    </row>
    <row r="1502" spans="1:7">
      <c r="A1502" s="4">
        <v>44188</v>
      </c>
      <c r="B1502">
        <v>-5.9900000000000002E-2</v>
      </c>
      <c r="C1502" s="6">
        <f>OM[[#This Row],[Variaz]]/100</f>
        <v>-5.9900000000000003E-4</v>
      </c>
      <c r="D1502" s="10">
        <f>AUM[[#This Row],[ Etica Obbligazionario Misto]]</f>
        <v>1760874543.8399999</v>
      </c>
      <c r="E1502" s="10">
        <f>D1501*OM[[#This Row],[Variazione percentuale]]</f>
        <v>-1054475.5856697201</v>
      </c>
      <c r="F1502" s="11">
        <f>OM[[#This Row],[AUM]]-D1501</f>
        <v>481245.55999994278</v>
      </c>
      <c r="G1502" s="11">
        <f>OM[[#This Row],[∆ AUM]]-OM[[#This Row],[effetto mercato]]</f>
        <v>1535721.1456696629</v>
      </c>
    </row>
    <row r="1503" spans="1:7">
      <c r="A1503" s="4">
        <v>44193</v>
      </c>
      <c r="B1503">
        <v>0.1439</v>
      </c>
      <c r="C1503" s="6">
        <f>OM[[#This Row],[Variaz]]/100</f>
        <v>1.439E-3</v>
      </c>
      <c r="D1503" s="10">
        <f>AUM[[#This Row],[ Etica Obbligazionario Misto]]</f>
        <v>1764585310.1100001</v>
      </c>
      <c r="E1503" s="10">
        <f>D1502*OM[[#This Row],[Variazione percentuale]]</f>
        <v>2533898.4685857599</v>
      </c>
      <c r="F1503" s="11">
        <f>OM[[#This Row],[AUM]]-D1502</f>
        <v>3710766.2700002193</v>
      </c>
      <c r="G1503" s="11">
        <f>OM[[#This Row],[∆ AUM]]-OM[[#This Row],[effetto mercato]]</f>
        <v>1176867.8014144595</v>
      </c>
    </row>
    <row r="1504" spans="1:7">
      <c r="A1504" s="4">
        <v>44194</v>
      </c>
      <c r="B1504">
        <v>2.4E-2</v>
      </c>
      <c r="C1504" s="6">
        <f>OM[[#This Row],[Variaz]]/100</f>
        <v>2.4000000000000001E-4</v>
      </c>
      <c r="D1504" s="10">
        <f>AUM[[#This Row],[ Etica Obbligazionario Misto]]</f>
        <v>1766145529.8800001</v>
      </c>
      <c r="E1504" s="10">
        <f>D1503*OM[[#This Row],[Variazione percentuale]]</f>
        <v>423500.47442640003</v>
      </c>
      <c r="F1504" s="11">
        <f>OM[[#This Row],[AUM]]-D1503</f>
        <v>1560219.7699999809</v>
      </c>
      <c r="G1504" s="11">
        <f>OM[[#This Row],[∆ AUM]]-OM[[#This Row],[effetto mercato]]</f>
        <v>1136719.295573581</v>
      </c>
    </row>
    <row r="1505" spans="1:7">
      <c r="A1505" s="4">
        <v>44195</v>
      </c>
      <c r="B1505">
        <v>-4.7899999999999998E-2</v>
      </c>
      <c r="C1505" s="6">
        <f>OM[[#This Row],[Variaz]]/100</f>
        <v>-4.7899999999999999E-4</v>
      </c>
      <c r="D1505" s="10">
        <f>AUM[[#This Row],[ Etica Obbligazionario Misto]]</f>
        <v>1766882762.03</v>
      </c>
      <c r="E1505" s="10">
        <f>D1504*OM[[#This Row],[Variazione percentuale]]</f>
        <v>-845983.70881252002</v>
      </c>
      <c r="F1505" s="11">
        <f>OM[[#This Row],[AUM]]-D1504</f>
        <v>737232.14999985695</v>
      </c>
      <c r="G1505" s="11">
        <f>OM[[#This Row],[∆ AUM]]-OM[[#This Row],[effetto mercato]]</f>
        <v>1583215.8588123769</v>
      </c>
    </row>
    <row r="1506" spans="1:7">
      <c r="A1506" s="4">
        <v>44196</v>
      </c>
      <c r="B1506">
        <v>7.1900000000000006E-2</v>
      </c>
      <c r="C1506" s="6">
        <f>OM[[#This Row],[Variaz]]/100</f>
        <v>7.1900000000000002E-4</v>
      </c>
      <c r="D1506" s="10">
        <f>AUM[[#This Row],[ Etica Obbligazionario Misto]]</f>
        <v>1768610530.2800002</v>
      </c>
      <c r="E1506" s="10">
        <f>D1505*OM[[#This Row],[Variazione percentuale]]</f>
        <v>1270388.7058995699</v>
      </c>
      <c r="F1506" s="11">
        <f>OM[[#This Row],[AUM]]-D1505</f>
        <v>1727768.2500002384</v>
      </c>
      <c r="G1506" s="11">
        <f>OM[[#This Row],[∆ AUM]]-OM[[#This Row],[effetto mercato]]</f>
        <v>457379.54410066851</v>
      </c>
    </row>
    <row r="1507" spans="1:7">
      <c r="A1507" s="4">
        <v>44200</v>
      </c>
      <c r="B1507">
        <v>1.2E-2</v>
      </c>
      <c r="C1507" s="6">
        <f>OM[[#This Row],[Variaz]]/100</f>
        <v>1.2E-4</v>
      </c>
      <c r="D1507" s="10">
        <f>AUM[[#This Row],[ Etica Obbligazionario Misto]]</f>
        <v>1769308801.1199999</v>
      </c>
      <c r="E1507" s="10">
        <f>D1506*OM[[#This Row],[Variazione percentuale]]</f>
        <v>212233.26363360003</v>
      </c>
      <c r="F1507" s="11">
        <f>OM[[#This Row],[AUM]]-D1506</f>
        <v>698270.83999967575</v>
      </c>
      <c r="G1507" s="11">
        <f>OM[[#This Row],[∆ AUM]]-OM[[#This Row],[effetto mercato]]</f>
        <v>486037.57636607572</v>
      </c>
    </row>
    <row r="1508" spans="1:7">
      <c r="A1508" s="4">
        <v>44201</v>
      </c>
      <c r="B1508">
        <v>-2.3900000000000001E-2</v>
      </c>
      <c r="C1508" s="6">
        <f>OM[[#This Row],[Variaz]]/100</f>
        <v>-2.3900000000000001E-4</v>
      </c>
      <c r="D1508" s="10">
        <f>AUM[[#This Row],[ Etica Obbligazionario Misto]]</f>
        <v>1769043332.23</v>
      </c>
      <c r="E1508" s="10">
        <f>D1507*OM[[#This Row],[Variazione percentuale]]</f>
        <v>-422864.80346768</v>
      </c>
      <c r="F1508" s="11">
        <f>OM[[#This Row],[AUM]]-D1507</f>
        <v>-265468.88999986649</v>
      </c>
      <c r="G1508" s="11">
        <f>OM[[#This Row],[∆ AUM]]-OM[[#This Row],[effetto mercato]]</f>
        <v>157395.91346781352</v>
      </c>
    </row>
    <row r="1509" spans="1:7">
      <c r="A1509" s="4">
        <v>44203</v>
      </c>
      <c r="B1509">
        <v>0.27539999999999998</v>
      </c>
      <c r="C1509" s="6">
        <f>OM[[#This Row],[Variaz]]/100</f>
        <v>2.7539999999999999E-3</v>
      </c>
      <c r="D1509" s="10">
        <f>AUM[[#This Row],[ Etica Obbligazionario Misto]]</f>
        <v>1776781333.2499998</v>
      </c>
      <c r="E1509" s="10">
        <f>D1508*OM[[#This Row],[Variazione percentuale]]</f>
        <v>4871945.3369614203</v>
      </c>
      <c r="F1509" s="11">
        <f>OM[[#This Row],[AUM]]-D1508</f>
        <v>7738001.0199997425</v>
      </c>
      <c r="G1509" s="11">
        <f>OM[[#This Row],[∆ AUM]]-OM[[#This Row],[effetto mercato]]</f>
        <v>2866055.6830383223</v>
      </c>
    </row>
    <row r="1510" spans="1:7">
      <c r="A1510" s="4">
        <v>44204</v>
      </c>
      <c r="B1510">
        <v>0.1075</v>
      </c>
      <c r="C1510" s="6">
        <f>OM[[#This Row],[Variaz]]/100</f>
        <v>1.075E-3</v>
      </c>
      <c r="D1510" s="10">
        <f>AUM[[#This Row],[ Etica Obbligazionario Misto]]</f>
        <v>1781186807.79</v>
      </c>
      <c r="E1510" s="10">
        <f>D1509*OM[[#This Row],[Variazione percentuale]]</f>
        <v>1910039.9332437497</v>
      </c>
      <c r="F1510" s="11">
        <f>OM[[#This Row],[AUM]]-D1509</f>
        <v>4405474.5400002003</v>
      </c>
      <c r="G1510" s="11">
        <f>OM[[#This Row],[∆ AUM]]-OM[[#This Row],[effetto mercato]]</f>
        <v>2495434.6067564506</v>
      </c>
    </row>
    <row r="1511" spans="1:7">
      <c r="A1511" s="4">
        <v>44207</v>
      </c>
      <c r="B1511">
        <v>-9.5399999999999999E-2</v>
      </c>
      <c r="C1511" s="6">
        <f>OM[[#This Row],[Variaz]]/100</f>
        <v>-9.5399999999999999E-4</v>
      </c>
      <c r="D1511" s="10">
        <f>AUM[[#This Row],[ Etica Obbligazionario Misto]]</f>
        <v>1781898361.8</v>
      </c>
      <c r="E1511" s="10">
        <f>D1510*OM[[#This Row],[Variazione percentuale]]</f>
        <v>-1699252.2146316599</v>
      </c>
      <c r="F1511" s="11">
        <f>OM[[#This Row],[AUM]]-D1510</f>
        <v>711554.00999999046</v>
      </c>
      <c r="G1511" s="11">
        <f>OM[[#This Row],[∆ AUM]]-OM[[#This Row],[effetto mercato]]</f>
        <v>2410806.2246316504</v>
      </c>
    </row>
    <row r="1512" spans="1:7">
      <c r="A1512" s="4">
        <v>44208</v>
      </c>
      <c r="B1512">
        <v>-0.191</v>
      </c>
      <c r="C1512" s="6">
        <f>OM[[#This Row],[Variaz]]/100</f>
        <v>-1.91E-3</v>
      </c>
      <c r="D1512" s="10">
        <f>AUM[[#This Row],[ Etica Obbligazionario Misto]]</f>
        <v>1780134674.1899998</v>
      </c>
      <c r="E1512" s="10">
        <f>D1511*OM[[#This Row],[Variazione percentuale]]</f>
        <v>-3403425.8710380001</v>
      </c>
      <c r="F1512" s="11">
        <f>OM[[#This Row],[AUM]]-D1511</f>
        <v>-1763687.6100001335</v>
      </c>
      <c r="G1512" s="11">
        <f>OM[[#This Row],[∆ AUM]]-OM[[#This Row],[effetto mercato]]</f>
        <v>1639738.2610378666</v>
      </c>
    </row>
    <row r="1513" spans="1:7">
      <c r="A1513" s="4">
        <v>44209</v>
      </c>
      <c r="B1513">
        <v>0.1794</v>
      </c>
      <c r="C1513" s="6">
        <f>OM[[#This Row],[Variaz]]/100</f>
        <v>1.794E-3</v>
      </c>
      <c r="D1513" s="10">
        <f>AUM[[#This Row],[ Etica Obbligazionario Misto]]</f>
        <v>1786298040.5700002</v>
      </c>
      <c r="E1513" s="10">
        <f>D1512*OM[[#This Row],[Variazione percentuale]]</f>
        <v>3193561.6054968596</v>
      </c>
      <c r="F1513" s="11">
        <f>OM[[#This Row],[AUM]]-D1512</f>
        <v>6163366.3800003529</v>
      </c>
      <c r="G1513" s="11">
        <f>OM[[#This Row],[∆ AUM]]-OM[[#This Row],[effetto mercato]]</f>
        <v>2969804.7745034932</v>
      </c>
    </row>
    <row r="1514" spans="1:7">
      <c r="A1514" s="4">
        <v>44210</v>
      </c>
      <c r="B1514">
        <v>4.7800000000000002E-2</v>
      </c>
      <c r="C1514" s="6">
        <f>OM[[#This Row],[Variaz]]/100</f>
        <v>4.7800000000000002E-4</v>
      </c>
      <c r="D1514" s="10">
        <f>AUM[[#This Row],[ Etica Obbligazionario Misto]]</f>
        <v>1788463461.3600001</v>
      </c>
      <c r="E1514" s="10">
        <f>D1513*OM[[#This Row],[Variazione percentuale]]</f>
        <v>853850.46339246014</v>
      </c>
      <c r="F1514" s="11">
        <f>OM[[#This Row],[AUM]]-D1513</f>
        <v>2165420.7899999619</v>
      </c>
      <c r="G1514" s="11">
        <f>OM[[#This Row],[∆ AUM]]-OM[[#This Row],[effetto mercato]]</f>
        <v>1311570.3266075016</v>
      </c>
    </row>
    <row r="1515" spans="1:7">
      <c r="A1515" s="4">
        <v>44211</v>
      </c>
      <c r="B1515">
        <v>-8.3500000000000005E-2</v>
      </c>
      <c r="C1515" s="6">
        <f>OM[[#This Row],[Variaz]]/100</f>
        <v>-8.3500000000000002E-4</v>
      </c>
      <c r="D1515" s="10">
        <f>AUM[[#This Row],[ Etica Obbligazionario Misto]]</f>
        <v>1787709897.8700001</v>
      </c>
      <c r="E1515" s="10">
        <f>D1514*OM[[#This Row],[Variazione percentuale]]</f>
        <v>-1493366.9902356002</v>
      </c>
      <c r="F1515" s="11">
        <f>OM[[#This Row],[AUM]]-D1514</f>
        <v>-753563.49000000954</v>
      </c>
      <c r="G1515" s="11">
        <f>OM[[#This Row],[∆ AUM]]-OM[[#This Row],[effetto mercato]]</f>
        <v>739803.50023559062</v>
      </c>
    </row>
    <row r="1516" spans="1:7">
      <c r="A1516" s="4">
        <v>44214</v>
      </c>
      <c r="B1516">
        <v>-8.3599999999999994E-2</v>
      </c>
      <c r="C1516" s="6">
        <f>OM[[#This Row],[Variaz]]/100</f>
        <v>-8.3599999999999994E-4</v>
      </c>
      <c r="D1516" s="10">
        <f>AUM[[#This Row],[ Etica Obbligazionario Misto]]</f>
        <v>1788730884.04</v>
      </c>
      <c r="E1516" s="10">
        <f>D1515*OM[[#This Row],[Variazione percentuale]]</f>
        <v>-1494525.4746193199</v>
      </c>
      <c r="F1516" s="11">
        <f>OM[[#This Row],[AUM]]-D1515</f>
        <v>1020986.1699998379</v>
      </c>
      <c r="G1516" s="11">
        <f>OM[[#This Row],[∆ AUM]]-OM[[#This Row],[effetto mercato]]</f>
        <v>2515511.6446191575</v>
      </c>
    </row>
    <row r="1517" spans="1:7">
      <c r="A1517" s="4">
        <v>44215</v>
      </c>
      <c r="B1517">
        <v>0</v>
      </c>
      <c r="C1517" s="6">
        <f>OM[[#This Row],[Variaz]]/100</f>
        <v>0</v>
      </c>
      <c r="D1517" s="10">
        <f>AUM[[#This Row],[ Etica Obbligazionario Misto]]</f>
        <v>1790904438.8099999</v>
      </c>
      <c r="E1517" s="10">
        <f>D1516*OM[[#This Row],[Variazione percentuale]]</f>
        <v>0</v>
      </c>
      <c r="F1517" s="11">
        <f>OM[[#This Row],[AUM]]-D1516</f>
        <v>2173554.7699999809</v>
      </c>
      <c r="G1517" s="11">
        <f>OM[[#This Row],[∆ AUM]]-OM[[#This Row],[effetto mercato]]</f>
        <v>2173554.7699999809</v>
      </c>
    </row>
    <row r="1518" spans="1:7">
      <c r="A1518" s="4">
        <v>44216</v>
      </c>
      <c r="B1518">
        <v>0.1076</v>
      </c>
      <c r="C1518" s="6">
        <f>OM[[#This Row],[Variaz]]/100</f>
        <v>1.0759999999999999E-3</v>
      </c>
      <c r="D1518" s="10">
        <f>AUM[[#This Row],[ Etica Obbligazionario Misto]]</f>
        <v>1794572159.2299998</v>
      </c>
      <c r="E1518" s="10">
        <f>D1517*OM[[#This Row],[Variazione percentuale]]</f>
        <v>1927013.1761595597</v>
      </c>
      <c r="F1518" s="11">
        <f>OM[[#This Row],[AUM]]-D1517</f>
        <v>3667720.4199998379</v>
      </c>
      <c r="G1518" s="11">
        <f>OM[[#This Row],[∆ AUM]]-OM[[#This Row],[effetto mercato]]</f>
        <v>1740707.2438402781</v>
      </c>
    </row>
    <row r="1519" spans="1:7">
      <c r="A1519" s="4">
        <v>44217</v>
      </c>
      <c r="B1519">
        <v>-0.19109999999999999</v>
      </c>
      <c r="C1519" s="6">
        <f>OM[[#This Row],[Variaz]]/100</f>
        <v>-1.9109999999999999E-3</v>
      </c>
      <c r="D1519" s="10">
        <f>AUM[[#This Row],[ Etica Obbligazionario Misto]]</f>
        <v>1793404330.9400003</v>
      </c>
      <c r="E1519" s="10">
        <f>D1518*OM[[#This Row],[Variazione percentuale]]</f>
        <v>-3429427.3962885295</v>
      </c>
      <c r="F1519" s="11">
        <f>OM[[#This Row],[AUM]]-D1518</f>
        <v>-1167828.289999485</v>
      </c>
      <c r="G1519" s="11">
        <f>OM[[#This Row],[∆ AUM]]-OM[[#This Row],[effetto mercato]]</f>
        <v>2261599.1062890445</v>
      </c>
    </row>
    <row r="1520" spans="1:7">
      <c r="A1520" s="4">
        <v>44218</v>
      </c>
      <c r="B1520">
        <v>-0.13159999999999999</v>
      </c>
      <c r="C1520" s="6">
        <f>OM[[#This Row],[Variaz]]/100</f>
        <v>-1.3159999999999999E-3</v>
      </c>
      <c r="D1520" s="10">
        <f>AUM[[#This Row],[ Etica Obbligazionario Misto]]</f>
        <v>1793426322.0099998</v>
      </c>
      <c r="E1520" s="10">
        <f>D1519*OM[[#This Row],[Variazione percentuale]]</f>
        <v>-2360120.0995170404</v>
      </c>
      <c r="F1520" s="11">
        <f>OM[[#This Row],[AUM]]-D1519</f>
        <v>21991.069999456406</v>
      </c>
      <c r="G1520" s="11">
        <f>OM[[#This Row],[∆ AUM]]-OM[[#This Row],[effetto mercato]]</f>
        <v>2382111.1695164968</v>
      </c>
    </row>
    <row r="1521" spans="1:7">
      <c r="A1521" s="4">
        <v>44221</v>
      </c>
      <c r="B1521">
        <v>0.19170000000000001</v>
      </c>
      <c r="C1521" s="6">
        <f>OM[[#This Row],[Variaz]]/100</f>
        <v>1.9170000000000001E-3</v>
      </c>
      <c r="D1521" s="10">
        <f>AUM[[#This Row],[ Etica Obbligazionario Misto]]</f>
        <v>1799491842.1800001</v>
      </c>
      <c r="E1521" s="10">
        <f>D1520*OM[[#This Row],[Variazione percentuale]]</f>
        <v>3437998.2592931697</v>
      </c>
      <c r="F1521" s="11">
        <f>OM[[#This Row],[AUM]]-D1520</f>
        <v>6065520.1700003147</v>
      </c>
      <c r="G1521" s="11">
        <f>OM[[#This Row],[∆ AUM]]-OM[[#This Row],[effetto mercato]]</f>
        <v>2627521.910707145</v>
      </c>
    </row>
    <row r="1522" spans="1:7">
      <c r="A1522" s="4">
        <v>44222</v>
      </c>
      <c r="B1522">
        <v>-2.3900000000000001E-2</v>
      </c>
      <c r="C1522" s="6">
        <f>OM[[#This Row],[Variaz]]/100</f>
        <v>-2.3900000000000001E-4</v>
      </c>
      <c r="D1522" s="10">
        <f>AUM[[#This Row],[ Etica Obbligazionario Misto]]</f>
        <v>1802201615.5</v>
      </c>
      <c r="E1522" s="10">
        <f>D1521*OM[[#This Row],[Variazione percentuale]]</f>
        <v>-430078.55028102006</v>
      </c>
      <c r="F1522" s="11">
        <f>OM[[#This Row],[AUM]]-D1521</f>
        <v>2709773.3199999332</v>
      </c>
      <c r="G1522" s="11">
        <f>OM[[#This Row],[∆ AUM]]-OM[[#This Row],[effetto mercato]]</f>
        <v>3139851.8702809531</v>
      </c>
    </row>
    <row r="1523" spans="1:7">
      <c r="A1523" s="4">
        <v>44223</v>
      </c>
      <c r="B1523">
        <v>-0.14349999999999999</v>
      </c>
      <c r="C1523" s="6">
        <f>OM[[#This Row],[Variaz]]/100</f>
        <v>-1.4349999999999999E-3</v>
      </c>
      <c r="D1523" s="10">
        <f>AUM[[#This Row],[ Etica Obbligazionario Misto]]</f>
        <v>1801908801.51</v>
      </c>
      <c r="E1523" s="10">
        <f>D1522*OM[[#This Row],[Variazione percentuale]]</f>
        <v>-2586159.3182424996</v>
      </c>
      <c r="F1523" s="11">
        <f>OM[[#This Row],[AUM]]-D1522</f>
        <v>-292813.99000000954</v>
      </c>
      <c r="G1523" s="11">
        <f>OM[[#This Row],[∆ AUM]]-OM[[#This Row],[effetto mercato]]</f>
        <v>2293345.3282424901</v>
      </c>
    </row>
    <row r="1524" spans="1:7">
      <c r="A1524" s="4">
        <v>44224</v>
      </c>
      <c r="B1524">
        <v>0</v>
      </c>
      <c r="C1524" s="6">
        <f>OM[[#This Row],[Variaz]]/100</f>
        <v>0</v>
      </c>
      <c r="D1524" s="10">
        <f>AUM[[#This Row],[ Etica Obbligazionario Misto]]</f>
        <v>1803555893.5699999</v>
      </c>
      <c r="E1524" s="10">
        <f>D1523*OM[[#This Row],[Variazione percentuale]]</f>
        <v>0</v>
      </c>
      <c r="F1524" s="11">
        <f>OM[[#This Row],[AUM]]-D1523</f>
        <v>1647092.0599999428</v>
      </c>
      <c r="G1524" s="11">
        <f>OM[[#This Row],[∆ AUM]]-OM[[#This Row],[effetto mercato]]</f>
        <v>1647092.0599999428</v>
      </c>
    </row>
    <row r="1525" spans="1:7">
      <c r="A1525" s="4">
        <v>44225</v>
      </c>
      <c r="B1525">
        <v>-0.2515</v>
      </c>
      <c r="C1525" s="6">
        <f>OM[[#This Row],[Variaz]]/100</f>
        <v>-2.5149999999999999E-3</v>
      </c>
      <c r="D1525" s="10">
        <f>AUM[[#This Row],[ Etica Obbligazionario Misto]]</f>
        <v>1800463129.47</v>
      </c>
      <c r="E1525" s="10">
        <f>D1524*OM[[#This Row],[Variazione percentuale]]</f>
        <v>-4535943.0723285498</v>
      </c>
      <c r="F1525" s="11">
        <f>OM[[#This Row],[AUM]]-D1524</f>
        <v>-3092764.0999999046</v>
      </c>
      <c r="G1525" s="11">
        <f>OM[[#This Row],[∆ AUM]]-OM[[#This Row],[effetto mercato]]</f>
        <v>1443178.9723286452</v>
      </c>
    </row>
    <row r="1526" spans="1:7">
      <c r="A1526" s="4">
        <v>44228</v>
      </c>
      <c r="B1526">
        <v>0.1681</v>
      </c>
      <c r="C1526" s="6">
        <f>OM[[#This Row],[Variaz]]/100</f>
        <v>1.681E-3</v>
      </c>
      <c r="D1526" s="10">
        <f>AUM[[#This Row],[ Etica Obbligazionario Misto]]</f>
        <v>1805466908.6000001</v>
      </c>
      <c r="E1526" s="10">
        <f>D1525*OM[[#This Row],[Variazione percentuale]]</f>
        <v>3026578.5206390698</v>
      </c>
      <c r="F1526" s="11">
        <f>OM[[#This Row],[AUM]]-D1525</f>
        <v>5003779.1300001144</v>
      </c>
      <c r="G1526" s="11">
        <f>OM[[#This Row],[∆ AUM]]-OM[[#This Row],[effetto mercato]]</f>
        <v>1977200.6093610446</v>
      </c>
    </row>
    <row r="1527" spans="1:7">
      <c r="A1527" s="4">
        <v>44229</v>
      </c>
      <c r="B1527">
        <v>8.3900000000000002E-2</v>
      </c>
      <c r="C1527" s="6">
        <f>OM[[#This Row],[Variaz]]/100</f>
        <v>8.3900000000000001E-4</v>
      </c>
      <c r="D1527" s="10">
        <f>AUM[[#This Row],[ Etica Obbligazionario Misto]]</f>
        <v>1808394062.45</v>
      </c>
      <c r="E1527" s="10">
        <f>D1526*OM[[#This Row],[Variazione percentuale]]</f>
        <v>1514786.7363154001</v>
      </c>
      <c r="F1527" s="11">
        <f>OM[[#This Row],[AUM]]-D1526</f>
        <v>2927153.8499999046</v>
      </c>
      <c r="G1527" s="11">
        <f>OM[[#This Row],[∆ AUM]]-OM[[#This Row],[effetto mercato]]</f>
        <v>1412367.1136845045</v>
      </c>
    </row>
    <row r="1528" spans="1:7">
      <c r="A1528" s="4">
        <v>44230</v>
      </c>
      <c r="B1528">
        <v>7.1900000000000006E-2</v>
      </c>
      <c r="C1528" s="6">
        <f>OM[[#This Row],[Variaz]]/100</f>
        <v>7.1900000000000002E-4</v>
      </c>
      <c r="D1528" s="10">
        <f>AUM[[#This Row],[ Etica Obbligazionario Misto]]</f>
        <v>1812014995.8499999</v>
      </c>
      <c r="E1528" s="10">
        <f>D1527*OM[[#This Row],[Variazione percentuale]]</f>
        <v>1300235.3309015501</v>
      </c>
      <c r="F1528" s="11">
        <f>OM[[#This Row],[AUM]]-D1527</f>
        <v>3620933.3999998569</v>
      </c>
      <c r="G1528" s="11">
        <f>OM[[#This Row],[∆ AUM]]-OM[[#This Row],[effetto mercato]]</f>
        <v>2320698.0690983068</v>
      </c>
    </row>
    <row r="1529" spans="1:7">
      <c r="A1529" s="4">
        <v>44231</v>
      </c>
      <c r="B1529">
        <v>7.1800000000000003E-2</v>
      </c>
      <c r="C1529" s="6">
        <f>OM[[#This Row],[Variaz]]/100</f>
        <v>7.18E-4</v>
      </c>
      <c r="D1529" s="10">
        <f>AUM[[#This Row],[ Etica Obbligazionario Misto]]</f>
        <v>1816306718.51</v>
      </c>
      <c r="E1529" s="10">
        <f>D1528*OM[[#This Row],[Variazione percentuale]]</f>
        <v>1301026.7670203</v>
      </c>
      <c r="F1529" s="11">
        <f>OM[[#This Row],[AUM]]-D1528</f>
        <v>4291722.6600000858</v>
      </c>
      <c r="G1529" s="11">
        <f>OM[[#This Row],[∆ AUM]]-OM[[#This Row],[effetto mercato]]</f>
        <v>2990695.8929797858</v>
      </c>
    </row>
    <row r="1530" spans="1:7">
      <c r="A1530" s="4">
        <v>44232</v>
      </c>
      <c r="B1530">
        <v>0</v>
      </c>
      <c r="C1530" s="6">
        <f>OM[[#This Row],[Variaz]]/100</f>
        <v>0</v>
      </c>
      <c r="D1530" s="10">
        <f>AUM[[#This Row],[ Etica Obbligazionario Misto]]</f>
        <v>1819213901.1699998</v>
      </c>
      <c r="E1530" s="10">
        <f>D1529*OM[[#This Row],[Variazione percentuale]]</f>
        <v>0</v>
      </c>
      <c r="F1530" s="11">
        <f>OM[[#This Row],[AUM]]-D1529</f>
        <v>2907182.6599998474</v>
      </c>
      <c r="G1530" s="11">
        <f>OM[[#This Row],[∆ AUM]]-OM[[#This Row],[effetto mercato]]</f>
        <v>2907182.6599998474</v>
      </c>
    </row>
    <row r="1531" spans="1:7">
      <c r="A1531" s="4">
        <v>44235</v>
      </c>
      <c r="B1531">
        <v>7.1800000000000003E-2</v>
      </c>
      <c r="C1531" s="6">
        <f>OM[[#This Row],[Variaz]]/100</f>
        <v>7.18E-4</v>
      </c>
      <c r="D1531" s="10">
        <f>AUM[[#This Row],[ Etica Obbligazionario Misto]]</f>
        <v>1821961330.3599999</v>
      </c>
      <c r="E1531" s="10">
        <f>D1530*OM[[#This Row],[Variazione percentuale]]</f>
        <v>1306195.5810400599</v>
      </c>
      <c r="F1531" s="11">
        <f>OM[[#This Row],[AUM]]-D1530</f>
        <v>2747429.1900000572</v>
      </c>
      <c r="G1531" s="11">
        <f>OM[[#This Row],[∆ AUM]]-OM[[#This Row],[effetto mercato]]</f>
        <v>1441233.6089599973</v>
      </c>
    </row>
    <row r="1532" spans="1:7">
      <c r="A1532" s="4">
        <v>44236</v>
      </c>
      <c r="B1532">
        <v>-5.9799999999999999E-2</v>
      </c>
      <c r="C1532" s="6">
        <f>OM[[#This Row],[Variaz]]/100</f>
        <v>-5.9800000000000001E-4</v>
      </c>
      <c r="D1532" s="10">
        <f>AUM[[#This Row],[ Etica Obbligazionario Misto]]</f>
        <v>1822109139.3700001</v>
      </c>
      <c r="E1532" s="10">
        <f>D1531*OM[[#This Row],[Variazione percentuale]]</f>
        <v>-1089532.8755552799</v>
      </c>
      <c r="F1532" s="11">
        <f>OM[[#This Row],[AUM]]-D1531</f>
        <v>147809.01000022888</v>
      </c>
      <c r="G1532" s="11">
        <f>OM[[#This Row],[∆ AUM]]-OM[[#This Row],[effetto mercato]]</f>
        <v>1237341.8855555088</v>
      </c>
    </row>
    <row r="1533" spans="1:7">
      <c r="A1533" s="4">
        <v>44237</v>
      </c>
      <c r="B1533">
        <v>-4.7800000000000002E-2</v>
      </c>
      <c r="C1533" s="6">
        <f>OM[[#This Row],[Variaz]]/100</f>
        <v>-4.7800000000000002E-4</v>
      </c>
      <c r="D1533" s="10">
        <f>AUM[[#This Row],[ Etica Obbligazionario Misto]]</f>
        <v>1822954750.03</v>
      </c>
      <c r="E1533" s="10">
        <f>D1532*OM[[#This Row],[Variazione percentuale]]</f>
        <v>-870968.16861886007</v>
      </c>
      <c r="F1533" s="11">
        <f>OM[[#This Row],[AUM]]-D1532</f>
        <v>845610.65999984741</v>
      </c>
      <c r="G1533" s="11">
        <f>OM[[#This Row],[∆ AUM]]-OM[[#This Row],[effetto mercato]]</f>
        <v>1716578.8286187076</v>
      </c>
    </row>
    <row r="1534" spans="1:7">
      <c r="A1534" s="4">
        <v>44238</v>
      </c>
      <c r="B1534">
        <v>0.13159999999999999</v>
      </c>
      <c r="C1534" s="6">
        <f>OM[[#This Row],[Variaz]]/100</f>
        <v>1.3159999999999999E-3</v>
      </c>
      <c r="D1534" s="10">
        <f>AUM[[#This Row],[ Etica Obbligazionario Misto]]</f>
        <v>1825618372.26</v>
      </c>
      <c r="E1534" s="10">
        <f>D1533*OM[[#This Row],[Variazione percentuale]]</f>
        <v>2399008.4510394796</v>
      </c>
      <c r="F1534" s="11">
        <f>OM[[#This Row],[AUM]]-D1533</f>
        <v>2663622.2300000191</v>
      </c>
      <c r="G1534" s="11">
        <f>OM[[#This Row],[∆ AUM]]-OM[[#This Row],[effetto mercato]]</f>
        <v>264613.77896053949</v>
      </c>
    </row>
    <row r="1535" spans="1:7">
      <c r="A1535" s="4">
        <v>44239</v>
      </c>
      <c r="B1535">
        <v>-9.5600000000000004E-2</v>
      </c>
      <c r="C1535" s="6">
        <f>OM[[#This Row],[Variaz]]/100</f>
        <v>-9.5600000000000004E-4</v>
      </c>
      <c r="D1535" s="10">
        <f>AUM[[#This Row],[ Etica Obbligazionario Misto]]</f>
        <v>1825658093.3199999</v>
      </c>
      <c r="E1535" s="10">
        <f>D1534*OM[[#This Row],[Variazione percentuale]]</f>
        <v>-1745291.1638805601</v>
      </c>
      <c r="F1535" s="11">
        <f>OM[[#This Row],[AUM]]-D1534</f>
        <v>39721.05999994278</v>
      </c>
      <c r="G1535" s="11">
        <f>OM[[#This Row],[∆ AUM]]-OM[[#This Row],[effetto mercato]]</f>
        <v>1785012.2238805029</v>
      </c>
    </row>
    <row r="1536" spans="1:7">
      <c r="A1536" s="4">
        <v>44242</v>
      </c>
      <c r="B1536">
        <v>-0.14349999999999999</v>
      </c>
      <c r="C1536" s="6">
        <f>OM[[#This Row],[Variaz]]/100</f>
        <v>-1.4349999999999999E-3</v>
      </c>
      <c r="D1536" s="10">
        <f>AUM[[#This Row],[ Etica Obbligazionario Misto]]</f>
        <v>1824721176.05</v>
      </c>
      <c r="E1536" s="10">
        <f>D1535*OM[[#This Row],[Variazione percentuale]]</f>
        <v>-2619819.3639141996</v>
      </c>
      <c r="F1536" s="11">
        <f>OM[[#This Row],[AUM]]-D1535</f>
        <v>-936917.26999998093</v>
      </c>
      <c r="G1536" s="11">
        <f>OM[[#This Row],[∆ AUM]]-OM[[#This Row],[effetto mercato]]</f>
        <v>1682902.0939142187</v>
      </c>
    </row>
    <row r="1537" spans="1:7">
      <c r="A1537" s="4">
        <v>44243</v>
      </c>
      <c r="B1537">
        <v>-0.19159999999999999</v>
      </c>
      <c r="C1537" s="6">
        <f>OM[[#This Row],[Variaz]]/100</f>
        <v>-1.916E-3</v>
      </c>
      <c r="D1537" s="10">
        <f>AUM[[#This Row],[ Etica Obbligazionario Misto]]</f>
        <v>1822047526.97</v>
      </c>
      <c r="E1537" s="10">
        <f>D1536*OM[[#This Row],[Variazione percentuale]]</f>
        <v>-3496165.7733117999</v>
      </c>
      <c r="F1537" s="11">
        <f>OM[[#This Row],[AUM]]-D1536</f>
        <v>-2673649.0799999237</v>
      </c>
      <c r="G1537" s="11">
        <f>OM[[#This Row],[∆ AUM]]-OM[[#This Row],[effetto mercato]]</f>
        <v>822516.69331187615</v>
      </c>
    </row>
    <row r="1538" spans="1:7">
      <c r="A1538" s="4">
        <v>44244</v>
      </c>
      <c r="B1538">
        <v>2.4E-2</v>
      </c>
      <c r="C1538" s="6">
        <f>OM[[#This Row],[Variaz]]/100</f>
        <v>2.4000000000000001E-4</v>
      </c>
      <c r="D1538" s="10">
        <f>AUM[[#This Row],[ Etica Obbligazionario Misto]]</f>
        <v>1822981084.5200002</v>
      </c>
      <c r="E1538" s="10">
        <f>D1537*OM[[#This Row],[Variazione percentuale]]</f>
        <v>437291.40647280001</v>
      </c>
      <c r="F1538" s="11">
        <f>OM[[#This Row],[AUM]]-D1537</f>
        <v>933557.55000019073</v>
      </c>
      <c r="G1538" s="11">
        <f>OM[[#This Row],[∆ AUM]]-OM[[#This Row],[effetto mercato]]</f>
        <v>496266.14352739073</v>
      </c>
    </row>
    <row r="1539" spans="1:7">
      <c r="A1539" s="4">
        <v>44245</v>
      </c>
      <c r="B1539">
        <v>-0.33589999999999998</v>
      </c>
      <c r="C1539" s="6">
        <f>OM[[#This Row],[Variaz]]/100</f>
        <v>-3.3589999999999996E-3</v>
      </c>
      <c r="D1539" s="10">
        <f>AUM[[#This Row],[ Etica Obbligazionario Misto]]</f>
        <v>1818491234.4300001</v>
      </c>
      <c r="E1539" s="10">
        <f>D1538*OM[[#This Row],[Variazione percentuale]]</f>
        <v>-6123393.46290268</v>
      </c>
      <c r="F1539" s="11">
        <f>OM[[#This Row],[AUM]]-D1538</f>
        <v>-4489850.0900001526</v>
      </c>
      <c r="G1539" s="11">
        <f>OM[[#This Row],[∆ AUM]]-OM[[#This Row],[effetto mercato]]</f>
        <v>1633543.3729025275</v>
      </c>
    </row>
    <row r="1540" spans="1:7">
      <c r="A1540" s="4">
        <v>44246</v>
      </c>
      <c r="B1540">
        <v>-6.0199999999999997E-2</v>
      </c>
      <c r="C1540" s="6">
        <f>OM[[#This Row],[Variaz]]/100</f>
        <v>-6.02E-4</v>
      </c>
      <c r="D1540" s="10">
        <f>AUM[[#This Row],[ Etica Obbligazionario Misto]]</f>
        <v>1818588414.99</v>
      </c>
      <c r="E1540" s="10">
        <f>D1539*OM[[#This Row],[Variazione percentuale]]</f>
        <v>-1094731.7231268601</v>
      </c>
      <c r="F1540" s="11">
        <f>OM[[#This Row],[AUM]]-D1539</f>
        <v>97180.55999994278</v>
      </c>
      <c r="G1540" s="11">
        <f>OM[[#This Row],[∆ AUM]]-OM[[#This Row],[effetto mercato]]</f>
        <v>1191912.2831268029</v>
      </c>
    </row>
    <row r="1541" spans="1:7">
      <c r="A1541" s="4">
        <v>44249</v>
      </c>
      <c r="B1541">
        <v>0.14449999999999999</v>
      </c>
      <c r="C1541" s="6">
        <f>OM[[#This Row],[Variaz]]/100</f>
        <v>1.4449999999999999E-3</v>
      </c>
      <c r="D1541" s="10">
        <f>AUM[[#This Row],[ Etica Obbligazionario Misto]]</f>
        <v>1822154751.52</v>
      </c>
      <c r="E1541" s="10">
        <f>D1540*OM[[#This Row],[Variazione percentuale]]</f>
        <v>2627860.2596605499</v>
      </c>
      <c r="F1541" s="11">
        <f>OM[[#This Row],[AUM]]-D1540</f>
        <v>3566336.5299999714</v>
      </c>
      <c r="G1541" s="11">
        <f>OM[[#This Row],[∆ AUM]]-OM[[#This Row],[effetto mercato]]</f>
        <v>938476.27033942146</v>
      </c>
    </row>
    <row r="1542" spans="1:7">
      <c r="A1542" s="4">
        <v>44250</v>
      </c>
      <c r="B1542">
        <v>-0.22850000000000001</v>
      </c>
      <c r="C1542" s="6">
        <f>OM[[#This Row],[Variaz]]/100</f>
        <v>-2.2850000000000001E-3</v>
      </c>
      <c r="D1542" s="10">
        <f>AUM[[#This Row],[ Etica Obbligazionario Misto]]</f>
        <v>1819114473.0799999</v>
      </c>
      <c r="E1542" s="10">
        <f>D1541*OM[[#This Row],[Variazione percentuale]]</f>
        <v>-4163623.6072232001</v>
      </c>
      <c r="F1542" s="11">
        <f>OM[[#This Row],[AUM]]-D1541</f>
        <v>-3040278.4400000572</v>
      </c>
      <c r="G1542" s="11">
        <f>OM[[#This Row],[∆ AUM]]-OM[[#This Row],[effetto mercato]]</f>
        <v>1123345.1672231429</v>
      </c>
    </row>
    <row r="1543" spans="1:7">
      <c r="A1543" s="4">
        <v>44251</v>
      </c>
      <c r="B1543">
        <v>-6.0299999999999999E-2</v>
      </c>
      <c r="C1543" s="6">
        <f>OM[[#This Row],[Variaz]]/100</f>
        <v>-6.0300000000000002E-4</v>
      </c>
      <c r="D1543" s="10">
        <f>AUM[[#This Row],[ Etica Obbligazionario Misto]]</f>
        <v>1818401262.9399998</v>
      </c>
      <c r="E1543" s="10">
        <f>D1542*OM[[#This Row],[Variazione percentuale]]</f>
        <v>-1096926.02726724</v>
      </c>
      <c r="F1543" s="11">
        <f>OM[[#This Row],[AUM]]-D1542</f>
        <v>-713210.1400001049</v>
      </c>
      <c r="G1543" s="11">
        <f>OM[[#This Row],[∆ AUM]]-OM[[#This Row],[effetto mercato]]</f>
        <v>383715.88726713508</v>
      </c>
    </row>
    <row r="1544" spans="1:7">
      <c r="A1544" s="4">
        <v>44252</v>
      </c>
      <c r="B1544">
        <v>-0.55489999999999995</v>
      </c>
      <c r="C1544" s="6">
        <f>OM[[#This Row],[Variaz]]/100</f>
        <v>-5.5489999999999992E-3</v>
      </c>
      <c r="D1544" s="10">
        <f>AUM[[#This Row],[ Etica Obbligazionario Misto]]</f>
        <v>1809481974.47</v>
      </c>
      <c r="E1544" s="10">
        <f>D1543*OM[[#This Row],[Variazione percentuale]]</f>
        <v>-10090308.608054057</v>
      </c>
      <c r="F1544" s="11">
        <f>OM[[#This Row],[AUM]]-D1543</f>
        <v>-8919288.4699997902</v>
      </c>
      <c r="G1544" s="11">
        <f>OM[[#This Row],[∆ AUM]]-OM[[#This Row],[effetto mercato]]</f>
        <v>1171020.1380542666</v>
      </c>
    </row>
    <row r="1545" spans="1:7">
      <c r="A1545" s="4">
        <v>44253</v>
      </c>
      <c r="B1545">
        <v>8.4900000000000003E-2</v>
      </c>
      <c r="C1545" s="6">
        <f>OM[[#This Row],[Variaz]]/100</f>
        <v>8.4900000000000004E-4</v>
      </c>
      <c r="D1545" s="10">
        <f>AUM[[#This Row],[ Etica Obbligazionario Misto]]</f>
        <v>1809258541.0800002</v>
      </c>
      <c r="E1545" s="10">
        <f>D1544*OM[[#This Row],[Variazione percentuale]]</f>
        <v>1536250.1963250302</v>
      </c>
      <c r="F1545" s="11">
        <f>OM[[#This Row],[AUM]]-D1544</f>
        <v>-223433.38999986649</v>
      </c>
      <c r="G1545" s="11">
        <f>OM[[#This Row],[∆ AUM]]-OM[[#This Row],[effetto mercato]]</f>
        <v>-1759683.5863248967</v>
      </c>
    </row>
    <row r="1546" spans="1:7">
      <c r="A1546" s="4">
        <v>44256</v>
      </c>
      <c r="B1546">
        <v>0.69079999999999997</v>
      </c>
      <c r="C1546" s="6">
        <f>OM[[#This Row],[Variaz]]/100</f>
        <v>6.9080000000000001E-3</v>
      </c>
      <c r="D1546" s="10">
        <f>AUM[[#This Row],[ Etica Obbligazionario Misto]]</f>
        <v>1823322574.45</v>
      </c>
      <c r="E1546" s="10">
        <f>D1545*OM[[#This Row],[Variazione percentuale]]</f>
        <v>12498358.00178064</v>
      </c>
      <c r="F1546" s="11">
        <f>OM[[#This Row],[AUM]]-D1545</f>
        <v>14064033.369999886</v>
      </c>
      <c r="G1546" s="11">
        <f>OM[[#This Row],[∆ AUM]]-OM[[#This Row],[effetto mercato]]</f>
        <v>1565675.3682192452</v>
      </c>
    </row>
    <row r="1547" spans="1:7">
      <c r="A1547" s="4">
        <v>44257</v>
      </c>
      <c r="B1547">
        <v>-6.0199999999999997E-2</v>
      </c>
      <c r="C1547" s="6">
        <f>OM[[#This Row],[Variaz]]/100</f>
        <v>-6.02E-4</v>
      </c>
      <c r="D1547" s="10">
        <f>AUM[[#This Row],[ Etica Obbligazionario Misto]]</f>
        <v>1822567794.29</v>
      </c>
      <c r="E1547" s="10">
        <f>D1546*OM[[#This Row],[Variazione percentuale]]</f>
        <v>-1097640.1898189001</v>
      </c>
      <c r="F1547" s="11">
        <f>OM[[#This Row],[AUM]]-D1546</f>
        <v>-754780.16000008583</v>
      </c>
      <c r="G1547" s="11">
        <f>OM[[#This Row],[∆ AUM]]-OM[[#This Row],[effetto mercato]]</f>
        <v>342860.02981881425</v>
      </c>
    </row>
    <row r="1548" spans="1:7">
      <c r="A1548" s="4">
        <v>44258</v>
      </c>
      <c r="B1548">
        <v>-0.38540000000000002</v>
      </c>
      <c r="C1548" s="6">
        <f>OM[[#This Row],[Variaz]]/100</f>
        <v>-3.8540000000000002E-3</v>
      </c>
      <c r="D1548" s="10">
        <f>AUM[[#This Row],[ Etica Obbligazionario Misto]]</f>
        <v>1818474208.1399999</v>
      </c>
      <c r="E1548" s="10">
        <f>D1547*OM[[#This Row],[Variazione percentuale]]</f>
        <v>-7024176.2791936602</v>
      </c>
      <c r="F1548" s="11">
        <f>OM[[#This Row],[AUM]]-D1547</f>
        <v>-4093586.1500000954</v>
      </c>
      <c r="G1548" s="11">
        <f>OM[[#This Row],[∆ AUM]]-OM[[#This Row],[effetto mercato]]</f>
        <v>2930590.1291935649</v>
      </c>
    </row>
    <row r="1549" spans="1:7">
      <c r="A1549" s="4">
        <v>44259</v>
      </c>
      <c r="B1549">
        <v>-6.0499999999999998E-2</v>
      </c>
      <c r="C1549" s="6">
        <f>OM[[#This Row],[Variaz]]/100</f>
        <v>-6.0499999999999996E-4</v>
      </c>
      <c r="D1549" s="10">
        <f>AUM[[#This Row],[ Etica Obbligazionario Misto]]</f>
        <v>1819849955.1000001</v>
      </c>
      <c r="E1549" s="10">
        <f>D1548*OM[[#This Row],[Variazione percentuale]]</f>
        <v>-1100176.8959247</v>
      </c>
      <c r="F1549" s="11">
        <f>OM[[#This Row],[AUM]]-D1548</f>
        <v>1375746.9600002766</v>
      </c>
      <c r="G1549" s="11">
        <f>OM[[#This Row],[∆ AUM]]-OM[[#This Row],[effetto mercato]]</f>
        <v>2475923.8559249765</v>
      </c>
    </row>
    <row r="1550" spans="1:7">
      <c r="A1550" s="4">
        <v>44260</v>
      </c>
      <c r="B1550">
        <v>8.4699999999999998E-2</v>
      </c>
      <c r="C1550" s="6">
        <f>OM[[#This Row],[Variaz]]/100</f>
        <v>8.4699999999999999E-4</v>
      </c>
      <c r="D1550" s="10">
        <f>AUM[[#This Row],[ Etica Obbligazionario Misto]]</f>
        <v>1822789421.26</v>
      </c>
      <c r="E1550" s="10">
        <f>D1549*OM[[#This Row],[Variazione percentuale]]</f>
        <v>1541412.9119697001</v>
      </c>
      <c r="F1550" s="11">
        <f>OM[[#This Row],[AUM]]-D1549</f>
        <v>2939466.1599998474</v>
      </c>
      <c r="G1550" s="11">
        <f>OM[[#This Row],[∆ AUM]]-OM[[#This Row],[effetto mercato]]</f>
        <v>1398053.2480301473</v>
      </c>
    </row>
    <row r="1551" spans="1:7">
      <c r="A1551" s="4">
        <v>44263</v>
      </c>
      <c r="B1551">
        <v>6.0400000000000002E-2</v>
      </c>
      <c r="C1551" s="6">
        <f>OM[[#This Row],[Variaz]]/100</f>
        <v>6.0400000000000004E-4</v>
      </c>
      <c r="D1551" s="10">
        <f>AUM[[#This Row],[ Etica Obbligazionario Misto]]</f>
        <v>1824269249.45</v>
      </c>
      <c r="E1551" s="10">
        <f>D1550*OM[[#This Row],[Variazione percentuale]]</f>
        <v>1100964.81044104</v>
      </c>
      <c r="F1551" s="11">
        <f>OM[[#This Row],[AUM]]-D1550</f>
        <v>1479828.1900000572</v>
      </c>
      <c r="G1551" s="11">
        <f>OM[[#This Row],[∆ AUM]]-OM[[#This Row],[effetto mercato]]</f>
        <v>378863.37955901725</v>
      </c>
    </row>
    <row r="1552" spans="1:7">
      <c r="A1552" s="4">
        <v>44264</v>
      </c>
      <c r="B1552">
        <v>0.28989999999999999</v>
      </c>
      <c r="C1552" s="6">
        <f>OM[[#This Row],[Variaz]]/100</f>
        <v>2.8990000000000001E-3</v>
      </c>
      <c r="D1552" s="10">
        <f>AUM[[#This Row],[ Etica Obbligazionario Misto]]</f>
        <v>1830523887.8699999</v>
      </c>
      <c r="E1552" s="10">
        <f>D1551*OM[[#This Row],[Variazione percentuale]]</f>
        <v>5288556.55415555</v>
      </c>
      <c r="F1552" s="11">
        <f>OM[[#This Row],[AUM]]-D1551</f>
        <v>6254638.4199998379</v>
      </c>
      <c r="G1552" s="11">
        <f>OM[[#This Row],[∆ AUM]]-OM[[#This Row],[effetto mercato]]</f>
        <v>966081.86584428791</v>
      </c>
    </row>
    <row r="1553" spans="1:7">
      <c r="A1553" s="4">
        <v>44265</v>
      </c>
      <c r="B1553">
        <v>0.1205</v>
      </c>
      <c r="C1553" s="6">
        <f>OM[[#This Row],[Variaz]]/100</f>
        <v>1.2049999999999999E-3</v>
      </c>
      <c r="D1553" s="10">
        <f>AUM[[#This Row],[ Etica Obbligazionario Misto]]</f>
        <v>1833623232.2500002</v>
      </c>
      <c r="E1553" s="10">
        <f>D1552*OM[[#This Row],[Variazione percentuale]]</f>
        <v>2205781.2848833497</v>
      </c>
      <c r="F1553" s="11">
        <f>OM[[#This Row],[AUM]]-D1552</f>
        <v>3099344.3800003529</v>
      </c>
      <c r="G1553" s="11">
        <f>OM[[#This Row],[∆ AUM]]-OM[[#This Row],[effetto mercato]]</f>
        <v>893563.09511700319</v>
      </c>
    </row>
    <row r="1554" spans="1:7">
      <c r="A1554" s="4">
        <v>44266</v>
      </c>
      <c r="B1554">
        <v>0.25259999999999999</v>
      </c>
      <c r="C1554" s="6">
        <f>OM[[#This Row],[Variaz]]/100</f>
        <v>2.526E-3</v>
      </c>
      <c r="D1554" s="10">
        <f>AUM[[#This Row],[ Etica Obbligazionario Misto]]</f>
        <v>1839328246.5</v>
      </c>
      <c r="E1554" s="10">
        <f>D1553*OM[[#This Row],[Variazione percentuale]]</f>
        <v>4631732.2846635003</v>
      </c>
      <c r="F1554" s="11">
        <f>OM[[#This Row],[AUM]]-D1553</f>
        <v>5705014.2499997616</v>
      </c>
      <c r="G1554" s="11">
        <f>OM[[#This Row],[∆ AUM]]-OM[[#This Row],[effetto mercato]]</f>
        <v>1073281.9653362613</v>
      </c>
    </row>
    <row r="1555" spans="1:7">
      <c r="A1555" s="4">
        <v>44267</v>
      </c>
      <c r="B1555">
        <v>-0.108</v>
      </c>
      <c r="C1555" s="6">
        <f>OM[[#This Row],[Variaz]]/100</f>
        <v>-1.08E-3</v>
      </c>
      <c r="D1555" s="10">
        <f>AUM[[#This Row],[ Etica Obbligazionario Misto]]</f>
        <v>1838105718.49</v>
      </c>
      <c r="E1555" s="10">
        <f>D1554*OM[[#This Row],[Variazione percentuale]]</f>
        <v>-1986474.5062200001</v>
      </c>
      <c r="F1555" s="11">
        <f>OM[[#This Row],[AUM]]-D1554</f>
        <v>-1222528.0099999905</v>
      </c>
      <c r="G1555" s="11">
        <f>OM[[#This Row],[∆ AUM]]-OM[[#This Row],[effetto mercato]]</f>
        <v>763946.49622000963</v>
      </c>
    </row>
    <row r="1556" spans="1:7">
      <c r="A1556" s="4">
        <v>44270</v>
      </c>
      <c r="B1556">
        <v>0.2283</v>
      </c>
      <c r="C1556" s="6">
        <f>OM[[#This Row],[Variaz]]/100</f>
        <v>2.2829999999999999E-3</v>
      </c>
      <c r="D1556" s="10">
        <f>AUM[[#This Row],[ Etica Obbligazionario Misto]]</f>
        <v>1843112033.7899997</v>
      </c>
      <c r="E1556" s="10">
        <f>D1555*OM[[#This Row],[Variazione percentuale]]</f>
        <v>4196395.3553126696</v>
      </c>
      <c r="F1556" s="11">
        <f>OM[[#This Row],[AUM]]-D1555</f>
        <v>5006315.2999997139</v>
      </c>
      <c r="G1556" s="11">
        <f>OM[[#This Row],[∆ AUM]]-OM[[#This Row],[effetto mercato]]</f>
        <v>809919.94468704425</v>
      </c>
    </row>
    <row r="1557" spans="1:7">
      <c r="A1557" s="4">
        <v>44271</v>
      </c>
      <c r="B1557">
        <v>-2.4E-2</v>
      </c>
      <c r="C1557" s="6">
        <f>OM[[#This Row],[Variaz]]/100</f>
        <v>-2.4000000000000001E-4</v>
      </c>
      <c r="D1557" s="10">
        <f>AUM[[#This Row],[ Etica Obbligazionario Misto]]</f>
        <v>1843439572.3499999</v>
      </c>
      <c r="E1557" s="10">
        <f>D1556*OM[[#This Row],[Variazione percentuale]]</f>
        <v>-442346.88810959994</v>
      </c>
      <c r="F1557" s="11">
        <f>OM[[#This Row],[AUM]]-D1556</f>
        <v>327538.5600001812</v>
      </c>
      <c r="G1557" s="11">
        <f>OM[[#This Row],[∆ AUM]]-OM[[#This Row],[effetto mercato]]</f>
        <v>769885.44810978114</v>
      </c>
    </row>
    <row r="1558" spans="1:7">
      <c r="A1558" s="4">
        <v>44272</v>
      </c>
      <c r="B1558">
        <v>-0.31169999999999998</v>
      </c>
      <c r="C1558" s="6">
        <f>OM[[#This Row],[Variaz]]/100</f>
        <v>-3.117E-3</v>
      </c>
      <c r="D1558" s="10">
        <f>AUM[[#This Row],[ Etica Obbligazionario Misto]]</f>
        <v>1838899169.6200001</v>
      </c>
      <c r="E1558" s="10">
        <f>D1557*OM[[#This Row],[Variazione percentuale]]</f>
        <v>-5746001.1470149495</v>
      </c>
      <c r="F1558" s="11">
        <f>OM[[#This Row],[AUM]]-D1557</f>
        <v>-4540402.7299997807</v>
      </c>
      <c r="G1558" s="11">
        <f>OM[[#This Row],[∆ AUM]]-OM[[#This Row],[effetto mercato]]</f>
        <v>1205598.4170151688</v>
      </c>
    </row>
    <row r="1559" spans="1:7">
      <c r="A1559" s="4">
        <v>44273</v>
      </c>
      <c r="B1559">
        <v>-9.6199999999999994E-2</v>
      </c>
      <c r="C1559" s="6">
        <f>OM[[#This Row],[Variaz]]/100</f>
        <v>-9.6199999999999996E-4</v>
      </c>
      <c r="D1559" s="10">
        <f>AUM[[#This Row],[ Etica Obbligazionario Misto]]</f>
        <v>1838347431.3099999</v>
      </c>
      <c r="E1559" s="10">
        <f>D1558*OM[[#This Row],[Variazione percentuale]]</f>
        <v>-1769021.0011744401</v>
      </c>
      <c r="F1559" s="11">
        <f>OM[[#This Row],[AUM]]-D1558</f>
        <v>-551738.3100001812</v>
      </c>
      <c r="G1559" s="11">
        <f>OM[[#This Row],[∆ AUM]]-OM[[#This Row],[effetto mercato]]</f>
        <v>1217282.6911742589</v>
      </c>
    </row>
    <row r="1560" spans="1:7">
      <c r="A1560" s="4">
        <v>44274</v>
      </c>
      <c r="B1560">
        <v>7.22E-2</v>
      </c>
      <c r="C1560" s="6">
        <f>OM[[#This Row],[Variaz]]/100</f>
        <v>7.2199999999999999E-4</v>
      </c>
      <c r="D1560" s="10">
        <f>AUM[[#This Row],[ Etica Obbligazionario Misto]]</f>
        <v>1840304484.6599998</v>
      </c>
      <c r="E1560" s="10">
        <f>D1559*OM[[#This Row],[Variazione percentuale]]</f>
        <v>1327286.8454058198</v>
      </c>
      <c r="F1560" s="11">
        <f>OM[[#This Row],[AUM]]-D1559</f>
        <v>1957053.3499999046</v>
      </c>
      <c r="G1560" s="11">
        <f>OM[[#This Row],[∆ AUM]]-OM[[#This Row],[effetto mercato]]</f>
        <v>629766.50459408481</v>
      </c>
    </row>
    <row r="1561" spans="1:7">
      <c r="A1561" s="4">
        <v>44277</v>
      </c>
      <c r="B1561">
        <v>7.22E-2</v>
      </c>
      <c r="C1561" s="6">
        <f>OM[[#This Row],[Variaz]]/100</f>
        <v>7.2199999999999999E-4</v>
      </c>
      <c r="D1561" s="10">
        <f>AUM[[#This Row],[ Etica Obbligazionario Misto]]</f>
        <v>1843404223.1600001</v>
      </c>
      <c r="E1561" s="10">
        <f>D1560*OM[[#This Row],[Variazione percentuale]]</f>
        <v>1328699.8379245198</v>
      </c>
      <c r="F1561" s="11">
        <f>OM[[#This Row],[AUM]]-D1560</f>
        <v>3099738.5000002384</v>
      </c>
      <c r="G1561" s="11">
        <f>OM[[#This Row],[∆ AUM]]-OM[[#This Row],[effetto mercato]]</f>
        <v>1771038.6620757186</v>
      </c>
    </row>
    <row r="1562" spans="1:7">
      <c r="A1562" s="4">
        <v>44278</v>
      </c>
      <c r="B1562">
        <v>7.2099999999999997E-2</v>
      </c>
      <c r="C1562" s="6">
        <f>OM[[#This Row],[Variaz]]/100</f>
        <v>7.2099999999999996E-4</v>
      </c>
      <c r="D1562" s="10">
        <f>AUM[[#This Row],[ Etica Obbligazionario Misto]]</f>
        <v>1845773666.8700001</v>
      </c>
      <c r="E1562" s="10">
        <f>D1561*OM[[#This Row],[Variazione percentuale]]</f>
        <v>1329094.4448983599</v>
      </c>
      <c r="F1562" s="11">
        <f>OM[[#This Row],[AUM]]-D1561</f>
        <v>2369443.7100000381</v>
      </c>
      <c r="G1562" s="11">
        <f>OM[[#This Row],[∆ AUM]]-OM[[#This Row],[effetto mercato]]</f>
        <v>1040349.2651016782</v>
      </c>
    </row>
    <row r="1563" spans="1:7">
      <c r="A1563" s="4">
        <v>44279</v>
      </c>
      <c r="B1563">
        <v>4.8000000000000001E-2</v>
      </c>
      <c r="C1563" s="6">
        <f>OM[[#This Row],[Variaz]]/100</f>
        <v>4.8000000000000001E-4</v>
      </c>
      <c r="D1563" s="10">
        <f>AUM[[#This Row],[ Etica Obbligazionario Misto]]</f>
        <v>1847384815.73</v>
      </c>
      <c r="E1563" s="10">
        <f>D1562*OM[[#This Row],[Variazione percentuale]]</f>
        <v>885971.36009760003</v>
      </c>
      <c r="F1563" s="11">
        <f>OM[[#This Row],[AUM]]-D1562</f>
        <v>1611148.8599998951</v>
      </c>
      <c r="G1563" s="11">
        <f>OM[[#This Row],[∆ AUM]]-OM[[#This Row],[effetto mercato]]</f>
        <v>725177.49990229507</v>
      </c>
    </row>
    <row r="1564" spans="1:7">
      <c r="A1564" s="4">
        <v>44280</v>
      </c>
      <c r="B1564">
        <v>0.24010000000000001</v>
      </c>
      <c r="C1564" s="6">
        <f>OM[[#This Row],[Variaz]]/100</f>
        <v>2.4009999999999999E-3</v>
      </c>
      <c r="D1564" s="10">
        <f>AUM[[#This Row],[ Etica Obbligazionario Misto]]</f>
        <v>1852695564.1199999</v>
      </c>
      <c r="E1564" s="10">
        <f>D1563*OM[[#This Row],[Variazione percentuale]]</f>
        <v>4435570.9425677303</v>
      </c>
      <c r="F1564" s="11">
        <f>OM[[#This Row],[AUM]]-D1563</f>
        <v>5310748.3899998665</v>
      </c>
      <c r="G1564" s="11">
        <f>OM[[#This Row],[∆ AUM]]-OM[[#This Row],[effetto mercato]]</f>
        <v>875177.44743213616</v>
      </c>
    </row>
    <row r="1565" spans="1:7">
      <c r="A1565" s="4">
        <v>44281</v>
      </c>
      <c r="B1565">
        <v>2.4E-2</v>
      </c>
      <c r="C1565" s="6">
        <f>OM[[#This Row],[Variaz]]/100</f>
        <v>2.4000000000000001E-4</v>
      </c>
      <c r="D1565" s="10">
        <f>AUM[[#This Row],[ Etica Obbligazionario Misto]]</f>
        <v>1854374547.4100001</v>
      </c>
      <c r="E1565" s="10">
        <f>D1564*OM[[#This Row],[Variazione percentuale]]</f>
        <v>444646.93538879999</v>
      </c>
      <c r="F1565" s="11">
        <f>OM[[#This Row],[AUM]]-D1564</f>
        <v>1678983.2900002003</v>
      </c>
      <c r="G1565" s="11">
        <f>OM[[#This Row],[∆ AUM]]-OM[[#This Row],[effetto mercato]]</f>
        <v>1234336.3546114003</v>
      </c>
    </row>
    <row r="1566" spans="1:7">
      <c r="A1566" s="4">
        <v>44284</v>
      </c>
      <c r="B1566">
        <v>-0.13170000000000001</v>
      </c>
      <c r="C1566" s="6">
        <f>OM[[#This Row],[Variaz]]/100</f>
        <v>-1.317E-3</v>
      </c>
      <c r="D1566" s="10">
        <f>AUM[[#This Row],[ Etica Obbligazionario Misto]]</f>
        <v>1853344044.48</v>
      </c>
      <c r="E1566" s="10">
        <f>D1565*OM[[#This Row],[Variazione percentuale]]</f>
        <v>-2442211.2789389701</v>
      </c>
      <c r="F1566" s="11">
        <f>OM[[#This Row],[AUM]]-D1565</f>
        <v>-1030502.9300000668</v>
      </c>
      <c r="G1566" s="11">
        <f>OM[[#This Row],[∆ AUM]]-OM[[#This Row],[effetto mercato]]</f>
        <v>1411708.3489389033</v>
      </c>
    </row>
    <row r="1567" spans="1:7">
      <c r="A1567" s="4">
        <v>44285</v>
      </c>
      <c r="B1567">
        <v>-0.1079</v>
      </c>
      <c r="C1567" s="6">
        <f>OM[[#This Row],[Variaz]]/100</f>
        <v>-1.0789999999999999E-3</v>
      </c>
      <c r="D1567" s="10">
        <f>AUM[[#This Row],[ Etica Obbligazionario Misto]]</f>
        <v>1851680159.8699999</v>
      </c>
      <c r="E1567" s="10">
        <f>D1566*OM[[#This Row],[Variazione percentuale]]</f>
        <v>-1999758.2239939198</v>
      </c>
      <c r="F1567" s="11">
        <f>OM[[#This Row],[AUM]]-D1566</f>
        <v>-1663884.6100001335</v>
      </c>
      <c r="G1567" s="11">
        <f>OM[[#This Row],[∆ AUM]]-OM[[#This Row],[effetto mercato]]</f>
        <v>335873.61399378628</v>
      </c>
    </row>
    <row r="1568" spans="1:7">
      <c r="A1568" s="4">
        <v>44286</v>
      </c>
      <c r="B1568">
        <v>-1.2E-2</v>
      </c>
      <c r="C1568" s="6">
        <f>OM[[#This Row],[Variaz]]/100</f>
        <v>-1.2E-4</v>
      </c>
      <c r="D1568" s="10">
        <f>AUM[[#This Row],[ Etica Obbligazionario Misto]]</f>
        <v>1852477089.7499998</v>
      </c>
      <c r="E1568" s="10">
        <f>D1567*OM[[#This Row],[Variazione percentuale]]</f>
        <v>-222201.61918439998</v>
      </c>
      <c r="F1568" s="11">
        <f>OM[[#This Row],[AUM]]-D1567</f>
        <v>796929.87999987602</v>
      </c>
      <c r="G1568" s="11">
        <f>OM[[#This Row],[∆ AUM]]-OM[[#This Row],[effetto mercato]]</f>
        <v>1019131.499184276</v>
      </c>
    </row>
    <row r="1569" spans="1:7">
      <c r="A1569" s="4">
        <v>44287</v>
      </c>
      <c r="B1569">
        <v>0.24010000000000001</v>
      </c>
      <c r="C1569" s="6">
        <f>OM[[#This Row],[Variaz]]/100</f>
        <v>2.4009999999999999E-3</v>
      </c>
      <c r="D1569" s="10">
        <f>AUM[[#This Row],[ Etica Obbligazionario Misto]]</f>
        <v>1857915080.28</v>
      </c>
      <c r="E1569" s="10">
        <f>D1568*OM[[#This Row],[Variazione percentuale]]</f>
        <v>4447797.4924897496</v>
      </c>
      <c r="F1569" s="11">
        <f>OM[[#This Row],[AUM]]-D1568</f>
        <v>5437990.5300002098</v>
      </c>
      <c r="G1569" s="11">
        <f>OM[[#This Row],[∆ AUM]]-OM[[#This Row],[effetto mercato]]</f>
        <v>990193.03751046024</v>
      </c>
    </row>
    <row r="1570" spans="1:7">
      <c r="A1570" s="4">
        <v>44292</v>
      </c>
      <c r="B1570">
        <v>-9.5799999999999996E-2</v>
      </c>
      <c r="C1570" s="6">
        <f>OM[[#This Row],[Variaz]]/100</f>
        <v>-9.5799999999999998E-4</v>
      </c>
      <c r="D1570" s="10">
        <f>AUM[[#This Row],[ Etica Obbligazionario Misto]]</f>
        <v>1853916972.01</v>
      </c>
      <c r="E1570" s="10">
        <f>D1569*OM[[#This Row],[Variazione percentuale]]</f>
        <v>-1779882.6469082399</v>
      </c>
      <c r="F1570" s="11">
        <f>OM[[#This Row],[AUM]]-D1569</f>
        <v>-3998108.2699999809</v>
      </c>
      <c r="G1570" s="11">
        <f>OM[[#This Row],[∆ AUM]]-OM[[#This Row],[effetto mercato]]</f>
        <v>-2218225.623091741</v>
      </c>
    </row>
    <row r="1571" spans="1:7">
      <c r="A1571" s="4">
        <v>44293</v>
      </c>
      <c r="B1571">
        <v>1.2E-2</v>
      </c>
      <c r="C1571" s="6">
        <f>OM[[#This Row],[Variaz]]/100</f>
        <v>1.2E-4</v>
      </c>
      <c r="D1571" s="10">
        <f>AUM[[#This Row],[ Etica Obbligazionario Misto]]</f>
        <v>1856548256.27</v>
      </c>
      <c r="E1571" s="10">
        <f>D1570*OM[[#This Row],[Variazione percentuale]]</f>
        <v>222470.03664120001</v>
      </c>
      <c r="F1571" s="11">
        <f>OM[[#This Row],[AUM]]-D1570</f>
        <v>2631284.2599999905</v>
      </c>
      <c r="G1571" s="11">
        <f>OM[[#This Row],[∆ AUM]]-OM[[#This Row],[effetto mercato]]</f>
        <v>2408814.2233587904</v>
      </c>
    </row>
    <row r="1572" spans="1:7">
      <c r="A1572" s="4">
        <v>44294</v>
      </c>
      <c r="B1572">
        <v>5.9900000000000002E-2</v>
      </c>
      <c r="C1572" s="6">
        <f>OM[[#This Row],[Variaz]]/100</f>
        <v>5.9900000000000003E-4</v>
      </c>
      <c r="D1572" s="10">
        <f>AUM[[#This Row],[ Etica Obbligazionario Misto]]</f>
        <v>1860124674.8500001</v>
      </c>
      <c r="E1572" s="10">
        <f>D1571*OM[[#This Row],[Variazione percentuale]]</f>
        <v>1112072.4055057301</v>
      </c>
      <c r="F1572" s="11">
        <f>OM[[#This Row],[AUM]]-D1571</f>
        <v>3576418.5800001621</v>
      </c>
      <c r="G1572" s="11">
        <f>OM[[#This Row],[∆ AUM]]-OM[[#This Row],[effetto mercato]]</f>
        <v>2464346.1744944323</v>
      </c>
    </row>
    <row r="1573" spans="1:7">
      <c r="A1573" s="4">
        <v>44295</v>
      </c>
      <c r="B1573">
        <v>-0.1797</v>
      </c>
      <c r="C1573" s="6">
        <f>OM[[#This Row],[Variaz]]/100</f>
        <v>-1.797E-3</v>
      </c>
      <c r="D1573" s="10">
        <f>AUM[[#This Row],[ Etica Obbligazionario Misto]]</f>
        <v>1858131776.1700001</v>
      </c>
      <c r="E1573" s="10">
        <f>D1572*OM[[#This Row],[Variazione percentuale]]</f>
        <v>-3342644.0407054503</v>
      </c>
      <c r="F1573" s="11">
        <f>OM[[#This Row],[AUM]]-D1572</f>
        <v>-1992898.6800000668</v>
      </c>
      <c r="G1573" s="11">
        <f>OM[[#This Row],[∆ AUM]]-OM[[#This Row],[effetto mercato]]</f>
        <v>1349745.3607053836</v>
      </c>
    </row>
    <row r="1574" spans="1:7">
      <c r="A1574" s="4">
        <v>44298</v>
      </c>
      <c r="B1574">
        <v>-7.1999999999999995E-2</v>
      </c>
      <c r="C1574" s="6">
        <f>OM[[#This Row],[Variaz]]/100</f>
        <v>-7.1999999999999994E-4</v>
      </c>
      <c r="D1574" s="10">
        <f>AUM[[#This Row],[ Etica Obbligazionario Misto]]</f>
        <v>1859332500.6399999</v>
      </c>
      <c r="E1574" s="10">
        <f>D1573*OM[[#This Row],[Variazione percentuale]]</f>
        <v>-1337854.8788423999</v>
      </c>
      <c r="F1574" s="11">
        <f>OM[[#This Row],[AUM]]-D1573</f>
        <v>1200724.4699997902</v>
      </c>
      <c r="G1574" s="11">
        <f>OM[[#This Row],[∆ AUM]]-OM[[#This Row],[effetto mercato]]</f>
        <v>2538579.3488421901</v>
      </c>
    </row>
    <row r="1575" spans="1:7">
      <c r="A1575" s="4">
        <v>44299</v>
      </c>
      <c r="B1575">
        <v>-3.5999999999999997E-2</v>
      </c>
      <c r="C1575" s="6">
        <f>OM[[#This Row],[Variaz]]/100</f>
        <v>-3.5999999999999997E-4</v>
      </c>
      <c r="D1575" s="10">
        <f>AUM[[#This Row],[ Etica Obbligazionario Misto]]</f>
        <v>1860109979.6500001</v>
      </c>
      <c r="E1575" s="10">
        <f>D1574*OM[[#This Row],[Variazione percentuale]]</f>
        <v>-669359.70023039985</v>
      </c>
      <c r="F1575" s="11">
        <f>OM[[#This Row],[AUM]]-D1574</f>
        <v>777479.01000022888</v>
      </c>
      <c r="G1575" s="11">
        <f>OM[[#This Row],[∆ AUM]]-OM[[#This Row],[effetto mercato]]</f>
        <v>1446838.7102306287</v>
      </c>
    </row>
    <row r="1576" spans="1:7">
      <c r="A1576" s="4">
        <v>44300</v>
      </c>
      <c r="B1576">
        <v>-0.19220000000000001</v>
      </c>
      <c r="C1576" s="6">
        <f>OM[[#This Row],[Variaz]]/100</f>
        <v>-1.9220000000000001E-3</v>
      </c>
      <c r="D1576" s="10">
        <f>AUM[[#This Row],[ Etica Obbligazionario Misto]]</f>
        <v>1858107340.3600001</v>
      </c>
      <c r="E1576" s="10">
        <f>D1575*OM[[#This Row],[Variazione percentuale]]</f>
        <v>-3575131.3808873002</v>
      </c>
      <c r="F1576" s="11">
        <f>OM[[#This Row],[AUM]]-D1575</f>
        <v>-2002639.2899999619</v>
      </c>
      <c r="G1576" s="11">
        <f>OM[[#This Row],[∆ AUM]]-OM[[#This Row],[effetto mercato]]</f>
        <v>1572492.0908873384</v>
      </c>
    </row>
    <row r="1577" spans="1:7">
      <c r="A1577" s="4">
        <v>44301</v>
      </c>
      <c r="B1577">
        <v>0.26479999999999998</v>
      </c>
      <c r="C1577" s="6">
        <f>OM[[#This Row],[Variaz]]/100</f>
        <v>2.6479999999999997E-3</v>
      </c>
      <c r="D1577" s="10">
        <f>AUM[[#This Row],[ Etica Obbligazionario Misto]]</f>
        <v>1864220371.98</v>
      </c>
      <c r="E1577" s="10">
        <f>D1576*OM[[#This Row],[Variazione percentuale]]</f>
        <v>4920268.2372732796</v>
      </c>
      <c r="F1577" s="11">
        <f>OM[[#This Row],[AUM]]-D1576</f>
        <v>6113031.6199998856</v>
      </c>
      <c r="G1577" s="11">
        <f>OM[[#This Row],[∆ AUM]]-OM[[#This Row],[effetto mercato]]</f>
        <v>1192763.382726606</v>
      </c>
    </row>
    <row r="1578" spans="1:7">
      <c r="A1578" s="4">
        <v>44302</v>
      </c>
      <c r="B1578">
        <v>-2.4E-2</v>
      </c>
      <c r="C1578" s="6">
        <f>OM[[#This Row],[Variaz]]/100</f>
        <v>-2.4000000000000001E-4</v>
      </c>
      <c r="D1578" s="10">
        <f>AUM[[#This Row],[ Etica Obbligazionario Misto]]</f>
        <v>1864136808.5000002</v>
      </c>
      <c r="E1578" s="10">
        <f>D1577*OM[[#This Row],[Variazione percentuale]]</f>
        <v>-447412.88927520002</v>
      </c>
      <c r="F1578" s="11">
        <f>OM[[#This Row],[AUM]]-D1577</f>
        <v>-83563.479999780655</v>
      </c>
      <c r="G1578" s="11">
        <f>OM[[#This Row],[∆ AUM]]-OM[[#This Row],[effetto mercato]]</f>
        <v>363849.40927541937</v>
      </c>
    </row>
    <row r="1579" spans="1:7">
      <c r="A1579" s="4">
        <v>44305</v>
      </c>
      <c r="B1579">
        <v>-0.1321</v>
      </c>
      <c r="C1579" s="6">
        <f>OM[[#This Row],[Variaz]]/100</f>
        <v>-1.3209999999999999E-3</v>
      </c>
      <c r="D1579" s="10">
        <f>AUM[[#This Row],[ Etica Obbligazionario Misto]]</f>
        <v>1863162305.8599999</v>
      </c>
      <c r="E1579" s="10">
        <f>D1578*OM[[#This Row],[Variazione percentuale]]</f>
        <v>-2462524.7240285003</v>
      </c>
      <c r="F1579" s="11">
        <f>OM[[#This Row],[AUM]]-D1578</f>
        <v>-974502.64000034332</v>
      </c>
      <c r="G1579" s="11">
        <f>OM[[#This Row],[∆ AUM]]-OM[[#This Row],[effetto mercato]]</f>
        <v>1488022.0840281569</v>
      </c>
    </row>
    <row r="1580" spans="1:7">
      <c r="A1580" s="4">
        <v>44306</v>
      </c>
      <c r="B1580">
        <v>-9.6199999999999994E-2</v>
      </c>
      <c r="C1580" s="6">
        <f>OM[[#This Row],[Variaz]]/100</f>
        <v>-9.6199999999999996E-4</v>
      </c>
      <c r="D1580" s="10">
        <f>AUM[[#This Row],[ Etica Obbligazionario Misto]]</f>
        <v>1864168664.1100001</v>
      </c>
      <c r="E1580" s="10">
        <f>D1579*OM[[#This Row],[Variazione percentuale]]</f>
        <v>-1792362.1382373199</v>
      </c>
      <c r="F1580" s="11">
        <f>OM[[#This Row],[AUM]]-D1579</f>
        <v>1006358.2500002384</v>
      </c>
      <c r="G1580" s="11">
        <f>OM[[#This Row],[∆ AUM]]-OM[[#This Row],[effetto mercato]]</f>
        <v>2798720.3882375583</v>
      </c>
    </row>
    <row r="1581" spans="1:7">
      <c r="A1581" s="4">
        <v>44307</v>
      </c>
      <c r="B1581">
        <v>0.10829999999999999</v>
      </c>
      <c r="C1581" s="6">
        <f>OM[[#This Row],[Variaz]]/100</f>
        <v>1.083E-3</v>
      </c>
      <c r="D1581" s="10">
        <f>AUM[[#This Row],[ Etica Obbligazionario Misto]]</f>
        <v>1867753649.8199999</v>
      </c>
      <c r="E1581" s="10">
        <f>D1580*OM[[#This Row],[Variazione percentuale]]</f>
        <v>2018894.66323113</v>
      </c>
      <c r="F1581" s="11">
        <f>OM[[#This Row],[AUM]]-D1580</f>
        <v>3584985.7099997997</v>
      </c>
      <c r="G1581" s="11">
        <f>OM[[#This Row],[∆ AUM]]-OM[[#This Row],[effetto mercato]]</f>
        <v>1566091.0467686697</v>
      </c>
    </row>
    <row r="1582" spans="1:7">
      <c r="A1582" s="4">
        <v>44308</v>
      </c>
      <c r="B1582">
        <v>-1.2E-2</v>
      </c>
      <c r="C1582" s="6">
        <f>OM[[#This Row],[Variaz]]/100</f>
        <v>-1.2E-4</v>
      </c>
      <c r="D1582" s="10">
        <f>AUM[[#This Row],[ Etica Obbligazionario Misto]]</f>
        <v>1869060437.48</v>
      </c>
      <c r="E1582" s="10">
        <f>D1581*OM[[#This Row],[Variazione percentuale]]</f>
        <v>-224130.4379784</v>
      </c>
      <c r="F1582" s="11">
        <f>OM[[#This Row],[AUM]]-D1581</f>
        <v>1306787.6600000858</v>
      </c>
      <c r="G1582" s="11">
        <f>OM[[#This Row],[∆ AUM]]-OM[[#This Row],[effetto mercato]]</f>
        <v>1530918.0979784857</v>
      </c>
    </row>
    <row r="1583" spans="1:7">
      <c r="A1583" s="4">
        <v>44309</v>
      </c>
      <c r="B1583">
        <v>-1.2E-2</v>
      </c>
      <c r="C1583" s="6">
        <f>OM[[#This Row],[Variaz]]/100</f>
        <v>-1.2E-4</v>
      </c>
      <c r="D1583" s="10">
        <f>AUM[[#This Row],[ Etica Obbligazionario Misto]]</f>
        <v>1870095638.9699998</v>
      </c>
      <c r="E1583" s="10">
        <f>D1582*OM[[#This Row],[Variazione percentuale]]</f>
        <v>-224287.25249760001</v>
      </c>
      <c r="F1583" s="11">
        <f>OM[[#This Row],[AUM]]-D1582</f>
        <v>1035201.4899997711</v>
      </c>
      <c r="G1583" s="11">
        <f>OM[[#This Row],[∆ AUM]]-OM[[#This Row],[effetto mercato]]</f>
        <v>1259488.742497371</v>
      </c>
    </row>
    <row r="1584" spans="1:7">
      <c r="A1584" s="4">
        <v>44312</v>
      </c>
      <c r="B1584">
        <v>-3.61E-2</v>
      </c>
      <c r="C1584" s="6">
        <f>OM[[#This Row],[Variaz]]/100</f>
        <v>-3.6099999999999999E-4</v>
      </c>
      <c r="D1584" s="10">
        <f>AUM[[#This Row],[ Etica Obbligazionario Misto]]</f>
        <v>1870117567.76</v>
      </c>
      <c r="E1584" s="10">
        <f>D1583*OM[[#This Row],[Variazione percentuale]]</f>
        <v>-675104.52566816995</v>
      </c>
      <c r="F1584" s="11">
        <f>OM[[#This Row],[AUM]]-D1583</f>
        <v>21928.790000200272</v>
      </c>
      <c r="G1584" s="11">
        <f>OM[[#This Row],[∆ AUM]]-OM[[#This Row],[effetto mercato]]</f>
        <v>697033.31566837023</v>
      </c>
    </row>
    <row r="1585" spans="1:7">
      <c r="A1585" s="4">
        <v>44313</v>
      </c>
      <c r="B1585">
        <v>-7.22E-2</v>
      </c>
      <c r="C1585" s="6">
        <f>OM[[#This Row],[Variaz]]/100</f>
        <v>-7.2199999999999999E-4</v>
      </c>
      <c r="D1585" s="10">
        <f>AUM[[#This Row],[ Etica Obbligazionario Misto]]</f>
        <v>1864068305.49</v>
      </c>
      <c r="E1585" s="10">
        <f>D1584*OM[[#This Row],[Variazione percentuale]]</f>
        <v>-1350224.8839227199</v>
      </c>
      <c r="F1585" s="11">
        <f>OM[[#This Row],[AUM]]-D1584</f>
        <v>-6049262.2699999809</v>
      </c>
      <c r="G1585" s="11">
        <f>OM[[#This Row],[∆ AUM]]-OM[[#This Row],[effetto mercato]]</f>
        <v>-4699037.3860772606</v>
      </c>
    </row>
    <row r="1586" spans="1:7">
      <c r="A1586" s="4">
        <v>44314</v>
      </c>
      <c r="B1586">
        <v>-7.22E-2</v>
      </c>
      <c r="C1586" s="6">
        <f>OM[[#This Row],[Variaz]]/100</f>
        <v>-7.2199999999999999E-4</v>
      </c>
      <c r="D1586" s="10">
        <f>AUM[[#This Row],[ Etica Obbligazionario Misto]]</f>
        <v>1863518629.29</v>
      </c>
      <c r="E1586" s="10">
        <f>D1585*OM[[#This Row],[Variazione percentuale]]</f>
        <v>-1345857.31656378</v>
      </c>
      <c r="F1586" s="11">
        <f>OM[[#This Row],[AUM]]-D1585</f>
        <v>-549676.20000004768</v>
      </c>
      <c r="G1586" s="11">
        <f>OM[[#This Row],[∆ AUM]]-OM[[#This Row],[effetto mercato]]</f>
        <v>796181.11656373227</v>
      </c>
    </row>
    <row r="1587" spans="1:7">
      <c r="A1587" s="4">
        <v>44315</v>
      </c>
      <c r="B1587">
        <v>-0.20480000000000001</v>
      </c>
      <c r="C1587" s="6">
        <f>OM[[#This Row],[Variaz]]/100</f>
        <v>-2.0479999999999999E-3</v>
      </c>
      <c r="D1587" s="10">
        <f>AUM[[#This Row],[ Etica Obbligazionario Misto]]</f>
        <v>1861058863.1199999</v>
      </c>
      <c r="E1587" s="10">
        <f>D1586*OM[[#This Row],[Variazione percentuale]]</f>
        <v>-3816486.1527859196</v>
      </c>
      <c r="F1587" s="11">
        <f>OM[[#This Row],[AUM]]-D1586</f>
        <v>-2459766.1700000763</v>
      </c>
      <c r="G1587" s="11">
        <f>OM[[#This Row],[∆ AUM]]-OM[[#This Row],[effetto mercato]]</f>
        <v>1356719.9827858433</v>
      </c>
    </row>
    <row r="1588" spans="1:7">
      <c r="A1588" s="4">
        <v>44316</v>
      </c>
      <c r="B1588">
        <v>0</v>
      </c>
      <c r="C1588" s="6">
        <f>OM[[#This Row],[Variaz]]/100</f>
        <v>0</v>
      </c>
      <c r="D1588" s="10">
        <f>AUM[[#This Row],[ Etica Obbligazionario Misto]]</f>
        <v>1862543207.5</v>
      </c>
      <c r="E1588" s="10">
        <f>D1587*OM[[#This Row],[Variazione percentuale]]</f>
        <v>0</v>
      </c>
      <c r="F1588" s="11">
        <f>OM[[#This Row],[AUM]]-D1587</f>
        <v>1484344.3800001144</v>
      </c>
      <c r="G1588" s="11">
        <f>OM[[#This Row],[∆ AUM]]-OM[[#This Row],[effetto mercato]]</f>
        <v>1484344.3800001144</v>
      </c>
    </row>
    <row r="1589" spans="1:7">
      <c r="A1589" s="4">
        <v>44319</v>
      </c>
      <c r="B1589">
        <v>0.1086</v>
      </c>
      <c r="C1589" s="6">
        <f>OM[[#This Row],[Variaz]]/100</f>
        <v>1.0859999999999999E-3</v>
      </c>
      <c r="D1589" s="10">
        <f>AUM[[#This Row],[ Etica Obbligazionario Misto]]</f>
        <v>1864981860.6100001</v>
      </c>
      <c r="E1589" s="10">
        <f>D1588*OM[[#This Row],[Variazione percentuale]]</f>
        <v>2022721.9233449998</v>
      </c>
      <c r="F1589" s="11">
        <f>OM[[#This Row],[AUM]]-D1588</f>
        <v>2438653.1100001335</v>
      </c>
      <c r="G1589" s="11">
        <f>OM[[#This Row],[∆ AUM]]-OM[[#This Row],[effetto mercato]]</f>
        <v>415931.18665513373</v>
      </c>
    </row>
    <row r="1590" spans="1:7">
      <c r="A1590" s="4">
        <v>44320</v>
      </c>
      <c r="B1590">
        <v>7.2400000000000006E-2</v>
      </c>
      <c r="C1590" s="6">
        <f>OM[[#This Row],[Variaz]]/100</f>
        <v>7.2400000000000003E-4</v>
      </c>
      <c r="D1590" s="10">
        <f>AUM[[#This Row],[ Etica Obbligazionario Misto]]</f>
        <v>1867502271.9200001</v>
      </c>
      <c r="E1590" s="10">
        <f>D1589*OM[[#This Row],[Variazione percentuale]]</f>
        <v>1350246.8670816401</v>
      </c>
      <c r="F1590" s="11">
        <f>OM[[#This Row],[AUM]]-D1589</f>
        <v>2520411.3099999428</v>
      </c>
      <c r="G1590" s="11">
        <f>OM[[#This Row],[∆ AUM]]-OM[[#This Row],[effetto mercato]]</f>
        <v>1170164.4429183027</v>
      </c>
    </row>
    <row r="1591" spans="1:7">
      <c r="A1591" s="4">
        <v>44321</v>
      </c>
      <c r="B1591">
        <v>0</v>
      </c>
      <c r="C1591" s="6">
        <f>OM[[#This Row],[Variaz]]/100</f>
        <v>0</v>
      </c>
      <c r="D1591" s="10">
        <f>AUM[[#This Row],[ Etica Obbligazionario Misto]]</f>
        <v>1869642084.7099998</v>
      </c>
      <c r="E1591" s="10">
        <f>D1590*OM[[#This Row],[Variazione percentuale]]</f>
        <v>0</v>
      </c>
      <c r="F1591" s="11">
        <f>OM[[#This Row],[AUM]]-D1590</f>
        <v>2139812.7899997234</v>
      </c>
      <c r="G1591" s="11">
        <f>OM[[#This Row],[∆ AUM]]-OM[[#This Row],[effetto mercato]]</f>
        <v>2139812.7899997234</v>
      </c>
    </row>
    <row r="1592" spans="1:7">
      <c r="A1592" s="4">
        <v>44322</v>
      </c>
      <c r="B1592">
        <v>-3.61E-2</v>
      </c>
      <c r="C1592" s="6">
        <f>OM[[#This Row],[Variaz]]/100</f>
        <v>-3.6099999999999999E-4</v>
      </c>
      <c r="D1592" s="10">
        <f>AUM[[#This Row],[ Etica Obbligazionario Misto]]</f>
        <v>1870046855.05</v>
      </c>
      <c r="E1592" s="10">
        <f>D1591*OM[[#This Row],[Variazione percentuale]]</f>
        <v>-674940.79258030991</v>
      </c>
      <c r="F1592" s="11">
        <f>OM[[#This Row],[AUM]]-D1591</f>
        <v>404770.34000015259</v>
      </c>
      <c r="G1592" s="11">
        <f>OM[[#This Row],[∆ AUM]]-OM[[#This Row],[effetto mercato]]</f>
        <v>1079711.1325804624</v>
      </c>
    </row>
    <row r="1593" spans="1:7">
      <c r="A1593" s="4">
        <v>44323</v>
      </c>
      <c r="B1593">
        <v>-7.2300000000000003E-2</v>
      </c>
      <c r="C1593" s="6">
        <f>OM[[#This Row],[Variaz]]/100</f>
        <v>-7.2300000000000001E-4</v>
      </c>
      <c r="D1593" s="10">
        <f>AUM[[#This Row],[ Etica Obbligazionario Misto]]</f>
        <v>1870524776.5600002</v>
      </c>
      <c r="E1593" s="10">
        <f>D1592*OM[[#This Row],[Variazione percentuale]]</f>
        <v>-1352043.87620115</v>
      </c>
      <c r="F1593" s="11">
        <f>OM[[#This Row],[AUM]]-D1592</f>
        <v>477921.51000022888</v>
      </c>
      <c r="G1593" s="11">
        <f>OM[[#This Row],[∆ AUM]]-OM[[#This Row],[effetto mercato]]</f>
        <v>1829965.3862013789</v>
      </c>
    </row>
    <row r="1594" spans="1:7">
      <c r="A1594" s="4">
        <v>44326</v>
      </c>
      <c r="B1594">
        <v>6.0299999999999999E-2</v>
      </c>
      <c r="C1594" s="6">
        <f>OM[[#This Row],[Variaz]]/100</f>
        <v>6.0300000000000002E-4</v>
      </c>
      <c r="D1594" s="10">
        <f>AUM[[#This Row],[ Etica Obbligazionario Misto]]</f>
        <v>1872703478.02</v>
      </c>
      <c r="E1594" s="10">
        <f>D1593*OM[[#This Row],[Variazione percentuale]]</f>
        <v>1127926.4402656802</v>
      </c>
      <c r="F1594" s="11">
        <f>OM[[#This Row],[AUM]]-D1593</f>
        <v>2178701.4599997997</v>
      </c>
      <c r="G1594" s="11">
        <f>OM[[#This Row],[∆ AUM]]-OM[[#This Row],[effetto mercato]]</f>
        <v>1050775.0197341195</v>
      </c>
    </row>
    <row r="1595" spans="1:7">
      <c r="A1595" s="4">
        <v>44327</v>
      </c>
      <c r="B1595">
        <v>-0.434</v>
      </c>
      <c r="C1595" s="6">
        <f>OM[[#This Row],[Variaz]]/100</f>
        <v>-4.3400000000000001E-3</v>
      </c>
      <c r="D1595" s="10">
        <f>AUM[[#This Row],[ Etica Obbligazionario Misto]]</f>
        <v>1866208008.5999999</v>
      </c>
      <c r="E1595" s="10">
        <f>D1594*OM[[#This Row],[Variazione percentuale]]</f>
        <v>-8127533.0946068</v>
      </c>
      <c r="F1595" s="11">
        <f>OM[[#This Row],[AUM]]-D1594</f>
        <v>-6495469.4200000763</v>
      </c>
      <c r="G1595" s="11">
        <f>OM[[#This Row],[∆ AUM]]-OM[[#This Row],[effetto mercato]]</f>
        <v>1632063.6746067237</v>
      </c>
    </row>
    <row r="1596" spans="1:7">
      <c r="A1596" s="4">
        <v>44328</v>
      </c>
      <c r="B1596">
        <v>-0.32690000000000002</v>
      </c>
      <c r="C1596" s="6">
        <f>OM[[#This Row],[Variaz]]/100</f>
        <v>-3.2690000000000002E-3</v>
      </c>
      <c r="D1596" s="10">
        <f>AUM[[#This Row],[ Etica Obbligazionario Misto]]</f>
        <v>1861010626.4100001</v>
      </c>
      <c r="E1596" s="10">
        <f>D1595*OM[[#This Row],[Variazione percentuale]]</f>
        <v>-6100633.9801134001</v>
      </c>
      <c r="F1596" s="11">
        <f>OM[[#This Row],[AUM]]-D1595</f>
        <v>-5197382.1899998188</v>
      </c>
      <c r="G1596" s="11">
        <f>OM[[#This Row],[∆ AUM]]-OM[[#This Row],[effetto mercato]]</f>
        <v>903251.79011358134</v>
      </c>
    </row>
    <row r="1597" spans="1:7">
      <c r="A1597" s="4">
        <v>44329</v>
      </c>
      <c r="B1597">
        <v>-3.6400000000000002E-2</v>
      </c>
      <c r="C1597" s="6">
        <f>OM[[#This Row],[Variaz]]/100</f>
        <v>-3.6400000000000001E-4</v>
      </c>
      <c r="D1597" s="10">
        <f>AUM[[#This Row],[ Etica Obbligazionario Misto]]</f>
        <v>1860880536.79</v>
      </c>
      <c r="E1597" s="10">
        <f>D1596*OM[[#This Row],[Variazione percentuale]]</f>
        <v>-677407.86801324005</v>
      </c>
      <c r="F1597" s="11">
        <f>OM[[#This Row],[AUM]]-D1596</f>
        <v>-130089.62000012398</v>
      </c>
      <c r="G1597" s="11">
        <f>OM[[#This Row],[∆ AUM]]-OM[[#This Row],[effetto mercato]]</f>
        <v>547318.24801311607</v>
      </c>
    </row>
    <row r="1598" spans="1:7">
      <c r="A1598" s="4">
        <v>44330</v>
      </c>
      <c r="B1598">
        <v>0.1094</v>
      </c>
      <c r="C1598" s="6">
        <f>OM[[#This Row],[Variaz]]/100</f>
        <v>1.0939999999999999E-3</v>
      </c>
      <c r="D1598" s="10">
        <f>AUM[[#This Row],[ Etica Obbligazionario Misto]]</f>
        <v>1864976338.26</v>
      </c>
      <c r="E1598" s="10">
        <f>D1597*OM[[#This Row],[Variazione percentuale]]</f>
        <v>2035803.3072482599</v>
      </c>
      <c r="F1598" s="11">
        <f>OM[[#This Row],[AUM]]-D1597</f>
        <v>4095801.4700000286</v>
      </c>
      <c r="G1598" s="11">
        <f>OM[[#This Row],[∆ AUM]]-OM[[#This Row],[effetto mercato]]</f>
        <v>2059998.1627517687</v>
      </c>
    </row>
    <row r="1599" spans="1:7">
      <c r="A1599" s="4">
        <v>44333</v>
      </c>
      <c r="B1599">
        <v>-0.12139999999999999</v>
      </c>
      <c r="C1599" s="6">
        <f>OM[[#This Row],[Variaz]]/100</f>
        <v>-1.214E-3</v>
      </c>
      <c r="D1599" s="10">
        <f>AUM[[#This Row],[ Etica Obbligazionario Misto]]</f>
        <v>1862927924.74</v>
      </c>
      <c r="E1599" s="10">
        <f>D1598*OM[[#This Row],[Variazione percentuale]]</f>
        <v>-2264081.2746476401</v>
      </c>
      <c r="F1599" s="11">
        <f>OM[[#This Row],[AUM]]-D1598</f>
        <v>-2048413.5199999809</v>
      </c>
      <c r="G1599" s="11">
        <f>OM[[#This Row],[∆ AUM]]-OM[[#This Row],[effetto mercato]]</f>
        <v>215667.75464765914</v>
      </c>
    </row>
    <row r="1600" spans="1:7">
      <c r="A1600" s="4">
        <v>44334</v>
      </c>
      <c r="B1600">
        <v>-6.08E-2</v>
      </c>
      <c r="C1600" s="6">
        <f>OM[[#This Row],[Variaz]]/100</f>
        <v>-6.0800000000000003E-4</v>
      </c>
      <c r="D1600" s="10">
        <f>AUM[[#This Row],[ Etica Obbligazionario Misto]]</f>
        <v>1861852300.4099998</v>
      </c>
      <c r="E1600" s="10">
        <f>D1599*OM[[#This Row],[Variazione percentuale]]</f>
        <v>-1132660.17824192</v>
      </c>
      <c r="F1600" s="11">
        <f>OM[[#This Row],[AUM]]-D1599</f>
        <v>-1075624.3300001621</v>
      </c>
      <c r="G1600" s="11">
        <f>OM[[#This Row],[∆ AUM]]-OM[[#This Row],[effetto mercato]]</f>
        <v>57035.848241757834</v>
      </c>
    </row>
    <row r="1601" spans="1:7">
      <c r="A1601" s="4">
        <v>44335</v>
      </c>
      <c r="B1601">
        <v>-0.1216</v>
      </c>
      <c r="C1601" s="6">
        <f>OM[[#This Row],[Variaz]]/100</f>
        <v>-1.2160000000000001E-3</v>
      </c>
      <c r="D1601" s="10">
        <f>AUM[[#This Row],[ Etica Obbligazionario Misto]]</f>
        <v>1859943212.25</v>
      </c>
      <c r="E1601" s="10">
        <f>D1600*OM[[#This Row],[Variazione percentuale]]</f>
        <v>-2264012.39729856</v>
      </c>
      <c r="F1601" s="11">
        <f>OM[[#This Row],[AUM]]-D1600</f>
        <v>-1909088.1599998474</v>
      </c>
      <c r="G1601" s="11">
        <f>OM[[#This Row],[∆ AUM]]-OM[[#This Row],[effetto mercato]]</f>
        <v>354924.2372987126</v>
      </c>
    </row>
    <row r="1602" spans="1:7">
      <c r="A1602" s="4">
        <v>44336</v>
      </c>
      <c r="B1602">
        <v>0.26790000000000003</v>
      </c>
      <c r="C1602" s="6">
        <f>OM[[#This Row],[Variaz]]/100</f>
        <v>2.6790000000000004E-3</v>
      </c>
      <c r="D1602" s="10">
        <f>AUM[[#This Row],[ Etica Obbligazionario Misto]]</f>
        <v>1865748345.5999999</v>
      </c>
      <c r="E1602" s="10">
        <f>D1601*OM[[#This Row],[Variazione percentuale]]</f>
        <v>4982787.8656177511</v>
      </c>
      <c r="F1602" s="11">
        <f>OM[[#This Row],[AUM]]-D1601</f>
        <v>5805133.3499999046</v>
      </c>
      <c r="G1602" s="11">
        <f>OM[[#This Row],[∆ AUM]]-OM[[#This Row],[effetto mercato]]</f>
        <v>822345.48438215349</v>
      </c>
    </row>
    <row r="1603" spans="1:7">
      <c r="A1603" s="4">
        <v>44337</v>
      </c>
      <c r="B1603">
        <v>0.18210000000000001</v>
      </c>
      <c r="C1603" s="6">
        <f>OM[[#This Row],[Variaz]]/100</f>
        <v>1.8210000000000001E-3</v>
      </c>
      <c r="D1603" s="10">
        <f>AUM[[#This Row],[ Etica Obbligazionario Misto]]</f>
        <v>1869437218.3</v>
      </c>
      <c r="E1603" s="10">
        <f>D1602*OM[[#This Row],[Variazione percentuale]]</f>
        <v>3397527.7373376</v>
      </c>
      <c r="F1603" s="11">
        <f>OM[[#This Row],[AUM]]-D1602</f>
        <v>3688872.7000000477</v>
      </c>
      <c r="G1603" s="11">
        <f>OM[[#This Row],[∆ AUM]]-OM[[#This Row],[effetto mercato]]</f>
        <v>291344.96266244771</v>
      </c>
    </row>
    <row r="1604" spans="1:7">
      <c r="A1604" s="4">
        <v>44340</v>
      </c>
      <c r="B1604">
        <v>9.7000000000000003E-2</v>
      </c>
      <c r="C1604" s="6">
        <f>OM[[#This Row],[Variaz]]/100</f>
        <v>9.7000000000000005E-4</v>
      </c>
      <c r="D1604" s="10">
        <f>AUM[[#This Row],[ Etica Obbligazionario Misto]]</f>
        <v>1871619431.3499999</v>
      </c>
      <c r="E1604" s="10">
        <f>D1603*OM[[#This Row],[Variazione percentuale]]</f>
        <v>1813354.1017510002</v>
      </c>
      <c r="F1604" s="11">
        <f>OM[[#This Row],[AUM]]-D1603</f>
        <v>2182213.0499999523</v>
      </c>
      <c r="G1604" s="11">
        <f>OM[[#This Row],[∆ AUM]]-OM[[#This Row],[effetto mercato]]</f>
        <v>368858.94824895216</v>
      </c>
    </row>
    <row r="1605" spans="1:7">
      <c r="A1605" s="4">
        <v>44341</v>
      </c>
      <c r="B1605">
        <v>0.1938</v>
      </c>
      <c r="C1605" s="6">
        <f>OM[[#This Row],[Variaz]]/100</f>
        <v>1.9380000000000001E-3</v>
      </c>
      <c r="D1605" s="10">
        <f>AUM[[#This Row],[ Etica Obbligazionario Misto]]</f>
        <v>1875710829.7000003</v>
      </c>
      <c r="E1605" s="10">
        <f>D1604*OM[[#This Row],[Variazione percentuale]]</f>
        <v>3627198.4579563001</v>
      </c>
      <c r="F1605" s="11">
        <f>OM[[#This Row],[AUM]]-D1604</f>
        <v>4091398.3500003815</v>
      </c>
      <c r="G1605" s="11">
        <f>OM[[#This Row],[∆ AUM]]-OM[[#This Row],[effetto mercato]]</f>
        <v>464199.89204408135</v>
      </c>
    </row>
    <row r="1606" spans="1:7">
      <c r="A1606" s="4">
        <v>44342</v>
      </c>
      <c r="B1606">
        <v>0.2296</v>
      </c>
      <c r="C1606" s="6">
        <f>OM[[#This Row],[Variaz]]/100</f>
        <v>2.2959999999999999E-3</v>
      </c>
      <c r="D1606" s="10">
        <f>AUM[[#This Row],[ Etica Obbligazionario Misto]]</f>
        <v>1881068887.8300002</v>
      </c>
      <c r="E1606" s="10">
        <f>D1605*OM[[#This Row],[Variazione percentuale]]</f>
        <v>4306632.0649912003</v>
      </c>
      <c r="F1606" s="11">
        <f>OM[[#This Row],[AUM]]-D1605</f>
        <v>5358058.129999876</v>
      </c>
      <c r="G1606" s="11">
        <f>OM[[#This Row],[∆ AUM]]-OM[[#This Row],[effetto mercato]]</f>
        <v>1051426.0650086757</v>
      </c>
    </row>
    <row r="1607" spans="1:7">
      <c r="A1607" s="4">
        <v>44343</v>
      </c>
      <c r="B1607">
        <v>-0.1085</v>
      </c>
      <c r="C1607" s="6">
        <f>OM[[#This Row],[Variaz]]/100</f>
        <v>-1.085E-3</v>
      </c>
      <c r="D1607" s="10">
        <f>AUM[[#This Row],[ Etica Obbligazionario Misto]]</f>
        <v>1879803749</v>
      </c>
      <c r="E1607" s="10">
        <f>D1606*OM[[#This Row],[Variazione percentuale]]</f>
        <v>-2040959.7432955501</v>
      </c>
      <c r="F1607" s="11">
        <f>OM[[#This Row],[AUM]]-D1606</f>
        <v>-1265138.8300001621</v>
      </c>
      <c r="G1607" s="11">
        <f>OM[[#This Row],[∆ AUM]]-OM[[#This Row],[effetto mercato]]</f>
        <v>775820.91329538799</v>
      </c>
    </row>
    <row r="1608" spans="1:7">
      <c r="A1608" s="4">
        <v>44344</v>
      </c>
      <c r="B1608">
        <v>0.1207</v>
      </c>
      <c r="C1608" s="6">
        <f>OM[[#This Row],[Variaz]]/100</f>
        <v>1.207E-3</v>
      </c>
      <c r="D1608" s="10">
        <f>AUM[[#This Row],[ Etica Obbligazionario Misto]]</f>
        <v>1879499029.79</v>
      </c>
      <c r="E1608" s="10">
        <f>D1607*OM[[#This Row],[Variazione percentuale]]</f>
        <v>2268923.1250430001</v>
      </c>
      <c r="F1608" s="11">
        <f>OM[[#This Row],[AUM]]-D1607</f>
        <v>-304719.21000003815</v>
      </c>
      <c r="G1608" s="11">
        <f>OM[[#This Row],[∆ AUM]]-OM[[#This Row],[effetto mercato]]</f>
        <v>-2573642.3350430382</v>
      </c>
    </row>
    <row r="1609" spans="1:7">
      <c r="A1609" s="4">
        <v>44347</v>
      </c>
      <c r="B1609">
        <v>-2.41E-2</v>
      </c>
      <c r="C1609" s="6">
        <f>OM[[#This Row],[Variaz]]/100</f>
        <v>-2.41E-4</v>
      </c>
      <c r="D1609" s="10">
        <f>AUM[[#This Row],[ Etica Obbligazionario Misto]]</f>
        <v>1878741746.99</v>
      </c>
      <c r="E1609" s="10">
        <f>D1608*OM[[#This Row],[Variazione percentuale]]</f>
        <v>-452959.26617939002</v>
      </c>
      <c r="F1609" s="11">
        <f>OM[[#This Row],[AUM]]-D1608</f>
        <v>-757282.79999995232</v>
      </c>
      <c r="G1609" s="11">
        <f>OM[[#This Row],[∆ AUM]]-OM[[#This Row],[effetto mercato]]</f>
        <v>-304323.5338205623</v>
      </c>
    </row>
    <row r="1610" spans="1:7">
      <c r="A1610" s="4">
        <v>44348</v>
      </c>
      <c r="B1610">
        <v>4.82E-2</v>
      </c>
      <c r="C1610" s="6">
        <f>OM[[#This Row],[Variaz]]/100</f>
        <v>4.8200000000000001E-4</v>
      </c>
      <c r="D1610" s="10">
        <f>AUM[[#This Row],[ Etica Obbligazionario Misto]]</f>
        <v>1880439792.96</v>
      </c>
      <c r="E1610" s="10">
        <f>D1609*OM[[#This Row],[Variazione percentuale]]</f>
        <v>905553.52204918</v>
      </c>
      <c r="F1610" s="11">
        <f>OM[[#This Row],[AUM]]-D1609</f>
        <v>1698045.9700000286</v>
      </c>
      <c r="G1610" s="11">
        <f>OM[[#This Row],[∆ AUM]]-OM[[#This Row],[effetto mercato]]</f>
        <v>792492.44795084861</v>
      </c>
    </row>
    <row r="1611" spans="1:7">
      <c r="A1611" s="4">
        <v>44350</v>
      </c>
      <c r="B1611">
        <v>8.4400000000000003E-2</v>
      </c>
      <c r="C1611" s="6">
        <f>OM[[#This Row],[Variaz]]/100</f>
        <v>8.4400000000000002E-4</v>
      </c>
      <c r="D1611" s="10">
        <f>AUM[[#This Row],[ Etica Obbligazionario Misto]]</f>
        <v>1882315794.8900001</v>
      </c>
      <c r="E1611" s="10">
        <f>D1610*OM[[#This Row],[Variazione percentuale]]</f>
        <v>1587091.18525824</v>
      </c>
      <c r="F1611" s="11">
        <f>OM[[#This Row],[AUM]]-D1610</f>
        <v>1876001.9300000668</v>
      </c>
      <c r="G1611" s="11">
        <f>OM[[#This Row],[∆ AUM]]-OM[[#This Row],[effetto mercato]]</f>
        <v>288910.74474182678</v>
      </c>
    </row>
    <row r="1612" spans="1:7">
      <c r="A1612" s="4">
        <v>44351</v>
      </c>
      <c r="B1612">
        <v>0.1686</v>
      </c>
      <c r="C1612" s="6">
        <f>OM[[#This Row],[Variaz]]/100</f>
        <v>1.686E-3</v>
      </c>
      <c r="D1612" s="10">
        <f>AUM[[#This Row],[ Etica Obbligazionario Misto]]</f>
        <v>1885509822.04</v>
      </c>
      <c r="E1612" s="10">
        <f>D1611*OM[[#This Row],[Variazione percentuale]]</f>
        <v>3173584.4301845403</v>
      </c>
      <c r="F1612" s="11">
        <f>OM[[#This Row],[AUM]]-D1611</f>
        <v>3194027.1499998569</v>
      </c>
      <c r="G1612" s="11">
        <f>OM[[#This Row],[∆ AUM]]-OM[[#This Row],[effetto mercato]]</f>
        <v>20442.71981531661</v>
      </c>
    </row>
    <row r="1613" spans="1:7">
      <c r="A1613" s="4">
        <v>44354</v>
      </c>
      <c r="B1613">
        <v>-6.0100000000000001E-2</v>
      </c>
      <c r="C1613" s="6">
        <f>OM[[#This Row],[Variaz]]/100</f>
        <v>-6.0099999999999997E-4</v>
      </c>
      <c r="D1613" s="10">
        <f>AUM[[#This Row],[ Etica Obbligazionario Misto]]</f>
        <v>1885965359.1799998</v>
      </c>
      <c r="E1613" s="10">
        <f>D1612*OM[[#This Row],[Variazione percentuale]]</f>
        <v>-1133191.4030460399</v>
      </c>
      <c r="F1613" s="11">
        <f>OM[[#This Row],[AUM]]-D1612</f>
        <v>455537.13999986649</v>
      </c>
      <c r="G1613" s="11">
        <f>OM[[#This Row],[∆ AUM]]-OM[[#This Row],[effetto mercato]]</f>
        <v>1588728.5430459064</v>
      </c>
    </row>
    <row r="1614" spans="1:7">
      <c r="A1614" s="4">
        <v>44355</v>
      </c>
      <c r="B1614">
        <v>0.16839999999999999</v>
      </c>
      <c r="C1614" s="6">
        <f>OM[[#This Row],[Variaz]]/100</f>
        <v>1.684E-3</v>
      </c>
      <c r="D1614" s="10">
        <f>AUM[[#This Row],[ Etica Obbligazionario Misto]]</f>
        <v>1889530528.4399998</v>
      </c>
      <c r="E1614" s="10">
        <f>D1613*OM[[#This Row],[Variazione percentuale]]</f>
        <v>3175965.6648591198</v>
      </c>
      <c r="F1614" s="11">
        <f>OM[[#This Row],[AUM]]-D1613</f>
        <v>3565169.2599999905</v>
      </c>
      <c r="G1614" s="11">
        <f>OM[[#This Row],[∆ AUM]]-OM[[#This Row],[effetto mercato]]</f>
        <v>389203.59514087066</v>
      </c>
    </row>
    <row r="1615" spans="1:7">
      <c r="A1615" s="4">
        <v>44356</v>
      </c>
      <c r="B1615">
        <v>0.1081</v>
      </c>
      <c r="C1615" s="6">
        <f>OM[[#This Row],[Variaz]]/100</f>
        <v>1.0809999999999999E-3</v>
      </c>
      <c r="D1615" s="10">
        <f>AUM[[#This Row],[ Etica Obbligazionario Misto]]</f>
        <v>1892303179.4100001</v>
      </c>
      <c r="E1615" s="10">
        <f>D1614*OM[[#This Row],[Variazione percentuale]]</f>
        <v>2042582.5012436397</v>
      </c>
      <c r="F1615" s="11">
        <f>OM[[#This Row],[AUM]]-D1614</f>
        <v>2772650.970000267</v>
      </c>
      <c r="G1615" s="11">
        <f>OM[[#This Row],[∆ AUM]]-OM[[#This Row],[effetto mercato]]</f>
        <v>730068.46875662729</v>
      </c>
    </row>
    <row r="1616" spans="1:7">
      <c r="A1616" s="4">
        <v>44357</v>
      </c>
      <c r="B1616">
        <v>4.8000000000000001E-2</v>
      </c>
      <c r="C1616" s="6">
        <f>OM[[#This Row],[Variaz]]/100</f>
        <v>4.8000000000000001E-4</v>
      </c>
      <c r="D1616" s="10">
        <f>AUM[[#This Row],[ Etica Obbligazionario Misto]]</f>
        <v>1893414087.53</v>
      </c>
      <c r="E1616" s="10">
        <f>D1615*OM[[#This Row],[Variazione percentuale]]</f>
        <v>908305.52611680003</v>
      </c>
      <c r="F1616" s="11">
        <f>OM[[#This Row],[AUM]]-D1615</f>
        <v>1110908.1199998856</v>
      </c>
      <c r="G1616" s="11">
        <f>OM[[#This Row],[∆ AUM]]-OM[[#This Row],[effetto mercato]]</f>
        <v>202602.59388308553</v>
      </c>
    </row>
    <row r="1617" spans="1:7">
      <c r="A1617" s="4">
        <v>44358</v>
      </c>
      <c r="B1617">
        <v>0.2278</v>
      </c>
      <c r="C1617" s="6">
        <f>OM[[#This Row],[Variaz]]/100</f>
        <v>2.2780000000000001E-3</v>
      </c>
      <c r="D1617" s="10">
        <f>AUM[[#This Row],[ Etica Obbligazionario Misto]]</f>
        <v>1897696005.1600001</v>
      </c>
      <c r="E1617" s="10">
        <f>D1616*OM[[#This Row],[Variazione percentuale]]</f>
        <v>4313197.2913933396</v>
      </c>
      <c r="F1617" s="11">
        <f>OM[[#This Row],[AUM]]-D1616</f>
        <v>4281917.6300001144</v>
      </c>
      <c r="G1617" s="11">
        <f>OM[[#This Row],[∆ AUM]]-OM[[#This Row],[effetto mercato]]</f>
        <v>-31279.661393225193</v>
      </c>
    </row>
    <row r="1618" spans="1:7">
      <c r="A1618" s="4">
        <v>44361</v>
      </c>
      <c r="B1618">
        <v>-0.14360000000000001</v>
      </c>
      <c r="C1618" s="6">
        <f>OM[[#This Row],[Variaz]]/100</f>
        <v>-1.436E-3</v>
      </c>
      <c r="D1618" s="10">
        <f>AUM[[#This Row],[ Etica Obbligazionario Misto]]</f>
        <v>1895538993.75</v>
      </c>
      <c r="E1618" s="10">
        <f>D1617*OM[[#This Row],[Variazione percentuale]]</f>
        <v>-2725091.46340976</v>
      </c>
      <c r="F1618" s="11">
        <f>OM[[#This Row],[AUM]]-D1617</f>
        <v>-2157011.4100000858</v>
      </c>
      <c r="G1618" s="11">
        <f>OM[[#This Row],[∆ AUM]]-OM[[#This Row],[effetto mercato]]</f>
        <v>568080.0534096742</v>
      </c>
    </row>
    <row r="1619" spans="1:7">
      <c r="A1619" s="4">
        <v>44362</v>
      </c>
      <c r="B1619">
        <v>-5.9900000000000002E-2</v>
      </c>
      <c r="C1619" s="6">
        <f>OM[[#This Row],[Variaz]]/100</f>
        <v>-5.9900000000000003E-4</v>
      </c>
      <c r="D1619" s="10">
        <f>AUM[[#This Row],[ Etica Obbligazionario Misto]]</f>
        <v>1894099527.27</v>
      </c>
      <c r="E1619" s="10">
        <f>D1618*OM[[#This Row],[Variazione percentuale]]</f>
        <v>-1135427.85725625</v>
      </c>
      <c r="F1619" s="11">
        <f>OM[[#This Row],[AUM]]-D1618</f>
        <v>-1439466.4800000191</v>
      </c>
      <c r="G1619" s="11">
        <f>OM[[#This Row],[∆ AUM]]-OM[[#This Row],[effetto mercato]]</f>
        <v>-304038.62274376908</v>
      </c>
    </row>
    <row r="1620" spans="1:7">
      <c r="A1620" s="4">
        <v>44363</v>
      </c>
      <c r="B1620">
        <v>0</v>
      </c>
      <c r="C1620" s="6">
        <f>OM[[#This Row],[Variaz]]/100</f>
        <v>0</v>
      </c>
      <c r="D1620" s="10">
        <f>AUM[[#This Row],[ Etica Obbligazionario Misto]]</f>
        <v>1894302440.8</v>
      </c>
      <c r="E1620" s="10">
        <f>D1619*OM[[#This Row],[Variazione percentuale]]</f>
        <v>0</v>
      </c>
      <c r="F1620" s="11">
        <f>OM[[#This Row],[AUM]]-D1619</f>
        <v>202913.52999997139</v>
      </c>
      <c r="G1620" s="11">
        <f>OM[[#This Row],[∆ AUM]]-OM[[#This Row],[effetto mercato]]</f>
        <v>202913.52999997139</v>
      </c>
    </row>
    <row r="1621" spans="1:7">
      <c r="A1621" s="4">
        <v>44364</v>
      </c>
      <c r="B1621">
        <v>-8.3900000000000002E-2</v>
      </c>
      <c r="C1621" s="6">
        <f>OM[[#This Row],[Variaz]]/100</f>
        <v>-8.3900000000000001E-4</v>
      </c>
      <c r="D1621" s="10">
        <f>AUM[[#This Row],[ Etica Obbligazionario Misto]]</f>
        <v>1892114728.6500001</v>
      </c>
      <c r="E1621" s="10">
        <f>D1620*OM[[#This Row],[Variazione percentuale]]</f>
        <v>-1589319.7478312</v>
      </c>
      <c r="F1621" s="11">
        <f>OM[[#This Row],[AUM]]-D1620</f>
        <v>-2187712.1499998569</v>
      </c>
      <c r="G1621" s="11">
        <f>OM[[#This Row],[∆ AUM]]-OM[[#This Row],[effetto mercato]]</f>
        <v>-598392.40216865693</v>
      </c>
    </row>
    <row r="1622" spans="1:7">
      <c r="A1622" s="4">
        <v>44365</v>
      </c>
      <c r="B1622">
        <v>-0.192</v>
      </c>
      <c r="C1622" s="6">
        <f>OM[[#This Row],[Variaz]]/100</f>
        <v>-1.92E-3</v>
      </c>
      <c r="D1622" s="10">
        <f>AUM[[#This Row],[ Etica Obbligazionario Misto]]</f>
        <v>1888564149.0700002</v>
      </c>
      <c r="E1622" s="10">
        <f>D1621*OM[[#This Row],[Variazione percentuale]]</f>
        <v>-3632860.2790080002</v>
      </c>
      <c r="F1622" s="11">
        <f>OM[[#This Row],[AUM]]-D1621</f>
        <v>-3550579.5799999237</v>
      </c>
      <c r="G1622" s="11">
        <f>OM[[#This Row],[∆ AUM]]-OM[[#This Row],[effetto mercato]]</f>
        <v>82280.699008076452</v>
      </c>
    </row>
    <row r="1623" spans="1:7">
      <c r="A1623" s="4">
        <v>44368</v>
      </c>
      <c r="B1623">
        <v>-6.0100000000000001E-2</v>
      </c>
      <c r="C1623" s="6">
        <f>OM[[#This Row],[Variaz]]/100</f>
        <v>-6.0099999999999997E-4</v>
      </c>
      <c r="D1623" s="10">
        <f>AUM[[#This Row],[ Etica Obbligazionario Misto]]</f>
        <v>1886761153.1199999</v>
      </c>
      <c r="E1623" s="10">
        <f>D1622*OM[[#This Row],[Variazione percentuale]]</f>
        <v>-1135027.05359107</v>
      </c>
      <c r="F1623" s="11">
        <f>OM[[#This Row],[AUM]]-D1622</f>
        <v>-1802995.9500002861</v>
      </c>
      <c r="G1623" s="11">
        <f>OM[[#This Row],[∆ AUM]]-OM[[#This Row],[effetto mercato]]</f>
        <v>-667968.8964092161</v>
      </c>
    </row>
    <row r="1624" spans="1:7">
      <c r="A1624" s="4">
        <v>44369</v>
      </c>
      <c r="B1624">
        <v>2.41E-2</v>
      </c>
      <c r="C1624" s="6">
        <f>OM[[#This Row],[Variaz]]/100</f>
        <v>2.41E-4</v>
      </c>
      <c r="D1624" s="10">
        <f>AUM[[#This Row],[ Etica Obbligazionario Misto]]</f>
        <v>1887292596.28</v>
      </c>
      <c r="E1624" s="10">
        <f>D1623*OM[[#This Row],[Variazione percentuale]]</f>
        <v>454709.43790192</v>
      </c>
      <c r="F1624" s="11">
        <f>OM[[#This Row],[AUM]]-D1623</f>
        <v>531443.16000008583</v>
      </c>
      <c r="G1624" s="11">
        <f>OM[[#This Row],[∆ AUM]]-OM[[#This Row],[effetto mercato]]</f>
        <v>76733.722098165832</v>
      </c>
    </row>
    <row r="1625" spans="1:7">
      <c r="A1625" s="4">
        <v>44370</v>
      </c>
      <c r="B1625">
        <v>-3.61E-2</v>
      </c>
      <c r="C1625" s="6">
        <f>OM[[#This Row],[Variaz]]/100</f>
        <v>-3.6099999999999999E-4</v>
      </c>
      <c r="D1625" s="10">
        <f>AUM[[#This Row],[ Etica Obbligazionario Misto]]</f>
        <v>1886749387.2</v>
      </c>
      <c r="E1625" s="10">
        <f>D1624*OM[[#This Row],[Variazione percentuale]]</f>
        <v>-681312.62725707993</v>
      </c>
      <c r="F1625" s="11">
        <f>OM[[#This Row],[AUM]]-D1624</f>
        <v>-543209.07999992371</v>
      </c>
      <c r="G1625" s="11">
        <f>OM[[#This Row],[∆ AUM]]-OM[[#This Row],[effetto mercato]]</f>
        <v>138103.54725715623</v>
      </c>
    </row>
    <row r="1626" spans="1:7">
      <c r="A1626" s="4">
        <v>44371</v>
      </c>
      <c r="B1626">
        <v>0.10829999999999999</v>
      </c>
      <c r="C1626" s="6">
        <f>OM[[#This Row],[Variaz]]/100</f>
        <v>1.083E-3</v>
      </c>
      <c r="D1626" s="10">
        <f>AUM[[#This Row],[ Etica Obbligazionario Misto]]</f>
        <v>1889186731.4200001</v>
      </c>
      <c r="E1626" s="10">
        <f>D1625*OM[[#This Row],[Variazione percentuale]]</f>
        <v>2043349.5863375999</v>
      </c>
      <c r="F1626" s="11">
        <f>OM[[#This Row],[AUM]]-D1625</f>
        <v>2437344.2200000286</v>
      </c>
      <c r="G1626" s="11">
        <f>OM[[#This Row],[∆ AUM]]-OM[[#This Row],[effetto mercato]]</f>
        <v>393994.63366242871</v>
      </c>
    </row>
    <row r="1627" spans="1:7">
      <c r="A1627" s="4">
        <v>44372</v>
      </c>
      <c r="B1627">
        <v>-0.16819999999999999</v>
      </c>
      <c r="C1627" s="6">
        <f>OM[[#This Row],[Variaz]]/100</f>
        <v>-1.6819999999999999E-3</v>
      </c>
      <c r="D1627" s="10">
        <f>AUM[[#This Row],[ Etica Obbligazionario Misto]]</f>
        <v>1886565502.9100001</v>
      </c>
      <c r="E1627" s="10">
        <f>D1626*OM[[#This Row],[Variazione percentuale]]</f>
        <v>-3177612.08224844</v>
      </c>
      <c r="F1627" s="11">
        <f>OM[[#This Row],[AUM]]-D1626</f>
        <v>-2621228.5099999905</v>
      </c>
      <c r="G1627" s="11">
        <f>OM[[#This Row],[∆ AUM]]-OM[[#This Row],[effetto mercato]]</f>
        <v>556383.57224844955</v>
      </c>
    </row>
    <row r="1628" spans="1:7">
      <c r="A1628" s="4">
        <v>44375</v>
      </c>
      <c r="B1628">
        <v>0.14449999999999999</v>
      </c>
      <c r="C1628" s="6">
        <f>OM[[#This Row],[Variaz]]/100</f>
        <v>1.4449999999999999E-3</v>
      </c>
      <c r="D1628" s="10">
        <f>AUM[[#This Row],[ Etica Obbligazionario Misto]]</f>
        <v>1889500115.6499999</v>
      </c>
      <c r="E1628" s="10">
        <f>D1627*OM[[#This Row],[Variazione percentuale]]</f>
        <v>2726087.1517049498</v>
      </c>
      <c r="F1628" s="11">
        <f>OM[[#This Row],[AUM]]-D1627</f>
        <v>2934612.7399997711</v>
      </c>
      <c r="G1628" s="11">
        <f>OM[[#This Row],[∆ AUM]]-OM[[#This Row],[effetto mercato]]</f>
        <v>208525.58829482133</v>
      </c>
    </row>
    <row r="1629" spans="1:7">
      <c r="A1629" s="4">
        <v>44376</v>
      </c>
      <c r="B1629">
        <v>-2.4E-2</v>
      </c>
      <c r="C1629" s="6">
        <f>OM[[#This Row],[Variaz]]/100</f>
        <v>-2.4000000000000001E-4</v>
      </c>
      <c r="D1629" s="10">
        <f>AUM[[#This Row],[ Etica Obbligazionario Misto]]</f>
        <v>1889139989.3899999</v>
      </c>
      <c r="E1629" s="10">
        <f>D1628*OM[[#This Row],[Variazione percentuale]]</f>
        <v>-453480.027756</v>
      </c>
      <c r="F1629" s="11">
        <f>OM[[#This Row],[AUM]]-D1628</f>
        <v>-360126.25999999046</v>
      </c>
      <c r="G1629" s="11">
        <f>OM[[#This Row],[∆ AUM]]-OM[[#This Row],[effetto mercato]]</f>
        <v>93353.767756009533</v>
      </c>
    </row>
    <row r="1630" spans="1:7">
      <c r="A1630" s="4">
        <v>44377</v>
      </c>
      <c r="B1630">
        <v>0.21640000000000001</v>
      </c>
      <c r="C1630" s="6">
        <f>OM[[#This Row],[Variaz]]/100</f>
        <v>2.1640000000000001E-3</v>
      </c>
      <c r="D1630" s="10">
        <f>AUM[[#This Row],[ Etica Obbligazionario Misto]]</f>
        <v>1895590790.7799997</v>
      </c>
      <c r="E1630" s="10">
        <f>D1629*OM[[#This Row],[Variazione percentuale]]</f>
        <v>4088098.9370399602</v>
      </c>
      <c r="F1630" s="11">
        <f>OM[[#This Row],[AUM]]-D1629</f>
        <v>6450801.3899998665</v>
      </c>
      <c r="G1630" s="11">
        <f>OM[[#This Row],[∆ AUM]]-OM[[#This Row],[effetto mercato]]</f>
        <v>2362702.4529599063</v>
      </c>
    </row>
    <row r="1631" spans="1:7">
      <c r="A1631" s="4">
        <v>44378</v>
      </c>
      <c r="B1631">
        <v>4.8000000000000001E-2</v>
      </c>
      <c r="C1631" s="6">
        <f>OM[[#This Row],[Variaz]]/100</f>
        <v>4.8000000000000001E-4</v>
      </c>
      <c r="D1631" s="10">
        <f>AUM[[#This Row],[ Etica Obbligazionario Misto]]</f>
        <v>1895991569.99</v>
      </c>
      <c r="E1631" s="10">
        <f>D1630*OM[[#This Row],[Variazione percentuale]]</f>
        <v>909883.57957439986</v>
      </c>
      <c r="F1631" s="11">
        <f>OM[[#This Row],[AUM]]-D1630</f>
        <v>400779.21000027657</v>
      </c>
      <c r="G1631" s="11">
        <f>OM[[#This Row],[∆ AUM]]-OM[[#This Row],[effetto mercato]]</f>
        <v>-509104.3695741233</v>
      </c>
    </row>
    <row r="1632" spans="1:7">
      <c r="A1632" s="4">
        <v>44379</v>
      </c>
      <c r="B1632">
        <v>0.2039</v>
      </c>
      <c r="C1632" s="6">
        <f>OM[[#This Row],[Variaz]]/100</f>
        <v>2.039E-3</v>
      </c>
      <c r="D1632" s="10">
        <f>AUM[[#This Row],[ Etica Obbligazionario Misto]]</f>
        <v>1900144915.8099999</v>
      </c>
      <c r="E1632" s="10">
        <f>D1631*OM[[#This Row],[Variazione percentuale]]</f>
        <v>3865926.8112096102</v>
      </c>
      <c r="F1632" s="11">
        <f>OM[[#This Row],[AUM]]-D1631</f>
        <v>4153345.8199999332</v>
      </c>
      <c r="G1632" s="11">
        <f>OM[[#This Row],[∆ AUM]]-OM[[#This Row],[effetto mercato]]</f>
        <v>287419.00879032305</v>
      </c>
    </row>
    <row r="1633" spans="1:7">
      <c r="A1633" s="4">
        <v>44382</v>
      </c>
      <c r="B1633">
        <v>-0.1077</v>
      </c>
      <c r="C1633" s="6">
        <f>OM[[#This Row],[Variaz]]/100</f>
        <v>-1.077E-3</v>
      </c>
      <c r="D1633" s="10">
        <f>AUM[[#This Row],[ Etica Obbligazionario Misto]]</f>
        <v>1899765230.9300001</v>
      </c>
      <c r="E1633" s="10">
        <f>D1632*OM[[#This Row],[Variazione percentuale]]</f>
        <v>-2046456.0743273699</v>
      </c>
      <c r="F1633" s="11">
        <f>OM[[#This Row],[AUM]]-D1632</f>
        <v>-379684.87999987602</v>
      </c>
      <c r="G1633" s="11">
        <f>OM[[#This Row],[∆ AUM]]-OM[[#This Row],[effetto mercato]]</f>
        <v>1666771.1943274939</v>
      </c>
    </row>
    <row r="1634" spans="1:7">
      <c r="A1634" s="4">
        <v>44383</v>
      </c>
      <c r="B1634">
        <v>0.21560000000000001</v>
      </c>
      <c r="C1634" s="6">
        <f>OM[[#This Row],[Variaz]]/100</f>
        <v>2.1559999999999999E-3</v>
      </c>
      <c r="D1634" s="10">
        <f>AUM[[#This Row],[ Etica Obbligazionario Misto]]</f>
        <v>1905908647.7</v>
      </c>
      <c r="E1634" s="10">
        <f>D1633*OM[[#This Row],[Variazione percentuale]]</f>
        <v>4095893.8378850799</v>
      </c>
      <c r="F1634" s="11">
        <f>OM[[#This Row],[AUM]]-D1633</f>
        <v>6143416.7699999809</v>
      </c>
      <c r="G1634" s="11">
        <f>OM[[#This Row],[∆ AUM]]-OM[[#This Row],[effetto mercato]]</f>
        <v>2047522.932114901</v>
      </c>
    </row>
    <row r="1635" spans="1:7">
      <c r="A1635" s="4">
        <v>44384</v>
      </c>
      <c r="B1635">
        <v>0.13150000000000001</v>
      </c>
      <c r="C1635" s="6">
        <f>OM[[#This Row],[Variaz]]/100</f>
        <v>1.315E-3</v>
      </c>
      <c r="D1635" s="10">
        <f>AUM[[#This Row],[ Etica Obbligazionario Misto]]</f>
        <v>1909775070.6900001</v>
      </c>
      <c r="E1635" s="10">
        <f>D1634*OM[[#This Row],[Variazione percentuale]]</f>
        <v>2506269.8717255001</v>
      </c>
      <c r="F1635" s="11">
        <f>OM[[#This Row],[AUM]]-D1634</f>
        <v>3866422.9900000095</v>
      </c>
      <c r="G1635" s="11">
        <f>OM[[#This Row],[∆ AUM]]-OM[[#This Row],[effetto mercato]]</f>
        <v>1360153.1182745094</v>
      </c>
    </row>
    <row r="1636" spans="1:7">
      <c r="A1636" s="4">
        <v>44385</v>
      </c>
      <c r="B1636">
        <v>-0.21490000000000001</v>
      </c>
      <c r="C1636" s="6">
        <f>OM[[#This Row],[Variaz]]/100</f>
        <v>-2.1489999999999999E-3</v>
      </c>
      <c r="D1636" s="10">
        <f>AUM[[#This Row],[ Etica Obbligazionario Misto]]</f>
        <v>1906994804.4000001</v>
      </c>
      <c r="E1636" s="10">
        <f>D1635*OM[[#This Row],[Variazione percentuale]]</f>
        <v>-4104106.6269128099</v>
      </c>
      <c r="F1636" s="11">
        <f>OM[[#This Row],[AUM]]-D1635</f>
        <v>-2780266.2899999619</v>
      </c>
      <c r="G1636" s="11">
        <f>OM[[#This Row],[∆ AUM]]-OM[[#This Row],[effetto mercato]]</f>
        <v>1323840.3369128481</v>
      </c>
    </row>
    <row r="1637" spans="1:7">
      <c r="A1637" s="4">
        <v>44386</v>
      </c>
      <c r="B1637">
        <v>3.5900000000000001E-2</v>
      </c>
      <c r="C1637" s="6">
        <f>OM[[#This Row],[Variaz]]/100</f>
        <v>3.59E-4</v>
      </c>
      <c r="D1637" s="10">
        <f>AUM[[#This Row],[ Etica Obbligazionario Misto]]</f>
        <v>1909082129.47</v>
      </c>
      <c r="E1637" s="10">
        <f>D1636*OM[[#This Row],[Variazione percentuale]]</f>
        <v>684611.13477960008</v>
      </c>
      <c r="F1637" s="11">
        <f>OM[[#This Row],[AUM]]-D1636</f>
        <v>2087325.0699999332</v>
      </c>
      <c r="G1637" s="11">
        <f>OM[[#This Row],[∆ AUM]]-OM[[#This Row],[effetto mercato]]</f>
        <v>1402713.9352203333</v>
      </c>
    </row>
    <row r="1638" spans="1:7">
      <c r="A1638" s="4">
        <v>44389</v>
      </c>
      <c r="B1638">
        <v>9.5699999999999993E-2</v>
      </c>
      <c r="C1638" s="6">
        <f>OM[[#This Row],[Variaz]]/100</f>
        <v>9.5699999999999995E-4</v>
      </c>
      <c r="D1638" s="10">
        <f>AUM[[#This Row],[ Etica Obbligazionario Misto]]</f>
        <v>1911225601.45</v>
      </c>
      <c r="E1638" s="10">
        <f>D1637*OM[[#This Row],[Variazione percentuale]]</f>
        <v>1826991.5979027899</v>
      </c>
      <c r="F1638" s="11">
        <f>OM[[#This Row],[AUM]]-D1637</f>
        <v>2143471.9800000191</v>
      </c>
      <c r="G1638" s="11">
        <f>OM[[#This Row],[∆ AUM]]-OM[[#This Row],[effetto mercato]]</f>
        <v>316480.38209722913</v>
      </c>
    </row>
    <row r="1639" spans="1:7">
      <c r="A1639" s="4">
        <v>44390</v>
      </c>
      <c r="B1639">
        <v>4.7800000000000002E-2</v>
      </c>
      <c r="C1639" s="6">
        <f>OM[[#This Row],[Variaz]]/100</f>
        <v>4.7800000000000002E-4</v>
      </c>
      <c r="D1639" s="10">
        <f>AUM[[#This Row],[ Etica Obbligazionario Misto]]</f>
        <v>1912784557.3200002</v>
      </c>
      <c r="E1639" s="10">
        <f>D1638*OM[[#This Row],[Variazione percentuale]]</f>
        <v>913565.83749310009</v>
      </c>
      <c r="F1639" s="11">
        <f>OM[[#This Row],[AUM]]-D1638</f>
        <v>1558955.870000124</v>
      </c>
      <c r="G1639" s="11">
        <f>OM[[#This Row],[∆ AUM]]-OM[[#This Row],[effetto mercato]]</f>
        <v>645390.03250702389</v>
      </c>
    </row>
    <row r="1640" spans="1:7">
      <c r="A1640" s="4">
        <v>44391</v>
      </c>
      <c r="B1640">
        <v>5.9700000000000003E-2</v>
      </c>
      <c r="C1640" s="6">
        <f>OM[[#This Row],[Variaz]]/100</f>
        <v>5.9699999999999998E-4</v>
      </c>
      <c r="D1640" s="10">
        <f>AUM[[#This Row],[ Etica Obbligazionario Misto]]</f>
        <v>1913958959.1000001</v>
      </c>
      <c r="E1640" s="10">
        <f>D1639*OM[[#This Row],[Variazione percentuale]]</f>
        <v>1141932.3807200401</v>
      </c>
      <c r="F1640" s="11">
        <f>OM[[#This Row],[AUM]]-D1639</f>
        <v>1174401.7799999714</v>
      </c>
      <c r="G1640" s="11">
        <f>OM[[#This Row],[∆ AUM]]-OM[[#This Row],[effetto mercato]]</f>
        <v>32469.399279931327</v>
      </c>
    </row>
    <row r="1641" spans="1:7">
      <c r="A1641" s="4">
        <v>44392</v>
      </c>
      <c r="B1641">
        <v>-5.9700000000000003E-2</v>
      </c>
      <c r="C1641" s="6">
        <f>OM[[#This Row],[Variaz]]/100</f>
        <v>-5.9699999999999998E-4</v>
      </c>
      <c r="D1641" s="10">
        <f>AUM[[#This Row],[ Etica Obbligazionario Misto]]</f>
        <v>1913710205.3199999</v>
      </c>
      <c r="E1641" s="10">
        <f>D1640*OM[[#This Row],[Variazione percentuale]]</f>
        <v>-1142633.4985827</v>
      </c>
      <c r="F1641" s="11">
        <f>OM[[#This Row],[AUM]]-D1640</f>
        <v>-248753.78000020981</v>
      </c>
      <c r="G1641" s="11">
        <f>OM[[#This Row],[∆ AUM]]-OM[[#This Row],[effetto mercato]]</f>
        <v>893879.71858249023</v>
      </c>
    </row>
    <row r="1642" spans="1:7">
      <c r="A1642" s="4">
        <v>44393</v>
      </c>
      <c r="B1642">
        <v>1.1900000000000001E-2</v>
      </c>
      <c r="C1642" s="6">
        <f>OM[[#This Row],[Variaz]]/100</f>
        <v>1.1900000000000001E-4</v>
      </c>
      <c r="D1642" s="10">
        <f>AUM[[#This Row],[ Etica Obbligazionario Misto]]</f>
        <v>1910051237.3699999</v>
      </c>
      <c r="E1642" s="10">
        <f>D1641*OM[[#This Row],[Variazione percentuale]]</f>
        <v>227731.51443308001</v>
      </c>
      <c r="F1642" s="11">
        <f>OM[[#This Row],[AUM]]-D1641</f>
        <v>-3658967.9500000477</v>
      </c>
      <c r="G1642" s="11">
        <f>OM[[#This Row],[∆ AUM]]-OM[[#This Row],[effetto mercato]]</f>
        <v>-3886699.4644331275</v>
      </c>
    </row>
    <row r="1643" spans="1:7">
      <c r="A1643" s="4">
        <v>44396</v>
      </c>
      <c r="B1643">
        <v>-0.1075</v>
      </c>
      <c r="C1643" s="6">
        <f>OM[[#This Row],[Variaz]]/100</f>
        <v>-1.075E-3</v>
      </c>
      <c r="D1643" s="10">
        <f>AUM[[#This Row],[ Etica Obbligazionario Misto]]</f>
        <v>1908982791.2299998</v>
      </c>
      <c r="E1643" s="10">
        <f>D1642*OM[[#This Row],[Variazione percentuale]]</f>
        <v>-2053305.0801727499</v>
      </c>
      <c r="F1643" s="11">
        <f>OM[[#This Row],[AUM]]-D1642</f>
        <v>-1068446.1400001049</v>
      </c>
      <c r="G1643" s="11">
        <f>OM[[#This Row],[∆ AUM]]-OM[[#This Row],[effetto mercato]]</f>
        <v>984858.94017264503</v>
      </c>
    </row>
    <row r="1644" spans="1:7">
      <c r="A1644" s="4">
        <v>44397</v>
      </c>
      <c r="B1644">
        <v>0.17929999999999999</v>
      </c>
      <c r="C1644" s="6">
        <f>OM[[#This Row],[Variaz]]/100</f>
        <v>1.7929999999999999E-3</v>
      </c>
      <c r="D1644" s="10">
        <f>AUM[[#This Row],[ Etica Obbligazionario Misto]]</f>
        <v>1913368171.5800002</v>
      </c>
      <c r="E1644" s="10">
        <f>D1643*OM[[#This Row],[Variazione percentuale]]</f>
        <v>3422806.1446753894</v>
      </c>
      <c r="F1644" s="11">
        <f>OM[[#This Row],[AUM]]-D1643</f>
        <v>4385380.3500003815</v>
      </c>
      <c r="G1644" s="11">
        <f>OM[[#This Row],[∆ AUM]]-OM[[#This Row],[effetto mercato]]</f>
        <v>962574.20532499207</v>
      </c>
    </row>
    <row r="1645" spans="1:7">
      <c r="A1645" s="4">
        <v>44398</v>
      </c>
      <c r="B1645">
        <v>2.3900000000000001E-2</v>
      </c>
      <c r="C1645" s="6">
        <f>OM[[#This Row],[Variaz]]/100</f>
        <v>2.3900000000000001E-4</v>
      </c>
      <c r="D1645" s="10">
        <f>AUM[[#This Row],[ Etica Obbligazionario Misto]]</f>
        <v>1914354395.3199999</v>
      </c>
      <c r="E1645" s="10">
        <f>D1644*OM[[#This Row],[Variazione percentuale]]</f>
        <v>457294.99300762004</v>
      </c>
      <c r="F1645" s="11">
        <f>OM[[#This Row],[AUM]]-D1644</f>
        <v>986223.73999977112</v>
      </c>
      <c r="G1645" s="11">
        <f>OM[[#This Row],[∆ AUM]]-OM[[#This Row],[effetto mercato]]</f>
        <v>528928.74699215102</v>
      </c>
    </row>
    <row r="1646" spans="1:7">
      <c r="A1646" s="4">
        <v>44399</v>
      </c>
      <c r="B1646">
        <v>0.17899999999999999</v>
      </c>
      <c r="C1646" s="6">
        <f>OM[[#This Row],[Variaz]]/100</f>
        <v>1.7899999999999999E-3</v>
      </c>
      <c r="D1646" s="10">
        <f>AUM[[#This Row],[ Etica Obbligazionario Misto]]</f>
        <v>1918582171.26</v>
      </c>
      <c r="E1646" s="10">
        <f>D1645*OM[[#This Row],[Variazione percentuale]]</f>
        <v>3426694.3676227997</v>
      </c>
      <c r="F1646" s="11">
        <f>OM[[#This Row],[AUM]]-D1645</f>
        <v>4227775.9400000572</v>
      </c>
      <c r="G1646" s="11">
        <f>OM[[#This Row],[∆ AUM]]-OM[[#This Row],[effetto mercato]]</f>
        <v>801081.57237725751</v>
      </c>
    </row>
    <row r="1647" spans="1:7">
      <c r="A1647" s="4">
        <v>44400</v>
      </c>
      <c r="B1647">
        <v>0.13100000000000001</v>
      </c>
      <c r="C1647" s="6">
        <f>OM[[#This Row],[Variaz]]/100</f>
        <v>1.31E-3</v>
      </c>
      <c r="D1647" s="10">
        <f>AUM[[#This Row],[ Etica Obbligazionario Misto]]</f>
        <v>1921211909.76</v>
      </c>
      <c r="E1647" s="10">
        <f>D1646*OM[[#This Row],[Variazione percentuale]]</f>
        <v>2513342.6443506</v>
      </c>
      <c r="F1647" s="11">
        <f>OM[[#This Row],[AUM]]-D1646</f>
        <v>2629738.5</v>
      </c>
      <c r="G1647" s="11">
        <f>OM[[#This Row],[∆ AUM]]-OM[[#This Row],[effetto mercato]]</f>
        <v>116395.85564940004</v>
      </c>
    </row>
    <row r="1648" spans="1:7">
      <c r="A1648" s="4">
        <v>44403</v>
      </c>
      <c r="B1648">
        <v>-2.3800000000000002E-2</v>
      </c>
      <c r="C1648" s="6">
        <f>OM[[#This Row],[Variaz]]/100</f>
        <v>-2.3800000000000001E-4</v>
      </c>
      <c r="D1648" s="10">
        <f>AUM[[#This Row],[ Etica Obbligazionario Misto]]</f>
        <v>1920921730.6199999</v>
      </c>
      <c r="E1648" s="10">
        <f>D1647*OM[[#This Row],[Variazione percentuale]]</f>
        <v>-457248.43452288001</v>
      </c>
      <c r="F1648" s="11">
        <f>OM[[#This Row],[AUM]]-D1647</f>
        <v>-290179.1400001049</v>
      </c>
      <c r="G1648" s="11">
        <f>OM[[#This Row],[∆ AUM]]-OM[[#This Row],[effetto mercato]]</f>
        <v>167069.2945227751</v>
      </c>
    </row>
    <row r="1649" spans="1:7">
      <c r="A1649" s="4">
        <v>44404</v>
      </c>
      <c r="B1649">
        <v>-1.1900000000000001E-2</v>
      </c>
      <c r="C1649" s="6">
        <f>OM[[#This Row],[Variaz]]/100</f>
        <v>-1.1900000000000001E-4</v>
      </c>
      <c r="D1649" s="10">
        <f>AUM[[#This Row],[ Etica Obbligazionario Misto]]</f>
        <v>1921612992.52</v>
      </c>
      <c r="E1649" s="10">
        <f>D1648*OM[[#This Row],[Variazione percentuale]]</f>
        <v>-228589.68594378</v>
      </c>
      <c r="F1649" s="11">
        <f>OM[[#This Row],[AUM]]-D1648</f>
        <v>691261.90000009537</v>
      </c>
      <c r="G1649" s="11">
        <f>OM[[#This Row],[∆ AUM]]-OM[[#This Row],[effetto mercato]]</f>
        <v>919851.58594387537</v>
      </c>
    </row>
    <row r="1650" spans="1:7">
      <c r="A1650" s="4">
        <v>44405</v>
      </c>
      <c r="B1650">
        <v>1.1900000000000001E-2</v>
      </c>
      <c r="C1650" s="6">
        <f>OM[[#This Row],[Variaz]]/100</f>
        <v>1.1900000000000001E-4</v>
      </c>
      <c r="D1650" s="10">
        <f>AUM[[#This Row],[ Etica Obbligazionario Misto]]</f>
        <v>1922670334.4100001</v>
      </c>
      <c r="E1650" s="10">
        <f>D1649*OM[[#This Row],[Variazione percentuale]]</f>
        <v>228671.94610987999</v>
      </c>
      <c r="F1650" s="11">
        <f>OM[[#This Row],[AUM]]-D1649</f>
        <v>1057341.8900001049</v>
      </c>
      <c r="G1650" s="11">
        <f>OM[[#This Row],[∆ AUM]]-OM[[#This Row],[effetto mercato]]</f>
        <v>828669.94389022491</v>
      </c>
    </row>
    <row r="1651" spans="1:7">
      <c r="A1651" s="4">
        <v>44406</v>
      </c>
      <c r="B1651">
        <v>5.9499999999999997E-2</v>
      </c>
      <c r="C1651" s="6">
        <f>OM[[#This Row],[Variaz]]/100</f>
        <v>5.9499999999999993E-4</v>
      </c>
      <c r="D1651" s="10">
        <f>AUM[[#This Row],[ Etica Obbligazionario Misto]]</f>
        <v>1924492910.75</v>
      </c>
      <c r="E1651" s="10">
        <f>D1650*OM[[#This Row],[Variazione percentuale]]</f>
        <v>1143988.8489739499</v>
      </c>
      <c r="F1651" s="11">
        <f>OM[[#This Row],[AUM]]-D1650</f>
        <v>1822576.3399999142</v>
      </c>
      <c r="G1651" s="11">
        <f>OM[[#This Row],[∆ AUM]]-OM[[#This Row],[effetto mercato]]</f>
        <v>678587.49102596426</v>
      </c>
    </row>
    <row r="1652" spans="1:7">
      <c r="A1652" s="4">
        <v>44407</v>
      </c>
      <c r="B1652">
        <v>2.3800000000000002E-2</v>
      </c>
      <c r="C1652" s="6">
        <f>OM[[#This Row],[Variaz]]/100</f>
        <v>2.3800000000000001E-4</v>
      </c>
      <c r="D1652" s="10">
        <f>AUM[[#This Row],[ Etica Obbligazionario Misto]]</f>
        <v>1925853899.55</v>
      </c>
      <c r="E1652" s="10">
        <f>D1651*OM[[#This Row],[Variazione percentuale]]</f>
        <v>458029.31275850005</v>
      </c>
      <c r="F1652" s="11">
        <f>OM[[#This Row],[AUM]]-D1651</f>
        <v>1360988.7999999523</v>
      </c>
      <c r="G1652" s="11">
        <f>OM[[#This Row],[∆ AUM]]-OM[[#This Row],[effetto mercato]]</f>
        <v>902959.48724145233</v>
      </c>
    </row>
    <row r="1653" spans="1:7">
      <c r="A1653" s="4">
        <v>44410</v>
      </c>
      <c r="B1653">
        <v>0.17829999999999999</v>
      </c>
      <c r="C1653" s="6">
        <f>OM[[#This Row],[Variaz]]/100</f>
        <v>1.7829999999999999E-3</v>
      </c>
      <c r="D1653" s="10">
        <f>AUM[[#This Row],[ Etica Obbligazionario Misto]]</f>
        <v>1929736478.52</v>
      </c>
      <c r="E1653" s="10">
        <f>D1652*OM[[#This Row],[Variazione percentuale]]</f>
        <v>3433797.5028976495</v>
      </c>
      <c r="F1653" s="11">
        <f>OM[[#This Row],[AUM]]-D1652</f>
        <v>3882578.9700000286</v>
      </c>
      <c r="G1653" s="11">
        <f>OM[[#This Row],[∆ AUM]]-OM[[#This Row],[effetto mercato]]</f>
        <v>448781.46710237907</v>
      </c>
    </row>
    <row r="1654" spans="1:7">
      <c r="A1654" s="4">
        <v>44411</v>
      </c>
      <c r="B1654">
        <v>5.9299999999999999E-2</v>
      </c>
      <c r="C1654" s="6">
        <f>OM[[#This Row],[Variaz]]/100</f>
        <v>5.9299999999999999E-4</v>
      </c>
      <c r="D1654" s="10">
        <f>AUM[[#This Row],[ Etica Obbligazionario Misto]]</f>
        <v>1931791342.22</v>
      </c>
      <c r="E1654" s="10">
        <f>D1653*OM[[#This Row],[Variazione percentuale]]</f>
        <v>1144333.7317623601</v>
      </c>
      <c r="F1654" s="11">
        <f>OM[[#This Row],[AUM]]-D1653</f>
        <v>2054863.7000000477</v>
      </c>
      <c r="G1654" s="11">
        <f>OM[[#This Row],[∆ AUM]]-OM[[#This Row],[effetto mercato]]</f>
        <v>910529.9682376876</v>
      </c>
    </row>
    <row r="1655" spans="1:7">
      <c r="A1655" s="4">
        <v>44412</v>
      </c>
      <c r="B1655">
        <v>3.56E-2</v>
      </c>
      <c r="C1655" s="6">
        <f>OM[[#This Row],[Variaz]]/100</f>
        <v>3.5599999999999998E-4</v>
      </c>
      <c r="D1655" s="10">
        <f>AUM[[#This Row],[ Etica Obbligazionario Misto]]</f>
        <v>1934070402.8399999</v>
      </c>
      <c r="E1655" s="10">
        <f>D1654*OM[[#This Row],[Variazione percentuale]]</f>
        <v>687717.71783032001</v>
      </c>
      <c r="F1655" s="11">
        <f>OM[[#This Row],[AUM]]-D1654</f>
        <v>2279060.6199998856</v>
      </c>
      <c r="G1655" s="11">
        <f>OM[[#This Row],[∆ AUM]]-OM[[#This Row],[effetto mercato]]</f>
        <v>1591342.9021695657</v>
      </c>
    </row>
    <row r="1656" spans="1:7">
      <c r="A1656" s="4">
        <v>44413</v>
      </c>
      <c r="B1656">
        <v>5.9299999999999999E-2</v>
      </c>
      <c r="C1656" s="6">
        <f>OM[[#This Row],[Variaz]]/100</f>
        <v>5.9299999999999999E-4</v>
      </c>
      <c r="D1656" s="10">
        <f>AUM[[#This Row],[ Etica Obbligazionario Misto]]</f>
        <v>1937425454.99</v>
      </c>
      <c r="E1656" s="10">
        <f>D1655*OM[[#This Row],[Variazione percentuale]]</f>
        <v>1146903.74888412</v>
      </c>
      <c r="F1656" s="11">
        <f>OM[[#This Row],[AUM]]-D1655</f>
        <v>3355052.1500000954</v>
      </c>
      <c r="G1656" s="11">
        <f>OM[[#This Row],[∆ AUM]]-OM[[#This Row],[effetto mercato]]</f>
        <v>2208148.4011159753</v>
      </c>
    </row>
    <row r="1657" spans="1:7">
      <c r="A1657" s="4">
        <v>44414</v>
      </c>
      <c r="B1657">
        <v>-0.1066</v>
      </c>
      <c r="C1657" s="6">
        <f>OM[[#This Row],[Variaz]]/100</f>
        <v>-1.0660000000000001E-3</v>
      </c>
      <c r="D1657" s="10">
        <f>AUM[[#This Row],[ Etica Obbligazionario Misto]]</f>
        <v>1936509662.48</v>
      </c>
      <c r="E1657" s="10">
        <f>D1656*OM[[#This Row],[Variazione percentuale]]</f>
        <v>-2065295.5350193402</v>
      </c>
      <c r="F1657" s="11">
        <f>OM[[#This Row],[AUM]]-D1656</f>
        <v>-915792.50999999046</v>
      </c>
      <c r="G1657" s="11">
        <f>OM[[#This Row],[∆ AUM]]-OM[[#This Row],[effetto mercato]]</f>
        <v>1149503.0250193498</v>
      </c>
    </row>
    <row r="1658" spans="1:7">
      <c r="A1658" s="4">
        <v>44417</v>
      </c>
      <c r="B1658">
        <v>3.56E-2</v>
      </c>
      <c r="C1658" s="6">
        <f>OM[[#This Row],[Variaz]]/100</f>
        <v>3.5599999999999998E-4</v>
      </c>
      <c r="D1658" s="10">
        <f>AUM[[#This Row],[ Etica Obbligazionario Misto]]</f>
        <v>1938380051.46</v>
      </c>
      <c r="E1658" s="10">
        <f>D1657*OM[[#This Row],[Variazione percentuale]]</f>
        <v>689397.43984288001</v>
      </c>
      <c r="F1658" s="11">
        <f>OM[[#This Row],[AUM]]-D1657</f>
        <v>1870388.9800000191</v>
      </c>
      <c r="G1658" s="11">
        <f>OM[[#This Row],[∆ AUM]]-OM[[#This Row],[effetto mercato]]</f>
        <v>1180991.5401571391</v>
      </c>
    </row>
    <row r="1659" spans="1:7">
      <c r="A1659" s="4">
        <v>44418</v>
      </c>
      <c r="B1659">
        <v>7.1099999999999997E-2</v>
      </c>
      <c r="C1659" s="6">
        <f>OM[[#This Row],[Variaz]]/100</f>
        <v>7.1099999999999994E-4</v>
      </c>
      <c r="D1659" s="10">
        <f>AUM[[#This Row],[ Etica Obbligazionario Misto]]</f>
        <v>1941120380.3499999</v>
      </c>
      <c r="E1659" s="10">
        <f>D1658*OM[[#This Row],[Variazione percentuale]]</f>
        <v>1378188.2165880599</v>
      </c>
      <c r="F1659" s="11">
        <f>OM[[#This Row],[AUM]]-D1658</f>
        <v>2740328.8899998665</v>
      </c>
      <c r="G1659" s="11">
        <f>OM[[#This Row],[∆ AUM]]-OM[[#This Row],[effetto mercato]]</f>
        <v>1362140.6734118066</v>
      </c>
    </row>
    <row r="1660" spans="1:7">
      <c r="A1660" s="4">
        <v>44419</v>
      </c>
      <c r="B1660">
        <v>2.3699999999999999E-2</v>
      </c>
      <c r="C1660" s="6">
        <f>OM[[#This Row],[Variaz]]/100</f>
        <v>2.3699999999999999E-4</v>
      </c>
      <c r="D1660" s="10">
        <f>AUM[[#This Row],[ Etica Obbligazionario Misto]]</f>
        <v>1942214083.49</v>
      </c>
      <c r="E1660" s="10">
        <f>D1659*OM[[#This Row],[Variazione percentuale]]</f>
        <v>460045.53014294995</v>
      </c>
      <c r="F1660" s="11">
        <f>OM[[#This Row],[AUM]]-D1659</f>
        <v>1093703.1400001049</v>
      </c>
      <c r="G1660" s="11">
        <f>OM[[#This Row],[∆ AUM]]-OM[[#This Row],[effetto mercato]]</f>
        <v>633657.60985715501</v>
      </c>
    </row>
    <row r="1661" spans="1:7">
      <c r="A1661" s="4">
        <v>44420</v>
      </c>
      <c r="B1661">
        <v>4.7399999999999998E-2</v>
      </c>
      <c r="C1661" s="6">
        <f>OM[[#This Row],[Variaz]]/100</f>
        <v>4.7399999999999997E-4</v>
      </c>
      <c r="D1661" s="10">
        <f>AUM[[#This Row],[ Etica Obbligazionario Misto]]</f>
        <v>1944242298.4799998</v>
      </c>
      <c r="E1661" s="10">
        <f>D1660*OM[[#This Row],[Variazione percentuale]]</f>
        <v>920609.47557426</v>
      </c>
      <c r="F1661" s="11">
        <f>OM[[#This Row],[AUM]]-D1660</f>
        <v>2028214.9899997711</v>
      </c>
      <c r="G1661" s="11">
        <f>OM[[#This Row],[∆ AUM]]-OM[[#This Row],[effetto mercato]]</f>
        <v>1107605.514425511</v>
      </c>
    </row>
    <row r="1662" spans="1:7">
      <c r="A1662" s="4">
        <v>44421</v>
      </c>
      <c r="B1662">
        <v>2.3699999999999999E-2</v>
      </c>
      <c r="C1662" s="6">
        <f>OM[[#This Row],[Variaz]]/100</f>
        <v>2.3699999999999999E-4</v>
      </c>
      <c r="D1662" s="10">
        <f>AUM[[#This Row],[ Etica Obbligazionario Misto]]</f>
        <v>1945433956.5900002</v>
      </c>
      <c r="E1662" s="10">
        <f>D1661*OM[[#This Row],[Variazione percentuale]]</f>
        <v>460785.42473975994</v>
      </c>
      <c r="F1662" s="11">
        <f>OM[[#This Row],[AUM]]-D1661</f>
        <v>1191658.1100003719</v>
      </c>
      <c r="G1662" s="11">
        <f>OM[[#This Row],[∆ AUM]]-OM[[#This Row],[effetto mercato]]</f>
        <v>730872.68526061205</v>
      </c>
    </row>
    <row r="1663" spans="1:7">
      <c r="A1663" s="4">
        <v>44424</v>
      </c>
      <c r="B1663">
        <v>-7.0999999999999994E-2</v>
      </c>
      <c r="C1663" s="6">
        <f>OM[[#This Row],[Variaz]]/100</f>
        <v>-7.0999999999999991E-4</v>
      </c>
      <c r="D1663" s="10">
        <f>AUM[[#This Row],[ Etica Obbligazionario Misto]]</f>
        <v>1944715934.6300001</v>
      </c>
      <c r="E1663" s="10">
        <f>D1662*OM[[#This Row],[Variazione percentuale]]</f>
        <v>-1381258.1091789</v>
      </c>
      <c r="F1663" s="11">
        <f>OM[[#This Row],[AUM]]-D1662</f>
        <v>-718021.96000003815</v>
      </c>
      <c r="G1663" s="11">
        <f>OM[[#This Row],[∆ AUM]]-OM[[#This Row],[effetto mercato]]</f>
        <v>663236.14917886187</v>
      </c>
    </row>
    <row r="1664" spans="1:7">
      <c r="A1664" s="4">
        <v>44425</v>
      </c>
      <c r="B1664">
        <v>-5.9200000000000003E-2</v>
      </c>
      <c r="C1664" s="6">
        <f>OM[[#This Row],[Variaz]]/100</f>
        <v>-5.9200000000000008E-4</v>
      </c>
      <c r="D1664" s="10">
        <f>AUM[[#This Row],[ Etica Obbligazionario Misto]]</f>
        <v>1944227542.73</v>
      </c>
      <c r="E1664" s="10">
        <f>D1663*OM[[#This Row],[Variazione percentuale]]</f>
        <v>-1151271.8333009603</v>
      </c>
      <c r="F1664" s="11">
        <f>OM[[#This Row],[AUM]]-D1663</f>
        <v>-488391.90000009537</v>
      </c>
      <c r="G1664" s="11">
        <f>OM[[#This Row],[∆ AUM]]-OM[[#This Row],[effetto mercato]]</f>
        <v>662879.93330086488</v>
      </c>
    </row>
    <row r="1665" spans="1:7">
      <c r="A1665" s="4">
        <v>44426</v>
      </c>
      <c r="B1665">
        <v>2.3699999999999999E-2</v>
      </c>
      <c r="C1665" s="6">
        <f>OM[[#This Row],[Variaz]]/100</f>
        <v>2.3699999999999999E-4</v>
      </c>
      <c r="D1665" s="10">
        <f>AUM[[#This Row],[ Etica Obbligazionario Misto]]</f>
        <v>1944666441.3100002</v>
      </c>
      <c r="E1665" s="10">
        <f>D1664*OM[[#This Row],[Variazione percentuale]]</f>
        <v>460781.92762700998</v>
      </c>
      <c r="F1665" s="11">
        <f>OM[[#This Row],[AUM]]-D1664</f>
        <v>438898.58000016212</v>
      </c>
      <c r="G1665" s="11">
        <f>OM[[#This Row],[∆ AUM]]-OM[[#This Row],[effetto mercato]]</f>
        <v>-21883.347626847855</v>
      </c>
    </row>
    <row r="1666" spans="1:7">
      <c r="A1666" s="4">
        <v>44427</v>
      </c>
      <c r="B1666">
        <v>-3.5499999999999997E-2</v>
      </c>
      <c r="C1666" s="6">
        <f>OM[[#This Row],[Variaz]]/100</f>
        <v>-3.5499999999999996E-4</v>
      </c>
      <c r="D1666" s="10">
        <f>AUM[[#This Row],[ Etica Obbligazionario Misto]]</f>
        <v>1945006709.6600001</v>
      </c>
      <c r="E1666" s="10">
        <f>D1665*OM[[#This Row],[Variazione percentuale]]</f>
        <v>-690356.58666505001</v>
      </c>
      <c r="F1666" s="11">
        <f>OM[[#This Row],[AUM]]-D1665</f>
        <v>340268.34999990463</v>
      </c>
      <c r="G1666" s="11">
        <f>OM[[#This Row],[∆ AUM]]-OM[[#This Row],[effetto mercato]]</f>
        <v>1030624.9366649546</v>
      </c>
    </row>
    <row r="1667" spans="1:7">
      <c r="A1667" s="4">
        <v>44428</v>
      </c>
      <c r="B1667">
        <v>4.7399999999999998E-2</v>
      </c>
      <c r="C1667" s="6">
        <f>OM[[#This Row],[Variaz]]/100</f>
        <v>4.7399999999999997E-4</v>
      </c>
      <c r="D1667" s="10">
        <f>AUM[[#This Row],[ Etica Obbligazionario Misto]]</f>
        <v>1946944592.8900001</v>
      </c>
      <c r="E1667" s="10">
        <f>D1666*OM[[#This Row],[Variazione percentuale]]</f>
        <v>921933.18037883996</v>
      </c>
      <c r="F1667" s="11">
        <f>OM[[#This Row],[AUM]]-D1666</f>
        <v>1937883.2300000191</v>
      </c>
      <c r="G1667" s="11">
        <f>OM[[#This Row],[∆ AUM]]-OM[[#This Row],[effetto mercato]]</f>
        <v>1015950.0496211791</v>
      </c>
    </row>
    <row r="1668" spans="1:7">
      <c r="A1668" s="4">
        <v>44431</v>
      </c>
      <c r="B1668">
        <v>-1.18E-2</v>
      </c>
      <c r="C1668" s="6">
        <f>OM[[#This Row],[Variaz]]/100</f>
        <v>-1.18E-4</v>
      </c>
      <c r="D1668" s="10">
        <f>AUM[[#This Row],[ Etica Obbligazionario Misto]]</f>
        <v>1947475440.3600001</v>
      </c>
      <c r="E1668" s="10">
        <f>D1667*OM[[#This Row],[Variazione percentuale]]</f>
        <v>-229739.46196102002</v>
      </c>
      <c r="F1668" s="11">
        <f>OM[[#This Row],[AUM]]-D1667</f>
        <v>530847.47000002861</v>
      </c>
      <c r="G1668" s="11">
        <f>OM[[#This Row],[∆ AUM]]-OM[[#This Row],[effetto mercato]]</f>
        <v>760586.93196104863</v>
      </c>
    </row>
    <row r="1669" spans="1:7">
      <c r="A1669" s="4">
        <v>44432</v>
      </c>
      <c r="B1669">
        <v>1.18E-2</v>
      </c>
      <c r="C1669" s="6">
        <f>OM[[#This Row],[Variaz]]/100</f>
        <v>1.18E-4</v>
      </c>
      <c r="D1669" s="10">
        <f>AUM[[#This Row],[ Etica Obbligazionario Misto]]</f>
        <v>1948437469.8800001</v>
      </c>
      <c r="E1669" s="10">
        <f>D1668*OM[[#This Row],[Variazione percentuale]]</f>
        <v>229802.10196248</v>
      </c>
      <c r="F1669" s="11">
        <f>OM[[#This Row],[AUM]]-D1668</f>
        <v>962029.51999998093</v>
      </c>
      <c r="G1669" s="11">
        <f>OM[[#This Row],[∆ AUM]]-OM[[#This Row],[effetto mercato]]</f>
        <v>732227.41803750093</v>
      </c>
    </row>
    <row r="1670" spans="1:7">
      <c r="A1670" s="4">
        <v>44433</v>
      </c>
      <c r="B1670">
        <v>-0.2606</v>
      </c>
      <c r="C1670" s="6">
        <f>OM[[#This Row],[Variaz]]/100</f>
        <v>-2.6059999999999998E-3</v>
      </c>
      <c r="D1670" s="10">
        <f>AUM[[#This Row],[ Etica Obbligazionario Misto]]</f>
        <v>1944122701.28</v>
      </c>
      <c r="E1670" s="10">
        <f>D1669*OM[[#This Row],[Variazione percentuale]]</f>
        <v>-5077628.0465072803</v>
      </c>
      <c r="F1670" s="11">
        <f>OM[[#This Row],[AUM]]-D1669</f>
        <v>-4314768.6000001431</v>
      </c>
      <c r="G1670" s="11">
        <f>OM[[#This Row],[∆ AUM]]-OM[[#This Row],[effetto mercato]]</f>
        <v>762859.44650713727</v>
      </c>
    </row>
    <row r="1671" spans="1:7">
      <c r="A1671" s="4">
        <v>44434</v>
      </c>
      <c r="B1671">
        <v>-0.1188</v>
      </c>
      <c r="C1671" s="6">
        <f>OM[[#This Row],[Variaz]]/100</f>
        <v>-1.188E-3</v>
      </c>
      <c r="D1671" s="10">
        <f>AUM[[#This Row],[ Etica Obbligazionario Misto]]</f>
        <v>1942649285.6500001</v>
      </c>
      <c r="E1671" s="10">
        <f>D1670*OM[[#This Row],[Variazione percentuale]]</f>
        <v>-2309617.7691206401</v>
      </c>
      <c r="F1671" s="11">
        <f>OM[[#This Row],[AUM]]-D1670</f>
        <v>-1473415.629999876</v>
      </c>
      <c r="G1671" s="11">
        <f>OM[[#This Row],[∆ AUM]]-OM[[#This Row],[effetto mercato]]</f>
        <v>836202.1391207641</v>
      </c>
    </row>
    <row r="1672" spans="1:7">
      <c r="A1672" s="4">
        <v>44435</v>
      </c>
      <c r="B1672">
        <v>0.107</v>
      </c>
      <c r="C1672" s="6">
        <f>OM[[#This Row],[Variaz]]/100</f>
        <v>1.07E-3</v>
      </c>
      <c r="D1672" s="10">
        <f>AUM[[#This Row],[ Etica Obbligazionario Misto]]</f>
        <v>1945863406.71</v>
      </c>
      <c r="E1672" s="10">
        <f>D1671*OM[[#This Row],[Variazione percentuale]]</f>
        <v>2078634.7356455</v>
      </c>
      <c r="F1672" s="11">
        <f>OM[[#This Row],[AUM]]-D1671</f>
        <v>3214121.0599999428</v>
      </c>
      <c r="G1672" s="11">
        <f>OM[[#This Row],[∆ AUM]]-OM[[#This Row],[effetto mercato]]</f>
        <v>1135486.3243544428</v>
      </c>
    </row>
    <row r="1673" spans="1:7">
      <c r="A1673" s="4">
        <v>44438</v>
      </c>
      <c r="B1673">
        <v>8.3199999999999996E-2</v>
      </c>
      <c r="C1673" s="6">
        <f>OM[[#This Row],[Variaz]]/100</f>
        <v>8.3199999999999995E-4</v>
      </c>
      <c r="D1673" s="10">
        <f>AUM[[#This Row],[ Etica Obbligazionario Misto]]</f>
        <v>1947833184.8199999</v>
      </c>
      <c r="E1673" s="10">
        <f>D1672*OM[[#This Row],[Variazione percentuale]]</f>
        <v>1618958.3543827198</v>
      </c>
      <c r="F1673" s="11">
        <f>OM[[#This Row],[AUM]]-D1672</f>
        <v>1969778.1099998951</v>
      </c>
      <c r="G1673" s="11">
        <f>OM[[#This Row],[∆ AUM]]-OM[[#This Row],[effetto mercato]]</f>
        <v>350819.75561717525</v>
      </c>
    </row>
    <row r="1674" spans="1:7">
      <c r="A1674" s="4">
        <v>44439</v>
      </c>
      <c r="B1674">
        <v>-0.2611</v>
      </c>
      <c r="C1674" s="6">
        <f>OM[[#This Row],[Variaz]]/100</f>
        <v>-2.611E-3</v>
      </c>
      <c r="D1674" s="10">
        <f>AUM[[#This Row],[ Etica Obbligazionario Misto]]</f>
        <v>1943636554.76</v>
      </c>
      <c r="E1674" s="10">
        <f>D1673*OM[[#This Row],[Variazione percentuale]]</f>
        <v>-5085792.4455650197</v>
      </c>
      <c r="F1674" s="11">
        <f>OM[[#This Row],[AUM]]-D1673</f>
        <v>-4196630.0599999428</v>
      </c>
      <c r="G1674" s="11">
        <f>OM[[#This Row],[∆ AUM]]-OM[[#This Row],[effetto mercato]]</f>
        <v>889162.38556507695</v>
      </c>
    </row>
    <row r="1675" spans="1:7">
      <c r="A1675" s="4">
        <v>44440</v>
      </c>
      <c r="B1675">
        <v>0</v>
      </c>
      <c r="C1675" s="6">
        <f>OM[[#This Row],[Variaz]]/100</f>
        <v>0</v>
      </c>
      <c r="D1675" s="10">
        <f>AUM[[#This Row],[ Etica Obbligazionario Misto]]</f>
        <v>1944077198.6999998</v>
      </c>
      <c r="E1675" s="10">
        <f>D1674*OM[[#This Row],[Variazione percentuale]]</f>
        <v>0</v>
      </c>
      <c r="F1675" s="11">
        <f>OM[[#This Row],[AUM]]-D1674</f>
        <v>440643.9399998188</v>
      </c>
      <c r="G1675" s="11">
        <f>OM[[#This Row],[∆ AUM]]-OM[[#This Row],[effetto mercato]]</f>
        <v>440643.9399998188</v>
      </c>
    </row>
    <row r="1676" spans="1:7">
      <c r="A1676" s="4">
        <v>44441</v>
      </c>
      <c r="B1676">
        <v>5.9499999999999997E-2</v>
      </c>
      <c r="C1676" s="6">
        <f>OM[[#This Row],[Variaz]]/100</f>
        <v>5.9499999999999993E-4</v>
      </c>
      <c r="D1676" s="10">
        <f>AUM[[#This Row],[ Etica Obbligazionario Misto]]</f>
        <v>1946005143.5599999</v>
      </c>
      <c r="E1676" s="10">
        <f>D1675*OM[[#This Row],[Variazione percentuale]]</f>
        <v>1156725.9332264997</v>
      </c>
      <c r="F1676" s="11">
        <f>OM[[#This Row],[AUM]]-D1675</f>
        <v>1927944.8600001335</v>
      </c>
      <c r="G1676" s="11">
        <f>OM[[#This Row],[∆ AUM]]-OM[[#This Row],[effetto mercato]]</f>
        <v>771218.92677363381</v>
      </c>
    </row>
    <row r="1677" spans="1:7">
      <c r="A1677" s="4">
        <v>44442</v>
      </c>
      <c r="B1677">
        <v>-8.3299999999999999E-2</v>
      </c>
      <c r="C1677" s="6">
        <f>OM[[#This Row],[Variaz]]/100</f>
        <v>-8.3299999999999997E-4</v>
      </c>
      <c r="D1677" s="10">
        <f>AUM[[#This Row],[ Etica Obbligazionario Misto]]</f>
        <v>1945636563.1700001</v>
      </c>
      <c r="E1677" s="10">
        <f>D1676*OM[[#This Row],[Variazione percentuale]]</f>
        <v>-1621022.2845854799</v>
      </c>
      <c r="F1677" s="11">
        <f>OM[[#This Row],[AUM]]-D1676</f>
        <v>-368580.38999986649</v>
      </c>
      <c r="G1677" s="11">
        <f>OM[[#This Row],[∆ AUM]]-OM[[#This Row],[effetto mercato]]</f>
        <v>1252441.8945856134</v>
      </c>
    </row>
    <row r="1678" spans="1:7">
      <c r="A1678" s="4">
        <v>44445</v>
      </c>
      <c r="B1678">
        <v>8.3299999999999999E-2</v>
      </c>
      <c r="C1678" s="6">
        <f>OM[[#This Row],[Variaz]]/100</f>
        <v>8.3299999999999997E-4</v>
      </c>
      <c r="D1678" s="10">
        <f>AUM[[#This Row],[ Etica Obbligazionario Misto]]</f>
        <v>1949065821.22</v>
      </c>
      <c r="E1678" s="10">
        <f>D1677*OM[[#This Row],[Variazione percentuale]]</f>
        <v>1620715.25712061</v>
      </c>
      <c r="F1678" s="11">
        <f>OM[[#This Row],[AUM]]-D1677</f>
        <v>3429258.0499999523</v>
      </c>
      <c r="G1678" s="11">
        <f>OM[[#This Row],[∆ AUM]]-OM[[#This Row],[effetto mercato]]</f>
        <v>1808542.7928793423</v>
      </c>
    </row>
    <row r="1679" spans="1:7">
      <c r="A1679" s="4">
        <v>44446</v>
      </c>
      <c r="B1679">
        <v>-0.20219999999999999</v>
      </c>
      <c r="C1679" s="6">
        <f>OM[[#This Row],[Variaz]]/100</f>
        <v>-2.0219999999999999E-3</v>
      </c>
      <c r="D1679" s="10">
        <f>AUM[[#This Row],[ Etica Obbligazionario Misto]]</f>
        <v>1945834467.1800001</v>
      </c>
      <c r="E1679" s="10">
        <f>D1678*OM[[#This Row],[Variazione percentuale]]</f>
        <v>-3941011.09050684</v>
      </c>
      <c r="F1679" s="11">
        <f>OM[[#This Row],[AUM]]-D1678</f>
        <v>-3231354.0399999619</v>
      </c>
      <c r="G1679" s="11">
        <f>OM[[#This Row],[∆ AUM]]-OM[[#This Row],[effetto mercato]]</f>
        <v>709657.05050687818</v>
      </c>
    </row>
    <row r="1680" spans="1:7">
      <c r="A1680" s="4">
        <v>44447</v>
      </c>
      <c r="B1680">
        <v>1.1900000000000001E-2</v>
      </c>
      <c r="C1680" s="6">
        <f>OM[[#This Row],[Variaz]]/100</f>
        <v>1.1900000000000001E-4</v>
      </c>
      <c r="D1680" s="10">
        <f>AUM[[#This Row],[ Etica Obbligazionario Misto]]</f>
        <v>1946457918.25</v>
      </c>
      <c r="E1680" s="10">
        <f>D1679*OM[[#This Row],[Variazione percentuale]]</f>
        <v>231554.30159442002</v>
      </c>
      <c r="F1680" s="11">
        <f>OM[[#This Row],[AUM]]-D1679</f>
        <v>623451.06999993324</v>
      </c>
      <c r="G1680" s="11">
        <f>OM[[#This Row],[∆ AUM]]-OM[[#This Row],[effetto mercato]]</f>
        <v>391896.76840551326</v>
      </c>
    </row>
    <row r="1681" spans="1:7">
      <c r="A1681" s="4">
        <v>44448</v>
      </c>
      <c r="B1681">
        <v>0.14299999999999999</v>
      </c>
      <c r="C1681" s="6">
        <f>OM[[#This Row],[Variaz]]/100</f>
        <v>1.4299999999999998E-3</v>
      </c>
      <c r="D1681" s="10">
        <f>AUM[[#This Row],[ Etica Obbligazionario Misto]]</f>
        <v>1950836097.1700001</v>
      </c>
      <c r="E1681" s="10">
        <f>D1680*OM[[#This Row],[Variazione percentuale]]</f>
        <v>2783434.8230974996</v>
      </c>
      <c r="F1681" s="11">
        <f>OM[[#This Row],[AUM]]-D1680</f>
        <v>4378178.9200000763</v>
      </c>
      <c r="G1681" s="11">
        <f>OM[[#This Row],[∆ AUM]]-OM[[#This Row],[effetto mercato]]</f>
        <v>1594744.0969025767</v>
      </c>
    </row>
    <row r="1682" spans="1:7">
      <c r="A1682" s="4">
        <v>44449</v>
      </c>
      <c r="B1682">
        <v>-0.11899999999999999</v>
      </c>
      <c r="C1682" s="6">
        <f>OM[[#This Row],[Variaz]]/100</f>
        <v>-1.1899999999999999E-3</v>
      </c>
      <c r="D1682" s="10">
        <f>AUM[[#This Row],[ Etica Obbligazionario Misto]]</f>
        <v>1948867474.6200001</v>
      </c>
      <c r="E1682" s="10">
        <f>D1681*OM[[#This Row],[Variazione percentuale]]</f>
        <v>-2321494.9556322997</v>
      </c>
      <c r="F1682" s="11">
        <f>OM[[#This Row],[AUM]]-D1681</f>
        <v>-1968622.5499999523</v>
      </c>
      <c r="G1682" s="11">
        <f>OM[[#This Row],[∆ AUM]]-OM[[#This Row],[effetto mercato]]</f>
        <v>352872.40563234733</v>
      </c>
    </row>
    <row r="1683" spans="1:7">
      <c r="A1683" s="4">
        <v>44452</v>
      </c>
      <c r="B1683">
        <v>4.7699999999999999E-2</v>
      </c>
      <c r="C1683" s="6">
        <f>OM[[#This Row],[Variaz]]/100</f>
        <v>4.7699999999999999E-4</v>
      </c>
      <c r="D1683" s="10">
        <f>AUM[[#This Row],[ Etica Obbligazionario Misto]]</f>
        <v>1951001608.4999998</v>
      </c>
      <c r="E1683" s="10">
        <f>D1682*OM[[#This Row],[Variazione percentuale]]</f>
        <v>929609.78539374005</v>
      </c>
      <c r="F1683" s="11">
        <f>OM[[#This Row],[AUM]]-D1682</f>
        <v>2134133.8799996376</v>
      </c>
      <c r="G1683" s="11">
        <f>OM[[#This Row],[∆ AUM]]-OM[[#This Row],[effetto mercato]]</f>
        <v>1204524.0946058976</v>
      </c>
    </row>
    <row r="1684" spans="1:7">
      <c r="A1684" s="4">
        <v>44453</v>
      </c>
      <c r="B1684">
        <v>4.7600000000000003E-2</v>
      </c>
      <c r="C1684" s="6">
        <f>OM[[#This Row],[Variaz]]/100</f>
        <v>4.7600000000000002E-4</v>
      </c>
      <c r="D1684" s="10">
        <f>AUM[[#This Row],[ Etica Obbligazionario Misto]]</f>
        <v>1952509975.53</v>
      </c>
      <c r="E1684" s="10">
        <f>D1683*OM[[#This Row],[Variazione percentuale]]</f>
        <v>928676.76564599993</v>
      </c>
      <c r="F1684" s="11">
        <f>OM[[#This Row],[AUM]]-D1683</f>
        <v>1508367.0300002098</v>
      </c>
      <c r="G1684" s="11">
        <f>OM[[#This Row],[∆ AUM]]-OM[[#This Row],[effetto mercato]]</f>
        <v>579690.26435420988</v>
      </c>
    </row>
    <row r="1685" spans="1:7">
      <c r="A1685" s="4">
        <v>44454</v>
      </c>
      <c r="B1685">
        <v>-0.1547</v>
      </c>
      <c r="C1685" s="6">
        <f>OM[[#This Row],[Variaz]]/100</f>
        <v>-1.547E-3</v>
      </c>
      <c r="D1685" s="10">
        <f>AUM[[#This Row],[ Etica Obbligazionario Misto]]</f>
        <v>1948997439.24</v>
      </c>
      <c r="E1685" s="10">
        <f>D1684*OM[[#This Row],[Variazione percentuale]]</f>
        <v>-3020532.9321449101</v>
      </c>
      <c r="F1685" s="11">
        <f>OM[[#This Row],[AUM]]-D1684</f>
        <v>-3512536.2899999619</v>
      </c>
      <c r="G1685" s="11">
        <f>OM[[#This Row],[∆ AUM]]-OM[[#This Row],[effetto mercato]]</f>
        <v>-492003.35785505176</v>
      </c>
    </row>
    <row r="1686" spans="1:7">
      <c r="A1686" s="4">
        <v>44455</v>
      </c>
      <c r="B1686">
        <v>2.3800000000000002E-2</v>
      </c>
      <c r="C1686" s="6">
        <f>OM[[#This Row],[Variaz]]/100</f>
        <v>2.3800000000000001E-4</v>
      </c>
      <c r="D1686" s="10">
        <f>AUM[[#This Row],[ Etica Obbligazionario Misto]]</f>
        <v>1950036418.95</v>
      </c>
      <c r="E1686" s="10">
        <f>D1685*OM[[#This Row],[Variazione percentuale]]</f>
        <v>463861.39053912001</v>
      </c>
      <c r="F1686" s="11">
        <f>OM[[#This Row],[AUM]]-D1685</f>
        <v>1038979.7100000381</v>
      </c>
      <c r="G1686" s="11">
        <f>OM[[#This Row],[∆ AUM]]-OM[[#This Row],[effetto mercato]]</f>
        <v>575118.3194609182</v>
      </c>
    </row>
    <row r="1687" spans="1:7">
      <c r="A1687" s="4">
        <v>44456</v>
      </c>
      <c r="B1687">
        <v>-0.13109999999999999</v>
      </c>
      <c r="C1687" s="6">
        <f>OM[[#This Row],[Variaz]]/100</f>
        <v>-1.3109999999999999E-3</v>
      </c>
      <c r="D1687" s="10">
        <f>AUM[[#This Row],[ Etica Obbligazionario Misto]]</f>
        <v>1947897756.4300001</v>
      </c>
      <c r="E1687" s="10">
        <f>D1686*OM[[#This Row],[Variazione percentuale]]</f>
        <v>-2556497.7452434497</v>
      </c>
      <c r="F1687" s="11">
        <f>OM[[#This Row],[AUM]]-D1686</f>
        <v>-2138662.5199999809</v>
      </c>
      <c r="G1687" s="11">
        <f>OM[[#This Row],[∆ AUM]]-OM[[#This Row],[effetto mercato]]</f>
        <v>417835.22524346877</v>
      </c>
    </row>
    <row r="1688" spans="1:7">
      <c r="A1688" s="4">
        <v>44459</v>
      </c>
      <c r="B1688">
        <v>-4.7699999999999999E-2</v>
      </c>
      <c r="C1688" s="6">
        <f>OM[[#This Row],[Variaz]]/100</f>
        <v>-4.7699999999999999E-4</v>
      </c>
      <c r="D1688" s="10">
        <f>AUM[[#This Row],[ Etica Obbligazionario Misto]]</f>
        <v>1947650335.1700001</v>
      </c>
      <c r="E1688" s="10">
        <f>D1687*OM[[#This Row],[Variazione percentuale]]</f>
        <v>-929147.22981711</v>
      </c>
      <c r="F1688" s="11">
        <f>OM[[#This Row],[AUM]]-D1687</f>
        <v>-247421.25999999046</v>
      </c>
      <c r="G1688" s="11">
        <f>OM[[#This Row],[∆ AUM]]-OM[[#This Row],[effetto mercato]]</f>
        <v>681725.96981711953</v>
      </c>
    </row>
    <row r="1689" spans="1:7">
      <c r="A1689" s="4">
        <v>44460</v>
      </c>
      <c r="B1689">
        <v>1.1900000000000001E-2</v>
      </c>
      <c r="C1689" s="6">
        <f>OM[[#This Row],[Variaz]]/100</f>
        <v>1.1900000000000001E-4</v>
      </c>
      <c r="D1689" s="10">
        <f>AUM[[#This Row],[ Etica Obbligazionario Misto]]</f>
        <v>1947793816.9199998</v>
      </c>
      <c r="E1689" s="10">
        <f>D1688*OM[[#This Row],[Variazione percentuale]]</f>
        <v>231770.38988523002</v>
      </c>
      <c r="F1689" s="11">
        <f>OM[[#This Row],[AUM]]-D1688</f>
        <v>143481.74999976158</v>
      </c>
      <c r="G1689" s="11">
        <f>OM[[#This Row],[∆ AUM]]-OM[[#This Row],[effetto mercato]]</f>
        <v>-88288.639885468438</v>
      </c>
    </row>
    <row r="1690" spans="1:7">
      <c r="A1690" s="4">
        <v>44461</v>
      </c>
      <c r="B1690">
        <v>0.11940000000000001</v>
      </c>
      <c r="C1690" s="6">
        <f>OM[[#This Row],[Variaz]]/100</f>
        <v>1.194E-3</v>
      </c>
      <c r="D1690" s="10">
        <f>AUM[[#This Row],[ Etica Obbligazionario Misto]]</f>
        <v>1950657257.6300001</v>
      </c>
      <c r="E1690" s="10">
        <f>D1689*OM[[#This Row],[Variazione percentuale]]</f>
        <v>2325665.8174024797</v>
      </c>
      <c r="F1690" s="11">
        <f>OM[[#This Row],[AUM]]-D1689</f>
        <v>2863440.7100002766</v>
      </c>
      <c r="G1690" s="11">
        <f>OM[[#This Row],[∆ AUM]]-OM[[#This Row],[effetto mercato]]</f>
        <v>537774.89259779686</v>
      </c>
    </row>
    <row r="1691" spans="1:7">
      <c r="A1691" s="4">
        <v>44462</v>
      </c>
      <c r="B1691">
        <v>-9.5399999999999999E-2</v>
      </c>
      <c r="C1691" s="6">
        <f>OM[[#This Row],[Variaz]]/100</f>
        <v>-9.5399999999999999E-4</v>
      </c>
      <c r="D1691" s="10">
        <f>AUM[[#This Row],[ Etica Obbligazionario Misto]]</f>
        <v>1948923454.6800001</v>
      </c>
      <c r="E1691" s="10">
        <f>D1690*OM[[#This Row],[Variazione percentuale]]</f>
        <v>-1860927.0237790202</v>
      </c>
      <c r="F1691" s="11">
        <f>OM[[#This Row],[AUM]]-D1690</f>
        <v>-1733802.9500000477</v>
      </c>
      <c r="G1691" s="11">
        <f>OM[[#This Row],[∆ AUM]]-OM[[#This Row],[effetto mercato]]</f>
        <v>127124.0737789725</v>
      </c>
    </row>
    <row r="1692" spans="1:7">
      <c r="A1692" s="4">
        <v>44463</v>
      </c>
      <c r="B1692">
        <v>-0.14319999999999999</v>
      </c>
      <c r="C1692" s="6">
        <f>OM[[#This Row],[Variaz]]/100</f>
        <v>-1.4319999999999999E-3</v>
      </c>
      <c r="D1692" s="10">
        <f>AUM[[#This Row],[ Etica Obbligazionario Misto]]</f>
        <v>1946252099.6999998</v>
      </c>
      <c r="E1692" s="10">
        <f>D1691*OM[[#This Row],[Variazione percentuale]]</f>
        <v>-2790858.3871017597</v>
      </c>
      <c r="F1692" s="11">
        <f>OM[[#This Row],[AUM]]-D1691</f>
        <v>-2671354.9800002575</v>
      </c>
      <c r="G1692" s="11">
        <f>OM[[#This Row],[∆ AUM]]-OM[[#This Row],[effetto mercato]]</f>
        <v>119503.40710150218</v>
      </c>
    </row>
    <row r="1693" spans="1:7">
      <c r="A1693" s="4">
        <v>44466</v>
      </c>
      <c r="B1693">
        <v>-3.5900000000000001E-2</v>
      </c>
      <c r="C1693" s="6">
        <f>OM[[#This Row],[Variaz]]/100</f>
        <v>-3.59E-4</v>
      </c>
      <c r="D1693" s="10">
        <f>AUM[[#This Row],[ Etica Obbligazionario Misto]]</f>
        <v>1946628026.6000001</v>
      </c>
      <c r="E1693" s="10">
        <f>D1692*OM[[#This Row],[Variazione percentuale]]</f>
        <v>-698704.50379229989</v>
      </c>
      <c r="F1693" s="11">
        <f>OM[[#This Row],[AUM]]-D1692</f>
        <v>375926.90000033379</v>
      </c>
      <c r="G1693" s="11">
        <f>OM[[#This Row],[∆ AUM]]-OM[[#This Row],[effetto mercato]]</f>
        <v>1074631.4037926337</v>
      </c>
    </row>
    <row r="1694" spans="1:7">
      <c r="A1694" s="4">
        <v>44467</v>
      </c>
      <c r="B1694">
        <v>-0.28689999999999999</v>
      </c>
      <c r="C1694" s="6">
        <f>OM[[#This Row],[Variaz]]/100</f>
        <v>-2.869E-3</v>
      </c>
      <c r="D1694" s="10">
        <f>AUM[[#This Row],[ Etica Obbligazionario Misto]]</f>
        <v>1941994482.79</v>
      </c>
      <c r="E1694" s="10">
        <f>D1693*OM[[#This Row],[Variazione percentuale]]</f>
        <v>-5584875.8083154</v>
      </c>
      <c r="F1694" s="11">
        <f>OM[[#This Row],[AUM]]-D1693</f>
        <v>-4633543.8100001812</v>
      </c>
      <c r="G1694" s="11">
        <f>OM[[#This Row],[∆ AUM]]-OM[[#This Row],[effetto mercato]]</f>
        <v>951331.99831521884</v>
      </c>
    </row>
    <row r="1695" spans="1:7">
      <c r="A1695" s="4">
        <v>44468</v>
      </c>
      <c r="B1695">
        <v>0.06</v>
      </c>
      <c r="C1695" s="6">
        <f>OM[[#This Row],[Variaz]]/100</f>
        <v>5.9999999999999995E-4</v>
      </c>
      <c r="D1695" s="10">
        <f>AUM[[#This Row],[ Etica Obbligazionario Misto]]</f>
        <v>1943155972.26</v>
      </c>
      <c r="E1695" s="10">
        <f>D1694*OM[[#This Row],[Variazione percentuale]]</f>
        <v>1165196.6896739998</v>
      </c>
      <c r="F1695" s="11">
        <f>OM[[#This Row],[AUM]]-D1694</f>
        <v>1161489.4700000286</v>
      </c>
      <c r="G1695" s="11">
        <f>OM[[#This Row],[∆ AUM]]-OM[[#This Row],[effetto mercato]]</f>
        <v>-3707.2196739711799</v>
      </c>
    </row>
    <row r="1696" spans="1:7">
      <c r="A1696" s="4">
        <v>44469</v>
      </c>
      <c r="B1696">
        <v>-0.1678</v>
      </c>
      <c r="C1696" s="6">
        <f>OM[[#This Row],[Variaz]]/100</f>
        <v>-1.678E-3</v>
      </c>
      <c r="D1696" s="10">
        <f>AUM[[#This Row],[ Etica Obbligazionario Misto]]</f>
        <v>1940686844.4400001</v>
      </c>
      <c r="E1696" s="10">
        <f>D1695*OM[[#This Row],[Variazione percentuale]]</f>
        <v>-3260615.7214522799</v>
      </c>
      <c r="F1696" s="11">
        <f>OM[[#This Row],[AUM]]-D1695</f>
        <v>-2469127.8199999332</v>
      </c>
      <c r="G1696" s="11">
        <f>OM[[#This Row],[∆ AUM]]-OM[[#This Row],[effetto mercato]]</f>
        <v>791487.9014523467</v>
      </c>
    </row>
    <row r="1697" spans="1:7">
      <c r="A1697" s="4">
        <v>44470</v>
      </c>
      <c r="B1697">
        <v>0.12</v>
      </c>
      <c r="C1697" s="6">
        <f>OM[[#This Row],[Variaz]]/100</f>
        <v>1.1999999999999999E-3</v>
      </c>
      <c r="D1697" s="10">
        <f>AUM[[#This Row],[ Etica Obbligazionario Misto]]</f>
        <v>1942817234.7199998</v>
      </c>
      <c r="E1697" s="10">
        <f>D1696*OM[[#This Row],[Variazione percentuale]]</f>
        <v>2328824.2133279997</v>
      </c>
      <c r="F1697" s="11">
        <f>OM[[#This Row],[AUM]]-D1696</f>
        <v>2130390.279999733</v>
      </c>
      <c r="G1697" s="11">
        <f>OM[[#This Row],[∆ AUM]]-OM[[#This Row],[effetto mercato]]</f>
        <v>-198433.93332826672</v>
      </c>
    </row>
    <row r="1698" spans="1:7">
      <c r="A1698" s="4">
        <v>44473</v>
      </c>
      <c r="B1698">
        <v>-0.13189999999999999</v>
      </c>
      <c r="C1698" s="6">
        <f>OM[[#This Row],[Variaz]]/100</f>
        <v>-1.3189999999999999E-3</v>
      </c>
      <c r="D1698" s="10">
        <f>AUM[[#This Row],[ Etica Obbligazionario Misto]]</f>
        <v>1940592593.8599999</v>
      </c>
      <c r="E1698" s="10">
        <f>D1697*OM[[#This Row],[Variazione percentuale]]</f>
        <v>-2562575.9325956795</v>
      </c>
      <c r="F1698" s="11">
        <f>OM[[#This Row],[AUM]]-D1697</f>
        <v>-2224640.8599998951</v>
      </c>
      <c r="G1698" s="11">
        <f>OM[[#This Row],[∆ AUM]]-OM[[#This Row],[effetto mercato]]</f>
        <v>337935.07259578444</v>
      </c>
    </row>
    <row r="1699" spans="1:7">
      <c r="A1699" s="4">
        <v>44474</v>
      </c>
      <c r="B1699">
        <v>0</v>
      </c>
      <c r="C1699" s="6">
        <f>OM[[#This Row],[Variaz]]/100</f>
        <v>0</v>
      </c>
      <c r="D1699" s="10">
        <f>AUM[[#This Row],[ Etica Obbligazionario Misto]]</f>
        <v>1944519826.8500001</v>
      </c>
      <c r="E1699" s="10">
        <f>D1698*OM[[#This Row],[Variazione percentuale]]</f>
        <v>0</v>
      </c>
      <c r="F1699" s="11">
        <f>OM[[#This Row],[AUM]]-D1698</f>
        <v>3927232.990000248</v>
      </c>
      <c r="G1699" s="11">
        <f>OM[[#This Row],[∆ AUM]]-OM[[#This Row],[effetto mercato]]</f>
        <v>3927232.990000248</v>
      </c>
    </row>
    <row r="1700" spans="1:7">
      <c r="A1700" s="4">
        <v>44475</v>
      </c>
      <c r="B1700">
        <v>-8.4000000000000005E-2</v>
      </c>
      <c r="C1700" s="6">
        <f>OM[[#This Row],[Variaz]]/100</f>
        <v>-8.4000000000000003E-4</v>
      </c>
      <c r="D1700" s="10">
        <f>AUM[[#This Row],[ Etica Obbligazionario Misto]]</f>
        <v>1944089318.8700001</v>
      </c>
      <c r="E1700" s="10">
        <f>D1699*OM[[#This Row],[Variazione percentuale]]</f>
        <v>-1633396.6545540001</v>
      </c>
      <c r="F1700" s="11">
        <f>OM[[#This Row],[AUM]]-D1699</f>
        <v>-430507.98000001907</v>
      </c>
      <c r="G1700" s="11">
        <f>OM[[#This Row],[∆ AUM]]-OM[[#This Row],[effetto mercato]]</f>
        <v>1202888.6745539811</v>
      </c>
    </row>
    <row r="1701" spans="1:7">
      <c r="A1701" s="4">
        <v>44476</v>
      </c>
      <c r="B1701">
        <v>0.1081</v>
      </c>
      <c r="C1701" s="6">
        <f>OM[[#This Row],[Variaz]]/100</f>
        <v>1.0809999999999999E-3</v>
      </c>
      <c r="D1701" s="10">
        <f>AUM[[#This Row],[ Etica Obbligazionario Misto]]</f>
        <v>1949302215.55</v>
      </c>
      <c r="E1701" s="10">
        <f>D1700*OM[[#This Row],[Variazione percentuale]]</f>
        <v>2101560.5536984699</v>
      </c>
      <c r="F1701" s="11">
        <f>OM[[#This Row],[AUM]]-D1700</f>
        <v>5212896.6799998283</v>
      </c>
      <c r="G1701" s="11">
        <f>OM[[#This Row],[∆ AUM]]-OM[[#This Row],[effetto mercato]]</f>
        <v>3111336.1263013585</v>
      </c>
    </row>
    <row r="1702" spans="1:7">
      <c r="A1702" s="4">
        <v>44477</v>
      </c>
      <c r="B1702">
        <v>-0.12</v>
      </c>
      <c r="C1702" s="6">
        <f>OM[[#This Row],[Variaz]]/100</f>
        <v>-1.1999999999999999E-3</v>
      </c>
      <c r="D1702" s="10">
        <f>AUM[[#This Row],[ Etica Obbligazionario Misto]]</f>
        <v>1948031702.6899998</v>
      </c>
      <c r="E1702" s="10">
        <f>D1701*OM[[#This Row],[Variazione percentuale]]</f>
        <v>-2339162.6586599997</v>
      </c>
      <c r="F1702" s="11">
        <f>OM[[#This Row],[AUM]]-D1701</f>
        <v>-1270512.8600001335</v>
      </c>
      <c r="G1702" s="11">
        <f>OM[[#This Row],[∆ AUM]]-OM[[#This Row],[effetto mercato]]</f>
        <v>1068649.7986598662</v>
      </c>
    </row>
    <row r="1703" spans="1:7">
      <c r="A1703" s="4">
        <v>44480</v>
      </c>
      <c r="B1703">
        <v>-0.15620000000000001</v>
      </c>
      <c r="C1703" s="6">
        <f>OM[[#This Row],[Variaz]]/100</f>
        <v>-1.562E-3</v>
      </c>
      <c r="D1703" s="10">
        <f>AUM[[#This Row],[ Etica Obbligazionario Misto]]</f>
        <v>1945593195.6599998</v>
      </c>
      <c r="E1703" s="10">
        <f>D1702*OM[[#This Row],[Variazione percentuale]]</f>
        <v>-3042825.5196017795</v>
      </c>
      <c r="F1703" s="11">
        <f>OM[[#This Row],[AUM]]-D1702</f>
        <v>-2438507.0299999714</v>
      </c>
      <c r="G1703" s="11">
        <f>OM[[#This Row],[∆ AUM]]-OM[[#This Row],[effetto mercato]]</f>
        <v>604318.48960180813</v>
      </c>
    </row>
    <row r="1704" spans="1:7">
      <c r="A1704" s="4">
        <v>44481</v>
      </c>
      <c r="B1704">
        <v>-8.4199999999999997E-2</v>
      </c>
      <c r="C1704" s="6">
        <f>OM[[#This Row],[Variaz]]/100</f>
        <v>-8.4199999999999998E-4</v>
      </c>
      <c r="D1704" s="10">
        <f>AUM[[#This Row],[ Etica Obbligazionario Misto]]</f>
        <v>1944636367.6700001</v>
      </c>
      <c r="E1704" s="10">
        <f>D1703*OM[[#This Row],[Variazione percentuale]]</f>
        <v>-1638189.4707457197</v>
      </c>
      <c r="F1704" s="11">
        <f>OM[[#This Row],[AUM]]-D1703</f>
        <v>-956827.98999977112</v>
      </c>
      <c r="G1704" s="11">
        <f>OM[[#This Row],[∆ AUM]]-OM[[#This Row],[effetto mercato]]</f>
        <v>681361.48074594862</v>
      </c>
    </row>
    <row r="1705" spans="1:7">
      <c r="A1705" s="4">
        <v>44482</v>
      </c>
      <c r="B1705">
        <v>0.20480000000000001</v>
      </c>
      <c r="C1705" s="6">
        <f>OM[[#This Row],[Variaz]]/100</f>
        <v>2.0479999999999999E-3</v>
      </c>
      <c r="D1705" s="10">
        <f>AUM[[#This Row],[ Etica Obbligazionario Misto]]</f>
        <v>1949264113.73</v>
      </c>
      <c r="E1705" s="10">
        <f>D1704*OM[[#This Row],[Variazione percentuale]]</f>
        <v>3982615.2809881601</v>
      </c>
      <c r="F1705" s="11">
        <f>OM[[#This Row],[AUM]]-D1704</f>
        <v>4627746.0599999428</v>
      </c>
      <c r="G1705" s="11">
        <f>OM[[#This Row],[∆ AUM]]-OM[[#This Row],[effetto mercato]]</f>
        <v>645130.77901178272</v>
      </c>
    </row>
    <row r="1706" spans="1:7">
      <c r="A1706" s="4">
        <v>44483</v>
      </c>
      <c r="B1706">
        <v>0.38469999999999999</v>
      </c>
      <c r="C1706" s="6">
        <f>OM[[#This Row],[Variaz]]/100</f>
        <v>3.8469999999999997E-3</v>
      </c>
      <c r="D1706" s="10">
        <f>AUM[[#This Row],[ Etica Obbligazionario Misto]]</f>
        <v>1957087235.9499998</v>
      </c>
      <c r="E1706" s="10">
        <f>D1705*OM[[#This Row],[Variazione percentuale]]</f>
        <v>7498819.0455193091</v>
      </c>
      <c r="F1706" s="11">
        <f>OM[[#This Row],[AUM]]-D1705</f>
        <v>7823122.2199997902</v>
      </c>
      <c r="G1706" s="11">
        <f>OM[[#This Row],[∆ AUM]]-OM[[#This Row],[effetto mercato]]</f>
        <v>324303.17448048107</v>
      </c>
    </row>
    <row r="1707" spans="1:7">
      <c r="A1707" s="4">
        <v>44484</v>
      </c>
      <c r="B1707">
        <v>-3.5900000000000001E-2</v>
      </c>
      <c r="C1707" s="6">
        <f>OM[[#This Row],[Variaz]]/100</f>
        <v>-3.59E-4</v>
      </c>
      <c r="D1707" s="10">
        <f>AUM[[#This Row],[ Etica Obbligazionario Misto]]</f>
        <v>1956419027.26</v>
      </c>
      <c r="E1707" s="10">
        <f>D1706*OM[[#This Row],[Variazione percentuale]]</f>
        <v>-702594.31770604989</v>
      </c>
      <c r="F1707" s="11">
        <f>OM[[#This Row],[AUM]]-D1706</f>
        <v>-668208.6899998188</v>
      </c>
      <c r="G1707" s="11">
        <f>OM[[#This Row],[∆ AUM]]-OM[[#This Row],[effetto mercato]]</f>
        <v>34385.627706231084</v>
      </c>
    </row>
    <row r="1708" spans="1:7">
      <c r="A1708" s="4">
        <v>44487</v>
      </c>
      <c r="B1708">
        <v>-7.1900000000000006E-2</v>
      </c>
      <c r="C1708" s="6">
        <f>OM[[#This Row],[Variaz]]/100</f>
        <v>-7.1900000000000002E-4</v>
      </c>
      <c r="D1708" s="10">
        <f>AUM[[#This Row],[ Etica Obbligazionario Misto]]</f>
        <v>1955003832.1699998</v>
      </c>
      <c r="E1708" s="10">
        <f>D1707*OM[[#This Row],[Variazione percentuale]]</f>
        <v>-1406665.2805999401</v>
      </c>
      <c r="F1708" s="11">
        <f>OM[[#This Row],[AUM]]-D1707</f>
        <v>-1415195.0900001526</v>
      </c>
      <c r="G1708" s="11">
        <f>OM[[#This Row],[∆ AUM]]-OM[[#This Row],[effetto mercato]]</f>
        <v>-8529.8094002124853</v>
      </c>
    </row>
    <row r="1709" spans="1:7">
      <c r="A1709" s="4">
        <v>44488</v>
      </c>
      <c r="B1709">
        <v>-0.15579999999999999</v>
      </c>
      <c r="C1709" s="6">
        <f>OM[[#This Row],[Variaz]]/100</f>
        <v>-1.5579999999999999E-3</v>
      </c>
      <c r="D1709" s="10">
        <f>AUM[[#This Row],[ Etica Obbligazionario Misto]]</f>
        <v>1951464841.7099998</v>
      </c>
      <c r="E1709" s="10">
        <f>D1708*OM[[#This Row],[Variazione percentuale]]</f>
        <v>-3045895.9705208596</v>
      </c>
      <c r="F1709" s="11">
        <f>OM[[#This Row],[AUM]]-D1708</f>
        <v>-3538990.4600000381</v>
      </c>
      <c r="G1709" s="11">
        <f>OM[[#This Row],[∆ AUM]]-OM[[#This Row],[effetto mercato]]</f>
        <v>-493094.48947917856</v>
      </c>
    </row>
    <row r="1710" spans="1:7">
      <c r="A1710" s="4">
        <v>44489</v>
      </c>
      <c r="B1710">
        <v>0.1321</v>
      </c>
      <c r="C1710" s="6">
        <f>OM[[#This Row],[Variaz]]/100</f>
        <v>1.3209999999999999E-3</v>
      </c>
      <c r="D1710" s="10">
        <f>AUM[[#This Row],[ Etica Obbligazionario Misto]]</f>
        <v>1954195347.9100001</v>
      </c>
      <c r="E1710" s="10">
        <f>D1709*OM[[#This Row],[Variazione percentuale]]</f>
        <v>2577885.0558989095</v>
      </c>
      <c r="F1710" s="11">
        <f>OM[[#This Row],[AUM]]-D1709</f>
        <v>2730506.2000002861</v>
      </c>
      <c r="G1710" s="11">
        <f>OM[[#This Row],[∆ AUM]]-OM[[#This Row],[effetto mercato]]</f>
        <v>152621.14410137665</v>
      </c>
    </row>
    <row r="1711" spans="1:7">
      <c r="A1711" s="4">
        <v>44490</v>
      </c>
      <c r="B1711">
        <v>-1.2E-2</v>
      </c>
      <c r="C1711" s="6">
        <f>OM[[#This Row],[Variaz]]/100</f>
        <v>-1.2E-4</v>
      </c>
      <c r="D1711" s="10">
        <f>AUM[[#This Row],[ Etica Obbligazionario Misto]]</f>
        <v>1953949111.0899999</v>
      </c>
      <c r="E1711" s="10">
        <f>D1710*OM[[#This Row],[Variazione percentuale]]</f>
        <v>-234503.44174920002</v>
      </c>
      <c r="F1711" s="11">
        <f>OM[[#This Row],[AUM]]-D1710</f>
        <v>-246236.82000017166</v>
      </c>
      <c r="G1711" s="11">
        <f>OM[[#This Row],[∆ AUM]]-OM[[#This Row],[effetto mercato]]</f>
        <v>-11733.37825097164</v>
      </c>
    </row>
    <row r="1712" spans="1:7">
      <c r="A1712" s="4">
        <v>44491</v>
      </c>
      <c r="B1712">
        <v>4.8000000000000001E-2</v>
      </c>
      <c r="C1712" s="6">
        <f>OM[[#This Row],[Variaz]]/100</f>
        <v>4.8000000000000001E-4</v>
      </c>
      <c r="D1712" s="10">
        <f>AUM[[#This Row],[ Etica Obbligazionario Misto]]</f>
        <v>1955231646.1400001</v>
      </c>
      <c r="E1712" s="10">
        <f>D1711*OM[[#This Row],[Variazione percentuale]]</f>
        <v>937895.57332319999</v>
      </c>
      <c r="F1712" s="11">
        <f>OM[[#This Row],[AUM]]-D1711</f>
        <v>1282535.0500001907</v>
      </c>
      <c r="G1712" s="11">
        <f>OM[[#This Row],[∆ AUM]]-OM[[#This Row],[effetto mercato]]</f>
        <v>344639.47667699074</v>
      </c>
    </row>
    <row r="1713" spans="1:7">
      <c r="A1713" s="4">
        <v>44494</v>
      </c>
      <c r="B1713">
        <v>3.5999999999999997E-2</v>
      </c>
      <c r="C1713" s="6">
        <f>OM[[#This Row],[Variaz]]/100</f>
        <v>3.5999999999999997E-4</v>
      </c>
      <c r="D1713" s="10">
        <f>AUM[[#This Row],[ Etica Obbligazionario Misto]]</f>
        <v>1956592510.3200002</v>
      </c>
      <c r="E1713" s="10">
        <f>D1712*OM[[#This Row],[Variazione percentuale]]</f>
        <v>703883.39261039998</v>
      </c>
      <c r="F1713" s="11">
        <f>OM[[#This Row],[AUM]]-D1712</f>
        <v>1360864.1800000668</v>
      </c>
      <c r="G1713" s="11">
        <f>OM[[#This Row],[∆ AUM]]-OM[[#This Row],[effetto mercato]]</f>
        <v>656980.78738966677</v>
      </c>
    </row>
    <row r="1714" spans="1:7">
      <c r="A1714" s="4">
        <v>44495</v>
      </c>
      <c r="B1714">
        <v>4.7899999999999998E-2</v>
      </c>
      <c r="C1714" s="6">
        <f>OM[[#This Row],[Variaz]]/100</f>
        <v>4.7899999999999999E-4</v>
      </c>
      <c r="D1714" s="10">
        <f>AUM[[#This Row],[ Etica Obbligazionario Misto]]</f>
        <v>1957740335.24</v>
      </c>
      <c r="E1714" s="10">
        <f>D1713*OM[[#This Row],[Variazione percentuale]]</f>
        <v>937207.81244328001</v>
      </c>
      <c r="F1714" s="11">
        <f>OM[[#This Row],[AUM]]-D1713</f>
        <v>1147824.9199998379</v>
      </c>
      <c r="G1714" s="11">
        <f>OM[[#This Row],[∆ AUM]]-OM[[#This Row],[effetto mercato]]</f>
        <v>210617.10755655786</v>
      </c>
    </row>
    <row r="1715" spans="1:7">
      <c r="A1715" s="4">
        <v>44496</v>
      </c>
      <c r="B1715">
        <v>0.16769999999999999</v>
      </c>
      <c r="C1715" s="6">
        <f>OM[[#This Row],[Variaz]]/100</f>
        <v>1.6769999999999999E-3</v>
      </c>
      <c r="D1715" s="10">
        <f>AUM[[#This Row],[ Etica Obbligazionario Misto]]</f>
        <v>1961602550.8</v>
      </c>
      <c r="E1715" s="10">
        <f>D1714*OM[[#This Row],[Variazione percentuale]]</f>
        <v>3283130.5421974799</v>
      </c>
      <c r="F1715" s="11">
        <f>OM[[#This Row],[AUM]]-D1714</f>
        <v>3862215.5599999428</v>
      </c>
      <c r="G1715" s="11">
        <f>OM[[#This Row],[∆ AUM]]-OM[[#This Row],[effetto mercato]]</f>
        <v>579085.01780246291</v>
      </c>
    </row>
    <row r="1716" spans="1:7">
      <c r="A1716" s="4">
        <v>44497</v>
      </c>
      <c r="B1716">
        <v>-0.23910000000000001</v>
      </c>
      <c r="C1716" s="6">
        <f>OM[[#This Row],[Variaz]]/100</f>
        <v>-2.3909999999999999E-3</v>
      </c>
      <c r="D1716" s="10">
        <f>AUM[[#This Row],[ Etica Obbligazionario Misto]]</f>
        <v>1958349196.9999998</v>
      </c>
      <c r="E1716" s="10">
        <f>D1715*OM[[#This Row],[Variazione percentuale]]</f>
        <v>-4690191.6989627993</v>
      </c>
      <c r="F1716" s="11">
        <f>OM[[#This Row],[AUM]]-D1715</f>
        <v>-3253353.8000001907</v>
      </c>
      <c r="G1716" s="11">
        <f>OM[[#This Row],[∆ AUM]]-OM[[#This Row],[effetto mercato]]</f>
        <v>1436837.8989626085</v>
      </c>
    </row>
    <row r="1717" spans="1:7">
      <c r="A1717" s="4">
        <v>44498</v>
      </c>
      <c r="B1717">
        <v>-8.3900000000000002E-2</v>
      </c>
      <c r="C1717" s="6">
        <f>OM[[#This Row],[Variaz]]/100</f>
        <v>-8.3900000000000001E-4</v>
      </c>
      <c r="D1717" s="10">
        <f>AUM[[#This Row],[ Etica Obbligazionario Misto]]</f>
        <v>1956986897.2199998</v>
      </c>
      <c r="E1717" s="10">
        <f>D1716*OM[[#This Row],[Variazione percentuale]]</f>
        <v>-1643054.9762829999</v>
      </c>
      <c r="F1717" s="11">
        <f>OM[[#This Row],[AUM]]-D1716</f>
        <v>-1362299.7799999714</v>
      </c>
      <c r="G1717" s="11">
        <f>OM[[#This Row],[∆ AUM]]-OM[[#This Row],[effetto mercato]]</f>
        <v>280755.19628302846</v>
      </c>
    </row>
    <row r="1718" spans="1:7">
      <c r="A1718" s="4">
        <v>44502</v>
      </c>
      <c r="B1718">
        <v>0.2999</v>
      </c>
      <c r="C1718" s="6">
        <f>OM[[#This Row],[Variaz]]/100</f>
        <v>2.9989999999999999E-3</v>
      </c>
      <c r="D1718" s="10">
        <f>AUM[[#This Row],[ Etica Obbligazionario Misto]]</f>
        <v>1963433443.1799998</v>
      </c>
      <c r="E1718" s="10">
        <f>D1717*OM[[#This Row],[Variazione percentuale]]</f>
        <v>5869003.7047627792</v>
      </c>
      <c r="F1718" s="11">
        <f>OM[[#This Row],[AUM]]-D1717</f>
        <v>6446545.9600000381</v>
      </c>
      <c r="G1718" s="11">
        <f>OM[[#This Row],[∆ AUM]]-OM[[#This Row],[effetto mercato]]</f>
        <v>577542.25523725897</v>
      </c>
    </row>
    <row r="1719" spans="1:7">
      <c r="A1719" s="4">
        <v>44503</v>
      </c>
      <c r="B1719">
        <v>9.5699999999999993E-2</v>
      </c>
      <c r="C1719" s="6">
        <f>OM[[#This Row],[Variaz]]/100</f>
        <v>9.5699999999999995E-4</v>
      </c>
      <c r="D1719" s="10">
        <f>AUM[[#This Row],[ Etica Obbligazionario Misto]]</f>
        <v>1965352986.2099998</v>
      </c>
      <c r="E1719" s="10">
        <f>D1718*OM[[#This Row],[Variazione percentuale]]</f>
        <v>1879005.8051232598</v>
      </c>
      <c r="F1719" s="11">
        <f>OM[[#This Row],[AUM]]-D1718</f>
        <v>1919543.0299999714</v>
      </c>
      <c r="G1719" s="11">
        <f>OM[[#This Row],[∆ AUM]]-OM[[#This Row],[effetto mercato]]</f>
        <v>40537.224876711611</v>
      </c>
    </row>
    <row r="1720" spans="1:7">
      <c r="A1720" s="4">
        <v>44504</v>
      </c>
      <c r="B1720">
        <v>0.3584</v>
      </c>
      <c r="C1720" s="6">
        <f>OM[[#This Row],[Variaz]]/100</f>
        <v>3.5839999999999999E-3</v>
      </c>
      <c r="D1720" s="10">
        <f>AUM[[#This Row],[ Etica Obbligazionario Misto]]</f>
        <v>1974655938.71</v>
      </c>
      <c r="E1720" s="10">
        <f>D1719*OM[[#This Row],[Variazione percentuale]]</f>
        <v>7043825.1025766395</v>
      </c>
      <c r="F1720" s="11">
        <f>OM[[#This Row],[AUM]]-D1719</f>
        <v>9302952.5000002384</v>
      </c>
      <c r="G1720" s="11">
        <f>OM[[#This Row],[∆ AUM]]-OM[[#This Row],[effetto mercato]]</f>
        <v>2259127.3974235989</v>
      </c>
    </row>
    <row r="1721" spans="1:7">
      <c r="A1721" s="4">
        <v>44505</v>
      </c>
      <c r="B1721">
        <v>0.25</v>
      </c>
      <c r="C1721" s="6">
        <f>OM[[#This Row],[Variaz]]/100</f>
        <v>2.5000000000000001E-3</v>
      </c>
      <c r="D1721" s="10">
        <f>AUM[[#This Row],[ Etica Obbligazionario Misto]]</f>
        <v>1982497127.5999999</v>
      </c>
      <c r="E1721" s="10">
        <f>D1720*OM[[#This Row],[Variazione percentuale]]</f>
        <v>4936639.846775</v>
      </c>
      <c r="F1721" s="11">
        <f>OM[[#This Row],[AUM]]-D1720</f>
        <v>7841188.8899998665</v>
      </c>
      <c r="G1721" s="11">
        <f>OM[[#This Row],[∆ AUM]]-OM[[#This Row],[effetto mercato]]</f>
        <v>2904549.0432248665</v>
      </c>
    </row>
    <row r="1722" spans="1:7">
      <c r="A1722" s="4">
        <v>44508</v>
      </c>
      <c r="B1722">
        <v>-0.1188</v>
      </c>
      <c r="C1722" s="6">
        <f>OM[[#This Row],[Variaz]]/100</f>
        <v>-1.188E-3</v>
      </c>
      <c r="D1722" s="10">
        <f>AUM[[#This Row],[ Etica Obbligazionario Misto]]</f>
        <v>1979501040.1700001</v>
      </c>
      <c r="E1722" s="10">
        <f>D1721*OM[[#This Row],[Variazione percentuale]]</f>
        <v>-2355206.5875888001</v>
      </c>
      <c r="F1722" s="11">
        <f>OM[[#This Row],[AUM]]-D1721</f>
        <v>-2996087.4299998283</v>
      </c>
      <c r="G1722" s="11">
        <f>OM[[#This Row],[∆ AUM]]-OM[[#This Row],[effetto mercato]]</f>
        <v>-640880.84241102822</v>
      </c>
    </row>
    <row r="1723" spans="1:7">
      <c r="A1723" s="4">
        <v>44509</v>
      </c>
      <c r="B1723">
        <v>0.27350000000000002</v>
      </c>
      <c r="C1723" s="6">
        <f>OM[[#This Row],[Variaz]]/100</f>
        <v>2.735E-3</v>
      </c>
      <c r="D1723" s="10">
        <f>AUM[[#This Row],[ Etica Obbligazionario Misto]]</f>
        <v>1985755654.95</v>
      </c>
      <c r="E1723" s="10">
        <f>D1722*OM[[#This Row],[Variazione percentuale]]</f>
        <v>5413935.3448649505</v>
      </c>
      <c r="F1723" s="11">
        <f>OM[[#This Row],[AUM]]-D1722</f>
        <v>6254614.7799999714</v>
      </c>
      <c r="G1723" s="11">
        <f>OM[[#This Row],[∆ AUM]]-OM[[#This Row],[effetto mercato]]</f>
        <v>840679.43513502087</v>
      </c>
    </row>
    <row r="1724" spans="1:7">
      <c r="A1724" s="4">
        <v>44510</v>
      </c>
      <c r="B1724">
        <v>-0.34379999999999999</v>
      </c>
      <c r="C1724" s="6">
        <f>OM[[#This Row],[Variaz]]/100</f>
        <v>-3.4380000000000001E-3</v>
      </c>
      <c r="D1724" s="10">
        <f>AUM[[#This Row],[ Etica Obbligazionario Misto]]</f>
        <v>1978543157.6499999</v>
      </c>
      <c r="E1724" s="10">
        <f>D1723*OM[[#This Row],[Variazione percentuale]]</f>
        <v>-6827027.9417181006</v>
      </c>
      <c r="F1724" s="11">
        <f>OM[[#This Row],[AUM]]-D1723</f>
        <v>-7212497.3000001907</v>
      </c>
      <c r="G1724" s="11">
        <f>OM[[#This Row],[∆ AUM]]-OM[[#This Row],[effetto mercato]]</f>
        <v>-385469.35828209016</v>
      </c>
    </row>
    <row r="1725" spans="1:7">
      <c r="A1725" s="4">
        <v>44511</v>
      </c>
      <c r="B1725">
        <v>-1.1900000000000001E-2</v>
      </c>
      <c r="C1725" s="6">
        <f>OM[[#This Row],[Variaz]]/100</f>
        <v>-1.1900000000000001E-4</v>
      </c>
      <c r="D1725" s="10">
        <f>AUM[[#This Row],[ Etica Obbligazionario Misto]]</f>
        <v>1978326692.22</v>
      </c>
      <c r="E1725" s="10">
        <f>D1724*OM[[#This Row],[Variazione percentuale]]</f>
        <v>-235446.63576035001</v>
      </c>
      <c r="F1725" s="11">
        <f>OM[[#This Row],[AUM]]-D1724</f>
        <v>-216465.42999982834</v>
      </c>
      <c r="G1725" s="11">
        <f>OM[[#This Row],[∆ AUM]]-OM[[#This Row],[effetto mercato]]</f>
        <v>18981.205760521669</v>
      </c>
    </row>
    <row r="1726" spans="1:7">
      <c r="A1726" s="4">
        <v>44512</v>
      </c>
      <c r="B1726">
        <v>0.1547</v>
      </c>
      <c r="C1726" s="6">
        <f>OM[[#This Row],[Variaz]]/100</f>
        <v>1.547E-3</v>
      </c>
      <c r="D1726" s="10">
        <f>AUM[[#This Row],[ Etica Obbligazionario Misto]]</f>
        <v>1982170465.9299998</v>
      </c>
      <c r="E1726" s="10">
        <f>D1725*OM[[#This Row],[Variazione percentuale]]</f>
        <v>3060471.39286434</v>
      </c>
      <c r="F1726" s="11">
        <f>OM[[#This Row],[AUM]]-D1725</f>
        <v>3843773.7099997997</v>
      </c>
      <c r="G1726" s="11">
        <f>OM[[#This Row],[∆ AUM]]-OM[[#This Row],[effetto mercato]]</f>
        <v>783302.31713545974</v>
      </c>
    </row>
    <row r="1727" spans="1:7">
      <c r="A1727" s="4">
        <v>44515</v>
      </c>
      <c r="B1727">
        <v>-0.1426</v>
      </c>
      <c r="C1727" s="6">
        <f>OM[[#This Row],[Variaz]]/100</f>
        <v>-1.426E-3</v>
      </c>
      <c r="D1727" s="10">
        <f>AUM[[#This Row],[ Etica Obbligazionario Misto]]</f>
        <v>1980787302.5899999</v>
      </c>
      <c r="E1727" s="10">
        <f>D1726*OM[[#This Row],[Variazione percentuale]]</f>
        <v>-2826575.0844161799</v>
      </c>
      <c r="F1727" s="11">
        <f>OM[[#This Row],[AUM]]-D1726</f>
        <v>-1383163.3399999142</v>
      </c>
      <c r="G1727" s="11">
        <f>OM[[#This Row],[∆ AUM]]-OM[[#This Row],[effetto mercato]]</f>
        <v>1443411.7444162657</v>
      </c>
    </row>
    <row r="1728" spans="1:7">
      <c r="A1728" s="4">
        <v>44516</v>
      </c>
      <c r="B1728">
        <v>0.1547</v>
      </c>
      <c r="C1728" s="6">
        <f>OM[[#This Row],[Variaz]]/100</f>
        <v>1.547E-3</v>
      </c>
      <c r="D1728" s="10">
        <f>AUM[[#This Row],[ Etica Obbligazionario Misto]]</f>
        <v>1984041569.9299998</v>
      </c>
      <c r="E1728" s="10">
        <f>D1727*OM[[#This Row],[Variazione percentuale]]</f>
        <v>3064277.95710673</v>
      </c>
      <c r="F1728" s="11">
        <f>OM[[#This Row],[AUM]]-D1727</f>
        <v>3254267.3399999142</v>
      </c>
      <c r="G1728" s="11">
        <f>OM[[#This Row],[∆ AUM]]-OM[[#This Row],[effetto mercato]]</f>
        <v>189989.3828931842</v>
      </c>
    </row>
    <row r="1729" spans="1:7">
      <c r="A1729" s="4">
        <v>44517</v>
      </c>
      <c r="B1729">
        <v>0</v>
      </c>
      <c r="C1729" s="6">
        <f>OM[[#This Row],[Variaz]]/100</f>
        <v>0</v>
      </c>
      <c r="D1729" s="10">
        <f>AUM[[#This Row],[ Etica Obbligazionario Misto]]</f>
        <v>1984178202.49</v>
      </c>
      <c r="E1729" s="10">
        <f>D1728*OM[[#This Row],[Variazione percentuale]]</f>
        <v>0</v>
      </c>
      <c r="F1729" s="11">
        <f>OM[[#This Row],[AUM]]-D1728</f>
        <v>136632.5600001812</v>
      </c>
      <c r="G1729" s="11">
        <f>OM[[#This Row],[∆ AUM]]-OM[[#This Row],[effetto mercato]]</f>
        <v>136632.5600001812</v>
      </c>
    </row>
    <row r="1730" spans="1:7">
      <c r="A1730" s="4">
        <v>44518</v>
      </c>
      <c r="B1730">
        <v>0.1426</v>
      </c>
      <c r="C1730" s="6">
        <f>OM[[#This Row],[Variaz]]/100</f>
        <v>1.426E-3</v>
      </c>
      <c r="D1730" s="10">
        <f>AUM[[#This Row],[ Etica Obbligazionario Misto]]</f>
        <v>1987983871.0999999</v>
      </c>
      <c r="E1730" s="10">
        <f>D1729*OM[[#This Row],[Variazione percentuale]]</f>
        <v>2829438.11675074</v>
      </c>
      <c r="F1730" s="11">
        <f>OM[[#This Row],[AUM]]-D1729</f>
        <v>3805668.6099998951</v>
      </c>
      <c r="G1730" s="11">
        <f>OM[[#This Row],[∆ AUM]]-OM[[#This Row],[effetto mercato]]</f>
        <v>976230.49324915512</v>
      </c>
    </row>
    <row r="1731" spans="1:7">
      <c r="A1731" s="4">
        <v>44519</v>
      </c>
      <c r="B1731">
        <v>0.2135</v>
      </c>
      <c r="C1731" s="6">
        <f>OM[[#This Row],[Variaz]]/100</f>
        <v>2.1349999999999997E-3</v>
      </c>
      <c r="D1731" s="10">
        <f>AUM[[#This Row],[ Etica Obbligazionario Misto]]</f>
        <v>1991424995.4799998</v>
      </c>
      <c r="E1731" s="10">
        <f>D1730*OM[[#This Row],[Variazione percentuale]]</f>
        <v>4244345.5647984995</v>
      </c>
      <c r="F1731" s="11">
        <f>OM[[#This Row],[AUM]]-D1730</f>
        <v>3441124.379999876</v>
      </c>
      <c r="G1731" s="11">
        <f>OM[[#This Row],[∆ AUM]]-OM[[#This Row],[effetto mercato]]</f>
        <v>-803221.18479862344</v>
      </c>
    </row>
    <row r="1732" spans="1:7">
      <c r="A1732" s="4">
        <v>44522</v>
      </c>
      <c r="B1732">
        <v>-0.18940000000000001</v>
      </c>
      <c r="C1732" s="6">
        <f>OM[[#This Row],[Variaz]]/100</f>
        <v>-1.8940000000000001E-3</v>
      </c>
      <c r="D1732" s="10">
        <f>AUM[[#This Row],[ Etica Obbligazionario Misto]]</f>
        <v>1987538785.74</v>
      </c>
      <c r="E1732" s="10">
        <f>D1731*OM[[#This Row],[Variazione percentuale]]</f>
        <v>-3771758.9414391196</v>
      </c>
      <c r="F1732" s="11">
        <f>OM[[#This Row],[AUM]]-D1731</f>
        <v>-3886209.7399997711</v>
      </c>
      <c r="G1732" s="11">
        <f>OM[[#This Row],[∆ AUM]]-OM[[#This Row],[effetto mercato]]</f>
        <v>-114450.79856065148</v>
      </c>
    </row>
    <row r="1733" spans="1:7">
      <c r="A1733" s="4">
        <v>44523</v>
      </c>
      <c r="B1733">
        <v>-0.41510000000000002</v>
      </c>
      <c r="C1733" s="6">
        <f>OM[[#This Row],[Variaz]]/100</f>
        <v>-4.1510000000000002E-3</v>
      </c>
      <c r="D1733" s="10">
        <f>AUM[[#This Row],[ Etica Obbligazionario Misto]]</f>
        <v>1978862848.05</v>
      </c>
      <c r="E1733" s="10">
        <f>D1732*OM[[#This Row],[Variazione percentuale]]</f>
        <v>-8250273.4996067407</v>
      </c>
      <c r="F1733" s="11">
        <f>OM[[#This Row],[AUM]]-D1732</f>
        <v>-8675937.6900000572</v>
      </c>
      <c r="G1733" s="11">
        <f>OM[[#This Row],[∆ AUM]]-OM[[#This Row],[effetto mercato]]</f>
        <v>-425664.19039331656</v>
      </c>
    </row>
    <row r="1734" spans="1:7">
      <c r="A1734" s="4">
        <v>44524</v>
      </c>
      <c r="B1734">
        <v>4.7600000000000003E-2</v>
      </c>
      <c r="C1734" s="6">
        <f>OM[[#This Row],[Variaz]]/100</f>
        <v>4.7600000000000002E-4</v>
      </c>
      <c r="D1734" s="10">
        <f>AUM[[#This Row],[ Etica Obbligazionario Misto]]</f>
        <v>1979583951.53</v>
      </c>
      <c r="E1734" s="10">
        <f>D1733*OM[[#This Row],[Variazione percentuale]]</f>
        <v>941938.71567180008</v>
      </c>
      <c r="F1734" s="11">
        <f>OM[[#This Row],[AUM]]-D1733</f>
        <v>721103.48000001907</v>
      </c>
      <c r="G1734" s="11">
        <f>OM[[#This Row],[∆ AUM]]-OM[[#This Row],[effetto mercato]]</f>
        <v>-220835.235671781</v>
      </c>
    </row>
    <row r="1735" spans="1:7">
      <c r="A1735" s="4">
        <v>44525</v>
      </c>
      <c r="B1735">
        <v>7.1400000000000005E-2</v>
      </c>
      <c r="C1735" s="6">
        <f>OM[[#This Row],[Variaz]]/100</f>
        <v>7.1400000000000001E-4</v>
      </c>
      <c r="D1735" s="10">
        <f>AUM[[#This Row],[ Etica Obbligazionario Misto]]</f>
        <v>1981543966.47</v>
      </c>
      <c r="E1735" s="10">
        <f>D1734*OM[[#This Row],[Variazione percentuale]]</f>
        <v>1413422.9413924201</v>
      </c>
      <c r="F1735" s="11">
        <f>OM[[#This Row],[AUM]]-D1734</f>
        <v>1960014.9400000572</v>
      </c>
      <c r="G1735" s="11">
        <f>OM[[#This Row],[∆ AUM]]-OM[[#This Row],[effetto mercato]]</f>
        <v>546591.99860763713</v>
      </c>
    </row>
    <row r="1736" spans="1:7">
      <c r="A1736" s="4">
        <v>44526</v>
      </c>
      <c r="B1736">
        <v>-7.1400000000000005E-2</v>
      </c>
      <c r="C1736" s="6">
        <f>OM[[#This Row],[Variaz]]/100</f>
        <v>-7.1400000000000001E-4</v>
      </c>
      <c r="D1736" s="10">
        <f>AUM[[#This Row],[ Etica Obbligazionario Misto]]</f>
        <v>1980498397.7</v>
      </c>
      <c r="E1736" s="10">
        <f>D1735*OM[[#This Row],[Variazione percentuale]]</f>
        <v>-1414822.39205958</v>
      </c>
      <c r="F1736" s="11">
        <f>OM[[#This Row],[AUM]]-D1735</f>
        <v>-1045568.7699999809</v>
      </c>
      <c r="G1736" s="11">
        <f>OM[[#This Row],[∆ AUM]]-OM[[#This Row],[effetto mercato]]</f>
        <v>369253.62205959903</v>
      </c>
    </row>
    <row r="1737" spans="1:7">
      <c r="A1737" s="4">
        <v>44529</v>
      </c>
      <c r="B1737">
        <v>8.3299999999999999E-2</v>
      </c>
      <c r="C1737" s="6">
        <f>OM[[#This Row],[Variaz]]/100</f>
        <v>8.3299999999999997E-4</v>
      </c>
      <c r="D1737" s="10">
        <f>AUM[[#This Row],[ Etica Obbligazionario Misto]]</f>
        <v>1981953956.6499999</v>
      </c>
      <c r="E1737" s="10">
        <f>D1736*OM[[#This Row],[Variazione percentuale]]</f>
        <v>1649755.1652841</v>
      </c>
      <c r="F1737" s="11">
        <f>OM[[#This Row],[AUM]]-D1736</f>
        <v>1455558.9499998093</v>
      </c>
      <c r="G1737" s="11">
        <f>OM[[#This Row],[∆ AUM]]-OM[[#This Row],[effetto mercato]]</f>
        <v>-194196.21528429072</v>
      </c>
    </row>
    <row r="1738" spans="1:7">
      <c r="A1738" s="4">
        <v>44530</v>
      </c>
      <c r="B1738">
        <v>-2.3800000000000002E-2</v>
      </c>
      <c r="C1738" s="6">
        <f>OM[[#This Row],[Variaz]]/100</f>
        <v>-2.3800000000000001E-4</v>
      </c>
      <c r="D1738" s="10">
        <f>AUM[[#This Row],[ Etica Obbligazionario Misto]]</f>
        <v>1981356173.99</v>
      </c>
      <c r="E1738" s="10">
        <f>D1737*OM[[#This Row],[Variazione percentuale]]</f>
        <v>-471705.04168269999</v>
      </c>
      <c r="F1738" s="11">
        <f>OM[[#This Row],[AUM]]-D1737</f>
        <v>-597782.65999984741</v>
      </c>
      <c r="G1738" s="11">
        <f>OM[[#This Row],[∆ AUM]]-OM[[#This Row],[effetto mercato]]</f>
        <v>-126077.61831714743</v>
      </c>
    </row>
    <row r="1739" spans="1:7">
      <c r="A1739" s="4">
        <v>44531</v>
      </c>
      <c r="B1739">
        <v>-0.14280000000000001</v>
      </c>
      <c r="C1739" s="6">
        <f>OM[[#This Row],[Variaz]]/100</f>
        <v>-1.428E-3</v>
      </c>
      <c r="D1739" s="10">
        <f>AUM[[#This Row],[ Etica Obbligazionario Misto]]</f>
        <v>1978736429.6899998</v>
      </c>
      <c r="E1739" s="10">
        <f>D1738*OM[[#This Row],[Variazione percentuale]]</f>
        <v>-2829376.6164577198</v>
      </c>
      <c r="F1739" s="11">
        <f>OM[[#This Row],[AUM]]-D1738</f>
        <v>-2619744.3000001907</v>
      </c>
      <c r="G1739" s="11">
        <f>OM[[#This Row],[∆ AUM]]-OM[[#This Row],[effetto mercato]]</f>
        <v>209632.31645752909</v>
      </c>
    </row>
    <row r="1740" spans="1:7">
      <c r="A1740" s="4">
        <v>44532</v>
      </c>
      <c r="B1740">
        <v>0.1668</v>
      </c>
      <c r="C1740" s="6">
        <f>OM[[#This Row],[Variaz]]/100</f>
        <v>1.668E-3</v>
      </c>
      <c r="D1740" s="10">
        <f>AUM[[#This Row],[ Etica Obbligazionario Misto]]</f>
        <v>1982497058.9000001</v>
      </c>
      <c r="E1740" s="10">
        <f>D1739*OM[[#This Row],[Variazione percentuale]]</f>
        <v>3300532.3647229197</v>
      </c>
      <c r="F1740" s="11">
        <f>OM[[#This Row],[AUM]]-D1739</f>
        <v>3760629.2100002766</v>
      </c>
      <c r="G1740" s="11">
        <f>OM[[#This Row],[∆ AUM]]-OM[[#This Row],[effetto mercato]]</f>
        <v>460096.84527735692</v>
      </c>
    </row>
    <row r="1741" spans="1:7">
      <c r="A1741" s="4">
        <v>44533</v>
      </c>
      <c r="B1741">
        <v>0.107</v>
      </c>
      <c r="C1741" s="6">
        <f>OM[[#This Row],[Variaz]]/100</f>
        <v>1.07E-3</v>
      </c>
      <c r="D1741" s="10">
        <f>AUM[[#This Row],[ Etica Obbligazionario Misto]]</f>
        <v>1986450388.9000001</v>
      </c>
      <c r="E1741" s="10">
        <f>D1740*OM[[#This Row],[Variazione percentuale]]</f>
        <v>2121271.8530230001</v>
      </c>
      <c r="F1741" s="11">
        <f>OM[[#This Row],[AUM]]-D1740</f>
        <v>3953330</v>
      </c>
      <c r="G1741" s="11">
        <f>OM[[#This Row],[∆ AUM]]-OM[[#This Row],[effetto mercato]]</f>
        <v>1832058.1469769999</v>
      </c>
    </row>
    <row r="1742" spans="1:7">
      <c r="A1742" s="4">
        <v>44536</v>
      </c>
      <c r="B1742">
        <v>7.1300000000000002E-2</v>
      </c>
      <c r="C1742" s="6">
        <f>OM[[#This Row],[Variaz]]/100</f>
        <v>7.1299999999999998E-4</v>
      </c>
      <c r="D1742" s="10">
        <f>AUM[[#This Row],[ Etica Obbligazionario Misto]]</f>
        <v>1988921066.3</v>
      </c>
      <c r="E1742" s="10">
        <f>D1741*OM[[#This Row],[Variazione percentuale]]</f>
        <v>1416339.1272857001</v>
      </c>
      <c r="F1742" s="11">
        <f>OM[[#This Row],[AUM]]-D1741</f>
        <v>2470677.3999998569</v>
      </c>
      <c r="G1742" s="11">
        <f>OM[[#This Row],[∆ AUM]]-OM[[#This Row],[effetto mercato]]</f>
        <v>1054338.2727141569</v>
      </c>
    </row>
    <row r="1743" spans="1:7">
      <c r="A1743" s="4">
        <v>44537</v>
      </c>
      <c r="B1743">
        <v>0.2374</v>
      </c>
      <c r="C1743" s="6">
        <f>OM[[#This Row],[Variaz]]/100</f>
        <v>2.3739999999999998E-3</v>
      </c>
      <c r="D1743" s="10">
        <f>AUM[[#This Row],[ Etica Obbligazionario Misto]]</f>
        <v>1994601511.9100001</v>
      </c>
      <c r="E1743" s="10">
        <f>D1742*OM[[#This Row],[Variazione percentuale]]</f>
        <v>4721698.6113961991</v>
      </c>
      <c r="F1743" s="11">
        <f>OM[[#This Row],[AUM]]-D1742</f>
        <v>5680445.6100001335</v>
      </c>
      <c r="G1743" s="11">
        <f>OM[[#This Row],[∆ AUM]]-OM[[#This Row],[effetto mercato]]</f>
        <v>958746.99860393442</v>
      </c>
    </row>
    <row r="1744" spans="1:7">
      <c r="A1744" s="4">
        <v>44539</v>
      </c>
      <c r="B1744">
        <v>-0.2369</v>
      </c>
      <c r="C1744" s="6">
        <f>OM[[#This Row],[Variaz]]/100</f>
        <v>-2.369E-3</v>
      </c>
      <c r="D1744" s="10">
        <f>AUM[[#This Row],[ Etica Obbligazionario Misto]]</f>
        <v>1990304398.7800002</v>
      </c>
      <c r="E1744" s="10">
        <f>D1743*OM[[#This Row],[Variazione percentuale]]</f>
        <v>-4725210.9817147907</v>
      </c>
      <c r="F1744" s="11">
        <f>OM[[#This Row],[AUM]]-D1743</f>
        <v>-4297113.129999876</v>
      </c>
      <c r="G1744" s="11">
        <f>OM[[#This Row],[∆ AUM]]-OM[[#This Row],[effetto mercato]]</f>
        <v>428097.85171491466</v>
      </c>
    </row>
    <row r="1745" spans="1:7">
      <c r="A1745" s="4">
        <v>44540</v>
      </c>
      <c r="B1745">
        <v>2.3699999999999999E-2</v>
      </c>
      <c r="C1745" s="6">
        <f>OM[[#This Row],[Variaz]]/100</f>
        <v>2.3699999999999999E-4</v>
      </c>
      <c r="D1745" s="10">
        <f>AUM[[#This Row],[ Etica Obbligazionario Misto]]</f>
        <v>1991685374.3500001</v>
      </c>
      <c r="E1745" s="10">
        <f>D1744*OM[[#This Row],[Variazione percentuale]]</f>
        <v>471702.14251086005</v>
      </c>
      <c r="F1745" s="11">
        <f>OM[[#This Row],[AUM]]-D1744</f>
        <v>1380975.5699999332</v>
      </c>
      <c r="G1745" s="11">
        <f>OM[[#This Row],[∆ AUM]]-OM[[#This Row],[effetto mercato]]</f>
        <v>909273.42748907325</v>
      </c>
    </row>
    <row r="1746" spans="1:7">
      <c r="A1746" s="4">
        <v>44543</v>
      </c>
      <c r="B1746">
        <v>0.1424</v>
      </c>
      <c r="C1746" s="6">
        <f>OM[[#This Row],[Variaz]]/100</f>
        <v>1.4239999999999999E-3</v>
      </c>
      <c r="D1746" s="10">
        <f>AUM[[#This Row],[ Etica Obbligazionario Misto]]</f>
        <v>1993448268.8400002</v>
      </c>
      <c r="E1746" s="10">
        <f>D1745*OM[[#This Row],[Variazione percentuale]]</f>
        <v>2836159.9730743999</v>
      </c>
      <c r="F1746" s="11">
        <f>OM[[#This Row],[AUM]]-D1745</f>
        <v>1762894.4900000095</v>
      </c>
      <c r="G1746" s="11">
        <f>OM[[#This Row],[∆ AUM]]-OM[[#This Row],[effetto mercato]]</f>
        <v>-1073265.4830743903</v>
      </c>
    </row>
    <row r="1747" spans="1:7">
      <c r="A1747" s="4">
        <v>44544</v>
      </c>
      <c r="B1747">
        <v>-0.15409999999999999</v>
      </c>
      <c r="C1747" s="6">
        <f>OM[[#This Row],[Variaz]]/100</f>
        <v>-1.5409999999999998E-3</v>
      </c>
      <c r="D1747" s="10">
        <f>AUM[[#This Row],[ Etica Obbligazionario Misto]]</f>
        <v>1990661600.8599999</v>
      </c>
      <c r="E1747" s="10">
        <f>D1746*OM[[#This Row],[Variazione percentuale]]</f>
        <v>-3071903.78228244</v>
      </c>
      <c r="F1747" s="11">
        <f>OM[[#This Row],[AUM]]-D1746</f>
        <v>-2786667.9800002575</v>
      </c>
      <c r="G1747" s="11">
        <f>OM[[#This Row],[∆ AUM]]-OM[[#This Row],[effetto mercato]]</f>
        <v>285235.8022821825</v>
      </c>
    </row>
    <row r="1748" spans="1:7">
      <c r="A1748" s="4">
        <v>44545</v>
      </c>
      <c r="B1748">
        <v>8.3099999999999993E-2</v>
      </c>
      <c r="C1748" s="6">
        <f>OM[[#This Row],[Variaz]]/100</f>
        <v>8.3099999999999992E-4</v>
      </c>
      <c r="D1748" s="10">
        <f>AUM[[#This Row],[ Etica Obbligazionario Misto]]</f>
        <v>1992341415.5700002</v>
      </c>
      <c r="E1748" s="10">
        <f>D1747*OM[[#This Row],[Variazione percentuale]]</f>
        <v>1654239.7903146597</v>
      </c>
      <c r="F1748" s="11">
        <f>OM[[#This Row],[AUM]]-D1747</f>
        <v>1679814.7100002766</v>
      </c>
      <c r="G1748" s="11">
        <f>OM[[#This Row],[∆ AUM]]-OM[[#This Row],[effetto mercato]]</f>
        <v>25574.919685616856</v>
      </c>
    </row>
    <row r="1749" spans="1:7">
      <c r="A1749" s="4">
        <v>44546</v>
      </c>
      <c r="B1749">
        <v>-0.1305</v>
      </c>
      <c r="C1749" s="6">
        <f>OM[[#This Row],[Variaz]]/100</f>
        <v>-1.305E-3</v>
      </c>
      <c r="D1749" s="10">
        <f>AUM[[#This Row],[ Etica Obbligazionario Misto]]</f>
        <v>1989334177</v>
      </c>
      <c r="E1749" s="10">
        <f>D1748*OM[[#This Row],[Variazione percentuale]]</f>
        <v>-2600005.5473188502</v>
      </c>
      <c r="F1749" s="11">
        <f>OM[[#This Row],[AUM]]-D1748</f>
        <v>-3007238.5700001717</v>
      </c>
      <c r="G1749" s="11">
        <f>OM[[#This Row],[∆ AUM]]-OM[[#This Row],[effetto mercato]]</f>
        <v>-407233.02268132148</v>
      </c>
    </row>
    <row r="1750" spans="1:7">
      <c r="A1750" s="4">
        <v>44547</v>
      </c>
      <c r="B1750">
        <v>7.1300000000000002E-2</v>
      </c>
      <c r="C1750" s="6">
        <f>OM[[#This Row],[Variaz]]/100</f>
        <v>7.1299999999999998E-4</v>
      </c>
      <c r="D1750" s="10">
        <f>AUM[[#This Row],[ Etica Obbligazionario Misto]]</f>
        <v>1990146003.6400001</v>
      </c>
      <c r="E1750" s="10">
        <f>D1749*OM[[#This Row],[Variazione percentuale]]</f>
        <v>1418395.2682010001</v>
      </c>
      <c r="F1750" s="11">
        <f>OM[[#This Row],[AUM]]-D1749</f>
        <v>811826.6400001049</v>
      </c>
      <c r="G1750" s="11">
        <f>OM[[#This Row],[∆ AUM]]-OM[[#This Row],[effetto mercato]]</f>
        <v>-606568.62820089515</v>
      </c>
    </row>
    <row r="1751" spans="1:7">
      <c r="A1751" s="4">
        <v>44550</v>
      </c>
      <c r="B1751">
        <v>-0.29670000000000002</v>
      </c>
      <c r="C1751" s="6">
        <f>OM[[#This Row],[Variaz]]/100</f>
        <v>-2.967E-3</v>
      </c>
      <c r="D1751" s="10">
        <f>AUM[[#This Row],[ Etica Obbligazionario Misto]]</f>
        <v>1984285245.8099999</v>
      </c>
      <c r="E1751" s="10">
        <f>D1750*OM[[#This Row],[Variazione percentuale]]</f>
        <v>-5904763.1927998802</v>
      </c>
      <c r="F1751" s="11">
        <f>OM[[#This Row],[AUM]]-D1750</f>
        <v>-5860757.8300001621</v>
      </c>
      <c r="G1751" s="11">
        <f>OM[[#This Row],[∆ AUM]]-OM[[#This Row],[effetto mercato]]</f>
        <v>44005.362799718045</v>
      </c>
    </row>
    <row r="1752" spans="1:7">
      <c r="A1752" s="4">
        <v>44551</v>
      </c>
      <c r="B1752">
        <v>-7.1400000000000005E-2</v>
      </c>
      <c r="C1752" s="6">
        <f>OM[[#This Row],[Variaz]]/100</f>
        <v>-7.1400000000000001E-4</v>
      </c>
      <c r="D1752" s="10">
        <f>AUM[[#This Row],[ Etica Obbligazionario Misto]]</f>
        <v>1982556392.4399998</v>
      </c>
      <c r="E1752" s="10">
        <f>D1751*OM[[#This Row],[Variazione percentuale]]</f>
        <v>-1416779.6655083399</v>
      </c>
      <c r="F1752" s="11">
        <f>OM[[#This Row],[AUM]]-D1751</f>
        <v>-1728853.370000124</v>
      </c>
      <c r="G1752" s="11">
        <f>OM[[#This Row],[∆ AUM]]-OM[[#This Row],[effetto mercato]]</f>
        <v>-312073.7044917841</v>
      </c>
    </row>
    <row r="1753" spans="1:7">
      <c r="A1753" s="4">
        <v>44552</v>
      </c>
      <c r="B1753">
        <v>-1.1900000000000001E-2</v>
      </c>
      <c r="C1753" s="6">
        <f>OM[[#This Row],[Variaz]]/100</f>
        <v>-1.1900000000000001E-4</v>
      </c>
      <c r="D1753" s="10">
        <f>AUM[[#This Row],[ Etica Obbligazionario Misto]]</f>
        <v>1982278930.03</v>
      </c>
      <c r="E1753" s="10">
        <f>D1752*OM[[#This Row],[Variazione percentuale]]</f>
        <v>-235924.21070035998</v>
      </c>
      <c r="F1753" s="11">
        <f>OM[[#This Row],[AUM]]-D1752</f>
        <v>-277462.40999984741</v>
      </c>
      <c r="G1753" s="11">
        <f>OM[[#This Row],[∆ AUM]]-OM[[#This Row],[effetto mercato]]</f>
        <v>-41538.199299487431</v>
      </c>
    </row>
    <row r="1754" spans="1:7">
      <c r="A1754" s="4">
        <v>44553</v>
      </c>
      <c r="B1754">
        <v>-0.1072</v>
      </c>
      <c r="C1754" s="6">
        <f>OM[[#This Row],[Variaz]]/100</f>
        <v>-1.072E-3</v>
      </c>
      <c r="D1754" s="10">
        <f>AUM[[#This Row],[ Etica Obbligazionario Misto]]</f>
        <v>1980181505.9200001</v>
      </c>
      <c r="E1754" s="10">
        <f>D1753*OM[[#This Row],[Variazione percentuale]]</f>
        <v>-2125003.0129921599</v>
      </c>
      <c r="F1754" s="11">
        <f>OM[[#This Row],[AUM]]-D1753</f>
        <v>-2097424.1099998951</v>
      </c>
      <c r="G1754" s="11">
        <f>OM[[#This Row],[∆ AUM]]-OM[[#This Row],[effetto mercato]]</f>
        <v>27578.902992264833</v>
      </c>
    </row>
    <row r="1755" spans="1:7">
      <c r="A1755" s="4">
        <v>44557</v>
      </c>
      <c r="B1755">
        <v>4.7699999999999999E-2</v>
      </c>
      <c r="C1755" s="6">
        <f>OM[[#This Row],[Variaz]]/100</f>
        <v>4.7699999999999999E-4</v>
      </c>
      <c r="D1755" s="10">
        <f>AUM[[#This Row],[ Etica Obbligazionario Misto]]</f>
        <v>1980695518.1599998</v>
      </c>
      <c r="E1755" s="10">
        <f>D1754*OM[[#This Row],[Variazione percentuale]]</f>
        <v>944546.57832384005</v>
      </c>
      <c r="F1755" s="11">
        <f>OM[[#This Row],[AUM]]-D1754</f>
        <v>514012.23999977112</v>
      </c>
      <c r="G1755" s="11">
        <f>OM[[#This Row],[∆ AUM]]-OM[[#This Row],[effetto mercato]]</f>
        <v>-430534.33832406893</v>
      </c>
    </row>
    <row r="1756" spans="1:7">
      <c r="A1756" s="4">
        <v>44558</v>
      </c>
      <c r="B1756">
        <v>5.96E-2</v>
      </c>
      <c r="C1756" s="6">
        <f>OM[[#This Row],[Variaz]]/100</f>
        <v>5.9599999999999996E-4</v>
      </c>
      <c r="D1756" s="10">
        <f>AUM[[#This Row],[ Etica Obbligazionario Misto]]</f>
        <v>1982111512.5099998</v>
      </c>
      <c r="E1756" s="10">
        <f>D1755*OM[[#This Row],[Variazione percentuale]]</f>
        <v>1180494.5288233599</v>
      </c>
      <c r="F1756" s="11">
        <f>OM[[#This Row],[AUM]]-D1755</f>
        <v>1415994.3499999046</v>
      </c>
      <c r="G1756" s="11">
        <f>OM[[#This Row],[∆ AUM]]-OM[[#This Row],[effetto mercato]]</f>
        <v>235499.82117654476</v>
      </c>
    </row>
    <row r="1757" spans="1:7">
      <c r="A1757" s="4">
        <v>44559</v>
      </c>
      <c r="B1757">
        <v>-0.22639999999999999</v>
      </c>
      <c r="C1757" s="6">
        <f>OM[[#This Row],[Variaz]]/100</f>
        <v>-2.264E-3</v>
      </c>
      <c r="D1757" s="10">
        <f>AUM[[#This Row],[ Etica Obbligazionario Misto]]</f>
        <v>1977589794.3900001</v>
      </c>
      <c r="E1757" s="10">
        <f>D1756*OM[[#This Row],[Variazione percentuale]]</f>
        <v>-4487500.4643226396</v>
      </c>
      <c r="F1757" s="11">
        <f>OM[[#This Row],[AUM]]-D1756</f>
        <v>-4521718.1199996471</v>
      </c>
      <c r="G1757" s="11">
        <f>OM[[#This Row],[∆ AUM]]-OM[[#This Row],[effetto mercato]]</f>
        <v>-34217.655677007511</v>
      </c>
    </row>
    <row r="1758" spans="1:7">
      <c r="A1758" s="4">
        <v>44560</v>
      </c>
      <c r="B1758">
        <v>-3.5799999999999998E-2</v>
      </c>
      <c r="C1758" s="6">
        <f>OM[[#This Row],[Variaz]]/100</f>
        <v>-3.5799999999999997E-4</v>
      </c>
      <c r="D1758" s="10">
        <f>AUM[[#This Row],[ Etica Obbligazionario Misto]]</f>
        <v>1976522269.9099998</v>
      </c>
      <c r="E1758" s="10">
        <f>D1757*OM[[#This Row],[Variazione percentuale]]</f>
        <v>-707977.14639161993</v>
      </c>
      <c r="F1758" s="11">
        <f>OM[[#This Row],[AUM]]-D1757</f>
        <v>-1067524.4800002575</v>
      </c>
      <c r="G1758" s="11">
        <f>OM[[#This Row],[∆ AUM]]-OM[[#This Row],[effetto mercato]]</f>
        <v>-359547.33360863756</v>
      </c>
    </row>
    <row r="1759" spans="1:7">
      <c r="A1759" s="4">
        <v>44561</v>
      </c>
      <c r="B1759">
        <v>-1.1900000000000001E-2</v>
      </c>
      <c r="C1759" s="6">
        <f>OM[[#This Row],[Variaz]]/100</f>
        <v>-1.1900000000000001E-4</v>
      </c>
      <c r="D1759" s="10">
        <f>AUM[[#This Row],[ Etica Obbligazionario Misto]]</f>
        <v>1976625870.5699997</v>
      </c>
      <c r="E1759" s="10">
        <f>D1758*OM[[#This Row],[Variazione percentuale]]</f>
        <v>-235206.15011928999</v>
      </c>
      <c r="F1759" s="11">
        <f>OM[[#This Row],[AUM]]-D1758</f>
        <v>103600.65999984741</v>
      </c>
      <c r="G1759" s="11">
        <f>OM[[#This Row],[∆ AUM]]-OM[[#This Row],[effetto mercato]]</f>
        <v>338806.8101191374</v>
      </c>
    </row>
    <row r="1760" spans="1:7">
      <c r="A1760" s="4">
        <v>44564</v>
      </c>
      <c r="B1760">
        <v>-0.15529999999999999</v>
      </c>
      <c r="C1760" s="6">
        <f>OM[[#This Row],[Variaz]]/100</f>
        <v>-1.5529999999999999E-3</v>
      </c>
      <c r="D1760" s="10">
        <f>AUM[[#This Row],[ Etica Obbligazionario Misto]]</f>
        <v>1973454136.9400001</v>
      </c>
      <c r="E1760" s="10">
        <f>D1759*OM[[#This Row],[Variazione percentuale]]</f>
        <v>-3069699.9769952092</v>
      </c>
      <c r="F1760" s="11">
        <f>OM[[#This Row],[AUM]]-D1759</f>
        <v>-3171733.6299996376</v>
      </c>
      <c r="G1760" s="11">
        <f>OM[[#This Row],[∆ AUM]]-OM[[#This Row],[effetto mercato]]</f>
        <v>-102033.65300442837</v>
      </c>
    </row>
    <row r="1761" spans="1:7">
      <c r="A1761" s="4">
        <v>44565</v>
      </c>
      <c r="B1761">
        <v>7.1800000000000003E-2</v>
      </c>
      <c r="C1761" s="6">
        <f>OM[[#This Row],[Variaz]]/100</f>
        <v>7.18E-4</v>
      </c>
      <c r="D1761" s="10">
        <f>AUM[[#This Row],[ Etica Obbligazionario Misto]]</f>
        <v>1974869214.97</v>
      </c>
      <c r="E1761" s="10">
        <f>D1760*OM[[#This Row],[Variazione percentuale]]</f>
        <v>1416940.0703229201</v>
      </c>
      <c r="F1761" s="11">
        <f>OM[[#This Row],[AUM]]-D1760</f>
        <v>1415078.0299999714</v>
      </c>
      <c r="G1761" s="11">
        <f>OM[[#This Row],[∆ AUM]]-OM[[#This Row],[effetto mercato]]</f>
        <v>-1862.0403229487129</v>
      </c>
    </row>
    <row r="1762" spans="1:7">
      <c r="A1762" s="4">
        <v>44566</v>
      </c>
      <c r="B1762">
        <v>-9.5600000000000004E-2</v>
      </c>
      <c r="C1762" s="6">
        <f>OM[[#This Row],[Variaz]]/100</f>
        <v>-9.5600000000000004E-4</v>
      </c>
      <c r="D1762" s="10">
        <f>AUM[[#This Row],[ Etica Obbligazionario Misto]]</f>
        <v>1973706129.01</v>
      </c>
      <c r="E1762" s="10">
        <f>D1761*OM[[#This Row],[Variazione percentuale]]</f>
        <v>-1887974.9695113201</v>
      </c>
      <c r="F1762" s="11">
        <f>OM[[#This Row],[AUM]]-D1761</f>
        <v>-1163085.9600000381</v>
      </c>
      <c r="G1762" s="11">
        <f>OM[[#This Row],[∆ AUM]]-OM[[#This Row],[effetto mercato]]</f>
        <v>724889.00951128197</v>
      </c>
    </row>
    <row r="1763" spans="1:7">
      <c r="A1763" s="4">
        <v>44568</v>
      </c>
      <c r="B1763">
        <v>-0.38300000000000001</v>
      </c>
      <c r="C1763" s="6">
        <f>OM[[#This Row],[Variaz]]/100</f>
        <v>-3.8300000000000001E-3</v>
      </c>
      <c r="D1763" s="10">
        <f>AUM[[#This Row],[ Etica Obbligazionario Misto]]</f>
        <v>1967322019.98</v>
      </c>
      <c r="E1763" s="10">
        <f>D1762*OM[[#This Row],[Variazione percentuale]]</f>
        <v>-7559294.4741083002</v>
      </c>
      <c r="F1763" s="11">
        <f>OM[[#This Row],[AUM]]-D1762</f>
        <v>-6384109.0299999714</v>
      </c>
      <c r="G1763" s="11">
        <f>OM[[#This Row],[∆ AUM]]-OM[[#This Row],[effetto mercato]]</f>
        <v>1175185.4441083288</v>
      </c>
    </row>
    <row r="1764" spans="1:7">
      <c r="A1764" s="4">
        <v>44571</v>
      </c>
      <c r="B1764">
        <v>-4.8099999999999997E-2</v>
      </c>
      <c r="C1764" s="6">
        <f>OM[[#This Row],[Variaz]]/100</f>
        <v>-4.8099999999999998E-4</v>
      </c>
      <c r="D1764" s="10">
        <f>AUM[[#This Row],[ Etica Obbligazionario Misto]]</f>
        <v>1967096265.8900001</v>
      </c>
      <c r="E1764" s="10">
        <f>D1763*OM[[#This Row],[Variazione percentuale]]</f>
        <v>-946281.89161038003</v>
      </c>
      <c r="F1764" s="11">
        <f>OM[[#This Row],[AUM]]-D1763</f>
        <v>-225754.08999991417</v>
      </c>
      <c r="G1764" s="11">
        <f>OM[[#This Row],[∆ AUM]]-OM[[#This Row],[effetto mercato]]</f>
        <v>720527.80161046586</v>
      </c>
    </row>
    <row r="1765" spans="1:7">
      <c r="A1765" s="4">
        <v>44572</v>
      </c>
      <c r="B1765">
        <v>-1.2E-2</v>
      </c>
      <c r="C1765" s="6">
        <f>OM[[#This Row],[Variaz]]/100</f>
        <v>-1.2E-4</v>
      </c>
      <c r="D1765" s="10">
        <f>AUM[[#This Row],[ Etica Obbligazionario Misto]]</f>
        <v>1967205493.0599999</v>
      </c>
      <c r="E1765" s="10">
        <f>D1764*OM[[#This Row],[Variazione percentuale]]</f>
        <v>-236051.55190680001</v>
      </c>
      <c r="F1765" s="11">
        <f>OM[[#This Row],[AUM]]-D1764</f>
        <v>109227.16999983788</v>
      </c>
      <c r="G1765" s="11">
        <f>OM[[#This Row],[∆ AUM]]-OM[[#This Row],[effetto mercato]]</f>
        <v>345278.72190663789</v>
      </c>
    </row>
    <row r="1766" spans="1:7">
      <c r="A1766" s="4">
        <v>44573</v>
      </c>
      <c r="B1766">
        <v>0.13220000000000001</v>
      </c>
      <c r="C1766" s="6">
        <f>OM[[#This Row],[Variaz]]/100</f>
        <v>1.322E-3</v>
      </c>
      <c r="D1766" s="10">
        <f>AUM[[#This Row],[ Etica Obbligazionario Misto]]</f>
        <v>1970342339.1700001</v>
      </c>
      <c r="E1766" s="10">
        <f>D1765*OM[[#This Row],[Variazione percentuale]]</f>
        <v>2600645.6618253202</v>
      </c>
      <c r="F1766" s="11">
        <f>OM[[#This Row],[AUM]]-D1765</f>
        <v>3136846.1100001335</v>
      </c>
      <c r="G1766" s="11">
        <f>OM[[#This Row],[∆ AUM]]-OM[[#This Row],[effetto mercato]]</f>
        <v>536200.4481748133</v>
      </c>
    </row>
    <row r="1767" spans="1:7">
      <c r="A1767" s="4">
        <v>44574</v>
      </c>
      <c r="B1767">
        <v>7.1999999999999995E-2</v>
      </c>
      <c r="C1767" s="6">
        <f>OM[[#This Row],[Variaz]]/100</f>
        <v>7.1999999999999994E-4</v>
      </c>
      <c r="D1767" s="10">
        <f>AUM[[#This Row],[ Etica Obbligazionario Misto]]</f>
        <v>1971642962.4499998</v>
      </c>
      <c r="E1767" s="10">
        <f>D1766*OM[[#This Row],[Variazione percentuale]]</f>
        <v>1418646.4842023998</v>
      </c>
      <c r="F1767" s="11">
        <f>OM[[#This Row],[AUM]]-D1766</f>
        <v>1300623.279999733</v>
      </c>
      <c r="G1767" s="11">
        <f>OM[[#This Row],[∆ AUM]]-OM[[#This Row],[effetto mercato]]</f>
        <v>-118023.20420266688</v>
      </c>
    </row>
    <row r="1768" spans="1:7">
      <c r="A1768" s="4">
        <v>44575</v>
      </c>
      <c r="B1768">
        <v>-0.25190000000000001</v>
      </c>
      <c r="C1768" s="6">
        <f>OM[[#This Row],[Variaz]]/100</f>
        <v>-2.519E-3</v>
      </c>
      <c r="D1768" s="10">
        <f>AUM[[#This Row],[ Etica Obbligazionario Misto]]</f>
        <v>1967440787.48</v>
      </c>
      <c r="E1768" s="10">
        <f>D1767*OM[[#This Row],[Variazione percentuale]]</f>
        <v>-4966568.6224115491</v>
      </c>
      <c r="F1768" s="11">
        <f>OM[[#This Row],[AUM]]-D1767</f>
        <v>-4202174.9699997902</v>
      </c>
      <c r="G1768" s="11">
        <f>OM[[#This Row],[∆ AUM]]-OM[[#This Row],[effetto mercato]]</f>
        <v>764393.6524117589</v>
      </c>
    </row>
    <row r="1769" spans="1:7">
      <c r="A1769" s="4">
        <v>44578</v>
      </c>
      <c r="B1769">
        <v>-2.41E-2</v>
      </c>
      <c r="C1769" s="6">
        <f>OM[[#This Row],[Variaz]]/100</f>
        <v>-2.41E-4</v>
      </c>
      <c r="D1769" s="10">
        <f>AUM[[#This Row],[ Etica Obbligazionario Misto]]</f>
        <v>1967249441.0599999</v>
      </c>
      <c r="E1769" s="10">
        <f>D1768*OM[[#This Row],[Variazione percentuale]]</f>
        <v>-474153.22978267999</v>
      </c>
      <c r="F1769" s="11">
        <f>OM[[#This Row],[AUM]]-D1768</f>
        <v>-191346.42000007629</v>
      </c>
      <c r="G1769" s="11">
        <f>OM[[#This Row],[∆ AUM]]-OM[[#This Row],[effetto mercato]]</f>
        <v>282806.8097826037</v>
      </c>
    </row>
    <row r="1770" spans="1:7">
      <c r="A1770" s="4">
        <v>44579</v>
      </c>
      <c r="B1770">
        <v>-0.16839999999999999</v>
      </c>
      <c r="C1770" s="6">
        <f>OM[[#This Row],[Variaz]]/100</f>
        <v>-1.684E-3</v>
      </c>
      <c r="D1770" s="10">
        <f>AUM[[#This Row],[ Etica Obbligazionario Misto]]</f>
        <v>1964415155.9399998</v>
      </c>
      <c r="E1770" s="10">
        <f>D1769*OM[[#This Row],[Variazione percentuale]]</f>
        <v>-3312848.0587450396</v>
      </c>
      <c r="F1770" s="11">
        <f>OM[[#This Row],[AUM]]-D1769</f>
        <v>-2834285.120000124</v>
      </c>
      <c r="G1770" s="11">
        <f>OM[[#This Row],[∆ AUM]]-OM[[#This Row],[effetto mercato]]</f>
        <v>478562.93874491565</v>
      </c>
    </row>
    <row r="1771" spans="1:7">
      <c r="A1771" s="4">
        <v>44580</v>
      </c>
      <c r="B1771">
        <v>-0.13250000000000001</v>
      </c>
      <c r="C1771" s="6">
        <f>OM[[#This Row],[Variaz]]/100</f>
        <v>-1.325E-3</v>
      </c>
      <c r="D1771" s="10">
        <f>AUM[[#This Row],[ Etica Obbligazionario Misto]]</f>
        <v>1961496044.95</v>
      </c>
      <c r="E1771" s="10">
        <f>D1770*OM[[#This Row],[Variazione percentuale]]</f>
        <v>-2602850.0816205</v>
      </c>
      <c r="F1771" s="11">
        <f>OM[[#This Row],[AUM]]-D1770</f>
        <v>-2919110.9899997711</v>
      </c>
      <c r="G1771" s="11">
        <f>OM[[#This Row],[∆ AUM]]-OM[[#This Row],[effetto mercato]]</f>
        <v>-316260.90837927116</v>
      </c>
    </row>
    <row r="1772" spans="1:7">
      <c r="A1772" s="4">
        <v>44581</v>
      </c>
      <c r="B1772">
        <v>-2.41E-2</v>
      </c>
      <c r="C1772" s="6">
        <f>OM[[#This Row],[Variaz]]/100</f>
        <v>-2.41E-4</v>
      </c>
      <c r="D1772" s="10">
        <f>AUM[[#This Row],[ Etica Obbligazionario Misto]]</f>
        <v>1962071110.8500001</v>
      </c>
      <c r="E1772" s="10">
        <f>D1771*OM[[#This Row],[Variazione percentuale]]</f>
        <v>-472720.54683295003</v>
      </c>
      <c r="F1772" s="11">
        <f>OM[[#This Row],[AUM]]-D1771</f>
        <v>575065.90000009537</v>
      </c>
      <c r="G1772" s="11">
        <f>OM[[#This Row],[∆ AUM]]-OM[[#This Row],[effetto mercato]]</f>
        <v>1047786.4468330455</v>
      </c>
    </row>
    <row r="1773" spans="1:7">
      <c r="A1773" s="4">
        <v>44582</v>
      </c>
      <c r="B1773">
        <v>0</v>
      </c>
      <c r="C1773" s="6">
        <f>OM[[#This Row],[Variaz]]/100</f>
        <v>0</v>
      </c>
      <c r="D1773" s="10">
        <f>AUM[[#This Row],[ Etica Obbligazionario Misto]]</f>
        <v>1961315718.3600001</v>
      </c>
      <c r="E1773" s="10">
        <f>D1772*OM[[#This Row],[Variazione percentuale]]</f>
        <v>0</v>
      </c>
      <c r="F1773" s="11">
        <f>OM[[#This Row],[AUM]]-D1772</f>
        <v>-755392.49000000954</v>
      </c>
      <c r="G1773" s="11">
        <f>OM[[#This Row],[∆ AUM]]-OM[[#This Row],[effetto mercato]]</f>
        <v>-755392.49000000954</v>
      </c>
    </row>
    <row r="1774" spans="1:7">
      <c r="A1774" s="4">
        <v>44585</v>
      </c>
      <c r="B1774">
        <v>4.8300000000000003E-2</v>
      </c>
      <c r="C1774" s="6">
        <f>OM[[#This Row],[Variaz]]/100</f>
        <v>4.8300000000000003E-4</v>
      </c>
      <c r="D1774" s="10">
        <f>AUM[[#This Row],[ Etica Obbligazionario Misto]]</f>
        <v>1963176002.7299998</v>
      </c>
      <c r="E1774" s="10">
        <f>D1773*OM[[#This Row],[Variazione percentuale]]</f>
        <v>947315.49196788017</v>
      </c>
      <c r="F1774" s="11">
        <f>OM[[#This Row],[AUM]]-D1773</f>
        <v>1860284.3699996471</v>
      </c>
      <c r="G1774" s="11">
        <f>OM[[#This Row],[∆ AUM]]-OM[[#This Row],[effetto mercato]]</f>
        <v>912968.87803176697</v>
      </c>
    </row>
    <row r="1775" spans="1:7">
      <c r="A1775" s="4">
        <v>44586</v>
      </c>
      <c r="B1775">
        <v>-0.21709999999999999</v>
      </c>
      <c r="C1775" s="6">
        <f>OM[[#This Row],[Variaz]]/100</f>
        <v>-2.1709999999999998E-3</v>
      </c>
      <c r="D1775" s="10">
        <f>AUM[[#This Row],[ Etica Obbligazionario Misto]]</f>
        <v>1959372355.6099997</v>
      </c>
      <c r="E1775" s="10">
        <f>D1774*OM[[#This Row],[Variazione percentuale]]</f>
        <v>-4262055.1019268287</v>
      </c>
      <c r="F1775" s="11">
        <f>OM[[#This Row],[AUM]]-D1774</f>
        <v>-3803647.120000124</v>
      </c>
      <c r="G1775" s="11">
        <f>OM[[#This Row],[∆ AUM]]-OM[[#This Row],[effetto mercato]]</f>
        <v>458407.98192670476</v>
      </c>
    </row>
    <row r="1776" spans="1:7">
      <c r="A1776" s="4">
        <v>44587</v>
      </c>
      <c r="B1776">
        <v>-0.13300000000000001</v>
      </c>
      <c r="C1776" s="6">
        <f>OM[[#This Row],[Variaz]]/100</f>
        <v>-1.33E-3</v>
      </c>
      <c r="D1776" s="10">
        <f>AUM[[#This Row],[ Etica Obbligazionario Misto]]</f>
        <v>1956814569.8099999</v>
      </c>
      <c r="E1776" s="10">
        <f>D1775*OM[[#This Row],[Variazione percentuale]]</f>
        <v>-2605965.2329612994</v>
      </c>
      <c r="F1776" s="11">
        <f>OM[[#This Row],[AUM]]-D1775</f>
        <v>-2557785.7999997139</v>
      </c>
      <c r="G1776" s="11">
        <f>OM[[#This Row],[∆ AUM]]-OM[[#This Row],[effetto mercato]]</f>
        <v>48179.432961585466</v>
      </c>
    </row>
    <row r="1777" spans="1:7">
      <c r="A1777" s="4">
        <v>44588</v>
      </c>
      <c r="B1777">
        <v>4.8399999999999999E-2</v>
      </c>
      <c r="C1777" s="6">
        <f>OM[[#This Row],[Variaz]]/100</f>
        <v>4.84E-4</v>
      </c>
      <c r="D1777" s="10">
        <f>AUM[[#This Row],[ Etica Obbligazionario Misto]]</f>
        <v>1957730200.48</v>
      </c>
      <c r="E1777" s="10">
        <f>D1776*OM[[#This Row],[Variazione percentuale]]</f>
        <v>947098.25178803992</v>
      </c>
      <c r="F1777" s="11">
        <f>OM[[#This Row],[AUM]]-D1776</f>
        <v>915630.67000007629</v>
      </c>
      <c r="G1777" s="11">
        <f>OM[[#This Row],[∆ AUM]]-OM[[#This Row],[effetto mercato]]</f>
        <v>-31467.581787963631</v>
      </c>
    </row>
    <row r="1778" spans="1:7">
      <c r="A1778" s="4">
        <v>44589</v>
      </c>
      <c r="B1778">
        <v>3.6299999999999999E-2</v>
      </c>
      <c r="C1778" s="6">
        <f>OM[[#This Row],[Variaz]]/100</f>
        <v>3.6299999999999999E-4</v>
      </c>
      <c r="D1778" s="10">
        <f>AUM[[#This Row],[ Etica Obbligazionario Misto]]</f>
        <v>1958270955.9300001</v>
      </c>
      <c r="E1778" s="10">
        <f>D1777*OM[[#This Row],[Variazione percentuale]]</f>
        <v>710656.06277424004</v>
      </c>
      <c r="F1778" s="11">
        <f>OM[[#This Row],[AUM]]-D1777</f>
        <v>540755.45000004768</v>
      </c>
      <c r="G1778" s="11">
        <f>OM[[#This Row],[∆ AUM]]-OM[[#This Row],[effetto mercato]]</f>
        <v>-169900.61277419236</v>
      </c>
    </row>
    <row r="1779" spans="1:7">
      <c r="A1779" s="4">
        <v>44592</v>
      </c>
      <c r="B1779">
        <v>-6.0499999999999998E-2</v>
      </c>
      <c r="C1779" s="6">
        <f>OM[[#This Row],[Variaz]]/100</f>
        <v>-6.0499999999999996E-4</v>
      </c>
      <c r="D1779" s="10">
        <f>AUM[[#This Row],[ Etica Obbligazionario Misto]]</f>
        <v>1957587826.6700001</v>
      </c>
      <c r="E1779" s="10">
        <f>D1778*OM[[#This Row],[Variazione percentuale]]</f>
        <v>-1184753.9283376499</v>
      </c>
      <c r="F1779" s="11">
        <f>OM[[#This Row],[AUM]]-D1778</f>
        <v>-683129.25999999046</v>
      </c>
      <c r="G1779" s="11">
        <f>OM[[#This Row],[∆ AUM]]-OM[[#This Row],[effetto mercato]]</f>
        <v>501624.66833765944</v>
      </c>
    </row>
    <row r="1780" spans="1:7">
      <c r="A1780" s="4">
        <v>44593</v>
      </c>
      <c r="B1780">
        <v>-9.6799999999999997E-2</v>
      </c>
      <c r="C1780" s="6">
        <f>OM[[#This Row],[Variaz]]/100</f>
        <v>-9.68E-4</v>
      </c>
      <c r="D1780" s="10">
        <f>AUM[[#This Row],[ Etica Obbligazionario Misto]]</f>
        <v>1955673619.98</v>
      </c>
      <c r="E1780" s="10">
        <f>D1779*OM[[#This Row],[Variazione percentuale]]</f>
        <v>-1894945.01621656</v>
      </c>
      <c r="F1780" s="11">
        <f>OM[[#This Row],[AUM]]-D1779</f>
        <v>-1914206.6900000572</v>
      </c>
      <c r="G1780" s="11">
        <f>OM[[#This Row],[∆ AUM]]-OM[[#This Row],[effetto mercato]]</f>
        <v>-19261.673783497186</v>
      </c>
    </row>
    <row r="1781" spans="1:7">
      <c r="A1781" s="4">
        <v>44594</v>
      </c>
      <c r="B1781">
        <v>7.2700000000000001E-2</v>
      </c>
      <c r="C1781" s="6">
        <f>OM[[#This Row],[Variaz]]/100</f>
        <v>7.27E-4</v>
      </c>
      <c r="D1781" s="10">
        <f>AUM[[#This Row],[ Etica Obbligazionario Misto]]</f>
        <v>1958045152.24</v>
      </c>
      <c r="E1781" s="10">
        <f>D1780*OM[[#This Row],[Variazione percentuale]]</f>
        <v>1421774.7217254599</v>
      </c>
      <c r="F1781" s="11">
        <f>OM[[#This Row],[AUM]]-D1780</f>
        <v>2371532.2599999905</v>
      </c>
      <c r="G1781" s="11">
        <f>OM[[#This Row],[∆ AUM]]-OM[[#This Row],[effetto mercato]]</f>
        <v>949757.53827453055</v>
      </c>
    </row>
    <row r="1782" spans="1:7">
      <c r="A1782" s="4">
        <v>44595</v>
      </c>
      <c r="B1782">
        <v>-0.82310000000000005</v>
      </c>
      <c r="C1782" s="6">
        <f>OM[[#This Row],[Variaz]]/100</f>
        <v>-8.2310000000000005E-3</v>
      </c>
      <c r="D1782" s="10">
        <f>AUM[[#This Row],[ Etica Obbligazionario Misto]]</f>
        <v>1943358665.21</v>
      </c>
      <c r="E1782" s="10">
        <f>D1781*OM[[#This Row],[Variazione percentuale]]</f>
        <v>-16116669.648087442</v>
      </c>
      <c r="F1782" s="11">
        <f>OM[[#This Row],[AUM]]-D1781</f>
        <v>-14686487.029999971</v>
      </c>
      <c r="G1782" s="11">
        <f>OM[[#This Row],[∆ AUM]]-OM[[#This Row],[effetto mercato]]</f>
        <v>1430182.6180874705</v>
      </c>
    </row>
    <row r="1783" spans="1:7">
      <c r="A1783" s="4">
        <v>44596</v>
      </c>
      <c r="B1783">
        <v>-0.54920000000000002</v>
      </c>
      <c r="C1783" s="6">
        <f>OM[[#This Row],[Variaz]]/100</f>
        <v>-5.4920000000000004E-3</v>
      </c>
      <c r="D1783" s="10">
        <f>AUM[[#This Row],[ Etica Obbligazionario Misto]]</f>
        <v>1933264063.3199999</v>
      </c>
      <c r="E1783" s="10">
        <f>D1782*OM[[#This Row],[Variazione percentuale]]</f>
        <v>-10672925.789333321</v>
      </c>
      <c r="F1783" s="11">
        <f>OM[[#This Row],[AUM]]-D1782</f>
        <v>-10094601.890000105</v>
      </c>
      <c r="G1783" s="11">
        <f>OM[[#This Row],[∆ AUM]]-OM[[#This Row],[effetto mercato]]</f>
        <v>578323.89933321625</v>
      </c>
    </row>
    <row r="1784" spans="1:7">
      <c r="A1784" s="4">
        <v>44599</v>
      </c>
      <c r="B1784">
        <v>-0.20860000000000001</v>
      </c>
      <c r="C1784" s="6">
        <f>OM[[#This Row],[Variaz]]/100</f>
        <v>-2.0860000000000002E-3</v>
      </c>
      <c r="D1784" s="10">
        <f>AUM[[#This Row],[ Etica Obbligazionario Misto]]</f>
        <v>1930183269.3700001</v>
      </c>
      <c r="E1784" s="10">
        <f>D1783*OM[[#This Row],[Variazione percentuale]]</f>
        <v>-4032788.8360855202</v>
      </c>
      <c r="F1784" s="11">
        <f>OM[[#This Row],[AUM]]-D1783</f>
        <v>-3080793.9499998093</v>
      </c>
      <c r="G1784" s="11">
        <f>OM[[#This Row],[∆ AUM]]-OM[[#This Row],[effetto mercato]]</f>
        <v>951994.88608571095</v>
      </c>
    </row>
    <row r="1785" spans="1:7">
      <c r="A1785" s="4">
        <v>44600</v>
      </c>
      <c r="B1785">
        <v>-0.1968</v>
      </c>
      <c r="C1785" s="6">
        <f>OM[[#This Row],[Variaz]]/100</f>
        <v>-1.9680000000000001E-3</v>
      </c>
      <c r="D1785" s="10">
        <f>AUM[[#This Row],[ Etica Obbligazionario Misto]]</f>
        <v>1926388667.1800001</v>
      </c>
      <c r="E1785" s="10">
        <f>D1784*OM[[#This Row],[Variazione percentuale]]</f>
        <v>-3798600.6741201603</v>
      </c>
      <c r="F1785" s="11">
        <f>OM[[#This Row],[AUM]]-D1784</f>
        <v>-3794602.1900000572</v>
      </c>
      <c r="G1785" s="11">
        <f>OM[[#This Row],[∆ AUM]]-OM[[#This Row],[effetto mercato]]</f>
        <v>3998.4841201030649</v>
      </c>
    </row>
    <row r="1786" spans="1:7">
      <c r="A1786" s="4">
        <v>44601</v>
      </c>
      <c r="B1786">
        <v>0.48060000000000003</v>
      </c>
      <c r="C1786" s="6">
        <f>OM[[#This Row],[Variaz]]/100</f>
        <v>4.8060000000000004E-3</v>
      </c>
      <c r="D1786" s="10">
        <f>AUM[[#This Row],[ Etica Obbligazionario Misto]]</f>
        <v>1935459058.6199999</v>
      </c>
      <c r="E1786" s="10">
        <f>D1785*OM[[#This Row],[Variazione percentuale]]</f>
        <v>9258223.934467081</v>
      </c>
      <c r="F1786" s="11">
        <f>OM[[#This Row],[AUM]]-D1785</f>
        <v>9070391.4399998188</v>
      </c>
      <c r="G1786" s="11">
        <f>OM[[#This Row],[∆ AUM]]-OM[[#This Row],[effetto mercato]]</f>
        <v>-187832.49446726218</v>
      </c>
    </row>
    <row r="1787" spans="1:7">
      <c r="A1787" s="4">
        <v>44602</v>
      </c>
      <c r="B1787">
        <v>-0.5887</v>
      </c>
      <c r="C1787" s="6">
        <f>OM[[#This Row],[Variaz]]/100</f>
        <v>-5.8869999999999999E-3</v>
      </c>
      <c r="D1787" s="10">
        <f>AUM[[#This Row],[ Etica Obbligazionario Misto]]</f>
        <v>1923790901.0899999</v>
      </c>
      <c r="E1787" s="10">
        <f>D1786*OM[[#This Row],[Variazione percentuale]]</f>
        <v>-11394047.478095939</v>
      </c>
      <c r="F1787" s="11">
        <f>OM[[#This Row],[AUM]]-D1786</f>
        <v>-11668157.529999971</v>
      </c>
      <c r="G1787" s="11">
        <f>OM[[#This Row],[∆ AUM]]-OM[[#This Row],[effetto mercato]]</f>
        <v>-274110.05190403201</v>
      </c>
    </row>
    <row r="1788" spans="1:7">
      <c r="A1788" s="4">
        <v>44603</v>
      </c>
      <c r="B1788">
        <v>-0.32079999999999997</v>
      </c>
      <c r="C1788" s="6">
        <f>OM[[#This Row],[Variaz]]/100</f>
        <v>-3.2079999999999999E-3</v>
      </c>
      <c r="D1788" s="10">
        <f>AUM[[#This Row],[ Etica Obbligazionario Misto]]</f>
        <v>1918334727.6500001</v>
      </c>
      <c r="E1788" s="10">
        <f>D1787*OM[[#This Row],[Variazione percentuale]]</f>
        <v>-6171521.2106967196</v>
      </c>
      <c r="F1788" s="11">
        <f>OM[[#This Row],[AUM]]-D1787</f>
        <v>-5456173.4399998188</v>
      </c>
      <c r="G1788" s="11">
        <f>OM[[#This Row],[∆ AUM]]-OM[[#This Row],[effetto mercato]]</f>
        <v>715347.77069690078</v>
      </c>
    </row>
    <row r="1789" spans="1:7">
      <c r="A1789" s="4">
        <v>44606</v>
      </c>
      <c r="B1789">
        <v>-4.9500000000000002E-2</v>
      </c>
      <c r="C1789" s="6">
        <f>OM[[#This Row],[Variaz]]/100</f>
        <v>-4.95E-4</v>
      </c>
      <c r="D1789" s="10">
        <f>AUM[[#This Row],[ Etica Obbligazionario Misto]]</f>
        <v>1918426458.3300002</v>
      </c>
      <c r="E1789" s="10">
        <f>D1788*OM[[#This Row],[Variazione percentuale]]</f>
        <v>-949575.69018675003</v>
      </c>
      <c r="F1789" s="11">
        <f>OM[[#This Row],[AUM]]-D1788</f>
        <v>91730.680000066757</v>
      </c>
      <c r="G1789" s="11">
        <f>OM[[#This Row],[∆ AUM]]-OM[[#This Row],[effetto mercato]]</f>
        <v>1041306.3701868168</v>
      </c>
    </row>
    <row r="1790" spans="1:7">
      <c r="A1790" s="4">
        <v>44607</v>
      </c>
      <c r="B1790">
        <v>0.1114</v>
      </c>
      <c r="C1790" s="6">
        <f>OM[[#This Row],[Variaz]]/100</f>
        <v>1.114E-3</v>
      </c>
      <c r="D1790" s="10">
        <f>AUM[[#This Row],[ Etica Obbligazionario Misto]]</f>
        <v>1920583955.29</v>
      </c>
      <c r="E1790" s="10">
        <f>D1789*OM[[#This Row],[Variazione percentuale]]</f>
        <v>2137127.0745796203</v>
      </c>
      <c r="F1790" s="11">
        <f>OM[[#This Row],[AUM]]-D1789</f>
        <v>2157496.9599997997</v>
      </c>
      <c r="G1790" s="11">
        <f>OM[[#This Row],[∆ AUM]]-OM[[#This Row],[effetto mercato]]</f>
        <v>20369.88542017946</v>
      </c>
    </row>
    <row r="1791" spans="1:7">
      <c r="A1791" s="4">
        <v>44608</v>
      </c>
      <c r="B1791">
        <v>0.1484</v>
      </c>
      <c r="C1791" s="6">
        <f>OM[[#This Row],[Variaz]]/100</f>
        <v>1.4840000000000001E-3</v>
      </c>
      <c r="D1791" s="10">
        <f>AUM[[#This Row],[ Etica Obbligazionario Misto]]</f>
        <v>1923509625.97</v>
      </c>
      <c r="E1791" s="10">
        <f>D1790*OM[[#This Row],[Variazione percentuale]]</f>
        <v>2850146.5896503599</v>
      </c>
      <c r="F1791" s="11">
        <f>OM[[#This Row],[AUM]]-D1790</f>
        <v>2925670.6800000668</v>
      </c>
      <c r="G1791" s="11">
        <f>OM[[#This Row],[∆ AUM]]-OM[[#This Row],[effetto mercato]]</f>
        <v>75524.090349706821</v>
      </c>
    </row>
    <row r="1792" spans="1:7">
      <c r="A1792" s="4">
        <v>44609</v>
      </c>
      <c r="B1792">
        <v>0.11119999999999999</v>
      </c>
      <c r="C1792" s="6">
        <f>OM[[#This Row],[Variaz]]/100</f>
        <v>1.1119999999999999E-3</v>
      </c>
      <c r="D1792" s="10">
        <f>AUM[[#This Row],[ Etica Obbligazionario Misto]]</f>
        <v>1923924000.4200001</v>
      </c>
      <c r="E1792" s="10">
        <f>D1791*OM[[#This Row],[Variazione percentuale]]</f>
        <v>2138942.7040786399</v>
      </c>
      <c r="F1792" s="11">
        <f>OM[[#This Row],[AUM]]-D1791</f>
        <v>414374.45000004768</v>
      </c>
      <c r="G1792" s="11">
        <f>OM[[#This Row],[∆ AUM]]-OM[[#This Row],[effetto mercato]]</f>
        <v>-1724568.2540785922</v>
      </c>
    </row>
    <row r="1793" spans="1:7">
      <c r="A1793" s="4">
        <v>44610</v>
      </c>
      <c r="B1793">
        <v>1.23E-2</v>
      </c>
      <c r="C1793" s="6">
        <f>OM[[#This Row],[Variaz]]/100</f>
        <v>1.2300000000000001E-4</v>
      </c>
      <c r="D1793" s="10">
        <f>AUM[[#This Row],[ Etica Obbligazionario Misto]]</f>
        <v>1923668053.0500002</v>
      </c>
      <c r="E1793" s="10">
        <f>D1792*OM[[#This Row],[Variazione percentuale]]</f>
        <v>236642.65205166003</v>
      </c>
      <c r="F1793" s="11">
        <f>OM[[#This Row],[AUM]]-D1792</f>
        <v>-255947.36999988556</v>
      </c>
      <c r="G1793" s="11">
        <f>OM[[#This Row],[∆ AUM]]-OM[[#This Row],[effetto mercato]]</f>
        <v>-492590.02205154556</v>
      </c>
    </row>
    <row r="1794" spans="1:7">
      <c r="A1794" s="4">
        <v>44613</v>
      </c>
      <c r="B1794">
        <v>-0.2097</v>
      </c>
      <c r="C1794" s="6">
        <f>OM[[#This Row],[Variaz]]/100</f>
        <v>-2.0969999999999999E-3</v>
      </c>
      <c r="D1794" s="10">
        <f>AUM[[#This Row],[ Etica Obbligazionario Misto]]</f>
        <v>1919100697.75</v>
      </c>
      <c r="E1794" s="10">
        <f>D1793*OM[[#This Row],[Variazione percentuale]]</f>
        <v>-4033931.9072458502</v>
      </c>
      <c r="F1794" s="11">
        <f>OM[[#This Row],[AUM]]-D1793</f>
        <v>-4567355.3000001907</v>
      </c>
      <c r="G1794" s="11">
        <f>OM[[#This Row],[∆ AUM]]-OM[[#This Row],[effetto mercato]]</f>
        <v>-533423.39275434054</v>
      </c>
    </row>
    <row r="1795" spans="1:7">
      <c r="A1795" s="4">
        <v>44614</v>
      </c>
      <c r="B1795">
        <v>-0.21010000000000001</v>
      </c>
      <c r="C1795" s="6">
        <f>OM[[#This Row],[Variaz]]/100</f>
        <v>-2.101E-3</v>
      </c>
      <c r="D1795" s="10">
        <f>AUM[[#This Row],[ Etica Obbligazionario Misto]]</f>
        <v>1915084928.02</v>
      </c>
      <c r="E1795" s="10">
        <f>D1794*OM[[#This Row],[Variazione percentuale]]</f>
        <v>-4032030.5659727501</v>
      </c>
      <c r="F1795" s="11">
        <f>OM[[#This Row],[AUM]]-D1794</f>
        <v>-4015769.7300000191</v>
      </c>
      <c r="G1795" s="11">
        <f>OM[[#This Row],[∆ AUM]]-OM[[#This Row],[effetto mercato]]</f>
        <v>16260.835972731002</v>
      </c>
    </row>
    <row r="1796" spans="1:7">
      <c r="A1796" s="4">
        <v>44615</v>
      </c>
      <c r="B1796">
        <v>-8.6699999999999999E-2</v>
      </c>
      <c r="C1796" s="6">
        <f>OM[[#This Row],[Variaz]]/100</f>
        <v>-8.6700000000000004E-4</v>
      </c>
      <c r="D1796" s="10">
        <f>AUM[[#This Row],[ Etica Obbligazionario Misto]]</f>
        <v>1913022193.7899997</v>
      </c>
      <c r="E1796" s="10">
        <f>D1795*OM[[#This Row],[Variazione percentuale]]</f>
        <v>-1660378.63259334</v>
      </c>
      <c r="F1796" s="11">
        <f>OM[[#This Row],[AUM]]-D1795</f>
        <v>-2062734.2300002575</v>
      </c>
      <c r="G1796" s="11">
        <f>OM[[#This Row],[∆ AUM]]-OM[[#This Row],[effetto mercato]]</f>
        <v>-402355.59740691748</v>
      </c>
    </row>
    <row r="1797" spans="1:7">
      <c r="A1797" s="4">
        <v>44616</v>
      </c>
      <c r="B1797">
        <v>0.44629999999999997</v>
      </c>
      <c r="C1797" s="6">
        <f>OM[[#This Row],[Variaz]]/100</f>
        <v>4.463E-3</v>
      </c>
      <c r="D1797" s="10">
        <f>AUM[[#This Row],[ Etica Obbligazionario Misto]]</f>
        <v>1920775818.25</v>
      </c>
      <c r="E1797" s="10">
        <f>D1796*OM[[#This Row],[Variazione percentuale]]</f>
        <v>8537818.0508847684</v>
      </c>
      <c r="F1797" s="11">
        <f>OM[[#This Row],[AUM]]-D1796</f>
        <v>7753624.4600002766</v>
      </c>
      <c r="G1797" s="11">
        <f>OM[[#This Row],[∆ AUM]]-OM[[#This Row],[effetto mercato]]</f>
        <v>-784193.5908844918</v>
      </c>
    </row>
    <row r="1798" spans="1:7">
      <c r="A1798" s="4">
        <v>44617</v>
      </c>
      <c r="B1798">
        <v>-1.23E-2</v>
      </c>
      <c r="C1798" s="6">
        <f>OM[[#This Row],[Variaz]]/100</f>
        <v>-1.2300000000000001E-4</v>
      </c>
      <c r="D1798" s="10">
        <f>AUM[[#This Row],[ Etica Obbligazionario Misto]]</f>
        <v>1920270100.5800002</v>
      </c>
      <c r="E1798" s="10">
        <f>D1797*OM[[#This Row],[Variazione percentuale]]</f>
        <v>-236255.42564475001</v>
      </c>
      <c r="F1798" s="11">
        <f>OM[[#This Row],[AUM]]-D1797</f>
        <v>-505717.66999983788</v>
      </c>
      <c r="G1798" s="11">
        <f>OM[[#This Row],[∆ AUM]]-OM[[#This Row],[effetto mercato]]</f>
        <v>-269462.24435508787</v>
      </c>
    </row>
    <row r="1799" spans="1:7">
      <c r="A1799" s="4">
        <v>44620</v>
      </c>
      <c r="B1799">
        <v>0.48139999999999999</v>
      </c>
      <c r="C1799" s="6">
        <f>OM[[#This Row],[Variaz]]/100</f>
        <v>4.8139999999999997E-3</v>
      </c>
      <c r="D1799" s="10">
        <f>AUM[[#This Row],[ Etica Obbligazionario Misto]]</f>
        <v>1928551589.4499998</v>
      </c>
      <c r="E1799" s="10">
        <f>D1798*OM[[#This Row],[Variazione percentuale]]</f>
        <v>9244180.2641921211</v>
      </c>
      <c r="F1799" s="11">
        <f>OM[[#This Row],[AUM]]-D1798</f>
        <v>8281488.8699996471</v>
      </c>
      <c r="G1799" s="11">
        <f>OM[[#This Row],[∆ AUM]]-OM[[#This Row],[effetto mercato]]</f>
        <v>-962691.39419247396</v>
      </c>
    </row>
    <row r="1800" spans="1:7">
      <c r="A1800" s="4">
        <v>44621</v>
      </c>
      <c r="B1800">
        <v>0.94589999999999996</v>
      </c>
      <c r="C1800" s="6">
        <f>OM[[#This Row],[Variaz]]/100</f>
        <v>9.4590000000000004E-3</v>
      </c>
      <c r="D1800" s="10">
        <f>AUM[[#This Row],[ Etica Obbligazionario Misto]]</f>
        <v>1945054728.75</v>
      </c>
      <c r="E1800" s="10">
        <f>D1799*OM[[#This Row],[Variazione percentuale]]</f>
        <v>18242169.484607548</v>
      </c>
      <c r="F1800" s="11">
        <f>OM[[#This Row],[AUM]]-D1799</f>
        <v>16503139.300000191</v>
      </c>
      <c r="G1800" s="11">
        <f>OM[[#This Row],[∆ AUM]]-OM[[#This Row],[effetto mercato]]</f>
        <v>-1739030.1846073568</v>
      </c>
    </row>
    <row r="1801" spans="1:7">
      <c r="A1801" s="4">
        <v>44622</v>
      </c>
      <c r="B1801">
        <v>-0.4138</v>
      </c>
      <c r="C1801" s="6">
        <f>OM[[#This Row],[Variaz]]/100</f>
        <v>-4.1380000000000002E-3</v>
      </c>
      <c r="D1801" s="10">
        <f>AUM[[#This Row],[ Etica Obbligazionario Misto]]</f>
        <v>1940148117.4300003</v>
      </c>
      <c r="E1801" s="10">
        <f>D1800*OM[[#This Row],[Variazione percentuale]]</f>
        <v>-8048636.4675675007</v>
      </c>
      <c r="F1801" s="11">
        <f>OM[[#This Row],[AUM]]-D1800</f>
        <v>-4906611.3199996948</v>
      </c>
      <c r="G1801" s="11">
        <f>OM[[#This Row],[∆ AUM]]-OM[[#This Row],[effetto mercato]]</f>
        <v>3142025.1475678058</v>
      </c>
    </row>
    <row r="1802" spans="1:7">
      <c r="A1802" s="4">
        <v>44623</v>
      </c>
      <c r="B1802">
        <v>-2.4400000000000002E-2</v>
      </c>
      <c r="C1802" s="6">
        <f>OM[[#This Row],[Variaz]]/100</f>
        <v>-2.4400000000000002E-4</v>
      </c>
      <c r="D1802" s="10">
        <f>AUM[[#This Row],[ Etica Obbligazionario Misto]]</f>
        <v>1939439505.26</v>
      </c>
      <c r="E1802" s="10">
        <f>D1801*OM[[#This Row],[Variazione percentuale]]</f>
        <v>-473396.14065292012</v>
      </c>
      <c r="F1802" s="11">
        <f>OM[[#This Row],[AUM]]-D1801</f>
        <v>-708612.17000031471</v>
      </c>
      <c r="G1802" s="11">
        <f>OM[[#This Row],[∆ AUM]]-OM[[#This Row],[effetto mercato]]</f>
        <v>-235216.02934739459</v>
      </c>
    </row>
    <row r="1803" spans="1:7">
      <c r="A1803" s="4">
        <v>44624</v>
      </c>
      <c r="B1803">
        <v>0.1711</v>
      </c>
      <c r="C1803" s="6">
        <f>OM[[#This Row],[Variaz]]/100</f>
        <v>1.7110000000000001E-3</v>
      </c>
      <c r="D1803" s="10">
        <f>AUM[[#This Row],[ Etica Obbligazionario Misto]]</f>
        <v>1943556102.9200001</v>
      </c>
      <c r="E1803" s="10">
        <f>D1802*OM[[#This Row],[Variazione percentuale]]</f>
        <v>3318380.9934998602</v>
      </c>
      <c r="F1803" s="11">
        <f>OM[[#This Row],[AUM]]-D1802</f>
        <v>4116597.6600000858</v>
      </c>
      <c r="G1803" s="11">
        <f>OM[[#This Row],[∆ AUM]]-OM[[#This Row],[effetto mercato]]</f>
        <v>798216.66650022566</v>
      </c>
    </row>
    <row r="1804" spans="1:7">
      <c r="A1804" s="4">
        <v>44627</v>
      </c>
      <c r="B1804">
        <v>-0.42709999999999998</v>
      </c>
      <c r="C1804" s="6">
        <f>OM[[#This Row],[Variaz]]/100</f>
        <v>-4.2709999999999996E-3</v>
      </c>
      <c r="D1804" s="10">
        <f>AUM[[#This Row],[ Etica Obbligazionario Misto]]</f>
        <v>1934527304.6600001</v>
      </c>
      <c r="E1804" s="10">
        <f>D1803*OM[[#This Row],[Variazione percentuale]]</f>
        <v>-8300928.1155713201</v>
      </c>
      <c r="F1804" s="11">
        <f>OM[[#This Row],[AUM]]-D1803</f>
        <v>-9028798.2599999905</v>
      </c>
      <c r="G1804" s="11">
        <f>OM[[#This Row],[∆ AUM]]-OM[[#This Row],[effetto mercato]]</f>
        <v>-727870.14442867041</v>
      </c>
    </row>
    <row r="1805" spans="1:7">
      <c r="A1805" s="4">
        <v>44628</v>
      </c>
      <c r="B1805">
        <v>-0.50249999999999995</v>
      </c>
      <c r="C1805" s="6">
        <f>OM[[#This Row],[Variaz]]/100</f>
        <v>-5.0249999999999991E-3</v>
      </c>
      <c r="D1805" s="10">
        <f>AUM[[#This Row],[ Etica Obbligazionario Misto]]</f>
        <v>1924131718.6999998</v>
      </c>
      <c r="E1805" s="10">
        <f>D1804*OM[[#This Row],[Variazione percentuale]]</f>
        <v>-9720999.7059164979</v>
      </c>
      <c r="F1805" s="11">
        <f>OM[[#This Row],[AUM]]-D1804</f>
        <v>-10395585.960000277</v>
      </c>
      <c r="G1805" s="11">
        <f>OM[[#This Row],[∆ AUM]]-OM[[#This Row],[effetto mercato]]</f>
        <v>-674586.25408377871</v>
      </c>
    </row>
    <row r="1806" spans="1:7">
      <c r="A1806" s="4">
        <v>44629</v>
      </c>
      <c r="B1806">
        <v>-0.33260000000000001</v>
      </c>
      <c r="C1806" s="6">
        <f>OM[[#This Row],[Variaz]]/100</f>
        <v>-3.326E-3</v>
      </c>
      <c r="D1806" s="10">
        <f>AUM[[#This Row],[ Etica Obbligazionario Misto]]</f>
        <v>1917263242.24</v>
      </c>
      <c r="E1806" s="10">
        <f>D1805*OM[[#This Row],[Variazione percentuale]]</f>
        <v>-6399662.0963961994</v>
      </c>
      <c r="F1806" s="11">
        <f>OM[[#This Row],[AUM]]-D1805</f>
        <v>-6868476.4599997997</v>
      </c>
      <c r="G1806" s="11">
        <f>OM[[#This Row],[∆ AUM]]-OM[[#This Row],[effetto mercato]]</f>
        <v>-468814.3636036003</v>
      </c>
    </row>
    <row r="1807" spans="1:7">
      <c r="A1807" s="4">
        <v>44630</v>
      </c>
      <c r="B1807">
        <v>-0.49430000000000002</v>
      </c>
      <c r="C1807" s="6">
        <f>OM[[#This Row],[Variaz]]/100</f>
        <v>-4.9430000000000003E-3</v>
      </c>
      <c r="D1807" s="10">
        <f>AUM[[#This Row],[ Etica Obbligazionario Misto]]</f>
        <v>1907067258.71</v>
      </c>
      <c r="E1807" s="10">
        <f>D1806*OM[[#This Row],[Variazione percentuale]]</f>
        <v>-9477032.2063923199</v>
      </c>
      <c r="F1807" s="11">
        <f>OM[[#This Row],[AUM]]-D1806</f>
        <v>-10195983.529999971</v>
      </c>
      <c r="G1807" s="11">
        <f>OM[[#This Row],[∆ AUM]]-OM[[#This Row],[effetto mercato]]</f>
        <v>-718951.32360765152</v>
      </c>
    </row>
    <row r="1808" spans="1:7">
      <c r="A1808" s="4">
        <v>44631</v>
      </c>
      <c r="B1808">
        <v>0.1615</v>
      </c>
      <c r="C1808" s="6">
        <f>OM[[#This Row],[Variaz]]/100</f>
        <v>1.6150000000000001E-3</v>
      </c>
      <c r="D1808" s="10">
        <f>AUM[[#This Row],[ Etica Obbligazionario Misto]]</f>
        <v>1909197209.22</v>
      </c>
      <c r="E1808" s="10">
        <f>D1807*OM[[#This Row],[Variazione percentuale]]</f>
        <v>3079913.6228166502</v>
      </c>
      <c r="F1808" s="11">
        <f>OM[[#This Row],[AUM]]-D1807</f>
        <v>2129950.5099999905</v>
      </c>
      <c r="G1808" s="11">
        <f>OM[[#This Row],[∆ AUM]]-OM[[#This Row],[effetto mercato]]</f>
        <v>-949963.11281665973</v>
      </c>
    </row>
    <row r="1809" spans="1:7">
      <c r="A1809" s="4">
        <v>44634</v>
      </c>
      <c r="B1809">
        <v>-0.59519999999999995</v>
      </c>
      <c r="C1809" s="6">
        <f>OM[[#This Row],[Variaz]]/100</f>
        <v>-5.9519999999999998E-3</v>
      </c>
      <c r="D1809" s="10">
        <f>AUM[[#This Row],[ Etica Obbligazionario Misto]]</f>
        <v>1897845049.1900001</v>
      </c>
      <c r="E1809" s="10">
        <f>D1808*OM[[#This Row],[Variazione percentuale]]</f>
        <v>-11363541.78927744</v>
      </c>
      <c r="F1809" s="11">
        <f>OM[[#This Row],[AUM]]-D1808</f>
        <v>-11352160.029999971</v>
      </c>
      <c r="G1809" s="11">
        <f>OM[[#This Row],[∆ AUM]]-OM[[#This Row],[effetto mercato]]</f>
        <v>11381.759277468547</v>
      </c>
    </row>
    <row r="1810" spans="1:7">
      <c r="A1810" s="4">
        <v>44635</v>
      </c>
      <c r="B1810">
        <v>0.27439999999999998</v>
      </c>
      <c r="C1810" s="6">
        <f>OM[[#This Row],[Variaz]]/100</f>
        <v>2.7439999999999999E-3</v>
      </c>
      <c r="D1810" s="10">
        <f>AUM[[#This Row],[ Etica Obbligazionario Misto]]</f>
        <v>1902780785.5500002</v>
      </c>
      <c r="E1810" s="10">
        <f>D1809*OM[[#This Row],[Variazione percentuale]]</f>
        <v>5207686.81497736</v>
      </c>
      <c r="F1810" s="11">
        <f>OM[[#This Row],[AUM]]-D1809</f>
        <v>4935736.3600001335</v>
      </c>
      <c r="G1810" s="11">
        <f>OM[[#This Row],[∆ AUM]]-OM[[#This Row],[effetto mercato]]</f>
        <v>-271950.45497722644</v>
      </c>
    </row>
    <row r="1811" spans="1:7">
      <c r="A1811" s="4">
        <v>44636</v>
      </c>
      <c r="B1811">
        <v>0.1244</v>
      </c>
      <c r="C1811" s="6">
        <f>OM[[#This Row],[Variaz]]/100</f>
        <v>1.2439999999999999E-3</v>
      </c>
      <c r="D1811" s="10">
        <f>AUM[[#This Row],[ Etica Obbligazionario Misto]]</f>
        <v>1904553178.2499998</v>
      </c>
      <c r="E1811" s="10">
        <f>D1810*OM[[#This Row],[Variazione percentuale]]</f>
        <v>2367059.2972241999</v>
      </c>
      <c r="F1811" s="11">
        <f>OM[[#This Row],[AUM]]-D1810</f>
        <v>1772392.6999995708</v>
      </c>
      <c r="G1811" s="11">
        <f>OM[[#This Row],[∆ AUM]]-OM[[#This Row],[effetto mercato]]</f>
        <v>-594666.59722462902</v>
      </c>
    </row>
    <row r="1812" spans="1:7">
      <c r="A1812" s="4">
        <v>44637</v>
      </c>
      <c r="B1812">
        <v>0.14910000000000001</v>
      </c>
      <c r="C1812" s="6">
        <f>OM[[#This Row],[Variaz]]/100</f>
        <v>1.4910000000000001E-3</v>
      </c>
      <c r="D1812" s="10">
        <f>AUM[[#This Row],[ Etica Obbligazionario Misto]]</f>
        <v>1906206749.75</v>
      </c>
      <c r="E1812" s="10">
        <f>D1811*OM[[#This Row],[Variazione percentuale]]</f>
        <v>2839688.7887707497</v>
      </c>
      <c r="F1812" s="11">
        <f>OM[[#This Row],[AUM]]-D1811</f>
        <v>1653571.5000002384</v>
      </c>
      <c r="G1812" s="11">
        <f>OM[[#This Row],[∆ AUM]]-OM[[#This Row],[effetto mercato]]</f>
        <v>-1186117.2887705113</v>
      </c>
    </row>
    <row r="1813" spans="1:7">
      <c r="A1813" s="4">
        <v>44638</v>
      </c>
      <c r="B1813">
        <v>0.18609999999999999</v>
      </c>
      <c r="C1813" s="6">
        <f>OM[[#This Row],[Variaz]]/100</f>
        <v>1.8609999999999998E-3</v>
      </c>
      <c r="D1813" s="10">
        <f>AUM[[#This Row],[ Etica Obbligazionario Misto]]</f>
        <v>1909149217.0599999</v>
      </c>
      <c r="E1813" s="10">
        <f>D1812*OM[[#This Row],[Variazione percentuale]]</f>
        <v>3547450.7612847495</v>
      </c>
      <c r="F1813" s="11">
        <f>OM[[#This Row],[AUM]]-D1812</f>
        <v>2942467.3099999428</v>
      </c>
      <c r="G1813" s="11">
        <f>OM[[#This Row],[∆ AUM]]-OM[[#This Row],[effetto mercato]]</f>
        <v>-604983.45128480671</v>
      </c>
    </row>
    <row r="1814" spans="1:7">
      <c r="A1814" s="4">
        <v>44641</v>
      </c>
      <c r="B1814">
        <v>-0.52010000000000001</v>
      </c>
      <c r="C1814" s="6">
        <f>OM[[#This Row],[Variaz]]/100</f>
        <v>-5.2009999999999999E-3</v>
      </c>
      <c r="D1814" s="10">
        <f>AUM[[#This Row],[ Etica Obbligazionario Misto]]</f>
        <v>1898726343.7000003</v>
      </c>
      <c r="E1814" s="10">
        <f>D1813*OM[[#This Row],[Variazione percentuale]]</f>
        <v>-9929485.077929059</v>
      </c>
      <c r="F1814" s="11">
        <f>OM[[#This Row],[AUM]]-D1813</f>
        <v>-10422873.359999657</v>
      </c>
      <c r="G1814" s="11">
        <f>OM[[#This Row],[∆ AUM]]-OM[[#This Row],[effetto mercato]]</f>
        <v>-493388.28207059763</v>
      </c>
    </row>
    <row r="1815" spans="1:7">
      <c r="A1815" s="4">
        <v>44642</v>
      </c>
      <c r="B1815">
        <v>3.73E-2</v>
      </c>
      <c r="C1815" s="6">
        <f>OM[[#This Row],[Variaz]]/100</f>
        <v>3.7300000000000001E-4</v>
      </c>
      <c r="D1815" s="10">
        <f>AUM[[#This Row],[ Etica Obbligazionario Misto]]</f>
        <v>1899079348.1899998</v>
      </c>
      <c r="E1815" s="10">
        <f>D1814*OM[[#This Row],[Variazione percentuale]]</f>
        <v>708224.9262001001</v>
      </c>
      <c r="F1815" s="11">
        <f>OM[[#This Row],[AUM]]-D1814</f>
        <v>353004.4899995327</v>
      </c>
      <c r="G1815" s="11">
        <f>OM[[#This Row],[∆ AUM]]-OM[[#This Row],[effetto mercato]]</f>
        <v>-355220.4362005674</v>
      </c>
    </row>
    <row r="1816" spans="1:7">
      <c r="A1816" s="4">
        <v>44643</v>
      </c>
      <c r="B1816">
        <v>8.7099999999999997E-2</v>
      </c>
      <c r="C1816" s="6">
        <f>OM[[#This Row],[Variaz]]/100</f>
        <v>8.7099999999999992E-4</v>
      </c>
      <c r="D1816" s="10">
        <f>AUM[[#This Row],[ Etica Obbligazionario Misto]]</f>
        <v>1900635268.1400001</v>
      </c>
      <c r="E1816" s="10">
        <f>D1815*OM[[#This Row],[Variazione percentuale]]</f>
        <v>1654098.1122734896</v>
      </c>
      <c r="F1816" s="11">
        <f>OM[[#This Row],[AUM]]-D1815</f>
        <v>1555919.9500002861</v>
      </c>
      <c r="G1816" s="11">
        <f>OM[[#This Row],[∆ AUM]]-OM[[#This Row],[effetto mercato]]</f>
        <v>-98178.162273203488</v>
      </c>
    </row>
    <row r="1817" spans="1:7">
      <c r="A1817" s="4">
        <v>44644</v>
      </c>
      <c r="B1817">
        <v>-0.19889999999999999</v>
      </c>
      <c r="C1817" s="6">
        <f>OM[[#This Row],[Variaz]]/100</f>
        <v>-1.9889999999999999E-3</v>
      </c>
      <c r="D1817" s="10">
        <f>AUM[[#This Row],[ Etica Obbligazionario Misto]]</f>
        <v>1895949899.29</v>
      </c>
      <c r="E1817" s="10">
        <f>D1816*OM[[#This Row],[Variazione percentuale]]</f>
        <v>-3780363.5483304602</v>
      </c>
      <c r="F1817" s="11">
        <f>OM[[#This Row],[AUM]]-D1816</f>
        <v>-4685368.8500001431</v>
      </c>
      <c r="G1817" s="11">
        <f>OM[[#This Row],[∆ AUM]]-OM[[#This Row],[effetto mercato]]</f>
        <v>-905005.30166968284</v>
      </c>
    </row>
    <row r="1818" spans="1:7">
      <c r="A1818" s="4">
        <v>44645</v>
      </c>
      <c r="B1818">
        <v>-0.13700000000000001</v>
      </c>
      <c r="C1818" s="6">
        <f>OM[[#This Row],[Variaz]]/100</f>
        <v>-1.3700000000000001E-3</v>
      </c>
      <c r="D1818" s="10">
        <f>AUM[[#This Row],[ Etica Obbligazionario Misto]]</f>
        <v>1892689514.02</v>
      </c>
      <c r="E1818" s="10">
        <f>D1817*OM[[#This Row],[Variazione percentuale]]</f>
        <v>-2597451.3620273001</v>
      </c>
      <c r="F1818" s="11">
        <f>OM[[#This Row],[AUM]]-D1817</f>
        <v>-3260385.2699999809</v>
      </c>
      <c r="G1818" s="11">
        <f>OM[[#This Row],[∆ AUM]]-OM[[#This Row],[effetto mercato]]</f>
        <v>-662933.90797268087</v>
      </c>
    </row>
    <row r="1819" spans="1:7">
      <c r="A1819" s="4">
        <v>44648</v>
      </c>
      <c r="B1819">
        <v>4.99E-2</v>
      </c>
      <c r="C1819" s="6">
        <f>OM[[#This Row],[Variaz]]/100</f>
        <v>4.9899999999999999E-4</v>
      </c>
      <c r="D1819" s="10">
        <f>AUM[[#This Row],[ Etica Obbligazionario Misto]]</f>
        <v>1893030748.2</v>
      </c>
      <c r="E1819" s="10">
        <f>D1818*OM[[#This Row],[Variazione percentuale]]</f>
        <v>944452.06749597995</v>
      </c>
      <c r="F1819" s="11">
        <f>OM[[#This Row],[AUM]]-D1818</f>
        <v>341234.18000006676</v>
      </c>
      <c r="G1819" s="11">
        <f>OM[[#This Row],[∆ AUM]]-OM[[#This Row],[effetto mercato]]</f>
        <v>-603217.88749591319</v>
      </c>
    </row>
    <row r="1820" spans="1:7">
      <c r="A1820" s="4">
        <v>44649</v>
      </c>
      <c r="B1820">
        <v>-0.12470000000000001</v>
      </c>
      <c r="C1820" s="6">
        <f>OM[[#This Row],[Variaz]]/100</f>
        <v>-1.2470000000000001E-3</v>
      </c>
      <c r="D1820" s="10">
        <f>AUM[[#This Row],[ Etica Obbligazionario Misto]]</f>
        <v>1890283136.9300001</v>
      </c>
      <c r="E1820" s="10">
        <f>D1819*OM[[#This Row],[Variazione percentuale]]</f>
        <v>-2360609.3430054002</v>
      </c>
      <c r="F1820" s="11">
        <f>OM[[#This Row],[AUM]]-D1819</f>
        <v>-2747611.2699999809</v>
      </c>
      <c r="G1820" s="11">
        <f>OM[[#This Row],[∆ AUM]]-OM[[#This Row],[effetto mercato]]</f>
        <v>-387001.92699458078</v>
      </c>
    </row>
    <row r="1821" spans="1:7">
      <c r="A1821" s="4">
        <v>44650</v>
      </c>
      <c r="B1821">
        <v>-0.2621</v>
      </c>
      <c r="C1821" s="6">
        <f>OM[[#This Row],[Variaz]]/100</f>
        <v>-2.6210000000000001E-3</v>
      </c>
      <c r="D1821" s="10">
        <f>AUM[[#This Row],[ Etica Obbligazionario Misto]]</f>
        <v>1884960694.3799999</v>
      </c>
      <c r="E1821" s="10">
        <f>D1820*OM[[#This Row],[Variazione percentuale]]</f>
        <v>-4954432.1018935302</v>
      </c>
      <c r="F1821" s="11">
        <f>OM[[#This Row],[AUM]]-D1820</f>
        <v>-5322442.5500001907</v>
      </c>
      <c r="G1821" s="11">
        <f>OM[[#This Row],[∆ AUM]]-OM[[#This Row],[effetto mercato]]</f>
        <v>-368010.44810666051</v>
      </c>
    </row>
    <row r="1822" spans="1:7">
      <c r="A1822" s="4">
        <v>44651</v>
      </c>
      <c r="B1822">
        <v>0.28789999999999999</v>
      </c>
      <c r="C1822" s="6">
        <f>OM[[#This Row],[Variaz]]/100</f>
        <v>2.879E-3</v>
      </c>
      <c r="D1822" s="10">
        <f>AUM[[#This Row],[ Etica Obbligazionario Misto]]</f>
        <v>1889828423.1800001</v>
      </c>
      <c r="E1822" s="10">
        <f>D1821*OM[[#This Row],[Variazione percentuale]]</f>
        <v>5426801.8391200202</v>
      </c>
      <c r="F1822" s="11">
        <f>OM[[#This Row],[AUM]]-D1821</f>
        <v>4867728.8000001907</v>
      </c>
      <c r="G1822" s="11">
        <f>OM[[#This Row],[∆ AUM]]-OM[[#This Row],[effetto mercato]]</f>
        <v>-559073.03911982942</v>
      </c>
    </row>
    <row r="1823" spans="1:7">
      <c r="A1823" s="4">
        <v>44652</v>
      </c>
      <c r="B1823">
        <v>-0.1123</v>
      </c>
      <c r="C1823" s="6">
        <f>OM[[#This Row],[Variaz]]/100</f>
        <v>-1.1229999999999999E-3</v>
      </c>
      <c r="D1823" s="10">
        <f>AUM[[#This Row],[ Etica Obbligazionario Misto]]</f>
        <v>1886646869.5599999</v>
      </c>
      <c r="E1823" s="10">
        <f>D1822*OM[[#This Row],[Variazione percentuale]]</f>
        <v>-2122277.31923114</v>
      </c>
      <c r="F1823" s="11">
        <f>OM[[#This Row],[AUM]]-D1822</f>
        <v>-3181553.620000124</v>
      </c>
      <c r="G1823" s="11">
        <f>OM[[#This Row],[∆ AUM]]-OM[[#This Row],[effetto mercato]]</f>
        <v>-1059276.300768984</v>
      </c>
    </row>
    <row r="1824" spans="1:7">
      <c r="A1824" s="4">
        <v>44655</v>
      </c>
      <c r="B1824">
        <v>0.21240000000000001</v>
      </c>
      <c r="C1824" s="6">
        <f>OM[[#This Row],[Variaz]]/100</f>
        <v>2.124E-3</v>
      </c>
      <c r="D1824" s="10">
        <f>AUM[[#This Row],[ Etica Obbligazionario Misto]]</f>
        <v>1889869784.77</v>
      </c>
      <c r="E1824" s="10">
        <f>D1823*OM[[#This Row],[Variazione percentuale]]</f>
        <v>4007237.9509454397</v>
      </c>
      <c r="F1824" s="11">
        <f>OM[[#This Row],[AUM]]-D1823</f>
        <v>3222915.2100000381</v>
      </c>
      <c r="G1824" s="11">
        <f>OM[[#This Row],[∆ AUM]]-OM[[#This Row],[effetto mercato]]</f>
        <v>-784322.7409454016</v>
      </c>
    </row>
    <row r="1825" spans="1:7">
      <c r="A1825" s="4">
        <v>44656</v>
      </c>
      <c r="B1825">
        <v>-0.73560000000000003</v>
      </c>
      <c r="C1825" s="6">
        <f>OM[[#This Row],[Variaz]]/100</f>
        <v>-7.3560000000000006E-3</v>
      </c>
      <c r="D1825" s="10">
        <f>AUM[[#This Row],[ Etica Obbligazionario Misto]]</f>
        <v>1875713778.03</v>
      </c>
      <c r="E1825" s="10">
        <f>D1824*OM[[#This Row],[Variazione percentuale]]</f>
        <v>-13901882.136768121</v>
      </c>
      <c r="F1825" s="11">
        <f>OM[[#This Row],[AUM]]-D1824</f>
        <v>-14156006.74000001</v>
      </c>
      <c r="G1825" s="11">
        <f>OM[[#This Row],[∆ AUM]]-OM[[#This Row],[effetto mercato]]</f>
        <v>-254124.60323188826</v>
      </c>
    </row>
    <row r="1826" spans="1:7">
      <c r="A1826" s="4">
        <v>44657</v>
      </c>
      <c r="B1826">
        <v>-0.314</v>
      </c>
      <c r="C1826" s="6">
        <f>OM[[#This Row],[Variaz]]/100</f>
        <v>-3.14E-3</v>
      </c>
      <c r="D1826" s="10">
        <f>AUM[[#This Row],[ Etica Obbligazionario Misto]]</f>
        <v>1869307755.1699998</v>
      </c>
      <c r="E1826" s="10">
        <f>D1825*OM[[#This Row],[Variazione percentuale]]</f>
        <v>-5889741.2630142001</v>
      </c>
      <c r="F1826" s="11">
        <f>OM[[#This Row],[AUM]]-D1825</f>
        <v>-6406022.8600001335</v>
      </c>
      <c r="G1826" s="11">
        <f>OM[[#This Row],[∆ AUM]]-OM[[#This Row],[effetto mercato]]</f>
        <v>-516281.59698593337</v>
      </c>
    </row>
    <row r="1827" spans="1:7">
      <c r="A1827" s="4">
        <v>44658</v>
      </c>
      <c r="B1827">
        <v>-0.1386</v>
      </c>
      <c r="C1827" s="6">
        <f>OM[[#This Row],[Variaz]]/100</f>
        <v>-1.3860000000000001E-3</v>
      </c>
      <c r="D1827" s="10">
        <f>AUM[[#This Row],[ Etica Obbligazionario Misto]]</f>
        <v>1866516660.3399999</v>
      </c>
      <c r="E1827" s="10">
        <f>D1826*OM[[#This Row],[Variazione percentuale]]</f>
        <v>-2590860.5486656199</v>
      </c>
      <c r="F1827" s="11">
        <f>OM[[#This Row],[AUM]]-D1826</f>
        <v>-2791094.8299999237</v>
      </c>
      <c r="G1827" s="11">
        <f>OM[[#This Row],[∆ AUM]]-OM[[#This Row],[effetto mercato]]</f>
        <v>-200234.28133430379</v>
      </c>
    </row>
    <row r="1828" spans="1:7">
      <c r="A1828" s="4">
        <v>44659</v>
      </c>
      <c r="B1828">
        <v>-0.17660000000000001</v>
      </c>
      <c r="C1828" s="6">
        <f>OM[[#This Row],[Variaz]]/100</f>
        <v>-1.766E-3</v>
      </c>
      <c r="D1828" s="10">
        <f>AUM[[#This Row],[ Etica Obbligazionario Misto]]</f>
        <v>1862703756.4300001</v>
      </c>
      <c r="E1828" s="10">
        <f>D1827*OM[[#This Row],[Variazione percentuale]]</f>
        <v>-3296268.4221604397</v>
      </c>
      <c r="F1828" s="11">
        <f>OM[[#This Row],[AUM]]-D1827</f>
        <v>-3812903.9099998474</v>
      </c>
      <c r="G1828" s="11">
        <f>OM[[#This Row],[∆ AUM]]-OM[[#This Row],[effetto mercato]]</f>
        <v>-516635.48783940775</v>
      </c>
    </row>
    <row r="1829" spans="1:7">
      <c r="A1829" s="4">
        <v>44662</v>
      </c>
      <c r="B1829">
        <v>-0.4803</v>
      </c>
      <c r="C1829" s="6">
        <f>OM[[#This Row],[Variaz]]/100</f>
        <v>-4.803E-3</v>
      </c>
      <c r="D1829" s="10">
        <f>AUM[[#This Row],[ Etica Obbligazionario Misto]]</f>
        <v>1852830857.04</v>
      </c>
      <c r="E1829" s="10">
        <f>D1828*OM[[#This Row],[Variazione percentuale]]</f>
        <v>-8946566.1421332899</v>
      </c>
      <c r="F1829" s="11">
        <f>OM[[#This Row],[AUM]]-D1828</f>
        <v>-9872899.3900001049</v>
      </c>
      <c r="G1829" s="11">
        <f>OM[[#This Row],[∆ AUM]]-OM[[#This Row],[effetto mercato]]</f>
        <v>-926333.24786681496</v>
      </c>
    </row>
    <row r="1830" spans="1:7">
      <c r="A1830" s="4">
        <v>44663</v>
      </c>
      <c r="B1830">
        <v>8.8900000000000007E-2</v>
      </c>
      <c r="C1830" s="6">
        <f>OM[[#This Row],[Variaz]]/100</f>
        <v>8.8900000000000003E-4</v>
      </c>
      <c r="D1830" s="10">
        <f>AUM[[#This Row],[ Etica Obbligazionario Misto]]</f>
        <v>1854309354.7299998</v>
      </c>
      <c r="E1830" s="10">
        <f>D1829*OM[[#This Row],[Variazione percentuale]]</f>
        <v>1647166.6319085599</v>
      </c>
      <c r="F1830" s="11">
        <f>OM[[#This Row],[AUM]]-D1829</f>
        <v>1478497.6899998188</v>
      </c>
      <c r="G1830" s="11">
        <f>OM[[#This Row],[∆ AUM]]-OM[[#This Row],[effetto mercato]]</f>
        <v>-168668.94190874114</v>
      </c>
    </row>
    <row r="1831" spans="1:7">
      <c r="A1831" s="4">
        <v>44664</v>
      </c>
      <c r="B1831">
        <v>0.24110000000000001</v>
      </c>
      <c r="C1831" s="6">
        <f>OM[[#This Row],[Variaz]]/100</f>
        <v>2.4109999999999999E-3</v>
      </c>
      <c r="D1831" s="10">
        <f>AUM[[#This Row],[ Etica Obbligazionario Misto]]</f>
        <v>1858406296.9100001</v>
      </c>
      <c r="E1831" s="10">
        <f>D1830*OM[[#This Row],[Variazione percentuale]]</f>
        <v>4470739.8542540297</v>
      </c>
      <c r="F1831" s="11">
        <f>OM[[#This Row],[AUM]]-D1830</f>
        <v>4096942.1800003052</v>
      </c>
      <c r="G1831" s="11">
        <f>OM[[#This Row],[∆ AUM]]-OM[[#This Row],[effetto mercato]]</f>
        <v>-373797.67425372452</v>
      </c>
    </row>
    <row r="1832" spans="1:7">
      <c r="A1832" s="4">
        <v>44665</v>
      </c>
      <c r="B1832">
        <v>-0.443</v>
      </c>
      <c r="C1832" s="6">
        <f>OM[[#This Row],[Variaz]]/100</f>
        <v>-4.4299999999999999E-3</v>
      </c>
      <c r="D1832" s="10">
        <f>AUM[[#This Row],[ Etica Obbligazionario Misto]]</f>
        <v>1848957109.23</v>
      </c>
      <c r="E1832" s="10">
        <f>D1831*OM[[#This Row],[Variazione percentuale]]</f>
        <v>-8232739.8953113006</v>
      </c>
      <c r="F1832" s="11">
        <f>OM[[#This Row],[AUM]]-D1831</f>
        <v>-9449187.6800000668</v>
      </c>
      <c r="G1832" s="11">
        <f>OM[[#This Row],[∆ AUM]]-OM[[#This Row],[effetto mercato]]</f>
        <v>-1216447.7846887661</v>
      </c>
    </row>
    <row r="1833" spans="1:7">
      <c r="A1833" s="4">
        <v>44670</v>
      </c>
      <c r="B1833">
        <v>-0.24160000000000001</v>
      </c>
      <c r="C1833" s="6">
        <f>OM[[#This Row],[Variaz]]/100</f>
        <v>-2.4160000000000002E-3</v>
      </c>
      <c r="D1833" s="10">
        <f>AUM[[#This Row],[ Etica Obbligazionario Misto]]</f>
        <v>1842437408.98</v>
      </c>
      <c r="E1833" s="10">
        <f>D1832*OM[[#This Row],[Variazione percentuale]]</f>
        <v>-4467080.37589968</v>
      </c>
      <c r="F1833" s="11">
        <f>OM[[#This Row],[AUM]]-D1832</f>
        <v>-6519700.25</v>
      </c>
      <c r="G1833" s="11">
        <f>OM[[#This Row],[∆ AUM]]-OM[[#This Row],[effetto mercato]]</f>
        <v>-2052619.87410032</v>
      </c>
    </row>
    <row r="1834" spans="1:7">
      <c r="A1834" s="4">
        <v>44671</v>
      </c>
      <c r="B1834">
        <v>0.29310000000000003</v>
      </c>
      <c r="C1834" s="6">
        <f>OM[[#This Row],[Variaz]]/100</f>
        <v>2.9310000000000004E-3</v>
      </c>
      <c r="D1834" s="10">
        <f>AUM[[#This Row],[ Etica Obbligazionario Misto]]</f>
        <v>1845552343.1699998</v>
      </c>
      <c r="E1834" s="10">
        <f>D1833*OM[[#This Row],[Variazione percentuale]]</f>
        <v>5400184.0457203807</v>
      </c>
      <c r="F1834" s="11">
        <f>OM[[#This Row],[AUM]]-D1833</f>
        <v>3114934.1899998188</v>
      </c>
      <c r="G1834" s="11">
        <f>OM[[#This Row],[∆ AUM]]-OM[[#This Row],[effetto mercato]]</f>
        <v>-2285249.8557205619</v>
      </c>
    </row>
    <row r="1835" spans="1:7">
      <c r="A1835" s="4">
        <v>44672</v>
      </c>
      <c r="B1835">
        <v>-0.5464</v>
      </c>
      <c r="C1835" s="6">
        <f>OM[[#This Row],[Variaz]]/100</f>
        <v>-5.4640000000000001E-3</v>
      </c>
      <c r="D1835" s="10">
        <f>AUM[[#This Row],[ Etica Obbligazionario Misto]]</f>
        <v>1834627102.4399998</v>
      </c>
      <c r="E1835" s="10">
        <f>D1834*OM[[#This Row],[Variazione percentuale]]</f>
        <v>-10084098.003080878</v>
      </c>
      <c r="F1835" s="11">
        <f>OM[[#This Row],[AUM]]-D1834</f>
        <v>-10925240.730000019</v>
      </c>
      <c r="G1835" s="11">
        <f>OM[[#This Row],[∆ AUM]]-OM[[#This Row],[effetto mercato]]</f>
        <v>-841142.72691914067</v>
      </c>
    </row>
    <row r="1836" spans="1:7">
      <c r="A1836" s="4">
        <v>44673</v>
      </c>
      <c r="B1836">
        <v>-0.38329999999999997</v>
      </c>
      <c r="C1836" s="6">
        <f>OM[[#This Row],[Variaz]]/100</f>
        <v>-3.8329999999999996E-3</v>
      </c>
      <c r="D1836" s="10">
        <f>AUM[[#This Row],[ Etica Obbligazionario Misto]]</f>
        <v>1827068512.23</v>
      </c>
      <c r="E1836" s="10">
        <f>D1835*OM[[#This Row],[Variazione percentuale]]</f>
        <v>-7032125.6836525183</v>
      </c>
      <c r="F1836" s="11">
        <f>OM[[#This Row],[AUM]]-D1835</f>
        <v>-7558590.2099997997</v>
      </c>
      <c r="G1836" s="11">
        <f>OM[[#This Row],[∆ AUM]]-OM[[#This Row],[effetto mercato]]</f>
        <v>-526464.52634728141</v>
      </c>
    </row>
    <row r="1837" spans="1:7">
      <c r="A1837" s="4">
        <v>44677</v>
      </c>
      <c r="B1837">
        <v>0.4874</v>
      </c>
      <c r="C1837" s="6">
        <f>OM[[#This Row],[Variaz]]/100</f>
        <v>4.8739999999999999E-3</v>
      </c>
      <c r="D1837" s="10">
        <f>AUM[[#This Row],[ Etica Obbligazionario Misto]]</f>
        <v>1835158812.03</v>
      </c>
      <c r="E1837" s="10">
        <f>D1836*OM[[#This Row],[Variazione percentuale]]</f>
        <v>8905131.9286090191</v>
      </c>
      <c r="F1837" s="11">
        <f>OM[[#This Row],[AUM]]-D1836</f>
        <v>8090299.7999999523</v>
      </c>
      <c r="G1837" s="11">
        <f>OM[[#This Row],[∆ AUM]]-OM[[#This Row],[effetto mercato]]</f>
        <v>-814832.12860906683</v>
      </c>
    </row>
    <row r="1838" spans="1:7">
      <c r="A1838" s="4">
        <v>44678</v>
      </c>
      <c r="B1838">
        <v>5.11E-2</v>
      </c>
      <c r="C1838" s="6">
        <f>OM[[#This Row],[Variaz]]/100</f>
        <v>5.1099999999999995E-4</v>
      </c>
      <c r="D1838" s="10">
        <f>AUM[[#This Row],[ Etica Obbligazionario Misto]]</f>
        <v>1835276203.1099999</v>
      </c>
      <c r="E1838" s="10">
        <f>D1837*OM[[#This Row],[Variazione percentuale]]</f>
        <v>937766.15294732992</v>
      </c>
      <c r="F1838" s="11">
        <f>OM[[#This Row],[AUM]]-D1837</f>
        <v>117391.07999992371</v>
      </c>
      <c r="G1838" s="11">
        <f>OM[[#This Row],[∆ AUM]]-OM[[#This Row],[effetto mercato]]</f>
        <v>-820375.07294740621</v>
      </c>
    </row>
    <row r="1839" spans="1:7">
      <c r="A1839" s="4">
        <v>44679</v>
      </c>
      <c r="B1839">
        <v>-0.4083</v>
      </c>
      <c r="C1839" s="6">
        <f>OM[[#This Row],[Variaz]]/100</f>
        <v>-4.0829999999999998E-3</v>
      </c>
      <c r="D1839" s="10">
        <f>AUM[[#This Row],[ Etica Obbligazionario Misto]]</f>
        <v>1827026017.0900002</v>
      </c>
      <c r="E1839" s="10">
        <f>D1838*OM[[#This Row],[Variazione percentuale]]</f>
        <v>-7493432.7372981291</v>
      </c>
      <c r="F1839" s="11">
        <f>OM[[#This Row],[AUM]]-D1838</f>
        <v>-8250186.0199997425</v>
      </c>
      <c r="G1839" s="11">
        <f>OM[[#This Row],[∆ AUM]]-OM[[#This Row],[effetto mercato]]</f>
        <v>-756753.28270161338</v>
      </c>
    </row>
    <row r="1840" spans="1:7">
      <c r="A1840" s="4">
        <v>44680</v>
      </c>
      <c r="B1840">
        <v>-0.49959999999999999</v>
      </c>
      <c r="C1840" s="6">
        <f>OM[[#This Row],[Variaz]]/100</f>
        <v>-4.9959999999999996E-3</v>
      </c>
      <c r="D1840" s="10">
        <f>AUM[[#This Row],[ Etica Obbligazionario Misto]]</f>
        <v>1815756538.49</v>
      </c>
      <c r="E1840" s="10">
        <f>D1839*OM[[#This Row],[Variazione percentuale]]</f>
        <v>-9127821.9813816398</v>
      </c>
      <c r="F1840" s="11">
        <f>OM[[#This Row],[AUM]]-D1839</f>
        <v>-11269478.600000143</v>
      </c>
      <c r="G1840" s="11">
        <f>OM[[#This Row],[∆ AUM]]-OM[[#This Row],[effetto mercato]]</f>
        <v>-2141656.6186185032</v>
      </c>
    </row>
    <row r="1841" spans="1:7">
      <c r="A1841" s="4">
        <v>44683</v>
      </c>
      <c r="B1841">
        <v>-0.27039999999999997</v>
      </c>
      <c r="C1841" s="6">
        <f>OM[[#This Row],[Variaz]]/100</f>
        <v>-2.7039999999999998E-3</v>
      </c>
      <c r="D1841" s="10">
        <f>AUM[[#This Row],[ Etica Obbligazionario Misto]]</f>
        <v>1808938712.1900001</v>
      </c>
      <c r="E1841" s="10">
        <f>D1840*OM[[#This Row],[Variazione percentuale]]</f>
        <v>-4909805.6800769595</v>
      </c>
      <c r="F1841" s="11">
        <f>OM[[#This Row],[AUM]]-D1840</f>
        <v>-6817826.2999999523</v>
      </c>
      <c r="G1841" s="11">
        <f>OM[[#This Row],[∆ AUM]]-OM[[#This Row],[effetto mercato]]</f>
        <v>-1908020.6199229928</v>
      </c>
    </row>
    <row r="1842" spans="1:7">
      <c r="A1842" s="4">
        <v>44684</v>
      </c>
      <c r="B1842">
        <v>3.8699999999999998E-2</v>
      </c>
      <c r="C1842" s="6">
        <f>OM[[#This Row],[Variaz]]/100</f>
        <v>3.8699999999999997E-4</v>
      </c>
      <c r="D1842" s="10">
        <f>AUM[[#This Row],[ Etica Obbligazionario Misto]]</f>
        <v>1808986729.1200001</v>
      </c>
      <c r="E1842" s="10">
        <f>D1841*OM[[#This Row],[Variazione percentuale]]</f>
        <v>700059.28161752992</v>
      </c>
      <c r="F1842" s="11">
        <f>OM[[#This Row],[AUM]]-D1841</f>
        <v>48016.930000066757</v>
      </c>
      <c r="G1842" s="11">
        <f>OM[[#This Row],[∆ AUM]]-OM[[#This Row],[effetto mercato]]</f>
        <v>-652042.35161746317</v>
      </c>
    </row>
    <row r="1843" spans="1:7">
      <c r="A1843" s="4">
        <v>44685</v>
      </c>
      <c r="B1843">
        <v>0</v>
      </c>
      <c r="C1843" s="6">
        <f>OM[[#This Row],[Variaz]]/100</f>
        <v>0</v>
      </c>
      <c r="D1843" s="10">
        <f>AUM[[#This Row],[ Etica Obbligazionario Misto]]</f>
        <v>1808804010.7</v>
      </c>
      <c r="E1843" s="10">
        <f>D1842*OM[[#This Row],[Variazione percentuale]]</f>
        <v>0</v>
      </c>
      <c r="F1843" s="11">
        <f>OM[[#This Row],[AUM]]-D1842</f>
        <v>-182718.42000007629</v>
      </c>
      <c r="G1843" s="11">
        <f>OM[[#This Row],[∆ AUM]]-OM[[#This Row],[effetto mercato]]</f>
        <v>-182718.42000007629</v>
      </c>
    </row>
    <row r="1844" spans="1:7">
      <c r="A1844" s="4">
        <v>44686</v>
      </c>
      <c r="B1844">
        <v>-0.60650000000000004</v>
      </c>
      <c r="C1844" s="6">
        <f>OM[[#This Row],[Variaz]]/100</f>
        <v>-6.0650000000000001E-3</v>
      </c>
      <c r="D1844" s="10">
        <f>AUM[[#This Row],[ Etica Obbligazionario Misto]]</f>
        <v>1797485293.4100001</v>
      </c>
      <c r="E1844" s="10">
        <f>D1843*OM[[#This Row],[Variazione percentuale]]</f>
        <v>-10970396.324895501</v>
      </c>
      <c r="F1844" s="11">
        <f>OM[[#This Row],[AUM]]-D1843</f>
        <v>-11318717.289999962</v>
      </c>
      <c r="G1844" s="11">
        <f>OM[[#This Row],[∆ AUM]]-OM[[#This Row],[effetto mercato]]</f>
        <v>-348320.96510446072</v>
      </c>
    </row>
    <row r="1845" spans="1:7">
      <c r="A1845" s="4">
        <v>44687</v>
      </c>
      <c r="B1845">
        <v>-0.59719999999999995</v>
      </c>
      <c r="C1845" s="6">
        <f>OM[[#This Row],[Variaz]]/100</f>
        <v>-5.9719999999999999E-3</v>
      </c>
      <c r="D1845" s="10">
        <f>AUM[[#This Row],[ Etica Obbligazionario Misto]]</f>
        <v>1785612151.0699999</v>
      </c>
      <c r="E1845" s="10">
        <f>D1844*OM[[#This Row],[Variazione percentuale]]</f>
        <v>-10734582.172244521</v>
      </c>
      <c r="F1845" s="11">
        <f>OM[[#This Row],[AUM]]-D1844</f>
        <v>-11873142.340000153</v>
      </c>
      <c r="G1845" s="11">
        <f>OM[[#This Row],[∆ AUM]]-OM[[#This Row],[effetto mercato]]</f>
        <v>-1138560.1677556317</v>
      </c>
    </row>
    <row r="1846" spans="1:7">
      <c r="A1846" s="4">
        <v>44690</v>
      </c>
      <c r="B1846">
        <v>-0.20899999999999999</v>
      </c>
      <c r="C1846" s="6">
        <f>OM[[#This Row],[Variaz]]/100</f>
        <v>-2.0899999999999998E-3</v>
      </c>
      <c r="D1846" s="10">
        <f>AUM[[#This Row],[ Etica Obbligazionario Misto]]</f>
        <v>1780651917.0699999</v>
      </c>
      <c r="E1846" s="10">
        <f>D1845*OM[[#This Row],[Variazione percentuale]]</f>
        <v>-3731929.3957362995</v>
      </c>
      <c r="F1846" s="11">
        <f>OM[[#This Row],[AUM]]-D1845</f>
        <v>-4960234</v>
      </c>
      <c r="G1846" s="11">
        <f>OM[[#This Row],[∆ AUM]]-OM[[#This Row],[effetto mercato]]</f>
        <v>-1228304.6042637005</v>
      </c>
    </row>
    <row r="1847" spans="1:7">
      <c r="A1847" s="4">
        <v>44691</v>
      </c>
      <c r="B1847">
        <v>0.64139999999999997</v>
      </c>
      <c r="C1847" s="6">
        <f>OM[[#This Row],[Variaz]]/100</f>
        <v>6.4139999999999996E-3</v>
      </c>
      <c r="D1847" s="10">
        <f>AUM[[#This Row],[ Etica Obbligazionario Misto]]</f>
        <v>1790519008.5699999</v>
      </c>
      <c r="E1847" s="10">
        <f>D1846*OM[[#This Row],[Variazione percentuale]]</f>
        <v>11421101.39608698</v>
      </c>
      <c r="F1847" s="11">
        <f>OM[[#This Row],[AUM]]-D1846</f>
        <v>9867091.5</v>
      </c>
      <c r="G1847" s="11">
        <f>OM[[#This Row],[∆ AUM]]-OM[[#This Row],[effetto mercato]]</f>
        <v>-1554009.8960869797</v>
      </c>
    </row>
    <row r="1848" spans="1:7">
      <c r="A1848" s="4">
        <v>44692</v>
      </c>
      <c r="B1848">
        <v>0.24709999999999999</v>
      </c>
      <c r="C1848" s="6">
        <f>OM[[#This Row],[Variaz]]/100</f>
        <v>2.4709999999999997E-3</v>
      </c>
      <c r="D1848" s="10">
        <f>AUM[[#This Row],[ Etica Obbligazionario Misto]]</f>
        <v>1793230169.4499998</v>
      </c>
      <c r="E1848" s="10">
        <f>D1847*OM[[#This Row],[Variazione percentuale]]</f>
        <v>4424372.4701764695</v>
      </c>
      <c r="F1848" s="11">
        <f>OM[[#This Row],[AUM]]-D1847</f>
        <v>2711160.879999876</v>
      </c>
      <c r="G1848" s="11">
        <f>OM[[#This Row],[∆ AUM]]-OM[[#This Row],[effetto mercato]]</f>
        <v>-1713211.5901765935</v>
      </c>
    </row>
    <row r="1849" spans="1:7">
      <c r="A1849" s="4">
        <v>44693</v>
      </c>
      <c r="B1849">
        <v>0.96</v>
      </c>
      <c r="C1849" s="6">
        <f>OM[[#This Row],[Variaz]]/100</f>
        <v>9.5999999999999992E-3</v>
      </c>
      <c r="D1849" s="10">
        <f>AUM[[#This Row],[ Etica Obbligazionario Misto]]</f>
        <v>1809388376.5799999</v>
      </c>
      <c r="E1849" s="10">
        <f>D1848*OM[[#This Row],[Variazione percentuale]]</f>
        <v>17215009.626719996</v>
      </c>
      <c r="F1849" s="11">
        <f>OM[[#This Row],[AUM]]-D1848</f>
        <v>16158207.130000114</v>
      </c>
      <c r="G1849" s="11">
        <f>OM[[#This Row],[∆ AUM]]-OM[[#This Row],[effetto mercato]]</f>
        <v>-1056802.4967198819</v>
      </c>
    </row>
    <row r="1850" spans="1:7">
      <c r="A1850" s="4">
        <v>44694</v>
      </c>
      <c r="B1850">
        <v>-0.39839999999999998</v>
      </c>
      <c r="C1850" s="6">
        <f>OM[[#This Row],[Variaz]]/100</f>
        <v>-3.9839999999999997E-3</v>
      </c>
      <c r="D1850" s="10">
        <f>AUM[[#This Row],[ Etica Obbligazionario Misto]]</f>
        <v>1800858354.99</v>
      </c>
      <c r="E1850" s="10">
        <f>D1849*OM[[#This Row],[Variazione percentuale]]</f>
        <v>-7208603.2922947193</v>
      </c>
      <c r="F1850" s="11">
        <f>OM[[#This Row],[AUM]]-D1849</f>
        <v>-8530021.5899999142</v>
      </c>
      <c r="G1850" s="11">
        <f>OM[[#This Row],[∆ AUM]]-OM[[#This Row],[effetto mercato]]</f>
        <v>-1321418.2977051949</v>
      </c>
    </row>
    <row r="1851" spans="1:7">
      <c r="A1851" s="4">
        <v>44697</v>
      </c>
      <c r="B1851">
        <v>2.58E-2</v>
      </c>
      <c r="C1851" s="6">
        <f>OM[[#This Row],[Variaz]]/100</f>
        <v>2.5799999999999998E-4</v>
      </c>
      <c r="D1851" s="10">
        <f>AUM[[#This Row],[ Etica Obbligazionario Misto]]</f>
        <v>1799909790.76</v>
      </c>
      <c r="E1851" s="10">
        <f>D1850*OM[[#This Row],[Variazione percentuale]]</f>
        <v>464621.45558741997</v>
      </c>
      <c r="F1851" s="11">
        <f>OM[[#This Row],[AUM]]-D1850</f>
        <v>-948564.23000001907</v>
      </c>
      <c r="G1851" s="11">
        <f>OM[[#This Row],[∆ AUM]]-OM[[#This Row],[effetto mercato]]</f>
        <v>-1413185.685587439</v>
      </c>
    </row>
    <row r="1852" spans="1:7">
      <c r="A1852" s="4">
        <v>44698</v>
      </c>
      <c r="B1852">
        <v>-0.503</v>
      </c>
      <c r="C1852" s="6">
        <f>OM[[#This Row],[Variaz]]/100</f>
        <v>-5.0299999999999997E-3</v>
      </c>
      <c r="D1852" s="10">
        <f>AUM[[#This Row],[ Etica Obbligazionario Misto]]</f>
        <v>1789783085.1500001</v>
      </c>
      <c r="E1852" s="10">
        <f>D1851*OM[[#This Row],[Variazione percentuale]]</f>
        <v>-9053546.2475227993</v>
      </c>
      <c r="F1852" s="11">
        <f>OM[[#This Row],[AUM]]-D1851</f>
        <v>-10126705.609999895</v>
      </c>
      <c r="G1852" s="11">
        <f>OM[[#This Row],[∆ AUM]]-OM[[#This Row],[effetto mercato]]</f>
        <v>-1073159.3624770958</v>
      </c>
    </row>
    <row r="1853" spans="1:7">
      <c r="A1853" s="4">
        <v>44699</v>
      </c>
      <c r="B1853">
        <v>-0.22040000000000001</v>
      </c>
      <c r="C1853" s="6">
        <f>OM[[#This Row],[Variaz]]/100</f>
        <v>-2.2040000000000002E-3</v>
      </c>
      <c r="D1853" s="10">
        <f>AUM[[#This Row],[ Etica Obbligazionario Misto]]</f>
        <v>1784566592.1299999</v>
      </c>
      <c r="E1853" s="10">
        <f>D1852*OM[[#This Row],[Variazione percentuale]]</f>
        <v>-3944681.9196706004</v>
      </c>
      <c r="F1853" s="11">
        <f>OM[[#This Row],[AUM]]-D1852</f>
        <v>-5216493.0200002193</v>
      </c>
      <c r="G1853" s="11">
        <f>OM[[#This Row],[∆ AUM]]-OM[[#This Row],[effetto mercato]]</f>
        <v>-1271811.1003296189</v>
      </c>
    </row>
    <row r="1854" spans="1:7">
      <c r="A1854" s="4">
        <v>44700</v>
      </c>
      <c r="B1854">
        <v>0.16889999999999999</v>
      </c>
      <c r="C1854" s="6">
        <f>OM[[#This Row],[Variaz]]/100</f>
        <v>1.689E-3</v>
      </c>
      <c r="D1854" s="10">
        <f>AUM[[#This Row],[ Etica Obbligazionario Misto]]</f>
        <v>1786793584.6700001</v>
      </c>
      <c r="E1854" s="10">
        <f>D1853*OM[[#This Row],[Variazione percentuale]]</f>
        <v>3014132.9741075695</v>
      </c>
      <c r="F1854" s="11">
        <f>OM[[#This Row],[AUM]]-D1853</f>
        <v>2226992.5400002003</v>
      </c>
      <c r="G1854" s="11">
        <f>OM[[#This Row],[∆ AUM]]-OM[[#This Row],[effetto mercato]]</f>
        <v>-787140.43410736928</v>
      </c>
    </row>
    <row r="1855" spans="1:7">
      <c r="A1855" s="4">
        <v>44701</v>
      </c>
      <c r="B1855">
        <v>-0.25940000000000002</v>
      </c>
      <c r="C1855" s="6">
        <f>OM[[#This Row],[Variaz]]/100</f>
        <v>-2.5940000000000004E-3</v>
      </c>
      <c r="D1855" s="10">
        <f>AUM[[#This Row],[ Etica Obbligazionario Misto]]</f>
        <v>1781678300.23</v>
      </c>
      <c r="E1855" s="10">
        <f>D1854*OM[[#This Row],[Variazione percentuale]]</f>
        <v>-4634942.5586339813</v>
      </c>
      <c r="F1855" s="11">
        <f>OM[[#This Row],[AUM]]-D1854</f>
        <v>-5115284.4400000572</v>
      </c>
      <c r="G1855" s="11">
        <f>OM[[#This Row],[∆ AUM]]-OM[[#This Row],[effetto mercato]]</f>
        <v>-480341.88136607595</v>
      </c>
    </row>
    <row r="1856" spans="1:7">
      <c r="A1856" s="4">
        <v>44704</v>
      </c>
      <c r="B1856">
        <v>-0.29909999999999998</v>
      </c>
      <c r="C1856" s="6">
        <f>OM[[#This Row],[Variaz]]/100</f>
        <v>-2.9909999999999997E-3</v>
      </c>
      <c r="D1856" s="10">
        <f>AUM[[#This Row],[ Etica Obbligazionario Misto]]</f>
        <v>1775775840.49</v>
      </c>
      <c r="E1856" s="10">
        <f>D1855*OM[[#This Row],[Variazione percentuale]]</f>
        <v>-5328999.7959879292</v>
      </c>
      <c r="F1856" s="11">
        <f>OM[[#This Row],[AUM]]-D1855</f>
        <v>-5902459.7400000095</v>
      </c>
      <c r="G1856" s="11">
        <f>OM[[#This Row],[∆ AUM]]-OM[[#This Row],[effetto mercato]]</f>
        <v>-573459.94401208032</v>
      </c>
    </row>
    <row r="1857" spans="1:7">
      <c r="A1857" s="4">
        <v>44705</v>
      </c>
      <c r="B1857">
        <v>2.6100000000000002E-2</v>
      </c>
      <c r="C1857" s="6">
        <f>OM[[#This Row],[Variaz]]/100</f>
        <v>2.61E-4</v>
      </c>
      <c r="D1857" s="10">
        <f>AUM[[#This Row],[ Etica Obbligazionario Misto]]</f>
        <v>1775422320.4999998</v>
      </c>
      <c r="E1857" s="10">
        <f>D1856*OM[[#This Row],[Variazione percentuale]]</f>
        <v>463477.49436789</v>
      </c>
      <c r="F1857" s="11">
        <f>OM[[#This Row],[AUM]]-D1856</f>
        <v>-353519.99000024796</v>
      </c>
      <c r="G1857" s="11">
        <f>OM[[#This Row],[∆ AUM]]-OM[[#This Row],[effetto mercato]]</f>
        <v>-816997.48436813802</v>
      </c>
    </row>
    <row r="1858" spans="1:7">
      <c r="A1858" s="4">
        <v>44706</v>
      </c>
      <c r="B1858">
        <v>0.1956</v>
      </c>
      <c r="C1858" s="6">
        <f>OM[[#This Row],[Variaz]]/100</f>
        <v>1.9559999999999998E-3</v>
      </c>
      <c r="D1858" s="10">
        <f>AUM[[#This Row],[ Etica Obbligazionario Misto]]</f>
        <v>1778009791.0799997</v>
      </c>
      <c r="E1858" s="10">
        <f>D1857*OM[[#This Row],[Variazione percentuale]]</f>
        <v>3472726.0588979991</v>
      </c>
      <c r="F1858" s="11">
        <f>OM[[#This Row],[AUM]]-D1857</f>
        <v>2587470.5799999237</v>
      </c>
      <c r="G1858" s="11">
        <f>OM[[#This Row],[∆ AUM]]-OM[[#This Row],[effetto mercato]]</f>
        <v>-885255.47889807541</v>
      </c>
    </row>
    <row r="1859" spans="1:7">
      <c r="A1859" s="4">
        <v>44707</v>
      </c>
      <c r="B1859">
        <v>7.8100000000000003E-2</v>
      </c>
      <c r="C1859" s="6">
        <f>OM[[#This Row],[Variaz]]/100</f>
        <v>7.8100000000000001E-4</v>
      </c>
      <c r="D1859" s="10">
        <f>AUM[[#This Row],[ Etica Obbligazionario Misto]]</f>
        <v>1778917315.28</v>
      </c>
      <c r="E1859" s="10">
        <f>D1858*OM[[#This Row],[Variazione percentuale]]</f>
        <v>1388625.6468334799</v>
      </c>
      <c r="F1859" s="11">
        <f>OM[[#This Row],[AUM]]-D1858</f>
        <v>907524.2000002861</v>
      </c>
      <c r="G1859" s="11">
        <f>OM[[#This Row],[∆ AUM]]-OM[[#This Row],[effetto mercato]]</f>
        <v>-481101.44683319377</v>
      </c>
    </row>
    <row r="1860" spans="1:7">
      <c r="A1860" s="4">
        <v>44708</v>
      </c>
      <c r="B1860">
        <v>0.3251</v>
      </c>
      <c r="C1860" s="6">
        <f>OM[[#This Row],[Variaz]]/100</f>
        <v>3.251E-3</v>
      </c>
      <c r="D1860" s="10">
        <f>AUM[[#This Row],[ Etica Obbligazionario Misto]]</f>
        <v>1783780622.1300001</v>
      </c>
      <c r="E1860" s="10">
        <f>D1859*OM[[#This Row],[Variazione percentuale]]</f>
        <v>5783260.1919752797</v>
      </c>
      <c r="F1860" s="11">
        <f>OM[[#This Row],[AUM]]-D1859</f>
        <v>4863306.8500001431</v>
      </c>
      <c r="G1860" s="11">
        <f>OM[[#This Row],[∆ AUM]]-OM[[#This Row],[effetto mercato]]</f>
        <v>-919953.34197513666</v>
      </c>
    </row>
    <row r="1861" spans="1:7">
      <c r="A1861" s="4">
        <v>44711</v>
      </c>
      <c r="B1861">
        <v>-0.42770000000000002</v>
      </c>
      <c r="C1861" s="6">
        <f>OM[[#This Row],[Variaz]]/100</f>
        <v>-4.2770000000000004E-3</v>
      </c>
      <c r="D1861" s="10">
        <f>AUM[[#This Row],[ Etica Obbligazionario Misto]]</f>
        <v>1775643079.77</v>
      </c>
      <c r="E1861" s="10">
        <f>D1860*OM[[#This Row],[Variazione percentuale]]</f>
        <v>-7629229.7208500113</v>
      </c>
      <c r="F1861" s="11">
        <f>OM[[#This Row],[AUM]]-D1860</f>
        <v>-8137542.3600001335</v>
      </c>
      <c r="G1861" s="11">
        <f>OM[[#This Row],[∆ AUM]]-OM[[#This Row],[effetto mercato]]</f>
        <v>-508312.63915012218</v>
      </c>
    </row>
    <row r="1862" spans="1:7">
      <c r="A1862" s="4">
        <v>44712</v>
      </c>
      <c r="B1862">
        <v>-0.48159999999999997</v>
      </c>
      <c r="C1862" s="6">
        <f>OM[[#This Row],[Variaz]]/100</f>
        <v>-4.816E-3</v>
      </c>
      <c r="D1862" s="10">
        <f>AUM[[#This Row],[ Etica Obbligazionario Misto]]</f>
        <v>1766733960.9100001</v>
      </c>
      <c r="E1862" s="10">
        <f>D1861*OM[[#This Row],[Variazione percentuale]]</f>
        <v>-8551497.0721723195</v>
      </c>
      <c r="F1862" s="11">
        <f>OM[[#This Row],[AUM]]-D1861</f>
        <v>-8909118.8599998951</v>
      </c>
      <c r="G1862" s="11">
        <f>OM[[#This Row],[∆ AUM]]-OM[[#This Row],[effetto mercato]]</f>
        <v>-357621.78782757558</v>
      </c>
    </row>
    <row r="1863" spans="1:7">
      <c r="A1863" s="4">
        <v>44713</v>
      </c>
      <c r="B1863">
        <v>-0.49709999999999999</v>
      </c>
      <c r="C1863" s="6">
        <f>OM[[#This Row],[Variaz]]/100</f>
        <v>-4.9709999999999997E-3</v>
      </c>
      <c r="D1863" s="10">
        <f>AUM[[#This Row],[ Etica Obbligazionario Misto]]</f>
        <v>1756987060.2199998</v>
      </c>
      <c r="E1863" s="10">
        <f>D1862*OM[[#This Row],[Variazione percentuale]]</f>
        <v>-8782434.5196836106</v>
      </c>
      <c r="F1863" s="11">
        <f>OM[[#This Row],[AUM]]-D1862</f>
        <v>-9746900.6900002956</v>
      </c>
      <c r="G1863" s="11">
        <f>OM[[#This Row],[∆ AUM]]-OM[[#This Row],[effetto mercato]]</f>
        <v>-964466.17031668499</v>
      </c>
    </row>
    <row r="1864" spans="1:7">
      <c r="A1864" s="4">
        <v>44715</v>
      </c>
      <c r="B1864">
        <v>-0.59160000000000001</v>
      </c>
      <c r="C1864" s="6">
        <f>OM[[#This Row],[Variaz]]/100</f>
        <v>-5.9160000000000003E-3</v>
      </c>
      <c r="D1864" s="10">
        <f>AUM[[#This Row],[ Etica Obbligazionario Misto]]</f>
        <v>1746215094.6699998</v>
      </c>
      <c r="E1864" s="10">
        <f>D1863*OM[[#This Row],[Variazione percentuale]]</f>
        <v>-10394335.44826152</v>
      </c>
      <c r="F1864" s="11">
        <f>OM[[#This Row],[AUM]]-D1863</f>
        <v>-10771965.549999952</v>
      </c>
      <c r="G1864" s="11">
        <f>OM[[#This Row],[∆ AUM]]-OM[[#This Row],[effetto mercato]]</f>
        <v>-377630.10173843242</v>
      </c>
    </row>
    <row r="1865" spans="1:7">
      <c r="A1865" s="4">
        <v>44718</v>
      </c>
      <c r="B1865">
        <v>-0.18509999999999999</v>
      </c>
      <c r="C1865" s="6">
        <f>OM[[#This Row],[Variaz]]/100</f>
        <v>-1.8509999999999998E-3</v>
      </c>
      <c r="D1865" s="10">
        <f>AUM[[#This Row],[ Etica Obbligazionario Misto]]</f>
        <v>1742562950.26</v>
      </c>
      <c r="E1865" s="10">
        <f>D1864*OM[[#This Row],[Variazione percentuale]]</f>
        <v>-3232244.1402341696</v>
      </c>
      <c r="F1865" s="11">
        <f>OM[[#This Row],[AUM]]-D1864</f>
        <v>-3652144.4099998474</v>
      </c>
      <c r="G1865" s="11">
        <f>OM[[#This Row],[∆ AUM]]-OM[[#This Row],[effetto mercato]]</f>
        <v>-419900.26976567786</v>
      </c>
    </row>
    <row r="1866" spans="1:7">
      <c r="A1866" s="4">
        <v>44719</v>
      </c>
      <c r="B1866">
        <v>0.30470000000000003</v>
      </c>
      <c r="C1866" s="6">
        <f>OM[[#This Row],[Variaz]]/100</f>
        <v>3.0470000000000002E-3</v>
      </c>
      <c r="D1866" s="10">
        <f>AUM[[#This Row],[ Etica Obbligazionario Misto]]</f>
        <v>1748132626.9500003</v>
      </c>
      <c r="E1866" s="10">
        <f>D1865*OM[[#This Row],[Variazione percentuale]]</f>
        <v>5309589.3094422203</v>
      </c>
      <c r="F1866" s="11">
        <f>OM[[#This Row],[AUM]]-D1865</f>
        <v>5569676.6900002956</v>
      </c>
      <c r="G1866" s="11">
        <f>OM[[#This Row],[∆ AUM]]-OM[[#This Row],[effetto mercato]]</f>
        <v>260087.38055807538</v>
      </c>
    </row>
    <row r="1867" spans="1:7">
      <c r="A1867" s="4">
        <v>44720</v>
      </c>
      <c r="B1867">
        <v>-0.43590000000000001</v>
      </c>
      <c r="C1867" s="6">
        <f>OM[[#This Row],[Variaz]]/100</f>
        <v>-4.359E-3</v>
      </c>
      <c r="D1867" s="10">
        <f>AUM[[#This Row],[ Etica Obbligazionario Misto]]</f>
        <v>1739908048.24</v>
      </c>
      <c r="E1867" s="10">
        <f>D1866*OM[[#This Row],[Variazione percentuale]]</f>
        <v>-7620110.1208750512</v>
      </c>
      <c r="F1867" s="11">
        <f>OM[[#This Row],[AUM]]-D1866</f>
        <v>-8224578.7100002766</v>
      </c>
      <c r="G1867" s="11">
        <f>OM[[#This Row],[∆ AUM]]-OM[[#This Row],[effetto mercato]]</f>
        <v>-604468.58912522532</v>
      </c>
    </row>
    <row r="1868" spans="1:7">
      <c r="A1868" s="4">
        <v>44721</v>
      </c>
      <c r="B1868">
        <v>-0.76939999999999997</v>
      </c>
      <c r="C1868" s="6">
        <f>OM[[#This Row],[Variaz]]/100</f>
        <v>-7.6939999999999995E-3</v>
      </c>
      <c r="D1868" s="10">
        <f>AUM[[#This Row],[ Etica Obbligazionario Misto]]</f>
        <v>1725019578.6000001</v>
      </c>
      <c r="E1868" s="10">
        <f>D1867*OM[[#This Row],[Variazione percentuale]]</f>
        <v>-13386852.52315856</v>
      </c>
      <c r="F1868" s="11">
        <f>OM[[#This Row],[AUM]]-D1867</f>
        <v>-14888469.639999866</v>
      </c>
      <c r="G1868" s="11">
        <f>OM[[#This Row],[∆ AUM]]-OM[[#This Row],[effetto mercato]]</f>
        <v>-1501617.1168413069</v>
      </c>
    </row>
    <row r="1869" spans="1:7">
      <c r="A1869" s="4">
        <v>44722</v>
      </c>
      <c r="B1869">
        <v>-0.86899999999999999</v>
      </c>
      <c r="C1869" s="6">
        <f>OM[[#This Row],[Variaz]]/100</f>
        <v>-8.6899999999999998E-3</v>
      </c>
      <c r="D1869" s="10">
        <f>AUM[[#This Row],[ Etica Obbligazionario Misto]]</f>
        <v>1709444319.4499998</v>
      </c>
      <c r="E1869" s="10">
        <f>D1868*OM[[#This Row],[Variazione percentuale]]</f>
        <v>-14990420.138034001</v>
      </c>
      <c r="F1869" s="11">
        <f>OM[[#This Row],[AUM]]-D1868</f>
        <v>-15575259.150000334</v>
      </c>
      <c r="G1869" s="11">
        <f>OM[[#This Row],[∆ AUM]]-OM[[#This Row],[effetto mercato]]</f>
        <v>-584839.01196633279</v>
      </c>
    </row>
    <row r="1870" spans="1:7">
      <c r="A1870" s="4">
        <v>44725</v>
      </c>
      <c r="B1870">
        <v>-1.3082</v>
      </c>
      <c r="C1870" s="6">
        <f>OM[[#This Row],[Variaz]]/100</f>
        <v>-1.3082E-2</v>
      </c>
      <c r="D1870" s="10">
        <f>AUM[[#This Row],[ Etica Obbligazionario Misto]]</f>
        <v>1685352006.8</v>
      </c>
      <c r="E1870" s="10">
        <f>D1869*OM[[#This Row],[Variazione percentuale]]</f>
        <v>-22362950.587044898</v>
      </c>
      <c r="F1870" s="11">
        <f>OM[[#This Row],[AUM]]-D1869</f>
        <v>-24092312.649999857</v>
      </c>
      <c r="G1870" s="11">
        <f>OM[[#This Row],[∆ AUM]]-OM[[#This Row],[effetto mercato]]</f>
        <v>-1729362.0629549585</v>
      </c>
    </row>
    <row r="1871" spans="1:7">
      <c r="A1871" s="4">
        <v>44726</v>
      </c>
      <c r="B1871">
        <v>-0.95650000000000002</v>
      </c>
      <c r="C1871" s="6">
        <f>OM[[#This Row],[Variaz]]/100</f>
        <v>-9.5650000000000006E-3</v>
      </c>
      <c r="D1871" s="10">
        <f>AUM[[#This Row],[ Etica Obbligazionario Misto]]</f>
        <v>1667547093.0999999</v>
      </c>
      <c r="E1871" s="10">
        <f>D1870*OM[[#This Row],[Variazione percentuale]]</f>
        <v>-16120391.945042001</v>
      </c>
      <c r="F1871" s="11">
        <f>OM[[#This Row],[AUM]]-D1870</f>
        <v>-17804913.700000048</v>
      </c>
      <c r="G1871" s="11">
        <f>OM[[#This Row],[∆ AUM]]-OM[[#This Row],[effetto mercato]]</f>
        <v>-1684521.7549580466</v>
      </c>
    </row>
    <row r="1872" spans="1:7">
      <c r="A1872" s="4">
        <v>44727</v>
      </c>
      <c r="B1872">
        <v>1.2417</v>
      </c>
      <c r="C1872" s="6">
        <f>OM[[#This Row],[Variaz]]/100</f>
        <v>1.2417000000000001E-2</v>
      </c>
      <c r="D1872" s="10">
        <f>AUM[[#This Row],[ Etica Obbligazionario Misto]]</f>
        <v>1687344906.6399999</v>
      </c>
      <c r="E1872" s="10">
        <f>D1871*OM[[#This Row],[Variazione percentuale]]</f>
        <v>20705932.255022701</v>
      </c>
      <c r="F1872" s="11">
        <f>OM[[#This Row],[AUM]]-D1871</f>
        <v>19797813.539999962</v>
      </c>
      <c r="G1872" s="11">
        <f>OM[[#This Row],[∆ AUM]]-OM[[#This Row],[effetto mercato]]</f>
        <v>-908118.71502273902</v>
      </c>
    </row>
    <row r="1873" spans="1:7">
      <c r="A1873" s="4">
        <v>44728</v>
      </c>
      <c r="B1873">
        <v>-0.3271</v>
      </c>
      <c r="C1873" s="6">
        <f>OM[[#This Row],[Variaz]]/100</f>
        <v>-3.271E-3</v>
      </c>
      <c r="D1873" s="10">
        <f>AUM[[#This Row],[ Etica Obbligazionario Misto]]</f>
        <v>1680141147.8499999</v>
      </c>
      <c r="E1873" s="10">
        <f>D1872*OM[[#This Row],[Variazione percentuale]]</f>
        <v>-5519305.1896194397</v>
      </c>
      <c r="F1873" s="11">
        <f>OM[[#This Row],[AUM]]-D1872</f>
        <v>-7203758.7899999619</v>
      </c>
      <c r="G1873" s="11">
        <f>OM[[#This Row],[∆ AUM]]-OM[[#This Row],[effetto mercato]]</f>
        <v>-1684453.6003805222</v>
      </c>
    </row>
    <row r="1874" spans="1:7">
      <c r="A1874" s="4">
        <v>44729</v>
      </c>
      <c r="B1874">
        <v>0.45119999999999999</v>
      </c>
      <c r="C1874" s="6">
        <f>OM[[#This Row],[Variaz]]/100</f>
        <v>4.5119999999999995E-3</v>
      </c>
      <c r="D1874" s="10">
        <f>AUM[[#This Row],[ Etica Obbligazionario Misto]]</f>
        <v>1685859017.46</v>
      </c>
      <c r="E1874" s="10">
        <f>D1873*OM[[#This Row],[Variazione percentuale]]</f>
        <v>7580796.8590991991</v>
      </c>
      <c r="F1874" s="11">
        <f>OM[[#This Row],[AUM]]-D1873</f>
        <v>5717869.6100001335</v>
      </c>
      <c r="G1874" s="11">
        <f>OM[[#This Row],[∆ AUM]]-OM[[#This Row],[effetto mercato]]</f>
        <v>-1862927.2490990655</v>
      </c>
    </row>
    <row r="1875" spans="1:7">
      <c r="A1875" s="4">
        <v>44732</v>
      </c>
      <c r="B1875">
        <v>-0.57169999999999999</v>
      </c>
      <c r="C1875" s="6">
        <f>OM[[#This Row],[Variaz]]/100</f>
        <v>-5.7169999999999999E-3</v>
      </c>
      <c r="D1875" s="10">
        <f>AUM[[#This Row],[ Etica Obbligazionario Misto]]</f>
        <v>1675965946.8699999</v>
      </c>
      <c r="E1875" s="10">
        <f>D1874*OM[[#This Row],[Variazione percentuale]]</f>
        <v>-9638056.0028188191</v>
      </c>
      <c r="F1875" s="11">
        <f>OM[[#This Row],[AUM]]-D1874</f>
        <v>-9893070.5900001526</v>
      </c>
      <c r="G1875" s="11">
        <f>OM[[#This Row],[∆ AUM]]-OM[[#This Row],[effetto mercato]]</f>
        <v>-255014.58718133345</v>
      </c>
    </row>
    <row r="1876" spans="1:7">
      <c r="A1876" s="4">
        <v>44733</v>
      </c>
      <c r="B1876">
        <v>2.7400000000000001E-2</v>
      </c>
      <c r="C1876" s="6">
        <f>OM[[#This Row],[Variaz]]/100</f>
        <v>2.7399999999999999E-4</v>
      </c>
      <c r="D1876" s="10">
        <f>AUM[[#This Row],[ Etica Obbligazionario Misto]]</f>
        <v>1675673840.1800001</v>
      </c>
      <c r="E1876" s="10">
        <f>D1875*OM[[#This Row],[Variazione percentuale]]</f>
        <v>459214.66944237996</v>
      </c>
      <c r="F1876" s="11">
        <f>OM[[#This Row],[AUM]]-D1875</f>
        <v>-292106.6899998188</v>
      </c>
      <c r="G1876" s="11">
        <f>OM[[#This Row],[∆ AUM]]-OM[[#This Row],[effetto mercato]]</f>
        <v>-751321.35944219877</v>
      </c>
    </row>
    <row r="1877" spans="1:7">
      <c r="A1877" s="4">
        <v>44734</v>
      </c>
      <c r="B1877">
        <v>0.67059999999999997</v>
      </c>
      <c r="C1877" s="6">
        <f>OM[[#This Row],[Variaz]]/100</f>
        <v>6.7060000000000002E-3</v>
      </c>
      <c r="D1877" s="10">
        <f>AUM[[#This Row],[ Etica Obbligazionario Misto]]</f>
        <v>1686762218.45</v>
      </c>
      <c r="E1877" s="10">
        <f>D1876*OM[[#This Row],[Variazione percentuale]]</f>
        <v>11237068.772247082</v>
      </c>
      <c r="F1877" s="11">
        <f>OM[[#This Row],[AUM]]-D1876</f>
        <v>11088378.269999981</v>
      </c>
      <c r="G1877" s="11">
        <f>OM[[#This Row],[∆ AUM]]-OM[[#This Row],[effetto mercato]]</f>
        <v>-148690.5022471007</v>
      </c>
    </row>
    <row r="1878" spans="1:7">
      <c r="A1878" s="4">
        <v>44735</v>
      </c>
      <c r="B1878">
        <v>1.0331999999999999</v>
      </c>
      <c r="C1878" s="6">
        <f>OM[[#This Row],[Variaz]]/100</f>
        <v>1.0331999999999999E-2</v>
      </c>
      <c r="D1878" s="10">
        <f>AUM[[#This Row],[ Etica Obbligazionario Misto]]</f>
        <v>1703605668.5800002</v>
      </c>
      <c r="E1878" s="10">
        <f>D1877*OM[[#This Row],[Variazione percentuale]]</f>
        <v>17427627.241025399</v>
      </c>
      <c r="F1878" s="11">
        <f>OM[[#This Row],[AUM]]-D1877</f>
        <v>16843450.130000114</v>
      </c>
      <c r="G1878" s="11">
        <f>OM[[#This Row],[∆ AUM]]-OM[[#This Row],[effetto mercato]]</f>
        <v>-584177.11102528498</v>
      </c>
    </row>
    <row r="1879" spans="1:7">
      <c r="A1879" s="4">
        <v>44736</v>
      </c>
      <c r="B1879">
        <v>0.1211</v>
      </c>
      <c r="C1879" s="6">
        <f>OM[[#This Row],[Variaz]]/100</f>
        <v>1.2110000000000001E-3</v>
      </c>
      <c r="D1879" s="10">
        <f>AUM[[#This Row],[ Etica Obbligazionario Misto]]</f>
        <v>1705126729.5999999</v>
      </c>
      <c r="E1879" s="10">
        <f>D1878*OM[[#This Row],[Variazione percentuale]]</f>
        <v>2063066.4646503802</v>
      </c>
      <c r="F1879" s="11">
        <f>OM[[#This Row],[AUM]]-D1878</f>
        <v>1521061.0199997425</v>
      </c>
      <c r="G1879" s="11">
        <f>OM[[#This Row],[∆ AUM]]-OM[[#This Row],[effetto mercato]]</f>
        <v>-542005.44465063768</v>
      </c>
    </row>
    <row r="1880" spans="1:7">
      <c r="A1880" s="4">
        <v>44739</v>
      </c>
      <c r="B1880">
        <v>-0.45689999999999997</v>
      </c>
      <c r="C1880" s="6">
        <f>OM[[#This Row],[Variaz]]/100</f>
        <v>-4.5690000000000001E-3</v>
      </c>
      <c r="D1880" s="10">
        <f>AUM[[#This Row],[ Etica Obbligazionario Misto]]</f>
        <v>1696211275.7499998</v>
      </c>
      <c r="E1880" s="10">
        <f>D1879*OM[[#This Row],[Variazione percentuale]]</f>
        <v>-7790724.0275424002</v>
      </c>
      <c r="F1880" s="11">
        <f>OM[[#This Row],[AUM]]-D1879</f>
        <v>-8915453.8500001431</v>
      </c>
      <c r="G1880" s="11">
        <f>OM[[#This Row],[∆ AUM]]-OM[[#This Row],[effetto mercato]]</f>
        <v>-1124729.8224577429</v>
      </c>
    </row>
    <row r="1881" spans="1:7">
      <c r="A1881" s="4">
        <v>44740</v>
      </c>
      <c r="B1881">
        <v>-0.48599999999999999</v>
      </c>
      <c r="C1881" s="6">
        <f>OM[[#This Row],[Variaz]]/100</f>
        <v>-4.8599999999999997E-3</v>
      </c>
      <c r="D1881" s="10">
        <f>AUM[[#This Row],[ Etica Obbligazionario Misto]]</f>
        <v>1687515227.5</v>
      </c>
      <c r="E1881" s="10">
        <f>D1880*OM[[#This Row],[Variazione percentuale]]</f>
        <v>-8243586.8001449984</v>
      </c>
      <c r="F1881" s="11">
        <f>OM[[#This Row],[AUM]]-D1880</f>
        <v>-8696048.2499997616</v>
      </c>
      <c r="G1881" s="11">
        <f>OM[[#This Row],[∆ AUM]]-OM[[#This Row],[effetto mercato]]</f>
        <v>-452461.44985476322</v>
      </c>
    </row>
    <row r="1882" spans="1:7">
      <c r="A1882" s="4">
        <v>44741</v>
      </c>
      <c r="B1882">
        <v>0.4748</v>
      </c>
      <c r="C1882" s="6">
        <f>OM[[#This Row],[Variaz]]/100</f>
        <v>4.7479999999999996E-3</v>
      </c>
      <c r="D1882" s="10">
        <f>AUM[[#This Row],[ Etica Obbligazionario Misto]]</f>
        <v>1695261685.96</v>
      </c>
      <c r="E1882" s="10">
        <f>D1881*OM[[#This Row],[Variazione percentuale]]</f>
        <v>8012322.3001699997</v>
      </c>
      <c r="F1882" s="11">
        <f>OM[[#This Row],[AUM]]-D1881</f>
        <v>7746458.4600000381</v>
      </c>
      <c r="G1882" s="11">
        <f>OM[[#This Row],[∆ AUM]]-OM[[#This Row],[effetto mercato]]</f>
        <v>-265863.84016996156</v>
      </c>
    </row>
    <row r="1883" spans="1:7">
      <c r="A1883" s="4">
        <v>44742</v>
      </c>
      <c r="B1883">
        <v>0.72909999999999997</v>
      </c>
      <c r="C1883" s="6">
        <f>OM[[#This Row],[Variaz]]/100</f>
        <v>7.2909999999999997E-3</v>
      </c>
      <c r="D1883" s="10">
        <f>AUM[[#This Row],[ Etica Obbligazionario Misto]]</f>
        <v>1707392463.5899999</v>
      </c>
      <c r="E1883" s="10">
        <f>D1882*OM[[#This Row],[Variazione percentuale]]</f>
        <v>12360152.952334359</v>
      </c>
      <c r="F1883" s="11">
        <f>OM[[#This Row],[AUM]]-D1882</f>
        <v>12130777.629999876</v>
      </c>
      <c r="G1883" s="11">
        <f>OM[[#This Row],[∆ AUM]]-OM[[#This Row],[effetto mercato]]</f>
        <v>-229375.32233448327</v>
      </c>
    </row>
    <row r="1884" spans="1:7">
      <c r="A1884" s="4">
        <v>44743</v>
      </c>
      <c r="B1884">
        <v>0.67020000000000002</v>
      </c>
      <c r="C1884" s="6">
        <f>OM[[#This Row],[Variaz]]/100</f>
        <v>6.7020000000000005E-3</v>
      </c>
      <c r="D1884" s="10">
        <f>AUM[[#This Row],[ Etica Obbligazionario Misto]]</f>
        <v>1718166149.6300001</v>
      </c>
      <c r="E1884" s="10">
        <f>D1883*OM[[#This Row],[Variazione percentuale]]</f>
        <v>11442944.290980181</v>
      </c>
      <c r="F1884" s="11">
        <f>OM[[#This Row],[AUM]]-D1883</f>
        <v>10773686.0400002</v>
      </c>
      <c r="G1884" s="11">
        <f>OM[[#This Row],[∆ AUM]]-OM[[#This Row],[effetto mercato]]</f>
        <v>-669258.25097998045</v>
      </c>
    </row>
    <row r="1885" spans="1:7">
      <c r="A1885" s="4">
        <v>44746</v>
      </c>
      <c r="B1885">
        <v>-0.62580000000000002</v>
      </c>
      <c r="C1885" s="6">
        <f>OM[[#This Row],[Variaz]]/100</f>
        <v>-6.2580000000000005E-3</v>
      </c>
      <c r="D1885" s="10">
        <f>AUM[[#This Row],[ Etica Obbligazionario Misto]]</f>
        <v>1707350175.7499998</v>
      </c>
      <c r="E1885" s="10">
        <f>D1884*OM[[#This Row],[Variazione percentuale]]</f>
        <v>-10752283.764384542</v>
      </c>
      <c r="F1885" s="11">
        <f>OM[[#This Row],[AUM]]-D1884</f>
        <v>-10815973.880000353</v>
      </c>
      <c r="G1885" s="11">
        <f>OM[[#This Row],[∆ AUM]]-OM[[#This Row],[effetto mercato]]</f>
        <v>-63690.115615811199</v>
      </c>
    </row>
    <row r="1886" spans="1:7">
      <c r="A1886" s="4">
        <v>44747</v>
      </c>
      <c r="B1886">
        <v>0.80400000000000005</v>
      </c>
      <c r="C1886" s="6">
        <f>OM[[#This Row],[Variaz]]/100</f>
        <v>8.0400000000000003E-3</v>
      </c>
      <c r="D1886" s="10">
        <f>AUM[[#This Row],[ Etica Obbligazionario Misto]]</f>
        <v>1720788421.3300002</v>
      </c>
      <c r="E1886" s="10">
        <f>D1885*OM[[#This Row],[Variazione percentuale]]</f>
        <v>13727095.413029999</v>
      </c>
      <c r="F1886" s="11">
        <f>OM[[#This Row],[AUM]]-D1885</f>
        <v>13438245.580000401</v>
      </c>
      <c r="G1886" s="11">
        <f>OM[[#This Row],[∆ AUM]]-OM[[#This Row],[effetto mercato]]</f>
        <v>-288849.833029598</v>
      </c>
    </row>
    <row r="1887" spans="1:7">
      <c r="A1887" s="4">
        <v>44748</v>
      </c>
      <c r="B1887">
        <v>0.1196</v>
      </c>
      <c r="C1887" s="6">
        <f>OM[[#This Row],[Variaz]]/100</f>
        <v>1.196E-3</v>
      </c>
      <c r="D1887" s="10">
        <f>AUM[[#This Row],[ Etica Obbligazionario Misto]]</f>
        <v>1723109639.1299999</v>
      </c>
      <c r="E1887" s="10">
        <f>D1886*OM[[#This Row],[Variazione percentuale]]</f>
        <v>2058062.9519106802</v>
      </c>
      <c r="F1887" s="11">
        <f>OM[[#This Row],[AUM]]-D1886</f>
        <v>2321217.7999997139</v>
      </c>
      <c r="G1887" s="11">
        <f>OM[[#This Row],[∆ AUM]]-OM[[#This Row],[effetto mercato]]</f>
        <v>263154.84808903374</v>
      </c>
    </row>
    <row r="1888" spans="1:7">
      <c r="A1888" s="4">
        <v>44749</v>
      </c>
      <c r="B1888">
        <v>-0.41160000000000002</v>
      </c>
      <c r="C1888" s="6">
        <f>OM[[#This Row],[Variaz]]/100</f>
        <v>-4.1159999999999999E-3</v>
      </c>
      <c r="D1888" s="10">
        <f>AUM[[#This Row],[ Etica Obbligazionario Misto]]</f>
        <v>1715927336.4300001</v>
      </c>
      <c r="E1888" s="10">
        <f>D1887*OM[[#This Row],[Variazione percentuale]]</f>
        <v>-7092319.2746590795</v>
      </c>
      <c r="F1888" s="11">
        <f>OM[[#This Row],[AUM]]-D1887</f>
        <v>-7182302.6999998093</v>
      </c>
      <c r="G1888" s="11">
        <f>OM[[#This Row],[∆ AUM]]-OM[[#This Row],[effetto mercato]]</f>
        <v>-89983.425340729766</v>
      </c>
    </row>
    <row r="1889" spans="1:7">
      <c r="A1889" s="4">
        <v>44750</v>
      </c>
      <c r="B1889">
        <v>-0.04</v>
      </c>
      <c r="C1889" s="6">
        <f>OM[[#This Row],[Variaz]]/100</f>
        <v>-4.0000000000000002E-4</v>
      </c>
      <c r="D1889" s="10">
        <f>AUM[[#This Row],[ Etica Obbligazionario Misto]]</f>
        <v>1715112902.28</v>
      </c>
      <c r="E1889" s="10">
        <f>D1888*OM[[#This Row],[Variazione percentuale]]</f>
        <v>-686370.93457200006</v>
      </c>
      <c r="F1889" s="11">
        <f>OM[[#This Row],[AUM]]-D1888</f>
        <v>-814434.15000009537</v>
      </c>
      <c r="G1889" s="11">
        <f>OM[[#This Row],[∆ AUM]]-OM[[#This Row],[effetto mercato]]</f>
        <v>-128063.21542809531</v>
      </c>
    </row>
    <row r="1890" spans="1:7">
      <c r="A1890" s="4">
        <v>44753</v>
      </c>
      <c r="B1890">
        <v>0.44009999999999999</v>
      </c>
      <c r="C1890" s="6">
        <f>OM[[#This Row],[Variaz]]/100</f>
        <v>4.4009999999999995E-3</v>
      </c>
      <c r="D1890" s="10">
        <f>AUM[[#This Row],[ Etica Obbligazionario Misto]]</f>
        <v>1721949853.03</v>
      </c>
      <c r="E1890" s="10">
        <f>D1889*OM[[#This Row],[Variazione percentuale]]</f>
        <v>7548211.8829342788</v>
      </c>
      <c r="F1890" s="11">
        <f>OM[[#This Row],[AUM]]-D1889</f>
        <v>6836950.75</v>
      </c>
      <c r="G1890" s="11">
        <f>OM[[#This Row],[∆ AUM]]-OM[[#This Row],[effetto mercato]]</f>
        <v>-711261.13293427881</v>
      </c>
    </row>
    <row r="1891" spans="1:7">
      <c r="A1891" s="4">
        <v>44754</v>
      </c>
      <c r="B1891">
        <v>0.62409999999999999</v>
      </c>
      <c r="C1891" s="6">
        <f>OM[[#This Row],[Variaz]]/100</f>
        <v>6.241E-3</v>
      </c>
      <c r="D1891" s="10">
        <f>AUM[[#This Row],[ Etica Obbligazionario Misto]]</f>
        <v>1732200220.6199999</v>
      </c>
      <c r="E1891" s="10">
        <f>D1890*OM[[#This Row],[Variazione percentuale]]</f>
        <v>10746689.032760229</v>
      </c>
      <c r="F1891" s="11">
        <f>OM[[#This Row],[AUM]]-D1890</f>
        <v>10250367.589999914</v>
      </c>
      <c r="G1891" s="11">
        <f>OM[[#This Row],[∆ AUM]]-OM[[#This Row],[effetto mercato]]</f>
        <v>-496321.44276031479</v>
      </c>
    </row>
    <row r="1892" spans="1:7">
      <c r="A1892" s="4">
        <v>44755</v>
      </c>
      <c r="B1892">
        <v>-0.13200000000000001</v>
      </c>
      <c r="C1892" s="6">
        <f>OM[[#This Row],[Variaz]]/100</f>
        <v>-1.32E-3</v>
      </c>
      <c r="D1892" s="10">
        <f>AUM[[#This Row],[ Etica Obbligazionario Misto]]</f>
        <v>1729971840.6600001</v>
      </c>
      <c r="E1892" s="10">
        <f>D1891*OM[[#This Row],[Variazione percentuale]]</f>
        <v>-2286504.2912184</v>
      </c>
      <c r="F1892" s="11">
        <f>OM[[#This Row],[AUM]]-D1891</f>
        <v>-2228379.9599997997</v>
      </c>
      <c r="G1892" s="11">
        <f>OM[[#This Row],[∆ AUM]]-OM[[#This Row],[effetto mercato]]</f>
        <v>58124.331218600273</v>
      </c>
    </row>
    <row r="1893" spans="1:7">
      <c r="A1893" s="4">
        <v>44756</v>
      </c>
      <c r="B1893">
        <v>-0.25109999999999999</v>
      </c>
      <c r="C1893" s="6">
        <f>OM[[#This Row],[Variaz]]/100</f>
        <v>-2.5109999999999998E-3</v>
      </c>
      <c r="D1893" s="10">
        <f>AUM[[#This Row],[ Etica Obbligazionario Misto]]</f>
        <v>1725149689.0500002</v>
      </c>
      <c r="E1893" s="10">
        <f>D1892*OM[[#This Row],[Variazione percentuale]]</f>
        <v>-4343959.2918972597</v>
      </c>
      <c r="F1893" s="11">
        <f>OM[[#This Row],[AUM]]-D1892</f>
        <v>-4822151.6099998951</v>
      </c>
      <c r="G1893" s="11">
        <f>OM[[#This Row],[∆ AUM]]-OM[[#This Row],[effetto mercato]]</f>
        <v>-478192.31810263544</v>
      </c>
    </row>
    <row r="1894" spans="1:7">
      <c r="A1894" s="4">
        <v>44757</v>
      </c>
      <c r="B1894">
        <v>7.9500000000000001E-2</v>
      </c>
      <c r="C1894" s="6">
        <f>OM[[#This Row],[Variaz]]/100</f>
        <v>7.9500000000000003E-4</v>
      </c>
      <c r="D1894" s="10">
        <f>AUM[[#This Row],[ Etica Obbligazionario Misto]]</f>
        <v>1725802310.5800002</v>
      </c>
      <c r="E1894" s="10">
        <f>D1893*OM[[#This Row],[Variazione percentuale]]</f>
        <v>1371494.0027947503</v>
      </c>
      <c r="F1894" s="11">
        <f>OM[[#This Row],[AUM]]-D1893</f>
        <v>652621.52999997139</v>
      </c>
      <c r="G1894" s="11">
        <f>OM[[#This Row],[∆ AUM]]-OM[[#This Row],[effetto mercato]]</f>
        <v>-718872.47279477888</v>
      </c>
    </row>
    <row r="1895" spans="1:7">
      <c r="A1895" s="4">
        <v>44760</v>
      </c>
      <c r="B1895">
        <v>-0.33090000000000003</v>
      </c>
      <c r="C1895" s="6">
        <f>OM[[#This Row],[Variaz]]/100</f>
        <v>-3.3090000000000003E-3</v>
      </c>
      <c r="D1895" s="10">
        <f>AUM[[#This Row],[ Etica Obbligazionario Misto]]</f>
        <v>1719036958.4300001</v>
      </c>
      <c r="E1895" s="10">
        <f>D1894*OM[[#This Row],[Variazione percentuale]]</f>
        <v>-5710679.8457092214</v>
      </c>
      <c r="F1895" s="11">
        <f>OM[[#This Row],[AUM]]-D1894</f>
        <v>-6765352.1500000954</v>
      </c>
      <c r="G1895" s="11">
        <f>OM[[#This Row],[∆ AUM]]-OM[[#This Row],[effetto mercato]]</f>
        <v>-1054672.3042908739</v>
      </c>
    </row>
    <row r="1896" spans="1:7">
      <c r="A1896" s="4">
        <v>44761</v>
      </c>
      <c r="B1896">
        <v>-7.9699999999999993E-2</v>
      </c>
      <c r="C1896" s="6">
        <f>OM[[#This Row],[Variaz]]/100</f>
        <v>-7.9699999999999997E-4</v>
      </c>
      <c r="D1896" s="10">
        <f>AUM[[#This Row],[ Etica Obbligazionario Misto]]</f>
        <v>1716896901.1300001</v>
      </c>
      <c r="E1896" s="10">
        <f>D1895*OM[[#This Row],[Variazione percentuale]]</f>
        <v>-1370072.4558687101</v>
      </c>
      <c r="F1896" s="11">
        <f>OM[[#This Row],[AUM]]-D1895</f>
        <v>-2140057.2999999523</v>
      </c>
      <c r="G1896" s="11">
        <f>OM[[#This Row],[∆ AUM]]-OM[[#This Row],[effetto mercato]]</f>
        <v>-769984.84413124225</v>
      </c>
    </row>
    <row r="1897" spans="1:7">
      <c r="A1897" s="4">
        <v>44762</v>
      </c>
      <c r="B1897">
        <v>0.10630000000000001</v>
      </c>
      <c r="C1897" s="6">
        <f>OM[[#This Row],[Variaz]]/100</f>
        <v>1.0630000000000001E-3</v>
      </c>
      <c r="D1897" s="10">
        <f>AUM[[#This Row],[ Etica Obbligazionario Misto]]</f>
        <v>1717268772.3900001</v>
      </c>
      <c r="E1897" s="10">
        <f>D1896*OM[[#This Row],[Variazione percentuale]]</f>
        <v>1825061.4059011904</v>
      </c>
      <c r="F1897" s="11">
        <f>OM[[#This Row],[AUM]]-D1896</f>
        <v>371871.25999999046</v>
      </c>
      <c r="G1897" s="11">
        <f>OM[[#This Row],[∆ AUM]]-OM[[#This Row],[effetto mercato]]</f>
        <v>-1453190.1459011999</v>
      </c>
    </row>
    <row r="1898" spans="1:7">
      <c r="A1898" s="4">
        <v>44763</v>
      </c>
      <c r="B1898">
        <v>-5.3100000000000001E-2</v>
      </c>
      <c r="C1898" s="6">
        <f>OM[[#This Row],[Variaz]]/100</f>
        <v>-5.31E-4</v>
      </c>
      <c r="D1898" s="10">
        <f>AUM[[#This Row],[ Etica Obbligazionario Misto]]</f>
        <v>1715600037.3100002</v>
      </c>
      <c r="E1898" s="10">
        <f>D1897*OM[[#This Row],[Variazione percentuale]]</f>
        <v>-911869.71813909011</v>
      </c>
      <c r="F1898" s="11">
        <f>OM[[#This Row],[AUM]]-D1897</f>
        <v>-1668735.0799999237</v>
      </c>
      <c r="G1898" s="11">
        <f>OM[[#This Row],[∆ AUM]]-OM[[#This Row],[effetto mercato]]</f>
        <v>-756865.3618608336</v>
      </c>
    </row>
    <row r="1899" spans="1:7">
      <c r="A1899" s="4">
        <v>44764</v>
      </c>
      <c r="B1899">
        <v>1.0627</v>
      </c>
      <c r="C1899" s="6">
        <f>OM[[#This Row],[Variaz]]/100</f>
        <v>1.0626999999999999E-2</v>
      </c>
      <c r="D1899" s="10">
        <f>AUM[[#This Row],[ Etica Obbligazionario Misto]]</f>
        <v>1733660921.3500001</v>
      </c>
      <c r="E1899" s="10">
        <f>D1898*OM[[#This Row],[Variazione percentuale]]</f>
        <v>18231681.596493371</v>
      </c>
      <c r="F1899" s="11">
        <f>OM[[#This Row],[AUM]]-D1898</f>
        <v>18060884.039999962</v>
      </c>
      <c r="G1899" s="11">
        <f>OM[[#This Row],[∆ AUM]]-OM[[#This Row],[effetto mercato]]</f>
        <v>-170797.55649340898</v>
      </c>
    </row>
    <row r="1900" spans="1:7">
      <c r="A1900" s="4">
        <v>44767</v>
      </c>
      <c r="B1900">
        <v>0.1052</v>
      </c>
      <c r="C1900" s="6">
        <f>OM[[#This Row],[Variaz]]/100</f>
        <v>1.052E-3</v>
      </c>
      <c r="D1900" s="10">
        <f>AUM[[#This Row],[ Etica Obbligazionario Misto]]</f>
        <v>1735009433.25</v>
      </c>
      <c r="E1900" s="10">
        <f>D1899*OM[[#This Row],[Variazione percentuale]]</f>
        <v>1823811.2892602002</v>
      </c>
      <c r="F1900" s="11">
        <f>OM[[#This Row],[AUM]]-D1899</f>
        <v>1348511.8999998569</v>
      </c>
      <c r="G1900" s="11">
        <f>OM[[#This Row],[∆ AUM]]-OM[[#This Row],[effetto mercato]]</f>
        <v>-475299.38926034328</v>
      </c>
    </row>
    <row r="1901" spans="1:7">
      <c r="A1901" s="4">
        <v>44768</v>
      </c>
      <c r="B1901">
        <v>0.39389999999999997</v>
      </c>
      <c r="C1901" s="6">
        <f>OM[[#This Row],[Variaz]]/100</f>
        <v>3.9389999999999998E-3</v>
      </c>
      <c r="D1901" s="10">
        <f>AUM[[#This Row],[ Etica Obbligazionario Misto]]</f>
        <v>1741504855.3500001</v>
      </c>
      <c r="E1901" s="10">
        <f>D1900*OM[[#This Row],[Variazione percentuale]]</f>
        <v>6834202.1575717498</v>
      </c>
      <c r="F1901" s="11">
        <f>OM[[#This Row],[AUM]]-D1900</f>
        <v>6495422.1000001431</v>
      </c>
      <c r="G1901" s="11">
        <f>OM[[#This Row],[∆ AUM]]-OM[[#This Row],[effetto mercato]]</f>
        <v>-338780.05757160671</v>
      </c>
    </row>
    <row r="1902" spans="1:7">
      <c r="A1902" s="4">
        <v>44769</v>
      </c>
      <c r="B1902">
        <v>-6.54E-2</v>
      </c>
      <c r="C1902" s="6">
        <f>OM[[#This Row],[Variaz]]/100</f>
        <v>-6.5399999999999996E-4</v>
      </c>
      <c r="D1902" s="10">
        <f>AUM[[#This Row],[ Etica Obbligazionario Misto]]</f>
        <v>1739863459.3000002</v>
      </c>
      <c r="E1902" s="10">
        <f>D1901*OM[[#This Row],[Variazione percentuale]]</f>
        <v>-1138944.1753988999</v>
      </c>
      <c r="F1902" s="11">
        <f>OM[[#This Row],[AUM]]-D1901</f>
        <v>-1641396.0499999523</v>
      </c>
      <c r="G1902" s="11">
        <f>OM[[#This Row],[∆ AUM]]-OM[[#This Row],[effetto mercato]]</f>
        <v>-502451.87460105238</v>
      </c>
    </row>
    <row r="1903" spans="1:7">
      <c r="A1903" s="4">
        <v>44770</v>
      </c>
      <c r="B1903">
        <v>0.78520000000000001</v>
      </c>
      <c r="C1903" s="6">
        <f>OM[[#This Row],[Variaz]]/100</f>
        <v>7.8519999999999996E-3</v>
      </c>
      <c r="D1903" s="10">
        <f>AUM[[#This Row],[ Etica Obbligazionario Misto]]</f>
        <v>1753420390.1300001</v>
      </c>
      <c r="E1903" s="10">
        <f>D1902*OM[[#This Row],[Variazione percentuale]]</f>
        <v>13661407.8824236</v>
      </c>
      <c r="F1903" s="11">
        <f>OM[[#This Row],[AUM]]-D1902</f>
        <v>13556930.829999924</v>
      </c>
      <c r="G1903" s="11">
        <f>OM[[#This Row],[∆ AUM]]-OM[[#This Row],[effetto mercato]]</f>
        <v>-104477.05242367648</v>
      </c>
    </row>
    <row r="1904" spans="1:7">
      <c r="A1904" s="4">
        <v>44771</v>
      </c>
      <c r="B1904">
        <v>0.46750000000000003</v>
      </c>
      <c r="C1904" s="6">
        <f>OM[[#This Row],[Variaz]]/100</f>
        <v>4.6750000000000003E-3</v>
      </c>
      <c r="D1904" s="10">
        <f>AUM[[#This Row],[ Etica Obbligazionario Misto]]</f>
        <v>1761217486.1099999</v>
      </c>
      <c r="E1904" s="10">
        <f>D1903*OM[[#This Row],[Variazione percentuale]]</f>
        <v>8197240.3238577507</v>
      </c>
      <c r="F1904" s="11">
        <f>OM[[#This Row],[AUM]]-D1903</f>
        <v>7797095.9799997807</v>
      </c>
      <c r="G1904" s="11">
        <f>OM[[#This Row],[∆ AUM]]-OM[[#This Row],[effetto mercato]]</f>
        <v>-400144.34385797009</v>
      </c>
    </row>
    <row r="1905" spans="1:7">
      <c r="A1905" s="4">
        <v>44774</v>
      </c>
      <c r="B1905">
        <v>0.27139999999999997</v>
      </c>
      <c r="C1905" s="6">
        <f>OM[[#This Row],[Variaz]]/100</f>
        <v>2.7139999999999998E-3</v>
      </c>
      <c r="D1905" s="10">
        <f>AUM[[#This Row],[ Etica Obbligazionario Misto]]</f>
        <v>1765566801.24</v>
      </c>
      <c r="E1905" s="10">
        <f>D1904*OM[[#This Row],[Variazione percentuale]]</f>
        <v>4779944.2573025394</v>
      </c>
      <c r="F1905" s="11">
        <f>OM[[#This Row],[AUM]]-D1904</f>
        <v>4349315.1300001144</v>
      </c>
      <c r="G1905" s="11">
        <f>OM[[#This Row],[∆ AUM]]-OM[[#This Row],[effetto mercato]]</f>
        <v>-430629.12730242498</v>
      </c>
    </row>
    <row r="1906" spans="1:7">
      <c r="A1906" s="4">
        <v>44775</v>
      </c>
      <c r="B1906">
        <v>-0.2707</v>
      </c>
      <c r="C1906" s="6">
        <f>OM[[#This Row],[Variaz]]/100</f>
        <v>-2.7069999999999998E-3</v>
      </c>
      <c r="D1906" s="10">
        <f>AUM[[#This Row],[ Etica Obbligazionario Misto]]</f>
        <v>1760757920.76</v>
      </c>
      <c r="E1906" s="10">
        <f>D1905*OM[[#This Row],[Variazione percentuale]]</f>
        <v>-4779389.3309566798</v>
      </c>
      <c r="F1906" s="11">
        <f>OM[[#This Row],[AUM]]-D1905</f>
        <v>-4808880.4800000191</v>
      </c>
      <c r="G1906" s="11">
        <f>OM[[#This Row],[∆ AUM]]-OM[[#This Row],[effetto mercato]]</f>
        <v>-29491.149043339305</v>
      </c>
    </row>
    <row r="1907" spans="1:7">
      <c r="A1907" s="4">
        <v>44776</v>
      </c>
      <c r="B1907">
        <v>0.10340000000000001</v>
      </c>
      <c r="C1907" s="6">
        <f>OM[[#This Row],[Variaz]]/100</f>
        <v>1.034E-3</v>
      </c>
      <c r="D1907" s="10">
        <f>AUM[[#This Row],[ Etica Obbligazionario Misto]]</f>
        <v>1763288115.1200001</v>
      </c>
      <c r="E1907" s="10">
        <f>D1906*OM[[#This Row],[Variazione percentuale]]</f>
        <v>1820623.69006584</v>
      </c>
      <c r="F1907" s="11">
        <f>OM[[#This Row],[AUM]]-D1906</f>
        <v>2530194.3600001335</v>
      </c>
      <c r="G1907" s="11">
        <f>OM[[#This Row],[∆ AUM]]-OM[[#This Row],[effetto mercato]]</f>
        <v>709570.66993429349</v>
      </c>
    </row>
    <row r="1908" spans="1:7">
      <c r="A1908" s="4">
        <v>44777</v>
      </c>
      <c r="B1908">
        <v>0.3357</v>
      </c>
      <c r="C1908" s="6">
        <f>OM[[#This Row],[Variaz]]/100</f>
        <v>3.3570000000000002E-3</v>
      </c>
      <c r="D1908" s="10">
        <f>AUM[[#This Row],[ Etica Obbligazionario Misto]]</f>
        <v>1769238487.99</v>
      </c>
      <c r="E1908" s="10">
        <f>D1907*OM[[#This Row],[Variazione percentuale]]</f>
        <v>5919358.2024578406</v>
      </c>
      <c r="F1908" s="11">
        <f>OM[[#This Row],[AUM]]-D1907</f>
        <v>5950372.8699998856</v>
      </c>
      <c r="G1908" s="11">
        <f>OM[[#This Row],[∆ AUM]]-OM[[#This Row],[effetto mercato]]</f>
        <v>31014.667542045005</v>
      </c>
    </row>
    <row r="1909" spans="1:7">
      <c r="A1909" s="4">
        <v>44778</v>
      </c>
      <c r="B1909">
        <v>-0.65629999999999999</v>
      </c>
      <c r="C1909" s="6">
        <f>OM[[#This Row],[Variaz]]/100</f>
        <v>-6.5630000000000003E-3</v>
      </c>
      <c r="D1909" s="10">
        <f>AUM[[#This Row],[ Etica Obbligazionario Misto]]</f>
        <v>1756906333.6499999</v>
      </c>
      <c r="E1909" s="10">
        <f>D1908*OM[[#This Row],[Variazione percentuale]]</f>
        <v>-11611512.19667837</v>
      </c>
      <c r="F1909" s="11">
        <f>OM[[#This Row],[AUM]]-D1908</f>
        <v>-12332154.340000153</v>
      </c>
      <c r="G1909" s="11">
        <f>OM[[#This Row],[∆ AUM]]-OM[[#This Row],[effetto mercato]]</f>
        <v>-720642.14332178235</v>
      </c>
    </row>
    <row r="1910" spans="1:7">
      <c r="A1910" s="4">
        <v>44781</v>
      </c>
      <c r="B1910">
        <v>0.1295</v>
      </c>
      <c r="C1910" s="6">
        <f>OM[[#This Row],[Variaz]]/100</f>
        <v>1.2950000000000001E-3</v>
      </c>
      <c r="D1910" s="10">
        <f>AUM[[#This Row],[ Etica Obbligazionario Misto]]</f>
        <v>1758797705.27</v>
      </c>
      <c r="E1910" s="10">
        <f>D1909*OM[[#This Row],[Variazione percentuale]]</f>
        <v>2275193.7020767499</v>
      </c>
      <c r="F1910" s="11">
        <f>OM[[#This Row],[AUM]]-D1909</f>
        <v>1891371.620000124</v>
      </c>
      <c r="G1910" s="11">
        <f>OM[[#This Row],[∆ AUM]]-OM[[#This Row],[effetto mercato]]</f>
        <v>-383822.0820766259</v>
      </c>
    </row>
    <row r="1911" spans="1:7">
      <c r="A1911" s="4">
        <v>44782</v>
      </c>
      <c r="B1911">
        <v>-0.25869999999999999</v>
      </c>
      <c r="C1911" s="6">
        <f>OM[[#This Row],[Variaz]]/100</f>
        <v>-2.5869999999999999E-3</v>
      </c>
      <c r="D1911" s="10">
        <f>AUM[[#This Row],[ Etica Obbligazionario Misto]]</f>
        <v>1754426207.4100001</v>
      </c>
      <c r="E1911" s="10">
        <f>D1910*OM[[#This Row],[Variazione percentuale]]</f>
        <v>-4550009.6635334902</v>
      </c>
      <c r="F1911" s="11">
        <f>OM[[#This Row],[AUM]]-D1910</f>
        <v>-4371497.8599998951</v>
      </c>
      <c r="G1911" s="11">
        <f>OM[[#This Row],[∆ AUM]]-OM[[#This Row],[effetto mercato]]</f>
        <v>178511.80353359506</v>
      </c>
    </row>
    <row r="1912" spans="1:7">
      <c r="A1912" s="4">
        <v>44783</v>
      </c>
      <c r="B1912">
        <v>0.18160000000000001</v>
      </c>
      <c r="C1912" s="6">
        <f>OM[[#This Row],[Variaz]]/100</f>
        <v>1.8160000000000001E-3</v>
      </c>
      <c r="D1912" s="10">
        <f>AUM[[#This Row],[ Etica Obbligazionario Misto]]</f>
        <v>1757489077.6499999</v>
      </c>
      <c r="E1912" s="10">
        <f>D1911*OM[[#This Row],[Variazione percentuale]]</f>
        <v>3186037.9926565601</v>
      </c>
      <c r="F1912" s="11">
        <f>OM[[#This Row],[AUM]]-D1911</f>
        <v>3062870.2399997711</v>
      </c>
      <c r="G1912" s="11">
        <f>OM[[#This Row],[∆ AUM]]-OM[[#This Row],[effetto mercato]]</f>
        <v>-123167.75265678903</v>
      </c>
    </row>
    <row r="1913" spans="1:7">
      <c r="A1913" s="4">
        <v>44784</v>
      </c>
      <c r="B1913">
        <v>-0.2848</v>
      </c>
      <c r="C1913" s="6">
        <f>OM[[#This Row],[Variaz]]/100</f>
        <v>-2.8479999999999998E-3</v>
      </c>
      <c r="D1913" s="10">
        <f>AUM[[#This Row],[ Etica Obbligazionario Misto]]</f>
        <v>1752572536.4000001</v>
      </c>
      <c r="E1913" s="10">
        <f>D1912*OM[[#This Row],[Variazione percentuale]]</f>
        <v>-5005328.8931471994</v>
      </c>
      <c r="F1913" s="11">
        <f>OM[[#This Row],[AUM]]-D1912</f>
        <v>-4916541.2499997616</v>
      </c>
      <c r="G1913" s="11">
        <f>OM[[#This Row],[∆ AUM]]-OM[[#This Row],[effetto mercato]]</f>
        <v>88787.643147437833</v>
      </c>
    </row>
    <row r="1914" spans="1:7">
      <c r="A1914" s="4">
        <v>44785</v>
      </c>
      <c r="B1914">
        <v>0.1169</v>
      </c>
      <c r="C1914" s="6">
        <f>OM[[#This Row],[Variaz]]/100</f>
        <v>1.1690000000000001E-3</v>
      </c>
      <c r="D1914" s="10">
        <f>AUM[[#This Row],[ Etica Obbligazionario Misto]]</f>
        <v>1754508156.45</v>
      </c>
      <c r="E1914" s="10">
        <f>D1913*OM[[#This Row],[Variazione percentuale]]</f>
        <v>2048757.2950516003</v>
      </c>
      <c r="F1914" s="11">
        <f>OM[[#This Row],[AUM]]-D1913</f>
        <v>1935620.0499999523</v>
      </c>
      <c r="G1914" s="11">
        <f>OM[[#This Row],[∆ AUM]]-OM[[#This Row],[effetto mercato]]</f>
        <v>-113137.245051648</v>
      </c>
    </row>
    <row r="1915" spans="1:7">
      <c r="A1915" s="4">
        <v>44789</v>
      </c>
      <c r="B1915">
        <v>0.1037</v>
      </c>
      <c r="C1915" s="6">
        <f>OM[[#This Row],[Variaz]]/100</f>
        <v>1.0369999999999999E-3</v>
      </c>
      <c r="D1915" s="10">
        <f>AUM[[#This Row],[ Etica Obbligazionario Misto]]</f>
        <v>1756322332.8799999</v>
      </c>
      <c r="E1915" s="10">
        <f>D1914*OM[[#This Row],[Variazione percentuale]]</f>
        <v>1819424.9582386499</v>
      </c>
      <c r="F1915" s="11">
        <f>OM[[#This Row],[AUM]]-D1914</f>
        <v>1814176.4299998283</v>
      </c>
      <c r="G1915" s="11">
        <f>OM[[#This Row],[∆ AUM]]-OM[[#This Row],[effetto mercato]]</f>
        <v>-5248.5282388215419</v>
      </c>
    </row>
    <row r="1916" spans="1:7">
      <c r="A1916" s="4">
        <v>44790</v>
      </c>
      <c r="B1916">
        <v>-0.66069999999999995</v>
      </c>
      <c r="C1916" s="6">
        <f>OM[[#This Row],[Variaz]]/100</f>
        <v>-6.6069999999999992E-3</v>
      </c>
      <c r="D1916" s="10">
        <f>AUM[[#This Row],[ Etica Obbligazionario Misto]]</f>
        <v>1744514563.4000001</v>
      </c>
      <c r="E1916" s="10">
        <f>D1915*OM[[#This Row],[Variazione percentuale]]</f>
        <v>-11604021.653338159</v>
      </c>
      <c r="F1916" s="11">
        <f>OM[[#This Row],[AUM]]-D1915</f>
        <v>-11807769.479999781</v>
      </c>
      <c r="G1916" s="11">
        <f>OM[[#This Row],[∆ AUM]]-OM[[#This Row],[effetto mercato]]</f>
        <v>-203747.82666162215</v>
      </c>
    </row>
    <row r="1917" spans="1:7">
      <c r="A1917" s="4">
        <v>44791</v>
      </c>
      <c r="B1917">
        <v>-1.2999999999999999E-2</v>
      </c>
      <c r="C1917" s="6">
        <f>OM[[#This Row],[Variaz]]/100</f>
        <v>-1.2999999999999999E-4</v>
      </c>
      <c r="D1917" s="10">
        <f>AUM[[#This Row],[ Etica Obbligazionario Misto]]</f>
        <v>1743594701.6599998</v>
      </c>
      <c r="E1917" s="10">
        <f>D1916*OM[[#This Row],[Variazione percentuale]]</f>
        <v>-226786.89324199999</v>
      </c>
      <c r="F1917" s="11">
        <f>OM[[#This Row],[AUM]]-D1916</f>
        <v>-919861.74000024796</v>
      </c>
      <c r="G1917" s="11">
        <f>OM[[#This Row],[∆ AUM]]-OM[[#This Row],[effetto mercato]]</f>
        <v>-693074.84675824794</v>
      </c>
    </row>
    <row r="1918" spans="1:7">
      <c r="A1918" s="4">
        <v>44792</v>
      </c>
      <c r="B1918">
        <v>-0.65210000000000001</v>
      </c>
      <c r="C1918" s="6">
        <f>OM[[#This Row],[Variaz]]/100</f>
        <v>-6.5209999999999999E-3</v>
      </c>
      <c r="D1918" s="10">
        <f>AUM[[#This Row],[ Etica Obbligazionario Misto]]</f>
        <v>1732626390.0500002</v>
      </c>
      <c r="E1918" s="10">
        <f>D1917*OM[[#This Row],[Variazione percentuale]]</f>
        <v>-11369981.049524859</v>
      </c>
      <c r="F1918" s="11">
        <f>OM[[#This Row],[AUM]]-D1917</f>
        <v>-10968311.609999657</v>
      </c>
      <c r="G1918" s="11">
        <f>OM[[#This Row],[∆ AUM]]-OM[[#This Row],[effetto mercato]]</f>
        <v>401669.43952520192</v>
      </c>
    </row>
    <row r="1919" spans="1:7">
      <c r="A1919" s="4">
        <v>44795</v>
      </c>
      <c r="B1919">
        <v>-0.59079999999999999</v>
      </c>
      <c r="C1919" s="6">
        <f>OM[[#This Row],[Variaz]]/100</f>
        <v>-5.9080000000000001E-3</v>
      </c>
      <c r="D1919" s="10">
        <f>AUM[[#This Row],[ Etica Obbligazionario Misto]]</f>
        <v>1722488917.5999999</v>
      </c>
      <c r="E1919" s="10">
        <f>D1918*OM[[#This Row],[Variazione percentuale]]</f>
        <v>-10236356.712415401</v>
      </c>
      <c r="F1919" s="11">
        <f>OM[[#This Row],[AUM]]-D1918</f>
        <v>-10137472.450000286</v>
      </c>
      <c r="G1919" s="11">
        <f>OM[[#This Row],[∆ AUM]]-OM[[#This Row],[effetto mercato]]</f>
        <v>98884.26241511479</v>
      </c>
    </row>
    <row r="1920" spans="1:7">
      <c r="A1920" s="4">
        <v>44796</v>
      </c>
      <c r="B1920">
        <v>-0.14530000000000001</v>
      </c>
      <c r="C1920" s="6">
        <f>OM[[#This Row],[Variaz]]/100</f>
        <v>-1.4530000000000001E-3</v>
      </c>
      <c r="D1920" s="10">
        <f>AUM[[#This Row],[ Etica Obbligazionario Misto]]</f>
        <v>1720079513.8</v>
      </c>
      <c r="E1920" s="10">
        <f>D1919*OM[[#This Row],[Variazione percentuale]]</f>
        <v>-2502776.3972728001</v>
      </c>
      <c r="F1920" s="11">
        <f>OM[[#This Row],[AUM]]-D1919</f>
        <v>-2409403.7999999523</v>
      </c>
      <c r="G1920" s="11">
        <f>OM[[#This Row],[∆ AUM]]-OM[[#This Row],[effetto mercato]]</f>
        <v>93372.597272847779</v>
      </c>
    </row>
    <row r="1921" spans="1:7">
      <c r="A1921" s="4">
        <v>44797</v>
      </c>
      <c r="B1921">
        <v>-0.21160000000000001</v>
      </c>
      <c r="C1921" s="6">
        <f>OM[[#This Row],[Variaz]]/100</f>
        <v>-2.1160000000000003E-3</v>
      </c>
      <c r="D1921" s="10">
        <f>AUM[[#This Row],[ Etica Obbligazionario Misto]]</f>
        <v>1716219011.71</v>
      </c>
      <c r="E1921" s="10">
        <f>D1920*OM[[#This Row],[Variazione percentuale]]</f>
        <v>-3639688.2512008003</v>
      </c>
      <c r="F1921" s="11">
        <f>OM[[#This Row],[AUM]]-D1920</f>
        <v>-3860502.0899999142</v>
      </c>
      <c r="G1921" s="11">
        <f>OM[[#This Row],[∆ AUM]]-OM[[#This Row],[effetto mercato]]</f>
        <v>-220813.83879911387</v>
      </c>
    </row>
    <row r="1922" spans="1:7">
      <c r="A1922" s="4">
        <v>44798</v>
      </c>
      <c r="B1922">
        <v>0.41089999999999999</v>
      </c>
      <c r="C1922" s="6">
        <f>OM[[#This Row],[Variaz]]/100</f>
        <v>4.1089999999999998E-3</v>
      </c>
      <c r="D1922" s="10">
        <f>AUM[[#This Row],[ Etica Obbligazionario Misto]]</f>
        <v>1722933817.03</v>
      </c>
      <c r="E1922" s="10">
        <f>D1921*OM[[#This Row],[Variazione percentuale]]</f>
        <v>7051943.9191163899</v>
      </c>
      <c r="F1922" s="11">
        <f>OM[[#This Row],[AUM]]-D1921</f>
        <v>6714805.3199999332</v>
      </c>
      <c r="G1922" s="11">
        <f>OM[[#This Row],[∆ AUM]]-OM[[#This Row],[effetto mercato]]</f>
        <v>-337138.59911645669</v>
      </c>
    </row>
    <row r="1923" spans="1:7">
      <c r="A1923" s="4">
        <v>44799</v>
      </c>
      <c r="B1923">
        <v>-0.6996</v>
      </c>
      <c r="C1923" s="6">
        <f>OM[[#This Row],[Variaz]]/100</f>
        <v>-6.9959999999999996E-3</v>
      </c>
      <c r="D1923" s="10">
        <f>AUM[[#This Row],[ Etica Obbligazionario Misto]]</f>
        <v>1710990444.74</v>
      </c>
      <c r="E1923" s="10">
        <f>D1922*OM[[#This Row],[Variazione percentuale]]</f>
        <v>-12053644.983941879</v>
      </c>
      <c r="F1923" s="11">
        <f>OM[[#This Row],[AUM]]-D1922</f>
        <v>-11943372.289999962</v>
      </c>
      <c r="G1923" s="11">
        <f>OM[[#This Row],[∆ AUM]]-OM[[#This Row],[effetto mercato]]</f>
        <v>110272.69394191727</v>
      </c>
    </row>
    <row r="1924" spans="1:7">
      <c r="A1924" s="4">
        <v>44802</v>
      </c>
      <c r="B1924">
        <v>-0.5716</v>
      </c>
      <c r="C1924" s="6">
        <f>OM[[#This Row],[Variaz]]/100</f>
        <v>-5.7159999999999997E-3</v>
      </c>
      <c r="D1924" s="10">
        <f>AUM[[#This Row],[ Etica Obbligazionario Misto]]</f>
        <v>1701035743.46</v>
      </c>
      <c r="E1924" s="10">
        <f>D1923*OM[[#This Row],[Variazione percentuale]]</f>
        <v>-9780021.3821338397</v>
      </c>
      <c r="F1924" s="11">
        <f>OM[[#This Row],[AUM]]-D1923</f>
        <v>-9954701.2799999714</v>
      </c>
      <c r="G1924" s="11">
        <f>OM[[#This Row],[∆ AUM]]-OM[[#This Row],[effetto mercato]]</f>
        <v>-174679.89786613174</v>
      </c>
    </row>
    <row r="1925" spans="1:7">
      <c r="A1925" s="4">
        <v>44803</v>
      </c>
      <c r="B1925">
        <v>-0.107</v>
      </c>
      <c r="C1925" s="6">
        <f>OM[[#This Row],[Variaz]]/100</f>
        <v>-1.07E-3</v>
      </c>
      <c r="D1925" s="10">
        <f>AUM[[#This Row],[ Etica Obbligazionario Misto]]</f>
        <v>1698885655.79</v>
      </c>
      <c r="E1925" s="10">
        <f>D1924*OM[[#This Row],[Variazione percentuale]]</f>
        <v>-1820108.2455022</v>
      </c>
      <c r="F1925" s="11">
        <f>OM[[#This Row],[AUM]]-D1924</f>
        <v>-2150087.6700000763</v>
      </c>
      <c r="G1925" s="11">
        <f>OM[[#This Row],[∆ AUM]]-OM[[#This Row],[effetto mercato]]</f>
        <v>-329979.42449787632</v>
      </c>
    </row>
    <row r="1926" spans="1:7">
      <c r="A1926" s="4">
        <v>44804</v>
      </c>
      <c r="B1926">
        <v>-0.28100000000000003</v>
      </c>
      <c r="C1926" s="6">
        <f>OM[[#This Row],[Variaz]]/100</f>
        <v>-2.8100000000000004E-3</v>
      </c>
      <c r="D1926" s="10">
        <f>AUM[[#This Row],[ Etica Obbligazionario Misto]]</f>
        <v>1693777902.3300002</v>
      </c>
      <c r="E1926" s="10">
        <f>D1925*OM[[#This Row],[Variazione percentuale]]</f>
        <v>-4773868.6927699009</v>
      </c>
      <c r="F1926" s="11">
        <f>OM[[#This Row],[AUM]]-D1925</f>
        <v>-5107753.4599997997</v>
      </c>
      <c r="G1926" s="11">
        <f>OM[[#This Row],[∆ AUM]]-OM[[#This Row],[effetto mercato]]</f>
        <v>-333884.76722989883</v>
      </c>
    </row>
    <row r="1927" spans="1:7">
      <c r="A1927" s="4">
        <v>44805</v>
      </c>
      <c r="B1927">
        <v>-0.1208</v>
      </c>
      <c r="C1927" s="6">
        <f>OM[[#This Row],[Variaz]]/100</f>
        <v>-1.2080000000000001E-3</v>
      </c>
      <c r="D1927" s="10">
        <f>AUM[[#This Row],[ Etica Obbligazionario Misto]]</f>
        <v>1691176771.78</v>
      </c>
      <c r="E1927" s="10">
        <f>D1926*OM[[#This Row],[Variazione percentuale]]</f>
        <v>-2046083.7060146404</v>
      </c>
      <c r="F1927" s="11">
        <f>OM[[#This Row],[AUM]]-D1926</f>
        <v>-2601130.5500001907</v>
      </c>
      <c r="G1927" s="11">
        <f>OM[[#This Row],[∆ AUM]]-OM[[#This Row],[effetto mercato]]</f>
        <v>-555046.84398555034</v>
      </c>
    </row>
    <row r="1928" spans="1:7">
      <c r="A1928" s="4">
        <v>44806</v>
      </c>
      <c r="B1928">
        <v>5.3699999999999998E-2</v>
      </c>
      <c r="C1928" s="6">
        <f>OM[[#This Row],[Variaz]]/100</f>
        <v>5.3699999999999993E-4</v>
      </c>
      <c r="D1928" s="10">
        <f>AUM[[#This Row],[ Etica Obbligazionario Misto]]</f>
        <v>1691335138.3799999</v>
      </c>
      <c r="E1928" s="10">
        <f>D1927*OM[[#This Row],[Variazione percentuale]]</f>
        <v>908161.92644585983</v>
      </c>
      <c r="F1928" s="11">
        <f>OM[[#This Row],[AUM]]-D1927</f>
        <v>158366.59999990463</v>
      </c>
      <c r="G1928" s="11">
        <f>OM[[#This Row],[∆ AUM]]-OM[[#This Row],[effetto mercato]]</f>
        <v>-749795.3264459552</v>
      </c>
    </row>
    <row r="1929" spans="1:7">
      <c r="A1929" s="4">
        <v>44809</v>
      </c>
      <c r="B1929">
        <v>-0.21490000000000001</v>
      </c>
      <c r="C1929" s="6">
        <f>OM[[#This Row],[Variaz]]/100</f>
        <v>-2.1489999999999999E-3</v>
      </c>
      <c r="D1929" s="10">
        <f>AUM[[#This Row],[ Etica Obbligazionario Misto]]</f>
        <v>1687699789.9100001</v>
      </c>
      <c r="E1929" s="10">
        <f>D1928*OM[[#This Row],[Variazione percentuale]]</f>
        <v>-3634679.2123786197</v>
      </c>
      <c r="F1929" s="11">
        <f>OM[[#This Row],[AUM]]-D1928</f>
        <v>-3635348.4699997902</v>
      </c>
      <c r="G1929" s="11">
        <f>OM[[#This Row],[∆ AUM]]-OM[[#This Row],[effetto mercato]]</f>
        <v>-669.25762117048725</v>
      </c>
    </row>
    <row r="1930" spans="1:7">
      <c r="A1930" s="4">
        <v>44810</v>
      </c>
      <c r="B1930">
        <v>-0.2288</v>
      </c>
      <c r="C1930" s="6">
        <f>OM[[#This Row],[Variaz]]/100</f>
        <v>-2.2880000000000001E-3</v>
      </c>
      <c r="D1930" s="10">
        <f>AUM[[#This Row],[ Etica Obbligazionario Misto]]</f>
        <v>1683941878.3800001</v>
      </c>
      <c r="E1930" s="10">
        <f>D1929*OM[[#This Row],[Variazione percentuale]]</f>
        <v>-3861457.1193140806</v>
      </c>
      <c r="F1930" s="11">
        <f>OM[[#This Row],[AUM]]-D1929</f>
        <v>-3757911.5299999714</v>
      </c>
      <c r="G1930" s="11">
        <f>OM[[#This Row],[∆ AUM]]-OM[[#This Row],[effetto mercato]]</f>
        <v>103545.58931410918</v>
      </c>
    </row>
    <row r="1931" spans="1:7">
      <c r="A1931" s="4">
        <v>44811</v>
      </c>
      <c r="B1931">
        <v>0.47210000000000002</v>
      </c>
      <c r="C1931" s="6">
        <f>OM[[#This Row],[Variaz]]/100</f>
        <v>4.7210000000000004E-3</v>
      </c>
      <c r="D1931" s="10">
        <f>AUM[[#This Row],[ Etica Obbligazionario Misto]]</f>
        <v>1692388248.2199998</v>
      </c>
      <c r="E1931" s="10">
        <f>D1930*OM[[#This Row],[Variazione percentuale]]</f>
        <v>7949889.607831981</v>
      </c>
      <c r="F1931" s="11">
        <f>OM[[#This Row],[AUM]]-D1930</f>
        <v>8446369.8399996758</v>
      </c>
      <c r="G1931" s="11">
        <f>OM[[#This Row],[∆ AUM]]-OM[[#This Row],[effetto mercato]]</f>
        <v>496480.23216769472</v>
      </c>
    </row>
    <row r="1932" spans="1:7">
      <c r="A1932" s="4">
        <v>44812</v>
      </c>
      <c r="B1932">
        <v>-0.3357</v>
      </c>
      <c r="C1932" s="6">
        <f>OM[[#This Row],[Variaz]]/100</f>
        <v>-3.3570000000000002E-3</v>
      </c>
      <c r="D1932" s="10">
        <f>AUM[[#This Row],[ Etica Obbligazionario Misto]]</f>
        <v>1686415065.9199998</v>
      </c>
      <c r="E1932" s="10">
        <f>D1931*OM[[#This Row],[Variazione percentuale]]</f>
        <v>-5681347.3492745394</v>
      </c>
      <c r="F1932" s="11">
        <f>OM[[#This Row],[AUM]]-D1931</f>
        <v>-5973182.2999999523</v>
      </c>
      <c r="G1932" s="11">
        <f>OM[[#This Row],[∆ AUM]]-OM[[#This Row],[effetto mercato]]</f>
        <v>-291834.95072541293</v>
      </c>
    </row>
    <row r="1933" spans="1:7">
      <c r="A1933" s="4">
        <v>44813</v>
      </c>
      <c r="B1933">
        <v>-4.0399999999999998E-2</v>
      </c>
      <c r="C1933" s="6">
        <f>OM[[#This Row],[Variaz]]/100</f>
        <v>-4.0400000000000001E-4</v>
      </c>
      <c r="D1933" s="10">
        <f>AUM[[#This Row],[ Etica Obbligazionario Misto]]</f>
        <v>1685481107.45</v>
      </c>
      <c r="E1933" s="10">
        <f>D1932*OM[[#This Row],[Variazione percentuale]]</f>
        <v>-681311.68663168</v>
      </c>
      <c r="F1933" s="11">
        <f>OM[[#This Row],[AUM]]-D1932</f>
        <v>-933958.46999979019</v>
      </c>
      <c r="G1933" s="11">
        <f>OM[[#This Row],[∆ AUM]]-OM[[#This Row],[effetto mercato]]</f>
        <v>-252646.78336811019</v>
      </c>
    </row>
    <row r="1934" spans="1:7">
      <c r="A1934" s="4">
        <v>44816</v>
      </c>
      <c r="B1934">
        <v>0.21560000000000001</v>
      </c>
      <c r="C1934" s="6">
        <f>OM[[#This Row],[Variaz]]/100</f>
        <v>2.1559999999999999E-3</v>
      </c>
      <c r="D1934" s="10">
        <f>AUM[[#This Row],[ Etica Obbligazionario Misto]]</f>
        <v>1688968253.0600002</v>
      </c>
      <c r="E1934" s="10">
        <f>D1933*OM[[#This Row],[Variazione percentuale]]</f>
        <v>3633897.2676622001</v>
      </c>
      <c r="F1934" s="11">
        <f>OM[[#This Row],[AUM]]-D1933</f>
        <v>3487145.6100001335</v>
      </c>
      <c r="G1934" s="11">
        <f>OM[[#This Row],[∆ AUM]]-OM[[#This Row],[effetto mercato]]</f>
        <v>-146751.65766206663</v>
      </c>
    </row>
    <row r="1935" spans="1:7">
      <c r="A1935" s="4">
        <v>44817</v>
      </c>
      <c r="B1935">
        <v>-0.43030000000000002</v>
      </c>
      <c r="C1935" s="6">
        <f>OM[[#This Row],[Variaz]]/100</f>
        <v>-4.3030000000000004E-3</v>
      </c>
      <c r="D1935" s="10">
        <f>AUM[[#This Row],[ Etica Obbligazionario Misto]]</f>
        <v>1681202024.5599999</v>
      </c>
      <c r="E1935" s="10">
        <f>D1934*OM[[#This Row],[Variazione percentuale]]</f>
        <v>-7267630.3929171814</v>
      </c>
      <c r="F1935" s="11">
        <f>OM[[#This Row],[AUM]]-D1934</f>
        <v>-7766228.5000002384</v>
      </c>
      <c r="G1935" s="11">
        <f>OM[[#This Row],[∆ AUM]]-OM[[#This Row],[effetto mercato]]</f>
        <v>-498598.10708305705</v>
      </c>
    </row>
    <row r="1936" spans="1:7">
      <c r="A1936" s="4">
        <v>44818</v>
      </c>
      <c r="B1936">
        <v>1.35E-2</v>
      </c>
      <c r="C1936" s="6">
        <f>OM[[#This Row],[Variaz]]/100</f>
        <v>1.35E-4</v>
      </c>
      <c r="D1936" s="10">
        <f>AUM[[#This Row],[ Etica Obbligazionario Misto]]</f>
        <v>1681147923.8100002</v>
      </c>
      <c r="E1936" s="10">
        <f>D1935*OM[[#This Row],[Variazione percentuale]]</f>
        <v>226962.2733156</v>
      </c>
      <c r="F1936" s="11">
        <f>OM[[#This Row],[AUM]]-D1935</f>
        <v>-54100.749999761581</v>
      </c>
      <c r="G1936" s="11">
        <f>OM[[#This Row],[∆ AUM]]-OM[[#This Row],[effetto mercato]]</f>
        <v>-281063.02331536158</v>
      </c>
    </row>
    <row r="1937" spans="1:7">
      <c r="A1937" s="4">
        <v>44819</v>
      </c>
      <c r="B1937">
        <v>-0.27010000000000001</v>
      </c>
      <c r="C1937" s="6">
        <f>OM[[#This Row],[Variaz]]/100</f>
        <v>-2.7010000000000003E-3</v>
      </c>
      <c r="D1937" s="10">
        <f>AUM[[#This Row],[ Etica Obbligazionario Misto]]</f>
        <v>1676098276.8600001</v>
      </c>
      <c r="E1937" s="10">
        <f>D1936*OM[[#This Row],[Variazione percentuale]]</f>
        <v>-4540780.5422108108</v>
      </c>
      <c r="F1937" s="11">
        <f>OM[[#This Row],[AUM]]-D1936</f>
        <v>-5049646.9500000477</v>
      </c>
      <c r="G1937" s="11">
        <f>OM[[#This Row],[∆ AUM]]-OM[[#This Row],[effetto mercato]]</f>
        <v>-508866.40778923687</v>
      </c>
    </row>
    <row r="1938" spans="1:7">
      <c r="A1938" s="4">
        <v>44820</v>
      </c>
      <c r="B1938">
        <v>-4.0599999999999997E-2</v>
      </c>
      <c r="C1938" s="6">
        <f>OM[[#This Row],[Variaz]]/100</f>
        <v>-4.0599999999999995E-4</v>
      </c>
      <c r="D1938" s="10">
        <f>AUM[[#This Row],[ Etica Obbligazionario Misto]]</f>
        <v>1674874114.24</v>
      </c>
      <c r="E1938" s="10">
        <f>D1937*OM[[#This Row],[Variazione percentuale]]</f>
        <v>-680495.90040515992</v>
      </c>
      <c r="F1938" s="11">
        <f>OM[[#This Row],[AUM]]-D1937</f>
        <v>-1224162.620000124</v>
      </c>
      <c r="G1938" s="11">
        <f>OM[[#This Row],[∆ AUM]]-OM[[#This Row],[effetto mercato]]</f>
        <v>-543666.71959496406</v>
      </c>
    </row>
    <row r="1939" spans="1:7">
      <c r="A1939" s="4">
        <v>44823</v>
      </c>
      <c r="B1939">
        <v>-0.20319999999999999</v>
      </c>
      <c r="C1939" s="6">
        <f>OM[[#This Row],[Variaz]]/100</f>
        <v>-2.032E-3</v>
      </c>
      <c r="D1939" s="10">
        <f>AUM[[#This Row],[ Etica Obbligazionario Misto]]</f>
        <v>1670372912.3599999</v>
      </c>
      <c r="E1939" s="10">
        <f>D1938*OM[[#This Row],[Variazione percentuale]]</f>
        <v>-3403344.2001356799</v>
      </c>
      <c r="F1939" s="11">
        <f>OM[[#This Row],[AUM]]-D1938</f>
        <v>-4501201.8800001144</v>
      </c>
      <c r="G1939" s="11">
        <f>OM[[#This Row],[∆ AUM]]-OM[[#This Row],[effetto mercato]]</f>
        <v>-1097857.6798644345</v>
      </c>
    </row>
    <row r="1940" spans="1:7">
      <c r="A1940" s="4">
        <v>44824</v>
      </c>
      <c r="B1940">
        <v>-0.57010000000000005</v>
      </c>
      <c r="C1940" s="6">
        <f>OM[[#This Row],[Variaz]]/100</f>
        <v>-5.7010000000000003E-3</v>
      </c>
      <c r="D1940" s="10">
        <f>AUM[[#This Row],[ Etica Obbligazionario Misto]]</f>
        <v>1660306416.6200001</v>
      </c>
      <c r="E1940" s="10">
        <f>D1939*OM[[#This Row],[Variazione percentuale]]</f>
        <v>-9522795.9733643606</v>
      </c>
      <c r="F1940" s="11">
        <f>OM[[#This Row],[AUM]]-D1939</f>
        <v>-10066495.739999771</v>
      </c>
      <c r="G1940" s="11">
        <f>OM[[#This Row],[∆ AUM]]-OM[[#This Row],[effetto mercato]]</f>
        <v>-543699.76663541049</v>
      </c>
    </row>
    <row r="1941" spans="1:7">
      <c r="A1941" s="4">
        <v>44825</v>
      </c>
      <c r="B1941">
        <v>0.1638</v>
      </c>
      <c r="C1941" s="6">
        <f>OM[[#This Row],[Variaz]]/100</f>
        <v>1.6379999999999999E-3</v>
      </c>
      <c r="D1941" s="10">
        <f>AUM[[#This Row],[ Etica Obbligazionario Misto]]</f>
        <v>1662144829.7400002</v>
      </c>
      <c r="E1941" s="10">
        <f>D1940*OM[[#This Row],[Variazione percentuale]]</f>
        <v>2719581.9104235601</v>
      </c>
      <c r="F1941" s="11">
        <f>OM[[#This Row],[AUM]]-D1940</f>
        <v>1838413.120000124</v>
      </c>
      <c r="G1941" s="11">
        <f>OM[[#This Row],[∆ AUM]]-OM[[#This Row],[effetto mercato]]</f>
        <v>-881168.79042343609</v>
      </c>
    </row>
    <row r="1942" spans="1:7">
      <c r="A1942" s="4">
        <v>44826</v>
      </c>
      <c r="B1942">
        <v>-0.28620000000000001</v>
      </c>
      <c r="C1942" s="6">
        <f>OM[[#This Row],[Variaz]]/100</f>
        <v>-2.862E-3</v>
      </c>
      <c r="D1942" s="10">
        <f>AUM[[#This Row],[ Etica Obbligazionario Misto]]</f>
        <v>1656201749.2800002</v>
      </c>
      <c r="E1942" s="10">
        <f>D1941*OM[[#This Row],[Variazione percentuale]]</f>
        <v>-4757058.502715881</v>
      </c>
      <c r="F1942" s="11">
        <f>OM[[#This Row],[AUM]]-D1941</f>
        <v>-5943080.4600000381</v>
      </c>
      <c r="G1942" s="11">
        <f>OM[[#This Row],[∆ AUM]]-OM[[#This Row],[effetto mercato]]</f>
        <v>-1186021.9572841572</v>
      </c>
    </row>
    <row r="1943" spans="1:7">
      <c r="A1943" s="4">
        <v>44827</v>
      </c>
      <c r="B1943">
        <v>-0.42370000000000002</v>
      </c>
      <c r="C1943" s="6">
        <f>OM[[#This Row],[Variaz]]/100</f>
        <v>-4.2370000000000003E-3</v>
      </c>
      <c r="D1943" s="10">
        <f>AUM[[#This Row],[ Etica Obbligazionario Misto]]</f>
        <v>1648760747.5900002</v>
      </c>
      <c r="E1943" s="10">
        <f>D1942*OM[[#This Row],[Variazione percentuale]]</f>
        <v>-7017326.8116993615</v>
      </c>
      <c r="F1943" s="11">
        <f>OM[[#This Row],[AUM]]-D1942</f>
        <v>-7441001.6900000572</v>
      </c>
      <c r="G1943" s="11">
        <f>OM[[#This Row],[∆ AUM]]-OM[[#This Row],[effetto mercato]]</f>
        <v>-423674.87830069568</v>
      </c>
    </row>
    <row r="1944" spans="1:7">
      <c r="A1944" s="4">
        <v>44830</v>
      </c>
      <c r="B1944">
        <v>-0.63139999999999996</v>
      </c>
      <c r="C1944" s="6">
        <f>OM[[#This Row],[Variaz]]/100</f>
        <v>-6.3139999999999993E-3</v>
      </c>
      <c r="D1944" s="10">
        <f>AUM[[#This Row],[ Etica Obbligazionario Misto]]</f>
        <v>1637586900.9900002</v>
      </c>
      <c r="E1944" s="10">
        <f>D1943*OM[[#This Row],[Variazione percentuale]]</f>
        <v>-10410275.360283259</v>
      </c>
      <c r="F1944" s="11">
        <f>OM[[#This Row],[AUM]]-D1943</f>
        <v>-11173846.599999905</v>
      </c>
      <c r="G1944" s="11">
        <f>OM[[#This Row],[∆ AUM]]-OM[[#This Row],[effetto mercato]]</f>
        <v>-763571.23971664533</v>
      </c>
    </row>
    <row r="1945" spans="1:7">
      <c r="A1945" s="4">
        <v>44831</v>
      </c>
      <c r="B1945">
        <v>-0.59399999999999997</v>
      </c>
      <c r="C1945" s="6">
        <f>OM[[#This Row],[Variaz]]/100</f>
        <v>-5.94E-3</v>
      </c>
      <c r="D1945" s="10">
        <f>AUM[[#This Row],[ Etica Obbligazionario Misto]]</f>
        <v>1627216771.5699999</v>
      </c>
      <c r="E1945" s="10">
        <f>D1944*OM[[#This Row],[Variazione percentuale]]</f>
        <v>-9727266.1918806005</v>
      </c>
      <c r="F1945" s="11">
        <f>OM[[#This Row],[AUM]]-D1944</f>
        <v>-10370129.420000315</v>
      </c>
      <c r="G1945" s="11">
        <f>OM[[#This Row],[∆ AUM]]-OM[[#This Row],[effetto mercato]]</f>
        <v>-642863.22811971419</v>
      </c>
    </row>
    <row r="1946" spans="1:7">
      <c r="A1946" s="4">
        <v>44832</v>
      </c>
      <c r="B1946">
        <v>0.7087</v>
      </c>
      <c r="C1946" s="6">
        <f>OM[[#This Row],[Variaz]]/100</f>
        <v>7.0869999999999995E-3</v>
      </c>
      <c r="D1946" s="10">
        <f>AUM[[#This Row],[ Etica Obbligazionario Misto]]</f>
        <v>1638256859.46</v>
      </c>
      <c r="E1946" s="10">
        <f>D1945*OM[[#This Row],[Variazione percentuale]]</f>
        <v>11532085.260116588</v>
      </c>
      <c r="F1946" s="11">
        <f>OM[[#This Row],[AUM]]-D1945</f>
        <v>11040087.890000105</v>
      </c>
      <c r="G1946" s="11">
        <f>OM[[#This Row],[∆ AUM]]-OM[[#This Row],[effetto mercato]]</f>
        <v>-491997.37011648342</v>
      </c>
    </row>
    <row r="1947" spans="1:7">
      <c r="A1947" s="4">
        <v>44833</v>
      </c>
      <c r="B1947">
        <v>-0.67610000000000003</v>
      </c>
      <c r="C1947" s="6">
        <f>OM[[#This Row],[Variaz]]/100</f>
        <v>-6.7610000000000005E-3</v>
      </c>
      <c r="D1947" s="10">
        <f>AUM[[#This Row],[ Etica Obbligazionario Misto]]</f>
        <v>1626088268</v>
      </c>
      <c r="E1947" s="10">
        <f>D1946*OM[[#This Row],[Variazione percentuale]]</f>
        <v>-11076254.626809061</v>
      </c>
      <c r="F1947" s="11">
        <f>OM[[#This Row],[AUM]]-D1946</f>
        <v>-12168591.460000038</v>
      </c>
      <c r="G1947" s="11">
        <f>OM[[#This Row],[∆ AUM]]-OM[[#This Row],[effetto mercato]]</f>
        <v>-1092336.8331909776</v>
      </c>
    </row>
    <row r="1948" spans="1:7">
      <c r="A1948" s="4">
        <v>44834</v>
      </c>
      <c r="B1948">
        <v>0.23619999999999999</v>
      </c>
      <c r="C1948" s="6">
        <f>OM[[#This Row],[Variaz]]/100</f>
        <v>2.362E-3</v>
      </c>
      <c r="D1948" s="10">
        <f>AUM[[#This Row],[ Etica Obbligazionario Misto]]</f>
        <v>1628917934.6999998</v>
      </c>
      <c r="E1948" s="10">
        <f>D1947*OM[[#This Row],[Variazione percentuale]]</f>
        <v>3840820.4890159997</v>
      </c>
      <c r="F1948" s="11">
        <f>OM[[#This Row],[AUM]]-D1947</f>
        <v>2829666.6999998093</v>
      </c>
      <c r="G1948" s="11">
        <f>OM[[#This Row],[∆ AUM]]-OM[[#This Row],[effetto mercato]]</f>
        <v>-1011153.7890161905</v>
      </c>
    </row>
    <row r="1949" spans="1:7">
      <c r="A1949" s="4">
        <v>44837</v>
      </c>
      <c r="B1949">
        <v>1.0256000000000001</v>
      </c>
      <c r="C1949" s="6">
        <f>OM[[#This Row],[Variaz]]/100</f>
        <v>1.0256000000000001E-2</v>
      </c>
      <c r="D1949" s="10">
        <f>AUM[[#This Row],[ Etica Obbligazionario Misto]]</f>
        <v>1643958645.4000001</v>
      </c>
      <c r="E1949" s="10">
        <f>D1948*OM[[#This Row],[Variazione percentuale]]</f>
        <v>16706182.3382832</v>
      </c>
      <c r="F1949" s="11">
        <f>OM[[#This Row],[AUM]]-D1948</f>
        <v>15040710.700000286</v>
      </c>
      <c r="G1949" s="11">
        <f>OM[[#This Row],[∆ AUM]]-OM[[#This Row],[effetto mercato]]</f>
        <v>-1665471.6382829137</v>
      </c>
    </row>
    <row r="1950" spans="1:7">
      <c r="A1950" s="4">
        <v>44838</v>
      </c>
      <c r="B1950">
        <v>0.45269999999999999</v>
      </c>
      <c r="C1950" s="6">
        <f>OM[[#This Row],[Variaz]]/100</f>
        <v>4.5269999999999998E-3</v>
      </c>
      <c r="D1950" s="10">
        <f>AUM[[#This Row],[ Etica Obbligazionario Misto]]</f>
        <v>1650783939.8699999</v>
      </c>
      <c r="E1950" s="10">
        <f>D1949*OM[[#This Row],[Variazione percentuale]]</f>
        <v>7442200.7877257997</v>
      </c>
      <c r="F1950" s="11">
        <f>OM[[#This Row],[AUM]]-D1949</f>
        <v>6825294.4699997902</v>
      </c>
      <c r="G1950" s="11">
        <f>OM[[#This Row],[∆ AUM]]-OM[[#This Row],[effetto mercato]]</f>
        <v>-616906.31772600953</v>
      </c>
    </row>
    <row r="1951" spans="1:7">
      <c r="A1951" s="4">
        <v>44839</v>
      </c>
      <c r="B1951">
        <v>-0.71020000000000005</v>
      </c>
      <c r="C1951" s="6">
        <f>OM[[#This Row],[Variaz]]/100</f>
        <v>-7.1020000000000007E-3</v>
      </c>
      <c r="D1951" s="10">
        <f>AUM[[#This Row],[ Etica Obbligazionario Misto]]</f>
        <v>1638487028.8199999</v>
      </c>
      <c r="E1951" s="10">
        <f>D1950*OM[[#This Row],[Variazione percentuale]]</f>
        <v>-11723867.540956741</v>
      </c>
      <c r="F1951" s="11">
        <f>OM[[#This Row],[AUM]]-D1950</f>
        <v>-12296911.049999952</v>
      </c>
      <c r="G1951" s="11">
        <f>OM[[#This Row],[∆ AUM]]-OM[[#This Row],[effetto mercato]]</f>
        <v>-573043.50904321112</v>
      </c>
    </row>
    <row r="1952" spans="1:7">
      <c r="A1952" s="4">
        <v>44840</v>
      </c>
      <c r="B1952">
        <v>-0.26129999999999998</v>
      </c>
      <c r="C1952" s="6">
        <f>OM[[#This Row],[Variaz]]/100</f>
        <v>-2.6129999999999999E-3</v>
      </c>
      <c r="D1952" s="10">
        <f>AUM[[#This Row],[ Etica Obbligazionario Misto]]</f>
        <v>1634108673.8599999</v>
      </c>
      <c r="E1952" s="10">
        <f>D1951*OM[[#This Row],[Variazione percentuale]]</f>
        <v>-4281366.60630666</v>
      </c>
      <c r="F1952" s="11">
        <f>OM[[#This Row],[AUM]]-D1951</f>
        <v>-4378354.9600000381</v>
      </c>
      <c r="G1952" s="11">
        <f>OM[[#This Row],[∆ AUM]]-OM[[#This Row],[effetto mercato]]</f>
        <v>-96988.353693378158</v>
      </c>
    </row>
    <row r="1953" spans="1:7">
      <c r="A1953" s="4">
        <v>44841</v>
      </c>
      <c r="B1953">
        <v>-0.75849999999999995</v>
      </c>
      <c r="C1953" s="6">
        <f>OM[[#This Row],[Variaz]]/100</f>
        <v>-7.5849999999999997E-3</v>
      </c>
      <c r="D1953" s="10">
        <f>AUM[[#This Row],[ Etica Obbligazionario Misto]]</f>
        <v>1620906559.3199999</v>
      </c>
      <c r="E1953" s="10">
        <f>D1952*OM[[#This Row],[Variazione percentuale]]</f>
        <v>-12394714.291228099</v>
      </c>
      <c r="F1953" s="11">
        <f>OM[[#This Row],[AUM]]-D1952</f>
        <v>-13202114.539999962</v>
      </c>
      <c r="G1953" s="11">
        <f>OM[[#This Row],[∆ AUM]]-OM[[#This Row],[effetto mercato]]</f>
        <v>-807400.24877186306</v>
      </c>
    </row>
    <row r="1954" spans="1:7">
      <c r="A1954" s="4">
        <v>44844</v>
      </c>
      <c r="B1954">
        <v>-0.30570000000000003</v>
      </c>
      <c r="C1954" s="6">
        <f>OM[[#This Row],[Variaz]]/100</f>
        <v>-3.0570000000000003E-3</v>
      </c>
      <c r="D1954" s="10">
        <f>AUM[[#This Row],[ Etica Obbligazionario Misto]]</f>
        <v>1615325221.21</v>
      </c>
      <c r="E1954" s="10">
        <f>D1953*OM[[#This Row],[Variazione percentuale]]</f>
        <v>-4955111.3518412402</v>
      </c>
      <c r="F1954" s="11">
        <f>OM[[#This Row],[AUM]]-D1953</f>
        <v>-5581338.1099998951</v>
      </c>
      <c r="G1954" s="11">
        <f>OM[[#This Row],[∆ AUM]]-OM[[#This Row],[effetto mercato]]</f>
        <v>-626226.75815865491</v>
      </c>
    </row>
    <row r="1955" spans="1:7">
      <c r="A1955" s="4">
        <v>44845</v>
      </c>
      <c r="B1955">
        <v>-6.9699999999999998E-2</v>
      </c>
      <c r="C1955" s="6">
        <f>OM[[#This Row],[Variaz]]/100</f>
        <v>-6.9700000000000003E-4</v>
      </c>
      <c r="D1955" s="10">
        <f>AUM[[#This Row],[ Etica Obbligazionario Misto]]</f>
        <v>1613291845.23</v>
      </c>
      <c r="E1955" s="10">
        <f>D1954*OM[[#This Row],[Variazione percentuale]]</f>
        <v>-1125881.67918337</v>
      </c>
      <c r="F1955" s="11">
        <f>OM[[#This Row],[AUM]]-D1954</f>
        <v>-2033375.9800000191</v>
      </c>
      <c r="G1955" s="11">
        <f>OM[[#This Row],[∆ AUM]]-OM[[#This Row],[effetto mercato]]</f>
        <v>-907494.30081664911</v>
      </c>
    </row>
    <row r="1956" spans="1:7">
      <c r="A1956" s="4">
        <v>44846</v>
      </c>
      <c r="B1956">
        <v>-0.23710000000000001</v>
      </c>
      <c r="C1956" s="6">
        <f>OM[[#This Row],[Variaz]]/100</f>
        <v>-2.3709999999999998E-3</v>
      </c>
      <c r="D1956" s="10">
        <f>AUM[[#This Row],[ Etica Obbligazionario Misto]]</f>
        <v>1609472713.4400001</v>
      </c>
      <c r="E1956" s="10">
        <f>D1955*OM[[#This Row],[Variazione percentuale]]</f>
        <v>-3825114.9650403298</v>
      </c>
      <c r="F1956" s="11">
        <f>OM[[#This Row],[AUM]]-D1955</f>
        <v>-3819131.7899999619</v>
      </c>
      <c r="G1956" s="11">
        <f>OM[[#This Row],[∆ AUM]]-OM[[#This Row],[effetto mercato]]</f>
        <v>5983.1750403679907</v>
      </c>
    </row>
    <row r="1957" spans="1:7">
      <c r="A1957" s="4">
        <v>44847</v>
      </c>
      <c r="B1957">
        <v>0.26569999999999999</v>
      </c>
      <c r="C1957" s="6">
        <f>OM[[#This Row],[Variaz]]/100</f>
        <v>2.6570000000000001E-3</v>
      </c>
      <c r="D1957" s="10">
        <f>AUM[[#This Row],[ Etica Obbligazionario Misto]]</f>
        <v>1613121080.5699999</v>
      </c>
      <c r="E1957" s="10">
        <f>D1956*OM[[#This Row],[Variazione percentuale]]</f>
        <v>4276368.9996100804</v>
      </c>
      <c r="F1957" s="11">
        <f>OM[[#This Row],[AUM]]-D1956</f>
        <v>3648367.129999876</v>
      </c>
      <c r="G1957" s="11">
        <f>OM[[#This Row],[∆ AUM]]-OM[[#This Row],[effetto mercato]]</f>
        <v>-628001.86961020436</v>
      </c>
    </row>
    <row r="1958" spans="1:7">
      <c r="A1958" s="4">
        <v>44848</v>
      </c>
      <c r="B1958">
        <v>-0.54390000000000005</v>
      </c>
      <c r="C1958" s="6">
        <f>OM[[#This Row],[Variaz]]/100</f>
        <v>-5.4390000000000003E-3</v>
      </c>
      <c r="D1958" s="10">
        <f>AUM[[#This Row],[ Etica Obbligazionario Misto]]</f>
        <v>1604106215.77</v>
      </c>
      <c r="E1958" s="10">
        <f>D1957*OM[[#This Row],[Variazione percentuale]]</f>
        <v>-8773765.5572202299</v>
      </c>
      <c r="F1958" s="11">
        <f>OM[[#This Row],[AUM]]-D1957</f>
        <v>-9014864.7999999523</v>
      </c>
      <c r="G1958" s="11">
        <f>OM[[#This Row],[∆ AUM]]-OM[[#This Row],[effetto mercato]]</f>
        <v>-241099.24277972244</v>
      </c>
    </row>
    <row r="1959" spans="1:7">
      <c r="A1959" s="4">
        <v>44851</v>
      </c>
      <c r="B1959">
        <v>0.47670000000000001</v>
      </c>
      <c r="C1959" s="6">
        <f>OM[[#This Row],[Variaz]]/100</f>
        <v>4.7670000000000004E-3</v>
      </c>
      <c r="D1959" s="10">
        <f>AUM[[#This Row],[ Etica Obbligazionario Misto]]</f>
        <v>1611143781.6799998</v>
      </c>
      <c r="E1959" s="10">
        <f>D1958*OM[[#This Row],[Variazione percentuale]]</f>
        <v>7646774.330575591</v>
      </c>
      <c r="F1959" s="11">
        <f>OM[[#This Row],[AUM]]-D1958</f>
        <v>7037565.9099998474</v>
      </c>
      <c r="G1959" s="11">
        <f>OM[[#This Row],[∆ AUM]]-OM[[#This Row],[effetto mercato]]</f>
        <v>-609208.42057574354</v>
      </c>
    </row>
    <row r="1960" spans="1:7">
      <c r="A1960" s="4">
        <v>44852</v>
      </c>
      <c r="B1960">
        <v>-5.5800000000000002E-2</v>
      </c>
      <c r="C1960" s="6">
        <f>OM[[#This Row],[Variaz]]/100</f>
        <v>-5.5800000000000001E-4</v>
      </c>
      <c r="D1960" s="10">
        <f>AUM[[#This Row],[ Etica Obbligazionario Misto]]</f>
        <v>1610341605.5900002</v>
      </c>
      <c r="E1960" s="10">
        <f>D1959*OM[[#This Row],[Variazione percentuale]]</f>
        <v>-899018.23017743987</v>
      </c>
      <c r="F1960" s="11">
        <f>OM[[#This Row],[AUM]]-D1959</f>
        <v>-802176.08999967575</v>
      </c>
      <c r="G1960" s="11">
        <f>OM[[#This Row],[∆ AUM]]-OM[[#This Row],[effetto mercato]]</f>
        <v>96842.140177764115</v>
      </c>
    </row>
    <row r="1961" spans="1:7">
      <c r="A1961" s="4">
        <v>44853</v>
      </c>
      <c r="B1961">
        <v>-0.36299999999999999</v>
      </c>
      <c r="C1961" s="6">
        <f>OM[[#This Row],[Variaz]]/100</f>
        <v>-3.63E-3</v>
      </c>
      <c r="D1961" s="10">
        <f>AUM[[#This Row],[ Etica Obbligazionario Misto]]</f>
        <v>1603111358.5799999</v>
      </c>
      <c r="E1961" s="10">
        <f>D1960*OM[[#This Row],[Variazione percentuale]]</f>
        <v>-5845540.0282917004</v>
      </c>
      <c r="F1961" s="11">
        <f>OM[[#This Row],[AUM]]-D1960</f>
        <v>-7230247.0100002289</v>
      </c>
      <c r="G1961" s="11">
        <f>OM[[#This Row],[∆ AUM]]-OM[[#This Row],[effetto mercato]]</f>
        <v>-1384706.9817085285</v>
      </c>
    </row>
    <row r="1962" spans="1:7">
      <c r="A1962" s="4">
        <v>44854</v>
      </c>
      <c r="B1962">
        <v>-0.16819999999999999</v>
      </c>
      <c r="C1962" s="6">
        <f>OM[[#This Row],[Variaz]]/100</f>
        <v>-1.6819999999999999E-3</v>
      </c>
      <c r="D1962" s="10">
        <f>AUM[[#This Row],[ Etica Obbligazionario Misto]]</f>
        <v>1600027015.6600001</v>
      </c>
      <c r="E1962" s="10">
        <f>D1961*OM[[#This Row],[Variazione percentuale]]</f>
        <v>-2696433.3051315597</v>
      </c>
      <c r="F1962" s="11">
        <f>OM[[#This Row],[AUM]]-D1961</f>
        <v>-3084342.9199998379</v>
      </c>
      <c r="G1962" s="11">
        <f>OM[[#This Row],[∆ AUM]]-OM[[#This Row],[effetto mercato]]</f>
        <v>-387909.61486827815</v>
      </c>
    </row>
    <row r="1963" spans="1:7">
      <c r="A1963" s="4">
        <v>44855</v>
      </c>
      <c r="B1963">
        <v>9.8299999999999998E-2</v>
      </c>
      <c r="C1963" s="6">
        <f>OM[[#This Row],[Variaz]]/100</f>
        <v>9.8299999999999993E-4</v>
      </c>
      <c r="D1963" s="10">
        <f>AUM[[#This Row],[ Etica Obbligazionario Misto]]</f>
        <v>1601027139.3399999</v>
      </c>
      <c r="E1963" s="10">
        <f>D1962*OM[[#This Row],[Variazione percentuale]]</f>
        <v>1572826.55639378</v>
      </c>
      <c r="F1963" s="11">
        <f>OM[[#This Row],[AUM]]-D1962</f>
        <v>1000123.6799998283</v>
      </c>
      <c r="G1963" s="11">
        <f>OM[[#This Row],[∆ AUM]]-OM[[#This Row],[effetto mercato]]</f>
        <v>-572702.87639395171</v>
      </c>
    </row>
    <row r="1964" spans="1:7">
      <c r="A1964" s="4">
        <v>44858</v>
      </c>
      <c r="B1964">
        <v>0.56089999999999995</v>
      </c>
      <c r="C1964" s="6">
        <f>OM[[#This Row],[Variaz]]/100</f>
        <v>5.6089999999999994E-3</v>
      </c>
      <c r="D1964" s="10">
        <f>AUM[[#This Row],[ Etica Obbligazionario Misto]]</f>
        <v>1609553523.4100001</v>
      </c>
      <c r="E1964" s="10">
        <f>D1963*OM[[#This Row],[Variazione percentuale]]</f>
        <v>8980161.2245580591</v>
      </c>
      <c r="F1964" s="11">
        <f>OM[[#This Row],[AUM]]-D1963</f>
        <v>8526384.0700001717</v>
      </c>
      <c r="G1964" s="11">
        <f>OM[[#This Row],[∆ AUM]]-OM[[#This Row],[effetto mercato]]</f>
        <v>-453777.15455788746</v>
      </c>
    </row>
    <row r="1965" spans="1:7">
      <c r="A1965" s="4">
        <v>44859</v>
      </c>
      <c r="B1965">
        <v>0.93430000000000002</v>
      </c>
      <c r="C1965" s="6">
        <f>OM[[#This Row],[Variaz]]/100</f>
        <v>9.3430000000000006E-3</v>
      </c>
      <c r="D1965" s="10">
        <f>AUM[[#This Row],[ Etica Obbligazionario Misto]]</f>
        <v>1623419551.7099998</v>
      </c>
      <c r="E1965" s="10">
        <f>D1964*OM[[#This Row],[Variazione percentuale]]</f>
        <v>15038058.569219632</v>
      </c>
      <c r="F1965" s="11">
        <f>OM[[#This Row],[AUM]]-D1964</f>
        <v>13866028.299999714</v>
      </c>
      <c r="G1965" s="11">
        <f>OM[[#This Row],[∆ AUM]]-OM[[#This Row],[effetto mercato]]</f>
        <v>-1172030.2692199182</v>
      </c>
    </row>
    <row r="1966" spans="1:7">
      <c r="A1966" s="4">
        <v>44860</v>
      </c>
      <c r="B1966">
        <v>0.152</v>
      </c>
      <c r="C1966" s="6">
        <f>OM[[#This Row],[Variaz]]/100</f>
        <v>1.5199999999999999E-3</v>
      </c>
      <c r="D1966" s="10">
        <f>AUM[[#This Row],[ Etica Obbligazionario Misto]]</f>
        <v>1625719714.3700001</v>
      </c>
      <c r="E1966" s="10">
        <f>D1965*OM[[#This Row],[Variazione percentuale]]</f>
        <v>2467597.7185991993</v>
      </c>
      <c r="F1966" s="11">
        <f>OM[[#This Row],[AUM]]-D1965</f>
        <v>2300162.6600003242</v>
      </c>
      <c r="G1966" s="11">
        <f>OM[[#This Row],[∆ AUM]]-OM[[#This Row],[effetto mercato]]</f>
        <v>-167435.05859887507</v>
      </c>
    </row>
    <row r="1967" spans="1:7">
      <c r="A1967" s="4">
        <v>44861</v>
      </c>
      <c r="B1967">
        <v>0.93810000000000004</v>
      </c>
      <c r="C1967" s="6">
        <f>OM[[#This Row],[Variaz]]/100</f>
        <v>9.3810000000000004E-3</v>
      </c>
      <c r="D1967" s="10">
        <f>AUM[[#This Row],[ Etica Obbligazionario Misto]]</f>
        <v>1640182366.26</v>
      </c>
      <c r="E1967" s="10">
        <f>D1966*OM[[#This Row],[Variazione percentuale]]</f>
        <v>15250876.640504971</v>
      </c>
      <c r="F1967" s="11">
        <f>OM[[#This Row],[AUM]]-D1966</f>
        <v>14462651.889999866</v>
      </c>
      <c r="G1967" s="11">
        <f>OM[[#This Row],[∆ AUM]]-OM[[#This Row],[effetto mercato]]</f>
        <v>-788224.75050510466</v>
      </c>
    </row>
    <row r="1968" spans="1:7">
      <c r="A1968" s="4">
        <v>44862</v>
      </c>
      <c r="B1968">
        <v>-0.4783</v>
      </c>
      <c r="C1968" s="6">
        <f>OM[[#This Row],[Variaz]]/100</f>
        <v>-4.7829999999999999E-3</v>
      </c>
      <c r="D1968" s="10">
        <f>AUM[[#This Row],[ Etica Obbligazionario Misto]]</f>
        <v>1632265322.1600001</v>
      </c>
      <c r="E1968" s="10">
        <f>D1967*OM[[#This Row],[Variazione percentuale]]</f>
        <v>-7844992.2578215795</v>
      </c>
      <c r="F1968" s="11">
        <f>OM[[#This Row],[AUM]]-D1967</f>
        <v>-7917044.0999999046</v>
      </c>
      <c r="G1968" s="11">
        <f>OM[[#This Row],[∆ AUM]]-OM[[#This Row],[effetto mercato]]</f>
        <v>-72051.842178325169</v>
      </c>
    </row>
    <row r="1969" spans="1:7">
      <c r="A1969" s="4">
        <v>44865</v>
      </c>
      <c r="B1969">
        <v>-0.23350000000000001</v>
      </c>
      <c r="C1969" s="6">
        <f>OM[[#This Row],[Variaz]]/100</f>
        <v>-2.3350000000000003E-3</v>
      </c>
      <c r="D1969" s="10">
        <f>AUM[[#This Row],[ Etica Obbligazionario Misto]]</f>
        <v>1627489717.4099998</v>
      </c>
      <c r="E1969" s="10">
        <f>D1968*OM[[#This Row],[Variazione percentuale]]</f>
        <v>-3811339.5272436007</v>
      </c>
      <c r="F1969" s="11">
        <f>OM[[#This Row],[AUM]]-D1968</f>
        <v>-4775604.7500002384</v>
      </c>
      <c r="G1969" s="11">
        <f>OM[[#This Row],[∆ AUM]]-OM[[#This Row],[effetto mercato]]</f>
        <v>-964265.22275663773</v>
      </c>
    </row>
    <row r="1970" spans="1:7">
      <c r="A1970" s="4">
        <v>44867</v>
      </c>
      <c r="B1970">
        <v>-0.16520000000000001</v>
      </c>
      <c r="C1970" s="6">
        <f>OM[[#This Row],[Variaz]]/100</f>
        <v>-1.652E-3</v>
      </c>
      <c r="D1970" s="10">
        <f>AUM[[#This Row],[ Etica Obbligazionario Misto]]</f>
        <v>1624164911.0700002</v>
      </c>
      <c r="E1970" s="10">
        <f>D1969*OM[[#This Row],[Variazione percentuale]]</f>
        <v>-2688613.0131613198</v>
      </c>
      <c r="F1970" s="11">
        <f>OM[[#This Row],[AUM]]-D1969</f>
        <v>-3324806.3399996758</v>
      </c>
      <c r="G1970" s="11">
        <f>OM[[#This Row],[∆ AUM]]-OM[[#This Row],[effetto mercato]]</f>
        <v>-636193.32683835598</v>
      </c>
    </row>
    <row r="1971" spans="1:7">
      <c r="A1971" s="4">
        <v>44868</v>
      </c>
      <c r="B1971">
        <v>-0.45500000000000002</v>
      </c>
      <c r="C1971" s="6">
        <f>OM[[#This Row],[Variaz]]/100</f>
        <v>-4.5500000000000002E-3</v>
      </c>
      <c r="D1971" s="10">
        <f>AUM[[#This Row],[ Etica Obbligazionario Misto]]</f>
        <v>1616536603.5500002</v>
      </c>
      <c r="E1971" s="10">
        <f>D1970*OM[[#This Row],[Variazione percentuale]]</f>
        <v>-7389950.3453685008</v>
      </c>
      <c r="F1971" s="11">
        <f>OM[[#This Row],[AUM]]-D1970</f>
        <v>-7628307.5199999809</v>
      </c>
      <c r="G1971" s="11">
        <f>OM[[#This Row],[∆ AUM]]-OM[[#This Row],[effetto mercato]]</f>
        <v>-238357.17463148013</v>
      </c>
    </row>
    <row r="1972" spans="1:7">
      <c r="A1972" s="4">
        <v>44869</v>
      </c>
      <c r="B1972">
        <v>-0.18010000000000001</v>
      </c>
      <c r="C1972" s="6">
        <f>OM[[#This Row],[Variaz]]/100</f>
        <v>-1.8010000000000001E-3</v>
      </c>
      <c r="D1972" s="10">
        <f>AUM[[#This Row],[ Etica Obbligazionario Misto]]</f>
        <v>1612759371.8600001</v>
      </c>
      <c r="E1972" s="10">
        <f>D1971*OM[[#This Row],[Variazione percentuale]]</f>
        <v>-2911382.4229935505</v>
      </c>
      <c r="F1972" s="11">
        <f>OM[[#This Row],[AUM]]-D1971</f>
        <v>-3777231.6900000572</v>
      </c>
      <c r="G1972" s="11">
        <f>OM[[#This Row],[∆ AUM]]-OM[[#This Row],[effetto mercato]]</f>
        <v>-865849.26700650668</v>
      </c>
    </row>
    <row r="1973" spans="1:7">
      <c r="A1973" s="4">
        <v>44872</v>
      </c>
      <c r="B1973">
        <v>-0.111</v>
      </c>
      <c r="C1973" s="6">
        <f>OM[[#This Row],[Variaz]]/100</f>
        <v>-1.1100000000000001E-3</v>
      </c>
      <c r="D1973" s="10">
        <f>AUM[[#This Row],[ Etica Obbligazionario Misto]]</f>
        <v>1611592413.71</v>
      </c>
      <c r="E1973" s="10">
        <f>D1972*OM[[#This Row],[Variazione percentuale]]</f>
        <v>-1790162.9027646002</v>
      </c>
      <c r="F1973" s="11">
        <f>OM[[#This Row],[AUM]]-D1972</f>
        <v>-1166958.1500000954</v>
      </c>
      <c r="G1973" s="11">
        <f>OM[[#This Row],[∆ AUM]]-OM[[#This Row],[effetto mercato]]</f>
        <v>623204.75276450487</v>
      </c>
    </row>
    <row r="1974" spans="1:7">
      <c r="A1974" s="4">
        <v>44873</v>
      </c>
      <c r="B1974">
        <v>0.37509999999999999</v>
      </c>
      <c r="C1974" s="6">
        <f>OM[[#This Row],[Variaz]]/100</f>
        <v>3.751E-3</v>
      </c>
      <c r="D1974" s="10">
        <f>AUM[[#This Row],[ Etica Obbligazionario Misto]]</f>
        <v>1617355784.45</v>
      </c>
      <c r="E1974" s="10">
        <f>D1973*OM[[#This Row],[Variazione percentuale]]</f>
        <v>6045083.1438262099</v>
      </c>
      <c r="F1974" s="11">
        <f>OM[[#This Row],[AUM]]-D1973</f>
        <v>5763370.7400000095</v>
      </c>
      <c r="G1974" s="11">
        <f>OM[[#This Row],[∆ AUM]]-OM[[#This Row],[effetto mercato]]</f>
        <v>-281712.4038262004</v>
      </c>
    </row>
    <row r="1975" spans="1:7">
      <c r="A1975" s="4">
        <v>44874</v>
      </c>
      <c r="B1975">
        <v>0.37369999999999998</v>
      </c>
      <c r="C1975" s="6">
        <f>OM[[#This Row],[Variaz]]/100</f>
        <v>3.7369999999999999E-3</v>
      </c>
      <c r="D1975" s="10">
        <f>AUM[[#This Row],[ Etica Obbligazionario Misto]]</f>
        <v>1623075360.5799999</v>
      </c>
      <c r="E1975" s="10">
        <f>D1974*OM[[#This Row],[Variazione percentuale]]</f>
        <v>6044058.5664896499</v>
      </c>
      <c r="F1975" s="11">
        <f>OM[[#This Row],[AUM]]-D1974</f>
        <v>5719576.129999876</v>
      </c>
      <c r="G1975" s="11">
        <f>OM[[#This Row],[∆ AUM]]-OM[[#This Row],[effetto mercato]]</f>
        <v>-324482.43648977391</v>
      </c>
    </row>
    <row r="1976" spans="1:7">
      <c r="A1976" s="4">
        <v>44875</v>
      </c>
      <c r="B1976">
        <v>1.103</v>
      </c>
      <c r="C1976" s="6">
        <f>OM[[#This Row],[Variaz]]/100</f>
        <v>1.103E-2</v>
      </c>
      <c r="D1976" s="10">
        <f>AUM[[#This Row],[ Etica Obbligazionario Misto]]</f>
        <v>1640609073.25</v>
      </c>
      <c r="E1976" s="10">
        <f>D1975*OM[[#This Row],[Variazione percentuale]]</f>
        <v>17902521.227197398</v>
      </c>
      <c r="F1976" s="11">
        <f>OM[[#This Row],[AUM]]-D1975</f>
        <v>17533712.670000076</v>
      </c>
      <c r="G1976" s="11">
        <f>OM[[#This Row],[∆ AUM]]-OM[[#This Row],[effetto mercato]]</f>
        <v>-368808.55719732121</v>
      </c>
    </row>
    <row r="1977" spans="1:7">
      <c r="A1977" s="4">
        <v>44876</v>
      </c>
      <c r="B1977">
        <v>-0.6</v>
      </c>
      <c r="C1977" s="6">
        <f>OM[[#This Row],[Variaz]]/100</f>
        <v>-6.0000000000000001E-3</v>
      </c>
      <c r="D1977" s="10">
        <f>AUM[[#This Row],[ Etica Obbligazionario Misto]]</f>
        <v>1629941105.23</v>
      </c>
      <c r="E1977" s="10">
        <f>D1976*OM[[#This Row],[Variazione percentuale]]</f>
        <v>-9843654.4395000003</v>
      </c>
      <c r="F1977" s="11">
        <f>OM[[#This Row],[AUM]]-D1976</f>
        <v>-10667968.019999981</v>
      </c>
      <c r="G1977" s="11">
        <f>OM[[#This Row],[∆ AUM]]-OM[[#This Row],[effetto mercato]]</f>
        <v>-824313.5804999806</v>
      </c>
    </row>
    <row r="1978" spans="1:7">
      <c r="A1978" s="4">
        <v>44879</v>
      </c>
      <c r="B1978">
        <v>-4.1200000000000001E-2</v>
      </c>
      <c r="C1978" s="6">
        <f>OM[[#This Row],[Variaz]]/100</f>
        <v>-4.1199999999999999E-4</v>
      </c>
      <c r="D1978" s="10">
        <f>AUM[[#This Row],[ Etica Obbligazionario Misto]]</f>
        <v>1628630425.6999998</v>
      </c>
      <c r="E1978" s="10">
        <f>D1977*OM[[#This Row],[Variazione percentuale]]</f>
        <v>-671535.73535475996</v>
      </c>
      <c r="F1978" s="11">
        <f>OM[[#This Row],[AUM]]-D1977</f>
        <v>-1310679.5300002098</v>
      </c>
      <c r="G1978" s="11">
        <f>OM[[#This Row],[∆ AUM]]-OM[[#This Row],[effetto mercato]]</f>
        <v>-639143.79464544985</v>
      </c>
    </row>
    <row r="1979" spans="1:7">
      <c r="A1979" s="4">
        <v>44880</v>
      </c>
      <c r="B1979">
        <v>0.35680000000000001</v>
      </c>
      <c r="C1979" s="6">
        <f>OM[[#This Row],[Variaz]]/100</f>
        <v>3.568E-3</v>
      </c>
      <c r="D1979" s="10">
        <f>AUM[[#This Row],[ Etica Obbligazionario Misto]]</f>
        <v>1633898928.3999999</v>
      </c>
      <c r="E1979" s="10">
        <f>D1978*OM[[#This Row],[Variazione percentuale]]</f>
        <v>5810953.3588975994</v>
      </c>
      <c r="F1979" s="11">
        <f>OM[[#This Row],[AUM]]-D1978</f>
        <v>5268502.7000000477</v>
      </c>
      <c r="G1979" s="11">
        <f>OM[[#This Row],[∆ AUM]]-OM[[#This Row],[effetto mercato]]</f>
        <v>-542450.65889755171</v>
      </c>
    </row>
    <row r="1980" spans="1:7">
      <c r="A1980" s="4">
        <v>44881</v>
      </c>
      <c r="B1980">
        <v>0.36930000000000002</v>
      </c>
      <c r="C1980" s="6">
        <f>OM[[#This Row],[Variaz]]/100</f>
        <v>3.6930000000000001E-3</v>
      </c>
      <c r="D1980" s="10">
        <f>AUM[[#This Row],[ Etica Obbligazionario Misto]]</f>
        <v>1639553063.95</v>
      </c>
      <c r="E1980" s="10">
        <f>D1979*OM[[#This Row],[Variazione percentuale]]</f>
        <v>6033988.7425811999</v>
      </c>
      <c r="F1980" s="11">
        <f>OM[[#This Row],[AUM]]-D1979</f>
        <v>5654135.5500001907</v>
      </c>
      <c r="G1980" s="11">
        <f>OM[[#This Row],[∆ AUM]]-OM[[#This Row],[effetto mercato]]</f>
        <v>-379853.19258100912</v>
      </c>
    </row>
    <row r="1981" spans="1:7">
      <c r="A1981" s="4">
        <v>44882</v>
      </c>
      <c r="B1981">
        <v>-1.3599999999999999E-2</v>
      </c>
      <c r="C1981" s="6">
        <f>OM[[#This Row],[Variaz]]/100</f>
        <v>-1.36E-4</v>
      </c>
      <c r="D1981" s="10">
        <f>AUM[[#This Row],[ Etica Obbligazionario Misto]]</f>
        <v>1638418056.9200001</v>
      </c>
      <c r="E1981" s="10">
        <f>D1980*OM[[#This Row],[Variazione percentuale]]</f>
        <v>-222979.2166972</v>
      </c>
      <c r="F1981" s="11">
        <f>OM[[#This Row],[AUM]]-D1980</f>
        <v>-1135007.0299999714</v>
      </c>
      <c r="G1981" s="11">
        <f>OM[[#This Row],[∆ AUM]]-OM[[#This Row],[effetto mercato]]</f>
        <v>-912027.81330277142</v>
      </c>
    </row>
    <row r="1982" spans="1:7">
      <c r="A1982" s="4">
        <v>44883</v>
      </c>
      <c r="B1982">
        <v>0.109</v>
      </c>
      <c r="C1982" s="6">
        <f>OM[[#This Row],[Variaz]]/100</f>
        <v>1.09E-3</v>
      </c>
      <c r="D1982" s="10">
        <f>AUM[[#This Row],[ Etica Obbligazionario Misto]]</f>
        <v>1640216799.6399999</v>
      </c>
      <c r="E1982" s="10">
        <f>D1981*OM[[#This Row],[Variazione percentuale]]</f>
        <v>1785875.6820428001</v>
      </c>
      <c r="F1982" s="11">
        <f>OM[[#This Row],[AUM]]-D1981</f>
        <v>1798742.7199997902</v>
      </c>
      <c r="G1982" s="11">
        <f>OM[[#This Row],[∆ AUM]]-OM[[#This Row],[effetto mercato]]</f>
        <v>12867.037956990069</v>
      </c>
    </row>
    <row r="1983" spans="1:7">
      <c r="A1983" s="4">
        <v>44886</v>
      </c>
      <c r="B1983">
        <v>0.1089</v>
      </c>
      <c r="C1983" s="6">
        <f>OM[[#This Row],[Variaz]]/100</f>
        <v>1.0889999999999999E-3</v>
      </c>
      <c r="D1983" s="10">
        <f>AUM[[#This Row],[ Etica Obbligazionario Misto]]</f>
        <v>1642006677.8100002</v>
      </c>
      <c r="E1983" s="10">
        <f>D1982*OM[[#This Row],[Variazione percentuale]]</f>
        <v>1786196.0948079596</v>
      </c>
      <c r="F1983" s="11">
        <f>OM[[#This Row],[AUM]]-D1982</f>
        <v>1789878.1700003147</v>
      </c>
      <c r="G1983" s="11">
        <f>OM[[#This Row],[∆ AUM]]-OM[[#This Row],[effetto mercato]]</f>
        <v>3682.0751923550852</v>
      </c>
    </row>
    <row r="1984" spans="1:7">
      <c r="A1984" s="4">
        <v>44887</v>
      </c>
      <c r="B1984">
        <v>0.20399999999999999</v>
      </c>
      <c r="C1984" s="6">
        <f>OM[[#This Row],[Variaz]]/100</f>
        <v>2.0399999999999997E-3</v>
      </c>
      <c r="D1984" s="10">
        <f>AUM[[#This Row],[ Etica Obbligazionario Misto]]</f>
        <v>1645379409.98</v>
      </c>
      <c r="E1984" s="10">
        <f>D1983*OM[[#This Row],[Variazione percentuale]]</f>
        <v>3349693.6227324</v>
      </c>
      <c r="F1984" s="11">
        <f>OM[[#This Row],[AUM]]-D1983</f>
        <v>3372732.1699998379</v>
      </c>
      <c r="G1984" s="11">
        <f>OM[[#This Row],[∆ AUM]]-OM[[#This Row],[effetto mercato]]</f>
        <v>23038.547267437913</v>
      </c>
    </row>
    <row r="1985" spans="1:7">
      <c r="A1985" s="4">
        <v>44888</v>
      </c>
      <c r="B1985">
        <v>0.29849999999999999</v>
      </c>
      <c r="C1985" s="6">
        <f>OM[[#This Row],[Variaz]]/100</f>
        <v>2.9849999999999998E-3</v>
      </c>
      <c r="D1985" s="10">
        <f>AUM[[#This Row],[ Etica Obbligazionario Misto]]</f>
        <v>1650129557.8400002</v>
      </c>
      <c r="E1985" s="10">
        <f>D1984*OM[[#This Row],[Variazione percentuale]]</f>
        <v>4911457.5387902996</v>
      </c>
      <c r="F1985" s="11">
        <f>OM[[#This Row],[AUM]]-D1984</f>
        <v>4750147.8600001335</v>
      </c>
      <c r="G1985" s="11">
        <f>OM[[#This Row],[∆ AUM]]-OM[[#This Row],[effetto mercato]]</f>
        <v>-161309.67879016604</v>
      </c>
    </row>
    <row r="1986" spans="1:7">
      <c r="A1986" s="4">
        <v>44889</v>
      </c>
      <c r="B1986">
        <v>0.48709999999999998</v>
      </c>
      <c r="C1986" s="6">
        <f>OM[[#This Row],[Variaz]]/100</f>
        <v>4.8709999999999995E-3</v>
      </c>
      <c r="D1986" s="10">
        <f>AUM[[#This Row],[ Etica Obbligazionario Misto]]</f>
        <v>1657933857.8199999</v>
      </c>
      <c r="E1986" s="10">
        <f>D1985*OM[[#This Row],[Variazione percentuale]]</f>
        <v>8037781.0762386397</v>
      </c>
      <c r="F1986" s="11">
        <f>OM[[#This Row],[AUM]]-D1985</f>
        <v>7804299.9799997807</v>
      </c>
      <c r="G1986" s="11">
        <f>OM[[#This Row],[∆ AUM]]-OM[[#This Row],[effetto mercato]]</f>
        <v>-233481.096238859</v>
      </c>
    </row>
    <row r="1987" spans="1:7">
      <c r="A1987" s="4">
        <v>44890</v>
      </c>
      <c r="B1987">
        <v>-0.55200000000000005</v>
      </c>
      <c r="C1987" s="6">
        <f>OM[[#This Row],[Variaz]]/100</f>
        <v>-5.5200000000000006E-3</v>
      </c>
      <c r="D1987" s="10">
        <f>AUM[[#This Row],[ Etica Obbligazionario Misto]]</f>
        <v>1648560624.1399999</v>
      </c>
      <c r="E1987" s="10">
        <f>D1986*OM[[#This Row],[Variazione percentuale]]</f>
        <v>-9151794.8951664008</v>
      </c>
      <c r="F1987" s="11">
        <f>OM[[#This Row],[AUM]]-D1986</f>
        <v>-9373233.6800000668</v>
      </c>
      <c r="G1987" s="11">
        <f>OM[[#This Row],[∆ AUM]]-OM[[#This Row],[effetto mercato]]</f>
        <v>-221438.78483366594</v>
      </c>
    </row>
    <row r="1988" spans="1:7">
      <c r="A1988" s="4">
        <v>44893</v>
      </c>
      <c r="B1988">
        <v>-0.25719999999999998</v>
      </c>
      <c r="C1988" s="6">
        <f>OM[[#This Row],[Variaz]]/100</f>
        <v>-2.5719999999999996E-3</v>
      </c>
      <c r="D1988" s="10">
        <f>AUM[[#This Row],[ Etica Obbligazionario Misto]]</f>
        <v>1644141972.8400002</v>
      </c>
      <c r="E1988" s="10">
        <f>D1987*OM[[#This Row],[Variazione percentuale]]</f>
        <v>-4240097.9252880793</v>
      </c>
      <c r="F1988" s="11">
        <f>OM[[#This Row],[AUM]]-D1987</f>
        <v>-4418651.2999997139</v>
      </c>
      <c r="G1988" s="11">
        <f>OM[[#This Row],[∆ AUM]]-OM[[#This Row],[effetto mercato]]</f>
        <v>-178553.37471163459</v>
      </c>
    </row>
    <row r="1989" spans="1:7">
      <c r="A1989" s="4">
        <v>44894</v>
      </c>
      <c r="B1989">
        <v>0.28510000000000002</v>
      </c>
      <c r="C1989" s="6">
        <f>OM[[#This Row],[Variaz]]/100</f>
        <v>2.8510000000000002E-3</v>
      </c>
      <c r="D1989" s="10">
        <f>AUM[[#This Row],[ Etica Obbligazionario Misto]]</f>
        <v>1648943907.3899999</v>
      </c>
      <c r="E1989" s="10">
        <f>D1988*OM[[#This Row],[Variazione percentuale]]</f>
        <v>4687448.7645668406</v>
      </c>
      <c r="F1989" s="11">
        <f>OM[[#This Row],[AUM]]-D1988</f>
        <v>4801934.5499997139</v>
      </c>
      <c r="G1989" s="11">
        <f>OM[[#This Row],[∆ AUM]]-OM[[#This Row],[effetto mercato]]</f>
        <v>114485.78543287329</v>
      </c>
    </row>
    <row r="1990" spans="1:7">
      <c r="A1990" s="4">
        <v>44895</v>
      </c>
      <c r="B1990">
        <v>0.20300000000000001</v>
      </c>
      <c r="C1990" s="6">
        <f>OM[[#This Row],[Variaz]]/100</f>
        <v>2.0300000000000001E-3</v>
      </c>
      <c r="D1990" s="10">
        <f>AUM[[#This Row],[ Etica Obbligazionario Misto]]</f>
        <v>1652167778.75</v>
      </c>
      <c r="E1990" s="10">
        <f>D1989*OM[[#This Row],[Variazione percentuale]]</f>
        <v>3347356.1320016999</v>
      </c>
      <c r="F1990" s="11">
        <f>OM[[#This Row],[AUM]]-D1989</f>
        <v>3223871.3600001335</v>
      </c>
      <c r="G1990" s="11">
        <f>OM[[#This Row],[∆ AUM]]-OM[[#This Row],[effetto mercato]]</f>
        <v>-123484.77200156637</v>
      </c>
    </row>
    <row r="1991" spans="1:7">
      <c r="A1991" s="4">
        <v>44896</v>
      </c>
      <c r="B1991">
        <v>0.52680000000000005</v>
      </c>
      <c r="C1991" s="6">
        <f>OM[[#This Row],[Variaz]]/100</f>
        <v>5.2680000000000001E-3</v>
      </c>
      <c r="D1991" s="10">
        <f>AUM[[#This Row],[ Etica Obbligazionario Misto]]</f>
        <v>1660553686.1100001</v>
      </c>
      <c r="E1991" s="10">
        <f>D1990*OM[[#This Row],[Variazione percentuale]]</f>
        <v>8703619.8584550004</v>
      </c>
      <c r="F1991" s="11">
        <f>OM[[#This Row],[AUM]]-D1990</f>
        <v>8385907.3600001335</v>
      </c>
      <c r="G1991" s="11">
        <f>OM[[#This Row],[∆ AUM]]-OM[[#This Row],[effetto mercato]]</f>
        <v>-317712.49845486693</v>
      </c>
    </row>
    <row r="1992" spans="1:7">
      <c r="A1992" s="4">
        <v>44897</v>
      </c>
      <c r="B1992">
        <v>-0.18809999999999999</v>
      </c>
      <c r="C1992" s="6">
        <f>OM[[#This Row],[Variaz]]/100</f>
        <v>-1.8809999999999999E-3</v>
      </c>
      <c r="D1992" s="10">
        <f>AUM[[#This Row],[ Etica Obbligazionario Misto]]</f>
        <v>1657196040.8300002</v>
      </c>
      <c r="E1992" s="10">
        <f>D1991*OM[[#This Row],[Variazione percentuale]]</f>
        <v>-3123501.4835729101</v>
      </c>
      <c r="F1992" s="11">
        <f>OM[[#This Row],[AUM]]-D1991</f>
        <v>-3357645.2799999714</v>
      </c>
      <c r="G1992" s="11">
        <f>OM[[#This Row],[∆ AUM]]-OM[[#This Row],[effetto mercato]]</f>
        <v>-234143.79642706132</v>
      </c>
    </row>
    <row r="1993" spans="1:7">
      <c r="A1993" s="4">
        <v>44900</v>
      </c>
      <c r="B1993">
        <v>-0.1885</v>
      </c>
      <c r="C1993" s="6">
        <f>OM[[#This Row],[Variaz]]/100</f>
        <v>-1.885E-3</v>
      </c>
      <c r="D1993" s="10">
        <f>AUM[[#This Row],[ Etica Obbligazionario Misto]]</f>
        <v>1654057278.0400002</v>
      </c>
      <c r="E1993" s="10">
        <f>D1992*OM[[#This Row],[Variazione percentuale]]</f>
        <v>-3123814.5369645501</v>
      </c>
      <c r="F1993" s="11">
        <f>OM[[#This Row],[AUM]]-D1992</f>
        <v>-3138762.7899999619</v>
      </c>
      <c r="G1993" s="11">
        <f>OM[[#This Row],[∆ AUM]]-OM[[#This Row],[effetto mercato]]</f>
        <v>-14948.253035411704</v>
      </c>
    </row>
    <row r="1994" spans="1:7">
      <c r="A1994" s="4">
        <v>44901</v>
      </c>
      <c r="B1994">
        <v>0.20230000000000001</v>
      </c>
      <c r="C1994" s="6">
        <f>OM[[#This Row],[Variaz]]/100</f>
        <v>2.0230000000000001E-3</v>
      </c>
      <c r="D1994" s="10">
        <f>AUM[[#This Row],[ Etica Obbligazionario Misto]]</f>
        <v>1658007946.24</v>
      </c>
      <c r="E1994" s="10">
        <f>D1993*OM[[#This Row],[Variazione percentuale]]</f>
        <v>3346157.8734749206</v>
      </c>
      <c r="F1994" s="11">
        <f>OM[[#This Row],[AUM]]-D1993</f>
        <v>3950668.1999998093</v>
      </c>
      <c r="G1994" s="11">
        <f>OM[[#This Row],[∆ AUM]]-OM[[#This Row],[effetto mercato]]</f>
        <v>604510.32652488863</v>
      </c>
    </row>
    <row r="1995" spans="1:7">
      <c r="A1995" s="4">
        <v>44902</v>
      </c>
      <c r="B1995">
        <v>9.4200000000000006E-2</v>
      </c>
      <c r="C1995" s="6">
        <f>OM[[#This Row],[Variaz]]/100</f>
        <v>9.4200000000000002E-4</v>
      </c>
      <c r="D1995" s="10">
        <f>AUM[[#This Row],[ Etica Obbligazionario Misto]]</f>
        <v>1659593970.3499999</v>
      </c>
      <c r="E1995" s="10">
        <f>D1994*OM[[#This Row],[Variazione percentuale]]</f>
        <v>1561843.4853580801</v>
      </c>
      <c r="F1995" s="11">
        <f>OM[[#This Row],[AUM]]-D1994</f>
        <v>1586024.1099998951</v>
      </c>
      <c r="G1995" s="11">
        <f>OM[[#This Row],[∆ AUM]]-OM[[#This Row],[effetto mercato]]</f>
        <v>24180.624641814968</v>
      </c>
    </row>
    <row r="1996" spans="1:7">
      <c r="A1996" s="4">
        <v>44904</v>
      </c>
      <c r="B1996">
        <v>-0.68589999999999995</v>
      </c>
      <c r="C1996" s="6">
        <f>OM[[#This Row],[Variaz]]/100</f>
        <v>-6.8589999999999996E-3</v>
      </c>
      <c r="D1996" s="10">
        <f>AUM[[#This Row],[ Etica Obbligazionario Misto]]</f>
        <v>1648144471.9900002</v>
      </c>
      <c r="E1996" s="10">
        <f>D1995*OM[[#This Row],[Variazione percentuale]]</f>
        <v>-11383155.042630648</v>
      </c>
      <c r="F1996" s="11">
        <f>OM[[#This Row],[AUM]]-D1995</f>
        <v>-11449498.359999657</v>
      </c>
      <c r="G1996" s="11">
        <f>OM[[#This Row],[∆ AUM]]-OM[[#This Row],[effetto mercato]]</f>
        <v>-66343.317369008437</v>
      </c>
    </row>
    <row r="1997" spans="1:7">
      <c r="A1997" s="4">
        <v>44907</v>
      </c>
      <c r="B1997">
        <v>0.10829999999999999</v>
      </c>
      <c r="C1997" s="6">
        <f>OM[[#This Row],[Variaz]]/100</f>
        <v>1.083E-3</v>
      </c>
      <c r="D1997" s="10">
        <f>AUM[[#This Row],[ Etica Obbligazionario Misto]]</f>
        <v>1649654836.47</v>
      </c>
      <c r="E1997" s="10">
        <f>D1996*OM[[#This Row],[Variazione percentuale]]</f>
        <v>1784940.4631651703</v>
      </c>
      <c r="F1997" s="11">
        <f>OM[[#This Row],[AUM]]-D1996</f>
        <v>1510364.4799997807</v>
      </c>
      <c r="G1997" s="11">
        <f>OM[[#This Row],[∆ AUM]]-OM[[#This Row],[effetto mercato]]</f>
        <v>-274575.98316538963</v>
      </c>
    </row>
    <row r="1998" spans="1:7">
      <c r="A1998" s="4">
        <v>44908</v>
      </c>
      <c r="B1998">
        <v>6.7599999999999993E-2</v>
      </c>
      <c r="C1998" s="6">
        <f>OM[[#This Row],[Variaz]]/100</f>
        <v>6.7599999999999995E-4</v>
      </c>
      <c r="D1998" s="10">
        <f>AUM[[#This Row],[ Etica Obbligazionario Misto]]</f>
        <v>1650483751.78</v>
      </c>
      <c r="E1998" s="10">
        <f>D1997*OM[[#This Row],[Variazione percentuale]]</f>
        <v>1115166.6694537199</v>
      </c>
      <c r="F1998" s="11">
        <f>OM[[#This Row],[AUM]]-D1997</f>
        <v>828915.30999994278</v>
      </c>
      <c r="G1998" s="11">
        <f>OM[[#This Row],[∆ AUM]]-OM[[#This Row],[effetto mercato]]</f>
        <v>-286251.35945377708</v>
      </c>
    </row>
    <row r="1999" spans="1:7">
      <c r="A1999" s="4">
        <v>44909</v>
      </c>
      <c r="B1999">
        <v>-0.2298</v>
      </c>
      <c r="C1999" s="6">
        <f>OM[[#This Row],[Variaz]]/100</f>
        <v>-2.2980000000000001E-3</v>
      </c>
      <c r="D1999" s="10">
        <f>AUM[[#This Row],[ Etica Obbligazionario Misto]]</f>
        <v>1646614147.5699999</v>
      </c>
      <c r="E1999" s="10">
        <f>D1998*OM[[#This Row],[Variazione percentuale]]</f>
        <v>-3792811.6615904402</v>
      </c>
      <c r="F1999" s="11">
        <f>OM[[#This Row],[AUM]]-D1998</f>
        <v>-3869604.2100000381</v>
      </c>
      <c r="G1999" s="11">
        <f>OM[[#This Row],[∆ AUM]]-OM[[#This Row],[effetto mercato]]</f>
        <v>-76792.548409597948</v>
      </c>
    </row>
    <row r="2000" spans="1:7">
      <c r="A2000" s="4">
        <v>44910</v>
      </c>
      <c r="B2000">
        <v>-1.0161</v>
      </c>
      <c r="C2000" s="6">
        <f>OM[[#This Row],[Variaz]]/100</f>
        <v>-1.0161E-2</v>
      </c>
      <c r="D2000" s="10">
        <f>AUM[[#This Row],[ Etica Obbligazionario Misto]]</f>
        <v>1629687150.01</v>
      </c>
      <c r="E2000" s="10">
        <f>D1999*OM[[#This Row],[Variazione percentuale]]</f>
        <v>-16731246.35345877</v>
      </c>
      <c r="F2000" s="11">
        <f>OM[[#This Row],[AUM]]-D1999</f>
        <v>-16926997.559999943</v>
      </c>
      <c r="G2000" s="11">
        <f>OM[[#This Row],[∆ AUM]]-OM[[#This Row],[effetto mercato]]</f>
        <v>-195751.20654117316</v>
      </c>
    </row>
    <row r="2001" spans="1:7">
      <c r="A2001" s="4">
        <v>44911</v>
      </c>
      <c r="B2001">
        <v>-0.50639999999999996</v>
      </c>
      <c r="C2001" s="6">
        <f>OM[[#This Row],[Variaz]]/100</f>
        <v>-5.0639999999999999E-3</v>
      </c>
      <c r="D2001" s="10">
        <f>AUM[[#This Row],[ Etica Obbligazionario Misto]]</f>
        <v>1621269728.5200002</v>
      </c>
      <c r="E2001" s="10">
        <f>D2000*OM[[#This Row],[Variazione percentuale]]</f>
        <v>-8252735.7276506396</v>
      </c>
      <c r="F2001" s="11">
        <f>OM[[#This Row],[AUM]]-D2000</f>
        <v>-8417421.4899997711</v>
      </c>
      <c r="G2001" s="11">
        <f>OM[[#This Row],[∆ AUM]]-OM[[#This Row],[effetto mercato]]</f>
        <v>-164685.76234913152</v>
      </c>
    </row>
    <row r="2002" spans="1:7">
      <c r="A2002" s="4">
        <v>44914</v>
      </c>
      <c r="B2002">
        <v>-0.26140000000000002</v>
      </c>
      <c r="C2002" s="6">
        <f>OM[[#This Row],[Variaz]]/100</f>
        <v>-2.614E-3</v>
      </c>
      <c r="D2002" s="10">
        <f>AUM[[#This Row],[ Etica Obbligazionario Misto]]</f>
        <v>1617202303.4399998</v>
      </c>
      <c r="E2002" s="10">
        <f>D2001*OM[[#This Row],[Variazione percentuale]]</f>
        <v>-4237999.0703512803</v>
      </c>
      <c r="F2002" s="11">
        <f>OM[[#This Row],[AUM]]-D2001</f>
        <v>-4067425.0800004005</v>
      </c>
      <c r="G2002" s="11">
        <f>OM[[#This Row],[∆ AUM]]-OM[[#This Row],[effetto mercato]]</f>
        <v>170573.99035087973</v>
      </c>
    </row>
    <row r="2003" spans="1:7">
      <c r="A2003" s="4">
        <v>44915</v>
      </c>
      <c r="B2003">
        <v>-0.52410000000000001</v>
      </c>
      <c r="C2003" s="6">
        <f>OM[[#This Row],[Variaz]]/100</f>
        <v>-5.241E-3</v>
      </c>
      <c r="D2003" s="10">
        <f>AUM[[#This Row],[ Etica Obbligazionario Misto]]</f>
        <v>1608451944.8000002</v>
      </c>
      <c r="E2003" s="10">
        <f>D2002*OM[[#This Row],[Variazione percentuale]]</f>
        <v>-8475757.2723290399</v>
      </c>
      <c r="F2003" s="11">
        <f>OM[[#This Row],[AUM]]-D2002</f>
        <v>-8750358.6399996281</v>
      </c>
      <c r="G2003" s="11">
        <f>OM[[#This Row],[∆ AUM]]-OM[[#This Row],[effetto mercato]]</f>
        <v>-274601.3676705882</v>
      </c>
    </row>
    <row r="2004" spans="1:7">
      <c r="A2004" s="4">
        <v>44916</v>
      </c>
      <c r="B2004">
        <v>9.7100000000000006E-2</v>
      </c>
      <c r="C2004" s="6">
        <f>OM[[#This Row],[Variaz]]/100</f>
        <v>9.7100000000000007E-4</v>
      </c>
      <c r="D2004" s="10">
        <f>AUM[[#This Row],[ Etica Obbligazionario Misto]]</f>
        <v>1609608162.6600001</v>
      </c>
      <c r="E2004" s="10">
        <f>D2003*OM[[#This Row],[Variazione percentuale]]</f>
        <v>1561806.8384008002</v>
      </c>
      <c r="F2004" s="11">
        <f>OM[[#This Row],[AUM]]-D2003</f>
        <v>1156217.8599998951</v>
      </c>
      <c r="G2004" s="11">
        <f>OM[[#This Row],[∆ AUM]]-OM[[#This Row],[effetto mercato]]</f>
        <v>-405588.97840090515</v>
      </c>
    </row>
    <row r="2005" spans="1:7">
      <c r="A2005" s="4">
        <v>44917</v>
      </c>
      <c r="B2005">
        <v>-0.22159999999999999</v>
      </c>
      <c r="C2005" s="6">
        <f>OM[[#This Row],[Variaz]]/100</f>
        <v>-2.2160000000000001E-3</v>
      </c>
      <c r="D2005" s="10">
        <f>AUM[[#This Row],[ Etica Obbligazionario Misto]]</f>
        <v>1605745371.6700001</v>
      </c>
      <c r="E2005" s="10">
        <f>D2004*OM[[#This Row],[Variazione percentuale]]</f>
        <v>-3566891.6884545605</v>
      </c>
      <c r="F2005" s="11">
        <f>OM[[#This Row],[AUM]]-D2004</f>
        <v>-3862790.9900000095</v>
      </c>
      <c r="G2005" s="11">
        <f>OM[[#This Row],[∆ AUM]]-OM[[#This Row],[effetto mercato]]</f>
        <v>-295899.30154544907</v>
      </c>
    </row>
    <row r="2006" spans="1:7">
      <c r="A2006" s="4">
        <v>44918</v>
      </c>
      <c r="B2006">
        <v>-0.18049999999999999</v>
      </c>
      <c r="C2006" s="6">
        <f>OM[[#This Row],[Variaz]]/100</f>
        <v>-1.805E-3</v>
      </c>
      <c r="D2006" s="10">
        <f>AUM[[#This Row],[ Etica Obbligazionario Misto]]</f>
        <v>1602393069.6100001</v>
      </c>
      <c r="E2006" s="10">
        <f>D2005*OM[[#This Row],[Variazione percentuale]]</f>
        <v>-2898370.3958643503</v>
      </c>
      <c r="F2006" s="11">
        <f>OM[[#This Row],[AUM]]-D2005</f>
        <v>-3352302.0599999428</v>
      </c>
      <c r="G2006" s="11">
        <f>OM[[#This Row],[∆ AUM]]-OM[[#This Row],[effetto mercato]]</f>
        <v>-453931.66413559252</v>
      </c>
    </row>
    <row r="2007" spans="1:7">
      <c r="A2007" s="4">
        <v>44922</v>
      </c>
      <c r="B2007">
        <v>-0.51459999999999995</v>
      </c>
      <c r="C2007" s="6">
        <f>OM[[#This Row],[Variaz]]/100</f>
        <v>-5.1459999999999995E-3</v>
      </c>
      <c r="D2007" s="10">
        <f>AUM[[#This Row],[ Etica Obbligazionario Misto]]</f>
        <v>1593873710.1900001</v>
      </c>
      <c r="E2007" s="10">
        <f>D2006*OM[[#This Row],[Variazione percentuale]]</f>
        <v>-8245914.7362130601</v>
      </c>
      <c r="F2007" s="11">
        <f>OM[[#This Row],[AUM]]-D2006</f>
        <v>-8519359.4200000763</v>
      </c>
      <c r="G2007" s="11">
        <f>OM[[#This Row],[∆ AUM]]-OM[[#This Row],[effetto mercato]]</f>
        <v>-273444.6837870162</v>
      </c>
    </row>
    <row r="2008" spans="1:7">
      <c r="A2008" s="4">
        <v>44923</v>
      </c>
      <c r="B2008">
        <v>5.5899999999999998E-2</v>
      </c>
      <c r="C2008" s="6">
        <f>OM[[#This Row],[Variaz]]/100</f>
        <v>5.5900000000000004E-4</v>
      </c>
      <c r="D2008" s="10">
        <f>AUM[[#This Row],[ Etica Obbligazionario Misto]]</f>
        <v>1594629809.8099999</v>
      </c>
      <c r="E2008" s="10">
        <f>D2007*OM[[#This Row],[Variazione percentuale]]</f>
        <v>890975.40399621008</v>
      </c>
      <c r="F2008" s="11">
        <f>OM[[#This Row],[AUM]]-D2007</f>
        <v>756099.61999988556</v>
      </c>
      <c r="G2008" s="11">
        <f>OM[[#This Row],[∆ AUM]]-OM[[#This Row],[effetto mercato]]</f>
        <v>-134875.78399632452</v>
      </c>
    </row>
    <row r="2009" spans="1:7">
      <c r="A2009" s="4">
        <v>44924</v>
      </c>
      <c r="B2009">
        <v>0.33529999999999999</v>
      </c>
      <c r="C2009" s="6">
        <f>OM[[#This Row],[Variaz]]/100</f>
        <v>3.3530000000000001E-3</v>
      </c>
      <c r="D2009" s="10">
        <f>AUM[[#This Row],[ Etica Obbligazionario Misto]]</f>
        <v>1600069277.7</v>
      </c>
      <c r="E2009" s="10">
        <f>D2008*OM[[#This Row],[Variazione percentuale]]</f>
        <v>5346793.7522929301</v>
      </c>
      <c r="F2009" s="11">
        <f>OM[[#This Row],[AUM]]-D2008</f>
        <v>5439467.8900001049</v>
      </c>
      <c r="G2009" s="11">
        <f>OM[[#This Row],[∆ AUM]]-OM[[#This Row],[effetto mercato]]</f>
        <v>92674.137707174756</v>
      </c>
    </row>
    <row r="2010" spans="1:7">
      <c r="A2010" s="4">
        <v>44925</v>
      </c>
      <c r="B2010">
        <v>-0.62670000000000003</v>
      </c>
      <c r="C2010" s="6">
        <f>OM[[#This Row],[Variaz]]/100</f>
        <v>-6.267E-3</v>
      </c>
      <c r="D2010" s="10">
        <f>AUM[[#This Row],[ Etica Obbligazionario Misto]]</f>
        <v>1590004989.9300001</v>
      </c>
      <c r="E2010" s="10">
        <f>D2009*OM[[#This Row],[Variazione percentuale]]</f>
        <v>-10027634.163345899</v>
      </c>
      <c r="F2010" s="11">
        <f>OM[[#This Row],[AUM]]-D2009</f>
        <v>-10064287.769999981</v>
      </c>
      <c r="G2010" s="11">
        <f>OM[[#This Row],[∆ AUM]]-OM[[#This Row],[effetto mercato]]</f>
        <v>-36653.606654081494</v>
      </c>
    </row>
    <row r="2011" spans="1:7">
      <c r="A2011" s="4">
        <v>44928</v>
      </c>
      <c r="B2011">
        <v>0.53249999999999997</v>
      </c>
      <c r="C2011" s="6">
        <f>OM[[#This Row],[Variaz]]/100</f>
        <v>5.3249999999999999E-3</v>
      </c>
      <c r="D2011" s="10">
        <f>AUM[[#This Row],[ Etica Obbligazionario Misto]]</f>
        <v>1598181500.8799999</v>
      </c>
      <c r="E2011" s="10">
        <f>D2010*OM[[#This Row],[Variazione percentuale]]</f>
        <v>8466776.5713772494</v>
      </c>
      <c r="F2011" s="11">
        <f>OM[[#This Row],[AUM]]-D2010</f>
        <v>8176510.9499998093</v>
      </c>
      <c r="G2011" s="11">
        <f>OM[[#This Row],[∆ AUM]]-OM[[#This Row],[effetto mercato]]</f>
        <v>-290265.62137744017</v>
      </c>
    </row>
    <row r="2012" spans="1:7">
      <c r="A2012" s="4">
        <v>44929</v>
      </c>
      <c r="B2012">
        <v>0.41820000000000002</v>
      </c>
      <c r="C2012" s="6">
        <f>OM[[#This Row],[Variaz]]/100</f>
        <v>4.182E-3</v>
      </c>
      <c r="D2012" s="10">
        <f>AUM[[#This Row],[ Etica Obbligazionario Misto]]</f>
        <v>1604590192.5800002</v>
      </c>
      <c r="E2012" s="10">
        <f>D2011*OM[[#This Row],[Variazione percentuale]]</f>
        <v>6683595.0366801592</v>
      </c>
      <c r="F2012" s="11">
        <f>OM[[#This Row],[AUM]]-D2011</f>
        <v>6408691.7000002861</v>
      </c>
      <c r="G2012" s="11">
        <f>OM[[#This Row],[∆ AUM]]-OM[[#This Row],[effetto mercato]]</f>
        <v>-274903.33667987306</v>
      </c>
    </row>
    <row r="2013" spans="1:7">
      <c r="A2013" s="4">
        <v>44930</v>
      </c>
      <c r="B2013">
        <v>0.68020000000000003</v>
      </c>
      <c r="C2013" s="6">
        <f>OM[[#This Row],[Variaz]]/100</f>
        <v>6.8019999999999999E-3</v>
      </c>
      <c r="D2013" s="10">
        <f>AUM[[#This Row],[ Etica Obbligazionario Misto]]</f>
        <v>1615926885.23</v>
      </c>
      <c r="E2013" s="10">
        <f>D2012*OM[[#This Row],[Variazione percentuale]]</f>
        <v>10914422.48992916</v>
      </c>
      <c r="F2013" s="11">
        <f>OM[[#This Row],[AUM]]-D2012</f>
        <v>11336692.649999857</v>
      </c>
      <c r="G2013" s="11">
        <f>OM[[#This Row],[∆ AUM]]-OM[[#This Row],[effetto mercato]]</f>
        <v>422270.16007069685</v>
      </c>
    </row>
    <row r="2014" spans="1:7">
      <c r="A2014" s="4">
        <v>44931</v>
      </c>
      <c r="B2014">
        <v>-0.26200000000000001</v>
      </c>
      <c r="C2014" s="6">
        <f>OM[[#This Row],[Variaz]]/100</f>
        <v>-2.6199999999999999E-3</v>
      </c>
      <c r="D2014" s="10">
        <f>AUM[[#This Row],[ Etica Obbligazionario Misto]]</f>
        <v>1612206911.97</v>
      </c>
      <c r="E2014" s="10">
        <f>D2013*OM[[#This Row],[Variazione percentuale]]</f>
        <v>-4233728.4393026</v>
      </c>
      <c r="F2014" s="11">
        <f>OM[[#This Row],[AUM]]-D2013</f>
        <v>-3719973.2599999905</v>
      </c>
      <c r="G2014" s="11">
        <f>OM[[#This Row],[∆ AUM]]-OM[[#This Row],[effetto mercato]]</f>
        <v>513755.17930260953</v>
      </c>
    </row>
    <row r="2015" spans="1:7">
      <c r="A2015" s="4">
        <v>44935</v>
      </c>
      <c r="B2015">
        <v>0.42849999999999999</v>
      </c>
      <c r="C2015" s="6">
        <f>OM[[#This Row],[Variaz]]/100</f>
        <v>4.2849999999999997E-3</v>
      </c>
      <c r="D2015" s="10">
        <f>AUM[[#This Row],[ Etica Obbligazionario Misto]]</f>
        <v>1619538010.5599999</v>
      </c>
      <c r="E2015" s="10">
        <f>D2014*OM[[#This Row],[Variazione percentuale]]</f>
        <v>6908306.6177914497</v>
      </c>
      <c r="F2015" s="11">
        <f>OM[[#This Row],[AUM]]-D2014</f>
        <v>7331098.5899999142</v>
      </c>
      <c r="G2015" s="11">
        <f>OM[[#This Row],[∆ AUM]]-OM[[#This Row],[effetto mercato]]</f>
        <v>422791.97220846452</v>
      </c>
    </row>
    <row r="2016" spans="1:7">
      <c r="A2016" s="4">
        <v>44936</v>
      </c>
      <c r="B2016">
        <v>-0.20649999999999999</v>
      </c>
      <c r="C2016" s="6">
        <f>OM[[#This Row],[Variaz]]/100</f>
        <v>-2.065E-3</v>
      </c>
      <c r="D2016" s="10">
        <f>AUM[[#This Row],[ Etica Obbligazionario Misto]]</f>
        <v>1615667941.53</v>
      </c>
      <c r="E2016" s="10">
        <f>D2015*OM[[#This Row],[Variazione percentuale]]</f>
        <v>-3344345.9918064</v>
      </c>
      <c r="F2016" s="11">
        <f>OM[[#This Row],[AUM]]-D2015</f>
        <v>-3870069.0299999714</v>
      </c>
      <c r="G2016" s="11">
        <f>OM[[#This Row],[∆ AUM]]-OM[[#This Row],[effetto mercato]]</f>
        <v>-525723.03819357138</v>
      </c>
    </row>
    <row r="2017" spans="1:7">
      <c r="A2017" s="4">
        <v>44937</v>
      </c>
      <c r="B2017">
        <v>0.62070000000000003</v>
      </c>
      <c r="C2017" s="6">
        <f>OM[[#This Row],[Variaz]]/100</f>
        <v>6.2070000000000007E-3</v>
      </c>
      <c r="D2017" s="10">
        <f>AUM[[#This Row],[ Etica Obbligazionario Misto]]</f>
        <v>1625794407.6500001</v>
      </c>
      <c r="E2017" s="10">
        <f>D2016*OM[[#This Row],[Variazione percentuale]]</f>
        <v>10028450.913076712</v>
      </c>
      <c r="F2017" s="11">
        <f>OM[[#This Row],[AUM]]-D2016</f>
        <v>10126466.120000124</v>
      </c>
      <c r="G2017" s="11">
        <f>OM[[#This Row],[∆ AUM]]-OM[[#This Row],[effetto mercato]]</f>
        <v>98015.206923412159</v>
      </c>
    </row>
    <row r="2018" spans="1:7">
      <c r="A2018" s="4">
        <v>44938</v>
      </c>
      <c r="B2018">
        <v>0.1782</v>
      </c>
      <c r="C2018" s="6">
        <f>OM[[#This Row],[Variaz]]/100</f>
        <v>1.7819999999999999E-3</v>
      </c>
      <c r="D2018" s="10">
        <f>AUM[[#This Row],[ Etica Obbligazionario Misto]]</f>
        <v>1628617763.71</v>
      </c>
      <c r="E2018" s="10">
        <f>D2017*OM[[#This Row],[Variazione percentuale]]</f>
        <v>2897165.6344323</v>
      </c>
      <c r="F2018" s="11">
        <f>OM[[#This Row],[AUM]]-D2017</f>
        <v>2823356.0599999428</v>
      </c>
      <c r="G2018" s="11">
        <f>OM[[#This Row],[∆ AUM]]-OM[[#This Row],[effetto mercato]]</f>
        <v>-73809.574432357214</v>
      </c>
    </row>
    <row r="2019" spans="1:7">
      <c r="A2019" s="4">
        <v>44939</v>
      </c>
      <c r="B2019">
        <v>-6.8400000000000002E-2</v>
      </c>
      <c r="C2019" s="6">
        <f>OM[[#This Row],[Variaz]]/100</f>
        <v>-6.8400000000000004E-4</v>
      </c>
      <c r="D2019" s="10">
        <f>AUM[[#This Row],[ Etica Obbligazionario Misto]]</f>
        <v>1627017961.6599998</v>
      </c>
      <c r="E2019" s="10">
        <f>D2018*OM[[#This Row],[Variazione percentuale]]</f>
        <v>-1113974.5503776402</v>
      </c>
      <c r="F2019" s="11">
        <f>OM[[#This Row],[AUM]]-D2018</f>
        <v>-1599802.0500001907</v>
      </c>
      <c r="G2019" s="11">
        <f>OM[[#This Row],[∆ AUM]]-OM[[#This Row],[effetto mercato]]</f>
        <v>-485827.49962255056</v>
      </c>
    </row>
    <row r="2020" spans="1:7">
      <c r="A2020" s="4">
        <v>44942</v>
      </c>
      <c r="B2020">
        <v>1.37E-2</v>
      </c>
      <c r="C2020" s="6">
        <f>OM[[#This Row],[Variaz]]/100</f>
        <v>1.37E-4</v>
      </c>
      <c r="D2020" s="10">
        <f>AUM[[#This Row],[ Etica Obbligazionario Misto]]</f>
        <v>1626757671.96</v>
      </c>
      <c r="E2020" s="10">
        <f>D2019*OM[[#This Row],[Variazione percentuale]]</f>
        <v>222901.46074741997</v>
      </c>
      <c r="F2020" s="11">
        <f>OM[[#This Row],[AUM]]-D2019</f>
        <v>-260289.69999980927</v>
      </c>
      <c r="G2020" s="11">
        <f>OM[[#This Row],[∆ AUM]]-OM[[#This Row],[effetto mercato]]</f>
        <v>-483191.16074722924</v>
      </c>
    </row>
    <row r="2021" spans="1:7">
      <c r="A2021" s="4">
        <v>44943</v>
      </c>
      <c r="B2021">
        <v>0.47920000000000001</v>
      </c>
      <c r="C2021" s="6">
        <f>OM[[#This Row],[Variaz]]/100</f>
        <v>4.7920000000000003E-3</v>
      </c>
      <c r="D2021" s="10">
        <f>AUM[[#This Row],[ Etica Obbligazionario Misto]]</f>
        <v>1634515899.5899999</v>
      </c>
      <c r="E2021" s="10">
        <f>D2020*OM[[#This Row],[Variazione percentuale]]</f>
        <v>7795422.7640323211</v>
      </c>
      <c r="F2021" s="11">
        <f>OM[[#This Row],[AUM]]-D2020</f>
        <v>7758227.629999876</v>
      </c>
      <c r="G2021" s="11">
        <f>OM[[#This Row],[∆ AUM]]-OM[[#This Row],[effetto mercato]]</f>
        <v>-37195.134032445028</v>
      </c>
    </row>
    <row r="2022" spans="1:7">
      <c r="A2022" s="4">
        <v>44944</v>
      </c>
      <c r="B2022">
        <v>0.28610000000000002</v>
      </c>
      <c r="C2022" s="6">
        <f>OM[[#This Row],[Variaz]]/100</f>
        <v>2.8610000000000003E-3</v>
      </c>
      <c r="D2022" s="10">
        <f>AUM[[#This Row],[ Etica Obbligazionario Misto]]</f>
        <v>1638761085.21</v>
      </c>
      <c r="E2022" s="10">
        <f>D2021*OM[[#This Row],[Variazione percentuale]]</f>
        <v>4676349.9887269903</v>
      </c>
      <c r="F2022" s="11">
        <f>OM[[#This Row],[AUM]]-D2021</f>
        <v>4245185.620000124</v>
      </c>
      <c r="G2022" s="11">
        <f>OM[[#This Row],[∆ AUM]]-OM[[#This Row],[effetto mercato]]</f>
        <v>-431164.36872686632</v>
      </c>
    </row>
    <row r="2023" spans="1:7">
      <c r="A2023" s="4">
        <v>44945</v>
      </c>
      <c r="B2023">
        <v>-0.21740000000000001</v>
      </c>
      <c r="C2023" s="6">
        <f>OM[[#This Row],[Variaz]]/100</f>
        <v>-2.1740000000000002E-3</v>
      </c>
      <c r="D2023" s="10">
        <f>AUM[[#This Row],[ Etica Obbligazionario Misto]]</f>
        <v>1635198422.8599999</v>
      </c>
      <c r="E2023" s="10">
        <f>D2022*OM[[#This Row],[Variazione percentuale]]</f>
        <v>-3562666.5992465401</v>
      </c>
      <c r="F2023" s="11">
        <f>OM[[#This Row],[AUM]]-D2022</f>
        <v>-3562662.3500001431</v>
      </c>
      <c r="G2023" s="11">
        <f>OM[[#This Row],[∆ AUM]]-OM[[#This Row],[effetto mercato]]</f>
        <v>4.2492463970556855</v>
      </c>
    </row>
    <row r="2024" spans="1:7">
      <c r="A2024" s="4">
        <v>44946</v>
      </c>
      <c r="B2024">
        <v>-0.55830000000000002</v>
      </c>
      <c r="C2024" s="6">
        <f>OM[[#This Row],[Variaz]]/100</f>
        <v>-5.5830000000000003E-3</v>
      </c>
      <c r="D2024" s="10">
        <f>AUM[[#This Row],[ Etica Obbligazionario Misto]]</f>
        <v>1625273798.1099999</v>
      </c>
      <c r="E2024" s="10">
        <f>D2023*OM[[#This Row],[Variazione percentuale]]</f>
        <v>-9129312.7948273793</v>
      </c>
      <c r="F2024" s="11">
        <f>OM[[#This Row],[AUM]]-D2023</f>
        <v>-9924624.75</v>
      </c>
      <c r="G2024" s="11">
        <f>OM[[#This Row],[∆ AUM]]-OM[[#This Row],[effetto mercato]]</f>
        <v>-795311.95517262071</v>
      </c>
    </row>
    <row r="2025" spans="1:7">
      <c r="A2025" s="4">
        <v>44949</v>
      </c>
      <c r="B2025">
        <v>-0.1095</v>
      </c>
      <c r="C2025" s="6">
        <f>OM[[#This Row],[Variaz]]/100</f>
        <v>-1.0950000000000001E-3</v>
      </c>
      <c r="D2025" s="10">
        <f>AUM[[#This Row],[ Etica Obbligazionario Misto]]</f>
        <v>1623063138.7300003</v>
      </c>
      <c r="E2025" s="10">
        <f>D2024*OM[[#This Row],[Variazione percentuale]]</f>
        <v>-1779674.8089304499</v>
      </c>
      <c r="F2025" s="11">
        <f>OM[[#This Row],[AUM]]-D2024</f>
        <v>-2210659.3799996376</v>
      </c>
      <c r="G2025" s="11">
        <f>OM[[#This Row],[∆ AUM]]-OM[[#This Row],[effetto mercato]]</f>
        <v>-430984.57106918772</v>
      </c>
    </row>
    <row r="2026" spans="1:7">
      <c r="A2026" s="4">
        <v>44950</v>
      </c>
      <c r="B2026">
        <v>0.31530000000000002</v>
      </c>
      <c r="C2026" s="6">
        <f>OM[[#This Row],[Variaz]]/100</f>
        <v>3.1530000000000004E-3</v>
      </c>
      <c r="D2026" s="10">
        <f>AUM[[#This Row],[ Etica Obbligazionario Misto]]</f>
        <v>1628114906.5600002</v>
      </c>
      <c r="E2026" s="10">
        <f>D2025*OM[[#This Row],[Variazione percentuale]]</f>
        <v>5117518.0764156915</v>
      </c>
      <c r="F2026" s="11">
        <f>OM[[#This Row],[AUM]]-D2025</f>
        <v>5051767.8299999237</v>
      </c>
      <c r="G2026" s="11">
        <f>OM[[#This Row],[∆ AUM]]-OM[[#This Row],[effetto mercato]]</f>
        <v>-65750.246415767819</v>
      </c>
    </row>
    <row r="2027" spans="1:7">
      <c r="A2027" s="4">
        <v>44951</v>
      </c>
      <c r="B2027">
        <v>-4.1000000000000002E-2</v>
      </c>
      <c r="C2027" s="6">
        <f>OM[[#This Row],[Variaz]]/100</f>
        <v>-4.0999999999999999E-4</v>
      </c>
      <c r="D2027" s="10">
        <f>AUM[[#This Row],[ Etica Obbligazionario Misto]]</f>
        <v>1626634715.9399998</v>
      </c>
      <c r="E2027" s="10">
        <f>D2026*OM[[#This Row],[Variazione percentuale]]</f>
        <v>-667527.11168960005</v>
      </c>
      <c r="F2027" s="11">
        <f>OM[[#This Row],[AUM]]-D2026</f>
        <v>-1480190.6200003624</v>
      </c>
      <c r="G2027" s="11">
        <f>OM[[#This Row],[∆ AUM]]-OM[[#This Row],[effetto mercato]]</f>
        <v>-812663.50831076235</v>
      </c>
    </row>
    <row r="2028" spans="1:7">
      <c r="A2028" s="4">
        <v>44952</v>
      </c>
      <c r="B2028">
        <v>-0.21870000000000001</v>
      </c>
      <c r="C2028" s="6">
        <f>OM[[#This Row],[Variaz]]/100</f>
        <v>-2.1870000000000001E-3</v>
      </c>
      <c r="D2028" s="10">
        <f>AUM[[#This Row],[ Etica Obbligazionario Misto]]</f>
        <v>1623259942.3299999</v>
      </c>
      <c r="E2028" s="10">
        <f>D2027*OM[[#This Row],[Variazione percentuale]]</f>
        <v>-3557450.1237607799</v>
      </c>
      <c r="F2028" s="11">
        <f>OM[[#This Row],[AUM]]-D2027</f>
        <v>-3374773.6099998951</v>
      </c>
      <c r="G2028" s="11">
        <f>OM[[#This Row],[∆ AUM]]-OM[[#This Row],[effetto mercato]]</f>
        <v>182676.51376088476</v>
      </c>
    </row>
    <row r="2029" spans="1:7">
      <c r="A2029" s="4">
        <v>44953</v>
      </c>
      <c r="B2029">
        <v>-6.8500000000000005E-2</v>
      </c>
      <c r="C2029" s="6">
        <f>OM[[#This Row],[Variaz]]/100</f>
        <v>-6.8500000000000006E-4</v>
      </c>
      <c r="D2029" s="10">
        <f>AUM[[#This Row],[ Etica Obbligazionario Misto]]</f>
        <v>1621803910.0999999</v>
      </c>
      <c r="E2029" s="10">
        <f>D2028*OM[[#This Row],[Variazione percentuale]]</f>
        <v>-1111933.0604960499</v>
      </c>
      <c r="F2029" s="11">
        <f>OM[[#This Row],[AUM]]-D2028</f>
        <v>-1456032.2300000191</v>
      </c>
      <c r="G2029" s="11">
        <f>OM[[#This Row],[∆ AUM]]-OM[[#This Row],[effetto mercato]]</f>
        <v>-344099.16950396914</v>
      </c>
    </row>
    <row r="2030" spans="1:7">
      <c r="A2030" s="4">
        <v>44956</v>
      </c>
      <c r="B2030">
        <v>-0.46610000000000001</v>
      </c>
      <c r="C2030" s="6">
        <f>OM[[#This Row],[Variaz]]/100</f>
        <v>-4.6610000000000002E-3</v>
      </c>
      <c r="D2030" s="10">
        <f>AUM[[#This Row],[ Etica Obbligazionario Misto]]</f>
        <v>1614125621.1199999</v>
      </c>
      <c r="E2030" s="10">
        <f>D2029*OM[[#This Row],[Variazione percentuale]]</f>
        <v>-7559228.0249760998</v>
      </c>
      <c r="F2030" s="11">
        <f>OM[[#This Row],[AUM]]-D2029</f>
        <v>-7678288.9800000191</v>
      </c>
      <c r="G2030" s="11">
        <f>OM[[#This Row],[∆ AUM]]-OM[[#This Row],[effetto mercato]]</f>
        <v>-119060.95502391923</v>
      </c>
    </row>
    <row r="2031" spans="1:7">
      <c r="A2031" s="4">
        <v>44957</v>
      </c>
      <c r="B2031">
        <v>0.23419999999999999</v>
      </c>
      <c r="C2031" s="6">
        <f>OM[[#This Row],[Variaz]]/100</f>
        <v>2.3419999999999999E-3</v>
      </c>
      <c r="D2031" s="10">
        <f>AUM[[#This Row],[ Etica Obbligazionario Misto]]</f>
        <v>1617526621.0599999</v>
      </c>
      <c r="E2031" s="10">
        <f>D2030*OM[[#This Row],[Variazione percentuale]]</f>
        <v>3780282.2046630397</v>
      </c>
      <c r="F2031" s="11">
        <f>OM[[#This Row],[AUM]]-D2030</f>
        <v>3400999.9400000572</v>
      </c>
      <c r="G2031" s="11">
        <f>OM[[#This Row],[∆ AUM]]-OM[[#This Row],[effetto mercato]]</f>
        <v>-379282.26466298243</v>
      </c>
    </row>
    <row r="2032" spans="1:7">
      <c r="A2032" s="4">
        <v>44958</v>
      </c>
      <c r="B2032">
        <v>0.1099</v>
      </c>
      <c r="C2032" s="6">
        <f>OM[[#This Row],[Variaz]]/100</f>
        <v>1.0989999999999999E-3</v>
      </c>
      <c r="D2032" s="10">
        <f>AUM[[#This Row],[ Etica Obbligazionario Misto]]</f>
        <v>1618830114.8200002</v>
      </c>
      <c r="E2032" s="10">
        <f>D2031*OM[[#This Row],[Variazione percentuale]]</f>
        <v>1777661.7565449399</v>
      </c>
      <c r="F2032" s="11">
        <f>OM[[#This Row],[AUM]]-D2031</f>
        <v>1303493.7600002289</v>
      </c>
      <c r="G2032" s="11">
        <f>OM[[#This Row],[∆ AUM]]-OM[[#This Row],[effetto mercato]]</f>
        <v>-474167.99654471106</v>
      </c>
    </row>
    <row r="2033" spans="1:7">
      <c r="A2033" s="4">
        <v>44959</v>
      </c>
      <c r="B2033">
        <v>1.0844</v>
      </c>
      <c r="C2033" s="6">
        <f>OM[[#This Row],[Variaz]]/100</f>
        <v>1.0843999999999999E-2</v>
      </c>
      <c r="D2033" s="10">
        <f>AUM[[#This Row],[ Etica Obbligazionario Misto]]</f>
        <v>1636288599.04</v>
      </c>
      <c r="E2033" s="10">
        <f>D2032*OM[[#This Row],[Variazione percentuale]]</f>
        <v>17554593.765108082</v>
      </c>
      <c r="F2033" s="11">
        <f>OM[[#This Row],[AUM]]-D2032</f>
        <v>17458484.21999979</v>
      </c>
      <c r="G2033" s="11">
        <f>OM[[#This Row],[∆ AUM]]-OM[[#This Row],[effetto mercato]]</f>
        <v>-96109.545108292252</v>
      </c>
    </row>
    <row r="2034" spans="1:7">
      <c r="A2034" s="4">
        <v>44960</v>
      </c>
      <c r="B2034">
        <v>-0.4617</v>
      </c>
      <c r="C2034" s="6">
        <f>OM[[#This Row],[Variaz]]/100</f>
        <v>-4.6169999999999996E-3</v>
      </c>
      <c r="D2034" s="10">
        <f>AUM[[#This Row],[ Etica Obbligazionario Misto]]</f>
        <v>1628740477.9099998</v>
      </c>
      <c r="E2034" s="10">
        <f>D2033*OM[[#This Row],[Variazione percentuale]]</f>
        <v>-7554744.4617676791</v>
      </c>
      <c r="F2034" s="11">
        <f>OM[[#This Row],[AUM]]-D2033</f>
        <v>-7548121.1300001144</v>
      </c>
      <c r="G2034" s="11">
        <f>OM[[#This Row],[∆ AUM]]-OM[[#This Row],[effetto mercato]]</f>
        <v>6623.3317675646394</v>
      </c>
    </row>
    <row r="2035" spans="1:7">
      <c r="A2035" s="4">
        <v>44963</v>
      </c>
      <c r="B2035">
        <v>-0.4093</v>
      </c>
      <c r="C2035" s="6">
        <f>OM[[#This Row],[Variaz]]/100</f>
        <v>-4.0930000000000003E-3</v>
      </c>
      <c r="D2035" s="10">
        <f>AUM[[#This Row],[ Etica Obbligazionario Misto]]</f>
        <v>1622342099.8699999</v>
      </c>
      <c r="E2035" s="10">
        <f>D2034*OM[[#This Row],[Variazione percentuale]]</f>
        <v>-6666434.7760856301</v>
      </c>
      <c r="F2035" s="11">
        <f>OM[[#This Row],[AUM]]-D2034</f>
        <v>-6398378.0399999619</v>
      </c>
      <c r="G2035" s="11">
        <f>OM[[#This Row],[∆ AUM]]-OM[[#This Row],[effetto mercato]]</f>
        <v>268056.73608566821</v>
      </c>
    </row>
    <row r="2036" spans="1:7">
      <c r="A2036" s="4">
        <v>44964</v>
      </c>
      <c r="B2036">
        <v>-0.12330000000000001</v>
      </c>
      <c r="C2036" s="6">
        <f>OM[[#This Row],[Variaz]]/100</f>
        <v>-1.2330000000000002E-3</v>
      </c>
      <c r="D2036" s="10">
        <f>AUM[[#This Row],[ Etica Obbligazionario Misto]]</f>
        <v>1620266173.6700001</v>
      </c>
      <c r="E2036" s="10">
        <f>D2035*OM[[#This Row],[Variazione percentuale]]</f>
        <v>-2000347.8091397102</v>
      </c>
      <c r="F2036" s="11">
        <f>OM[[#This Row],[AUM]]-D2035</f>
        <v>-2075926.1999998093</v>
      </c>
      <c r="G2036" s="11">
        <f>OM[[#This Row],[∆ AUM]]-OM[[#This Row],[effetto mercato]]</f>
        <v>-75578.390860099113</v>
      </c>
    </row>
    <row r="2037" spans="1:7">
      <c r="A2037" s="4">
        <v>44965</v>
      </c>
      <c r="B2037">
        <v>-5.4899999999999997E-2</v>
      </c>
      <c r="C2037" s="6">
        <f>OM[[#This Row],[Variaz]]/100</f>
        <v>-5.4900000000000001E-4</v>
      </c>
      <c r="D2037" s="10">
        <f>AUM[[#This Row],[ Etica Obbligazionario Misto]]</f>
        <v>1619016193.3699999</v>
      </c>
      <c r="E2037" s="10">
        <f>D2036*OM[[#This Row],[Variazione percentuale]]</f>
        <v>-889526.12934483006</v>
      </c>
      <c r="F2037" s="11">
        <f>OM[[#This Row],[AUM]]-D2036</f>
        <v>-1249980.3000001907</v>
      </c>
      <c r="G2037" s="11">
        <f>OM[[#This Row],[∆ AUM]]-OM[[#This Row],[effetto mercato]]</f>
        <v>-360454.17065536068</v>
      </c>
    </row>
    <row r="2038" spans="1:7">
      <c r="A2038" s="4">
        <v>44966</v>
      </c>
      <c r="B2038">
        <v>0.16470000000000001</v>
      </c>
      <c r="C2038" s="6">
        <f>OM[[#This Row],[Variaz]]/100</f>
        <v>1.647E-3</v>
      </c>
      <c r="D2038" s="10">
        <f>AUM[[#This Row],[ Etica Obbligazionario Misto]]</f>
        <v>1620779377.9500003</v>
      </c>
      <c r="E2038" s="10">
        <f>D2037*OM[[#This Row],[Variazione percentuale]]</f>
        <v>2666519.6704803901</v>
      </c>
      <c r="F2038" s="11">
        <f>OM[[#This Row],[AUM]]-D2037</f>
        <v>1763184.5800004005</v>
      </c>
      <c r="G2038" s="11">
        <f>OM[[#This Row],[∆ AUM]]-OM[[#This Row],[effetto mercato]]</f>
        <v>-903335.09047998954</v>
      </c>
    </row>
    <row r="2039" spans="1:7">
      <c r="A2039" s="4">
        <v>44967</v>
      </c>
      <c r="B2039">
        <v>-0.27400000000000002</v>
      </c>
      <c r="C2039" s="6">
        <f>OM[[#This Row],[Variaz]]/100</f>
        <v>-2.7400000000000002E-3</v>
      </c>
      <c r="D2039" s="10">
        <f>AUM[[#This Row],[ Etica Obbligazionario Misto]]</f>
        <v>1615948024.6800001</v>
      </c>
      <c r="E2039" s="10">
        <f>D2038*OM[[#This Row],[Variazione percentuale]]</f>
        <v>-4440935.4955830015</v>
      </c>
      <c r="F2039" s="11">
        <f>OM[[#This Row],[AUM]]-D2038</f>
        <v>-4831353.2700002193</v>
      </c>
      <c r="G2039" s="11">
        <f>OM[[#This Row],[∆ AUM]]-OM[[#This Row],[effetto mercato]]</f>
        <v>-390417.77441721782</v>
      </c>
    </row>
    <row r="2040" spans="1:7">
      <c r="A2040" s="4">
        <v>44970</v>
      </c>
      <c r="B2040">
        <v>5.5E-2</v>
      </c>
      <c r="C2040" s="6">
        <f>OM[[#This Row],[Variaz]]/100</f>
        <v>5.5000000000000003E-4</v>
      </c>
      <c r="D2040" s="10">
        <f>AUM[[#This Row],[ Etica Obbligazionario Misto]]</f>
        <v>1616524599.0999999</v>
      </c>
      <c r="E2040" s="10">
        <f>D2039*OM[[#This Row],[Variazione percentuale]]</f>
        <v>888771.41357400012</v>
      </c>
      <c r="F2040" s="11">
        <f>OM[[#This Row],[AUM]]-D2039</f>
        <v>576574.41999983788</v>
      </c>
      <c r="G2040" s="11">
        <f>OM[[#This Row],[∆ AUM]]-OM[[#This Row],[effetto mercato]]</f>
        <v>-312196.99357416225</v>
      </c>
    </row>
    <row r="2041" spans="1:7">
      <c r="A2041" s="4">
        <v>44971</v>
      </c>
      <c r="B2041">
        <v>-0.31580000000000003</v>
      </c>
      <c r="C2041" s="6">
        <f>OM[[#This Row],[Variaz]]/100</f>
        <v>-3.1580000000000002E-3</v>
      </c>
      <c r="D2041" s="10">
        <f>AUM[[#This Row],[ Etica Obbligazionario Misto]]</f>
        <v>1611627637.0599999</v>
      </c>
      <c r="E2041" s="10">
        <f>D2040*OM[[#This Row],[Variazione percentuale]]</f>
        <v>-5104984.6839578003</v>
      </c>
      <c r="F2041" s="11">
        <f>OM[[#This Row],[AUM]]-D2040</f>
        <v>-4896962.0399999619</v>
      </c>
      <c r="G2041" s="11">
        <f>OM[[#This Row],[∆ AUM]]-OM[[#This Row],[effetto mercato]]</f>
        <v>208022.64395783842</v>
      </c>
    </row>
    <row r="2042" spans="1:7">
      <c r="A2042" s="4">
        <v>44972</v>
      </c>
      <c r="B2042">
        <v>-0.22040000000000001</v>
      </c>
      <c r="C2042" s="6">
        <f>OM[[#This Row],[Variaz]]/100</f>
        <v>-2.2040000000000002E-3</v>
      </c>
      <c r="D2042" s="10">
        <f>AUM[[#This Row],[ Etica Obbligazionario Misto]]</f>
        <v>1607738779.4000001</v>
      </c>
      <c r="E2042" s="10">
        <f>D2041*OM[[#This Row],[Variazione percentuale]]</f>
        <v>-3552027.3120802403</v>
      </c>
      <c r="F2042" s="11">
        <f>OM[[#This Row],[AUM]]-D2041</f>
        <v>-3888857.6599998474</v>
      </c>
      <c r="G2042" s="11">
        <f>OM[[#This Row],[∆ AUM]]-OM[[#This Row],[effetto mercato]]</f>
        <v>-336830.34791960707</v>
      </c>
    </row>
    <row r="2043" spans="1:7">
      <c r="A2043" s="4">
        <v>44973</v>
      </c>
      <c r="B2043">
        <v>-5.5199999999999999E-2</v>
      </c>
      <c r="C2043" s="6">
        <f>OM[[#This Row],[Variaz]]/100</f>
        <v>-5.5199999999999997E-4</v>
      </c>
      <c r="D2043" s="10">
        <f>AUM[[#This Row],[ Etica Obbligazionario Misto]]</f>
        <v>1606482491.95</v>
      </c>
      <c r="E2043" s="10">
        <f>D2042*OM[[#This Row],[Variazione percentuale]]</f>
        <v>-887471.80622879998</v>
      </c>
      <c r="F2043" s="11">
        <f>OM[[#This Row],[AUM]]-D2042</f>
        <v>-1256287.4500000477</v>
      </c>
      <c r="G2043" s="11">
        <f>OM[[#This Row],[∆ AUM]]-OM[[#This Row],[effetto mercato]]</f>
        <v>-368815.64377124771</v>
      </c>
    </row>
    <row r="2044" spans="1:7">
      <c r="A2044" s="4">
        <v>44974</v>
      </c>
      <c r="B2044">
        <v>8.2900000000000001E-2</v>
      </c>
      <c r="C2044" s="6">
        <f>OM[[#This Row],[Variaz]]/100</f>
        <v>8.2899999999999998E-4</v>
      </c>
      <c r="D2044" s="10">
        <f>AUM[[#This Row],[ Etica Obbligazionario Misto]]</f>
        <v>1607211326.5300002</v>
      </c>
      <c r="E2044" s="10">
        <f>D2043*OM[[#This Row],[Variazione percentuale]]</f>
        <v>1331773.9858265501</v>
      </c>
      <c r="F2044" s="11">
        <f>OM[[#This Row],[AUM]]-D2043</f>
        <v>728834.58000016212</v>
      </c>
      <c r="G2044" s="11">
        <f>OM[[#This Row],[∆ AUM]]-OM[[#This Row],[effetto mercato]]</f>
        <v>-602939.40582638793</v>
      </c>
    </row>
    <row r="2045" spans="1:7">
      <c r="A2045" s="4">
        <v>44977</v>
      </c>
      <c r="B2045">
        <v>-0.1104</v>
      </c>
      <c r="C2045" s="6">
        <f>OM[[#This Row],[Variaz]]/100</f>
        <v>-1.1039999999999999E-3</v>
      </c>
      <c r="D2045" s="10">
        <f>AUM[[#This Row],[ Etica Obbligazionario Misto]]</f>
        <v>1605161693.4199998</v>
      </c>
      <c r="E2045" s="10">
        <f>D2044*OM[[#This Row],[Variazione percentuale]]</f>
        <v>-1774361.3044891201</v>
      </c>
      <c r="F2045" s="11">
        <f>OM[[#This Row],[AUM]]-D2044</f>
        <v>-2049633.1100003719</v>
      </c>
      <c r="G2045" s="11">
        <f>OM[[#This Row],[∆ AUM]]-OM[[#This Row],[effetto mercato]]</f>
        <v>-275271.80551125179</v>
      </c>
    </row>
    <row r="2046" spans="1:7">
      <c r="A2046" s="4">
        <v>44978</v>
      </c>
      <c r="B2046">
        <v>-0.52500000000000002</v>
      </c>
      <c r="C2046" s="6">
        <f>OM[[#This Row],[Variaz]]/100</f>
        <v>-5.2500000000000003E-3</v>
      </c>
      <c r="D2046" s="10">
        <f>AUM[[#This Row],[ Etica Obbligazionario Misto]]</f>
        <v>1596132788.4400001</v>
      </c>
      <c r="E2046" s="10">
        <f>D2045*OM[[#This Row],[Variazione percentuale]]</f>
        <v>-8427098.8904550001</v>
      </c>
      <c r="F2046" s="11">
        <f>OM[[#This Row],[AUM]]-D2045</f>
        <v>-9028904.9799997807</v>
      </c>
      <c r="G2046" s="11">
        <f>OM[[#This Row],[∆ AUM]]-OM[[#This Row],[effetto mercato]]</f>
        <v>-601806.08954478055</v>
      </c>
    </row>
    <row r="2047" spans="1:7">
      <c r="A2047" s="4">
        <v>44979</v>
      </c>
      <c r="B2047">
        <v>-2.7799999999999998E-2</v>
      </c>
      <c r="C2047" s="6">
        <f>OM[[#This Row],[Variaz]]/100</f>
        <v>-2.7799999999999998E-4</v>
      </c>
      <c r="D2047" s="10">
        <f>AUM[[#This Row],[ Etica Obbligazionario Misto]]</f>
        <v>1595081002.76</v>
      </c>
      <c r="E2047" s="10">
        <f>D2046*OM[[#This Row],[Variazione percentuale]]</f>
        <v>-443724.91518631997</v>
      </c>
      <c r="F2047" s="11">
        <f>OM[[#This Row],[AUM]]-D2046</f>
        <v>-1051785.6800000668</v>
      </c>
      <c r="G2047" s="11">
        <f>OM[[#This Row],[∆ AUM]]-OM[[#This Row],[effetto mercato]]</f>
        <v>-608060.76481374679</v>
      </c>
    </row>
    <row r="2048" spans="1:7">
      <c r="A2048" s="4">
        <v>44980</v>
      </c>
      <c r="B2048">
        <v>0.29170000000000001</v>
      </c>
      <c r="C2048" s="6">
        <f>OM[[#This Row],[Variaz]]/100</f>
        <v>2.9170000000000003E-3</v>
      </c>
      <c r="D2048" s="10">
        <f>AUM[[#This Row],[ Etica Obbligazionario Misto]]</f>
        <v>1599381226.72</v>
      </c>
      <c r="E2048" s="10">
        <f>D2047*OM[[#This Row],[Variazione percentuale]]</f>
        <v>4652851.2850509202</v>
      </c>
      <c r="F2048" s="11">
        <f>OM[[#This Row],[AUM]]-D2047</f>
        <v>4300223.9600000381</v>
      </c>
      <c r="G2048" s="11">
        <f>OM[[#This Row],[∆ AUM]]-OM[[#This Row],[effetto mercato]]</f>
        <v>-352627.32505088206</v>
      </c>
    </row>
    <row r="2049" spans="1:7">
      <c r="A2049" s="4">
        <v>44981</v>
      </c>
      <c r="B2049">
        <v>-0.33250000000000002</v>
      </c>
      <c r="C2049" s="6">
        <f>OM[[#This Row],[Variaz]]/100</f>
        <v>-3.3250000000000003E-3</v>
      </c>
      <c r="D2049" s="10">
        <f>AUM[[#This Row],[ Etica Obbligazionario Misto]]</f>
        <v>1593582777.76</v>
      </c>
      <c r="E2049" s="10">
        <f>D2048*OM[[#This Row],[Variazione percentuale]]</f>
        <v>-5317942.5788440006</v>
      </c>
      <c r="F2049" s="11">
        <f>OM[[#This Row],[AUM]]-D2048</f>
        <v>-5798448.9600000381</v>
      </c>
      <c r="G2049" s="11">
        <f>OM[[#This Row],[∆ AUM]]-OM[[#This Row],[effetto mercato]]</f>
        <v>-480506.38115603756</v>
      </c>
    </row>
    <row r="2050" spans="1:7">
      <c r="A2050" s="4">
        <v>44984</v>
      </c>
      <c r="B2050">
        <v>-0.1807</v>
      </c>
      <c r="C2050" s="6">
        <f>OM[[#This Row],[Variaz]]/100</f>
        <v>-1.807E-3</v>
      </c>
      <c r="D2050" s="10">
        <f>AUM[[#This Row],[ Etica Obbligazionario Misto]]</f>
        <v>1589913968.2199998</v>
      </c>
      <c r="E2050" s="10">
        <f>D2049*OM[[#This Row],[Variazione percentuale]]</f>
        <v>-2879604.0794123202</v>
      </c>
      <c r="F2050" s="11">
        <f>OM[[#This Row],[AUM]]-D2049</f>
        <v>-3668809.5400002003</v>
      </c>
      <c r="G2050" s="11">
        <f>OM[[#This Row],[∆ AUM]]-OM[[#This Row],[effetto mercato]]</f>
        <v>-789205.46058788011</v>
      </c>
    </row>
    <row r="2051" spans="1:7">
      <c r="A2051" s="4">
        <v>44985</v>
      </c>
      <c r="B2051">
        <v>-0.29239999999999999</v>
      </c>
      <c r="C2051" s="6">
        <f>OM[[#This Row],[Variaz]]/100</f>
        <v>-2.9239999999999999E-3</v>
      </c>
      <c r="D2051" s="10">
        <f>AUM[[#This Row],[ Etica Obbligazionario Misto]]</f>
        <v>1584698756.9200001</v>
      </c>
      <c r="E2051" s="10">
        <f>D2050*OM[[#This Row],[Variazione percentuale]]</f>
        <v>-4648908.4430752797</v>
      </c>
      <c r="F2051" s="11">
        <f>OM[[#This Row],[AUM]]-D2050</f>
        <v>-5215211.2999997139</v>
      </c>
      <c r="G2051" s="11">
        <f>OM[[#This Row],[∆ AUM]]-OM[[#This Row],[effetto mercato]]</f>
        <v>-566302.85692443419</v>
      </c>
    </row>
    <row r="2052" spans="1:7">
      <c r="A2052" s="4">
        <v>44986</v>
      </c>
      <c r="B2052">
        <v>-0.377</v>
      </c>
      <c r="C2052" s="6">
        <f>OM[[#This Row],[Variaz]]/100</f>
        <v>-3.7699999999999999E-3</v>
      </c>
      <c r="D2052" s="10">
        <f>AUM[[#This Row],[ Etica Obbligazionario Misto]]</f>
        <v>1578003973.05</v>
      </c>
      <c r="E2052" s="10">
        <f>D2051*OM[[#This Row],[Variazione percentuale]]</f>
        <v>-5974314.3135884004</v>
      </c>
      <c r="F2052" s="11">
        <f>OM[[#This Row],[AUM]]-D2051</f>
        <v>-6694783.870000124</v>
      </c>
      <c r="G2052" s="11">
        <f>OM[[#This Row],[∆ AUM]]-OM[[#This Row],[effetto mercato]]</f>
        <v>-720469.55641172361</v>
      </c>
    </row>
    <row r="2053" spans="1:7">
      <c r="A2053" s="4">
        <v>44987</v>
      </c>
      <c r="B2053">
        <v>-5.6099999999999997E-2</v>
      </c>
      <c r="C2053" s="6">
        <f>OM[[#This Row],[Variaz]]/100</f>
        <v>-5.6099999999999998E-4</v>
      </c>
      <c r="D2053" s="10">
        <f>AUM[[#This Row],[ Etica Obbligazionario Misto]]</f>
        <v>1576339781.8500001</v>
      </c>
      <c r="E2053" s="10">
        <f>D2052*OM[[#This Row],[Variazione percentuale]]</f>
        <v>-885260.2288810499</v>
      </c>
      <c r="F2053" s="11">
        <f>OM[[#This Row],[AUM]]-D2052</f>
        <v>-1664191.1999998093</v>
      </c>
      <c r="G2053" s="11">
        <f>OM[[#This Row],[∆ AUM]]-OM[[#This Row],[effetto mercato]]</f>
        <v>-778930.97111875936</v>
      </c>
    </row>
    <row r="2054" spans="1:7">
      <c r="A2054" s="4">
        <v>44988</v>
      </c>
      <c r="B2054">
        <v>0.39269999999999999</v>
      </c>
      <c r="C2054" s="6">
        <f>OM[[#This Row],[Variaz]]/100</f>
        <v>3.9269999999999999E-3</v>
      </c>
      <c r="D2054" s="10">
        <f>AUM[[#This Row],[ Etica Obbligazionario Misto]]</f>
        <v>1582808345.6100001</v>
      </c>
      <c r="E2054" s="10">
        <f>D2053*OM[[#This Row],[Variazione percentuale]]</f>
        <v>6190286.3233249504</v>
      </c>
      <c r="F2054" s="11">
        <f>OM[[#This Row],[AUM]]-D2053</f>
        <v>6468563.7599999905</v>
      </c>
      <c r="G2054" s="11">
        <f>OM[[#This Row],[∆ AUM]]-OM[[#This Row],[effetto mercato]]</f>
        <v>278277.43667504005</v>
      </c>
    </row>
    <row r="2055" spans="1:7">
      <c r="A2055" s="4">
        <v>44991</v>
      </c>
      <c r="B2055">
        <v>-0.26540000000000002</v>
      </c>
      <c r="C2055" s="6">
        <f>OM[[#This Row],[Variaz]]/100</f>
        <v>-2.6540000000000001E-3</v>
      </c>
      <c r="D2055" s="10">
        <f>AUM[[#This Row],[ Etica Obbligazionario Misto]]</f>
        <v>1578893758.8099997</v>
      </c>
      <c r="E2055" s="10">
        <f>D2054*OM[[#This Row],[Variazione percentuale]]</f>
        <v>-4200773.3492489401</v>
      </c>
      <c r="F2055" s="11">
        <f>OM[[#This Row],[AUM]]-D2054</f>
        <v>-3914586.8000004292</v>
      </c>
      <c r="G2055" s="11">
        <f>OM[[#This Row],[∆ AUM]]-OM[[#This Row],[effetto mercato]]</f>
        <v>286186.54924851097</v>
      </c>
    </row>
    <row r="2056" spans="1:7">
      <c r="A2056" s="4">
        <v>44992</v>
      </c>
      <c r="B2056">
        <v>0.18210000000000001</v>
      </c>
      <c r="C2056" s="6">
        <f>OM[[#This Row],[Variaz]]/100</f>
        <v>1.8210000000000001E-3</v>
      </c>
      <c r="D2056" s="10">
        <f>AUM[[#This Row],[ Etica Obbligazionario Misto]]</f>
        <v>1581521228.51</v>
      </c>
      <c r="E2056" s="10">
        <f>D2055*OM[[#This Row],[Variazione percentuale]]</f>
        <v>2875165.5347930095</v>
      </c>
      <c r="F2056" s="11">
        <f>OM[[#This Row],[AUM]]-D2055</f>
        <v>2627469.7000002861</v>
      </c>
      <c r="G2056" s="11">
        <f>OM[[#This Row],[∆ AUM]]-OM[[#This Row],[effetto mercato]]</f>
        <v>-247695.83479272341</v>
      </c>
    </row>
    <row r="2057" spans="1:7">
      <c r="A2057" s="4">
        <v>44993</v>
      </c>
      <c r="B2057">
        <v>0.26569999999999999</v>
      </c>
      <c r="C2057" s="6">
        <f>OM[[#This Row],[Variaz]]/100</f>
        <v>2.6570000000000001E-3</v>
      </c>
      <c r="D2057" s="10">
        <f>AUM[[#This Row],[ Etica Obbligazionario Misto]]</f>
        <v>1585396200.73</v>
      </c>
      <c r="E2057" s="10">
        <f>D2056*OM[[#This Row],[Variazione percentuale]]</f>
        <v>4202101.9041510699</v>
      </c>
      <c r="F2057" s="11">
        <f>OM[[#This Row],[AUM]]-D2056</f>
        <v>3874972.2200000286</v>
      </c>
      <c r="G2057" s="11">
        <f>OM[[#This Row],[∆ AUM]]-OM[[#This Row],[effetto mercato]]</f>
        <v>-327129.68415104132</v>
      </c>
    </row>
    <row r="2058" spans="1:7">
      <c r="A2058" s="4">
        <v>44994</v>
      </c>
      <c r="B2058">
        <v>-1.3899999999999999E-2</v>
      </c>
      <c r="C2058" s="6">
        <f>OM[[#This Row],[Variaz]]/100</f>
        <v>-1.3899999999999999E-4</v>
      </c>
      <c r="D2058" s="10">
        <f>AUM[[#This Row],[ Etica Obbligazionario Misto]]</f>
        <v>1584616485.2800002</v>
      </c>
      <c r="E2058" s="10">
        <f>D2057*OM[[#This Row],[Variazione percentuale]]</f>
        <v>-220370.07190146999</v>
      </c>
      <c r="F2058" s="11">
        <f>OM[[#This Row],[AUM]]-D2057</f>
        <v>-779715.44999980927</v>
      </c>
      <c r="G2058" s="11">
        <f>OM[[#This Row],[∆ AUM]]-OM[[#This Row],[effetto mercato]]</f>
        <v>-559345.37809833931</v>
      </c>
    </row>
    <row r="2059" spans="1:7">
      <c r="A2059" s="4">
        <v>44995</v>
      </c>
      <c r="B2059">
        <v>0.13950000000000001</v>
      </c>
      <c r="C2059" s="6">
        <f>OM[[#This Row],[Variaz]]/100</f>
        <v>1.3950000000000002E-3</v>
      </c>
      <c r="D2059" s="10">
        <f>AUM[[#This Row],[ Etica Obbligazionario Misto]]</f>
        <v>1586197296.6299999</v>
      </c>
      <c r="E2059" s="10">
        <f>D2058*OM[[#This Row],[Variazione percentuale]]</f>
        <v>2210539.9969656006</v>
      </c>
      <c r="F2059" s="11">
        <f>OM[[#This Row],[AUM]]-D2058</f>
        <v>1580811.3499996662</v>
      </c>
      <c r="G2059" s="11">
        <f>OM[[#This Row],[∆ AUM]]-OM[[#This Row],[effetto mercato]]</f>
        <v>-629728.64696593443</v>
      </c>
    </row>
    <row r="2060" spans="1:7">
      <c r="A2060" s="4">
        <v>44998</v>
      </c>
      <c r="B2060">
        <v>0.72419999999999995</v>
      </c>
      <c r="C2060" s="6">
        <f>OM[[#This Row],[Variaz]]/100</f>
        <v>7.2419999999999993E-3</v>
      </c>
      <c r="D2060" s="10">
        <f>AUM[[#This Row],[ Etica Obbligazionario Misto]]</f>
        <v>1597172015.45</v>
      </c>
      <c r="E2060" s="10">
        <f>D2059*OM[[#This Row],[Variazione percentuale]]</f>
        <v>11487240.822194459</v>
      </c>
      <c r="F2060" s="11">
        <f>OM[[#This Row],[AUM]]-D2059</f>
        <v>10974718.820000172</v>
      </c>
      <c r="G2060" s="11">
        <f>OM[[#This Row],[∆ AUM]]-OM[[#This Row],[effetto mercato]]</f>
        <v>-512522.00219428726</v>
      </c>
    </row>
    <row r="2061" spans="1:7">
      <c r="A2061" s="4">
        <v>44999</v>
      </c>
      <c r="B2061">
        <v>-0.37330000000000002</v>
      </c>
      <c r="C2061" s="6">
        <f>OM[[#This Row],[Variaz]]/100</f>
        <v>-3.7330000000000002E-3</v>
      </c>
      <c r="D2061" s="10">
        <f>AUM[[#This Row],[ Etica Obbligazionario Misto]]</f>
        <v>1590937953.7899997</v>
      </c>
      <c r="E2061" s="10">
        <f>D2060*OM[[#This Row],[Variazione percentuale]]</f>
        <v>-5962243.1336748507</v>
      </c>
      <c r="F2061" s="11">
        <f>OM[[#This Row],[AUM]]-D2060</f>
        <v>-6234061.6600003242</v>
      </c>
      <c r="G2061" s="11">
        <f>OM[[#This Row],[∆ AUM]]-OM[[#This Row],[effetto mercato]]</f>
        <v>-271818.52632547356</v>
      </c>
    </row>
    <row r="2062" spans="1:7">
      <c r="A2062" s="4">
        <v>45000</v>
      </c>
      <c r="B2062">
        <v>1.0408999999999999</v>
      </c>
      <c r="C2062" s="6">
        <f>OM[[#This Row],[Variaz]]/100</f>
        <v>1.0409E-2</v>
      </c>
      <c r="D2062" s="10">
        <f>AUM[[#This Row],[ Etica Obbligazionario Misto]]</f>
        <v>1606814043.6300001</v>
      </c>
      <c r="E2062" s="10">
        <f>D2061*OM[[#This Row],[Variazione percentuale]]</f>
        <v>16560073.161000106</v>
      </c>
      <c r="F2062" s="11">
        <f>OM[[#This Row],[AUM]]-D2061</f>
        <v>15876089.840000391</v>
      </c>
      <c r="G2062" s="11">
        <f>OM[[#This Row],[∆ AUM]]-OM[[#This Row],[effetto mercato]]</f>
        <v>-683983.32099971548</v>
      </c>
    </row>
    <row r="2063" spans="1:7">
      <c r="A2063" s="4">
        <v>45001</v>
      </c>
      <c r="B2063">
        <v>-0.56320000000000003</v>
      </c>
      <c r="C2063" s="6">
        <f>OM[[#This Row],[Variaz]]/100</f>
        <v>-5.6320000000000007E-3</v>
      </c>
      <c r="D2063" s="10">
        <f>AUM[[#This Row],[ Etica Obbligazionario Misto]]</f>
        <v>1596783191.01</v>
      </c>
      <c r="E2063" s="10">
        <f>D2062*OM[[#This Row],[Variazione percentuale]]</f>
        <v>-9049576.693724161</v>
      </c>
      <c r="F2063" s="11">
        <f>OM[[#This Row],[AUM]]-D2062</f>
        <v>-10030852.620000124</v>
      </c>
      <c r="G2063" s="11">
        <f>OM[[#This Row],[∆ AUM]]-OM[[#This Row],[effetto mercato]]</f>
        <v>-981275.92627596296</v>
      </c>
    </row>
    <row r="2064" spans="1:7">
      <c r="A2064" s="4">
        <v>45002</v>
      </c>
      <c r="B2064">
        <v>0.59399999999999997</v>
      </c>
      <c r="C2064" s="6">
        <f>OM[[#This Row],[Variaz]]/100</f>
        <v>5.94E-3</v>
      </c>
      <c r="D2064" s="10">
        <f>AUM[[#This Row],[ Etica Obbligazionario Misto]]</f>
        <v>1605254367.75</v>
      </c>
      <c r="E2064" s="10">
        <f>D2063*OM[[#This Row],[Variazione percentuale]]</f>
        <v>9484892.1545994002</v>
      </c>
      <c r="F2064" s="11">
        <f>OM[[#This Row],[AUM]]-D2063</f>
        <v>8471176.7400000095</v>
      </c>
      <c r="G2064" s="11">
        <f>OM[[#This Row],[∆ AUM]]-OM[[#This Row],[effetto mercato]]</f>
        <v>-1013715.4145993907</v>
      </c>
    </row>
    <row r="2065" spans="1:7">
      <c r="A2065" s="4">
        <v>45005</v>
      </c>
      <c r="B2065">
        <v>5.4899999999999997E-2</v>
      </c>
      <c r="C2065" s="6">
        <f>OM[[#This Row],[Variaz]]/100</f>
        <v>5.4900000000000001E-4</v>
      </c>
      <c r="D2065" s="10">
        <f>AUM[[#This Row],[ Etica Obbligazionario Misto]]</f>
        <v>1605625644.46</v>
      </c>
      <c r="E2065" s="10">
        <f>D2064*OM[[#This Row],[Variazione percentuale]]</f>
        <v>881284.64789475</v>
      </c>
      <c r="F2065" s="11">
        <f>OM[[#This Row],[AUM]]-D2064</f>
        <v>371276.71000003815</v>
      </c>
      <c r="G2065" s="11">
        <f>OM[[#This Row],[∆ AUM]]-OM[[#This Row],[effetto mercato]]</f>
        <v>-510007.93789471185</v>
      </c>
    </row>
    <row r="2066" spans="1:7">
      <c r="A2066" s="4">
        <v>45006</v>
      </c>
      <c r="B2066">
        <v>-0.50780000000000003</v>
      </c>
      <c r="C2066" s="6">
        <f>OM[[#This Row],[Variaz]]/100</f>
        <v>-5.078E-3</v>
      </c>
      <c r="D2066" s="10">
        <f>AUM[[#This Row],[ Etica Obbligazionario Misto]]</f>
        <v>1596884315.47</v>
      </c>
      <c r="E2066" s="10">
        <f>D2065*OM[[#This Row],[Variazione percentuale]]</f>
        <v>-8153367.0225678803</v>
      </c>
      <c r="F2066" s="11">
        <f>OM[[#This Row],[AUM]]-D2065</f>
        <v>-8741328.9900000095</v>
      </c>
      <c r="G2066" s="11">
        <f>OM[[#This Row],[∆ AUM]]-OM[[#This Row],[effetto mercato]]</f>
        <v>-587961.9674321292</v>
      </c>
    </row>
    <row r="2067" spans="1:7">
      <c r="A2067" s="4">
        <v>45007</v>
      </c>
      <c r="B2067">
        <v>-0.19309999999999999</v>
      </c>
      <c r="C2067" s="6">
        <f>OM[[#This Row],[Variaz]]/100</f>
        <v>-1.931E-3</v>
      </c>
      <c r="D2067" s="10">
        <f>AUM[[#This Row],[ Etica Obbligazionario Misto]]</f>
        <v>1593148202.24</v>
      </c>
      <c r="E2067" s="10">
        <f>D2066*OM[[#This Row],[Variazione percentuale]]</f>
        <v>-3083583.6131725702</v>
      </c>
      <c r="F2067" s="11">
        <f>OM[[#This Row],[AUM]]-D2066</f>
        <v>-3736113.2300000191</v>
      </c>
      <c r="G2067" s="11">
        <f>OM[[#This Row],[∆ AUM]]-OM[[#This Row],[effetto mercato]]</f>
        <v>-652529.61682744883</v>
      </c>
    </row>
    <row r="2068" spans="1:7">
      <c r="A2068" s="4">
        <v>45008</v>
      </c>
      <c r="B2068">
        <v>0.41470000000000001</v>
      </c>
      <c r="C2068" s="6">
        <f>OM[[#This Row],[Variaz]]/100</f>
        <v>4.1470000000000005E-3</v>
      </c>
      <c r="D2068" s="10">
        <f>AUM[[#This Row],[ Etica Obbligazionario Misto]]</f>
        <v>1599004762.22</v>
      </c>
      <c r="E2068" s="10">
        <f>D2067*OM[[#This Row],[Variazione percentuale]]</f>
        <v>6606785.5946892807</v>
      </c>
      <c r="F2068" s="11">
        <f>OM[[#This Row],[AUM]]-D2067</f>
        <v>5856559.9800000191</v>
      </c>
      <c r="G2068" s="11">
        <f>OM[[#This Row],[∆ AUM]]-OM[[#This Row],[effetto mercato]]</f>
        <v>-750225.61468926165</v>
      </c>
    </row>
    <row r="2069" spans="1:7">
      <c r="A2069" s="4">
        <v>45009</v>
      </c>
      <c r="B2069">
        <v>0.38540000000000002</v>
      </c>
      <c r="C2069" s="6">
        <f>OM[[#This Row],[Variaz]]/100</f>
        <v>3.8540000000000002E-3</v>
      </c>
      <c r="D2069" s="10">
        <f>AUM[[#This Row],[ Etica Obbligazionario Misto]]</f>
        <v>1604909541.8000002</v>
      </c>
      <c r="E2069" s="10">
        <f>D2068*OM[[#This Row],[Variazione percentuale]]</f>
        <v>6162564.3535958808</v>
      </c>
      <c r="F2069" s="11">
        <f>OM[[#This Row],[AUM]]-D2068</f>
        <v>5904779.5800001621</v>
      </c>
      <c r="G2069" s="11">
        <f>OM[[#This Row],[∆ AUM]]-OM[[#This Row],[effetto mercato]]</f>
        <v>-257784.77359571867</v>
      </c>
    </row>
    <row r="2070" spans="1:7">
      <c r="A2070" s="4">
        <v>45012</v>
      </c>
      <c r="B2070">
        <v>-0.31540000000000001</v>
      </c>
      <c r="C2070" s="6">
        <f>OM[[#This Row],[Variaz]]/100</f>
        <v>-3.1540000000000001E-3</v>
      </c>
      <c r="D2070" s="10">
        <f>AUM[[#This Row],[ Etica Obbligazionario Misto]]</f>
        <v>1599901696.6400001</v>
      </c>
      <c r="E2070" s="10">
        <f>D2069*OM[[#This Row],[Variazione percentuale]]</f>
        <v>-5061884.6948372005</v>
      </c>
      <c r="F2070" s="11">
        <f>OM[[#This Row],[AUM]]-D2069</f>
        <v>-5007845.1600000858</v>
      </c>
      <c r="G2070" s="11">
        <f>OM[[#This Row],[∆ AUM]]-OM[[#This Row],[effetto mercato]]</f>
        <v>54039.534837114625</v>
      </c>
    </row>
    <row r="2071" spans="1:7">
      <c r="A2071" s="4">
        <v>45013</v>
      </c>
      <c r="B2071">
        <v>-0.30259999999999998</v>
      </c>
      <c r="C2071" s="6">
        <f>OM[[#This Row],[Variaz]]/100</f>
        <v>-3.0259999999999996E-3</v>
      </c>
      <c r="D2071" s="10">
        <f>AUM[[#This Row],[ Etica Obbligazionario Misto]]</f>
        <v>1594419282.45</v>
      </c>
      <c r="E2071" s="10">
        <f>D2070*OM[[#This Row],[Variazione percentuale]]</f>
        <v>-4841302.53403264</v>
      </c>
      <c r="F2071" s="11">
        <f>OM[[#This Row],[AUM]]-D2070</f>
        <v>-5482414.1900000572</v>
      </c>
      <c r="G2071" s="11">
        <f>OM[[#This Row],[∆ AUM]]-OM[[#This Row],[effetto mercato]]</f>
        <v>-641111.65596741717</v>
      </c>
    </row>
    <row r="2072" spans="1:7">
      <c r="A2072" s="4">
        <v>45014</v>
      </c>
      <c r="B2072">
        <v>-1.38E-2</v>
      </c>
      <c r="C2072" s="6">
        <f>OM[[#This Row],[Variaz]]/100</f>
        <v>-1.3799999999999999E-4</v>
      </c>
      <c r="D2072" s="10">
        <f>AUM[[#This Row],[ Etica Obbligazionario Misto]]</f>
        <v>1593634105.22</v>
      </c>
      <c r="E2072" s="10">
        <f>D2071*OM[[#This Row],[Variazione percentuale]]</f>
        <v>-220029.86097809998</v>
      </c>
      <c r="F2072" s="11">
        <f>OM[[#This Row],[AUM]]-D2071</f>
        <v>-785177.23000001907</v>
      </c>
      <c r="G2072" s="11">
        <f>OM[[#This Row],[∆ AUM]]-OM[[#This Row],[effetto mercato]]</f>
        <v>-565147.36902191909</v>
      </c>
    </row>
    <row r="2073" spans="1:7">
      <c r="A2073" s="4">
        <v>45015</v>
      </c>
      <c r="B2073">
        <v>-0.24840000000000001</v>
      </c>
      <c r="C2073" s="6">
        <f>OM[[#This Row],[Variaz]]/100</f>
        <v>-2.4840000000000001E-3</v>
      </c>
      <c r="D2073" s="10">
        <f>AUM[[#This Row],[ Etica Obbligazionario Misto]]</f>
        <v>1589660881.4300001</v>
      </c>
      <c r="E2073" s="10">
        <f>D2072*OM[[#This Row],[Variazione percentuale]]</f>
        <v>-3958587.1173664802</v>
      </c>
      <c r="F2073" s="11">
        <f>OM[[#This Row],[AUM]]-D2072</f>
        <v>-3973223.7899999619</v>
      </c>
      <c r="G2073" s="11">
        <f>OM[[#This Row],[∆ AUM]]-OM[[#This Row],[effetto mercato]]</f>
        <v>-14636.672633481678</v>
      </c>
    </row>
    <row r="2074" spans="1:7">
      <c r="A2074" s="4">
        <v>45016</v>
      </c>
      <c r="B2074">
        <v>0.63629999999999998</v>
      </c>
      <c r="C2074" s="6">
        <f>OM[[#This Row],[Variaz]]/100</f>
        <v>6.3629999999999997E-3</v>
      </c>
      <c r="D2074" s="10">
        <f>AUM[[#This Row],[ Etica Obbligazionario Misto]]</f>
        <v>1598118695.9799998</v>
      </c>
      <c r="E2074" s="10">
        <f>D2073*OM[[#This Row],[Variazione percentuale]]</f>
        <v>10115012.18853909</v>
      </c>
      <c r="F2074" s="11">
        <f>OM[[#This Row],[AUM]]-D2073</f>
        <v>8457814.5499997139</v>
      </c>
      <c r="G2074" s="11">
        <f>OM[[#This Row],[∆ AUM]]-OM[[#This Row],[effetto mercato]]</f>
        <v>-1657197.6385393757</v>
      </c>
    </row>
    <row r="2075" spans="1:7">
      <c r="A2075" s="4">
        <v>45019</v>
      </c>
      <c r="B2075">
        <v>0.13750000000000001</v>
      </c>
      <c r="C2075" s="6">
        <f>OM[[#This Row],[Variaz]]/100</f>
        <v>1.3750000000000001E-3</v>
      </c>
      <c r="D2075" s="10">
        <f>AUM[[#This Row],[ Etica Obbligazionario Misto]]</f>
        <v>1599959762.1200001</v>
      </c>
      <c r="E2075" s="10">
        <f>D2074*OM[[#This Row],[Variazione percentuale]]</f>
        <v>2197413.2069724998</v>
      </c>
      <c r="F2075" s="11">
        <f>OM[[#This Row],[AUM]]-D2074</f>
        <v>1841066.1400003433</v>
      </c>
      <c r="G2075" s="11">
        <f>OM[[#This Row],[∆ AUM]]-OM[[#This Row],[effetto mercato]]</f>
        <v>-356347.06697215652</v>
      </c>
    </row>
    <row r="2076" spans="1:7">
      <c r="A2076" s="4">
        <v>45020</v>
      </c>
      <c r="B2076">
        <v>-9.6100000000000005E-2</v>
      </c>
      <c r="C2076" s="6">
        <f>OM[[#This Row],[Variaz]]/100</f>
        <v>-9.6100000000000005E-4</v>
      </c>
      <c r="D2076" s="10">
        <f>AUM[[#This Row],[ Etica Obbligazionario Misto]]</f>
        <v>1598167604.4100001</v>
      </c>
      <c r="E2076" s="10">
        <f>D2075*OM[[#This Row],[Variazione percentuale]]</f>
        <v>-1537561.3313973201</v>
      </c>
      <c r="F2076" s="11">
        <f>OM[[#This Row],[AUM]]-D2075</f>
        <v>-1792157.7100000381</v>
      </c>
      <c r="G2076" s="11">
        <f>OM[[#This Row],[∆ AUM]]-OM[[#This Row],[effetto mercato]]</f>
        <v>-254596.378602718</v>
      </c>
    </row>
    <row r="2077" spans="1:7">
      <c r="A2077" s="4">
        <v>45021</v>
      </c>
      <c r="B2077">
        <v>0.35720000000000002</v>
      </c>
      <c r="C2077" s="6">
        <f>OM[[#This Row],[Variaz]]/100</f>
        <v>3.5720000000000001E-3</v>
      </c>
      <c r="D2077" s="10">
        <f>AUM[[#This Row],[ Etica Obbligazionario Misto]]</f>
        <v>1604824808.54</v>
      </c>
      <c r="E2077" s="10">
        <f>D2076*OM[[#This Row],[Variazione percentuale]]</f>
        <v>5708654.6829525204</v>
      </c>
      <c r="F2077" s="11">
        <f>OM[[#This Row],[AUM]]-D2076</f>
        <v>6657204.129999876</v>
      </c>
      <c r="G2077" s="11">
        <f>OM[[#This Row],[∆ AUM]]-OM[[#This Row],[effetto mercato]]</f>
        <v>948549.44704735558</v>
      </c>
    </row>
    <row r="2078" spans="1:7">
      <c r="A2078" s="4">
        <v>45022</v>
      </c>
      <c r="B2078">
        <v>-0.15060000000000001</v>
      </c>
      <c r="C2078" s="6">
        <f>OM[[#This Row],[Variaz]]/100</f>
        <v>-1.5060000000000002E-3</v>
      </c>
      <c r="D2078" s="10">
        <f>AUM[[#This Row],[ Etica Obbligazionario Misto]]</f>
        <v>1602441366.75</v>
      </c>
      <c r="E2078" s="10">
        <f>D2077*OM[[#This Row],[Variazione percentuale]]</f>
        <v>-2416866.1616612403</v>
      </c>
      <c r="F2078" s="11">
        <f>OM[[#This Row],[AUM]]-D2077</f>
        <v>-2383441.7899999619</v>
      </c>
      <c r="G2078" s="11">
        <f>OM[[#This Row],[∆ AUM]]-OM[[#This Row],[effetto mercato]]</f>
        <v>33424.371661278419</v>
      </c>
    </row>
    <row r="2079" spans="1:7">
      <c r="A2079" s="4">
        <v>45027</v>
      </c>
      <c r="B2079">
        <v>-0.49359999999999998</v>
      </c>
      <c r="C2079" s="6">
        <f>OM[[#This Row],[Variaz]]/100</f>
        <v>-4.9359999999999994E-3</v>
      </c>
      <c r="D2079" s="10">
        <f>AUM[[#This Row],[ Etica Obbligazionario Misto]]</f>
        <v>1593843311.1799998</v>
      </c>
      <c r="E2079" s="10">
        <f>D2078*OM[[#This Row],[Variazione percentuale]]</f>
        <v>-7909650.586277999</v>
      </c>
      <c r="F2079" s="11">
        <f>OM[[#This Row],[AUM]]-D2078</f>
        <v>-8598055.5700001717</v>
      </c>
      <c r="G2079" s="11">
        <f>OM[[#This Row],[∆ AUM]]-OM[[#This Row],[effetto mercato]]</f>
        <v>-688404.98372217268</v>
      </c>
    </row>
    <row r="2080" spans="1:7">
      <c r="A2080" s="4">
        <v>45028</v>
      </c>
      <c r="B2080">
        <v>-0.28939999999999999</v>
      </c>
      <c r="C2080" s="6">
        <f>OM[[#This Row],[Variaz]]/100</f>
        <v>-2.8939999999999999E-3</v>
      </c>
      <c r="D2080" s="10">
        <f>AUM[[#This Row],[ Etica Obbligazionario Misto]]</f>
        <v>1588803392.3600001</v>
      </c>
      <c r="E2080" s="10">
        <f>D2079*OM[[#This Row],[Variazione percentuale]]</f>
        <v>-4612582.5425549196</v>
      </c>
      <c r="F2080" s="11">
        <f>OM[[#This Row],[AUM]]-D2079</f>
        <v>-5039918.8199996948</v>
      </c>
      <c r="G2080" s="11">
        <f>OM[[#This Row],[∆ AUM]]-OM[[#This Row],[effetto mercato]]</f>
        <v>-427336.27744477522</v>
      </c>
    </row>
    <row r="2081" spans="1:7">
      <c r="A2081" s="4">
        <v>45029</v>
      </c>
      <c r="B2081">
        <v>1.38E-2</v>
      </c>
      <c r="C2081" s="6">
        <f>OM[[#This Row],[Variaz]]/100</f>
        <v>1.3799999999999999E-4</v>
      </c>
      <c r="D2081" s="10">
        <f>AUM[[#This Row],[ Etica Obbligazionario Misto]]</f>
        <v>1588105718.29</v>
      </c>
      <c r="E2081" s="10">
        <f>D2080*OM[[#This Row],[Variazione percentuale]]</f>
        <v>219254.86814568</v>
      </c>
      <c r="F2081" s="11">
        <f>OM[[#This Row],[AUM]]-D2080</f>
        <v>-697674.07000017166</v>
      </c>
      <c r="G2081" s="11">
        <f>OM[[#This Row],[∆ AUM]]-OM[[#This Row],[effetto mercato]]</f>
        <v>-916928.93814585172</v>
      </c>
    </row>
    <row r="2082" spans="1:7">
      <c r="A2082" s="4">
        <v>45030</v>
      </c>
      <c r="B2082">
        <v>-0.26250000000000001</v>
      </c>
      <c r="C2082" s="6">
        <f>OM[[#This Row],[Variaz]]/100</f>
        <v>-2.6250000000000002E-3</v>
      </c>
      <c r="D2082" s="10">
        <f>AUM[[#This Row],[ Etica Obbligazionario Misto]]</f>
        <v>1583403714.4300001</v>
      </c>
      <c r="E2082" s="10">
        <f>D2081*OM[[#This Row],[Variazione percentuale]]</f>
        <v>-4168777.5105112502</v>
      </c>
      <c r="F2082" s="11">
        <f>OM[[#This Row],[AUM]]-D2081</f>
        <v>-4702003.8599998951</v>
      </c>
      <c r="G2082" s="11">
        <f>OM[[#This Row],[∆ AUM]]-OM[[#This Row],[effetto mercato]]</f>
        <v>-533226.34948864486</v>
      </c>
    </row>
    <row r="2083" spans="1:7">
      <c r="A2083" s="4">
        <v>45033</v>
      </c>
      <c r="B2083">
        <v>5.5399999999999998E-2</v>
      </c>
      <c r="C2083" s="6">
        <f>OM[[#This Row],[Variaz]]/100</f>
        <v>5.5400000000000002E-4</v>
      </c>
      <c r="D2083" s="10">
        <f>AUM[[#This Row],[ Etica Obbligazionario Misto]]</f>
        <v>1583982273.0699999</v>
      </c>
      <c r="E2083" s="10">
        <f>D2082*OM[[#This Row],[Variazione percentuale]]</f>
        <v>877205.65779422002</v>
      </c>
      <c r="F2083" s="11">
        <f>OM[[#This Row],[AUM]]-D2082</f>
        <v>578558.63999986649</v>
      </c>
      <c r="G2083" s="11">
        <f>OM[[#This Row],[∆ AUM]]-OM[[#This Row],[effetto mercato]]</f>
        <v>-298647.01779435354</v>
      </c>
    </row>
    <row r="2084" spans="1:7">
      <c r="A2084" s="4">
        <v>45034</v>
      </c>
      <c r="B2084">
        <v>-4.1500000000000002E-2</v>
      </c>
      <c r="C2084" s="6">
        <f>OM[[#This Row],[Variaz]]/100</f>
        <v>-4.15E-4</v>
      </c>
      <c r="D2084" s="10">
        <f>AUM[[#This Row],[ Etica Obbligazionario Misto]]</f>
        <v>1582747422.5699999</v>
      </c>
      <c r="E2084" s="10">
        <f>D2083*OM[[#This Row],[Variazione percentuale]]</f>
        <v>-657352.64332405</v>
      </c>
      <c r="F2084" s="11">
        <f>OM[[#This Row],[AUM]]-D2083</f>
        <v>-1234850.5</v>
      </c>
      <c r="G2084" s="11">
        <f>OM[[#This Row],[∆ AUM]]-OM[[#This Row],[effetto mercato]]</f>
        <v>-577497.85667595</v>
      </c>
    </row>
    <row r="2085" spans="1:7">
      <c r="A2085" s="4">
        <v>45035</v>
      </c>
      <c r="B2085">
        <v>-0.23549999999999999</v>
      </c>
      <c r="C2085" s="6">
        <f>OM[[#This Row],[Variaz]]/100</f>
        <v>-2.3549999999999999E-3</v>
      </c>
      <c r="D2085" s="10">
        <f>AUM[[#This Row],[ Etica Obbligazionario Misto]]</f>
        <v>1578300426.6700001</v>
      </c>
      <c r="E2085" s="10">
        <f>D2084*OM[[#This Row],[Variazione percentuale]]</f>
        <v>-3727370.1801523496</v>
      </c>
      <c r="F2085" s="11">
        <f>OM[[#This Row],[AUM]]-D2084</f>
        <v>-4446995.8999998569</v>
      </c>
      <c r="G2085" s="11">
        <f>OM[[#This Row],[∆ AUM]]-OM[[#This Row],[effetto mercato]]</f>
        <v>-719625.71984750731</v>
      </c>
    </row>
    <row r="2086" spans="1:7">
      <c r="A2086" s="4">
        <v>45036</v>
      </c>
      <c r="B2086">
        <v>0.19439999999999999</v>
      </c>
      <c r="C2086" s="6">
        <f>OM[[#This Row],[Variaz]]/100</f>
        <v>1.944E-3</v>
      </c>
      <c r="D2086" s="10">
        <f>AUM[[#This Row],[ Etica Obbligazionario Misto]]</f>
        <v>1580946711.9400001</v>
      </c>
      <c r="E2086" s="10">
        <f>D2085*OM[[#This Row],[Variazione percentuale]]</f>
        <v>3068216.0294464803</v>
      </c>
      <c r="F2086" s="11">
        <f>OM[[#This Row],[AUM]]-D2085</f>
        <v>2646285.2699999809</v>
      </c>
      <c r="G2086" s="11">
        <f>OM[[#This Row],[∆ AUM]]-OM[[#This Row],[effetto mercato]]</f>
        <v>-421930.7594464994</v>
      </c>
    </row>
    <row r="2087" spans="1:7">
      <c r="A2087" s="4">
        <v>45037</v>
      </c>
      <c r="B2087">
        <v>-0.1386</v>
      </c>
      <c r="C2087" s="6">
        <f>OM[[#This Row],[Variaz]]/100</f>
        <v>-1.3860000000000001E-3</v>
      </c>
      <c r="D2087" s="10">
        <f>AUM[[#This Row],[ Etica Obbligazionario Misto]]</f>
        <v>1578230623.71</v>
      </c>
      <c r="E2087" s="10">
        <f>D2086*OM[[#This Row],[Variazione percentuale]]</f>
        <v>-2191192.1427488402</v>
      </c>
      <c r="F2087" s="11">
        <f>OM[[#This Row],[AUM]]-D2086</f>
        <v>-2716088.2300000191</v>
      </c>
      <c r="G2087" s="11">
        <f>OM[[#This Row],[∆ AUM]]-OM[[#This Row],[effetto mercato]]</f>
        <v>-524896.08725117892</v>
      </c>
    </row>
    <row r="2088" spans="1:7">
      <c r="A2088" s="4">
        <v>45040</v>
      </c>
      <c r="B2088">
        <v>-0.1943</v>
      </c>
      <c r="C2088" s="6">
        <f>OM[[#This Row],[Variaz]]/100</f>
        <v>-1.9430000000000001E-3</v>
      </c>
      <c r="D2088" s="10">
        <f>AUM[[#This Row],[ Etica Obbligazionario Misto]]</f>
        <v>1574781962.2</v>
      </c>
      <c r="E2088" s="10">
        <f>D2087*OM[[#This Row],[Variazione percentuale]]</f>
        <v>-3066502.1018685303</v>
      </c>
      <c r="F2088" s="11">
        <f>OM[[#This Row],[AUM]]-D2087</f>
        <v>-3448661.5099999905</v>
      </c>
      <c r="G2088" s="11">
        <f>OM[[#This Row],[∆ AUM]]-OM[[#This Row],[effetto mercato]]</f>
        <v>-382159.40813146019</v>
      </c>
    </row>
    <row r="2089" spans="1:7">
      <c r="A2089" s="4">
        <v>45042</v>
      </c>
      <c r="B2089">
        <v>0.27810000000000001</v>
      </c>
      <c r="C2089" s="6">
        <f>OM[[#This Row],[Variaz]]/100</f>
        <v>2.7810000000000001E-3</v>
      </c>
      <c r="D2089" s="10">
        <f>AUM[[#This Row],[ Etica Obbligazionario Misto]]</f>
        <v>1578676407.4200001</v>
      </c>
      <c r="E2089" s="10">
        <f>D2088*OM[[#This Row],[Variazione percentuale]]</f>
        <v>4379468.6368781999</v>
      </c>
      <c r="F2089" s="11">
        <f>OM[[#This Row],[AUM]]-D2088</f>
        <v>3894445.2200000286</v>
      </c>
      <c r="G2089" s="11">
        <f>OM[[#This Row],[∆ AUM]]-OM[[#This Row],[effetto mercato]]</f>
        <v>-485023.41687817127</v>
      </c>
    </row>
    <row r="2090" spans="1:7">
      <c r="A2090" s="4">
        <v>45043</v>
      </c>
      <c r="B2090">
        <v>-0.1525</v>
      </c>
      <c r="C2090" s="6">
        <f>OM[[#This Row],[Variaz]]/100</f>
        <v>-1.5249999999999999E-3</v>
      </c>
      <c r="D2090" s="10">
        <f>AUM[[#This Row],[ Etica Obbligazionario Misto]]</f>
        <v>1576065529.5500002</v>
      </c>
      <c r="E2090" s="10">
        <f>D2089*OM[[#This Row],[Variazione percentuale]]</f>
        <v>-2407481.5213155001</v>
      </c>
      <c r="F2090" s="11">
        <f>OM[[#This Row],[AUM]]-D2089</f>
        <v>-2610877.8699998856</v>
      </c>
      <c r="G2090" s="11">
        <f>OM[[#This Row],[∆ AUM]]-OM[[#This Row],[effetto mercato]]</f>
        <v>-203396.34868438542</v>
      </c>
    </row>
    <row r="2091" spans="1:7">
      <c r="A2091" s="4">
        <v>45044</v>
      </c>
      <c r="B2091">
        <v>0.74990000000000001</v>
      </c>
      <c r="C2091" s="6">
        <f>OM[[#This Row],[Variaz]]/100</f>
        <v>7.4990000000000005E-3</v>
      </c>
      <c r="D2091" s="10">
        <f>AUM[[#This Row],[ Etica Obbligazionario Misto]]</f>
        <v>1587612766.5799999</v>
      </c>
      <c r="E2091" s="10">
        <f>D2090*OM[[#This Row],[Variazione percentuale]]</f>
        <v>11818915.406095453</v>
      </c>
      <c r="F2091" s="11">
        <f>OM[[#This Row],[AUM]]-D2090</f>
        <v>11547237.029999733</v>
      </c>
      <c r="G2091" s="11">
        <f>OM[[#This Row],[∆ AUM]]-OM[[#This Row],[effetto mercato]]</f>
        <v>-271678.37609571964</v>
      </c>
    </row>
    <row r="2092" spans="1:7">
      <c r="A2092" s="4">
        <v>45048</v>
      </c>
      <c r="B2092">
        <v>0.16539999999999999</v>
      </c>
      <c r="C2092" s="6">
        <f>OM[[#This Row],[Variaz]]/100</f>
        <v>1.6539999999999999E-3</v>
      </c>
      <c r="D2092" s="10">
        <f>AUM[[#This Row],[ Etica Obbligazionario Misto]]</f>
        <v>1589329527.9000001</v>
      </c>
      <c r="E2092" s="10">
        <f>D2091*OM[[#This Row],[Variazione percentuale]]</f>
        <v>2625911.5159233199</v>
      </c>
      <c r="F2092" s="11">
        <f>OM[[#This Row],[AUM]]-D2091</f>
        <v>1716761.3200001717</v>
      </c>
      <c r="G2092" s="11">
        <f>OM[[#This Row],[∆ AUM]]-OM[[#This Row],[effetto mercato]]</f>
        <v>-909150.19592314819</v>
      </c>
    </row>
    <row r="2093" spans="1:7">
      <c r="A2093" s="4">
        <v>45049</v>
      </c>
      <c r="B2093">
        <v>2.75E-2</v>
      </c>
      <c r="C2093" s="6">
        <f>OM[[#This Row],[Variaz]]/100</f>
        <v>2.7500000000000002E-4</v>
      </c>
      <c r="D2093" s="10">
        <f>AUM[[#This Row],[ Etica Obbligazionario Misto]]</f>
        <v>1589319190.8799999</v>
      </c>
      <c r="E2093" s="10">
        <f>D2092*OM[[#This Row],[Variazione percentuale]]</f>
        <v>437065.62017250003</v>
      </c>
      <c r="F2093" s="11">
        <f>OM[[#This Row],[AUM]]-D2092</f>
        <v>-10337.020000219345</v>
      </c>
      <c r="G2093" s="11">
        <f>OM[[#This Row],[∆ AUM]]-OM[[#This Row],[effetto mercato]]</f>
        <v>-447402.64017271937</v>
      </c>
    </row>
    <row r="2094" spans="1:7">
      <c r="A2094" s="4">
        <v>45050</v>
      </c>
      <c r="B2094">
        <v>0.1651</v>
      </c>
      <c r="C2094" s="6">
        <f>OM[[#This Row],[Variaz]]/100</f>
        <v>1.6509999999999999E-3</v>
      </c>
      <c r="D2094" s="10">
        <f>AUM[[#This Row],[ Etica Obbligazionario Misto]]</f>
        <v>1591975141.8700001</v>
      </c>
      <c r="E2094" s="10">
        <f>D2093*OM[[#This Row],[Variazione percentuale]]</f>
        <v>2623965.9841428795</v>
      </c>
      <c r="F2094" s="11">
        <f>OM[[#This Row],[AUM]]-D2093</f>
        <v>2655950.990000248</v>
      </c>
      <c r="G2094" s="11">
        <f>OM[[#This Row],[∆ AUM]]-OM[[#This Row],[effetto mercato]]</f>
        <v>31985.005857368466</v>
      </c>
    </row>
    <row r="2095" spans="1:7">
      <c r="A2095" s="4">
        <v>45051</v>
      </c>
      <c r="B2095">
        <v>-0.31590000000000001</v>
      </c>
      <c r="C2095" s="6">
        <f>OM[[#This Row],[Variaz]]/100</f>
        <v>-3.1590000000000003E-3</v>
      </c>
      <c r="D2095" s="10">
        <f>AUM[[#This Row],[ Etica Obbligazionario Misto]]</f>
        <v>1587134425.3600001</v>
      </c>
      <c r="E2095" s="10">
        <f>D2094*OM[[#This Row],[Variazione percentuale]]</f>
        <v>-5029049.473167331</v>
      </c>
      <c r="F2095" s="11">
        <f>OM[[#This Row],[AUM]]-D2094</f>
        <v>-4840716.5099999905</v>
      </c>
      <c r="G2095" s="11">
        <f>OM[[#This Row],[∆ AUM]]-OM[[#This Row],[effetto mercato]]</f>
        <v>188332.96316734049</v>
      </c>
    </row>
    <row r="2096" spans="1:7">
      <c r="A2096" s="4">
        <v>45054</v>
      </c>
      <c r="B2096">
        <v>-0.13780000000000001</v>
      </c>
      <c r="C2096" s="6">
        <f>OM[[#This Row],[Variaz]]/100</f>
        <v>-1.3780000000000001E-3</v>
      </c>
      <c r="D2096" s="10">
        <f>AUM[[#This Row],[ Etica Obbligazionario Misto]]</f>
        <v>1584309255.3999999</v>
      </c>
      <c r="E2096" s="10">
        <f>D2095*OM[[#This Row],[Variazione percentuale]]</f>
        <v>-2187071.2381460802</v>
      </c>
      <c r="F2096" s="11">
        <f>OM[[#This Row],[AUM]]-D2095</f>
        <v>-2825169.9600002766</v>
      </c>
      <c r="G2096" s="11">
        <f>OM[[#This Row],[∆ AUM]]-OM[[#This Row],[effetto mercato]]</f>
        <v>-638098.7218541964</v>
      </c>
    </row>
    <row r="2097" spans="1:7">
      <c r="A2097" s="4">
        <v>45055</v>
      </c>
      <c r="B2097">
        <v>-0.20699999999999999</v>
      </c>
      <c r="C2097" s="6">
        <f>OM[[#This Row],[Variaz]]/100</f>
        <v>-2.0699999999999998E-3</v>
      </c>
      <c r="D2097" s="10">
        <f>AUM[[#This Row],[ Etica Obbligazionario Misto]]</f>
        <v>1580651507.47</v>
      </c>
      <c r="E2097" s="10">
        <f>D2096*OM[[#This Row],[Variazione percentuale]]</f>
        <v>-3279520.1586779994</v>
      </c>
      <c r="F2097" s="11">
        <f>OM[[#This Row],[AUM]]-D2096</f>
        <v>-3657747.9299998283</v>
      </c>
      <c r="G2097" s="11">
        <f>OM[[#This Row],[∆ AUM]]-OM[[#This Row],[effetto mercato]]</f>
        <v>-378227.77132182894</v>
      </c>
    </row>
    <row r="2098" spans="1:7">
      <c r="A2098" s="4">
        <v>45056</v>
      </c>
      <c r="B2098">
        <v>0.34560000000000002</v>
      </c>
      <c r="C2098" s="6">
        <f>OM[[#This Row],[Variaz]]/100</f>
        <v>3.4560000000000003E-3</v>
      </c>
      <c r="D2098" s="10">
        <f>AUM[[#This Row],[ Etica Obbligazionario Misto]]</f>
        <v>1585082635.46</v>
      </c>
      <c r="E2098" s="10">
        <f>D2097*OM[[#This Row],[Variazione percentuale]]</f>
        <v>5462731.6098163202</v>
      </c>
      <c r="F2098" s="11">
        <f>OM[[#This Row],[AUM]]-D2097</f>
        <v>4431127.9900000095</v>
      </c>
      <c r="G2098" s="11">
        <f>OM[[#This Row],[∆ AUM]]-OM[[#This Row],[effetto mercato]]</f>
        <v>-1031603.6198163107</v>
      </c>
    </row>
    <row r="2099" spans="1:7">
      <c r="A2099" s="4">
        <v>45057</v>
      </c>
      <c r="B2099">
        <v>0.34439999999999998</v>
      </c>
      <c r="C2099" s="6">
        <f>OM[[#This Row],[Variaz]]/100</f>
        <v>3.444E-3</v>
      </c>
      <c r="D2099" s="10">
        <f>AUM[[#This Row],[ Etica Obbligazionario Misto]]</f>
        <v>1590152460.1599998</v>
      </c>
      <c r="E2099" s="10">
        <f>D2098*OM[[#This Row],[Variazione percentuale]]</f>
        <v>5459024.5965242404</v>
      </c>
      <c r="F2099" s="11">
        <f>OM[[#This Row],[AUM]]-D2098</f>
        <v>5069824.6999998093</v>
      </c>
      <c r="G2099" s="11">
        <f>OM[[#This Row],[∆ AUM]]-OM[[#This Row],[effetto mercato]]</f>
        <v>-389199.89652443118</v>
      </c>
    </row>
    <row r="2100" spans="1:7">
      <c r="A2100" s="4">
        <v>45058</v>
      </c>
      <c r="B2100">
        <v>-0.2334</v>
      </c>
      <c r="C2100" s="6">
        <f>OM[[#This Row],[Variaz]]/100</f>
        <v>-2.3340000000000001E-3</v>
      </c>
      <c r="D2100" s="10">
        <f>AUM[[#This Row],[ Etica Obbligazionario Misto]]</f>
        <v>1586157732.6300001</v>
      </c>
      <c r="E2100" s="10">
        <f>D2099*OM[[#This Row],[Variazione percentuale]]</f>
        <v>-3711415.8420134396</v>
      </c>
      <c r="F2100" s="11">
        <f>OM[[#This Row],[AUM]]-D2099</f>
        <v>-3994727.529999733</v>
      </c>
      <c r="G2100" s="11">
        <f>OM[[#This Row],[∆ AUM]]-OM[[#This Row],[effetto mercato]]</f>
        <v>-283311.68798629334</v>
      </c>
    </row>
    <row r="2101" spans="1:7">
      <c r="A2101" s="4">
        <v>45061</v>
      </c>
      <c r="B2101">
        <v>-1.38E-2</v>
      </c>
      <c r="C2101" s="6">
        <f>OM[[#This Row],[Variaz]]/100</f>
        <v>-1.3799999999999999E-4</v>
      </c>
      <c r="D2101" s="10">
        <f>AUM[[#This Row],[ Etica Obbligazionario Misto]]</f>
        <v>1585189876.0900002</v>
      </c>
      <c r="E2101" s="10">
        <f>D2100*OM[[#This Row],[Variazione percentuale]]</f>
        <v>-218889.76710294001</v>
      </c>
      <c r="F2101" s="11">
        <f>OM[[#This Row],[AUM]]-D2100</f>
        <v>-967856.53999996185</v>
      </c>
      <c r="G2101" s="11">
        <f>OM[[#This Row],[∆ AUM]]-OM[[#This Row],[effetto mercato]]</f>
        <v>-748966.77289702184</v>
      </c>
    </row>
    <row r="2102" spans="1:7">
      <c r="A2102" s="4">
        <v>45062</v>
      </c>
      <c r="B2102">
        <v>-0.27529999999999999</v>
      </c>
      <c r="C2102" s="6">
        <f>OM[[#This Row],[Variaz]]/100</f>
        <v>-2.7529999999999998E-3</v>
      </c>
      <c r="D2102" s="10">
        <f>AUM[[#This Row],[ Etica Obbligazionario Misto]]</f>
        <v>1580070099.04</v>
      </c>
      <c r="E2102" s="10">
        <f>D2101*OM[[#This Row],[Variazione percentuale]]</f>
        <v>-4364027.7288757702</v>
      </c>
      <c r="F2102" s="11">
        <f>OM[[#This Row],[AUM]]-D2101</f>
        <v>-5119777.0500001907</v>
      </c>
      <c r="G2102" s="11">
        <f>OM[[#This Row],[∆ AUM]]-OM[[#This Row],[effetto mercato]]</f>
        <v>-755749.3211244205</v>
      </c>
    </row>
    <row r="2103" spans="1:7">
      <c r="A2103" s="4">
        <v>45063</v>
      </c>
      <c r="B2103">
        <v>0.15179999999999999</v>
      </c>
      <c r="C2103" s="6">
        <f>OM[[#This Row],[Variaz]]/100</f>
        <v>1.5179999999999998E-3</v>
      </c>
      <c r="D2103" s="10">
        <f>AUM[[#This Row],[ Etica Obbligazionario Misto]]</f>
        <v>1581415573.3999999</v>
      </c>
      <c r="E2103" s="10">
        <f>D2102*OM[[#This Row],[Variazione percentuale]]</f>
        <v>2398546.4103427199</v>
      </c>
      <c r="F2103" s="11">
        <f>OM[[#This Row],[AUM]]-D2102</f>
        <v>1345474.3599998951</v>
      </c>
      <c r="G2103" s="11">
        <f>OM[[#This Row],[∆ AUM]]-OM[[#This Row],[effetto mercato]]</f>
        <v>-1053072.0503428248</v>
      </c>
    </row>
    <row r="2104" spans="1:7">
      <c r="A2104" s="4">
        <v>45064</v>
      </c>
      <c r="B2104">
        <v>-0.3997</v>
      </c>
      <c r="C2104" s="6">
        <f>OM[[#This Row],[Variaz]]/100</f>
        <v>-3.9969999999999997E-3</v>
      </c>
      <c r="D2104" s="10">
        <f>AUM[[#This Row],[ Etica Obbligazionario Misto]]</f>
        <v>1574734771.78</v>
      </c>
      <c r="E2104" s="10">
        <f>D2103*OM[[#This Row],[Variazione percentuale]]</f>
        <v>-6320918.0468797991</v>
      </c>
      <c r="F2104" s="11">
        <f>OM[[#This Row],[AUM]]-D2103</f>
        <v>-6680801.6199998856</v>
      </c>
      <c r="G2104" s="11">
        <f>OM[[#This Row],[∆ AUM]]-OM[[#This Row],[effetto mercato]]</f>
        <v>-359883.57312008645</v>
      </c>
    </row>
    <row r="2105" spans="1:7">
      <c r="A2105" s="4">
        <v>45065</v>
      </c>
      <c r="B2105">
        <v>0.1799</v>
      </c>
      <c r="C2105" s="6">
        <f>OM[[#This Row],[Variaz]]/100</f>
        <v>1.799E-3</v>
      </c>
      <c r="D2105" s="10">
        <f>AUM[[#This Row],[ Etica Obbligazionario Misto]]</f>
        <v>1576956121.51</v>
      </c>
      <c r="E2105" s="10">
        <f>D2104*OM[[#This Row],[Variazione percentuale]]</f>
        <v>2832947.8544322201</v>
      </c>
      <c r="F2105" s="11">
        <f>OM[[#This Row],[AUM]]-D2104</f>
        <v>2221349.7300000191</v>
      </c>
      <c r="G2105" s="11">
        <f>OM[[#This Row],[∆ AUM]]-OM[[#This Row],[effetto mercato]]</f>
        <v>-611598.12443220103</v>
      </c>
    </row>
    <row r="2106" spans="1:7">
      <c r="A2106" s="4">
        <v>45068</v>
      </c>
      <c r="B2106">
        <v>-0.15190000000000001</v>
      </c>
      <c r="C2106" s="6">
        <f>OM[[#This Row],[Variaz]]/100</f>
        <v>-1.5190000000000002E-3</v>
      </c>
      <c r="D2106" s="10">
        <f>AUM[[#This Row],[ Etica Obbligazionario Misto]]</f>
        <v>1574068394.6700001</v>
      </c>
      <c r="E2106" s="10">
        <f>D2105*OM[[#This Row],[Variazione percentuale]]</f>
        <v>-2395396.3485736903</v>
      </c>
      <c r="F2106" s="11">
        <f>OM[[#This Row],[AUM]]-D2105</f>
        <v>-2887726.8399999142</v>
      </c>
      <c r="G2106" s="11">
        <f>OM[[#This Row],[∆ AUM]]-OM[[#This Row],[effetto mercato]]</f>
        <v>-492330.49142622389</v>
      </c>
    </row>
    <row r="2107" spans="1:7">
      <c r="A2107" s="4">
        <v>45069</v>
      </c>
      <c r="B2107">
        <v>-8.3000000000000004E-2</v>
      </c>
      <c r="C2107" s="6">
        <f>OM[[#This Row],[Variaz]]/100</f>
        <v>-8.3000000000000001E-4</v>
      </c>
      <c r="D2107" s="10">
        <f>AUM[[#This Row],[ Etica Obbligazionario Misto]]</f>
        <v>1572325912.0200002</v>
      </c>
      <c r="E2107" s="10">
        <f>D2106*OM[[#This Row],[Variazione percentuale]]</f>
        <v>-1306476.7675761001</v>
      </c>
      <c r="F2107" s="11">
        <f>OM[[#This Row],[AUM]]-D2106</f>
        <v>-1742482.6499998569</v>
      </c>
      <c r="G2107" s="11">
        <f>OM[[#This Row],[∆ AUM]]-OM[[#This Row],[effetto mercato]]</f>
        <v>-436005.88242375688</v>
      </c>
    </row>
    <row r="2108" spans="1:7">
      <c r="A2108" s="4">
        <v>45070</v>
      </c>
      <c r="B2108">
        <v>-0.1938</v>
      </c>
      <c r="C2108" s="6">
        <f>OM[[#This Row],[Variaz]]/100</f>
        <v>-1.9380000000000001E-3</v>
      </c>
      <c r="D2108" s="10">
        <f>AUM[[#This Row],[ Etica Obbligazionario Misto]]</f>
        <v>1568757168.8599999</v>
      </c>
      <c r="E2108" s="10">
        <f>D2107*OM[[#This Row],[Variazione percentuale]]</f>
        <v>-3047167.6174947605</v>
      </c>
      <c r="F2108" s="11">
        <f>OM[[#This Row],[AUM]]-D2107</f>
        <v>-3568743.1600003242</v>
      </c>
      <c r="G2108" s="11">
        <f>OM[[#This Row],[∆ AUM]]-OM[[#This Row],[effetto mercato]]</f>
        <v>-521575.5425055637</v>
      </c>
    </row>
    <row r="2109" spans="1:7">
      <c r="A2109" s="4">
        <v>45071</v>
      </c>
      <c r="B2109">
        <v>-0.20810000000000001</v>
      </c>
      <c r="C2109" s="6">
        <f>OM[[#This Row],[Variaz]]/100</f>
        <v>-2.081E-3</v>
      </c>
      <c r="D2109" s="10">
        <f>AUM[[#This Row],[ Etica Obbligazionario Misto]]</f>
        <v>1565200447.3</v>
      </c>
      <c r="E2109" s="10">
        <f>D2108*OM[[#This Row],[Variazione percentuale]]</f>
        <v>-3264583.6683976599</v>
      </c>
      <c r="F2109" s="11">
        <f>OM[[#This Row],[AUM]]-D2108</f>
        <v>-3556721.5599999428</v>
      </c>
      <c r="G2109" s="11">
        <f>OM[[#This Row],[∆ AUM]]-OM[[#This Row],[effetto mercato]]</f>
        <v>-292137.89160228288</v>
      </c>
    </row>
    <row r="2110" spans="1:7">
      <c r="A2110" s="4">
        <v>45072</v>
      </c>
      <c r="B2110">
        <v>0.15290000000000001</v>
      </c>
      <c r="C2110" s="6">
        <f>OM[[#This Row],[Variaz]]/100</f>
        <v>1.529E-3</v>
      </c>
      <c r="D2110" s="10">
        <f>AUM[[#This Row],[ Etica Obbligazionario Misto]]</f>
        <v>1566985878.46</v>
      </c>
      <c r="E2110" s="10">
        <f>D2109*OM[[#This Row],[Variazione percentuale]]</f>
        <v>2393191.4839216997</v>
      </c>
      <c r="F2110" s="11">
        <f>OM[[#This Row],[AUM]]-D2109</f>
        <v>1785431.1600000858</v>
      </c>
      <c r="G2110" s="11">
        <f>OM[[#This Row],[∆ AUM]]-OM[[#This Row],[effetto mercato]]</f>
        <v>-607760.32392161386</v>
      </c>
    </row>
    <row r="2111" spans="1:7">
      <c r="A2111" s="4">
        <v>45075</v>
      </c>
      <c r="B2111">
        <v>0.49969999999999998</v>
      </c>
      <c r="C2111" s="6">
        <f>OM[[#This Row],[Variaz]]/100</f>
        <v>4.9969999999999997E-3</v>
      </c>
      <c r="D2111" s="10">
        <f>AUM[[#This Row],[ Etica Obbligazionario Misto]]</f>
        <v>1573988422.27</v>
      </c>
      <c r="E2111" s="10">
        <f>D2110*OM[[#This Row],[Variazione percentuale]]</f>
        <v>7830228.4346646201</v>
      </c>
      <c r="F2111" s="11">
        <f>OM[[#This Row],[AUM]]-D2110</f>
        <v>7002543.8099999428</v>
      </c>
      <c r="G2111" s="11">
        <f>OM[[#This Row],[∆ AUM]]-OM[[#This Row],[effetto mercato]]</f>
        <v>-827684.62466467731</v>
      </c>
    </row>
    <row r="2112" spans="1:7">
      <c r="A2112" s="4">
        <v>45076</v>
      </c>
      <c r="B2112">
        <v>0.44190000000000002</v>
      </c>
      <c r="C2112" s="6">
        <f>OM[[#This Row],[Variaz]]/100</f>
        <v>4.4190000000000002E-3</v>
      </c>
      <c r="D2112" s="10">
        <f>AUM[[#This Row],[ Etica Obbligazionario Misto]]</f>
        <v>1580382009.74</v>
      </c>
      <c r="E2112" s="10">
        <f>D2111*OM[[#This Row],[Variazione percentuale]]</f>
        <v>6955454.8380111298</v>
      </c>
      <c r="F2112" s="11">
        <f>OM[[#This Row],[AUM]]-D2111</f>
        <v>6393587.4700000286</v>
      </c>
      <c r="G2112" s="11">
        <f>OM[[#This Row],[∆ AUM]]-OM[[#This Row],[effetto mercato]]</f>
        <v>-561867.36801110115</v>
      </c>
    </row>
    <row r="2113" spans="1:7">
      <c r="A2113" s="4">
        <v>45077</v>
      </c>
      <c r="B2113">
        <v>0.26119999999999999</v>
      </c>
      <c r="C2113" s="6">
        <f>OM[[#This Row],[Variaz]]/100</f>
        <v>2.6119999999999997E-3</v>
      </c>
      <c r="D2113" s="10">
        <f>AUM[[#This Row],[ Etica Obbligazionario Misto]]</f>
        <v>1583725682.3699999</v>
      </c>
      <c r="E2113" s="10">
        <f>D2112*OM[[#This Row],[Variazione percentuale]]</f>
        <v>4127957.8094408796</v>
      </c>
      <c r="F2113" s="11">
        <f>OM[[#This Row],[AUM]]-D2112</f>
        <v>3343672.629999876</v>
      </c>
      <c r="G2113" s="11">
        <f>OM[[#This Row],[∆ AUM]]-OM[[#This Row],[effetto mercato]]</f>
        <v>-784285.17944100359</v>
      </c>
    </row>
    <row r="2114" spans="1:7">
      <c r="A2114" s="4">
        <v>45078</v>
      </c>
      <c r="B2114">
        <v>0.21940000000000001</v>
      </c>
      <c r="C2114" s="6">
        <f>OM[[#This Row],[Variaz]]/100</f>
        <v>2.1940000000000002E-3</v>
      </c>
      <c r="D2114" s="10">
        <f>AUM[[#This Row],[ Etica Obbligazionario Misto]]</f>
        <v>1586232207.72</v>
      </c>
      <c r="E2114" s="10">
        <f>D2113*OM[[#This Row],[Variazione percentuale]]</f>
        <v>3474694.1471197801</v>
      </c>
      <c r="F2114" s="11">
        <f>OM[[#This Row],[AUM]]-D2113</f>
        <v>2506525.3500001431</v>
      </c>
      <c r="G2114" s="11">
        <f>OM[[#This Row],[∆ AUM]]-OM[[#This Row],[effetto mercato]]</f>
        <v>-968168.79711963702</v>
      </c>
    </row>
    <row r="2115" spans="1:7">
      <c r="A2115" s="4">
        <v>45082</v>
      </c>
      <c r="B2115">
        <v>-0.2326</v>
      </c>
      <c r="C2115" s="6">
        <f>OM[[#This Row],[Variaz]]/100</f>
        <v>-2.3259999999999999E-3</v>
      </c>
      <c r="D2115" s="10">
        <f>AUM[[#This Row],[ Etica Obbligazionario Misto]]</f>
        <v>1581768769.22</v>
      </c>
      <c r="E2115" s="10">
        <f>D2114*OM[[#This Row],[Variazione percentuale]]</f>
        <v>-3689576.1151567199</v>
      </c>
      <c r="F2115" s="11">
        <f>OM[[#This Row],[AUM]]-D2114</f>
        <v>-4463438.5</v>
      </c>
      <c r="G2115" s="11">
        <f>OM[[#This Row],[∆ AUM]]-OM[[#This Row],[effetto mercato]]</f>
        <v>-773862.38484328007</v>
      </c>
    </row>
    <row r="2116" spans="1:7">
      <c r="A2116" s="4">
        <v>45083</v>
      </c>
      <c r="B2116">
        <v>4.1099999999999998E-2</v>
      </c>
      <c r="C2116" s="6">
        <f>OM[[#This Row],[Variaz]]/100</f>
        <v>4.1099999999999996E-4</v>
      </c>
      <c r="D2116" s="10">
        <f>AUM[[#This Row],[ Etica Obbligazionario Misto]]</f>
        <v>1581941661.0600002</v>
      </c>
      <c r="E2116" s="10">
        <f>D2115*OM[[#This Row],[Variazione percentuale]]</f>
        <v>650106.96414941992</v>
      </c>
      <c r="F2116" s="11">
        <f>OM[[#This Row],[AUM]]-D2115</f>
        <v>172891.84000015259</v>
      </c>
      <c r="G2116" s="11">
        <f>OM[[#This Row],[∆ AUM]]-OM[[#This Row],[effetto mercato]]</f>
        <v>-477215.12414926733</v>
      </c>
    </row>
    <row r="2117" spans="1:7">
      <c r="A2117" s="4">
        <v>45084</v>
      </c>
      <c r="B2117">
        <v>-0.49359999999999998</v>
      </c>
      <c r="C2117" s="6">
        <f>OM[[#This Row],[Variaz]]/100</f>
        <v>-4.9359999999999994E-3</v>
      </c>
      <c r="D2117" s="10">
        <f>AUM[[#This Row],[ Etica Obbligazionario Misto]]</f>
        <v>1574223529.77</v>
      </c>
      <c r="E2117" s="10">
        <f>D2116*OM[[#This Row],[Variazione percentuale]]</f>
        <v>-7808464.03899216</v>
      </c>
      <c r="F2117" s="11">
        <f>OM[[#This Row],[AUM]]-D2116</f>
        <v>-7718131.2900002003</v>
      </c>
      <c r="G2117" s="11">
        <f>OM[[#This Row],[∆ AUM]]-OM[[#This Row],[effetto mercato]]</f>
        <v>90332.748991959728</v>
      </c>
    </row>
    <row r="2118" spans="1:7">
      <c r="A2118" s="4">
        <v>45085</v>
      </c>
      <c r="B2118">
        <v>0.34439999999999998</v>
      </c>
      <c r="C2118" s="6">
        <f>OM[[#This Row],[Variaz]]/100</f>
        <v>3.444E-3</v>
      </c>
      <c r="D2118" s="10">
        <f>AUM[[#This Row],[ Etica Obbligazionario Misto]]</f>
        <v>1579081151.1300001</v>
      </c>
      <c r="E2118" s="10">
        <f>D2117*OM[[#This Row],[Variazione percentuale]]</f>
        <v>5421625.8365278803</v>
      </c>
      <c r="F2118" s="11">
        <f>OM[[#This Row],[AUM]]-D2117</f>
        <v>4857621.3600001335</v>
      </c>
      <c r="G2118" s="11">
        <f>OM[[#This Row],[∆ AUM]]-OM[[#This Row],[effetto mercato]]</f>
        <v>-564004.47652774677</v>
      </c>
    </row>
    <row r="2119" spans="1:7">
      <c r="A2119" s="4">
        <v>45086</v>
      </c>
      <c r="B2119">
        <v>0.19220000000000001</v>
      </c>
      <c r="C2119" s="6">
        <f>OM[[#This Row],[Variaz]]/100</f>
        <v>1.9220000000000001E-3</v>
      </c>
      <c r="D2119" s="10">
        <f>AUM[[#This Row],[ Etica Obbligazionario Misto]]</f>
        <v>1581253568.22</v>
      </c>
      <c r="E2119" s="10">
        <f>D2118*OM[[#This Row],[Variazione percentuale]]</f>
        <v>3034993.9724718602</v>
      </c>
      <c r="F2119" s="11">
        <f>OM[[#This Row],[AUM]]-D2118</f>
        <v>2172417.0899999142</v>
      </c>
      <c r="G2119" s="11">
        <f>OM[[#This Row],[∆ AUM]]-OM[[#This Row],[effetto mercato]]</f>
        <v>-862576.88247194607</v>
      </c>
    </row>
    <row r="2120" spans="1:7">
      <c r="A2120" s="4">
        <v>45089</v>
      </c>
      <c r="B2120">
        <v>0.1507</v>
      </c>
      <c r="C2120" s="6">
        <f>OM[[#This Row],[Variaz]]/100</f>
        <v>1.5070000000000001E-3</v>
      </c>
      <c r="D2120" s="10">
        <f>AUM[[#This Row],[ Etica Obbligazionario Misto]]</f>
        <v>1582865014.1099999</v>
      </c>
      <c r="E2120" s="10">
        <f>D2119*OM[[#This Row],[Variazione percentuale]]</f>
        <v>2382949.1273075403</v>
      </c>
      <c r="F2120" s="11">
        <f>OM[[#This Row],[AUM]]-D2119</f>
        <v>1611445.8899998665</v>
      </c>
      <c r="G2120" s="11">
        <f>OM[[#This Row],[∆ AUM]]-OM[[#This Row],[effetto mercato]]</f>
        <v>-771503.23730767379</v>
      </c>
    </row>
    <row r="2121" spans="1:7">
      <c r="A2121" s="4">
        <v>45090</v>
      </c>
      <c r="B2121">
        <v>-5.4699999999999999E-2</v>
      </c>
      <c r="C2121" s="6">
        <f>OM[[#This Row],[Variaz]]/100</f>
        <v>-5.4699999999999996E-4</v>
      </c>
      <c r="D2121" s="10">
        <f>AUM[[#This Row],[ Etica Obbligazionario Misto]]</f>
        <v>1581535784.7200003</v>
      </c>
      <c r="E2121" s="10">
        <f>D2120*OM[[#This Row],[Variazione percentuale]]</f>
        <v>-865827.16271816986</v>
      </c>
      <c r="F2121" s="11">
        <f>OM[[#This Row],[AUM]]-D2120</f>
        <v>-1329229.3899996281</v>
      </c>
      <c r="G2121" s="11">
        <f>OM[[#This Row],[∆ AUM]]-OM[[#This Row],[effetto mercato]]</f>
        <v>-463402.22728145821</v>
      </c>
    </row>
    <row r="2122" spans="1:7">
      <c r="A2122" s="4">
        <v>45091</v>
      </c>
      <c r="B2122">
        <v>-0.1643</v>
      </c>
      <c r="C2122" s="6">
        <f>OM[[#This Row],[Variaz]]/100</f>
        <v>-1.6429999999999999E-3</v>
      </c>
      <c r="D2122" s="10">
        <f>AUM[[#This Row],[ Etica Obbligazionario Misto]]</f>
        <v>1577829190.8900001</v>
      </c>
      <c r="E2122" s="10">
        <f>D2121*OM[[#This Row],[Variazione percentuale]]</f>
        <v>-2598463.2942949603</v>
      </c>
      <c r="F2122" s="11">
        <f>OM[[#This Row],[AUM]]-D2121</f>
        <v>-3706593.8300001621</v>
      </c>
      <c r="G2122" s="11">
        <f>OM[[#This Row],[∆ AUM]]-OM[[#This Row],[effetto mercato]]</f>
        <v>-1108130.5357052018</v>
      </c>
    </row>
    <row r="2123" spans="1:7">
      <c r="A2123" s="4">
        <v>45092</v>
      </c>
      <c r="B2123">
        <v>-0.17829999999999999</v>
      </c>
      <c r="C2123" s="6">
        <f>OM[[#This Row],[Variaz]]/100</f>
        <v>-1.7829999999999999E-3</v>
      </c>
      <c r="D2123" s="10">
        <f>AUM[[#This Row],[ Etica Obbligazionario Misto]]</f>
        <v>1574543356.1400001</v>
      </c>
      <c r="E2123" s="10">
        <f>D2122*OM[[#This Row],[Variazione percentuale]]</f>
        <v>-2813269.4473568699</v>
      </c>
      <c r="F2123" s="11">
        <f>OM[[#This Row],[AUM]]-D2122</f>
        <v>-3285834.75</v>
      </c>
      <c r="G2123" s="11">
        <f>OM[[#This Row],[∆ AUM]]-OM[[#This Row],[effetto mercato]]</f>
        <v>-472565.30264313007</v>
      </c>
    </row>
    <row r="2124" spans="1:7">
      <c r="A2124" s="4">
        <v>45093</v>
      </c>
      <c r="B2124">
        <v>0.27479999999999999</v>
      </c>
      <c r="C2124" s="6">
        <f>OM[[#This Row],[Variaz]]/100</f>
        <v>2.748E-3</v>
      </c>
      <c r="D2124" s="10">
        <f>AUM[[#This Row],[ Etica Obbligazionario Misto]]</f>
        <v>1577395095.7199998</v>
      </c>
      <c r="E2124" s="10">
        <f>D2123*OM[[#This Row],[Variazione percentuale]]</f>
        <v>4326845.1426727204</v>
      </c>
      <c r="F2124" s="11">
        <f>OM[[#This Row],[AUM]]-D2123</f>
        <v>2851739.5799996853</v>
      </c>
      <c r="G2124" s="11">
        <f>OM[[#This Row],[∆ AUM]]-OM[[#This Row],[effetto mercato]]</f>
        <v>-1475105.5626730351</v>
      </c>
    </row>
    <row r="2125" spans="1:7">
      <c r="A2125" s="4">
        <v>45096</v>
      </c>
      <c r="B2125">
        <v>-0.28770000000000001</v>
      </c>
      <c r="C2125" s="6">
        <f>OM[[#This Row],[Variaz]]/100</f>
        <v>-2.8770000000000002E-3</v>
      </c>
      <c r="D2125" s="10">
        <f>AUM[[#This Row],[ Etica Obbligazionario Misto]]</f>
        <v>1571937375.3599999</v>
      </c>
      <c r="E2125" s="10">
        <f>D2124*OM[[#This Row],[Variazione percentuale]]</f>
        <v>-4538165.6903864397</v>
      </c>
      <c r="F2125" s="11">
        <f>OM[[#This Row],[AUM]]-D2124</f>
        <v>-5457720.3599998951</v>
      </c>
      <c r="G2125" s="11">
        <f>OM[[#This Row],[∆ AUM]]-OM[[#This Row],[effetto mercato]]</f>
        <v>-919554.66961345542</v>
      </c>
    </row>
    <row r="2126" spans="1:7">
      <c r="A2126" s="4">
        <v>45097</v>
      </c>
      <c r="B2126">
        <v>0.4259</v>
      </c>
      <c r="C2126" s="6">
        <f>OM[[#This Row],[Variaz]]/100</f>
        <v>4.2589999999999998E-3</v>
      </c>
      <c r="D2126" s="10">
        <f>AUM[[#This Row],[ Etica Obbligazionario Misto]]</f>
        <v>1578073751.74</v>
      </c>
      <c r="E2126" s="10">
        <f>D2125*OM[[#This Row],[Variazione percentuale]]</f>
        <v>6694881.2816582387</v>
      </c>
      <c r="F2126" s="11">
        <f>OM[[#This Row],[AUM]]-D2125</f>
        <v>6136376.3800001144</v>
      </c>
      <c r="G2126" s="11">
        <f>OM[[#This Row],[∆ AUM]]-OM[[#This Row],[effetto mercato]]</f>
        <v>-558504.90165812429</v>
      </c>
    </row>
    <row r="2127" spans="1:7">
      <c r="A2127" s="4">
        <v>45098</v>
      </c>
      <c r="B2127">
        <v>-0.20519999999999999</v>
      </c>
      <c r="C2127" s="6">
        <f>OM[[#This Row],[Variaz]]/100</f>
        <v>-2.052E-3</v>
      </c>
      <c r="D2127" s="10">
        <f>AUM[[#This Row],[ Etica Obbligazionario Misto]]</f>
        <v>1574024673.6600001</v>
      </c>
      <c r="E2127" s="10">
        <f>D2126*OM[[#This Row],[Variazione percentuale]]</f>
        <v>-3238207.3385704802</v>
      </c>
      <c r="F2127" s="11">
        <f>OM[[#This Row],[AUM]]-D2126</f>
        <v>-4049078.0799999237</v>
      </c>
      <c r="G2127" s="11">
        <f>OM[[#This Row],[∆ AUM]]-OM[[#This Row],[effetto mercato]]</f>
        <v>-810870.74142944347</v>
      </c>
    </row>
    <row r="2128" spans="1:7">
      <c r="A2128" s="4">
        <v>45099</v>
      </c>
      <c r="B2128">
        <v>-0.35649999999999998</v>
      </c>
      <c r="C2128" s="6">
        <f>OM[[#This Row],[Variaz]]/100</f>
        <v>-3.565E-3</v>
      </c>
      <c r="D2128" s="10">
        <f>AUM[[#This Row],[ Etica Obbligazionario Misto]]</f>
        <v>1566869069.7800002</v>
      </c>
      <c r="E2128" s="10">
        <f>D2127*OM[[#This Row],[Variazione percentuale]]</f>
        <v>-5611397.9615978999</v>
      </c>
      <c r="F2128" s="11">
        <f>OM[[#This Row],[AUM]]-D2127</f>
        <v>-7155603.879999876</v>
      </c>
      <c r="G2128" s="11">
        <f>OM[[#This Row],[∆ AUM]]-OM[[#This Row],[effetto mercato]]</f>
        <v>-1544205.9184019761</v>
      </c>
    </row>
    <row r="2129" spans="1:7">
      <c r="A2129" s="4">
        <v>45100</v>
      </c>
      <c r="B2129">
        <v>0.61919999999999997</v>
      </c>
      <c r="C2129" s="6">
        <f>OM[[#This Row],[Variaz]]/100</f>
        <v>6.1919999999999996E-3</v>
      </c>
      <c r="D2129" s="10">
        <f>AUM[[#This Row],[ Etica Obbligazionario Misto]]</f>
        <v>1575779527.3699999</v>
      </c>
      <c r="E2129" s="10">
        <f>D2128*OM[[#This Row],[Variazione percentuale]]</f>
        <v>9702053.280077761</v>
      </c>
      <c r="F2129" s="11">
        <f>OM[[#This Row],[AUM]]-D2128</f>
        <v>8910457.5899996758</v>
      </c>
      <c r="G2129" s="11">
        <f>OM[[#This Row],[∆ AUM]]-OM[[#This Row],[effetto mercato]]</f>
        <v>-791595.69007808529</v>
      </c>
    </row>
    <row r="2130" spans="1:7">
      <c r="A2130" s="4">
        <v>45103</v>
      </c>
      <c r="B2130">
        <v>0.1231</v>
      </c>
      <c r="C2130" s="6">
        <f>OM[[#This Row],[Variaz]]/100</f>
        <v>1.2310000000000001E-3</v>
      </c>
      <c r="D2130" s="10">
        <f>AUM[[#This Row],[ Etica Obbligazionario Misto]]</f>
        <v>1577186540.1600001</v>
      </c>
      <c r="E2130" s="10">
        <f>D2129*OM[[#This Row],[Variazione percentuale]]</f>
        <v>1939784.5981924699</v>
      </c>
      <c r="F2130" s="11">
        <f>OM[[#This Row],[AUM]]-D2129</f>
        <v>1407012.7900002003</v>
      </c>
      <c r="G2130" s="11">
        <f>OM[[#This Row],[∆ AUM]]-OM[[#This Row],[effetto mercato]]</f>
        <v>-532771.80819226964</v>
      </c>
    </row>
    <row r="2131" spans="1:7">
      <c r="A2131" s="4">
        <v>45104</v>
      </c>
      <c r="B2131">
        <v>-0.1366</v>
      </c>
      <c r="C2131" s="6">
        <f>OM[[#This Row],[Variaz]]/100</f>
        <v>-1.366E-3</v>
      </c>
      <c r="D2131" s="10">
        <f>AUM[[#This Row],[ Etica Obbligazionario Misto]]</f>
        <v>1574691386.3</v>
      </c>
      <c r="E2131" s="10">
        <f>D2130*OM[[#This Row],[Variazione percentuale]]</f>
        <v>-2154436.8138585603</v>
      </c>
      <c r="F2131" s="11">
        <f>OM[[#This Row],[AUM]]-D2130</f>
        <v>-2495153.8600001335</v>
      </c>
      <c r="G2131" s="11">
        <f>OM[[#This Row],[∆ AUM]]-OM[[#This Row],[effetto mercato]]</f>
        <v>-340717.04614157323</v>
      </c>
    </row>
    <row r="2132" spans="1:7">
      <c r="A2132" s="4">
        <v>45105</v>
      </c>
      <c r="B2132">
        <v>0.2051</v>
      </c>
      <c r="C2132" s="6">
        <f>OM[[#This Row],[Variaz]]/100</f>
        <v>2.0509999999999999E-3</v>
      </c>
      <c r="D2132" s="10">
        <f>AUM[[#This Row],[ Etica Obbligazionario Misto]]</f>
        <v>1577985232.1700001</v>
      </c>
      <c r="E2132" s="10">
        <f>D2131*OM[[#This Row],[Variazione percentuale]]</f>
        <v>3229692.0333012999</v>
      </c>
      <c r="F2132" s="11">
        <f>OM[[#This Row],[AUM]]-D2131</f>
        <v>3293845.870000124</v>
      </c>
      <c r="G2132" s="11">
        <f>OM[[#This Row],[∆ AUM]]-OM[[#This Row],[effetto mercato]]</f>
        <v>64153.836698824074</v>
      </c>
    </row>
    <row r="2133" spans="1:7">
      <c r="A2133" s="4">
        <v>45106</v>
      </c>
      <c r="B2133">
        <v>-0.45040000000000002</v>
      </c>
      <c r="C2133" s="6">
        <f>OM[[#This Row],[Variaz]]/100</f>
        <v>-4.5040000000000002E-3</v>
      </c>
      <c r="D2133" s="10">
        <f>AUM[[#This Row],[ Etica Obbligazionario Misto]]</f>
        <v>1570422277.6900001</v>
      </c>
      <c r="E2133" s="10">
        <f>D2132*OM[[#This Row],[Variazione percentuale]]</f>
        <v>-7107245.4856936811</v>
      </c>
      <c r="F2133" s="11">
        <f>OM[[#This Row],[AUM]]-D2132</f>
        <v>-7562954.4800000191</v>
      </c>
      <c r="G2133" s="11">
        <f>OM[[#This Row],[∆ AUM]]-OM[[#This Row],[effetto mercato]]</f>
        <v>-455708.99430633802</v>
      </c>
    </row>
    <row r="2134" spans="1:7">
      <c r="A2134" s="4">
        <v>45107</v>
      </c>
      <c r="B2134">
        <v>0.21940000000000001</v>
      </c>
      <c r="C2134" s="6">
        <f>OM[[#This Row],[Variaz]]/100</f>
        <v>2.1940000000000002E-3</v>
      </c>
      <c r="D2134" s="10">
        <f>AUM[[#This Row],[ Etica Obbligazionario Misto]]</f>
        <v>1573502729</v>
      </c>
      <c r="E2134" s="10">
        <f>D2133*OM[[#This Row],[Variazione percentuale]]</f>
        <v>3445506.4772518603</v>
      </c>
      <c r="F2134" s="11">
        <f>OM[[#This Row],[AUM]]-D2133</f>
        <v>3080451.3099999428</v>
      </c>
      <c r="G2134" s="11">
        <f>OM[[#This Row],[∆ AUM]]-OM[[#This Row],[effetto mercato]]</f>
        <v>-365055.16725191753</v>
      </c>
    </row>
    <row r="2135" spans="1:7">
      <c r="A2135" s="4">
        <v>45110</v>
      </c>
      <c r="B2135">
        <v>-0.16420000000000001</v>
      </c>
      <c r="C2135" s="6">
        <f>OM[[#This Row],[Variaz]]/100</f>
        <v>-1.6420000000000002E-3</v>
      </c>
      <c r="D2135" s="10">
        <f>AUM[[#This Row],[ Etica Obbligazionario Misto]]</f>
        <v>1570771598.0799999</v>
      </c>
      <c r="E2135" s="10">
        <f>D2134*OM[[#This Row],[Variazione percentuale]]</f>
        <v>-2583691.4810180003</v>
      </c>
      <c r="F2135" s="11">
        <f>OM[[#This Row],[AUM]]-D2134</f>
        <v>-2731130.9200000763</v>
      </c>
      <c r="G2135" s="11">
        <f>OM[[#This Row],[∆ AUM]]-OM[[#This Row],[effetto mercato]]</f>
        <v>-147439.43898207601</v>
      </c>
    </row>
    <row r="2136" spans="1:7">
      <c r="A2136" s="4">
        <v>45111</v>
      </c>
      <c r="B2136">
        <v>-0.1096</v>
      </c>
      <c r="C2136" s="6">
        <f>OM[[#This Row],[Variaz]]/100</f>
        <v>-1.096E-3</v>
      </c>
      <c r="D2136" s="10">
        <f>AUM[[#This Row],[ Etica Obbligazionario Misto]]</f>
        <v>1568497625.3099999</v>
      </c>
      <c r="E2136" s="10">
        <f>D2135*OM[[#This Row],[Variazione percentuale]]</f>
        <v>-1721565.6714956798</v>
      </c>
      <c r="F2136" s="11">
        <f>OM[[#This Row],[AUM]]-D2135</f>
        <v>-2273972.7699999809</v>
      </c>
      <c r="G2136" s="11">
        <f>OM[[#This Row],[∆ AUM]]-OM[[#This Row],[effetto mercato]]</f>
        <v>-552407.09850430116</v>
      </c>
    </row>
    <row r="2137" spans="1:7">
      <c r="A2137" s="4">
        <v>45112</v>
      </c>
      <c r="B2137">
        <v>-6.8599999999999994E-2</v>
      </c>
      <c r="C2137" s="6">
        <f>OM[[#This Row],[Variaz]]/100</f>
        <v>-6.8599999999999998E-4</v>
      </c>
      <c r="D2137" s="10">
        <f>AUM[[#This Row],[ Etica Obbligazionario Misto]]</f>
        <v>1567778613.5999999</v>
      </c>
      <c r="E2137" s="10">
        <f>D2136*OM[[#This Row],[Variazione percentuale]]</f>
        <v>-1075989.3709626598</v>
      </c>
      <c r="F2137" s="11">
        <f>OM[[#This Row],[AUM]]-D2136</f>
        <v>-719011.71000003815</v>
      </c>
      <c r="G2137" s="11">
        <f>OM[[#This Row],[∆ AUM]]-OM[[#This Row],[effetto mercato]]</f>
        <v>356977.66096262168</v>
      </c>
    </row>
    <row r="2138" spans="1:7">
      <c r="A2138" s="4">
        <v>45113</v>
      </c>
      <c r="B2138">
        <v>-0.86480000000000001</v>
      </c>
      <c r="C2138" s="6">
        <f>OM[[#This Row],[Variaz]]/100</f>
        <v>-8.6479999999999994E-3</v>
      </c>
      <c r="D2138" s="10">
        <f>AUM[[#This Row],[ Etica Obbligazionario Misto]]</f>
        <v>1554395964.8</v>
      </c>
      <c r="E2138" s="10">
        <f>D2137*OM[[#This Row],[Variazione percentuale]]</f>
        <v>-13558149.450412799</v>
      </c>
      <c r="F2138" s="11">
        <f>OM[[#This Row],[AUM]]-D2137</f>
        <v>-13382648.799999952</v>
      </c>
      <c r="G2138" s="11">
        <f>OM[[#This Row],[∆ AUM]]-OM[[#This Row],[effetto mercato]]</f>
        <v>175500.65041284636</v>
      </c>
    </row>
    <row r="2139" spans="1:7">
      <c r="A2139" s="4">
        <v>45114</v>
      </c>
      <c r="B2139">
        <v>-6.9199999999999998E-2</v>
      </c>
      <c r="C2139" s="6">
        <f>OM[[#This Row],[Variaz]]/100</f>
        <v>-6.9200000000000002E-4</v>
      </c>
      <c r="D2139" s="10">
        <f>AUM[[#This Row],[ Etica Obbligazionario Misto]]</f>
        <v>1552993689.0900002</v>
      </c>
      <c r="E2139" s="10">
        <f>D2138*OM[[#This Row],[Variazione percentuale]]</f>
        <v>-1075642.0076416</v>
      </c>
      <c r="F2139" s="11">
        <f>OM[[#This Row],[AUM]]-D2138</f>
        <v>-1402275.7099997997</v>
      </c>
      <c r="G2139" s="11">
        <f>OM[[#This Row],[∆ AUM]]-OM[[#This Row],[effetto mercato]]</f>
        <v>-326633.70235819975</v>
      </c>
    </row>
    <row r="2140" spans="1:7">
      <c r="A2140" s="4">
        <v>45117</v>
      </c>
      <c r="B2140">
        <v>-2.7699999999999999E-2</v>
      </c>
      <c r="C2140" s="6">
        <f>OM[[#This Row],[Variaz]]/100</f>
        <v>-2.7700000000000001E-4</v>
      </c>
      <c r="D2140" s="10">
        <f>AUM[[#This Row],[ Etica Obbligazionario Misto]]</f>
        <v>1552391427</v>
      </c>
      <c r="E2140" s="10">
        <f>D2139*OM[[#This Row],[Variazione percentuale]]</f>
        <v>-430179.25187793007</v>
      </c>
      <c r="F2140" s="11">
        <f>OM[[#This Row],[AUM]]-D2139</f>
        <v>-602262.09000015259</v>
      </c>
      <c r="G2140" s="11">
        <f>OM[[#This Row],[∆ AUM]]-OM[[#This Row],[effetto mercato]]</f>
        <v>-172082.83812222251</v>
      </c>
    </row>
    <row r="2141" spans="1:7">
      <c r="A2141" s="4">
        <v>45118</v>
      </c>
      <c r="B2141">
        <v>2.7699999999999999E-2</v>
      </c>
      <c r="C2141" s="6">
        <f>OM[[#This Row],[Variaz]]/100</f>
        <v>2.7700000000000001E-4</v>
      </c>
      <c r="D2141" s="10">
        <f>AUM[[#This Row],[ Etica Obbligazionario Misto]]</f>
        <v>1552566560.6199999</v>
      </c>
      <c r="E2141" s="10">
        <f>D2140*OM[[#This Row],[Variazione percentuale]]</f>
        <v>430012.42527900002</v>
      </c>
      <c r="F2141" s="11">
        <f>OM[[#This Row],[AUM]]-D2140</f>
        <v>175133.61999988556</v>
      </c>
      <c r="G2141" s="11">
        <f>OM[[#This Row],[∆ AUM]]-OM[[#This Row],[effetto mercato]]</f>
        <v>-254878.80527911446</v>
      </c>
    </row>
    <row r="2142" spans="1:7">
      <c r="A2142" s="4">
        <v>45119</v>
      </c>
      <c r="B2142">
        <v>0.56810000000000005</v>
      </c>
      <c r="C2142" s="6">
        <f>OM[[#This Row],[Variaz]]/100</f>
        <v>5.6810000000000003E-3</v>
      </c>
      <c r="D2142" s="10">
        <f>AUM[[#This Row],[ Etica Obbligazionario Misto]]</f>
        <v>1561103594.6800001</v>
      </c>
      <c r="E2142" s="10">
        <f>D2141*OM[[#This Row],[Variazione percentuale]]</f>
        <v>8820130.6308822203</v>
      </c>
      <c r="F2142" s="11">
        <f>OM[[#This Row],[AUM]]-D2141</f>
        <v>8537034.0600001812</v>
      </c>
      <c r="G2142" s="11">
        <f>OM[[#This Row],[∆ AUM]]-OM[[#This Row],[effetto mercato]]</f>
        <v>-283096.57088203914</v>
      </c>
    </row>
    <row r="2143" spans="1:7">
      <c r="A2143" s="4">
        <v>45120</v>
      </c>
      <c r="B2143">
        <v>0.52359999999999995</v>
      </c>
      <c r="C2143" s="6">
        <f>OM[[#This Row],[Variaz]]/100</f>
        <v>5.2359999999999993E-3</v>
      </c>
      <c r="D2143" s="10">
        <f>AUM[[#This Row],[ Etica Obbligazionario Misto]]</f>
        <v>1568672428.4299998</v>
      </c>
      <c r="E2143" s="10">
        <f>D2142*OM[[#This Row],[Variazione percentuale]]</f>
        <v>8173938.4217444789</v>
      </c>
      <c r="F2143" s="11">
        <f>OM[[#This Row],[AUM]]-D2142</f>
        <v>7568833.7499997616</v>
      </c>
      <c r="G2143" s="11">
        <f>OM[[#This Row],[∆ AUM]]-OM[[#This Row],[effetto mercato]]</f>
        <v>-605104.67174471729</v>
      </c>
    </row>
    <row r="2144" spans="1:7">
      <c r="A2144" s="4">
        <v>45121</v>
      </c>
      <c r="B2144">
        <v>-0.26040000000000002</v>
      </c>
      <c r="C2144" s="6">
        <f>OM[[#This Row],[Variaz]]/100</f>
        <v>-2.6040000000000004E-3</v>
      </c>
      <c r="D2144" s="10">
        <f>AUM[[#This Row],[ Etica Obbligazionario Misto]]</f>
        <v>1564192133.47</v>
      </c>
      <c r="E2144" s="10">
        <f>D2143*OM[[#This Row],[Variazione percentuale]]</f>
        <v>-4084823.0036317203</v>
      </c>
      <c r="F2144" s="11">
        <f>OM[[#This Row],[AUM]]-D2143</f>
        <v>-4480294.9599997997</v>
      </c>
      <c r="G2144" s="11">
        <f>OM[[#This Row],[∆ AUM]]-OM[[#This Row],[effetto mercato]]</f>
        <v>-395471.95636807941</v>
      </c>
    </row>
    <row r="2145" spans="1:7">
      <c r="A2145" s="4">
        <v>45124</v>
      </c>
      <c r="B2145">
        <v>0.1512</v>
      </c>
      <c r="C2145" s="6">
        <f>OM[[#This Row],[Variaz]]/100</f>
        <v>1.5120000000000001E-3</v>
      </c>
      <c r="D2145" s="10">
        <f>AUM[[#This Row],[ Etica Obbligazionario Misto]]</f>
        <v>1565648621.23</v>
      </c>
      <c r="E2145" s="10">
        <f>D2144*OM[[#This Row],[Variazione percentuale]]</f>
        <v>2365058.5058066403</v>
      </c>
      <c r="F2145" s="11">
        <f>OM[[#This Row],[AUM]]-D2144</f>
        <v>1456487.7599999905</v>
      </c>
      <c r="G2145" s="11">
        <f>OM[[#This Row],[∆ AUM]]-OM[[#This Row],[effetto mercato]]</f>
        <v>-908570.74580664979</v>
      </c>
    </row>
    <row r="2146" spans="1:7">
      <c r="A2146" s="4">
        <v>45125</v>
      </c>
      <c r="B2146">
        <v>0.59</v>
      </c>
      <c r="C2146" s="6">
        <f>OM[[#This Row],[Variaz]]/100</f>
        <v>5.8999999999999999E-3</v>
      </c>
      <c r="D2146" s="10">
        <f>AUM[[#This Row],[ Etica Obbligazionario Misto]]</f>
        <v>1574567401.1699998</v>
      </c>
      <c r="E2146" s="10">
        <f>D2145*OM[[#This Row],[Variazione percentuale]]</f>
        <v>9237326.8652570006</v>
      </c>
      <c r="F2146" s="11">
        <f>OM[[#This Row],[AUM]]-D2145</f>
        <v>8918779.9399998188</v>
      </c>
      <c r="G2146" s="11">
        <f>OM[[#This Row],[∆ AUM]]-OM[[#This Row],[effetto mercato]]</f>
        <v>-318546.92525718175</v>
      </c>
    </row>
    <row r="2147" spans="1:7">
      <c r="A2147" s="4">
        <v>45126</v>
      </c>
      <c r="B2147">
        <v>-0.2046</v>
      </c>
      <c r="C2147" s="6">
        <f>OM[[#This Row],[Variaz]]/100</f>
        <v>-2.0460000000000001E-3</v>
      </c>
      <c r="D2147" s="10">
        <f>AUM[[#This Row],[ Etica Obbligazionario Misto]]</f>
        <v>1568825855.8899999</v>
      </c>
      <c r="E2147" s="10">
        <f>D2146*OM[[#This Row],[Variazione percentuale]]</f>
        <v>-3221564.90279382</v>
      </c>
      <c r="F2147" s="11">
        <f>OM[[#This Row],[AUM]]-D2146</f>
        <v>-5741545.2799999714</v>
      </c>
      <c r="G2147" s="11">
        <f>OM[[#This Row],[∆ AUM]]-OM[[#This Row],[effetto mercato]]</f>
        <v>-2519980.3772061514</v>
      </c>
    </row>
    <row r="2148" spans="1:7">
      <c r="A2148" s="4">
        <v>45127</v>
      </c>
      <c r="B2148">
        <v>-0.21870000000000001</v>
      </c>
      <c r="C2148" s="6">
        <f>OM[[#This Row],[Variaz]]/100</f>
        <v>-2.1870000000000001E-3</v>
      </c>
      <c r="D2148" s="10">
        <f>AUM[[#This Row],[ Etica Obbligazionario Misto]]</f>
        <v>1564756362.5</v>
      </c>
      <c r="E2148" s="10">
        <f>D2147*OM[[#This Row],[Variazione percentuale]]</f>
        <v>-3431022.14683143</v>
      </c>
      <c r="F2148" s="11">
        <f>OM[[#This Row],[AUM]]-D2147</f>
        <v>-4069493.3899998665</v>
      </c>
      <c r="G2148" s="11">
        <f>OM[[#This Row],[∆ AUM]]-OM[[#This Row],[effetto mercato]]</f>
        <v>-638471.24316843646</v>
      </c>
    </row>
    <row r="2149" spans="1:7">
      <c r="A2149" s="4">
        <v>45128</v>
      </c>
      <c r="B2149">
        <v>0.1096</v>
      </c>
      <c r="C2149" s="6">
        <f>OM[[#This Row],[Variaz]]/100</f>
        <v>1.096E-3</v>
      </c>
      <c r="D2149" s="10">
        <f>AUM[[#This Row],[ Etica Obbligazionario Misto]]</f>
        <v>1565889877.8699999</v>
      </c>
      <c r="E2149" s="10">
        <f>D2148*OM[[#This Row],[Variazione percentuale]]</f>
        <v>1714972.9733</v>
      </c>
      <c r="F2149" s="11">
        <f>OM[[#This Row],[AUM]]-D2148</f>
        <v>1133515.3699998856</v>
      </c>
      <c r="G2149" s="11">
        <f>OM[[#This Row],[∆ AUM]]-OM[[#This Row],[effetto mercato]]</f>
        <v>-581457.6033001144</v>
      </c>
    </row>
    <row r="2150" spans="1:7">
      <c r="A2150" s="4">
        <v>45131</v>
      </c>
      <c r="B2150">
        <v>0.30099999999999999</v>
      </c>
      <c r="C2150" s="6">
        <f>OM[[#This Row],[Variaz]]/100</f>
        <v>3.0100000000000001E-3</v>
      </c>
      <c r="D2150" s="10">
        <f>AUM[[#This Row],[ Etica Obbligazionario Misto]]</f>
        <v>1570166493.7500002</v>
      </c>
      <c r="E2150" s="10">
        <f>D2149*OM[[#This Row],[Variazione percentuale]]</f>
        <v>4713328.5323887002</v>
      </c>
      <c r="F2150" s="11">
        <f>OM[[#This Row],[AUM]]-D2149</f>
        <v>4276615.8800003529</v>
      </c>
      <c r="G2150" s="11">
        <f>OM[[#This Row],[∆ AUM]]-OM[[#This Row],[effetto mercato]]</f>
        <v>-436712.65238834731</v>
      </c>
    </row>
    <row r="2151" spans="1:7">
      <c r="A2151" s="4">
        <v>45132</v>
      </c>
      <c r="B2151">
        <v>8.1900000000000001E-2</v>
      </c>
      <c r="C2151" s="6">
        <f>OM[[#This Row],[Variaz]]/100</f>
        <v>8.1899999999999996E-4</v>
      </c>
      <c r="D2151" s="10">
        <f>AUM[[#This Row],[ Etica Obbligazionario Misto]]</f>
        <v>1571910726.5400002</v>
      </c>
      <c r="E2151" s="10">
        <f>D2150*OM[[#This Row],[Variazione percentuale]]</f>
        <v>1285966.3583812502</v>
      </c>
      <c r="F2151" s="11">
        <f>OM[[#This Row],[AUM]]-D2150</f>
        <v>1744232.7899999619</v>
      </c>
      <c r="G2151" s="11">
        <f>OM[[#This Row],[∆ AUM]]-OM[[#This Row],[effetto mercato]]</f>
        <v>458266.43161871168</v>
      </c>
    </row>
    <row r="2152" spans="1:7">
      <c r="A2152" s="4">
        <v>45133</v>
      </c>
      <c r="B2152">
        <v>-0.2863</v>
      </c>
      <c r="C2152" s="6">
        <f>OM[[#This Row],[Variaz]]/100</f>
        <v>-2.8630000000000001E-3</v>
      </c>
      <c r="D2152" s="10">
        <f>AUM[[#This Row],[ Etica Obbligazionario Misto]]</f>
        <v>1567072483.73</v>
      </c>
      <c r="E2152" s="10">
        <f>D2151*OM[[#This Row],[Variazione percentuale]]</f>
        <v>-4500380.4100840203</v>
      </c>
      <c r="F2152" s="11">
        <f>OM[[#This Row],[AUM]]-D2151</f>
        <v>-4838242.8100001812</v>
      </c>
      <c r="G2152" s="11">
        <f>OM[[#This Row],[∆ AUM]]-OM[[#This Row],[effetto mercato]]</f>
        <v>-337862.39991616085</v>
      </c>
    </row>
    <row r="2153" spans="1:7">
      <c r="A2153" s="4">
        <v>45134</v>
      </c>
      <c r="B2153">
        <v>0.16400000000000001</v>
      </c>
      <c r="C2153" s="6">
        <f>OM[[#This Row],[Variaz]]/100</f>
        <v>1.64E-3</v>
      </c>
      <c r="D2153" s="10">
        <f>AUM[[#This Row],[ Etica Obbligazionario Misto]]</f>
        <v>1569355268.1299999</v>
      </c>
      <c r="E2153" s="10">
        <f>D2152*OM[[#This Row],[Variazione percentuale]]</f>
        <v>2569998.8733171998</v>
      </c>
      <c r="F2153" s="11">
        <f>OM[[#This Row],[AUM]]-D2152</f>
        <v>2282784.3999998569</v>
      </c>
      <c r="G2153" s="11">
        <f>OM[[#This Row],[∆ AUM]]-OM[[#This Row],[effetto mercato]]</f>
        <v>-287214.47331734281</v>
      </c>
    </row>
    <row r="2154" spans="1:7">
      <c r="A2154" s="4">
        <v>45135</v>
      </c>
      <c r="B2154">
        <v>-0.1638</v>
      </c>
      <c r="C2154" s="6">
        <f>OM[[#This Row],[Variaz]]/100</f>
        <v>-1.6379999999999999E-3</v>
      </c>
      <c r="D2154" s="10">
        <f>AUM[[#This Row],[ Etica Obbligazionario Misto]]</f>
        <v>1565888326.77</v>
      </c>
      <c r="E2154" s="10">
        <f>D2153*OM[[#This Row],[Variazione percentuale]]</f>
        <v>-2570603.9291969398</v>
      </c>
      <c r="F2154" s="11">
        <f>OM[[#This Row],[AUM]]-D2153</f>
        <v>-3466941.3599998951</v>
      </c>
      <c r="G2154" s="11">
        <f>OM[[#This Row],[∆ AUM]]-OM[[#This Row],[effetto mercato]]</f>
        <v>-896337.43080295529</v>
      </c>
    </row>
    <row r="2155" spans="1:7">
      <c r="A2155" s="4">
        <v>45138</v>
      </c>
      <c r="B2155">
        <v>6.8400000000000002E-2</v>
      </c>
      <c r="C2155" s="6">
        <f>OM[[#This Row],[Variaz]]/100</f>
        <v>6.8400000000000004E-4</v>
      </c>
      <c r="D2155" s="10">
        <f>AUM[[#This Row],[ Etica Obbligazionario Misto]]</f>
        <v>1566559131.0599999</v>
      </c>
      <c r="E2155" s="10">
        <f>D2154*OM[[#This Row],[Variazione percentuale]]</f>
        <v>1071067.61551068</v>
      </c>
      <c r="F2155" s="11">
        <f>OM[[#This Row],[AUM]]-D2154</f>
        <v>670804.28999996185</v>
      </c>
      <c r="G2155" s="11">
        <f>OM[[#This Row],[∆ AUM]]-OM[[#This Row],[effetto mercato]]</f>
        <v>-400263.32551071816</v>
      </c>
    </row>
    <row r="2156" spans="1:7">
      <c r="A2156" s="4">
        <v>45139</v>
      </c>
      <c r="B2156">
        <v>-0.36890000000000001</v>
      </c>
      <c r="C2156" s="6">
        <f>OM[[#This Row],[Variaz]]/100</f>
        <v>-3.689E-3</v>
      </c>
      <c r="D2156" s="10">
        <f>AUM[[#This Row],[ Etica Obbligazionario Misto]]</f>
        <v>1560071101.1700001</v>
      </c>
      <c r="E2156" s="10">
        <f>D2155*OM[[#This Row],[Variazione percentuale]]</f>
        <v>-5779036.6344803395</v>
      </c>
      <c r="F2156" s="11">
        <f>OM[[#This Row],[AUM]]-D2155</f>
        <v>-6488029.8899998665</v>
      </c>
      <c r="G2156" s="11">
        <f>OM[[#This Row],[∆ AUM]]-OM[[#This Row],[effetto mercato]]</f>
        <v>-708993.25551952701</v>
      </c>
    </row>
    <row r="2157" spans="1:7">
      <c r="A2157" s="4">
        <v>45140</v>
      </c>
      <c r="B2157">
        <v>-4.1099999999999998E-2</v>
      </c>
      <c r="C2157" s="6">
        <f>OM[[#This Row],[Variaz]]/100</f>
        <v>-4.1099999999999996E-4</v>
      </c>
      <c r="D2157" s="10">
        <f>AUM[[#This Row],[ Etica Obbligazionario Misto]]</f>
        <v>1559147868.51</v>
      </c>
      <c r="E2157" s="10">
        <f>D2156*OM[[#This Row],[Variazione percentuale]]</f>
        <v>-641189.22258086991</v>
      </c>
      <c r="F2157" s="11">
        <f>OM[[#This Row],[AUM]]-D2156</f>
        <v>-923232.66000008583</v>
      </c>
      <c r="G2157" s="11">
        <f>OM[[#This Row],[∆ AUM]]-OM[[#This Row],[effetto mercato]]</f>
        <v>-282043.43741921592</v>
      </c>
    </row>
    <row r="2158" spans="1:7">
      <c r="A2158" s="4">
        <v>45141</v>
      </c>
      <c r="B2158">
        <v>-0.3841</v>
      </c>
      <c r="C2158" s="6">
        <f>OM[[#This Row],[Variaz]]/100</f>
        <v>-3.8409999999999998E-3</v>
      </c>
      <c r="D2158" s="10">
        <f>AUM[[#This Row],[ Etica Obbligazionario Misto]]</f>
        <v>1553156607.49</v>
      </c>
      <c r="E2158" s="10">
        <f>D2157*OM[[#This Row],[Variazione percentuale]]</f>
        <v>-5988686.9629469095</v>
      </c>
      <c r="F2158" s="11">
        <f>OM[[#This Row],[AUM]]-D2157</f>
        <v>-5991261.0199999809</v>
      </c>
      <c r="G2158" s="11">
        <f>OM[[#This Row],[∆ AUM]]-OM[[#This Row],[effetto mercato]]</f>
        <v>-2574.0570530714467</v>
      </c>
    </row>
    <row r="2159" spans="1:7">
      <c r="A2159" s="4">
        <v>45142</v>
      </c>
      <c r="B2159">
        <v>0.17899999999999999</v>
      </c>
      <c r="C2159" s="6">
        <f>OM[[#This Row],[Variaz]]/100</f>
        <v>1.7899999999999999E-3</v>
      </c>
      <c r="D2159" s="10">
        <f>AUM[[#This Row],[ Etica Obbligazionario Misto]]</f>
        <v>1555731326.8500001</v>
      </c>
      <c r="E2159" s="10">
        <f>D2158*OM[[#This Row],[Variazione percentuale]]</f>
        <v>2780150.3274070998</v>
      </c>
      <c r="F2159" s="11">
        <f>OM[[#This Row],[AUM]]-D2158</f>
        <v>2574719.3600001335</v>
      </c>
      <c r="G2159" s="11">
        <f>OM[[#This Row],[∆ AUM]]-OM[[#This Row],[effetto mercato]]</f>
        <v>-205430.96740696626</v>
      </c>
    </row>
    <row r="2160" spans="1:7">
      <c r="A2160" s="4">
        <v>45145</v>
      </c>
      <c r="B2160">
        <v>-0.16489999999999999</v>
      </c>
      <c r="C2160" s="6">
        <f>OM[[#This Row],[Variaz]]/100</f>
        <v>-1.6489999999999999E-3</v>
      </c>
      <c r="D2160" s="10">
        <f>AUM[[#This Row],[ Etica Obbligazionario Misto]]</f>
        <v>1553255313.9299998</v>
      </c>
      <c r="E2160" s="10">
        <f>D2159*OM[[#This Row],[Variazione percentuale]]</f>
        <v>-2565400.9579756502</v>
      </c>
      <c r="F2160" s="11">
        <f>OM[[#This Row],[AUM]]-D2159</f>
        <v>-2476012.9200003147</v>
      </c>
      <c r="G2160" s="11">
        <f>OM[[#This Row],[∆ AUM]]-OM[[#This Row],[effetto mercato]]</f>
        <v>89388.037975335494</v>
      </c>
    </row>
    <row r="2161" spans="1:7">
      <c r="A2161" s="4">
        <v>45146</v>
      </c>
      <c r="B2161">
        <v>0.67469999999999997</v>
      </c>
      <c r="C2161" s="6">
        <f>OM[[#This Row],[Variaz]]/100</f>
        <v>6.7469999999999995E-3</v>
      </c>
      <c r="D2161" s="10">
        <f>AUM[[#This Row],[ Etica Obbligazionario Misto]]</f>
        <v>1563510875.9000001</v>
      </c>
      <c r="E2161" s="10">
        <f>D2160*OM[[#This Row],[Variazione percentuale]]</f>
        <v>10479813.603085708</v>
      </c>
      <c r="F2161" s="11">
        <f>OM[[#This Row],[AUM]]-D2160</f>
        <v>10255561.970000267</v>
      </c>
      <c r="G2161" s="11">
        <f>OM[[#This Row],[∆ AUM]]-OM[[#This Row],[effetto mercato]]</f>
        <v>-224251.63308544084</v>
      </c>
    </row>
    <row r="2162" spans="1:7">
      <c r="A2162" s="4">
        <v>45147</v>
      </c>
      <c r="B2162">
        <v>-0.2051</v>
      </c>
      <c r="C2162" s="6">
        <f>OM[[#This Row],[Variaz]]/100</f>
        <v>-2.0509999999999999E-3</v>
      </c>
      <c r="D2162" s="10">
        <f>AUM[[#This Row],[ Etica Obbligazionario Misto]]</f>
        <v>1560327601.6500001</v>
      </c>
      <c r="E2162" s="10">
        <f>D2161*OM[[#This Row],[Variazione percentuale]]</f>
        <v>-3206760.8064708998</v>
      </c>
      <c r="F2162" s="11">
        <f>OM[[#This Row],[AUM]]-D2161</f>
        <v>-3183274.25</v>
      </c>
      <c r="G2162" s="11">
        <f>OM[[#This Row],[∆ AUM]]-OM[[#This Row],[effetto mercato]]</f>
        <v>23486.556470899843</v>
      </c>
    </row>
    <row r="2163" spans="1:7">
      <c r="A2163" s="4">
        <v>45148</v>
      </c>
      <c r="B2163">
        <v>-0.1096</v>
      </c>
      <c r="C2163" s="6">
        <f>OM[[#This Row],[Variaz]]/100</f>
        <v>-1.096E-3</v>
      </c>
      <c r="D2163" s="10">
        <f>AUM[[#This Row],[ Etica Obbligazionario Misto]]</f>
        <v>1558589093.5599999</v>
      </c>
      <c r="E2163" s="10">
        <f>D2162*OM[[#This Row],[Variazione percentuale]]</f>
        <v>-1710119.0514084001</v>
      </c>
      <c r="F2163" s="11">
        <f>OM[[#This Row],[AUM]]-D2162</f>
        <v>-1738508.0900001526</v>
      </c>
      <c r="G2163" s="11">
        <f>OM[[#This Row],[∆ AUM]]-OM[[#This Row],[effetto mercato]]</f>
        <v>-28389.038591752527</v>
      </c>
    </row>
    <row r="2164" spans="1:7">
      <c r="A2164" s="4">
        <v>45149</v>
      </c>
      <c r="B2164">
        <v>-0.48020000000000002</v>
      </c>
      <c r="C2164" s="6">
        <f>OM[[#This Row],[Variaz]]/100</f>
        <v>-4.8019999999999998E-3</v>
      </c>
      <c r="D2164" s="10">
        <f>AUM[[#This Row],[ Etica Obbligazionario Misto]]</f>
        <v>1550830523.49</v>
      </c>
      <c r="E2164" s="10">
        <f>D2163*OM[[#This Row],[Variazione percentuale]]</f>
        <v>-7484344.8272751197</v>
      </c>
      <c r="F2164" s="11">
        <f>OM[[#This Row],[AUM]]-D2163</f>
        <v>-7758570.0699999332</v>
      </c>
      <c r="G2164" s="11">
        <f>OM[[#This Row],[∆ AUM]]-OM[[#This Row],[effetto mercato]]</f>
        <v>-274225.24272481352</v>
      </c>
    </row>
    <row r="2165" spans="1:7">
      <c r="A2165" s="4">
        <v>45152</v>
      </c>
      <c r="B2165">
        <v>0</v>
      </c>
      <c r="C2165" s="6">
        <f>OM[[#This Row],[Variaz]]/100</f>
        <v>0</v>
      </c>
      <c r="D2165" s="10">
        <f>AUM[[#This Row],[ Etica Obbligazionario Misto]]</f>
        <v>1550439118.3899999</v>
      </c>
      <c r="E2165" s="10">
        <f>D2164*OM[[#This Row],[Variazione percentuale]]</f>
        <v>0</v>
      </c>
      <c r="F2165" s="11">
        <f>OM[[#This Row],[AUM]]-D2164</f>
        <v>-391405.10000014305</v>
      </c>
      <c r="G2165" s="11">
        <f>OM[[#This Row],[∆ AUM]]-OM[[#This Row],[effetto mercato]]</f>
        <v>-391405.10000014305</v>
      </c>
    </row>
    <row r="2166" spans="1:7">
      <c r="A2166" s="4">
        <v>45154</v>
      </c>
      <c r="B2166">
        <v>-0.34460000000000002</v>
      </c>
      <c r="C2166" s="6">
        <f>OM[[#This Row],[Variaz]]/100</f>
        <v>-3.4460000000000003E-3</v>
      </c>
      <c r="D2166" s="10">
        <f>AUM[[#This Row],[ Etica Obbligazionario Misto]]</f>
        <v>1544581586.9100001</v>
      </c>
      <c r="E2166" s="10">
        <f>D2165*OM[[#This Row],[Variazione percentuale]]</f>
        <v>-5342813.2019719398</v>
      </c>
      <c r="F2166" s="11">
        <f>OM[[#This Row],[AUM]]-D2165</f>
        <v>-5857531.4799997807</v>
      </c>
      <c r="G2166" s="11">
        <f>OM[[#This Row],[∆ AUM]]-OM[[#This Row],[effetto mercato]]</f>
        <v>-514718.27802784089</v>
      </c>
    </row>
    <row r="2167" spans="1:7">
      <c r="A2167" s="4">
        <v>45155</v>
      </c>
      <c r="B2167">
        <v>-0.38729999999999998</v>
      </c>
      <c r="C2167" s="6">
        <f>OM[[#This Row],[Variaz]]/100</f>
        <v>-3.8729999999999997E-3</v>
      </c>
      <c r="D2167" s="10">
        <f>AUM[[#This Row],[ Etica Obbligazionario Misto]]</f>
        <v>1538436033.95</v>
      </c>
      <c r="E2167" s="10">
        <f>D2166*OM[[#This Row],[Variazione percentuale]]</f>
        <v>-5982164.4861024301</v>
      </c>
      <c r="F2167" s="11">
        <f>OM[[#This Row],[AUM]]-D2166</f>
        <v>-6145552.9600000381</v>
      </c>
      <c r="G2167" s="11">
        <f>OM[[#This Row],[∆ AUM]]-OM[[#This Row],[effetto mercato]]</f>
        <v>-163388.473897608</v>
      </c>
    </row>
    <row r="2168" spans="1:7">
      <c r="A2168" s="4">
        <v>45156</v>
      </c>
      <c r="B2168">
        <v>0.38879999999999998</v>
      </c>
      <c r="C2168" s="6">
        <f>OM[[#This Row],[Variaz]]/100</f>
        <v>3.888E-3</v>
      </c>
      <c r="D2168" s="10">
        <f>AUM[[#This Row],[ Etica Obbligazionario Misto]]</f>
        <v>1544060737.05</v>
      </c>
      <c r="E2168" s="10">
        <f>D2167*OM[[#This Row],[Variazione percentuale]]</f>
        <v>5981439.2999975998</v>
      </c>
      <c r="F2168" s="11">
        <f>OM[[#This Row],[AUM]]-D2167</f>
        <v>5624703.0999999046</v>
      </c>
      <c r="G2168" s="11">
        <f>OM[[#This Row],[∆ AUM]]-OM[[#This Row],[effetto mercato]]</f>
        <v>-356736.19999769516</v>
      </c>
    </row>
    <row r="2169" spans="1:7">
      <c r="A2169" s="4">
        <v>45159</v>
      </c>
      <c r="B2169">
        <v>-0.35970000000000002</v>
      </c>
      <c r="C2169" s="6">
        <f>OM[[#This Row],[Variaz]]/100</f>
        <v>-3.5970000000000004E-3</v>
      </c>
      <c r="D2169" s="10">
        <f>AUM[[#This Row],[ Etica Obbligazionario Misto]]</f>
        <v>1537782566.98</v>
      </c>
      <c r="E2169" s="10">
        <f>D2168*OM[[#This Row],[Variazione percentuale]]</f>
        <v>-5553986.4711688505</v>
      </c>
      <c r="F2169" s="11">
        <f>OM[[#This Row],[AUM]]-D2168</f>
        <v>-6278170.0699999332</v>
      </c>
      <c r="G2169" s="11">
        <f>OM[[#This Row],[∆ AUM]]-OM[[#This Row],[effetto mercato]]</f>
        <v>-724183.59883108269</v>
      </c>
    </row>
    <row r="2170" spans="1:7">
      <c r="A2170" s="4">
        <v>45160</v>
      </c>
      <c r="B2170">
        <v>0.4304</v>
      </c>
      <c r="C2170" s="6">
        <f>OM[[#This Row],[Variaz]]/100</f>
        <v>4.3039999999999997E-3</v>
      </c>
      <c r="D2170" s="10">
        <f>AUM[[#This Row],[ Etica Obbligazionario Misto]]</f>
        <v>1544440844.8800001</v>
      </c>
      <c r="E2170" s="10">
        <f>D2169*OM[[#This Row],[Variazione percentuale]]</f>
        <v>6618616.1682819193</v>
      </c>
      <c r="F2170" s="11">
        <f>OM[[#This Row],[AUM]]-D2169</f>
        <v>6658277.9000000954</v>
      </c>
      <c r="G2170" s="11">
        <f>OM[[#This Row],[∆ AUM]]-OM[[#This Row],[effetto mercato]]</f>
        <v>39661.731718176045</v>
      </c>
    </row>
    <row r="2171" spans="1:7">
      <c r="A2171" s="4">
        <v>45161</v>
      </c>
      <c r="B2171">
        <v>0.81559999999999999</v>
      </c>
      <c r="C2171" s="6">
        <f>OM[[#This Row],[Variaz]]/100</f>
        <v>8.1560000000000001E-3</v>
      </c>
      <c r="D2171" s="10">
        <f>AUM[[#This Row],[ Etica Obbligazionario Misto]]</f>
        <v>1556666018.5800002</v>
      </c>
      <c r="E2171" s="10">
        <f>D2170*OM[[#This Row],[Variazione percentuale]]</f>
        <v>12596459.530841282</v>
      </c>
      <c r="F2171" s="11">
        <f>OM[[#This Row],[AUM]]-D2170</f>
        <v>12225173.700000048</v>
      </c>
      <c r="G2171" s="11">
        <f>OM[[#This Row],[∆ AUM]]-OM[[#This Row],[effetto mercato]]</f>
        <v>-371285.83084123395</v>
      </c>
    </row>
    <row r="2172" spans="1:7">
      <c r="A2172" s="4">
        <v>45162</v>
      </c>
      <c r="B2172">
        <v>-5.4800000000000001E-2</v>
      </c>
      <c r="C2172" s="6">
        <f>OM[[#This Row],[Variaz]]/100</f>
        <v>-5.4799999999999998E-4</v>
      </c>
      <c r="D2172" s="10">
        <f>AUM[[#This Row],[ Etica Obbligazionario Misto]]</f>
        <v>1555280045.24</v>
      </c>
      <c r="E2172" s="10">
        <f>D2171*OM[[#This Row],[Variazione percentuale]]</f>
        <v>-853052.97818184004</v>
      </c>
      <c r="F2172" s="11">
        <f>OM[[#This Row],[AUM]]-D2171</f>
        <v>-1385973.3400001526</v>
      </c>
      <c r="G2172" s="11">
        <f>OM[[#This Row],[∆ AUM]]-OM[[#This Row],[effetto mercato]]</f>
        <v>-532920.36181831255</v>
      </c>
    </row>
    <row r="2173" spans="1:7">
      <c r="A2173" s="4">
        <v>45163</v>
      </c>
      <c r="B2173">
        <v>-0.2195</v>
      </c>
      <c r="C2173" s="6">
        <f>OM[[#This Row],[Variaz]]/100</f>
        <v>-2.1949999999999999E-3</v>
      </c>
      <c r="D2173" s="10">
        <f>AUM[[#This Row],[ Etica Obbligazionario Misto]]</f>
        <v>1551309396.23</v>
      </c>
      <c r="E2173" s="10">
        <f>D2172*OM[[#This Row],[Variazione percentuale]]</f>
        <v>-3413839.6993017998</v>
      </c>
      <c r="F2173" s="11">
        <f>OM[[#This Row],[AUM]]-D2172</f>
        <v>-3970649.0099999905</v>
      </c>
      <c r="G2173" s="11">
        <f>OM[[#This Row],[∆ AUM]]-OM[[#This Row],[effetto mercato]]</f>
        <v>-556809.3106981907</v>
      </c>
    </row>
    <row r="2174" spans="1:7">
      <c r="A2174" s="4">
        <v>45166</v>
      </c>
      <c r="B2174">
        <v>6.8699999999999997E-2</v>
      </c>
      <c r="C2174" s="6">
        <f>OM[[#This Row],[Variaz]]/100</f>
        <v>6.87E-4</v>
      </c>
      <c r="D2174" s="10">
        <f>AUM[[#This Row],[ Etica Obbligazionario Misto]]</f>
        <v>1552029228.1600001</v>
      </c>
      <c r="E2174" s="10">
        <f>D2173*OM[[#This Row],[Variazione percentuale]]</f>
        <v>1065749.5552100099</v>
      </c>
      <c r="F2174" s="11">
        <f>OM[[#This Row],[AUM]]-D2173</f>
        <v>719831.93000006676</v>
      </c>
      <c r="G2174" s="11">
        <f>OM[[#This Row],[∆ AUM]]-OM[[#This Row],[effetto mercato]]</f>
        <v>-345917.62520994316</v>
      </c>
    </row>
    <row r="2175" spans="1:7">
      <c r="A2175" s="4">
        <v>45167</v>
      </c>
      <c r="B2175">
        <v>0.41220000000000001</v>
      </c>
      <c r="C2175" s="6">
        <f>OM[[#This Row],[Variaz]]/100</f>
        <v>4.1219999999999998E-3</v>
      </c>
      <c r="D2175" s="10">
        <f>AUM[[#This Row],[ Etica Obbligazionario Misto]]</f>
        <v>1558333952.6099999</v>
      </c>
      <c r="E2175" s="10">
        <f>D2174*OM[[#This Row],[Variazione percentuale]]</f>
        <v>6397464.4784755204</v>
      </c>
      <c r="F2175" s="11">
        <f>OM[[#This Row],[AUM]]-D2174</f>
        <v>6304724.4499998093</v>
      </c>
      <c r="G2175" s="11">
        <f>OM[[#This Row],[∆ AUM]]-OM[[#This Row],[effetto mercato]]</f>
        <v>-92740.028475711122</v>
      </c>
    </row>
    <row r="2176" spans="1:7">
      <c r="A2176" s="4">
        <v>45168</v>
      </c>
      <c r="B2176">
        <v>-0.24629999999999999</v>
      </c>
      <c r="C2176" s="6">
        <f>OM[[#This Row],[Variaz]]/100</f>
        <v>-2.4629999999999999E-3</v>
      </c>
      <c r="D2176" s="10">
        <f>AUM[[#This Row],[ Etica Obbligazionario Misto]]</f>
        <v>1553916160.96</v>
      </c>
      <c r="E2176" s="10">
        <f>D2175*OM[[#This Row],[Variazione percentuale]]</f>
        <v>-3838176.5252784295</v>
      </c>
      <c r="F2176" s="11">
        <f>OM[[#This Row],[AUM]]-D2175</f>
        <v>-4417791.6499998569</v>
      </c>
      <c r="G2176" s="11">
        <f>OM[[#This Row],[∆ AUM]]-OM[[#This Row],[effetto mercato]]</f>
        <v>-579615.12472142745</v>
      </c>
    </row>
    <row r="2177" spans="1:7">
      <c r="A2177" s="4">
        <v>45169</v>
      </c>
      <c r="B2177">
        <v>0.50749999999999995</v>
      </c>
      <c r="C2177" s="6">
        <f>OM[[#This Row],[Variaz]]/100</f>
        <v>5.0749999999999997E-3</v>
      </c>
      <c r="D2177" s="10">
        <f>AUM[[#This Row],[ Etica Obbligazionario Misto]]</f>
        <v>1563026863.6599998</v>
      </c>
      <c r="E2177" s="10">
        <f>D2176*OM[[#This Row],[Variazione percentuale]]</f>
        <v>7886124.5168719999</v>
      </c>
      <c r="F2177" s="11">
        <f>OM[[#This Row],[AUM]]-D2176</f>
        <v>9110702.6999998093</v>
      </c>
      <c r="G2177" s="11">
        <f>OM[[#This Row],[∆ AUM]]-OM[[#This Row],[effetto mercato]]</f>
        <v>1224578.1831278093</v>
      </c>
    </row>
    <row r="2178" spans="1:7">
      <c r="A2178" s="4">
        <v>45170</v>
      </c>
      <c r="B2178">
        <v>-0.3821</v>
      </c>
      <c r="C2178" s="6">
        <f>OM[[#This Row],[Variaz]]/100</f>
        <v>-3.8209999999999997E-3</v>
      </c>
      <c r="D2178" s="10">
        <f>AUM[[#This Row],[ Etica Obbligazionario Misto]]</f>
        <v>1556432841.96</v>
      </c>
      <c r="E2178" s="10">
        <f>D2177*OM[[#This Row],[Variazione percentuale]]</f>
        <v>-5972325.6460448587</v>
      </c>
      <c r="F2178" s="11">
        <f>OM[[#This Row],[AUM]]-D2177</f>
        <v>-6594021.6999998093</v>
      </c>
      <c r="G2178" s="11">
        <f>OM[[#This Row],[∆ AUM]]-OM[[#This Row],[effetto mercato]]</f>
        <v>-621696.05395495053</v>
      </c>
    </row>
    <row r="2179" spans="1:7">
      <c r="A2179" s="4">
        <v>45173</v>
      </c>
      <c r="B2179">
        <v>-0.12330000000000001</v>
      </c>
      <c r="C2179" s="6">
        <f>OM[[#This Row],[Variaz]]/100</f>
        <v>-1.2330000000000002E-3</v>
      </c>
      <c r="D2179" s="10">
        <f>AUM[[#This Row],[ Etica Obbligazionario Misto]]</f>
        <v>1553920734.1599998</v>
      </c>
      <c r="E2179" s="10">
        <f>D2178*OM[[#This Row],[Variazione percentuale]]</f>
        <v>-1919081.6941366803</v>
      </c>
      <c r="F2179" s="11">
        <f>OM[[#This Row],[AUM]]-D2178</f>
        <v>-2512107.8000001907</v>
      </c>
      <c r="G2179" s="11">
        <f>OM[[#This Row],[∆ AUM]]-OM[[#This Row],[effetto mercato]]</f>
        <v>-593026.1058635104</v>
      </c>
    </row>
    <row r="2180" spans="1:7">
      <c r="A2180" s="4">
        <v>45174</v>
      </c>
      <c r="B2180">
        <v>-0.23319999999999999</v>
      </c>
      <c r="C2180" s="6">
        <f>OM[[#This Row],[Variaz]]/100</f>
        <v>-2.3319999999999999E-3</v>
      </c>
      <c r="D2180" s="10">
        <f>AUM[[#This Row],[ Etica Obbligazionario Misto]]</f>
        <v>1550095948.46</v>
      </c>
      <c r="E2180" s="10">
        <f>D2179*OM[[#This Row],[Variazione percentuale]]</f>
        <v>-3623743.1520611197</v>
      </c>
      <c r="F2180" s="11">
        <f>OM[[#This Row],[AUM]]-D2179</f>
        <v>-3824785.6999998093</v>
      </c>
      <c r="G2180" s="11">
        <f>OM[[#This Row],[∆ AUM]]-OM[[#This Row],[effetto mercato]]</f>
        <v>-201042.54793868959</v>
      </c>
    </row>
    <row r="2181" spans="1:7">
      <c r="A2181" s="4">
        <v>45175</v>
      </c>
      <c r="B2181">
        <v>-0.23369999999999999</v>
      </c>
      <c r="C2181" s="6">
        <f>OM[[#This Row],[Variaz]]/100</f>
        <v>-2.3370000000000001E-3</v>
      </c>
      <c r="D2181" s="10">
        <f>AUM[[#This Row],[ Etica Obbligazionario Misto]]</f>
        <v>1546698057.8299999</v>
      </c>
      <c r="E2181" s="10">
        <f>D2180*OM[[#This Row],[Variazione percentuale]]</f>
        <v>-3622574.2315510204</v>
      </c>
      <c r="F2181" s="11">
        <f>OM[[#This Row],[AUM]]-D2180</f>
        <v>-3397890.6300001144</v>
      </c>
      <c r="G2181" s="11">
        <f>OM[[#This Row],[∆ AUM]]-OM[[#This Row],[effetto mercato]]</f>
        <v>224683.60155090597</v>
      </c>
    </row>
    <row r="2182" spans="1:7">
      <c r="A2182" s="4">
        <v>45176</v>
      </c>
      <c r="B2182">
        <v>0.20669999999999999</v>
      </c>
      <c r="C2182" s="6">
        <f>OM[[#This Row],[Variaz]]/100</f>
        <v>2.0669999999999998E-3</v>
      </c>
      <c r="D2182" s="10">
        <f>AUM[[#This Row],[ Etica Obbligazionario Misto]]</f>
        <v>1549556570.4100001</v>
      </c>
      <c r="E2182" s="10">
        <f>D2181*OM[[#This Row],[Variazione percentuale]]</f>
        <v>3197024.8855346097</v>
      </c>
      <c r="F2182" s="11">
        <f>OM[[#This Row],[AUM]]-D2181</f>
        <v>2858512.5800001621</v>
      </c>
      <c r="G2182" s="11">
        <f>OM[[#This Row],[∆ AUM]]-OM[[#This Row],[effetto mercato]]</f>
        <v>-338512.30553444754</v>
      </c>
    </row>
    <row r="2183" spans="1:7">
      <c r="A2183" s="4">
        <v>45177</v>
      </c>
      <c r="B2183">
        <v>-5.5E-2</v>
      </c>
      <c r="C2183" s="6">
        <f>OM[[#This Row],[Variaz]]/100</f>
        <v>-5.5000000000000003E-4</v>
      </c>
      <c r="D2183" s="10">
        <f>AUM[[#This Row],[ Etica Obbligazionario Misto]]</f>
        <v>1548568000.9499998</v>
      </c>
      <c r="E2183" s="10">
        <f>D2182*OM[[#This Row],[Variazione percentuale]]</f>
        <v>-852256.11372550006</v>
      </c>
      <c r="F2183" s="11">
        <f>OM[[#This Row],[AUM]]-D2182</f>
        <v>-988569.46000027657</v>
      </c>
      <c r="G2183" s="11">
        <f>OM[[#This Row],[∆ AUM]]-OM[[#This Row],[effetto mercato]]</f>
        <v>-136313.3462747765</v>
      </c>
    </row>
    <row r="2184" spans="1:7">
      <c r="A2184" s="4">
        <v>45180</v>
      </c>
      <c r="B2184">
        <v>-0.1651</v>
      </c>
      <c r="C2184" s="6">
        <f>OM[[#This Row],[Variaz]]/100</f>
        <v>-1.6509999999999999E-3</v>
      </c>
      <c r="D2184" s="10">
        <f>AUM[[#This Row],[ Etica Obbligazionario Misto]]</f>
        <v>1545516973.0599999</v>
      </c>
      <c r="E2184" s="10">
        <f>D2183*OM[[#This Row],[Variazione percentuale]]</f>
        <v>-2556685.7695684494</v>
      </c>
      <c r="F2184" s="11">
        <f>OM[[#This Row],[AUM]]-D2183</f>
        <v>-3051027.8899998665</v>
      </c>
      <c r="G2184" s="11">
        <f>OM[[#This Row],[∆ AUM]]-OM[[#This Row],[effetto mercato]]</f>
        <v>-494342.12043141713</v>
      </c>
    </row>
    <row r="2185" spans="1:7">
      <c r="A2185" s="4">
        <v>45181</v>
      </c>
      <c r="B2185">
        <v>-6.8900000000000003E-2</v>
      </c>
      <c r="C2185" s="6">
        <f>OM[[#This Row],[Variaz]]/100</f>
        <v>-6.8900000000000005E-4</v>
      </c>
      <c r="D2185" s="10">
        <f>AUM[[#This Row],[ Etica Obbligazionario Misto]]</f>
        <v>1543998606.3300002</v>
      </c>
      <c r="E2185" s="10">
        <f>D2184*OM[[#This Row],[Variazione percentuale]]</f>
        <v>-1064861.1944383401</v>
      </c>
      <c r="F2185" s="11">
        <f>OM[[#This Row],[AUM]]-D2184</f>
        <v>-1518366.7299997807</v>
      </c>
      <c r="G2185" s="11">
        <f>OM[[#This Row],[∆ AUM]]-OM[[#This Row],[effetto mercato]]</f>
        <v>-453505.53556144051</v>
      </c>
    </row>
    <row r="2186" spans="1:7">
      <c r="A2186" s="4">
        <v>45182</v>
      </c>
      <c r="B2186">
        <v>-0.13789999999999999</v>
      </c>
      <c r="C2186" s="6">
        <f>OM[[#This Row],[Variaz]]/100</f>
        <v>-1.379E-3</v>
      </c>
      <c r="D2186" s="10">
        <f>AUM[[#This Row],[ Etica Obbligazionario Misto]]</f>
        <v>1541892982.2900002</v>
      </c>
      <c r="E2186" s="10">
        <f>D2185*OM[[#This Row],[Variazione percentuale]]</f>
        <v>-2129174.0781290703</v>
      </c>
      <c r="F2186" s="11">
        <f>OM[[#This Row],[AUM]]-D2185</f>
        <v>-2105624.0399999619</v>
      </c>
      <c r="G2186" s="11">
        <f>OM[[#This Row],[∆ AUM]]-OM[[#This Row],[effetto mercato]]</f>
        <v>23550.038129108492</v>
      </c>
    </row>
    <row r="2187" spans="1:7">
      <c r="A2187" s="4">
        <v>45183</v>
      </c>
      <c r="B2187">
        <v>0.55249999999999999</v>
      </c>
      <c r="C2187" s="6">
        <f>OM[[#This Row],[Variaz]]/100</f>
        <v>5.5249999999999995E-3</v>
      </c>
      <c r="D2187" s="10">
        <f>AUM[[#This Row],[ Etica Obbligazionario Misto]]</f>
        <v>1550021696.6200001</v>
      </c>
      <c r="E2187" s="10">
        <f>D2186*OM[[#This Row],[Variazione percentuale]]</f>
        <v>8518958.7271522507</v>
      </c>
      <c r="F2187" s="11">
        <f>OM[[#This Row],[AUM]]-D2186</f>
        <v>8128714.3299999237</v>
      </c>
      <c r="G2187" s="11">
        <f>OM[[#This Row],[∆ AUM]]-OM[[#This Row],[effetto mercato]]</f>
        <v>-390244.397152327</v>
      </c>
    </row>
    <row r="2188" spans="1:7">
      <c r="A2188" s="4">
        <v>45184</v>
      </c>
      <c r="B2188">
        <v>-0.56320000000000003</v>
      </c>
      <c r="C2188" s="6">
        <f>OM[[#This Row],[Variaz]]/100</f>
        <v>-5.6320000000000007E-3</v>
      </c>
      <c r="D2188" s="10">
        <f>AUM[[#This Row],[ Etica Obbligazionario Misto]]</f>
        <v>1540075758.5799999</v>
      </c>
      <c r="E2188" s="10">
        <f>D2187*OM[[#This Row],[Variazione percentuale]]</f>
        <v>-8729722.195363842</v>
      </c>
      <c r="F2188" s="11">
        <f>OM[[#This Row],[AUM]]-D2187</f>
        <v>-9945938.0400002003</v>
      </c>
      <c r="G2188" s="11">
        <f>OM[[#This Row],[∆ AUM]]-OM[[#This Row],[effetto mercato]]</f>
        <v>-1216215.8446363583</v>
      </c>
    </row>
    <row r="2189" spans="1:7">
      <c r="A2189" s="4">
        <v>45187</v>
      </c>
      <c r="B2189">
        <v>-0.27629999999999999</v>
      </c>
      <c r="C2189" s="6">
        <f>OM[[#This Row],[Variaz]]/100</f>
        <v>-2.7629999999999998E-3</v>
      </c>
      <c r="D2189" s="10">
        <f>AUM[[#This Row],[ Etica Obbligazionario Misto]]</f>
        <v>1535002823.0999999</v>
      </c>
      <c r="E2189" s="10">
        <f>D2188*OM[[#This Row],[Variazione percentuale]]</f>
        <v>-4255229.3209565394</v>
      </c>
      <c r="F2189" s="11">
        <f>OM[[#This Row],[AUM]]-D2188</f>
        <v>-5072935.4800000191</v>
      </c>
      <c r="G2189" s="11">
        <f>OM[[#This Row],[∆ AUM]]-OM[[#This Row],[effetto mercato]]</f>
        <v>-817706.15904347971</v>
      </c>
    </row>
    <row r="2190" spans="1:7">
      <c r="A2190" s="4">
        <v>45188</v>
      </c>
      <c r="B2190">
        <v>-0.12470000000000001</v>
      </c>
      <c r="C2190" s="6">
        <f>OM[[#This Row],[Variaz]]/100</f>
        <v>-1.2470000000000001E-3</v>
      </c>
      <c r="D2190" s="10">
        <f>AUM[[#This Row],[ Etica Obbligazionario Misto]]</f>
        <v>1532046334.23</v>
      </c>
      <c r="E2190" s="10">
        <f>D2189*OM[[#This Row],[Variazione percentuale]]</f>
        <v>-1914148.5204057</v>
      </c>
      <c r="F2190" s="11">
        <f>OM[[#This Row],[AUM]]-D2189</f>
        <v>-2956488.8699998856</v>
      </c>
      <c r="G2190" s="11">
        <f>OM[[#This Row],[∆ AUM]]-OM[[#This Row],[effetto mercato]]</f>
        <v>-1042340.3495941856</v>
      </c>
    </row>
    <row r="2191" spans="1:7">
      <c r="A2191" s="4">
        <v>45189</v>
      </c>
      <c r="B2191">
        <v>0.16639999999999999</v>
      </c>
      <c r="C2191" s="6">
        <f>OM[[#This Row],[Variaz]]/100</f>
        <v>1.6639999999999999E-3</v>
      </c>
      <c r="D2191" s="10">
        <f>AUM[[#This Row],[ Etica Obbligazionario Misto]]</f>
        <v>1533990890.5699999</v>
      </c>
      <c r="E2191" s="10">
        <f>D2190*OM[[#This Row],[Variazione percentuale]]</f>
        <v>2549325.1001587198</v>
      </c>
      <c r="F2191" s="11">
        <f>OM[[#This Row],[AUM]]-D2190</f>
        <v>1944556.3399999142</v>
      </c>
      <c r="G2191" s="11">
        <f>OM[[#This Row],[∆ AUM]]-OM[[#This Row],[effetto mercato]]</f>
        <v>-604768.76015880564</v>
      </c>
    </row>
    <row r="2192" spans="1:7">
      <c r="A2192" s="4">
        <v>45190</v>
      </c>
      <c r="B2192">
        <v>-0.36</v>
      </c>
      <c r="C2192" s="6">
        <f>OM[[#This Row],[Variaz]]/100</f>
        <v>-3.5999999999999999E-3</v>
      </c>
      <c r="D2192" s="10">
        <f>AUM[[#This Row],[ Etica Obbligazionario Misto]]</f>
        <v>1526994982.03</v>
      </c>
      <c r="E2192" s="10">
        <f>D2191*OM[[#This Row],[Variazione percentuale]]</f>
        <v>-5522367.2060519997</v>
      </c>
      <c r="F2192" s="11">
        <f>OM[[#This Row],[AUM]]-D2191</f>
        <v>-6995908.5399999619</v>
      </c>
      <c r="G2192" s="11">
        <f>OM[[#This Row],[∆ AUM]]-OM[[#This Row],[effetto mercato]]</f>
        <v>-1473541.3339479621</v>
      </c>
    </row>
    <row r="2193" spans="1:7">
      <c r="A2193" s="4">
        <v>45191</v>
      </c>
      <c r="B2193">
        <v>-0.1668</v>
      </c>
      <c r="C2193" s="6">
        <f>OM[[#This Row],[Variaz]]/100</f>
        <v>-1.668E-3</v>
      </c>
      <c r="D2193" s="10">
        <f>AUM[[#This Row],[ Etica Obbligazionario Misto]]</f>
        <v>1523559936.1500001</v>
      </c>
      <c r="E2193" s="10">
        <f>D2192*OM[[#This Row],[Variazione percentuale]]</f>
        <v>-2547027.6300260401</v>
      </c>
      <c r="F2193" s="11">
        <f>OM[[#This Row],[AUM]]-D2192</f>
        <v>-3435045.879999876</v>
      </c>
      <c r="G2193" s="11">
        <f>OM[[#This Row],[∆ AUM]]-OM[[#This Row],[effetto mercato]]</f>
        <v>-888018.24997383589</v>
      </c>
    </row>
    <row r="2194" spans="1:7">
      <c r="A2194" s="4">
        <v>45194</v>
      </c>
      <c r="B2194">
        <v>-0.2923</v>
      </c>
      <c r="C2194" s="6">
        <f>OM[[#This Row],[Variaz]]/100</f>
        <v>-2.9230000000000003E-3</v>
      </c>
      <c r="D2194" s="10">
        <f>AUM[[#This Row],[ Etica Obbligazionario Misto]]</f>
        <v>1518755016.1399999</v>
      </c>
      <c r="E2194" s="10">
        <f>D2193*OM[[#This Row],[Variazione percentuale]]</f>
        <v>-4453365.6933664503</v>
      </c>
      <c r="F2194" s="11">
        <f>OM[[#This Row],[AUM]]-D2193</f>
        <v>-4804920.0100002289</v>
      </c>
      <c r="G2194" s="11">
        <f>OM[[#This Row],[∆ AUM]]-OM[[#This Row],[effetto mercato]]</f>
        <v>-351554.31663377862</v>
      </c>
    </row>
    <row r="2195" spans="1:7">
      <c r="A2195" s="4">
        <v>45195</v>
      </c>
      <c r="B2195">
        <v>-0.29320000000000002</v>
      </c>
      <c r="C2195" s="6">
        <f>OM[[#This Row],[Variaz]]/100</f>
        <v>-2.9320000000000001E-3</v>
      </c>
      <c r="D2195" s="10">
        <f>AUM[[#This Row],[ Etica Obbligazionario Misto]]</f>
        <v>1513693648.8599999</v>
      </c>
      <c r="E2195" s="10">
        <f>D2194*OM[[#This Row],[Variazione percentuale]]</f>
        <v>-4452989.7073224802</v>
      </c>
      <c r="F2195" s="11">
        <f>OM[[#This Row],[AUM]]-D2194</f>
        <v>-5061367.2799999714</v>
      </c>
      <c r="G2195" s="11">
        <f>OM[[#This Row],[∆ AUM]]-OM[[#This Row],[effetto mercato]]</f>
        <v>-608377.57267749123</v>
      </c>
    </row>
    <row r="2196" spans="1:7">
      <c r="A2196" s="4">
        <v>45196</v>
      </c>
      <c r="B2196">
        <v>-0.154</v>
      </c>
      <c r="C2196" s="6">
        <f>OM[[#This Row],[Variaz]]/100</f>
        <v>-1.5399999999999999E-3</v>
      </c>
      <c r="D2196" s="10">
        <f>AUM[[#This Row],[ Etica Obbligazionario Misto]]</f>
        <v>1510538987.1499999</v>
      </c>
      <c r="E2196" s="10">
        <f>D2195*OM[[#This Row],[Variazione percentuale]]</f>
        <v>-2331088.2192443996</v>
      </c>
      <c r="F2196" s="11">
        <f>OM[[#This Row],[AUM]]-D2195</f>
        <v>-3154661.7100000381</v>
      </c>
      <c r="G2196" s="11">
        <f>OM[[#This Row],[∆ AUM]]-OM[[#This Row],[effetto mercato]]</f>
        <v>-823573.49075563857</v>
      </c>
    </row>
    <row r="2197" spans="1:7">
      <c r="A2197" s="4">
        <v>45197</v>
      </c>
      <c r="B2197">
        <v>-0.42070000000000002</v>
      </c>
      <c r="C2197" s="6">
        <f>OM[[#This Row],[Variaz]]/100</f>
        <v>-4.2069999999999998E-3</v>
      </c>
      <c r="D2197" s="10">
        <f>AUM[[#This Row],[ Etica Obbligazionario Misto]]</f>
        <v>1502886725.97</v>
      </c>
      <c r="E2197" s="10">
        <f>D2196*OM[[#This Row],[Variazione percentuale]]</f>
        <v>-6354837.5189400492</v>
      </c>
      <c r="F2197" s="11">
        <f>OM[[#This Row],[AUM]]-D2196</f>
        <v>-7652261.1799998283</v>
      </c>
      <c r="G2197" s="11">
        <f>OM[[#This Row],[∆ AUM]]-OM[[#This Row],[effetto mercato]]</f>
        <v>-1297423.6610597791</v>
      </c>
    </row>
    <row r="2198" spans="1:7">
      <c r="A2198" s="4">
        <v>45198</v>
      </c>
      <c r="B2198">
        <v>0.4506</v>
      </c>
      <c r="C2198" s="6">
        <f>OM[[#This Row],[Variaz]]/100</f>
        <v>4.5059999999999996E-3</v>
      </c>
      <c r="D2198" s="10">
        <f>AUM[[#This Row],[ Etica Obbligazionario Misto]]</f>
        <v>1508659534.21</v>
      </c>
      <c r="E2198" s="10">
        <f>D2197*OM[[#This Row],[Variazione percentuale]]</f>
        <v>6772007.5872208197</v>
      </c>
      <c r="F2198" s="11">
        <f>OM[[#This Row],[AUM]]-D2197</f>
        <v>5772808.2400000095</v>
      </c>
      <c r="G2198" s="11">
        <f>OM[[#This Row],[∆ AUM]]-OM[[#This Row],[effetto mercato]]</f>
        <v>-999199.34722081013</v>
      </c>
    </row>
    <row r="2199" spans="1:7">
      <c r="A2199" s="4">
        <v>45201</v>
      </c>
      <c r="B2199">
        <v>-0.33650000000000002</v>
      </c>
      <c r="C2199" s="6">
        <f>OM[[#This Row],[Variaz]]/100</f>
        <v>-3.3650000000000004E-3</v>
      </c>
      <c r="D2199" s="10">
        <f>AUM[[#This Row],[ Etica Obbligazionario Misto]]</f>
        <v>1502681915.3799999</v>
      </c>
      <c r="E2199" s="10">
        <f>D2198*OM[[#This Row],[Variazione percentuale]]</f>
        <v>-5076639.3326166505</v>
      </c>
      <c r="F2199" s="11">
        <f>OM[[#This Row],[AUM]]-D2198</f>
        <v>-5977618.8300001621</v>
      </c>
      <c r="G2199" s="11">
        <f>OM[[#This Row],[∆ AUM]]-OM[[#This Row],[effetto mercato]]</f>
        <v>-900979.49738351163</v>
      </c>
    </row>
    <row r="2200" spans="1:7">
      <c r="A2200" s="4">
        <v>45202</v>
      </c>
      <c r="B2200">
        <v>-0.53449999999999998</v>
      </c>
      <c r="C2200" s="6">
        <f>OM[[#This Row],[Variaz]]/100</f>
        <v>-5.3449999999999999E-3</v>
      </c>
      <c r="D2200" s="10">
        <f>AUM[[#This Row],[ Etica Obbligazionario Misto]]</f>
        <v>1493650661.8099999</v>
      </c>
      <c r="E2200" s="10">
        <f>D2199*OM[[#This Row],[Variazione percentuale]]</f>
        <v>-8031834.8377060993</v>
      </c>
      <c r="F2200" s="11">
        <f>OM[[#This Row],[AUM]]-D2199</f>
        <v>-9031253.5699999332</v>
      </c>
      <c r="G2200" s="11">
        <f>OM[[#This Row],[∆ AUM]]-OM[[#This Row],[effetto mercato]]</f>
        <v>-999418.73229383398</v>
      </c>
    </row>
    <row r="2201" spans="1:7">
      <c r="A2201" s="4">
        <v>45203</v>
      </c>
      <c r="B2201">
        <v>0.32529999999999998</v>
      </c>
      <c r="C2201" s="6">
        <f>OM[[#This Row],[Variaz]]/100</f>
        <v>3.2529999999999998E-3</v>
      </c>
      <c r="D2201" s="10">
        <f>AUM[[#This Row],[ Etica Obbligazionario Misto]]</f>
        <v>1497849112.26</v>
      </c>
      <c r="E2201" s="10">
        <f>D2200*OM[[#This Row],[Variazione percentuale]]</f>
        <v>4858845.6028679293</v>
      </c>
      <c r="F2201" s="11">
        <f>OM[[#This Row],[AUM]]-D2200</f>
        <v>4198450.4500000477</v>
      </c>
      <c r="G2201" s="11">
        <f>OM[[#This Row],[∆ AUM]]-OM[[#This Row],[effetto mercato]]</f>
        <v>-660395.15286788158</v>
      </c>
    </row>
    <row r="2202" spans="1:7">
      <c r="A2202" s="4">
        <v>45204</v>
      </c>
      <c r="B2202">
        <v>2.8199999999999999E-2</v>
      </c>
      <c r="C2202" s="6">
        <f>OM[[#This Row],[Variaz]]/100</f>
        <v>2.8199999999999997E-4</v>
      </c>
      <c r="D2202" s="10">
        <f>AUM[[#This Row],[ Etica Obbligazionario Misto]]</f>
        <v>1498547832</v>
      </c>
      <c r="E2202" s="10">
        <f>D2201*OM[[#This Row],[Variazione percentuale]]</f>
        <v>422393.44965731993</v>
      </c>
      <c r="F2202" s="11">
        <f>OM[[#This Row],[AUM]]-D2201</f>
        <v>698719.74000000954</v>
      </c>
      <c r="G2202" s="11">
        <f>OM[[#This Row],[∆ AUM]]-OM[[#This Row],[effetto mercato]]</f>
        <v>276326.29034268961</v>
      </c>
    </row>
    <row r="2203" spans="1:7">
      <c r="A2203" s="4">
        <v>45205</v>
      </c>
      <c r="B2203">
        <v>1.41E-2</v>
      </c>
      <c r="C2203" s="6">
        <f>OM[[#This Row],[Variaz]]/100</f>
        <v>1.4099999999999998E-4</v>
      </c>
      <c r="D2203" s="10">
        <f>AUM[[#This Row],[ Etica Obbligazionario Misto]]</f>
        <v>1497340421.95</v>
      </c>
      <c r="E2203" s="10">
        <f>D2202*OM[[#This Row],[Variazione percentuale]]</f>
        <v>211295.24431199997</v>
      </c>
      <c r="F2203" s="11">
        <f>OM[[#This Row],[AUM]]-D2202</f>
        <v>-1207410.0499999523</v>
      </c>
      <c r="G2203" s="11">
        <f>OM[[#This Row],[∆ AUM]]-OM[[#This Row],[effetto mercato]]</f>
        <v>-1418705.2943119523</v>
      </c>
    </row>
    <row r="2204" spans="1:7">
      <c r="A2204" s="4">
        <v>45208</v>
      </c>
      <c r="B2204">
        <v>0.50729999999999997</v>
      </c>
      <c r="C2204" s="6">
        <f>OM[[#This Row],[Variaz]]/100</f>
        <v>5.0729999999999994E-3</v>
      </c>
      <c r="D2204" s="10">
        <f>AUM[[#This Row],[ Etica Obbligazionario Misto]]</f>
        <v>1503658811.6799998</v>
      </c>
      <c r="E2204" s="10">
        <f>D2203*OM[[#This Row],[Variazione percentuale]]</f>
        <v>7596007.9605523497</v>
      </c>
      <c r="F2204" s="11">
        <f>OM[[#This Row],[AUM]]-D2203</f>
        <v>6318389.7299997807</v>
      </c>
      <c r="G2204" s="11">
        <f>OM[[#This Row],[∆ AUM]]-OM[[#This Row],[effetto mercato]]</f>
        <v>-1277618.230552569</v>
      </c>
    </row>
    <row r="2205" spans="1:7">
      <c r="A2205" s="4">
        <v>45209</v>
      </c>
      <c r="B2205">
        <v>0.2944</v>
      </c>
      <c r="C2205" s="6">
        <f>OM[[#This Row],[Variaz]]/100</f>
        <v>2.944E-3</v>
      </c>
      <c r="D2205" s="10">
        <f>AUM[[#This Row],[ Etica Obbligazionario Misto]]</f>
        <v>1506543765.5</v>
      </c>
      <c r="E2205" s="10">
        <f>D2204*OM[[#This Row],[Variazione percentuale]]</f>
        <v>4426771.5415859194</v>
      </c>
      <c r="F2205" s="11">
        <f>OM[[#This Row],[AUM]]-D2204</f>
        <v>2884953.8200001717</v>
      </c>
      <c r="G2205" s="11">
        <f>OM[[#This Row],[∆ AUM]]-OM[[#This Row],[effetto mercato]]</f>
        <v>-1541817.7215857478</v>
      </c>
    </row>
    <row r="2206" spans="1:7">
      <c r="A2206" s="4">
        <v>45210</v>
      </c>
      <c r="B2206">
        <v>0.34949999999999998</v>
      </c>
      <c r="C2206" s="6">
        <f>OM[[#This Row],[Variaz]]/100</f>
        <v>3.4949999999999998E-3</v>
      </c>
      <c r="D2206" s="10">
        <f>AUM[[#This Row],[ Etica Obbligazionario Misto]]</f>
        <v>1511255044.72</v>
      </c>
      <c r="E2206" s="10">
        <f>D2205*OM[[#This Row],[Variazione percentuale]]</f>
        <v>5265370.4604225</v>
      </c>
      <c r="F2206" s="11">
        <f>OM[[#This Row],[AUM]]-D2205</f>
        <v>4711279.2200000286</v>
      </c>
      <c r="G2206" s="11">
        <f>OM[[#This Row],[∆ AUM]]-OM[[#This Row],[effetto mercato]]</f>
        <v>-554091.24042247143</v>
      </c>
    </row>
    <row r="2207" spans="1:7">
      <c r="A2207" s="4">
        <v>45211</v>
      </c>
      <c r="B2207">
        <v>-0.39</v>
      </c>
      <c r="C2207" s="6">
        <f>OM[[#This Row],[Variaz]]/100</f>
        <v>-3.9000000000000003E-3</v>
      </c>
      <c r="D2207" s="10">
        <f>AUM[[#This Row],[ Etica Obbligazionario Misto]]</f>
        <v>1504609651.01</v>
      </c>
      <c r="E2207" s="10">
        <f>D2206*OM[[#This Row],[Variazione percentuale]]</f>
        <v>-5893894.6744080009</v>
      </c>
      <c r="F2207" s="11">
        <f>OM[[#This Row],[AUM]]-D2206</f>
        <v>-6645393.7100000381</v>
      </c>
      <c r="G2207" s="11">
        <f>OM[[#This Row],[∆ AUM]]-OM[[#This Row],[effetto mercato]]</f>
        <v>-751499.03559203725</v>
      </c>
    </row>
    <row r="2208" spans="1:7">
      <c r="A2208" s="4">
        <v>45212</v>
      </c>
      <c r="B2208">
        <v>6.9900000000000004E-2</v>
      </c>
      <c r="C2208" s="6">
        <f>OM[[#This Row],[Variaz]]/100</f>
        <v>6.9900000000000008E-4</v>
      </c>
      <c r="D2208" s="10">
        <f>AUM[[#This Row],[ Etica Obbligazionario Misto]]</f>
        <v>1504499326.0599999</v>
      </c>
      <c r="E2208" s="10">
        <f>D2207*OM[[#This Row],[Variazione percentuale]]</f>
        <v>1051722.1460559901</v>
      </c>
      <c r="F2208" s="11">
        <f>OM[[#This Row],[AUM]]-D2207</f>
        <v>-110324.95000004768</v>
      </c>
      <c r="G2208" s="11">
        <f>OM[[#This Row],[∆ AUM]]-OM[[#This Row],[effetto mercato]]</f>
        <v>-1162047.0960560378</v>
      </c>
    </row>
    <row r="2209" spans="1:7">
      <c r="A2209" s="4">
        <v>45215</v>
      </c>
      <c r="B2209">
        <v>-0.1537</v>
      </c>
      <c r="C2209" s="6">
        <f>OM[[#This Row],[Variaz]]/100</f>
        <v>-1.537E-3</v>
      </c>
      <c r="D2209" s="10">
        <f>AUM[[#This Row],[ Etica Obbligazionario Misto]]</f>
        <v>1501444051.1300001</v>
      </c>
      <c r="E2209" s="10">
        <f>D2208*OM[[#This Row],[Variazione percentuale]]</f>
        <v>-2312415.4641542197</v>
      </c>
      <c r="F2209" s="11">
        <f>OM[[#This Row],[AUM]]-D2208</f>
        <v>-3055274.9299998283</v>
      </c>
      <c r="G2209" s="11">
        <f>OM[[#This Row],[∆ AUM]]-OM[[#This Row],[effetto mercato]]</f>
        <v>-742859.46584560862</v>
      </c>
    </row>
    <row r="2210" spans="1:7">
      <c r="A2210" s="4">
        <v>45216</v>
      </c>
      <c r="B2210">
        <v>-0.50380000000000003</v>
      </c>
      <c r="C2210" s="6">
        <f>OM[[#This Row],[Variaz]]/100</f>
        <v>-5.0379999999999999E-3</v>
      </c>
      <c r="D2210" s="10">
        <f>AUM[[#This Row],[ Etica Obbligazionario Misto]]</f>
        <v>1493357256.53</v>
      </c>
      <c r="E2210" s="10">
        <f>D2209*OM[[#This Row],[Variazione percentuale]]</f>
        <v>-7564275.1295929402</v>
      </c>
      <c r="F2210" s="11">
        <f>OM[[#This Row],[AUM]]-D2209</f>
        <v>-8086794.6000001431</v>
      </c>
      <c r="G2210" s="11">
        <f>OM[[#This Row],[∆ AUM]]-OM[[#This Row],[effetto mercato]]</f>
        <v>-522519.47040720284</v>
      </c>
    </row>
    <row r="2211" spans="1:7">
      <c r="A2211" s="4">
        <v>45217</v>
      </c>
      <c r="B2211">
        <v>-0.37980000000000003</v>
      </c>
      <c r="C2211" s="6">
        <f>OM[[#This Row],[Variaz]]/100</f>
        <v>-3.7980000000000002E-3</v>
      </c>
      <c r="D2211" s="10">
        <f>AUM[[#This Row],[ Etica Obbligazionario Misto]]</f>
        <v>1486462654.3899999</v>
      </c>
      <c r="E2211" s="10">
        <f>D2210*OM[[#This Row],[Variazione percentuale]]</f>
        <v>-5671770.8603009405</v>
      </c>
      <c r="F2211" s="11">
        <f>OM[[#This Row],[AUM]]-D2210</f>
        <v>-6894602.1400001049</v>
      </c>
      <c r="G2211" s="11">
        <f>OM[[#This Row],[∆ AUM]]-OM[[#This Row],[effetto mercato]]</f>
        <v>-1222831.2796991644</v>
      </c>
    </row>
    <row r="2212" spans="1:7">
      <c r="A2212" s="4">
        <v>45218</v>
      </c>
      <c r="B2212">
        <v>-9.8799999999999999E-2</v>
      </c>
      <c r="C2212" s="6">
        <f>OM[[#This Row],[Variaz]]/100</f>
        <v>-9.8799999999999995E-4</v>
      </c>
      <c r="D2212" s="10">
        <f>AUM[[#This Row],[ Etica Obbligazionario Misto]]</f>
        <v>1484392128.3099999</v>
      </c>
      <c r="E2212" s="10">
        <f>D2211*OM[[#This Row],[Variazione percentuale]]</f>
        <v>-1468625.1025373198</v>
      </c>
      <c r="F2212" s="11">
        <f>OM[[#This Row],[AUM]]-D2211</f>
        <v>-2070526.0799999237</v>
      </c>
      <c r="G2212" s="11">
        <f>OM[[#This Row],[∆ AUM]]-OM[[#This Row],[effetto mercato]]</f>
        <v>-601900.97746260394</v>
      </c>
    </row>
    <row r="2213" spans="1:7">
      <c r="A2213" s="4">
        <v>45219</v>
      </c>
      <c r="B2213">
        <v>1.41E-2</v>
      </c>
      <c r="C2213" s="6">
        <f>OM[[#This Row],[Variaz]]/100</f>
        <v>1.4099999999999998E-4</v>
      </c>
      <c r="D2213" s="10">
        <f>AUM[[#This Row],[ Etica Obbligazionario Misto]]</f>
        <v>1483862423.6900001</v>
      </c>
      <c r="E2213" s="10">
        <f>D2212*OM[[#This Row],[Variazione percentuale]]</f>
        <v>209299.29009170996</v>
      </c>
      <c r="F2213" s="11">
        <f>OM[[#This Row],[AUM]]-D2212</f>
        <v>-529704.61999988556</v>
      </c>
      <c r="G2213" s="11">
        <f>OM[[#This Row],[∆ AUM]]-OM[[#This Row],[effetto mercato]]</f>
        <v>-739003.91009159549</v>
      </c>
    </row>
    <row r="2214" spans="1:7">
      <c r="A2214" s="4">
        <v>45222</v>
      </c>
      <c r="B2214">
        <v>0.12720000000000001</v>
      </c>
      <c r="C2214" s="6">
        <f>OM[[#This Row],[Variaz]]/100</f>
        <v>1.2720000000000001E-3</v>
      </c>
      <c r="D2214" s="10">
        <f>AUM[[#This Row],[ Etica Obbligazionario Misto]]</f>
        <v>1484441144.3399999</v>
      </c>
      <c r="E2214" s="10">
        <f>D2213*OM[[#This Row],[Variazione percentuale]]</f>
        <v>1887473.0029336803</v>
      </c>
      <c r="F2214" s="11">
        <f>OM[[#This Row],[AUM]]-D2213</f>
        <v>578720.64999985695</v>
      </c>
      <c r="G2214" s="11">
        <f>OM[[#This Row],[∆ AUM]]-OM[[#This Row],[effetto mercato]]</f>
        <v>-1308752.3529338234</v>
      </c>
    </row>
    <row r="2215" spans="1:7">
      <c r="A2215" s="4">
        <v>45223</v>
      </c>
      <c r="B2215">
        <v>0.26819999999999999</v>
      </c>
      <c r="C2215" s="6">
        <f>OM[[#This Row],[Variaz]]/100</f>
        <v>2.6819999999999999E-3</v>
      </c>
      <c r="D2215" s="10">
        <f>AUM[[#This Row],[ Etica Obbligazionario Misto]]</f>
        <v>1487444398.8500001</v>
      </c>
      <c r="E2215" s="10">
        <f>D2214*OM[[#This Row],[Variazione percentuale]]</f>
        <v>3981271.1491198796</v>
      </c>
      <c r="F2215" s="11">
        <f>OM[[#This Row],[AUM]]-D2214</f>
        <v>3003254.5100002289</v>
      </c>
      <c r="G2215" s="11">
        <f>OM[[#This Row],[∆ AUM]]-OM[[#This Row],[effetto mercato]]</f>
        <v>-978016.6391196507</v>
      </c>
    </row>
    <row r="2216" spans="1:7">
      <c r="A2216" s="4">
        <v>45224</v>
      </c>
      <c r="B2216">
        <v>-0.49270000000000003</v>
      </c>
      <c r="C2216" s="6">
        <f>OM[[#This Row],[Variaz]]/100</f>
        <v>-4.927E-3</v>
      </c>
      <c r="D2216" s="10">
        <f>AUM[[#This Row],[ Etica Obbligazionario Misto]]</f>
        <v>1479793138.9100001</v>
      </c>
      <c r="E2216" s="10">
        <f>D2215*OM[[#This Row],[Variazione percentuale]]</f>
        <v>-7328638.5531339506</v>
      </c>
      <c r="F2216" s="11">
        <f>OM[[#This Row],[AUM]]-D2215</f>
        <v>-7651259.9400000572</v>
      </c>
      <c r="G2216" s="11">
        <f>OM[[#This Row],[∆ AUM]]-OM[[#This Row],[effetto mercato]]</f>
        <v>-322621.38686610665</v>
      </c>
    </row>
    <row r="2217" spans="1:7">
      <c r="A2217" s="4">
        <v>45225</v>
      </c>
      <c r="B2217">
        <v>0.14149999999999999</v>
      </c>
      <c r="C2217" s="6">
        <f>OM[[#This Row],[Variaz]]/100</f>
        <v>1.4149999999999998E-3</v>
      </c>
      <c r="D2217" s="10">
        <f>AUM[[#This Row],[ Etica Obbligazionario Misto]]</f>
        <v>1480347648.3900001</v>
      </c>
      <c r="E2217" s="10">
        <f>D2216*OM[[#This Row],[Variazione percentuale]]</f>
        <v>2093907.2915576498</v>
      </c>
      <c r="F2217" s="11">
        <f>OM[[#This Row],[AUM]]-D2216</f>
        <v>554509.48000001907</v>
      </c>
      <c r="G2217" s="11">
        <f>OM[[#This Row],[∆ AUM]]-OM[[#This Row],[effetto mercato]]</f>
        <v>-1539397.8115576308</v>
      </c>
    </row>
    <row r="2218" spans="1:7">
      <c r="A2218" s="4">
        <v>45226</v>
      </c>
      <c r="B2218">
        <v>9.8900000000000002E-2</v>
      </c>
      <c r="C2218" s="6">
        <f>OM[[#This Row],[Variaz]]/100</f>
        <v>9.8900000000000008E-4</v>
      </c>
      <c r="D2218" s="10">
        <f>AUM[[#This Row],[ Etica Obbligazionario Misto]]</f>
        <v>1480246795.77</v>
      </c>
      <c r="E2218" s="10">
        <f>D2217*OM[[#This Row],[Variazione percentuale]]</f>
        <v>1464063.8242577103</v>
      </c>
      <c r="F2218" s="11">
        <f>OM[[#This Row],[AUM]]-D2217</f>
        <v>-100852.62000012398</v>
      </c>
      <c r="G2218" s="11">
        <f>OM[[#This Row],[∆ AUM]]-OM[[#This Row],[effetto mercato]]</f>
        <v>-1564916.4442578342</v>
      </c>
    </row>
    <row r="2219" spans="1:7">
      <c r="A2219" s="4">
        <v>45229</v>
      </c>
      <c r="B2219">
        <v>0.2258</v>
      </c>
      <c r="C2219" s="6">
        <f>OM[[#This Row],[Variaz]]/100</f>
        <v>2.258E-3</v>
      </c>
      <c r="D2219" s="10">
        <f>AUM[[#This Row],[ Etica Obbligazionario Misto]]</f>
        <v>1482626135.4300001</v>
      </c>
      <c r="E2219" s="10">
        <f>D2218*OM[[#This Row],[Variazione percentuale]]</f>
        <v>3342397.2648486602</v>
      </c>
      <c r="F2219" s="11">
        <f>OM[[#This Row],[AUM]]-D2218</f>
        <v>2379339.6600000858</v>
      </c>
      <c r="G2219" s="11">
        <f>OM[[#This Row],[∆ AUM]]-OM[[#This Row],[effetto mercato]]</f>
        <v>-963057.60484857438</v>
      </c>
    </row>
    <row r="2220" spans="1:7">
      <c r="A2220" s="4">
        <v>45230</v>
      </c>
      <c r="B2220">
        <v>0.14080000000000001</v>
      </c>
      <c r="C2220" s="6">
        <f>OM[[#This Row],[Variaz]]/100</f>
        <v>1.4080000000000002E-3</v>
      </c>
      <c r="D2220" s="10">
        <f>AUM[[#This Row],[ Etica Obbligazionario Misto]]</f>
        <v>1483893582.6300001</v>
      </c>
      <c r="E2220" s="10">
        <f>D2219*OM[[#This Row],[Variazione percentuale]]</f>
        <v>2087537.5986854404</v>
      </c>
      <c r="F2220" s="11">
        <f>OM[[#This Row],[AUM]]-D2219</f>
        <v>1267447.2000000477</v>
      </c>
      <c r="G2220" s="11">
        <f>OM[[#This Row],[∆ AUM]]-OM[[#This Row],[effetto mercato]]</f>
        <v>-820090.39868539269</v>
      </c>
    </row>
    <row r="2221" spans="1:7">
      <c r="A2221" s="4">
        <v>45232</v>
      </c>
      <c r="B2221">
        <v>0.88580000000000003</v>
      </c>
      <c r="C2221" s="6">
        <f>OM[[#This Row],[Variaz]]/100</f>
        <v>8.8579999999999996E-3</v>
      </c>
      <c r="D2221" s="10">
        <f>AUM[[#This Row],[ Etica Obbligazionario Misto]]</f>
        <v>1496377178.73</v>
      </c>
      <c r="E2221" s="10">
        <f>D2220*OM[[#This Row],[Variazione percentuale]]</f>
        <v>13144329.35493654</v>
      </c>
      <c r="F2221" s="11">
        <f>OM[[#This Row],[AUM]]-D2220</f>
        <v>12483596.099999905</v>
      </c>
      <c r="G2221" s="11">
        <f>OM[[#This Row],[∆ AUM]]-OM[[#This Row],[effetto mercato]]</f>
        <v>-660733.25493663549</v>
      </c>
    </row>
    <row r="2222" spans="1:7">
      <c r="A2222" s="4">
        <v>45233</v>
      </c>
      <c r="B2222">
        <v>0.57140000000000002</v>
      </c>
      <c r="C2222" s="6">
        <f>OM[[#This Row],[Variaz]]/100</f>
        <v>5.7140000000000003E-3</v>
      </c>
      <c r="D2222" s="10">
        <f>AUM[[#This Row],[ Etica Obbligazionario Misto]]</f>
        <v>1504400758.1599998</v>
      </c>
      <c r="E2222" s="10">
        <f>D2221*OM[[#This Row],[Variazione percentuale]]</f>
        <v>8550299.1992632207</v>
      </c>
      <c r="F2222" s="11">
        <f>OM[[#This Row],[AUM]]-D2221</f>
        <v>8023579.4299998283</v>
      </c>
      <c r="G2222" s="11">
        <f>OM[[#This Row],[∆ AUM]]-OM[[#This Row],[effetto mercato]]</f>
        <v>-526719.76926339231</v>
      </c>
    </row>
    <row r="2223" spans="1:7">
      <c r="A2223" s="4">
        <v>45236</v>
      </c>
      <c r="B2223">
        <v>-0.54049999999999998</v>
      </c>
      <c r="C2223" s="6">
        <f>OM[[#This Row],[Variaz]]/100</f>
        <v>-5.4050000000000001E-3</v>
      </c>
      <c r="D2223" s="10">
        <f>AUM[[#This Row],[ Etica Obbligazionario Misto]]</f>
        <v>1495752718.28</v>
      </c>
      <c r="E2223" s="10">
        <f>D2222*OM[[#This Row],[Variazione percentuale]]</f>
        <v>-8131286.0978547996</v>
      </c>
      <c r="F2223" s="11">
        <f>OM[[#This Row],[AUM]]-D2222</f>
        <v>-8648039.879999876</v>
      </c>
      <c r="G2223" s="11">
        <f>OM[[#This Row],[∆ AUM]]-OM[[#This Row],[effetto mercato]]</f>
        <v>-516753.78214507643</v>
      </c>
    </row>
    <row r="2224" spans="1:7">
      <c r="A2224" s="4">
        <v>45237</v>
      </c>
      <c r="B2224">
        <v>0.44590000000000002</v>
      </c>
      <c r="C2224" s="6">
        <f>OM[[#This Row],[Variaz]]/100</f>
        <v>4.4590000000000003E-3</v>
      </c>
      <c r="D2224" s="10">
        <f>AUM[[#This Row],[ Etica Obbligazionario Misto]]</f>
        <v>1502635793.5400002</v>
      </c>
      <c r="E2224" s="10">
        <f>D2223*OM[[#This Row],[Variazione percentuale]]</f>
        <v>6669561.3708105199</v>
      </c>
      <c r="F2224" s="11">
        <f>OM[[#This Row],[AUM]]-D2223</f>
        <v>6883075.2600002289</v>
      </c>
      <c r="G2224" s="11">
        <f>OM[[#This Row],[∆ AUM]]-OM[[#This Row],[effetto mercato]]</f>
        <v>213513.88918970898</v>
      </c>
    </row>
    <row r="2225" spans="1:7">
      <c r="A2225" s="4">
        <v>45238</v>
      </c>
      <c r="B2225">
        <v>0.30520000000000003</v>
      </c>
      <c r="C2225" s="6">
        <f>OM[[#This Row],[Variaz]]/100</f>
        <v>3.0520000000000005E-3</v>
      </c>
      <c r="D2225" s="10">
        <f>AUM[[#This Row],[ Etica Obbligazionario Misto]]</f>
        <v>1506452797.6000001</v>
      </c>
      <c r="E2225" s="10">
        <f>D2224*OM[[#This Row],[Variazione percentuale]]</f>
        <v>4586044.4418840809</v>
      </c>
      <c r="F2225" s="11">
        <f>OM[[#This Row],[AUM]]-D2224</f>
        <v>3817004.0599999428</v>
      </c>
      <c r="G2225" s="11">
        <f>OM[[#This Row],[∆ AUM]]-OM[[#This Row],[effetto mercato]]</f>
        <v>-769040.3818841381</v>
      </c>
    </row>
    <row r="2226" spans="1:7">
      <c r="A2226" s="4">
        <v>45239</v>
      </c>
      <c r="B2226">
        <v>-0.2074</v>
      </c>
      <c r="C2226" s="6">
        <f>OM[[#This Row],[Variaz]]/100</f>
        <v>-2.0739999999999999E-3</v>
      </c>
      <c r="D2226" s="10">
        <f>AUM[[#This Row],[ Etica Obbligazionario Misto]]</f>
        <v>1502563561.1100001</v>
      </c>
      <c r="E2226" s="10">
        <f>D2225*OM[[#This Row],[Variazione percentuale]]</f>
        <v>-3124383.1022224003</v>
      </c>
      <c r="F2226" s="11">
        <f>OM[[#This Row],[AUM]]-D2225</f>
        <v>-3889236.4900000095</v>
      </c>
      <c r="G2226" s="11">
        <f>OM[[#This Row],[∆ AUM]]-OM[[#This Row],[effetto mercato]]</f>
        <v>-764853.38777760928</v>
      </c>
    </row>
    <row r="2227" spans="1:7">
      <c r="A2227" s="4">
        <v>45240</v>
      </c>
      <c r="B2227">
        <v>-0.2356</v>
      </c>
      <c r="C2227" s="6">
        <f>OM[[#This Row],[Variaz]]/100</f>
        <v>-2.356E-3</v>
      </c>
      <c r="D2227" s="10">
        <f>AUM[[#This Row],[ Etica Obbligazionario Misto]]</f>
        <v>1498081101.4000001</v>
      </c>
      <c r="E2227" s="10">
        <f>D2226*OM[[#This Row],[Variazione percentuale]]</f>
        <v>-3540039.7499751602</v>
      </c>
      <c r="F2227" s="11">
        <f>OM[[#This Row],[AUM]]-D2226</f>
        <v>-4482459.7100000381</v>
      </c>
      <c r="G2227" s="11">
        <f>OM[[#This Row],[∆ AUM]]-OM[[#This Row],[effetto mercato]]</f>
        <v>-942419.96002487792</v>
      </c>
    </row>
    <row r="2228" spans="1:7">
      <c r="A2228" s="4">
        <v>45243</v>
      </c>
      <c r="B2228">
        <v>6.9500000000000006E-2</v>
      </c>
      <c r="C2228" s="6">
        <f>OM[[#This Row],[Variaz]]/100</f>
        <v>6.9500000000000009E-4</v>
      </c>
      <c r="D2228" s="10">
        <f>AUM[[#This Row],[ Etica Obbligazionario Misto]]</f>
        <v>1498097613.22</v>
      </c>
      <c r="E2228" s="10">
        <f>D2227*OM[[#This Row],[Variazione percentuale]]</f>
        <v>1041166.3654730002</v>
      </c>
      <c r="F2228" s="11">
        <f>OM[[#This Row],[AUM]]-D2227</f>
        <v>16511.819999933243</v>
      </c>
      <c r="G2228" s="11">
        <f>OM[[#This Row],[∆ AUM]]-OM[[#This Row],[effetto mercato]]</f>
        <v>-1024654.545473067</v>
      </c>
    </row>
    <row r="2229" spans="1:7">
      <c r="A2229" s="4">
        <v>45244</v>
      </c>
      <c r="B2229">
        <v>0.83289999999999997</v>
      </c>
      <c r="C2229" s="6">
        <f>OM[[#This Row],[Variaz]]/100</f>
        <v>8.3289999999999996E-3</v>
      </c>
      <c r="D2229" s="10">
        <f>AUM[[#This Row],[ Etica Obbligazionario Misto]]</f>
        <v>1509622532.26</v>
      </c>
      <c r="E2229" s="10">
        <f>D2228*OM[[#This Row],[Variazione percentuale]]</f>
        <v>12477655.020509379</v>
      </c>
      <c r="F2229" s="11">
        <f>OM[[#This Row],[AUM]]-D2228</f>
        <v>11524919.039999962</v>
      </c>
      <c r="G2229" s="11">
        <f>OM[[#This Row],[∆ AUM]]-OM[[#This Row],[effetto mercato]]</f>
        <v>-952735.98050941713</v>
      </c>
    </row>
    <row r="2230" spans="1:7">
      <c r="A2230" s="4">
        <v>45245</v>
      </c>
      <c r="B2230">
        <v>-0.15140000000000001</v>
      </c>
      <c r="C2230" s="6">
        <f>OM[[#This Row],[Variaz]]/100</f>
        <v>-1.5140000000000002E-3</v>
      </c>
      <c r="D2230" s="10">
        <f>AUM[[#This Row],[ Etica Obbligazionario Misto]]</f>
        <v>1506338316.27</v>
      </c>
      <c r="E2230" s="10">
        <f>D2229*OM[[#This Row],[Variazione percentuale]]</f>
        <v>-2285568.5138416402</v>
      </c>
      <c r="F2230" s="11">
        <f>OM[[#This Row],[AUM]]-D2229</f>
        <v>-3284215.9900000095</v>
      </c>
      <c r="G2230" s="11">
        <f>OM[[#This Row],[∆ AUM]]-OM[[#This Row],[effetto mercato]]</f>
        <v>-998647.47615836933</v>
      </c>
    </row>
    <row r="2231" spans="1:7">
      <c r="A2231" s="4">
        <v>45246</v>
      </c>
      <c r="B2231">
        <v>0.30330000000000001</v>
      </c>
      <c r="C2231" s="6">
        <f>OM[[#This Row],[Variaz]]/100</f>
        <v>3.0330000000000001E-3</v>
      </c>
      <c r="D2231" s="10">
        <f>AUM[[#This Row],[ Etica Obbligazionario Misto]]</f>
        <v>1509917303.1899998</v>
      </c>
      <c r="E2231" s="10">
        <f>D2230*OM[[#This Row],[Variazione percentuale]]</f>
        <v>4568724.1132469103</v>
      </c>
      <c r="F2231" s="11">
        <f>OM[[#This Row],[AUM]]-D2230</f>
        <v>3578986.9199998379</v>
      </c>
      <c r="G2231" s="11">
        <f>OM[[#This Row],[∆ AUM]]-OM[[#This Row],[effetto mercato]]</f>
        <v>-989737.1932470724</v>
      </c>
    </row>
    <row r="2232" spans="1:7">
      <c r="A2232" s="4">
        <v>45247</v>
      </c>
      <c r="B2232">
        <v>6.8699999999999997E-2</v>
      </c>
      <c r="C2232" s="6">
        <f>OM[[#This Row],[Variaz]]/100</f>
        <v>6.87E-4</v>
      </c>
      <c r="D2232" s="10">
        <f>AUM[[#This Row],[ Etica Obbligazionario Misto]]</f>
        <v>1509911384.9100001</v>
      </c>
      <c r="E2232" s="10">
        <f>D2231*OM[[#This Row],[Variazione percentuale]]</f>
        <v>1037313.1872915298</v>
      </c>
      <c r="F2232" s="11">
        <f>OM[[#This Row],[AUM]]-D2231</f>
        <v>-5918.2799997329712</v>
      </c>
      <c r="G2232" s="11">
        <f>OM[[#This Row],[∆ AUM]]-OM[[#This Row],[effetto mercato]]</f>
        <v>-1043231.4672912628</v>
      </c>
    </row>
    <row r="2233" spans="1:7">
      <c r="A2233" s="4">
        <v>45250</v>
      </c>
      <c r="B2233">
        <v>0</v>
      </c>
      <c r="C2233" s="6">
        <f>OM[[#This Row],[Variaz]]/100</f>
        <v>0</v>
      </c>
      <c r="D2233" s="10">
        <f>AUM[[#This Row],[ Etica Obbligazionario Misto]]</f>
        <v>1508699642.8799999</v>
      </c>
      <c r="E2233" s="10">
        <f>D2232*OM[[#This Row],[Variazione percentuale]]</f>
        <v>0</v>
      </c>
      <c r="F2233" s="11">
        <f>OM[[#This Row],[AUM]]-D2232</f>
        <v>-1211742.0300002098</v>
      </c>
      <c r="G2233" s="11">
        <f>OM[[#This Row],[∆ AUM]]-OM[[#This Row],[effetto mercato]]</f>
        <v>-1211742.0300002098</v>
      </c>
    </row>
    <row r="2234" spans="1:7">
      <c r="A2234" s="4">
        <v>45251</v>
      </c>
      <c r="B2234">
        <v>0.1923</v>
      </c>
      <c r="C2234" s="6">
        <f>OM[[#This Row],[Variaz]]/100</f>
        <v>1.923E-3</v>
      </c>
      <c r="D2234" s="10">
        <f>AUM[[#This Row],[ Etica Obbligazionario Misto]]</f>
        <v>1510858984.8</v>
      </c>
      <c r="E2234" s="10">
        <f>D2233*OM[[#This Row],[Variazione percentuale]]</f>
        <v>2901229.4132582396</v>
      </c>
      <c r="F2234" s="11">
        <f>OM[[#This Row],[AUM]]-D2233</f>
        <v>2159341.9200000763</v>
      </c>
      <c r="G2234" s="11">
        <f>OM[[#This Row],[∆ AUM]]-OM[[#This Row],[effetto mercato]]</f>
        <v>-741887.49325816333</v>
      </c>
    </row>
    <row r="2235" spans="1:7">
      <c r="A2235" s="4">
        <v>45252</v>
      </c>
      <c r="B2235">
        <v>0.10970000000000001</v>
      </c>
      <c r="C2235" s="6">
        <f>OM[[#This Row],[Variaz]]/100</f>
        <v>1.0970000000000001E-3</v>
      </c>
      <c r="D2235" s="10">
        <f>AUM[[#This Row],[ Etica Obbligazionario Misto]]</f>
        <v>1511980117.53</v>
      </c>
      <c r="E2235" s="10">
        <f>D2234*OM[[#This Row],[Variazione percentuale]]</f>
        <v>1657412.3063256</v>
      </c>
      <c r="F2235" s="11">
        <f>OM[[#This Row],[AUM]]-D2234</f>
        <v>1121132.7300000191</v>
      </c>
      <c r="G2235" s="11">
        <f>OM[[#This Row],[∆ AUM]]-OM[[#This Row],[effetto mercato]]</f>
        <v>-536279.57632558094</v>
      </c>
    </row>
    <row r="2236" spans="1:7">
      <c r="A2236" s="4">
        <v>45253</v>
      </c>
      <c r="B2236">
        <v>-0.32869999999999999</v>
      </c>
      <c r="C2236" s="6">
        <f>OM[[#This Row],[Variaz]]/100</f>
        <v>-3.287E-3</v>
      </c>
      <c r="D2236" s="10">
        <f>AUM[[#This Row],[ Etica Obbligazionario Misto]]</f>
        <v>1506084205.4899998</v>
      </c>
      <c r="E2236" s="10">
        <f>D2235*OM[[#This Row],[Variazione percentuale]]</f>
        <v>-4969878.6463211095</v>
      </c>
      <c r="F2236" s="11">
        <f>OM[[#This Row],[AUM]]-D2235</f>
        <v>-5895912.0400002003</v>
      </c>
      <c r="G2236" s="11">
        <f>OM[[#This Row],[∆ AUM]]-OM[[#This Row],[effetto mercato]]</f>
        <v>-926033.39367909078</v>
      </c>
    </row>
    <row r="2237" spans="1:7">
      <c r="A2237" s="4">
        <v>45254</v>
      </c>
      <c r="B2237">
        <v>-6.8699999999999997E-2</v>
      </c>
      <c r="C2237" s="6">
        <f>OM[[#This Row],[Variaz]]/100</f>
        <v>-6.87E-4</v>
      </c>
      <c r="D2237" s="10">
        <f>AUM[[#This Row],[ Etica Obbligazionario Misto]]</f>
        <v>1504681431.71</v>
      </c>
      <c r="E2237" s="10">
        <f>D2236*OM[[#This Row],[Variazione percentuale]]</f>
        <v>-1034679.8491716299</v>
      </c>
      <c r="F2237" s="11">
        <f>OM[[#This Row],[AUM]]-D2236</f>
        <v>-1402773.779999733</v>
      </c>
      <c r="G2237" s="11">
        <f>OM[[#This Row],[∆ AUM]]-OM[[#This Row],[effetto mercato]]</f>
        <v>-368093.9308281031</v>
      </c>
    </row>
    <row r="2238" spans="1:7">
      <c r="A2238" s="4">
        <v>45257</v>
      </c>
      <c r="B2238">
        <v>0.46750000000000003</v>
      </c>
      <c r="C2238" s="6">
        <f>OM[[#This Row],[Variaz]]/100</f>
        <v>4.6750000000000003E-3</v>
      </c>
      <c r="D2238" s="10">
        <f>AUM[[#This Row],[ Etica Obbligazionario Misto]]</f>
        <v>1510934819.3900001</v>
      </c>
      <c r="E2238" s="10">
        <f>D2237*OM[[#This Row],[Variazione percentuale]]</f>
        <v>7034385.6932442505</v>
      </c>
      <c r="F2238" s="11">
        <f>OM[[#This Row],[AUM]]-D2237</f>
        <v>6253387.6800000668</v>
      </c>
      <c r="G2238" s="11">
        <f>OM[[#This Row],[∆ AUM]]-OM[[#This Row],[effetto mercato]]</f>
        <v>-780998.01324418373</v>
      </c>
    </row>
    <row r="2239" spans="1:7">
      <c r="A2239" s="4">
        <v>45258</v>
      </c>
      <c r="B2239">
        <v>0.15049999999999999</v>
      </c>
      <c r="C2239" s="6">
        <f>OM[[#This Row],[Variaz]]/100</f>
        <v>1.505E-3</v>
      </c>
      <c r="D2239" s="10">
        <f>AUM[[#This Row],[ Etica Obbligazionario Misto]]</f>
        <v>1512772505.9099998</v>
      </c>
      <c r="E2239" s="10">
        <f>D2238*OM[[#This Row],[Variazione percentuale]]</f>
        <v>2273956.9031819501</v>
      </c>
      <c r="F2239" s="11">
        <f>OM[[#This Row],[AUM]]-D2238</f>
        <v>1837686.5199997425</v>
      </c>
      <c r="G2239" s="11">
        <f>OM[[#This Row],[∆ AUM]]-OM[[#This Row],[effetto mercato]]</f>
        <v>-436270.38318220759</v>
      </c>
    </row>
    <row r="2240" spans="1:7">
      <c r="A2240" s="4">
        <v>45259</v>
      </c>
      <c r="B2240">
        <v>0.40989999999999999</v>
      </c>
      <c r="C2240" s="6">
        <f>OM[[#This Row],[Variaz]]/100</f>
        <v>4.0990000000000002E-3</v>
      </c>
      <c r="D2240" s="10">
        <f>AUM[[#This Row],[ Etica Obbligazionario Misto]]</f>
        <v>1518167831.3199999</v>
      </c>
      <c r="E2240" s="10">
        <f>D2239*OM[[#This Row],[Variazione percentuale]]</f>
        <v>6200854.5017250897</v>
      </c>
      <c r="F2240" s="11">
        <f>OM[[#This Row],[AUM]]-D2239</f>
        <v>5395325.4100000858</v>
      </c>
      <c r="G2240" s="11">
        <f>OM[[#This Row],[∆ AUM]]-OM[[#This Row],[effetto mercato]]</f>
        <v>-805529.09172500391</v>
      </c>
    </row>
    <row r="2241" spans="1:7">
      <c r="A2241" s="4">
        <v>45260</v>
      </c>
      <c r="B2241">
        <v>1.3599999999999999E-2</v>
      </c>
      <c r="C2241" s="6">
        <f>OM[[#This Row],[Variaz]]/100</f>
        <v>1.36E-4</v>
      </c>
      <c r="D2241" s="10">
        <f>AUM[[#This Row],[ Etica Obbligazionario Misto]]</f>
        <v>1517916762.0800002</v>
      </c>
      <c r="E2241" s="10">
        <f>D2240*OM[[#This Row],[Variazione percentuale]]</f>
        <v>206470.82505951999</v>
      </c>
      <c r="F2241" s="11">
        <f>OM[[#This Row],[AUM]]-D2240</f>
        <v>-251069.23999977112</v>
      </c>
      <c r="G2241" s="11">
        <f>OM[[#This Row],[∆ AUM]]-OM[[#This Row],[effetto mercato]]</f>
        <v>-457540.06505929108</v>
      </c>
    </row>
    <row r="2242" spans="1:7">
      <c r="A2242" s="4">
        <v>45261</v>
      </c>
      <c r="B2242">
        <v>0.6804</v>
      </c>
      <c r="C2242" s="6">
        <f>OM[[#This Row],[Variaz]]/100</f>
        <v>6.8040000000000002E-3</v>
      </c>
      <c r="D2242" s="10">
        <f>AUM[[#This Row],[ Etica Obbligazionario Misto]]</f>
        <v>1527466630.5300002</v>
      </c>
      <c r="E2242" s="10">
        <f>D2241*OM[[#This Row],[Variazione percentuale]]</f>
        <v>10327905.649192322</v>
      </c>
      <c r="F2242" s="11">
        <f>OM[[#This Row],[AUM]]-D2241</f>
        <v>9549868.4500000477</v>
      </c>
      <c r="G2242" s="11">
        <f>OM[[#This Row],[∆ AUM]]-OM[[#This Row],[effetto mercato]]</f>
        <v>-778037.19919227436</v>
      </c>
    </row>
    <row r="2243" spans="1:7">
      <c r="A2243" s="4">
        <v>45264</v>
      </c>
      <c r="B2243">
        <v>5.4100000000000002E-2</v>
      </c>
      <c r="C2243" s="6">
        <f>OM[[#This Row],[Variaz]]/100</f>
        <v>5.4100000000000003E-4</v>
      </c>
      <c r="D2243" s="10">
        <f>AUM[[#This Row],[ Etica Obbligazionario Misto]]</f>
        <v>1527389297.26</v>
      </c>
      <c r="E2243" s="10">
        <f>D2242*OM[[#This Row],[Variazione percentuale]]</f>
        <v>826359.44711673015</v>
      </c>
      <c r="F2243" s="11">
        <f>OM[[#This Row],[AUM]]-D2242</f>
        <v>-77333.270000219345</v>
      </c>
      <c r="G2243" s="11">
        <f>OM[[#This Row],[∆ AUM]]-OM[[#This Row],[effetto mercato]]</f>
        <v>-903692.7171169495</v>
      </c>
    </row>
    <row r="2244" spans="1:7">
      <c r="A2244" s="4">
        <v>45265</v>
      </c>
      <c r="B2244">
        <v>0.56730000000000003</v>
      </c>
      <c r="C2244" s="6">
        <f>OM[[#This Row],[Variaz]]/100</f>
        <v>5.6730000000000001E-3</v>
      </c>
      <c r="D2244" s="10">
        <f>AUM[[#This Row],[ Etica Obbligazionario Misto]]</f>
        <v>1534759039.3300002</v>
      </c>
      <c r="E2244" s="10">
        <f>D2243*OM[[#This Row],[Variazione percentuale]]</f>
        <v>8664879.4833559804</v>
      </c>
      <c r="F2244" s="11">
        <f>OM[[#This Row],[AUM]]-D2243</f>
        <v>7369742.0700001717</v>
      </c>
      <c r="G2244" s="11">
        <f>OM[[#This Row],[∆ AUM]]-OM[[#This Row],[effetto mercato]]</f>
        <v>-1295137.4133558087</v>
      </c>
    </row>
    <row r="2245" spans="1:7">
      <c r="A2245" s="4">
        <v>45266</v>
      </c>
      <c r="B2245">
        <v>0.32240000000000002</v>
      </c>
      <c r="C2245" s="6">
        <f>OM[[#This Row],[Variaz]]/100</f>
        <v>3.2240000000000003E-3</v>
      </c>
      <c r="D2245" s="10">
        <f>AUM[[#This Row],[ Etica Obbligazionario Misto]]</f>
        <v>1539819896.28</v>
      </c>
      <c r="E2245" s="10">
        <f>D2244*OM[[#This Row],[Variazione percentuale]]</f>
        <v>4948063.1427999213</v>
      </c>
      <c r="F2245" s="11">
        <f>OM[[#This Row],[AUM]]-D2244</f>
        <v>5060856.9499998093</v>
      </c>
      <c r="G2245" s="11">
        <f>OM[[#This Row],[∆ AUM]]-OM[[#This Row],[effetto mercato]]</f>
        <v>112793.80719988793</v>
      </c>
    </row>
    <row r="2246" spans="1:7">
      <c r="A2246" s="4">
        <v>45267</v>
      </c>
      <c r="B2246">
        <v>8.0299999999999996E-2</v>
      </c>
      <c r="C2246" s="6">
        <f>OM[[#This Row],[Variaz]]/100</f>
        <v>8.03E-4</v>
      </c>
      <c r="D2246" s="10">
        <f>AUM[[#This Row],[ Etica Obbligazionario Misto]]</f>
        <v>1541136046.02</v>
      </c>
      <c r="E2246" s="10">
        <f>D2245*OM[[#This Row],[Variazione percentuale]]</f>
        <v>1236475.3767128401</v>
      </c>
      <c r="F2246" s="11">
        <f>OM[[#This Row],[AUM]]-D2245</f>
        <v>1316149.7400000095</v>
      </c>
      <c r="G2246" s="11">
        <f>OM[[#This Row],[∆ AUM]]-OM[[#This Row],[effetto mercato]]</f>
        <v>79674.363287169486</v>
      </c>
    </row>
    <row r="2247" spans="1:7">
      <c r="A2247" s="4">
        <v>45271</v>
      </c>
      <c r="B2247">
        <v>-0.33439999999999998</v>
      </c>
      <c r="C2247" s="6">
        <f>OM[[#This Row],[Variaz]]/100</f>
        <v>-3.3439999999999998E-3</v>
      </c>
      <c r="D2247" s="10">
        <f>AUM[[#This Row],[ Etica Obbligazionario Misto]]</f>
        <v>1535656763.8300002</v>
      </c>
      <c r="E2247" s="10">
        <f>D2246*OM[[#This Row],[Variazione percentuale]]</f>
        <v>-5153558.9378908798</v>
      </c>
      <c r="F2247" s="11">
        <f>OM[[#This Row],[AUM]]-D2246</f>
        <v>-5479282.1899998188</v>
      </c>
      <c r="G2247" s="11">
        <f>OM[[#This Row],[∆ AUM]]-OM[[#This Row],[effetto mercato]]</f>
        <v>-325723.25210893899</v>
      </c>
    </row>
    <row r="2248" spans="1:7">
      <c r="A2248" s="4">
        <v>45272</v>
      </c>
      <c r="B2248">
        <v>0.24160000000000001</v>
      </c>
      <c r="C2248" s="6">
        <f>OM[[#This Row],[Variaz]]/100</f>
        <v>2.4160000000000002E-3</v>
      </c>
      <c r="D2248" s="10">
        <f>AUM[[#This Row],[ Etica Obbligazionario Misto]]</f>
        <v>1538779821.8699999</v>
      </c>
      <c r="E2248" s="10">
        <f>D2247*OM[[#This Row],[Variazione percentuale]]</f>
        <v>3710146.7414132808</v>
      </c>
      <c r="F2248" s="11">
        <f>OM[[#This Row],[AUM]]-D2247</f>
        <v>3123058.0399997234</v>
      </c>
      <c r="G2248" s="11">
        <f>OM[[#This Row],[∆ AUM]]-OM[[#This Row],[effetto mercato]]</f>
        <v>-587088.7014135574</v>
      </c>
    </row>
    <row r="2249" spans="1:7">
      <c r="A2249" s="4">
        <v>45273</v>
      </c>
      <c r="B2249">
        <v>0.4017</v>
      </c>
      <c r="C2249" s="6">
        <f>OM[[#This Row],[Variaz]]/100</f>
        <v>4.0169999999999997E-3</v>
      </c>
      <c r="D2249" s="10">
        <f>AUM[[#This Row],[ Etica Obbligazionario Misto]]</f>
        <v>1544421693.3899999</v>
      </c>
      <c r="E2249" s="10">
        <f>D2248*OM[[#This Row],[Variazione percentuale]]</f>
        <v>6181278.544451789</v>
      </c>
      <c r="F2249" s="11">
        <f>OM[[#This Row],[AUM]]-D2248</f>
        <v>5641871.5199999809</v>
      </c>
      <c r="G2249" s="11">
        <f>OM[[#This Row],[∆ AUM]]-OM[[#This Row],[effetto mercato]]</f>
        <v>-539407.02445180807</v>
      </c>
    </row>
    <row r="2250" spans="1:7">
      <c r="A2250" s="4">
        <v>45274</v>
      </c>
      <c r="B2250">
        <v>0.42680000000000001</v>
      </c>
      <c r="C2250" s="6">
        <f>OM[[#This Row],[Variaz]]/100</f>
        <v>4.2680000000000001E-3</v>
      </c>
      <c r="D2250" s="10">
        <f>AUM[[#This Row],[ Etica Obbligazionario Misto]]</f>
        <v>1550460982.8900001</v>
      </c>
      <c r="E2250" s="10">
        <f>D2249*OM[[#This Row],[Variazione percentuale]]</f>
        <v>6591591.7873885194</v>
      </c>
      <c r="F2250" s="11">
        <f>OM[[#This Row],[AUM]]-D2249</f>
        <v>6039289.5000002384</v>
      </c>
      <c r="G2250" s="11">
        <f>OM[[#This Row],[∆ AUM]]-OM[[#This Row],[effetto mercato]]</f>
        <v>-552302.28738828097</v>
      </c>
    </row>
    <row r="2251" spans="1:7">
      <c r="A2251" s="4">
        <v>45275</v>
      </c>
      <c r="B2251">
        <v>0.45150000000000001</v>
      </c>
      <c r="C2251" s="6">
        <f>OM[[#This Row],[Variaz]]/100</f>
        <v>4.5149999999999999E-3</v>
      </c>
      <c r="D2251" s="10">
        <f>AUM[[#This Row],[ Etica Obbligazionario Misto]]</f>
        <v>1556768743.1099999</v>
      </c>
      <c r="E2251" s="10">
        <f>D2250*OM[[#This Row],[Variazione percentuale]]</f>
        <v>7000331.3377483506</v>
      </c>
      <c r="F2251" s="11">
        <f>OM[[#This Row],[AUM]]-D2250</f>
        <v>6307760.2199997902</v>
      </c>
      <c r="G2251" s="11">
        <f>OM[[#This Row],[∆ AUM]]-OM[[#This Row],[effetto mercato]]</f>
        <v>-692571.11774856038</v>
      </c>
    </row>
    <row r="2252" spans="1:7">
      <c r="A2252" s="4">
        <v>45278</v>
      </c>
      <c r="B2252">
        <v>-0.1983</v>
      </c>
      <c r="C2252" s="6">
        <f>OM[[#This Row],[Variaz]]/100</f>
        <v>-1.983E-3</v>
      </c>
      <c r="D2252" s="10">
        <f>AUM[[#This Row],[ Etica Obbligazionario Misto]]</f>
        <v>1553023491.0399997</v>
      </c>
      <c r="E2252" s="10">
        <f>D2251*OM[[#This Row],[Variazione percentuale]]</f>
        <v>-3087072.4175871299</v>
      </c>
      <c r="F2252" s="11">
        <f>OM[[#This Row],[AUM]]-D2251</f>
        <v>-3745252.0700001717</v>
      </c>
      <c r="G2252" s="11">
        <f>OM[[#This Row],[∆ AUM]]-OM[[#This Row],[effetto mercato]]</f>
        <v>-658179.6524130418</v>
      </c>
    </row>
    <row r="2253" spans="1:7">
      <c r="A2253" s="4">
        <v>45279</v>
      </c>
      <c r="B2253">
        <v>0.41070000000000001</v>
      </c>
      <c r="C2253" s="6">
        <f>OM[[#This Row],[Variaz]]/100</f>
        <v>4.1070000000000004E-3</v>
      </c>
      <c r="D2253" s="10">
        <f>AUM[[#This Row],[ Etica Obbligazionario Misto]]</f>
        <v>1558840066.0899999</v>
      </c>
      <c r="E2253" s="10">
        <f>D2252*OM[[#This Row],[Variazione percentuale]]</f>
        <v>6378267.4777012793</v>
      </c>
      <c r="F2253" s="11">
        <f>OM[[#This Row],[AUM]]-D2252</f>
        <v>5816575.0500001907</v>
      </c>
      <c r="G2253" s="11">
        <f>OM[[#This Row],[∆ AUM]]-OM[[#This Row],[effetto mercato]]</f>
        <v>-561692.4277010886</v>
      </c>
    </row>
    <row r="2254" spans="1:7">
      <c r="A2254" s="4">
        <v>45280</v>
      </c>
      <c r="B2254">
        <v>0.17150000000000001</v>
      </c>
      <c r="C2254" s="6">
        <f>OM[[#This Row],[Variaz]]/100</f>
        <v>1.7150000000000002E-3</v>
      </c>
      <c r="D2254" s="10">
        <f>AUM[[#This Row],[ Etica Obbligazionario Misto]]</f>
        <v>1560884325.78</v>
      </c>
      <c r="E2254" s="10">
        <f>D2253*OM[[#This Row],[Variazione percentuale]]</f>
        <v>2673410.71334435</v>
      </c>
      <c r="F2254" s="11">
        <f>OM[[#This Row],[AUM]]-D2253</f>
        <v>2044259.6900000572</v>
      </c>
      <c r="G2254" s="11">
        <f>OM[[#This Row],[∆ AUM]]-OM[[#This Row],[effetto mercato]]</f>
        <v>-629151.02334429277</v>
      </c>
    </row>
    <row r="2255" spans="1:7">
      <c r="A2255" s="4">
        <v>45281</v>
      </c>
      <c r="B2255">
        <v>9.2200000000000004E-2</v>
      </c>
      <c r="C2255" s="6">
        <f>OM[[#This Row],[Variaz]]/100</f>
        <v>9.2200000000000008E-4</v>
      </c>
      <c r="D2255" s="10">
        <f>AUM[[#This Row],[ Etica Obbligazionario Misto]]</f>
        <v>1562016672.4099998</v>
      </c>
      <c r="E2255" s="10">
        <f>D2254*OM[[#This Row],[Variazione percentuale]]</f>
        <v>1439135.3483691602</v>
      </c>
      <c r="F2255" s="11">
        <f>OM[[#This Row],[AUM]]-D2254</f>
        <v>1132346.629999876</v>
      </c>
      <c r="G2255" s="11">
        <f>OM[[#This Row],[∆ AUM]]-OM[[#This Row],[effetto mercato]]</f>
        <v>-306788.71836928418</v>
      </c>
    </row>
    <row r="2256" spans="1:7">
      <c r="A2256" s="4">
        <v>45282</v>
      </c>
      <c r="B2256">
        <v>2.63E-2</v>
      </c>
      <c r="C2256" s="6">
        <f>OM[[#This Row],[Variaz]]/100</f>
        <v>2.63E-4</v>
      </c>
      <c r="D2256" s="10">
        <f>AUM[[#This Row],[ Etica Obbligazionario Misto]]</f>
        <v>1562301475.1800001</v>
      </c>
      <c r="E2256" s="10">
        <f>D2255*OM[[#This Row],[Variazione percentuale]]</f>
        <v>410810.38484382996</v>
      </c>
      <c r="F2256" s="11">
        <f>OM[[#This Row],[AUM]]-D2255</f>
        <v>284802.77000021935</v>
      </c>
      <c r="G2256" s="11">
        <f>OM[[#This Row],[∆ AUM]]-OM[[#This Row],[effetto mercato]]</f>
        <v>-126007.61484361062</v>
      </c>
    </row>
    <row r="2257" spans="1:7">
      <c r="A2257" s="4">
        <v>45287</v>
      </c>
      <c r="B2257">
        <v>0.31569999999999998</v>
      </c>
      <c r="C2257" s="6">
        <f>OM[[#This Row],[Variaz]]/100</f>
        <v>3.1569999999999997E-3</v>
      </c>
      <c r="D2257" s="10">
        <f>AUM[[#This Row],[ Etica Obbligazionario Misto]]</f>
        <v>1566898737.8200002</v>
      </c>
      <c r="E2257" s="10">
        <f>D2256*OM[[#This Row],[Variazione percentuale]]</f>
        <v>4932185.75714326</v>
      </c>
      <c r="F2257" s="11">
        <f>OM[[#This Row],[AUM]]-D2256</f>
        <v>4597262.6400001049</v>
      </c>
      <c r="G2257" s="11">
        <f>OM[[#This Row],[∆ AUM]]-OM[[#This Row],[effetto mercato]]</f>
        <v>-334923.11714315508</v>
      </c>
    </row>
    <row r="2258" spans="1:7">
      <c r="A2258" s="4">
        <v>45288</v>
      </c>
      <c r="B2258">
        <v>-0.26229999999999998</v>
      </c>
      <c r="C2258" s="6">
        <f>OM[[#This Row],[Variaz]]/100</f>
        <v>-2.6229999999999999E-3</v>
      </c>
      <c r="D2258" s="10">
        <f>AUM[[#This Row],[ Etica Obbligazionario Misto]]</f>
        <v>1562468160.01</v>
      </c>
      <c r="E2258" s="10">
        <f>D2257*OM[[#This Row],[Variazione percentuale]]</f>
        <v>-4109975.3893018602</v>
      </c>
      <c r="F2258" s="11">
        <f>OM[[#This Row],[AUM]]-D2257</f>
        <v>-4430577.8100001812</v>
      </c>
      <c r="G2258" s="11">
        <f>OM[[#This Row],[∆ AUM]]-OM[[#This Row],[effetto mercato]]</f>
        <v>-320602.42069832096</v>
      </c>
    </row>
    <row r="2259" spans="1:7">
      <c r="A2259" s="4">
        <v>45289</v>
      </c>
      <c r="B2259">
        <v>-0.35499999999999998</v>
      </c>
      <c r="C2259" s="6">
        <f>OM[[#This Row],[Variaz]]/100</f>
        <v>-3.5499999999999998E-3</v>
      </c>
      <c r="D2259" s="10">
        <f>AUM[[#This Row],[ Etica Obbligazionario Misto]]</f>
        <v>1556934127.8</v>
      </c>
      <c r="E2259" s="10">
        <f>D2258*OM[[#This Row],[Variazione percentuale]]</f>
        <v>-5546761.9680354996</v>
      </c>
      <c r="F2259" s="11">
        <f>OM[[#This Row],[AUM]]-D2258</f>
        <v>-5534032.2100000381</v>
      </c>
      <c r="G2259" s="11">
        <f>OM[[#This Row],[∆ AUM]]-OM[[#This Row],[effetto mercato]]</f>
        <v>12729.758035461418</v>
      </c>
    </row>
    <row r="2260" spans="1:7">
      <c r="A2260" s="4">
        <v>45293</v>
      </c>
      <c r="B2260">
        <v>-0.1583</v>
      </c>
      <c r="C2260" s="6">
        <f>OM[[#This Row],[Variaz]]/100</f>
        <v>-1.583E-3</v>
      </c>
      <c r="D2260" s="10">
        <f>AUM[[#This Row],[ Etica Obbligazionario Misto]]</f>
        <v>1554156354.2499998</v>
      </c>
      <c r="E2260" s="10">
        <f>D2259*OM[[#This Row],[Variazione percentuale]]</f>
        <v>-2464626.7243073997</v>
      </c>
      <c r="F2260" s="11">
        <f>OM[[#This Row],[AUM]]-D2259</f>
        <v>-2777773.5500001907</v>
      </c>
      <c r="G2260" s="11">
        <f>OM[[#This Row],[∆ AUM]]-OM[[#This Row],[effetto mercato]]</f>
        <v>-313146.82569279103</v>
      </c>
    </row>
    <row r="2261" spans="1:7">
      <c r="A2261" s="4">
        <v>45294</v>
      </c>
      <c r="B2261">
        <v>-2.64E-2</v>
      </c>
      <c r="C2261" s="6">
        <f>OM[[#This Row],[Variaz]]/100</f>
        <v>-2.6400000000000002E-4</v>
      </c>
      <c r="D2261" s="10">
        <f>AUM[[#This Row],[ Etica Obbligazionario Misto]]</f>
        <v>1553625333.01</v>
      </c>
      <c r="E2261" s="10">
        <f>D2260*OM[[#This Row],[Variazione percentuale]]</f>
        <v>-410297.27752199996</v>
      </c>
      <c r="F2261" s="11">
        <f>OM[[#This Row],[AUM]]-D2260</f>
        <v>-531021.23999977112</v>
      </c>
      <c r="G2261" s="11">
        <f>OM[[#This Row],[∆ AUM]]-OM[[#This Row],[effetto mercato]]</f>
        <v>-120723.96247777116</v>
      </c>
    </row>
    <row r="2262" spans="1:7">
      <c r="A2262" s="4">
        <v>45295</v>
      </c>
      <c r="B2262">
        <v>-0.47589999999999999</v>
      </c>
      <c r="C2262" s="6">
        <f>OM[[#This Row],[Variaz]]/100</f>
        <v>-4.7590000000000002E-3</v>
      </c>
      <c r="D2262" s="10">
        <f>AUM[[#This Row],[ Etica Obbligazionario Misto]]</f>
        <v>1546674655.71</v>
      </c>
      <c r="E2262" s="10">
        <f>D2261*OM[[#This Row],[Variazione percentuale]]</f>
        <v>-7393702.9597945902</v>
      </c>
      <c r="F2262" s="11">
        <f>OM[[#This Row],[AUM]]-D2261</f>
        <v>-6950677.2999999523</v>
      </c>
      <c r="G2262" s="11">
        <f>OM[[#This Row],[∆ AUM]]-OM[[#This Row],[effetto mercato]]</f>
        <v>443025.65979463793</v>
      </c>
    </row>
    <row r="2263" spans="1:7">
      <c r="A2263" s="4">
        <v>45296</v>
      </c>
      <c r="B2263">
        <v>-0.17269999999999999</v>
      </c>
      <c r="C2263" s="6">
        <f>OM[[#This Row],[Variaz]]/100</f>
        <v>-1.727E-3</v>
      </c>
      <c r="D2263" s="10">
        <f>AUM[[#This Row],[ Etica Obbligazionario Misto]]</f>
        <v>1544099123.99</v>
      </c>
      <c r="E2263" s="10">
        <f>D2262*OM[[#This Row],[Variazione percentuale]]</f>
        <v>-2671107.13041117</v>
      </c>
      <c r="F2263" s="11">
        <f>OM[[#This Row],[AUM]]-D2262</f>
        <v>-2575531.7200000286</v>
      </c>
      <c r="G2263" s="11">
        <f>OM[[#This Row],[∆ AUM]]-OM[[#This Row],[effetto mercato]]</f>
        <v>95575.410411141347</v>
      </c>
    </row>
    <row r="2264" spans="1:7">
      <c r="A2264" s="4">
        <v>45299</v>
      </c>
      <c r="B2264">
        <v>0.23949999999999999</v>
      </c>
      <c r="C2264" s="6">
        <f>OM[[#This Row],[Variaz]]/100</f>
        <v>2.395E-3</v>
      </c>
      <c r="D2264" s="10">
        <f>AUM[[#This Row],[ Etica Obbligazionario Misto]]</f>
        <v>1547429445.26</v>
      </c>
      <c r="E2264" s="10">
        <f>D2263*OM[[#This Row],[Variazione percentuale]]</f>
        <v>3698117.4019560502</v>
      </c>
      <c r="F2264" s="11">
        <f>OM[[#This Row],[AUM]]-D2263</f>
        <v>3330321.2699999809</v>
      </c>
      <c r="G2264" s="11">
        <f>OM[[#This Row],[∆ AUM]]-OM[[#This Row],[effetto mercato]]</f>
        <v>-367796.13195606926</v>
      </c>
    </row>
    <row r="2265" spans="1:7">
      <c r="A2265" s="4">
        <v>45300</v>
      </c>
      <c r="B2265">
        <v>-0.14599999999999999</v>
      </c>
      <c r="C2265" s="6">
        <f>OM[[#This Row],[Variaz]]/100</f>
        <v>-1.4599999999999999E-3</v>
      </c>
      <c r="D2265" s="10">
        <f>AUM[[#This Row],[ Etica Obbligazionario Misto]]</f>
        <v>1545271944.8899999</v>
      </c>
      <c r="E2265" s="10">
        <f>D2264*OM[[#This Row],[Variazione percentuale]]</f>
        <v>-2259246.9900795999</v>
      </c>
      <c r="F2265" s="11">
        <f>OM[[#This Row],[AUM]]-D2264</f>
        <v>-2157500.370000124</v>
      </c>
      <c r="G2265" s="11">
        <f>OM[[#This Row],[∆ AUM]]-OM[[#This Row],[effetto mercato]]</f>
        <v>101746.62007947592</v>
      </c>
    </row>
    <row r="2266" spans="1:7">
      <c r="A2266" s="4">
        <v>45301</v>
      </c>
      <c r="B2266">
        <v>-3.9899999999999998E-2</v>
      </c>
      <c r="C2266" s="6">
        <f>OM[[#This Row],[Variaz]]/100</f>
        <v>-3.9899999999999999E-4</v>
      </c>
      <c r="D2266" s="10">
        <f>AUM[[#This Row],[ Etica Obbligazionario Misto]]</f>
        <v>1544304242.3999999</v>
      </c>
      <c r="E2266" s="10">
        <f>D2265*OM[[#This Row],[Variazione percentuale]]</f>
        <v>-616563.50601110992</v>
      </c>
      <c r="F2266" s="11">
        <f>OM[[#This Row],[AUM]]-D2265</f>
        <v>-967702.49000000954</v>
      </c>
      <c r="G2266" s="11">
        <f>OM[[#This Row],[∆ AUM]]-OM[[#This Row],[effetto mercato]]</f>
        <v>-351138.98398889962</v>
      </c>
    </row>
    <row r="2267" spans="1:7">
      <c r="A2267" s="4">
        <v>45302</v>
      </c>
      <c r="B2267">
        <v>0.10639999999999999</v>
      </c>
      <c r="C2267" s="6">
        <f>OM[[#This Row],[Variaz]]/100</f>
        <v>1.0639999999999998E-3</v>
      </c>
      <c r="D2267" s="10">
        <f>AUM[[#This Row],[ Etica Obbligazionario Misto]]</f>
        <v>1545587369.6599998</v>
      </c>
      <c r="E2267" s="10">
        <f>D2266*OM[[#This Row],[Variazione percentuale]]</f>
        <v>1643139.7139135995</v>
      </c>
      <c r="F2267" s="11">
        <f>OM[[#This Row],[AUM]]-D2266</f>
        <v>1283127.2599999905</v>
      </c>
      <c r="G2267" s="11">
        <f>OM[[#This Row],[∆ AUM]]-OM[[#This Row],[effetto mercato]]</f>
        <v>-360012.45391360903</v>
      </c>
    </row>
    <row r="2268" spans="1:7">
      <c r="A2268" s="4">
        <v>45303</v>
      </c>
      <c r="B2268">
        <v>0.27900000000000003</v>
      </c>
      <c r="C2268" s="6">
        <f>OM[[#This Row],[Variaz]]/100</f>
        <v>2.7900000000000004E-3</v>
      </c>
      <c r="D2268" s="10">
        <f>AUM[[#This Row],[ Etica Obbligazionario Misto]]</f>
        <v>1549371078.77</v>
      </c>
      <c r="E2268" s="10">
        <f>D2267*OM[[#This Row],[Variazione percentuale]]</f>
        <v>4312188.7613514001</v>
      </c>
      <c r="F2268" s="11">
        <f>OM[[#This Row],[AUM]]-D2267</f>
        <v>3783709.1100001335</v>
      </c>
      <c r="G2268" s="11">
        <f>OM[[#This Row],[∆ AUM]]-OM[[#This Row],[effetto mercato]]</f>
        <v>-528479.65135126654</v>
      </c>
    </row>
    <row r="2269" spans="1:7">
      <c r="A2269" s="4">
        <v>45306</v>
      </c>
      <c r="B2269">
        <v>-0.21190000000000001</v>
      </c>
      <c r="C2269" s="6">
        <f>OM[[#This Row],[Variaz]]/100</f>
        <v>-2.1190000000000002E-3</v>
      </c>
      <c r="D2269" s="10">
        <f>AUM[[#This Row],[ Etica Obbligazionario Misto]]</f>
        <v>1545908680.0900002</v>
      </c>
      <c r="E2269" s="10">
        <f>D2268*OM[[#This Row],[Variazione percentuale]]</f>
        <v>-3283117.3159136302</v>
      </c>
      <c r="F2269" s="11">
        <f>OM[[#This Row],[AUM]]-D2268</f>
        <v>-3462398.6799998283</v>
      </c>
      <c r="G2269" s="11">
        <f>OM[[#This Row],[∆ AUM]]-OM[[#This Row],[effetto mercato]]</f>
        <v>-179281.36408619815</v>
      </c>
    </row>
    <row r="2270" spans="1:7">
      <c r="A2270" s="4">
        <v>45307</v>
      </c>
      <c r="B2270">
        <v>-0.1062</v>
      </c>
      <c r="C2270" s="6">
        <f>OM[[#This Row],[Variaz]]/100</f>
        <v>-1.062E-3</v>
      </c>
      <c r="D2270" s="10">
        <f>AUM[[#This Row],[ Etica Obbligazionario Misto]]</f>
        <v>1543767954.8499999</v>
      </c>
      <c r="E2270" s="10">
        <f>D2269*OM[[#This Row],[Variazione percentuale]]</f>
        <v>-1641755.0182555802</v>
      </c>
      <c r="F2270" s="11">
        <f>OM[[#This Row],[AUM]]-D2269</f>
        <v>-2140725.240000248</v>
      </c>
      <c r="G2270" s="11">
        <f>OM[[#This Row],[∆ AUM]]-OM[[#This Row],[effetto mercato]]</f>
        <v>-498970.22174466774</v>
      </c>
    </row>
    <row r="2271" spans="1:7">
      <c r="A2271" s="4">
        <v>45308</v>
      </c>
      <c r="B2271">
        <v>-0.3322</v>
      </c>
      <c r="C2271" s="6">
        <f>OM[[#This Row],[Variaz]]/100</f>
        <v>-3.3219999999999999E-3</v>
      </c>
      <c r="D2271" s="10">
        <f>AUM[[#This Row],[ Etica Obbligazionario Misto]]</f>
        <v>1538048626.1799998</v>
      </c>
      <c r="E2271" s="10">
        <f>D2270*OM[[#This Row],[Variazione percentuale]]</f>
        <v>-5128397.1460116999</v>
      </c>
      <c r="F2271" s="11">
        <f>OM[[#This Row],[AUM]]-D2270</f>
        <v>-5719328.6700000763</v>
      </c>
      <c r="G2271" s="11">
        <f>OM[[#This Row],[∆ AUM]]-OM[[#This Row],[effetto mercato]]</f>
        <v>-590931.52398837637</v>
      </c>
    </row>
    <row r="2272" spans="1:7">
      <c r="A2272" s="4">
        <v>45309</v>
      </c>
      <c r="B2272">
        <v>-2.6700000000000002E-2</v>
      </c>
      <c r="C2272" s="6">
        <f>OM[[#This Row],[Variaz]]/100</f>
        <v>-2.6700000000000004E-4</v>
      </c>
      <c r="D2272" s="10">
        <f>AUM[[#This Row],[ Etica Obbligazionario Misto]]</f>
        <v>1536747874.97</v>
      </c>
      <c r="E2272" s="10">
        <f>D2271*OM[[#This Row],[Variazione percentuale]]</f>
        <v>-410658.98319006001</v>
      </c>
      <c r="F2272" s="11">
        <f>OM[[#This Row],[AUM]]-D2271</f>
        <v>-1300751.2099997997</v>
      </c>
      <c r="G2272" s="11">
        <f>OM[[#This Row],[∆ AUM]]-OM[[#This Row],[effetto mercato]]</f>
        <v>-890092.22680973972</v>
      </c>
    </row>
    <row r="2273" spans="1:7">
      <c r="A2273" s="4">
        <v>45310</v>
      </c>
      <c r="B2273">
        <v>0.16</v>
      </c>
      <c r="C2273" s="6">
        <f>OM[[#This Row],[Variaz]]/100</f>
        <v>1.6000000000000001E-3</v>
      </c>
      <c r="D2273" s="10">
        <f>AUM[[#This Row],[ Etica Obbligazionario Misto]]</f>
        <v>1538523447.01</v>
      </c>
      <c r="E2273" s="10">
        <f>D2272*OM[[#This Row],[Variazione percentuale]]</f>
        <v>2458796.5999520002</v>
      </c>
      <c r="F2273" s="11">
        <f>OM[[#This Row],[AUM]]-D2272</f>
        <v>1775572.0399999619</v>
      </c>
      <c r="G2273" s="11">
        <f>OM[[#This Row],[∆ AUM]]-OM[[#This Row],[effetto mercato]]</f>
        <v>-683224.55995203834</v>
      </c>
    </row>
    <row r="2274" spans="1:7">
      <c r="A2274" s="4">
        <v>45313</v>
      </c>
      <c r="B2274">
        <v>0.26629999999999998</v>
      </c>
      <c r="C2274" s="6">
        <f>OM[[#This Row],[Variaz]]/100</f>
        <v>2.663E-3</v>
      </c>
      <c r="D2274" s="10">
        <f>AUM[[#This Row],[ Etica Obbligazionario Misto]]</f>
        <v>1542387928.8800001</v>
      </c>
      <c r="E2274" s="10">
        <f>D2273*OM[[#This Row],[Variazione percentuale]]</f>
        <v>4097087.9393876302</v>
      </c>
      <c r="F2274" s="11">
        <f>OM[[#This Row],[AUM]]-D2273</f>
        <v>3864481.870000124</v>
      </c>
      <c r="G2274" s="11">
        <f>OM[[#This Row],[∆ AUM]]-OM[[#This Row],[effetto mercato]]</f>
        <v>-232606.06938750623</v>
      </c>
    </row>
    <row r="2275" spans="1:7">
      <c r="A2275" s="4">
        <v>45314</v>
      </c>
      <c r="B2275">
        <v>-0.2258</v>
      </c>
      <c r="C2275" s="6">
        <f>OM[[#This Row],[Variaz]]/100</f>
        <v>-2.258E-3</v>
      </c>
      <c r="D2275" s="10">
        <f>AUM[[#This Row],[ Etica Obbligazionario Misto]]</f>
        <v>1538154647.3199999</v>
      </c>
      <c r="E2275" s="10">
        <f>D2274*OM[[#This Row],[Variazione percentuale]]</f>
        <v>-3482711.9434110401</v>
      </c>
      <c r="F2275" s="11">
        <f>OM[[#This Row],[AUM]]-D2274</f>
        <v>-4233281.5600001812</v>
      </c>
      <c r="G2275" s="11">
        <f>OM[[#This Row],[∆ AUM]]-OM[[#This Row],[effetto mercato]]</f>
        <v>-750569.61658914108</v>
      </c>
    </row>
    <row r="2276" spans="1:7">
      <c r="A2276" s="4">
        <v>45315</v>
      </c>
      <c r="B2276">
        <v>0</v>
      </c>
      <c r="C2276" s="6">
        <f>OM[[#This Row],[Variaz]]/100</f>
        <v>0</v>
      </c>
      <c r="D2276" s="10">
        <f>AUM[[#This Row],[ Etica Obbligazionario Misto]]</f>
        <v>1537898869.5899999</v>
      </c>
      <c r="E2276" s="10">
        <f>D2275*OM[[#This Row],[Variazione percentuale]]</f>
        <v>0</v>
      </c>
      <c r="F2276" s="11">
        <f>OM[[#This Row],[AUM]]-D2275</f>
        <v>-255777.73000001907</v>
      </c>
      <c r="G2276" s="11">
        <f>OM[[#This Row],[∆ AUM]]-OM[[#This Row],[effetto mercato]]</f>
        <v>-255777.73000001907</v>
      </c>
    </row>
    <row r="2277" spans="1:7">
      <c r="A2277" s="4">
        <v>45316</v>
      </c>
      <c r="B2277">
        <v>0.38600000000000001</v>
      </c>
      <c r="C2277" s="6">
        <f>OM[[#This Row],[Variaz]]/100</f>
        <v>3.8600000000000001E-3</v>
      </c>
      <c r="D2277" s="10">
        <f>AUM[[#This Row],[ Etica Obbligazionario Misto]]</f>
        <v>1543396916.9100001</v>
      </c>
      <c r="E2277" s="10">
        <f>D2276*OM[[#This Row],[Variazione percentuale]]</f>
        <v>5936289.6366173998</v>
      </c>
      <c r="F2277" s="11">
        <f>OM[[#This Row],[AUM]]-D2276</f>
        <v>5498047.3200001717</v>
      </c>
      <c r="G2277" s="11">
        <f>OM[[#This Row],[∆ AUM]]-OM[[#This Row],[effetto mercato]]</f>
        <v>-438242.31661722809</v>
      </c>
    </row>
    <row r="2278" spans="1:7">
      <c r="A2278" s="4">
        <v>45317</v>
      </c>
      <c r="B2278">
        <v>-2.6499999999999999E-2</v>
      </c>
      <c r="C2278" s="6">
        <f>OM[[#This Row],[Variaz]]/100</f>
        <v>-2.6499999999999999E-4</v>
      </c>
      <c r="D2278" s="10">
        <f>AUM[[#This Row],[ Etica Obbligazionario Misto]]</f>
        <v>1542507647.6200001</v>
      </c>
      <c r="E2278" s="10">
        <f>D2277*OM[[#This Row],[Variazione percentuale]]</f>
        <v>-409000.18298114999</v>
      </c>
      <c r="F2278" s="11">
        <f>OM[[#This Row],[AUM]]-D2277</f>
        <v>-889269.28999996185</v>
      </c>
      <c r="G2278" s="11">
        <f>OM[[#This Row],[∆ AUM]]-OM[[#This Row],[effetto mercato]]</f>
        <v>-480269.10701881186</v>
      </c>
    </row>
    <row r="2279" spans="1:7">
      <c r="A2279" s="4">
        <v>45320</v>
      </c>
      <c r="B2279">
        <v>0.4244</v>
      </c>
      <c r="C2279" s="6">
        <f>OM[[#This Row],[Variaz]]/100</f>
        <v>4.2440000000000004E-3</v>
      </c>
      <c r="D2279" s="10">
        <f>AUM[[#This Row],[ Etica Obbligazionario Misto]]</f>
        <v>1548957311.24</v>
      </c>
      <c r="E2279" s="10">
        <f>D2278*OM[[#This Row],[Variazione percentuale]]</f>
        <v>6546402.4564992813</v>
      </c>
      <c r="F2279" s="11">
        <f>OM[[#This Row],[AUM]]-D2278</f>
        <v>6449663.6199998856</v>
      </c>
      <c r="G2279" s="11">
        <f>OM[[#This Row],[∆ AUM]]-OM[[#This Row],[effetto mercato]]</f>
        <v>-96738.83649939578</v>
      </c>
    </row>
    <row r="2280" spans="1:7">
      <c r="A2280" s="4">
        <v>45321</v>
      </c>
      <c r="B2280">
        <v>-0.23769999999999999</v>
      </c>
      <c r="C2280" s="6">
        <f>OM[[#This Row],[Variaz]]/100</f>
        <v>-2.3769999999999998E-3</v>
      </c>
      <c r="D2280" s="10">
        <f>AUM[[#This Row],[ Etica Obbligazionario Misto]]</f>
        <v>1545097767.2099998</v>
      </c>
      <c r="E2280" s="10">
        <f>D2279*OM[[#This Row],[Variazione percentuale]]</f>
        <v>-3681871.5288174795</v>
      </c>
      <c r="F2280" s="11">
        <f>OM[[#This Row],[AUM]]-D2279</f>
        <v>-3859544.0300002098</v>
      </c>
      <c r="G2280" s="11">
        <f>OM[[#This Row],[∆ AUM]]-OM[[#This Row],[effetto mercato]]</f>
        <v>-177672.50118273031</v>
      </c>
    </row>
    <row r="2281" spans="1:7">
      <c r="A2281" s="4">
        <v>45322</v>
      </c>
      <c r="B2281">
        <v>0.27800000000000002</v>
      </c>
      <c r="C2281" s="6">
        <f>OM[[#This Row],[Variaz]]/100</f>
        <v>2.7800000000000004E-3</v>
      </c>
      <c r="D2281" s="10">
        <f>AUM[[#This Row],[ Etica Obbligazionario Misto]]</f>
        <v>1548843966.8999999</v>
      </c>
      <c r="E2281" s="10">
        <f>D2280*OM[[#This Row],[Variazione percentuale]]</f>
        <v>4295371.7928438</v>
      </c>
      <c r="F2281" s="11">
        <f>OM[[#This Row],[AUM]]-D2280</f>
        <v>3746199.6900000572</v>
      </c>
      <c r="G2281" s="11">
        <f>OM[[#This Row],[∆ AUM]]-OM[[#This Row],[effetto mercato]]</f>
        <v>-549172.10284374282</v>
      </c>
    </row>
    <row r="2282" spans="1:7">
      <c r="A2282" s="4">
        <v>45323</v>
      </c>
      <c r="B2282">
        <v>0.1056</v>
      </c>
      <c r="C2282" s="6">
        <f>OM[[#This Row],[Variaz]]/100</f>
        <v>1.0560000000000001E-3</v>
      </c>
      <c r="D2282" s="10">
        <f>AUM[[#This Row],[ Etica Obbligazionario Misto]]</f>
        <v>1549702021.6900001</v>
      </c>
      <c r="E2282" s="10">
        <f>D2281*OM[[#This Row],[Variazione percentuale]]</f>
        <v>1635579.2290463999</v>
      </c>
      <c r="F2282" s="11">
        <f>OM[[#This Row],[AUM]]-D2281</f>
        <v>858054.79000020027</v>
      </c>
      <c r="G2282" s="11">
        <f>OM[[#This Row],[∆ AUM]]-OM[[#This Row],[effetto mercato]]</f>
        <v>-777524.43904619967</v>
      </c>
    </row>
    <row r="2283" spans="1:7">
      <c r="A2283" s="4">
        <v>45324</v>
      </c>
      <c r="B2283">
        <v>-0.34289999999999998</v>
      </c>
      <c r="C2283" s="6">
        <f>OM[[#This Row],[Variaz]]/100</f>
        <v>-3.4289999999999998E-3</v>
      </c>
      <c r="D2283" s="10">
        <f>AUM[[#This Row],[ Etica Obbligazionario Misto]]</f>
        <v>1543896991.3099999</v>
      </c>
      <c r="E2283" s="10">
        <f>D2282*OM[[#This Row],[Variazione percentuale]]</f>
        <v>-5313928.2323750099</v>
      </c>
      <c r="F2283" s="11">
        <f>OM[[#This Row],[AUM]]-D2282</f>
        <v>-5805030.3800001144</v>
      </c>
      <c r="G2283" s="11">
        <f>OM[[#This Row],[∆ AUM]]-OM[[#This Row],[effetto mercato]]</f>
        <v>-491102.14762510452</v>
      </c>
    </row>
    <row r="2284" spans="1:7">
      <c r="A2284" s="4">
        <v>45327</v>
      </c>
      <c r="B2284">
        <v>-0.25140000000000001</v>
      </c>
      <c r="C2284" s="6">
        <f>OM[[#This Row],[Variaz]]/100</f>
        <v>-2.5140000000000002E-3</v>
      </c>
      <c r="D2284" s="10">
        <f>AUM[[#This Row],[ Etica Obbligazionario Misto]]</f>
        <v>1539938625.4599998</v>
      </c>
      <c r="E2284" s="10">
        <f>D2283*OM[[#This Row],[Variazione percentuale]]</f>
        <v>-3881357.0361533402</v>
      </c>
      <c r="F2284" s="11">
        <f>OM[[#This Row],[AUM]]-D2283</f>
        <v>-3958365.8500001431</v>
      </c>
      <c r="G2284" s="11">
        <f>OM[[#This Row],[∆ AUM]]-OM[[#This Row],[effetto mercato]]</f>
        <v>-77008.813846802805</v>
      </c>
    </row>
    <row r="2285" spans="1:7">
      <c r="A2285" s="4">
        <v>45328</v>
      </c>
      <c r="B2285">
        <v>9.2899999999999996E-2</v>
      </c>
      <c r="C2285" s="6">
        <f>OM[[#This Row],[Variaz]]/100</f>
        <v>9.2899999999999992E-4</v>
      </c>
      <c r="D2285" s="10">
        <f>AUM[[#This Row],[ Etica Obbligazionario Misto]]</f>
        <v>1541157660.7</v>
      </c>
      <c r="E2285" s="10">
        <f>D2284*OM[[#This Row],[Variazione percentuale]]</f>
        <v>1430602.9830523396</v>
      </c>
      <c r="F2285" s="11">
        <f>OM[[#This Row],[AUM]]-D2284</f>
        <v>1219035.240000248</v>
      </c>
      <c r="G2285" s="11">
        <f>OM[[#This Row],[∆ AUM]]-OM[[#This Row],[effetto mercato]]</f>
        <v>-211567.74305209168</v>
      </c>
    </row>
    <row r="2286" spans="1:7">
      <c r="A2286" s="4">
        <v>45329</v>
      </c>
      <c r="B2286">
        <v>-0.13250000000000001</v>
      </c>
      <c r="C2286" s="6">
        <f>OM[[#This Row],[Variaz]]/100</f>
        <v>-1.325E-3</v>
      </c>
      <c r="D2286" s="10">
        <f>AUM[[#This Row],[ Etica Obbligazionario Misto]]</f>
        <v>1538646576.73</v>
      </c>
      <c r="E2286" s="10">
        <f>D2285*OM[[#This Row],[Variazione percentuale]]</f>
        <v>-2042033.9004275</v>
      </c>
      <c r="F2286" s="11">
        <f>OM[[#This Row],[AUM]]-D2285</f>
        <v>-2511083.9700000286</v>
      </c>
      <c r="G2286" s="11">
        <f>OM[[#This Row],[∆ AUM]]-OM[[#This Row],[effetto mercato]]</f>
        <v>-469050.06957252859</v>
      </c>
    </row>
    <row r="2287" spans="1:7">
      <c r="A2287" s="4">
        <v>45330</v>
      </c>
      <c r="B2287">
        <v>-0.14599999999999999</v>
      </c>
      <c r="C2287" s="6">
        <f>OM[[#This Row],[Variaz]]/100</f>
        <v>-1.4599999999999999E-3</v>
      </c>
      <c r="D2287" s="10">
        <f>AUM[[#This Row],[ Etica Obbligazionario Misto]]</f>
        <v>1535584226.0700002</v>
      </c>
      <c r="E2287" s="10">
        <f>D2286*OM[[#This Row],[Variazione percentuale]]</f>
        <v>-2246424.0020257998</v>
      </c>
      <c r="F2287" s="11">
        <f>OM[[#This Row],[AUM]]-D2286</f>
        <v>-3062350.6599998474</v>
      </c>
      <c r="G2287" s="11">
        <f>OM[[#This Row],[∆ AUM]]-OM[[#This Row],[effetto mercato]]</f>
        <v>-815926.65797404759</v>
      </c>
    </row>
    <row r="2288" spans="1:7">
      <c r="A2288" s="4">
        <v>45331</v>
      </c>
      <c r="B2288">
        <v>-0.10630000000000001</v>
      </c>
      <c r="C2288" s="6">
        <f>OM[[#This Row],[Variaz]]/100</f>
        <v>-1.0630000000000001E-3</v>
      </c>
      <c r="D2288" s="10">
        <f>AUM[[#This Row],[ Etica Obbligazionario Misto]]</f>
        <v>1533285183.7900002</v>
      </c>
      <c r="E2288" s="10">
        <f>D2287*OM[[#This Row],[Variazione percentuale]]</f>
        <v>-1632326.0323124104</v>
      </c>
      <c r="F2288" s="11">
        <f>OM[[#This Row],[AUM]]-D2287</f>
        <v>-2299042.2799999714</v>
      </c>
      <c r="G2288" s="11">
        <f>OM[[#This Row],[∆ AUM]]-OM[[#This Row],[effetto mercato]]</f>
        <v>-666716.24768756097</v>
      </c>
    </row>
    <row r="2289" spans="1:7">
      <c r="A2289" s="4">
        <v>45334</v>
      </c>
      <c r="B2289">
        <v>0.22620000000000001</v>
      </c>
      <c r="C2289" s="6">
        <f>OM[[#This Row],[Variaz]]/100</f>
        <v>2.2620000000000001E-3</v>
      </c>
      <c r="D2289" s="10">
        <f>AUM[[#This Row],[ Etica Obbligazionario Misto]]</f>
        <v>1536277287.8399999</v>
      </c>
      <c r="E2289" s="10">
        <f>D2288*OM[[#This Row],[Variazione percentuale]]</f>
        <v>3468291.0857329806</v>
      </c>
      <c r="F2289" s="11">
        <f>OM[[#This Row],[AUM]]-D2288</f>
        <v>2992104.0499997139</v>
      </c>
      <c r="G2289" s="11">
        <f>OM[[#This Row],[∆ AUM]]-OM[[#This Row],[effetto mercato]]</f>
        <v>-476187.03573326673</v>
      </c>
    </row>
    <row r="2290" spans="1:7">
      <c r="A2290" s="4">
        <v>45335</v>
      </c>
      <c r="B2290">
        <v>-0.21240000000000001</v>
      </c>
      <c r="C2290" s="6">
        <f>OM[[#This Row],[Variaz]]/100</f>
        <v>-2.124E-3</v>
      </c>
      <c r="D2290" s="10">
        <f>AUM[[#This Row],[ Etica Obbligazionario Misto]]</f>
        <v>1531830773.9099998</v>
      </c>
      <c r="E2290" s="10">
        <f>D2289*OM[[#This Row],[Variazione percentuale]]</f>
        <v>-3263052.95937216</v>
      </c>
      <c r="F2290" s="11">
        <f>OM[[#This Row],[AUM]]-D2289</f>
        <v>-4446513.9300000668</v>
      </c>
      <c r="G2290" s="11">
        <f>OM[[#This Row],[∆ AUM]]-OM[[#This Row],[effetto mercato]]</f>
        <v>-1183460.9706279067</v>
      </c>
    </row>
    <row r="2291" spans="1:7">
      <c r="A2291" s="4">
        <v>45336</v>
      </c>
      <c r="B2291">
        <v>0.35920000000000002</v>
      </c>
      <c r="C2291" s="6">
        <f>OM[[#This Row],[Variaz]]/100</f>
        <v>3.5920000000000001E-3</v>
      </c>
      <c r="D2291" s="10">
        <f>AUM[[#This Row],[ Etica Obbligazionario Misto]]</f>
        <v>1536806516.8399999</v>
      </c>
      <c r="E2291" s="10">
        <f>D2290*OM[[#This Row],[Variazione percentuale]]</f>
        <v>5502336.1398847196</v>
      </c>
      <c r="F2291" s="11">
        <f>OM[[#This Row],[AUM]]-D2290</f>
        <v>4975742.9300000668</v>
      </c>
      <c r="G2291" s="11">
        <f>OM[[#This Row],[∆ AUM]]-OM[[#This Row],[effetto mercato]]</f>
        <v>-526593.20988465287</v>
      </c>
    </row>
    <row r="2292" spans="1:7">
      <c r="A2292" s="4">
        <v>45337</v>
      </c>
      <c r="B2292">
        <v>-2.6499999999999999E-2</v>
      </c>
      <c r="C2292" s="6">
        <f>OM[[#This Row],[Variaz]]/100</f>
        <v>-2.6499999999999999E-4</v>
      </c>
      <c r="D2292" s="10">
        <f>AUM[[#This Row],[ Etica Obbligazionario Misto]]</f>
        <v>1535469175.0000002</v>
      </c>
      <c r="E2292" s="10">
        <f>D2291*OM[[#This Row],[Variazione percentuale]]</f>
        <v>-407253.72696259996</v>
      </c>
      <c r="F2292" s="11">
        <f>OM[[#This Row],[AUM]]-D2291</f>
        <v>-1337341.8399996758</v>
      </c>
      <c r="G2292" s="11">
        <f>OM[[#This Row],[∆ AUM]]-OM[[#This Row],[effetto mercato]]</f>
        <v>-930088.11303707585</v>
      </c>
    </row>
    <row r="2293" spans="1:7">
      <c r="A2293" s="4">
        <v>45338</v>
      </c>
      <c r="B2293">
        <v>-0.15909999999999999</v>
      </c>
      <c r="C2293" s="6">
        <f>OM[[#This Row],[Variaz]]/100</f>
        <v>-1.591E-3</v>
      </c>
      <c r="D2293" s="10">
        <f>AUM[[#This Row],[ Etica Obbligazionario Misto]]</f>
        <v>1532193950.8300002</v>
      </c>
      <c r="E2293" s="10">
        <f>D2292*OM[[#This Row],[Variazione percentuale]]</f>
        <v>-2442931.4574250001</v>
      </c>
      <c r="F2293" s="11">
        <f>OM[[#This Row],[AUM]]-D2292</f>
        <v>-3275224.1700000763</v>
      </c>
      <c r="G2293" s="11">
        <f>OM[[#This Row],[∆ AUM]]-OM[[#This Row],[effetto mercato]]</f>
        <v>-832292.71257507615</v>
      </c>
    </row>
    <row r="2294" spans="1:7">
      <c r="A2294" s="4">
        <v>45341</v>
      </c>
      <c r="B2294">
        <v>-5.3100000000000001E-2</v>
      </c>
      <c r="C2294" s="6">
        <f>OM[[#This Row],[Variaz]]/100</f>
        <v>-5.31E-4</v>
      </c>
      <c r="D2294" s="10">
        <f>AUM[[#This Row],[ Etica Obbligazionario Misto]]</f>
        <v>1530278293</v>
      </c>
      <c r="E2294" s="10">
        <f>D2293*OM[[#This Row],[Variazione percentuale]]</f>
        <v>-813594.98789073015</v>
      </c>
      <c r="F2294" s="11">
        <f>OM[[#This Row],[AUM]]-D2293</f>
        <v>-1915657.8300001621</v>
      </c>
      <c r="G2294" s="11">
        <f>OM[[#This Row],[∆ AUM]]-OM[[#This Row],[effetto mercato]]</f>
        <v>-1102062.842109432</v>
      </c>
    </row>
    <row r="2295" spans="1:7">
      <c r="A2295" s="4">
        <v>45342</v>
      </c>
      <c r="B2295">
        <v>9.2999999999999999E-2</v>
      </c>
      <c r="C2295" s="6">
        <f>OM[[#This Row],[Variaz]]/100</f>
        <v>9.2999999999999995E-4</v>
      </c>
      <c r="D2295" s="10">
        <f>AUM[[#This Row],[ Etica Obbligazionario Misto]]</f>
        <v>1530816148.48</v>
      </c>
      <c r="E2295" s="10">
        <f>D2294*OM[[#This Row],[Variazione percentuale]]</f>
        <v>1423158.8124899999</v>
      </c>
      <c r="F2295" s="11">
        <f>OM[[#This Row],[AUM]]-D2294</f>
        <v>537855.48000001907</v>
      </c>
      <c r="G2295" s="11">
        <f>OM[[#This Row],[∆ AUM]]-OM[[#This Row],[effetto mercato]]</f>
        <v>-885303.33248998085</v>
      </c>
    </row>
    <row r="2296" spans="1:7">
      <c r="A2296" s="4">
        <v>45343</v>
      </c>
      <c r="B2296">
        <v>-0.3584</v>
      </c>
      <c r="C2296" s="6">
        <f>OM[[#This Row],[Variaz]]/100</f>
        <v>-3.5839999999999999E-3</v>
      </c>
      <c r="D2296" s="10">
        <f>AUM[[#This Row],[ Etica Obbligazionario Misto]]</f>
        <v>1524893430.3</v>
      </c>
      <c r="E2296" s="10">
        <f>D2295*OM[[#This Row],[Variazione percentuale]]</f>
        <v>-5486445.07615232</v>
      </c>
      <c r="F2296" s="11">
        <f>OM[[#This Row],[AUM]]-D2295</f>
        <v>-5922718.1800000668</v>
      </c>
      <c r="G2296" s="11">
        <f>OM[[#This Row],[∆ AUM]]-OM[[#This Row],[effetto mercato]]</f>
        <v>-436273.10384774674</v>
      </c>
    </row>
    <row r="2297" spans="1:7">
      <c r="A2297" s="4">
        <v>45344</v>
      </c>
      <c r="B2297">
        <v>0.27979999999999999</v>
      </c>
      <c r="C2297" s="6">
        <f>OM[[#This Row],[Variaz]]/100</f>
        <v>2.7980000000000001E-3</v>
      </c>
      <c r="D2297" s="10">
        <f>AUM[[#This Row],[ Etica Obbligazionario Misto]]</f>
        <v>1528728005.9300001</v>
      </c>
      <c r="E2297" s="10">
        <f>D2296*OM[[#This Row],[Variazione percentuale]]</f>
        <v>4266651.8179794</v>
      </c>
      <c r="F2297" s="11">
        <f>OM[[#This Row],[AUM]]-D2296</f>
        <v>3834575.6300001144</v>
      </c>
      <c r="G2297" s="11">
        <f>OM[[#This Row],[∆ AUM]]-OM[[#This Row],[effetto mercato]]</f>
        <v>-432076.18797928561</v>
      </c>
    </row>
    <row r="2298" spans="1:7">
      <c r="A2298" s="4">
        <v>45345</v>
      </c>
      <c r="B2298">
        <v>0.43840000000000001</v>
      </c>
      <c r="C2298" s="6">
        <f>OM[[#This Row],[Variaz]]/100</f>
        <v>4.3839999999999999E-3</v>
      </c>
      <c r="D2298" s="10">
        <f>AUM[[#This Row],[ Etica Obbligazionario Misto]]</f>
        <v>1534740055.24</v>
      </c>
      <c r="E2298" s="10">
        <f>D2297*OM[[#This Row],[Variazione percentuale]]</f>
        <v>6701943.5779971201</v>
      </c>
      <c r="F2298" s="11">
        <f>OM[[#This Row],[AUM]]-D2297</f>
        <v>6012049.3099999428</v>
      </c>
      <c r="G2298" s="11">
        <f>OM[[#This Row],[∆ AUM]]-OM[[#This Row],[effetto mercato]]</f>
        <v>-689894.26799717732</v>
      </c>
    </row>
    <row r="2299" spans="1:7">
      <c r="A2299" s="4">
        <v>45348</v>
      </c>
      <c r="B2299">
        <v>-0.42330000000000001</v>
      </c>
      <c r="C2299" s="6">
        <f>OM[[#This Row],[Variaz]]/100</f>
        <v>-4.2329999999999998E-3</v>
      </c>
      <c r="D2299" s="10">
        <f>AUM[[#This Row],[ Etica Obbligazionario Misto]]</f>
        <v>1527320823.3599999</v>
      </c>
      <c r="E2299" s="10">
        <f>D2298*OM[[#This Row],[Variazione percentuale]]</f>
        <v>-6496554.6538309194</v>
      </c>
      <c r="F2299" s="11">
        <f>OM[[#This Row],[AUM]]-D2298</f>
        <v>-7419231.8800001144</v>
      </c>
      <c r="G2299" s="11">
        <f>OM[[#This Row],[∆ AUM]]-OM[[#This Row],[effetto mercato]]</f>
        <v>-922677.22616919503</v>
      </c>
    </row>
    <row r="2300" spans="1:7">
      <c r="A2300" s="4">
        <v>45349</v>
      </c>
      <c r="B2300">
        <v>-0.10630000000000001</v>
      </c>
      <c r="C2300" s="6">
        <f>OM[[#This Row],[Variaz]]/100</f>
        <v>-1.0630000000000001E-3</v>
      </c>
      <c r="D2300" s="10">
        <f>AUM[[#This Row],[ Etica Obbligazionario Misto]]</f>
        <v>1525581257.48</v>
      </c>
      <c r="E2300" s="10">
        <f>D2299*OM[[#This Row],[Variazione percentuale]]</f>
        <v>-1623542.0352316801</v>
      </c>
      <c r="F2300" s="11">
        <f>OM[[#This Row],[AUM]]-D2299</f>
        <v>-1739565.879999876</v>
      </c>
      <c r="G2300" s="11">
        <f>OM[[#This Row],[∆ AUM]]-OM[[#This Row],[effetto mercato]]</f>
        <v>-116023.84476819588</v>
      </c>
    </row>
    <row r="2301" spans="1:7">
      <c r="A2301" s="4">
        <v>45350</v>
      </c>
      <c r="B2301">
        <v>3.9899999999999998E-2</v>
      </c>
      <c r="C2301" s="6">
        <f>OM[[#This Row],[Variaz]]/100</f>
        <v>3.9899999999999999E-4</v>
      </c>
      <c r="D2301" s="10">
        <f>AUM[[#This Row],[ Etica Obbligazionario Misto]]</f>
        <v>1519872858.4699998</v>
      </c>
      <c r="E2301" s="10">
        <f>D2300*OM[[#This Row],[Variazione percentuale]]</f>
        <v>608706.92173452</v>
      </c>
      <c r="F2301" s="11">
        <f>OM[[#This Row],[AUM]]-D2300</f>
        <v>-5708399.0100002289</v>
      </c>
      <c r="G2301" s="11">
        <f>OM[[#This Row],[∆ AUM]]-OM[[#This Row],[effetto mercato]]</f>
        <v>-6317105.9317347491</v>
      </c>
    </row>
    <row r="2302" spans="1:7">
      <c r="A2302" s="4">
        <v>45351</v>
      </c>
      <c r="B2302">
        <v>0.26590000000000003</v>
      </c>
      <c r="C2302" s="6">
        <f>OM[[#This Row],[Variaz]]/100</f>
        <v>2.6590000000000003E-3</v>
      </c>
      <c r="D2302" s="10">
        <f>AUM[[#This Row],[ Etica Obbligazionario Misto]]</f>
        <v>1522989097.1100001</v>
      </c>
      <c r="E2302" s="10">
        <f>D2301*OM[[#This Row],[Variazione percentuale]]</f>
        <v>4041341.9306717301</v>
      </c>
      <c r="F2302" s="11">
        <f>OM[[#This Row],[AUM]]-D2301</f>
        <v>3116238.6400003433</v>
      </c>
      <c r="G2302" s="11">
        <f>OM[[#This Row],[∆ AUM]]-OM[[#This Row],[effetto mercato]]</f>
        <v>-925103.29067138676</v>
      </c>
    </row>
    <row r="2303" spans="1:7">
      <c r="A2303" s="4">
        <v>45352</v>
      </c>
      <c r="B2303">
        <v>1.3299999999999999E-2</v>
      </c>
      <c r="C2303" s="6">
        <f>OM[[#This Row],[Variaz]]/100</f>
        <v>1.3299999999999998E-4</v>
      </c>
      <c r="D2303" s="10">
        <f>AUM[[#This Row],[ Etica Obbligazionario Misto]]</f>
        <v>1522510603.6000001</v>
      </c>
      <c r="E2303" s="10">
        <f>D2302*OM[[#This Row],[Variazione percentuale]]</f>
        <v>202557.54991562999</v>
      </c>
      <c r="F2303" s="11">
        <f>OM[[#This Row],[AUM]]-D2302</f>
        <v>-478493.50999999046</v>
      </c>
      <c r="G2303" s="11">
        <f>OM[[#This Row],[∆ AUM]]-OM[[#This Row],[effetto mercato]]</f>
        <v>-681051.05991562048</v>
      </c>
    </row>
    <row r="2304" spans="1:7">
      <c r="A2304" s="4">
        <v>45355</v>
      </c>
      <c r="B2304">
        <v>0.1988</v>
      </c>
      <c r="C2304" s="6">
        <f>OM[[#This Row],[Variaz]]/100</f>
        <v>1.9880000000000002E-3</v>
      </c>
      <c r="D2304" s="10">
        <f>AUM[[#This Row],[ Etica Obbligazionario Misto]]</f>
        <v>1524977743.2599998</v>
      </c>
      <c r="E2304" s="10">
        <f>D2303*OM[[#This Row],[Variazione percentuale]]</f>
        <v>3026751.0799568007</v>
      </c>
      <c r="F2304" s="11">
        <f>OM[[#This Row],[AUM]]-D2303</f>
        <v>2467139.659999609</v>
      </c>
      <c r="G2304" s="11">
        <f>OM[[#This Row],[∆ AUM]]-OM[[#This Row],[effetto mercato]]</f>
        <v>-559611.41995719168</v>
      </c>
    </row>
    <row r="2305" spans="1:7">
      <c r="A2305" s="4">
        <v>45356</v>
      </c>
      <c r="B2305">
        <v>0.27779999999999999</v>
      </c>
      <c r="C2305" s="6">
        <f>OM[[#This Row],[Variaz]]/100</f>
        <v>2.7780000000000001E-3</v>
      </c>
      <c r="D2305" s="10">
        <f>AUM[[#This Row],[ Etica Obbligazionario Misto]]</f>
        <v>1529101195.3099999</v>
      </c>
      <c r="E2305" s="10">
        <f>D2304*OM[[#This Row],[Variazione percentuale]]</f>
        <v>4236388.1707762796</v>
      </c>
      <c r="F2305" s="11">
        <f>OM[[#This Row],[AUM]]-D2304</f>
        <v>4123452.0500001907</v>
      </c>
      <c r="G2305" s="11">
        <f>OM[[#This Row],[∆ AUM]]-OM[[#This Row],[effetto mercato]]</f>
        <v>-112936.12077608891</v>
      </c>
    </row>
    <row r="2306" spans="1:7">
      <c r="A2306" s="4">
        <v>45357</v>
      </c>
      <c r="B2306">
        <v>0.19789999999999999</v>
      </c>
      <c r="C2306" s="6">
        <f>OM[[#This Row],[Variaz]]/100</f>
        <v>1.9789999999999999E-3</v>
      </c>
      <c r="D2306" s="10">
        <f>AUM[[#This Row],[ Etica Obbligazionario Misto]]</f>
        <v>1531300908.3500001</v>
      </c>
      <c r="E2306" s="10">
        <f>D2305*OM[[#This Row],[Variazione percentuale]]</f>
        <v>3026091.2655184898</v>
      </c>
      <c r="F2306" s="11">
        <f>OM[[#This Row],[AUM]]-D2305</f>
        <v>2199713.0400002003</v>
      </c>
      <c r="G2306" s="11">
        <f>OM[[#This Row],[∆ AUM]]-OM[[#This Row],[effetto mercato]]</f>
        <v>-826378.22551828949</v>
      </c>
    </row>
    <row r="2307" spans="1:7">
      <c r="A2307" s="4">
        <v>45358</v>
      </c>
      <c r="B2307">
        <v>0.19750000000000001</v>
      </c>
      <c r="C2307" s="6">
        <f>OM[[#This Row],[Variaz]]/100</f>
        <v>1.9750000000000002E-3</v>
      </c>
      <c r="D2307" s="10">
        <f>AUM[[#This Row],[ Etica Obbligazionario Misto]]</f>
        <v>1534147778.8900001</v>
      </c>
      <c r="E2307" s="10">
        <f>D2306*OM[[#This Row],[Variazione percentuale]]</f>
        <v>3024319.2939912505</v>
      </c>
      <c r="F2307" s="11">
        <f>OM[[#This Row],[AUM]]-D2306</f>
        <v>2846870.5399999619</v>
      </c>
      <c r="G2307" s="11">
        <f>OM[[#This Row],[∆ AUM]]-OM[[#This Row],[effetto mercato]]</f>
        <v>-177448.7539912886</v>
      </c>
    </row>
    <row r="2308" spans="1:7">
      <c r="A2308" s="4">
        <v>45359</v>
      </c>
      <c r="B2308">
        <v>0.1183</v>
      </c>
      <c r="C2308" s="6">
        <f>OM[[#This Row],[Variaz]]/100</f>
        <v>1.183E-3</v>
      </c>
      <c r="D2308" s="10">
        <f>AUM[[#This Row],[ Etica Obbligazionario Misto]]</f>
        <v>1535611653.51</v>
      </c>
      <c r="E2308" s="10">
        <f>D2307*OM[[#This Row],[Variazione percentuale]]</f>
        <v>1814896.8224268702</v>
      </c>
      <c r="F2308" s="11">
        <f>OM[[#This Row],[AUM]]-D2307</f>
        <v>1463874.6199998856</v>
      </c>
      <c r="G2308" s="11">
        <f>OM[[#This Row],[∆ AUM]]-OM[[#This Row],[effetto mercato]]</f>
        <v>-351022.20242698467</v>
      </c>
    </row>
    <row r="2309" spans="1:7">
      <c r="A2309" s="4">
        <v>45362</v>
      </c>
      <c r="B2309">
        <v>-0.18379999999999999</v>
      </c>
      <c r="C2309" s="6">
        <f>OM[[#This Row],[Variaz]]/100</f>
        <v>-1.838E-3</v>
      </c>
      <c r="D2309" s="10">
        <f>AUM[[#This Row],[ Etica Obbligazionario Misto]]</f>
        <v>1531594736.47</v>
      </c>
      <c r="E2309" s="10">
        <f>D2308*OM[[#This Row],[Variazione percentuale]]</f>
        <v>-2822454.21915138</v>
      </c>
      <c r="F2309" s="11">
        <f>OM[[#This Row],[AUM]]-D2308</f>
        <v>-4016917.0399999619</v>
      </c>
      <c r="G2309" s="11">
        <f>OM[[#This Row],[∆ AUM]]-OM[[#This Row],[effetto mercato]]</f>
        <v>-1194462.8208485818</v>
      </c>
    </row>
    <row r="2310" spans="1:7">
      <c r="A2310" s="4">
        <v>45363</v>
      </c>
      <c r="B2310">
        <v>9.1999999999999998E-2</v>
      </c>
      <c r="C2310" s="6">
        <f>OM[[#This Row],[Variaz]]/100</f>
        <v>9.2000000000000003E-4</v>
      </c>
      <c r="D2310" s="10">
        <f>AUM[[#This Row],[ Etica Obbligazionario Misto]]</f>
        <v>1532318371.23</v>
      </c>
      <c r="E2310" s="10">
        <f>D2309*OM[[#This Row],[Variazione percentuale]]</f>
        <v>1409067.1575524001</v>
      </c>
      <c r="F2310" s="11">
        <f>OM[[#This Row],[AUM]]-D2309</f>
        <v>723634.75999999046</v>
      </c>
      <c r="G2310" s="11">
        <f>OM[[#This Row],[∆ AUM]]-OM[[#This Row],[effetto mercato]]</f>
        <v>-685432.39755240967</v>
      </c>
    </row>
    <row r="2311" spans="1:7">
      <c r="A2311" s="4">
        <v>45364</v>
      </c>
      <c r="B2311">
        <v>-0.14449999999999999</v>
      </c>
      <c r="C2311" s="6">
        <f>OM[[#This Row],[Variaz]]/100</f>
        <v>-1.4449999999999999E-3</v>
      </c>
      <c r="D2311" s="10">
        <f>AUM[[#This Row],[ Etica Obbligazionario Misto]]</f>
        <v>1529494424.4100001</v>
      </c>
      <c r="E2311" s="10">
        <f>D2310*OM[[#This Row],[Variazione percentuale]]</f>
        <v>-2214200.04642735</v>
      </c>
      <c r="F2311" s="11">
        <f>OM[[#This Row],[AUM]]-D2310</f>
        <v>-2823946.8199999332</v>
      </c>
      <c r="G2311" s="11">
        <f>OM[[#This Row],[∆ AUM]]-OM[[#This Row],[effetto mercato]]</f>
        <v>-609746.77357258322</v>
      </c>
    </row>
    <row r="2312" spans="1:7">
      <c r="A2312" s="4">
        <v>45365</v>
      </c>
      <c r="B2312">
        <v>-0.36840000000000001</v>
      </c>
      <c r="C2312" s="6">
        <f>OM[[#This Row],[Variaz]]/100</f>
        <v>-3.6840000000000002E-3</v>
      </c>
      <c r="D2312" s="10">
        <f>AUM[[#This Row],[ Etica Obbligazionario Misto]]</f>
        <v>1523301624.79</v>
      </c>
      <c r="E2312" s="10">
        <f>D2311*OM[[#This Row],[Variazione percentuale]]</f>
        <v>-5634657.4595264411</v>
      </c>
      <c r="F2312" s="11">
        <f>OM[[#This Row],[AUM]]-D2311</f>
        <v>-6192799.620000124</v>
      </c>
      <c r="G2312" s="11">
        <f>OM[[#This Row],[∆ AUM]]-OM[[#This Row],[effetto mercato]]</f>
        <v>-558142.16047368292</v>
      </c>
    </row>
    <row r="2313" spans="1:7">
      <c r="A2313" s="4">
        <v>45366</v>
      </c>
      <c r="B2313">
        <v>-0.1056</v>
      </c>
      <c r="C2313" s="6">
        <f>OM[[#This Row],[Variaz]]/100</f>
        <v>-1.0560000000000001E-3</v>
      </c>
      <c r="D2313" s="10">
        <f>AUM[[#This Row],[ Etica Obbligazionario Misto]]</f>
        <v>1521049431.6700001</v>
      </c>
      <c r="E2313" s="10">
        <f>D2312*OM[[#This Row],[Variazione percentuale]]</f>
        <v>-1608606.51577824</v>
      </c>
      <c r="F2313" s="11">
        <f>OM[[#This Row],[AUM]]-D2312</f>
        <v>-2252193.1199998856</v>
      </c>
      <c r="G2313" s="11">
        <f>OM[[#This Row],[∆ AUM]]-OM[[#This Row],[effetto mercato]]</f>
        <v>-643586.60422164551</v>
      </c>
    </row>
    <row r="2314" spans="1:7">
      <c r="A2314" s="4">
        <v>45369</v>
      </c>
      <c r="B2314">
        <v>3.9699999999999999E-2</v>
      </c>
      <c r="C2314" s="6">
        <f>OM[[#This Row],[Variaz]]/100</f>
        <v>3.97E-4</v>
      </c>
      <c r="D2314" s="10">
        <f>AUM[[#This Row],[ Etica Obbligazionario Misto]]</f>
        <v>1521141665.0599999</v>
      </c>
      <c r="E2314" s="10">
        <f>D2313*OM[[#This Row],[Variazione percentuale]]</f>
        <v>603856.62437298999</v>
      </c>
      <c r="F2314" s="11">
        <f>OM[[#This Row],[AUM]]-D2313</f>
        <v>92233.389999866486</v>
      </c>
      <c r="G2314" s="11">
        <f>OM[[#This Row],[∆ AUM]]-OM[[#This Row],[effetto mercato]]</f>
        <v>-511623.2343731235</v>
      </c>
    </row>
    <row r="2315" spans="1:7">
      <c r="A2315" s="4">
        <v>45370</v>
      </c>
      <c r="B2315">
        <v>2.64E-2</v>
      </c>
      <c r="C2315" s="6">
        <f>OM[[#This Row],[Variaz]]/100</f>
        <v>2.6400000000000002E-4</v>
      </c>
      <c r="D2315" s="10">
        <f>AUM[[#This Row],[ Etica Obbligazionario Misto]]</f>
        <v>1520960951.4200001</v>
      </c>
      <c r="E2315" s="10">
        <f>D2314*OM[[#This Row],[Variazione percentuale]]</f>
        <v>401581.39957584004</v>
      </c>
      <c r="F2315" s="11">
        <f>OM[[#This Row],[AUM]]-D2314</f>
        <v>-180713.63999986649</v>
      </c>
      <c r="G2315" s="11">
        <f>OM[[#This Row],[∆ AUM]]-OM[[#This Row],[effetto mercato]]</f>
        <v>-582295.03957570647</v>
      </c>
    </row>
    <row r="2316" spans="1:7">
      <c r="A2316" s="4">
        <v>45371</v>
      </c>
      <c r="B2316">
        <v>7.9299999999999995E-2</v>
      </c>
      <c r="C2316" s="6">
        <f>OM[[#This Row],[Variaz]]/100</f>
        <v>7.9299999999999998E-4</v>
      </c>
      <c r="D2316" s="10">
        <f>AUM[[#This Row],[ Etica Obbligazionario Misto]]</f>
        <v>1521820029.4500003</v>
      </c>
      <c r="E2316" s="10">
        <f>D2315*OM[[#This Row],[Variazione percentuale]]</f>
        <v>1206122.03447606</v>
      </c>
      <c r="F2316" s="11">
        <f>OM[[#This Row],[AUM]]-D2315</f>
        <v>859078.03000020981</v>
      </c>
      <c r="G2316" s="11">
        <f>OM[[#This Row],[∆ AUM]]-OM[[#This Row],[effetto mercato]]</f>
        <v>-347044.00447585015</v>
      </c>
    </row>
    <row r="2317" spans="1:7">
      <c r="A2317" s="4">
        <v>45372</v>
      </c>
      <c r="B2317">
        <v>0.23760000000000001</v>
      </c>
      <c r="C2317" s="6">
        <f>OM[[#This Row],[Variaz]]/100</f>
        <v>2.3760000000000001E-3</v>
      </c>
      <c r="D2317" s="10">
        <f>AUM[[#This Row],[ Etica Obbligazionario Misto]]</f>
        <v>1524800625.3400002</v>
      </c>
      <c r="E2317" s="10">
        <f>D2316*OM[[#This Row],[Variazione percentuale]]</f>
        <v>3615844.3899732009</v>
      </c>
      <c r="F2317" s="11">
        <f>OM[[#This Row],[AUM]]-D2316</f>
        <v>2980595.8899998665</v>
      </c>
      <c r="G2317" s="11">
        <f>OM[[#This Row],[∆ AUM]]-OM[[#This Row],[effetto mercato]]</f>
        <v>-635248.49997333437</v>
      </c>
    </row>
    <row r="2318" spans="1:7">
      <c r="A2318" s="4">
        <v>45373</v>
      </c>
      <c r="B2318">
        <v>0.28970000000000001</v>
      </c>
      <c r="C2318" s="6">
        <f>OM[[#This Row],[Variaz]]/100</f>
        <v>2.8970000000000003E-3</v>
      </c>
      <c r="D2318" s="10">
        <f>AUM[[#This Row],[ Etica Obbligazionario Misto]]</f>
        <v>1529170890.0900002</v>
      </c>
      <c r="E2318" s="10">
        <f>D2317*OM[[#This Row],[Variazione percentuale]]</f>
        <v>4417347.4116099812</v>
      </c>
      <c r="F2318" s="11">
        <f>OM[[#This Row],[AUM]]-D2317</f>
        <v>4370264.75</v>
      </c>
      <c r="G2318" s="11">
        <f>OM[[#This Row],[∆ AUM]]-OM[[#This Row],[effetto mercato]]</f>
        <v>-47082.661609981209</v>
      </c>
    </row>
    <row r="2319" spans="1:7">
      <c r="A2319" s="4">
        <v>45376</v>
      </c>
      <c r="B2319">
        <v>-0.28889999999999999</v>
      </c>
      <c r="C2319" s="6">
        <f>OM[[#This Row],[Variaz]]/100</f>
        <v>-2.8890000000000001E-3</v>
      </c>
      <c r="D2319" s="10">
        <f>AUM[[#This Row],[ Etica Obbligazionario Misto]]</f>
        <v>1524096008.28</v>
      </c>
      <c r="E2319" s="10">
        <f>D2318*OM[[#This Row],[Variazione percentuale]]</f>
        <v>-4417774.7014700109</v>
      </c>
      <c r="F2319" s="11">
        <f>OM[[#This Row],[AUM]]-D2318</f>
        <v>-5074881.8100001812</v>
      </c>
      <c r="G2319" s="11">
        <f>OM[[#This Row],[∆ AUM]]-OM[[#This Row],[effetto mercato]]</f>
        <v>-657107.10853017028</v>
      </c>
    </row>
    <row r="2320" spans="1:7">
      <c r="A2320" s="4">
        <v>45377</v>
      </c>
      <c r="B2320">
        <v>0.1053</v>
      </c>
      <c r="C2320" s="6">
        <f>OM[[#This Row],[Variaz]]/100</f>
        <v>1.0530000000000001E-3</v>
      </c>
      <c r="D2320" s="10">
        <f>AUM[[#This Row],[ Etica Obbligazionario Misto]]</f>
        <v>1525405555.9199998</v>
      </c>
      <c r="E2320" s="10">
        <f>D2319*OM[[#This Row],[Variazione percentuale]]</f>
        <v>1604873.0967188401</v>
      </c>
      <c r="F2320" s="11">
        <f>OM[[#This Row],[AUM]]-D2319</f>
        <v>1309547.6399998665</v>
      </c>
      <c r="G2320" s="11">
        <f>OM[[#This Row],[∆ AUM]]-OM[[#This Row],[effetto mercato]]</f>
        <v>-295325.45671897358</v>
      </c>
    </row>
    <row r="2321" spans="1:7">
      <c r="A2321" s="4">
        <v>45378</v>
      </c>
      <c r="B2321">
        <v>0.32890000000000003</v>
      </c>
      <c r="C2321" s="6">
        <f>OM[[#This Row],[Variaz]]/100</f>
        <v>3.2890000000000003E-3</v>
      </c>
      <c r="D2321" s="10">
        <f>AUM[[#This Row],[ Etica Obbligazionario Misto]]</f>
        <v>1527436432.6900001</v>
      </c>
      <c r="E2321" s="10">
        <f>D2320*OM[[#This Row],[Variazione percentuale]]</f>
        <v>5017058.8734208802</v>
      </c>
      <c r="F2321" s="11">
        <f>OM[[#This Row],[AUM]]-D2320</f>
        <v>2030876.7700002193</v>
      </c>
      <c r="G2321" s="11">
        <f>OM[[#This Row],[∆ AUM]]-OM[[#This Row],[effetto mercato]]</f>
        <v>-2986182.1034206608</v>
      </c>
    </row>
    <row r="2322" spans="1:7">
      <c r="A2322" s="4">
        <v>45379</v>
      </c>
      <c r="B2322">
        <v>-0.10489999999999999</v>
      </c>
      <c r="C2322" s="6">
        <f>OM[[#This Row],[Variaz]]/100</f>
        <v>-1.049E-3</v>
      </c>
      <c r="D2322" s="10">
        <f>AUM[[#This Row],[ Etica Obbligazionario Misto]]</f>
        <v>1525382232.29</v>
      </c>
      <c r="E2322" s="10">
        <f>D2321*OM[[#This Row],[Variazione percentuale]]</f>
        <v>-1602280.8178918101</v>
      </c>
      <c r="F2322" s="11">
        <f>OM[[#This Row],[AUM]]-D2321</f>
        <v>-2054200.4000000954</v>
      </c>
      <c r="G2322" s="11">
        <f>OM[[#This Row],[∆ AUM]]-OM[[#This Row],[effetto mercato]]</f>
        <v>-451919.58210828528</v>
      </c>
    </row>
    <row r="2323" spans="1:7">
      <c r="A2323" s="4">
        <v>45384</v>
      </c>
      <c r="B2323">
        <v>-0.6038</v>
      </c>
      <c r="C2323" s="6">
        <f>OM[[#This Row],[Variaz]]/100</f>
        <v>-6.038E-3</v>
      </c>
      <c r="D2323" s="10">
        <f>AUM[[#This Row],[ Etica Obbligazionario Misto]]</f>
        <v>1515150192.8</v>
      </c>
      <c r="E2323" s="10">
        <f>D2322*OM[[#This Row],[Variazione percentuale]]</f>
        <v>-9210257.9185670204</v>
      </c>
      <c r="F2323" s="11">
        <f>OM[[#This Row],[AUM]]-D2322</f>
        <v>-10232039.49000001</v>
      </c>
      <c r="G2323" s="11">
        <f>OM[[#This Row],[∆ AUM]]-OM[[#This Row],[effetto mercato]]</f>
        <v>-1021781.5714329891</v>
      </c>
    </row>
    <row r="2324" spans="1:7">
      <c r="A2324" s="4">
        <v>45385</v>
      </c>
      <c r="B2324">
        <v>-3.9600000000000003E-2</v>
      </c>
      <c r="C2324" s="6">
        <f>OM[[#This Row],[Variaz]]/100</f>
        <v>-3.9600000000000003E-4</v>
      </c>
      <c r="D2324" s="10">
        <f>AUM[[#This Row],[ Etica Obbligazionario Misto]]</f>
        <v>1514149787.96</v>
      </c>
      <c r="E2324" s="10">
        <f>D2323*OM[[#This Row],[Variazione percentuale]]</f>
        <v>-599999.4763488</v>
      </c>
      <c r="F2324" s="11">
        <f>OM[[#This Row],[AUM]]-D2323</f>
        <v>-1000404.8399999142</v>
      </c>
      <c r="G2324" s="11">
        <f>OM[[#This Row],[∆ AUM]]-OM[[#This Row],[effetto mercato]]</f>
        <v>-400405.36365111417</v>
      </c>
    </row>
    <row r="2325" spans="1:7">
      <c r="A2325" s="4">
        <v>45386</v>
      </c>
      <c r="B2325">
        <v>0.17169999999999999</v>
      </c>
      <c r="C2325" s="6">
        <f>OM[[#This Row],[Variaz]]/100</f>
        <v>1.717E-3</v>
      </c>
      <c r="D2325" s="10">
        <f>AUM[[#This Row],[ Etica Obbligazionario Misto]]</f>
        <v>1517047052.9200001</v>
      </c>
      <c r="E2325" s="10">
        <f>D2324*OM[[#This Row],[Variazione percentuale]]</f>
        <v>2599795.1859273203</v>
      </c>
      <c r="F2325" s="11">
        <f>OM[[#This Row],[AUM]]-D2324</f>
        <v>2897264.9600000381</v>
      </c>
      <c r="G2325" s="11">
        <f>OM[[#This Row],[∆ AUM]]-OM[[#This Row],[effetto mercato]]</f>
        <v>297469.77407271788</v>
      </c>
    </row>
    <row r="2326" spans="1:7">
      <c r="A2326" s="4">
        <v>45387</v>
      </c>
      <c r="B2326">
        <v>-0.18459999999999999</v>
      </c>
      <c r="C2326" s="6">
        <f>OM[[#This Row],[Variaz]]/100</f>
        <v>-1.8459999999999998E-3</v>
      </c>
      <c r="D2326" s="10">
        <f>AUM[[#This Row],[ Etica Obbligazionario Misto]]</f>
        <v>1514243468.6599998</v>
      </c>
      <c r="E2326" s="10">
        <f>D2325*OM[[#This Row],[Variazione percentuale]]</f>
        <v>-2800468.8596903197</v>
      </c>
      <c r="F2326" s="11">
        <f>OM[[#This Row],[AUM]]-D2325</f>
        <v>-2803584.2600002289</v>
      </c>
      <c r="G2326" s="11">
        <f>OM[[#This Row],[∆ AUM]]-OM[[#This Row],[effetto mercato]]</f>
        <v>-3115.4003099091351</v>
      </c>
    </row>
    <row r="2327" spans="1:7">
      <c r="A2327" s="4">
        <v>45390</v>
      </c>
      <c r="B2327">
        <v>-5.28E-2</v>
      </c>
      <c r="C2327" s="6">
        <f>OM[[#This Row],[Variaz]]/100</f>
        <v>-5.2800000000000004E-4</v>
      </c>
      <c r="D2327" s="10">
        <f>AUM[[#This Row],[ Etica Obbligazionario Misto]]</f>
        <v>1512727542.1900001</v>
      </c>
      <c r="E2327" s="10">
        <f>D2326*OM[[#This Row],[Variazione percentuale]]</f>
        <v>-799520.55145248002</v>
      </c>
      <c r="F2327" s="11">
        <f>OM[[#This Row],[AUM]]-D2326</f>
        <v>-1515926.4699997902</v>
      </c>
      <c r="G2327" s="11">
        <f>OM[[#This Row],[∆ AUM]]-OM[[#This Row],[effetto mercato]]</f>
        <v>-716405.91854731017</v>
      </c>
    </row>
    <row r="2328" spans="1:7">
      <c r="A2328" s="4">
        <v>45391</v>
      </c>
      <c r="B2328">
        <v>0.37009999999999998</v>
      </c>
      <c r="C2328" s="6">
        <f>OM[[#This Row],[Variaz]]/100</f>
        <v>3.7009999999999999E-3</v>
      </c>
      <c r="D2328" s="10">
        <f>AUM[[#This Row],[ Etica Obbligazionario Misto]]</f>
        <v>1517943970.8</v>
      </c>
      <c r="E2328" s="10">
        <f>D2327*OM[[#This Row],[Variazione percentuale]]</f>
        <v>5598604.6336451899</v>
      </c>
      <c r="F2328" s="11">
        <f>OM[[#This Row],[AUM]]-D2327</f>
        <v>5216428.6099998951</v>
      </c>
      <c r="G2328" s="11">
        <f>OM[[#This Row],[∆ AUM]]-OM[[#This Row],[effetto mercato]]</f>
        <v>-382176.02364529483</v>
      </c>
    </row>
    <row r="2329" spans="1:7">
      <c r="A2329" s="4">
        <v>45392</v>
      </c>
      <c r="B2329">
        <v>-0.3029</v>
      </c>
      <c r="C2329" s="6">
        <f>OM[[#This Row],[Variaz]]/100</f>
        <v>-3.029E-3</v>
      </c>
      <c r="D2329" s="10">
        <f>AUM[[#This Row],[ Etica Obbligazionario Misto]]</f>
        <v>1512731432.3699999</v>
      </c>
      <c r="E2329" s="10">
        <f>D2328*OM[[#This Row],[Variazione percentuale]]</f>
        <v>-4597852.2875531996</v>
      </c>
      <c r="F2329" s="11">
        <f>OM[[#This Row],[AUM]]-D2328</f>
        <v>-5212538.4300000668</v>
      </c>
      <c r="G2329" s="11">
        <f>OM[[#This Row],[∆ AUM]]-OM[[#This Row],[effetto mercato]]</f>
        <v>-614686.14244686719</v>
      </c>
    </row>
    <row r="2330" spans="1:7">
      <c r="A2330" s="4">
        <v>45393</v>
      </c>
      <c r="B2330">
        <v>-0.11890000000000001</v>
      </c>
      <c r="C2330" s="6">
        <f>OM[[#This Row],[Variaz]]/100</f>
        <v>-1.189E-3</v>
      </c>
      <c r="D2330" s="10">
        <f>AUM[[#This Row],[ Etica Obbligazionario Misto]]</f>
        <v>1510690109.52</v>
      </c>
      <c r="E2330" s="10">
        <f>D2329*OM[[#This Row],[Variazione percentuale]]</f>
        <v>-1798637.6730879298</v>
      </c>
      <c r="F2330" s="11">
        <f>OM[[#This Row],[AUM]]-D2329</f>
        <v>-2041322.8499999046</v>
      </c>
      <c r="G2330" s="11">
        <f>OM[[#This Row],[∆ AUM]]-OM[[#This Row],[effetto mercato]]</f>
        <v>-242685.17691197479</v>
      </c>
    </row>
    <row r="2331" spans="1:7">
      <c r="A2331" s="4">
        <v>45394</v>
      </c>
      <c r="B2331">
        <v>0.41</v>
      </c>
      <c r="C2331" s="6">
        <f>OM[[#This Row],[Variaz]]/100</f>
        <v>4.0999999999999995E-3</v>
      </c>
      <c r="D2331" s="10">
        <f>AUM[[#This Row],[ Etica Obbligazionario Misto]]</f>
        <v>1516118699.5999999</v>
      </c>
      <c r="E2331" s="10">
        <f>D2330*OM[[#This Row],[Variazione percentuale]]</f>
        <v>6193829.4490319993</v>
      </c>
      <c r="F2331" s="11">
        <f>OM[[#This Row],[AUM]]-D2330</f>
        <v>5428590.0799999237</v>
      </c>
      <c r="G2331" s="11">
        <f>OM[[#This Row],[∆ AUM]]-OM[[#This Row],[effetto mercato]]</f>
        <v>-765239.36903207563</v>
      </c>
    </row>
    <row r="2332" spans="1:7">
      <c r="A2332" s="4">
        <v>45397</v>
      </c>
      <c r="B2332">
        <v>-0.56640000000000001</v>
      </c>
      <c r="C2332" s="6">
        <f>OM[[#This Row],[Variaz]]/100</f>
        <v>-5.6639999999999998E-3</v>
      </c>
      <c r="D2332" s="10">
        <f>AUM[[#This Row],[ Etica Obbligazionario Misto]]</f>
        <v>1507016547.47</v>
      </c>
      <c r="E2332" s="10">
        <f>D2331*OM[[#This Row],[Variazione percentuale]]</f>
        <v>-8587296.3145343997</v>
      </c>
      <c r="F2332" s="11">
        <f>OM[[#This Row],[AUM]]-D2331</f>
        <v>-9102152.129999876</v>
      </c>
      <c r="G2332" s="11">
        <f>OM[[#This Row],[∆ AUM]]-OM[[#This Row],[effetto mercato]]</f>
        <v>-514855.81546547636</v>
      </c>
    </row>
    <row r="2333" spans="1:7">
      <c r="A2333" s="4">
        <v>45398</v>
      </c>
      <c r="B2333">
        <v>-0.33119999999999999</v>
      </c>
      <c r="C2333" s="6">
        <f>OM[[#This Row],[Variaz]]/100</f>
        <v>-3.3119999999999998E-3</v>
      </c>
      <c r="D2333" s="10">
        <f>AUM[[#This Row],[ Etica Obbligazionario Misto]]</f>
        <v>1501201700.7499998</v>
      </c>
      <c r="E2333" s="10">
        <f>D2332*OM[[#This Row],[Variazione percentuale]]</f>
        <v>-4991238.8052206403</v>
      </c>
      <c r="F2333" s="11">
        <f>OM[[#This Row],[AUM]]-D2332</f>
        <v>-5814846.720000267</v>
      </c>
      <c r="G2333" s="11">
        <f>OM[[#This Row],[∆ AUM]]-OM[[#This Row],[effetto mercato]]</f>
        <v>-823607.91477962676</v>
      </c>
    </row>
    <row r="2334" spans="1:7">
      <c r="A2334" s="4">
        <v>45399</v>
      </c>
      <c r="B2334">
        <v>3.9899999999999998E-2</v>
      </c>
      <c r="C2334" s="6">
        <f>OM[[#This Row],[Variaz]]/100</f>
        <v>3.9899999999999999E-4</v>
      </c>
      <c r="D2334" s="10">
        <f>AUM[[#This Row],[ Etica Obbligazionario Misto]]</f>
        <v>1502238574.1200001</v>
      </c>
      <c r="E2334" s="10">
        <f>D2333*OM[[#This Row],[Variazione percentuale]]</f>
        <v>598979.47859924985</v>
      </c>
      <c r="F2334" s="11">
        <f>OM[[#This Row],[AUM]]-D2333</f>
        <v>1036873.3700003624</v>
      </c>
      <c r="G2334" s="11">
        <f>OM[[#This Row],[∆ AUM]]-OM[[#This Row],[effetto mercato]]</f>
        <v>437893.89140111255</v>
      </c>
    </row>
    <row r="2335" spans="1:7">
      <c r="A2335" s="4">
        <v>45400</v>
      </c>
      <c r="B2335">
        <v>-0.14610000000000001</v>
      </c>
      <c r="C2335" s="6">
        <f>OM[[#This Row],[Variaz]]/100</f>
        <v>-1.4610000000000001E-3</v>
      </c>
      <c r="D2335" s="10">
        <f>AUM[[#This Row],[ Etica Obbligazionario Misto]]</f>
        <v>1499151009.49</v>
      </c>
      <c r="E2335" s="10">
        <f>D2334*OM[[#This Row],[Variazione percentuale]]</f>
        <v>-2194770.5567893204</v>
      </c>
      <c r="F2335" s="11">
        <f>OM[[#This Row],[AUM]]-D2334</f>
        <v>-3087564.6300001144</v>
      </c>
      <c r="G2335" s="11">
        <f>OM[[#This Row],[∆ AUM]]-OM[[#This Row],[effetto mercato]]</f>
        <v>-892794.07321079401</v>
      </c>
    </row>
    <row r="2336" spans="1:7">
      <c r="A2336" s="4">
        <v>45401</v>
      </c>
      <c r="B2336">
        <v>-0.1197</v>
      </c>
      <c r="C2336" s="6">
        <f>OM[[#This Row],[Variaz]]/100</f>
        <v>-1.1969999999999999E-3</v>
      </c>
      <c r="D2336" s="10">
        <f>AUM[[#This Row],[ Etica Obbligazionario Misto]]</f>
        <v>1496438424.1199999</v>
      </c>
      <c r="E2336" s="10">
        <f>D2335*OM[[#This Row],[Variazione percentuale]]</f>
        <v>-1794483.75835953</v>
      </c>
      <c r="F2336" s="11">
        <f>OM[[#This Row],[AUM]]-D2335</f>
        <v>-2712585.370000124</v>
      </c>
      <c r="G2336" s="11">
        <f>OM[[#This Row],[∆ AUM]]-OM[[#This Row],[effetto mercato]]</f>
        <v>-918101.61164059397</v>
      </c>
    </row>
    <row r="2337" spans="1:7">
      <c r="A2337" s="4">
        <v>45404</v>
      </c>
      <c r="B2337">
        <v>0.33300000000000002</v>
      </c>
      <c r="C2337" s="6">
        <f>OM[[#This Row],[Variaz]]/100</f>
        <v>3.3300000000000001E-3</v>
      </c>
      <c r="D2337" s="10">
        <f>AUM[[#This Row],[ Etica Obbligazionario Misto]]</f>
        <v>1500311257.4000001</v>
      </c>
      <c r="E2337" s="10">
        <f>D2336*OM[[#This Row],[Variazione percentuale]]</f>
        <v>4983139.9523195997</v>
      </c>
      <c r="F2337" s="11">
        <f>OM[[#This Row],[AUM]]-D2336</f>
        <v>3872833.2800002098</v>
      </c>
      <c r="G2337" s="11">
        <f>OM[[#This Row],[∆ AUM]]-OM[[#This Row],[effetto mercato]]</f>
        <v>-1110306.6723193899</v>
      </c>
    </row>
    <row r="2338" spans="1:7">
      <c r="A2338" s="4">
        <v>45405</v>
      </c>
      <c r="B2338">
        <v>1.3299999999999999E-2</v>
      </c>
      <c r="C2338" s="6">
        <f>OM[[#This Row],[Variaz]]/100</f>
        <v>1.3299999999999998E-4</v>
      </c>
      <c r="D2338" s="10">
        <f>AUM[[#This Row],[ Etica Obbligazionario Misto]]</f>
        <v>1500183227.3600001</v>
      </c>
      <c r="E2338" s="10">
        <f>D2337*OM[[#This Row],[Variazione percentuale]]</f>
        <v>199541.39723419998</v>
      </c>
      <c r="F2338" s="11">
        <f>OM[[#This Row],[AUM]]-D2337</f>
        <v>-128030.03999996185</v>
      </c>
      <c r="G2338" s="11">
        <f>OM[[#This Row],[∆ AUM]]-OM[[#This Row],[effetto mercato]]</f>
        <v>-327571.43723416183</v>
      </c>
    </row>
    <row r="2339" spans="1:7">
      <c r="A2339" s="4">
        <v>45406</v>
      </c>
      <c r="B2339">
        <v>-0.50439999999999996</v>
      </c>
      <c r="C2339" s="6">
        <f>OM[[#This Row],[Variaz]]/100</f>
        <v>-5.0439999999999999E-3</v>
      </c>
      <c r="D2339" s="10">
        <f>AUM[[#This Row],[ Etica Obbligazionario Misto]]</f>
        <v>1492303208.2400002</v>
      </c>
      <c r="E2339" s="10">
        <f>D2338*OM[[#This Row],[Variazione percentuale]]</f>
        <v>-7566924.1988038402</v>
      </c>
      <c r="F2339" s="11">
        <f>OM[[#This Row],[AUM]]-D2338</f>
        <v>-7880019.1199998856</v>
      </c>
      <c r="G2339" s="11">
        <f>OM[[#This Row],[∆ AUM]]-OM[[#This Row],[effetto mercato]]</f>
        <v>-313094.92119604535</v>
      </c>
    </row>
    <row r="2340" spans="1:7">
      <c r="A2340" s="4">
        <v>45408</v>
      </c>
      <c r="B2340">
        <v>0.2402</v>
      </c>
      <c r="C2340" s="6">
        <f>OM[[#This Row],[Variaz]]/100</f>
        <v>2.4020000000000001E-3</v>
      </c>
      <c r="D2340" s="10">
        <f>AUM[[#This Row],[ Etica Obbligazionario Misto]]</f>
        <v>1495020697.52</v>
      </c>
      <c r="E2340" s="10">
        <f>D2339*OM[[#This Row],[Variazione percentuale]]</f>
        <v>3584512.3061924805</v>
      </c>
      <c r="F2340" s="11">
        <f>OM[[#This Row],[AUM]]-D2339</f>
        <v>2717489.279999733</v>
      </c>
      <c r="G2340" s="11">
        <f>OM[[#This Row],[∆ AUM]]-OM[[#This Row],[effetto mercato]]</f>
        <v>-867023.02619274752</v>
      </c>
    </row>
    <row r="2341" spans="1:7">
      <c r="A2341" s="4">
        <v>45411</v>
      </c>
      <c r="B2341">
        <v>0.31940000000000002</v>
      </c>
      <c r="C2341" s="6">
        <f>OM[[#This Row],[Variaz]]/100</f>
        <v>3.1940000000000002E-3</v>
      </c>
      <c r="D2341" s="10">
        <f>AUM[[#This Row],[ Etica Obbligazionario Misto]]</f>
        <v>1498945387.3699999</v>
      </c>
      <c r="E2341" s="10">
        <f>D2340*OM[[#This Row],[Variazione percentuale]]</f>
        <v>4775096.1078788806</v>
      </c>
      <c r="F2341" s="11">
        <f>OM[[#This Row],[AUM]]-D2340</f>
        <v>3924689.8499999046</v>
      </c>
      <c r="G2341" s="11">
        <f>OM[[#This Row],[∆ AUM]]-OM[[#This Row],[effetto mercato]]</f>
        <v>-850406.25787897594</v>
      </c>
    </row>
    <row r="2342" spans="1:7">
      <c r="A2342" s="4">
        <v>45412</v>
      </c>
      <c r="B2342">
        <v>-0.30520000000000003</v>
      </c>
      <c r="C2342" s="6">
        <f>OM[[#This Row],[Variaz]]/100</f>
        <v>-3.0520000000000005E-3</v>
      </c>
      <c r="D2342" s="10">
        <f>AUM[[#This Row],[ Etica Obbligazionario Misto]]</f>
        <v>1492826074.5299997</v>
      </c>
      <c r="E2342" s="10">
        <f>D2341*OM[[#This Row],[Variazione percentuale]]</f>
        <v>-4574781.3222532403</v>
      </c>
      <c r="F2342" s="11">
        <f>OM[[#This Row],[AUM]]-D2341</f>
        <v>-6119312.8400001526</v>
      </c>
      <c r="G2342" s="11">
        <f>OM[[#This Row],[∆ AUM]]-OM[[#This Row],[effetto mercato]]</f>
        <v>-1544531.5177469123</v>
      </c>
    </row>
    <row r="2343" spans="1:7">
      <c r="A2343" s="4">
        <v>45414</v>
      </c>
      <c r="B2343">
        <v>0.23960000000000001</v>
      </c>
      <c r="C2343" s="6">
        <f>OM[[#This Row],[Variaz]]/100</f>
        <v>2.3960000000000001E-3</v>
      </c>
      <c r="D2343" s="10">
        <f>AUM[[#This Row],[ Etica Obbligazionario Misto]]</f>
        <v>1495851656.6299999</v>
      </c>
      <c r="E2343" s="10">
        <f>D2342*OM[[#This Row],[Variazione percentuale]]</f>
        <v>3576811.2745738793</v>
      </c>
      <c r="F2343" s="11">
        <f>OM[[#This Row],[AUM]]-D2342</f>
        <v>3025582.1000001431</v>
      </c>
      <c r="G2343" s="11">
        <f>OM[[#This Row],[∆ AUM]]-OM[[#This Row],[effetto mercato]]</f>
        <v>-551229.17457373627</v>
      </c>
    </row>
    <row r="2344" spans="1:7">
      <c r="A2344" s="4">
        <v>45415</v>
      </c>
      <c r="B2344">
        <v>0.27879999999999999</v>
      </c>
      <c r="C2344" s="6">
        <f>OM[[#This Row],[Variaz]]/100</f>
        <v>2.7880000000000001E-3</v>
      </c>
      <c r="D2344" s="10">
        <f>AUM[[#This Row],[ Etica Obbligazionario Misto]]</f>
        <v>1499524406.4899998</v>
      </c>
      <c r="E2344" s="10">
        <f>D2343*OM[[#This Row],[Variazione percentuale]]</f>
        <v>4170434.4186844397</v>
      </c>
      <c r="F2344" s="11">
        <f>OM[[#This Row],[AUM]]-D2343</f>
        <v>3672749.8599998951</v>
      </c>
      <c r="G2344" s="11">
        <f>OM[[#This Row],[∆ AUM]]-OM[[#This Row],[effetto mercato]]</f>
        <v>-497684.55868454464</v>
      </c>
    </row>
    <row r="2345" spans="1:7">
      <c r="A2345" s="4">
        <v>45418</v>
      </c>
      <c r="B2345">
        <v>0.14560000000000001</v>
      </c>
      <c r="C2345" s="6">
        <f>OM[[#This Row],[Variaz]]/100</f>
        <v>1.456E-3</v>
      </c>
      <c r="D2345" s="10">
        <f>AUM[[#This Row],[ Etica Obbligazionario Misto]]</f>
        <v>1501498938.27</v>
      </c>
      <c r="E2345" s="10">
        <f>D2344*OM[[#This Row],[Variazione percentuale]]</f>
        <v>2183307.5358494399</v>
      </c>
      <c r="F2345" s="11">
        <f>OM[[#This Row],[AUM]]-D2344</f>
        <v>1974531.7800002098</v>
      </c>
      <c r="G2345" s="11">
        <f>OM[[#This Row],[∆ AUM]]-OM[[#This Row],[effetto mercato]]</f>
        <v>-208775.7558492301</v>
      </c>
    </row>
    <row r="2346" spans="1:7">
      <c r="A2346" s="4">
        <v>45419</v>
      </c>
      <c r="B2346">
        <v>0.30409999999999998</v>
      </c>
      <c r="C2346" s="6">
        <f>OM[[#This Row],[Variaz]]/100</f>
        <v>3.0409999999999999E-3</v>
      </c>
      <c r="D2346" s="10">
        <f>AUM[[#This Row],[ Etica Obbligazionario Misto]]</f>
        <v>1506187883.96</v>
      </c>
      <c r="E2346" s="10">
        <f>D2345*OM[[#This Row],[Variazione percentuale]]</f>
        <v>4566058.2712790696</v>
      </c>
      <c r="F2346" s="11">
        <f>OM[[#This Row],[AUM]]-D2345</f>
        <v>4688945.6900000572</v>
      </c>
      <c r="G2346" s="11">
        <f>OM[[#This Row],[∆ AUM]]-OM[[#This Row],[effetto mercato]]</f>
        <v>122887.41872098763</v>
      </c>
    </row>
    <row r="2347" spans="1:7">
      <c r="A2347" s="4">
        <v>45420</v>
      </c>
      <c r="B2347">
        <v>-0.1845</v>
      </c>
      <c r="C2347" s="6">
        <f>OM[[#This Row],[Variaz]]/100</f>
        <v>-1.8450000000000001E-3</v>
      </c>
      <c r="D2347" s="10">
        <f>AUM[[#This Row],[ Etica Obbligazionario Misto]]</f>
        <v>1502795506.1200001</v>
      </c>
      <c r="E2347" s="10">
        <f>D2346*OM[[#This Row],[Variazione percentuale]]</f>
        <v>-2778916.6459062002</v>
      </c>
      <c r="F2347" s="11">
        <f>OM[[#This Row],[AUM]]-D2346</f>
        <v>-3392377.8399999142</v>
      </c>
      <c r="G2347" s="11">
        <f>OM[[#This Row],[∆ AUM]]-OM[[#This Row],[effetto mercato]]</f>
        <v>-613461.194093714</v>
      </c>
    </row>
    <row r="2348" spans="1:7">
      <c r="A2348" s="4">
        <v>45421</v>
      </c>
      <c r="B2348">
        <v>-0.1981</v>
      </c>
      <c r="C2348" s="6">
        <f>OM[[#This Row],[Variaz]]/100</f>
        <v>-1.9810000000000001E-3</v>
      </c>
      <c r="D2348" s="10">
        <f>AUM[[#This Row],[ Etica Obbligazionario Misto]]</f>
        <v>1499452690.77</v>
      </c>
      <c r="E2348" s="10">
        <f>D2347*OM[[#This Row],[Variazione percentuale]]</f>
        <v>-2977037.8976237206</v>
      </c>
      <c r="F2348" s="11">
        <f>OM[[#This Row],[AUM]]-D2347</f>
        <v>-3342815.3500001431</v>
      </c>
      <c r="G2348" s="11">
        <f>OM[[#This Row],[∆ AUM]]-OM[[#This Row],[effetto mercato]]</f>
        <v>-365777.45237642247</v>
      </c>
    </row>
    <row r="2349" spans="1:7">
      <c r="A2349" s="4">
        <v>45422</v>
      </c>
      <c r="B2349">
        <v>-3.9699999999999999E-2</v>
      </c>
      <c r="C2349" s="6">
        <f>OM[[#This Row],[Variaz]]/100</f>
        <v>-3.97E-4</v>
      </c>
      <c r="D2349" s="10">
        <f>AUM[[#This Row],[ Etica Obbligazionario Misto]]</f>
        <v>1497909986.5</v>
      </c>
      <c r="E2349" s="10">
        <f>D2348*OM[[#This Row],[Variazione percentuale]]</f>
        <v>-595282.71823569003</v>
      </c>
      <c r="F2349" s="11">
        <f>OM[[#This Row],[AUM]]-D2348</f>
        <v>-1542704.2699999809</v>
      </c>
      <c r="G2349" s="11">
        <f>OM[[#This Row],[∆ AUM]]-OM[[#This Row],[effetto mercato]]</f>
        <v>-947421.5517642909</v>
      </c>
    </row>
    <row r="2350" spans="1:7">
      <c r="A2350" s="4">
        <v>45425</v>
      </c>
      <c r="B2350">
        <v>2.6499999999999999E-2</v>
      </c>
      <c r="C2350" s="6">
        <f>OM[[#This Row],[Variaz]]/100</f>
        <v>2.6499999999999999E-4</v>
      </c>
      <c r="D2350" s="10">
        <f>AUM[[#This Row],[ Etica Obbligazionario Misto]]</f>
        <v>1497121470.5500002</v>
      </c>
      <c r="E2350" s="10">
        <f>D2349*OM[[#This Row],[Variazione percentuale]]</f>
        <v>396946.14642249997</v>
      </c>
      <c r="F2350" s="11">
        <f>OM[[#This Row],[AUM]]-D2349</f>
        <v>-788515.94999980927</v>
      </c>
      <c r="G2350" s="11">
        <f>OM[[#This Row],[∆ AUM]]-OM[[#This Row],[effetto mercato]]</f>
        <v>-1185462.0964223093</v>
      </c>
    </row>
    <row r="2351" spans="1:7">
      <c r="A2351" s="4">
        <v>45426</v>
      </c>
      <c r="B2351">
        <v>-0.1323</v>
      </c>
      <c r="C2351" s="6">
        <f>OM[[#This Row],[Variaz]]/100</f>
        <v>-1.323E-3</v>
      </c>
      <c r="D2351" s="10">
        <f>AUM[[#This Row],[ Etica Obbligazionario Misto]]</f>
        <v>1493953673.9899998</v>
      </c>
      <c r="E2351" s="10">
        <f>D2350*OM[[#This Row],[Variazione percentuale]]</f>
        <v>-1980691.7055376503</v>
      </c>
      <c r="F2351" s="11">
        <f>OM[[#This Row],[AUM]]-D2350</f>
        <v>-3167796.5600004196</v>
      </c>
      <c r="G2351" s="11">
        <f>OM[[#This Row],[∆ AUM]]-OM[[#This Row],[effetto mercato]]</f>
        <v>-1187104.8544627693</v>
      </c>
    </row>
    <row r="2352" spans="1:7">
      <c r="A2352" s="4">
        <v>45427</v>
      </c>
      <c r="B2352">
        <v>0.80830000000000002</v>
      </c>
      <c r="C2352" s="6">
        <f>OM[[#This Row],[Variaz]]/100</f>
        <v>8.0829999999999999E-3</v>
      </c>
      <c r="D2352" s="10">
        <f>AUM[[#This Row],[ Etica Obbligazionario Misto]]</f>
        <v>1504942290.1300001</v>
      </c>
      <c r="E2352" s="10">
        <f>D2351*OM[[#This Row],[Variazione percentuale]]</f>
        <v>12075627.546861168</v>
      </c>
      <c r="F2352" s="11">
        <f>OM[[#This Row],[AUM]]-D2351</f>
        <v>10988616.140000343</v>
      </c>
      <c r="G2352" s="11">
        <f>OM[[#This Row],[∆ AUM]]-OM[[#This Row],[effetto mercato]]</f>
        <v>-1087011.4068608247</v>
      </c>
    </row>
    <row r="2353" spans="1:7">
      <c r="A2353" s="4">
        <v>45428</v>
      </c>
      <c r="B2353">
        <v>-0.14460000000000001</v>
      </c>
      <c r="C2353" s="6">
        <f>OM[[#This Row],[Variaz]]/100</f>
        <v>-1.446E-3</v>
      </c>
      <c r="D2353" s="10">
        <f>AUM[[#This Row],[ Etica Obbligazionario Misto]]</f>
        <v>1502102961.99</v>
      </c>
      <c r="E2353" s="10">
        <f>D2352*OM[[#This Row],[Variazione percentuale]]</f>
        <v>-2176146.5515279802</v>
      </c>
      <c r="F2353" s="11">
        <f>OM[[#This Row],[AUM]]-D2352</f>
        <v>-2839328.1400001049</v>
      </c>
      <c r="G2353" s="11">
        <f>OM[[#This Row],[∆ AUM]]-OM[[#This Row],[effetto mercato]]</f>
        <v>-663181.58847212465</v>
      </c>
    </row>
    <row r="2354" spans="1:7">
      <c r="A2354" s="4">
        <v>45429</v>
      </c>
      <c r="B2354">
        <v>-0.28960000000000002</v>
      </c>
      <c r="C2354" s="6">
        <f>OM[[#This Row],[Variaz]]/100</f>
        <v>-2.8960000000000001E-3</v>
      </c>
      <c r="D2354" s="10">
        <f>AUM[[#This Row],[ Etica Obbligazionario Misto]]</f>
        <v>1496878203.3</v>
      </c>
      <c r="E2354" s="10">
        <f>D2353*OM[[#This Row],[Variazione percentuale]]</f>
        <v>-4350090.1779230405</v>
      </c>
      <c r="F2354" s="11">
        <f>OM[[#This Row],[AUM]]-D2353</f>
        <v>-5224758.6900000572</v>
      </c>
      <c r="G2354" s="11">
        <f>OM[[#This Row],[∆ AUM]]-OM[[#This Row],[effetto mercato]]</f>
        <v>-874668.51207701676</v>
      </c>
    </row>
    <row r="2355" spans="1:7">
      <c r="A2355" s="4">
        <v>45432</v>
      </c>
      <c r="B2355">
        <v>2.64E-2</v>
      </c>
      <c r="C2355" s="6">
        <f>OM[[#This Row],[Variaz]]/100</f>
        <v>2.6400000000000002E-4</v>
      </c>
      <c r="D2355" s="10">
        <f>AUM[[#This Row],[ Etica Obbligazionario Misto]]</f>
        <v>1496328350.71</v>
      </c>
      <c r="E2355" s="10">
        <f>D2354*OM[[#This Row],[Variazione percentuale]]</f>
        <v>395175.84567120002</v>
      </c>
      <c r="F2355" s="11">
        <f>OM[[#This Row],[AUM]]-D2354</f>
        <v>-549852.58999991417</v>
      </c>
      <c r="G2355" s="11">
        <f>OM[[#This Row],[∆ AUM]]-OM[[#This Row],[effetto mercato]]</f>
        <v>-945028.43567111413</v>
      </c>
    </row>
    <row r="2356" spans="1:7">
      <c r="A2356" s="4">
        <v>45433</v>
      </c>
      <c r="B2356">
        <v>7.9200000000000007E-2</v>
      </c>
      <c r="C2356" s="6">
        <f>OM[[#This Row],[Variaz]]/100</f>
        <v>7.9200000000000006E-4</v>
      </c>
      <c r="D2356" s="10">
        <f>AUM[[#This Row],[ Etica Obbligazionario Misto]]</f>
        <v>1496484180.0799999</v>
      </c>
      <c r="E2356" s="10">
        <f>D2355*OM[[#This Row],[Variazione percentuale]]</f>
        <v>1185092.0537623202</v>
      </c>
      <c r="F2356" s="11">
        <f>OM[[#This Row],[AUM]]-D2355</f>
        <v>155829.36999988556</v>
      </c>
      <c r="G2356" s="11">
        <f>OM[[#This Row],[∆ AUM]]-OM[[#This Row],[effetto mercato]]</f>
        <v>-1029262.6837624346</v>
      </c>
    </row>
    <row r="2357" spans="1:7">
      <c r="A2357" s="4">
        <v>45434</v>
      </c>
      <c r="B2357">
        <v>-0.14510000000000001</v>
      </c>
      <c r="C2357" s="6">
        <f>OM[[#This Row],[Variaz]]/100</f>
        <v>-1.451E-3</v>
      </c>
      <c r="D2357" s="10">
        <f>AUM[[#This Row],[ Etica Obbligazionario Misto]]</f>
        <v>1493554695.3600001</v>
      </c>
      <c r="E2357" s="10">
        <f>D2356*OM[[#This Row],[Variazione percentuale]]</f>
        <v>-2171398.5452960799</v>
      </c>
      <c r="F2357" s="11">
        <f>OM[[#This Row],[AUM]]-D2356</f>
        <v>-2929484.7199997902</v>
      </c>
      <c r="G2357" s="11">
        <f>OM[[#This Row],[∆ AUM]]-OM[[#This Row],[effetto mercato]]</f>
        <v>-758086.17470371025</v>
      </c>
    </row>
    <row r="2358" spans="1:7">
      <c r="A2358" s="4">
        <v>45435</v>
      </c>
      <c r="B2358">
        <v>-0.25090000000000001</v>
      </c>
      <c r="C2358" s="6">
        <f>OM[[#This Row],[Variaz]]/100</f>
        <v>-2.5089999999999999E-3</v>
      </c>
      <c r="D2358" s="10">
        <f>AUM[[#This Row],[ Etica Obbligazionario Misto]]</f>
        <v>1488801867.4100001</v>
      </c>
      <c r="E2358" s="10">
        <f>D2357*OM[[#This Row],[Variazione percentuale]]</f>
        <v>-3747328.7306582402</v>
      </c>
      <c r="F2358" s="11">
        <f>OM[[#This Row],[AUM]]-D2357</f>
        <v>-4752827.9500000477</v>
      </c>
      <c r="G2358" s="11">
        <f>OM[[#This Row],[∆ AUM]]-OM[[#This Row],[effetto mercato]]</f>
        <v>-1005499.2193418075</v>
      </c>
    </row>
    <row r="2359" spans="1:7">
      <c r="A2359" s="4">
        <v>45436</v>
      </c>
      <c r="B2359">
        <v>2.6499999999999999E-2</v>
      </c>
      <c r="C2359" s="6">
        <f>OM[[#This Row],[Variaz]]/100</f>
        <v>2.6499999999999999E-4</v>
      </c>
      <c r="D2359" s="10">
        <f>AUM[[#This Row],[ Etica Obbligazionario Misto]]</f>
        <v>1489003506.2999997</v>
      </c>
      <c r="E2359" s="10">
        <f>D2358*OM[[#This Row],[Variazione percentuale]]</f>
        <v>394532.49486365</v>
      </c>
      <c r="F2359" s="11">
        <f>OM[[#This Row],[AUM]]-D2358</f>
        <v>201638.88999962807</v>
      </c>
      <c r="G2359" s="11">
        <f>OM[[#This Row],[∆ AUM]]-OM[[#This Row],[effetto mercato]]</f>
        <v>-192893.60486402194</v>
      </c>
    </row>
    <row r="2360" spans="1:7">
      <c r="A2360" s="4">
        <v>45439</v>
      </c>
      <c r="B2360">
        <v>0.26469999999999999</v>
      </c>
      <c r="C2360" s="6">
        <f>OM[[#This Row],[Variaz]]/100</f>
        <v>2.647E-3</v>
      </c>
      <c r="D2360" s="10">
        <f>AUM[[#This Row],[ Etica Obbligazionario Misto]]</f>
        <v>1492302042.7599998</v>
      </c>
      <c r="E2360" s="10">
        <f>D2359*OM[[#This Row],[Variazione percentuale]]</f>
        <v>3941392.2811760991</v>
      </c>
      <c r="F2360" s="11">
        <f>OM[[#This Row],[AUM]]-D2359</f>
        <v>3298536.4600000381</v>
      </c>
      <c r="G2360" s="11">
        <f>OM[[#This Row],[∆ AUM]]-OM[[#This Row],[effetto mercato]]</f>
        <v>-642855.82117606094</v>
      </c>
    </row>
    <row r="2361" spans="1:7">
      <c r="A2361" s="4">
        <v>45440</v>
      </c>
      <c r="B2361">
        <v>-0.29039999999999999</v>
      </c>
      <c r="C2361" s="6">
        <f>OM[[#This Row],[Variaz]]/100</f>
        <v>-2.9039999999999999E-3</v>
      </c>
      <c r="D2361" s="10">
        <f>AUM[[#This Row],[ Etica Obbligazionario Misto]]</f>
        <v>1487206675.8799999</v>
      </c>
      <c r="E2361" s="10">
        <f>D2360*OM[[#This Row],[Variazione percentuale]]</f>
        <v>-4333645.1321750395</v>
      </c>
      <c r="F2361" s="11">
        <f>OM[[#This Row],[AUM]]-D2360</f>
        <v>-5095366.879999876</v>
      </c>
      <c r="G2361" s="11">
        <f>OM[[#This Row],[∆ AUM]]-OM[[#This Row],[effetto mercato]]</f>
        <v>-761721.74782483652</v>
      </c>
    </row>
    <row r="2362" spans="1:7">
      <c r="A2362" s="4">
        <v>45441</v>
      </c>
      <c r="B2362">
        <v>-0.56930000000000003</v>
      </c>
      <c r="C2362" s="6">
        <f>OM[[#This Row],[Variaz]]/100</f>
        <v>-5.6930000000000001E-3</v>
      </c>
      <c r="D2362" s="10">
        <f>AUM[[#This Row],[ Etica Obbligazionario Misto]]</f>
        <v>1478162707.3800001</v>
      </c>
      <c r="E2362" s="10">
        <f>D2361*OM[[#This Row],[Variazione percentuale]]</f>
        <v>-8466667.605784839</v>
      </c>
      <c r="F2362" s="11">
        <f>OM[[#This Row],[AUM]]-D2361</f>
        <v>-9043968.4999997616</v>
      </c>
      <c r="G2362" s="11">
        <f>OM[[#This Row],[∆ AUM]]-OM[[#This Row],[effetto mercato]]</f>
        <v>-577300.89421492256</v>
      </c>
    </row>
    <row r="2363" spans="1:7">
      <c r="A2363" s="4">
        <v>45442</v>
      </c>
      <c r="B2363">
        <v>0.1731</v>
      </c>
      <c r="C2363" s="6">
        <f>OM[[#This Row],[Variaz]]/100</f>
        <v>1.7310000000000001E-3</v>
      </c>
      <c r="D2363" s="10">
        <f>AUM[[#This Row],[ Etica Obbligazionario Misto]]</f>
        <v>1480208914.6900001</v>
      </c>
      <c r="E2363" s="10">
        <f>D2362*OM[[#This Row],[Variazione percentuale]]</f>
        <v>2558699.6464747805</v>
      </c>
      <c r="F2363" s="11">
        <f>OM[[#This Row],[AUM]]-D2362</f>
        <v>2046207.3099999428</v>
      </c>
      <c r="G2363" s="11">
        <f>OM[[#This Row],[∆ AUM]]-OM[[#This Row],[effetto mercato]]</f>
        <v>-512492.33647483774</v>
      </c>
    </row>
    <row r="2364" spans="1:7">
      <c r="A2364" s="4">
        <v>45443</v>
      </c>
      <c r="B2364">
        <v>2.6599999999999999E-2</v>
      </c>
      <c r="C2364" s="6">
        <f>OM[[#This Row],[Variaz]]/100</f>
        <v>2.6599999999999996E-4</v>
      </c>
      <c r="D2364" s="10">
        <f>AUM[[#This Row],[ Etica Obbligazionario Misto]]</f>
        <v>1479826407.47</v>
      </c>
      <c r="E2364" s="10">
        <f>D2363*OM[[#This Row],[Variazione percentuale]]</f>
        <v>393735.57130753994</v>
      </c>
      <c r="F2364" s="11">
        <f>OM[[#This Row],[AUM]]-D2363</f>
        <v>-382507.22000002861</v>
      </c>
      <c r="G2364" s="11">
        <f>OM[[#This Row],[∆ AUM]]-OM[[#This Row],[effetto mercato]]</f>
        <v>-776242.79130756855</v>
      </c>
    </row>
    <row r="2365" spans="1:7">
      <c r="A2365" s="4">
        <v>45446</v>
      </c>
      <c r="B2365">
        <v>0.53159999999999996</v>
      </c>
      <c r="C2365" s="6">
        <f>OM[[#This Row],[Variaz]]/100</f>
        <v>5.3159999999999995E-3</v>
      </c>
      <c r="D2365" s="10">
        <f>AUM[[#This Row],[ Etica Obbligazionario Misto]]</f>
        <v>1488493713.79</v>
      </c>
      <c r="E2365" s="10">
        <f>D2364*OM[[#This Row],[Variazione percentuale]]</f>
        <v>7866757.1821105191</v>
      </c>
      <c r="F2365" s="11">
        <f>OM[[#This Row],[AUM]]-D2364</f>
        <v>8667306.3199999332</v>
      </c>
      <c r="G2365" s="11">
        <f>OM[[#This Row],[∆ AUM]]-OM[[#This Row],[effetto mercato]]</f>
        <v>800549.13788941409</v>
      </c>
    </row>
    <row r="2366" spans="1:7">
      <c r="A2366" s="4">
        <v>45447</v>
      </c>
      <c r="B2366">
        <v>0.15859999999999999</v>
      </c>
      <c r="C2366" s="6">
        <f>OM[[#This Row],[Variaz]]/100</f>
        <v>1.586E-3</v>
      </c>
      <c r="D2366" s="10">
        <f>AUM[[#This Row],[ Etica Obbligazionario Misto]]</f>
        <v>1490435003.6599998</v>
      </c>
      <c r="E2366" s="10">
        <f>D2365*OM[[#This Row],[Variazione percentuale]]</f>
        <v>2360751.03007094</v>
      </c>
      <c r="F2366" s="11">
        <f>OM[[#This Row],[AUM]]-D2365</f>
        <v>1941289.8699998856</v>
      </c>
      <c r="G2366" s="11">
        <f>OM[[#This Row],[∆ AUM]]-OM[[#This Row],[effetto mercato]]</f>
        <v>-419461.16007105447</v>
      </c>
    </row>
    <row r="2367" spans="1:7">
      <c r="A2367" s="4">
        <v>45448</v>
      </c>
      <c r="B2367">
        <v>0.31669999999999998</v>
      </c>
      <c r="C2367" s="6">
        <f>OM[[#This Row],[Variaz]]/100</f>
        <v>3.1669999999999997E-3</v>
      </c>
      <c r="D2367" s="10">
        <f>AUM[[#This Row],[ Etica Obbligazionario Misto]]</f>
        <v>1494761158.74</v>
      </c>
      <c r="E2367" s="10">
        <f>D2366*OM[[#This Row],[Variazione percentuale]]</f>
        <v>4720207.6565912189</v>
      </c>
      <c r="F2367" s="11">
        <f>OM[[#This Row],[AUM]]-D2366</f>
        <v>4326155.0800001621</v>
      </c>
      <c r="G2367" s="11">
        <f>OM[[#This Row],[∆ AUM]]-OM[[#This Row],[effetto mercato]]</f>
        <v>-394052.57659105677</v>
      </c>
    </row>
    <row r="2368" spans="1:7">
      <c r="A2368" s="4">
        <v>45449</v>
      </c>
      <c r="B2368">
        <v>-0.17100000000000001</v>
      </c>
      <c r="C2368" s="6">
        <f>OM[[#This Row],[Variaz]]/100</f>
        <v>-1.7100000000000001E-3</v>
      </c>
      <c r="D2368" s="10">
        <f>AUM[[#This Row],[ Etica Obbligazionario Misto]]</f>
        <v>1491180693.7400002</v>
      </c>
      <c r="E2368" s="10">
        <f>D2367*OM[[#This Row],[Variazione percentuale]]</f>
        <v>-2556041.5814454001</v>
      </c>
      <c r="F2368" s="11">
        <f>OM[[#This Row],[AUM]]-D2367</f>
        <v>-3580464.9999997616</v>
      </c>
      <c r="G2368" s="11">
        <f>OM[[#This Row],[∆ AUM]]-OM[[#This Row],[effetto mercato]]</f>
        <v>-1024423.4185543614</v>
      </c>
    </row>
    <row r="2369" spans="1:7">
      <c r="A2369" s="4">
        <v>45450</v>
      </c>
      <c r="B2369">
        <v>-0.32950000000000002</v>
      </c>
      <c r="C2369" s="6">
        <f>OM[[#This Row],[Variaz]]/100</f>
        <v>-3.2950000000000002E-3</v>
      </c>
      <c r="D2369" s="10">
        <f>AUM[[#This Row],[ Etica Obbligazionario Misto]]</f>
        <v>1485755434.8500001</v>
      </c>
      <c r="E2369" s="10">
        <f>D2368*OM[[#This Row],[Variazione percentuale]]</f>
        <v>-4913440.385873301</v>
      </c>
      <c r="F2369" s="11">
        <f>OM[[#This Row],[AUM]]-D2368</f>
        <v>-5425258.8900001049</v>
      </c>
      <c r="G2369" s="11">
        <f>OM[[#This Row],[∆ AUM]]-OM[[#This Row],[effetto mercato]]</f>
        <v>-511818.50412680395</v>
      </c>
    </row>
    <row r="2370" spans="1:7">
      <c r="A2370" s="4">
        <v>45453</v>
      </c>
      <c r="B2370">
        <v>-0.4496</v>
      </c>
      <c r="C2370" s="6">
        <f>OM[[#This Row],[Variaz]]/100</f>
        <v>-4.496E-3</v>
      </c>
      <c r="D2370" s="10">
        <f>AUM[[#This Row],[ Etica Obbligazionario Misto]]</f>
        <v>1477526323.4499998</v>
      </c>
      <c r="E2370" s="10">
        <f>D2369*OM[[#This Row],[Variazione percentuale]]</f>
        <v>-6679956.4350856002</v>
      </c>
      <c r="F2370" s="11">
        <f>OM[[#This Row],[AUM]]-D2369</f>
        <v>-8229111.4000003338</v>
      </c>
      <c r="G2370" s="11">
        <f>OM[[#This Row],[∆ AUM]]-OM[[#This Row],[effetto mercato]]</f>
        <v>-1549154.9649147335</v>
      </c>
    </row>
    <row r="2371" spans="1:7">
      <c r="A2371" s="4">
        <v>45454</v>
      </c>
      <c r="B2371">
        <v>1.3299999999999999E-2</v>
      </c>
      <c r="C2371" s="6">
        <f>OM[[#This Row],[Variaz]]/100</f>
        <v>1.3299999999999998E-4</v>
      </c>
      <c r="D2371" s="10">
        <f>AUM[[#This Row],[ Etica Obbligazionario Misto]]</f>
        <v>1476802715.2500002</v>
      </c>
      <c r="E2371" s="10">
        <f>D2370*OM[[#This Row],[Variazione percentuale]]</f>
        <v>196511.00101884996</v>
      </c>
      <c r="F2371" s="11">
        <f>OM[[#This Row],[AUM]]-D2370</f>
        <v>-723608.19999957085</v>
      </c>
      <c r="G2371" s="11">
        <f>OM[[#This Row],[∆ AUM]]-OM[[#This Row],[effetto mercato]]</f>
        <v>-920119.20101842075</v>
      </c>
    </row>
    <row r="2372" spans="1:7">
      <c r="A2372" s="4">
        <v>45455</v>
      </c>
      <c r="B2372">
        <v>0.55779999999999996</v>
      </c>
      <c r="C2372" s="6">
        <f>OM[[#This Row],[Variaz]]/100</f>
        <v>5.5779999999999996E-3</v>
      </c>
      <c r="D2372" s="10">
        <f>AUM[[#This Row],[ Etica Obbligazionario Misto]]</f>
        <v>1485551544.3799999</v>
      </c>
      <c r="E2372" s="10">
        <f>D2371*OM[[#This Row],[Variazione percentuale]]</f>
        <v>8237605.5456645004</v>
      </c>
      <c r="F2372" s="11">
        <f>OM[[#This Row],[AUM]]-D2371</f>
        <v>8748829.1299996376</v>
      </c>
      <c r="G2372" s="11">
        <f>OM[[#This Row],[∆ AUM]]-OM[[#This Row],[effetto mercato]]</f>
        <v>511223.58433513716</v>
      </c>
    </row>
    <row r="2373" spans="1:7">
      <c r="A2373" s="4">
        <v>45456</v>
      </c>
      <c r="B2373">
        <v>3.9600000000000003E-2</v>
      </c>
      <c r="C2373" s="6">
        <f>OM[[#This Row],[Variaz]]/100</f>
        <v>3.9600000000000003E-4</v>
      </c>
      <c r="D2373" s="10">
        <f>AUM[[#This Row],[ Etica Obbligazionario Misto]]</f>
        <v>1484872151.28</v>
      </c>
      <c r="E2373" s="10">
        <f>D2372*OM[[#This Row],[Variazione percentuale]]</f>
        <v>588278.41157448001</v>
      </c>
      <c r="F2373" s="11">
        <f>OM[[#This Row],[AUM]]-D2372</f>
        <v>-679393.09999990463</v>
      </c>
      <c r="G2373" s="11">
        <f>OM[[#This Row],[∆ AUM]]-OM[[#This Row],[effetto mercato]]</f>
        <v>-1267671.5115743848</v>
      </c>
    </row>
    <row r="2374" spans="1:7">
      <c r="A2374" s="4">
        <v>45457</v>
      </c>
      <c r="B2374">
        <v>0.31680000000000003</v>
      </c>
      <c r="C2374" s="6">
        <f>OM[[#This Row],[Variaz]]/100</f>
        <v>3.1680000000000002E-3</v>
      </c>
      <c r="D2374" s="10">
        <f>AUM[[#This Row],[ Etica Obbligazionario Misto]]</f>
        <v>1488935202.8700001</v>
      </c>
      <c r="E2374" s="10">
        <f>D2373*OM[[#This Row],[Variazione percentuale]]</f>
        <v>4704074.9752550405</v>
      </c>
      <c r="F2374" s="11">
        <f>OM[[#This Row],[AUM]]-D2373</f>
        <v>4063051.5900001526</v>
      </c>
      <c r="G2374" s="11">
        <f>OM[[#This Row],[∆ AUM]]-OM[[#This Row],[effetto mercato]]</f>
        <v>-641023.38525488786</v>
      </c>
    </row>
    <row r="2375" spans="1:7">
      <c r="A2375" s="4">
        <v>45460</v>
      </c>
      <c r="B2375">
        <v>-0.11840000000000001</v>
      </c>
      <c r="C2375" s="6">
        <f>OM[[#This Row],[Variaz]]/100</f>
        <v>-1.1840000000000002E-3</v>
      </c>
      <c r="D2375" s="10">
        <f>AUM[[#This Row],[ Etica Obbligazionario Misto]]</f>
        <v>1486322276.78</v>
      </c>
      <c r="E2375" s="10">
        <f>D2374*OM[[#This Row],[Variazione percentuale]]</f>
        <v>-1762899.2801980805</v>
      </c>
      <c r="F2375" s="11">
        <f>OM[[#This Row],[AUM]]-D2374</f>
        <v>-2612926.0900001526</v>
      </c>
      <c r="G2375" s="11">
        <f>OM[[#This Row],[∆ AUM]]-OM[[#This Row],[effetto mercato]]</f>
        <v>-850026.80980207212</v>
      </c>
    </row>
    <row r="2376" spans="1:7">
      <c r="A2376" s="4">
        <v>45461</v>
      </c>
      <c r="B2376">
        <v>0.28989999999999999</v>
      </c>
      <c r="C2376" s="6">
        <f>OM[[#This Row],[Variaz]]/100</f>
        <v>2.8990000000000001E-3</v>
      </c>
      <c r="D2376" s="10">
        <f>AUM[[#This Row],[ Etica Obbligazionario Misto]]</f>
        <v>1489799904.0900002</v>
      </c>
      <c r="E2376" s="10">
        <f>D2375*OM[[#This Row],[Variazione percentuale]]</f>
        <v>4308848.2803852204</v>
      </c>
      <c r="F2376" s="11">
        <f>OM[[#This Row],[AUM]]-D2375</f>
        <v>3477627.3100001812</v>
      </c>
      <c r="G2376" s="11">
        <f>OM[[#This Row],[∆ AUM]]-OM[[#This Row],[effetto mercato]]</f>
        <v>-831220.97038503923</v>
      </c>
    </row>
    <row r="2377" spans="1:7">
      <c r="A2377" s="4">
        <v>45462</v>
      </c>
      <c r="B2377">
        <v>-0.15759999999999999</v>
      </c>
      <c r="C2377" s="6">
        <f>OM[[#This Row],[Variaz]]/100</f>
        <v>-1.5759999999999999E-3</v>
      </c>
      <c r="D2377" s="10">
        <f>AUM[[#This Row],[ Etica Obbligazionario Misto]]</f>
        <v>1486345135.77</v>
      </c>
      <c r="E2377" s="10">
        <f>D2376*OM[[#This Row],[Variazione percentuale]]</f>
        <v>-2347924.6488458402</v>
      </c>
      <c r="F2377" s="11">
        <f>OM[[#This Row],[AUM]]-D2376</f>
        <v>-3454768.3200001717</v>
      </c>
      <c r="G2377" s="11">
        <f>OM[[#This Row],[∆ AUM]]-OM[[#This Row],[effetto mercato]]</f>
        <v>-1106843.6711543314</v>
      </c>
    </row>
    <row r="2378" spans="1:7">
      <c r="A2378" s="4">
        <v>45463</v>
      </c>
      <c r="B2378">
        <v>-6.5799999999999997E-2</v>
      </c>
      <c r="C2378" s="6">
        <f>OM[[#This Row],[Variaz]]/100</f>
        <v>-6.5799999999999995E-4</v>
      </c>
      <c r="D2378" s="10">
        <f>AUM[[#This Row],[ Etica Obbligazionario Misto]]</f>
        <v>1484842356.8500001</v>
      </c>
      <c r="E2378" s="10">
        <f>D2377*OM[[#This Row],[Variazione percentuale]]</f>
        <v>-978015.09933665989</v>
      </c>
      <c r="F2378" s="11">
        <f>OM[[#This Row],[AUM]]-D2377</f>
        <v>-1502778.9199998379</v>
      </c>
      <c r="G2378" s="11">
        <f>OM[[#This Row],[∆ AUM]]-OM[[#This Row],[effetto mercato]]</f>
        <v>-524763.82066317799</v>
      </c>
    </row>
    <row r="2379" spans="1:7">
      <c r="A2379" s="4">
        <v>45464</v>
      </c>
      <c r="B2379">
        <v>-1.32E-2</v>
      </c>
      <c r="C2379" s="6">
        <f>OM[[#This Row],[Variaz]]/100</f>
        <v>-1.3200000000000001E-4</v>
      </c>
      <c r="D2379" s="10">
        <f>AUM[[#This Row],[ Etica Obbligazionario Misto]]</f>
        <v>1483560044.98</v>
      </c>
      <c r="E2379" s="10">
        <f>D2378*OM[[#This Row],[Variazione percentuale]]</f>
        <v>-195999.19110420003</v>
      </c>
      <c r="F2379" s="11">
        <f>OM[[#This Row],[AUM]]-D2378</f>
        <v>-1282311.870000124</v>
      </c>
      <c r="G2379" s="11">
        <f>OM[[#This Row],[∆ AUM]]-OM[[#This Row],[effetto mercato]]</f>
        <v>-1086312.678895924</v>
      </c>
    </row>
    <row r="2380" spans="1:7">
      <c r="A2380" s="4">
        <v>45467</v>
      </c>
      <c r="B2380">
        <v>-3.95E-2</v>
      </c>
      <c r="C2380" s="6">
        <f>OM[[#This Row],[Variaz]]/100</f>
        <v>-3.9500000000000001E-4</v>
      </c>
      <c r="D2380" s="10">
        <f>AUM[[#This Row],[ Etica Obbligazionario Misto]]</f>
        <v>1482324065.9400001</v>
      </c>
      <c r="E2380" s="10">
        <f>D2379*OM[[#This Row],[Variazione percentuale]]</f>
        <v>-586006.21776709997</v>
      </c>
      <c r="F2380" s="11">
        <f>OM[[#This Row],[AUM]]-D2379</f>
        <v>-1235979.0399999619</v>
      </c>
      <c r="G2380" s="11">
        <f>OM[[#This Row],[∆ AUM]]-OM[[#This Row],[effetto mercato]]</f>
        <v>-649972.82223286189</v>
      </c>
    </row>
    <row r="2381" spans="1:7">
      <c r="A2381" s="4">
        <v>45468</v>
      </c>
      <c r="B2381">
        <v>0.13170000000000001</v>
      </c>
      <c r="C2381" s="6">
        <f>OM[[#This Row],[Variaz]]/100</f>
        <v>1.317E-3</v>
      </c>
      <c r="D2381" s="10">
        <f>AUM[[#This Row],[ Etica Obbligazionario Misto]]</f>
        <v>1483835852.8799999</v>
      </c>
      <c r="E2381" s="10">
        <f>D2380*OM[[#This Row],[Variazione percentuale]]</f>
        <v>1952220.7948429801</v>
      </c>
      <c r="F2381" s="11">
        <f>OM[[#This Row],[AUM]]-D2380</f>
        <v>1511786.9399998188</v>
      </c>
      <c r="G2381" s="11">
        <f>OM[[#This Row],[∆ AUM]]-OM[[#This Row],[effetto mercato]]</f>
        <v>-440433.8548431613</v>
      </c>
    </row>
    <row r="2382" spans="1:7">
      <c r="A2382" s="4">
        <v>45469</v>
      </c>
      <c r="B2382">
        <v>-0.32890000000000003</v>
      </c>
      <c r="C2382" s="6">
        <f>OM[[#This Row],[Variaz]]/100</f>
        <v>-3.2890000000000003E-3</v>
      </c>
      <c r="D2382" s="10">
        <f>AUM[[#This Row],[ Etica Obbligazionario Misto]]</f>
        <v>1478629956.8399999</v>
      </c>
      <c r="E2382" s="10">
        <f>D2381*OM[[#This Row],[Variazione percentuale]]</f>
        <v>-4880336.12012232</v>
      </c>
      <c r="F2382" s="11">
        <f>OM[[#This Row],[AUM]]-D2381</f>
        <v>-5205896.0399999619</v>
      </c>
      <c r="G2382" s="11">
        <f>OM[[#This Row],[∆ AUM]]-OM[[#This Row],[effetto mercato]]</f>
        <v>-325559.91987764183</v>
      </c>
    </row>
    <row r="2383" spans="1:7">
      <c r="A2383" s="4">
        <v>45470</v>
      </c>
      <c r="B2383">
        <v>-0.15840000000000001</v>
      </c>
      <c r="C2383" s="6">
        <f>OM[[#This Row],[Variaz]]/100</f>
        <v>-1.5840000000000001E-3</v>
      </c>
      <c r="D2383" s="10">
        <f>AUM[[#This Row],[ Etica Obbligazionario Misto]]</f>
        <v>1475368070.6800001</v>
      </c>
      <c r="E2383" s="10">
        <f>D2382*OM[[#This Row],[Variazione percentuale]]</f>
        <v>-2342149.8516345602</v>
      </c>
      <c r="F2383" s="11">
        <f>OM[[#This Row],[AUM]]-D2382</f>
        <v>-3261886.1599998474</v>
      </c>
      <c r="G2383" s="11">
        <f>OM[[#This Row],[∆ AUM]]-OM[[#This Row],[effetto mercato]]</f>
        <v>-919736.30836528726</v>
      </c>
    </row>
    <row r="2384" spans="1:7">
      <c r="A2384" s="4">
        <v>45471</v>
      </c>
      <c r="B2384">
        <v>-0.21149999999999999</v>
      </c>
      <c r="C2384" s="6">
        <f>OM[[#This Row],[Variaz]]/100</f>
        <v>-2.1150000000000001E-3</v>
      </c>
      <c r="D2384" s="10">
        <f>AUM[[#This Row],[ Etica Obbligazionario Misto]]</f>
        <v>1471703720.3100002</v>
      </c>
      <c r="E2384" s="10">
        <f>D2383*OM[[#This Row],[Variazione percentuale]]</f>
        <v>-3120403.4694882003</v>
      </c>
      <c r="F2384" s="11">
        <f>OM[[#This Row],[AUM]]-D2383</f>
        <v>-3664350.3699998856</v>
      </c>
      <c r="G2384" s="11">
        <f>OM[[#This Row],[∆ AUM]]-OM[[#This Row],[effetto mercato]]</f>
        <v>-543946.90051168529</v>
      </c>
    </row>
    <row r="2385" spans="1:7">
      <c r="A2385" s="4">
        <v>45474</v>
      </c>
      <c r="B2385">
        <v>-0.318</v>
      </c>
      <c r="C2385" s="6">
        <f>OM[[#This Row],[Variaz]]/100</f>
        <v>-3.1800000000000001E-3</v>
      </c>
      <c r="D2385" s="10">
        <f>AUM[[#This Row],[ Etica Obbligazionario Misto]]</f>
        <v>1466174521.0999999</v>
      </c>
      <c r="E2385" s="10">
        <f>D2384*OM[[#This Row],[Variazione percentuale]]</f>
        <v>-4680017.830585801</v>
      </c>
      <c r="F2385" s="11">
        <f>OM[[#This Row],[AUM]]-D2384</f>
        <v>-5529199.2100002766</v>
      </c>
      <c r="G2385" s="11">
        <f>OM[[#This Row],[∆ AUM]]-OM[[#This Row],[effetto mercato]]</f>
        <v>-849181.37941447552</v>
      </c>
    </row>
    <row r="2386" spans="1:7">
      <c r="A2386" s="4">
        <v>45475</v>
      </c>
      <c r="B2386">
        <v>0.1462</v>
      </c>
      <c r="C2386" s="6">
        <f>OM[[#This Row],[Variaz]]/100</f>
        <v>1.462E-3</v>
      </c>
      <c r="D2386" s="10">
        <f>AUM[[#This Row],[ Etica Obbligazionario Misto]]</f>
        <v>1468028839.6600001</v>
      </c>
      <c r="E2386" s="10">
        <f>D2385*OM[[#This Row],[Variazione percentuale]]</f>
        <v>2143547.1498481999</v>
      </c>
      <c r="F2386" s="11">
        <f>OM[[#This Row],[AUM]]-D2385</f>
        <v>1854318.5600001812</v>
      </c>
      <c r="G2386" s="11">
        <f>OM[[#This Row],[∆ AUM]]-OM[[#This Row],[effetto mercato]]</f>
        <v>-289228.58984801872</v>
      </c>
    </row>
    <row r="2387" spans="1:7">
      <c r="A2387" s="4">
        <v>45476</v>
      </c>
      <c r="B2387">
        <v>0.38490000000000002</v>
      </c>
      <c r="C2387" s="6">
        <f>OM[[#This Row],[Variaz]]/100</f>
        <v>3.849E-3</v>
      </c>
      <c r="D2387" s="10">
        <f>AUM[[#This Row],[ Etica Obbligazionario Misto]]</f>
        <v>1473401387.0800002</v>
      </c>
      <c r="E2387" s="10">
        <f>D2386*OM[[#This Row],[Variazione percentuale]]</f>
        <v>5650443.0038513402</v>
      </c>
      <c r="F2387" s="11">
        <f>OM[[#This Row],[AUM]]-D2386</f>
        <v>5372547.4200000763</v>
      </c>
      <c r="G2387" s="11">
        <f>OM[[#This Row],[∆ AUM]]-OM[[#This Row],[effetto mercato]]</f>
        <v>-277895.58385126386</v>
      </c>
    </row>
    <row r="2388" spans="1:7">
      <c r="A2388" s="4">
        <v>45477</v>
      </c>
      <c r="B2388">
        <v>-7.9299999999999995E-2</v>
      </c>
      <c r="C2388" s="6">
        <f>OM[[#This Row],[Variaz]]/100</f>
        <v>-7.9299999999999998E-4</v>
      </c>
      <c r="D2388" s="10">
        <f>AUM[[#This Row],[ Etica Obbligazionario Misto]]</f>
        <v>1472058677.48</v>
      </c>
      <c r="E2388" s="10">
        <f>D2387*OM[[#This Row],[Variazione percentuale]]</f>
        <v>-1168407.29995444</v>
      </c>
      <c r="F2388" s="11">
        <f>OM[[#This Row],[AUM]]-D2387</f>
        <v>-1342709.6000001431</v>
      </c>
      <c r="G2388" s="11">
        <f>OM[[#This Row],[∆ AUM]]-OM[[#This Row],[effetto mercato]]</f>
        <v>-174302.30004570307</v>
      </c>
    </row>
    <row r="2389" spans="1:7">
      <c r="A2389" s="4">
        <v>45478</v>
      </c>
      <c r="B2389">
        <v>0.3175</v>
      </c>
      <c r="C2389" s="6">
        <f>OM[[#This Row],[Variaz]]/100</f>
        <v>3.1749999999999999E-3</v>
      </c>
      <c r="D2389" s="10">
        <f>AUM[[#This Row],[ Etica Obbligazionario Misto]]</f>
        <v>1475690885.4399998</v>
      </c>
      <c r="E2389" s="10">
        <f>D2388*OM[[#This Row],[Variazione percentuale]]</f>
        <v>4673786.3009989997</v>
      </c>
      <c r="F2389" s="11">
        <f>OM[[#This Row],[AUM]]-D2388</f>
        <v>3632207.9599997997</v>
      </c>
      <c r="G2389" s="11">
        <f>OM[[#This Row],[∆ AUM]]-OM[[#This Row],[effetto mercato]]</f>
        <v>-1041578.3409992</v>
      </c>
    </row>
    <row r="2390" spans="1:7">
      <c r="A2390" s="4">
        <v>45481</v>
      </c>
      <c r="B2390">
        <v>0.21099999999999999</v>
      </c>
      <c r="C2390" s="6">
        <f>OM[[#This Row],[Variaz]]/100</f>
        <v>2.1099999999999999E-3</v>
      </c>
      <c r="D2390" s="10">
        <f>AUM[[#This Row],[ Etica Obbligazionario Misto]]</f>
        <v>1477718986.7</v>
      </c>
      <c r="E2390" s="10">
        <f>D2389*OM[[#This Row],[Variazione percentuale]]</f>
        <v>3113707.7682783995</v>
      </c>
      <c r="F2390" s="11">
        <f>OM[[#This Row],[AUM]]-D2389</f>
        <v>2028101.2600002289</v>
      </c>
      <c r="G2390" s="11">
        <f>OM[[#This Row],[∆ AUM]]-OM[[#This Row],[effetto mercato]]</f>
        <v>-1085606.5082781706</v>
      </c>
    </row>
    <row r="2391" spans="1:7">
      <c r="A2391" s="4">
        <v>45482</v>
      </c>
      <c r="B2391">
        <v>-0.28949999999999998</v>
      </c>
      <c r="C2391" s="6">
        <f>OM[[#This Row],[Variaz]]/100</f>
        <v>-2.895E-3</v>
      </c>
      <c r="D2391" s="10">
        <f>AUM[[#This Row],[ Etica Obbligazionario Misto]]</f>
        <v>1473007207.25</v>
      </c>
      <c r="E2391" s="10">
        <f>D2390*OM[[#This Row],[Variazione percentuale]]</f>
        <v>-4277996.4664965002</v>
      </c>
      <c r="F2391" s="11">
        <f>OM[[#This Row],[AUM]]-D2390</f>
        <v>-4711779.4500000477</v>
      </c>
      <c r="G2391" s="11">
        <f>OM[[#This Row],[∆ AUM]]-OM[[#This Row],[effetto mercato]]</f>
        <v>-433782.9835035475</v>
      </c>
    </row>
    <row r="2392" spans="1:7">
      <c r="A2392" s="4">
        <v>45483</v>
      </c>
      <c r="B2392">
        <v>0.4224</v>
      </c>
      <c r="C2392" s="6">
        <f>OM[[#This Row],[Variaz]]/100</f>
        <v>4.2240000000000003E-3</v>
      </c>
      <c r="D2392" s="10">
        <f>AUM[[#This Row],[ Etica Obbligazionario Misto]]</f>
        <v>1478541517.5999999</v>
      </c>
      <c r="E2392" s="10">
        <f>D2391*OM[[#This Row],[Variazione percentuale]]</f>
        <v>6221982.4434240004</v>
      </c>
      <c r="F2392" s="11">
        <f>OM[[#This Row],[AUM]]-D2391</f>
        <v>5534310.3499999046</v>
      </c>
      <c r="G2392" s="11">
        <f>OM[[#This Row],[∆ AUM]]-OM[[#This Row],[effetto mercato]]</f>
        <v>-687672.09342409577</v>
      </c>
    </row>
    <row r="2393" spans="1:7">
      <c r="A2393" s="4">
        <v>45484</v>
      </c>
      <c r="B2393">
        <v>0.3155</v>
      </c>
      <c r="C2393" s="6">
        <f>OM[[#This Row],[Variaz]]/100</f>
        <v>3.1549999999999998E-3</v>
      </c>
      <c r="D2393" s="10">
        <f>AUM[[#This Row],[ Etica Obbligazionario Misto]]</f>
        <v>1482599188.5400002</v>
      </c>
      <c r="E2393" s="10">
        <f>D2392*OM[[#This Row],[Variazione percentuale]]</f>
        <v>4664798.4880279992</v>
      </c>
      <c r="F2393" s="11">
        <f>OM[[#This Row],[AUM]]-D2392</f>
        <v>4057670.9400002956</v>
      </c>
      <c r="G2393" s="11">
        <f>OM[[#This Row],[∆ AUM]]-OM[[#This Row],[effetto mercato]]</f>
        <v>-607127.54802770354</v>
      </c>
    </row>
    <row r="2394" spans="1:7">
      <c r="A2394" s="4">
        <v>45485</v>
      </c>
      <c r="B2394">
        <v>-9.1700000000000004E-2</v>
      </c>
      <c r="C2394" s="6">
        <f>OM[[#This Row],[Variaz]]/100</f>
        <v>-9.1700000000000006E-4</v>
      </c>
      <c r="D2394" s="10">
        <f>AUM[[#This Row],[ Etica Obbligazionario Misto]]</f>
        <v>1480719726.0199997</v>
      </c>
      <c r="E2394" s="10">
        <f>D2393*OM[[#This Row],[Variazione percentuale]]</f>
        <v>-1359543.4558911803</v>
      </c>
      <c r="F2394" s="11">
        <f>OM[[#This Row],[AUM]]-D2393</f>
        <v>-1879462.5200004578</v>
      </c>
      <c r="G2394" s="11">
        <f>OM[[#This Row],[∆ AUM]]-OM[[#This Row],[effetto mercato]]</f>
        <v>-519919.06410927745</v>
      </c>
    </row>
    <row r="2395" spans="1:7">
      <c r="A2395" s="4">
        <v>45488</v>
      </c>
      <c r="B2395">
        <v>0.17050000000000001</v>
      </c>
      <c r="C2395" s="6">
        <f>OM[[#This Row],[Variaz]]/100</f>
        <v>1.7050000000000001E-3</v>
      </c>
      <c r="D2395" s="10">
        <f>AUM[[#This Row],[ Etica Obbligazionario Misto]]</f>
        <v>1481337304.0699999</v>
      </c>
      <c r="E2395" s="10">
        <f>D2394*OM[[#This Row],[Variazione percentuale]]</f>
        <v>2524627.1328640999</v>
      </c>
      <c r="F2395" s="11">
        <f>OM[[#This Row],[AUM]]-D2394</f>
        <v>617578.05000019073</v>
      </c>
      <c r="G2395" s="11">
        <f>OM[[#This Row],[∆ AUM]]-OM[[#This Row],[effetto mercato]]</f>
        <v>-1907049.0828639092</v>
      </c>
    </row>
    <row r="2396" spans="1:7">
      <c r="A2396" s="4">
        <v>45489</v>
      </c>
      <c r="B2396">
        <v>0.28799999999999998</v>
      </c>
      <c r="C2396" s="6">
        <f>OM[[#This Row],[Variaz]]/100</f>
        <v>2.8799999999999997E-3</v>
      </c>
      <c r="D2396" s="10">
        <f>AUM[[#This Row],[ Etica Obbligazionario Misto]]</f>
        <v>1484480211.5</v>
      </c>
      <c r="E2396" s="10">
        <f>D2395*OM[[#This Row],[Variazione percentuale]]</f>
        <v>4266251.4357215995</v>
      </c>
      <c r="F2396" s="11">
        <f>OM[[#This Row],[AUM]]-D2395</f>
        <v>3142907.4300000668</v>
      </c>
      <c r="G2396" s="11">
        <f>OM[[#This Row],[∆ AUM]]-OM[[#This Row],[effetto mercato]]</f>
        <v>-1123344.0057215327</v>
      </c>
    </row>
    <row r="2397" spans="1:7">
      <c r="A2397" s="4">
        <v>45490</v>
      </c>
      <c r="B2397">
        <v>-0.14360000000000001</v>
      </c>
      <c r="C2397" s="6">
        <f>OM[[#This Row],[Variaz]]/100</f>
        <v>-1.436E-3</v>
      </c>
      <c r="D2397" s="10">
        <f>AUM[[#This Row],[ Etica Obbligazionario Misto]]</f>
        <v>1481516560.75</v>
      </c>
      <c r="E2397" s="10">
        <f>D2396*OM[[#This Row],[Variazione percentuale]]</f>
        <v>-2131713.5837139999</v>
      </c>
      <c r="F2397" s="11">
        <f>OM[[#This Row],[AUM]]-D2396</f>
        <v>-2963650.75</v>
      </c>
      <c r="G2397" s="11">
        <f>OM[[#This Row],[∆ AUM]]-OM[[#This Row],[effetto mercato]]</f>
        <v>-831937.16628600005</v>
      </c>
    </row>
    <row r="2398" spans="1:7">
      <c r="A2398" s="4">
        <v>45491</v>
      </c>
      <c r="B2398">
        <v>-0.1177</v>
      </c>
      <c r="C2398" s="6">
        <f>OM[[#This Row],[Variaz]]/100</f>
        <v>-1.1770000000000001E-3</v>
      </c>
      <c r="D2398" s="10">
        <f>AUM[[#This Row],[ Etica Obbligazionario Misto]]</f>
        <v>1478183658.1500001</v>
      </c>
      <c r="E2398" s="10">
        <f>D2397*OM[[#This Row],[Variazione percentuale]]</f>
        <v>-1743744.99200275</v>
      </c>
      <c r="F2398" s="11">
        <f>OM[[#This Row],[AUM]]-D2397</f>
        <v>-3332902.5999999046</v>
      </c>
      <c r="G2398" s="11">
        <f>OM[[#This Row],[∆ AUM]]-OM[[#This Row],[effetto mercato]]</f>
        <v>-1589157.6079971546</v>
      </c>
    </row>
    <row r="2399" spans="1:7">
      <c r="A2399" s="4">
        <v>45492</v>
      </c>
      <c r="B2399">
        <v>-0.26179999999999998</v>
      </c>
      <c r="C2399" s="6">
        <f>OM[[#This Row],[Variaz]]/100</f>
        <v>-2.6179999999999997E-3</v>
      </c>
      <c r="D2399" s="10">
        <f>AUM[[#This Row],[ Etica Obbligazionario Misto]]</f>
        <v>1473390802.1999998</v>
      </c>
      <c r="E2399" s="10">
        <f>D2398*OM[[#This Row],[Variazione percentuale]]</f>
        <v>-3869884.8170367</v>
      </c>
      <c r="F2399" s="11">
        <f>OM[[#This Row],[AUM]]-D2398</f>
        <v>-4792855.9500002861</v>
      </c>
      <c r="G2399" s="11">
        <f>OM[[#This Row],[∆ AUM]]-OM[[#This Row],[effetto mercato]]</f>
        <v>-922971.13296358613</v>
      </c>
    </row>
    <row r="2400" spans="1:7">
      <c r="A2400" s="4">
        <v>45495</v>
      </c>
      <c r="B2400">
        <v>5.2499999999999998E-2</v>
      </c>
      <c r="C2400" s="6">
        <f>OM[[#This Row],[Variaz]]/100</f>
        <v>5.2499999999999997E-4</v>
      </c>
      <c r="D2400" s="10">
        <f>AUM[[#This Row],[ Etica Obbligazionario Misto]]</f>
        <v>1473505993.6800001</v>
      </c>
      <c r="E2400" s="10">
        <f>D2399*OM[[#This Row],[Variazione percentuale]]</f>
        <v>773530.17115499987</v>
      </c>
      <c r="F2400" s="11">
        <f>OM[[#This Row],[AUM]]-D2399</f>
        <v>115191.48000025749</v>
      </c>
      <c r="G2400" s="11">
        <f>OM[[#This Row],[∆ AUM]]-OM[[#This Row],[effetto mercato]]</f>
        <v>-658338.69115474238</v>
      </c>
    </row>
    <row r="2401" spans="1:7">
      <c r="A2401" s="4">
        <v>45496</v>
      </c>
      <c r="B2401">
        <v>0.17050000000000001</v>
      </c>
      <c r="C2401" s="6">
        <f>OM[[#This Row],[Variaz]]/100</f>
        <v>1.7050000000000001E-3</v>
      </c>
      <c r="D2401" s="10">
        <f>AUM[[#This Row],[ Etica Obbligazionario Misto]]</f>
        <v>1475878543.3399999</v>
      </c>
      <c r="E2401" s="10">
        <f>D2400*OM[[#This Row],[Variazione percentuale]]</f>
        <v>2512327.7192244004</v>
      </c>
      <c r="F2401" s="11">
        <f>OM[[#This Row],[AUM]]-D2400</f>
        <v>2372549.6599998474</v>
      </c>
      <c r="G2401" s="11">
        <f>OM[[#This Row],[∆ AUM]]-OM[[#This Row],[effetto mercato]]</f>
        <v>-139778.05922455294</v>
      </c>
    </row>
    <row r="2402" spans="1:7">
      <c r="A2402" s="4">
        <v>45497</v>
      </c>
      <c r="B2402">
        <v>-0.26190000000000002</v>
      </c>
      <c r="C2402" s="6">
        <f>OM[[#This Row],[Variaz]]/100</f>
        <v>-2.6190000000000002E-3</v>
      </c>
      <c r="D2402" s="10">
        <f>AUM[[#This Row],[ Etica Obbligazionario Misto]]</f>
        <v>1471637944</v>
      </c>
      <c r="E2402" s="10">
        <f>D2401*OM[[#This Row],[Variazione percentuale]]</f>
        <v>-3865325.9050074602</v>
      </c>
      <c r="F2402" s="11">
        <f>OM[[#This Row],[AUM]]-D2401</f>
        <v>-4240599.3399999142</v>
      </c>
      <c r="G2402" s="11">
        <f>OM[[#This Row],[∆ AUM]]-OM[[#This Row],[effetto mercato]]</f>
        <v>-375273.43499245401</v>
      </c>
    </row>
    <row r="2403" spans="1:7">
      <c r="A2403" s="4">
        <v>45498</v>
      </c>
      <c r="B2403">
        <v>1.3100000000000001E-2</v>
      </c>
      <c r="C2403" s="6">
        <f>OM[[#This Row],[Variaz]]/100</f>
        <v>1.3100000000000001E-4</v>
      </c>
      <c r="D2403" s="10">
        <f>AUM[[#This Row],[ Etica Obbligazionario Misto]]</f>
        <v>1470603702.1600001</v>
      </c>
      <c r="E2403" s="10">
        <f>D2402*OM[[#This Row],[Variazione percentuale]]</f>
        <v>192784.57066400003</v>
      </c>
      <c r="F2403" s="11">
        <f>OM[[#This Row],[AUM]]-D2402</f>
        <v>-1034241.8399999142</v>
      </c>
      <c r="G2403" s="11">
        <f>OM[[#This Row],[∆ AUM]]-OM[[#This Row],[effetto mercato]]</f>
        <v>-1227026.4106639142</v>
      </c>
    </row>
    <row r="2404" spans="1:7">
      <c r="A2404" s="4">
        <v>45499</v>
      </c>
      <c r="B2404">
        <v>0.1444</v>
      </c>
      <c r="C2404" s="6">
        <f>OM[[#This Row],[Variaz]]/100</f>
        <v>1.444E-3</v>
      </c>
      <c r="D2404" s="10">
        <f>AUM[[#This Row],[ Etica Obbligazionario Misto]]</f>
        <v>1471912201.27</v>
      </c>
      <c r="E2404" s="10">
        <f>D2403*OM[[#This Row],[Variazione percentuale]]</f>
        <v>2123551.7459190399</v>
      </c>
      <c r="F2404" s="11">
        <f>OM[[#This Row],[AUM]]-D2403</f>
        <v>1308499.1099998951</v>
      </c>
      <c r="G2404" s="11">
        <f>OM[[#This Row],[∆ AUM]]-OM[[#This Row],[effetto mercato]]</f>
        <v>-815052.63591914484</v>
      </c>
    </row>
    <row r="2405" spans="1:7">
      <c r="A2405" s="4">
        <v>45502</v>
      </c>
      <c r="B2405">
        <v>0.32769999999999999</v>
      </c>
      <c r="C2405" s="6">
        <f>OM[[#This Row],[Variaz]]/100</f>
        <v>3.277E-3</v>
      </c>
      <c r="D2405" s="10">
        <f>AUM[[#This Row],[ Etica Obbligazionario Misto]]</f>
        <v>1476121809.8</v>
      </c>
      <c r="E2405" s="10">
        <f>D2404*OM[[#This Row],[Variazione percentuale]]</f>
        <v>4823456.2835617894</v>
      </c>
      <c r="F2405" s="11">
        <f>OM[[#This Row],[AUM]]-D2404</f>
        <v>4209608.5299999714</v>
      </c>
      <c r="G2405" s="11">
        <f>OM[[#This Row],[∆ AUM]]-OM[[#This Row],[effetto mercato]]</f>
        <v>-613847.75356181804</v>
      </c>
    </row>
    <row r="2406" spans="1:7">
      <c r="A2406" s="4">
        <v>45503</v>
      </c>
      <c r="B2406">
        <v>1.3100000000000001E-2</v>
      </c>
      <c r="C2406" s="6">
        <f>OM[[#This Row],[Variaz]]/100</f>
        <v>1.3100000000000001E-4</v>
      </c>
      <c r="D2406" s="10">
        <f>AUM[[#This Row],[ Etica Obbligazionario Misto]]</f>
        <v>1474927043.49</v>
      </c>
      <c r="E2406" s="10">
        <f>D2405*OM[[#This Row],[Variazione percentuale]]</f>
        <v>193371.95708380002</v>
      </c>
      <c r="F2406" s="11">
        <f>OM[[#This Row],[AUM]]-D2405</f>
        <v>-1194766.3099999428</v>
      </c>
      <c r="G2406" s="11">
        <f>OM[[#This Row],[∆ AUM]]-OM[[#This Row],[effetto mercato]]</f>
        <v>-1388138.2670837429</v>
      </c>
    </row>
    <row r="2407" spans="1:7">
      <c r="A2407" s="4">
        <v>45504</v>
      </c>
      <c r="B2407">
        <v>0.4572</v>
      </c>
      <c r="C2407" s="6">
        <f>OM[[#This Row],[Variaz]]/100</f>
        <v>4.5719999999999997E-3</v>
      </c>
      <c r="D2407" s="10">
        <f>AUM[[#This Row],[ Etica Obbligazionario Misto]]</f>
        <v>1481445755.75</v>
      </c>
      <c r="E2407" s="10">
        <f>D2406*OM[[#This Row],[Variazione percentuale]]</f>
        <v>6743366.44283628</v>
      </c>
      <c r="F2407" s="11">
        <f>OM[[#This Row],[AUM]]-D2406</f>
        <v>6518712.2599999905</v>
      </c>
      <c r="G2407" s="11">
        <f>OM[[#This Row],[∆ AUM]]-OM[[#This Row],[effetto mercato]]</f>
        <v>-224654.18283628952</v>
      </c>
    </row>
    <row r="2408" spans="1:7">
      <c r="A2408" s="4">
        <v>45505</v>
      </c>
      <c r="B2408">
        <v>1.2999999999999999E-2</v>
      </c>
      <c r="C2408" s="6">
        <f>OM[[#This Row],[Variaz]]/100</f>
        <v>1.2999999999999999E-4</v>
      </c>
      <c r="D2408" s="10">
        <f>AUM[[#This Row],[ Etica Obbligazionario Misto]]</f>
        <v>1480725057.7400002</v>
      </c>
      <c r="E2408" s="10">
        <f>D2407*OM[[#This Row],[Variazione percentuale]]</f>
        <v>192587.9482475</v>
      </c>
      <c r="F2408" s="11">
        <f>OM[[#This Row],[AUM]]-D2407</f>
        <v>-720698.00999975204</v>
      </c>
      <c r="G2408" s="11">
        <f>OM[[#This Row],[∆ AUM]]-OM[[#This Row],[effetto mercato]]</f>
        <v>-913285.95824725204</v>
      </c>
    </row>
    <row r="2409" spans="1:7">
      <c r="A2409" s="4">
        <v>45506</v>
      </c>
      <c r="B2409">
        <v>-0.14299999999999999</v>
      </c>
      <c r="C2409" s="6">
        <f>OM[[#This Row],[Variaz]]/100</f>
        <v>-1.4299999999999998E-3</v>
      </c>
      <c r="D2409" s="10">
        <f>AUM[[#This Row],[ Etica Obbligazionario Misto]]</f>
        <v>1477792954.1900001</v>
      </c>
      <c r="E2409" s="10">
        <f>D2408*OM[[#This Row],[Variazione percentuale]]</f>
        <v>-2117436.8325682003</v>
      </c>
      <c r="F2409" s="11">
        <f>OM[[#This Row],[AUM]]-D2408</f>
        <v>-2932103.5500001907</v>
      </c>
      <c r="G2409" s="11">
        <f>OM[[#This Row],[∆ AUM]]-OM[[#This Row],[effetto mercato]]</f>
        <v>-814666.71743199043</v>
      </c>
    </row>
    <row r="2410" spans="1:7">
      <c r="A2410" s="4">
        <v>45509</v>
      </c>
      <c r="B2410">
        <v>-0.53390000000000004</v>
      </c>
      <c r="C2410" s="6">
        <f>OM[[#This Row],[Variaz]]/100</f>
        <v>-5.339E-3</v>
      </c>
      <c r="D2410" s="10">
        <f>AUM[[#This Row],[ Etica Obbligazionario Misto]]</f>
        <v>1470003323.2399998</v>
      </c>
      <c r="E2410" s="10">
        <f>D2409*OM[[#This Row],[Variazione percentuale]]</f>
        <v>-7889936.5824204106</v>
      </c>
      <c r="F2410" s="11">
        <f>OM[[#This Row],[AUM]]-D2409</f>
        <v>-7789630.9500002861</v>
      </c>
      <c r="G2410" s="11">
        <f>OM[[#This Row],[∆ AUM]]-OM[[#This Row],[effetto mercato]]</f>
        <v>100305.63242012449</v>
      </c>
    </row>
    <row r="2411" spans="1:7">
      <c r="A2411" s="4">
        <v>45510</v>
      </c>
      <c r="B2411">
        <v>0.27489999999999998</v>
      </c>
      <c r="C2411" s="6">
        <f>OM[[#This Row],[Variaz]]/100</f>
        <v>2.7489999999999997E-3</v>
      </c>
      <c r="D2411" s="10">
        <f>AUM[[#This Row],[ Etica Obbligazionario Misto]]</f>
        <v>1473681574.51</v>
      </c>
      <c r="E2411" s="10">
        <f>D2410*OM[[#This Row],[Variazione percentuale]]</f>
        <v>4041039.1355867591</v>
      </c>
      <c r="F2411" s="11">
        <f>OM[[#This Row],[AUM]]-D2410</f>
        <v>3678251.2700002193</v>
      </c>
      <c r="G2411" s="11">
        <f>OM[[#This Row],[∆ AUM]]-OM[[#This Row],[effetto mercato]]</f>
        <v>-362787.86558653973</v>
      </c>
    </row>
    <row r="2412" spans="1:7">
      <c r="A2412" s="4">
        <v>45511</v>
      </c>
      <c r="B2412">
        <v>-0.30030000000000001</v>
      </c>
      <c r="C2412" s="6">
        <f>OM[[#This Row],[Variaz]]/100</f>
        <v>-3.003E-3</v>
      </c>
      <c r="D2412" s="10">
        <f>AUM[[#This Row],[ Etica Obbligazionario Misto]]</f>
        <v>1469016036.8099999</v>
      </c>
      <c r="E2412" s="10">
        <f>D2411*OM[[#This Row],[Variazione percentuale]]</f>
        <v>-4425465.7682535304</v>
      </c>
      <c r="F2412" s="11">
        <f>OM[[#This Row],[AUM]]-D2411</f>
        <v>-4665537.7000000477</v>
      </c>
      <c r="G2412" s="11">
        <f>OM[[#This Row],[∆ AUM]]-OM[[#This Row],[effetto mercato]]</f>
        <v>-240071.93174651731</v>
      </c>
    </row>
    <row r="2413" spans="1:7">
      <c r="A2413" s="4">
        <v>45512</v>
      </c>
      <c r="B2413">
        <v>0.14399999999999999</v>
      </c>
      <c r="C2413" s="6">
        <f>OM[[#This Row],[Variaz]]/100</f>
        <v>1.4399999999999999E-3</v>
      </c>
      <c r="D2413" s="10">
        <f>AUM[[#This Row],[ Etica Obbligazionario Misto]]</f>
        <v>1470770266.46</v>
      </c>
      <c r="E2413" s="10">
        <f>D2412*OM[[#This Row],[Variazione percentuale]]</f>
        <v>2115383.0930063999</v>
      </c>
      <c r="F2413" s="11">
        <f>OM[[#This Row],[AUM]]-D2412</f>
        <v>1754229.6500000954</v>
      </c>
      <c r="G2413" s="11">
        <f>OM[[#This Row],[∆ AUM]]-OM[[#This Row],[effetto mercato]]</f>
        <v>-361153.44300630456</v>
      </c>
    </row>
    <row r="2414" spans="1:7">
      <c r="A2414" s="4">
        <v>45513</v>
      </c>
      <c r="B2414">
        <v>0.2223</v>
      </c>
      <c r="C2414" s="6">
        <f>OM[[#This Row],[Variaz]]/100</f>
        <v>2.2230000000000001E-3</v>
      </c>
      <c r="D2414" s="10">
        <f>AUM[[#This Row],[ Etica Obbligazionario Misto]]</f>
        <v>1474042650.74</v>
      </c>
      <c r="E2414" s="10">
        <f>D2413*OM[[#This Row],[Variazione percentuale]]</f>
        <v>3269522.3023405802</v>
      </c>
      <c r="F2414" s="11">
        <f>OM[[#This Row],[AUM]]-D2413</f>
        <v>3272384.2799999714</v>
      </c>
      <c r="G2414" s="11">
        <f>OM[[#This Row],[∆ AUM]]-OM[[#This Row],[effetto mercato]]</f>
        <v>2861.9776593912393</v>
      </c>
    </row>
    <row r="2415" spans="1:7">
      <c r="A2415" s="4">
        <v>45516</v>
      </c>
      <c r="B2415">
        <v>1.2999999999999999E-2</v>
      </c>
      <c r="C2415" s="6">
        <f>OM[[#This Row],[Variaz]]/100</f>
        <v>1.2999999999999999E-4</v>
      </c>
      <c r="D2415" s="10">
        <f>AUM[[#This Row],[ Etica Obbligazionario Misto]]</f>
        <v>1473735890.3499999</v>
      </c>
      <c r="E2415" s="10">
        <f>D2414*OM[[#This Row],[Variazione percentuale]]</f>
        <v>191625.54459619999</v>
      </c>
      <c r="F2415" s="11">
        <f>OM[[#This Row],[AUM]]-D2414</f>
        <v>-306760.3900001049</v>
      </c>
      <c r="G2415" s="11">
        <f>OM[[#This Row],[∆ AUM]]-OM[[#This Row],[effetto mercato]]</f>
        <v>-498385.9345963049</v>
      </c>
    </row>
    <row r="2416" spans="1:7">
      <c r="A2416" s="4">
        <v>45517</v>
      </c>
      <c r="B2416">
        <v>0.39129999999999998</v>
      </c>
      <c r="C2416" s="6">
        <f>OM[[#This Row],[Variaz]]/100</f>
        <v>3.9129999999999998E-3</v>
      </c>
      <c r="D2416" s="10">
        <f>AUM[[#This Row],[ Etica Obbligazionario Misto]]</f>
        <v>1479249668.4000001</v>
      </c>
      <c r="E2416" s="10">
        <f>D2415*OM[[#This Row],[Variazione percentuale]]</f>
        <v>5766728.5389395496</v>
      </c>
      <c r="F2416" s="11">
        <f>OM[[#This Row],[AUM]]-D2415</f>
        <v>5513778.0500001907</v>
      </c>
      <c r="G2416" s="11">
        <f>OM[[#This Row],[∆ AUM]]-OM[[#This Row],[effetto mercato]]</f>
        <v>-252950.48893935885</v>
      </c>
    </row>
    <row r="2417" spans="1:7">
      <c r="A2417" s="4">
        <v>45518</v>
      </c>
      <c r="B2417">
        <v>3.9E-2</v>
      </c>
      <c r="C2417" s="6">
        <f>OM[[#This Row],[Variaz]]/100</f>
        <v>3.8999999999999999E-4</v>
      </c>
      <c r="D2417" s="10">
        <f>AUM[[#This Row],[ Etica Obbligazionario Misto]]</f>
        <v>1479330232.6899998</v>
      </c>
      <c r="E2417" s="10">
        <f>D2416*OM[[#This Row],[Variazione percentuale]]</f>
        <v>576907.37067600002</v>
      </c>
      <c r="F2417" s="11">
        <f>OM[[#This Row],[AUM]]-D2416</f>
        <v>80564.289999723434</v>
      </c>
      <c r="G2417" s="11">
        <f>OM[[#This Row],[∆ AUM]]-OM[[#This Row],[effetto mercato]]</f>
        <v>-496343.08067627659</v>
      </c>
    </row>
    <row r="2418" spans="1:7">
      <c r="A2418" s="4">
        <v>45520</v>
      </c>
      <c r="B2418">
        <v>-2.5999999999999999E-2</v>
      </c>
      <c r="C2418" s="6">
        <f>OM[[#This Row],[Variaz]]/100</f>
        <v>-2.5999999999999998E-4</v>
      </c>
      <c r="D2418" s="10">
        <f>AUM[[#This Row],[ Etica Obbligazionario Misto]]</f>
        <v>1478424462.3099999</v>
      </c>
      <c r="E2418" s="10">
        <f>D2417*OM[[#This Row],[Variazione percentuale]]</f>
        <v>-384625.86049939995</v>
      </c>
      <c r="F2418" s="11">
        <f>OM[[#This Row],[AUM]]-D2417</f>
        <v>-905770.37999987602</v>
      </c>
      <c r="G2418" s="11">
        <f>OM[[#This Row],[∆ AUM]]-OM[[#This Row],[effetto mercato]]</f>
        <v>-521144.51950047608</v>
      </c>
    </row>
    <row r="2419" spans="1:7">
      <c r="A2419" s="4">
        <v>45523</v>
      </c>
      <c r="B2419">
        <v>9.0899999999999995E-2</v>
      </c>
      <c r="C2419" s="6">
        <f>OM[[#This Row],[Variaz]]/100</f>
        <v>9.0899999999999998E-4</v>
      </c>
      <c r="D2419" s="10">
        <f>AUM[[#This Row],[ Etica Obbligazionario Misto]]</f>
        <v>1479727267.5100002</v>
      </c>
      <c r="E2419" s="10">
        <f>D2418*OM[[#This Row],[Variazione percentuale]]</f>
        <v>1343887.8362397898</v>
      </c>
      <c r="F2419" s="11">
        <f>OM[[#This Row],[AUM]]-D2418</f>
        <v>1302805.2000002861</v>
      </c>
      <c r="G2419" s="11">
        <f>OM[[#This Row],[∆ AUM]]-OM[[#This Row],[effetto mercato]]</f>
        <v>-41082.636239503743</v>
      </c>
    </row>
    <row r="2420" spans="1:7">
      <c r="A2420" s="4">
        <v>45524</v>
      </c>
      <c r="B2420">
        <v>7.7899999999999997E-2</v>
      </c>
      <c r="C2420" s="6">
        <f>OM[[#This Row],[Variaz]]/100</f>
        <v>7.7899999999999996E-4</v>
      </c>
      <c r="D2420" s="10">
        <f>AUM[[#This Row],[ Etica Obbligazionario Misto]]</f>
        <v>1480698064.3699999</v>
      </c>
      <c r="E2420" s="10">
        <f>D2419*OM[[#This Row],[Variazione percentuale]]</f>
        <v>1152707.54139029</v>
      </c>
      <c r="F2420" s="11">
        <f>OM[[#This Row],[AUM]]-D2419</f>
        <v>970796.85999965668</v>
      </c>
      <c r="G2420" s="11">
        <f>OM[[#This Row],[∆ AUM]]-OM[[#This Row],[effetto mercato]]</f>
        <v>-181910.68139063334</v>
      </c>
    </row>
    <row r="2421" spans="1:7">
      <c r="A2421" s="4">
        <v>45525</v>
      </c>
      <c r="B2421">
        <v>0.1946</v>
      </c>
      <c r="C2421" s="6">
        <f>OM[[#This Row],[Variaz]]/100</f>
        <v>1.946E-3</v>
      </c>
      <c r="D2421" s="10">
        <f>AUM[[#This Row],[ Etica Obbligazionario Misto]]</f>
        <v>1482998424.3800001</v>
      </c>
      <c r="E2421" s="10">
        <f>D2420*OM[[#This Row],[Variazione percentuale]]</f>
        <v>2881438.4332640199</v>
      </c>
      <c r="F2421" s="11">
        <f>OM[[#This Row],[AUM]]-D2420</f>
        <v>2300360.0100002289</v>
      </c>
      <c r="G2421" s="11">
        <f>OM[[#This Row],[∆ AUM]]-OM[[#This Row],[effetto mercato]]</f>
        <v>-581078.42326379102</v>
      </c>
    </row>
    <row r="2422" spans="1:7">
      <c r="A2422" s="4">
        <v>45526</v>
      </c>
      <c r="B2422">
        <v>-0.29770000000000002</v>
      </c>
      <c r="C2422" s="6">
        <f>OM[[#This Row],[Variaz]]/100</f>
        <v>-2.977E-3</v>
      </c>
      <c r="D2422" s="10">
        <f>AUM[[#This Row],[ Etica Obbligazionario Misto]]</f>
        <v>1478304529.8599999</v>
      </c>
      <c r="E2422" s="10">
        <f>D2421*OM[[#This Row],[Variazione percentuale]]</f>
        <v>-4414886.3093792601</v>
      </c>
      <c r="F2422" s="11">
        <f>OM[[#This Row],[AUM]]-D2421</f>
        <v>-4693894.5200002193</v>
      </c>
      <c r="G2422" s="11">
        <f>OM[[#This Row],[∆ AUM]]-OM[[#This Row],[effetto mercato]]</f>
        <v>-279008.21062095929</v>
      </c>
    </row>
    <row r="2423" spans="1:7">
      <c r="A2423" s="4">
        <v>45527</v>
      </c>
      <c r="B2423">
        <v>0.1948</v>
      </c>
      <c r="C2423" s="6">
        <f>OM[[#This Row],[Variaz]]/100</f>
        <v>1.9480000000000001E-3</v>
      </c>
      <c r="D2423" s="10">
        <f>AUM[[#This Row],[ Etica Obbligazionario Misto]]</f>
        <v>1480169044.5800002</v>
      </c>
      <c r="E2423" s="10">
        <f>D2422*OM[[#This Row],[Variazione percentuale]]</f>
        <v>2879737.2241672799</v>
      </c>
      <c r="F2423" s="11">
        <f>OM[[#This Row],[AUM]]-D2422</f>
        <v>1864514.720000267</v>
      </c>
      <c r="G2423" s="11">
        <f>OM[[#This Row],[∆ AUM]]-OM[[#This Row],[effetto mercato]]</f>
        <v>-1015222.5041670129</v>
      </c>
    </row>
    <row r="2424" spans="1:7">
      <c r="A2424" s="4">
        <v>45530</v>
      </c>
      <c r="B2424">
        <v>-0.12959999999999999</v>
      </c>
      <c r="C2424" s="6">
        <f>OM[[#This Row],[Variaz]]/100</f>
        <v>-1.2959999999999998E-3</v>
      </c>
      <c r="D2424" s="10">
        <f>AUM[[#This Row],[ Etica Obbligazionario Misto]]</f>
        <v>1478048313.46</v>
      </c>
      <c r="E2424" s="10">
        <f>D2423*OM[[#This Row],[Variazione percentuale]]</f>
        <v>-1918299.08177568</v>
      </c>
      <c r="F2424" s="11">
        <f>OM[[#This Row],[AUM]]-D2423</f>
        <v>-2120731.120000124</v>
      </c>
      <c r="G2424" s="11">
        <f>OM[[#This Row],[∆ AUM]]-OM[[#This Row],[effetto mercato]]</f>
        <v>-202432.03822444403</v>
      </c>
    </row>
    <row r="2425" spans="1:7">
      <c r="A2425" s="4">
        <v>45531</v>
      </c>
      <c r="B2425">
        <v>-0.20760000000000001</v>
      </c>
      <c r="C2425" s="6">
        <f>OM[[#This Row],[Variaz]]/100</f>
        <v>-2.0760000000000002E-3</v>
      </c>
      <c r="D2425" s="10">
        <f>AUM[[#This Row],[ Etica Obbligazionario Misto]]</f>
        <v>1474524265.25</v>
      </c>
      <c r="E2425" s="10">
        <f>D2424*OM[[#This Row],[Variazione percentuale]]</f>
        <v>-3068428.2987429602</v>
      </c>
      <c r="F2425" s="11">
        <f>OM[[#This Row],[AUM]]-D2424</f>
        <v>-3524048.2100000381</v>
      </c>
      <c r="G2425" s="11">
        <f>OM[[#This Row],[∆ AUM]]-OM[[#This Row],[effetto mercato]]</f>
        <v>-455619.91125707794</v>
      </c>
    </row>
    <row r="2426" spans="1:7">
      <c r="A2426" s="4">
        <v>45532</v>
      </c>
      <c r="B2426">
        <v>0.11700000000000001</v>
      </c>
      <c r="C2426" s="6">
        <f>OM[[#This Row],[Variaz]]/100</f>
        <v>1.17E-3</v>
      </c>
      <c r="D2426" s="10">
        <f>AUM[[#This Row],[ Etica Obbligazionario Misto]]</f>
        <v>1475962178.4199998</v>
      </c>
      <c r="E2426" s="10">
        <f>D2425*OM[[#This Row],[Variazione percentuale]]</f>
        <v>1725193.3903425001</v>
      </c>
      <c r="F2426" s="11">
        <f>OM[[#This Row],[AUM]]-D2425</f>
        <v>1437913.1699998379</v>
      </c>
      <c r="G2426" s="11">
        <f>OM[[#This Row],[∆ AUM]]-OM[[#This Row],[effetto mercato]]</f>
        <v>-287280.22034266219</v>
      </c>
    </row>
    <row r="2427" spans="1:7">
      <c r="A2427" s="4">
        <v>45533</v>
      </c>
      <c r="B2427">
        <v>1.2999999999999999E-2</v>
      </c>
      <c r="C2427" s="6">
        <f>OM[[#This Row],[Variaz]]/100</f>
        <v>1.2999999999999999E-4</v>
      </c>
      <c r="D2427" s="10">
        <f>AUM[[#This Row],[ Etica Obbligazionario Misto]]</f>
        <v>1475843840.7</v>
      </c>
      <c r="E2427" s="10">
        <f>D2426*OM[[#This Row],[Variazione percentuale]]</f>
        <v>191875.08319459995</v>
      </c>
      <c r="F2427" s="11">
        <f>OM[[#This Row],[AUM]]-D2426</f>
        <v>-118337.71999979019</v>
      </c>
      <c r="G2427" s="11">
        <f>OM[[#This Row],[∆ AUM]]-OM[[#This Row],[effetto mercato]]</f>
        <v>-310212.80319439014</v>
      </c>
    </row>
    <row r="2428" spans="1:7">
      <c r="A2428" s="4">
        <v>45534</v>
      </c>
      <c r="B2428">
        <v>-6.4899999999999999E-2</v>
      </c>
      <c r="C2428" s="6">
        <f>OM[[#This Row],[Variaz]]/100</f>
        <v>-6.4899999999999995E-4</v>
      </c>
      <c r="D2428" s="10">
        <f>AUM[[#This Row],[ Etica Obbligazionario Misto]]</f>
        <v>1474303326.9100001</v>
      </c>
      <c r="E2428" s="10">
        <f>D2427*OM[[#This Row],[Variazione percentuale]]</f>
        <v>-957822.65261429991</v>
      </c>
      <c r="F2428" s="11">
        <f>OM[[#This Row],[AUM]]-D2427</f>
        <v>-1540513.7899999619</v>
      </c>
      <c r="G2428" s="11">
        <f>OM[[#This Row],[∆ AUM]]-OM[[#This Row],[effetto mercato]]</f>
        <v>-582691.13738566195</v>
      </c>
    </row>
    <row r="2429" spans="1:7">
      <c r="A2429" s="4">
        <v>45537</v>
      </c>
      <c r="B2429">
        <v>-7.8E-2</v>
      </c>
      <c r="C2429" s="6">
        <f>OM[[#This Row],[Variaz]]/100</f>
        <v>-7.7999999999999999E-4</v>
      </c>
      <c r="D2429" s="10">
        <f>AUM[[#This Row],[ Etica Obbligazionario Misto]]</f>
        <v>1472553893.6199999</v>
      </c>
      <c r="E2429" s="10">
        <f>D2428*OM[[#This Row],[Variazione percentuale]]</f>
        <v>-1149956.5949898001</v>
      </c>
      <c r="F2429" s="11">
        <f>OM[[#This Row],[AUM]]-D2428</f>
        <v>-1749433.2900002003</v>
      </c>
      <c r="G2429" s="11">
        <f>OM[[#This Row],[∆ AUM]]-OM[[#This Row],[effetto mercato]]</f>
        <v>-599476.69501040014</v>
      </c>
    </row>
    <row r="2430" spans="1:7">
      <c r="A2430" s="4">
        <v>45538</v>
      </c>
      <c r="B2430">
        <v>5.1999999999999998E-2</v>
      </c>
      <c r="C2430" s="6">
        <f>OM[[#This Row],[Variaz]]/100</f>
        <v>5.1999999999999995E-4</v>
      </c>
      <c r="D2430" s="10">
        <f>AUM[[#This Row],[ Etica Obbligazionario Misto]]</f>
        <v>1473106944.0299997</v>
      </c>
      <c r="E2430" s="10">
        <f>D2429*OM[[#This Row],[Variazione percentuale]]</f>
        <v>765728.02468239982</v>
      </c>
      <c r="F2430" s="11">
        <f>OM[[#This Row],[AUM]]-D2429</f>
        <v>553050.40999984741</v>
      </c>
      <c r="G2430" s="11">
        <f>OM[[#This Row],[∆ AUM]]-OM[[#This Row],[effetto mercato]]</f>
        <v>-212677.6146825524</v>
      </c>
    </row>
    <row r="2431" spans="1:7">
      <c r="A2431" s="4">
        <v>45539</v>
      </c>
      <c r="B2431">
        <v>0.16900000000000001</v>
      </c>
      <c r="C2431" s="6">
        <f>OM[[#This Row],[Variaz]]/100</f>
        <v>1.6900000000000001E-3</v>
      </c>
      <c r="D2431" s="10">
        <f>AUM[[#This Row],[ Etica Obbligazionario Misto]]</f>
        <v>1475739830</v>
      </c>
      <c r="E2431" s="10">
        <f>D2430*OM[[#This Row],[Variazione percentuale]]</f>
        <v>2489550.7354106996</v>
      </c>
      <c r="F2431" s="11">
        <f>OM[[#This Row],[AUM]]-D2430</f>
        <v>2632885.970000267</v>
      </c>
      <c r="G2431" s="11">
        <f>OM[[#This Row],[∆ AUM]]-OM[[#This Row],[effetto mercato]]</f>
        <v>143335.23458956741</v>
      </c>
    </row>
    <row r="2432" spans="1:7">
      <c r="A2432" s="4">
        <v>45540</v>
      </c>
      <c r="B2432">
        <v>7.7899999999999997E-2</v>
      </c>
      <c r="C2432" s="6">
        <f>OM[[#This Row],[Variaz]]/100</f>
        <v>7.7899999999999996E-4</v>
      </c>
      <c r="D2432" s="10">
        <f>AUM[[#This Row],[ Etica Obbligazionario Misto]]</f>
        <v>1476212089.3699999</v>
      </c>
      <c r="E2432" s="10">
        <f>D2431*OM[[#This Row],[Variazione percentuale]]</f>
        <v>1149601.32757</v>
      </c>
      <c r="F2432" s="11">
        <f>OM[[#This Row],[AUM]]-D2431</f>
        <v>472259.36999988556</v>
      </c>
      <c r="G2432" s="11">
        <f>OM[[#This Row],[∆ AUM]]-OM[[#This Row],[effetto mercato]]</f>
        <v>-677341.95757011441</v>
      </c>
    </row>
    <row r="2433" spans="1:7">
      <c r="A2433" s="4">
        <v>45541</v>
      </c>
      <c r="B2433">
        <v>1.2999999999999999E-2</v>
      </c>
      <c r="C2433" s="6">
        <f>OM[[#This Row],[Variaz]]/100</f>
        <v>1.2999999999999999E-4</v>
      </c>
      <c r="D2433" s="10">
        <f>AUM[[#This Row],[ Etica Obbligazionario Misto]]</f>
        <v>1475618548.4000001</v>
      </c>
      <c r="E2433" s="10">
        <f>D2432*OM[[#This Row],[Variazione percentuale]]</f>
        <v>191907.57161809996</v>
      </c>
      <c r="F2433" s="11">
        <f>OM[[#This Row],[AUM]]-D2432</f>
        <v>-593540.96999979019</v>
      </c>
      <c r="G2433" s="11">
        <f>OM[[#This Row],[∆ AUM]]-OM[[#This Row],[effetto mercato]]</f>
        <v>-785448.54161789012</v>
      </c>
    </row>
    <row r="2434" spans="1:7">
      <c r="A2434" s="4">
        <v>45544</v>
      </c>
      <c r="B2434">
        <v>0.1426</v>
      </c>
      <c r="C2434" s="6">
        <f>OM[[#This Row],[Variaz]]/100</f>
        <v>1.426E-3</v>
      </c>
      <c r="D2434" s="10">
        <f>AUM[[#This Row],[ Etica Obbligazionario Misto]]</f>
        <v>1477372674.0599999</v>
      </c>
      <c r="E2434" s="10">
        <f>D2433*OM[[#This Row],[Variazione percentuale]]</f>
        <v>2104232.0500184</v>
      </c>
      <c r="F2434" s="11">
        <f>OM[[#This Row],[AUM]]-D2433</f>
        <v>1754125.6599998474</v>
      </c>
      <c r="G2434" s="11">
        <f>OM[[#This Row],[∆ AUM]]-OM[[#This Row],[effetto mercato]]</f>
        <v>-350106.39001855254</v>
      </c>
    </row>
    <row r="2435" spans="1:7">
      <c r="A2435" s="4">
        <v>45545</v>
      </c>
      <c r="B2435">
        <v>0.22009999999999999</v>
      </c>
      <c r="C2435" s="6">
        <f>OM[[#This Row],[Variaz]]/100</f>
        <v>2.2009999999999998E-3</v>
      </c>
      <c r="D2435" s="10">
        <f>AUM[[#This Row],[ Etica Obbligazionario Misto]]</f>
        <v>1479732601.74</v>
      </c>
      <c r="E2435" s="10">
        <f>D2434*OM[[#This Row],[Variazione percentuale]]</f>
        <v>3251697.2556060595</v>
      </c>
      <c r="F2435" s="11">
        <f>OM[[#This Row],[AUM]]-D2434</f>
        <v>2359927.6800000668</v>
      </c>
      <c r="G2435" s="11">
        <f>OM[[#This Row],[∆ AUM]]-OM[[#This Row],[effetto mercato]]</f>
        <v>-891769.57560599269</v>
      </c>
    </row>
    <row r="2436" spans="1:7">
      <c r="A2436" s="4">
        <v>45546</v>
      </c>
      <c r="B2436">
        <v>0.12920000000000001</v>
      </c>
      <c r="C2436" s="6">
        <f>OM[[#This Row],[Variaz]]/100</f>
        <v>1.2920000000000002E-3</v>
      </c>
      <c r="D2436" s="10">
        <f>AUM[[#This Row],[ Etica Obbligazionario Misto]]</f>
        <v>1481179594.8399999</v>
      </c>
      <c r="E2436" s="10">
        <f>D2435*OM[[#This Row],[Variazione percentuale]]</f>
        <v>1911814.5214480802</v>
      </c>
      <c r="F2436" s="11">
        <f>OM[[#This Row],[AUM]]-D2435</f>
        <v>1446993.0999999046</v>
      </c>
      <c r="G2436" s="11">
        <f>OM[[#This Row],[∆ AUM]]-OM[[#This Row],[effetto mercato]]</f>
        <v>-464821.42144817556</v>
      </c>
    </row>
    <row r="2437" spans="1:7">
      <c r="A2437" s="4">
        <v>45547</v>
      </c>
      <c r="B2437">
        <v>-1.29E-2</v>
      </c>
      <c r="C2437" s="6">
        <f>OM[[#This Row],[Variaz]]/100</f>
        <v>-1.2899999999999999E-4</v>
      </c>
      <c r="D2437" s="10">
        <f>AUM[[#This Row],[ Etica Obbligazionario Misto]]</f>
        <v>1480319617.3199999</v>
      </c>
      <c r="E2437" s="10">
        <f>D2436*OM[[#This Row],[Variazione percentuale]]</f>
        <v>-191072.16773435997</v>
      </c>
      <c r="F2437" s="11">
        <f>OM[[#This Row],[AUM]]-D2436</f>
        <v>-859977.51999998093</v>
      </c>
      <c r="G2437" s="11">
        <f>OM[[#This Row],[∆ AUM]]-OM[[#This Row],[effetto mercato]]</f>
        <v>-668905.35226562095</v>
      </c>
    </row>
    <row r="2438" spans="1:7">
      <c r="A2438" s="4">
        <v>45548</v>
      </c>
      <c r="B2438">
        <v>7.7399999999999997E-2</v>
      </c>
      <c r="C2438" s="6">
        <f>OM[[#This Row],[Variaz]]/100</f>
        <v>7.7399999999999995E-4</v>
      </c>
      <c r="D2438" s="10">
        <f>AUM[[#This Row],[ Etica Obbligazionario Misto]]</f>
        <v>1480970380.1300001</v>
      </c>
      <c r="E2438" s="10">
        <f>D2437*OM[[#This Row],[Variazione percentuale]]</f>
        <v>1145767.3838056799</v>
      </c>
      <c r="F2438" s="11">
        <f>OM[[#This Row],[AUM]]-D2437</f>
        <v>650762.8100001812</v>
      </c>
      <c r="G2438" s="11">
        <f>OM[[#This Row],[∆ AUM]]-OM[[#This Row],[effetto mercato]]</f>
        <v>-495004.57380549866</v>
      </c>
    </row>
    <row r="2439" spans="1:7">
      <c r="A2439" s="4">
        <v>45551</v>
      </c>
      <c r="B2439">
        <v>0.12889999999999999</v>
      </c>
      <c r="C2439" s="6">
        <f>OM[[#This Row],[Variaz]]/100</f>
        <v>1.2889999999999998E-3</v>
      </c>
      <c r="D2439" s="10">
        <f>AUM[[#This Row],[ Etica Obbligazionario Misto]]</f>
        <v>1481868960.8899999</v>
      </c>
      <c r="E2439" s="10">
        <f>D2438*OM[[#This Row],[Variazione percentuale]]</f>
        <v>1908970.8199875699</v>
      </c>
      <c r="F2439" s="11">
        <f>OM[[#This Row],[AUM]]-D2438</f>
        <v>898580.75999975204</v>
      </c>
      <c r="G2439" s="11">
        <f>OM[[#This Row],[∆ AUM]]-OM[[#This Row],[effetto mercato]]</f>
        <v>-1010390.0599878179</v>
      </c>
    </row>
    <row r="2440" spans="1:7">
      <c r="A2440" s="4">
        <v>45552</v>
      </c>
      <c r="B2440">
        <v>-0.10299999999999999</v>
      </c>
      <c r="C2440" s="6">
        <f>OM[[#This Row],[Variaz]]/100</f>
        <v>-1.0299999999999999E-3</v>
      </c>
      <c r="D2440" s="10">
        <f>AUM[[#This Row],[ Etica Obbligazionario Misto]]</f>
        <v>1479769098.25</v>
      </c>
      <c r="E2440" s="10">
        <f>D2439*OM[[#This Row],[Variazione percentuale]]</f>
        <v>-1526325.0297166996</v>
      </c>
      <c r="F2440" s="11">
        <f>OM[[#This Row],[AUM]]-D2439</f>
        <v>-2099862.6399998665</v>
      </c>
      <c r="G2440" s="11">
        <f>OM[[#This Row],[∆ AUM]]-OM[[#This Row],[effetto mercato]]</f>
        <v>-573537.61028316687</v>
      </c>
    </row>
    <row r="2441" spans="1:7">
      <c r="A2441" s="4">
        <v>45553</v>
      </c>
      <c r="B2441">
        <v>-0.30930000000000002</v>
      </c>
      <c r="C2441" s="6">
        <f>OM[[#This Row],[Variaz]]/100</f>
        <v>-3.0930000000000003E-3</v>
      </c>
      <c r="D2441" s="10">
        <f>AUM[[#This Row],[ Etica Obbligazionario Misto]]</f>
        <v>1474647182.6199999</v>
      </c>
      <c r="E2441" s="10">
        <f>D2440*OM[[#This Row],[Variazione percentuale]]</f>
        <v>-4576925.8208872508</v>
      </c>
      <c r="F2441" s="11">
        <f>OM[[#This Row],[AUM]]-D2440</f>
        <v>-5121915.6300001144</v>
      </c>
      <c r="G2441" s="11">
        <f>OM[[#This Row],[∆ AUM]]-OM[[#This Row],[effetto mercato]]</f>
        <v>-544989.80911286362</v>
      </c>
    </row>
    <row r="2442" spans="1:7">
      <c r="A2442" s="4">
        <v>45554</v>
      </c>
      <c r="B2442">
        <v>0.14219999999999999</v>
      </c>
      <c r="C2442" s="6">
        <f>OM[[#This Row],[Variaz]]/100</f>
        <v>1.4219999999999999E-3</v>
      </c>
      <c r="D2442" s="10">
        <f>AUM[[#This Row],[ Etica Obbligazionario Misto]]</f>
        <v>1475856869.7700002</v>
      </c>
      <c r="E2442" s="10">
        <f>D2441*OM[[#This Row],[Variazione percentuale]]</f>
        <v>2096948.2936856397</v>
      </c>
      <c r="F2442" s="11">
        <f>OM[[#This Row],[AUM]]-D2441</f>
        <v>1209687.1500003338</v>
      </c>
      <c r="G2442" s="11">
        <f>OM[[#This Row],[∆ AUM]]-OM[[#This Row],[effetto mercato]]</f>
        <v>-887261.14368530596</v>
      </c>
    </row>
    <row r="2443" spans="1:7">
      <c r="A2443" s="4">
        <v>45555</v>
      </c>
      <c r="B2443">
        <v>-0.14199999999999999</v>
      </c>
      <c r="C2443" s="6">
        <f>OM[[#This Row],[Variaz]]/100</f>
        <v>-1.4199999999999998E-3</v>
      </c>
      <c r="D2443" s="10">
        <f>AUM[[#This Row],[ Etica Obbligazionario Misto]]</f>
        <v>1473500527.0799999</v>
      </c>
      <c r="E2443" s="10">
        <f>D2442*OM[[#This Row],[Variazione percentuale]]</f>
        <v>-2095716.7550734</v>
      </c>
      <c r="F2443" s="11">
        <f>OM[[#This Row],[AUM]]-D2442</f>
        <v>-2356342.6900002956</v>
      </c>
      <c r="G2443" s="11">
        <f>OM[[#This Row],[∆ AUM]]-OM[[#This Row],[effetto mercato]]</f>
        <v>-260625.93492689566</v>
      </c>
    </row>
    <row r="2444" spans="1:7">
      <c r="A2444" s="4">
        <v>45558</v>
      </c>
      <c r="B2444">
        <v>0.2198</v>
      </c>
      <c r="C2444" s="6">
        <f>OM[[#This Row],[Variaz]]/100</f>
        <v>2.1979999999999999E-3</v>
      </c>
      <c r="D2444" s="10">
        <f>AUM[[#This Row],[ Etica Obbligazionario Misto]]</f>
        <v>1476245098.4099998</v>
      </c>
      <c r="E2444" s="10">
        <f>D2443*OM[[#This Row],[Variazione percentuale]]</f>
        <v>3238754.1585218394</v>
      </c>
      <c r="F2444" s="11">
        <f>OM[[#This Row],[AUM]]-D2443</f>
        <v>2744571.3299999237</v>
      </c>
      <c r="G2444" s="11">
        <f>OM[[#This Row],[∆ AUM]]-OM[[#This Row],[effetto mercato]]</f>
        <v>-494182.82852191571</v>
      </c>
    </row>
    <row r="2445" spans="1:7">
      <c r="A2445" s="4">
        <v>45559</v>
      </c>
      <c r="B2445">
        <v>0.15479999999999999</v>
      </c>
      <c r="C2445" s="6">
        <f>OM[[#This Row],[Variaz]]/100</f>
        <v>1.5479999999999999E-3</v>
      </c>
      <c r="D2445" s="10">
        <f>AUM[[#This Row],[ Etica Obbligazionario Misto]]</f>
        <v>1478149360.7</v>
      </c>
      <c r="E2445" s="10">
        <f>D2444*OM[[#This Row],[Variazione percentuale]]</f>
        <v>2285227.4123386797</v>
      </c>
      <c r="F2445" s="11">
        <f>OM[[#This Row],[AUM]]-D2444</f>
        <v>1904262.2900002003</v>
      </c>
      <c r="G2445" s="11">
        <f>OM[[#This Row],[∆ AUM]]-OM[[#This Row],[effetto mercato]]</f>
        <v>-380965.12233847938</v>
      </c>
    </row>
    <row r="2446" spans="1:7">
      <c r="A2446" s="4">
        <v>45560</v>
      </c>
      <c r="B2446">
        <v>-0.16739999999999999</v>
      </c>
      <c r="C2446" s="6">
        <f>OM[[#This Row],[Variaz]]/100</f>
        <v>-1.6739999999999999E-3</v>
      </c>
      <c r="D2446" s="10">
        <f>AUM[[#This Row],[ Etica Obbligazionario Misto]]</f>
        <v>1475081323.3999999</v>
      </c>
      <c r="E2446" s="10">
        <f>D2445*OM[[#This Row],[Variazione percentuale]]</f>
        <v>-2474422.0298118</v>
      </c>
      <c r="F2446" s="11">
        <f>OM[[#This Row],[AUM]]-D2445</f>
        <v>-3068037.3000001907</v>
      </c>
      <c r="G2446" s="11">
        <f>OM[[#This Row],[∆ AUM]]-OM[[#This Row],[effetto mercato]]</f>
        <v>-593615.27018839074</v>
      </c>
    </row>
    <row r="2447" spans="1:7">
      <c r="A2447" s="4">
        <v>45561</v>
      </c>
      <c r="B2447">
        <v>0.1419</v>
      </c>
      <c r="C2447" s="6">
        <f>OM[[#This Row],[Variaz]]/100</f>
        <v>1.4189999999999999E-3</v>
      </c>
      <c r="D2447" s="10">
        <f>AUM[[#This Row],[ Etica Obbligazionario Misto]]</f>
        <v>1476368035.6799998</v>
      </c>
      <c r="E2447" s="10">
        <f>D2446*OM[[#This Row],[Variazione percentuale]]</f>
        <v>2093140.3979045996</v>
      </c>
      <c r="F2447" s="11">
        <f>OM[[#This Row],[AUM]]-D2446</f>
        <v>1286712.2799999714</v>
      </c>
      <c r="G2447" s="11">
        <f>OM[[#This Row],[∆ AUM]]-OM[[#This Row],[effetto mercato]]</f>
        <v>-806428.11790462816</v>
      </c>
    </row>
    <row r="2448" spans="1:7">
      <c r="A2448" s="4">
        <v>45562</v>
      </c>
      <c r="B2448">
        <v>0.28339999999999999</v>
      </c>
      <c r="C2448" s="6">
        <f>OM[[#This Row],[Variaz]]/100</f>
        <v>2.8339999999999997E-3</v>
      </c>
      <c r="D2448" s="10">
        <f>AUM[[#This Row],[ Etica Obbligazionario Misto]]</f>
        <v>1479933923.3299999</v>
      </c>
      <c r="E2448" s="10">
        <f>D2447*OM[[#This Row],[Variazione percentuale]]</f>
        <v>4184027.0131171192</v>
      </c>
      <c r="F2448" s="11">
        <f>OM[[#This Row],[AUM]]-D2447</f>
        <v>3565887.6500000954</v>
      </c>
      <c r="G2448" s="11">
        <f>OM[[#This Row],[∆ AUM]]-OM[[#This Row],[effetto mercato]]</f>
        <v>-618139.36311702384</v>
      </c>
    </row>
    <row r="2449" spans="1:7">
      <c r="A2449" s="4">
        <v>45565</v>
      </c>
      <c r="B2449">
        <v>-2.5700000000000001E-2</v>
      </c>
      <c r="C2449" s="6">
        <f>OM[[#This Row],[Variaz]]/100</f>
        <v>-2.5700000000000001E-4</v>
      </c>
      <c r="D2449" s="10">
        <f>AUM[[#This Row],[ Etica Obbligazionario Misto]]</f>
        <v>1479050045.9300001</v>
      </c>
      <c r="E2449" s="10">
        <f>D2448*OM[[#This Row],[Variazione percentuale]]</f>
        <v>-380343.01829580998</v>
      </c>
      <c r="F2449" s="11">
        <f>OM[[#This Row],[AUM]]-D2448</f>
        <v>-883877.39999985695</v>
      </c>
      <c r="G2449" s="11">
        <f>OM[[#This Row],[∆ AUM]]-OM[[#This Row],[effetto mercato]]</f>
        <v>-503534.38170404697</v>
      </c>
    </row>
    <row r="2450" spans="1:7">
      <c r="A2450" s="4">
        <v>45566</v>
      </c>
      <c r="B2450">
        <v>0.43690000000000001</v>
      </c>
      <c r="C2450" s="6">
        <f>OM[[#This Row],[Variaz]]/100</f>
        <v>4.3690000000000005E-3</v>
      </c>
      <c r="D2450" s="10">
        <f>AUM[[#This Row],[ Etica Obbligazionario Misto]]</f>
        <v>1484858880.3899999</v>
      </c>
      <c r="E2450" s="10">
        <f>D2449*OM[[#This Row],[Variazione percentuale]]</f>
        <v>6461969.6506681712</v>
      </c>
      <c r="F2450" s="11">
        <f>OM[[#This Row],[AUM]]-D2449</f>
        <v>5808834.4599997997</v>
      </c>
      <c r="G2450" s="11">
        <f>OM[[#This Row],[∆ AUM]]-OM[[#This Row],[effetto mercato]]</f>
        <v>-653135.19066837151</v>
      </c>
    </row>
    <row r="2451" spans="1:7">
      <c r="A2451" s="4">
        <v>45567</v>
      </c>
      <c r="B2451">
        <v>-0.19189999999999999</v>
      </c>
      <c r="C2451" s="6">
        <f>OM[[#This Row],[Variaz]]/100</f>
        <v>-1.9189999999999999E-3</v>
      </c>
      <c r="D2451" s="10">
        <f>AUM[[#This Row],[ Etica Obbligazionario Misto]]</f>
        <v>1480830251.1400001</v>
      </c>
      <c r="E2451" s="10">
        <f>D2450*OM[[#This Row],[Variazione percentuale]]</f>
        <v>-2849444.1914684097</v>
      </c>
      <c r="F2451" s="11">
        <f>OM[[#This Row],[AUM]]-D2450</f>
        <v>-4028629.2499997616</v>
      </c>
      <c r="G2451" s="11">
        <f>OM[[#This Row],[∆ AUM]]-OM[[#This Row],[effetto mercato]]</f>
        <v>-1179185.0585313519</v>
      </c>
    </row>
    <row r="2452" spans="1:7">
      <c r="A2452" s="4">
        <v>45568</v>
      </c>
      <c r="B2452">
        <v>-0.28199999999999997</v>
      </c>
      <c r="C2452" s="6">
        <f>OM[[#This Row],[Variaz]]/100</f>
        <v>-2.8199999999999996E-3</v>
      </c>
      <c r="D2452" s="10">
        <f>AUM[[#This Row],[ Etica Obbligazionario Misto]]</f>
        <v>1476834608.1899998</v>
      </c>
      <c r="E2452" s="10">
        <f>D2451*OM[[#This Row],[Variazione percentuale]]</f>
        <v>-4175941.3082147995</v>
      </c>
      <c r="F2452" s="11">
        <f>OM[[#This Row],[AUM]]-D2451</f>
        <v>-3995642.9500002861</v>
      </c>
      <c r="G2452" s="11">
        <f>OM[[#This Row],[∆ AUM]]-OM[[#This Row],[effetto mercato]]</f>
        <v>180298.3582145134</v>
      </c>
    </row>
    <row r="2453" spans="1:7">
      <c r="A2453" s="4">
        <v>45569</v>
      </c>
      <c r="B2453">
        <v>-0.1028</v>
      </c>
      <c r="C2453" s="6">
        <f>OM[[#This Row],[Variaz]]/100</f>
        <v>-1.0280000000000001E-3</v>
      </c>
      <c r="D2453" s="10">
        <f>AUM[[#This Row],[ Etica Obbligazionario Misto]]</f>
        <v>1475020763.3599999</v>
      </c>
      <c r="E2453" s="10">
        <f>D2452*OM[[#This Row],[Variazione percentuale]]</f>
        <v>-1518185.9772193199</v>
      </c>
      <c r="F2453" s="11">
        <f>OM[[#This Row],[AUM]]-D2452</f>
        <v>-1813844.8299999237</v>
      </c>
      <c r="G2453" s="11">
        <f>OM[[#This Row],[∆ AUM]]-OM[[#This Row],[effetto mercato]]</f>
        <v>-295658.8527806038</v>
      </c>
    </row>
    <row r="2454" spans="1:7">
      <c r="A2454" s="4">
        <v>45572</v>
      </c>
      <c r="B2454">
        <v>-0.2445</v>
      </c>
      <c r="C2454" s="6">
        <f>OM[[#This Row],[Variaz]]/100</f>
        <v>-2.4450000000000001E-3</v>
      </c>
      <c r="D2454" s="10">
        <f>AUM[[#This Row],[ Etica Obbligazionario Misto]]</f>
        <v>1470839703.7700002</v>
      </c>
      <c r="E2454" s="10">
        <f>D2453*OM[[#This Row],[Variazione percentuale]]</f>
        <v>-3606425.7664151997</v>
      </c>
      <c r="F2454" s="11">
        <f>OM[[#This Row],[AUM]]-D2453</f>
        <v>-4181059.5899996758</v>
      </c>
      <c r="G2454" s="11">
        <f>OM[[#This Row],[∆ AUM]]-OM[[#This Row],[effetto mercato]]</f>
        <v>-574633.82358447602</v>
      </c>
    </row>
    <row r="2455" spans="1:7">
      <c r="A2455" s="4">
        <v>45573</v>
      </c>
      <c r="B2455">
        <v>0.1032</v>
      </c>
      <c r="C2455" s="6">
        <f>OM[[#This Row],[Variaz]]/100</f>
        <v>1.0319999999999999E-3</v>
      </c>
      <c r="D2455" s="10">
        <f>AUM[[#This Row],[ Etica Obbligazionario Misto]]</f>
        <v>1471730138.2599998</v>
      </c>
      <c r="E2455" s="10">
        <f>D2454*OM[[#This Row],[Variazione percentuale]]</f>
        <v>1517906.5742906402</v>
      </c>
      <c r="F2455" s="11">
        <f>OM[[#This Row],[AUM]]-D2454</f>
        <v>890434.4899995327</v>
      </c>
      <c r="G2455" s="11">
        <f>OM[[#This Row],[∆ AUM]]-OM[[#This Row],[effetto mercato]]</f>
        <v>-627472.08429110749</v>
      </c>
    </row>
    <row r="2456" spans="1:7">
      <c r="A2456" s="4">
        <v>45574</v>
      </c>
      <c r="B2456">
        <v>0</v>
      </c>
      <c r="C2456" s="6">
        <f>OM[[#This Row],[Variaz]]/100</f>
        <v>0</v>
      </c>
      <c r="D2456" s="10">
        <f>AUM[[#This Row],[ Etica Obbligazionario Misto]]</f>
        <v>1471692000.0500002</v>
      </c>
      <c r="E2456" s="10">
        <f>D2455*OM[[#This Row],[Variazione percentuale]]</f>
        <v>0</v>
      </c>
      <c r="F2456" s="11">
        <f>OM[[#This Row],[AUM]]-D2455</f>
        <v>-38138.20999956131</v>
      </c>
      <c r="G2456" s="11">
        <f>OM[[#This Row],[∆ AUM]]-OM[[#This Row],[effetto mercato]]</f>
        <v>-38138.20999956131</v>
      </c>
    </row>
    <row r="2457" spans="1:7">
      <c r="A2457" s="4">
        <v>45575</v>
      </c>
      <c r="B2457">
        <v>0.1031</v>
      </c>
      <c r="C2457" s="6">
        <f>OM[[#This Row],[Variaz]]/100</f>
        <v>1.031E-3</v>
      </c>
      <c r="D2457" s="10">
        <f>AUM[[#This Row],[ Etica Obbligazionario Misto]]</f>
        <v>1472445417.4200001</v>
      </c>
      <c r="E2457" s="10">
        <f>D2456*OM[[#This Row],[Variazione percentuale]]</f>
        <v>1517314.4520515501</v>
      </c>
      <c r="F2457" s="11">
        <f>OM[[#This Row],[AUM]]-D2456</f>
        <v>753417.36999988556</v>
      </c>
      <c r="G2457" s="11">
        <f>OM[[#This Row],[∆ AUM]]-OM[[#This Row],[effetto mercato]]</f>
        <v>-763897.08205166459</v>
      </c>
    </row>
    <row r="2458" spans="1:7">
      <c r="A2458" s="4">
        <v>45576</v>
      </c>
      <c r="B2458">
        <v>-2.5700000000000001E-2</v>
      </c>
      <c r="C2458" s="6">
        <f>OM[[#This Row],[Variaz]]/100</f>
        <v>-2.5700000000000001E-4</v>
      </c>
      <c r="D2458" s="10">
        <f>AUM[[#This Row],[ Etica Obbligazionario Misto]]</f>
        <v>1471165145.9300001</v>
      </c>
      <c r="E2458" s="10">
        <f>D2457*OM[[#This Row],[Variazione percentuale]]</f>
        <v>-378418.47227694001</v>
      </c>
      <c r="F2458" s="11">
        <f>OM[[#This Row],[AUM]]-D2457</f>
        <v>-1280271.4900000095</v>
      </c>
      <c r="G2458" s="11">
        <f>OM[[#This Row],[∆ AUM]]-OM[[#This Row],[effetto mercato]]</f>
        <v>-901853.01772306953</v>
      </c>
    </row>
    <row r="2459" spans="1:7">
      <c r="A2459" s="4">
        <v>45579</v>
      </c>
      <c r="B2459">
        <v>0.10299999999999999</v>
      </c>
      <c r="C2459" s="6">
        <f>OM[[#This Row],[Variaz]]/100</f>
        <v>1.0299999999999999E-3</v>
      </c>
      <c r="D2459" s="10">
        <f>AUM[[#This Row],[ Etica Obbligazionario Misto]]</f>
        <v>1472133558.5</v>
      </c>
      <c r="E2459" s="10">
        <f>D2458*OM[[#This Row],[Variazione percentuale]]</f>
        <v>1515300.1003079</v>
      </c>
      <c r="F2459" s="11">
        <f>OM[[#This Row],[AUM]]-D2458</f>
        <v>968412.56999993324</v>
      </c>
      <c r="G2459" s="11">
        <f>OM[[#This Row],[∆ AUM]]-OM[[#This Row],[effetto mercato]]</f>
        <v>-546887.53030796675</v>
      </c>
    </row>
    <row r="2460" spans="1:7">
      <c r="A2460" s="4">
        <v>45580</v>
      </c>
      <c r="B2460">
        <v>0.21870000000000001</v>
      </c>
      <c r="C2460" s="6">
        <f>OM[[#This Row],[Variaz]]/100</f>
        <v>2.1870000000000001E-3</v>
      </c>
      <c r="D2460" s="10">
        <f>AUM[[#This Row],[ Etica Obbligazionario Misto]]</f>
        <v>1474844195.9200001</v>
      </c>
      <c r="E2460" s="10">
        <f>D2459*OM[[#This Row],[Variazione percentuale]]</f>
        <v>3219556.0924395001</v>
      </c>
      <c r="F2460" s="11">
        <f>OM[[#This Row],[AUM]]-D2459</f>
        <v>2710637.4200000763</v>
      </c>
      <c r="G2460" s="11">
        <f>OM[[#This Row],[∆ AUM]]-OM[[#This Row],[effetto mercato]]</f>
        <v>-508918.67243942386</v>
      </c>
    </row>
    <row r="2461" spans="1:7">
      <c r="A2461" s="4">
        <v>45581</v>
      </c>
      <c r="B2461">
        <v>0.23100000000000001</v>
      </c>
      <c r="C2461" s="6">
        <f>OM[[#This Row],[Variaz]]/100</f>
        <v>2.31E-3</v>
      </c>
      <c r="D2461" s="10">
        <f>AUM[[#This Row],[ Etica Obbligazionario Misto]]</f>
        <v>1477316911.73</v>
      </c>
      <c r="E2461" s="10">
        <f>D2460*OM[[#This Row],[Variazione percentuale]]</f>
        <v>3406890.0925752004</v>
      </c>
      <c r="F2461" s="11">
        <f>OM[[#This Row],[AUM]]-D2460</f>
        <v>2472715.8099999428</v>
      </c>
      <c r="G2461" s="11">
        <f>OM[[#This Row],[∆ AUM]]-OM[[#This Row],[effetto mercato]]</f>
        <v>-934174.28257525759</v>
      </c>
    </row>
    <row r="2462" spans="1:7">
      <c r="A2462" s="4">
        <v>45582</v>
      </c>
      <c r="B2462">
        <v>-1.2800000000000001E-2</v>
      </c>
      <c r="C2462" s="6">
        <f>OM[[#This Row],[Variaz]]/100</f>
        <v>-1.2799999999999999E-4</v>
      </c>
      <c r="D2462" s="10">
        <f>AUM[[#This Row],[ Etica Obbligazionario Misto]]</f>
        <v>1476132801.1600001</v>
      </c>
      <c r="E2462" s="10">
        <f>D2461*OM[[#This Row],[Variazione percentuale]]</f>
        <v>-189096.56470143999</v>
      </c>
      <c r="F2462" s="11">
        <f>OM[[#This Row],[AUM]]-D2461</f>
        <v>-1184110.5699999332</v>
      </c>
      <c r="G2462" s="11">
        <f>OM[[#This Row],[∆ AUM]]-OM[[#This Row],[effetto mercato]]</f>
        <v>-995014.0052984932</v>
      </c>
    </row>
    <row r="2463" spans="1:7">
      <c r="A2463" s="4">
        <v>45583</v>
      </c>
      <c r="B2463">
        <v>0.2049</v>
      </c>
      <c r="C2463" s="6">
        <f>OM[[#This Row],[Variaz]]/100</f>
        <v>2.049E-3</v>
      </c>
      <c r="D2463" s="10">
        <f>AUM[[#This Row],[ Etica Obbligazionario Misto]]</f>
        <v>1478452768.4900002</v>
      </c>
      <c r="E2463" s="10">
        <f>D2462*OM[[#This Row],[Variazione percentuale]]</f>
        <v>3024596.1095768404</v>
      </c>
      <c r="F2463" s="11">
        <f>OM[[#This Row],[AUM]]-D2462</f>
        <v>2319967.3300001621</v>
      </c>
      <c r="G2463" s="11">
        <f>OM[[#This Row],[∆ AUM]]-OM[[#This Row],[effetto mercato]]</f>
        <v>-704628.77957667829</v>
      </c>
    </row>
    <row r="2464" spans="1:7">
      <c r="A2464" s="4">
        <v>45586</v>
      </c>
      <c r="B2464">
        <v>-0.54959999999999998</v>
      </c>
      <c r="C2464" s="6">
        <f>OM[[#This Row],[Variaz]]/100</f>
        <v>-5.496E-3</v>
      </c>
      <c r="D2464" s="10">
        <f>AUM[[#This Row],[ Etica Obbligazionario Misto]]</f>
        <v>1469952074.1100001</v>
      </c>
      <c r="E2464" s="10">
        <f>D2463*OM[[#This Row],[Variazione percentuale]]</f>
        <v>-8125576.4156210413</v>
      </c>
      <c r="F2464" s="11">
        <f>OM[[#This Row],[AUM]]-D2463</f>
        <v>-8500694.3800001144</v>
      </c>
      <c r="G2464" s="11">
        <f>OM[[#This Row],[∆ AUM]]-OM[[#This Row],[effetto mercato]]</f>
        <v>-375117.96437907312</v>
      </c>
    </row>
    <row r="2465" spans="1:7">
      <c r="A2465" s="4">
        <v>45587</v>
      </c>
      <c r="B2465">
        <v>-0.2056</v>
      </c>
      <c r="C2465" s="6">
        <f>OM[[#This Row],[Variaz]]/100</f>
        <v>-2.0560000000000001E-3</v>
      </c>
      <c r="D2465" s="10">
        <f>AUM[[#This Row],[ Etica Obbligazionario Misto]]</f>
        <v>1465594428.7199998</v>
      </c>
      <c r="E2465" s="10">
        <f>D2464*OM[[#This Row],[Variazione percentuale]]</f>
        <v>-3022221.4643701604</v>
      </c>
      <c r="F2465" s="11">
        <f>OM[[#This Row],[AUM]]-D2464</f>
        <v>-4357645.3900003433</v>
      </c>
      <c r="G2465" s="11">
        <f>OM[[#This Row],[∆ AUM]]-OM[[#This Row],[effetto mercato]]</f>
        <v>-1335423.925630183</v>
      </c>
    </row>
    <row r="2466" spans="1:7">
      <c r="A2466" s="4">
        <v>45588</v>
      </c>
      <c r="B2466">
        <v>7.7299999999999994E-2</v>
      </c>
      <c r="C2466" s="6">
        <f>OM[[#This Row],[Variaz]]/100</f>
        <v>7.7299999999999992E-4</v>
      </c>
      <c r="D2466" s="10">
        <f>AUM[[#This Row],[ Etica Obbligazionario Misto]]</f>
        <v>1466097147.5899999</v>
      </c>
      <c r="E2466" s="10">
        <f>D2465*OM[[#This Row],[Variazione percentuale]]</f>
        <v>1132904.4934005598</v>
      </c>
      <c r="F2466" s="11">
        <f>OM[[#This Row],[AUM]]-D2465</f>
        <v>502718.87000012398</v>
      </c>
      <c r="G2466" s="11">
        <f>OM[[#This Row],[∆ AUM]]-OM[[#This Row],[effetto mercato]]</f>
        <v>-630185.62340043578</v>
      </c>
    </row>
    <row r="2467" spans="1:7">
      <c r="A2467" s="4">
        <v>45589</v>
      </c>
      <c r="B2467">
        <v>0.1802</v>
      </c>
      <c r="C2467" s="6">
        <f>OM[[#This Row],[Variaz]]/100</f>
        <v>1.802E-3</v>
      </c>
      <c r="D2467" s="10">
        <f>AUM[[#This Row],[ Etica Obbligazionario Misto]]</f>
        <v>1468089922.1699998</v>
      </c>
      <c r="E2467" s="10">
        <f>D2466*OM[[#This Row],[Variazione percentuale]]</f>
        <v>2641907.0599571797</v>
      </c>
      <c r="F2467" s="11">
        <f>OM[[#This Row],[AUM]]-D2466</f>
        <v>1992774.5799999237</v>
      </c>
      <c r="G2467" s="11">
        <f>OM[[#This Row],[∆ AUM]]-OM[[#This Row],[effetto mercato]]</f>
        <v>-649132.479957256</v>
      </c>
    </row>
    <row r="2468" spans="1:7">
      <c r="A2468" s="4">
        <v>45590</v>
      </c>
      <c r="B2468">
        <v>-0.20549999999999999</v>
      </c>
      <c r="C2468" s="6">
        <f>OM[[#This Row],[Variaz]]/100</f>
        <v>-2.055E-3</v>
      </c>
      <c r="D2468" s="10">
        <f>AUM[[#This Row],[ Etica Obbligazionario Misto]]</f>
        <v>1463631307.6200001</v>
      </c>
      <c r="E2468" s="10">
        <f>D2467*OM[[#This Row],[Variazione percentuale]]</f>
        <v>-3016924.7900593495</v>
      </c>
      <c r="F2468" s="11">
        <f>OM[[#This Row],[AUM]]-D2467</f>
        <v>-4458614.5499997139</v>
      </c>
      <c r="G2468" s="11">
        <f>OM[[#This Row],[∆ AUM]]-OM[[#This Row],[effetto mercato]]</f>
        <v>-1441689.7599403644</v>
      </c>
    </row>
    <row r="2469" spans="1:7">
      <c r="A2469" s="4">
        <v>45593</v>
      </c>
      <c r="B2469">
        <v>0.12870000000000001</v>
      </c>
      <c r="C2469" s="6">
        <f>OM[[#This Row],[Variaz]]/100</f>
        <v>1.2870000000000002E-3</v>
      </c>
      <c r="D2469" s="10">
        <f>AUM[[#This Row],[ Etica Obbligazionario Misto]]</f>
        <v>1464978739.4899998</v>
      </c>
      <c r="E2469" s="10">
        <f>D2468*OM[[#This Row],[Variazione percentuale]]</f>
        <v>1883693.4929069404</v>
      </c>
      <c r="F2469" s="11">
        <f>OM[[#This Row],[AUM]]-D2468</f>
        <v>1347431.8699996471</v>
      </c>
      <c r="G2469" s="11">
        <f>OM[[#This Row],[∆ AUM]]-OM[[#This Row],[effetto mercato]]</f>
        <v>-536261.62290729326</v>
      </c>
    </row>
    <row r="2470" spans="1:7">
      <c r="A2470" s="4">
        <v>45594</v>
      </c>
      <c r="B2470">
        <v>-0.2442</v>
      </c>
      <c r="C2470" s="6">
        <f>OM[[#This Row],[Variaz]]/100</f>
        <v>-2.4420000000000002E-3</v>
      </c>
      <c r="D2470" s="10">
        <f>AUM[[#This Row],[ Etica Obbligazionario Misto]]</f>
        <v>1460585756.78</v>
      </c>
      <c r="E2470" s="10">
        <f>D2469*OM[[#This Row],[Variazione percentuale]]</f>
        <v>-3577478.0818345798</v>
      </c>
      <c r="F2470" s="11">
        <f>OM[[#This Row],[AUM]]-D2469</f>
        <v>-4392982.7099997997</v>
      </c>
      <c r="G2470" s="11">
        <f>OM[[#This Row],[∆ AUM]]-OM[[#This Row],[effetto mercato]]</f>
        <v>-815504.62816521991</v>
      </c>
    </row>
    <row r="2471" spans="1:7">
      <c r="A2471" s="4">
        <v>45595</v>
      </c>
      <c r="B2471">
        <v>-0.32219999999999999</v>
      </c>
      <c r="C2471" s="6">
        <f>OM[[#This Row],[Variaz]]/100</f>
        <v>-3.222E-3</v>
      </c>
      <c r="D2471" s="10">
        <f>AUM[[#This Row],[ Etica Obbligazionario Misto]]</f>
        <v>1455437347.22</v>
      </c>
      <c r="E2471" s="10">
        <f>D2470*OM[[#This Row],[Variazione percentuale]]</f>
        <v>-4706007.3083451595</v>
      </c>
      <c r="F2471" s="11">
        <f>OM[[#This Row],[AUM]]-D2470</f>
        <v>-5148409.5599999428</v>
      </c>
      <c r="G2471" s="11">
        <f>OM[[#This Row],[∆ AUM]]-OM[[#This Row],[effetto mercato]]</f>
        <v>-442402.25165478326</v>
      </c>
    </row>
    <row r="2472" spans="1:7">
      <c r="A2472" s="4">
        <v>45596</v>
      </c>
      <c r="B2472">
        <v>-0.14219999999999999</v>
      </c>
      <c r="C2472" s="6">
        <f>OM[[#This Row],[Variaz]]/100</f>
        <v>-1.4219999999999999E-3</v>
      </c>
      <c r="D2472" s="10">
        <f>AUM[[#This Row],[ Etica Obbligazionario Misto]]</f>
        <v>1452596341.25</v>
      </c>
      <c r="E2472" s="10">
        <f>D2471*OM[[#This Row],[Variazione percentuale]]</f>
        <v>-2069631.9077468398</v>
      </c>
      <c r="F2472" s="11">
        <f>OM[[#This Row],[AUM]]-D2471</f>
        <v>-2841005.9700000286</v>
      </c>
      <c r="G2472" s="11">
        <f>OM[[#This Row],[∆ AUM]]-OM[[#This Row],[effetto mercato]]</f>
        <v>-771374.06225318881</v>
      </c>
    </row>
    <row r="2473" spans="1:7">
      <c r="A2473" s="4">
        <v>45600</v>
      </c>
      <c r="B2473">
        <v>-2.5899999999999999E-2</v>
      </c>
      <c r="C2473" s="6">
        <f>OM[[#This Row],[Variaz]]/100</f>
        <v>-2.5900000000000001E-4</v>
      </c>
      <c r="D2473" s="10">
        <f>AUM[[#This Row],[ Etica Obbligazionario Misto]]</f>
        <v>1451727097.76</v>
      </c>
      <c r="E2473" s="10">
        <f>D2472*OM[[#This Row],[Variazione percentuale]]</f>
        <v>-376222.45238375</v>
      </c>
      <c r="F2473" s="11">
        <f>OM[[#This Row],[AUM]]-D2472</f>
        <v>-869243.49000000954</v>
      </c>
      <c r="G2473" s="11">
        <f>OM[[#This Row],[∆ AUM]]-OM[[#This Row],[effetto mercato]]</f>
        <v>-493021.03761625953</v>
      </c>
    </row>
    <row r="2474" spans="1:7">
      <c r="A2474" s="4">
        <v>45601</v>
      </c>
      <c r="B2474">
        <v>0</v>
      </c>
      <c r="C2474" s="6">
        <f>OM[[#This Row],[Variaz]]/100</f>
        <v>0</v>
      </c>
      <c r="D2474" s="10">
        <f>AUM[[#This Row],[ Etica Obbligazionario Misto]]</f>
        <v>1451041558.53</v>
      </c>
      <c r="E2474" s="10">
        <f>D2473*OM[[#This Row],[Variazione percentuale]]</f>
        <v>0</v>
      </c>
      <c r="F2474" s="11">
        <f>OM[[#This Row],[AUM]]-D2473</f>
        <v>-685539.23000001907</v>
      </c>
      <c r="G2474" s="11">
        <f>OM[[#This Row],[∆ AUM]]-OM[[#This Row],[effetto mercato]]</f>
        <v>-685539.23000001907</v>
      </c>
    </row>
    <row r="2475" spans="1:7">
      <c r="A2475" s="4">
        <v>45602</v>
      </c>
      <c r="B2475">
        <v>0.1943</v>
      </c>
      <c r="C2475" s="6">
        <f>OM[[#This Row],[Variaz]]/100</f>
        <v>1.9430000000000001E-3</v>
      </c>
      <c r="D2475" s="10">
        <f>AUM[[#This Row],[ Etica Obbligazionario Misto]]</f>
        <v>1454227376.6799998</v>
      </c>
      <c r="E2475" s="10">
        <f>D2474*OM[[#This Row],[Variazione percentuale]]</f>
        <v>2819373.74822379</v>
      </c>
      <c r="F2475" s="11">
        <f>OM[[#This Row],[AUM]]-D2474</f>
        <v>3185818.1499998569</v>
      </c>
      <c r="G2475" s="11">
        <f>OM[[#This Row],[∆ AUM]]-OM[[#This Row],[effetto mercato]]</f>
        <v>366444.40177606698</v>
      </c>
    </row>
    <row r="2476" spans="1:7">
      <c r="A2476" s="4">
        <v>45603</v>
      </c>
      <c r="B2476">
        <v>-9.0499999999999997E-2</v>
      </c>
      <c r="C2476" s="6">
        <f>OM[[#This Row],[Variaz]]/100</f>
        <v>-9.0499999999999999E-4</v>
      </c>
      <c r="D2476" s="10">
        <f>AUM[[#This Row],[ Etica Obbligazionario Misto]]</f>
        <v>1452042271.99</v>
      </c>
      <c r="E2476" s="10">
        <f>D2475*OM[[#This Row],[Variazione percentuale]]</f>
        <v>-1316075.7758953997</v>
      </c>
      <c r="F2476" s="11">
        <f>OM[[#This Row],[AUM]]-D2475</f>
        <v>-2185104.6899998188</v>
      </c>
      <c r="G2476" s="11">
        <f>OM[[#This Row],[∆ AUM]]-OM[[#This Row],[effetto mercato]]</f>
        <v>-869028.91410441906</v>
      </c>
    </row>
    <row r="2477" spans="1:7">
      <c r="A2477" s="4">
        <v>45604</v>
      </c>
      <c r="B2477">
        <v>0.41399999999999998</v>
      </c>
      <c r="C2477" s="6">
        <f>OM[[#This Row],[Variaz]]/100</f>
        <v>4.1399999999999996E-3</v>
      </c>
      <c r="D2477" s="10">
        <f>AUM[[#This Row],[ Etica Obbligazionario Misto]]</f>
        <v>1457085811.6199999</v>
      </c>
      <c r="E2477" s="10">
        <f>D2476*OM[[#This Row],[Variazione percentuale]]</f>
        <v>6011455.0060385996</v>
      </c>
      <c r="F2477" s="11">
        <f>OM[[#This Row],[AUM]]-D2476</f>
        <v>5043539.629999876</v>
      </c>
      <c r="G2477" s="11">
        <f>OM[[#This Row],[∆ AUM]]-OM[[#This Row],[effetto mercato]]</f>
        <v>-967915.37603872363</v>
      </c>
    </row>
    <row r="2478" spans="1:7">
      <c r="A2478" s="4">
        <v>45607</v>
      </c>
      <c r="B2478">
        <v>0.3221</v>
      </c>
      <c r="C2478" s="6">
        <f>OM[[#This Row],[Variaz]]/100</f>
        <v>3.2209999999999999E-3</v>
      </c>
      <c r="D2478" s="10">
        <f>AUM[[#This Row],[ Etica Obbligazionario Misto]]</f>
        <v>1461115923.8699999</v>
      </c>
      <c r="E2478" s="10">
        <f>D2477*OM[[#This Row],[Variazione percentuale]]</f>
        <v>4693273.3992280196</v>
      </c>
      <c r="F2478" s="11">
        <f>OM[[#This Row],[AUM]]-D2477</f>
        <v>4030112.25</v>
      </c>
      <c r="G2478" s="11">
        <f>OM[[#This Row],[∆ AUM]]-OM[[#This Row],[effetto mercato]]</f>
        <v>-663161.14922801964</v>
      </c>
    </row>
    <row r="2479" spans="1:7">
      <c r="A2479" s="4">
        <v>45608</v>
      </c>
      <c r="B2479">
        <v>-0.20549999999999999</v>
      </c>
      <c r="C2479" s="6">
        <f>OM[[#This Row],[Variaz]]/100</f>
        <v>-2.055E-3</v>
      </c>
      <c r="D2479" s="10">
        <f>AUM[[#This Row],[ Etica Obbligazionario Misto]]</f>
        <v>1457146493.9200001</v>
      </c>
      <c r="E2479" s="10">
        <f>D2478*OM[[#This Row],[Variazione percentuale]]</f>
        <v>-3002593.2235528496</v>
      </c>
      <c r="F2479" s="11">
        <f>OM[[#This Row],[AUM]]-D2478</f>
        <v>-3969429.9499998093</v>
      </c>
      <c r="G2479" s="11">
        <f>OM[[#This Row],[∆ AUM]]-OM[[#This Row],[effetto mercato]]</f>
        <v>-966836.72644695966</v>
      </c>
    </row>
    <row r="2480" spans="1:7">
      <c r="A2480" s="4">
        <v>45609</v>
      </c>
      <c r="B2480">
        <v>-0.10290000000000001</v>
      </c>
      <c r="C2480" s="6">
        <f>OM[[#This Row],[Variaz]]/100</f>
        <v>-1.029E-3</v>
      </c>
      <c r="D2480" s="10">
        <f>AUM[[#This Row],[ Etica Obbligazionario Misto]]</f>
        <v>1455066347.2</v>
      </c>
      <c r="E2480" s="10">
        <f>D2479*OM[[#This Row],[Variazione percentuale]]</f>
        <v>-1499403.7422436799</v>
      </c>
      <c r="F2480" s="11">
        <f>OM[[#This Row],[AUM]]-D2479</f>
        <v>-2080146.7200000286</v>
      </c>
      <c r="G2480" s="11">
        <f>OM[[#This Row],[∆ AUM]]-OM[[#This Row],[effetto mercato]]</f>
        <v>-580742.97775634867</v>
      </c>
    </row>
    <row r="2481" spans="1:7">
      <c r="A2481" s="4">
        <v>45610</v>
      </c>
      <c r="B2481">
        <v>0.33489999999999998</v>
      </c>
      <c r="C2481" s="6">
        <f>OM[[#This Row],[Variaz]]/100</f>
        <v>3.3489999999999995E-3</v>
      </c>
      <c r="D2481" s="10">
        <f>AUM[[#This Row],[ Etica Obbligazionario Misto]]</f>
        <v>1458994397.8600001</v>
      </c>
      <c r="E2481" s="10">
        <f>D2480*OM[[#This Row],[Variazione percentuale]]</f>
        <v>4873017.1967727998</v>
      </c>
      <c r="F2481" s="11">
        <f>OM[[#This Row],[AUM]]-D2480</f>
        <v>3928050.6600000858</v>
      </c>
      <c r="G2481" s="11">
        <f>OM[[#This Row],[∆ AUM]]-OM[[#This Row],[effetto mercato]]</f>
        <v>-944966.536772714</v>
      </c>
    </row>
    <row r="2482" spans="1:7">
      <c r="A2482" s="4">
        <v>45611</v>
      </c>
      <c r="B2482">
        <v>-0.16689999999999999</v>
      </c>
      <c r="C2482" s="6">
        <f>OM[[#This Row],[Variaz]]/100</f>
        <v>-1.6689999999999999E-3</v>
      </c>
      <c r="D2482" s="10">
        <f>AUM[[#This Row],[ Etica Obbligazionario Misto]]</f>
        <v>1455933617.1599998</v>
      </c>
      <c r="E2482" s="10">
        <f>D2481*OM[[#This Row],[Variazione percentuale]]</f>
        <v>-2435061.6500283401</v>
      </c>
      <c r="F2482" s="11">
        <f>OM[[#This Row],[AUM]]-D2481</f>
        <v>-3060780.7000002861</v>
      </c>
      <c r="G2482" s="11">
        <f>OM[[#This Row],[∆ AUM]]-OM[[#This Row],[effetto mercato]]</f>
        <v>-625719.04997194605</v>
      </c>
    </row>
    <row r="2483" spans="1:7">
      <c r="A2483" s="4">
        <v>45614</v>
      </c>
      <c r="B2483">
        <v>-0.10290000000000001</v>
      </c>
      <c r="C2483" s="6">
        <f>OM[[#This Row],[Variaz]]/100</f>
        <v>-1.029E-3</v>
      </c>
      <c r="D2483" s="10">
        <f>AUM[[#This Row],[ Etica Obbligazionario Misto]]</f>
        <v>1453601160.4100001</v>
      </c>
      <c r="E2483" s="10">
        <f>D2482*OM[[#This Row],[Variazione percentuale]]</f>
        <v>-1498155.6920576398</v>
      </c>
      <c r="F2483" s="11">
        <f>OM[[#This Row],[AUM]]-D2482</f>
        <v>-2332456.7499997616</v>
      </c>
      <c r="G2483" s="11">
        <f>OM[[#This Row],[∆ AUM]]-OM[[#This Row],[effetto mercato]]</f>
        <v>-834301.05794212176</v>
      </c>
    </row>
    <row r="2484" spans="1:7">
      <c r="A2484" s="4">
        <v>45615</v>
      </c>
      <c r="B2484">
        <v>0.12870000000000001</v>
      </c>
      <c r="C2484" s="6">
        <f>OM[[#This Row],[Variaz]]/100</f>
        <v>1.2870000000000002E-3</v>
      </c>
      <c r="D2484" s="10">
        <f>AUM[[#This Row],[ Etica Obbligazionario Misto]]</f>
        <v>1454454538.03</v>
      </c>
      <c r="E2484" s="10">
        <f>D2483*OM[[#This Row],[Variazione percentuale]]</f>
        <v>1870784.6934476704</v>
      </c>
      <c r="F2484" s="11">
        <f>OM[[#This Row],[AUM]]-D2483</f>
        <v>853377.61999988556</v>
      </c>
      <c r="G2484" s="11">
        <f>OM[[#This Row],[∆ AUM]]-OM[[#This Row],[effetto mercato]]</f>
        <v>-1017407.0734477849</v>
      </c>
    </row>
    <row r="2485" spans="1:7">
      <c r="A2485" s="4">
        <v>45616</v>
      </c>
      <c r="B2485">
        <v>-3.8600000000000002E-2</v>
      </c>
      <c r="C2485" s="6">
        <f>OM[[#This Row],[Variaz]]/100</f>
        <v>-3.86E-4</v>
      </c>
      <c r="D2485" s="10">
        <f>AUM[[#This Row],[ Etica Obbligazionario Misto]]</f>
        <v>1452873177.8799999</v>
      </c>
      <c r="E2485" s="10">
        <f>D2484*OM[[#This Row],[Variazione percentuale]]</f>
        <v>-561419.45167958003</v>
      </c>
      <c r="F2485" s="11">
        <f>OM[[#This Row],[AUM]]-D2484</f>
        <v>-1581360.1500000954</v>
      </c>
      <c r="G2485" s="11">
        <f>OM[[#This Row],[∆ AUM]]-OM[[#This Row],[effetto mercato]]</f>
        <v>-1019940.6983205153</v>
      </c>
    </row>
    <row r="2486" spans="1:7">
      <c r="A2486" s="4">
        <v>45617</v>
      </c>
      <c r="B2486">
        <v>0.14149999999999999</v>
      </c>
      <c r="C2486" s="6">
        <f>OM[[#This Row],[Variaz]]/100</f>
        <v>1.4149999999999998E-3</v>
      </c>
      <c r="D2486" s="10">
        <f>AUM[[#This Row],[ Etica Obbligazionario Misto]]</f>
        <v>1453954990.22</v>
      </c>
      <c r="E2486" s="10">
        <f>D2485*OM[[#This Row],[Variazione percentuale]]</f>
        <v>2055815.5467001996</v>
      </c>
      <c r="F2486" s="11">
        <f>OM[[#This Row],[AUM]]-D2485</f>
        <v>1081812.3400001526</v>
      </c>
      <c r="G2486" s="11">
        <f>OM[[#This Row],[∆ AUM]]-OM[[#This Row],[effetto mercato]]</f>
        <v>-974003.20670004701</v>
      </c>
    </row>
    <row r="2487" spans="1:7">
      <c r="A2487" s="4">
        <v>45618</v>
      </c>
      <c r="B2487">
        <v>0.48809999999999998</v>
      </c>
      <c r="C2487" s="6">
        <f>OM[[#This Row],[Variaz]]/100</f>
        <v>4.8809999999999999E-3</v>
      </c>
      <c r="D2487" s="10">
        <f>AUM[[#This Row],[ Etica Obbligazionario Misto]]</f>
        <v>1458487006.01</v>
      </c>
      <c r="E2487" s="10">
        <f>D2486*OM[[#This Row],[Variazione percentuale]]</f>
        <v>7096754.3072638204</v>
      </c>
      <c r="F2487" s="11">
        <f>OM[[#This Row],[AUM]]-D2486</f>
        <v>4532015.7899999619</v>
      </c>
      <c r="G2487" s="11">
        <f>OM[[#This Row],[∆ AUM]]-OM[[#This Row],[effetto mercato]]</f>
        <v>-2564738.5172638586</v>
      </c>
    </row>
    <row r="2488" spans="1:7">
      <c r="A2488" s="4">
        <v>45621</v>
      </c>
      <c r="B2488">
        <v>8.9499999999999996E-2</v>
      </c>
      <c r="C2488" s="6">
        <f>OM[[#This Row],[Variaz]]/100</f>
        <v>8.9499999999999996E-4</v>
      </c>
      <c r="D2488" s="10">
        <f>AUM[[#This Row],[ Etica Obbligazionario Misto]]</f>
        <v>1458846331.52</v>
      </c>
      <c r="E2488" s="10">
        <f>D2487*OM[[#This Row],[Variazione percentuale]]</f>
        <v>1305345.8703789499</v>
      </c>
      <c r="F2488" s="11">
        <f>OM[[#This Row],[AUM]]-D2487</f>
        <v>359325.50999999046</v>
      </c>
      <c r="G2488" s="11">
        <f>OM[[#This Row],[∆ AUM]]-OM[[#This Row],[effetto mercato]]</f>
        <v>-946020.36037895945</v>
      </c>
    </row>
    <row r="2489" spans="1:7">
      <c r="A2489" s="4">
        <v>45622</v>
      </c>
      <c r="B2489">
        <v>0</v>
      </c>
      <c r="C2489" s="6">
        <f>OM[[#This Row],[Variaz]]/100</f>
        <v>0</v>
      </c>
      <c r="D2489" s="10">
        <f>AUM[[#This Row],[ Etica Obbligazionario Misto]]</f>
        <v>1458291349.1099999</v>
      </c>
      <c r="E2489" s="10">
        <f>D2488*OM[[#This Row],[Variazione percentuale]]</f>
        <v>0</v>
      </c>
      <c r="F2489" s="11">
        <f>OM[[#This Row],[AUM]]-D2488</f>
        <v>-554982.41000008583</v>
      </c>
      <c r="G2489" s="11">
        <f>OM[[#This Row],[∆ AUM]]-OM[[#This Row],[effetto mercato]]</f>
        <v>-554982.41000008583</v>
      </c>
    </row>
    <row r="2490" spans="1:7">
      <c r="A2490" s="4">
        <v>45623</v>
      </c>
      <c r="B2490">
        <v>7.6600000000000001E-2</v>
      </c>
      <c r="C2490" s="6">
        <f>OM[[#This Row],[Variaz]]/100</f>
        <v>7.6599999999999997E-4</v>
      </c>
      <c r="D2490" s="10">
        <f>AUM[[#This Row],[ Etica Obbligazionario Misto]]</f>
        <v>1458661253.1900001</v>
      </c>
      <c r="E2490" s="10">
        <f>D2489*OM[[#This Row],[Variazione percentuale]]</f>
        <v>1117051.1734182599</v>
      </c>
      <c r="F2490" s="11">
        <f>OM[[#This Row],[AUM]]-D2489</f>
        <v>369904.08000016212</v>
      </c>
      <c r="G2490" s="11">
        <f>OM[[#This Row],[∆ AUM]]-OM[[#This Row],[effetto mercato]]</f>
        <v>-747147.09341809782</v>
      </c>
    </row>
    <row r="2491" spans="1:7">
      <c r="A2491" s="4">
        <v>45624</v>
      </c>
      <c r="B2491">
        <v>0.30620000000000003</v>
      </c>
      <c r="C2491" s="6">
        <f>OM[[#This Row],[Variaz]]/100</f>
        <v>3.0620000000000005E-3</v>
      </c>
      <c r="D2491" s="10">
        <f>AUM[[#This Row],[ Etica Obbligazionario Misto]]</f>
        <v>1462134695.75</v>
      </c>
      <c r="E2491" s="10">
        <f>D2490*OM[[#This Row],[Variazione percentuale]]</f>
        <v>4466420.7572677806</v>
      </c>
      <c r="F2491" s="11">
        <f>OM[[#This Row],[AUM]]-D2490</f>
        <v>3473442.5599999428</v>
      </c>
      <c r="G2491" s="11">
        <f>OM[[#This Row],[∆ AUM]]-OM[[#This Row],[effetto mercato]]</f>
        <v>-992978.19726783782</v>
      </c>
    </row>
    <row r="2492" spans="1:7">
      <c r="A2492" s="4">
        <v>45625</v>
      </c>
      <c r="B2492">
        <v>0.318</v>
      </c>
      <c r="C2492" s="6">
        <f>OM[[#This Row],[Variaz]]/100</f>
        <v>3.1800000000000001E-3</v>
      </c>
      <c r="D2492" s="10">
        <f>AUM[[#This Row],[ Etica Obbligazionario Misto]]</f>
        <v>1465975884.71</v>
      </c>
      <c r="E2492" s="10">
        <f>D2491*OM[[#This Row],[Variazione percentuale]]</f>
        <v>4649588.3324850006</v>
      </c>
      <c r="F2492" s="11">
        <f>OM[[#This Row],[AUM]]-D2491</f>
        <v>3841188.9600000381</v>
      </c>
      <c r="G2492" s="11">
        <f>OM[[#This Row],[∆ AUM]]-OM[[#This Row],[effetto mercato]]</f>
        <v>-808399.37248496246</v>
      </c>
    </row>
    <row r="2493" spans="1:7">
      <c r="A2493" s="4">
        <v>45628</v>
      </c>
      <c r="B2493">
        <v>0.2029</v>
      </c>
      <c r="C2493" s="6">
        <f>OM[[#This Row],[Variaz]]/100</f>
        <v>2.029E-3</v>
      </c>
      <c r="D2493" s="10">
        <f>AUM[[#This Row],[ Etica Obbligazionario Misto]]</f>
        <v>1467580018.2500002</v>
      </c>
      <c r="E2493" s="10">
        <f>D2492*OM[[#This Row],[Variazione percentuale]]</f>
        <v>2974465.0700765899</v>
      </c>
      <c r="F2493" s="11">
        <f>OM[[#This Row],[AUM]]-D2492</f>
        <v>1604133.5400002003</v>
      </c>
      <c r="G2493" s="11">
        <f>OM[[#This Row],[∆ AUM]]-OM[[#This Row],[effetto mercato]]</f>
        <v>-1370331.5300763897</v>
      </c>
    </row>
    <row r="2494" spans="1:7">
      <c r="A2494" s="4">
        <v>45629</v>
      </c>
      <c r="B2494">
        <v>1.2699999999999999E-2</v>
      </c>
      <c r="C2494" s="6">
        <f>OM[[#This Row],[Variaz]]/100</f>
        <v>1.27E-4</v>
      </c>
      <c r="D2494" s="10">
        <f>AUM[[#This Row],[ Etica Obbligazionario Misto]]</f>
        <v>1466956848.8300002</v>
      </c>
      <c r="E2494" s="10">
        <f>D2493*OM[[#This Row],[Variazione percentuale]]</f>
        <v>186382.66231775002</v>
      </c>
      <c r="F2494" s="11">
        <f>OM[[#This Row],[AUM]]-D2493</f>
        <v>-623169.42000007629</v>
      </c>
      <c r="G2494" s="11">
        <f>OM[[#This Row],[∆ AUM]]-OM[[#This Row],[effetto mercato]]</f>
        <v>-809552.08231782634</v>
      </c>
    </row>
    <row r="2495" spans="1:7">
      <c r="A2495" s="4">
        <v>45630</v>
      </c>
      <c r="B2495">
        <v>6.3299999999999995E-2</v>
      </c>
      <c r="C2495" s="6">
        <f>OM[[#This Row],[Variaz]]/100</f>
        <v>6.3299999999999999E-4</v>
      </c>
      <c r="D2495" s="10">
        <f>AUM[[#This Row],[ Etica Obbligazionario Misto]]</f>
        <v>1467826843.28</v>
      </c>
      <c r="E2495" s="10">
        <f>D2494*OM[[#This Row],[Variazione percentuale]]</f>
        <v>928583.68530939007</v>
      </c>
      <c r="F2495" s="11">
        <f>OM[[#This Row],[AUM]]-D2494</f>
        <v>869994.44999980927</v>
      </c>
      <c r="G2495" s="11">
        <f>OM[[#This Row],[∆ AUM]]-OM[[#This Row],[effetto mercato]]</f>
        <v>-58589.235309580807</v>
      </c>
    </row>
    <row r="2496" spans="1:7">
      <c r="A2496" s="4">
        <v>45631</v>
      </c>
      <c r="B2496">
        <v>-0.1012</v>
      </c>
      <c r="C2496" s="6">
        <f>OM[[#This Row],[Variaz]]/100</f>
        <v>-1.0119999999999999E-3</v>
      </c>
      <c r="D2496" s="10">
        <f>AUM[[#This Row],[ Etica Obbligazionario Misto]]</f>
        <v>1465569644.1900001</v>
      </c>
      <c r="E2496" s="10">
        <f>D2495*OM[[#This Row],[Variazione percentuale]]</f>
        <v>-1485440.7653993599</v>
      </c>
      <c r="F2496" s="11">
        <f>OM[[#This Row],[AUM]]-D2495</f>
        <v>-2257199.0899999142</v>
      </c>
      <c r="G2496" s="11">
        <f>OM[[#This Row],[∆ AUM]]-OM[[#This Row],[effetto mercato]]</f>
        <v>-771758.3246005543</v>
      </c>
    </row>
    <row r="2497" spans="1:7">
      <c r="A2497" s="4">
        <v>45632</v>
      </c>
      <c r="B2497">
        <v>7.5899999999999995E-2</v>
      </c>
      <c r="C2497" s="6">
        <f>OM[[#This Row],[Variaz]]/100</f>
        <v>7.5899999999999991E-4</v>
      </c>
      <c r="D2497" s="10">
        <f>AUM[[#This Row],[ Etica Obbligazionario Misto]]</f>
        <v>1465913762.02</v>
      </c>
      <c r="E2497" s="10">
        <f>D2496*OM[[#This Row],[Variazione percentuale]]</f>
        <v>1112367.3599402099</v>
      </c>
      <c r="F2497" s="11">
        <f>OM[[#This Row],[AUM]]-D2496</f>
        <v>344117.82999992371</v>
      </c>
      <c r="G2497" s="11">
        <f>OM[[#This Row],[∆ AUM]]-OM[[#This Row],[effetto mercato]]</f>
        <v>-768249.52994028619</v>
      </c>
    </row>
    <row r="2498" spans="1:7">
      <c r="A2498" s="4">
        <v>45635</v>
      </c>
      <c r="B2498">
        <v>-7.5899999999999995E-2</v>
      </c>
      <c r="C2498" s="6">
        <f>OM[[#This Row],[Variaz]]/100</f>
        <v>-7.5899999999999991E-4</v>
      </c>
      <c r="D2498" s="10">
        <f>AUM[[#This Row],[ Etica Obbligazionario Misto]]</f>
        <v>1463618714.4200001</v>
      </c>
      <c r="E2498" s="10">
        <f>D2497*OM[[#This Row],[Variazione percentuale]]</f>
        <v>-1112628.5453731799</v>
      </c>
      <c r="F2498" s="11">
        <f>OM[[#This Row],[AUM]]-D2497</f>
        <v>-2295047.5999999046</v>
      </c>
      <c r="G2498" s="11">
        <f>OM[[#This Row],[∆ AUM]]-OM[[#This Row],[effetto mercato]]</f>
        <v>-1182419.0546267247</v>
      </c>
    </row>
    <row r="2499" spans="1:7">
      <c r="A2499" s="4">
        <v>45636</v>
      </c>
      <c r="B2499">
        <v>0</v>
      </c>
      <c r="C2499" s="6">
        <f>OM[[#This Row],[Variaz]]/100</f>
        <v>0</v>
      </c>
      <c r="D2499" s="10">
        <f>AUM[[#This Row],[ Etica Obbligazionario Misto]]</f>
        <v>1462418414.5800002</v>
      </c>
      <c r="E2499" s="10">
        <f>D2498*OM[[#This Row],[Variazione percentuale]]</f>
        <v>0</v>
      </c>
      <c r="F2499" s="11">
        <f>OM[[#This Row],[AUM]]-D2498</f>
        <v>-1200299.8399999142</v>
      </c>
      <c r="G2499" s="11">
        <f>OM[[#This Row],[∆ AUM]]-OM[[#This Row],[effetto mercato]]</f>
        <v>-1200299.8399999142</v>
      </c>
    </row>
    <row r="2500" spans="1:7">
      <c r="A2500" s="4">
        <v>45637</v>
      </c>
      <c r="B2500">
        <v>2.53E-2</v>
      </c>
      <c r="C2500" s="6">
        <f>OM[[#This Row],[Variaz]]/100</f>
        <v>2.5299999999999997E-4</v>
      </c>
      <c r="D2500" s="10">
        <f>AUM[[#This Row],[ Etica Obbligazionario Misto]]</f>
        <v>1462114661.25</v>
      </c>
      <c r="E2500" s="10">
        <f>D2499*OM[[#This Row],[Variazione percentuale]]</f>
        <v>369991.85888874001</v>
      </c>
      <c r="F2500" s="11">
        <f>OM[[#This Row],[AUM]]-D2499</f>
        <v>-303753.33000016212</v>
      </c>
      <c r="G2500" s="11">
        <f>OM[[#This Row],[∆ AUM]]-OM[[#This Row],[effetto mercato]]</f>
        <v>-673745.18888890208</v>
      </c>
    </row>
    <row r="2501" spans="1:7">
      <c r="A2501" s="4">
        <v>45638</v>
      </c>
      <c r="B2501">
        <v>-0.51890000000000003</v>
      </c>
      <c r="C2501" s="6">
        <f>OM[[#This Row],[Variaz]]/100</f>
        <v>-5.189E-3</v>
      </c>
      <c r="D2501" s="10">
        <f>AUM[[#This Row],[ Etica Obbligazionario Misto]]</f>
        <v>1453684979.98</v>
      </c>
      <c r="E2501" s="10">
        <f>D2500*OM[[#This Row],[Variazione percentuale]]</f>
        <v>-7586912.9772262499</v>
      </c>
      <c r="F2501" s="11">
        <f>OM[[#This Row],[AUM]]-D2500</f>
        <v>-8429681.2699999809</v>
      </c>
      <c r="G2501" s="11">
        <f>OM[[#This Row],[∆ AUM]]-OM[[#This Row],[effetto mercato]]</f>
        <v>-842768.29277373105</v>
      </c>
    </row>
    <row r="2502" spans="1:7">
      <c r="A2502" s="4">
        <v>45639</v>
      </c>
      <c r="B2502">
        <v>-0.318</v>
      </c>
      <c r="C2502" s="6">
        <f>OM[[#This Row],[Variaz]]/100</f>
        <v>-3.1800000000000001E-3</v>
      </c>
      <c r="D2502" s="10">
        <f>AUM[[#This Row],[ Etica Obbligazionario Misto]]</f>
        <v>1448449222.0899997</v>
      </c>
      <c r="E2502" s="10">
        <f>D2501*OM[[#This Row],[Variazione percentuale]]</f>
        <v>-4622718.2363363998</v>
      </c>
      <c r="F2502" s="11">
        <f>OM[[#This Row],[AUM]]-D2501</f>
        <v>-5235757.8900003433</v>
      </c>
      <c r="G2502" s="11">
        <f>OM[[#This Row],[∆ AUM]]-OM[[#This Row],[effetto mercato]]</f>
        <v>-613039.65366394352</v>
      </c>
    </row>
    <row r="2503" spans="1:7">
      <c r="A2503" s="4">
        <v>45642</v>
      </c>
      <c r="B2503">
        <v>-5.0999999999999997E-2</v>
      </c>
      <c r="C2503" s="6">
        <f>OM[[#This Row],[Variaz]]/100</f>
        <v>-5.0999999999999993E-4</v>
      </c>
      <c r="D2503" s="10">
        <f>AUM[[#This Row],[ Etica Obbligazionario Misto]]</f>
        <v>1446231892.74</v>
      </c>
      <c r="E2503" s="10">
        <f>D2502*OM[[#This Row],[Variazione percentuale]]</f>
        <v>-738709.1032658997</v>
      </c>
      <c r="F2503" s="11">
        <f>OM[[#This Row],[AUM]]-D2502</f>
        <v>-2217329.3499996662</v>
      </c>
      <c r="G2503" s="11">
        <f>OM[[#This Row],[∆ AUM]]-OM[[#This Row],[effetto mercato]]</f>
        <v>-1478620.2467337665</v>
      </c>
    </row>
    <row r="2504" spans="1:7">
      <c r="A2504" s="4">
        <v>45643</v>
      </c>
      <c r="B2504">
        <v>1.2800000000000001E-2</v>
      </c>
      <c r="C2504" s="6">
        <f>OM[[#This Row],[Variaz]]/100</f>
        <v>1.2799999999999999E-4</v>
      </c>
      <c r="D2504" s="10">
        <f>AUM[[#This Row],[ Etica Obbligazionario Misto]]</f>
        <v>1446019934.3200002</v>
      </c>
      <c r="E2504" s="10">
        <f>D2503*OM[[#This Row],[Variazione percentuale]]</f>
        <v>185117.68227071999</v>
      </c>
      <c r="F2504" s="11">
        <f>OM[[#This Row],[AUM]]-D2503</f>
        <v>-211958.41999983788</v>
      </c>
      <c r="G2504" s="11">
        <f>OM[[#This Row],[∆ AUM]]-OM[[#This Row],[effetto mercato]]</f>
        <v>-397076.10227055789</v>
      </c>
    </row>
    <row r="2505" spans="1:7">
      <c r="A2505" s="4">
        <v>45644</v>
      </c>
      <c r="B2505">
        <v>-0.20430000000000001</v>
      </c>
      <c r="C2505" s="6">
        <f>OM[[#This Row],[Variaz]]/100</f>
        <v>-2.0430000000000001E-3</v>
      </c>
      <c r="D2505" s="10">
        <f>AUM[[#This Row],[ Etica Obbligazionario Misto]]</f>
        <v>1441778878.99</v>
      </c>
      <c r="E2505" s="10">
        <f>D2504*OM[[#This Row],[Variazione percentuale]]</f>
        <v>-2954218.7258157604</v>
      </c>
      <c r="F2505" s="11">
        <f>OM[[#This Row],[AUM]]-D2504</f>
        <v>-4241055.3300001621</v>
      </c>
      <c r="G2505" s="11">
        <f>OM[[#This Row],[∆ AUM]]-OM[[#This Row],[effetto mercato]]</f>
        <v>-1286836.6041844017</v>
      </c>
    </row>
    <row r="2506" spans="1:7">
      <c r="A2506" s="4">
        <v>45645</v>
      </c>
      <c r="B2506">
        <v>-0.31979999999999997</v>
      </c>
      <c r="C2506" s="6">
        <f>OM[[#This Row],[Variaz]]/100</f>
        <v>-3.1979999999999999E-3</v>
      </c>
      <c r="D2506" s="10">
        <f>AUM[[#This Row],[ Etica Obbligazionario Misto]]</f>
        <v>1436314086.6800001</v>
      </c>
      <c r="E2506" s="10">
        <f>D2505*OM[[#This Row],[Variazione percentuale]]</f>
        <v>-4610808.8550100196</v>
      </c>
      <c r="F2506" s="11">
        <f>OM[[#This Row],[AUM]]-D2505</f>
        <v>-5464792.3099999428</v>
      </c>
      <c r="G2506" s="11">
        <f>OM[[#This Row],[∆ AUM]]-OM[[#This Row],[effetto mercato]]</f>
        <v>-853983.45498992316</v>
      </c>
    </row>
    <row r="2507" spans="1:7">
      <c r="A2507" s="4">
        <v>45646</v>
      </c>
      <c r="B2507">
        <v>0.1797</v>
      </c>
      <c r="C2507" s="6">
        <f>OM[[#This Row],[Variaz]]/100</f>
        <v>1.797E-3</v>
      </c>
      <c r="D2507" s="10">
        <f>AUM[[#This Row],[ Etica Obbligazionario Misto]]</f>
        <v>1438240925.78</v>
      </c>
      <c r="E2507" s="10">
        <f>D2506*OM[[#This Row],[Variazione percentuale]]</f>
        <v>2581056.4137639599</v>
      </c>
      <c r="F2507" s="11">
        <f>OM[[#This Row],[AUM]]-D2506</f>
        <v>1926839.0999999046</v>
      </c>
      <c r="G2507" s="11">
        <f>OM[[#This Row],[∆ AUM]]-OM[[#This Row],[effetto mercato]]</f>
        <v>-654217.31376405526</v>
      </c>
    </row>
    <row r="2508" spans="1:7">
      <c r="A2508" s="4">
        <v>45649</v>
      </c>
      <c r="B2508">
        <v>-0.12809999999999999</v>
      </c>
      <c r="C2508" s="6">
        <f>OM[[#This Row],[Variaz]]/100</f>
        <v>-1.281E-3</v>
      </c>
      <c r="D2508" s="10">
        <f>AUM[[#This Row],[ Etica Obbligazionario Misto]]</f>
        <v>1435487288.8499999</v>
      </c>
      <c r="E2508" s="10">
        <f>D2507*OM[[#This Row],[Variazione percentuale]]</f>
        <v>-1842386.62592418</v>
      </c>
      <c r="F2508" s="11">
        <f>OM[[#This Row],[AUM]]-D2507</f>
        <v>-2753636.9300000668</v>
      </c>
      <c r="G2508" s="11">
        <f>OM[[#This Row],[∆ AUM]]-OM[[#This Row],[effetto mercato]]</f>
        <v>-911250.30407588673</v>
      </c>
    </row>
    <row r="2509" spans="1:7">
      <c r="A2509" s="4">
        <v>45653</v>
      </c>
      <c r="B2509">
        <v>-0.26939999999999997</v>
      </c>
      <c r="C2509" s="6">
        <f>OM[[#This Row],[Variaz]]/100</f>
        <v>-2.6939999999999998E-3</v>
      </c>
      <c r="D2509" s="10">
        <f>AUM[[#This Row],[ Etica Obbligazionario Misto]]</f>
        <v>1431302228.4099998</v>
      </c>
      <c r="E2509" s="10">
        <f>D2508*OM[[#This Row],[Variazione percentuale]]</f>
        <v>-3867202.7561618993</v>
      </c>
      <c r="F2509" s="11">
        <f>OM[[#This Row],[AUM]]-D2508</f>
        <v>-4185060.4400000572</v>
      </c>
      <c r="G2509" s="11">
        <f>OM[[#This Row],[∆ AUM]]-OM[[#This Row],[effetto mercato]]</f>
        <v>-317857.68383815791</v>
      </c>
    </row>
    <row r="2510" spans="1:7">
      <c r="A2510" s="4">
        <v>45656</v>
      </c>
      <c r="B2510">
        <v>7.7200000000000005E-2</v>
      </c>
      <c r="C2510" s="6">
        <f>OM[[#This Row],[Variaz]]/100</f>
        <v>7.7200000000000001E-4</v>
      </c>
      <c r="D2510" s="10">
        <f>AUM[[#This Row],[ Etica Obbligazionario Misto]]</f>
        <v>1431810842.1000001</v>
      </c>
      <c r="E2510" s="10">
        <f>D2509*OM[[#This Row],[Variazione percentuale]]</f>
        <v>1104965.3203325199</v>
      </c>
      <c r="F2510" s="11">
        <f>OM[[#This Row],[AUM]]-D2509</f>
        <v>508613.69000029564</v>
      </c>
      <c r="G2510" s="11">
        <f>OM[[#This Row],[∆ AUM]]-OM[[#This Row],[effetto mercato]]</f>
        <v>-596351.6303322243</v>
      </c>
    </row>
    <row r="2511" spans="1:7">
      <c r="A2511" s="4">
        <v>45657</v>
      </c>
      <c r="B2511">
        <v>3.8600000000000002E-2</v>
      </c>
      <c r="C2511" s="6">
        <f>OM[[#This Row],[Variaz]]/100</f>
        <v>3.86E-4</v>
      </c>
      <c r="D2511" s="10">
        <f>AUM[[#This Row],[ Etica Obbligazionario Misto]]</f>
        <v>1432142573.0400002</v>
      </c>
      <c r="E2511" s="10">
        <f>D2510*OM[[#This Row],[Variazione percentuale]]</f>
        <v>552678.98505060002</v>
      </c>
      <c r="F2511" s="11">
        <f>OM[[#This Row],[AUM]]-D2510</f>
        <v>331730.94000005722</v>
      </c>
      <c r="G2511" s="11">
        <f>OM[[#This Row],[∆ AUM]]-OM[[#This Row],[effetto mercato]]</f>
        <v>-220948.0450505428</v>
      </c>
    </row>
    <row r="2512" spans="1:7">
      <c r="A2512" s="4">
        <v>45659</v>
      </c>
      <c r="B2512">
        <v>-6.4199999999999993E-2</v>
      </c>
      <c r="C2512" s="6">
        <f>OM[[#This Row],[Variaz]]/100</f>
        <v>-6.4199999999999988E-4</v>
      </c>
      <c r="D2512" s="10">
        <f>AUM[[#This Row],[ Etica Obbligazionario Misto]]</f>
        <v>1431014121.3600001</v>
      </c>
      <c r="E2512" s="10">
        <f>D2511*OM[[#This Row],[Variazione percentuale]]</f>
        <v>-919435.53189167997</v>
      </c>
      <c r="F2512" s="11">
        <f>OM[[#This Row],[AUM]]-D2511</f>
        <v>-1128451.6800000668</v>
      </c>
      <c r="G2512" s="11">
        <f>OM[[#This Row],[∆ AUM]]-OM[[#This Row],[effetto mercato]]</f>
        <v>-209016.14810838678</v>
      </c>
    </row>
    <row r="2513" spans="1:7">
      <c r="A2513" s="4">
        <v>45660</v>
      </c>
      <c r="B2513">
        <v>-0.15429999999999999</v>
      </c>
      <c r="C2513" s="6">
        <f>OM[[#This Row],[Variaz]]/100</f>
        <v>-1.5429999999999999E-3</v>
      </c>
      <c r="D2513" s="10">
        <f>AUM[[#This Row],[ Etica Obbligazionario Misto]]</f>
        <v>1428637754.5</v>
      </c>
      <c r="E2513" s="10">
        <f>D2512*OM[[#This Row],[Variazione percentuale]]</f>
        <v>-2208054.7892584801</v>
      </c>
      <c r="F2513" s="11">
        <f>OM[[#This Row],[AUM]]-D2512</f>
        <v>-2376366.8600001335</v>
      </c>
      <c r="G2513" s="11">
        <f>OM[[#This Row],[∆ AUM]]-OM[[#This Row],[effetto mercato]]</f>
        <v>-168312.07074165344</v>
      </c>
    </row>
    <row r="2514" spans="1:7">
      <c r="A2514" s="4">
        <v>45664</v>
      </c>
      <c r="B2514">
        <v>-0.24460000000000001</v>
      </c>
      <c r="C2514" s="6">
        <f>OM[[#This Row],[Variaz]]/100</f>
        <v>-2.4460000000000003E-3</v>
      </c>
      <c r="D2514" s="10">
        <f>AUM[[#This Row],[ Etica Obbligazionario Misto]]</f>
        <v>1425282843.5699999</v>
      </c>
      <c r="E2514" s="10">
        <f>D2513*OM[[#This Row],[Variazione percentuale]]</f>
        <v>-3494447.9475070005</v>
      </c>
      <c r="F2514" s="11">
        <f>OM[[#This Row],[AUM]]-D2513</f>
        <v>-3354910.9300000668</v>
      </c>
      <c r="G2514" s="11">
        <f>OM[[#This Row],[∆ AUM]]-OM[[#This Row],[effetto mercato]]</f>
        <v>139537.01750693377</v>
      </c>
    </row>
    <row r="2515" spans="1:7">
      <c r="A2515" s="4">
        <v>45665</v>
      </c>
      <c r="B2515">
        <v>-0.19359999999999999</v>
      </c>
      <c r="C2515" s="6">
        <f>OM[[#This Row],[Variaz]]/100</f>
        <v>-1.936E-3</v>
      </c>
      <c r="D2515" s="10">
        <f>AUM[[#This Row],[ Etica Obbligazionario Misto]]</f>
        <v>1422361439.25</v>
      </c>
      <c r="E2515" s="10">
        <f>D2514*OM[[#This Row],[Variazione percentuale]]</f>
        <v>-2759347.5851515201</v>
      </c>
      <c r="F2515" s="11">
        <f>OM[[#This Row],[AUM]]-D2514</f>
        <v>-2921404.3199999332</v>
      </c>
      <c r="G2515" s="11">
        <f>OM[[#This Row],[∆ AUM]]-OM[[#This Row],[effetto mercato]]</f>
        <v>-162056.73484841315</v>
      </c>
    </row>
    <row r="2516" spans="1:7">
      <c r="A2516" s="4">
        <v>45666</v>
      </c>
      <c r="B2516">
        <v>-0.14219999999999999</v>
      </c>
      <c r="C2516" s="6">
        <f>OM[[#This Row],[Variaz]]/100</f>
        <v>-1.4219999999999999E-3</v>
      </c>
      <c r="D2516" s="10">
        <f>AUM[[#This Row],[ Etica Obbligazionario Misto]]</f>
        <v>1419777237.75</v>
      </c>
      <c r="E2516" s="10">
        <f>D2515*OM[[#This Row],[Variazione percentuale]]</f>
        <v>-2022597.9666134999</v>
      </c>
      <c r="F2516" s="11">
        <f>OM[[#This Row],[AUM]]-D2515</f>
        <v>-2584201.5</v>
      </c>
      <c r="G2516" s="11">
        <f>OM[[#This Row],[∆ AUM]]-OM[[#This Row],[effetto mercato]]</f>
        <v>-561603.53338650009</v>
      </c>
    </row>
    <row r="2517" spans="1:7">
      <c r="A2517" s="4">
        <v>45667</v>
      </c>
      <c r="B2517">
        <v>-0.28489999999999999</v>
      </c>
      <c r="C2517" s="6">
        <f>OM[[#This Row],[Variaz]]/100</f>
        <v>-2.849E-3</v>
      </c>
      <c r="D2517" s="10">
        <f>AUM[[#This Row],[ Etica Obbligazionario Misto]]</f>
        <v>1414985247.1800001</v>
      </c>
      <c r="E2517" s="10">
        <f>D2516*OM[[#This Row],[Variazione percentuale]]</f>
        <v>-4044945.3503497499</v>
      </c>
      <c r="F2517" s="11">
        <f>OM[[#This Row],[AUM]]-D2516</f>
        <v>-4791990.5699999332</v>
      </c>
      <c r="G2517" s="11">
        <f>OM[[#This Row],[∆ AUM]]-OM[[#This Row],[effetto mercato]]</f>
        <v>-747045.21965018334</v>
      </c>
    </row>
    <row r="2518" spans="1:7">
      <c r="A2518" s="4">
        <v>45670</v>
      </c>
      <c r="B2518">
        <v>-0.12989999999999999</v>
      </c>
      <c r="C2518" s="6">
        <f>OM[[#This Row],[Variaz]]/100</f>
        <v>-1.2989999999999998E-3</v>
      </c>
      <c r="D2518" s="10">
        <f>AUM[[#This Row],[ Etica Obbligazionario Misto]]</f>
        <v>1412267009.4099998</v>
      </c>
      <c r="E2518" s="10">
        <f>D2517*OM[[#This Row],[Variazione percentuale]]</f>
        <v>-1838065.8360868199</v>
      </c>
      <c r="F2518" s="11">
        <f>OM[[#This Row],[AUM]]-D2517</f>
        <v>-2718237.7700002193</v>
      </c>
      <c r="G2518" s="11">
        <f>OM[[#This Row],[∆ AUM]]-OM[[#This Row],[effetto mercato]]</f>
        <v>-880171.93391339947</v>
      </c>
    </row>
    <row r="2519" spans="1:7">
      <c r="A2519" s="4">
        <v>45671</v>
      </c>
      <c r="B2519">
        <v>-0.18210000000000001</v>
      </c>
      <c r="C2519" s="6">
        <f>OM[[#This Row],[Variaz]]/100</f>
        <v>-1.8210000000000001E-3</v>
      </c>
      <c r="D2519" s="10">
        <f>AUM[[#This Row],[ Etica Obbligazionario Misto]]</f>
        <v>1408868859.5699999</v>
      </c>
      <c r="E2519" s="10">
        <f>D2518*OM[[#This Row],[Variazione percentuale]]</f>
        <v>-2571738.2241356098</v>
      </c>
      <c r="F2519" s="11">
        <f>OM[[#This Row],[AUM]]-D2518</f>
        <v>-3398149.8399999142</v>
      </c>
      <c r="G2519" s="11">
        <f>OM[[#This Row],[∆ AUM]]-OM[[#This Row],[effetto mercato]]</f>
        <v>-826411.61586430436</v>
      </c>
    </row>
    <row r="2520" spans="1:7">
      <c r="A2520" s="4">
        <v>45672</v>
      </c>
      <c r="B2520">
        <v>0.63839999999999997</v>
      </c>
      <c r="C2520" s="6">
        <f>OM[[#This Row],[Variaz]]/100</f>
        <v>6.3839999999999999E-3</v>
      </c>
      <c r="D2520" s="10">
        <f>AUM[[#This Row],[ Etica Obbligazionario Misto]]</f>
        <v>1417221564.49</v>
      </c>
      <c r="E2520" s="10">
        <f>D2519*OM[[#This Row],[Variazione percentuale]]</f>
        <v>8994218.7994948793</v>
      </c>
      <c r="F2520" s="11">
        <f>OM[[#This Row],[AUM]]-D2519</f>
        <v>8352704.9200000763</v>
      </c>
      <c r="G2520" s="11">
        <f>OM[[#This Row],[∆ AUM]]-OM[[#This Row],[effetto mercato]]</f>
        <v>-641513.87949480303</v>
      </c>
    </row>
    <row r="2521" spans="1:7">
      <c r="A2521" s="4">
        <v>45673</v>
      </c>
      <c r="B2521">
        <v>0.16830000000000001</v>
      </c>
      <c r="C2521" s="6">
        <f>OM[[#This Row],[Variaz]]/100</f>
        <v>1.683E-3</v>
      </c>
      <c r="D2521" s="10">
        <f>AUM[[#This Row],[ Etica Obbligazionario Misto]]</f>
        <v>1418649398.6700001</v>
      </c>
      <c r="E2521" s="10">
        <f>D2520*OM[[#This Row],[Variazione percentuale]]</f>
        <v>2385183.8930366701</v>
      </c>
      <c r="F2521" s="11">
        <f>OM[[#This Row],[AUM]]-D2520</f>
        <v>1427834.1800000668</v>
      </c>
      <c r="G2521" s="11">
        <f>OM[[#This Row],[∆ AUM]]-OM[[#This Row],[effetto mercato]]</f>
        <v>-957349.71303660329</v>
      </c>
    </row>
    <row r="2522" spans="1:7">
      <c r="A2522" s="4">
        <v>45674</v>
      </c>
      <c r="B2522">
        <v>0.15509999999999999</v>
      </c>
      <c r="C2522" s="6">
        <f>OM[[#This Row],[Variaz]]/100</f>
        <v>1.5509999999999999E-3</v>
      </c>
      <c r="D2522" s="10">
        <f>AUM[[#This Row],[ Etica Obbligazionario Misto]]</f>
        <v>1419703797.28</v>
      </c>
      <c r="E2522" s="10">
        <f>D2521*OM[[#This Row],[Variazione percentuale]]</f>
        <v>2200325.2173371702</v>
      </c>
      <c r="F2522" s="11">
        <f>OM[[#This Row],[AUM]]-D2521</f>
        <v>1054398.6099998951</v>
      </c>
      <c r="G2522" s="11">
        <f>OM[[#This Row],[∆ AUM]]-OM[[#This Row],[effetto mercato]]</f>
        <v>-1145926.6073372751</v>
      </c>
    </row>
    <row r="2523" spans="1:7">
      <c r="A2523" s="4">
        <v>45677</v>
      </c>
      <c r="B2523">
        <v>0</v>
      </c>
      <c r="C2523" s="6">
        <f>OM[[#This Row],[Variaz]]/100</f>
        <v>0</v>
      </c>
      <c r="D2523" s="10">
        <f>AUM[[#This Row],[ Etica Obbligazionario Misto]]</f>
        <v>1418390413.97</v>
      </c>
      <c r="E2523" s="10">
        <f>D2522*OM[[#This Row],[Variazione percentuale]]</f>
        <v>0</v>
      </c>
      <c r="F2523" s="11">
        <f>OM[[#This Row],[AUM]]-D2522</f>
        <v>-1313383.3099999428</v>
      </c>
      <c r="G2523" s="11">
        <f>OM[[#This Row],[∆ AUM]]-OM[[#This Row],[effetto mercato]]</f>
        <v>-1313383.3099999428</v>
      </c>
    </row>
    <row r="2524" spans="1:7">
      <c r="A2524" s="4">
        <v>45678</v>
      </c>
      <c r="B2524">
        <v>0.23230000000000001</v>
      </c>
      <c r="C2524" s="6">
        <f>OM[[#This Row],[Variaz]]/100</f>
        <v>2.323E-3</v>
      </c>
      <c r="D2524" s="10">
        <f>AUM[[#This Row],[ Etica Obbligazionario Misto]]</f>
        <v>1420471673.6700001</v>
      </c>
      <c r="E2524" s="10">
        <f>D2523*OM[[#This Row],[Variazione percentuale]]</f>
        <v>3294920.9316523098</v>
      </c>
      <c r="F2524" s="11">
        <f>OM[[#This Row],[AUM]]-D2523</f>
        <v>2081259.7000000477</v>
      </c>
      <c r="G2524" s="11">
        <f>OM[[#This Row],[∆ AUM]]-OM[[#This Row],[effetto mercato]]</f>
        <v>-1213661.2316522622</v>
      </c>
    </row>
    <row r="2525" spans="1:7">
      <c r="A2525" s="4">
        <v>45679</v>
      </c>
      <c r="B2525">
        <v>2.5700000000000001E-2</v>
      </c>
      <c r="C2525" s="6">
        <f>OM[[#This Row],[Variaz]]/100</f>
        <v>2.5700000000000001E-4</v>
      </c>
      <c r="D2525" s="10">
        <f>AUM[[#This Row],[ Etica Obbligazionario Misto]]</f>
        <v>1419382676.3099999</v>
      </c>
      <c r="E2525" s="10">
        <f>D2524*OM[[#This Row],[Variazione percentuale]]</f>
        <v>365061.22013319004</v>
      </c>
      <c r="F2525" s="11">
        <f>OM[[#This Row],[AUM]]-D2524</f>
        <v>-1088997.3600001335</v>
      </c>
      <c r="G2525" s="11">
        <f>OM[[#This Row],[∆ AUM]]-OM[[#This Row],[effetto mercato]]</f>
        <v>-1454058.5801333236</v>
      </c>
    </row>
    <row r="2526" spans="1:7">
      <c r="A2526" s="4">
        <v>45680</v>
      </c>
      <c r="B2526">
        <v>-5.1499999999999997E-2</v>
      </c>
      <c r="C2526" s="6">
        <f>OM[[#This Row],[Variaz]]/100</f>
        <v>-5.1499999999999994E-4</v>
      </c>
      <c r="D2526" s="10">
        <f>AUM[[#This Row],[ Etica Obbligazionario Misto]]</f>
        <v>1417152049.5899999</v>
      </c>
      <c r="E2526" s="10">
        <f>D2525*OM[[#This Row],[Variazione percentuale]]</f>
        <v>-730982.07829964987</v>
      </c>
      <c r="F2526" s="11">
        <f>OM[[#This Row],[AUM]]-D2525</f>
        <v>-2230626.7200000286</v>
      </c>
      <c r="G2526" s="11">
        <f>OM[[#This Row],[∆ AUM]]-OM[[#This Row],[effetto mercato]]</f>
        <v>-1499644.6417003786</v>
      </c>
    </row>
    <row r="2527" spans="1:7">
      <c r="A2527" s="4">
        <v>45681</v>
      </c>
      <c r="B2527">
        <v>-0.16739999999999999</v>
      </c>
      <c r="C2527" s="6">
        <f>OM[[#This Row],[Variaz]]/100</f>
        <v>-1.6739999999999999E-3</v>
      </c>
      <c r="D2527" s="10">
        <f>AUM[[#This Row],[ Etica Obbligazionario Misto]]</f>
        <v>1413352184.47</v>
      </c>
      <c r="E2527" s="10">
        <f>D2526*OM[[#This Row],[Variazione percentuale]]</f>
        <v>-2372312.5310136597</v>
      </c>
      <c r="F2527" s="11">
        <f>OM[[#This Row],[AUM]]-D2526</f>
        <v>-3799865.1199998856</v>
      </c>
      <c r="G2527" s="11">
        <f>OM[[#This Row],[∆ AUM]]-OM[[#This Row],[effetto mercato]]</f>
        <v>-1427552.5889862259</v>
      </c>
    </row>
    <row r="2528" spans="1:7">
      <c r="A2528" s="4">
        <v>45684</v>
      </c>
      <c r="B2528">
        <v>0</v>
      </c>
      <c r="C2528" s="6">
        <f>OM[[#This Row],[Variaz]]/100</f>
        <v>0</v>
      </c>
      <c r="D2528" s="10">
        <f>AUM[[#This Row],[ Etica Obbligazionario Misto]]</f>
        <v>1406958608.8299999</v>
      </c>
      <c r="E2528" s="10">
        <f>D2527*OM[[#This Row],[Variazione percentuale]]</f>
        <v>0</v>
      </c>
      <c r="F2528" s="11">
        <f>OM[[#This Row],[AUM]]-D2527</f>
        <v>-6393575.6400001049</v>
      </c>
      <c r="G2528" s="11">
        <f>OM[[#This Row],[∆ AUM]]-OM[[#This Row],[effetto mercato]]</f>
        <v>-6393575.6400001049</v>
      </c>
    </row>
    <row r="2529" spans="1:7">
      <c r="A2529" s="4">
        <v>45685</v>
      </c>
      <c r="B2529">
        <v>-1.29E-2</v>
      </c>
      <c r="C2529" s="6">
        <f>OM[[#This Row],[Variaz]]/100</f>
        <v>-1.2899999999999999E-4</v>
      </c>
      <c r="D2529" s="10">
        <f>AUM[[#This Row],[ Etica Obbligazionario Misto]]</f>
        <v>1406011830.6599998</v>
      </c>
      <c r="E2529" s="10">
        <f>D2528*OM[[#This Row],[Variazione percentuale]]</f>
        <v>-181497.66053906997</v>
      </c>
      <c r="F2529" s="11">
        <f>OM[[#This Row],[AUM]]-D2528</f>
        <v>-946778.17000007629</v>
      </c>
      <c r="G2529" s="11">
        <f>OM[[#This Row],[∆ AUM]]-OM[[#This Row],[effetto mercato]]</f>
        <v>-765280.50946100638</v>
      </c>
    </row>
    <row r="2530" spans="1:7">
      <c r="A2530" s="4">
        <v>45686</v>
      </c>
      <c r="B2530">
        <v>-9.0300000000000005E-2</v>
      </c>
      <c r="C2530" s="6">
        <f>OM[[#This Row],[Variaz]]/100</f>
        <v>-9.0300000000000005E-4</v>
      </c>
      <c r="D2530" s="10">
        <f>AUM[[#This Row],[ Etica Obbligazionario Misto]]</f>
        <v>1403543735.1599998</v>
      </c>
      <c r="E2530" s="10">
        <f>D2529*OM[[#This Row],[Variazione percentuale]]</f>
        <v>-1269628.6830859799</v>
      </c>
      <c r="F2530" s="11">
        <f>OM[[#This Row],[AUM]]-D2529</f>
        <v>-2468095.5</v>
      </c>
      <c r="G2530" s="11">
        <f>OM[[#This Row],[∆ AUM]]-OM[[#This Row],[effetto mercato]]</f>
        <v>-1198466.8169140201</v>
      </c>
    </row>
    <row r="2531" spans="1:7">
      <c r="A2531" s="4">
        <v>45687</v>
      </c>
      <c r="B2531">
        <v>0.34860000000000002</v>
      </c>
      <c r="C2531" s="6">
        <f>OM[[#This Row],[Variaz]]/100</f>
        <v>3.4860000000000004E-3</v>
      </c>
      <c r="D2531" s="10">
        <f>AUM[[#This Row],[ Etica Obbligazionario Misto]]</f>
        <v>1407001876.21</v>
      </c>
      <c r="E2531" s="10">
        <f>D2530*OM[[#This Row],[Variazione percentuale]]</f>
        <v>4892753.4607677599</v>
      </c>
      <c r="F2531" s="11">
        <f>OM[[#This Row],[AUM]]-D2530</f>
        <v>3458141.0500001907</v>
      </c>
      <c r="G2531" s="11">
        <f>OM[[#This Row],[∆ AUM]]-OM[[#This Row],[effetto mercato]]</f>
        <v>-1434612.4107675692</v>
      </c>
    </row>
    <row r="2532" spans="1:7">
      <c r="A2532" s="4">
        <v>45688</v>
      </c>
      <c r="B2532">
        <v>0.25729999999999997</v>
      </c>
      <c r="C2532" s="6">
        <f>OM[[#This Row],[Variaz]]/100</f>
        <v>2.5729999999999998E-3</v>
      </c>
      <c r="D2532" s="10">
        <f>AUM[[#This Row],[ Etica Obbligazionario Misto]]</f>
        <v>1409671982.6099999</v>
      </c>
      <c r="E2532" s="10">
        <f>D2531*OM[[#This Row],[Variazione percentuale]]</f>
        <v>3620215.8274883297</v>
      </c>
      <c r="F2532" s="11">
        <f>OM[[#This Row],[AUM]]-D2531</f>
        <v>2670106.3999998569</v>
      </c>
      <c r="G2532" s="11">
        <f>OM[[#This Row],[∆ AUM]]-OM[[#This Row],[effetto mercato]]</f>
        <v>-950109.42748847278</v>
      </c>
    </row>
    <row r="2533" spans="1:7">
      <c r="A2533" s="4">
        <v>45691</v>
      </c>
      <c r="B2533">
        <v>0.34649999999999997</v>
      </c>
      <c r="C2533" s="6">
        <f>OM[[#This Row],[Variaz]]/100</f>
        <v>3.4649999999999998E-3</v>
      </c>
      <c r="D2533" s="10">
        <f>AUM[[#This Row],[ Etica Obbligazionario Misto]]</f>
        <v>1413276505.0699999</v>
      </c>
      <c r="E2533" s="10">
        <f>D2532*OM[[#This Row],[Variazione percentuale]]</f>
        <v>4884513.4197436497</v>
      </c>
      <c r="F2533" s="11">
        <f>OM[[#This Row],[AUM]]-D2532</f>
        <v>3604522.4600000381</v>
      </c>
      <c r="G2533" s="11">
        <f>OM[[#This Row],[∆ AUM]]-OM[[#This Row],[effetto mercato]]</f>
        <v>-1279990.9597436115</v>
      </c>
    </row>
    <row r="2534" spans="1:7">
      <c r="A2534" s="4">
        <v>45692</v>
      </c>
      <c r="B2534">
        <v>-1.2800000000000001E-2</v>
      </c>
      <c r="C2534" s="6">
        <f>OM[[#This Row],[Variaz]]/100</f>
        <v>-1.2799999999999999E-4</v>
      </c>
      <c r="D2534" s="10">
        <f>AUM[[#This Row],[ Etica Obbligazionario Misto]]</f>
        <v>1412184393.9000001</v>
      </c>
      <c r="E2534" s="10">
        <f>D2533*OM[[#This Row],[Variazione percentuale]]</f>
        <v>-180899.39264895997</v>
      </c>
      <c r="F2534" s="11">
        <f>OM[[#This Row],[AUM]]-D2533</f>
        <v>-1092111.1699998379</v>
      </c>
      <c r="G2534" s="11">
        <f>OM[[#This Row],[∆ AUM]]-OM[[#This Row],[effetto mercato]]</f>
        <v>-911211.77735087788</v>
      </c>
    </row>
    <row r="2535" spans="1:7">
      <c r="A2535" s="4">
        <v>45693</v>
      </c>
      <c r="B2535">
        <v>0.25580000000000003</v>
      </c>
      <c r="C2535" s="6">
        <f>OM[[#This Row],[Variaz]]/100</f>
        <v>2.5580000000000004E-3</v>
      </c>
      <c r="D2535" s="10">
        <f>AUM[[#This Row],[ Etica Obbligazionario Misto]]</f>
        <v>1414731195.6800001</v>
      </c>
      <c r="E2535" s="10">
        <f>D2534*OM[[#This Row],[Variazione percentuale]]</f>
        <v>3612367.6795962006</v>
      </c>
      <c r="F2535" s="11">
        <f>OM[[#This Row],[AUM]]-D2534</f>
        <v>2546801.7799999714</v>
      </c>
      <c r="G2535" s="11">
        <f>OM[[#This Row],[∆ AUM]]-OM[[#This Row],[effetto mercato]]</f>
        <v>-1065565.8995962292</v>
      </c>
    </row>
    <row r="2536" spans="1:7">
      <c r="A2536" s="4">
        <v>45694</v>
      </c>
      <c r="B2536">
        <v>7.6600000000000001E-2</v>
      </c>
      <c r="C2536" s="6">
        <f>OM[[#This Row],[Variaz]]/100</f>
        <v>7.6599999999999997E-4</v>
      </c>
      <c r="D2536" s="10">
        <f>AUM[[#This Row],[ Etica Obbligazionario Misto]]</f>
        <v>1414159656.74</v>
      </c>
      <c r="E2536" s="10">
        <f>D2535*OM[[#This Row],[Variazione percentuale]]</f>
        <v>1083684.0958908801</v>
      </c>
      <c r="F2536" s="11">
        <f>OM[[#This Row],[AUM]]-D2535</f>
        <v>-571538.94000005722</v>
      </c>
      <c r="G2536" s="11">
        <f>OM[[#This Row],[∆ AUM]]-OM[[#This Row],[effetto mercato]]</f>
        <v>-1655223.0358909373</v>
      </c>
    </row>
    <row r="2537" spans="1:7">
      <c r="A2537" s="4">
        <v>45695</v>
      </c>
      <c r="B2537">
        <v>-5.0999999999999997E-2</v>
      </c>
      <c r="C2537" s="6">
        <f>OM[[#This Row],[Variaz]]/100</f>
        <v>-5.0999999999999993E-4</v>
      </c>
      <c r="D2537" s="10">
        <f>AUM[[#This Row],[ Etica Obbligazionario Misto]]</f>
        <v>1407924290.22</v>
      </c>
      <c r="E2537" s="10">
        <f>D2536*OM[[#This Row],[Variazione percentuale]]</f>
        <v>-721221.42493739992</v>
      </c>
      <c r="F2537" s="11">
        <f>OM[[#This Row],[AUM]]-D2536</f>
        <v>-6235366.5199999809</v>
      </c>
      <c r="G2537" s="11">
        <f>OM[[#This Row],[∆ AUM]]-OM[[#This Row],[effetto mercato]]</f>
        <v>-5514145.0950625809</v>
      </c>
    </row>
    <row r="2538" spans="1:7">
      <c r="A2538" s="4">
        <v>45698</v>
      </c>
      <c r="B2538">
        <v>0.1658</v>
      </c>
      <c r="C2538" s="6">
        <f>OM[[#This Row],[Variaz]]/100</f>
        <v>1.658E-3</v>
      </c>
      <c r="D2538" s="10">
        <f>AUM[[#This Row],[ Etica Obbligazionario Misto]]</f>
        <v>1405783586.48</v>
      </c>
      <c r="E2538" s="10">
        <f>D2537*OM[[#This Row],[Variazione percentuale]]</f>
        <v>2334338.4731847602</v>
      </c>
      <c r="F2538" s="11">
        <f>OM[[#This Row],[AUM]]-D2537</f>
        <v>-2140703.7400000095</v>
      </c>
      <c r="G2538" s="11">
        <f>OM[[#This Row],[∆ AUM]]-OM[[#This Row],[effetto mercato]]</f>
        <v>-4475042.2131847702</v>
      </c>
    </row>
    <row r="2539" spans="1:7">
      <c r="A2539" s="4">
        <v>45699</v>
      </c>
      <c r="B2539">
        <v>-0.38200000000000001</v>
      </c>
      <c r="C2539" s="6">
        <f>OM[[#This Row],[Variaz]]/100</f>
        <v>-3.82E-3</v>
      </c>
      <c r="D2539" s="10">
        <f>AUM[[#This Row],[ Etica Obbligazionario Misto]]</f>
        <v>1398872898.7500002</v>
      </c>
      <c r="E2539" s="10">
        <f>D2538*OM[[#This Row],[Variazione percentuale]]</f>
        <v>-5370093.3003535997</v>
      </c>
      <c r="F2539" s="11">
        <f>OM[[#This Row],[AUM]]-D2538</f>
        <v>-6910687.7299997807</v>
      </c>
      <c r="G2539" s="11">
        <f>OM[[#This Row],[∆ AUM]]-OM[[#This Row],[effetto mercato]]</f>
        <v>-1540594.4296461809</v>
      </c>
    </row>
    <row r="2540" spans="1:7">
      <c r="A2540" s="4">
        <v>45700</v>
      </c>
      <c r="B2540">
        <v>-0.25569999999999998</v>
      </c>
      <c r="C2540" s="6">
        <f>OM[[#This Row],[Variaz]]/100</f>
        <v>-2.5569999999999998E-3</v>
      </c>
      <c r="D2540" s="10">
        <f>AUM[[#This Row],[ Etica Obbligazionario Misto]]</f>
        <v>1392566742.5</v>
      </c>
      <c r="E2540" s="10">
        <f>D2539*OM[[#This Row],[Variazione percentuale]]</f>
        <v>-3576918.0021037501</v>
      </c>
      <c r="F2540" s="11">
        <f>OM[[#This Row],[AUM]]-D2539</f>
        <v>-6306156.2500002384</v>
      </c>
      <c r="G2540" s="11">
        <f>OM[[#This Row],[∆ AUM]]-OM[[#This Row],[effetto mercato]]</f>
        <v>-2729238.2478964883</v>
      </c>
    </row>
    <row r="2541" spans="1:7">
      <c r="A2541" s="4">
        <v>45701</v>
      </c>
      <c r="B2541">
        <v>0.43569999999999998</v>
      </c>
      <c r="C2541" s="6">
        <f>OM[[#This Row],[Variaz]]/100</f>
        <v>4.3569999999999998E-3</v>
      </c>
      <c r="D2541" s="10">
        <f>AUM[[#This Row],[ Etica Obbligazionario Misto]]</f>
        <v>1395779452.8900001</v>
      </c>
      <c r="E2541" s="10">
        <f>D2540*OM[[#This Row],[Variazione percentuale]]</f>
        <v>6067413.2970725</v>
      </c>
      <c r="F2541" s="11">
        <f>OM[[#This Row],[AUM]]-D2540</f>
        <v>3212710.3900001049</v>
      </c>
      <c r="G2541" s="11">
        <f>OM[[#This Row],[∆ AUM]]-OM[[#This Row],[effetto mercato]]</f>
        <v>-2854702.9070723951</v>
      </c>
    </row>
    <row r="2542" spans="1:7">
      <c r="A2542" s="4">
        <v>45702</v>
      </c>
      <c r="B2542">
        <v>-0.16589999999999999</v>
      </c>
      <c r="C2542" s="6">
        <f>OM[[#This Row],[Variaz]]/100</f>
        <v>-1.6589999999999999E-3</v>
      </c>
      <c r="D2542" s="10">
        <f>AUM[[#This Row],[ Etica Obbligazionario Misto]]</f>
        <v>1390883473.24</v>
      </c>
      <c r="E2542" s="10">
        <f>D2541*OM[[#This Row],[Variazione percentuale]]</f>
        <v>-2315598.1123445099</v>
      </c>
      <c r="F2542" s="11">
        <f>OM[[#This Row],[AUM]]-D2541</f>
        <v>-4895979.6500000954</v>
      </c>
      <c r="G2542" s="11">
        <f>OM[[#This Row],[∆ AUM]]-OM[[#This Row],[effetto mercato]]</f>
        <v>-2580381.5376555854</v>
      </c>
    </row>
    <row r="2543" spans="1:7">
      <c r="A2543" s="4">
        <v>45705</v>
      </c>
      <c r="B2543">
        <v>-0.1789</v>
      </c>
      <c r="C2543" s="6">
        <f>OM[[#This Row],[Variaz]]/100</f>
        <v>-1.789E-3</v>
      </c>
      <c r="D2543" s="10">
        <f>AUM[[#This Row],[ Etica Obbligazionario Misto]]</f>
        <v>1386409544.2900002</v>
      </c>
      <c r="E2543" s="10">
        <f>D2542*OM[[#This Row],[Variazione percentuale]]</f>
        <v>-2488290.5336263599</v>
      </c>
      <c r="F2543" s="11">
        <f>OM[[#This Row],[AUM]]-D2542</f>
        <v>-4473928.9499998093</v>
      </c>
      <c r="G2543" s="11">
        <f>OM[[#This Row],[∆ AUM]]-OM[[#This Row],[effetto mercato]]</f>
        <v>-1985638.4163734494</v>
      </c>
    </row>
    <row r="2544" spans="1:7">
      <c r="A2544" s="4">
        <v>45706</v>
      </c>
      <c r="B2544">
        <v>8.9599999999999999E-2</v>
      </c>
      <c r="C2544" s="6">
        <f>OM[[#This Row],[Variaz]]/100</f>
        <v>8.9599999999999999E-4</v>
      </c>
      <c r="D2544" s="10">
        <f>AUM[[#This Row],[ Etica Obbligazionario Misto]]</f>
        <v>1385795224.5599999</v>
      </c>
      <c r="E2544" s="10">
        <f>D2543*OM[[#This Row],[Variazione percentuale]]</f>
        <v>1242222.9516838402</v>
      </c>
      <c r="F2544" s="11">
        <f>OM[[#This Row],[AUM]]-D2543</f>
        <v>-614319.73000025749</v>
      </c>
      <c r="G2544" s="11">
        <f>OM[[#This Row],[∆ AUM]]-OM[[#This Row],[effetto mercato]]</f>
        <v>-1856542.6816840977</v>
      </c>
    </row>
    <row r="2545" spans="1:7">
      <c r="A2545" s="4">
        <v>45707</v>
      </c>
      <c r="B2545">
        <v>-0.31979999999999997</v>
      </c>
      <c r="C2545" s="6">
        <f>OM[[#This Row],[Variaz]]/100</f>
        <v>-3.1979999999999999E-3</v>
      </c>
      <c r="D2545" s="10">
        <f>AUM[[#This Row],[ Etica Obbligazionario Misto]]</f>
        <v>1379071697.52</v>
      </c>
      <c r="E2545" s="10">
        <f>D2544*OM[[#This Row],[Variazione percentuale]]</f>
        <v>-4431773.1281428793</v>
      </c>
      <c r="F2545" s="11">
        <f>OM[[#This Row],[AUM]]-D2544</f>
        <v>-6723527.0399999619</v>
      </c>
      <c r="G2545" s="11">
        <f>OM[[#This Row],[∆ AUM]]-OM[[#This Row],[effetto mercato]]</f>
        <v>-2291753.9118570825</v>
      </c>
    </row>
    <row r="2546" spans="1:7">
      <c r="A2546" s="4">
        <v>45708</v>
      </c>
      <c r="B2546">
        <v>5.1299999999999998E-2</v>
      </c>
      <c r="C2546" s="6">
        <f>OM[[#This Row],[Variaz]]/100</f>
        <v>5.13E-4</v>
      </c>
      <c r="D2546" s="10">
        <f>AUM[[#This Row],[ Etica Obbligazionario Misto]]</f>
        <v>1376959255.1200001</v>
      </c>
      <c r="E2546" s="10">
        <f>D2545*OM[[#This Row],[Variazione percentuale]]</f>
        <v>707463.78082776</v>
      </c>
      <c r="F2546" s="11">
        <f>OM[[#This Row],[AUM]]-D2545</f>
        <v>-2112442.3999998569</v>
      </c>
      <c r="G2546" s="11">
        <f>OM[[#This Row],[∆ AUM]]-OM[[#This Row],[effetto mercato]]</f>
        <v>-2819906.1808276167</v>
      </c>
    </row>
    <row r="2547" spans="1:7">
      <c r="A2547" s="4">
        <v>45709</v>
      </c>
      <c r="B2547">
        <v>0.21809999999999999</v>
      </c>
      <c r="C2547" s="6">
        <f>OM[[#This Row],[Variaz]]/100</f>
        <v>2.1809999999999998E-3</v>
      </c>
      <c r="D2547" s="10">
        <f>AUM[[#This Row],[ Etica Obbligazionario Misto]]</f>
        <v>1376952586.78</v>
      </c>
      <c r="E2547" s="10">
        <f>D2546*OM[[#This Row],[Variazione percentuale]]</f>
        <v>3003148.1354167201</v>
      </c>
      <c r="F2547" s="11">
        <f>OM[[#This Row],[AUM]]-D2546</f>
        <v>-6668.3400001525879</v>
      </c>
      <c r="G2547" s="11">
        <f>OM[[#This Row],[∆ AUM]]-OM[[#This Row],[effetto mercato]]</f>
        <v>-3009816.4754168727</v>
      </c>
    </row>
    <row r="2548" spans="1:7">
      <c r="A2548" s="4">
        <v>45712</v>
      </c>
      <c r="B2548">
        <v>-8.9599999999999999E-2</v>
      </c>
      <c r="C2548" s="6">
        <f>OM[[#This Row],[Variaz]]/100</f>
        <v>-8.9599999999999999E-4</v>
      </c>
      <c r="D2548" s="10">
        <f>AUM[[#This Row],[ Etica Obbligazionario Misto]]</f>
        <v>1372146518.3699999</v>
      </c>
      <c r="E2548" s="10">
        <f>D2547*OM[[#This Row],[Variazione percentuale]]</f>
        <v>-1233749.51775488</v>
      </c>
      <c r="F2548" s="11">
        <f>OM[[#This Row],[AUM]]-D2547</f>
        <v>-4806068.4100000858</v>
      </c>
      <c r="G2548" s="11">
        <f>OM[[#This Row],[∆ AUM]]-OM[[#This Row],[effetto mercato]]</f>
        <v>-3572318.8922452061</v>
      </c>
    </row>
    <row r="2549" spans="1:7">
      <c r="A2549" s="4">
        <v>45713</v>
      </c>
      <c r="B2549">
        <v>7.6899999999999996E-2</v>
      </c>
      <c r="C2549" s="6">
        <f>OM[[#This Row],[Variaz]]/100</f>
        <v>7.6899999999999994E-4</v>
      </c>
      <c r="D2549" s="10">
        <f>AUM[[#This Row],[ Etica Obbligazionario Misto]]</f>
        <v>1371914880.1300001</v>
      </c>
      <c r="E2549" s="10">
        <f>D2548*OM[[#This Row],[Variazione percentuale]]</f>
        <v>1055180.6726265298</v>
      </c>
      <c r="F2549" s="11">
        <f>OM[[#This Row],[AUM]]-D2548</f>
        <v>-231638.23999977112</v>
      </c>
      <c r="G2549" s="11">
        <f>OM[[#This Row],[∆ AUM]]-OM[[#This Row],[effetto mercato]]</f>
        <v>-1286818.9126263009</v>
      </c>
    </row>
    <row r="2550" spans="1:7">
      <c r="A2550" s="4">
        <v>45714</v>
      </c>
      <c r="B2550">
        <v>0.21759999999999999</v>
      </c>
      <c r="C2550" s="6">
        <f>OM[[#This Row],[Variaz]]/100</f>
        <v>2.176E-3</v>
      </c>
      <c r="D2550" s="10">
        <f>AUM[[#This Row],[ Etica Obbligazionario Misto]]</f>
        <v>1373597279.4200001</v>
      </c>
      <c r="E2550" s="10">
        <f>D2549*OM[[#This Row],[Variazione percentuale]]</f>
        <v>2985286.77916288</v>
      </c>
      <c r="F2550" s="11">
        <f>OM[[#This Row],[AUM]]-D2549</f>
        <v>1682399.2899999619</v>
      </c>
      <c r="G2550" s="11">
        <f>OM[[#This Row],[∆ AUM]]-OM[[#This Row],[effetto mercato]]</f>
        <v>-1302887.4891629182</v>
      </c>
    </row>
    <row r="2551" spans="1:7">
      <c r="A2551" s="4">
        <v>45715</v>
      </c>
      <c r="B2551">
        <v>-3.8300000000000001E-2</v>
      </c>
      <c r="C2551" s="6">
        <f>OM[[#This Row],[Variaz]]/100</f>
        <v>-3.8299999999999999E-4</v>
      </c>
      <c r="D2551" s="10">
        <f>AUM[[#This Row],[ Etica Obbligazionario Misto]]</f>
        <v>1371133439.28</v>
      </c>
      <c r="E2551" s="10">
        <f>D2550*OM[[#This Row],[Variazione percentuale]]</f>
        <v>-526087.75801786</v>
      </c>
      <c r="F2551" s="11">
        <f>OM[[#This Row],[AUM]]-D2550</f>
        <v>-2463840.1400001049</v>
      </c>
      <c r="G2551" s="11">
        <f>OM[[#This Row],[∆ AUM]]-OM[[#This Row],[effetto mercato]]</f>
        <v>-1937752.381982245</v>
      </c>
    </row>
    <row r="2552" spans="1:7">
      <c r="A2552" s="4">
        <v>45716</v>
      </c>
      <c r="B2552">
        <v>7.6700000000000004E-2</v>
      </c>
      <c r="C2552" s="6">
        <f>OM[[#This Row],[Variaz]]/100</f>
        <v>7.67E-4</v>
      </c>
      <c r="D2552" s="10">
        <f>AUM[[#This Row],[ Etica Obbligazionario Misto]]</f>
        <v>1368014693.5500002</v>
      </c>
      <c r="E2552" s="10">
        <f>D2551*OM[[#This Row],[Variazione percentuale]]</f>
        <v>1051659.3479277599</v>
      </c>
      <c r="F2552" s="11">
        <f>OM[[#This Row],[AUM]]-D2551</f>
        <v>-3118745.7299997807</v>
      </c>
      <c r="G2552" s="11">
        <f>OM[[#This Row],[∆ AUM]]-OM[[#This Row],[effetto mercato]]</f>
        <v>-4170405.0779275405</v>
      </c>
    </row>
    <row r="2553" spans="1:7">
      <c r="A2553" s="4">
        <v>45719</v>
      </c>
      <c r="B2553">
        <v>-0.48520000000000002</v>
      </c>
      <c r="C2553" s="6">
        <f>OM[[#This Row],[Variaz]]/100</f>
        <v>-4.8520000000000004E-3</v>
      </c>
      <c r="D2553" s="10">
        <f>AUM[[#This Row],[ Etica Obbligazionario Misto]]</f>
        <v>1357874638.9199998</v>
      </c>
      <c r="E2553" s="10">
        <f>D2552*OM[[#This Row],[Variazione percentuale]]</f>
        <v>-6637607.2931046011</v>
      </c>
      <c r="F2553" s="11">
        <f>OM[[#This Row],[AUM]]-D2552</f>
        <v>-10140054.630000353</v>
      </c>
      <c r="G2553" s="11">
        <f>OM[[#This Row],[∆ AUM]]-OM[[#This Row],[effetto mercato]]</f>
        <v>-3502447.3368957518</v>
      </c>
    </row>
    <row r="2554" spans="1:7">
      <c r="A2554" s="4">
        <v>45720</v>
      </c>
      <c r="B2554">
        <v>-0.26939999999999997</v>
      </c>
      <c r="C2554" s="6">
        <f>OM[[#This Row],[Variaz]]/100</f>
        <v>-2.6939999999999998E-3</v>
      </c>
      <c r="D2554" s="10">
        <f>AUM[[#This Row],[ Etica Obbligazionario Misto]]</f>
        <v>1352858801.2999997</v>
      </c>
      <c r="E2554" s="10">
        <f>D2553*OM[[#This Row],[Variazione percentuale]]</f>
        <v>-3658114.2772504794</v>
      </c>
      <c r="F2554" s="11">
        <f>OM[[#This Row],[AUM]]-D2553</f>
        <v>-5015837.620000124</v>
      </c>
      <c r="G2554" s="11">
        <f>OM[[#This Row],[∆ AUM]]-OM[[#This Row],[effetto mercato]]</f>
        <v>-1357723.3427496445</v>
      </c>
    </row>
    <row r="2555" spans="1:7">
      <c r="A2555" s="4">
        <v>45721</v>
      </c>
      <c r="B2555">
        <v>-1.2994000000000001</v>
      </c>
      <c r="C2555" s="6">
        <f>OM[[#This Row],[Variaz]]/100</f>
        <v>-1.2994E-2</v>
      </c>
      <c r="D2555" s="10">
        <f>AUM[[#This Row],[ Etica Obbligazionario Misto]]</f>
        <v>1333887500.5699999</v>
      </c>
      <c r="E2555" s="10">
        <f>D2554*OM[[#This Row],[Variazione percentuale]]</f>
        <v>-17579047.264092196</v>
      </c>
      <c r="F2555" s="11">
        <f>OM[[#This Row],[AUM]]-D2554</f>
        <v>-18971300.729999781</v>
      </c>
      <c r="G2555" s="11">
        <f>OM[[#This Row],[∆ AUM]]-OM[[#This Row],[effetto mercato]]</f>
        <v>-1392253.4659075849</v>
      </c>
    </row>
    <row r="2556" spans="1:7">
      <c r="A2556" s="4">
        <v>45722</v>
      </c>
      <c r="B2556">
        <v>-0.31280000000000002</v>
      </c>
      <c r="C2556" s="6">
        <f>OM[[#This Row],[Variaz]]/100</f>
        <v>-3.1280000000000001E-3</v>
      </c>
      <c r="D2556" s="10">
        <f>AUM[[#This Row],[ Etica Obbligazionario Misto]]</f>
        <v>1327593051.8500001</v>
      </c>
      <c r="E2556" s="10">
        <f>D2555*OM[[#This Row],[Variazione percentuale]]</f>
        <v>-4172400.1017829599</v>
      </c>
      <c r="F2556" s="11">
        <f>OM[[#This Row],[AUM]]-D2555</f>
        <v>-6294448.7199997902</v>
      </c>
      <c r="G2556" s="11">
        <f>OM[[#This Row],[∆ AUM]]-OM[[#This Row],[effetto mercato]]</f>
        <v>-2122048.6182168303</v>
      </c>
    </row>
    <row r="2557" spans="1:7">
      <c r="A2557" s="4">
        <v>45723</v>
      </c>
      <c r="B2557">
        <v>-6.54E-2</v>
      </c>
      <c r="C2557" s="6">
        <f>OM[[#This Row],[Variaz]]/100</f>
        <v>-6.5399999999999996E-4</v>
      </c>
      <c r="D2557" s="10">
        <f>AUM[[#This Row],[ Etica Obbligazionario Misto]]</f>
        <v>1325737373.9300001</v>
      </c>
      <c r="E2557" s="10">
        <f>D2556*OM[[#This Row],[Variazione percentuale]]</f>
        <v>-868245.85590990004</v>
      </c>
      <c r="F2557" s="11">
        <f>OM[[#This Row],[AUM]]-D2556</f>
        <v>-1855677.9200000763</v>
      </c>
      <c r="G2557" s="11">
        <f>OM[[#This Row],[∆ AUM]]-OM[[#This Row],[effetto mercato]]</f>
        <v>-987432.06409017625</v>
      </c>
    </row>
    <row r="2558" spans="1:7">
      <c r="A2558" s="4">
        <v>45726</v>
      </c>
      <c r="B2558">
        <v>-0.1178</v>
      </c>
      <c r="C2558" s="6">
        <f>OM[[#This Row],[Variaz]]/100</f>
        <v>-1.178E-3</v>
      </c>
      <c r="D2558" s="10">
        <f>AUM[[#This Row],[ Etica Obbligazionario Misto]]</f>
        <v>1321652981.1199999</v>
      </c>
      <c r="E2558" s="10">
        <f>D2557*OM[[#This Row],[Variazione percentuale]]</f>
        <v>-1561718.6264895401</v>
      </c>
      <c r="F2558" s="11">
        <f>OM[[#This Row],[AUM]]-D2557</f>
        <v>-4084392.8100001812</v>
      </c>
      <c r="G2558" s="11">
        <f>OM[[#This Row],[∆ AUM]]-OM[[#This Row],[effetto mercato]]</f>
        <v>-2522674.1835106411</v>
      </c>
    </row>
    <row r="2559" spans="1:7">
      <c r="A2559" s="4">
        <v>45727</v>
      </c>
      <c r="B2559">
        <v>-0.40610000000000002</v>
      </c>
      <c r="C2559" s="6">
        <f>OM[[#This Row],[Variaz]]/100</f>
        <v>-4.0610000000000004E-3</v>
      </c>
      <c r="D2559" s="10">
        <f>AUM[[#This Row],[ Etica Obbligazionario Misto]]</f>
        <v>1314118355.6099999</v>
      </c>
      <c r="E2559" s="10">
        <f>D2558*OM[[#This Row],[Variazione percentuale]]</f>
        <v>-5367232.7563283201</v>
      </c>
      <c r="F2559" s="11">
        <f>OM[[#This Row],[AUM]]-D2558</f>
        <v>-7534625.5099999905</v>
      </c>
      <c r="G2559" s="11">
        <f>OM[[#This Row],[∆ AUM]]-OM[[#This Row],[effetto mercato]]</f>
        <v>-2167392.7536716703</v>
      </c>
    </row>
    <row r="2560" spans="1:7">
      <c r="A2560" s="4">
        <v>45728</v>
      </c>
      <c r="B2560">
        <v>0.13150000000000001</v>
      </c>
      <c r="C2560" s="6">
        <f>OM[[#This Row],[Variaz]]/100</f>
        <v>1.315E-3</v>
      </c>
      <c r="D2560" s="10">
        <f>AUM[[#This Row],[ Etica Obbligazionario Misto]]</f>
        <v>1313427738.55</v>
      </c>
      <c r="E2560" s="10">
        <f>D2559*OM[[#This Row],[Variazione percentuale]]</f>
        <v>1728065.6376271499</v>
      </c>
      <c r="F2560" s="11">
        <f>OM[[#This Row],[AUM]]-D2559</f>
        <v>-690617.05999994278</v>
      </c>
      <c r="G2560" s="11">
        <f>OM[[#This Row],[∆ AUM]]-OM[[#This Row],[effetto mercato]]</f>
        <v>-2418682.6976270927</v>
      </c>
    </row>
    <row r="2561" spans="1:7">
      <c r="A2561" s="4">
        <v>45729</v>
      </c>
      <c r="B2561">
        <v>-2.63E-2</v>
      </c>
      <c r="C2561" s="6">
        <f>OM[[#This Row],[Variaz]]/100</f>
        <v>-2.63E-4</v>
      </c>
      <c r="D2561" s="10">
        <f>AUM[[#This Row],[ Etica Obbligazionario Misto]]</f>
        <v>1310901328.8500001</v>
      </c>
      <c r="E2561" s="10">
        <f>D2560*OM[[#This Row],[Variazione percentuale]]</f>
        <v>-345431.49523865001</v>
      </c>
      <c r="F2561" s="11">
        <f>OM[[#This Row],[AUM]]-D2560</f>
        <v>-2526409.6999998093</v>
      </c>
      <c r="G2561" s="11">
        <f>OM[[#This Row],[∆ AUM]]-OM[[#This Row],[effetto mercato]]</f>
        <v>-2180978.2047611591</v>
      </c>
    </row>
    <row r="2562" spans="1:7">
      <c r="A2562" s="4">
        <v>45730</v>
      </c>
      <c r="B2562">
        <v>9.1999999999999998E-2</v>
      </c>
      <c r="C2562" s="6">
        <f>OM[[#This Row],[Variaz]]/100</f>
        <v>9.2000000000000003E-4</v>
      </c>
      <c r="D2562" s="10">
        <f>AUM[[#This Row],[ Etica Obbligazionario Misto]]</f>
        <v>1309679376.5999999</v>
      </c>
      <c r="E2562" s="10">
        <f>D2561*OM[[#This Row],[Variazione percentuale]]</f>
        <v>1206029.2225420002</v>
      </c>
      <c r="F2562" s="11">
        <f>OM[[#This Row],[AUM]]-D2561</f>
        <v>-1221952.2500002384</v>
      </c>
      <c r="G2562" s="11">
        <f>OM[[#This Row],[∆ AUM]]-OM[[#This Row],[effetto mercato]]</f>
        <v>-2427981.4725422384</v>
      </c>
    </row>
    <row r="2563" spans="1:7">
      <c r="A2563" s="4">
        <v>45733</v>
      </c>
      <c r="B2563">
        <v>0.42009999999999997</v>
      </c>
      <c r="C2563" s="6">
        <f>OM[[#This Row],[Variaz]]/100</f>
        <v>4.2009999999999999E-3</v>
      </c>
      <c r="D2563" s="10">
        <f>AUM[[#This Row],[ Etica Obbligazionario Misto]]</f>
        <v>1313391065.51</v>
      </c>
      <c r="E2563" s="10">
        <f>D2562*OM[[#This Row],[Variazione percentuale]]</f>
        <v>5501963.0610965993</v>
      </c>
      <c r="F2563" s="11">
        <f>OM[[#This Row],[AUM]]-D2562</f>
        <v>3711688.9100000858</v>
      </c>
      <c r="G2563" s="11">
        <f>OM[[#This Row],[∆ AUM]]-OM[[#This Row],[effetto mercato]]</f>
        <v>-1790274.1510965135</v>
      </c>
    </row>
    <row r="2564" spans="1:7">
      <c r="A2564" s="4">
        <v>45734</v>
      </c>
      <c r="B2564">
        <v>-5.2299999999999999E-2</v>
      </c>
      <c r="C2564" s="6">
        <f>OM[[#This Row],[Variaz]]/100</f>
        <v>-5.2300000000000003E-4</v>
      </c>
      <c r="D2564" s="10">
        <f>AUM[[#This Row],[ Etica Obbligazionario Misto]]</f>
        <v>1310829278.03</v>
      </c>
      <c r="E2564" s="10">
        <f>D2563*OM[[#This Row],[Variazione percentuale]]</f>
        <v>-686903.52726173005</v>
      </c>
      <c r="F2564" s="11">
        <f>OM[[#This Row],[AUM]]-D2563</f>
        <v>-2561787.4800000191</v>
      </c>
      <c r="G2564" s="11">
        <f>OM[[#This Row],[∆ AUM]]-OM[[#This Row],[effetto mercato]]</f>
        <v>-1874883.952738289</v>
      </c>
    </row>
    <row r="2565" spans="1:7">
      <c r="A2565" s="4">
        <v>45735</v>
      </c>
      <c r="B2565">
        <v>0.1308</v>
      </c>
      <c r="C2565" s="6">
        <f>OM[[#This Row],[Variaz]]/100</f>
        <v>1.3079999999999999E-3</v>
      </c>
      <c r="D2565" s="10">
        <f>AUM[[#This Row],[ Etica Obbligazionario Misto]]</f>
        <v>1310659749.1600001</v>
      </c>
      <c r="E2565" s="10">
        <f>D2564*OM[[#This Row],[Variazione percentuale]]</f>
        <v>1714564.6956632398</v>
      </c>
      <c r="F2565" s="11">
        <f>OM[[#This Row],[AUM]]-D2564</f>
        <v>-169528.86999988556</v>
      </c>
      <c r="G2565" s="11">
        <f>OM[[#This Row],[∆ AUM]]-OM[[#This Row],[effetto mercato]]</f>
        <v>-1884093.5656631254</v>
      </c>
    </row>
    <row r="2566" spans="1:7">
      <c r="A2566" s="4">
        <v>45736</v>
      </c>
      <c r="B2566">
        <v>5.2200000000000003E-2</v>
      </c>
      <c r="C2566" s="6">
        <f>OM[[#This Row],[Variaz]]/100</f>
        <v>5.22E-4</v>
      </c>
      <c r="D2566" s="10">
        <f>AUM[[#This Row],[ Etica Obbligazionario Misto]]</f>
        <v>1308378503.27</v>
      </c>
      <c r="E2566" s="10">
        <f>D2565*OM[[#This Row],[Variazione percentuale]]</f>
        <v>684164.38906151999</v>
      </c>
      <c r="F2566" s="11">
        <f>OM[[#This Row],[AUM]]-D2565</f>
        <v>-2281245.8900001049</v>
      </c>
      <c r="G2566" s="11">
        <f>OM[[#This Row],[∆ AUM]]-OM[[#This Row],[effetto mercato]]</f>
        <v>-2965410.2790616248</v>
      </c>
    </row>
    <row r="2567" spans="1:7">
      <c r="A2567" s="4">
        <v>45737</v>
      </c>
      <c r="B2567">
        <v>3.9199999999999999E-2</v>
      </c>
      <c r="C2567" s="6">
        <f>OM[[#This Row],[Variaz]]/100</f>
        <v>3.9199999999999999E-4</v>
      </c>
      <c r="D2567" s="10">
        <f>AUM[[#This Row],[ Etica Obbligazionario Misto]]</f>
        <v>1307329667.48</v>
      </c>
      <c r="E2567" s="10">
        <f>D2566*OM[[#This Row],[Variazione percentuale]]</f>
        <v>512884.37328184</v>
      </c>
      <c r="F2567" s="11">
        <f>OM[[#This Row],[AUM]]-D2566</f>
        <v>-1048835.7899999619</v>
      </c>
      <c r="G2567" s="11">
        <f>OM[[#This Row],[∆ AUM]]-OM[[#This Row],[effetto mercato]]</f>
        <v>-1561720.1632818019</v>
      </c>
    </row>
    <row r="2568" spans="1:7">
      <c r="A2568" s="4">
        <v>45740</v>
      </c>
      <c r="B2568">
        <v>0.1174</v>
      </c>
      <c r="C2568" s="6">
        <f>OM[[#This Row],[Variaz]]/100</f>
        <v>1.1740000000000001E-3</v>
      </c>
      <c r="D2568" s="10">
        <f>AUM[[#This Row],[ Etica Obbligazionario Misto]]</f>
        <v>1306151241.8900001</v>
      </c>
      <c r="E2568" s="10">
        <f>D2567*OM[[#This Row],[Variazione percentuale]]</f>
        <v>1534805.0296215201</v>
      </c>
      <c r="F2568" s="11">
        <f>OM[[#This Row],[AUM]]-D2567</f>
        <v>-1178425.5899999142</v>
      </c>
      <c r="G2568" s="11">
        <f>OM[[#This Row],[∆ AUM]]-OM[[#This Row],[effetto mercato]]</f>
        <v>-2713230.6196214342</v>
      </c>
    </row>
    <row r="2569" spans="1:7">
      <c r="A2569" s="4">
        <v>45741</v>
      </c>
      <c r="B2569">
        <v>-0.1043</v>
      </c>
      <c r="C2569" s="6">
        <f>OM[[#This Row],[Variaz]]/100</f>
        <v>-1.0430000000000001E-3</v>
      </c>
      <c r="D2569" s="10">
        <f>AUM[[#This Row],[ Etica Obbligazionario Misto]]</f>
        <v>1302649205.98</v>
      </c>
      <c r="E2569" s="10">
        <f>D2568*OM[[#This Row],[Variazione percentuale]]</f>
        <v>-1362315.7452912703</v>
      </c>
      <c r="F2569" s="11">
        <f>OM[[#This Row],[AUM]]-D2568</f>
        <v>-3502035.9100000858</v>
      </c>
      <c r="G2569" s="11">
        <f>OM[[#This Row],[∆ AUM]]-OM[[#This Row],[effetto mercato]]</f>
        <v>-2139720.1647088155</v>
      </c>
    </row>
    <row r="2570" spans="1:7">
      <c r="A2570" s="4">
        <v>45742</v>
      </c>
      <c r="B2570">
        <v>-7.8299999999999995E-2</v>
      </c>
      <c r="C2570" s="6">
        <f>OM[[#This Row],[Variaz]]/100</f>
        <v>-7.8299999999999995E-4</v>
      </c>
      <c r="D2570" s="10">
        <f>AUM[[#This Row],[ Etica Obbligazionario Misto]]</f>
        <v>1299839478.6399999</v>
      </c>
      <c r="E2570" s="10">
        <f>D2569*OM[[#This Row],[Variazione percentuale]]</f>
        <v>-1019974.32828234</v>
      </c>
      <c r="F2570" s="11">
        <f>OM[[#This Row],[AUM]]-D2569</f>
        <v>-2809727.3400001526</v>
      </c>
      <c r="G2570" s="11">
        <f>OM[[#This Row],[∆ AUM]]-OM[[#This Row],[effetto mercato]]</f>
        <v>-1789753.0117178126</v>
      </c>
    </row>
    <row r="2571" spans="1:7">
      <c r="A2571" s="4">
        <v>45743</v>
      </c>
      <c r="B2571">
        <v>6.5299999999999997E-2</v>
      </c>
      <c r="C2571" s="6">
        <f>OM[[#This Row],[Variaz]]/100</f>
        <v>6.5299999999999993E-4</v>
      </c>
      <c r="D2571" s="10">
        <f>AUM[[#This Row],[ Etica Obbligazionario Misto]]</f>
        <v>1299325335.8600001</v>
      </c>
      <c r="E2571" s="10">
        <f>D2570*OM[[#This Row],[Variazione percentuale]]</f>
        <v>848795.17955191981</v>
      </c>
      <c r="F2571" s="11">
        <f>OM[[#This Row],[AUM]]-D2570</f>
        <v>-514142.77999973297</v>
      </c>
      <c r="G2571" s="11">
        <f>OM[[#This Row],[∆ AUM]]-OM[[#This Row],[effetto mercato]]</f>
        <v>-1362937.9595516529</v>
      </c>
    </row>
    <row r="2572" spans="1:7">
      <c r="A2572" s="4">
        <v>45744</v>
      </c>
      <c r="B2572">
        <v>3.9100000000000003E-2</v>
      </c>
      <c r="C2572" s="6">
        <f>OM[[#This Row],[Variaz]]/100</f>
        <v>3.9100000000000002E-4</v>
      </c>
      <c r="D2572" s="10">
        <f>AUM[[#This Row],[ Etica Obbligazionario Misto]]</f>
        <v>1297877682.8799999</v>
      </c>
      <c r="E2572" s="10">
        <f>D2571*OM[[#This Row],[Variazione percentuale]]</f>
        <v>508036.20632126008</v>
      </c>
      <c r="F2572" s="11">
        <f>OM[[#This Row],[AUM]]-D2571</f>
        <v>-1447652.9800002575</v>
      </c>
      <c r="G2572" s="11">
        <f>OM[[#This Row],[∆ AUM]]-OM[[#This Row],[effetto mercato]]</f>
        <v>-1955689.1863215175</v>
      </c>
    </row>
    <row r="2573" spans="1:7">
      <c r="A2573" s="4">
        <v>45747</v>
      </c>
      <c r="B2573">
        <v>-0.10440000000000001</v>
      </c>
      <c r="C2573" s="6">
        <f>OM[[#This Row],[Variaz]]/100</f>
        <v>-1.044E-3</v>
      </c>
      <c r="D2573" s="10">
        <f>AUM[[#This Row],[ Etica Obbligazionario Misto]]</f>
        <v>1295142076.8199999</v>
      </c>
      <c r="E2573" s="10">
        <f>D2572*OM[[#This Row],[Variazione percentuale]]</f>
        <v>-1354984.3009267198</v>
      </c>
      <c r="F2573" s="11">
        <f>OM[[#This Row],[AUM]]-D2572</f>
        <v>-2735606.0599999428</v>
      </c>
      <c r="G2573" s="11">
        <f>OM[[#This Row],[∆ AUM]]-OM[[#This Row],[effetto mercato]]</f>
        <v>-1380621.759073223</v>
      </c>
    </row>
    <row r="2574" spans="1:7">
      <c r="A2574" s="4">
        <v>45748</v>
      </c>
      <c r="B2574">
        <v>0.32650000000000001</v>
      </c>
      <c r="C2574" s="6">
        <f>OM[[#This Row],[Variaz]]/100</f>
        <v>3.2650000000000001E-3</v>
      </c>
      <c r="D2574" s="10">
        <f>AUM[[#This Row],[ Etica Obbligazionario Misto]]</f>
        <v>1298075681.4599998</v>
      </c>
      <c r="E2574" s="10">
        <f>D2573*OM[[#This Row],[Variazione percentuale]]</f>
        <v>4228638.8808172997</v>
      </c>
      <c r="F2574" s="11">
        <f>OM[[#This Row],[AUM]]-D2573</f>
        <v>2933604.6399998665</v>
      </c>
      <c r="G2574" s="11">
        <f>OM[[#This Row],[∆ AUM]]-OM[[#This Row],[effetto mercato]]</f>
        <v>-1295034.2408174332</v>
      </c>
    </row>
    <row r="2575" spans="1:7">
      <c r="A2575" s="4">
        <v>45749</v>
      </c>
      <c r="B2575">
        <v>-0.15620000000000001</v>
      </c>
      <c r="C2575" s="6">
        <f>OM[[#This Row],[Variaz]]/100</f>
        <v>-1.562E-3</v>
      </c>
      <c r="D2575" s="10">
        <f>AUM[[#This Row],[ Etica Obbligazionario Misto]]</f>
        <v>1294813135.1800001</v>
      </c>
      <c r="E2575" s="10">
        <f>D2574*OM[[#This Row],[Variazione percentuale]]</f>
        <v>-2027594.2144405197</v>
      </c>
      <c r="F2575" s="11">
        <f>OM[[#This Row],[AUM]]-D2574</f>
        <v>-3262546.279999733</v>
      </c>
      <c r="G2575" s="11">
        <f>OM[[#This Row],[∆ AUM]]-OM[[#This Row],[effetto mercato]]</f>
        <v>-1234952.0655592133</v>
      </c>
    </row>
    <row r="2576" spans="1:7">
      <c r="A2576" s="4">
        <v>45750</v>
      </c>
      <c r="B2576">
        <v>-0.29980000000000001</v>
      </c>
      <c r="C2576" s="6">
        <f>OM[[#This Row],[Variaz]]/100</f>
        <v>-2.9980000000000002E-3</v>
      </c>
      <c r="D2576" s="10">
        <f>AUM[[#This Row],[ Etica Obbligazionario Misto]]</f>
        <v>1289307520.2</v>
      </c>
      <c r="E2576" s="10">
        <f>D2575*OM[[#This Row],[Variazione percentuale]]</f>
        <v>-3881849.7792696403</v>
      </c>
      <c r="F2576" s="11">
        <f>OM[[#This Row],[AUM]]-D2575</f>
        <v>-5505614.9800000191</v>
      </c>
      <c r="G2576" s="11">
        <f>OM[[#This Row],[∆ AUM]]-OM[[#This Row],[effetto mercato]]</f>
        <v>-1623765.2007303787</v>
      </c>
    </row>
    <row r="2577" spans="1:7">
      <c r="A2577" s="4">
        <v>45751</v>
      </c>
      <c r="B2577">
        <v>-0.2354</v>
      </c>
      <c r="C2577" s="6">
        <f>OM[[#This Row],[Variaz]]/100</f>
        <v>-2.3540000000000002E-3</v>
      </c>
      <c r="D2577" s="10">
        <f>AUM[[#This Row],[ Etica Obbligazionario Misto]]</f>
        <v>1284032966.5999999</v>
      </c>
      <c r="E2577" s="10">
        <f>D2576*OM[[#This Row],[Variazione percentuale]]</f>
        <v>-3035029.9025508002</v>
      </c>
      <c r="F2577" s="11">
        <f>OM[[#This Row],[AUM]]-D2576</f>
        <v>-5274553.6000001431</v>
      </c>
      <c r="G2577" s="11">
        <f>OM[[#This Row],[∆ AUM]]-OM[[#This Row],[effetto mercato]]</f>
        <v>-2239523.6974493428</v>
      </c>
    </row>
    <row r="2578" spans="1:7">
      <c r="A2578" s="4">
        <v>45754</v>
      </c>
      <c r="B2578">
        <v>-0.4849</v>
      </c>
      <c r="C2578" s="6">
        <f>OM[[#This Row],[Variaz]]/100</f>
        <v>-4.849E-3</v>
      </c>
      <c r="D2578" s="10">
        <f>AUM[[#This Row],[ Etica Obbligazionario Misto]]</f>
        <v>1276451568.3</v>
      </c>
      <c r="E2578" s="10">
        <f>D2577*OM[[#This Row],[Variazione percentuale]]</f>
        <v>-6226275.8550433991</v>
      </c>
      <c r="F2578" s="11">
        <f>OM[[#This Row],[AUM]]-D2577</f>
        <v>-7581398.2999999523</v>
      </c>
      <c r="G2578" s="11">
        <f>OM[[#This Row],[∆ AUM]]-OM[[#This Row],[effetto mercato]]</f>
        <v>-1355122.4449565532</v>
      </c>
    </row>
    <row r="2579" spans="1:7">
      <c r="A2579" s="4">
        <v>45755</v>
      </c>
      <c r="B2579">
        <v>-5.2699999999999997E-2</v>
      </c>
      <c r="C2579" s="6">
        <f>OM[[#This Row],[Variaz]]/100</f>
        <v>-5.2700000000000002E-4</v>
      </c>
      <c r="D2579" s="10">
        <f>AUM[[#This Row],[ Etica Obbligazionario Misto]]</f>
        <v>1274624895.1800001</v>
      </c>
      <c r="E2579" s="10">
        <f>D2578*OM[[#This Row],[Variazione percentuale]]</f>
        <v>-672689.97649409994</v>
      </c>
      <c r="F2579" s="11">
        <f>OM[[#This Row],[AUM]]-D2578</f>
        <v>-1826673.1199998856</v>
      </c>
      <c r="G2579" s="11">
        <f>OM[[#This Row],[∆ AUM]]-OM[[#This Row],[effetto mercato]]</f>
        <v>-1153983.1435057856</v>
      </c>
    </row>
    <row r="2580" spans="1:7">
      <c r="A2580" s="4">
        <v>45756</v>
      </c>
      <c r="B2580">
        <v>0.3821</v>
      </c>
      <c r="C2580" s="6">
        <f>OM[[#This Row],[Variaz]]/100</f>
        <v>3.8209999999999997E-3</v>
      </c>
      <c r="D2580" s="10">
        <f>AUM[[#This Row],[ Etica Obbligazionario Misto]]</f>
        <v>1277905793.1999998</v>
      </c>
      <c r="E2580" s="10">
        <f>D2579*OM[[#This Row],[Variazione percentuale]]</f>
        <v>4870341.7244827803</v>
      </c>
      <c r="F2580" s="11">
        <f>OM[[#This Row],[AUM]]-D2579</f>
        <v>3280898.0199997425</v>
      </c>
      <c r="G2580" s="11">
        <f>OM[[#This Row],[∆ AUM]]-OM[[#This Row],[effetto mercato]]</f>
        <v>-1589443.7044830378</v>
      </c>
    </row>
    <row r="2581" spans="1:7">
      <c r="A2581" s="4">
        <v>45757</v>
      </c>
      <c r="B2581">
        <v>5.2499999999999998E-2</v>
      </c>
      <c r="C2581" s="6">
        <f>OM[[#This Row],[Variaz]]/100</f>
        <v>5.2499999999999997E-4</v>
      </c>
      <c r="D2581" s="10">
        <f>AUM[[#This Row],[ Etica Obbligazionario Misto]]</f>
        <v>1277069075.21</v>
      </c>
      <c r="E2581" s="10">
        <f>D2580*OM[[#This Row],[Variazione percentuale]]</f>
        <v>670900.54142999987</v>
      </c>
      <c r="F2581" s="11">
        <f>OM[[#This Row],[AUM]]-D2580</f>
        <v>-836717.98999977112</v>
      </c>
      <c r="G2581" s="11">
        <f>OM[[#This Row],[∆ AUM]]-OM[[#This Row],[effetto mercato]]</f>
        <v>-1507618.5314297709</v>
      </c>
    </row>
    <row r="2582" spans="1:7">
      <c r="A2582" s="4">
        <v>45758</v>
      </c>
      <c r="B2582">
        <v>-2.6200000000000001E-2</v>
      </c>
      <c r="C2582" s="6">
        <f>OM[[#This Row],[Variaz]]/100</f>
        <v>-2.6200000000000003E-4</v>
      </c>
      <c r="D2582" s="10">
        <f>AUM[[#This Row],[ Etica Obbligazionario Misto]]</f>
        <v>1275076766.47</v>
      </c>
      <c r="E2582" s="10">
        <f>D2581*OM[[#This Row],[Variazione percentuale]]</f>
        <v>-334592.09770502005</v>
      </c>
      <c r="F2582" s="11">
        <f>OM[[#This Row],[AUM]]-D2581</f>
        <v>-1992308.7400000095</v>
      </c>
      <c r="G2582" s="11">
        <f>OM[[#This Row],[∆ AUM]]-OM[[#This Row],[effetto mercato]]</f>
        <v>-1657716.6422949894</v>
      </c>
    </row>
    <row r="2583" spans="1:7">
      <c r="A2583" s="4">
        <v>45761</v>
      </c>
      <c r="B2583">
        <v>0.51180000000000003</v>
      </c>
      <c r="C2583" s="6">
        <f>OM[[#This Row],[Variaz]]/100</f>
        <v>5.1180000000000002E-3</v>
      </c>
      <c r="D2583" s="10">
        <f>AUM[[#This Row],[ Etica Obbligazionario Misto]]</f>
        <v>1280732898.9399998</v>
      </c>
      <c r="E2583" s="10">
        <f>D2582*OM[[#This Row],[Variazione percentuale]]</f>
        <v>6525842.8907934604</v>
      </c>
      <c r="F2583" s="11">
        <f>OM[[#This Row],[AUM]]-D2582</f>
        <v>5656132.4699997902</v>
      </c>
      <c r="G2583" s="11">
        <f>OM[[#This Row],[∆ AUM]]-OM[[#This Row],[effetto mercato]]</f>
        <v>-869710.42079367023</v>
      </c>
    </row>
    <row r="2584" spans="1:7">
      <c r="A2584" s="4">
        <v>45762</v>
      </c>
      <c r="B2584">
        <v>-3.9199999999999999E-2</v>
      </c>
      <c r="C2584" s="6">
        <f>OM[[#This Row],[Variaz]]/100</f>
        <v>-3.9199999999999999E-4</v>
      </c>
      <c r="D2584" s="10">
        <f>AUM[[#This Row],[ Etica Obbligazionario Misto]]</f>
        <v>1278730176.6199999</v>
      </c>
      <c r="E2584" s="10">
        <f>D2583*OM[[#This Row],[Variazione percentuale]]</f>
        <v>-502047.29638447991</v>
      </c>
      <c r="F2584" s="11">
        <f>OM[[#This Row],[AUM]]-D2583</f>
        <v>-2002722.3199999332</v>
      </c>
      <c r="G2584" s="11">
        <f>OM[[#This Row],[∆ AUM]]-OM[[#This Row],[effetto mercato]]</f>
        <v>-1500675.0236154534</v>
      </c>
    </row>
    <row r="2585" spans="1:7">
      <c r="A2585" s="4">
        <v>45763</v>
      </c>
      <c r="B2585">
        <v>-6.5299999999999997E-2</v>
      </c>
      <c r="C2585" s="6">
        <f>OM[[#This Row],[Variaz]]/100</f>
        <v>-6.5299999999999993E-4</v>
      </c>
      <c r="D2585" s="10">
        <f>AUM[[#This Row],[ Etica Obbligazionario Misto]]</f>
        <v>1276601872.3200002</v>
      </c>
      <c r="E2585" s="10">
        <f>D2584*OM[[#This Row],[Variazione percentuale]]</f>
        <v>-835010.80533285986</v>
      </c>
      <c r="F2585" s="11">
        <f>OM[[#This Row],[AUM]]-D2584</f>
        <v>-2128304.2999997139</v>
      </c>
      <c r="G2585" s="11">
        <f>OM[[#This Row],[∆ AUM]]-OM[[#This Row],[effetto mercato]]</f>
        <v>-1293293.4946668539</v>
      </c>
    </row>
    <row r="2586" spans="1:7">
      <c r="A2586" s="4">
        <v>45764</v>
      </c>
      <c r="B2586">
        <v>0.20910000000000001</v>
      </c>
      <c r="C2586" s="6">
        <f>OM[[#This Row],[Variaz]]/100</f>
        <v>2.091E-3</v>
      </c>
      <c r="D2586" s="10">
        <f>AUM[[#This Row],[ Etica Obbligazionario Misto]]</f>
        <v>1278613462.95</v>
      </c>
      <c r="E2586" s="10">
        <f>D2585*OM[[#This Row],[Variazione percentuale]]</f>
        <v>2669374.5150211202</v>
      </c>
      <c r="F2586" s="11">
        <f>OM[[#This Row],[AUM]]-D2585</f>
        <v>2011590.629999876</v>
      </c>
      <c r="G2586" s="11">
        <f>OM[[#This Row],[∆ AUM]]-OM[[#This Row],[effetto mercato]]</f>
        <v>-657783.88502124418</v>
      </c>
    </row>
    <row r="2587" spans="1:7">
      <c r="A2587" s="4">
        <v>45769</v>
      </c>
      <c r="B2587">
        <v>9.1300000000000006E-2</v>
      </c>
      <c r="C2587" s="6">
        <f>OM[[#This Row],[Variaz]]/100</f>
        <v>9.1300000000000007E-4</v>
      </c>
      <c r="D2587" s="10">
        <f>AUM[[#This Row],[ Etica Obbligazionario Misto]]</f>
        <v>1278706313.1699998</v>
      </c>
      <c r="E2587" s="10">
        <f>D2586*OM[[#This Row],[Variazione percentuale]]</f>
        <v>1167374.0916733502</v>
      </c>
      <c r="F2587" s="11">
        <f>OM[[#This Row],[AUM]]-D2586</f>
        <v>92850.219999790192</v>
      </c>
      <c r="G2587" s="11">
        <f>OM[[#This Row],[∆ AUM]]-OM[[#This Row],[effetto mercato]]</f>
        <v>-1074523.87167356</v>
      </c>
    </row>
    <row r="2588" spans="1:7">
      <c r="A2588" s="4">
        <v>45770</v>
      </c>
      <c r="B2588">
        <v>9.1200000000000003E-2</v>
      </c>
      <c r="C2588" s="6">
        <f>OM[[#This Row],[Variaz]]/100</f>
        <v>9.1200000000000005E-4</v>
      </c>
      <c r="D2588" s="10">
        <f>AUM[[#This Row],[ Etica Obbligazionario Misto]]</f>
        <v>1278375566.6099999</v>
      </c>
      <c r="E2588" s="10">
        <f>D2587*OM[[#This Row],[Variazione percentuale]]</f>
        <v>1166180.1576110399</v>
      </c>
      <c r="F2588" s="11">
        <f>OM[[#This Row],[AUM]]-D2587</f>
        <v>-330746.55999994278</v>
      </c>
      <c r="G2588" s="11">
        <f>OM[[#This Row],[∆ AUM]]-OM[[#This Row],[effetto mercato]]</f>
        <v>-1496926.7176109827</v>
      </c>
    </row>
    <row r="2589" spans="1:7">
      <c r="A2589" s="4">
        <v>45771</v>
      </c>
      <c r="B2589">
        <v>0.48170000000000002</v>
      </c>
      <c r="C2589" s="6">
        <f>OM[[#This Row],[Variaz]]/100</f>
        <v>4.8170000000000001E-3</v>
      </c>
      <c r="D2589" s="10">
        <f>AUM[[#This Row],[ Etica Obbligazionario Misto]]</f>
        <v>1283529875.6899998</v>
      </c>
      <c r="E2589" s="10">
        <f>D2588*OM[[#This Row],[Variazione percentuale]]</f>
        <v>6157935.10436037</v>
      </c>
      <c r="F2589" s="11">
        <f>OM[[#This Row],[AUM]]-D2588</f>
        <v>5154309.0799999237</v>
      </c>
      <c r="G2589" s="11">
        <f>OM[[#This Row],[∆ AUM]]-OM[[#This Row],[effetto mercato]]</f>
        <v>-1003626.0243604463</v>
      </c>
    </row>
    <row r="2590" spans="1:7">
      <c r="A2590" s="4">
        <v>45775</v>
      </c>
      <c r="B2590">
        <v>-0.2462</v>
      </c>
      <c r="C2590" s="6">
        <f>OM[[#This Row],[Variaz]]/100</f>
        <v>-2.4620000000000002E-3</v>
      </c>
      <c r="D2590" s="10">
        <f>AUM[[#This Row],[ Etica Obbligazionario Misto]]</f>
        <v>1279445297.3800001</v>
      </c>
      <c r="E2590" s="10">
        <f>D2589*OM[[#This Row],[Variazione percentuale]]</f>
        <v>-3160050.5539487801</v>
      </c>
      <c r="F2590" s="11">
        <f>OM[[#This Row],[AUM]]-D2589</f>
        <v>-4084578.3099997044</v>
      </c>
      <c r="G2590" s="11">
        <f>OM[[#This Row],[∆ AUM]]-OM[[#This Row],[effetto mercato]]</f>
        <v>-924527.7560509243</v>
      </c>
    </row>
    <row r="2591" spans="1:7">
      <c r="A2591" s="4">
        <v>45776</v>
      </c>
      <c r="B2591">
        <v>0.12989999999999999</v>
      </c>
      <c r="C2591" s="6">
        <f>OM[[#This Row],[Variaz]]/100</f>
        <v>1.2989999999999998E-3</v>
      </c>
      <c r="D2591" s="10">
        <f>AUM[[#This Row],[ Etica Obbligazionario Misto]]</f>
        <v>1280078494.5200002</v>
      </c>
      <c r="E2591" s="10">
        <f>D2590*OM[[#This Row],[Variazione percentuale]]</f>
        <v>1661999.4412966198</v>
      </c>
      <c r="F2591" s="11">
        <f>OM[[#This Row],[AUM]]-D2590</f>
        <v>633197.1400001049</v>
      </c>
      <c r="G2591" s="11">
        <f>OM[[#This Row],[∆ AUM]]-OM[[#This Row],[effetto mercato]]</f>
        <v>-1028802.3012965149</v>
      </c>
    </row>
    <row r="2592" spans="1:7">
      <c r="A2592" s="4">
        <v>45777</v>
      </c>
      <c r="B2592">
        <v>0.33729999999999999</v>
      </c>
      <c r="C2592" s="6">
        <f>OM[[#This Row],[Variaz]]/100</f>
        <v>3.3729999999999997E-3</v>
      </c>
      <c r="D2592" s="10">
        <f>AUM[[#This Row],[ Etica Obbligazionario Misto]]</f>
        <v>1283645473.3100002</v>
      </c>
      <c r="E2592" s="10">
        <f>D2591*OM[[#This Row],[Variazione percentuale]]</f>
        <v>4317704.7620159602</v>
      </c>
      <c r="F2592" s="11">
        <f>OM[[#This Row],[AUM]]-D2591</f>
        <v>3566978.7899999619</v>
      </c>
      <c r="G2592" s="11">
        <f>OM[[#This Row],[∆ AUM]]-OM[[#This Row],[effetto mercato]]</f>
        <v>-750725.97201599833</v>
      </c>
    </row>
    <row r="2593" spans="1:7">
      <c r="A2593" s="4">
        <v>45779</v>
      </c>
      <c r="B2593">
        <v>-0.2198</v>
      </c>
      <c r="C2593" s="6">
        <f>OM[[#This Row],[Variaz]]/100</f>
        <v>-2.1979999999999999E-3</v>
      </c>
      <c r="D2593" s="10">
        <f>AUM[[#This Row],[ Etica Obbligazionario Misto]]</f>
        <v>1279809163.78</v>
      </c>
      <c r="E2593" s="10">
        <f>D2592*OM[[#This Row],[Variazione percentuale]]</f>
        <v>-2821452.7503353804</v>
      </c>
      <c r="F2593" s="11">
        <f>OM[[#This Row],[AUM]]-D2592</f>
        <v>-3836309.5300002098</v>
      </c>
      <c r="G2593" s="11">
        <f>OM[[#This Row],[∆ AUM]]-OM[[#This Row],[effetto mercato]]</f>
        <v>-1014856.7796648294</v>
      </c>
    </row>
    <row r="2594" spans="1:7">
      <c r="A2594" s="4">
        <v>45782</v>
      </c>
      <c r="B2594">
        <v>0.12959999999999999</v>
      </c>
      <c r="C2594" s="6">
        <f>OM[[#This Row],[Variaz]]/100</f>
        <v>1.2959999999999998E-3</v>
      </c>
      <c r="D2594" s="10">
        <f>AUM[[#This Row],[ Etica Obbligazionario Misto]]</f>
        <v>1280273572.1399999</v>
      </c>
      <c r="E2594" s="10">
        <f>D2593*OM[[#This Row],[Variazione percentuale]]</f>
        <v>1658632.6762588797</v>
      </c>
      <c r="F2594" s="11">
        <f>OM[[#This Row],[AUM]]-D2593</f>
        <v>464408.3599998951</v>
      </c>
      <c r="G2594" s="11">
        <f>OM[[#This Row],[∆ AUM]]-OM[[#This Row],[effetto mercato]]</f>
        <v>-1194224.3162589846</v>
      </c>
    </row>
    <row r="2595" spans="1:7">
      <c r="A2595" s="4">
        <v>45783</v>
      </c>
      <c r="B2595">
        <v>-0.16819999999999999</v>
      </c>
      <c r="C2595" s="6">
        <f>OM[[#This Row],[Variaz]]/100</f>
        <v>-1.6819999999999999E-3</v>
      </c>
      <c r="D2595" s="10">
        <f>AUM[[#This Row],[ Etica Obbligazionario Misto]]</f>
        <v>1277632294.53</v>
      </c>
      <c r="E2595" s="10">
        <f>D2594*OM[[#This Row],[Variazione percentuale]]</f>
        <v>-2153420.1483394797</v>
      </c>
      <c r="F2595" s="11">
        <f>OM[[#This Row],[AUM]]-D2594</f>
        <v>-2641277.6099998951</v>
      </c>
      <c r="G2595" s="11">
        <f>OM[[#This Row],[∆ AUM]]-OM[[#This Row],[effetto mercato]]</f>
        <v>-487857.4616604154</v>
      </c>
    </row>
    <row r="2596" spans="1:7">
      <c r="A2596" s="4">
        <v>45784</v>
      </c>
      <c r="B2596">
        <v>0.35</v>
      </c>
      <c r="C2596" s="6">
        <f>OM[[#This Row],[Variaz]]/100</f>
        <v>3.4999999999999996E-3</v>
      </c>
      <c r="D2596" s="10">
        <f>AUM[[#This Row],[ Etica Obbligazionario Misto]]</f>
        <v>1280249009.9600003</v>
      </c>
      <c r="E2596" s="10">
        <f>D2595*OM[[#This Row],[Variazione percentuale]]</f>
        <v>4471713.0308549991</v>
      </c>
      <c r="F2596" s="11">
        <f>OM[[#This Row],[AUM]]-D2595</f>
        <v>2616715.4300003052</v>
      </c>
      <c r="G2596" s="11">
        <f>OM[[#This Row],[∆ AUM]]-OM[[#This Row],[effetto mercato]]</f>
        <v>-1854997.6008546939</v>
      </c>
    </row>
    <row r="2597" spans="1:7">
      <c r="A2597" s="4">
        <v>45785</v>
      </c>
      <c r="B2597">
        <v>-0.1162</v>
      </c>
      <c r="C2597" s="6">
        <f>OM[[#This Row],[Variaz]]/100</f>
        <v>-1.1620000000000001E-3</v>
      </c>
      <c r="D2597" s="10">
        <f>AUM[[#This Row],[ Etica Obbligazionario Misto]]</f>
        <v>1277715095.2800002</v>
      </c>
      <c r="E2597" s="10">
        <f>D2596*OM[[#This Row],[Variazione percentuale]]</f>
        <v>-1487649.3495735205</v>
      </c>
      <c r="F2597" s="11">
        <f>OM[[#This Row],[AUM]]-D2596</f>
        <v>-2533914.6800000668</v>
      </c>
      <c r="G2597" s="11">
        <f>OM[[#This Row],[∆ AUM]]-OM[[#This Row],[effetto mercato]]</f>
        <v>-1046265.3304265463</v>
      </c>
    </row>
    <row r="2598" spans="1:7">
      <c r="A2598" s="4">
        <v>45786</v>
      </c>
      <c r="B2598">
        <v>-6.4699999999999994E-2</v>
      </c>
      <c r="C2598" s="6">
        <f>OM[[#This Row],[Variaz]]/100</f>
        <v>-6.469999999999999E-4</v>
      </c>
      <c r="D2598" s="10">
        <f>AUM[[#This Row],[ Etica Obbligazionario Misto]]</f>
        <v>1276010349.8</v>
      </c>
      <c r="E2598" s="10">
        <f>D2597*OM[[#This Row],[Variazione percentuale]]</f>
        <v>-826681.66664615995</v>
      </c>
      <c r="F2598" s="11">
        <f>OM[[#This Row],[AUM]]-D2597</f>
        <v>-1704745.4800002575</v>
      </c>
      <c r="G2598" s="11">
        <f>OM[[#This Row],[∆ AUM]]-OM[[#This Row],[effetto mercato]]</f>
        <v>-878063.81335409754</v>
      </c>
    </row>
    <row r="2599" spans="1:7">
      <c r="A2599" s="4">
        <v>45789</v>
      </c>
      <c r="B2599">
        <v>9.06E-2</v>
      </c>
      <c r="C2599" s="6">
        <f>OM[[#This Row],[Variaz]]/100</f>
        <v>9.0600000000000001E-4</v>
      </c>
      <c r="D2599" s="10">
        <f>AUM[[#This Row],[ Etica Obbligazionario Misto]]</f>
        <v>1275677178.2600002</v>
      </c>
      <c r="E2599" s="10">
        <f>D2598*OM[[#This Row],[Variazione percentuale]]</f>
        <v>1156065.3769187999</v>
      </c>
      <c r="F2599" s="11">
        <f>OM[[#This Row],[AUM]]-D2598</f>
        <v>-333171.53999972343</v>
      </c>
      <c r="G2599" s="11">
        <f>OM[[#This Row],[∆ AUM]]-OM[[#This Row],[effetto mercato]]</f>
        <v>-1489236.9169185234</v>
      </c>
    </row>
    <row r="2600" spans="1:7">
      <c r="A2600" s="4">
        <v>45790</v>
      </c>
      <c r="B2600">
        <v>-7.7600000000000002E-2</v>
      </c>
      <c r="C2600" s="6">
        <f>OM[[#This Row],[Variaz]]/100</f>
        <v>-7.76E-4</v>
      </c>
      <c r="D2600" s="10">
        <f>AUM[[#This Row],[ Etica Obbligazionario Misto]]</f>
        <v>1273150657.78</v>
      </c>
      <c r="E2600" s="10">
        <f>D2599*OM[[#This Row],[Variazione percentuale]]</f>
        <v>-989925.49032976013</v>
      </c>
      <c r="F2600" s="11">
        <f>OM[[#This Row],[AUM]]-D2599</f>
        <v>-2526520.4800002575</v>
      </c>
      <c r="G2600" s="11">
        <f>OM[[#This Row],[∆ AUM]]-OM[[#This Row],[effetto mercato]]</f>
        <v>-1536594.9896704974</v>
      </c>
    </row>
    <row r="2601" spans="1:7">
      <c r="A2601" s="4">
        <v>45791</v>
      </c>
      <c r="B2601">
        <v>-0.14230000000000001</v>
      </c>
      <c r="C2601" s="6">
        <f>OM[[#This Row],[Variaz]]/100</f>
        <v>-1.423E-3</v>
      </c>
      <c r="D2601" s="10">
        <f>AUM[[#This Row],[ Etica Obbligazionario Misto]]</f>
        <v>1270032393.72</v>
      </c>
      <c r="E2601" s="10">
        <f>D2600*OM[[#This Row],[Variazione percentuale]]</f>
        <v>-1811693.38602094</v>
      </c>
      <c r="F2601" s="11">
        <f>OM[[#This Row],[AUM]]-D2600</f>
        <v>-3118264.0599999428</v>
      </c>
      <c r="G2601" s="11">
        <f>OM[[#This Row],[∆ AUM]]-OM[[#This Row],[effetto mercato]]</f>
        <v>-1306570.6739790027</v>
      </c>
    </row>
    <row r="2602" spans="1:7">
      <c r="A2602" s="4">
        <v>45792</v>
      </c>
      <c r="B2602">
        <v>0.47939999999999999</v>
      </c>
      <c r="C2602" s="6">
        <f>OM[[#This Row],[Variaz]]/100</f>
        <v>4.7939999999999997E-3</v>
      </c>
      <c r="D2602" s="10">
        <f>AUM[[#This Row],[ Etica Obbligazionario Misto]]</f>
        <v>1274224135.6600001</v>
      </c>
      <c r="E2602" s="10">
        <f>D2601*OM[[#This Row],[Variazione percentuale]]</f>
        <v>6088535.2954936801</v>
      </c>
      <c r="F2602" s="11">
        <f>OM[[#This Row],[AUM]]-D2601</f>
        <v>4191741.9400000572</v>
      </c>
      <c r="G2602" s="11">
        <f>OM[[#This Row],[∆ AUM]]-OM[[#This Row],[effetto mercato]]</f>
        <v>-1896793.3554936228</v>
      </c>
    </row>
    <row r="2603" spans="1:7">
      <c r="A2603" s="4">
        <v>45793</v>
      </c>
      <c r="B2603">
        <v>0.245</v>
      </c>
      <c r="C2603" s="6">
        <f>OM[[#This Row],[Variaz]]/100</f>
        <v>2.4499999999999999E-3</v>
      </c>
      <c r="D2603" s="10">
        <f>AUM[[#This Row],[ Etica Obbligazionario Misto]]</f>
        <v>1275915879.1300001</v>
      </c>
      <c r="E2603" s="10">
        <f>D2602*OM[[#This Row],[Variazione percentuale]]</f>
        <v>3121849.132367</v>
      </c>
      <c r="F2603" s="11">
        <f>OM[[#This Row],[AUM]]-D2602</f>
        <v>1691743.4700000286</v>
      </c>
      <c r="G2603" s="11">
        <f>OM[[#This Row],[∆ AUM]]-OM[[#This Row],[effetto mercato]]</f>
        <v>-1430105.6623669714</v>
      </c>
    </row>
    <row r="2604" spans="1:7">
      <c r="A2604" s="4">
        <v>45796</v>
      </c>
      <c r="B2604">
        <v>-3.8600000000000002E-2</v>
      </c>
      <c r="C2604" s="6">
        <f>OM[[#This Row],[Variaz]]/100</f>
        <v>-3.86E-4</v>
      </c>
      <c r="D2604" s="10">
        <f>AUM[[#This Row],[ Etica Obbligazionario Misto]]</f>
        <v>1273870765.7400002</v>
      </c>
      <c r="E2604" s="10">
        <f>D2603*OM[[#This Row],[Variazione percentuale]]</f>
        <v>-492503.52934418007</v>
      </c>
      <c r="F2604" s="11">
        <f>OM[[#This Row],[AUM]]-D2603</f>
        <v>-2045113.3899998665</v>
      </c>
      <c r="G2604" s="11">
        <f>OM[[#This Row],[∆ AUM]]-OM[[#This Row],[effetto mercato]]</f>
        <v>-1552609.8606556864</v>
      </c>
    </row>
    <row r="2605" spans="1:7">
      <c r="A2605" s="4">
        <v>45797</v>
      </c>
      <c r="B2605">
        <v>-7.7200000000000005E-2</v>
      </c>
      <c r="C2605" s="6">
        <f>OM[[#This Row],[Variaz]]/100</f>
        <v>-7.7200000000000001E-4</v>
      </c>
      <c r="D2605" s="10">
        <f>AUM[[#This Row],[ Etica Obbligazionario Misto]]</f>
        <v>1271694805.1700001</v>
      </c>
      <c r="E2605" s="10">
        <f>D2604*OM[[#This Row],[Variazione percentuale]]</f>
        <v>-983428.23115128023</v>
      </c>
      <c r="F2605" s="11">
        <f>OM[[#This Row],[AUM]]-D2604</f>
        <v>-2175960.5700001717</v>
      </c>
      <c r="G2605" s="11">
        <f>OM[[#This Row],[∆ AUM]]-OM[[#This Row],[effetto mercato]]</f>
        <v>-1192532.3388488914</v>
      </c>
    </row>
    <row r="2606" spans="1:7">
      <c r="A2606" s="4">
        <v>45798</v>
      </c>
      <c r="B2606">
        <v>-0.3735</v>
      </c>
      <c r="C2606" s="6">
        <f>OM[[#This Row],[Variaz]]/100</f>
        <v>-3.735E-3</v>
      </c>
      <c r="D2606" s="10">
        <f>AUM[[#This Row],[ Etica Obbligazionario Misto]]</f>
        <v>1265342598.4499998</v>
      </c>
      <c r="E2606" s="10">
        <f>D2605*OM[[#This Row],[Variazione percentuale]]</f>
        <v>-4749780.0973099507</v>
      </c>
      <c r="F2606" s="11">
        <f>OM[[#This Row],[AUM]]-D2605</f>
        <v>-6352206.720000267</v>
      </c>
      <c r="G2606" s="11">
        <f>OM[[#This Row],[∆ AUM]]-OM[[#This Row],[effetto mercato]]</f>
        <v>-1602426.6226903163</v>
      </c>
    </row>
    <row r="2607" spans="1:7">
      <c r="A2607" s="4">
        <v>45799</v>
      </c>
      <c r="B2607">
        <v>-1.29E-2</v>
      </c>
      <c r="C2607" s="6">
        <f>OM[[#This Row],[Variaz]]/100</f>
        <v>-1.2899999999999999E-4</v>
      </c>
      <c r="D2607" s="10">
        <f>AUM[[#This Row],[ Etica Obbligazionario Misto]]</f>
        <v>1262975704.8299999</v>
      </c>
      <c r="E2607" s="10">
        <f>D2606*OM[[#This Row],[Variazione percentuale]]</f>
        <v>-163229.19520004996</v>
      </c>
      <c r="F2607" s="11">
        <f>OM[[#This Row],[AUM]]-D2606</f>
        <v>-2366893.6199998856</v>
      </c>
      <c r="G2607" s="11">
        <f>OM[[#This Row],[∆ AUM]]-OM[[#This Row],[effetto mercato]]</f>
        <v>-2203664.4247998358</v>
      </c>
    </row>
    <row r="2608" spans="1:7">
      <c r="A2608" s="4">
        <v>45800</v>
      </c>
      <c r="B2608">
        <v>0.2069</v>
      </c>
      <c r="C2608" s="6">
        <f>OM[[#This Row],[Variaz]]/100</f>
        <v>2.0690000000000001E-3</v>
      </c>
      <c r="D2608" s="10">
        <f>AUM[[#This Row],[ Etica Obbligazionario Misto]]</f>
        <v>1263388829.7700002</v>
      </c>
      <c r="E2608" s="10">
        <f>D2607*OM[[#This Row],[Variazione percentuale]]</f>
        <v>2613096.7332932698</v>
      </c>
      <c r="F2608" s="11">
        <f>OM[[#This Row],[AUM]]-D2607</f>
        <v>413124.94000029564</v>
      </c>
      <c r="G2608" s="11">
        <f>OM[[#This Row],[∆ AUM]]-OM[[#This Row],[effetto mercato]]</f>
        <v>-2199971.7932929741</v>
      </c>
    </row>
    <row r="2609" spans="1:7">
      <c r="A2609" s="4">
        <v>45803</v>
      </c>
      <c r="B2609">
        <v>9.0300000000000005E-2</v>
      </c>
      <c r="C2609" s="6">
        <f>OM[[#This Row],[Variaz]]/100</f>
        <v>9.0300000000000005E-4</v>
      </c>
      <c r="D2609" s="10">
        <f>AUM[[#This Row],[ Etica Obbligazionario Misto]]</f>
        <v>1262364708.6499999</v>
      </c>
      <c r="E2609" s="10">
        <f>D2608*OM[[#This Row],[Variazione percentuale]]</f>
        <v>1140840.1132823103</v>
      </c>
      <c r="F2609" s="11">
        <f>OM[[#This Row],[AUM]]-D2608</f>
        <v>-1024121.1200003624</v>
      </c>
      <c r="G2609" s="11">
        <f>OM[[#This Row],[∆ AUM]]-OM[[#This Row],[effetto mercato]]</f>
        <v>-2164961.2332826727</v>
      </c>
    </row>
    <row r="2610" spans="1:7">
      <c r="A2610" s="4">
        <v>45804</v>
      </c>
      <c r="B2610">
        <v>0.33510000000000001</v>
      </c>
      <c r="C2610" s="6">
        <f>OM[[#This Row],[Variaz]]/100</f>
        <v>3.3510000000000002E-3</v>
      </c>
      <c r="D2610" s="10">
        <f>AUM[[#This Row],[ Etica Obbligazionario Misto]]</f>
        <v>1265300967.3699999</v>
      </c>
      <c r="E2610" s="10">
        <f>D2609*OM[[#This Row],[Variazione percentuale]]</f>
        <v>4230184.1386861494</v>
      </c>
      <c r="F2610" s="11">
        <f>OM[[#This Row],[AUM]]-D2609</f>
        <v>2936258.7200000286</v>
      </c>
      <c r="G2610" s="11">
        <f>OM[[#This Row],[∆ AUM]]-OM[[#This Row],[effetto mercato]]</f>
        <v>-1293925.4186861208</v>
      </c>
    </row>
    <row r="2611" spans="1:7">
      <c r="A2611" s="4">
        <v>45805</v>
      </c>
      <c r="B2611">
        <v>-8.9899999999999994E-2</v>
      </c>
      <c r="C2611" s="6">
        <f>OM[[#This Row],[Variaz]]/100</f>
        <v>-8.9899999999999995E-4</v>
      </c>
      <c r="D2611" s="10">
        <f>AUM[[#This Row],[ Etica Obbligazionario Misto]]</f>
        <v>1263050506.1300001</v>
      </c>
      <c r="E2611" s="10">
        <f>D2610*OM[[#This Row],[Variazione percentuale]]</f>
        <v>-1137505.5696656299</v>
      </c>
      <c r="F2611" s="11">
        <f>OM[[#This Row],[AUM]]-D2610</f>
        <v>-2250461.2399997711</v>
      </c>
      <c r="G2611" s="11">
        <f>OM[[#This Row],[∆ AUM]]-OM[[#This Row],[effetto mercato]]</f>
        <v>-1112955.6703341412</v>
      </c>
    </row>
    <row r="2612" spans="1:7">
      <c r="A2612" s="4">
        <v>45806</v>
      </c>
      <c r="B2612">
        <v>0.24429999999999999</v>
      </c>
      <c r="C2612" s="6">
        <f>OM[[#This Row],[Variaz]]/100</f>
        <v>2.4429999999999999E-3</v>
      </c>
      <c r="D2612" s="10">
        <f>AUM[[#This Row],[ Etica Obbligazionario Misto]]</f>
        <v>1263948838.8600001</v>
      </c>
      <c r="E2612" s="10">
        <f>D2611*OM[[#This Row],[Variazione percentuale]]</f>
        <v>3085632.3864755901</v>
      </c>
      <c r="F2612" s="11">
        <f>OM[[#This Row],[AUM]]-D2611</f>
        <v>898332.73000001907</v>
      </c>
      <c r="G2612" s="11">
        <f>OM[[#This Row],[∆ AUM]]-OM[[#This Row],[effetto mercato]]</f>
        <v>-2187299.656475571</v>
      </c>
    </row>
    <row r="2613" spans="1:7">
      <c r="A2613" s="4">
        <v>45807</v>
      </c>
      <c r="B2613">
        <v>2.5700000000000001E-2</v>
      </c>
      <c r="C2613" s="6">
        <f>OM[[#This Row],[Variaz]]/100</f>
        <v>2.5700000000000001E-4</v>
      </c>
      <c r="D2613" s="10">
        <f>AUM[[#This Row],[ Etica Obbligazionario Misto]]</f>
        <v>1262485655.1499999</v>
      </c>
      <c r="E2613" s="10">
        <f>D2612*OM[[#This Row],[Variazione percentuale]]</f>
        <v>324834.85158702004</v>
      </c>
      <c r="F2613" s="11">
        <f>OM[[#This Row],[AUM]]-D2612</f>
        <v>-1463183.7100002766</v>
      </c>
      <c r="G2613" s="11">
        <f>OM[[#This Row],[∆ AUM]]-OM[[#This Row],[effetto mercato]]</f>
        <v>-1788018.5615872967</v>
      </c>
    </row>
    <row r="2614" spans="1:7">
      <c r="A2614" s="4">
        <v>45811</v>
      </c>
      <c r="B2614">
        <v>-6.4100000000000004E-2</v>
      </c>
      <c r="C2614" s="6">
        <f>OM[[#This Row],[Variaz]]/100</f>
        <v>-6.4100000000000008E-4</v>
      </c>
      <c r="D2614" s="10">
        <f>AUM[[#This Row],[ Etica Obbligazionario Misto]]</f>
        <v>1259923517.4900002</v>
      </c>
      <c r="E2614" s="10">
        <f>D2613*OM[[#This Row],[Variazione percentuale]]</f>
        <v>-809253.30495114997</v>
      </c>
      <c r="F2614" s="11">
        <f>OM[[#This Row],[AUM]]-D2613</f>
        <v>-2562137.659999609</v>
      </c>
      <c r="G2614" s="11">
        <f>OM[[#This Row],[∆ AUM]]-OM[[#This Row],[effetto mercato]]</f>
        <v>-1752884.355048459</v>
      </c>
    </row>
    <row r="2615" spans="1:7">
      <c r="A2615" s="4">
        <v>45812</v>
      </c>
      <c r="B2615">
        <v>0</v>
      </c>
      <c r="C2615" s="6">
        <f>OM[[#This Row],[Variaz]]/100</f>
        <v>0</v>
      </c>
      <c r="D2615" s="10">
        <f>AUM[[#This Row],[ Etica Obbligazionario Misto]]</f>
        <v>1258917992.0800002</v>
      </c>
      <c r="E2615" s="10">
        <f>D2614*OM[[#This Row],[Variazione percentuale]]</f>
        <v>0</v>
      </c>
      <c r="F2615" s="11">
        <f>OM[[#This Row],[AUM]]-D2614</f>
        <v>-1005525.4100000858</v>
      </c>
      <c r="G2615" s="11">
        <f>OM[[#This Row],[∆ AUM]]-OM[[#This Row],[effetto mercato]]</f>
        <v>-1005525.4100000858</v>
      </c>
    </row>
    <row r="2616" spans="1:7">
      <c r="A2616" s="4">
        <v>45813</v>
      </c>
      <c r="B2616">
        <v>-0.23100000000000001</v>
      </c>
      <c r="C2616" s="6">
        <f>OM[[#This Row],[Variaz]]/100</f>
        <v>-2.31E-3</v>
      </c>
      <c r="D2616" s="10">
        <f>AUM[[#This Row],[ Etica Obbligazionario Misto]]</f>
        <v>1254742240.9800003</v>
      </c>
      <c r="E2616" s="10">
        <f>D2615*OM[[#This Row],[Variazione percentuale]]</f>
        <v>-2908100.5617048005</v>
      </c>
      <c r="F2616" s="11">
        <f>OM[[#This Row],[AUM]]-D2615</f>
        <v>-4175751.0999999046</v>
      </c>
      <c r="G2616" s="11">
        <f>OM[[#This Row],[∆ AUM]]-OM[[#This Row],[effetto mercato]]</f>
        <v>-1267650.5382951042</v>
      </c>
    </row>
    <row r="2617" spans="1:7">
      <c r="A2617" s="4">
        <v>45814</v>
      </c>
      <c r="B2617">
        <v>0.14149999999999999</v>
      </c>
      <c r="C2617" s="6">
        <f>OM[[#This Row],[Variaz]]/100</f>
        <v>1.4149999999999998E-3</v>
      </c>
      <c r="D2617" s="10">
        <f>AUM[[#This Row],[ Etica Obbligazionario Misto]]</f>
        <v>1254513297.46</v>
      </c>
      <c r="E2617" s="10">
        <f>D2616*OM[[#This Row],[Variazione percentuale]]</f>
        <v>1775460.2709867002</v>
      </c>
      <c r="F2617" s="11">
        <f>OM[[#This Row],[AUM]]-D2616</f>
        <v>-228943.52000021935</v>
      </c>
      <c r="G2617" s="11">
        <f>OM[[#This Row],[∆ AUM]]-OM[[#This Row],[effetto mercato]]</f>
        <v>-2004403.7909869195</v>
      </c>
    </row>
    <row r="2618" spans="1:7">
      <c r="A2618" s="4">
        <v>45817</v>
      </c>
      <c r="B2618">
        <v>6.4199999999999993E-2</v>
      </c>
      <c r="C2618" s="6">
        <f>OM[[#This Row],[Variaz]]/100</f>
        <v>6.4199999999999988E-4</v>
      </c>
      <c r="D2618" s="10">
        <f>AUM[[#This Row],[ Etica Obbligazionario Misto]]</f>
        <v>1253547322.75</v>
      </c>
      <c r="E2618" s="10">
        <f>D2617*OM[[#This Row],[Variazione percentuale]]</f>
        <v>805397.53696931992</v>
      </c>
      <c r="F2618" s="11">
        <f>OM[[#This Row],[AUM]]-D2617</f>
        <v>-965974.71000003815</v>
      </c>
      <c r="G2618" s="11">
        <f>OM[[#This Row],[∆ AUM]]-OM[[#This Row],[effetto mercato]]</f>
        <v>-1771372.2469693581</v>
      </c>
    </row>
    <row r="2619" spans="1:7">
      <c r="A2619" s="4">
        <v>45818</v>
      </c>
      <c r="B2619">
        <v>0.24390000000000001</v>
      </c>
      <c r="C2619" s="6">
        <f>OM[[#This Row],[Variaz]]/100</f>
        <v>2.4390000000000002E-3</v>
      </c>
      <c r="D2619" s="10">
        <f>AUM[[#This Row],[ Etica Obbligazionario Misto]]</f>
        <v>1253053026.26</v>
      </c>
      <c r="E2619" s="10">
        <f>D2618*OM[[#This Row],[Variazione percentuale]]</f>
        <v>3057401.9201872502</v>
      </c>
      <c r="F2619" s="11">
        <f>OM[[#This Row],[AUM]]-D2618</f>
        <v>-494296.49000000954</v>
      </c>
      <c r="G2619" s="11">
        <f>OM[[#This Row],[∆ AUM]]-OM[[#This Row],[effetto mercato]]</f>
        <v>-3551698.4101872598</v>
      </c>
    </row>
    <row r="2620" spans="1:7">
      <c r="A2620" s="4">
        <v>45819</v>
      </c>
      <c r="B2620">
        <v>-0.14080000000000001</v>
      </c>
      <c r="C2620" s="6">
        <f>OM[[#This Row],[Variaz]]/100</f>
        <v>-1.4080000000000002E-3</v>
      </c>
      <c r="D2620" s="10">
        <f>AUM[[#This Row],[ Etica Obbligazionario Misto]]</f>
        <v>1249112667.1700001</v>
      </c>
      <c r="E2620" s="10">
        <f>D2619*OM[[#This Row],[Variazione percentuale]]</f>
        <v>-1764298.6609740802</v>
      </c>
      <c r="F2620" s="11">
        <f>OM[[#This Row],[AUM]]-D2619</f>
        <v>-3940359.0899999142</v>
      </c>
      <c r="G2620" s="11">
        <f>OM[[#This Row],[∆ AUM]]-OM[[#This Row],[effetto mercato]]</f>
        <v>-2176060.429025834</v>
      </c>
    </row>
    <row r="2621" spans="1:7">
      <c r="A2621" s="4">
        <v>45820</v>
      </c>
      <c r="B2621">
        <v>0.17949999999999999</v>
      </c>
      <c r="C2621" s="6">
        <f>OM[[#This Row],[Variaz]]/100</f>
        <v>1.7949999999999999E-3</v>
      </c>
      <c r="D2621" s="10">
        <f>AUM[[#This Row],[ Etica Obbligazionario Misto]]</f>
        <v>1249906057.6499999</v>
      </c>
      <c r="E2621" s="10">
        <f>D2620*OM[[#This Row],[Variazione percentuale]]</f>
        <v>2242157.2375701503</v>
      </c>
      <c r="F2621" s="11">
        <f>OM[[#This Row],[AUM]]-D2620</f>
        <v>793390.47999978065</v>
      </c>
      <c r="G2621" s="11">
        <f>OM[[#This Row],[∆ AUM]]-OM[[#This Row],[effetto mercato]]</f>
        <v>-1448766.7575703696</v>
      </c>
    </row>
    <row r="2622" spans="1:7">
      <c r="A2622" s="4">
        <v>45821</v>
      </c>
      <c r="B2622">
        <v>-0.44800000000000001</v>
      </c>
      <c r="C2622" s="6">
        <f>OM[[#This Row],[Variaz]]/100</f>
        <v>-4.4800000000000005E-3</v>
      </c>
      <c r="D2622" s="10">
        <f>AUM[[#This Row],[ Etica Obbligazionario Misto]]</f>
        <v>1242437577.4699998</v>
      </c>
      <c r="E2622" s="10">
        <f>D2621*OM[[#This Row],[Variazione percentuale]]</f>
        <v>-5599579.1382719995</v>
      </c>
      <c r="F2622" s="11">
        <f>OM[[#This Row],[AUM]]-D2621</f>
        <v>-7468480.1800000668</v>
      </c>
      <c r="G2622" s="11">
        <f>OM[[#This Row],[∆ AUM]]-OM[[#This Row],[effetto mercato]]</f>
        <v>-1868901.0417280672</v>
      </c>
    </row>
    <row r="2623" spans="1:7">
      <c r="A2623" s="4">
        <v>45824</v>
      </c>
      <c r="B2623">
        <v>0.12859999999999999</v>
      </c>
      <c r="C2623" s="6">
        <f>OM[[#This Row],[Variaz]]/100</f>
        <v>1.2859999999999998E-3</v>
      </c>
      <c r="D2623" s="10">
        <f>AUM[[#This Row],[ Etica Obbligazionario Misto]]</f>
        <v>1242771442.1699998</v>
      </c>
      <c r="E2623" s="10">
        <f>D2622*OM[[#This Row],[Variazione percentuale]]</f>
        <v>1597774.7246264196</v>
      </c>
      <c r="F2623" s="11">
        <f>OM[[#This Row],[AUM]]-D2622</f>
        <v>333864.70000004768</v>
      </c>
      <c r="G2623" s="11">
        <f>OM[[#This Row],[∆ AUM]]-OM[[#This Row],[effetto mercato]]</f>
        <v>-1263910.0246263719</v>
      </c>
    </row>
    <row r="2624" spans="1:7">
      <c r="A2624" s="4">
        <v>45825</v>
      </c>
      <c r="B2624">
        <v>-0.1027</v>
      </c>
      <c r="C2624" s="6">
        <f>OM[[#This Row],[Variaz]]/100</f>
        <v>-1.0269999999999999E-3</v>
      </c>
      <c r="D2624" s="10">
        <f>AUM[[#This Row],[ Etica Obbligazionario Misto]]</f>
        <v>1240139649.8</v>
      </c>
      <c r="E2624" s="10">
        <f>D2623*OM[[#This Row],[Variazione percentuale]]</f>
        <v>-1276326.2711085898</v>
      </c>
      <c r="F2624" s="11">
        <f>OM[[#This Row],[AUM]]-D2623</f>
        <v>-2631792.3699998856</v>
      </c>
      <c r="G2624" s="11">
        <f>OM[[#This Row],[∆ AUM]]-OM[[#This Row],[effetto mercato]]</f>
        <v>-1355466.0988912957</v>
      </c>
    </row>
    <row r="2625" spans="1:7">
      <c r="A2625" s="4">
        <v>45826</v>
      </c>
      <c r="B2625">
        <v>0.1671</v>
      </c>
      <c r="C2625" s="6">
        <f>OM[[#This Row],[Variaz]]/100</f>
        <v>1.671E-3</v>
      </c>
      <c r="D2625" s="10">
        <f>AUM[[#This Row],[ Etica Obbligazionario Misto]]</f>
        <v>1240837277.8899999</v>
      </c>
      <c r="E2625" s="10">
        <f>D2624*OM[[#This Row],[Variazione percentuale]]</f>
        <v>2072273.3548158</v>
      </c>
      <c r="F2625" s="11">
        <f>OM[[#This Row],[AUM]]-D2624</f>
        <v>697628.08999991417</v>
      </c>
      <c r="G2625" s="11">
        <f>OM[[#This Row],[∆ AUM]]-OM[[#This Row],[effetto mercato]]</f>
        <v>-1374645.2648158858</v>
      </c>
    </row>
    <row r="2626" spans="1:7">
      <c r="A2626" s="4">
        <v>45827</v>
      </c>
      <c r="B2626">
        <v>-0.23100000000000001</v>
      </c>
      <c r="C2626" s="6">
        <f>OM[[#This Row],[Variaz]]/100</f>
        <v>-2.31E-3</v>
      </c>
      <c r="D2626" s="10">
        <f>AUM[[#This Row],[ Etica Obbligazionario Misto]]</f>
        <v>1237300105.46</v>
      </c>
      <c r="E2626" s="10">
        <f>D2625*OM[[#This Row],[Variazione percentuale]]</f>
        <v>-2866334.1119258995</v>
      </c>
      <c r="F2626" s="11">
        <f>OM[[#This Row],[AUM]]-D2625</f>
        <v>-3537172.4299998283</v>
      </c>
      <c r="G2626" s="11">
        <f>OM[[#This Row],[∆ AUM]]-OM[[#This Row],[effetto mercato]]</f>
        <v>-670838.31807392882</v>
      </c>
    </row>
    <row r="2627" spans="1:7">
      <c r="A2627" s="4">
        <v>45828</v>
      </c>
      <c r="B2627">
        <v>2.5700000000000001E-2</v>
      </c>
      <c r="C2627" s="6">
        <f>OM[[#This Row],[Variaz]]/100</f>
        <v>2.5700000000000001E-4</v>
      </c>
      <c r="D2627" s="10">
        <f>AUM[[#This Row],[ Etica Obbligazionario Misto]]</f>
        <v>1236428664.5699999</v>
      </c>
      <c r="E2627" s="10">
        <f>D2626*OM[[#This Row],[Variazione percentuale]]</f>
        <v>317986.12710322003</v>
      </c>
      <c r="F2627" s="11">
        <f>OM[[#This Row],[AUM]]-D2626</f>
        <v>-871440.8900001049</v>
      </c>
      <c r="G2627" s="11">
        <f>OM[[#This Row],[∆ AUM]]-OM[[#This Row],[effetto mercato]]</f>
        <v>-1189427.0171033249</v>
      </c>
    </row>
    <row r="2628" spans="1:7">
      <c r="A2628" s="4">
        <v>45831</v>
      </c>
      <c r="B2628">
        <v>0.09</v>
      </c>
      <c r="C2628" s="6">
        <f>OM[[#This Row],[Variaz]]/100</f>
        <v>8.9999999999999998E-4</v>
      </c>
      <c r="D2628" s="10">
        <f>AUM[[#This Row],[ Etica Obbligazionario Misto]]</f>
        <v>1236471257.48</v>
      </c>
      <c r="E2628" s="10">
        <f>D2627*OM[[#This Row],[Variazione percentuale]]</f>
        <v>1112785.7981129999</v>
      </c>
      <c r="F2628" s="11">
        <f>OM[[#This Row],[AUM]]-D2627</f>
        <v>42592.910000085831</v>
      </c>
      <c r="G2628" s="11">
        <f>OM[[#This Row],[∆ AUM]]-OM[[#This Row],[effetto mercato]]</f>
        <v>-1070192.888112914</v>
      </c>
    </row>
    <row r="2629" spans="1:7">
      <c r="A2629" s="4">
        <v>45832</v>
      </c>
      <c r="B2629">
        <v>2.5700000000000001E-2</v>
      </c>
      <c r="C2629" s="6">
        <f>OM[[#This Row],[Variaz]]/100</f>
        <v>2.5700000000000001E-4</v>
      </c>
      <c r="D2629" s="10">
        <f>AUM[[#This Row],[ Etica Obbligazionario Misto]]</f>
        <v>1235843764.4100001</v>
      </c>
      <c r="E2629" s="10">
        <f>D2628*OM[[#This Row],[Variazione percentuale]]</f>
        <v>317773.11317236</v>
      </c>
      <c r="F2629" s="11">
        <f>OM[[#This Row],[AUM]]-D2628</f>
        <v>-627493.06999993324</v>
      </c>
      <c r="G2629" s="11">
        <f>OM[[#This Row],[∆ AUM]]-OM[[#This Row],[effetto mercato]]</f>
        <v>-945266.18317229324</v>
      </c>
    </row>
    <row r="2630" spans="1:7">
      <c r="A2630" s="4">
        <v>45833</v>
      </c>
      <c r="B2630">
        <v>-5.1400000000000001E-2</v>
      </c>
      <c r="C2630" s="6">
        <f>OM[[#This Row],[Variaz]]/100</f>
        <v>-5.1400000000000003E-4</v>
      </c>
      <c r="D2630" s="10">
        <f>AUM[[#This Row],[ Etica Obbligazionario Misto]]</f>
        <v>1233888543.8800001</v>
      </c>
      <c r="E2630" s="10">
        <f>D2629*OM[[#This Row],[Variazione percentuale]]</f>
        <v>-635223.6949067401</v>
      </c>
      <c r="F2630" s="11">
        <f>OM[[#This Row],[AUM]]-D2629</f>
        <v>-1955220.5299999714</v>
      </c>
      <c r="G2630" s="11">
        <f>OM[[#This Row],[∆ AUM]]-OM[[#This Row],[effetto mercato]]</f>
        <v>-1319996.8350932314</v>
      </c>
    </row>
    <row r="2631" spans="1:7">
      <c r="A2631" s="4">
        <v>45834</v>
      </c>
      <c r="B2631">
        <v>2.5700000000000001E-2</v>
      </c>
      <c r="C2631" s="6">
        <f>OM[[#This Row],[Variaz]]/100</f>
        <v>2.5700000000000001E-4</v>
      </c>
      <c r="D2631" s="10">
        <f>AUM[[#This Row],[ Etica Obbligazionario Misto]]</f>
        <v>1233117190.49</v>
      </c>
      <c r="E2631" s="10">
        <f>D2630*OM[[#This Row],[Variazione percentuale]]</f>
        <v>317109.35577716003</v>
      </c>
      <c r="F2631" s="11">
        <f>OM[[#This Row],[AUM]]-D2630</f>
        <v>-771353.3900001049</v>
      </c>
      <c r="G2631" s="11">
        <f>OM[[#This Row],[∆ AUM]]-OM[[#This Row],[effetto mercato]]</f>
        <v>-1088462.7457772649</v>
      </c>
    </row>
    <row r="2632" spans="1:7">
      <c r="A2632" s="4">
        <v>45835</v>
      </c>
      <c r="B2632">
        <v>-1.2800000000000001E-2</v>
      </c>
      <c r="C2632" s="6">
        <f>OM[[#This Row],[Variaz]]/100</f>
        <v>-1.2799999999999999E-4</v>
      </c>
      <c r="D2632" s="10">
        <f>AUM[[#This Row],[ Etica Obbligazionario Misto]]</f>
        <v>1231538307.9200001</v>
      </c>
      <c r="E2632" s="10">
        <f>D2631*OM[[#This Row],[Variazione percentuale]]</f>
        <v>-157839.00038272</v>
      </c>
      <c r="F2632" s="11">
        <f>OM[[#This Row],[AUM]]-D2631</f>
        <v>-1578882.5699999332</v>
      </c>
      <c r="G2632" s="11">
        <f>OM[[#This Row],[∆ AUM]]-OM[[#This Row],[effetto mercato]]</f>
        <v>-1421043.5696172132</v>
      </c>
    </row>
    <row r="2633" spans="1:7">
      <c r="A2633" s="4">
        <v>45838</v>
      </c>
      <c r="B2633">
        <v>-3.85E-2</v>
      </c>
      <c r="C2633" s="6">
        <f>OM[[#This Row],[Variaz]]/100</f>
        <v>-3.8499999999999998E-4</v>
      </c>
      <c r="D2633" s="10">
        <f>AUM[[#This Row],[ Etica Obbligazionario Misto]]</f>
        <v>1230212147.6999998</v>
      </c>
      <c r="E2633" s="10">
        <f>D2632*OM[[#This Row],[Variazione percentuale]]</f>
        <v>-474142.24854920001</v>
      </c>
      <c r="F2633" s="11">
        <f>OM[[#This Row],[AUM]]-D2632</f>
        <v>-1326160.220000267</v>
      </c>
      <c r="G2633" s="11">
        <f>OM[[#This Row],[∆ AUM]]-OM[[#This Row],[effetto mercato]]</f>
        <v>-852017.97145106702</v>
      </c>
    </row>
    <row r="2634" spans="1:7">
      <c r="A2634" s="4">
        <v>45839</v>
      </c>
      <c r="B2634">
        <v>0.1542</v>
      </c>
      <c r="C2634" s="6">
        <f>OM[[#This Row],[Variaz]]/100</f>
        <v>1.542E-3</v>
      </c>
      <c r="D2634" s="10">
        <f>AUM[[#This Row],[ Etica Obbligazionario Misto]]</f>
        <v>1231112833.0399997</v>
      </c>
      <c r="E2634" s="10">
        <f>D2633*OM[[#This Row],[Variazione percentuale]]</f>
        <v>1896987.1317533997</v>
      </c>
      <c r="F2634" s="11">
        <f>OM[[#This Row],[AUM]]-D2633</f>
        <v>900685.33999991417</v>
      </c>
      <c r="G2634" s="11">
        <f>OM[[#This Row],[∆ AUM]]-OM[[#This Row],[effetto mercato]]</f>
        <v>-996301.79175348557</v>
      </c>
    </row>
    <row r="2635" spans="1:7">
      <c r="A2635" s="4">
        <v>45840</v>
      </c>
      <c r="B2635">
        <v>-0.20530000000000001</v>
      </c>
      <c r="C2635" s="6">
        <f>OM[[#This Row],[Variaz]]/100</f>
        <v>-2.0530000000000001E-3</v>
      </c>
      <c r="D2635" s="10">
        <f>AUM[[#This Row],[ Etica Obbligazionario Misto]]</f>
        <v>1227606461.8699999</v>
      </c>
      <c r="E2635" s="10">
        <f>D2634*OM[[#This Row],[Variazione percentuale]]</f>
        <v>-2527474.6462311195</v>
      </c>
      <c r="F2635" s="11">
        <f>OM[[#This Row],[AUM]]-D2634</f>
        <v>-3506371.1699998379</v>
      </c>
      <c r="G2635" s="11">
        <f>OM[[#This Row],[∆ AUM]]-OM[[#This Row],[effetto mercato]]</f>
        <v>-978896.52376871835</v>
      </c>
    </row>
    <row r="2636" spans="1:7">
      <c r="A2636" s="4">
        <v>45841</v>
      </c>
      <c r="B2636">
        <v>0.30859999999999999</v>
      </c>
      <c r="C2636" s="6">
        <f>OM[[#This Row],[Variaz]]/100</f>
        <v>3.0859999999999998E-3</v>
      </c>
      <c r="D2636" s="10">
        <f>AUM[[#This Row],[ Etica Obbligazionario Misto]]</f>
        <v>1230489491.04</v>
      </c>
      <c r="E2636" s="10">
        <f>D2635*OM[[#This Row],[Variazione percentuale]]</f>
        <v>3788393.5413308195</v>
      </c>
      <c r="F2636" s="11">
        <f>OM[[#This Row],[AUM]]-D2635</f>
        <v>2883029.1700000763</v>
      </c>
      <c r="G2636" s="11">
        <f>OM[[#This Row],[∆ AUM]]-OM[[#This Row],[effetto mercato]]</f>
        <v>-905364.37133074319</v>
      </c>
    </row>
    <row r="2637" spans="1:7">
      <c r="A2637" s="4">
        <v>45842</v>
      </c>
      <c r="B2637">
        <v>0</v>
      </c>
      <c r="C2637" s="6">
        <f>OM[[#This Row],[Variaz]]/100</f>
        <v>0</v>
      </c>
      <c r="D2637" s="10">
        <f>AUM[[#This Row],[ Etica Obbligazionario Misto]]</f>
        <v>1228344838.0999999</v>
      </c>
      <c r="E2637" s="10">
        <f>D2636*OM[[#This Row],[Variazione percentuale]]</f>
        <v>0</v>
      </c>
      <c r="F2637" s="11">
        <f>OM[[#This Row],[AUM]]-D2636</f>
        <v>-2144652.9400000572</v>
      </c>
      <c r="G2637" s="11">
        <f>OM[[#This Row],[∆ AUM]]-OM[[#This Row],[effetto mercato]]</f>
        <v>-2144652.9400000572</v>
      </c>
    </row>
    <row r="2638" spans="1:7">
      <c r="A2638" s="4">
        <v>45845</v>
      </c>
      <c r="B2638">
        <v>-0.21790000000000001</v>
      </c>
      <c r="C2638" s="6">
        <f>OM[[#This Row],[Variaz]]/100</f>
        <v>-2.1789999999999999E-3</v>
      </c>
      <c r="D2638" s="10">
        <f>AUM[[#This Row],[ Etica Obbligazionario Misto]]</f>
        <v>1224723711.3499999</v>
      </c>
      <c r="E2638" s="10">
        <f>D2637*OM[[#This Row],[Variazione percentuale]]</f>
        <v>-2676563.4022198999</v>
      </c>
      <c r="F2638" s="11">
        <f>OM[[#This Row],[AUM]]-D2637</f>
        <v>-3621126.75</v>
      </c>
      <c r="G2638" s="11">
        <f>OM[[#This Row],[∆ AUM]]-OM[[#This Row],[effetto mercato]]</f>
        <v>-944563.34778010007</v>
      </c>
    </row>
    <row r="2639" spans="1:7">
      <c r="A2639" s="4">
        <v>45846</v>
      </c>
      <c r="B2639">
        <v>-0.14130000000000001</v>
      </c>
      <c r="C2639" s="6">
        <f>OM[[#This Row],[Variaz]]/100</f>
        <v>-1.4130000000000002E-3</v>
      </c>
      <c r="D2639" s="10">
        <f>AUM[[#This Row],[ Etica Obbligazionario Misto]]</f>
        <v>1221583952.8200002</v>
      </c>
      <c r="E2639" s="10">
        <f>D2638*OM[[#This Row],[Variazione percentuale]]</f>
        <v>-1730534.6041375501</v>
      </c>
      <c r="F2639" s="11">
        <f>OM[[#This Row],[AUM]]-D2638</f>
        <v>-3139758.529999733</v>
      </c>
      <c r="G2639" s="11">
        <f>OM[[#This Row],[∆ AUM]]-OM[[#This Row],[effetto mercato]]</f>
        <v>-1409223.9258621829</v>
      </c>
    </row>
    <row r="2640" spans="1:7">
      <c r="A2640" s="4">
        <v>45847</v>
      </c>
      <c r="B2640">
        <v>7.7200000000000005E-2</v>
      </c>
      <c r="C2640" s="6">
        <f>OM[[#This Row],[Variaz]]/100</f>
        <v>7.7200000000000001E-4</v>
      </c>
      <c r="D2640" s="10">
        <f>AUM[[#This Row],[ Etica Obbligazionario Misto]]</f>
        <v>1221886676.6800001</v>
      </c>
      <c r="E2640" s="10">
        <f>D2639*OM[[#This Row],[Variazione percentuale]]</f>
        <v>943062.81157704012</v>
      </c>
      <c r="F2640" s="11">
        <f>OM[[#This Row],[AUM]]-D2639</f>
        <v>302723.8599998951</v>
      </c>
      <c r="G2640" s="11">
        <f>OM[[#This Row],[∆ AUM]]-OM[[#This Row],[effetto mercato]]</f>
        <v>-640338.95157714502</v>
      </c>
    </row>
    <row r="2641" spans="1:7">
      <c r="A2641" s="4">
        <v>45848</v>
      </c>
      <c r="B2641">
        <v>-0.10290000000000001</v>
      </c>
      <c r="C2641" s="6">
        <f>OM[[#This Row],[Variaz]]/100</f>
        <v>-1.029E-3</v>
      </c>
      <c r="D2641" s="10">
        <f>AUM[[#This Row],[ Etica Obbligazionario Misto]]</f>
        <v>1219291782.05</v>
      </c>
      <c r="E2641" s="10">
        <f>D2640*OM[[#This Row],[Variazione percentuale]]</f>
        <v>-1257321.39030372</v>
      </c>
      <c r="F2641" s="11">
        <f>OM[[#This Row],[AUM]]-D2640</f>
        <v>-2594894.6300001144</v>
      </c>
      <c r="G2641" s="11">
        <f>OM[[#This Row],[∆ AUM]]-OM[[#This Row],[effetto mercato]]</f>
        <v>-1337573.2396963944</v>
      </c>
    </row>
    <row r="2642" spans="1:7">
      <c r="A2642" s="4">
        <v>45849</v>
      </c>
      <c r="B2642">
        <v>-0.1416</v>
      </c>
      <c r="C2642" s="6">
        <f>OM[[#This Row],[Variaz]]/100</f>
        <v>-1.4159999999999999E-3</v>
      </c>
      <c r="D2642" s="10">
        <f>AUM[[#This Row],[ Etica Obbligazionario Misto]]</f>
        <v>1216116284.6000001</v>
      </c>
      <c r="E2642" s="10">
        <f>D2641*OM[[#This Row],[Variazione percentuale]]</f>
        <v>-1726517.1633827998</v>
      </c>
      <c r="F2642" s="11">
        <f>OM[[#This Row],[AUM]]-D2641</f>
        <v>-3175497.4499998093</v>
      </c>
      <c r="G2642" s="11">
        <f>OM[[#This Row],[∆ AUM]]-OM[[#This Row],[effetto mercato]]</f>
        <v>-1448980.2866170094</v>
      </c>
    </row>
    <row r="2643" spans="1:7">
      <c r="A2643" s="4">
        <v>45852</v>
      </c>
      <c r="B2643">
        <v>-7.7299999999999994E-2</v>
      </c>
      <c r="C2643" s="6">
        <f>OM[[#This Row],[Variaz]]/100</f>
        <v>-7.7299999999999992E-4</v>
      </c>
      <c r="D2643" s="10">
        <f>AUM[[#This Row],[ Etica Obbligazionario Misto]]</f>
        <v>1213820928.6900001</v>
      </c>
      <c r="E2643" s="10">
        <f>D2642*OM[[#This Row],[Variazione percentuale]]</f>
        <v>-940057.8879958</v>
      </c>
      <c r="F2643" s="11">
        <f>OM[[#This Row],[AUM]]-D2642</f>
        <v>-2295355.9100000858</v>
      </c>
      <c r="G2643" s="11">
        <f>OM[[#This Row],[∆ AUM]]-OM[[#This Row],[effetto mercato]]</f>
        <v>-1355298.0220042858</v>
      </c>
    </row>
    <row r="2644" spans="1:7">
      <c r="A2644" s="4">
        <v>45853</v>
      </c>
      <c r="B2644">
        <v>0.1419</v>
      </c>
      <c r="C2644" s="6">
        <f>OM[[#This Row],[Variaz]]/100</f>
        <v>1.4189999999999999E-3</v>
      </c>
      <c r="D2644" s="10">
        <f>AUM[[#This Row],[ Etica Obbligazionario Misto]]</f>
        <v>1214623542.75</v>
      </c>
      <c r="E2644" s="10">
        <f>D2643*OM[[#This Row],[Variazione percentuale]]</f>
        <v>1722411.8978111099</v>
      </c>
      <c r="F2644" s="11">
        <f>OM[[#This Row],[AUM]]-D2643</f>
        <v>802614.05999994278</v>
      </c>
      <c r="G2644" s="11">
        <f>OM[[#This Row],[∆ AUM]]-OM[[#This Row],[effetto mercato]]</f>
        <v>-919797.83781116712</v>
      </c>
    </row>
    <row r="2645" spans="1:7">
      <c r="A2645" s="4">
        <v>45854</v>
      </c>
      <c r="B2645">
        <v>0.15459999999999999</v>
      </c>
      <c r="C2645" s="6">
        <f>OM[[#This Row],[Variaz]]/100</f>
        <v>1.5459999999999998E-3</v>
      </c>
      <c r="D2645" s="10">
        <f>AUM[[#This Row],[ Etica Obbligazionario Misto]]</f>
        <v>1215579119.4300001</v>
      </c>
      <c r="E2645" s="10">
        <f>D2644*OM[[#This Row],[Variazione percentuale]]</f>
        <v>1877807.9970914999</v>
      </c>
      <c r="F2645" s="11">
        <f>OM[[#This Row],[AUM]]-D2644</f>
        <v>955576.68000006676</v>
      </c>
      <c r="G2645" s="11">
        <f>OM[[#This Row],[∆ AUM]]-OM[[#This Row],[effetto mercato]]</f>
        <v>-922231.3170914331</v>
      </c>
    </row>
    <row r="2646" spans="1:7">
      <c r="A2646" s="4">
        <v>45855</v>
      </c>
      <c r="B2646">
        <v>0.09</v>
      </c>
      <c r="C2646" s="6">
        <f>OM[[#This Row],[Variaz]]/100</f>
        <v>8.9999999999999998E-4</v>
      </c>
      <c r="D2646" s="10">
        <f>AUM[[#This Row],[ Etica Obbligazionario Misto]]</f>
        <v>1215521630.9200001</v>
      </c>
      <c r="E2646" s="10">
        <f>D2645*OM[[#This Row],[Variazione percentuale]]</f>
        <v>1094021.2074869999</v>
      </c>
      <c r="F2646" s="11">
        <f>OM[[#This Row],[AUM]]-D2645</f>
        <v>-57488.509999990463</v>
      </c>
      <c r="G2646" s="11">
        <f>OM[[#This Row],[∆ AUM]]-OM[[#This Row],[effetto mercato]]</f>
        <v>-1151509.7174869904</v>
      </c>
    </row>
    <row r="2647" spans="1:7">
      <c r="A2647" s="4">
        <v>45856</v>
      </c>
      <c r="B2647">
        <v>-0.1285</v>
      </c>
      <c r="C2647" s="6">
        <f>OM[[#This Row],[Variaz]]/100</f>
        <v>-1.2850000000000001E-3</v>
      </c>
      <c r="D2647" s="10">
        <f>AUM[[#This Row],[ Etica Obbligazionario Misto]]</f>
        <v>1212771012.0300002</v>
      </c>
      <c r="E2647" s="10">
        <f>D2646*OM[[#This Row],[Variazione percentuale]]</f>
        <v>-1561945.2957322001</v>
      </c>
      <c r="F2647" s="11">
        <f>OM[[#This Row],[AUM]]-D2646</f>
        <v>-2750618.8899998665</v>
      </c>
      <c r="G2647" s="11">
        <f>OM[[#This Row],[∆ AUM]]-OM[[#This Row],[effetto mercato]]</f>
        <v>-1188673.5942676663</v>
      </c>
    </row>
    <row r="2648" spans="1:7">
      <c r="A2648" s="4">
        <v>45859</v>
      </c>
      <c r="B2648">
        <v>0.39879999999999999</v>
      </c>
      <c r="C2648" s="6">
        <f>OM[[#This Row],[Variaz]]/100</f>
        <v>3.9880000000000002E-3</v>
      </c>
      <c r="D2648" s="10">
        <f>AUM[[#This Row],[ Etica Obbligazionario Misto]]</f>
        <v>1216643246.97</v>
      </c>
      <c r="E2648" s="10">
        <f>D2647*OM[[#This Row],[Variazione percentuale]]</f>
        <v>4836530.7959756413</v>
      </c>
      <c r="F2648" s="11">
        <f>OM[[#This Row],[AUM]]-D2647</f>
        <v>3872234.9399998188</v>
      </c>
      <c r="G2648" s="11">
        <f>OM[[#This Row],[∆ AUM]]-OM[[#This Row],[effetto mercato]]</f>
        <v>-964295.85597582255</v>
      </c>
    </row>
    <row r="2649" spans="1:7">
      <c r="A2649" s="4">
        <v>45860</v>
      </c>
      <c r="B2649">
        <v>8.9700000000000002E-2</v>
      </c>
      <c r="C2649" s="6">
        <f>OM[[#This Row],[Variaz]]/100</f>
        <v>8.9700000000000001E-4</v>
      </c>
      <c r="D2649" s="10">
        <f>AUM[[#This Row],[ Etica Obbligazionario Misto]]</f>
        <v>1217218651.24</v>
      </c>
      <c r="E2649" s="10">
        <f>D2648*OM[[#This Row],[Variazione percentuale]]</f>
        <v>1091328.9925320901</v>
      </c>
      <c r="F2649" s="11">
        <f>OM[[#This Row],[AUM]]-D2648</f>
        <v>575404.26999998093</v>
      </c>
      <c r="G2649" s="11">
        <f>OM[[#This Row],[∆ AUM]]-OM[[#This Row],[effetto mercato]]</f>
        <v>-515924.72253210912</v>
      </c>
    </row>
    <row r="2650" spans="1:7">
      <c r="A2650" s="4">
        <v>45861</v>
      </c>
      <c r="B2650">
        <v>-6.4000000000000001E-2</v>
      </c>
      <c r="C2650" s="6">
        <f>OM[[#This Row],[Variaz]]/100</f>
        <v>-6.4000000000000005E-4</v>
      </c>
      <c r="D2650" s="10">
        <f>AUM[[#This Row],[ Etica Obbligazionario Misto]]</f>
        <v>1215294071.3899999</v>
      </c>
      <c r="E2650" s="10">
        <f>D2649*OM[[#This Row],[Variazione percentuale]]</f>
        <v>-779019.93679360009</v>
      </c>
      <c r="F2650" s="11">
        <f>OM[[#This Row],[AUM]]-D2649</f>
        <v>-1924579.8500001431</v>
      </c>
      <c r="G2650" s="11">
        <f>OM[[#This Row],[∆ AUM]]-OM[[#This Row],[effetto mercato]]</f>
        <v>-1145559.9132065428</v>
      </c>
    </row>
    <row r="2651" spans="1:7">
      <c r="A2651" s="4">
        <v>45862</v>
      </c>
      <c r="B2651">
        <v>-0.35870000000000002</v>
      </c>
      <c r="C2651" s="6">
        <f>OM[[#This Row],[Variaz]]/100</f>
        <v>-3.5870000000000003E-3</v>
      </c>
      <c r="D2651" s="10">
        <f>AUM[[#This Row],[ Etica Obbligazionario Misto]]</f>
        <v>1209924417.8900001</v>
      </c>
      <c r="E2651" s="10">
        <f>D2650*OM[[#This Row],[Variazione percentuale]]</f>
        <v>-4359259.8340759296</v>
      </c>
      <c r="F2651" s="11">
        <f>OM[[#This Row],[AUM]]-D2650</f>
        <v>-5369653.4999997616</v>
      </c>
      <c r="G2651" s="11">
        <f>OM[[#This Row],[∆ AUM]]-OM[[#This Row],[effetto mercato]]</f>
        <v>-1010393.665923832</v>
      </c>
    </row>
    <row r="2652" spans="1:7">
      <c r="A2652" s="4">
        <v>45863</v>
      </c>
      <c r="B2652">
        <v>-1.29E-2</v>
      </c>
      <c r="C2652" s="6">
        <f>OM[[#This Row],[Variaz]]/100</f>
        <v>-1.2899999999999999E-4</v>
      </c>
      <c r="D2652" s="10">
        <f>AUM[[#This Row],[ Etica Obbligazionario Misto]]</f>
        <v>1208751348.5699999</v>
      </c>
      <c r="E2652" s="10">
        <f>D2651*OM[[#This Row],[Variazione percentuale]]</f>
        <v>-156080.24990781001</v>
      </c>
      <c r="F2652" s="11">
        <f>OM[[#This Row],[AUM]]-D2651</f>
        <v>-1173069.3200001717</v>
      </c>
      <c r="G2652" s="11">
        <f>OM[[#This Row],[∆ AUM]]-OM[[#This Row],[effetto mercato]]</f>
        <v>-1016989.0700923617</v>
      </c>
    </row>
    <row r="2653" spans="1:7">
      <c r="A2653" s="4">
        <v>45866</v>
      </c>
      <c r="B2653">
        <v>0.25719999999999998</v>
      </c>
      <c r="C2653" s="6">
        <f>OM[[#This Row],[Variaz]]/100</f>
        <v>2.5719999999999996E-3</v>
      </c>
      <c r="D2653" s="10">
        <f>AUM[[#This Row],[ Etica Obbligazionario Misto]]</f>
        <v>1210685087.4299998</v>
      </c>
      <c r="E2653" s="10">
        <f>D2652*OM[[#This Row],[Variazione percentuale]]</f>
        <v>3108908.4685220392</v>
      </c>
      <c r="F2653" s="11">
        <f>OM[[#This Row],[AUM]]-D2652</f>
        <v>1933738.8599998951</v>
      </c>
      <c r="G2653" s="11">
        <f>OM[[#This Row],[∆ AUM]]-OM[[#This Row],[effetto mercato]]</f>
        <v>-1175169.6085221441</v>
      </c>
    </row>
    <row r="2654" spans="1:7">
      <c r="A2654" s="4">
        <v>45867</v>
      </c>
      <c r="B2654">
        <v>1.2800000000000001E-2</v>
      </c>
      <c r="C2654" s="6">
        <f>OM[[#This Row],[Variaz]]/100</f>
        <v>1.2799999999999999E-4</v>
      </c>
      <c r="D2654" s="10">
        <f>AUM[[#This Row],[ Etica Obbligazionario Misto]]</f>
        <v>1210013973.51</v>
      </c>
      <c r="E2654" s="10">
        <f>D2653*OM[[#This Row],[Variazione percentuale]]</f>
        <v>154967.69119103998</v>
      </c>
      <c r="F2654" s="11">
        <f>OM[[#This Row],[AUM]]-D2653</f>
        <v>-671113.91999983788</v>
      </c>
      <c r="G2654" s="11">
        <f>OM[[#This Row],[∆ AUM]]-OM[[#This Row],[effetto mercato]]</f>
        <v>-826081.61119087785</v>
      </c>
    </row>
    <row r="2655" spans="1:7">
      <c r="A2655" s="4">
        <v>45868</v>
      </c>
      <c r="B2655">
        <v>-1.2800000000000001E-2</v>
      </c>
      <c r="C2655" s="6">
        <f>OM[[#This Row],[Variaz]]/100</f>
        <v>-1.2799999999999999E-4</v>
      </c>
      <c r="D2655" s="10">
        <f>AUM[[#This Row],[ Etica Obbligazionario Misto]]</f>
        <v>1208688002.25</v>
      </c>
      <c r="E2655" s="10">
        <f>D2654*OM[[#This Row],[Variazione percentuale]]</f>
        <v>-154881.78860927999</v>
      </c>
      <c r="F2655" s="11">
        <f>OM[[#This Row],[AUM]]-D2654</f>
        <v>-1325971.2599999905</v>
      </c>
      <c r="G2655" s="11">
        <f>OM[[#This Row],[∆ AUM]]-OM[[#This Row],[effetto mercato]]</f>
        <v>-1171089.4713907104</v>
      </c>
    </row>
    <row r="2656" spans="1:7">
      <c r="A2656" s="4">
        <v>45869</v>
      </c>
      <c r="B2656">
        <v>0</v>
      </c>
      <c r="C2656" s="6">
        <f>OM[[#This Row],[Variaz]]/100</f>
        <v>0</v>
      </c>
      <c r="D2656" s="10">
        <f>AUM[[#This Row],[ Etica Obbligazionario Misto]]</f>
        <v>1206746997.74</v>
      </c>
      <c r="E2656" s="10">
        <f>D2655*OM[[#This Row],[Variazione percentuale]]</f>
        <v>0</v>
      </c>
      <c r="F2656" s="11">
        <f>OM[[#This Row],[AUM]]-D2655</f>
        <v>-1941004.5099999905</v>
      </c>
      <c r="G2656" s="11">
        <f>OM[[#This Row],[∆ AUM]]-OM[[#This Row],[effetto mercato]]</f>
        <v>-1941004.5099999905</v>
      </c>
    </row>
    <row r="2657" spans="1:7">
      <c r="A2657" s="4">
        <v>45870</v>
      </c>
      <c r="B2657">
        <v>-0.1283</v>
      </c>
      <c r="C2657" s="6">
        <f>OM[[#This Row],[Variaz]]/100</f>
        <v>-1.2830000000000001E-3</v>
      </c>
      <c r="D2657" s="10">
        <f>AUM[[#This Row],[ Etica Obbligazionario Misto]]</f>
        <v>1204322447.1900001</v>
      </c>
      <c r="E2657" s="10">
        <f>D2656*OM[[#This Row],[Variazione percentuale]]</f>
        <v>-1548256.3981004201</v>
      </c>
      <c r="F2657" s="11">
        <f>OM[[#This Row],[AUM]]-D2656</f>
        <v>-2424550.5499999523</v>
      </c>
      <c r="G2657" s="11">
        <f>OM[[#This Row],[∆ AUM]]-OM[[#This Row],[effetto mercato]]</f>
        <v>-876294.15189953218</v>
      </c>
    </row>
    <row r="2658" spans="1:7">
      <c r="A2658" s="4">
        <v>45873</v>
      </c>
      <c r="B2658">
        <v>0.41089999999999999</v>
      </c>
      <c r="C2658" s="6">
        <f>OM[[#This Row],[Variaz]]/100</f>
        <v>4.1089999999999998E-3</v>
      </c>
      <c r="D2658" s="10">
        <f>AUM[[#This Row],[ Etica Obbligazionario Misto]]</f>
        <v>1208363097.8799999</v>
      </c>
      <c r="E2658" s="10">
        <f>D2657*OM[[#This Row],[Variazione percentuale]]</f>
        <v>4948560.9355037101</v>
      </c>
      <c r="F2658" s="11">
        <f>OM[[#This Row],[AUM]]-D2657</f>
        <v>4040650.6899998188</v>
      </c>
      <c r="G2658" s="11">
        <f>OM[[#This Row],[∆ AUM]]-OM[[#This Row],[effetto mercato]]</f>
        <v>-907910.24550389126</v>
      </c>
    </row>
    <row r="2659" spans="1:7">
      <c r="A2659" s="4">
        <v>45874</v>
      </c>
      <c r="B2659">
        <v>-1.2800000000000001E-2</v>
      </c>
      <c r="C2659" s="6">
        <f>OM[[#This Row],[Variaz]]/100</f>
        <v>-1.2799999999999999E-4</v>
      </c>
      <c r="D2659" s="10">
        <f>AUM[[#This Row],[ Etica Obbligazionario Misto]]</f>
        <v>1207716447.8400002</v>
      </c>
      <c r="E2659" s="10">
        <f>D2658*OM[[#This Row],[Variazione percentuale]]</f>
        <v>-154670.47652863996</v>
      </c>
      <c r="F2659" s="11">
        <f>OM[[#This Row],[AUM]]-D2658</f>
        <v>-646650.03999972343</v>
      </c>
      <c r="G2659" s="11">
        <f>OM[[#This Row],[∆ AUM]]-OM[[#This Row],[effetto mercato]]</f>
        <v>-491979.56347108347</v>
      </c>
    </row>
    <row r="2660" spans="1:7">
      <c r="A2660" s="4">
        <v>45875</v>
      </c>
      <c r="B2660">
        <v>-0.14069999999999999</v>
      </c>
      <c r="C2660" s="6">
        <f>OM[[#This Row],[Variaz]]/100</f>
        <v>-1.4069999999999998E-3</v>
      </c>
      <c r="D2660" s="10">
        <f>AUM[[#This Row],[ Etica Obbligazionario Misto]]</f>
        <v>1204674415.8</v>
      </c>
      <c r="E2660" s="10">
        <f>D2659*OM[[#This Row],[Variazione percentuale]]</f>
        <v>-1699257.0421108799</v>
      </c>
      <c r="F2660" s="11">
        <f>OM[[#This Row],[AUM]]-D2659</f>
        <v>-3042032.0400002003</v>
      </c>
      <c r="G2660" s="11">
        <f>OM[[#This Row],[∆ AUM]]-OM[[#This Row],[effetto mercato]]</f>
        <v>-1342774.9978893204</v>
      </c>
    </row>
    <row r="2661" spans="1:7">
      <c r="A2661" s="4">
        <v>45876</v>
      </c>
      <c r="B2661">
        <v>0.12809999999999999</v>
      </c>
      <c r="C2661" s="6">
        <f>OM[[#This Row],[Variaz]]/100</f>
        <v>1.281E-3</v>
      </c>
      <c r="D2661" s="10">
        <f>AUM[[#This Row],[ Etica Obbligazionario Misto]]</f>
        <v>1204845376.6500001</v>
      </c>
      <c r="E2661" s="10">
        <f>D2660*OM[[#This Row],[Variazione percentuale]]</f>
        <v>1543187.9266398</v>
      </c>
      <c r="F2661" s="11">
        <f>OM[[#This Row],[AUM]]-D2660</f>
        <v>170960.85000014305</v>
      </c>
      <c r="G2661" s="11">
        <f>OM[[#This Row],[∆ AUM]]-OM[[#This Row],[effetto mercato]]</f>
        <v>-1372227.0766396569</v>
      </c>
    </row>
    <row r="2662" spans="1:7">
      <c r="A2662" s="4">
        <v>45877</v>
      </c>
      <c r="B2662">
        <v>-0.2303</v>
      </c>
      <c r="C2662" s="6">
        <f>OM[[#This Row],[Variaz]]/100</f>
        <v>-2.3029999999999999E-3</v>
      </c>
      <c r="D2662" s="10">
        <f>AUM[[#This Row],[ Etica Obbligazionario Misto]]</f>
        <v>1201138847.4699998</v>
      </c>
      <c r="E2662" s="10">
        <f>D2661*OM[[#This Row],[Variazione percentuale]]</f>
        <v>-2774758.9024249502</v>
      </c>
      <c r="F2662" s="11">
        <f>OM[[#This Row],[AUM]]-D2661</f>
        <v>-3706529.1800003052</v>
      </c>
      <c r="G2662" s="11">
        <f>OM[[#This Row],[∆ AUM]]-OM[[#This Row],[effetto mercato]]</f>
        <v>-931770.27757535502</v>
      </c>
    </row>
    <row r="2663" spans="1:7">
      <c r="A2663" s="4">
        <v>45880</v>
      </c>
      <c r="B2663">
        <v>-1.2800000000000001E-2</v>
      </c>
      <c r="C2663" s="6">
        <f>OM[[#This Row],[Variaz]]/100</f>
        <v>-1.2799999999999999E-4</v>
      </c>
      <c r="D2663" s="10">
        <f>AUM[[#This Row],[ Etica Obbligazionario Misto]]</f>
        <v>1199450934.29</v>
      </c>
      <c r="E2663" s="10">
        <f>D2662*OM[[#This Row],[Variazione percentuale]]</f>
        <v>-153745.77247615997</v>
      </c>
      <c r="F2663" s="11">
        <f>OM[[#This Row],[AUM]]-D2662</f>
        <v>-1687913.1799998283</v>
      </c>
      <c r="G2663" s="11">
        <f>OM[[#This Row],[∆ AUM]]-OM[[#This Row],[effetto mercato]]</f>
        <v>-1534167.4075236684</v>
      </c>
    </row>
    <row r="2664" spans="1:7">
      <c r="A2664" s="4">
        <v>45881</v>
      </c>
      <c r="B2664">
        <v>-0.16669999999999999</v>
      </c>
      <c r="C2664" s="6">
        <f>OM[[#This Row],[Variaz]]/100</f>
        <v>-1.6669999999999999E-3</v>
      </c>
      <c r="D2664" s="10">
        <f>AUM[[#This Row],[ Etica Obbligazionario Misto]]</f>
        <v>1196762698.5</v>
      </c>
      <c r="E2664" s="10">
        <f>D2663*OM[[#This Row],[Variazione percentuale]]</f>
        <v>-1999484.7074614298</v>
      </c>
      <c r="F2664" s="11">
        <f>OM[[#This Row],[AUM]]-D2663</f>
        <v>-2688235.7899999619</v>
      </c>
      <c r="G2664" s="11">
        <f>OM[[#This Row],[∆ AUM]]-OM[[#This Row],[effetto mercato]]</f>
        <v>-688751.08253853209</v>
      </c>
    </row>
    <row r="2665" spans="1:7">
      <c r="A2665" s="4">
        <v>45882</v>
      </c>
      <c r="B2665">
        <v>0.3725</v>
      </c>
      <c r="C2665" s="6">
        <f>OM[[#This Row],[Variaz]]/100</f>
        <v>3.725E-3</v>
      </c>
      <c r="D2665" s="10">
        <f>AUM[[#This Row],[ Etica Obbligazionario Misto]]</f>
        <v>1200466029.4200001</v>
      </c>
      <c r="E2665" s="10">
        <f>D2664*OM[[#This Row],[Variazione percentuale]]</f>
        <v>4457941.0519124996</v>
      </c>
      <c r="F2665" s="11">
        <f>OM[[#This Row],[AUM]]-D2664</f>
        <v>3703330.9200000763</v>
      </c>
      <c r="G2665" s="11">
        <f>OM[[#This Row],[∆ AUM]]-OM[[#This Row],[effetto mercato]]</f>
        <v>-754610.1319124233</v>
      </c>
    </row>
    <row r="2666" spans="1:7">
      <c r="A2666" s="4">
        <v>45883</v>
      </c>
      <c r="B2666">
        <v>-0.128</v>
      </c>
      <c r="C2666" s="6">
        <f>OM[[#This Row],[Variaz]]/100</f>
        <v>-1.2800000000000001E-3</v>
      </c>
      <c r="D2666" s="10">
        <f>AUM[[#This Row],[ Etica Obbligazionario Misto]]</f>
        <v>1197918257.4799998</v>
      </c>
      <c r="E2666" s="10">
        <f>D2665*OM[[#This Row],[Variazione percentuale]]</f>
        <v>-1536596.5176576001</v>
      </c>
      <c r="F2666" s="11">
        <f>OM[[#This Row],[AUM]]-D2665</f>
        <v>-2547771.9400002956</v>
      </c>
      <c r="G2666" s="11">
        <f>OM[[#This Row],[∆ AUM]]-OM[[#This Row],[effetto mercato]]</f>
        <v>-1011175.4223426955</v>
      </c>
    </row>
    <row r="2667" spans="1:7">
      <c r="A2667" s="4">
        <v>45887</v>
      </c>
      <c r="B2667">
        <v>-0.26910000000000001</v>
      </c>
      <c r="C2667" s="6">
        <f>OM[[#This Row],[Variaz]]/100</f>
        <v>-2.6910000000000002E-3</v>
      </c>
      <c r="D2667" s="10">
        <f>AUM[[#This Row],[ Etica Obbligazionario Misto]]</f>
        <v>1194146874.1500001</v>
      </c>
      <c r="E2667" s="10">
        <f>D2666*OM[[#This Row],[Variazione percentuale]]</f>
        <v>-3223598.0308786798</v>
      </c>
      <c r="F2667" s="11">
        <f>OM[[#This Row],[AUM]]-D2666</f>
        <v>-3771383.3299996853</v>
      </c>
      <c r="G2667" s="11">
        <f>OM[[#This Row],[∆ AUM]]-OM[[#This Row],[effetto mercato]]</f>
        <v>-547785.29912100546</v>
      </c>
    </row>
    <row r="2668" spans="1:7">
      <c r="A2668" s="4">
        <v>45888</v>
      </c>
      <c r="B2668">
        <v>3.85E-2</v>
      </c>
      <c r="C2668" s="6">
        <f>OM[[#This Row],[Variaz]]/100</f>
        <v>3.8499999999999998E-4</v>
      </c>
      <c r="D2668" s="10">
        <f>AUM[[#This Row],[ Etica Obbligazionario Misto]]</f>
        <v>1194194388.8600001</v>
      </c>
      <c r="E2668" s="10">
        <f>D2667*OM[[#This Row],[Variazione percentuale]]</f>
        <v>459746.54654775001</v>
      </c>
      <c r="F2668" s="11">
        <f>OM[[#This Row],[AUM]]-D2667</f>
        <v>47514.710000038147</v>
      </c>
      <c r="G2668" s="11">
        <f>OM[[#This Row],[∆ AUM]]-OM[[#This Row],[effetto mercato]]</f>
        <v>-412231.83654771186</v>
      </c>
    </row>
    <row r="2669" spans="1:7">
      <c r="A2669" s="4">
        <v>45889</v>
      </c>
      <c r="B2669">
        <v>0.14130000000000001</v>
      </c>
      <c r="C2669" s="6">
        <f>OM[[#This Row],[Variaz]]/100</f>
        <v>1.4130000000000002E-3</v>
      </c>
      <c r="D2669" s="10">
        <f>AUM[[#This Row],[ Etica Obbligazionario Misto]]</f>
        <v>1195382417.4200001</v>
      </c>
      <c r="E2669" s="10">
        <f>D2668*OM[[#This Row],[Variazione percentuale]]</f>
        <v>1687396.6714591805</v>
      </c>
      <c r="F2669" s="11">
        <f>OM[[#This Row],[AUM]]-D2668</f>
        <v>1188028.5599999428</v>
      </c>
      <c r="G2669" s="11">
        <f>OM[[#This Row],[∆ AUM]]-OM[[#This Row],[effetto mercato]]</f>
        <v>-499368.11145923776</v>
      </c>
    </row>
    <row r="2670" spans="1:7">
      <c r="A2670" s="4">
        <v>45890</v>
      </c>
      <c r="B2670">
        <v>-0.2437</v>
      </c>
      <c r="C2670" s="6">
        <f>OM[[#This Row],[Variaz]]/100</f>
        <v>-2.4369999999999999E-3</v>
      </c>
      <c r="D2670" s="10">
        <f>AUM[[#This Row],[ Etica Obbligazionario Misto]]</f>
        <v>1191878839.0099998</v>
      </c>
      <c r="E2670" s="10">
        <f>D2669*OM[[#This Row],[Variazione percentuale]]</f>
        <v>-2913146.9512525401</v>
      </c>
      <c r="F2670" s="11">
        <f>OM[[#This Row],[AUM]]-D2669</f>
        <v>-3503578.4100003242</v>
      </c>
      <c r="G2670" s="11">
        <f>OM[[#This Row],[∆ AUM]]-OM[[#This Row],[effetto mercato]]</f>
        <v>-590431.45874778414</v>
      </c>
    </row>
    <row r="2671" spans="1:7">
      <c r="A2671" s="4">
        <v>45891</v>
      </c>
      <c r="B2671">
        <v>0.2571</v>
      </c>
      <c r="C2671" s="6">
        <f>OM[[#This Row],[Variaz]]/100</f>
        <v>2.5709999999999999E-3</v>
      </c>
      <c r="D2671" s="10">
        <f>AUM[[#This Row],[ Etica Obbligazionario Misto]]</f>
        <v>1194041559.4400001</v>
      </c>
      <c r="E2671" s="10">
        <f>D2670*OM[[#This Row],[Variazione percentuale]]</f>
        <v>3064320.4950947091</v>
      </c>
      <c r="F2671" s="11">
        <f>OM[[#This Row],[AUM]]-D2670</f>
        <v>2162720.4300003052</v>
      </c>
      <c r="G2671" s="11">
        <f>OM[[#This Row],[∆ AUM]]-OM[[#This Row],[effetto mercato]]</f>
        <v>-901600.06509440392</v>
      </c>
    </row>
    <row r="2672" spans="1:7">
      <c r="A2672" s="4">
        <v>45894</v>
      </c>
      <c r="B2672">
        <v>-0.30780000000000002</v>
      </c>
      <c r="C2672" s="6">
        <f>OM[[#This Row],[Variaz]]/100</f>
        <v>-3.078E-3</v>
      </c>
      <c r="D2672" s="10">
        <f>AUM[[#This Row],[ Etica Obbligazionario Misto]]</f>
        <v>1189451973.6900001</v>
      </c>
      <c r="E2672" s="10">
        <f>D2671*OM[[#This Row],[Variazione percentuale]]</f>
        <v>-3675259.91995632</v>
      </c>
      <c r="F2672" s="11">
        <f>OM[[#This Row],[AUM]]-D2671</f>
        <v>-4589585.75</v>
      </c>
      <c r="G2672" s="11">
        <f>OM[[#This Row],[∆ AUM]]-OM[[#This Row],[effetto mercato]]</f>
        <v>-914325.83004368003</v>
      </c>
    </row>
    <row r="2673" spans="1:7">
      <c r="A2673" s="4">
        <v>45895</v>
      </c>
      <c r="B2673">
        <v>0.18010000000000001</v>
      </c>
      <c r="C2673" s="6">
        <f>OM[[#This Row],[Variaz]]/100</f>
        <v>1.8010000000000001E-3</v>
      </c>
      <c r="D2673" s="10">
        <f>AUM[[#This Row],[ Etica Obbligazionario Misto]]</f>
        <v>1191040725.9399998</v>
      </c>
      <c r="E2673" s="10">
        <f>D2672*OM[[#This Row],[Variazione percentuale]]</f>
        <v>2142203.0046156901</v>
      </c>
      <c r="F2673" s="11">
        <f>OM[[#This Row],[AUM]]-D2672</f>
        <v>1588752.2499997616</v>
      </c>
      <c r="G2673" s="11">
        <f>OM[[#This Row],[∆ AUM]]-OM[[#This Row],[effetto mercato]]</f>
        <v>-553450.75461592851</v>
      </c>
    </row>
    <row r="2674" spans="1:7">
      <c r="A2674" s="4">
        <v>45896</v>
      </c>
      <c r="B2674">
        <v>5.1400000000000001E-2</v>
      </c>
      <c r="C2674" s="6">
        <f>OM[[#This Row],[Variaz]]/100</f>
        <v>5.1400000000000003E-4</v>
      </c>
      <c r="D2674" s="10">
        <f>AUM[[#This Row],[ Etica Obbligazionario Misto]]</f>
        <v>1191157421.4200001</v>
      </c>
      <c r="E2674" s="10">
        <f>D2673*OM[[#This Row],[Variazione percentuale]]</f>
        <v>612194.93313315988</v>
      </c>
      <c r="F2674" s="11">
        <f>OM[[#This Row],[AUM]]-D2673</f>
        <v>116695.48000025749</v>
      </c>
      <c r="G2674" s="11">
        <f>OM[[#This Row],[∆ AUM]]-OM[[#This Row],[effetto mercato]]</f>
        <v>-495499.45313290239</v>
      </c>
    </row>
    <row r="2675" spans="1:7">
      <c r="A2675" s="4">
        <v>45897</v>
      </c>
      <c r="B2675">
        <v>6.4199999999999993E-2</v>
      </c>
      <c r="C2675" s="6">
        <f>OM[[#This Row],[Variaz]]/100</f>
        <v>6.4199999999999988E-4</v>
      </c>
      <c r="D2675" s="10">
        <f>AUM[[#This Row],[ Etica Obbligazionario Misto]]</f>
        <v>1190878093.9300001</v>
      </c>
      <c r="E2675" s="10">
        <f>D2674*OM[[#This Row],[Variazione percentuale]]</f>
        <v>764723.06455163995</v>
      </c>
      <c r="F2675" s="11">
        <f>OM[[#This Row],[AUM]]-D2674</f>
        <v>-279327.49000000954</v>
      </c>
      <c r="G2675" s="11">
        <f>OM[[#This Row],[∆ AUM]]-OM[[#This Row],[effetto mercato]]</f>
        <v>-1044050.5545516495</v>
      </c>
    </row>
    <row r="2676" spans="1:7">
      <c r="A2676" s="4">
        <v>45898</v>
      </c>
      <c r="B2676">
        <v>-0.25650000000000001</v>
      </c>
      <c r="C2676" s="6">
        <f>OM[[#This Row],[Variaz]]/100</f>
        <v>-2.565E-3</v>
      </c>
      <c r="D2676" s="10">
        <f>AUM[[#This Row],[ Etica Obbligazionario Misto]]</f>
        <v>1187079753.21</v>
      </c>
      <c r="E2676" s="10">
        <f>D2675*OM[[#This Row],[Variazione percentuale]]</f>
        <v>-3054602.31093045</v>
      </c>
      <c r="F2676" s="11">
        <f>OM[[#This Row],[AUM]]-D2675</f>
        <v>-3798340.7200000286</v>
      </c>
      <c r="G2676" s="11">
        <f>OM[[#This Row],[∆ AUM]]-OM[[#This Row],[effetto mercato]]</f>
        <v>-743738.40906957863</v>
      </c>
    </row>
    <row r="2677" spans="1:7">
      <c r="A2677" s="4">
        <v>45901</v>
      </c>
      <c r="B2677">
        <v>-0.1157</v>
      </c>
      <c r="C2677" s="9">
        <f>OM[[#This Row],[Variaz]]/100</f>
        <v>-1.157E-3</v>
      </c>
      <c r="D2677" s="10">
        <f>AUM[[#This Row],[ Etica Obbligazionario Misto]]</f>
        <v>1184740832.8</v>
      </c>
      <c r="E2677" s="10">
        <f>D2676*OM[[#This Row],[Variazione percentuale]]</f>
        <v>-1373451.27446397</v>
      </c>
      <c r="F2677" s="11">
        <f>OM[[#This Row],[AUM]]-D2676</f>
        <v>-2338920.4100000858</v>
      </c>
      <c r="G2677" s="11">
        <f>OM[[#This Row],[∆ AUM]]-OM[[#This Row],[effetto mercato]]</f>
        <v>-965469.13553611585</v>
      </c>
    </row>
    <row r="2678" spans="1:7">
      <c r="A2678" s="4">
        <v>45902</v>
      </c>
      <c r="B2678">
        <v>-0.29609999999999997</v>
      </c>
      <c r="C2678" s="9">
        <f>OM[[#This Row],[Variaz]]/100</f>
        <v>-2.9609999999999997E-3</v>
      </c>
      <c r="D2678" s="10">
        <f>AUM[[#This Row],[ Etica Obbligazionario Misto]]</f>
        <v>1180784348.6699998</v>
      </c>
      <c r="E2678" s="10">
        <f>D2677*OM[[#This Row],[Variazione percentuale]]</f>
        <v>-3508017.6059207995</v>
      </c>
      <c r="F2678" s="11">
        <f>OM[[#This Row],[AUM]]-D2677</f>
        <v>-3956484.1300001144</v>
      </c>
      <c r="G2678" s="11">
        <f>OM[[#This Row],[∆ AUM]]-OM[[#This Row],[effetto mercato]]</f>
        <v>-448466.5240793149</v>
      </c>
    </row>
    <row r="2679" spans="1:7">
      <c r="A2679" s="4">
        <v>45903</v>
      </c>
      <c r="B2679">
        <v>0.2324</v>
      </c>
      <c r="C2679" s="9">
        <f>OM[[#This Row],[Variaz]]/100</f>
        <v>2.3240000000000001E-3</v>
      </c>
      <c r="D2679" s="10">
        <f>AUM[[#This Row],[ Etica Obbligazionario Misto]]</f>
        <v>1182455749.24</v>
      </c>
      <c r="E2679" s="10">
        <f>D2678*OM[[#This Row],[Variazione percentuale]]</f>
        <v>2744142.8263090798</v>
      </c>
      <c r="F2679" s="11">
        <f>OM[[#This Row],[AUM]]-D2678</f>
        <v>1671400.5700001717</v>
      </c>
      <c r="G2679" s="11">
        <f>OM[[#This Row],[∆ AUM]]-OM[[#This Row],[effetto mercato]]</f>
        <v>-1072742.2563089081</v>
      </c>
    </row>
    <row r="2680" spans="1:7">
      <c r="A2680" s="4">
        <v>45904</v>
      </c>
      <c r="B2680">
        <v>0.24479999999999999</v>
      </c>
      <c r="C2680" s="9">
        <f>OM[[#This Row],[Variaz]]/100</f>
        <v>2.4480000000000001E-3</v>
      </c>
      <c r="D2680" s="10">
        <f>AUM[[#This Row],[ Etica Obbligazionario Misto]]</f>
        <v>1183059576.29</v>
      </c>
      <c r="E2680" s="10">
        <f>D2679*OM[[#This Row],[Variazione percentuale]]</f>
        <v>2894651.6741395202</v>
      </c>
      <c r="F2680" s="11">
        <f>OM[[#This Row],[AUM]]-D2679</f>
        <v>603827.04999995232</v>
      </c>
      <c r="G2680" s="11">
        <f>OM[[#This Row],[∆ AUM]]-OM[[#This Row],[effetto mercato]]</f>
        <v>-2290824.6241395678</v>
      </c>
    </row>
    <row r="2681" spans="1:7">
      <c r="A2681" s="4">
        <v>45905</v>
      </c>
      <c r="B2681">
        <v>0.2185</v>
      </c>
      <c r="C2681" s="9">
        <f>OM[[#This Row],[Variaz]]/100</f>
        <v>2.1849999999999999E-3</v>
      </c>
      <c r="D2681" s="10">
        <f>AUM[[#This Row],[ Etica Obbligazionario Misto]]</f>
        <v>1184870079.4200001</v>
      </c>
      <c r="E2681" s="10">
        <f>D2680*OM[[#This Row],[Variazione percentuale]]</f>
        <v>2584985.1741936496</v>
      </c>
      <c r="F2681" s="11">
        <f>OM[[#This Row],[AUM]]-D2680</f>
        <v>1810503.1300001144</v>
      </c>
      <c r="G2681" s="11">
        <f>OM[[#This Row],[∆ AUM]]-OM[[#This Row],[effetto mercato]]</f>
        <v>-774482.04419353511</v>
      </c>
    </row>
    <row r="2682" spans="1:7">
      <c r="A2682" s="4">
        <v>45908</v>
      </c>
      <c r="B2682">
        <v>0.16669999999999999</v>
      </c>
      <c r="C2682" s="9">
        <f>OM[[#This Row],[Variaz]]/100</f>
        <v>1.6669999999999999E-3</v>
      </c>
      <c r="D2682" s="10">
        <f>AUM[[#This Row],[ Etica Obbligazionario Misto]]</f>
        <v>1185134585.4099998</v>
      </c>
      <c r="E2682" s="10">
        <f>D2681*OM[[#This Row],[Variazione percentuale]]</f>
        <v>1975178.4223931399</v>
      </c>
      <c r="F2682" s="11">
        <f>OM[[#This Row],[AUM]]-D2681</f>
        <v>264505.98999977112</v>
      </c>
      <c r="G2682" s="11">
        <f>OM[[#This Row],[∆ AUM]]-OM[[#This Row],[effetto mercato]]</f>
        <v>-1710672.4323933688</v>
      </c>
    </row>
    <row r="2683" spans="1:7">
      <c r="A2683" s="4">
        <v>45909</v>
      </c>
      <c r="B2683">
        <v>-3.8399999999999997E-2</v>
      </c>
      <c r="C2683" s="9">
        <f>OM[[#This Row],[Variaz]]/100</f>
        <v>-3.8399999999999996E-4</v>
      </c>
      <c r="D2683" s="10">
        <f>AUM[[#This Row],[ Etica Obbligazionario Misto]]</f>
        <v>1183475244.6799998</v>
      </c>
      <c r="E2683" s="10">
        <f>D2682*OM[[#This Row],[Variazione percentuale]]</f>
        <v>-455091.68079743988</v>
      </c>
      <c r="F2683" s="11">
        <f>OM[[#This Row],[AUM]]-D2682</f>
        <v>-1659340.7300000191</v>
      </c>
      <c r="G2683" s="11">
        <f>OM[[#This Row],[∆ AUM]]-OM[[#This Row],[effetto mercato]]</f>
        <v>-1204249.0492025791</v>
      </c>
    </row>
    <row r="2684" spans="1:7">
      <c r="A2684" s="4">
        <v>45910</v>
      </c>
      <c r="B2684">
        <v>8.9599999999999999E-2</v>
      </c>
      <c r="C2684" s="9">
        <f>OM[[#This Row],[Variaz]]/100</f>
        <v>8.9599999999999999E-4</v>
      </c>
      <c r="D2684" s="10">
        <f>AUM[[#This Row],[ Etica Obbligazionario Misto]]</f>
        <v>1183487794.8199999</v>
      </c>
      <c r="E2684" s="10">
        <f>D2683*OM[[#This Row],[Variazione percentuale]]</f>
        <v>1060393.8192332799</v>
      </c>
      <c r="F2684" s="11">
        <f>OM[[#This Row],[AUM]]-D2683</f>
        <v>12550.140000104904</v>
      </c>
      <c r="G2684" s="11">
        <f>OM[[#This Row],[∆ AUM]]-OM[[#This Row],[effetto mercato]]</f>
        <v>-1047843.679233175</v>
      </c>
    </row>
    <row r="2685" spans="1:7">
      <c r="A2685" s="4">
        <v>45911</v>
      </c>
      <c r="B2685">
        <v>0.12790000000000001</v>
      </c>
      <c r="C2685" s="9">
        <f>OM[[#This Row],[Variaz]]/100</f>
        <v>1.2790000000000002E-3</v>
      </c>
      <c r="D2685" s="10">
        <f>AUM[[#This Row],[ Etica Obbligazionario Misto]]</f>
        <v>1183774451.5899999</v>
      </c>
      <c r="E2685" s="10">
        <f>D2684*OM[[#This Row],[Variazione percentuale]]</f>
        <v>1513680.8895747801</v>
      </c>
      <c r="F2685" s="11">
        <f>OM[[#This Row],[AUM]]-D2684</f>
        <v>286656.76999998093</v>
      </c>
      <c r="G2685" s="11">
        <f>OM[[#This Row],[∆ AUM]]-OM[[#This Row],[effetto mercato]]</f>
        <v>-1227024.1195747992</v>
      </c>
    </row>
    <row r="2686" spans="1:7">
      <c r="A2686" s="4">
        <v>45912</v>
      </c>
      <c r="B2686">
        <v>-0.31940000000000002</v>
      </c>
      <c r="C2686" s="9">
        <f>OM[[#This Row],[Variaz]]/100</f>
        <v>-3.1940000000000002E-3</v>
      </c>
      <c r="D2686" s="10">
        <f>AUM[[#This Row],[ Etica Obbligazionario Misto]]</f>
        <v>1178829746.45</v>
      </c>
      <c r="E2686" s="10">
        <f>D2685*OM[[#This Row],[Variazione percentuale]]</f>
        <v>-3780975.5983784599</v>
      </c>
      <c r="F2686" s="11">
        <f>OM[[#This Row],[AUM]]-D2685</f>
        <v>-4944705.1399998665</v>
      </c>
      <c r="G2686" s="11">
        <f>OM[[#This Row],[∆ AUM]]-OM[[#This Row],[effetto mercato]]</f>
        <v>-1163729.5416214066</v>
      </c>
    </row>
    <row r="2687" spans="1:7">
      <c r="A2687" s="4">
        <v>45915</v>
      </c>
      <c r="B2687">
        <v>0.15379999999999999</v>
      </c>
      <c r="C2687" s="9">
        <f>OM[[#This Row],[Variaz]]/100</f>
        <v>1.5379999999999999E-3</v>
      </c>
      <c r="D2687" s="10">
        <f>AUM[[#This Row],[ Etica Obbligazionario Misto]]</f>
        <v>1178001770.45</v>
      </c>
      <c r="E2687" s="10">
        <f>D2686*OM[[#This Row],[Variazione percentuale]]</f>
        <v>1813040.1500400999</v>
      </c>
      <c r="F2687" s="11">
        <f>OM[[#This Row],[AUM]]-D2686</f>
        <v>-827976</v>
      </c>
      <c r="G2687" s="11">
        <f>OM[[#This Row],[∆ AUM]]-OM[[#This Row],[effetto mercato]]</f>
        <v>-2641016.1500400999</v>
      </c>
    </row>
    <row r="2688" spans="1:7">
      <c r="A2688" s="4">
        <v>45916</v>
      </c>
      <c r="B2688">
        <v>-8.9599999999999999E-2</v>
      </c>
      <c r="C2688" s="9">
        <f>OM[[#This Row],[Variaz]]/100</f>
        <v>-8.9599999999999999E-4</v>
      </c>
      <c r="D2688" s="10">
        <f>AUM[[#This Row],[ Etica Obbligazionario Misto]]</f>
        <v>1175526351.53</v>
      </c>
      <c r="E2688" s="10">
        <f>D2687*OM[[#This Row],[Variazione percentuale]]</f>
        <v>-1055489.5863232</v>
      </c>
      <c r="F2688" s="11">
        <f>OM[[#This Row],[AUM]]-D2687</f>
        <v>-2475418.9200000763</v>
      </c>
      <c r="G2688" s="11">
        <f>OM[[#This Row],[∆ AUM]]-OM[[#This Row],[effetto mercato]]</f>
        <v>-1419929.3336768763</v>
      </c>
    </row>
    <row r="2689" spans="1:7">
      <c r="A2689" s="4">
        <v>45917</v>
      </c>
      <c r="B2689">
        <v>7.6899999999999996E-2</v>
      </c>
      <c r="C2689" s="9">
        <f>OM[[#This Row],[Variaz]]/100</f>
        <v>7.6899999999999994E-4</v>
      </c>
      <c r="D2689" s="10">
        <f>AUM[[#This Row],[ Etica Obbligazionario Misto]]</f>
        <v>1175148333.0599999</v>
      </c>
      <c r="E2689" s="10">
        <f>D2688*OM[[#This Row],[Variazione percentuale]]</f>
        <v>903979.76432656986</v>
      </c>
      <c r="F2689" s="11">
        <f>OM[[#This Row],[AUM]]-D2688</f>
        <v>-378018.47000002861</v>
      </c>
      <c r="G2689" s="11">
        <f>OM[[#This Row],[∆ AUM]]-OM[[#This Row],[effetto mercato]]</f>
        <v>-1281998.2343265985</v>
      </c>
    </row>
    <row r="2690" spans="1:7">
      <c r="A2690" s="4">
        <v>45918</v>
      </c>
      <c r="B2690">
        <v>-0.1152</v>
      </c>
      <c r="C2690" s="9">
        <f>OM[[#This Row],[Variaz]]/100</f>
        <v>-1.152E-3</v>
      </c>
      <c r="D2690" s="10">
        <f>AUM[[#This Row],[ Etica Obbligazionario Misto]]</f>
        <v>1171976303.1700001</v>
      </c>
      <c r="E2690" s="10">
        <f>D2689*OM[[#This Row],[Variazione percentuale]]</f>
        <v>-1353770.87968512</v>
      </c>
      <c r="F2690" s="11">
        <f>OM[[#This Row],[AUM]]-D2689</f>
        <v>-3172029.8899998665</v>
      </c>
      <c r="G2690" s="11">
        <f>OM[[#This Row],[∆ AUM]]-OM[[#This Row],[effetto mercato]]</f>
        <v>-1818259.0103147465</v>
      </c>
    </row>
    <row r="2691" spans="1:7">
      <c r="A2691" s="4">
        <v>45919</v>
      </c>
      <c r="B2691">
        <v>-5.1299999999999998E-2</v>
      </c>
      <c r="C2691" s="9">
        <f>OM[[#This Row],[Variaz]]/100</f>
        <v>-5.13E-4</v>
      </c>
      <c r="D2691" s="10">
        <f>AUM[[#This Row],[ Etica Obbligazionario Misto]]</f>
        <v>1169589166.74</v>
      </c>
      <c r="E2691" s="10">
        <f>D2690*OM[[#This Row],[Variazione percentuale]]</f>
        <v>-601223.84352621005</v>
      </c>
      <c r="F2691" s="11">
        <f>OM[[#This Row],[AUM]]-D2690</f>
        <v>-2387136.4300000668</v>
      </c>
      <c r="G2691" s="11">
        <f>OM[[#This Row],[∆ AUM]]-OM[[#This Row],[effetto mercato]]</f>
        <v>-1785912.5864738566</v>
      </c>
    </row>
    <row r="2692" spans="1:7">
      <c r="A2692" s="4">
        <v>45922</v>
      </c>
      <c r="B2692">
        <v>2.5600000000000001E-2</v>
      </c>
      <c r="C2692" s="9"/>
      <c r="D2692" s="10" t="e">
        <f>AUM[[#This Row],[ Etica Obbligazionario Misto]]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71E1-71E6-4ACF-A41F-476A4CD6B52D}">
  <sheetPr codeName="Foglio9"/>
  <dimension ref="A1:G2692"/>
  <sheetViews>
    <sheetView workbookViewId="0"/>
  </sheetViews>
  <sheetFormatPr defaultColWidth="8.85546875" defaultRowHeight="15"/>
  <cols>
    <col min="1" max="1" width="42.42578125" bestFit="1" customWidth="1"/>
    <col min="3" max="3" width="23.7109375" customWidth="1"/>
    <col min="4" max="4" width="16.85546875" bestFit="1" customWidth="1"/>
    <col min="5" max="5" width="17.42578125" bestFit="1" customWidth="1"/>
    <col min="6" max="7" width="13.140625" bestFit="1" customWidth="1"/>
  </cols>
  <sheetData>
    <row r="1" spans="1:7">
      <c r="A1" t="s">
        <v>14</v>
      </c>
      <c r="B1" t="s">
        <v>47</v>
      </c>
    </row>
    <row r="2" spans="1: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2" t="s">
        <v>21</v>
      </c>
      <c r="G2" t="s">
        <v>22</v>
      </c>
    </row>
    <row r="3" spans="1:7">
      <c r="A3" s="4" t="e">
        <f ca="1">_xll.BDH(B1,"PR052",'AUM Fondi'!A3,TODAY(),"cols=2;rows=2690")</f>
        <v>#NAME?</v>
      </c>
      <c r="B3">
        <v>9.6699999999999994E-2</v>
      </c>
      <c r="C3" s="6">
        <f>BT[[#This Row],[Variaz]]/100</f>
        <v>9.6699999999999998E-4</v>
      </c>
      <c r="D3" s="10">
        <f>AUM[[#This Row],[ Etica Obbligazionario Breve Termine]]</f>
        <v>195477884.06</v>
      </c>
      <c r="E3" s="10" t="s">
        <v>23</v>
      </c>
      <c r="F3" s="11" t="s">
        <v>23</v>
      </c>
      <c r="G3" s="11" t="s">
        <v>23</v>
      </c>
    </row>
    <row r="4" spans="1:7">
      <c r="A4" s="4">
        <v>42009</v>
      </c>
      <c r="B4">
        <v>-8.0500000000000002E-2</v>
      </c>
      <c r="C4" s="6">
        <f>BT[[#This Row],[Variaz]]/100</f>
        <v>-8.0500000000000005E-4</v>
      </c>
      <c r="D4" s="10">
        <f>AUM[[#This Row],[ Etica Obbligazionario Breve Termine]]</f>
        <v>195217371.09999999</v>
      </c>
      <c r="E4" s="10">
        <f>D3*BT[[#This Row],[Variazione percentuale]]</f>
        <v>-157359.69666830002</v>
      </c>
      <c r="F4" s="11">
        <f>BT[[#This Row],[AUM]]-D3</f>
        <v>-260512.96000000834</v>
      </c>
      <c r="G4" s="11">
        <f>BT[[#This Row],[∆ AUM]]-BT[[#This Row],[effetto mercato]]</f>
        <v>-103153.26333170832</v>
      </c>
    </row>
    <row r="5" spans="1:7">
      <c r="A5" s="4">
        <v>42011</v>
      </c>
      <c r="B5">
        <v>-6.4500000000000002E-2</v>
      </c>
      <c r="C5" s="6">
        <f>BT[[#This Row],[Variaz]]/100</f>
        <v>-6.4500000000000007E-4</v>
      </c>
      <c r="D5" s="10">
        <f>AUM[[#This Row],[ Etica Obbligazionario Breve Termine]]</f>
        <v>195066016.58000001</v>
      </c>
      <c r="E5" s="10">
        <f>D4*BT[[#This Row],[Variazione percentuale]]</f>
        <v>-125915.20435950001</v>
      </c>
      <c r="F5" s="11">
        <f>BT[[#This Row],[AUM]]-D4</f>
        <v>-151354.51999998093</v>
      </c>
      <c r="G5" s="11">
        <f>BT[[#This Row],[∆ AUM]]-BT[[#This Row],[effetto mercato]]</f>
        <v>-25439.315640480912</v>
      </c>
    </row>
    <row r="6" spans="1:7">
      <c r="A6" s="4">
        <v>42012</v>
      </c>
      <c r="B6">
        <v>3.2300000000000002E-2</v>
      </c>
      <c r="C6" s="6">
        <f>BT[[#This Row],[Variaz]]/100</f>
        <v>3.2300000000000004E-4</v>
      </c>
      <c r="D6" s="10">
        <f>AUM[[#This Row],[ Etica Obbligazionario Breve Termine]]</f>
        <v>195448946.78</v>
      </c>
      <c r="E6" s="10">
        <f>D5*BT[[#This Row],[Variazione percentuale]]</f>
        <v>63006.323355340013</v>
      </c>
      <c r="F6" s="11">
        <f>BT[[#This Row],[AUM]]-D5</f>
        <v>382930.19999998808</v>
      </c>
      <c r="G6" s="11">
        <f>BT[[#This Row],[∆ AUM]]-BT[[#This Row],[effetto mercato]]</f>
        <v>319923.87664464809</v>
      </c>
    </row>
    <row r="7" spans="1:7">
      <c r="A7" s="4">
        <v>42013</v>
      </c>
      <c r="B7">
        <v>-1.61E-2</v>
      </c>
      <c r="C7" s="6">
        <f>BT[[#This Row],[Variaz]]/100</f>
        <v>-1.6100000000000001E-4</v>
      </c>
      <c r="D7" s="10">
        <f>AUM[[#This Row],[ Etica Obbligazionario Breve Termine]]</f>
        <v>195943398.38</v>
      </c>
      <c r="E7" s="10">
        <f>D6*BT[[#This Row],[Variazione percentuale]]</f>
        <v>-31467.280431580002</v>
      </c>
      <c r="F7" s="11">
        <f>BT[[#This Row],[AUM]]-D6</f>
        <v>494451.59999999404</v>
      </c>
      <c r="G7" s="11">
        <f>BT[[#This Row],[∆ AUM]]-BT[[#This Row],[effetto mercato]]</f>
        <v>525918.88043157407</v>
      </c>
    </row>
    <row r="8" spans="1:7">
      <c r="A8" s="4">
        <v>42016</v>
      </c>
      <c r="B8">
        <v>3.2300000000000002E-2</v>
      </c>
      <c r="C8" s="6">
        <f>BT[[#This Row],[Variaz]]/100</f>
        <v>3.2300000000000004E-4</v>
      </c>
      <c r="D8" s="10">
        <f>AUM[[#This Row],[ Etica Obbligazionario Breve Termine]]</f>
        <v>196381330.56999999</v>
      </c>
      <c r="E8" s="10">
        <f>D7*BT[[#This Row],[Variazione percentuale]]</f>
        <v>63289.717676740009</v>
      </c>
      <c r="F8" s="11">
        <f>BT[[#This Row],[AUM]]-D7</f>
        <v>437932.18999999762</v>
      </c>
      <c r="G8" s="11">
        <f>BT[[#This Row],[∆ AUM]]-BT[[#This Row],[effetto mercato]]</f>
        <v>374642.47232325759</v>
      </c>
    </row>
    <row r="9" spans="1:7">
      <c r="A9" s="4">
        <v>42017</v>
      </c>
      <c r="B9">
        <v>0</v>
      </c>
      <c r="C9" s="6">
        <f>BT[[#This Row],[Variaz]]/100</f>
        <v>0</v>
      </c>
      <c r="D9" s="10">
        <f>AUM[[#This Row],[ Etica Obbligazionario Breve Termine]]</f>
        <v>196059316.27000001</v>
      </c>
      <c r="E9" s="10">
        <f>D8*BT[[#This Row],[Variazione percentuale]]</f>
        <v>0</v>
      </c>
      <c r="F9" s="11">
        <f>BT[[#This Row],[AUM]]-D8</f>
        <v>-322014.29999998212</v>
      </c>
      <c r="G9" s="11">
        <f>BT[[#This Row],[∆ AUM]]-BT[[#This Row],[effetto mercato]]</f>
        <v>-322014.29999998212</v>
      </c>
    </row>
    <row r="10" spans="1:7">
      <c r="A10" s="4">
        <v>42018</v>
      </c>
      <c r="B10">
        <v>1.61E-2</v>
      </c>
      <c r="C10" s="6">
        <f>BT[[#This Row],[Variaz]]/100</f>
        <v>1.6100000000000001E-4</v>
      </c>
      <c r="D10" s="10">
        <f>AUM[[#This Row],[ Etica Obbligazionario Breve Termine]]</f>
        <v>196057968.38</v>
      </c>
      <c r="E10" s="10">
        <f>D9*BT[[#This Row],[Variazione percentuale]]</f>
        <v>31565.549919470002</v>
      </c>
      <c r="F10" s="11">
        <f>BT[[#This Row],[AUM]]-D9</f>
        <v>-1347.8900000154972</v>
      </c>
      <c r="G10" s="11">
        <f>BT[[#This Row],[∆ AUM]]-BT[[#This Row],[effetto mercato]]</f>
        <v>-32913.4399194855</v>
      </c>
    </row>
    <row r="11" spans="1:7">
      <c r="A11" s="4">
        <v>42019</v>
      </c>
      <c r="B11">
        <v>3.2199999999999999E-2</v>
      </c>
      <c r="C11" s="6">
        <f>BT[[#This Row],[Variaz]]/100</f>
        <v>3.2200000000000002E-4</v>
      </c>
      <c r="D11" s="10">
        <f>AUM[[#This Row],[ Etica Obbligazionario Breve Termine]]</f>
        <v>196266522.78</v>
      </c>
      <c r="E11" s="10">
        <f>D10*BT[[#This Row],[Variazione percentuale]]</f>
        <v>63130.665818360001</v>
      </c>
      <c r="F11" s="11">
        <f>BT[[#This Row],[AUM]]-D10</f>
        <v>208554.40000000596</v>
      </c>
      <c r="G11" s="11">
        <f>BT[[#This Row],[∆ AUM]]-BT[[#This Row],[effetto mercato]]</f>
        <v>145423.73418164597</v>
      </c>
    </row>
    <row r="12" spans="1:7">
      <c r="A12" s="4">
        <v>42020</v>
      </c>
      <c r="B12">
        <v>8.0600000000000005E-2</v>
      </c>
      <c r="C12" s="6">
        <f>BT[[#This Row],[Variaz]]/100</f>
        <v>8.0600000000000008E-4</v>
      </c>
      <c r="D12" s="10">
        <f>AUM[[#This Row],[ Etica Obbligazionario Breve Termine]]</f>
        <v>196930635.14999998</v>
      </c>
      <c r="E12" s="10">
        <f>D11*BT[[#This Row],[Variazione percentuale]]</f>
        <v>158190.81736068003</v>
      </c>
      <c r="F12" s="11">
        <f>BT[[#This Row],[AUM]]-D11</f>
        <v>664112.36999997497</v>
      </c>
      <c r="G12" s="11">
        <f>BT[[#This Row],[∆ AUM]]-BT[[#This Row],[effetto mercato]]</f>
        <v>505921.55263929494</v>
      </c>
    </row>
    <row r="13" spans="1:7">
      <c r="A13" s="4">
        <v>42023</v>
      </c>
      <c r="B13">
        <v>3.2199999999999999E-2</v>
      </c>
      <c r="C13" s="6">
        <f>BT[[#This Row],[Variaz]]/100</f>
        <v>3.2200000000000002E-4</v>
      </c>
      <c r="D13" s="10">
        <f>AUM[[#This Row],[ Etica Obbligazionario Breve Termine]]</f>
        <v>196991771.78</v>
      </c>
      <c r="E13" s="10">
        <f>D12*BT[[#This Row],[Variazione percentuale]]</f>
        <v>63411.664518299993</v>
      </c>
      <c r="F13" s="11">
        <f>BT[[#This Row],[AUM]]-D12</f>
        <v>61136.630000025034</v>
      </c>
      <c r="G13" s="11">
        <f>BT[[#This Row],[∆ AUM]]-BT[[#This Row],[effetto mercato]]</f>
        <v>-2275.0345182749588</v>
      </c>
    </row>
    <row r="14" spans="1:7">
      <c r="A14" s="4">
        <v>42024</v>
      </c>
      <c r="B14">
        <v>1.61E-2</v>
      </c>
      <c r="C14" s="6">
        <f>BT[[#This Row],[Variaz]]/100</f>
        <v>1.6100000000000001E-4</v>
      </c>
      <c r="D14" s="10">
        <f>AUM[[#This Row],[ Etica Obbligazionario Breve Termine]]</f>
        <v>197118100.73999998</v>
      </c>
      <c r="E14" s="10">
        <f>D13*BT[[#This Row],[Variazione percentuale]]</f>
        <v>31715.675256580002</v>
      </c>
      <c r="F14" s="11">
        <f>BT[[#This Row],[AUM]]-D13</f>
        <v>126328.95999997854</v>
      </c>
      <c r="G14" s="11">
        <f>BT[[#This Row],[∆ AUM]]-BT[[#This Row],[effetto mercato]]</f>
        <v>94613.284743398544</v>
      </c>
    </row>
    <row r="15" spans="1:7">
      <c r="A15" s="4">
        <v>42025</v>
      </c>
      <c r="B15">
        <v>0</v>
      </c>
      <c r="C15" s="6">
        <f>BT[[#This Row],[Variaz]]/100</f>
        <v>0</v>
      </c>
      <c r="D15" s="10">
        <f>AUM[[#This Row],[ Etica Obbligazionario Breve Termine]]</f>
        <v>196939092.60000002</v>
      </c>
      <c r="E15" s="10">
        <f>D14*BT[[#This Row],[Variazione percentuale]]</f>
        <v>0</v>
      </c>
      <c r="F15" s="11">
        <f>BT[[#This Row],[AUM]]-D14</f>
        <v>-179008.13999995589</v>
      </c>
      <c r="G15" s="11">
        <f>BT[[#This Row],[∆ AUM]]-BT[[#This Row],[effetto mercato]]</f>
        <v>-179008.13999995589</v>
      </c>
    </row>
    <row r="16" spans="1:7">
      <c r="A16" s="4">
        <v>42026</v>
      </c>
      <c r="B16">
        <v>0.1288</v>
      </c>
      <c r="C16" s="6">
        <f>BT[[#This Row],[Variaz]]/100</f>
        <v>1.2880000000000001E-3</v>
      </c>
      <c r="D16" s="10">
        <f>AUM[[#This Row],[ Etica Obbligazionario Breve Termine]]</f>
        <v>196939437.87</v>
      </c>
      <c r="E16" s="10">
        <f>D15*BT[[#This Row],[Variazione percentuale]]</f>
        <v>253657.55126880005</v>
      </c>
      <c r="F16" s="11">
        <f>BT[[#This Row],[AUM]]-D15</f>
        <v>345.26999998092651</v>
      </c>
      <c r="G16" s="11">
        <f>BT[[#This Row],[∆ AUM]]-BT[[#This Row],[effetto mercato]]</f>
        <v>-253312.28126881912</v>
      </c>
    </row>
    <row r="17" spans="1:7">
      <c r="A17" s="4">
        <v>42027</v>
      </c>
      <c r="B17">
        <v>0</v>
      </c>
      <c r="C17" s="6">
        <f>BT[[#This Row],[Variaz]]/100</f>
        <v>0</v>
      </c>
      <c r="D17" s="10">
        <f>AUM[[#This Row],[ Etica Obbligazionario Breve Termine]]</f>
        <v>197008603.81999999</v>
      </c>
      <c r="E17" s="10">
        <f>D16*BT[[#This Row],[Variazione percentuale]]</f>
        <v>0</v>
      </c>
      <c r="F17" s="11">
        <f>BT[[#This Row],[AUM]]-D16</f>
        <v>69165.949999988079</v>
      </c>
      <c r="G17" s="11">
        <f>BT[[#This Row],[∆ AUM]]-BT[[#This Row],[effetto mercato]]</f>
        <v>69165.949999988079</v>
      </c>
    </row>
    <row r="18" spans="1:7">
      <c r="A18" s="4">
        <v>42030</v>
      </c>
      <c r="B18">
        <v>-4.82E-2</v>
      </c>
      <c r="C18" s="6">
        <f>BT[[#This Row],[Variaz]]/100</f>
        <v>-4.8200000000000001E-4</v>
      </c>
      <c r="D18" s="10">
        <f>AUM[[#This Row],[ Etica Obbligazionario Breve Termine]]</f>
        <v>197142480.66999999</v>
      </c>
      <c r="E18" s="10">
        <f>D17*BT[[#This Row],[Variazione percentuale]]</f>
        <v>-94958.147041239994</v>
      </c>
      <c r="F18" s="11">
        <f>BT[[#This Row],[AUM]]-D17</f>
        <v>133876.84999999404</v>
      </c>
      <c r="G18" s="11">
        <f>BT[[#This Row],[∆ AUM]]-BT[[#This Row],[effetto mercato]]</f>
        <v>228834.99704123405</v>
      </c>
    </row>
    <row r="19" spans="1:7">
      <c r="A19" s="4">
        <v>42031</v>
      </c>
      <c r="B19">
        <v>-4.82E-2</v>
      </c>
      <c r="C19" s="6">
        <f>BT[[#This Row],[Variaz]]/100</f>
        <v>-4.8200000000000001E-4</v>
      </c>
      <c r="D19" s="10">
        <f>AUM[[#This Row],[ Etica Obbligazionario Breve Termine]]</f>
        <v>197234158.90000001</v>
      </c>
      <c r="E19" s="10">
        <f>D18*BT[[#This Row],[Variazione percentuale]]</f>
        <v>-95022.675682939996</v>
      </c>
      <c r="F19" s="11">
        <f>BT[[#This Row],[AUM]]-D18</f>
        <v>91678.230000019073</v>
      </c>
      <c r="G19" s="11">
        <f>BT[[#This Row],[∆ AUM]]-BT[[#This Row],[effetto mercato]]</f>
        <v>186700.90568295907</v>
      </c>
    </row>
    <row r="20" spans="1:7">
      <c r="A20" s="4">
        <v>42032</v>
      </c>
      <c r="B20">
        <v>-4.8300000000000003E-2</v>
      </c>
      <c r="C20" s="6">
        <f>BT[[#This Row],[Variaz]]/100</f>
        <v>-4.8300000000000003E-4</v>
      </c>
      <c r="D20" s="10">
        <f>AUM[[#This Row],[ Etica Obbligazionario Breve Termine]]</f>
        <v>196984934.41</v>
      </c>
      <c r="E20" s="10">
        <f>D19*BT[[#This Row],[Variazione percentuale]]</f>
        <v>-95264.098748700009</v>
      </c>
      <c r="F20" s="11">
        <f>BT[[#This Row],[AUM]]-D19</f>
        <v>-249224.49000000954</v>
      </c>
      <c r="G20" s="11">
        <f>BT[[#This Row],[∆ AUM]]-BT[[#This Row],[effetto mercato]]</f>
        <v>-153960.39125130954</v>
      </c>
    </row>
    <row r="21" spans="1:7">
      <c r="A21" s="4">
        <v>42033</v>
      </c>
      <c r="B21">
        <v>-1.61E-2</v>
      </c>
      <c r="C21" s="6">
        <f>BT[[#This Row],[Variaz]]/100</f>
        <v>-1.6100000000000001E-4</v>
      </c>
      <c r="D21" s="10">
        <f>AUM[[#This Row],[ Etica Obbligazionario Breve Termine]]</f>
        <v>196676045.80000001</v>
      </c>
      <c r="E21" s="10">
        <f>D20*BT[[#This Row],[Variazione percentuale]]</f>
        <v>-31714.574440010001</v>
      </c>
      <c r="F21" s="11">
        <f>BT[[#This Row],[AUM]]-D20</f>
        <v>-308888.6099999845</v>
      </c>
      <c r="G21" s="11">
        <f>BT[[#This Row],[∆ AUM]]-BT[[#This Row],[effetto mercato]]</f>
        <v>-277174.03555997449</v>
      </c>
    </row>
    <row r="22" spans="1:7">
      <c r="A22" s="4">
        <v>42034</v>
      </c>
      <c r="B22">
        <v>3.2199999999999999E-2</v>
      </c>
      <c r="C22" s="6">
        <f>BT[[#This Row],[Variaz]]/100</f>
        <v>3.2200000000000002E-4</v>
      </c>
      <c r="D22" s="10">
        <f>AUM[[#This Row],[ Etica Obbligazionario Breve Termine]]</f>
        <v>196798667.02000001</v>
      </c>
      <c r="E22" s="10">
        <f>D21*BT[[#This Row],[Variazione percentuale]]</f>
        <v>63329.686747600004</v>
      </c>
      <c r="F22" s="11">
        <f>BT[[#This Row],[AUM]]-D21</f>
        <v>122621.21999999881</v>
      </c>
      <c r="G22" s="11">
        <f>BT[[#This Row],[∆ AUM]]-BT[[#This Row],[effetto mercato]]</f>
        <v>59291.533252398804</v>
      </c>
    </row>
    <row r="23" spans="1:7">
      <c r="A23" s="4">
        <v>42037</v>
      </c>
      <c r="B23">
        <v>1.61E-2</v>
      </c>
      <c r="C23" s="6">
        <f>BT[[#This Row],[Variaz]]/100</f>
        <v>1.6100000000000001E-4</v>
      </c>
      <c r="D23" s="10">
        <f>AUM[[#This Row],[ Etica Obbligazionario Breve Termine]]</f>
        <v>196843675.59999999</v>
      </c>
      <c r="E23" s="10">
        <f>D22*BT[[#This Row],[Variazione percentuale]]</f>
        <v>31684.585390220003</v>
      </c>
      <c r="F23" s="11">
        <f>BT[[#This Row],[AUM]]-D22</f>
        <v>45008.579999983311</v>
      </c>
      <c r="G23" s="11">
        <f>BT[[#This Row],[∆ AUM]]-BT[[#This Row],[effetto mercato]]</f>
        <v>13323.994609763307</v>
      </c>
    </row>
    <row r="24" spans="1:7">
      <c r="A24" s="4">
        <v>42038</v>
      </c>
      <c r="B24">
        <v>4.8300000000000003E-2</v>
      </c>
      <c r="C24" s="6">
        <f>BT[[#This Row],[Variaz]]/100</f>
        <v>4.8300000000000003E-4</v>
      </c>
      <c r="D24" s="10">
        <f>AUM[[#This Row],[ Etica Obbligazionario Breve Termine]]</f>
        <v>196888101.65000001</v>
      </c>
      <c r="E24" s="10">
        <f>D23*BT[[#This Row],[Variazione percentuale]]</f>
        <v>95075.495314800006</v>
      </c>
      <c r="F24" s="11">
        <f>BT[[#This Row],[AUM]]-D23</f>
        <v>44426.050000011921</v>
      </c>
      <c r="G24" s="11">
        <f>BT[[#This Row],[∆ AUM]]-BT[[#This Row],[effetto mercato]]</f>
        <v>-50649.445314788085</v>
      </c>
    </row>
    <row r="25" spans="1:7">
      <c r="A25" s="4">
        <v>42039</v>
      </c>
      <c r="B25">
        <v>3.2199999999999999E-2</v>
      </c>
      <c r="C25" s="6">
        <f>BT[[#This Row],[Variaz]]/100</f>
        <v>3.2200000000000002E-4</v>
      </c>
      <c r="D25" s="10">
        <f>AUM[[#This Row],[ Etica Obbligazionario Breve Termine]]</f>
        <v>197087519.19</v>
      </c>
      <c r="E25" s="10">
        <f>D24*BT[[#This Row],[Variazione percentuale]]</f>
        <v>63397.968731300003</v>
      </c>
      <c r="F25" s="11">
        <f>BT[[#This Row],[AUM]]-D24</f>
        <v>199417.53999999166</v>
      </c>
      <c r="G25" s="11">
        <f>BT[[#This Row],[∆ AUM]]-BT[[#This Row],[effetto mercato]]</f>
        <v>136019.57126869165</v>
      </c>
    </row>
    <row r="26" spans="1:7">
      <c r="A26" s="4">
        <v>42040</v>
      </c>
      <c r="B26">
        <v>1.61E-2</v>
      </c>
      <c r="C26" s="6">
        <f>BT[[#This Row],[Variaz]]/100</f>
        <v>1.6100000000000001E-4</v>
      </c>
      <c r="D26" s="10">
        <f>AUM[[#This Row],[ Etica Obbligazionario Breve Termine]]</f>
        <v>197024846.59</v>
      </c>
      <c r="E26" s="10">
        <f>D25*BT[[#This Row],[Variazione percentuale]]</f>
        <v>31731.090589590003</v>
      </c>
      <c r="F26" s="11">
        <f>BT[[#This Row],[AUM]]-D25</f>
        <v>-62672.59999999404</v>
      </c>
      <c r="G26" s="11">
        <f>BT[[#This Row],[∆ AUM]]-BT[[#This Row],[effetto mercato]]</f>
        <v>-94403.690589584046</v>
      </c>
    </row>
    <row r="27" spans="1:7">
      <c r="A27" s="4">
        <v>42041</v>
      </c>
      <c r="B27">
        <v>-1.61E-2</v>
      </c>
      <c r="C27" s="6">
        <f>BT[[#This Row],[Variaz]]/100</f>
        <v>-1.6100000000000001E-4</v>
      </c>
      <c r="D27" s="10">
        <f>AUM[[#This Row],[ Etica Obbligazionario Breve Termine]]</f>
        <v>197189987.58000001</v>
      </c>
      <c r="E27" s="10">
        <f>D26*BT[[#This Row],[Variazione percentuale]]</f>
        <v>-31721.000300990003</v>
      </c>
      <c r="F27" s="11">
        <f>BT[[#This Row],[AUM]]-D26</f>
        <v>165140.99000000954</v>
      </c>
      <c r="G27" s="11">
        <f>BT[[#This Row],[∆ AUM]]-BT[[#This Row],[effetto mercato]]</f>
        <v>196861.99030099955</v>
      </c>
    </row>
    <row r="28" spans="1:7">
      <c r="A28" s="4">
        <v>42044</v>
      </c>
      <c r="B28">
        <v>-6.4299999999999996E-2</v>
      </c>
      <c r="C28" s="6">
        <f>BT[[#This Row],[Variaz]]/100</f>
        <v>-6.4299999999999991E-4</v>
      </c>
      <c r="D28" s="10">
        <f>AUM[[#This Row],[ Etica Obbligazionario Breve Termine]]</f>
        <v>197217366.36000001</v>
      </c>
      <c r="E28" s="10">
        <f>D27*BT[[#This Row],[Variazione percentuale]]</f>
        <v>-126793.16201393999</v>
      </c>
      <c r="F28" s="11">
        <f>BT[[#This Row],[AUM]]-D27</f>
        <v>27378.780000001192</v>
      </c>
      <c r="G28" s="11">
        <f>BT[[#This Row],[∆ AUM]]-BT[[#This Row],[effetto mercato]]</f>
        <v>154171.94201394118</v>
      </c>
    </row>
    <row r="29" spans="1:7">
      <c r="A29" s="4">
        <v>42045</v>
      </c>
      <c r="B29">
        <v>0</v>
      </c>
      <c r="C29" s="6">
        <f>BT[[#This Row],[Variaz]]/100</f>
        <v>0</v>
      </c>
      <c r="D29" s="10">
        <f>AUM[[#This Row],[ Etica Obbligazionario Breve Termine]]</f>
        <v>197180134.66</v>
      </c>
      <c r="E29" s="10">
        <f>D28*BT[[#This Row],[Variazione percentuale]]</f>
        <v>0</v>
      </c>
      <c r="F29" s="11">
        <f>BT[[#This Row],[AUM]]-D28</f>
        <v>-37231.700000017881</v>
      </c>
      <c r="G29" s="11">
        <f>BT[[#This Row],[∆ AUM]]-BT[[#This Row],[effetto mercato]]</f>
        <v>-37231.700000017881</v>
      </c>
    </row>
    <row r="30" spans="1:7">
      <c r="A30" s="4">
        <v>42046</v>
      </c>
      <c r="B30">
        <v>-1.61E-2</v>
      </c>
      <c r="C30" s="6">
        <f>BT[[#This Row],[Variaz]]/100</f>
        <v>-1.6100000000000001E-4</v>
      </c>
      <c r="D30" s="10">
        <f>AUM[[#This Row],[ Etica Obbligazionario Breve Termine]]</f>
        <v>197082834.02000001</v>
      </c>
      <c r="E30" s="10">
        <f>D29*BT[[#This Row],[Variazione percentuale]]</f>
        <v>-31746.00168026</v>
      </c>
      <c r="F30" s="11">
        <f>BT[[#This Row],[AUM]]-D29</f>
        <v>-97300.639999985695</v>
      </c>
      <c r="G30" s="11">
        <f>BT[[#This Row],[∆ AUM]]-BT[[#This Row],[effetto mercato]]</f>
        <v>-65554.638319725695</v>
      </c>
    </row>
    <row r="31" spans="1:7">
      <c r="A31" s="4">
        <v>42047</v>
      </c>
      <c r="B31">
        <v>3.2199999999999999E-2</v>
      </c>
      <c r="C31" s="6">
        <f>BT[[#This Row],[Variaz]]/100</f>
        <v>3.2200000000000002E-4</v>
      </c>
      <c r="D31" s="10">
        <f>AUM[[#This Row],[ Etica Obbligazionario Breve Termine]]</f>
        <v>197224048.25</v>
      </c>
      <c r="E31" s="10">
        <f>D30*BT[[#This Row],[Variazione percentuale]]</f>
        <v>63460.672554440011</v>
      </c>
      <c r="F31" s="11">
        <f>BT[[#This Row],[AUM]]-D30</f>
        <v>141214.22999998927</v>
      </c>
      <c r="G31" s="11">
        <f>BT[[#This Row],[∆ AUM]]-BT[[#This Row],[effetto mercato]]</f>
        <v>77753.557445549261</v>
      </c>
    </row>
    <row r="32" spans="1:7">
      <c r="A32" s="4">
        <v>42048</v>
      </c>
      <c r="B32">
        <v>3.2199999999999999E-2</v>
      </c>
      <c r="C32" s="6">
        <f>BT[[#This Row],[Variaz]]/100</f>
        <v>3.2200000000000002E-4</v>
      </c>
      <c r="D32" s="10">
        <f>AUM[[#This Row],[ Etica Obbligazionario Breve Termine]]</f>
        <v>198028850.84999999</v>
      </c>
      <c r="E32" s="10">
        <f>D31*BT[[#This Row],[Variazione percentuale]]</f>
        <v>63506.143536500007</v>
      </c>
      <c r="F32" s="11">
        <f>BT[[#This Row],[AUM]]-D31</f>
        <v>804802.59999999404</v>
      </c>
      <c r="G32" s="11">
        <f>BT[[#This Row],[∆ AUM]]-BT[[#This Row],[effetto mercato]]</f>
        <v>741296.45646349399</v>
      </c>
    </row>
    <row r="33" spans="1:7">
      <c r="A33" s="4">
        <v>42051</v>
      </c>
      <c r="B33">
        <v>-3.2199999999999999E-2</v>
      </c>
      <c r="C33" s="6">
        <f>BT[[#This Row],[Variaz]]/100</f>
        <v>-3.2200000000000002E-4</v>
      </c>
      <c r="D33" s="10">
        <f>AUM[[#This Row],[ Etica Obbligazionario Breve Termine]]</f>
        <v>197793219.27999997</v>
      </c>
      <c r="E33" s="10">
        <f>D32*BT[[#This Row],[Variazione percentuale]]</f>
        <v>-63765.289973700004</v>
      </c>
      <c r="F33" s="11">
        <f>BT[[#This Row],[AUM]]-D32</f>
        <v>-235631.57000002265</v>
      </c>
      <c r="G33" s="11">
        <f>BT[[#This Row],[∆ AUM]]-BT[[#This Row],[effetto mercato]]</f>
        <v>-171866.28002632264</v>
      </c>
    </row>
    <row r="34" spans="1:7">
      <c r="A34" s="4">
        <v>42052</v>
      </c>
      <c r="B34">
        <v>0</v>
      </c>
      <c r="C34" s="6">
        <f>BT[[#This Row],[Variaz]]/100</f>
        <v>0</v>
      </c>
      <c r="D34" s="10">
        <f>AUM[[#This Row],[ Etica Obbligazionario Breve Termine]]</f>
        <v>198417751.42000002</v>
      </c>
      <c r="E34" s="10">
        <f>D33*BT[[#This Row],[Variazione percentuale]]</f>
        <v>0</v>
      </c>
      <c r="F34" s="11">
        <f>BT[[#This Row],[AUM]]-D33</f>
        <v>624532.1400000453</v>
      </c>
      <c r="G34" s="11">
        <f>BT[[#This Row],[∆ AUM]]-BT[[#This Row],[effetto mercato]]</f>
        <v>624532.1400000453</v>
      </c>
    </row>
    <row r="35" spans="1:7">
      <c r="A35" s="4">
        <v>42053</v>
      </c>
      <c r="B35">
        <v>3.2199999999999999E-2</v>
      </c>
      <c r="C35" s="6">
        <f>BT[[#This Row],[Variaz]]/100</f>
        <v>3.2200000000000002E-4</v>
      </c>
      <c r="D35" s="10">
        <f>AUM[[#This Row],[ Etica Obbligazionario Breve Termine]]</f>
        <v>198240564.98000002</v>
      </c>
      <c r="E35" s="10">
        <f>D34*BT[[#This Row],[Variazione percentuale]]</f>
        <v>63890.515957240008</v>
      </c>
      <c r="F35" s="11">
        <f>BT[[#This Row],[AUM]]-D34</f>
        <v>-177186.43999999762</v>
      </c>
      <c r="G35" s="11">
        <f>BT[[#This Row],[∆ AUM]]-BT[[#This Row],[effetto mercato]]</f>
        <v>-241076.95595723763</v>
      </c>
    </row>
    <row r="36" spans="1:7">
      <c r="A36" s="4">
        <v>42054</v>
      </c>
      <c r="B36">
        <v>1.61E-2</v>
      </c>
      <c r="C36" s="6">
        <f>BT[[#This Row],[Variaz]]/100</f>
        <v>1.6100000000000001E-4</v>
      </c>
      <c r="D36" s="10">
        <f>AUM[[#This Row],[ Etica Obbligazionario Breve Termine]]</f>
        <v>198502985.05000001</v>
      </c>
      <c r="E36" s="10">
        <f>D35*BT[[#This Row],[Variazione percentuale]]</f>
        <v>31916.730961780006</v>
      </c>
      <c r="F36" s="11">
        <f>BT[[#This Row],[AUM]]-D35</f>
        <v>262420.06999999285</v>
      </c>
      <c r="G36" s="11">
        <f>BT[[#This Row],[∆ AUM]]-BT[[#This Row],[effetto mercato]]</f>
        <v>230503.33903821284</v>
      </c>
    </row>
    <row r="37" spans="1:7">
      <c r="A37" s="4">
        <v>42055</v>
      </c>
      <c r="B37">
        <v>1.61E-2</v>
      </c>
      <c r="C37" s="6">
        <f>BT[[#This Row],[Variaz]]/100</f>
        <v>1.6100000000000001E-4</v>
      </c>
      <c r="D37" s="10">
        <f>AUM[[#This Row],[ Etica Obbligazionario Breve Termine]]</f>
        <v>198622888.37</v>
      </c>
      <c r="E37" s="10">
        <f>D36*BT[[#This Row],[Variazione percentuale]]</f>
        <v>31958.980593050004</v>
      </c>
      <c r="F37" s="11">
        <f>BT[[#This Row],[AUM]]-D36</f>
        <v>119903.31999999285</v>
      </c>
      <c r="G37" s="11">
        <f>BT[[#This Row],[∆ AUM]]-BT[[#This Row],[effetto mercato]]</f>
        <v>87944.339406942847</v>
      </c>
    </row>
    <row r="38" spans="1:7">
      <c r="A38" s="4">
        <v>42058</v>
      </c>
      <c r="B38">
        <v>6.4299999999999996E-2</v>
      </c>
      <c r="C38" s="6">
        <f>BT[[#This Row],[Variaz]]/100</f>
        <v>6.4299999999999991E-4</v>
      </c>
      <c r="D38" s="10">
        <f>AUM[[#This Row],[ Etica Obbligazionario Breve Termine]]</f>
        <v>198950440.85999998</v>
      </c>
      <c r="E38" s="10">
        <f>D37*BT[[#This Row],[Variazione percentuale]]</f>
        <v>127714.51722190999</v>
      </c>
      <c r="F38" s="11">
        <f>BT[[#This Row],[AUM]]-D37</f>
        <v>327552.48999997973</v>
      </c>
      <c r="G38" s="11">
        <f>BT[[#This Row],[∆ AUM]]-BT[[#This Row],[effetto mercato]]</f>
        <v>199837.97277806973</v>
      </c>
    </row>
    <row r="39" spans="1:7">
      <c r="A39" s="4">
        <v>42059</v>
      </c>
      <c r="B39">
        <v>3.2099999999999997E-2</v>
      </c>
      <c r="C39" s="6">
        <f>BT[[#This Row],[Variaz]]/100</f>
        <v>3.2099999999999994E-4</v>
      </c>
      <c r="D39" s="10">
        <f>AUM[[#This Row],[ Etica Obbligazionario Breve Termine]]</f>
        <v>199239638</v>
      </c>
      <c r="E39" s="10">
        <f>D38*BT[[#This Row],[Variazione percentuale]]</f>
        <v>63863.091516059983</v>
      </c>
      <c r="F39" s="11">
        <f>BT[[#This Row],[AUM]]-D38</f>
        <v>289197.1400000155</v>
      </c>
      <c r="G39" s="11">
        <f>BT[[#This Row],[∆ AUM]]-BT[[#This Row],[effetto mercato]]</f>
        <v>225334.0484839555</v>
      </c>
    </row>
    <row r="40" spans="1:7">
      <c r="A40" s="4">
        <v>42060</v>
      </c>
      <c r="B40">
        <v>1.61E-2</v>
      </c>
      <c r="C40" s="6">
        <f>BT[[#This Row],[Variaz]]/100</f>
        <v>1.6100000000000001E-4</v>
      </c>
      <c r="D40" s="10">
        <f>AUM[[#This Row],[ Etica Obbligazionario Breve Termine]]</f>
        <v>199364119.46000001</v>
      </c>
      <c r="E40" s="10">
        <f>D39*BT[[#This Row],[Variazione percentuale]]</f>
        <v>32077.581718000001</v>
      </c>
      <c r="F40" s="11">
        <f>BT[[#This Row],[AUM]]-D39</f>
        <v>124481.46000000834</v>
      </c>
      <c r="G40" s="11">
        <f>BT[[#This Row],[∆ AUM]]-BT[[#This Row],[effetto mercato]]</f>
        <v>92403.878282008343</v>
      </c>
    </row>
    <row r="41" spans="1:7">
      <c r="A41" s="4">
        <v>42061</v>
      </c>
      <c r="B41">
        <v>6.4199999999999993E-2</v>
      </c>
      <c r="C41" s="6">
        <f>BT[[#This Row],[Variaz]]/100</f>
        <v>6.4199999999999988E-4</v>
      </c>
      <c r="D41" s="10">
        <f>AUM[[#This Row],[ Etica Obbligazionario Breve Termine]]</f>
        <v>199480114.78</v>
      </c>
      <c r="E41" s="10">
        <f>D40*BT[[#This Row],[Variazione percentuale]]</f>
        <v>127991.76469331999</v>
      </c>
      <c r="F41" s="11">
        <f>BT[[#This Row],[AUM]]-D40</f>
        <v>115995.31999999285</v>
      </c>
      <c r="G41" s="11">
        <f>BT[[#This Row],[∆ AUM]]-BT[[#This Row],[effetto mercato]]</f>
        <v>-11996.444693327139</v>
      </c>
    </row>
    <row r="42" spans="1:7">
      <c r="A42" s="4">
        <v>42062</v>
      </c>
      <c r="B42">
        <v>1.6E-2</v>
      </c>
      <c r="C42" s="6">
        <f>BT[[#This Row],[Variaz]]/100</f>
        <v>1.6000000000000001E-4</v>
      </c>
      <c r="D42" s="10">
        <f>AUM[[#This Row],[ Etica Obbligazionario Breve Termine]]</f>
        <v>199851457.75</v>
      </c>
      <c r="E42" s="10">
        <f>D41*BT[[#This Row],[Variazione percentuale]]</f>
        <v>31916.818364800001</v>
      </c>
      <c r="F42" s="11">
        <f>BT[[#This Row],[AUM]]-D41</f>
        <v>371342.96999999881</v>
      </c>
      <c r="G42" s="11">
        <f>BT[[#This Row],[∆ AUM]]-BT[[#This Row],[effetto mercato]]</f>
        <v>339426.1516351988</v>
      </c>
    </row>
    <row r="43" spans="1:7">
      <c r="A43" s="4">
        <v>42065</v>
      </c>
      <c r="B43">
        <v>0</v>
      </c>
      <c r="C43" s="6">
        <f>BT[[#This Row],[Variaz]]/100</f>
        <v>0</v>
      </c>
      <c r="D43" s="10">
        <f>AUM[[#This Row],[ Etica Obbligazionario Breve Termine]]</f>
        <v>199623854.19999999</v>
      </c>
      <c r="E43" s="10">
        <f>D42*BT[[#This Row],[Variazione percentuale]]</f>
        <v>0</v>
      </c>
      <c r="F43" s="11">
        <f>BT[[#This Row],[AUM]]-D42</f>
        <v>-227603.55000001192</v>
      </c>
      <c r="G43" s="11">
        <f>BT[[#This Row],[∆ AUM]]-BT[[#This Row],[effetto mercato]]</f>
        <v>-227603.55000001192</v>
      </c>
    </row>
    <row r="44" spans="1:7">
      <c r="A44" s="4">
        <v>42066</v>
      </c>
      <c r="B44">
        <v>-3.2099999999999997E-2</v>
      </c>
      <c r="C44" s="6">
        <f>BT[[#This Row],[Variaz]]/100</f>
        <v>-3.2099999999999994E-4</v>
      </c>
      <c r="D44" s="10">
        <f>AUM[[#This Row],[ Etica Obbligazionario Breve Termine]]</f>
        <v>199729136.19</v>
      </c>
      <c r="E44" s="10">
        <f>D43*BT[[#This Row],[Variazione percentuale]]</f>
        <v>-64079.257198199986</v>
      </c>
      <c r="F44" s="11">
        <f>BT[[#This Row],[AUM]]-D43</f>
        <v>105281.99000000954</v>
      </c>
      <c r="G44" s="11">
        <f>BT[[#This Row],[∆ AUM]]-BT[[#This Row],[effetto mercato]]</f>
        <v>169361.24719820952</v>
      </c>
    </row>
    <row r="45" spans="1:7">
      <c r="A45" s="4">
        <v>42067</v>
      </c>
      <c r="B45">
        <v>3.2099999999999997E-2</v>
      </c>
      <c r="C45" s="6">
        <f>BT[[#This Row],[Variaz]]/100</f>
        <v>3.2099999999999994E-4</v>
      </c>
      <c r="D45" s="10">
        <f>AUM[[#This Row],[ Etica Obbligazionario Breve Termine]]</f>
        <v>199776448.48999998</v>
      </c>
      <c r="E45" s="10">
        <f>D44*BT[[#This Row],[Variazione percentuale]]</f>
        <v>64113.052716989987</v>
      </c>
      <c r="F45" s="11">
        <f>BT[[#This Row],[AUM]]-D44</f>
        <v>47312.299999982119</v>
      </c>
      <c r="G45" s="11">
        <f>BT[[#This Row],[∆ AUM]]-BT[[#This Row],[effetto mercato]]</f>
        <v>-16800.752717007868</v>
      </c>
    </row>
    <row r="46" spans="1:7">
      <c r="A46" s="4">
        <v>42068</v>
      </c>
      <c r="B46">
        <v>9.6299999999999997E-2</v>
      </c>
      <c r="C46" s="6">
        <f>BT[[#This Row],[Variaz]]/100</f>
        <v>9.6299999999999999E-4</v>
      </c>
      <c r="D46" s="10">
        <f>AUM[[#This Row],[ Etica Obbligazionario Breve Termine]]</f>
        <v>199481987.40000001</v>
      </c>
      <c r="E46" s="10">
        <f>D45*BT[[#This Row],[Variazione percentuale]]</f>
        <v>192384.71989586999</v>
      </c>
      <c r="F46" s="11">
        <f>BT[[#This Row],[AUM]]-D45</f>
        <v>-294461.08999997377</v>
      </c>
      <c r="G46" s="11">
        <f>BT[[#This Row],[∆ AUM]]-BT[[#This Row],[effetto mercato]]</f>
        <v>-486845.80989584373</v>
      </c>
    </row>
    <row r="47" spans="1:7">
      <c r="A47" s="4">
        <v>42069</v>
      </c>
      <c r="B47">
        <v>-3.2099999999999997E-2</v>
      </c>
      <c r="C47" s="6">
        <f>BT[[#This Row],[Variaz]]/100</f>
        <v>-3.2099999999999994E-4</v>
      </c>
      <c r="D47" s="10">
        <f>AUM[[#This Row],[ Etica Obbligazionario Breve Termine]]</f>
        <v>199481000.16</v>
      </c>
      <c r="E47" s="10">
        <f>D46*BT[[#This Row],[Variazione percentuale]]</f>
        <v>-64033.717955399989</v>
      </c>
      <c r="F47" s="11">
        <f>BT[[#This Row],[AUM]]-D46</f>
        <v>-987.24000000953674</v>
      </c>
      <c r="G47" s="11">
        <f>BT[[#This Row],[∆ AUM]]-BT[[#This Row],[effetto mercato]]</f>
        <v>63046.477955390452</v>
      </c>
    </row>
    <row r="48" spans="1:7">
      <c r="A48" s="4">
        <v>42072</v>
      </c>
      <c r="B48">
        <v>3.2099999999999997E-2</v>
      </c>
      <c r="C48" s="6">
        <f>BT[[#This Row],[Variaz]]/100</f>
        <v>3.2099999999999994E-4</v>
      </c>
      <c r="D48" s="10">
        <f>AUM[[#This Row],[ Etica Obbligazionario Breve Termine]]</f>
        <v>199565296.51000002</v>
      </c>
      <c r="E48" s="10">
        <f>D47*BT[[#This Row],[Variazione percentuale]]</f>
        <v>64033.401051359986</v>
      </c>
      <c r="F48" s="11">
        <f>BT[[#This Row],[AUM]]-D47</f>
        <v>84296.350000023842</v>
      </c>
      <c r="G48" s="11">
        <f>BT[[#This Row],[∆ AUM]]-BT[[#This Row],[effetto mercato]]</f>
        <v>20262.948948663856</v>
      </c>
    </row>
    <row r="49" spans="1:7">
      <c r="A49" s="4">
        <v>42073</v>
      </c>
      <c r="B49">
        <v>1.6E-2</v>
      </c>
      <c r="C49" s="6">
        <f>BT[[#This Row],[Variaz]]/100</f>
        <v>1.6000000000000001E-4</v>
      </c>
      <c r="D49" s="10">
        <f>AUM[[#This Row],[ Etica Obbligazionario Breve Termine]]</f>
        <v>199805004.38999999</v>
      </c>
      <c r="E49" s="10">
        <f>D48*BT[[#This Row],[Variazione percentuale]]</f>
        <v>31930.447441600005</v>
      </c>
      <c r="F49" s="11">
        <f>BT[[#This Row],[AUM]]-D48</f>
        <v>239707.87999996543</v>
      </c>
      <c r="G49" s="11">
        <f>BT[[#This Row],[∆ AUM]]-BT[[#This Row],[effetto mercato]]</f>
        <v>207777.43255836543</v>
      </c>
    </row>
    <row r="50" spans="1:7">
      <c r="A50" s="4">
        <v>42074</v>
      </c>
      <c r="B50">
        <v>1.6E-2</v>
      </c>
      <c r="C50" s="6">
        <f>BT[[#This Row],[Variaz]]/100</f>
        <v>1.6000000000000001E-4</v>
      </c>
      <c r="D50" s="10">
        <f>AUM[[#This Row],[ Etica Obbligazionario Breve Termine]]</f>
        <v>199692481.78</v>
      </c>
      <c r="E50" s="10">
        <f>D49*BT[[#This Row],[Variazione percentuale]]</f>
        <v>31968.8007024</v>
      </c>
      <c r="F50" s="11">
        <f>BT[[#This Row],[AUM]]-D49</f>
        <v>-112522.6099999845</v>
      </c>
      <c r="G50" s="11">
        <f>BT[[#This Row],[∆ AUM]]-BT[[#This Row],[effetto mercato]]</f>
        <v>-144491.41070238451</v>
      </c>
    </row>
    <row r="51" spans="1:7">
      <c r="A51" s="4">
        <v>42075</v>
      </c>
      <c r="B51">
        <v>-3.2000000000000001E-2</v>
      </c>
      <c r="C51" s="6">
        <f>BT[[#This Row],[Variaz]]/100</f>
        <v>-3.2000000000000003E-4</v>
      </c>
      <c r="D51" s="10">
        <f>AUM[[#This Row],[ Etica Obbligazionario Breve Termine]]</f>
        <v>199963047.19</v>
      </c>
      <c r="E51" s="10">
        <f>D50*BT[[#This Row],[Variazione percentuale]]</f>
        <v>-63901.594169600008</v>
      </c>
      <c r="F51" s="11">
        <f>BT[[#This Row],[AUM]]-D50</f>
        <v>270565.40999999642</v>
      </c>
      <c r="G51" s="11">
        <f>BT[[#This Row],[∆ AUM]]-BT[[#This Row],[effetto mercato]]</f>
        <v>334467.00416959642</v>
      </c>
    </row>
    <row r="52" spans="1:7">
      <c r="A52" s="4">
        <v>42076</v>
      </c>
      <c r="B52">
        <v>0</v>
      </c>
      <c r="C52" s="6">
        <f>BT[[#This Row],[Variaz]]/100</f>
        <v>0</v>
      </c>
      <c r="D52" s="10">
        <f>AUM[[#This Row],[ Etica Obbligazionario Breve Termine]]</f>
        <v>200002015.65000001</v>
      </c>
      <c r="E52" s="10">
        <f>D51*BT[[#This Row],[Variazione percentuale]]</f>
        <v>0</v>
      </c>
      <c r="F52" s="11">
        <f>BT[[#This Row],[AUM]]-D51</f>
        <v>38968.460000008345</v>
      </c>
      <c r="G52" s="11">
        <f>BT[[#This Row],[∆ AUM]]-BT[[#This Row],[effetto mercato]]</f>
        <v>38968.460000008345</v>
      </c>
    </row>
    <row r="53" spans="1:7">
      <c r="A53" s="4">
        <v>42079</v>
      </c>
      <c r="B53">
        <v>-3.2099999999999997E-2</v>
      </c>
      <c r="C53" s="6">
        <f>BT[[#This Row],[Variaz]]/100</f>
        <v>-3.2099999999999994E-4</v>
      </c>
      <c r="D53" s="10">
        <f>AUM[[#This Row],[ Etica Obbligazionario Breve Termine]]</f>
        <v>199857909.16</v>
      </c>
      <c r="E53" s="10">
        <f>D52*BT[[#This Row],[Variazione percentuale]]</f>
        <v>-64200.647023649988</v>
      </c>
      <c r="F53" s="11">
        <f>BT[[#This Row],[AUM]]-D52</f>
        <v>-144106.49000000954</v>
      </c>
      <c r="G53" s="11">
        <f>BT[[#This Row],[∆ AUM]]-BT[[#This Row],[effetto mercato]]</f>
        <v>-79905.842976359549</v>
      </c>
    </row>
    <row r="54" spans="1:7">
      <c r="A54" s="4">
        <v>42080</v>
      </c>
      <c r="B54">
        <v>-4.8099999999999997E-2</v>
      </c>
      <c r="C54" s="6">
        <f>BT[[#This Row],[Variaz]]/100</f>
        <v>-4.8099999999999998E-4</v>
      </c>
      <c r="D54" s="10">
        <f>AUM[[#This Row],[ Etica Obbligazionario Breve Termine]]</f>
        <v>199844497.56</v>
      </c>
      <c r="E54" s="10">
        <f>D53*BT[[#This Row],[Variazione percentuale]]</f>
        <v>-96131.654305959994</v>
      </c>
      <c r="F54" s="11">
        <f>BT[[#This Row],[AUM]]-D53</f>
        <v>-13411.59999999404</v>
      </c>
      <c r="G54" s="11">
        <f>BT[[#This Row],[∆ AUM]]-BT[[#This Row],[effetto mercato]]</f>
        <v>82720.054305965954</v>
      </c>
    </row>
    <row r="55" spans="1:7">
      <c r="A55" s="4">
        <v>42081</v>
      </c>
      <c r="B55">
        <v>-3.2099999999999997E-2</v>
      </c>
      <c r="C55" s="6">
        <f>BT[[#This Row],[Variaz]]/100</f>
        <v>-3.2099999999999994E-4</v>
      </c>
      <c r="D55" s="10">
        <f>AUM[[#This Row],[ Etica Obbligazionario Breve Termine]]</f>
        <v>199806243.11000001</v>
      </c>
      <c r="E55" s="10">
        <f>D54*BT[[#This Row],[Variazione percentuale]]</f>
        <v>-64150.083716759989</v>
      </c>
      <c r="F55" s="11">
        <f>BT[[#This Row],[AUM]]-D54</f>
        <v>-38254.449999988079</v>
      </c>
      <c r="G55" s="11">
        <f>BT[[#This Row],[∆ AUM]]-BT[[#This Row],[effetto mercato]]</f>
        <v>25895.63371677191</v>
      </c>
    </row>
    <row r="56" spans="1:7">
      <c r="A56" s="4">
        <v>42082</v>
      </c>
      <c r="B56">
        <v>1.6E-2</v>
      </c>
      <c r="C56" s="6">
        <f>BT[[#This Row],[Variaz]]/100</f>
        <v>1.6000000000000001E-4</v>
      </c>
      <c r="D56" s="10">
        <f>AUM[[#This Row],[ Etica Obbligazionario Breve Termine]]</f>
        <v>199726864.88</v>
      </c>
      <c r="E56" s="10">
        <f>D55*BT[[#This Row],[Variazione percentuale]]</f>
        <v>31968.998897600006</v>
      </c>
      <c r="F56" s="11">
        <f>BT[[#This Row],[AUM]]-D55</f>
        <v>-79378.230000019073</v>
      </c>
      <c r="G56" s="11">
        <f>BT[[#This Row],[∆ AUM]]-BT[[#This Row],[effetto mercato]]</f>
        <v>-111347.22889761908</v>
      </c>
    </row>
    <row r="57" spans="1:7">
      <c r="A57" s="4">
        <v>42083</v>
      </c>
      <c r="B57">
        <v>4.8099999999999997E-2</v>
      </c>
      <c r="C57" s="6">
        <f>BT[[#This Row],[Variaz]]/100</f>
        <v>4.8099999999999998E-4</v>
      </c>
      <c r="D57" s="10">
        <f>AUM[[#This Row],[ Etica Obbligazionario Breve Termine]]</f>
        <v>199728239.61000001</v>
      </c>
      <c r="E57" s="10">
        <f>D56*BT[[#This Row],[Variazione percentuale]]</f>
        <v>96068.622007279992</v>
      </c>
      <c r="F57" s="11">
        <f>BT[[#This Row],[AUM]]-D56</f>
        <v>1374.7300000190735</v>
      </c>
      <c r="G57" s="11">
        <f>BT[[#This Row],[∆ AUM]]-BT[[#This Row],[effetto mercato]]</f>
        <v>-94693.892007260918</v>
      </c>
    </row>
    <row r="58" spans="1:7">
      <c r="A58" s="4">
        <v>42086</v>
      </c>
      <c r="B58">
        <v>-4.8099999999999997E-2</v>
      </c>
      <c r="C58" s="6">
        <f>BT[[#This Row],[Variaz]]/100</f>
        <v>-4.8099999999999998E-4</v>
      </c>
      <c r="D58" s="10">
        <f>AUM[[#This Row],[ Etica Obbligazionario Breve Termine]]</f>
        <v>199162669.72999999</v>
      </c>
      <c r="E58" s="10">
        <f>D57*BT[[#This Row],[Variazione percentuale]]</f>
        <v>-96069.283252410009</v>
      </c>
      <c r="F58" s="11">
        <f>BT[[#This Row],[AUM]]-D57</f>
        <v>-565569.88000002503</v>
      </c>
      <c r="G58" s="11">
        <f>BT[[#This Row],[∆ AUM]]-BT[[#This Row],[effetto mercato]]</f>
        <v>-469500.59674761503</v>
      </c>
    </row>
    <row r="59" spans="1:7">
      <c r="A59" s="4">
        <v>42087</v>
      </c>
      <c r="B59">
        <v>-1.6E-2</v>
      </c>
      <c r="C59" s="6">
        <f>BT[[#This Row],[Variaz]]/100</f>
        <v>-1.6000000000000001E-4</v>
      </c>
      <c r="D59" s="10">
        <f>AUM[[#This Row],[ Etica Obbligazionario Breve Termine]]</f>
        <v>198931822.64999998</v>
      </c>
      <c r="E59" s="10">
        <f>D58*BT[[#This Row],[Variazione percentuale]]</f>
        <v>-31866.027156800003</v>
      </c>
      <c r="F59" s="11">
        <f>BT[[#This Row],[AUM]]-D58</f>
        <v>-230847.08000001311</v>
      </c>
      <c r="G59" s="11">
        <f>BT[[#This Row],[∆ AUM]]-BT[[#This Row],[effetto mercato]]</f>
        <v>-198981.05284321311</v>
      </c>
    </row>
    <row r="60" spans="1:7">
      <c r="A60" s="4">
        <v>42088</v>
      </c>
      <c r="B60">
        <v>0</v>
      </c>
      <c r="C60" s="6">
        <f>BT[[#This Row],[Variaz]]/100</f>
        <v>0</v>
      </c>
      <c r="D60" s="10">
        <f>AUM[[#This Row],[ Etica Obbligazionario Breve Termine]]</f>
        <v>199056136.41000003</v>
      </c>
      <c r="E60" s="10">
        <f>D59*BT[[#This Row],[Variazione percentuale]]</f>
        <v>0</v>
      </c>
      <c r="F60" s="11">
        <f>BT[[#This Row],[AUM]]-D59</f>
        <v>124313.76000005007</v>
      </c>
      <c r="G60" s="11">
        <f>BT[[#This Row],[∆ AUM]]-BT[[#This Row],[effetto mercato]]</f>
        <v>124313.76000005007</v>
      </c>
    </row>
    <row r="61" spans="1:7">
      <c r="A61" s="4">
        <v>42089</v>
      </c>
      <c r="B61">
        <v>3.2099999999999997E-2</v>
      </c>
      <c r="C61" s="6">
        <f>BT[[#This Row],[Variaz]]/100</f>
        <v>3.2099999999999994E-4</v>
      </c>
      <c r="D61" s="10">
        <f>AUM[[#This Row],[ Etica Obbligazionario Breve Termine]]</f>
        <v>199816417.03</v>
      </c>
      <c r="E61" s="10">
        <f>D60*BT[[#This Row],[Variazione percentuale]]</f>
        <v>63897.019787609999</v>
      </c>
      <c r="F61" s="11">
        <f>BT[[#This Row],[AUM]]-D60</f>
        <v>760280.61999997497</v>
      </c>
      <c r="G61" s="11">
        <f>BT[[#This Row],[∆ AUM]]-BT[[#This Row],[effetto mercato]]</f>
        <v>696383.60021236492</v>
      </c>
    </row>
    <row r="62" spans="1:7">
      <c r="A62" s="4">
        <v>42090</v>
      </c>
      <c r="B62">
        <v>0</v>
      </c>
      <c r="C62" s="6">
        <f>BT[[#This Row],[Variaz]]/100</f>
        <v>0</v>
      </c>
      <c r="D62" s="10">
        <f>AUM[[#This Row],[ Etica Obbligazionario Breve Termine]]</f>
        <v>200000148.78999999</v>
      </c>
      <c r="E62" s="10">
        <f>D61*BT[[#This Row],[Variazione percentuale]]</f>
        <v>0</v>
      </c>
      <c r="F62" s="11">
        <f>BT[[#This Row],[AUM]]-D61</f>
        <v>183731.75999999046</v>
      </c>
      <c r="G62" s="11">
        <f>BT[[#This Row],[∆ AUM]]-BT[[#This Row],[effetto mercato]]</f>
        <v>183731.75999999046</v>
      </c>
    </row>
    <row r="63" spans="1:7">
      <c r="A63" s="4">
        <v>42093</v>
      </c>
      <c r="B63">
        <v>0</v>
      </c>
      <c r="C63" s="6">
        <f>BT[[#This Row],[Variaz]]/100</f>
        <v>0</v>
      </c>
      <c r="D63" s="10">
        <f>AUM[[#This Row],[ Etica Obbligazionario Breve Termine]]</f>
        <v>200037394.27000001</v>
      </c>
      <c r="E63" s="10">
        <f>D62*BT[[#This Row],[Variazione percentuale]]</f>
        <v>0</v>
      </c>
      <c r="F63" s="11">
        <f>BT[[#This Row],[AUM]]-D62</f>
        <v>37245.480000019073</v>
      </c>
      <c r="G63" s="11">
        <f>BT[[#This Row],[∆ AUM]]-BT[[#This Row],[effetto mercato]]</f>
        <v>37245.480000019073</v>
      </c>
    </row>
    <row r="64" spans="1:7">
      <c r="A64" s="4">
        <v>42094</v>
      </c>
      <c r="B64">
        <v>6.4199999999999993E-2</v>
      </c>
      <c r="C64" s="6">
        <f>BT[[#This Row],[Variaz]]/100</f>
        <v>6.4199999999999988E-4</v>
      </c>
      <c r="D64" s="10">
        <f>AUM[[#This Row],[ Etica Obbligazionario Breve Termine]]</f>
        <v>201004476.99000001</v>
      </c>
      <c r="E64" s="10">
        <f>D63*BT[[#This Row],[Variazione percentuale]]</f>
        <v>128424.00712133998</v>
      </c>
      <c r="F64" s="11">
        <f>BT[[#This Row],[AUM]]-D63</f>
        <v>967082.71999999881</v>
      </c>
      <c r="G64" s="11">
        <f>BT[[#This Row],[∆ AUM]]-BT[[#This Row],[effetto mercato]]</f>
        <v>838658.71287865879</v>
      </c>
    </row>
    <row r="65" spans="1:7">
      <c r="A65" s="4">
        <v>42095</v>
      </c>
      <c r="B65">
        <v>0</v>
      </c>
      <c r="C65" s="6">
        <f>BT[[#This Row],[Variaz]]/100</f>
        <v>0</v>
      </c>
      <c r="D65" s="10">
        <f>AUM[[#This Row],[ Etica Obbligazionario Breve Termine]]</f>
        <v>200982966.69</v>
      </c>
      <c r="E65" s="10">
        <f>D64*BT[[#This Row],[Variazione percentuale]]</f>
        <v>0</v>
      </c>
      <c r="F65" s="11">
        <f>BT[[#This Row],[AUM]]-D64</f>
        <v>-21510.300000011921</v>
      </c>
      <c r="G65" s="11">
        <f>BT[[#This Row],[∆ AUM]]-BT[[#This Row],[effetto mercato]]</f>
        <v>-21510.300000011921</v>
      </c>
    </row>
    <row r="66" spans="1:7">
      <c r="A66" s="4">
        <v>42096</v>
      </c>
      <c r="B66">
        <v>-1.6E-2</v>
      </c>
      <c r="C66" s="6">
        <f>BT[[#This Row],[Variaz]]/100</f>
        <v>-1.6000000000000001E-4</v>
      </c>
      <c r="D66" s="10">
        <f>AUM[[#This Row],[ Etica Obbligazionario Breve Termine]]</f>
        <v>201297500.02000001</v>
      </c>
      <c r="E66" s="10">
        <f>D65*BT[[#This Row],[Variazione percentuale]]</f>
        <v>-32157.274670400002</v>
      </c>
      <c r="F66" s="11">
        <f>BT[[#This Row],[AUM]]-D65</f>
        <v>314533.33000001311</v>
      </c>
      <c r="G66" s="11">
        <f>BT[[#This Row],[∆ AUM]]-BT[[#This Row],[effetto mercato]]</f>
        <v>346690.60467041313</v>
      </c>
    </row>
    <row r="67" spans="1:7">
      <c r="A67" s="4">
        <v>42101</v>
      </c>
      <c r="B67">
        <v>6.4100000000000004E-2</v>
      </c>
      <c r="C67" s="6">
        <f>BT[[#This Row],[Variaz]]/100</f>
        <v>6.4100000000000008E-4</v>
      </c>
      <c r="D67" s="10">
        <f>AUM[[#This Row],[ Etica Obbligazionario Breve Termine]]</f>
        <v>201251697.49000001</v>
      </c>
      <c r="E67" s="10">
        <f>D66*BT[[#This Row],[Variazione percentuale]]</f>
        <v>129031.69751282003</v>
      </c>
      <c r="F67" s="11">
        <f>BT[[#This Row],[AUM]]-D66</f>
        <v>-45802.530000001192</v>
      </c>
      <c r="G67" s="11">
        <f>BT[[#This Row],[∆ AUM]]-BT[[#This Row],[effetto mercato]]</f>
        <v>-174834.22751282121</v>
      </c>
    </row>
    <row r="68" spans="1:7">
      <c r="A68" s="4">
        <v>42102</v>
      </c>
      <c r="B68">
        <v>1.6E-2</v>
      </c>
      <c r="C68" s="6">
        <f>BT[[#This Row],[Variaz]]/100</f>
        <v>1.6000000000000001E-4</v>
      </c>
      <c r="D68" s="10">
        <f>AUM[[#This Row],[ Etica Obbligazionario Breve Termine]]</f>
        <v>201588016.07999998</v>
      </c>
      <c r="E68" s="10">
        <f>D67*BT[[#This Row],[Variazione percentuale]]</f>
        <v>32200.271598400002</v>
      </c>
      <c r="F68" s="11">
        <f>BT[[#This Row],[AUM]]-D67</f>
        <v>336318.58999997377</v>
      </c>
      <c r="G68" s="11">
        <f>BT[[#This Row],[∆ AUM]]-BT[[#This Row],[effetto mercato]]</f>
        <v>304118.31840157375</v>
      </c>
    </row>
    <row r="69" spans="1:7">
      <c r="A69" s="4">
        <v>42103</v>
      </c>
      <c r="B69">
        <v>-3.2099999999999997E-2</v>
      </c>
      <c r="C69" s="6">
        <f>BT[[#This Row],[Variaz]]/100</f>
        <v>-3.2099999999999994E-4</v>
      </c>
      <c r="D69" s="10">
        <f>AUM[[#This Row],[ Etica Obbligazionario Breve Termine]]</f>
        <v>201437156.03</v>
      </c>
      <c r="E69" s="10">
        <f>D68*BT[[#This Row],[Variazione percentuale]]</f>
        <v>-64709.753161679982</v>
      </c>
      <c r="F69" s="11">
        <f>BT[[#This Row],[AUM]]-D68</f>
        <v>-150860.04999998212</v>
      </c>
      <c r="G69" s="11">
        <f>BT[[#This Row],[∆ AUM]]-BT[[#This Row],[effetto mercato]]</f>
        <v>-86150.296838302136</v>
      </c>
    </row>
    <row r="70" spans="1:7">
      <c r="A70" s="4">
        <v>42104</v>
      </c>
      <c r="B70">
        <v>3.2099999999999997E-2</v>
      </c>
      <c r="C70" s="6">
        <f>BT[[#This Row],[Variaz]]/100</f>
        <v>3.2099999999999994E-4</v>
      </c>
      <c r="D70" s="10">
        <f>AUM[[#This Row],[ Etica Obbligazionario Breve Termine]]</f>
        <v>201430529.25</v>
      </c>
      <c r="E70" s="10">
        <f>D69*BT[[#This Row],[Variazione percentuale]]</f>
        <v>64661.327085629986</v>
      </c>
      <c r="F70" s="11">
        <f>BT[[#This Row],[AUM]]-D69</f>
        <v>-6626.7800000011921</v>
      </c>
      <c r="G70" s="11">
        <f>BT[[#This Row],[∆ AUM]]-BT[[#This Row],[effetto mercato]]</f>
        <v>-71288.107085631171</v>
      </c>
    </row>
    <row r="71" spans="1:7">
      <c r="A71" s="4">
        <v>42107</v>
      </c>
      <c r="B71">
        <v>1.6E-2</v>
      </c>
      <c r="C71" s="6">
        <f>BT[[#This Row],[Variaz]]/100</f>
        <v>1.6000000000000001E-4</v>
      </c>
      <c r="D71" s="10">
        <f>AUM[[#This Row],[ Etica Obbligazionario Breve Termine]]</f>
        <v>200746297.47</v>
      </c>
      <c r="E71" s="10">
        <f>D70*BT[[#This Row],[Variazione percentuale]]</f>
        <v>32228.884680000003</v>
      </c>
      <c r="F71" s="11">
        <f>BT[[#This Row],[AUM]]-D70</f>
        <v>-684231.78000000119</v>
      </c>
      <c r="G71" s="11">
        <f>BT[[#This Row],[∆ AUM]]-BT[[#This Row],[effetto mercato]]</f>
        <v>-716460.66468000121</v>
      </c>
    </row>
    <row r="72" spans="1:7">
      <c r="A72" s="4">
        <v>42108</v>
      </c>
      <c r="B72">
        <v>-3.2000000000000001E-2</v>
      </c>
      <c r="C72" s="6">
        <f>BT[[#This Row],[Variaz]]/100</f>
        <v>-3.2000000000000003E-4</v>
      </c>
      <c r="D72" s="10">
        <f>AUM[[#This Row],[ Etica Obbligazionario Breve Termine]]</f>
        <v>200693750.15000001</v>
      </c>
      <c r="E72" s="10">
        <f>D71*BT[[#This Row],[Variazione percentuale]]</f>
        <v>-64238.815190400004</v>
      </c>
      <c r="F72" s="11">
        <f>BT[[#This Row],[AUM]]-D71</f>
        <v>-52547.319999992847</v>
      </c>
      <c r="G72" s="11">
        <f>BT[[#This Row],[∆ AUM]]-BT[[#This Row],[effetto mercato]]</f>
        <v>11691.495190407157</v>
      </c>
    </row>
    <row r="73" spans="1:7">
      <c r="A73" s="4">
        <v>42109</v>
      </c>
      <c r="B73">
        <v>4.8099999999999997E-2</v>
      </c>
      <c r="C73" s="6">
        <f>BT[[#This Row],[Variaz]]/100</f>
        <v>4.8099999999999998E-4</v>
      </c>
      <c r="D73" s="10">
        <f>AUM[[#This Row],[ Etica Obbligazionario Breve Termine]]</f>
        <v>200712992.09999999</v>
      </c>
      <c r="E73" s="10">
        <f>D72*BT[[#This Row],[Variazione percentuale]]</f>
        <v>96533.693822150002</v>
      </c>
      <c r="F73" s="11">
        <f>BT[[#This Row],[AUM]]-D72</f>
        <v>19241.949999988079</v>
      </c>
      <c r="G73" s="11">
        <f>BT[[#This Row],[∆ AUM]]-BT[[#This Row],[effetto mercato]]</f>
        <v>-77291.743822161923</v>
      </c>
    </row>
    <row r="74" spans="1:7">
      <c r="A74" s="4">
        <v>42110</v>
      </c>
      <c r="B74">
        <v>-6.4100000000000004E-2</v>
      </c>
      <c r="C74" s="6">
        <f>BT[[#This Row],[Variaz]]/100</f>
        <v>-6.4100000000000008E-4</v>
      </c>
      <c r="D74" s="10">
        <f>AUM[[#This Row],[ Etica Obbligazionario Breve Termine]]</f>
        <v>200538828.41</v>
      </c>
      <c r="E74" s="10">
        <f>D73*BT[[#This Row],[Variazione percentuale]]</f>
        <v>-128657.02793610001</v>
      </c>
      <c r="F74" s="11">
        <f>BT[[#This Row],[AUM]]-D73</f>
        <v>-174163.68999999762</v>
      </c>
      <c r="G74" s="11">
        <f>BT[[#This Row],[∆ AUM]]-BT[[#This Row],[effetto mercato]]</f>
        <v>-45506.662063897602</v>
      </c>
    </row>
    <row r="75" spans="1:7">
      <c r="A75" s="4">
        <v>42111</v>
      </c>
      <c r="B75">
        <v>-4.8099999999999997E-2</v>
      </c>
      <c r="C75" s="6">
        <f>BT[[#This Row],[Variaz]]/100</f>
        <v>-4.8099999999999998E-4</v>
      </c>
      <c r="D75" s="10">
        <f>AUM[[#This Row],[ Etica Obbligazionario Breve Termine]]</f>
        <v>200545188.13</v>
      </c>
      <c r="E75" s="10">
        <f>D74*BT[[#This Row],[Variazione percentuale]]</f>
        <v>-96459.176465209996</v>
      </c>
      <c r="F75" s="11">
        <f>BT[[#This Row],[AUM]]-D74</f>
        <v>6359.7199999988079</v>
      </c>
      <c r="G75" s="11">
        <f>BT[[#This Row],[∆ AUM]]-BT[[#This Row],[effetto mercato]]</f>
        <v>102818.8964652088</v>
      </c>
    </row>
    <row r="76" spans="1:7">
      <c r="A76" s="4">
        <v>42114</v>
      </c>
      <c r="B76">
        <v>0</v>
      </c>
      <c r="C76" s="6">
        <f>BT[[#This Row],[Variaz]]/100</f>
        <v>0</v>
      </c>
      <c r="D76" s="10">
        <f>AUM[[#This Row],[ Etica Obbligazionario Breve Termine]]</f>
        <v>200520365</v>
      </c>
      <c r="E76" s="10">
        <f>D75*BT[[#This Row],[Variazione percentuale]]</f>
        <v>0</v>
      </c>
      <c r="F76" s="11">
        <f>BT[[#This Row],[AUM]]-D75</f>
        <v>-24823.129999995232</v>
      </c>
      <c r="G76" s="11">
        <f>BT[[#This Row],[∆ AUM]]-BT[[#This Row],[effetto mercato]]</f>
        <v>-24823.129999995232</v>
      </c>
    </row>
    <row r="77" spans="1:7">
      <c r="A77" s="4">
        <v>42115</v>
      </c>
      <c r="B77">
        <v>3.2099999999999997E-2</v>
      </c>
      <c r="C77" s="6">
        <f>BT[[#This Row],[Variaz]]/100</f>
        <v>3.2099999999999994E-4</v>
      </c>
      <c r="D77" s="10">
        <f>AUM[[#This Row],[ Etica Obbligazionario Breve Termine]]</f>
        <v>200632102.72</v>
      </c>
      <c r="E77" s="10">
        <f>D76*BT[[#This Row],[Variazione percentuale]]</f>
        <v>64367.037164999987</v>
      </c>
      <c r="F77" s="11">
        <f>BT[[#This Row],[AUM]]-D76</f>
        <v>111737.71999999881</v>
      </c>
      <c r="G77" s="11">
        <f>BT[[#This Row],[∆ AUM]]-BT[[#This Row],[effetto mercato]]</f>
        <v>47370.682834998821</v>
      </c>
    </row>
    <row r="78" spans="1:7">
      <c r="A78" s="4">
        <v>42116</v>
      </c>
      <c r="B78">
        <v>1.6E-2</v>
      </c>
      <c r="C78" s="6">
        <f>BT[[#This Row],[Variaz]]/100</f>
        <v>1.6000000000000001E-4</v>
      </c>
      <c r="D78" s="10">
        <f>AUM[[#This Row],[ Etica Obbligazionario Breve Termine]]</f>
        <v>199348821.89999998</v>
      </c>
      <c r="E78" s="10">
        <f>D77*BT[[#This Row],[Variazione percentuale]]</f>
        <v>32101.136435200002</v>
      </c>
      <c r="F78" s="11">
        <f>BT[[#This Row],[AUM]]-D77</f>
        <v>-1283280.8200000226</v>
      </c>
      <c r="G78" s="11">
        <f>BT[[#This Row],[∆ AUM]]-BT[[#This Row],[effetto mercato]]</f>
        <v>-1315381.9564352226</v>
      </c>
    </row>
    <row r="79" spans="1:7">
      <c r="A79" s="4">
        <v>42117</v>
      </c>
      <c r="B79">
        <v>-1.6E-2</v>
      </c>
      <c r="C79" s="6">
        <f>BT[[#This Row],[Variaz]]/100</f>
        <v>-1.6000000000000001E-4</v>
      </c>
      <c r="D79" s="10">
        <f>AUM[[#This Row],[ Etica Obbligazionario Breve Termine]]</f>
        <v>199385289.06999999</v>
      </c>
      <c r="E79" s="10">
        <f>D78*BT[[#This Row],[Variazione percentuale]]</f>
        <v>-31895.811503999998</v>
      </c>
      <c r="F79" s="11">
        <f>BT[[#This Row],[AUM]]-D78</f>
        <v>36467.170000016689</v>
      </c>
      <c r="G79" s="11">
        <f>BT[[#This Row],[∆ AUM]]-BT[[#This Row],[effetto mercato]]</f>
        <v>68362.981504016687</v>
      </c>
    </row>
    <row r="80" spans="1:7">
      <c r="A80" s="4">
        <v>42118</v>
      </c>
      <c r="B80">
        <v>0</v>
      </c>
      <c r="C80" s="6">
        <f>BT[[#This Row],[Variaz]]/100</f>
        <v>0</v>
      </c>
      <c r="D80" s="10">
        <f>AUM[[#This Row],[ Etica Obbligazionario Breve Termine]]</f>
        <v>199472598.87</v>
      </c>
      <c r="E80" s="10">
        <f>D79*BT[[#This Row],[Variazione percentuale]]</f>
        <v>0</v>
      </c>
      <c r="F80" s="11">
        <f>BT[[#This Row],[AUM]]-D79</f>
        <v>87309.800000011921</v>
      </c>
      <c r="G80" s="11">
        <f>BT[[#This Row],[∆ AUM]]-BT[[#This Row],[effetto mercato]]</f>
        <v>87309.800000011921</v>
      </c>
    </row>
    <row r="81" spans="1:7">
      <c r="A81" s="4">
        <v>42121</v>
      </c>
      <c r="B81">
        <v>4.8099999999999997E-2</v>
      </c>
      <c r="C81" s="6">
        <f>BT[[#This Row],[Variaz]]/100</f>
        <v>4.8099999999999998E-4</v>
      </c>
      <c r="D81" s="10">
        <f>AUM[[#This Row],[ Etica Obbligazionario Breve Termine]]</f>
        <v>198981960.56</v>
      </c>
      <c r="E81" s="10">
        <f>D80*BT[[#This Row],[Variazione percentuale]]</f>
        <v>95946.320056469995</v>
      </c>
      <c r="F81" s="11">
        <f>BT[[#This Row],[AUM]]-D80</f>
        <v>-490638.31000000238</v>
      </c>
      <c r="G81" s="11">
        <f>BT[[#This Row],[∆ AUM]]-BT[[#This Row],[effetto mercato]]</f>
        <v>-586584.63005647238</v>
      </c>
    </row>
    <row r="82" spans="1:7">
      <c r="A82" s="4">
        <v>42122</v>
      </c>
      <c r="B82">
        <v>0</v>
      </c>
      <c r="C82" s="6">
        <f>BT[[#This Row],[Variaz]]/100</f>
        <v>0</v>
      </c>
      <c r="D82" s="10">
        <f>AUM[[#This Row],[ Etica Obbligazionario Breve Termine]]</f>
        <v>201294659.38</v>
      </c>
      <c r="E82" s="10">
        <f>D81*BT[[#This Row],[Variazione percentuale]]</f>
        <v>0</v>
      </c>
      <c r="F82" s="11">
        <f>BT[[#This Row],[AUM]]-D81</f>
        <v>2312698.8199999928</v>
      </c>
      <c r="G82" s="11">
        <f>BT[[#This Row],[∆ AUM]]-BT[[#This Row],[effetto mercato]]</f>
        <v>2312698.8199999928</v>
      </c>
    </row>
    <row r="83" spans="1:7">
      <c r="A83" s="4">
        <v>42123</v>
      </c>
      <c r="B83">
        <v>-8.0100000000000005E-2</v>
      </c>
      <c r="C83" s="6">
        <f>BT[[#This Row],[Variaz]]/100</f>
        <v>-8.0100000000000006E-4</v>
      </c>
      <c r="D83" s="10">
        <f>AUM[[#This Row],[ Etica Obbligazionario Breve Termine]]</f>
        <v>201174117.69</v>
      </c>
      <c r="E83" s="10">
        <f>D82*BT[[#This Row],[Variazione percentuale]]</f>
        <v>-161237.02216338</v>
      </c>
      <c r="F83" s="11">
        <f>BT[[#This Row],[AUM]]-D82</f>
        <v>-120541.68999999762</v>
      </c>
      <c r="G83" s="11">
        <f>BT[[#This Row],[∆ AUM]]-BT[[#This Row],[effetto mercato]]</f>
        <v>40695.33216338238</v>
      </c>
    </row>
    <row r="84" spans="1:7">
      <c r="A84" s="4">
        <v>42124</v>
      </c>
      <c r="B84">
        <v>0</v>
      </c>
      <c r="C84" s="6">
        <f>BT[[#This Row],[Variaz]]/100</f>
        <v>0</v>
      </c>
      <c r="D84" s="10">
        <f>AUM[[#This Row],[ Etica Obbligazionario Breve Termine]]</f>
        <v>201343806.44999999</v>
      </c>
      <c r="E84" s="10">
        <f>D83*BT[[#This Row],[Variazione percentuale]]</f>
        <v>0</v>
      </c>
      <c r="F84" s="11">
        <f>BT[[#This Row],[AUM]]-D83</f>
        <v>169688.75999999046</v>
      </c>
      <c r="G84" s="11">
        <f>BT[[#This Row],[∆ AUM]]-BT[[#This Row],[effetto mercato]]</f>
        <v>169688.75999999046</v>
      </c>
    </row>
    <row r="85" spans="1:7">
      <c r="A85" s="4">
        <v>42128</v>
      </c>
      <c r="B85">
        <v>0</v>
      </c>
      <c r="C85" s="6">
        <f>BT[[#This Row],[Variaz]]/100</f>
        <v>0</v>
      </c>
      <c r="D85" s="10">
        <f>AUM[[#This Row],[ Etica Obbligazionario Breve Termine]]</f>
        <v>201004888.07000002</v>
      </c>
      <c r="E85" s="10">
        <f>D84*BT[[#This Row],[Variazione percentuale]]</f>
        <v>0</v>
      </c>
      <c r="F85" s="11">
        <f>BT[[#This Row],[AUM]]-D84</f>
        <v>-338918.37999996543</v>
      </c>
      <c r="G85" s="11">
        <f>BT[[#This Row],[∆ AUM]]-BT[[#This Row],[effetto mercato]]</f>
        <v>-338918.37999996543</v>
      </c>
    </row>
    <row r="86" spans="1:7">
      <c r="A86" s="4">
        <v>42129</v>
      </c>
      <c r="B86">
        <v>-6.4100000000000004E-2</v>
      </c>
      <c r="C86" s="6">
        <f>BT[[#This Row],[Variaz]]/100</f>
        <v>-6.4100000000000008E-4</v>
      </c>
      <c r="D86" s="10">
        <f>AUM[[#This Row],[ Etica Obbligazionario Breve Termine]]</f>
        <v>200880242.09999999</v>
      </c>
      <c r="E86" s="10">
        <f>D85*BT[[#This Row],[Variazione percentuale]]</f>
        <v>-128844.13325287003</v>
      </c>
      <c r="F86" s="11">
        <f>BT[[#This Row],[AUM]]-D85</f>
        <v>-124645.97000002861</v>
      </c>
      <c r="G86" s="11">
        <f>BT[[#This Row],[∆ AUM]]-BT[[#This Row],[effetto mercato]]</f>
        <v>4198.1632528414193</v>
      </c>
    </row>
    <row r="87" spans="1:7">
      <c r="A87" s="4">
        <v>42130</v>
      </c>
      <c r="B87">
        <v>-4.8099999999999997E-2</v>
      </c>
      <c r="C87" s="6">
        <f>BT[[#This Row],[Variaz]]/100</f>
        <v>-4.8099999999999998E-4</v>
      </c>
      <c r="D87" s="10">
        <f>AUM[[#This Row],[ Etica Obbligazionario Breve Termine]]</f>
        <v>201083250.56999999</v>
      </c>
      <c r="E87" s="10">
        <f>D86*BT[[#This Row],[Variazione percentuale]]</f>
        <v>-96623.396450099986</v>
      </c>
      <c r="F87" s="11">
        <f>BT[[#This Row],[AUM]]-D86</f>
        <v>203008.46999999881</v>
      </c>
      <c r="G87" s="11">
        <f>BT[[#This Row],[∆ AUM]]-BT[[#This Row],[effetto mercato]]</f>
        <v>299631.86645009881</v>
      </c>
    </row>
    <row r="88" spans="1:7">
      <c r="A88" s="4">
        <v>42131</v>
      </c>
      <c r="B88">
        <v>1.61E-2</v>
      </c>
      <c r="C88" s="6">
        <f>BT[[#This Row],[Variaz]]/100</f>
        <v>1.6100000000000001E-4</v>
      </c>
      <c r="D88" s="10">
        <f>AUM[[#This Row],[ Etica Obbligazionario Breve Termine]]</f>
        <v>201161506.13</v>
      </c>
      <c r="E88" s="10">
        <f>D87*BT[[#This Row],[Variazione percentuale]]</f>
        <v>32374.403341770001</v>
      </c>
      <c r="F88" s="11">
        <f>BT[[#This Row],[AUM]]-D87</f>
        <v>78255.560000002384</v>
      </c>
      <c r="G88" s="11">
        <f>BT[[#This Row],[∆ AUM]]-BT[[#This Row],[effetto mercato]]</f>
        <v>45881.156658232387</v>
      </c>
    </row>
    <row r="89" spans="1:7">
      <c r="A89" s="4">
        <v>42132</v>
      </c>
      <c r="B89">
        <v>3.2099999999999997E-2</v>
      </c>
      <c r="C89" s="6">
        <f>BT[[#This Row],[Variaz]]/100</f>
        <v>3.2099999999999994E-4</v>
      </c>
      <c r="D89" s="10">
        <f>AUM[[#This Row],[ Etica Obbligazionario Breve Termine]]</f>
        <v>201488297.03</v>
      </c>
      <c r="E89" s="10">
        <f>D88*BT[[#This Row],[Variazione percentuale]]</f>
        <v>64572.843467729988</v>
      </c>
      <c r="F89" s="11">
        <f>BT[[#This Row],[AUM]]-D88</f>
        <v>326790.90000000596</v>
      </c>
      <c r="G89" s="11">
        <f>BT[[#This Row],[∆ AUM]]-BT[[#This Row],[effetto mercato]]</f>
        <v>262218.05653227598</v>
      </c>
    </row>
    <row r="90" spans="1:7">
      <c r="A90" s="4">
        <v>42135</v>
      </c>
      <c r="B90">
        <v>0</v>
      </c>
      <c r="C90" s="6">
        <f>BT[[#This Row],[Variaz]]/100</f>
        <v>0</v>
      </c>
      <c r="D90" s="10">
        <f>AUM[[#This Row],[ Etica Obbligazionario Breve Termine]]</f>
        <v>200786685.84</v>
      </c>
      <c r="E90" s="10">
        <f>D89*BT[[#This Row],[Variazione percentuale]]</f>
        <v>0</v>
      </c>
      <c r="F90" s="11">
        <f>BT[[#This Row],[AUM]]-D89</f>
        <v>-701611.18999999762</v>
      </c>
      <c r="G90" s="11">
        <f>BT[[#This Row],[∆ AUM]]-BT[[#This Row],[effetto mercato]]</f>
        <v>-701611.18999999762</v>
      </c>
    </row>
    <row r="91" spans="1:7">
      <c r="A91" s="4">
        <v>42136</v>
      </c>
      <c r="B91">
        <v>-1.6E-2</v>
      </c>
      <c r="C91" s="6">
        <f>BT[[#This Row],[Variaz]]/100</f>
        <v>-1.6000000000000001E-4</v>
      </c>
      <c r="D91" s="10">
        <f>AUM[[#This Row],[ Etica Obbligazionario Breve Termine]]</f>
        <v>201116137.81</v>
      </c>
      <c r="E91" s="10">
        <f>D90*BT[[#This Row],[Variazione percentuale]]</f>
        <v>-32125.869734400003</v>
      </c>
      <c r="F91" s="11">
        <f>BT[[#This Row],[AUM]]-D90</f>
        <v>329451.96999999881</v>
      </c>
      <c r="G91" s="11">
        <f>BT[[#This Row],[∆ AUM]]-BT[[#This Row],[effetto mercato]]</f>
        <v>361577.83973439882</v>
      </c>
    </row>
    <row r="92" spans="1:7">
      <c r="A92" s="4">
        <v>42137</v>
      </c>
      <c r="B92">
        <v>0</v>
      </c>
      <c r="C92" s="6">
        <f>BT[[#This Row],[Variaz]]/100</f>
        <v>0</v>
      </c>
      <c r="D92" s="10">
        <f>AUM[[#This Row],[ Etica Obbligazionario Breve Termine]]</f>
        <v>201283659.66999999</v>
      </c>
      <c r="E92" s="10">
        <f>D91*BT[[#This Row],[Variazione percentuale]]</f>
        <v>0</v>
      </c>
      <c r="F92" s="11">
        <f>BT[[#This Row],[AUM]]-D91</f>
        <v>167521.8599999845</v>
      </c>
      <c r="G92" s="11">
        <f>BT[[#This Row],[∆ AUM]]-BT[[#This Row],[effetto mercato]]</f>
        <v>167521.8599999845</v>
      </c>
    </row>
    <row r="93" spans="1:7">
      <c r="A93" s="4">
        <v>42138</v>
      </c>
      <c r="B93">
        <v>0</v>
      </c>
      <c r="C93" s="6">
        <f>BT[[#This Row],[Variaz]]/100</f>
        <v>0</v>
      </c>
      <c r="D93" s="10">
        <f>AUM[[#This Row],[ Etica Obbligazionario Breve Termine]]</f>
        <v>201770612.73000002</v>
      </c>
      <c r="E93" s="10">
        <f>D92*BT[[#This Row],[Variazione percentuale]]</f>
        <v>0</v>
      </c>
      <c r="F93" s="11">
        <f>BT[[#This Row],[AUM]]-D92</f>
        <v>486953.06000003219</v>
      </c>
      <c r="G93" s="11">
        <f>BT[[#This Row],[∆ AUM]]-BT[[#This Row],[effetto mercato]]</f>
        <v>486953.06000003219</v>
      </c>
    </row>
    <row r="94" spans="1:7">
      <c r="A94" s="4">
        <v>42139</v>
      </c>
      <c r="B94">
        <v>3.2099999999999997E-2</v>
      </c>
      <c r="C94" s="6">
        <f>BT[[#This Row],[Variaz]]/100</f>
        <v>3.2099999999999994E-4</v>
      </c>
      <c r="D94" s="10">
        <f>AUM[[#This Row],[ Etica Obbligazionario Breve Termine]]</f>
        <v>201790226.41999999</v>
      </c>
      <c r="E94" s="10">
        <f>D93*BT[[#This Row],[Variazione percentuale]]</f>
        <v>64768.366686329995</v>
      </c>
      <c r="F94" s="11">
        <f>BT[[#This Row],[AUM]]-D93</f>
        <v>19613.689999967813</v>
      </c>
      <c r="G94" s="11">
        <f>BT[[#This Row],[∆ AUM]]-BT[[#This Row],[effetto mercato]]</f>
        <v>-45154.676686362181</v>
      </c>
    </row>
    <row r="95" spans="1:7">
      <c r="A95" s="4">
        <v>42142</v>
      </c>
      <c r="B95">
        <v>0</v>
      </c>
      <c r="C95" s="6">
        <f>BT[[#This Row],[Variaz]]/100</f>
        <v>0</v>
      </c>
      <c r="D95" s="10">
        <f>AUM[[#This Row],[ Etica Obbligazionario Breve Termine]]</f>
        <v>201774457.98000002</v>
      </c>
      <c r="E95" s="10">
        <f>D94*BT[[#This Row],[Variazione percentuale]]</f>
        <v>0</v>
      </c>
      <c r="F95" s="11">
        <f>BT[[#This Row],[AUM]]-D94</f>
        <v>-15768.439999967813</v>
      </c>
      <c r="G95" s="11">
        <f>BT[[#This Row],[∆ AUM]]-BT[[#This Row],[effetto mercato]]</f>
        <v>-15768.439999967813</v>
      </c>
    </row>
    <row r="96" spans="1:7">
      <c r="A96" s="4">
        <v>42143</v>
      </c>
      <c r="B96">
        <v>4.8099999999999997E-2</v>
      </c>
      <c r="C96" s="6">
        <f>BT[[#This Row],[Variaz]]/100</f>
        <v>4.8099999999999998E-4</v>
      </c>
      <c r="D96" s="10">
        <f>AUM[[#This Row],[ Etica Obbligazionario Breve Termine]]</f>
        <v>205658587.78999999</v>
      </c>
      <c r="E96" s="10">
        <f>D95*BT[[#This Row],[Variazione percentuale]]</f>
        <v>97053.51428838</v>
      </c>
      <c r="F96" s="11">
        <f>BT[[#This Row],[AUM]]-D95</f>
        <v>3884129.8099999726</v>
      </c>
      <c r="G96" s="11">
        <f>BT[[#This Row],[∆ AUM]]-BT[[#This Row],[effetto mercato]]</f>
        <v>3787076.2957115928</v>
      </c>
    </row>
    <row r="97" spans="1:7">
      <c r="A97" s="4">
        <v>42144</v>
      </c>
      <c r="B97">
        <v>-1.6E-2</v>
      </c>
      <c r="C97" s="6">
        <f>BT[[#This Row],[Variaz]]/100</f>
        <v>-1.6000000000000001E-4</v>
      </c>
      <c r="D97" s="10">
        <f>AUM[[#This Row],[ Etica Obbligazionario Breve Termine]]</f>
        <v>206059615.35999998</v>
      </c>
      <c r="E97" s="10">
        <f>D96*BT[[#This Row],[Variazione percentuale]]</f>
        <v>-32905.3740464</v>
      </c>
      <c r="F97" s="11">
        <f>BT[[#This Row],[AUM]]-D96</f>
        <v>401027.56999999285</v>
      </c>
      <c r="G97" s="11">
        <f>BT[[#This Row],[∆ AUM]]-BT[[#This Row],[effetto mercato]]</f>
        <v>433932.94404639286</v>
      </c>
    </row>
    <row r="98" spans="1:7">
      <c r="A98" s="4">
        <v>42145</v>
      </c>
      <c r="B98">
        <v>-1.6E-2</v>
      </c>
      <c r="C98" s="6">
        <f>BT[[#This Row],[Variaz]]/100</f>
        <v>-1.6000000000000001E-4</v>
      </c>
      <c r="D98" s="10">
        <f>AUM[[#This Row],[ Etica Obbligazionario Breve Termine]]</f>
        <v>206283018.91</v>
      </c>
      <c r="E98" s="10">
        <f>D97*BT[[#This Row],[Variazione percentuale]]</f>
        <v>-32969.5384576</v>
      </c>
      <c r="F98" s="11">
        <f>BT[[#This Row],[AUM]]-D97</f>
        <v>223403.55000001192</v>
      </c>
      <c r="G98" s="11">
        <f>BT[[#This Row],[∆ AUM]]-BT[[#This Row],[effetto mercato]]</f>
        <v>256373.08845761191</v>
      </c>
    </row>
    <row r="99" spans="1:7">
      <c r="A99" s="4">
        <v>42146</v>
      </c>
      <c r="B99">
        <v>0</v>
      </c>
      <c r="C99" s="6">
        <f>BT[[#This Row],[Variaz]]/100</f>
        <v>0</v>
      </c>
      <c r="D99" s="10">
        <f>AUM[[#This Row],[ Etica Obbligazionario Breve Termine]]</f>
        <v>206547529.41999999</v>
      </c>
      <c r="E99" s="10">
        <f>D98*BT[[#This Row],[Variazione percentuale]]</f>
        <v>0</v>
      </c>
      <c r="F99" s="11">
        <f>BT[[#This Row],[AUM]]-D98</f>
        <v>264510.50999999046</v>
      </c>
      <c r="G99" s="11">
        <f>BT[[#This Row],[∆ AUM]]-BT[[#This Row],[effetto mercato]]</f>
        <v>264510.50999999046</v>
      </c>
    </row>
    <row r="100" spans="1:7">
      <c r="A100" s="4">
        <v>42149</v>
      </c>
      <c r="B100">
        <v>-6.4199999999999993E-2</v>
      </c>
      <c r="C100" s="6">
        <f>BT[[#This Row],[Variaz]]/100</f>
        <v>-6.4199999999999988E-4</v>
      </c>
      <c r="D100" s="10">
        <f>AUM[[#This Row],[ Etica Obbligazionario Breve Termine]]</f>
        <v>206987885.93000001</v>
      </c>
      <c r="E100" s="10">
        <f>D99*BT[[#This Row],[Variazione percentuale]]</f>
        <v>-132603.51388763997</v>
      </c>
      <c r="F100" s="11">
        <f>BT[[#This Row],[AUM]]-D99</f>
        <v>440356.51000002027</v>
      </c>
      <c r="G100" s="11">
        <f>BT[[#This Row],[∆ AUM]]-BT[[#This Row],[effetto mercato]]</f>
        <v>572960.02388766024</v>
      </c>
    </row>
    <row r="101" spans="1:7">
      <c r="A101" s="4">
        <v>42150</v>
      </c>
      <c r="B101">
        <v>1.61E-2</v>
      </c>
      <c r="C101" s="6">
        <f>BT[[#This Row],[Variaz]]/100</f>
        <v>1.6100000000000001E-4</v>
      </c>
      <c r="D101" s="10">
        <f>AUM[[#This Row],[ Etica Obbligazionario Breve Termine]]</f>
        <v>207044237.53</v>
      </c>
      <c r="E101" s="10">
        <f>D100*BT[[#This Row],[Variazione percentuale]]</f>
        <v>33325.049634730007</v>
      </c>
      <c r="F101" s="11">
        <f>BT[[#This Row],[AUM]]-D100</f>
        <v>56351.59999999404</v>
      </c>
      <c r="G101" s="11">
        <f>BT[[#This Row],[∆ AUM]]-BT[[#This Row],[effetto mercato]]</f>
        <v>23026.550365264033</v>
      </c>
    </row>
    <row r="102" spans="1:7">
      <c r="A102" s="4">
        <v>42151</v>
      </c>
      <c r="B102">
        <v>0</v>
      </c>
      <c r="C102" s="6">
        <f>BT[[#This Row],[Variaz]]/100</f>
        <v>0</v>
      </c>
      <c r="D102" s="10">
        <f>AUM[[#This Row],[ Etica Obbligazionario Breve Termine]]</f>
        <v>207575527.46000001</v>
      </c>
      <c r="E102" s="10">
        <f>D101*BT[[#This Row],[Variazione percentuale]]</f>
        <v>0</v>
      </c>
      <c r="F102" s="11">
        <f>BT[[#This Row],[AUM]]-D101</f>
        <v>531289.93000000715</v>
      </c>
      <c r="G102" s="11">
        <f>BT[[#This Row],[∆ AUM]]-BT[[#This Row],[effetto mercato]]</f>
        <v>531289.93000000715</v>
      </c>
    </row>
    <row r="103" spans="1:7">
      <c r="A103" s="4">
        <v>42152</v>
      </c>
      <c r="B103">
        <v>-1.6E-2</v>
      </c>
      <c r="C103" s="6">
        <f>BT[[#This Row],[Variaz]]/100</f>
        <v>-1.6000000000000001E-4</v>
      </c>
      <c r="D103" s="10">
        <f>AUM[[#This Row],[ Etica Obbligazionario Breve Termine]]</f>
        <v>207931461.66</v>
      </c>
      <c r="E103" s="10">
        <f>D102*BT[[#This Row],[Variazione percentuale]]</f>
        <v>-33212.084393600002</v>
      </c>
      <c r="F103" s="11">
        <f>BT[[#This Row],[AUM]]-D102</f>
        <v>355934.19999998808</v>
      </c>
      <c r="G103" s="11">
        <f>BT[[#This Row],[∆ AUM]]-BT[[#This Row],[effetto mercato]]</f>
        <v>389146.28439358808</v>
      </c>
    </row>
    <row r="104" spans="1:7">
      <c r="A104" s="4">
        <v>42153</v>
      </c>
      <c r="B104">
        <v>0</v>
      </c>
      <c r="C104" s="6">
        <f>BT[[#This Row],[Variaz]]/100</f>
        <v>0</v>
      </c>
      <c r="D104" s="10">
        <f>AUM[[#This Row],[ Etica Obbligazionario Breve Termine]]</f>
        <v>208561209.5</v>
      </c>
      <c r="E104" s="10">
        <f>D103*BT[[#This Row],[Variazione percentuale]]</f>
        <v>0</v>
      </c>
      <c r="F104" s="11">
        <f>BT[[#This Row],[AUM]]-D103</f>
        <v>629747.84000000358</v>
      </c>
      <c r="G104" s="11">
        <f>BT[[#This Row],[∆ AUM]]-BT[[#This Row],[effetto mercato]]</f>
        <v>629747.84000000358</v>
      </c>
    </row>
    <row r="105" spans="1:7">
      <c r="A105" s="4">
        <v>42156</v>
      </c>
      <c r="B105">
        <v>-1.61E-2</v>
      </c>
      <c r="C105" s="6">
        <f>BT[[#This Row],[Variaz]]/100</f>
        <v>-1.6100000000000001E-4</v>
      </c>
      <c r="D105" s="10">
        <f>AUM[[#This Row],[ Etica Obbligazionario Breve Termine]]</f>
        <v>208490562.72999999</v>
      </c>
      <c r="E105" s="10">
        <f>D104*BT[[#This Row],[Variazione percentuale]]</f>
        <v>-33578.354729500003</v>
      </c>
      <c r="F105" s="11">
        <f>BT[[#This Row],[AUM]]-D104</f>
        <v>-70646.770000010729</v>
      </c>
      <c r="G105" s="11">
        <f>BT[[#This Row],[∆ AUM]]-BT[[#This Row],[effetto mercato]]</f>
        <v>-37068.415270510726</v>
      </c>
    </row>
    <row r="106" spans="1:7">
      <c r="A106" s="4">
        <v>42158</v>
      </c>
      <c r="B106">
        <v>-8.0299999999999996E-2</v>
      </c>
      <c r="C106" s="6">
        <f>BT[[#This Row],[Variaz]]/100</f>
        <v>-8.03E-4</v>
      </c>
      <c r="D106" s="10">
        <f>AUM[[#This Row],[ Etica Obbligazionario Breve Termine]]</f>
        <v>204536064.83000001</v>
      </c>
      <c r="E106" s="10">
        <f>D105*BT[[#This Row],[Variazione percentuale]]</f>
        <v>-167417.92187219</v>
      </c>
      <c r="F106" s="11">
        <f>BT[[#This Row],[AUM]]-D105</f>
        <v>-3954497.8999999762</v>
      </c>
      <c r="G106" s="11">
        <f>BT[[#This Row],[∆ AUM]]-BT[[#This Row],[effetto mercato]]</f>
        <v>-3787079.978127786</v>
      </c>
    </row>
    <row r="107" spans="1:7">
      <c r="A107" s="4">
        <v>42159</v>
      </c>
      <c r="B107">
        <v>1.61E-2</v>
      </c>
      <c r="C107" s="6">
        <f>BT[[#This Row],[Variaz]]/100</f>
        <v>1.6100000000000001E-4</v>
      </c>
      <c r="D107" s="10">
        <f>AUM[[#This Row],[ Etica Obbligazionario Breve Termine]]</f>
        <v>204451973.89000002</v>
      </c>
      <c r="E107" s="10">
        <f>D106*BT[[#This Row],[Variazione percentuale]]</f>
        <v>32930.306437630003</v>
      </c>
      <c r="F107" s="11">
        <f>BT[[#This Row],[AUM]]-D106</f>
        <v>-84090.939999997616</v>
      </c>
      <c r="G107" s="11">
        <f>BT[[#This Row],[∆ AUM]]-BT[[#This Row],[effetto mercato]]</f>
        <v>-117021.24643762762</v>
      </c>
    </row>
    <row r="108" spans="1:7">
      <c r="A108" s="4">
        <v>42160</v>
      </c>
      <c r="B108">
        <v>-4.82E-2</v>
      </c>
      <c r="C108" s="6">
        <f>BT[[#This Row],[Variaz]]/100</f>
        <v>-4.8200000000000001E-4</v>
      </c>
      <c r="D108" s="10">
        <f>AUM[[#This Row],[ Etica Obbligazionario Breve Termine]]</f>
        <v>204487632.32999998</v>
      </c>
      <c r="E108" s="10">
        <f>D107*BT[[#This Row],[Variazione percentuale]]</f>
        <v>-98545.851414980003</v>
      </c>
      <c r="F108" s="11">
        <f>BT[[#This Row],[AUM]]-D107</f>
        <v>35658.439999967813</v>
      </c>
      <c r="G108" s="11">
        <f>BT[[#This Row],[∆ AUM]]-BT[[#This Row],[effetto mercato]]</f>
        <v>134204.29141494783</v>
      </c>
    </row>
    <row r="109" spans="1:7">
      <c r="A109" s="4">
        <v>42163</v>
      </c>
      <c r="B109">
        <v>1.61E-2</v>
      </c>
      <c r="C109" s="6">
        <f>BT[[#This Row],[Variaz]]/100</f>
        <v>1.6100000000000001E-4</v>
      </c>
      <c r="D109" s="10">
        <f>AUM[[#This Row],[ Etica Obbligazionario Breve Termine]]</f>
        <v>204634836.69999999</v>
      </c>
      <c r="E109" s="10">
        <f>D108*BT[[#This Row],[Variazione percentuale]]</f>
        <v>32922.508805129997</v>
      </c>
      <c r="F109" s="11">
        <f>BT[[#This Row],[AUM]]-D108</f>
        <v>147204.37000000477</v>
      </c>
      <c r="G109" s="11">
        <f>BT[[#This Row],[∆ AUM]]-BT[[#This Row],[effetto mercato]]</f>
        <v>114281.86119487477</v>
      </c>
    </row>
    <row r="110" spans="1:7">
      <c r="A110" s="4">
        <v>42164</v>
      </c>
      <c r="B110">
        <v>-1.61E-2</v>
      </c>
      <c r="C110" s="6">
        <f>BT[[#This Row],[Variaz]]/100</f>
        <v>-1.6100000000000001E-4</v>
      </c>
      <c r="D110" s="10">
        <f>AUM[[#This Row],[ Etica Obbligazionario Breve Termine]]</f>
        <v>204294064.49000001</v>
      </c>
      <c r="E110" s="10">
        <f>D109*BT[[#This Row],[Variazione percentuale]]</f>
        <v>-32946.208708700004</v>
      </c>
      <c r="F110" s="11">
        <f>BT[[#This Row],[AUM]]-D109</f>
        <v>-340772.20999997854</v>
      </c>
      <c r="G110" s="11">
        <f>BT[[#This Row],[∆ AUM]]-BT[[#This Row],[effetto mercato]]</f>
        <v>-307826.00129127852</v>
      </c>
    </row>
    <row r="111" spans="1:7">
      <c r="A111" s="4">
        <v>42165</v>
      </c>
      <c r="B111">
        <v>-1.61E-2</v>
      </c>
      <c r="C111" s="6">
        <f>BT[[#This Row],[Variaz]]/100</f>
        <v>-1.6100000000000001E-4</v>
      </c>
      <c r="D111" s="10">
        <f>AUM[[#This Row],[ Etica Obbligazionario Breve Termine]]</f>
        <v>204910176.34999999</v>
      </c>
      <c r="E111" s="10">
        <f>D110*BT[[#This Row],[Variazione percentuale]]</f>
        <v>-32891.344382890005</v>
      </c>
      <c r="F111" s="11">
        <f>BT[[#This Row],[AUM]]-D110</f>
        <v>616111.8599999845</v>
      </c>
      <c r="G111" s="11">
        <f>BT[[#This Row],[∆ AUM]]-BT[[#This Row],[effetto mercato]]</f>
        <v>649003.20438287454</v>
      </c>
    </row>
    <row r="112" spans="1:7">
      <c r="A112" s="4">
        <v>42166</v>
      </c>
      <c r="B112">
        <v>0</v>
      </c>
      <c r="C112" s="6">
        <f>BT[[#This Row],[Variaz]]/100</f>
        <v>0</v>
      </c>
      <c r="D112" s="10">
        <f>AUM[[#This Row],[ Etica Obbligazionario Breve Termine]]</f>
        <v>205073281.46000001</v>
      </c>
      <c r="E112" s="10">
        <f>D111*BT[[#This Row],[Variazione percentuale]]</f>
        <v>0</v>
      </c>
      <c r="F112" s="11">
        <f>BT[[#This Row],[AUM]]-D111</f>
        <v>163105.11000001431</v>
      </c>
      <c r="G112" s="11">
        <f>BT[[#This Row],[∆ AUM]]-BT[[#This Row],[effetto mercato]]</f>
        <v>163105.11000001431</v>
      </c>
    </row>
    <row r="113" spans="1:7">
      <c r="A113" s="4">
        <v>42167</v>
      </c>
      <c r="B113">
        <v>-0.1125</v>
      </c>
      <c r="C113" s="6">
        <f>BT[[#This Row],[Variaz]]/100</f>
        <v>-1.1250000000000001E-3</v>
      </c>
      <c r="D113" s="10">
        <f>AUM[[#This Row],[ Etica Obbligazionario Breve Termine]]</f>
        <v>207407815.31999999</v>
      </c>
      <c r="E113" s="10">
        <f>D112*BT[[#This Row],[Variazione percentuale]]</f>
        <v>-230707.44164250002</v>
      </c>
      <c r="F113" s="11">
        <f>BT[[#This Row],[AUM]]-D112</f>
        <v>2334533.8599999845</v>
      </c>
      <c r="G113" s="11">
        <f>BT[[#This Row],[∆ AUM]]-BT[[#This Row],[effetto mercato]]</f>
        <v>2565241.3016424845</v>
      </c>
    </row>
    <row r="114" spans="1:7">
      <c r="A114" s="4">
        <v>42170</v>
      </c>
      <c r="B114">
        <v>-0.17699999999999999</v>
      </c>
      <c r="C114" s="6">
        <f>BT[[#This Row],[Variaz]]/100</f>
        <v>-1.7699999999999999E-3</v>
      </c>
      <c r="D114" s="10">
        <f>AUM[[#This Row],[ Etica Obbligazionario Breve Termine]]</f>
        <v>207767109.06999999</v>
      </c>
      <c r="E114" s="10">
        <f>D113*BT[[#This Row],[Variazione percentuale]]</f>
        <v>-367111.83311639994</v>
      </c>
      <c r="F114" s="11">
        <f>BT[[#This Row],[AUM]]-D113</f>
        <v>359293.75</v>
      </c>
      <c r="G114" s="11">
        <f>BT[[#This Row],[∆ AUM]]-BT[[#This Row],[effetto mercato]]</f>
        <v>726405.58311639994</v>
      </c>
    </row>
    <row r="115" spans="1:7">
      <c r="A115" s="4">
        <v>42171</v>
      </c>
      <c r="B115">
        <v>-1.61E-2</v>
      </c>
      <c r="C115" s="6">
        <f>BT[[#This Row],[Variaz]]/100</f>
        <v>-1.6100000000000001E-4</v>
      </c>
      <c r="D115" s="10">
        <f>AUM[[#This Row],[ Etica Obbligazionario Breve Termine]]</f>
        <v>208228188.13</v>
      </c>
      <c r="E115" s="10">
        <f>D114*BT[[#This Row],[Variazione percentuale]]</f>
        <v>-33450.504560269997</v>
      </c>
      <c r="F115" s="11">
        <f>BT[[#This Row],[AUM]]-D114</f>
        <v>461079.06000000238</v>
      </c>
      <c r="G115" s="11">
        <f>BT[[#This Row],[∆ AUM]]-BT[[#This Row],[effetto mercato]]</f>
        <v>494529.56456027238</v>
      </c>
    </row>
    <row r="116" spans="1:7">
      <c r="A116" s="4">
        <v>42172</v>
      </c>
      <c r="B116">
        <v>4.8399999999999999E-2</v>
      </c>
      <c r="C116" s="6">
        <f>BT[[#This Row],[Variaz]]/100</f>
        <v>4.84E-4</v>
      </c>
      <c r="D116" s="10">
        <f>AUM[[#This Row],[ Etica Obbligazionario Breve Termine]]</f>
        <v>208893985.79000002</v>
      </c>
      <c r="E116" s="10">
        <f>D115*BT[[#This Row],[Variazione percentuale]]</f>
        <v>100782.44305492</v>
      </c>
      <c r="F116" s="11">
        <f>BT[[#This Row],[AUM]]-D115</f>
        <v>665797.66000002623</v>
      </c>
      <c r="G116" s="11">
        <f>BT[[#This Row],[∆ AUM]]-BT[[#This Row],[effetto mercato]]</f>
        <v>565015.21694510616</v>
      </c>
    </row>
    <row r="117" spans="1:7">
      <c r="A117" s="4">
        <v>42173</v>
      </c>
      <c r="B117">
        <v>3.2199999999999999E-2</v>
      </c>
      <c r="C117" s="6">
        <f>BT[[#This Row],[Variaz]]/100</f>
        <v>3.2200000000000002E-4</v>
      </c>
      <c r="D117" s="10">
        <f>AUM[[#This Row],[ Etica Obbligazionario Breve Termine]]</f>
        <v>209245739.94999999</v>
      </c>
      <c r="E117" s="10">
        <f>D116*BT[[#This Row],[Variazione percentuale]]</f>
        <v>67263.863424380004</v>
      </c>
      <c r="F117" s="11">
        <f>BT[[#This Row],[AUM]]-D116</f>
        <v>351754.15999996662</v>
      </c>
      <c r="G117" s="11">
        <f>BT[[#This Row],[∆ AUM]]-BT[[#This Row],[effetto mercato]]</f>
        <v>284490.2965755866</v>
      </c>
    </row>
    <row r="118" spans="1:7">
      <c r="A118" s="4">
        <v>42174</v>
      </c>
      <c r="B118">
        <v>0</v>
      </c>
      <c r="C118" s="6">
        <f>BT[[#This Row],[Variaz]]/100</f>
        <v>0</v>
      </c>
      <c r="D118" s="10">
        <f>AUM[[#This Row],[ Etica Obbligazionario Breve Termine]]</f>
        <v>209425994.04000002</v>
      </c>
      <c r="E118" s="10">
        <f>D117*BT[[#This Row],[Variazione percentuale]]</f>
        <v>0</v>
      </c>
      <c r="F118" s="11">
        <f>BT[[#This Row],[AUM]]-D117</f>
        <v>180254.09000003338</v>
      </c>
      <c r="G118" s="11">
        <f>BT[[#This Row],[∆ AUM]]-BT[[#This Row],[effetto mercato]]</f>
        <v>180254.09000003338</v>
      </c>
    </row>
    <row r="119" spans="1:7">
      <c r="A119" s="4">
        <v>42177</v>
      </c>
      <c r="B119">
        <v>0.1128</v>
      </c>
      <c r="C119" s="6">
        <f>BT[[#This Row],[Variaz]]/100</f>
        <v>1.1279999999999999E-3</v>
      </c>
      <c r="D119" s="10">
        <f>AUM[[#This Row],[ Etica Obbligazionario Breve Termine]]</f>
        <v>210278654.00999999</v>
      </c>
      <c r="E119" s="10">
        <f>D118*BT[[#This Row],[Variazione percentuale]]</f>
        <v>236232.52127711999</v>
      </c>
      <c r="F119" s="11">
        <f>BT[[#This Row],[AUM]]-D118</f>
        <v>852659.96999996901</v>
      </c>
      <c r="G119" s="11">
        <f>BT[[#This Row],[∆ AUM]]-BT[[#This Row],[effetto mercato]]</f>
        <v>616427.44872284902</v>
      </c>
    </row>
    <row r="120" spans="1:7">
      <c r="A120" s="4">
        <v>42178</v>
      </c>
      <c r="B120">
        <v>0.11260000000000001</v>
      </c>
      <c r="C120" s="6">
        <f>BT[[#This Row],[Variaz]]/100</f>
        <v>1.126E-3</v>
      </c>
      <c r="D120" s="10">
        <f>AUM[[#This Row],[ Etica Obbligazionario Breve Termine]]</f>
        <v>211110073.58000001</v>
      </c>
      <c r="E120" s="10">
        <f>D119*BT[[#This Row],[Variazione percentuale]]</f>
        <v>236773.76441526</v>
      </c>
      <c r="F120" s="11">
        <f>BT[[#This Row],[AUM]]-D119</f>
        <v>831419.57000002265</v>
      </c>
      <c r="G120" s="11">
        <f>BT[[#This Row],[∆ AUM]]-BT[[#This Row],[effetto mercato]]</f>
        <v>594645.80558476271</v>
      </c>
    </row>
    <row r="121" spans="1:7">
      <c r="A121" s="4">
        <v>42179</v>
      </c>
      <c r="B121">
        <v>-4.82E-2</v>
      </c>
      <c r="C121" s="6">
        <f>BT[[#This Row],[Variaz]]/100</f>
        <v>-4.8200000000000001E-4</v>
      </c>
      <c r="D121" s="10">
        <f>AUM[[#This Row],[ Etica Obbligazionario Breve Termine]]</f>
        <v>210706434.31999999</v>
      </c>
      <c r="E121" s="10">
        <f>D120*BT[[#This Row],[Variazione percentuale]]</f>
        <v>-101755.05546556001</v>
      </c>
      <c r="F121" s="11">
        <f>BT[[#This Row],[AUM]]-D120</f>
        <v>-403639.26000002027</v>
      </c>
      <c r="G121" s="11">
        <f>BT[[#This Row],[∆ AUM]]-BT[[#This Row],[effetto mercato]]</f>
        <v>-301884.20453446027</v>
      </c>
    </row>
    <row r="122" spans="1:7">
      <c r="A122" s="4">
        <v>42180</v>
      </c>
      <c r="B122">
        <v>4.8300000000000003E-2</v>
      </c>
      <c r="C122" s="6">
        <f>BT[[#This Row],[Variaz]]/100</f>
        <v>4.8300000000000003E-4</v>
      </c>
      <c r="D122" s="10">
        <f>AUM[[#This Row],[ Etica Obbligazionario Breve Termine]]</f>
        <v>211038555.13</v>
      </c>
      <c r="E122" s="10">
        <f>D121*BT[[#This Row],[Variazione percentuale]]</f>
        <v>101771.20777656</v>
      </c>
      <c r="F122" s="11">
        <f>BT[[#This Row],[AUM]]-D121</f>
        <v>332120.81000000238</v>
      </c>
      <c r="G122" s="11">
        <f>BT[[#This Row],[∆ AUM]]-BT[[#This Row],[effetto mercato]]</f>
        <v>230349.6022234424</v>
      </c>
    </row>
    <row r="123" spans="1:7">
      <c r="A123" s="4">
        <v>42181</v>
      </c>
      <c r="B123">
        <v>-3.2199999999999999E-2</v>
      </c>
      <c r="C123" s="6">
        <f>BT[[#This Row],[Variaz]]/100</f>
        <v>-3.2200000000000002E-4</v>
      </c>
      <c r="D123" s="10">
        <f>AUM[[#This Row],[ Etica Obbligazionario Breve Termine]]</f>
        <v>211395366.41</v>
      </c>
      <c r="E123" s="10">
        <f>D122*BT[[#This Row],[Variazione percentuale]]</f>
        <v>-67954.414751860008</v>
      </c>
      <c r="F123" s="11">
        <f>BT[[#This Row],[AUM]]-D122</f>
        <v>356811.28000000119</v>
      </c>
      <c r="G123" s="11">
        <f>BT[[#This Row],[∆ AUM]]-BT[[#This Row],[effetto mercato]]</f>
        <v>424765.69475186121</v>
      </c>
    </row>
    <row r="124" spans="1:7">
      <c r="A124" s="4">
        <v>42184</v>
      </c>
      <c r="B124">
        <v>-0.20899999999999999</v>
      </c>
      <c r="C124" s="6">
        <f>BT[[#This Row],[Variaz]]/100</f>
        <v>-2.0899999999999998E-3</v>
      </c>
      <c r="D124" s="10">
        <f>AUM[[#This Row],[ Etica Obbligazionario Breve Termine]]</f>
        <v>211085528.19999999</v>
      </c>
      <c r="E124" s="10">
        <f>D123*BT[[#This Row],[Variazione percentuale]]</f>
        <v>-441816.31579689996</v>
      </c>
      <c r="F124" s="11">
        <f>BT[[#This Row],[AUM]]-D123</f>
        <v>-309838.21000000834</v>
      </c>
      <c r="G124" s="11">
        <f>BT[[#This Row],[∆ AUM]]-BT[[#This Row],[effetto mercato]]</f>
        <v>131978.10579689161</v>
      </c>
    </row>
    <row r="125" spans="1:7">
      <c r="A125" s="4">
        <v>42185</v>
      </c>
      <c r="B125">
        <v>3.2199999999999999E-2</v>
      </c>
      <c r="C125" s="6">
        <f>BT[[#This Row],[Variaz]]/100</f>
        <v>3.2200000000000002E-4</v>
      </c>
      <c r="D125" s="10">
        <f>AUM[[#This Row],[ Etica Obbligazionario Breve Termine]]</f>
        <v>211345219.03999999</v>
      </c>
      <c r="E125" s="10">
        <f>D124*BT[[#This Row],[Variazione percentuale]]</f>
        <v>67969.540080399995</v>
      </c>
      <c r="F125" s="11">
        <f>BT[[#This Row],[AUM]]-D124</f>
        <v>259690.84000000358</v>
      </c>
      <c r="G125" s="11">
        <f>BT[[#This Row],[∆ AUM]]-BT[[#This Row],[effetto mercato]]</f>
        <v>191721.29991960357</v>
      </c>
    </row>
    <row r="126" spans="1:7">
      <c r="A126" s="4">
        <v>42186</v>
      </c>
      <c r="B126">
        <v>8.0500000000000002E-2</v>
      </c>
      <c r="C126" s="6">
        <f>BT[[#This Row],[Variaz]]/100</f>
        <v>8.0500000000000005E-4</v>
      </c>
      <c r="D126" s="10">
        <f>AUM[[#This Row],[ Etica Obbligazionario Breve Termine]]</f>
        <v>212028795.5</v>
      </c>
      <c r="E126" s="10">
        <f>D125*BT[[#This Row],[Variazione percentuale]]</f>
        <v>170132.9013272</v>
      </c>
      <c r="F126" s="11">
        <f>BT[[#This Row],[AUM]]-D125</f>
        <v>683576.46000000834</v>
      </c>
      <c r="G126" s="11">
        <f>BT[[#This Row],[∆ AUM]]-BT[[#This Row],[effetto mercato]]</f>
        <v>513443.55867280834</v>
      </c>
    </row>
    <row r="127" spans="1:7">
      <c r="A127" s="4">
        <v>42187</v>
      </c>
      <c r="B127">
        <v>-4.8300000000000003E-2</v>
      </c>
      <c r="C127" s="6">
        <f>BT[[#This Row],[Variaz]]/100</f>
        <v>-4.8300000000000003E-4</v>
      </c>
      <c r="D127" s="10">
        <f>AUM[[#This Row],[ Etica Obbligazionario Breve Termine]]</f>
        <v>212586400.78999999</v>
      </c>
      <c r="E127" s="10">
        <f>D126*BT[[#This Row],[Variazione percentuale]]</f>
        <v>-102409.9082265</v>
      </c>
      <c r="F127" s="11">
        <f>BT[[#This Row],[AUM]]-D126</f>
        <v>557605.28999999166</v>
      </c>
      <c r="G127" s="11">
        <f>BT[[#This Row],[∆ AUM]]-BT[[#This Row],[effetto mercato]]</f>
        <v>660015.19822649169</v>
      </c>
    </row>
    <row r="128" spans="1:7">
      <c r="A128" s="4">
        <v>42188</v>
      </c>
      <c r="B128">
        <v>4.8300000000000003E-2</v>
      </c>
      <c r="C128" s="6">
        <f>BT[[#This Row],[Variaz]]/100</f>
        <v>4.8300000000000003E-4</v>
      </c>
      <c r="D128" s="10">
        <f>AUM[[#This Row],[ Etica Obbligazionario Breve Termine]]</f>
        <v>210192048.81999999</v>
      </c>
      <c r="E128" s="10">
        <f>D127*BT[[#This Row],[Variazione percentuale]]</f>
        <v>102679.23158157</v>
      </c>
      <c r="F128" s="11">
        <f>BT[[#This Row],[AUM]]-D127</f>
        <v>-2394351.9699999988</v>
      </c>
      <c r="G128" s="11">
        <f>BT[[#This Row],[∆ AUM]]-BT[[#This Row],[effetto mercato]]</f>
        <v>-2497031.2015815689</v>
      </c>
    </row>
    <row r="129" spans="1:7">
      <c r="A129" s="4">
        <v>42191</v>
      </c>
      <c r="B129">
        <v>-9.6600000000000005E-2</v>
      </c>
      <c r="C129" s="6">
        <f>BT[[#This Row],[Variaz]]/100</f>
        <v>-9.6600000000000006E-4</v>
      </c>
      <c r="D129" s="10">
        <f>AUM[[#This Row],[ Etica Obbligazionario Breve Termine]]</f>
        <v>210381328.57999998</v>
      </c>
      <c r="E129" s="10">
        <f>D128*BT[[#This Row],[Variazione percentuale]]</f>
        <v>-203045.51916012002</v>
      </c>
      <c r="F129" s="11">
        <f>BT[[#This Row],[AUM]]-D128</f>
        <v>189279.75999999046</v>
      </c>
      <c r="G129" s="11">
        <f>BT[[#This Row],[∆ AUM]]-BT[[#This Row],[effetto mercato]]</f>
        <v>392325.27916011051</v>
      </c>
    </row>
    <row r="130" spans="1:7">
      <c r="A130" s="4">
        <v>42192</v>
      </c>
      <c r="B130">
        <v>6.4399999999999999E-2</v>
      </c>
      <c r="C130" s="6">
        <f>BT[[#This Row],[Variaz]]/100</f>
        <v>6.4400000000000004E-4</v>
      </c>
      <c r="D130" s="10">
        <f>AUM[[#This Row],[ Etica Obbligazionario Breve Termine]]</f>
        <v>210207574.94</v>
      </c>
      <c r="E130" s="10">
        <f>D129*BT[[#This Row],[Variazione percentuale]]</f>
        <v>135485.57560551999</v>
      </c>
      <c r="F130" s="11">
        <f>BT[[#This Row],[AUM]]-D129</f>
        <v>-173753.63999998569</v>
      </c>
      <c r="G130" s="11">
        <f>BT[[#This Row],[∆ AUM]]-BT[[#This Row],[effetto mercato]]</f>
        <v>-309239.21560550568</v>
      </c>
    </row>
    <row r="131" spans="1:7">
      <c r="A131" s="4">
        <v>42193</v>
      </c>
      <c r="B131">
        <v>-1.61E-2</v>
      </c>
      <c r="C131" s="6">
        <f>BT[[#This Row],[Variaz]]/100</f>
        <v>-1.6100000000000001E-4</v>
      </c>
      <c r="D131" s="10">
        <f>AUM[[#This Row],[ Etica Obbligazionario Breve Termine]]</f>
        <v>212648216.95999998</v>
      </c>
      <c r="E131" s="10">
        <f>D130*BT[[#This Row],[Variazione percentuale]]</f>
        <v>-33843.419565340002</v>
      </c>
      <c r="F131" s="11">
        <f>BT[[#This Row],[AUM]]-D130</f>
        <v>2440642.0199999809</v>
      </c>
      <c r="G131" s="11">
        <f>BT[[#This Row],[∆ AUM]]-BT[[#This Row],[effetto mercato]]</f>
        <v>2474485.439565321</v>
      </c>
    </row>
    <row r="132" spans="1:7">
      <c r="A132" s="4">
        <v>42194</v>
      </c>
      <c r="B132">
        <v>1.61E-2</v>
      </c>
      <c r="C132" s="6">
        <f>BT[[#This Row],[Variaz]]/100</f>
        <v>1.6100000000000001E-4</v>
      </c>
      <c r="D132" s="10">
        <f>AUM[[#This Row],[ Etica Obbligazionario Breve Termine]]</f>
        <v>212830187.06999999</v>
      </c>
      <c r="E132" s="10">
        <f>D131*BT[[#This Row],[Variazione percentuale]]</f>
        <v>34236.362930559997</v>
      </c>
      <c r="F132" s="11">
        <f>BT[[#This Row],[AUM]]-D131</f>
        <v>181970.11000001431</v>
      </c>
      <c r="G132" s="11">
        <f>BT[[#This Row],[∆ AUM]]-BT[[#This Row],[effetto mercato]]</f>
        <v>147733.74706945432</v>
      </c>
    </row>
    <row r="133" spans="1:7">
      <c r="A133" s="4">
        <v>42195</v>
      </c>
      <c r="B133">
        <v>6.4399999999999999E-2</v>
      </c>
      <c r="C133" s="6">
        <f>BT[[#This Row],[Variaz]]/100</f>
        <v>6.4400000000000004E-4</v>
      </c>
      <c r="D133" s="10">
        <f>AUM[[#This Row],[ Etica Obbligazionario Breve Termine]]</f>
        <v>213336785.44999999</v>
      </c>
      <c r="E133" s="10">
        <f>D132*BT[[#This Row],[Variazione percentuale]]</f>
        <v>137062.64047308001</v>
      </c>
      <c r="F133" s="11">
        <f>BT[[#This Row],[AUM]]-D132</f>
        <v>506598.37999999523</v>
      </c>
      <c r="G133" s="11">
        <f>BT[[#This Row],[∆ AUM]]-BT[[#This Row],[effetto mercato]]</f>
        <v>369535.73952691525</v>
      </c>
    </row>
    <row r="134" spans="1:7">
      <c r="A134" s="4">
        <v>42198</v>
      </c>
      <c r="B134">
        <v>9.6500000000000002E-2</v>
      </c>
      <c r="C134" s="6">
        <f>BT[[#This Row],[Variaz]]/100</f>
        <v>9.6500000000000004E-4</v>
      </c>
      <c r="D134" s="10">
        <f>AUM[[#This Row],[ Etica Obbligazionario Breve Termine]]</f>
        <v>213864494.05000001</v>
      </c>
      <c r="E134" s="10">
        <f>D133*BT[[#This Row],[Variazione percentuale]]</f>
        <v>205869.99795925</v>
      </c>
      <c r="F134" s="11">
        <f>BT[[#This Row],[AUM]]-D133</f>
        <v>527708.60000002384</v>
      </c>
      <c r="G134" s="11">
        <f>BT[[#This Row],[∆ AUM]]-BT[[#This Row],[effetto mercato]]</f>
        <v>321838.60204077384</v>
      </c>
    </row>
    <row r="135" spans="1:7">
      <c r="A135" s="4">
        <v>42199</v>
      </c>
      <c r="B135">
        <v>3.2099999999999997E-2</v>
      </c>
      <c r="C135" s="6">
        <f>BT[[#This Row],[Variaz]]/100</f>
        <v>3.2099999999999994E-4</v>
      </c>
      <c r="D135" s="10">
        <f>AUM[[#This Row],[ Etica Obbligazionario Breve Termine]]</f>
        <v>213731875.16999999</v>
      </c>
      <c r="E135" s="10">
        <f>D134*BT[[#This Row],[Variazione percentuale]]</f>
        <v>68650.50259004999</v>
      </c>
      <c r="F135" s="11">
        <f>BT[[#This Row],[AUM]]-D134</f>
        <v>-132618.88000002503</v>
      </c>
      <c r="G135" s="11">
        <f>BT[[#This Row],[∆ AUM]]-BT[[#This Row],[effetto mercato]]</f>
        <v>-201269.38259007502</v>
      </c>
    </row>
    <row r="136" spans="1:7">
      <c r="A136" s="4">
        <v>42200</v>
      </c>
      <c r="B136">
        <v>4.82E-2</v>
      </c>
      <c r="C136" s="6">
        <f>BT[[#This Row],[Variaz]]/100</f>
        <v>4.8200000000000001E-4</v>
      </c>
      <c r="D136" s="10">
        <f>AUM[[#This Row],[ Etica Obbligazionario Breve Termine]]</f>
        <v>213863727.16</v>
      </c>
      <c r="E136" s="10">
        <f>D135*BT[[#This Row],[Variazione percentuale]]</f>
        <v>103018.76383194</v>
      </c>
      <c r="F136" s="11">
        <f>BT[[#This Row],[AUM]]-D135</f>
        <v>131851.99000000954</v>
      </c>
      <c r="G136" s="11">
        <f>BT[[#This Row],[∆ AUM]]-BT[[#This Row],[effetto mercato]]</f>
        <v>28833.226168069537</v>
      </c>
    </row>
    <row r="137" spans="1:7">
      <c r="A137" s="4">
        <v>42201</v>
      </c>
      <c r="B137">
        <v>3.2099999999999997E-2</v>
      </c>
      <c r="C137" s="6">
        <f>BT[[#This Row],[Variaz]]/100</f>
        <v>3.2099999999999994E-4</v>
      </c>
      <c r="D137" s="10">
        <f>AUM[[#This Row],[ Etica Obbligazionario Breve Termine]]</f>
        <v>214309763.66000003</v>
      </c>
      <c r="E137" s="10">
        <f>D136*BT[[#This Row],[Variazione percentuale]]</f>
        <v>68650.25641835999</v>
      </c>
      <c r="F137" s="11">
        <f>BT[[#This Row],[AUM]]-D136</f>
        <v>446036.5000000298</v>
      </c>
      <c r="G137" s="11">
        <f>BT[[#This Row],[∆ AUM]]-BT[[#This Row],[effetto mercato]]</f>
        <v>377386.24358166981</v>
      </c>
    </row>
    <row r="138" spans="1:7">
      <c r="A138" s="4">
        <v>42202</v>
      </c>
      <c r="B138">
        <v>4.82E-2</v>
      </c>
      <c r="C138" s="6">
        <f>BT[[#This Row],[Variaz]]/100</f>
        <v>4.8200000000000001E-4</v>
      </c>
      <c r="D138" s="10">
        <f>AUM[[#This Row],[ Etica Obbligazionario Breve Termine]]</f>
        <v>214707677.81999999</v>
      </c>
      <c r="E138" s="10">
        <f>D137*BT[[#This Row],[Variazione percentuale]]</f>
        <v>103297.30608412002</v>
      </c>
      <c r="F138" s="11">
        <f>BT[[#This Row],[AUM]]-D137</f>
        <v>397914.15999996662</v>
      </c>
      <c r="G138" s="11">
        <f>BT[[#This Row],[∆ AUM]]-BT[[#This Row],[effetto mercato]]</f>
        <v>294616.85391584662</v>
      </c>
    </row>
    <row r="139" spans="1:7">
      <c r="A139" s="4">
        <v>42205</v>
      </c>
      <c r="B139">
        <v>3.2099999999999997E-2</v>
      </c>
      <c r="C139" s="6">
        <f>BT[[#This Row],[Variaz]]/100</f>
        <v>3.2099999999999994E-4</v>
      </c>
      <c r="D139" s="10">
        <f>AUM[[#This Row],[ Etica Obbligazionario Breve Termine]]</f>
        <v>215101322.26999998</v>
      </c>
      <c r="E139" s="10">
        <f>D138*BT[[#This Row],[Variazione percentuale]]</f>
        <v>68921.164580219978</v>
      </c>
      <c r="F139" s="11">
        <f>BT[[#This Row],[AUM]]-D138</f>
        <v>393644.44999998808</v>
      </c>
      <c r="G139" s="11">
        <f>BT[[#This Row],[∆ AUM]]-BT[[#This Row],[effetto mercato]]</f>
        <v>324723.28541976807</v>
      </c>
    </row>
    <row r="140" spans="1:7">
      <c r="A140" s="4">
        <v>42206</v>
      </c>
      <c r="B140">
        <v>-4.8099999999999997E-2</v>
      </c>
      <c r="C140" s="6">
        <f>BT[[#This Row],[Variaz]]/100</f>
        <v>-4.8099999999999998E-4</v>
      </c>
      <c r="D140" s="10">
        <f>AUM[[#This Row],[ Etica Obbligazionario Breve Termine]]</f>
        <v>215340518.78999999</v>
      </c>
      <c r="E140" s="10">
        <f>D139*BT[[#This Row],[Variazione percentuale]]</f>
        <v>-103463.73601186999</v>
      </c>
      <c r="F140" s="11">
        <f>BT[[#This Row],[AUM]]-D139</f>
        <v>239196.52000001073</v>
      </c>
      <c r="G140" s="11">
        <f>BT[[#This Row],[∆ AUM]]-BT[[#This Row],[effetto mercato]]</f>
        <v>342660.2560118807</v>
      </c>
    </row>
    <row r="141" spans="1:7">
      <c r="A141" s="4">
        <v>42207</v>
      </c>
      <c r="B141">
        <v>1.61E-2</v>
      </c>
      <c r="C141" s="6">
        <f>BT[[#This Row],[Variaz]]/100</f>
        <v>1.6100000000000001E-4</v>
      </c>
      <c r="D141" s="10">
        <f>AUM[[#This Row],[ Etica Obbligazionario Breve Termine]]</f>
        <v>215395244.64000002</v>
      </c>
      <c r="E141" s="10">
        <f>D140*BT[[#This Row],[Variazione percentuale]]</f>
        <v>34669.823525190004</v>
      </c>
      <c r="F141" s="11">
        <f>BT[[#This Row],[AUM]]-D140</f>
        <v>54725.850000023842</v>
      </c>
      <c r="G141" s="11">
        <f>BT[[#This Row],[∆ AUM]]-BT[[#This Row],[effetto mercato]]</f>
        <v>20056.026474833838</v>
      </c>
    </row>
    <row r="142" spans="1:7">
      <c r="A142" s="4">
        <v>42208</v>
      </c>
      <c r="B142">
        <v>-1.6E-2</v>
      </c>
      <c r="C142" s="6">
        <f>BT[[#This Row],[Variaz]]/100</f>
        <v>-1.6000000000000001E-4</v>
      </c>
      <c r="D142" s="10">
        <f>AUM[[#This Row],[ Etica Obbligazionario Breve Termine]]</f>
        <v>218794323.58000001</v>
      </c>
      <c r="E142" s="10">
        <f>D141*BT[[#This Row],[Variazione percentuale]]</f>
        <v>-34463.239142400009</v>
      </c>
      <c r="F142" s="11">
        <f>BT[[#This Row],[AUM]]-D141</f>
        <v>3399078.9399999976</v>
      </c>
      <c r="G142" s="11">
        <f>BT[[#This Row],[∆ AUM]]-BT[[#This Row],[effetto mercato]]</f>
        <v>3433542.1791423978</v>
      </c>
    </row>
    <row r="143" spans="1:7">
      <c r="A143" s="4">
        <v>42209</v>
      </c>
      <c r="B143">
        <v>1.61E-2</v>
      </c>
      <c r="C143" s="6">
        <f>BT[[#This Row],[Variaz]]/100</f>
        <v>1.6100000000000001E-4</v>
      </c>
      <c r="D143" s="10">
        <f>AUM[[#This Row],[ Etica Obbligazionario Breve Termine]]</f>
        <v>218810894.83000001</v>
      </c>
      <c r="E143" s="10">
        <f>D142*BT[[#This Row],[Variazione percentuale]]</f>
        <v>35225.886096380003</v>
      </c>
      <c r="F143" s="11">
        <f>BT[[#This Row],[AUM]]-D142</f>
        <v>16571.25</v>
      </c>
      <c r="G143" s="11">
        <f>BT[[#This Row],[∆ AUM]]-BT[[#This Row],[effetto mercato]]</f>
        <v>-18654.636096380003</v>
      </c>
    </row>
    <row r="144" spans="1:7">
      <c r="A144" s="4">
        <v>42212</v>
      </c>
      <c r="B144">
        <v>-3.2099999999999997E-2</v>
      </c>
      <c r="C144" s="6">
        <f>BT[[#This Row],[Variaz]]/100</f>
        <v>-3.2099999999999994E-4</v>
      </c>
      <c r="D144" s="10">
        <f>AUM[[#This Row],[ Etica Obbligazionario Breve Termine]]</f>
        <v>219125874.66</v>
      </c>
      <c r="E144" s="10">
        <f>D143*BT[[#This Row],[Variazione percentuale]]</f>
        <v>-70238.297240429994</v>
      </c>
      <c r="F144" s="11">
        <f>BT[[#This Row],[AUM]]-D143</f>
        <v>314979.82999998331</v>
      </c>
      <c r="G144" s="11">
        <f>BT[[#This Row],[∆ AUM]]-BT[[#This Row],[effetto mercato]]</f>
        <v>385218.12724041333</v>
      </c>
    </row>
    <row r="145" spans="1:7">
      <c r="A145" s="4">
        <v>42213</v>
      </c>
      <c r="B145">
        <v>3.2099999999999997E-2</v>
      </c>
      <c r="C145" s="6">
        <f>BT[[#This Row],[Variaz]]/100</f>
        <v>3.2099999999999994E-4</v>
      </c>
      <c r="D145" s="10">
        <f>AUM[[#This Row],[ Etica Obbligazionario Breve Termine]]</f>
        <v>219485866.57999998</v>
      </c>
      <c r="E145" s="10">
        <f>D144*BT[[#This Row],[Variazione percentuale]]</f>
        <v>70339.405765859992</v>
      </c>
      <c r="F145" s="11">
        <f>BT[[#This Row],[AUM]]-D144</f>
        <v>359991.91999998689</v>
      </c>
      <c r="G145" s="11">
        <f>BT[[#This Row],[∆ AUM]]-BT[[#This Row],[effetto mercato]]</f>
        <v>289652.51423412689</v>
      </c>
    </row>
    <row r="146" spans="1:7">
      <c r="A146" s="4">
        <v>42214</v>
      </c>
      <c r="B146">
        <v>-1.6E-2</v>
      </c>
      <c r="C146" s="6">
        <f>BT[[#This Row],[Variaz]]/100</f>
        <v>-1.6000000000000001E-4</v>
      </c>
      <c r="D146" s="10">
        <f>AUM[[#This Row],[ Etica Obbligazionario Breve Termine]]</f>
        <v>219842086.34999999</v>
      </c>
      <c r="E146" s="10">
        <f>D145*BT[[#This Row],[Variazione percentuale]]</f>
        <v>-35117.738652799999</v>
      </c>
      <c r="F146" s="11">
        <f>BT[[#This Row],[AUM]]-D145</f>
        <v>356219.77000001073</v>
      </c>
      <c r="G146" s="11">
        <f>BT[[#This Row],[∆ AUM]]-BT[[#This Row],[effetto mercato]]</f>
        <v>391337.50865281071</v>
      </c>
    </row>
    <row r="147" spans="1:7">
      <c r="A147" s="4">
        <v>42215</v>
      </c>
      <c r="B147">
        <v>4.82E-2</v>
      </c>
      <c r="C147" s="6">
        <f>BT[[#This Row],[Variaz]]/100</f>
        <v>4.8200000000000001E-4</v>
      </c>
      <c r="D147" s="10">
        <f>AUM[[#This Row],[ Etica Obbligazionario Breve Termine]]</f>
        <v>219932140.99000001</v>
      </c>
      <c r="E147" s="10">
        <f>D146*BT[[#This Row],[Variazione percentuale]]</f>
        <v>105963.88562069999</v>
      </c>
      <c r="F147" s="11">
        <f>BT[[#This Row],[AUM]]-D146</f>
        <v>90054.640000015497</v>
      </c>
      <c r="G147" s="11">
        <f>BT[[#This Row],[∆ AUM]]-BT[[#This Row],[effetto mercato]]</f>
        <v>-15909.245620684494</v>
      </c>
    </row>
    <row r="148" spans="1:7">
      <c r="A148" s="4">
        <v>42216</v>
      </c>
      <c r="B148">
        <v>-1.6E-2</v>
      </c>
      <c r="C148" s="6">
        <f>BT[[#This Row],[Variaz]]/100</f>
        <v>-1.6000000000000001E-4</v>
      </c>
      <c r="D148" s="10">
        <f>AUM[[#This Row],[ Etica Obbligazionario Breve Termine]]</f>
        <v>220069085.23000002</v>
      </c>
      <c r="E148" s="10">
        <f>D147*BT[[#This Row],[Variazione percentuale]]</f>
        <v>-35189.142558400003</v>
      </c>
      <c r="F148" s="11">
        <f>BT[[#This Row],[AUM]]-D147</f>
        <v>136944.24000000954</v>
      </c>
      <c r="G148" s="11">
        <f>BT[[#This Row],[∆ AUM]]-BT[[#This Row],[effetto mercato]]</f>
        <v>172133.38255840953</v>
      </c>
    </row>
    <row r="149" spans="1:7">
      <c r="A149" s="4">
        <v>42219</v>
      </c>
      <c r="B149">
        <v>1.6E-2</v>
      </c>
      <c r="C149" s="6">
        <f>BT[[#This Row],[Variaz]]/100</f>
        <v>1.6000000000000001E-4</v>
      </c>
      <c r="D149" s="10">
        <f>AUM[[#This Row],[ Etica Obbligazionario Breve Termine]]</f>
        <v>220081864.31</v>
      </c>
      <c r="E149" s="10">
        <f>D148*BT[[#This Row],[Variazione percentuale]]</f>
        <v>35211.053636800003</v>
      </c>
      <c r="F149" s="11">
        <f>BT[[#This Row],[AUM]]-D148</f>
        <v>12779.079999983311</v>
      </c>
      <c r="G149" s="11">
        <f>BT[[#This Row],[∆ AUM]]-BT[[#This Row],[effetto mercato]]</f>
        <v>-22431.973636816692</v>
      </c>
    </row>
    <row r="150" spans="1:7">
      <c r="A150" s="4">
        <v>42220</v>
      </c>
      <c r="B150">
        <v>3.2099999999999997E-2</v>
      </c>
      <c r="C150" s="6">
        <f>BT[[#This Row],[Variaz]]/100</f>
        <v>3.2099999999999994E-4</v>
      </c>
      <c r="D150" s="10">
        <f>AUM[[#This Row],[ Etica Obbligazionario Breve Termine]]</f>
        <v>220503036.15000001</v>
      </c>
      <c r="E150" s="10">
        <f>D149*BT[[#This Row],[Variazione percentuale]]</f>
        <v>70646.278443509989</v>
      </c>
      <c r="F150" s="11">
        <f>BT[[#This Row],[AUM]]-D149</f>
        <v>421171.84000000358</v>
      </c>
      <c r="G150" s="11">
        <f>BT[[#This Row],[∆ AUM]]-BT[[#This Row],[effetto mercato]]</f>
        <v>350525.56155649357</v>
      </c>
    </row>
    <row r="151" spans="1:7">
      <c r="A151" s="4">
        <v>42221</v>
      </c>
      <c r="B151">
        <v>-3.2099999999999997E-2</v>
      </c>
      <c r="C151" s="6">
        <f>BT[[#This Row],[Variaz]]/100</f>
        <v>-3.2099999999999994E-4</v>
      </c>
      <c r="D151" s="10">
        <f>AUM[[#This Row],[ Etica Obbligazionario Breve Termine]]</f>
        <v>220687240.72999999</v>
      </c>
      <c r="E151" s="10">
        <f>D150*BT[[#This Row],[Variazione percentuale]]</f>
        <v>-70781.474604149989</v>
      </c>
      <c r="F151" s="11">
        <f>BT[[#This Row],[AUM]]-D150</f>
        <v>184204.57999998331</v>
      </c>
      <c r="G151" s="11">
        <f>BT[[#This Row],[∆ AUM]]-BT[[#This Row],[effetto mercato]]</f>
        <v>254986.0546041333</v>
      </c>
    </row>
    <row r="152" spans="1:7">
      <c r="A152" s="4">
        <v>42222</v>
      </c>
      <c r="B152">
        <v>1.61E-2</v>
      </c>
      <c r="C152" s="6">
        <f>BT[[#This Row],[Variaz]]/100</f>
        <v>1.6100000000000001E-4</v>
      </c>
      <c r="D152" s="10">
        <f>AUM[[#This Row],[ Etica Obbligazionario Breve Termine]]</f>
        <v>221446857.76999998</v>
      </c>
      <c r="E152" s="10">
        <f>D151*BT[[#This Row],[Variazione percentuale]]</f>
        <v>35530.645757530001</v>
      </c>
      <c r="F152" s="11">
        <f>BT[[#This Row],[AUM]]-D151</f>
        <v>759617.03999999166</v>
      </c>
      <c r="G152" s="11">
        <f>BT[[#This Row],[∆ AUM]]-BT[[#This Row],[effetto mercato]]</f>
        <v>724086.39424246165</v>
      </c>
    </row>
    <row r="153" spans="1:7">
      <c r="A153" s="4">
        <v>42223</v>
      </c>
      <c r="B153">
        <v>0</v>
      </c>
      <c r="C153" s="6">
        <f>BT[[#This Row],[Variaz]]/100</f>
        <v>0</v>
      </c>
      <c r="D153" s="10">
        <f>AUM[[#This Row],[ Etica Obbligazionario Breve Termine]]</f>
        <v>221653933.87</v>
      </c>
      <c r="E153" s="10">
        <f>D152*BT[[#This Row],[Variazione percentuale]]</f>
        <v>0</v>
      </c>
      <c r="F153" s="11">
        <f>BT[[#This Row],[AUM]]-D152</f>
        <v>207076.10000002384</v>
      </c>
      <c r="G153" s="11">
        <f>BT[[#This Row],[∆ AUM]]-BT[[#This Row],[effetto mercato]]</f>
        <v>207076.10000002384</v>
      </c>
    </row>
    <row r="154" spans="1:7">
      <c r="A154" s="4">
        <v>42226</v>
      </c>
      <c r="B154">
        <v>-1.6E-2</v>
      </c>
      <c r="C154" s="6">
        <f>BT[[#This Row],[Variaz]]/100</f>
        <v>-1.6000000000000001E-4</v>
      </c>
      <c r="D154" s="10">
        <f>AUM[[#This Row],[ Etica Obbligazionario Breve Termine]]</f>
        <v>222004979.85000002</v>
      </c>
      <c r="E154" s="10">
        <f>D153*BT[[#This Row],[Variazione percentuale]]</f>
        <v>-35464.629419200006</v>
      </c>
      <c r="F154" s="11">
        <f>BT[[#This Row],[AUM]]-D153</f>
        <v>351045.98000001907</v>
      </c>
      <c r="G154" s="11">
        <f>BT[[#This Row],[∆ AUM]]-BT[[#This Row],[effetto mercato]]</f>
        <v>386510.60941921908</v>
      </c>
    </row>
    <row r="155" spans="1:7">
      <c r="A155" s="4">
        <v>42227</v>
      </c>
      <c r="B155">
        <v>-1.6E-2</v>
      </c>
      <c r="C155" s="6">
        <f>BT[[#This Row],[Variaz]]/100</f>
        <v>-1.6000000000000001E-4</v>
      </c>
      <c r="D155" s="10">
        <f>AUM[[#This Row],[ Etica Obbligazionario Breve Termine]]</f>
        <v>222109972.97999999</v>
      </c>
      <c r="E155" s="10">
        <f>D154*BT[[#This Row],[Variazione percentuale]]</f>
        <v>-35520.79677600001</v>
      </c>
      <c r="F155" s="11">
        <f>BT[[#This Row],[AUM]]-D154</f>
        <v>104993.12999996543</v>
      </c>
      <c r="G155" s="11">
        <f>BT[[#This Row],[∆ AUM]]-BT[[#This Row],[effetto mercato]]</f>
        <v>140513.92677596543</v>
      </c>
    </row>
    <row r="156" spans="1:7">
      <c r="A156" s="4">
        <v>42228</v>
      </c>
      <c r="B156">
        <v>-3.2099999999999997E-2</v>
      </c>
      <c r="C156" s="6">
        <f>BT[[#This Row],[Variaz]]/100</f>
        <v>-3.2099999999999994E-4</v>
      </c>
      <c r="D156" s="10">
        <f>AUM[[#This Row],[ Etica Obbligazionario Breve Termine]]</f>
        <v>222214427.03</v>
      </c>
      <c r="E156" s="10">
        <f>D155*BT[[#This Row],[Variazione percentuale]]</f>
        <v>-71297.301326579982</v>
      </c>
      <c r="F156" s="11">
        <f>BT[[#This Row],[AUM]]-D155</f>
        <v>104454.05000001192</v>
      </c>
      <c r="G156" s="11">
        <f>BT[[#This Row],[∆ AUM]]-BT[[#This Row],[effetto mercato]]</f>
        <v>175751.35132659192</v>
      </c>
    </row>
    <row r="157" spans="1:7">
      <c r="A157" s="4">
        <v>42229</v>
      </c>
      <c r="B157">
        <v>-1.61E-2</v>
      </c>
      <c r="C157" s="6">
        <f>BT[[#This Row],[Variaz]]/100</f>
        <v>-1.6100000000000001E-4</v>
      </c>
      <c r="D157" s="10">
        <f>AUM[[#This Row],[ Etica Obbligazionario Breve Termine]]</f>
        <v>222310578.61000001</v>
      </c>
      <c r="E157" s="10">
        <f>D156*BT[[#This Row],[Variazione percentuale]]</f>
        <v>-35776.522751830002</v>
      </c>
      <c r="F157" s="11">
        <f>BT[[#This Row],[AUM]]-D156</f>
        <v>96151.580000013113</v>
      </c>
      <c r="G157" s="11">
        <f>BT[[#This Row],[∆ AUM]]-BT[[#This Row],[effetto mercato]]</f>
        <v>131928.10275184311</v>
      </c>
    </row>
    <row r="158" spans="1:7">
      <c r="A158" s="4">
        <v>42230</v>
      </c>
      <c r="B158">
        <v>-1.61E-2</v>
      </c>
      <c r="C158" s="6">
        <f>BT[[#This Row],[Variaz]]/100</f>
        <v>-1.6100000000000001E-4</v>
      </c>
      <c r="D158" s="10">
        <f>AUM[[#This Row],[ Etica Obbligazionario Breve Termine]]</f>
        <v>222565530.42000002</v>
      </c>
      <c r="E158" s="10">
        <f>D157*BT[[#This Row],[Variazione percentuale]]</f>
        <v>-35792.003156210005</v>
      </c>
      <c r="F158" s="11">
        <f>BT[[#This Row],[AUM]]-D157</f>
        <v>254951.81000000238</v>
      </c>
      <c r="G158" s="11">
        <f>BT[[#This Row],[∆ AUM]]-BT[[#This Row],[effetto mercato]]</f>
        <v>290743.81315621239</v>
      </c>
    </row>
    <row r="159" spans="1:7">
      <c r="A159" s="4">
        <v>42233</v>
      </c>
      <c r="B159">
        <v>1.61E-2</v>
      </c>
      <c r="C159" s="6">
        <f>BT[[#This Row],[Variaz]]/100</f>
        <v>1.6100000000000001E-4</v>
      </c>
      <c r="D159" s="10">
        <f>AUM[[#This Row],[ Etica Obbligazionario Breve Termine]]</f>
        <v>222345112.80000001</v>
      </c>
      <c r="E159" s="10">
        <f>D158*BT[[#This Row],[Variazione percentuale]]</f>
        <v>35833.050397620005</v>
      </c>
      <c r="F159" s="11">
        <f>BT[[#This Row],[AUM]]-D158</f>
        <v>-220417.62000000477</v>
      </c>
      <c r="G159" s="11">
        <f>BT[[#This Row],[∆ AUM]]-BT[[#This Row],[effetto mercato]]</f>
        <v>-256250.67039762478</v>
      </c>
    </row>
    <row r="160" spans="1:7">
      <c r="A160" s="4">
        <v>42234</v>
      </c>
      <c r="B160">
        <v>-4.82E-2</v>
      </c>
      <c r="C160" s="6">
        <f>BT[[#This Row],[Variaz]]/100</f>
        <v>-4.8200000000000001E-4</v>
      </c>
      <c r="D160" s="10">
        <f>AUM[[#This Row],[ Etica Obbligazionario Breve Termine]]</f>
        <v>222332895.22999999</v>
      </c>
      <c r="E160" s="10">
        <f>D159*BT[[#This Row],[Variazione percentuale]]</f>
        <v>-107170.3443696</v>
      </c>
      <c r="F160" s="11">
        <f>BT[[#This Row],[AUM]]-D159</f>
        <v>-12217.57000002265</v>
      </c>
      <c r="G160" s="11">
        <f>BT[[#This Row],[∆ AUM]]-BT[[#This Row],[effetto mercato]]</f>
        <v>94952.774369577353</v>
      </c>
    </row>
    <row r="161" spans="1:7">
      <c r="A161" s="4">
        <v>42235</v>
      </c>
      <c r="B161">
        <v>0</v>
      </c>
      <c r="C161" s="6">
        <f>BT[[#This Row],[Variaz]]/100</f>
        <v>0</v>
      </c>
      <c r="D161" s="10">
        <f>AUM[[#This Row],[ Etica Obbligazionario Breve Termine]]</f>
        <v>222203021.30000001</v>
      </c>
      <c r="E161" s="10">
        <f>D160*BT[[#This Row],[Variazione percentuale]]</f>
        <v>0</v>
      </c>
      <c r="F161" s="11">
        <f>BT[[#This Row],[AUM]]-D160</f>
        <v>-129873.92999997735</v>
      </c>
      <c r="G161" s="11">
        <f>BT[[#This Row],[∆ AUM]]-BT[[#This Row],[effetto mercato]]</f>
        <v>-129873.92999997735</v>
      </c>
    </row>
    <row r="162" spans="1:7">
      <c r="A162" s="4">
        <v>42236</v>
      </c>
      <c r="B162">
        <v>-3.2099999999999997E-2</v>
      </c>
      <c r="C162" s="6">
        <f>BT[[#This Row],[Variaz]]/100</f>
        <v>-3.2099999999999994E-4</v>
      </c>
      <c r="D162" s="10">
        <f>AUM[[#This Row],[ Etica Obbligazionario Breve Termine]]</f>
        <v>222225529.49000001</v>
      </c>
      <c r="E162" s="10">
        <f>D161*BT[[#This Row],[Variazione percentuale]]</f>
        <v>-71327.169837299996</v>
      </c>
      <c r="F162" s="11">
        <f>BT[[#This Row],[AUM]]-D161</f>
        <v>22508.189999997616</v>
      </c>
      <c r="G162" s="11">
        <f>BT[[#This Row],[∆ AUM]]-BT[[#This Row],[effetto mercato]]</f>
        <v>93835.359837297612</v>
      </c>
    </row>
    <row r="163" spans="1:7">
      <c r="A163" s="4">
        <v>42237</v>
      </c>
      <c r="B163">
        <v>-3.2099999999999997E-2</v>
      </c>
      <c r="C163" s="6">
        <f>BT[[#This Row],[Variaz]]/100</f>
        <v>-3.2099999999999994E-4</v>
      </c>
      <c r="D163" s="10">
        <f>AUM[[#This Row],[ Etica Obbligazionario Breve Termine]]</f>
        <v>222230230.81999999</v>
      </c>
      <c r="E163" s="10">
        <f>D162*BT[[#This Row],[Variazione percentuale]]</f>
        <v>-71334.394966289983</v>
      </c>
      <c r="F163" s="11">
        <f>BT[[#This Row],[AUM]]-D162</f>
        <v>4701.3299999833107</v>
      </c>
      <c r="G163" s="11">
        <f>BT[[#This Row],[∆ AUM]]-BT[[#This Row],[effetto mercato]]</f>
        <v>76035.724966273294</v>
      </c>
    </row>
    <row r="164" spans="1:7">
      <c r="A164" s="4">
        <v>42240</v>
      </c>
      <c r="B164">
        <v>-4.82E-2</v>
      </c>
      <c r="C164" s="6">
        <f>BT[[#This Row],[Variaz]]/100</f>
        <v>-4.8200000000000001E-4</v>
      </c>
      <c r="D164" s="10">
        <f>AUM[[#This Row],[ Etica Obbligazionario Breve Termine]]</f>
        <v>222216902.97</v>
      </c>
      <c r="E164" s="10">
        <f>D163*BT[[#This Row],[Variazione percentuale]]</f>
        <v>-107114.97125524</v>
      </c>
      <c r="F164" s="11">
        <f>BT[[#This Row],[AUM]]-D163</f>
        <v>-13327.84999999404</v>
      </c>
      <c r="G164" s="11">
        <f>BT[[#This Row],[∆ AUM]]-BT[[#This Row],[effetto mercato]]</f>
        <v>93787.121255245962</v>
      </c>
    </row>
    <row r="165" spans="1:7">
      <c r="A165" s="4">
        <v>42241</v>
      </c>
      <c r="B165">
        <v>-1.61E-2</v>
      </c>
      <c r="C165" s="6">
        <f>BT[[#This Row],[Variaz]]/100</f>
        <v>-1.6100000000000001E-4</v>
      </c>
      <c r="D165" s="10">
        <f>AUM[[#This Row],[ Etica Obbligazionario Breve Termine]]</f>
        <v>222256816.38999999</v>
      </c>
      <c r="E165" s="10">
        <f>D164*BT[[#This Row],[Variazione percentuale]]</f>
        <v>-35776.921378170002</v>
      </c>
      <c r="F165" s="11">
        <f>BT[[#This Row],[AUM]]-D164</f>
        <v>39913.419999986887</v>
      </c>
      <c r="G165" s="11">
        <f>BT[[#This Row],[∆ AUM]]-BT[[#This Row],[effetto mercato]]</f>
        <v>75690.341378156882</v>
      </c>
    </row>
    <row r="166" spans="1:7">
      <c r="A166" s="4">
        <v>42242</v>
      </c>
      <c r="B166">
        <v>-1.61E-2</v>
      </c>
      <c r="C166" s="6">
        <f>BT[[#This Row],[Variaz]]/100</f>
        <v>-1.6100000000000001E-4</v>
      </c>
      <c r="D166" s="10">
        <f>AUM[[#This Row],[ Etica Obbligazionario Breve Termine]]</f>
        <v>222673657.31999999</v>
      </c>
      <c r="E166" s="10">
        <f>D165*BT[[#This Row],[Variazione percentuale]]</f>
        <v>-35783.347438789999</v>
      </c>
      <c r="F166" s="11">
        <f>BT[[#This Row],[AUM]]-D165</f>
        <v>416840.93000000715</v>
      </c>
      <c r="G166" s="11">
        <f>BT[[#This Row],[∆ AUM]]-BT[[#This Row],[effetto mercato]]</f>
        <v>452624.27743879717</v>
      </c>
    </row>
    <row r="167" spans="1:7">
      <c r="A167" s="4">
        <v>42243</v>
      </c>
      <c r="B167">
        <v>1.61E-2</v>
      </c>
      <c r="C167" s="6">
        <f>BT[[#This Row],[Variaz]]/100</f>
        <v>1.6100000000000001E-4</v>
      </c>
      <c r="D167" s="10">
        <f>AUM[[#This Row],[ Etica Obbligazionario Breve Termine]]</f>
        <v>222725587.48000002</v>
      </c>
      <c r="E167" s="10">
        <f>D166*BT[[#This Row],[Variazione percentuale]]</f>
        <v>35850.458828520001</v>
      </c>
      <c r="F167" s="11">
        <f>BT[[#This Row],[AUM]]-D166</f>
        <v>51930.160000026226</v>
      </c>
      <c r="G167" s="11">
        <f>BT[[#This Row],[∆ AUM]]-BT[[#This Row],[effetto mercato]]</f>
        <v>16079.701171506225</v>
      </c>
    </row>
    <row r="168" spans="1:7">
      <c r="A168" s="4">
        <v>42244</v>
      </c>
      <c r="B168">
        <v>1.61E-2</v>
      </c>
      <c r="C168" s="6">
        <f>BT[[#This Row],[Variaz]]/100</f>
        <v>1.6100000000000001E-4</v>
      </c>
      <c r="D168" s="10">
        <f>AUM[[#This Row],[ Etica Obbligazionario Breve Termine]]</f>
        <v>222997555.81</v>
      </c>
      <c r="E168" s="10">
        <f>D167*BT[[#This Row],[Variazione percentuale]]</f>
        <v>35858.819584280005</v>
      </c>
      <c r="F168" s="11">
        <f>BT[[#This Row],[AUM]]-D167</f>
        <v>271968.32999998331</v>
      </c>
      <c r="G168" s="11">
        <f>BT[[#This Row],[∆ AUM]]-BT[[#This Row],[effetto mercato]]</f>
        <v>236109.51041570329</v>
      </c>
    </row>
    <row r="169" spans="1:7">
      <c r="A169" s="4">
        <v>42247</v>
      </c>
      <c r="B169">
        <v>0</v>
      </c>
      <c r="C169" s="6">
        <f>BT[[#This Row],[Variaz]]/100</f>
        <v>0</v>
      </c>
      <c r="D169" s="10">
        <f>AUM[[#This Row],[ Etica Obbligazionario Breve Termine]]</f>
        <v>222954284.19</v>
      </c>
      <c r="E169" s="10">
        <f>D168*BT[[#This Row],[Variazione percentuale]]</f>
        <v>0</v>
      </c>
      <c r="F169" s="11">
        <f>BT[[#This Row],[AUM]]-D168</f>
        <v>-43271.620000004768</v>
      </c>
      <c r="G169" s="11">
        <f>BT[[#This Row],[∆ AUM]]-BT[[#This Row],[effetto mercato]]</f>
        <v>-43271.620000004768</v>
      </c>
    </row>
    <row r="170" spans="1:7">
      <c r="A170" s="4">
        <v>42248</v>
      </c>
      <c r="B170">
        <v>0</v>
      </c>
      <c r="C170" s="6">
        <f>BT[[#This Row],[Variaz]]/100</f>
        <v>0</v>
      </c>
      <c r="D170" s="10">
        <f>AUM[[#This Row],[ Etica Obbligazionario Breve Termine]]</f>
        <v>222993886.22</v>
      </c>
      <c r="E170" s="10">
        <f>D169*BT[[#This Row],[Variazione percentuale]]</f>
        <v>0</v>
      </c>
      <c r="F170" s="11">
        <f>BT[[#This Row],[AUM]]-D169</f>
        <v>39602.030000001192</v>
      </c>
      <c r="G170" s="11">
        <f>BT[[#This Row],[∆ AUM]]-BT[[#This Row],[effetto mercato]]</f>
        <v>39602.030000001192</v>
      </c>
    </row>
    <row r="171" spans="1:7">
      <c r="A171" s="4">
        <v>42249</v>
      </c>
      <c r="B171">
        <v>0</v>
      </c>
      <c r="C171" s="6">
        <f>BT[[#This Row],[Variaz]]/100</f>
        <v>0</v>
      </c>
      <c r="D171" s="10">
        <f>AUM[[#This Row],[ Etica Obbligazionario Breve Termine]]</f>
        <v>223239727.12</v>
      </c>
      <c r="E171" s="10">
        <f>D170*BT[[#This Row],[Variazione percentuale]]</f>
        <v>0</v>
      </c>
      <c r="F171" s="11">
        <f>BT[[#This Row],[AUM]]-D170</f>
        <v>245840.90000000596</v>
      </c>
      <c r="G171" s="11">
        <f>BT[[#This Row],[∆ AUM]]-BT[[#This Row],[effetto mercato]]</f>
        <v>245840.90000000596</v>
      </c>
    </row>
    <row r="172" spans="1:7">
      <c r="A172" s="4">
        <v>42250</v>
      </c>
      <c r="B172">
        <v>4.82E-2</v>
      </c>
      <c r="C172" s="6">
        <f>BT[[#This Row],[Variaz]]/100</f>
        <v>4.8200000000000001E-4</v>
      </c>
      <c r="D172" s="10">
        <f>AUM[[#This Row],[ Etica Obbligazionario Breve Termine]]</f>
        <v>219777481.66999999</v>
      </c>
      <c r="E172" s="10">
        <f>D171*BT[[#This Row],[Variazione percentuale]]</f>
        <v>107601.54847184</v>
      </c>
      <c r="F172" s="11">
        <f>BT[[#This Row],[AUM]]-D171</f>
        <v>-3462245.4500000179</v>
      </c>
      <c r="G172" s="11">
        <f>BT[[#This Row],[∆ AUM]]-BT[[#This Row],[effetto mercato]]</f>
        <v>-3569846.998471858</v>
      </c>
    </row>
    <row r="173" spans="1:7">
      <c r="A173" s="4">
        <v>42251</v>
      </c>
      <c r="B173">
        <v>4.82E-2</v>
      </c>
      <c r="C173" s="6">
        <f>BT[[#This Row],[Variaz]]/100</f>
        <v>4.8200000000000001E-4</v>
      </c>
      <c r="D173" s="10">
        <f>AUM[[#This Row],[ Etica Obbligazionario Breve Termine]]</f>
        <v>219471513.19</v>
      </c>
      <c r="E173" s="10">
        <f>D172*BT[[#This Row],[Variazione percentuale]]</f>
        <v>105932.74616493999</v>
      </c>
      <c r="F173" s="11">
        <f>BT[[#This Row],[AUM]]-D172</f>
        <v>-305968.47999998927</v>
      </c>
      <c r="G173" s="11">
        <f>BT[[#This Row],[∆ AUM]]-BT[[#This Row],[effetto mercato]]</f>
        <v>-411901.22616492928</v>
      </c>
    </row>
    <row r="174" spans="1:7">
      <c r="A174" s="4">
        <v>42254</v>
      </c>
      <c r="B174">
        <v>-1.61E-2</v>
      </c>
      <c r="C174" s="6">
        <f>BT[[#This Row],[Variaz]]/100</f>
        <v>-1.6100000000000001E-4</v>
      </c>
      <c r="D174" s="10">
        <f>AUM[[#This Row],[ Etica Obbligazionario Breve Termine]]</f>
        <v>219826232.18000001</v>
      </c>
      <c r="E174" s="10">
        <f>D173*BT[[#This Row],[Variazione percentuale]]</f>
        <v>-35334.91362359</v>
      </c>
      <c r="F174" s="11">
        <f>BT[[#This Row],[AUM]]-D173</f>
        <v>354718.99000000954</v>
      </c>
      <c r="G174" s="11">
        <f>BT[[#This Row],[∆ AUM]]-BT[[#This Row],[effetto mercato]]</f>
        <v>390053.90362359956</v>
      </c>
    </row>
    <row r="175" spans="1:7">
      <c r="A175" s="4">
        <v>42255</v>
      </c>
      <c r="B175">
        <v>1.61E-2</v>
      </c>
      <c r="C175" s="6">
        <f>BT[[#This Row],[Variaz]]/100</f>
        <v>1.6100000000000001E-4</v>
      </c>
      <c r="D175" s="10">
        <f>AUM[[#This Row],[ Etica Obbligazionario Breve Termine]]</f>
        <v>219823174.66999999</v>
      </c>
      <c r="E175" s="10">
        <f>D174*BT[[#This Row],[Variazione percentuale]]</f>
        <v>35392.023380980005</v>
      </c>
      <c r="F175" s="11">
        <f>BT[[#This Row],[AUM]]-D174</f>
        <v>-3057.5100000202656</v>
      </c>
      <c r="G175" s="11">
        <f>BT[[#This Row],[∆ AUM]]-BT[[#This Row],[effetto mercato]]</f>
        <v>-38449.53338100027</v>
      </c>
    </row>
    <row r="176" spans="1:7">
      <c r="A176" s="4">
        <v>42256</v>
      </c>
      <c r="B176">
        <v>0</v>
      </c>
      <c r="C176" s="6">
        <f>BT[[#This Row],[Variaz]]/100</f>
        <v>0</v>
      </c>
      <c r="D176" s="10">
        <f>AUM[[#This Row],[ Etica Obbligazionario Breve Termine]]</f>
        <v>219825763.09</v>
      </c>
      <c r="E176" s="10">
        <f>D175*BT[[#This Row],[Variazione percentuale]]</f>
        <v>0</v>
      </c>
      <c r="F176" s="11">
        <f>BT[[#This Row],[AUM]]-D175</f>
        <v>2588.4200000166893</v>
      </c>
      <c r="G176" s="11">
        <f>BT[[#This Row],[∆ AUM]]-BT[[#This Row],[effetto mercato]]</f>
        <v>2588.4200000166893</v>
      </c>
    </row>
    <row r="177" spans="1:7">
      <c r="A177" s="4">
        <v>42257</v>
      </c>
      <c r="B177">
        <v>-3.2099999999999997E-2</v>
      </c>
      <c r="C177" s="6">
        <f>BT[[#This Row],[Variaz]]/100</f>
        <v>-3.2099999999999994E-4</v>
      </c>
      <c r="D177" s="10">
        <f>AUM[[#This Row],[ Etica Obbligazionario Breve Termine]]</f>
        <v>219976847.36000001</v>
      </c>
      <c r="E177" s="10">
        <f>D176*BT[[#This Row],[Variazione percentuale]]</f>
        <v>-70564.069951889993</v>
      </c>
      <c r="F177" s="11">
        <f>BT[[#This Row],[AUM]]-D176</f>
        <v>151084.27000001073</v>
      </c>
      <c r="G177" s="11">
        <f>BT[[#This Row],[∆ AUM]]-BT[[#This Row],[effetto mercato]]</f>
        <v>221648.33995190071</v>
      </c>
    </row>
    <row r="178" spans="1:7">
      <c r="A178" s="4">
        <v>42258</v>
      </c>
      <c r="B178">
        <v>-1.61E-2</v>
      </c>
      <c r="C178" s="6">
        <f>BT[[#This Row],[Variaz]]/100</f>
        <v>-1.6100000000000001E-4</v>
      </c>
      <c r="D178" s="10">
        <f>AUM[[#This Row],[ Etica Obbligazionario Breve Termine]]</f>
        <v>220007178.06999999</v>
      </c>
      <c r="E178" s="10">
        <f>D177*BT[[#This Row],[Variazione percentuale]]</f>
        <v>-35416.272424960007</v>
      </c>
      <c r="F178" s="11">
        <f>BT[[#This Row],[AUM]]-D177</f>
        <v>30330.709999978542</v>
      </c>
      <c r="G178" s="11">
        <f>BT[[#This Row],[∆ AUM]]-BT[[#This Row],[effetto mercato]]</f>
        <v>65746.982424938557</v>
      </c>
    </row>
    <row r="179" spans="1:7">
      <c r="A179" s="4">
        <v>42261</v>
      </c>
      <c r="B179">
        <v>0</v>
      </c>
      <c r="C179" s="6">
        <f>BT[[#This Row],[Variaz]]/100</f>
        <v>0</v>
      </c>
      <c r="D179" s="10">
        <f>AUM[[#This Row],[ Etica Obbligazionario Breve Termine]]</f>
        <v>220003046.81</v>
      </c>
      <c r="E179" s="10">
        <f>D178*BT[[#This Row],[Variazione percentuale]]</f>
        <v>0</v>
      </c>
      <c r="F179" s="11">
        <f>BT[[#This Row],[AUM]]-D178</f>
        <v>-4131.2599999904633</v>
      </c>
      <c r="G179" s="11">
        <f>BT[[#This Row],[∆ AUM]]-BT[[#This Row],[effetto mercato]]</f>
        <v>-4131.2599999904633</v>
      </c>
    </row>
    <row r="180" spans="1:7">
      <c r="A180" s="4">
        <v>42262</v>
      </c>
      <c r="B180">
        <v>-1.61E-2</v>
      </c>
      <c r="C180" s="6">
        <f>BT[[#This Row],[Variaz]]/100</f>
        <v>-1.6100000000000001E-4</v>
      </c>
      <c r="D180" s="10">
        <f>AUM[[#This Row],[ Etica Obbligazionario Breve Termine]]</f>
        <v>220163938.54000002</v>
      </c>
      <c r="E180" s="10">
        <f>D179*BT[[#This Row],[Variazione percentuale]]</f>
        <v>-35420.490536410005</v>
      </c>
      <c r="F180" s="11">
        <f>BT[[#This Row],[AUM]]-D179</f>
        <v>160891.73000001907</v>
      </c>
      <c r="G180" s="11">
        <f>BT[[#This Row],[∆ AUM]]-BT[[#This Row],[effetto mercato]]</f>
        <v>196312.22053642909</v>
      </c>
    </row>
    <row r="181" spans="1:7">
      <c r="A181" s="4">
        <v>42263</v>
      </c>
      <c r="B181">
        <v>0</v>
      </c>
      <c r="C181" s="6">
        <f>BT[[#This Row],[Variaz]]/100</f>
        <v>0</v>
      </c>
      <c r="D181" s="10">
        <f>AUM[[#This Row],[ Etica Obbligazionario Breve Termine]]</f>
        <v>220462160.85999998</v>
      </c>
      <c r="E181" s="10">
        <f>D180*BT[[#This Row],[Variazione percentuale]]</f>
        <v>0</v>
      </c>
      <c r="F181" s="11">
        <f>BT[[#This Row],[AUM]]-D180</f>
        <v>298222.31999996305</v>
      </c>
      <c r="G181" s="11">
        <f>BT[[#This Row],[∆ AUM]]-BT[[#This Row],[effetto mercato]]</f>
        <v>298222.31999996305</v>
      </c>
    </row>
    <row r="182" spans="1:7">
      <c r="A182" s="4">
        <v>42264</v>
      </c>
      <c r="B182">
        <v>-4.82E-2</v>
      </c>
      <c r="C182" s="6">
        <f>BT[[#This Row],[Variaz]]/100</f>
        <v>-4.8200000000000001E-4</v>
      </c>
      <c r="D182" s="10">
        <f>AUM[[#This Row],[ Etica Obbligazionario Breve Termine]]</f>
        <v>224407136.72999999</v>
      </c>
      <c r="E182" s="10">
        <f>D181*BT[[#This Row],[Variazione percentuale]]</f>
        <v>-106262.76153451999</v>
      </c>
      <c r="F182" s="11">
        <f>BT[[#This Row],[AUM]]-D181</f>
        <v>3944975.8700000048</v>
      </c>
      <c r="G182" s="11">
        <f>BT[[#This Row],[∆ AUM]]-BT[[#This Row],[effetto mercato]]</f>
        <v>4051238.6315345247</v>
      </c>
    </row>
    <row r="183" spans="1:7">
      <c r="A183" s="4">
        <v>42265</v>
      </c>
      <c r="B183">
        <v>6.4299999999999996E-2</v>
      </c>
      <c r="C183" s="6">
        <f>BT[[#This Row],[Variaz]]/100</f>
        <v>6.4299999999999991E-4</v>
      </c>
      <c r="D183" s="10">
        <f>AUM[[#This Row],[ Etica Obbligazionario Breve Termine]]</f>
        <v>224689231.44</v>
      </c>
      <c r="E183" s="10">
        <f>D182*BT[[#This Row],[Variazione percentuale]]</f>
        <v>144293.78891738996</v>
      </c>
      <c r="F183" s="11">
        <f>BT[[#This Row],[AUM]]-D182</f>
        <v>282094.71000000834</v>
      </c>
      <c r="G183" s="11">
        <f>BT[[#This Row],[∆ AUM]]-BT[[#This Row],[effetto mercato]]</f>
        <v>137800.92108261838</v>
      </c>
    </row>
    <row r="184" spans="1:7">
      <c r="A184" s="4">
        <v>42268</v>
      </c>
      <c r="B184">
        <v>-1.61E-2</v>
      </c>
      <c r="C184" s="6">
        <f>BT[[#This Row],[Variaz]]/100</f>
        <v>-1.6100000000000001E-4</v>
      </c>
      <c r="D184" s="10">
        <f>AUM[[#This Row],[ Etica Obbligazionario Breve Termine]]</f>
        <v>224674199.68000001</v>
      </c>
      <c r="E184" s="10">
        <f>D183*BT[[#This Row],[Variazione percentuale]]</f>
        <v>-36174.966261840003</v>
      </c>
      <c r="F184" s="11">
        <f>BT[[#This Row],[AUM]]-D183</f>
        <v>-15031.759999990463</v>
      </c>
      <c r="G184" s="11">
        <f>BT[[#This Row],[∆ AUM]]-BT[[#This Row],[effetto mercato]]</f>
        <v>21143.20626184954</v>
      </c>
    </row>
    <row r="185" spans="1:7">
      <c r="A185" s="4">
        <v>42269</v>
      </c>
      <c r="B185">
        <v>3.2099999999999997E-2</v>
      </c>
      <c r="C185" s="6">
        <f>BT[[#This Row],[Variaz]]/100</f>
        <v>3.2099999999999994E-4</v>
      </c>
      <c r="D185" s="10">
        <f>AUM[[#This Row],[ Etica Obbligazionario Breve Termine]]</f>
        <v>224825874.88</v>
      </c>
      <c r="E185" s="10">
        <f>D184*BT[[#This Row],[Variazione percentuale]]</f>
        <v>72120.418097279995</v>
      </c>
      <c r="F185" s="11">
        <f>BT[[#This Row],[AUM]]-D184</f>
        <v>151675.19999998808</v>
      </c>
      <c r="G185" s="11">
        <f>BT[[#This Row],[∆ AUM]]-BT[[#This Row],[effetto mercato]]</f>
        <v>79554.781902708084</v>
      </c>
    </row>
    <row r="186" spans="1:7">
      <c r="A186" s="4">
        <v>42270</v>
      </c>
      <c r="B186">
        <v>0</v>
      </c>
      <c r="C186" s="6">
        <f>BT[[#This Row],[Variaz]]/100</f>
        <v>0</v>
      </c>
      <c r="D186" s="10">
        <f>AUM[[#This Row],[ Etica Obbligazionario Breve Termine]]</f>
        <v>224732813.27000001</v>
      </c>
      <c r="E186" s="10">
        <f>D185*BT[[#This Row],[Variazione percentuale]]</f>
        <v>0</v>
      </c>
      <c r="F186" s="11">
        <f>BT[[#This Row],[AUM]]-D185</f>
        <v>-93061.609999984503</v>
      </c>
      <c r="G186" s="11">
        <f>BT[[#This Row],[∆ AUM]]-BT[[#This Row],[effetto mercato]]</f>
        <v>-93061.609999984503</v>
      </c>
    </row>
    <row r="187" spans="1:7">
      <c r="A187" s="4">
        <v>42271</v>
      </c>
      <c r="B187">
        <v>-1.61E-2</v>
      </c>
      <c r="C187" s="6">
        <f>BT[[#This Row],[Variaz]]/100</f>
        <v>-1.6100000000000001E-4</v>
      </c>
      <c r="D187" s="10">
        <f>AUM[[#This Row],[ Etica Obbligazionario Breve Termine]]</f>
        <v>224754196.56999999</v>
      </c>
      <c r="E187" s="10">
        <f>D186*BT[[#This Row],[Variazione percentuale]]</f>
        <v>-36181.982936470005</v>
      </c>
      <c r="F187" s="11">
        <f>BT[[#This Row],[AUM]]-D186</f>
        <v>21383.299999982119</v>
      </c>
      <c r="G187" s="11">
        <f>BT[[#This Row],[∆ AUM]]-BT[[#This Row],[effetto mercato]]</f>
        <v>57565.282936452124</v>
      </c>
    </row>
    <row r="188" spans="1:7">
      <c r="A188" s="4">
        <v>42272</v>
      </c>
      <c r="B188">
        <v>-1.61E-2</v>
      </c>
      <c r="C188" s="6">
        <f>BT[[#This Row],[Variaz]]/100</f>
        <v>-1.6100000000000001E-4</v>
      </c>
      <c r="D188" s="10">
        <f>AUM[[#This Row],[ Etica Obbligazionario Breve Termine]]</f>
        <v>224978357.06</v>
      </c>
      <c r="E188" s="10">
        <f>D187*BT[[#This Row],[Variazione percentuale]]</f>
        <v>-36185.425647770004</v>
      </c>
      <c r="F188" s="11">
        <f>BT[[#This Row],[AUM]]-D187</f>
        <v>224160.49000000954</v>
      </c>
      <c r="G188" s="11">
        <f>BT[[#This Row],[∆ AUM]]-BT[[#This Row],[effetto mercato]]</f>
        <v>260345.91564777953</v>
      </c>
    </row>
    <row r="189" spans="1:7">
      <c r="A189" s="4">
        <v>42275</v>
      </c>
      <c r="B189">
        <v>1.61E-2</v>
      </c>
      <c r="C189" s="6">
        <f>BT[[#This Row],[Variaz]]/100</f>
        <v>1.6100000000000001E-4</v>
      </c>
      <c r="D189" s="10">
        <f>AUM[[#This Row],[ Etica Obbligazionario Breve Termine]]</f>
        <v>225343758.25999999</v>
      </c>
      <c r="E189" s="10">
        <f>D188*BT[[#This Row],[Variazione percentuale]]</f>
        <v>36221.515486660006</v>
      </c>
      <c r="F189" s="11">
        <f>BT[[#This Row],[AUM]]-D188</f>
        <v>365401.19999998808</v>
      </c>
      <c r="G189" s="11">
        <f>BT[[#This Row],[∆ AUM]]-BT[[#This Row],[effetto mercato]]</f>
        <v>329179.68451332807</v>
      </c>
    </row>
    <row r="190" spans="1:7">
      <c r="A190" s="4">
        <v>42276</v>
      </c>
      <c r="B190">
        <v>0</v>
      </c>
      <c r="C190" s="6">
        <f>BT[[#This Row],[Variaz]]/100</f>
        <v>0</v>
      </c>
      <c r="D190" s="10">
        <f>AUM[[#This Row],[ Etica Obbligazionario Breve Termine]]</f>
        <v>225767647.47000003</v>
      </c>
      <c r="E190" s="10">
        <f>D189*BT[[#This Row],[Variazione percentuale]]</f>
        <v>0</v>
      </c>
      <c r="F190" s="11">
        <f>BT[[#This Row],[AUM]]-D189</f>
        <v>423889.21000003815</v>
      </c>
      <c r="G190" s="11">
        <f>BT[[#This Row],[∆ AUM]]-BT[[#This Row],[effetto mercato]]</f>
        <v>423889.21000003815</v>
      </c>
    </row>
    <row r="191" spans="1:7">
      <c r="A191" s="4">
        <v>42277</v>
      </c>
      <c r="B191">
        <v>1.61E-2</v>
      </c>
      <c r="C191" s="6">
        <f>BT[[#This Row],[Variaz]]/100</f>
        <v>1.6100000000000001E-4</v>
      </c>
      <c r="D191" s="10">
        <f>AUM[[#This Row],[ Etica Obbligazionario Breve Termine]]</f>
        <v>225983785.28</v>
      </c>
      <c r="E191" s="10">
        <f>D190*BT[[#This Row],[Variazione percentuale]]</f>
        <v>36348.591242670009</v>
      </c>
      <c r="F191" s="11">
        <f>BT[[#This Row],[AUM]]-D190</f>
        <v>216137.80999997258</v>
      </c>
      <c r="G191" s="11">
        <f>BT[[#This Row],[∆ AUM]]-BT[[#This Row],[effetto mercato]]</f>
        <v>179789.21875730256</v>
      </c>
    </row>
    <row r="192" spans="1:7">
      <c r="A192" s="4">
        <v>42278</v>
      </c>
      <c r="B192">
        <v>3.2099999999999997E-2</v>
      </c>
      <c r="C192" s="6">
        <f>BT[[#This Row],[Variaz]]/100</f>
        <v>3.2099999999999994E-4</v>
      </c>
      <c r="D192" s="10">
        <f>AUM[[#This Row],[ Etica Obbligazionario Breve Termine]]</f>
        <v>226732823.41</v>
      </c>
      <c r="E192" s="10">
        <f>D191*BT[[#This Row],[Variazione percentuale]]</f>
        <v>72540.795074879992</v>
      </c>
      <c r="F192" s="11">
        <f>BT[[#This Row],[AUM]]-D191</f>
        <v>749038.12999999523</v>
      </c>
      <c r="G192" s="11">
        <f>BT[[#This Row],[∆ AUM]]-BT[[#This Row],[effetto mercato]]</f>
        <v>676497.33492511522</v>
      </c>
    </row>
    <row r="193" spans="1:7">
      <c r="A193" s="4">
        <v>42279</v>
      </c>
      <c r="B193">
        <v>4.82E-2</v>
      </c>
      <c r="C193" s="6">
        <f>BT[[#This Row],[Variaz]]/100</f>
        <v>4.8200000000000001E-4</v>
      </c>
      <c r="D193" s="10">
        <f>AUM[[#This Row],[ Etica Obbligazionario Breve Termine]]</f>
        <v>228103624.91000003</v>
      </c>
      <c r="E193" s="10">
        <f>D192*BT[[#This Row],[Variazione percentuale]]</f>
        <v>109285.22088362</v>
      </c>
      <c r="F193" s="11">
        <f>BT[[#This Row],[AUM]]-D192</f>
        <v>1370801.5000000298</v>
      </c>
      <c r="G193" s="11">
        <f>BT[[#This Row],[∆ AUM]]-BT[[#This Row],[effetto mercato]]</f>
        <v>1261516.2791164098</v>
      </c>
    </row>
    <row r="194" spans="1:7">
      <c r="A194" s="4">
        <v>42282</v>
      </c>
      <c r="B194">
        <v>0</v>
      </c>
      <c r="C194" s="6">
        <f>BT[[#This Row],[Variaz]]/100</f>
        <v>0</v>
      </c>
      <c r="D194" s="10">
        <f>AUM[[#This Row],[ Etica Obbligazionario Breve Termine]]</f>
        <v>228842342.97</v>
      </c>
      <c r="E194" s="10">
        <f>D193*BT[[#This Row],[Variazione percentuale]]</f>
        <v>0</v>
      </c>
      <c r="F194" s="11">
        <f>BT[[#This Row],[AUM]]-D193</f>
        <v>738718.05999997258</v>
      </c>
      <c r="G194" s="11">
        <f>BT[[#This Row],[∆ AUM]]-BT[[#This Row],[effetto mercato]]</f>
        <v>738718.05999997258</v>
      </c>
    </row>
    <row r="195" spans="1:7">
      <c r="A195" s="4">
        <v>42283</v>
      </c>
      <c r="B195">
        <v>-1.61E-2</v>
      </c>
      <c r="C195" s="6">
        <f>BT[[#This Row],[Variaz]]/100</f>
        <v>-1.6100000000000001E-4</v>
      </c>
      <c r="D195" s="10">
        <f>AUM[[#This Row],[ Etica Obbligazionario Breve Termine]]</f>
        <v>228918032.16999999</v>
      </c>
      <c r="E195" s="10">
        <f>D194*BT[[#This Row],[Variazione percentuale]]</f>
        <v>-36843.617218170002</v>
      </c>
      <c r="F195" s="11">
        <f>BT[[#This Row],[AUM]]-D194</f>
        <v>75689.199999988079</v>
      </c>
      <c r="G195" s="11">
        <f>BT[[#This Row],[∆ AUM]]-BT[[#This Row],[effetto mercato]]</f>
        <v>112532.81721815807</v>
      </c>
    </row>
    <row r="196" spans="1:7">
      <c r="A196" s="4">
        <v>42284</v>
      </c>
      <c r="B196">
        <v>1.61E-2</v>
      </c>
      <c r="C196" s="6">
        <f>BT[[#This Row],[Variaz]]/100</f>
        <v>1.6100000000000001E-4</v>
      </c>
      <c r="D196" s="10">
        <f>AUM[[#This Row],[ Etica Obbligazionario Breve Termine]]</f>
        <v>229368705.81999999</v>
      </c>
      <c r="E196" s="10">
        <f>D195*BT[[#This Row],[Variazione percentuale]]</f>
        <v>36855.803179369999</v>
      </c>
      <c r="F196" s="11">
        <f>BT[[#This Row],[AUM]]-D195</f>
        <v>450673.65000000596</v>
      </c>
      <c r="G196" s="11">
        <f>BT[[#This Row],[∆ AUM]]-BT[[#This Row],[effetto mercato]]</f>
        <v>413817.84682063595</v>
      </c>
    </row>
    <row r="197" spans="1:7">
      <c r="A197" s="4">
        <v>42285</v>
      </c>
      <c r="B197">
        <v>-1.61E-2</v>
      </c>
      <c r="C197" s="6">
        <f>BT[[#This Row],[Variaz]]/100</f>
        <v>-1.6100000000000001E-4</v>
      </c>
      <c r="D197" s="10">
        <f>AUM[[#This Row],[ Etica Obbligazionario Breve Termine]]</f>
        <v>229576312.03</v>
      </c>
      <c r="E197" s="10">
        <f>D196*BT[[#This Row],[Variazione percentuale]]</f>
        <v>-36928.361637020003</v>
      </c>
      <c r="F197" s="11">
        <f>BT[[#This Row],[AUM]]-D196</f>
        <v>207606.21000000834</v>
      </c>
      <c r="G197" s="11">
        <f>BT[[#This Row],[∆ AUM]]-BT[[#This Row],[effetto mercato]]</f>
        <v>244534.57163702836</v>
      </c>
    </row>
    <row r="198" spans="1:7">
      <c r="A198" s="4">
        <v>42286</v>
      </c>
      <c r="B198">
        <v>1.61E-2</v>
      </c>
      <c r="C198" s="6">
        <f>BT[[#This Row],[Variaz]]/100</f>
        <v>1.6100000000000001E-4</v>
      </c>
      <c r="D198" s="10">
        <f>AUM[[#This Row],[ Etica Obbligazionario Breve Termine]]</f>
        <v>230635844.70000002</v>
      </c>
      <c r="E198" s="10">
        <f>D197*BT[[#This Row],[Variazione percentuale]]</f>
        <v>36961.786236830005</v>
      </c>
      <c r="F198" s="11">
        <f>BT[[#This Row],[AUM]]-D197</f>
        <v>1059532.6700000167</v>
      </c>
      <c r="G198" s="11">
        <f>BT[[#This Row],[∆ AUM]]-BT[[#This Row],[effetto mercato]]</f>
        <v>1022570.8837631866</v>
      </c>
    </row>
    <row r="199" spans="1:7">
      <c r="A199" s="4">
        <v>42289</v>
      </c>
      <c r="B199">
        <v>0</v>
      </c>
      <c r="C199" s="6">
        <f>BT[[#This Row],[Variaz]]/100</f>
        <v>0</v>
      </c>
      <c r="D199" s="10">
        <f>AUM[[#This Row],[ Etica Obbligazionario Breve Termine]]</f>
        <v>231490095.36000001</v>
      </c>
      <c r="E199" s="10">
        <f>D198*BT[[#This Row],[Variazione percentuale]]</f>
        <v>0</v>
      </c>
      <c r="F199" s="11">
        <f>BT[[#This Row],[AUM]]-D198</f>
        <v>854250.65999999642</v>
      </c>
      <c r="G199" s="11">
        <f>BT[[#This Row],[∆ AUM]]-BT[[#This Row],[effetto mercato]]</f>
        <v>854250.65999999642</v>
      </c>
    </row>
    <row r="200" spans="1:7">
      <c r="A200" s="4">
        <v>42290</v>
      </c>
      <c r="B200">
        <v>-1.61E-2</v>
      </c>
      <c r="C200" s="6">
        <f>BT[[#This Row],[Variaz]]/100</f>
        <v>-1.6100000000000001E-4</v>
      </c>
      <c r="D200" s="10">
        <f>AUM[[#This Row],[ Etica Obbligazionario Breve Termine]]</f>
        <v>232647482.15000001</v>
      </c>
      <c r="E200" s="10">
        <f>D199*BT[[#This Row],[Variazione percentuale]]</f>
        <v>-37269.905352960006</v>
      </c>
      <c r="F200" s="11">
        <f>BT[[#This Row],[AUM]]-D199</f>
        <v>1157386.7899999917</v>
      </c>
      <c r="G200" s="11">
        <f>BT[[#This Row],[∆ AUM]]-BT[[#This Row],[effetto mercato]]</f>
        <v>1194656.6953529518</v>
      </c>
    </row>
    <row r="201" spans="1:7">
      <c r="A201" s="4">
        <v>42291</v>
      </c>
      <c r="B201">
        <v>0</v>
      </c>
      <c r="C201" s="6">
        <f>BT[[#This Row],[Variaz]]/100</f>
        <v>0</v>
      </c>
      <c r="D201" s="10">
        <f>AUM[[#This Row],[ Etica Obbligazionario Breve Termine]]</f>
        <v>233550694.53999999</v>
      </c>
      <c r="E201" s="10">
        <f>D200*BT[[#This Row],[Variazione percentuale]]</f>
        <v>0</v>
      </c>
      <c r="F201" s="11">
        <f>BT[[#This Row],[AUM]]-D200</f>
        <v>903212.38999998569</v>
      </c>
      <c r="G201" s="11">
        <f>BT[[#This Row],[∆ AUM]]-BT[[#This Row],[effetto mercato]]</f>
        <v>903212.38999998569</v>
      </c>
    </row>
    <row r="202" spans="1:7">
      <c r="A202" s="4">
        <v>42292</v>
      </c>
      <c r="B202">
        <v>-1.61E-2</v>
      </c>
      <c r="C202" s="6">
        <f>BT[[#This Row],[Variaz]]/100</f>
        <v>-1.6100000000000001E-4</v>
      </c>
      <c r="D202" s="10">
        <f>AUM[[#This Row],[ Etica Obbligazionario Breve Termine]]</f>
        <v>233808975.04999998</v>
      </c>
      <c r="E202" s="10">
        <f>D201*BT[[#This Row],[Variazione percentuale]]</f>
        <v>-37601.661820940004</v>
      </c>
      <c r="F202" s="11">
        <f>BT[[#This Row],[AUM]]-D201</f>
        <v>258280.50999999046</v>
      </c>
      <c r="G202" s="11">
        <f>BT[[#This Row],[∆ AUM]]-BT[[#This Row],[effetto mercato]]</f>
        <v>295882.17182093044</v>
      </c>
    </row>
    <row r="203" spans="1:7">
      <c r="A203" s="4">
        <v>42293</v>
      </c>
      <c r="B203">
        <v>1.61E-2</v>
      </c>
      <c r="C203" s="6">
        <f>BT[[#This Row],[Variaz]]/100</f>
        <v>1.6100000000000001E-4</v>
      </c>
      <c r="D203" s="10">
        <f>AUM[[#This Row],[ Etica Obbligazionario Breve Termine]]</f>
        <v>234346148.83000001</v>
      </c>
      <c r="E203" s="10">
        <f>D202*BT[[#This Row],[Variazione percentuale]]</f>
        <v>37643.244983049997</v>
      </c>
      <c r="F203" s="11">
        <f>BT[[#This Row],[AUM]]-D202</f>
        <v>537173.78000003099</v>
      </c>
      <c r="G203" s="11">
        <f>BT[[#This Row],[∆ AUM]]-BT[[#This Row],[effetto mercato]]</f>
        <v>499530.53501698101</v>
      </c>
    </row>
    <row r="204" spans="1:7">
      <c r="A204" s="4">
        <v>42296</v>
      </c>
      <c r="B204">
        <v>0</v>
      </c>
      <c r="C204" s="6">
        <f>BT[[#This Row],[Variaz]]/100</f>
        <v>0</v>
      </c>
      <c r="D204" s="10">
        <f>AUM[[#This Row],[ Etica Obbligazionario Breve Termine]]</f>
        <v>234911197.45999998</v>
      </c>
      <c r="E204" s="10">
        <f>D203*BT[[#This Row],[Variazione percentuale]]</f>
        <v>0</v>
      </c>
      <c r="F204" s="11">
        <f>BT[[#This Row],[AUM]]-D203</f>
        <v>565048.62999996543</v>
      </c>
      <c r="G204" s="11">
        <f>BT[[#This Row],[∆ AUM]]-BT[[#This Row],[effetto mercato]]</f>
        <v>565048.62999996543</v>
      </c>
    </row>
    <row r="205" spans="1:7">
      <c r="A205" s="4">
        <v>42297</v>
      </c>
      <c r="B205">
        <v>-3.2099999999999997E-2</v>
      </c>
      <c r="C205" s="6">
        <f>BT[[#This Row],[Variaz]]/100</f>
        <v>-3.2099999999999994E-4</v>
      </c>
      <c r="D205" s="10">
        <f>AUM[[#This Row],[ Etica Obbligazionario Breve Termine]]</f>
        <v>235388960.38999999</v>
      </c>
      <c r="E205" s="10">
        <f>D204*BT[[#This Row],[Variazione percentuale]]</f>
        <v>-75406.494384659978</v>
      </c>
      <c r="F205" s="11">
        <f>BT[[#This Row],[AUM]]-D204</f>
        <v>477762.93000000715</v>
      </c>
      <c r="G205" s="11">
        <f>BT[[#This Row],[∆ AUM]]-BT[[#This Row],[effetto mercato]]</f>
        <v>553169.42438466707</v>
      </c>
    </row>
    <row r="206" spans="1:7">
      <c r="A206" s="4">
        <v>42298</v>
      </c>
      <c r="B206">
        <v>1.61E-2</v>
      </c>
      <c r="C206" s="6">
        <f>BT[[#This Row],[Variaz]]/100</f>
        <v>1.6100000000000001E-4</v>
      </c>
      <c r="D206" s="10">
        <f>AUM[[#This Row],[ Etica Obbligazionario Breve Termine]]</f>
        <v>236627790.44</v>
      </c>
      <c r="E206" s="10">
        <f>D205*BT[[#This Row],[Variazione percentuale]]</f>
        <v>37897.622622789997</v>
      </c>
      <c r="F206" s="11">
        <f>BT[[#This Row],[AUM]]-D205</f>
        <v>1238830.0500000119</v>
      </c>
      <c r="G206" s="11">
        <f>BT[[#This Row],[∆ AUM]]-BT[[#This Row],[effetto mercato]]</f>
        <v>1200932.4273772219</v>
      </c>
    </row>
    <row r="207" spans="1:7">
      <c r="A207" s="4">
        <v>42299</v>
      </c>
      <c r="B207">
        <v>0.1285</v>
      </c>
      <c r="C207" s="6">
        <f>BT[[#This Row],[Variaz]]/100</f>
        <v>1.2850000000000001E-3</v>
      </c>
      <c r="D207" s="10">
        <f>AUM[[#This Row],[ Etica Obbligazionario Breve Termine]]</f>
        <v>238056332.44999999</v>
      </c>
      <c r="E207" s="10">
        <f>D206*BT[[#This Row],[Variazione percentuale]]</f>
        <v>304066.7107154</v>
      </c>
      <c r="F207" s="11">
        <f>BT[[#This Row],[AUM]]-D206</f>
        <v>1428542.0099999905</v>
      </c>
      <c r="G207" s="11">
        <f>BT[[#This Row],[∆ AUM]]-BT[[#This Row],[effetto mercato]]</f>
        <v>1124475.2992845904</v>
      </c>
    </row>
    <row r="208" spans="1:7">
      <c r="A208" s="4">
        <v>42300</v>
      </c>
      <c r="B208">
        <v>-1.6E-2</v>
      </c>
      <c r="C208" s="6">
        <f>BT[[#This Row],[Variaz]]/100</f>
        <v>-1.6000000000000001E-4</v>
      </c>
      <c r="D208" s="10">
        <f>AUM[[#This Row],[ Etica Obbligazionario Breve Termine]]</f>
        <v>238591074.58000001</v>
      </c>
      <c r="E208" s="10">
        <f>D207*BT[[#This Row],[Variazione percentuale]]</f>
        <v>-38089.013191999999</v>
      </c>
      <c r="F208" s="11">
        <f>BT[[#This Row],[AUM]]-D207</f>
        <v>534742.13000002503</v>
      </c>
      <c r="G208" s="11">
        <f>BT[[#This Row],[∆ AUM]]-BT[[#This Row],[effetto mercato]]</f>
        <v>572831.14319202502</v>
      </c>
    </row>
    <row r="209" spans="1:7">
      <c r="A209" s="4">
        <v>42303</v>
      </c>
      <c r="B209">
        <v>0</v>
      </c>
      <c r="C209" s="6">
        <f>BT[[#This Row],[Variaz]]/100</f>
        <v>0</v>
      </c>
      <c r="D209" s="10">
        <f>AUM[[#This Row],[ Etica Obbligazionario Breve Termine]]</f>
        <v>239459452.59</v>
      </c>
      <c r="E209" s="10">
        <f>D208*BT[[#This Row],[Variazione percentuale]]</f>
        <v>0</v>
      </c>
      <c r="F209" s="11">
        <f>BT[[#This Row],[AUM]]-D208</f>
        <v>868378.00999999046</v>
      </c>
      <c r="G209" s="11">
        <f>BT[[#This Row],[∆ AUM]]-BT[[#This Row],[effetto mercato]]</f>
        <v>868378.00999999046</v>
      </c>
    </row>
    <row r="210" spans="1:7">
      <c r="A210" s="4">
        <v>42304</v>
      </c>
      <c r="B210">
        <v>1.61E-2</v>
      </c>
      <c r="C210" s="6">
        <f>BT[[#This Row],[Variaz]]/100</f>
        <v>1.6100000000000001E-4</v>
      </c>
      <c r="D210" s="10">
        <f>AUM[[#This Row],[ Etica Obbligazionario Breve Termine]]</f>
        <v>240389642.69</v>
      </c>
      <c r="E210" s="10">
        <f>D209*BT[[#This Row],[Variazione percentuale]]</f>
        <v>38552.971866990003</v>
      </c>
      <c r="F210" s="11">
        <f>BT[[#This Row],[AUM]]-D209</f>
        <v>930190.09999999404</v>
      </c>
      <c r="G210" s="11">
        <f>BT[[#This Row],[∆ AUM]]-BT[[#This Row],[effetto mercato]]</f>
        <v>891637.12813300407</v>
      </c>
    </row>
    <row r="211" spans="1:7">
      <c r="A211" s="4">
        <v>42305</v>
      </c>
      <c r="B211">
        <v>1.6E-2</v>
      </c>
      <c r="C211" s="6">
        <f>BT[[#This Row],[Variaz]]/100</f>
        <v>1.6000000000000001E-4</v>
      </c>
      <c r="D211" s="10">
        <f>AUM[[#This Row],[ Etica Obbligazionario Breve Termine]]</f>
        <v>240881655.98999998</v>
      </c>
      <c r="E211" s="10">
        <f>D210*BT[[#This Row],[Variazione percentuale]]</f>
        <v>38462.342830400004</v>
      </c>
      <c r="F211" s="11">
        <f>BT[[#This Row],[AUM]]-D210</f>
        <v>492013.29999998212</v>
      </c>
      <c r="G211" s="11">
        <f>BT[[#This Row],[∆ AUM]]-BT[[#This Row],[effetto mercato]]</f>
        <v>453550.95716958214</v>
      </c>
    </row>
    <row r="212" spans="1:7">
      <c r="A212" s="4">
        <v>42306</v>
      </c>
      <c r="B212">
        <v>-4.8099999999999997E-2</v>
      </c>
      <c r="C212" s="6">
        <f>BT[[#This Row],[Variaz]]/100</f>
        <v>-4.8099999999999998E-4</v>
      </c>
      <c r="D212" s="10">
        <f>AUM[[#This Row],[ Etica Obbligazionario Breve Termine]]</f>
        <v>241559057.22</v>
      </c>
      <c r="E212" s="10">
        <f>D211*BT[[#This Row],[Variazione percentuale]]</f>
        <v>-115864.07653118999</v>
      </c>
      <c r="F212" s="11">
        <f>BT[[#This Row],[AUM]]-D211</f>
        <v>677401.23000001907</v>
      </c>
      <c r="G212" s="11">
        <f>BT[[#This Row],[∆ AUM]]-BT[[#This Row],[effetto mercato]]</f>
        <v>793265.30653120903</v>
      </c>
    </row>
    <row r="213" spans="1:7">
      <c r="A213" s="4">
        <v>42307</v>
      </c>
      <c r="B213">
        <v>0</v>
      </c>
      <c r="C213" s="6">
        <f>BT[[#This Row],[Variaz]]/100</f>
        <v>0</v>
      </c>
      <c r="D213" s="10">
        <f>AUM[[#This Row],[ Etica Obbligazionario Breve Termine]]</f>
        <v>242190363.94</v>
      </c>
      <c r="E213" s="10">
        <f>D212*BT[[#This Row],[Variazione percentuale]]</f>
        <v>0</v>
      </c>
      <c r="F213" s="11">
        <f>BT[[#This Row],[AUM]]-D212</f>
        <v>631306.71999999881</v>
      </c>
      <c r="G213" s="11">
        <f>BT[[#This Row],[∆ AUM]]-BT[[#This Row],[effetto mercato]]</f>
        <v>631306.71999999881</v>
      </c>
    </row>
    <row r="214" spans="1:7">
      <c r="A214" s="4">
        <v>42310</v>
      </c>
      <c r="B214">
        <v>-3.2099999999999997E-2</v>
      </c>
      <c r="C214" s="6">
        <f>BT[[#This Row],[Variaz]]/100</f>
        <v>-3.2099999999999994E-4</v>
      </c>
      <c r="D214" s="10">
        <f>AUM[[#This Row],[ Etica Obbligazionario Breve Termine]]</f>
        <v>242734609.69</v>
      </c>
      <c r="E214" s="10">
        <f>D213*BT[[#This Row],[Variazione percentuale]]</f>
        <v>-77743.106824739982</v>
      </c>
      <c r="F214" s="11">
        <f>BT[[#This Row],[AUM]]-D213</f>
        <v>544245.75</v>
      </c>
      <c r="G214" s="11">
        <f>BT[[#This Row],[∆ AUM]]-BT[[#This Row],[effetto mercato]]</f>
        <v>621988.85682473995</v>
      </c>
    </row>
    <row r="215" spans="1:7">
      <c r="A215" s="4">
        <v>42311</v>
      </c>
      <c r="B215">
        <v>1.61E-2</v>
      </c>
      <c r="C215" s="6">
        <f>BT[[#This Row],[Variaz]]/100</f>
        <v>1.6100000000000001E-4</v>
      </c>
      <c r="D215" s="10">
        <f>AUM[[#This Row],[ Etica Obbligazionario Breve Termine]]</f>
        <v>243749518.78</v>
      </c>
      <c r="E215" s="10">
        <f>D214*BT[[#This Row],[Variazione percentuale]]</f>
        <v>39080.272160090004</v>
      </c>
      <c r="F215" s="11">
        <f>BT[[#This Row],[AUM]]-D214</f>
        <v>1014909.0900000036</v>
      </c>
      <c r="G215" s="11">
        <f>BT[[#This Row],[∆ AUM]]-BT[[#This Row],[effetto mercato]]</f>
        <v>975828.81783991354</v>
      </c>
    </row>
    <row r="216" spans="1:7">
      <c r="A216" s="4">
        <v>42312</v>
      </c>
      <c r="B216">
        <v>1.6E-2</v>
      </c>
      <c r="C216" s="6">
        <f>BT[[#This Row],[Variaz]]/100</f>
        <v>1.6000000000000001E-4</v>
      </c>
      <c r="D216" s="10">
        <f>AUM[[#This Row],[ Etica Obbligazionario Breve Termine]]</f>
        <v>244234631.79999998</v>
      </c>
      <c r="E216" s="10">
        <f>D215*BT[[#This Row],[Variazione percentuale]]</f>
        <v>38999.923004800003</v>
      </c>
      <c r="F216" s="11">
        <f>BT[[#This Row],[AUM]]-D215</f>
        <v>485113.01999998093</v>
      </c>
      <c r="G216" s="11">
        <f>BT[[#This Row],[∆ AUM]]-BT[[#This Row],[effetto mercato]]</f>
        <v>446113.09699518094</v>
      </c>
    </row>
    <row r="217" spans="1:7">
      <c r="A217" s="4">
        <v>42313</v>
      </c>
      <c r="B217">
        <v>-3.2099999999999997E-2</v>
      </c>
      <c r="C217" s="6">
        <f>BT[[#This Row],[Variaz]]/100</f>
        <v>-3.2099999999999994E-4</v>
      </c>
      <c r="D217" s="10">
        <f>AUM[[#This Row],[ Etica Obbligazionario Breve Termine]]</f>
        <v>244836867.23000002</v>
      </c>
      <c r="E217" s="10">
        <f>D216*BT[[#This Row],[Variazione percentuale]]</f>
        <v>-78399.316807799987</v>
      </c>
      <c r="F217" s="11">
        <f>BT[[#This Row],[AUM]]-D216</f>
        <v>602235.43000003695</v>
      </c>
      <c r="G217" s="11">
        <f>BT[[#This Row],[∆ AUM]]-BT[[#This Row],[effetto mercato]]</f>
        <v>680634.74680783693</v>
      </c>
    </row>
    <row r="218" spans="1:7">
      <c r="A218" s="4">
        <v>42314</v>
      </c>
      <c r="B218">
        <v>-3.2099999999999997E-2</v>
      </c>
      <c r="C218" s="6">
        <f>BT[[#This Row],[Variaz]]/100</f>
        <v>-3.2099999999999994E-4</v>
      </c>
      <c r="D218" s="10">
        <f>AUM[[#This Row],[ Etica Obbligazionario Breve Termine]]</f>
        <v>245909389.03</v>
      </c>
      <c r="E218" s="10">
        <f>D217*BT[[#This Row],[Variazione percentuale]]</f>
        <v>-78592.634380829986</v>
      </c>
      <c r="F218" s="11">
        <f>BT[[#This Row],[AUM]]-D217</f>
        <v>1072521.7999999821</v>
      </c>
      <c r="G218" s="11">
        <f>BT[[#This Row],[∆ AUM]]-BT[[#This Row],[effetto mercato]]</f>
        <v>1151114.4343808121</v>
      </c>
    </row>
    <row r="219" spans="1:7">
      <c r="A219" s="4">
        <v>42317</v>
      </c>
      <c r="B219">
        <v>3.2099999999999997E-2</v>
      </c>
      <c r="C219" s="6">
        <f>BT[[#This Row],[Variaz]]/100</f>
        <v>3.2099999999999994E-4</v>
      </c>
      <c r="D219" s="10">
        <f>AUM[[#This Row],[ Etica Obbligazionario Breve Termine]]</f>
        <v>246611721.68000001</v>
      </c>
      <c r="E219" s="10">
        <f>D218*BT[[#This Row],[Variazione percentuale]]</f>
        <v>78936.913878629988</v>
      </c>
      <c r="F219" s="11">
        <f>BT[[#This Row],[AUM]]-D218</f>
        <v>702332.65000000596</v>
      </c>
      <c r="G219" s="11">
        <f>BT[[#This Row],[∆ AUM]]-BT[[#This Row],[effetto mercato]]</f>
        <v>623395.73612137593</v>
      </c>
    </row>
    <row r="220" spans="1:7">
      <c r="A220" s="4">
        <v>42318</v>
      </c>
      <c r="B220">
        <v>4.82E-2</v>
      </c>
      <c r="C220" s="6">
        <f>BT[[#This Row],[Variaz]]/100</f>
        <v>4.8200000000000001E-4</v>
      </c>
      <c r="D220" s="10">
        <f>AUM[[#This Row],[ Etica Obbligazionario Breve Termine]]</f>
        <v>247126922.25999999</v>
      </c>
      <c r="E220" s="10">
        <f>D219*BT[[#This Row],[Variazione percentuale]]</f>
        <v>118866.84984976001</v>
      </c>
      <c r="F220" s="11">
        <f>BT[[#This Row],[AUM]]-D219</f>
        <v>515200.57999998331</v>
      </c>
      <c r="G220" s="11">
        <f>BT[[#This Row],[∆ AUM]]-BT[[#This Row],[effetto mercato]]</f>
        <v>396333.7301502233</v>
      </c>
    </row>
    <row r="221" spans="1:7">
      <c r="A221" s="4">
        <v>42319</v>
      </c>
      <c r="B221">
        <v>0</v>
      </c>
      <c r="C221" s="6">
        <f>BT[[#This Row],[Variaz]]/100</f>
        <v>0</v>
      </c>
      <c r="D221" s="10">
        <f>AUM[[#This Row],[ Etica Obbligazionario Breve Termine]]</f>
        <v>247885379.59</v>
      </c>
      <c r="E221" s="10">
        <f>D220*BT[[#This Row],[Variazione percentuale]]</f>
        <v>0</v>
      </c>
      <c r="F221" s="11">
        <f>BT[[#This Row],[AUM]]-D220</f>
        <v>758457.33000001311</v>
      </c>
      <c r="G221" s="11">
        <f>BT[[#This Row],[∆ AUM]]-BT[[#This Row],[effetto mercato]]</f>
        <v>758457.33000001311</v>
      </c>
    </row>
    <row r="222" spans="1:7">
      <c r="A222" s="4">
        <v>42320</v>
      </c>
      <c r="B222">
        <v>-1.6E-2</v>
      </c>
      <c r="C222" s="6">
        <f>BT[[#This Row],[Variaz]]/100</f>
        <v>-1.6000000000000001E-4</v>
      </c>
      <c r="D222" s="10">
        <f>AUM[[#This Row],[ Etica Obbligazionario Breve Termine]]</f>
        <v>245018864.11000001</v>
      </c>
      <c r="E222" s="10">
        <f>D221*BT[[#This Row],[Variazione percentuale]]</f>
        <v>-39661.6607344</v>
      </c>
      <c r="F222" s="11">
        <f>BT[[#This Row],[AUM]]-D221</f>
        <v>-2866515.4799999893</v>
      </c>
      <c r="G222" s="11">
        <f>BT[[#This Row],[∆ AUM]]-BT[[#This Row],[effetto mercato]]</f>
        <v>-2826853.8192655891</v>
      </c>
    </row>
    <row r="223" spans="1:7">
      <c r="A223" s="4">
        <v>42321</v>
      </c>
      <c r="B223">
        <v>0</v>
      </c>
      <c r="C223" s="6">
        <f>BT[[#This Row],[Variaz]]/100</f>
        <v>0</v>
      </c>
      <c r="D223" s="10">
        <f>AUM[[#This Row],[ Etica Obbligazionario Breve Termine]]</f>
        <v>246227300.11000001</v>
      </c>
      <c r="E223" s="10">
        <f>D222*BT[[#This Row],[Variazione percentuale]]</f>
        <v>0</v>
      </c>
      <c r="F223" s="11">
        <f>BT[[#This Row],[AUM]]-D222</f>
        <v>1208436</v>
      </c>
      <c r="G223" s="11">
        <f>BT[[#This Row],[∆ AUM]]-BT[[#This Row],[effetto mercato]]</f>
        <v>1208436</v>
      </c>
    </row>
    <row r="224" spans="1:7">
      <c r="A224" s="4">
        <v>42324</v>
      </c>
      <c r="B224">
        <v>1.6E-2</v>
      </c>
      <c r="C224" s="6">
        <f>BT[[#This Row],[Variaz]]/100</f>
        <v>1.6000000000000001E-4</v>
      </c>
      <c r="D224" s="10">
        <f>AUM[[#This Row],[ Etica Obbligazionario Breve Termine]]</f>
        <v>246960102.24000001</v>
      </c>
      <c r="E224" s="10">
        <f>D223*BT[[#This Row],[Variazione percentuale]]</f>
        <v>39396.368017600005</v>
      </c>
      <c r="F224" s="11">
        <f>BT[[#This Row],[AUM]]-D223</f>
        <v>732802.12999999523</v>
      </c>
      <c r="G224" s="11">
        <f>BT[[#This Row],[∆ AUM]]-BT[[#This Row],[effetto mercato]]</f>
        <v>693405.7619823952</v>
      </c>
    </row>
    <row r="225" spans="1:7">
      <c r="A225" s="4">
        <v>42325</v>
      </c>
      <c r="B225">
        <v>0</v>
      </c>
      <c r="C225" s="6">
        <f>BT[[#This Row],[Variaz]]/100</f>
        <v>0</v>
      </c>
      <c r="D225" s="10">
        <f>AUM[[#This Row],[ Etica Obbligazionario Breve Termine]]</f>
        <v>247213068.63</v>
      </c>
      <c r="E225" s="10">
        <f>D224*BT[[#This Row],[Variazione percentuale]]</f>
        <v>0</v>
      </c>
      <c r="F225" s="11">
        <f>BT[[#This Row],[AUM]]-D224</f>
        <v>252966.38999998569</v>
      </c>
      <c r="G225" s="11">
        <f>BT[[#This Row],[∆ AUM]]-BT[[#This Row],[effetto mercato]]</f>
        <v>252966.38999998569</v>
      </c>
    </row>
    <row r="226" spans="1:7">
      <c r="A226" s="4">
        <v>42326</v>
      </c>
      <c r="B226">
        <v>1.61E-2</v>
      </c>
      <c r="C226" s="6">
        <f>BT[[#This Row],[Variaz]]/100</f>
        <v>1.6100000000000001E-4</v>
      </c>
      <c r="D226" s="10">
        <f>AUM[[#This Row],[ Etica Obbligazionario Breve Termine]]</f>
        <v>247972933.27999997</v>
      </c>
      <c r="E226" s="10">
        <f>D225*BT[[#This Row],[Variazione percentuale]]</f>
        <v>39801.30404943</v>
      </c>
      <c r="F226" s="11">
        <f>BT[[#This Row],[AUM]]-D225</f>
        <v>759864.64999997616</v>
      </c>
      <c r="G226" s="11">
        <f>BT[[#This Row],[∆ AUM]]-BT[[#This Row],[effetto mercato]]</f>
        <v>720063.34595054621</v>
      </c>
    </row>
    <row r="227" spans="1:7">
      <c r="A227" s="4">
        <v>42327</v>
      </c>
      <c r="B227">
        <v>-1.6E-2</v>
      </c>
      <c r="C227" s="6">
        <f>BT[[#This Row],[Variaz]]/100</f>
        <v>-1.6000000000000001E-4</v>
      </c>
      <c r="D227" s="10">
        <f>AUM[[#This Row],[ Etica Obbligazionario Breve Termine]]</f>
        <v>248506723.56999999</v>
      </c>
      <c r="E227" s="10">
        <f>D226*BT[[#This Row],[Variazione percentuale]]</f>
        <v>-39675.669324800001</v>
      </c>
      <c r="F227" s="11">
        <f>BT[[#This Row],[AUM]]-D226</f>
        <v>533790.29000002146</v>
      </c>
      <c r="G227" s="11">
        <f>BT[[#This Row],[∆ AUM]]-BT[[#This Row],[effetto mercato]]</f>
        <v>573465.95932482148</v>
      </c>
    </row>
    <row r="228" spans="1:7">
      <c r="A228" s="4">
        <v>42328</v>
      </c>
      <c r="B228">
        <v>1.61E-2</v>
      </c>
      <c r="C228" s="6">
        <f>BT[[#This Row],[Variaz]]/100</f>
        <v>1.6100000000000001E-4</v>
      </c>
      <c r="D228" s="10">
        <f>AUM[[#This Row],[ Etica Obbligazionario Breve Termine]]</f>
        <v>248897876.72999999</v>
      </c>
      <c r="E228" s="10">
        <f>D227*BT[[#This Row],[Variazione percentuale]]</f>
        <v>40009.582494770002</v>
      </c>
      <c r="F228" s="11">
        <f>BT[[#This Row],[AUM]]-D227</f>
        <v>391153.15999999642</v>
      </c>
      <c r="G228" s="11">
        <f>BT[[#This Row],[∆ AUM]]-BT[[#This Row],[effetto mercato]]</f>
        <v>351143.57750522642</v>
      </c>
    </row>
    <row r="229" spans="1:7">
      <c r="A229" s="4">
        <v>42331</v>
      </c>
      <c r="B229">
        <v>1.6E-2</v>
      </c>
      <c r="C229" s="6">
        <f>BT[[#This Row],[Variaz]]/100</f>
        <v>1.6000000000000001E-4</v>
      </c>
      <c r="D229" s="10">
        <f>AUM[[#This Row],[ Etica Obbligazionario Breve Termine]]</f>
        <v>249316152.31999999</v>
      </c>
      <c r="E229" s="10">
        <f>D228*BT[[#This Row],[Variazione percentuale]]</f>
        <v>39823.660276800001</v>
      </c>
      <c r="F229" s="11">
        <f>BT[[#This Row],[AUM]]-D228</f>
        <v>418275.59000000358</v>
      </c>
      <c r="G229" s="11">
        <f>BT[[#This Row],[∆ AUM]]-BT[[#This Row],[effetto mercato]]</f>
        <v>378451.92972320359</v>
      </c>
    </row>
    <row r="230" spans="1:7">
      <c r="A230" s="4">
        <v>42332</v>
      </c>
      <c r="B230">
        <v>1.6E-2</v>
      </c>
      <c r="C230" s="6">
        <f>BT[[#This Row],[Variaz]]/100</f>
        <v>1.6000000000000001E-4</v>
      </c>
      <c r="D230" s="10">
        <f>AUM[[#This Row],[ Etica Obbligazionario Breve Termine]]</f>
        <v>250364290.69999999</v>
      </c>
      <c r="E230" s="10">
        <f>D229*BT[[#This Row],[Variazione percentuale]]</f>
        <v>39890.584371199999</v>
      </c>
      <c r="F230" s="11">
        <f>BT[[#This Row],[AUM]]-D229</f>
        <v>1048138.3799999952</v>
      </c>
      <c r="G230" s="11">
        <f>BT[[#This Row],[∆ AUM]]-BT[[#This Row],[effetto mercato]]</f>
        <v>1008247.7956287953</v>
      </c>
    </row>
    <row r="231" spans="1:7">
      <c r="A231" s="4">
        <v>42333</v>
      </c>
      <c r="B231">
        <v>4.8099999999999997E-2</v>
      </c>
      <c r="C231" s="6">
        <f>BT[[#This Row],[Variaz]]/100</f>
        <v>4.8099999999999998E-4</v>
      </c>
      <c r="D231" s="10">
        <f>AUM[[#This Row],[ Etica Obbligazionario Breve Termine]]</f>
        <v>251414598.54999998</v>
      </c>
      <c r="E231" s="10">
        <f>D230*BT[[#This Row],[Variazione percentuale]]</f>
        <v>120425.22382669999</v>
      </c>
      <c r="F231" s="11">
        <f>BT[[#This Row],[AUM]]-D230</f>
        <v>1050307.849999994</v>
      </c>
      <c r="G231" s="11">
        <f>BT[[#This Row],[∆ AUM]]-BT[[#This Row],[effetto mercato]]</f>
        <v>929882.62617329403</v>
      </c>
    </row>
    <row r="232" spans="1:7">
      <c r="A232" s="4">
        <v>42334</v>
      </c>
      <c r="B232">
        <v>-1.6E-2</v>
      </c>
      <c r="C232" s="6">
        <f>BT[[#This Row],[Variaz]]/100</f>
        <v>-1.6000000000000001E-4</v>
      </c>
      <c r="D232" s="10">
        <f>AUM[[#This Row],[ Etica Obbligazionario Breve Termine]]</f>
        <v>251792554.53</v>
      </c>
      <c r="E232" s="10">
        <f>D231*BT[[#This Row],[Variazione percentuale]]</f>
        <v>-40226.335767999997</v>
      </c>
      <c r="F232" s="11">
        <f>BT[[#This Row],[AUM]]-D231</f>
        <v>377955.98000001907</v>
      </c>
      <c r="G232" s="11">
        <f>BT[[#This Row],[∆ AUM]]-BT[[#This Row],[effetto mercato]]</f>
        <v>418182.31576801906</v>
      </c>
    </row>
    <row r="233" spans="1:7">
      <c r="A233" s="4">
        <v>42335</v>
      </c>
      <c r="B233">
        <v>0</v>
      </c>
      <c r="C233" s="6">
        <f>BT[[#This Row],[Variaz]]/100</f>
        <v>0</v>
      </c>
      <c r="D233" s="10">
        <f>AUM[[#This Row],[ Etica Obbligazionario Breve Termine]]</f>
        <v>253936447.09999999</v>
      </c>
      <c r="E233" s="10">
        <f>D232*BT[[#This Row],[Variazione percentuale]]</f>
        <v>0</v>
      </c>
      <c r="F233" s="11">
        <f>BT[[#This Row],[AUM]]-D232</f>
        <v>2143892.5699999928</v>
      </c>
      <c r="G233" s="11">
        <f>BT[[#This Row],[∆ AUM]]-BT[[#This Row],[effetto mercato]]</f>
        <v>2143892.5699999928</v>
      </c>
    </row>
    <row r="234" spans="1:7">
      <c r="A234" s="4">
        <v>42338</v>
      </c>
      <c r="B234">
        <v>0</v>
      </c>
      <c r="C234" s="6">
        <f>BT[[#This Row],[Variaz]]/100</f>
        <v>0</v>
      </c>
      <c r="D234" s="10">
        <f>AUM[[#This Row],[ Etica Obbligazionario Breve Termine]]</f>
        <v>255795500.08999997</v>
      </c>
      <c r="E234" s="10">
        <f>D233*BT[[#This Row],[Variazione percentuale]]</f>
        <v>0</v>
      </c>
      <c r="F234" s="11">
        <f>BT[[#This Row],[AUM]]-D233</f>
        <v>1859052.9899999797</v>
      </c>
      <c r="G234" s="11">
        <f>BT[[#This Row],[∆ AUM]]-BT[[#This Row],[effetto mercato]]</f>
        <v>1859052.9899999797</v>
      </c>
    </row>
    <row r="235" spans="1:7">
      <c r="A235" s="4">
        <v>42339</v>
      </c>
      <c r="B235">
        <v>1.6E-2</v>
      </c>
      <c r="C235" s="6">
        <f>BT[[#This Row],[Variaz]]/100</f>
        <v>1.6000000000000001E-4</v>
      </c>
      <c r="D235" s="10">
        <f>AUM[[#This Row],[ Etica Obbligazionario Breve Termine]]</f>
        <v>257776418.92999998</v>
      </c>
      <c r="E235" s="10">
        <f>D234*BT[[#This Row],[Variazione percentuale]]</f>
        <v>40927.280014399999</v>
      </c>
      <c r="F235" s="11">
        <f>BT[[#This Row],[AUM]]-D234</f>
        <v>1980918.8400000036</v>
      </c>
      <c r="G235" s="11">
        <f>BT[[#This Row],[∆ AUM]]-BT[[#This Row],[effetto mercato]]</f>
        <v>1939991.5599856037</v>
      </c>
    </row>
    <row r="236" spans="1:7">
      <c r="A236" s="4">
        <v>42340</v>
      </c>
      <c r="B236">
        <v>1.6E-2</v>
      </c>
      <c r="C236" s="6">
        <f>BT[[#This Row],[Variaz]]/100</f>
        <v>1.6000000000000001E-4</v>
      </c>
      <c r="D236" s="10">
        <f>AUM[[#This Row],[ Etica Obbligazionario Breve Termine]]</f>
        <v>258295197.59999999</v>
      </c>
      <c r="E236" s="10">
        <f>D235*BT[[#This Row],[Variazione percentuale]]</f>
        <v>41244.2270288</v>
      </c>
      <c r="F236" s="11">
        <f>BT[[#This Row],[AUM]]-D235</f>
        <v>518778.67000001669</v>
      </c>
      <c r="G236" s="11">
        <f>BT[[#This Row],[∆ AUM]]-BT[[#This Row],[effetto mercato]]</f>
        <v>477534.44297121669</v>
      </c>
    </row>
    <row r="237" spans="1:7">
      <c r="A237" s="4">
        <v>42341</v>
      </c>
      <c r="B237">
        <v>-0.1603</v>
      </c>
      <c r="C237" s="6">
        <f>BT[[#This Row],[Variaz]]/100</f>
        <v>-1.603E-3</v>
      </c>
      <c r="D237" s="10">
        <f>AUM[[#This Row],[ Etica Obbligazionario Breve Termine]]</f>
        <v>258179681.16999999</v>
      </c>
      <c r="E237" s="10">
        <f>D236*BT[[#This Row],[Variazione percentuale]]</f>
        <v>-414047.20175280003</v>
      </c>
      <c r="F237" s="11">
        <f>BT[[#This Row],[AUM]]-D236</f>
        <v>-115516.43000000715</v>
      </c>
      <c r="G237" s="11">
        <f>BT[[#This Row],[∆ AUM]]-BT[[#This Row],[effetto mercato]]</f>
        <v>298530.77175279288</v>
      </c>
    </row>
    <row r="238" spans="1:7">
      <c r="A238" s="4">
        <v>42342</v>
      </c>
      <c r="B238">
        <v>-3.2099999999999997E-2</v>
      </c>
      <c r="C238" s="6">
        <f>BT[[#This Row],[Variaz]]/100</f>
        <v>-3.2099999999999994E-4</v>
      </c>
      <c r="D238" s="10">
        <f>AUM[[#This Row],[ Etica Obbligazionario Breve Termine]]</f>
        <v>258992542.83000001</v>
      </c>
      <c r="E238" s="10">
        <f>D237*BT[[#This Row],[Variazione percentuale]]</f>
        <v>-82875.677655569976</v>
      </c>
      <c r="F238" s="11">
        <f>BT[[#This Row],[AUM]]-D237</f>
        <v>812861.66000002623</v>
      </c>
      <c r="G238" s="11">
        <f>BT[[#This Row],[∆ AUM]]-BT[[#This Row],[effetto mercato]]</f>
        <v>895737.3376555962</v>
      </c>
    </row>
    <row r="239" spans="1:7">
      <c r="A239" s="4">
        <v>42345</v>
      </c>
      <c r="B239">
        <v>4.82E-2</v>
      </c>
      <c r="C239" s="6">
        <f>BT[[#This Row],[Variaz]]/100</f>
        <v>4.8200000000000001E-4</v>
      </c>
      <c r="D239" s="10">
        <f>AUM[[#This Row],[ Etica Obbligazionario Breve Termine]]</f>
        <v>259766225.93000001</v>
      </c>
      <c r="E239" s="10">
        <f>D238*BT[[#This Row],[Variazione percentuale]]</f>
        <v>124834.40564406001</v>
      </c>
      <c r="F239" s="11">
        <f>BT[[#This Row],[AUM]]-D238</f>
        <v>773683.09999999404</v>
      </c>
      <c r="G239" s="11">
        <f>BT[[#This Row],[∆ AUM]]-BT[[#This Row],[effetto mercato]]</f>
        <v>648848.69435593404</v>
      </c>
    </row>
    <row r="240" spans="1:7">
      <c r="A240" s="4">
        <v>42347</v>
      </c>
      <c r="B240">
        <v>-1.6E-2</v>
      </c>
      <c r="C240" s="6">
        <f>BT[[#This Row],[Variaz]]/100</f>
        <v>-1.6000000000000001E-4</v>
      </c>
      <c r="D240" s="10">
        <f>AUM[[#This Row],[ Etica Obbligazionario Breve Termine]]</f>
        <v>261158615.90000001</v>
      </c>
      <c r="E240" s="10">
        <f>D239*BT[[#This Row],[Variazione percentuale]]</f>
        <v>-41562.596148800003</v>
      </c>
      <c r="F240" s="11">
        <f>BT[[#This Row],[AUM]]-D239</f>
        <v>1392389.9699999988</v>
      </c>
      <c r="G240" s="11">
        <f>BT[[#This Row],[∆ AUM]]-BT[[#This Row],[effetto mercato]]</f>
        <v>1433952.5661487989</v>
      </c>
    </row>
    <row r="241" spans="1:7">
      <c r="A241" s="4">
        <v>42348</v>
      </c>
      <c r="B241">
        <v>-1.61E-2</v>
      </c>
      <c r="C241" s="6">
        <f>BT[[#This Row],[Variaz]]/100</f>
        <v>-1.6100000000000001E-4</v>
      </c>
      <c r="D241" s="10">
        <f>AUM[[#This Row],[ Etica Obbligazionario Breve Termine]]</f>
        <v>261683370.48999998</v>
      </c>
      <c r="E241" s="10">
        <f>D240*BT[[#This Row],[Variazione percentuale]]</f>
        <v>-42046.537159900006</v>
      </c>
      <c r="F241" s="11">
        <f>BT[[#This Row],[AUM]]-D240</f>
        <v>524754.58999997377</v>
      </c>
      <c r="G241" s="11">
        <f>BT[[#This Row],[∆ AUM]]-BT[[#This Row],[effetto mercato]]</f>
        <v>566801.12715987372</v>
      </c>
    </row>
    <row r="242" spans="1:7">
      <c r="A242" s="4">
        <v>42349</v>
      </c>
      <c r="B242">
        <v>-1.61E-2</v>
      </c>
      <c r="C242" s="6">
        <f>BT[[#This Row],[Variaz]]/100</f>
        <v>-1.6100000000000001E-4</v>
      </c>
      <c r="D242" s="10">
        <f>AUM[[#This Row],[ Etica Obbligazionario Breve Termine]]</f>
        <v>262265854.19</v>
      </c>
      <c r="E242" s="10">
        <f>D241*BT[[#This Row],[Variazione percentuale]]</f>
        <v>-42131.022648890001</v>
      </c>
      <c r="F242" s="11">
        <f>BT[[#This Row],[AUM]]-D241</f>
        <v>582483.70000001788</v>
      </c>
      <c r="G242" s="11">
        <f>BT[[#This Row],[∆ AUM]]-BT[[#This Row],[effetto mercato]]</f>
        <v>624614.72264890792</v>
      </c>
    </row>
    <row r="243" spans="1:7">
      <c r="A243" s="4">
        <v>42352</v>
      </c>
      <c r="B243">
        <v>-4.82E-2</v>
      </c>
      <c r="C243" s="6">
        <f>BT[[#This Row],[Variaz]]/100</f>
        <v>-4.8200000000000001E-4</v>
      </c>
      <c r="D243" s="10">
        <f>AUM[[#This Row],[ Etica Obbligazionario Breve Termine]]</f>
        <v>263221177.91999999</v>
      </c>
      <c r="E243" s="10">
        <f>D242*BT[[#This Row],[Variazione percentuale]]</f>
        <v>-126412.14171958</v>
      </c>
      <c r="F243" s="11">
        <f>BT[[#This Row],[AUM]]-D242</f>
        <v>955323.72999998927</v>
      </c>
      <c r="G243" s="11">
        <f>BT[[#This Row],[∆ AUM]]-BT[[#This Row],[effetto mercato]]</f>
        <v>1081735.8717195692</v>
      </c>
    </row>
    <row r="244" spans="1:7">
      <c r="A244" s="4">
        <v>42353</v>
      </c>
      <c r="B244">
        <v>0</v>
      </c>
      <c r="C244" s="6">
        <f>BT[[#This Row],[Variaz]]/100</f>
        <v>0</v>
      </c>
      <c r="D244" s="10">
        <f>AUM[[#This Row],[ Etica Obbligazionario Breve Termine]]</f>
        <v>263711326.31</v>
      </c>
      <c r="E244" s="10">
        <f>D243*BT[[#This Row],[Variazione percentuale]]</f>
        <v>0</v>
      </c>
      <c r="F244" s="11">
        <f>BT[[#This Row],[AUM]]-D243</f>
        <v>490148.3900000155</v>
      </c>
      <c r="G244" s="11">
        <f>BT[[#This Row],[∆ AUM]]-BT[[#This Row],[effetto mercato]]</f>
        <v>490148.3900000155</v>
      </c>
    </row>
    <row r="245" spans="1:7">
      <c r="A245" s="4">
        <v>42354</v>
      </c>
      <c r="B245">
        <v>0</v>
      </c>
      <c r="C245" s="6">
        <f>BT[[#This Row],[Variaz]]/100</f>
        <v>0</v>
      </c>
      <c r="D245" s="10">
        <f>AUM[[#This Row],[ Etica Obbligazionario Breve Termine]]</f>
        <v>264195161.69999999</v>
      </c>
      <c r="E245" s="10">
        <f>D244*BT[[#This Row],[Variazione percentuale]]</f>
        <v>0</v>
      </c>
      <c r="F245" s="11">
        <f>BT[[#This Row],[AUM]]-D244</f>
        <v>483835.38999998569</v>
      </c>
      <c r="G245" s="11">
        <f>BT[[#This Row],[∆ AUM]]-BT[[#This Row],[effetto mercato]]</f>
        <v>483835.38999998569</v>
      </c>
    </row>
    <row r="246" spans="1:7">
      <c r="A246" s="4">
        <v>42355</v>
      </c>
      <c r="B246">
        <v>0</v>
      </c>
      <c r="C246" s="6">
        <f>BT[[#This Row],[Variaz]]/100</f>
        <v>0</v>
      </c>
      <c r="D246" s="10">
        <f>AUM[[#This Row],[ Etica Obbligazionario Breve Termine]]</f>
        <v>265128670.38</v>
      </c>
      <c r="E246" s="10">
        <f>D245*BT[[#This Row],[Variazione percentuale]]</f>
        <v>0</v>
      </c>
      <c r="F246" s="11">
        <f>BT[[#This Row],[AUM]]-D245</f>
        <v>933508.68000000715</v>
      </c>
      <c r="G246" s="11">
        <f>BT[[#This Row],[∆ AUM]]-BT[[#This Row],[effetto mercato]]</f>
        <v>933508.68000000715</v>
      </c>
    </row>
    <row r="247" spans="1:7">
      <c r="A247" s="4">
        <v>42356</v>
      </c>
      <c r="B247">
        <v>0</v>
      </c>
      <c r="C247" s="6">
        <f>BT[[#This Row],[Variaz]]/100</f>
        <v>0</v>
      </c>
      <c r="D247" s="10">
        <f>AUM[[#This Row],[ Etica Obbligazionario Breve Termine]]</f>
        <v>265657246.10999998</v>
      </c>
      <c r="E247" s="10">
        <f>D246*BT[[#This Row],[Variazione percentuale]]</f>
        <v>0</v>
      </c>
      <c r="F247" s="11">
        <f>BT[[#This Row],[AUM]]-D246</f>
        <v>528575.72999998927</v>
      </c>
      <c r="G247" s="11">
        <f>BT[[#This Row],[∆ AUM]]-BT[[#This Row],[effetto mercato]]</f>
        <v>528575.72999998927</v>
      </c>
    </row>
    <row r="248" spans="1:7">
      <c r="A248" s="4">
        <v>42359</v>
      </c>
      <c r="B248">
        <v>1.61E-2</v>
      </c>
      <c r="C248" s="6">
        <f>BT[[#This Row],[Variaz]]/100</f>
        <v>1.6100000000000001E-4</v>
      </c>
      <c r="D248" s="10">
        <f>AUM[[#This Row],[ Etica Obbligazionario Breve Termine]]</f>
        <v>267154416.12</v>
      </c>
      <c r="E248" s="10">
        <f>D247*BT[[#This Row],[Variazione percentuale]]</f>
        <v>42770.816623710001</v>
      </c>
      <c r="F248" s="11">
        <f>BT[[#This Row],[AUM]]-D247</f>
        <v>1497170.0100000203</v>
      </c>
      <c r="G248" s="11">
        <f>BT[[#This Row],[∆ AUM]]-BT[[#This Row],[effetto mercato]]</f>
        <v>1454399.1933763102</v>
      </c>
    </row>
    <row r="249" spans="1:7">
      <c r="A249" s="4">
        <v>42360</v>
      </c>
      <c r="B249">
        <v>-1.61E-2</v>
      </c>
      <c r="C249" s="6">
        <f>BT[[#This Row],[Variaz]]/100</f>
        <v>-1.6100000000000001E-4</v>
      </c>
      <c r="D249" s="10">
        <f>AUM[[#This Row],[ Etica Obbligazionario Breve Termine]]</f>
        <v>268383134.60000002</v>
      </c>
      <c r="E249" s="10">
        <f>D248*BT[[#This Row],[Variazione percentuale]]</f>
        <v>-43011.860995320007</v>
      </c>
      <c r="F249" s="11">
        <f>BT[[#This Row],[AUM]]-D248</f>
        <v>1228718.4800000191</v>
      </c>
      <c r="G249" s="11">
        <f>BT[[#This Row],[∆ AUM]]-BT[[#This Row],[effetto mercato]]</f>
        <v>1271730.340995339</v>
      </c>
    </row>
    <row r="250" spans="1:7">
      <c r="A250" s="4">
        <v>42361</v>
      </c>
      <c r="B250">
        <v>0</v>
      </c>
      <c r="C250" s="6">
        <f>BT[[#This Row],[Variaz]]/100</f>
        <v>0</v>
      </c>
      <c r="D250" s="10">
        <f>AUM[[#This Row],[ Etica Obbligazionario Breve Termine]]</f>
        <v>270648859.11000001</v>
      </c>
      <c r="E250" s="10">
        <f>D249*BT[[#This Row],[Variazione percentuale]]</f>
        <v>0</v>
      </c>
      <c r="F250" s="11">
        <f>BT[[#This Row],[AUM]]-D249</f>
        <v>2265724.5099999905</v>
      </c>
      <c r="G250" s="11">
        <f>BT[[#This Row],[∆ AUM]]-BT[[#This Row],[effetto mercato]]</f>
        <v>2265724.5099999905</v>
      </c>
    </row>
    <row r="251" spans="1:7">
      <c r="A251" s="4">
        <v>42366</v>
      </c>
      <c r="B251">
        <v>4.82E-2</v>
      </c>
      <c r="C251" s="6">
        <f>BT[[#This Row],[Variaz]]/100</f>
        <v>4.8200000000000001E-4</v>
      </c>
      <c r="D251" s="10">
        <f>AUM[[#This Row],[ Etica Obbligazionario Breve Termine]]</f>
        <v>273080176.30000001</v>
      </c>
      <c r="E251" s="10">
        <f>D250*BT[[#This Row],[Variazione percentuale]]</f>
        <v>130452.75009102</v>
      </c>
      <c r="F251" s="11">
        <f>BT[[#This Row],[AUM]]-D250</f>
        <v>2431317.1899999976</v>
      </c>
      <c r="G251" s="11">
        <f>BT[[#This Row],[∆ AUM]]-BT[[#This Row],[effetto mercato]]</f>
        <v>2300864.4399089776</v>
      </c>
    </row>
    <row r="252" spans="1:7">
      <c r="A252" s="4">
        <v>42367</v>
      </c>
      <c r="B252">
        <v>3.2099999999999997E-2</v>
      </c>
      <c r="C252" s="6">
        <f>BT[[#This Row],[Variaz]]/100</f>
        <v>3.2099999999999994E-4</v>
      </c>
      <c r="D252" s="10">
        <f>AUM[[#This Row],[ Etica Obbligazionario Breve Termine]]</f>
        <v>273871846.17000002</v>
      </c>
      <c r="E252" s="10">
        <f>D251*BT[[#This Row],[Variazione percentuale]]</f>
        <v>87658.736592299989</v>
      </c>
      <c r="F252" s="11">
        <f>BT[[#This Row],[AUM]]-D251</f>
        <v>791669.87000000477</v>
      </c>
      <c r="G252" s="11">
        <f>BT[[#This Row],[∆ AUM]]-BT[[#This Row],[effetto mercato]]</f>
        <v>704011.13340770476</v>
      </c>
    </row>
    <row r="253" spans="1:7">
      <c r="A253" s="4">
        <v>42368</v>
      </c>
      <c r="B253">
        <v>-1.61E-2</v>
      </c>
      <c r="C253" s="6">
        <f>BT[[#This Row],[Variaz]]/100</f>
        <v>-1.6100000000000001E-4</v>
      </c>
      <c r="D253" s="10">
        <f>AUM[[#This Row],[ Etica Obbligazionario Breve Termine]]</f>
        <v>275962674.57999998</v>
      </c>
      <c r="E253" s="10">
        <f>D252*BT[[#This Row],[Variazione percentuale]]</f>
        <v>-44093.367233370009</v>
      </c>
      <c r="F253" s="11">
        <f>BT[[#This Row],[AUM]]-D252</f>
        <v>2090828.4099999666</v>
      </c>
      <c r="G253" s="11">
        <f>BT[[#This Row],[∆ AUM]]-BT[[#This Row],[effetto mercato]]</f>
        <v>2134921.7772333366</v>
      </c>
    </row>
    <row r="254" spans="1:7">
      <c r="A254" s="4">
        <v>42369</v>
      </c>
      <c r="B254">
        <v>0</v>
      </c>
      <c r="C254" s="6">
        <f>BT[[#This Row],[Variaz]]/100</f>
        <v>0</v>
      </c>
      <c r="D254" s="10">
        <f>AUM[[#This Row],[ Etica Obbligazionario Breve Termine]]</f>
        <v>277706144.06</v>
      </c>
      <c r="E254" s="10">
        <f>D253*BT[[#This Row],[Variazione percentuale]]</f>
        <v>0</v>
      </c>
      <c r="F254" s="11">
        <f>BT[[#This Row],[AUM]]-D253</f>
        <v>1743469.4800000191</v>
      </c>
      <c r="G254" s="11">
        <f>BT[[#This Row],[∆ AUM]]-BT[[#This Row],[effetto mercato]]</f>
        <v>1743469.4800000191</v>
      </c>
    </row>
    <row r="255" spans="1:7">
      <c r="A255" s="4">
        <v>42373</v>
      </c>
      <c r="B255">
        <v>1.61E-2</v>
      </c>
      <c r="C255" s="6">
        <f>BT[[#This Row],[Variaz]]/100</f>
        <v>1.6100000000000001E-4</v>
      </c>
      <c r="D255" s="10">
        <f>AUM[[#This Row],[ Etica Obbligazionario Breve Termine]]</f>
        <v>283641140.43000001</v>
      </c>
      <c r="E255" s="10">
        <f>D254*BT[[#This Row],[Variazione percentuale]]</f>
        <v>44710.68919366</v>
      </c>
      <c r="F255" s="11">
        <f>BT[[#This Row],[AUM]]-D254</f>
        <v>5934996.3700000048</v>
      </c>
      <c r="G255" s="11">
        <f>BT[[#This Row],[∆ AUM]]-BT[[#This Row],[effetto mercato]]</f>
        <v>5890285.6808063444</v>
      </c>
    </row>
    <row r="256" spans="1:7">
      <c r="A256" s="4">
        <v>42374</v>
      </c>
      <c r="B256">
        <v>1.61E-2</v>
      </c>
      <c r="C256" s="6">
        <f>BT[[#This Row],[Variaz]]/100</f>
        <v>1.6100000000000001E-4</v>
      </c>
      <c r="D256" s="10">
        <f>AUM[[#This Row],[ Etica Obbligazionario Breve Termine]]</f>
        <v>285427268.81</v>
      </c>
      <c r="E256" s="10">
        <f>D255*BT[[#This Row],[Variazione percentuale]]</f>
        <v>45666.223609230001</v>
      </c>
      <c r="F256" s="11">
        <f>BT[[#This Row],[AUM]]-D255</f>
        <v>1786128.3799999952</v>
      </c>
      <c r="G256" s="11">
        <f>BT[[#This Row],[∆ AUM]]-BT[[#This Row],[effetto mercato]]</f>
        <v>1740462.1563907652</v>
      </c>
    </row>
    <row r="257" spans="1:7">
      <c r="A257" s="4">
        <v>42376</v>
      </c>
      <c r="B257">
        <v>-3.2099999999999997E-2</v>
      </c>
      <c r="C257" s="6">
        <f>BT[[#This Row],[Variaz]]/100</f>
        <v>-3.2099999999999994E-4</v>
      </c>
      <c r="D257" s="10">
        <f>AUM[[#This Row],[ Etica Obbligazionario Breve Termine]]</f>
        <v>286219483.51999998</v>
      </c>
      <c r="E257" s="10">
        <f>D256*BT[[#This Row],[Variazione percentuale]]</f>
        <v>-91622.153288009984</v>
      </c>
      <c r="F257" s="11">
        <f>BT[[#This Row],[AUM]]-D256</f>
        <v>792214.70999997854</v>
      </c>
      <c r="G257" s="11">
        <f>BT[[#This Row],[∆ AUM]]-BT[[#This Row],[effetto mercato]]</f>
        <v>883836.86328798858</v>
      </c>
    </row>
    <row r="258" spans="1:7">
      <c r="A258" s="4">
        <v>42377</v>
      </c>
      <c r="B258">
        <v>0</v>
      </c>
      <c r="C258" s="6">
        <f>BT[[#This Row],[Variaz]]/100</f>
        <v>0</v>
      </c>
      <c r="D258" s="10">
        <f>AUM[[#This Row],[ Etica Obbligazionario Breve Termine]]</f>
        <v>281777690.74000001</v>
      </c>
      <c r="E258" s="10">
        <f>D257*BT[[#This Row],[Variazione percentuale]]</f>
        <v>0</v>
      </c>
      <c r="F258" s="11">
        <f>BT[[#This Row],[AUM]]-D257</f>
        <v>-4441792.7799999714</v>
      </c>
      <c r="G258" s="11">
        <f>BT[[#This Row],[∆ AUM]]-BT[[#This Row],[effetto mercato]]</f>
        <v>-4441792.7799999714</v>
      </c>
    </row>
    <row r="259" spans="1:7">
      <c r="A259" s="4">
        <v>42380</v>
      </c>
      <c r="B259">
        <v>-1.61E-2</v>
      </c>
      <c r="C259" s="6">
        <f>BT[[#This Row],[Variaz]]/100</f>
        <v>-1.6100000000000001E-4</v>
      </c>
      <c r="D259" s="10">
        <f>AUM[[#This Row],[ Etica Obbligazionario Breve Termine]]</f>
        <v>282532266.00999999</v>
      </c>
      <c r="E259" s="10">
        <f>D258*BT[[#This Row],[Variazione percentuale]]</f>
        <v>-45366.208209140008</v>
      </c>
      <c r="F259" s="11">
        <f>BT[[#This Row],[AUM]]-D258</f>
        <v>754575.26999998093</v>
      </c>
      <c r="G259" s="11">
        <f>BT[[#This Row],[∆ AUM]]-BT[[#This Row],[effetto mercato]]</f>
        <v>799941.47820912092</v>
      </c>
    </row>
    <row r="260" spans="1:7">
      <c r="A260" s="4">
        <v>42381</v>
      </c>
      <c r="B260">
        <v>0</v>
      </c>
      <c r="C260" s="6">
        <f>BT[[#This Row],[Variaz]]/100</f>
        <v>0</v>
      </c>
      <c r="D260" s="10">
        <f>AUM[[#This Row],[ Etica Obbligazionario Breve Termine]]</f>
        <v>283634687.31</v>
      </c>
      <c r="E260" s="10">
        <f>D259*BT[[#This Row],[Variazione percentuale]]</f>
        <v>0</v>
      </c>
      <c r="F260" s="11">
        <f>BT[[#This Row],[AUM]]-D259</f>
        <v>1102421.3000000119</v>
      </c>
      <c r="G260" s="11">
        <f>BT[[#This Row],[∆ AUM]]-BT[[#This Row],[effetto mercato]]</f>
        <v>1102421.3000000119</v>
      </c>
    </row>
    <row r="261" spans="1:7">
      <c r="A261" s="4">
        <v>42382</v>
      </c>
      <c r="B261">
        <v>0</v>
      </c>
      <c r="C261" s="6">
        <f>BT[[#This Row],[Variaz]]/100</f>
        <v>0</v>
      </c>
      <c r="D261" s="10">
        <f>AUM[[#This Row],[ Etica Obbligazionario Breve Termine]]</f>
        <v>285123024.19999999</v>
      </c>
      <c r="E261" s="10">
        <f>D260*BT[[#This Row],[Variazione percentuale]]</f>
        <v>0</v>
      </c>
      <c r="F261" s="11">
        <f>BT[[#This Row],[AUM]]-D260</f>
        <v>1488336.8899999857</v>
      </c>
      <c r="G261" s="11">
        <f>BT[[#This Row],[∆ AUM]]-BT[[#This Row],[effetto mercato]]</f>
        <v>1488336.8899999857</v>
      </c>
    </row>
    <row r="262" spans="1:7">
      <c r="A262" s="4">
        <v>42383</v>
      </c>
      <c r="B262">
        <v>-3.2099999999999997E-2</v>
      </c>
      <c r="C262" s="6">
        <f>BT[[#This Row],[Variaz]]/100</f>
        <v>-3.2099999999999994E-4</v>
      </c>
      <c r="D262" s="10">
        <f>AUM[[#This Row],[ Etica Obbligazionario Breve Termine]]</f>
        <v>285628059.55000001</v>
      </c>
      <c r="E262" s="10">
        <f>D261*BT[[#This Row],[Variazione percentuale]]</f>
        <v>-91524.490768199976</v>
      </c>
      <c r="F262" s="11">
        <f>BT[[#This Row],[AUM]]-D261</f>
        <v>505035.35000002384</v>
      </c>
      <c r="G262" s="11">
        <f>BT[[#This Row],[∆ AUM]]-BT[[#This Row],[effetto mercato]]</f>
        <v>596559.84076822386</v>
      </c>
    </row>
    <row r="263" spans="1:7">
      <c r="A263" s="4">
        <v>42384</v>
      </c>
      <c r="B263">
        <v>0</v>
      </c>
      <c r="C263" s="6">
        <f>BT[[#This Row],[Variaz]]/100</f>
        <v>0</v>
      </c>
      <c r="D263" s="10">
        <f>AUM[[#This Row],[ Etica Obbligazionario Breve Termine]]</f>
        <v>286508812.70000005</v>
      </c>
      <c r="E263" s="10">
        <f>D262*BT[[#This Row],[Variazione percentuale]]</f>
        <v>0</v>
      </c>
      <c r="F263" s="11">
        <f>BT[[#This Row],[AUM]]-D262</f>
        <v>880753.15000003576</v>
      </c>
      <c r="G263" s="11">
        <f>BT[[#This Row],[∆ AUM]]-BT[[#This Row],[effetto mercato]]</f>
        <v>880753.15000003576</v>
      </c>
    </row>
    <row r="264" spans="1:7">
      <c r="A264" s="4">
        <v>42387</v>
      </c>
      <c r="B264">
        <v>0</v>
      </c>
      <c r="C264" s="6">
        <f>BT[[#This Row],[Variaz]]/100</f>
        <v>0</v>
      </c>
      <c r="D264" s="10">
        <f>AUM[[#This Row],[ Etica Obbligazionario Breve Termine]]</f>
        <v>286848665.12</v>
      </c>
      <c r="E264" s="10">
        <f>D263*BT[[#This Row],[Variazione percentuale]]</f>
        <v>0</v>
      </c>
      <c r="F264" s="11">
        <f>BT[[#This Row],[AUM]]-D263</f>
        <v>339852.41999995708</v>
      </c>
      <c r="G264" s="11">
        <f>BT[[#This Row],[∆ AUM]]-BT[[#This Row],[effetto mercato]]</f>
        <v>339852.41999995708</v>
      </c>
    </row>
    <row r="265" spans="1:7">
      <c r="A265" s="4">
        <v>42388</v>
      </c>
      <c r="B265">
        <v>0</v>
      </c>
      <c r="C265" s="6">
        <f>BT[[#This Row],[Variaz]]/100</f>
        <v>0</v>
      </c>
      <c r="D265" s="10">
        <f>AUM[[#This Row],[ Etica Obbligazionario Breve Termine]]</f>
        <v>288404050.32999998</v>
      </c>
      <c r="E265" s="10">
        <f>D264*BT[[#This Row],[Variazione percentuale]]</f>
        <v>0</v>
      </c>
      <c r="F265" s="11">
        <f>BT[[#This Row],[AUM]]-D264</f>
        <v>1555385.2099999785</v>
      </c>
      <c r="G265" s="11">
        <f>BT[[#This Row],[∆ AUM]]-BT[[#This Row],[effetto mercato]]</f>
        <v>1555385.2099999785</v>
      </c>
    </row>
    <row r="266" spans="1:7">
      <c r="A266" s="4">
        <v>42389</v>
      </c>
      <c r="B266">
        <v>-3.2099999999999997E-2</v>
      </c>
      <c r="C266" s="6">
        <f>BT[[#This Row],[Variaz]]/100</f>
        <v>-3.2099999999999994E-4</v>
      </c>
      <c r="D266" s="10">
        <f>AUM[[#This Row],[ Etica Obbligazionario Breve Termine]]</f>
        <v>289702118.75999999</v>
      </c>
      <c r="E266" s="10">
        <f>D265*BT[[#This Row],[Variazione percentuale]]</f>
        <v>-92577.700155929982</v>
      </c>
      <c r="F266" s="11">
        <f>BT[[#This Row],[AUM]]-D265</f>
        <v>1298068.4300000072</v>
      </c>
      <c r="G266" s="11">
        <f>BT[[#This Row],[∆ AUM]]-BT[[#This Row],[effetto mercato]]</f>
        <v>1390646.130155937</v>
      </c>
    </row>
    <row r="267" spans="1:7">
      <c r="A267" s="4">
        <v>42390</v>
      </c>
      <c r="B267">
        <v>3.2099999999999997E-2</v>
      </c>
      <c r="C267" s="6">
        <f>BT[[#This Row],[Variaz]]/100</f>
        <v>3.2099999999999994E-4</v>
      </c>
      <c r="D267" s="10">
        <f>AUM[[#This Row],[ Etica Obbligazionario Breve Termine]]</f>
        <v>292041508.81999999</v>
      </c>
      <c r="E267" s="10">
        <f>D266*BT[[#This Row],[Variazione percentuale]]</f>
        <v>92994.380121959985</v>
      </c>
      <c r="F267" s="11">
        <f>BT[[#This Row],[AUM]]-D266</f>
        <v>2339390.0600000024</v>
      </c>
      <c r="G267" s="11">
        <f>BT[[#This Row],[∆ AUM]]-BT[[#This Row],[effetto mercato]]</f>
        <v>2246395.6798780425</v>
      </c>
    </row>
    <row r="268" spans="1:7">
      <c r="A268" s="4">
        <v>42391</v>
      </c>
      <c r="B268">
        <v>1.61E-2</v>
      </c>
      <c r="C268" s="6">
        <f>BT[[#This Row],[Variaz]]/100</f>
        <v>1.6100000000000001E-4</v>
      </c>
      <c r="D268" s="10">
        <f>AUM[[#This Row],[ Etica Obbligazionario Breve Termine]]</f>
        <v>293168483.57999998</v>
      </c>
      <c r="E268" s="10">
        <f>D267*BT[[#This Row],[Variazione percentuale]]</f>
        <v>47018.682920020001</v>
      </c>
      <c r="F268" s="11">
        <f>BT[[#This Row],[AUM]]-D267</f>
        <v>1126974.7599999905</v>
      </c>
      <c r="G268" s="11">
        <f>BT[[#This Row],[∆ AUM]]-BT[[#This Row],[effetto mercato]]</f>
        <v>1079956.0770799704</v>
      </c>
    </row>
    <row r="269" spans="1:7">
      <c r="A269" s="4">
        <v>42394</v>
      </c>
      <c r="B269">
        <v>1.61E-2</v>
      </c>
      <c r="C269" s="6">
        <f>BT[[#This Row],[Variaz]]/100</f>
        <v>1.6100000000000001E-4</v>
      </c>
      <c r="D269" s="10">
        <f>AUM[[#This Row],[ Etica Obbligazionario Breve Termine]]</f>
        <v>295813225.25</v>
      </c>
      <c r="E269" s="10">
        <f>D268*BT[[#This Row],[Variazione percentuale]]</f>
        <v>47200.12585638</v>
      </c>
      <c r="F269" s="11">
        <f>BT[[#This Row],[AUM]]-D268</f>
        <v>2644741.6700000167</v>
      </c>
      <c r="G269" s="11">
        <f>BT[[#This Row],[∆ AUM]]-BT[[#This Row],[effetto mercato]]</f>
        <v>2597541.5441436367</v>
      </c>
    </row>
    <row r="270" spans="1:7">
      <c r="A270" s="4">
        <v>42395</v>
      </c>
      <c r="B270">
        <v>0</v>
      </c>
      <c r="C270" s="6">
        <f>BT[[#This Row],[Variaz]]/100</f>
        <v>0</v>
      </c>
      <c r="D270" s="10">
        <f>AUM[[#This Row],[ Etica Obbligazionario Breve Termine]]</f>
        <v>298521091.17000002</v>
      </c>
      <c r="E270" s="10">
        <f>D269*BT[[#This Row],[Variazione percentuale]]</f>
        <v>0</v>
      </c>
      <c r="F270" s="11">
        <f>BT[[#This Row],[AUM]]-D269</f>
        <v>2707865.9200000167</v>
      </c>
      <c r="G270" s="11">
        <f>BT[[#This Row],[∆ AUM]]-BT[[#This Row],[effetto mercato]]</f>
        <v>2707865.9200000167</v>
      </c>
    </row>
    <row r="271" spans="1:7">
      <c r="A271" s="4">
        <v>42396</v>
      </c>
      <c r="B271">
        <v>0</v>
      </c>
      <c r="C271" s="6">
        <f>BT[[#This Row],[Variaz]]/100</f>
        <v>0</v>
      </c>
      <c r="D271" s="10">
        <f>AUM[[#This Row],[ Etica Obbligazionario Breve Termine]]</f>
        <v>300697550.63999999</v>
      </c>
      <c r="E271" s="10">
        <f>D270*BT[[#This Row],[Variazione percentuale]]</f>
        <v>0</v>
      </c>
      <c r="F271" s="11">
        <f>BT[[#This Row],[AUM]]-D270</f>
        <v>2176459.469999969</v>
      </c>
      <c r="G271" s="11">
        <f>BT[[#This Row],[∆ AUM]]-BT[[#This Row],[effetto mercato]]</f>
        <v>2176459.469999969</v>
      </c>
    </row>
    <row r="272" spans="1:7">
      <c r="A272" s="4">
        <v>42397</v>
      </c>
      <c r="B272">
        <v>-1.61E-2</v>
      </c>
      <c r="C272" s="6">
        <f>BT[[#This Row],[Variaz]]/100</f>
        <v>-1.6100000000000001E-4</v>
      </c>
      <c r="D272" s="10">
        <f>AUM[[#This Row],[ Etica Obbligazionario Breve Termine]]</f>
        <v>302407607.03000003</v>
      </c>
      <c r="E272" s="10">
        <f>D271*BT[[#This Row],[Variazione percentuale]]</f>
        <v>-48412.305653039999</v>
      </c>
      <c r="F272" s="11">
        <f>BT[[#This Row],[AUM]]-D271</f>
        <v>1710056.3900000453</v>
      </c>
      <c r="G272" s="11">
        <f>BT[[#This Row],[∆ AUM]]-BT[[#This Row],[effetto mercato]]</f>
        <v>1758468.6956530854</v>
      </c>
    </row>
    <row r="273" spans="1:7">
      <c r="A273" s="4">
        <v>42398</v>
      </c>
      <c r="B273">
        <v>3.2099999999999997E-2</v>
      </c>
      <c r="C273" s="6">
        <f>BT[[#This Row],[Variaz]]/100</f>
        <v>3.2099999999999994E-4</v>
      </c>
      <c r="D273" s="10">
        <f>AUM[[#This Row],[ Etica Obbligazionario Breve Termine]]</f>
        <v>304225414.40999997</v>
      </c>
      <c r="E273" s="10">
        <f>D272*BT[[#This Row],[Variazione percentuale]]</f>
        <v>97072.841856629995</v>
      </c>
      <c r="F273" s="11">
        <f>BT[[#This Row],[AUM]]-D272</f>
        <v>1817807.3799999356</v>
      </c>
      <c r="G273" s="11">
        <f>BT[[#This Row],[∆ AUM]]-BT[[#This Row],[effetto mercato]]</f>
        <v>1720734.5381433056</v>
      </c>
    </row>
    <row r="274" spans="1:7">
      <c r="A274" s="4">
        <v>42401</v>
      </c>
      <c r="B274">
        <v>0</v>
      </c>
      <c r="C274" s="6">
        <f>BT[[#This Row],[Variaz]]/100</f>
        <v>0</v>
      </c>
      <c r="D274" s="10">
        <f>AUM[[#This Row],[ Etica Obbligazionario Breve Termine]]</f>
        <v>306283732.42999995</v>
      </c>
      <c r="E274" s="10">
        <f>D273*BT[[#This Row],[Variazione percentuale]]</f>
        <v>0</v>
      </c>
      <c r="F274" s="11">
        <f>BT[[#This Row],[AUM]]-D273</f>
        <v>2058318.0199999809</v>
      </c>
      <c r="G274" s="11">
        <f>BT[[#This Row],[∆ AUM]]-BT[[#This Row],[effetto mercato]]</f>
        <v>2058318.0199999809</v>
      </c>
    </row>
    <row r="275" spans="1:7">
      <c r="A275" s="4">
        <v>42402</v>
      </c>
      <c r="B275">
        <v>-1.61E-2</v>
      </c>
      <c r="C275" s="6">
        <f>BT[[#This Row],[Variaz]]/100</f>
        <v>-1.6100000000000001E-4</v>
      </c>
      <c r="D275" s="10">
        <f>AUM[[#This Row],[ Etica Obbligazionario Breve Termine]]</f>
        <v>308589119.23000002</v>
      </c>
      <c r="E275" s="10">
        <f>D274*BT[[#This Row],[Variazione percentuale]]</f>
        <v>-49311.680921229992</v>
      </c>
      <c r="F275" s="11">
        <f>BT[[#This Row],[AUM]]-D274</f>
        <v>2305386.8000000715</v>
      </c>
      <c r="G275" s="11">
        <f>BT[[#This Row],[∆ AUM]]-BT[[#This Row],[effetto mercato]]</f>
        <v>2354698.4809213015</v>
      </c>
    </row>
    <row r="276" spans="1:7">
      <c r="A276" s="4">
        <v>42403</v>
      </c>
      <c r="B276">
        <v>1.61E-2</v>
      </c>
      <c r="C276" s="6">
        <f>BT[[#This Row],[Variaz]]/100</f>
        <v>1.6100000000000001E-4</v>
      </c>
      <c r="D276" s="10">
        <f>AUM[[#This Row],[ Etica Obbligazionario Breve Termine]]</f>
        <v>310854883.31999999</v>
      </c>
      <c r="E276" s="10">
        <f>D275*BT[[#This Row],[Variazione percentuale]]</f>
        <v>49682.848196030005</v>
      </c>
      <c r="F276" s="11">
        <f>BT[[#This Row],[AUM]]-D275</f>
        <v>2265764.0899999738</v>
      </c>
      <c r="G276" s="11">
        <f>BT[[#This Row],[∆ AUM]]-BT[[#This Row],[effetto mercato]]</f>
        <v>2216081.2418039436</v>
      </c>
    </row>
    <row r="277" spans="1:7">
      <c r="A277" s="4">
        <v>42404</v>
      </c>
      <c r="B277">
        <v>-1.61E-2</v>
      </c>
      <c r="C277" s="6">
        <f>BT[[#This Row],[Variaz]]/100</f>
        <v>-1.6100000000000001E-4</v>
      </c>
      <c r="D277" s="10">
        <f>AUM[[#This Row],[ Etica Obbligazionario Breve Termine]]</f>
        <v>313445582.36000001</v>
      </c>
      <c r="E277" s="10">
        <f>D276*BT[[#This Row],[Variazione percentuale]]</f>
        <v>-50047.636214520004</v>
      </c>
      <c r="F277" s="11">
        <f>BT[[#This Row],[AUM]]-D276</f>
        <v>2590699.0400000215</v>
      </c>
      <c r="G277" s="11">
        <f>BT[[#This Row],[∆ AUM]]-BT[[#This Row],[effetto mercato]]</f>
        <v>2640746.6762145413</v>
      </c>
    </row>
    <row r="278" spans="1:7">
      <c r="A278" s="4">
        <v>42405</v>
      </c>
      <c r="B278">
        <v>-1.61E-2</v>
      </c>
      <c r="C278" s="6">
        <f>BT[[#This Row],[Variaz]]/100</f>
        <v>-1.6100000000000001E-4</v>
      </c>
      <c r="D278" s="10">
        <f>AUM[[#This Row],[ Etica Obbligazionario Breve Termine]]</f>
        <v>315356152.35999995</v>
      </c>
      <c r="E278" s="10">
        <f>D277*BT[[#This Row],[Variazione percentuale]]</f>
        <v>-50464.738759960004</v>
      </c>
      <c r="F278" s="11">
        <f>BT[[#This Row],[AUM]]-D277</f>
        <v>1910569.9999999404</v>
      </c>
      <c r="G278" s="11">
        <f>BT[[#This Row],[∆ AUM]]-BT[[#This Row],[effetto mercato]]</f>
        <v>1961034.7387599004</v>
      </c>
    </row>
    <row r="279" spans="1:7">
      <c r="A279" s="4">
        <v>42408</v>
      </c>
      <c r="B279">
        <v>-3.2099999999999997E-2</v>
      </c>
      <c r="C279" s="6">
        <f>BT[[#This Row],[Variaz]]/100</f>
        <v>-3.2099999999999994E-4</v>
      </c>
      <c r="D279" s="10">
        <f>AUM[[#This Row],[ Etica Obbligazionario Breve Termine]]</f>
        <v>317894360.39000005</v>
      </c>
      <c r="E279" s="10">
        <f>D278*BT[[#This Row],[Variazione percentuale]]</f>
        <v>-101229.32490755997</v>
      </c>
      <c r="F279" s="11">
        <f>BT[[#This Row],[AUM]]-D278</f>
        <v>2538208.0300000906</v>
      </c>
      <c r="G279" s="11">
        <f>BT[[#This Row],[∆ AUM]]-BT[[#This Row],[effetto mercato]]</f>
        <v>2639437.3549076505</v>
      </c>
    </row>
    <row r="280" spans="1:7">
      <c r="A280" s="4">
        <v>42409</v>
      </c>
      <c r="B280">
        <v>-3.2099999999999997E-2</v>
      </c>
      <c r="C280" s="6">
        <f>BT[[#This Row],[Variaz]]/100</f>
        <v>-3.2099999999999994E-4</v>
      </c>
      <c r="D280" s="10">
        <f>AUM[[#This Row],[ Etica Obbligazionario Breve Termine]]</f>
        <v>320931541.41999996</v>
      </c>
      <c r="E280" s="10">
        <f>D279*BT[[#This Row],[Variazione percentuale]]</f>
        <v>-102044.08968519</v>
      </c>
      <c r="F280" s="11">
        <f>BT[[#This Row],[AUM]]-D279</f>
        <v>3037181.0299999118</v>
      </c>
      <c r="G280" s="11">
        <f>BT[[#This Row],[∆ AUM]]-BT[[#This Row],[effetto mercato]]</f>
        <v>3139225.1196851018</v>
      </c>
    </row>
    <row r="281" spans="1:7">
      <c r="A281" s="4">
        <v>42410</v>
      </c>
      <c r="B281">
        <v>1.61E-2</v>
      </c>
      <c r="C281" s="6">
        <f>BT[[#This Row],[Variaz]]/100</f>
        <v>1.6100000000000001E-4</v>
      </c>
      <c r="D281" s="10">
        <f>AUM[[#This Row],[ Etica Obbligazionario Breve Termine]]</f>
        <v>324379080.25</v>
      </c>
      <c r="E281" s="10">
        <f>D280*BT[[#This Row],[Variazione percentuale]]</f>
        <v>51669.978168619993</v>
      </c>
      <c r="F281" s="11">
        <f>BT[[#This Row],[AUM]]-D280</f>
        <v>3447538.8300000429</v>
      </c>
      <c r="G281" s="11">
        <f>BT[[#This Row],[∆ AUM]]-BT[[#This Row],[effetto mercato]]</f>
        <v>3395868.8518314231</v>
      </c>
    </row>
    <row r="282" spans="1:7">
      <c r="A282" s="4">
        <v>42411</v>
      </c>
      <c r="B282">
        <v>-9.64E-2</v>
      </c>
      <c r="C282" s="6">
        <f>BT[[#This Row],[Variaz]]/100</f>
        <v>-9.6400000000000001E-4</v>
      </c>
      <c r="D282" s="10">
        <f>AUM[[#This Row],[ Etica Obbligazionario Breve Termine]]</f>
        <v>327299581.13999999</v>
      </c>
      <c r="E282" s="10">
        <f>D281*BT[[#This Row],[Variazione percentuale]]</f>
        <v>-312701.43336100003</v>
      </c>
      <c r="F282" s="11">
        <f>BT[[#This Row],[AUM]]-D281</f>
        <v>2920500.8899999857</v>
      </c>
      <c r="G282" s="11">
        <f>BT[[#This Row],[∆ AUM]]-BT[[#This Row],[effetto mercato]]</f>
        <v>3233202.3233609856</v>
      </c>
    </row>
    <row r="283" spans="1:7">
      <c r="A283" s="4">
        <v>42412</v>
      </c>
      <c r="B283">
        <v>1.61E-2</v>
      </c>
      <c r="C283" s="6">
        <f>BT[[#This Row],[Variaz]]/100</f>
        <v>1.6100000000000001E-4</v>
      </c>
      <c r="D283" s="10">
        <f>AUM[[#This Row],[ Etica Obbligazionario Breve Termine]]</f>
        <v>329676882.34999996</v>
      </c>
      <c r="E283" s="10">
        <f>D282*BT[[#This Row],[Variazione percentuale]]</f>
        <v>52695.232563539997</v>
      </c>
      <c r="F283" s="11">
        <f>BT[[#This Row],[AUM]]-D282</f>
        <v>2377301.2099999785</v>
      </c>
      <c r="G283" s="11">
        <f>BT[[#This Row],[∆ AUM]]-BT[[#This Row],[effetto mercato]]</f>
        <v>2324605.9774364387</v>
      </c>
    </row>
    <row r="284" spans="1:7">
      <c r="A284" s="4">
        <v>42415</v>
      </c>
      <c r="B284">
        <v>3.2199999999999999E-2</v>
      </c>
      <c r="C284" s="6">
        <f>BT[[#This Row],[Variaz]]/100</f>
        <v>3.2200000000000002E-4</v>
      </c>
      <c r="D284" s="10">
        <f>AUM[[#This Row],[ Etica Obbligazionario Breve Termine]]</f>
        <v>331759293.83999997</v>
      </c>
      <c r="E284" s="10">
        <f>D283*BT[[#This Row],[Variazione percentuale]]</f>
        <v>106155.95611669999</v>
      </c>
      <c r="F284" s="11">
        <f>BT[[#This Row],[AUM]]-D283</f>
        <v>2082411.4900000095</v>
      </c>
      <c r="G284" s="11">
        <f>BT[[#This Row],[∆ AUM]]-BT[[#This Row],[effetto mercato]]</f>
        <v>1976255.5338833095</v>
      </c>
    </row>
    <row r="285" spans="1:7">
      <c r="A285" s="4">
        <v>42416</v>
      </c>
      <c r="B285">
        <v>-1.61E-2</v>
      </c>
      <c r="C285" s="6">
        <f>BT[[#This Row],[Variaz]]/100</f>
        <v>-1.6100000000000001E-4</v>
      </c>
      <c r="D285" s="10">
        <f>AUM[[#This Row],[ Etica Obbligazionario Breve Termine]]</f>
        <v>333982421.75</v>
      </c>
      <c r="E285" s="10">
        <f>D284*BT[[#This Row],[Variazione percentuale]]</f>
        <v>-53413.246308239999</v>
      </c>
      <c r="F285" s="11">
        <f>BT[[#This Row],[AUM]]-D284</f>
        <v>2223127.9100000262</v>
      </c>
      <c r="G285" s="11">
        <f>BT[[#This Row],[∆ AUM]]-BT[[#This Row],[effetto mercato]]</f>
        <v>2276541.1563082663</v>
      </c>
    </row>
    <row r="286" spans="1:7">
      <c r="A286" s="4">
        <v>42417</v>
      </c>
      <c r="B286">
        <v>0</v>
      </c>
      <c r="C286" s="6">
        <f>BT[[#This Row],[Variaz]]/100</f>
        <v>0</v>
      </c>
      <c r="D286" s="10">
        <f>AUM[[#This Row],[ Etica Obbligazionario Breve Termine]]</f>
        <v>335390883.44</v>
      </c>
      <c r="E286" s="10">
        <f>D285*BT[[#This Row],[Variazione percentuale]]</f>
        <v>0</v>
      </c>
      <c r="F286" s="11">
        <f>BT[[#This Row],[AUM]]-D285</f>
        <v>1408461.6899999976</v>
      </c>
      <c r="G286" s="11">
        <f>BT[[#This Row],[∆ AUM]]-BT[[#This Row],[effetto mercato]]</f>
        <v>1408461.6899999976</v>
      </c>
    </row>
    <row r="287" spans="1:7">
      <c r="A287" s="4">
        <v>42418</v>
      </c>
      <c r="B287">
        <v>0</v>
      </c>
      <c r="C287" s="6">
        <f>BT[[#This Row],[Variaz]]/100</f>
        <v>0</v>
      </c>
      <c r="D287" s="10">
        <f>AUM[[#This Row],[ Etica Obbligazionario Breve Termine]]</f>
        <v>336796940.94999999</v>
      </c>
      <c r="E287" s="10">
        <f>D286*BT[[#This Row],[Variazione percentuale]]</f>
        <v>0</v>
      </c>
      <c r="F287" s="11">
        <f>BT[[#This Row],[AUM]]-D286</f>
        <v>1406057.5099999905</v>
      </c>
      <c r="G287" s="11">
        <f>BT[[#This Row],[∆ AUM]]-BT[[#This Row],[effetto mercato]]</f>
        <v>1406057.5099999905</v>
      </c>
    </row>
    <row r="288" spans="1:7">
      <c r="A288" s="4">
        <v>42419</v>
      </c>
      <c r="B288">
        <v>-1.61E-2</v>
      </c>
      <c r="C288" s="6">
        <f>BT[[#This Row],[Variaz]]/100</f>
        <v>-1.6100000000000001E-4</v>
      </c>
      <c r="D288" s="10">
        <f>AUM[[#This Row],[ Etica Obbligazionario Breve Termine]]</f>
        <v>338671547.38</v>
      </c>
      <c r="E288" s="10">
        <f>D287*BT[[#This Row],[Variazione percentuale]]</f>
        <v>-54224.30749295</v>
      </c>
      <c r="F288" s="11">
        <f>BT[[#This Row],[AUM]]-D287</f>
        <v>1874606.4300000072</v>
      </c>
      <c r="G288" s="11">
        <f>BT[[#This Row],[∆ AUM]]-BT[[#This Row],[effetto mercato]]</f>
        <v>1928830.7374929572</v>
      </c>
    </row>
    <row r="289" spans="1:7">
      <c r="A289" s="4">
        <v>42422</v>
      </c>
      <c r="B289">
        <v>1.61E-2</v>
      </c>
      <c r="C289" s="6">
        <f>BT[[#This Row],[Variaz]]/100</f>
        <v>1.6100000000000001E-4</v>
      </c>
      <c r="D289" s="10">
        <f>AUM[[#This Row],[ Etica Obbligazionario Breve Termine]]</f>
        <v>341819892.70000005</v>
      </c>
      <c r="E289" s="10">
        <f>D288*BT[[#This Row],[Variazione percentuale]]</f>
        <v>54526.119128180006</v>
      </c>
      <c r="F289" s="11">
        <f>BT[[#This Row],[AUM]]-D288</f>
        <v>3148345.3200000525</v>
      </c>
      <c r="G289" s="11">
        <f>BT[[#This Row],[∆ AUM]]-BT[[#This Row],[effetto mercato]]</f>
        <v>3093819.2008718722</v>
      </c>
    </row>
    <row r="290" spans="1:7">
      <c r="A290" s="4">
        <v>42423</v>
      </c>
      <c r="B290">
        <v>1.61E-2</v>
      </c>
      <c r="C290" s="6">
        <f>BT[[#This Row],[Variaz]]/100</f>
        <v>1.6100000000000001E-4</v>
      </c>
      <c r="D290" s="10">
        <f>AUM[[#This Row],[ Etica Obbligazionario Breve Termine]]</f>
        <v>343077139.63999999</v>
      </c>
      <c r="E290" s="10">
        <f>D289*BT[[#This Row],[Variazione percentuale]]</f>
        <v>55033.002724700011</v>
      </c>
      <c r="F290" s="11">
        <f>BT[[#This Row],[AUM]]-D289</f>
        <v>1257246.939999938</v>
      </c>
      <c r="G290" s="11">
        <f>BT[[#This Row],[∆ AUM]]-BT[[#This Row],[effetto mercato]]</f>
        <v>1202213.9372752381</v>
      </c>
    </row>
    <row r="291" spans="1:7">
      <c r="A291" s="4">
        <v>42424</v>
      </c>
      <c r="B291">
        <v>-1.61E-2</v>
      </c>
      <c r="C291" s="6">
        <f>BT[[#This Row],[Variaz]]/100</f>
        <v>-1.6100000000000001E-4</v>
      </c>
      <c r="D291" s="10">
        <f>AUM[[#This Row],[ Etica Obbligazionario Breve Termine]]</f>
        <v>344387629.78999996</v>
      </c>
      <c r="E291" s="10">
        <f>D290*BT[[#This Row],[Variazione percentuale]]</f>
        <v>-55235.419482040001</v>
      </c>
      <c r="F291" s="11">
        <f>BT[[#This Row],[AUM]]-D290</f>
        <v>1310490.1499999762</v>
      </c>
      <c r="G291" s="11">
        <f>BT[[#This Row],[∆ AUM]]-BT[[#This Row],[effetto mercato]]</f>
        <v>1365725.5694820161</v>
      </c>
    </row>
    <row r="292" spans="1:7">
      <c r="A292" s="4">
        <v>42425</v>
      </c>
      <c r="B292">
        <v>1.61E-2</v>
      </c>
      <c r="C292" s="6">
        <f>BT[[#This Row],[Variaz]]/100</f>
        <v>1.6100000000000001E-4</v>
      </c>
      <c r="D292" s="10">
        <f>AUM[[#This Row],[ Etica Obbligazionario Breve Termine]]</f>
        <v>345728711.16999996</v>
      </c>
      <c r="E292" s="10">
        <f>D291*BT[[#This Row],[Variazione percentuale]]</f>
        <v>55446.408396189996</v>
      </c>
      <c r="F292" s="11">
        <f>BT[[#This Row],[AUM]]-D291</f>
        <v>1341081.3799999952</v>
      </c>
      <c r="G292" s="11">
        <f>BT[[#This Row],[∆ AUM]]-BT[[#This Row],[effetto mercato]]</f>
        <v>1285634.9716038052</v>
      </c>
    </row>
    <row r="293" spans="1:7">
      <c r="A293" s="4">
        <v>42426</v>
      </c>
      <c r="B293">
        <v>1.61E-2</v>
      </c>
      <c r="C293" s="6">
        <f>BT[[#This Row],[Variaz]]/100</f>
        <v>1.6100000000000001E-4</v>
      </c>
      <c r="D293" s="10">
        <f>AUM[[#This Row],[ Etica Obbligazionario Breve Termine]]</f>
        <v>347384745.61000001</v>
      </c>
      <c r="E293" s="10">
        <f>D292*BT[[#This Row],[Variazione percentuale]]</f>
        <v>55662.322498369998</v>
      </c>
      <c r="F293" s="11">
        <f>BT[[#This Row],[AUM]]-D292</f>
        <v>1656034.4400000572</v>
      </c>
      <c r="G293" s="11">
        <f>BT[[#This Row],[∆ AUM]]-BT[[#This Row],[effetto mercato]]</f>
        <v>1600372.1175016873</v>
      </c>
    </row>
    <row r="294" spans="1:7">
      <c r="A294" s="4">
        <v>42429</v>
      </c>
      <c r="B294">
        <v>3.2099999999999997E-2</v>
      </c>
      <c r="C294" s="6">
        <f>BT[[#This Row],[Variaz]]/100</f>
        <v>3.2099999999999994E-4</v>
      </c>
      <c r="D294" s="10">
        <f>AUM[[#This Row],[ Etica Obbligazionario Breve Termine]]</f>
        <v>349204684.86000001</v>
      </c>
      <c r="E294" s="10">
        <f>D293*BT[[#This Row],[Variazione percentuale]]</f>
        <v>111510.50334080998</v>
      </c>
      <c r="F294" s="11">
        <f>BT[[#This Row],[AUM]]-D293</f>
        <v>1819939.25</v>
      </c>
      <c r="G294" s="11">
        <f>BT[[#This Row],[∆ AUM]]-BT[[#This Row],[effetto mercato]]</f>
        <v>1708428.7466591899</v>
      </c>
    </row>
    <row r="295" spans="1:7">
      <c r="A295" s="4">
        <v>42430</v>
      </c>
      <c r="B295">
        <v>3.2099999999999997E-2</v>
      </c>
      <c r="C295" s="6">
        <f>BT[[#This Row],[Variaz]]/100</f>
        <v>3.2099999999999994E-4</v>
      </c>
      <c r="D295" s="10">
        <f>AUM[[#This Row],[ Etica Obbligazionario Breve Termine]]</f>
        <v>350045706.02000004</v>
      </c>
      <c r="E295" s="10">
        <f>D294*BT[[#This Row],[Variazione percentuale]]</f>
        <v>112094.70384005998</v>
      </c>
      <c r="F295" s="11">
        <f>BT[[#This Row],[AUM]]-D294</f>
        <v>841021.16000002623</v>
      </c>
      <c r="G295" s="11">
        <f>BT[[#This Row],[∆ AUM]]-BT[[#This Row],[effetto mercato]]</f>
        <v>728926.4561599663</v>
      </c>
    </row>
    <row r="296" spans="1:7">
      <c r="A296" s="4">
        <v>42431</v>
      </c>
      <c r="B296">
        <v>0</v>
      </c>
      <c r="C296" s="6">
        <f>BT[[#This Row],[Variaz]]/100</f>
        <v>0</v>
      </c>
      <c r="D296" s="10">
        <f>AUM[[#This Row],[ Etica Obbligazionario Breve Termine]]</f>
        <v>351716308.44999999</v>
      </c>
      <c r="E296" s="10">
        <f>D295*BT[[#This Row],[Variazione percentuale]]</f>
        <v>0</v>
      </c>
      <c r="F296" s="11">
        <f>BT[[#This Row],[AUM]]-D295</f>
        <v>1670602.4299999475</v>
      </c>
      <c r="G296" s="11">
        <f>BT[[#This Row],[∆ AUM]]-BT[[#This Row],[effetto mercato]]</f>
        <v>1670602.4299999475</v>
      </c>
    </row>
    <row r="297" spans="1:7">
      <c r="A297" s="4">
        <v>42432</v>
      </c>
      <c r="B297">
        <v>1.61E-2</v>
      </c>
      <c r="C297" s="6">
        <f>BT[[#This Row],[Variaz]]/100</f>
        <v>1.6100000000000001E-4</v>
      </c>
      <c r="D297" s="10">
        <f>AUM[[#This Row],[ Etica Obbligazionario Breve Termine]]</f>
        <v>355344480.63999999</v>
      </c>
      <c r="E297" s="10">
        <f>D296*BT[[#This Row],[Variazione percentuale]]</f>
        <v>56626.325660449998</v>
      </c>
      <c r="F297" s="11">
        <f>BT[[#This Row],[AUM]]-D296</f>
        <v>3628172.1899999976</v>
      </c>
      <c r="G297" s="11">
        <f>BT[[#This Row],[∆ AUM]]-BT[[#This Row],[effetto mercato]]</f>
        <v>3571545.8643395477</v>
      </c>
    </row>
    <row r="298" spans="1:7">
      <c r="A298" s="4">
        <v>42433</v>
      </c>
      <c r="B298">
        <v>-1.61E-2</v>
      </c>
      <c r="C298" s="6">
        <f>BT[[#This Row],[Variaz]]/100</f>
        <v>-1.6100000000000001E-4</v>
      </c>
      <c r="D298" s="10">
        <f>AUM[[#This Row],[ Etica Obbligazionario Breve Termine]]</f>
        <v>355626829.22999996</v>
      </c>
      <c r="E298" s="10">
        <f>D297*BT[[#This Row],[Variazione percentuale]]</f>
        <v>-57210.461383040005</v>
      </c>
      <c r="F298" s="11">
        <f>BT[[#This Row],[AUM]]-D297</f>
        <v>282348.58999997377</v>
      </c>
      <c r="G298" s="11">
        <f>BT[[#This Row],[∆ AUM]]-BT[[#This Row],[effetto mercato]]</f>
        <v>339559.05138301378</v>
      </c>
    </row>
    <row r="299" spans="1:7">
      <c r="A299" s="4">
        <v>42436</v>
      </c>
      <c r="B299">
        <v>1.61E-2</v>
      </c>
      <c r="C299" s="6">
        <f>BT[[#This Row],[Variaz]]/100</f>
        <v>1.6100000000000001E-4</v>
      </c>
      <c r="D299" s="10">
        <f>AUM[[#This Row],[ Etica Obbligazionario Breve Termine]]</f>
        <v>356716379.44</v>
      </c>
      <c r="E299" s="10">
        <f>D298*BT[[#This Row],[Variazione percentuale]]</f>
        <v>57255.919506029997</v>
      </c>
      <c r="F299" s="11">
        <f>BT[[#This Row],[AUM]]-D298</f>
        <v>1089550.2100000381</v>
      </c>
      <c r="G299" s="11">
        <f>BT[[#This Row],[∆ AUM]]-BT[[#This Row],[effetto mercato]]</f>
        <v>1032294.2904940081</v>
      </c>
    </row>
    <row r="300" spans="1:7">
      <c r="A300" s="4">
        <v>42437</v>
      </c>
      <c r="B300">
        <v>0</v>
      </c>
      <c r="C300" s="6">
        <f>BT[[#This Row],[Variaz]]/100</f>
        <v>0</v>
      </c>
      <c r="D300" s="10">
        <f>AUM[[#This Row],[ Etica Obbligazionario Breve Termine]]</f>
        <v>358535797.07000005</v>
      </c>
      <c r="E300" s="10">
        <f>D299*BT[[#This Row],[Variazione percentuale]]</f>
        <v>0</v>
      </c>
      <c r="F300" s="11">
        <f>BT[[#This Row],[AUM]]-D299</f>
        <v>1819417.6300000548</v>
      </c>
      <c r="G300" s="11">
        <f>BT[[#This Row],[∆ AUM]]-BT[[#This Row],[effetto mercato]]</f>
        <v>1819417.6300000548</v>
      </c>
    </row>
    <row r="301" spans="1:7">
      <c r="A301" s="4">
        <v>42438</v>
      </c>
      <c r="B301">
        <v>0</v>
      </c>
      <c r="C301" s="6">
        <f>BT[[#This Row],[Variaz]]/100</f>
        <v>0</v>
      </c>
      <c r="D301" s="10">
        <f>AUM[[#This Row],[ Etica Obbligazionario Breve Termine]]</f>
        <v>360219685.16000003</v>
      </c>
      <c r="E301" s="10">
        <f>D300*BT[[#This Row],[Variazione percentuale]]</f>
        <v>0</v>
      </c>
      <c r="F301" s="11">
        <f>BT[[#This Row],[AUM]]-D300</f>
        <v>1683888.0899999738</v>
      </c>
      <c r="G301" s="11">
        <f>BT[[#This Row],[∆ AUM]]-BT[[#This Row],[effetto mercato]]</f>
        <v>1683888.0899999738</v>
      </c>
    </row>
    <row r="302" spans="1:7">
      <c r="A302" s="4">
        <v>42439</v>
      </c>
      <c r="B302">
        <v>-4.82E-2</v>
      </c>
      <c r="C302" s="6">
        <f>BT[[#This Row],[Variaz]]/100</f>
        <v>-4.8200000000000001E-4</v>
      </c>
      <c r="D302" s="10">
        <f>AUM[[#This Row],[ Etica Obbligazionario Breve Termine]]</f>
        <v>360913339.08999997</v>
      </c>
      <c r="E302" s="10">
        <f>D301*BT[[#This Row],[Variazione percentuale]]</f>
        <v>-173625.88824712002</v>
      </c>
      <c r="F302" s="11">
        <f>BT[[#This Row],[AUM]]-D301</f>
        <v>693653.92999994755</v>
      </c>
      <c r="G302" s="11">
        <f>BT[[#This Row],[∆ AUM]]-BT[[#This Row],[effetto mercato]]</f>
        <v>867279.81824706751</v>
      </c>
    </row>
    <row r="303" spans="1:7">
      <c r="A303" s="4">
        <v>42440</v>
      </c>
      <c r="B303">
        <v>3.2099999999999997E-2</v>
      </c>
      <c r="C303" s="6">
        <f>BT[[#This Row],[Variaz]]/100</f>
        <v>3.2099999999999994E-4</v>
      </c>
      <c r="D303" s="10">
        <f>AUM[[#This Row],[ Etica Obbligazionario Breve Termine]]</f>
        <v>362128257.37</v>
      </c>
      <c r="E303" s="10">
        <f>D302*BT[[#This Row],[Variazione percentuale]]</f>
        <v>115853.18184788997</v>
      </c>
      <c r="F303" s="11">
        <f>BT[[#This Row],[AUM]]-D302</f>
        <v>1214918.280000031</v>
      </c>
      <c r="G303" s="11">
        <f>BT[[#This Row],[∆ AUM]]-BT[[#This Row],[effetto mercato]]</f>
        <v>1099065.0981521411</v>
      </c>
    </row>
    <row r="304" spans="1:7">
      <c r="A304" s="4">
        <v>42443</v>
      </c>
      <c r="B304">
        <v>0</v>
      </c>
      <c r="C304" s="6">
        <f>BT[[#This Row],[Variaz]]/100</f>
        <v>0</v>
      </c>
      <c r="D304" s="10">
        <f>AUM[[#This Row],[ Etica Obbligazionario Breve Termine]]</f>
        <v>362997256.70999998</v>
      </c>
      <c r="E304" s="10">
        <f>D303*BT[[#This Row],[Variazione percentuale]]</f>
        <v>0</v>
      </c>
      <c r="F304" s="11">
        <f>BT[[#This Row],[AUM]]-D303</f>
        <v>868999.33999997377</v>
      </c>
      <c r="G304" s="11">
        <f>BT[[#This Row],[∆ AUM]]-BT[[#This Row],[effetto mercato]]</f>
        <v>868999.33999997377</v>
      </c>
    </row>
    <row r="305" spans="1:7">
      <c r="A305" s="4">
        <v>42444</v>
      </c>
      <c r="B305">
        <v>-3.2099999999999997E-2</v>
      </c>
      <c r="C305" s="6">
        <f>BT[[#This Row],[Variaz]]/100</f>
        <v>-3.2099999999999994E-4</v>
      </c>
      <c r="D305" s="10">
        <f>AUM[[#This Row],[ Etica Obbligazionario Breve Termine]]</f>
        <v>364079116.28000003</v>
      </c>
      <c r="E305" s="10">
        <f>D304*BT[[#This Row],[Variazione percentuale]]</f>
        <v>-116522.11940390998</v>
      </c>
      <c r="F305" s="11">
        <f>BT[[#This Row],[AUM]]-D304</f>
        <v>1081859.5700000525</v>
      </c>
      <c r="G305" s="11">
        <f>BT[[#This Row],[∆ AUM]]-BT[[#This Row],[effetto mercato]]</f>
        <v>1198381.6894039623</v>
      </c>
    </row>
    <row r="306" spans="1:7">
      <c r="A306" s="4">
        <v>42445</v>
      </c>
      <c r="B306">
        <v>0</v>
      </c>
      <c r="C306" s="6">
        <f>BT[[#This Row],[Variaz]]/100</f>
        <v>0</v>
      </c>
      <c r="D306" s="10">
        <f>AUM[[#This Row],[ Etica Obbligazionario Breve Termine]]</f>
        <v>364572002.71999997</v>
      </c>
      <c r="E306" s="10">
        <f>D305*BT[[#This Row],[Variazione percentuale]]</f>
        <v>0</v>
      </c>
      <c r="F306" s="11">
        <f>BT[[#This Row],[AUM]]-D305</f>
        <v>492886.43999993801</v>
      </c>
      <c r="G306" s="11">
        <f>BT[[#This Row],[∆ AUM]]-BT[[#This Row],[effetto mercato]]</f>
        <v>492886.43999993801</v>
      </c>
    </row>
    <row r="307" spans="1:7">
      <c r="A307" s="4">
        <v>42446</v>
      </c>
      <c r="B307">
        <v>1.61E-2</v>
      </c>
      <c r="C307" s="6">
        <f>BT[[#This Row],[Variaz]]/100</f>
        <v>1.6100000000000001E-4</v>
      </c>
      <c r="D307" s="10">
        <f>AUM[[#This Row],[ Etica Obbligazionario Breve Termine]]</f>
        <v>365239584.99000001</v>
      </c>
      <c r="E307" s="10">
        <f>D306*BT[[#This Row],[Variazione percentuale]]</f>
        <v>58696.092437920001</v>
      </c>
      <c r="F307" s="11">
        <f>BT[[#This Row],[AUM]]-D306</f>
        <v>667582.27000004053</v>
      </c>
      <c r="G307" s="11">
        <f>BT[[#This Row],[∆ AUM]]-BT[[#This Row],[effetto mercato]]</f>
        <v>608886.17756212049</v>
      </c>
    </row>
    <row r="308" spans="1:7">
      <c r="A308" s="4">
        <v>42447</v>
      </c>
      <c r="B308">
        <v>0</v>
      </c>
      <c r="C308" s="6">
        <f>BT[[#This Row],[Variaz]]/100</f>
        <v>0</v>
      </c>
      <c r="D308" s="10">
        <f>AUM[[#This Row],[ Etica Obbligazionario Breve Termine]]</f>
        <v>366016948.89999998</v>
      </c>
      <c r="E308" s="10">
        <f>D307*BT[[#This Row],[Variazione percentuale]]</f>
        <v>0</v>
      </c>
      <c r="F308" s="11">
        <f>BT[[#This Row],[AUM]]-D307</f>
        <v>777363.90999996662</v>
      </c>
      <c r="G308" s="11">
        <f>BT[[#This Row],[∆ AUM]]-BT[[#This Row],[effetto mercato]]</f>
        <v>777363.90999996662</v>
      </c>
    </row>
    <row r="309" spans="1:7">
      <c r="A309" s="4">
        <v>42450</v>
      </c>
      <c r="B309">
        <v>1.61E-2</v>
      </c>
      <c r="C309" s="6">
        <f>BT[[#This Row],[Variaz]]/100</f>
        <v>1.6100000000000001E-4</v>
      </c>
      <c r="D309" s="10">
        <f>AUM[[#This Row],[ Etica Obbligazionario Breve Termine]]</f>
        <v>367361798.01999998</v>
      </c>
      <c r="E309" s="10">
        <f>D308*BT[[#This Row],[Variazione percentuale]]</f>
        <v>58928.728772900002</v>
      </c>
      <c r="F309" s="11">
        <f>BT[[#This Row],[AUM]]-D308</f>
        <v>1344849.1200000048</v>
      </c>
      <c r="G309" s="11">
        <f>BT[[#This Row],[∆ AUM]]-BT[[#This Row],[effetto mercato]]</f>
        <v>1285920.3912271047</v>
      </c>
    </row>
    <row r="310" spans="1:7">
      <c r="A310" s="4">
        <v>42451</v>
      </c>
      <c r="B310">
        <v>-1.61E-2</v>
      </c>
      <c r="C310" s="6">
        <f>BT[[#This Row],[Variaz]]/100</f>
        <v>-1.6100000000000001E-4</v>
      </c>
      <c r="D310" s="10">
        <f>AUM[[#This Row],[ Etica Obbligazionario Breve Termine]]</f>
        <v>368164359.43000001</v>
      </c>
      <c r="E310" s="10">
        <f>D309*BT[[#This Row],[Variazione percentuale]]</f>
        <v>-59145.249481220002</v>
      </c>
      <c r="F310" s="11">
        <f>BT[[#This Row],[AUM]]-D309</f>
        <v>802561.41000002623</v>
      </c>
      <c r="G310" s="11">
        <f>BT[[#This Row],[∆ AUM]]-BT[[#This Row],[effetto mercato]]</f>
        <v>861706.65948124626</v>
      </c>
    </row>
    <row r="311" spans="1:7">
      <c r="A311" s="4">
        <v>42452</v>
      </c>
      <c r="B311">
        <v>-3.2099999999999997E-2</v>
      </c>
      <c r="C311" s="6">
        <f>BT[[#This Row],[Variaz]]/100</f>
        <v>-3.2099999999999994E-4</v>
      </c>
      <c r="D311" s="10">
        <f>AUM[[#This Row],[ Etica Obbligazionario Breve Termine]]</f>
        <v>369294470.57999998</v>
      </c>
      <c r="E311" s="10">
        <f>D310*BT[[#This Row],[Variazione percentuale]]</f>
        <v>-118180.75937702999</v>
      </c>
      <c r="F311" s="11">
        <f>BT[[#This Row],[AUM]]-D310</f>
        <v>1130111.1499999762</v>
      </c>
      <c r="G311" s="11">
        <f>BT[[#This Row],[∆ AUM]]-BT[[#This Row],[effetto mercato]]</f>
        <v>1248291.9093770061</v>
      </c>
    </row>
    <row r="312" spans="1:7">
      <c r="A312" s="4">
        <v>42453</v>
      </c>
      <c r="B312">
        <v>0</v>
      </c>
      <c r="C312" s="6">
        <f>BT[[#This Row],[Variaz]]/100</f>
        <v>0</v>
      </c>
      <c r="D312" s="10">
        <f>AUM[[#This Row],[ Etica Obbligazionario Breve Termine]]</f>
        <v>371195067.89000005</v>
      </c>
      <c r="E312" s="10">
        <f>D311*BT[[#This Row],[Variazione percentuale]]</f>
        <v>0</v>
      </c>
      <c r="F312" s="11">
        <f>BT[[#This Row],[AUM]]-D311</f>
        <v>1900597.310000062</v>
      </c>
      <c r="G312" s="11">
        <f>BT[[#This Row],[∆ AUM]]-BT[[#This Row],[effetto mercato]]</f>
        <v>1900597.310000062</v>
      </c>
    </row>
    <row r="313" spans="1:7">
      <c r="A313" s="4">
        <v>42458</v>
      </c>
      <c r="B313">
        <v>3.2099999999999997E-2</v>
      </c>
      <c r="C313" s="6">
        <f>BT[[#This Row],[Variaz]]/100</f>
        <v>3.2099999999999994E-4</v>
      </c>
      <c r="D313" s="10">
        <f>AUM[[#This Row],[ Etica Obbligazionario Breve Termine]]</f>
        <v>372467113.78000003</v>
      </c>
      <c r="E313" s="10">
        <f>D312*BT[[#This Row],[Variazione percentuale]]</f>
        <v>119153.61679268999</v>
      </c>
      <c r="F313" s="11">
        <f>BT[[#This Row],[AUM]]-D312</f>
        <v>1272045.8899999857</v>
      </c>
      <c r="G313" s="11">
        <f>BT[[#This Row],[∆ AUM]]-BT[[#This Row],[effetto mercato]]</f>
        <v>1152892.2732072957</v>
      </c>
    </row>
    <row r="314" spans="1:7">
      <c r="A314" s="4">
        <v>42459</v>
      </c>
      <c r="B314">
        <v>1.61E-2</v>
      </c>
      <c r="C314" s="6">
        <f>BT[[#This Row],[Variaz]]/100</f>
        <v>1.6100000000000001E-4</v>
      </c>
      <c r="D314" s="10">
        <f>AUM[[#This Row],[ Etica Obbligazionario Breve Termine]]</f>
        <v>373472597.73999995</v>
      </c>
      <c r="E314" s="10">
        <f>D313*BT[[#This Row],[Variazione percentuale]]</f>
        <v>59967.20531858001</v>
      </c>
      <c r="F314" s="11">
        <f>BT[[#This Row],[AUM]]-D313</f>
        <v>1005483.9599999189</v>
      </c>
      <c r="G314" s="11">
        <f>BT[[#This Row],[∆ AUM]]-BT[[#This Row],[effetto mercato]]</f>
        <v>945516.75468133891</v>
      </c>
    </row>
    <row r="315" spans="1:7">
      <c r="A315" s="4">
        <v>42460</v>
      </c>
      <c r="B315">
        <v>-1.61E-2</v>
      </c>
      <c r="C315" s="6">
        <f>BT[[#This Row],[Variaz]]/100</f>
        <v>-1.6100000000000001E-4</v>
      </c>
      <c r="D315" s="10">
        <f>AUM[[#This Row],[ Etica Obbligazionario Breve Termine]]</f>
        <v>375154685.52999997</v>
      </c>
      <c r="E315" s="10">
        <f>D314*BT[[#This Row],[Variazione percentuale]]</f>
        <v>-60129.088236139993</v>
      </c>
      <c r="F315" s="11">
        <f>BT[[#This Row],[AUM]]-D314</f>
        <v>1682087.7900000215</v>
      </c>
      <c r="G315" s="11">
        <f>BT[[#This Row],[∆ AUM]]-BT[[#This Row],[effetto mercato]]</f>
        <v>1742216.8782361615</v>
      </c>
    </row>
    <row r="316" spans="1:7">
      <c r="A316" s="4">
        <v>42461</v>
      </c>
      <c r="B316">
        <v>1.61E-2</v>
      </c>
      <c r="C316" s="6">
        <f>BT[[#This Row],[Variaz]]/100</f>
        <v>1.6100000000000001E-4</v>
      </c>
      <c r="D316" s="10">
        <f>AUM[[#This Row],[ Etica Obbligazionario Breve Termine]]</f>
        <v>375782063.39999998</v>
      </c>
      <c r="E316" s="10">
        <f>D315*BT[[#This Row],[Variazione percentuale]]</f>
        <v>60399.904370329998</v>
      </c>
      <c r="F316" s="11">
        <f>BT[[#This Row],[AUM]]-D315</f>
        <v>627377.87000000477</v>
      </c>
      <c r="G316" s="11">
        <f>BT[[#This Row],[∆ AUM]]-BT[[#This Row],[effetto mercato]]</f>
        <v>566977.96562967473</v>
      </c>
    </row>
    <row r="317" spans="1:7">
      <c r="A317" s="4">
        <v>42464</v>
      </c>
      <c r="B317">
        <v>0</v>
      </c>
      <c r="C317" s="6">
        <f>BT[[#This Row],[Variaz]]/100</f>
        <v>0</v>
      </c>
      <c r="D317" s="10">
        <f>AUM[[#This Row],[ Etica Obbligazionario Breve Termine]]</f>
        <v>376438166.22999996</v>
      </c>
      <c r="E317" s="10">
        <f>D316*BT[[#This Row],[Variazione percentuale]]</f>
        <v>0</v>
      </c>
      <c r="F317" s="11">
        <f>BT[[#This Row],[AUM]]-D316</f>
        <v>656102.82999998331</v>
      </c>
      <c r="G317" s="11">
        <f>BT[[#This Row],[∆ AUM]]-BT[[#This Row],[effetto mercato]]</f>
        <v>656102.82999998331</v>
      </c>
    </row>
    <row r="318" spans="1:7">
      <c r="A318" s="4">
        <v>42465</v>
      </c>
      <c r="B318">
        <v>-1.61E-2</v>
      </c>
      <c r="C318" s="6">
        <f>BT[[#This Row],[Variaz]]/100</f>
        <v>-1.6100000000000001E-4</v>
      </c>
      <c r="D318" s="10">
        <f>AUM[[#This Row],[ Etica Obbligazionario Breve Termine]]</f>
        <v>377023107.74000001</v>
      </c>
      <c r="E318" s="10">
        <f>D317*BT[[#This Row],[Variazione percentuale]]</f>
        <v>-60606.544763029997</v>
      </c>
      <c r="F318" s="11">
        <f>BT[[#This Row],[AUM]]-D317</f>
        <v>584941.51000005007</v>
      </c>
      <c r="G318" s="11">
        <f>BT[[#This Row],[∆ AUM]]-BT[[#This Row],[effetto mercato]]</f>
        <v>645548.05476308009</v>
      </c>
    </row>
    <row r="319" spans="1:7">
      <c r="A319" s="4">
        <v>42466</v>
      </c>
      <c r="B319">
        <v>1.61E-2</v>
      </c>
      <c r="C319" s="6">
        <f>BT[[#This Row],[Variaz]]/100</f>
        <v>1.6100000000000001E-4</v>
      </c>
      <c r="D319" s="10">
        <f>AUM[[#This Row],[ Etica Obbligazionario Breve Termine]]</f>
        <v>377463397.03000003</v>
      </c>
      <c r="E319" s="10">
        <f>D318*BT[[#This Row],[Variazione percentuale]]</f>
        <v>60700.720346140006</v>
      </c>
      <c r="F319" s="11">
        <f>BT[[#This Row],[AUM]]-D318</f>
        <v>440289.29000002146</v>
      </c>
      <c r="G319" s="11">
        <f>BT[[#This Row],[∆ AUM]]-BT[[#This Row],[effetto mercato]]</f>
        <v>379588.56965388148</v>
      </c>
    </row>
    <row r="320" spans="1:7">
      <c r="A320" s="4">
        <v>42467</v>
      </c>
      <c r="B320">
        <v>-4.82E-2</v>
      </c>
      <c r="C320" s="6">
        <f>BT[[#This Row],[Variaz]]/100</f>
        <v>-4.8200000000000001E-4</v>
      </c>
      <c r="D320" s="10">
        <f>AUM[[#This Row],[ Etica Obbligazionario Breve Termine]]</f>
        <v>377966644.33000004</v>
      </c>
      <c r="E320" s="10">
        <f>D319*BT[[#This Row],[Variazione percentuale]]</f>
        <v>-181937.35736846001</v>
      </c>
      <c r="F320" s="11">
        <f>BT[[#This Row],[AUM]]-D319</f>
        <v>503247.30000001192</v>
      </c>
      <c r="G320" s="11">
        <f>BT[[#This Row],[∆ AUM]]-BT[[#This Row],[effetto mercato]]</f>
        <v>685184.65736847196</v>
      </c>
    </row>
    <row r="321" spans="1:7">
      <c r="A321" s="4">
        <v>42468</v>
      </c>
      <c r="B321">
        <v>3.2099999999999997E-2</v>
      </c>
      <c r="C321" s="6">
        <f>BT[[#This Row],[Variaz]]/100</f>
        <v>3.2099999999999994E-4</v>
      </c>
      <c r="D321" s="10">
        <f>AUM[[#This Row],[ Etica Obbligazionario Breve Termine]]</f>
        <v>378416282.88</v>
      </c>
      <c r="E321" s="10">
        <f>D320*BT[[#This Row],[Variazione percentuale]]</f>
        <v>121327.29282993</v>
      </c>
      <c r="F321" s="11">
        <f>BT[[#This Row],[AUM]]-D320</f>
        <v>449638.54999995232</v>
      </c>
      <c r="G321" s="11">
        <f>BT[[#This Row],[∆ AUM]]-BT[[#This Row],[effetto mercato]]</f>
        <v>328311.25717002235</v>
      </c>
    </row>
    <row r="322" spans="1:7">
      <c r="A322" s="4">
        <v>42471</v>
      </c>
      <c r="B322">
        <v>1.61E-2</v>
      </c>
      <c r="C322" s="6">
        <f>BT[[#This Row],[Variaz]]/100</f>
        <v>1.6100000000000001E-4</v>
      </c>
      <c r="D322" s="10">
        <f>AUM[[#This Row],[ Etica Obbligazionario Breve Termine]]</f>
        <v>379171243.16000003</v>
      </c>
      <c r="E322" s="10">
        <f>D321*BT[[#This Row],[Variazione percentuale]]</f>
        <v>60925.021543680006</v>
      </c>
      <c r="F322" s="11">
        <f>BT[[#This Row],[AUM]]-D321</f>
        <v>754960.28000003099</v>
      </c>
      <c r="G322" s="11">
        <f>BT[[#This Row],[∆ AUM]]-BT[[#This Row],[effetto mercato]]</f>
        <v>694035.258456351</v>
      </c>
    </row>
    <row r="323" spans="1:7">
      <c r="A323" s="4">
        <v>42472</v>
      </c>
      <c r="B323">
        <v>0</v>
      </c>
      <c r="C323" s="6">
        <f>BT[[#This Row],[Variaz]]/100</f>
        <v>0</v>
      </c>
      <c r="D323" s="10">
        <f>AUM[[#This Row],[ Etica Obbligazionario Breve Termine]]</f>
        <v>379860810.94</v>
      </c>
      <c r="E323" s="10">
        <f>D322*BT[[#This Row],[Variazione percentuale]]</f>
        <v>0</v>
      </c>
      <c r="F323" s="11">
        <f>BT[[#This Row],[AUM]]-D322</f>
        <v>689567.77999997139</v>
      </c>
      <c r="G323" s="11">
        <f>BT[[#This Row],[∆ AUM]]-BT[[#This Row],[effetto mercato]]</f>
        <v>689567.77999997139</v>
      </c>
    </row>
    <row r="324" spans="1:7">
      <c r="A324" s="4">
        <v>42473</v>
      </c>
      <c r="B324">
        <v>0</v>
      </c>
      <c r="C324" s="6">
        <f>BT[[#This Row],[Variaz]]/100</f>
        <v>0</v>
      </c>
      <c r="D324" s="10">
        <f>AUM[[#This Row],[ Etica Obbligazionario Breve Termine]]</f>
        <v>380558678.38999999</v>
      </c>
      <c r="E324" s="10">
        <f>D323*BT[[#This Row],[Variazione percentuale]]</f>
        <v>0</v>
      </c>
      <c r="F324" s="11">
        <f>BT[[#This Row],[AUM]]-D323</f>
        <v>697867.44999998808</v>
      </c>
      <c r="G324" s="11">
        <f>BT[[#This Row],[∆ AUM]]-BT[[#This Row],[effetto mercato]]</f>
        <v>697867.44999998808</v>
      </c>
    </row>
    <row r="325" spans="1:7">
      <c r="A325" s="4">
        <v>42474</v>
      </c>
      <c r="B325">
        <v>-1.61E-2</v>
      </c>
      <c r="C325" s="6">
        <f>BT[[#This Row],[Variaz]]/100</f>
        <v>-1.6100000000000001E-4</v>
      </c>
      <c r="D325" s="10">
        <f>AUM[[#This Row],[ Etica Obbligazionario Breve Termine]]</f>
        <v>380835728.70999998</v>
      </c>
      <c r="E325" s="10">
        <f>D324*BT[[#This Row],[Variazione percentuale]]</f>
        <v>-61269.947220790003</v>
      </c>
      <c r="F325" s="11">
        <f>BT[[#This Row],[AUM]]-D324</f>
        <v>277050.31999999285</v>
      </c>
      <c r="G325" s="11">
        <f>BT[[#This Row],[∆ AUM]]-BT[[#This Row],[effetto mercato]]</f>
        <v>338320.26722078287</v>
      </c>
    </row>
    <row r="326" spans="1:7">
      <c r="A326" s="4">
        <v>42475</v>
      </c>
      <c r="B326">
        <v>1.61E-2</v>
      </c>
      <c r="C326" s="6">
        <f>BT[[#This Row],[Variaz]]/100</f>
        <v>1.6100000000000001E-4</v>
      </c>
      <c r="D326" s="10">
        <f>AUM[[#This Row],[ Etica Obbligazionario Breve Termine]]</f>
        <v>381130511.24000001</v>
      </c>
      <c r="E326" s="10">
        <f>D325*BT[[#This Row],[Variazione percentuale]]</f>
        <v>61314.552322310003</v>
      </c>
      <c r="F326" s="11">
        <f>BT[[#This Row],[AUM]]-D325</f>
        <v>294782.53000003099</v>
      </c>
      <c r="G326" s="11">
        <f>BT[[#This Row],[∆ AUM]]-BT[[#This Row],[effetto mercato]]</f>
        <v>233467.97767772101</v>
      </c>
    </row>
    <row r="327" spans="1:7">
      <c r="A327" s="4">
        <v>42478</v>
      </c>
      <c r="B327">
        <v>0</v>
      </c>
      <c r="C327" s="6">
        <f>BT[[#This Row],[Variaz]]/100</f>
        <v>0</v>
      </c>
      <c r="D327" s="10">
        <f>AUM[[#This Row],[ Etica Obbligazionario Breve Termine]]</f>
        <v>381908376.13</v>
      </c>
      <c r="E327" s="10">
        <f>D326*BT[[#This Row],[Variazione percentuale]]</f>
        <v>0</v>
      </c>
      <c r="F327" s="11">
        <f>BT[[#This Row],[AUM]]-D326</f>
        <v>777864.88999998569</v>
      </c>
      <c r="G327" s="11">
        <f>BT[[#This Row],[∆ AUM]]-BT[[#This Row],[effetto mercato]]</f>
        <v>777864.88999998569</v>
      </c>
    </row>
    <row r="328" spans="1:7">
      <c r="A328" s="4">
        <v>42479</v>
      </c>
      <c r="B328">
        <v>0</v>
      </c>
      <c r="C328" s="6">
        <f>BT[[#This Row],[Variaz]]/100</f>
        <v>0</v>
      </c>
      <c r="D328" s="10">
        <f>AUM[[#This Row],[ Etica Obbligazionario Breve Termine]]</f>
        <v>382693710.63999999</v>
      </c>
      <c r="E328" s="10">
        <f>D327*BT[[#This Row],[Variazione percentuale]]</f>
        <v>0</v>
      </c>
      <c r="F328" s="11">
        <f>BT[[#This Row],[AUM]]-D327</f>
        <v>785334.50999999046</v>
      </c>
      <c r="G328" s="11">
        <f>BT[[#This Row],[∆ AUM]]-BT[[#This Row],[effetto mercato]]</f>
        <v>785334.50999999046</v>
      </c>
    </row>
    <row r="329" spans="1:7">
      <c r="A329" s="4">
        <v>42480</v>
      </c>
      <c r="B329">
        <v>0</v>
      </c>
      <c r="C329" s="6">
        <f>BT[[#This Row],[Variaz]]/100</f>
        <v>0</v>
      </c>
      <c r="D329" s="10">
        <f>AUM[[#This Row],[ Etica Obbligazionario Breve Termine]]</f>
        <v>383285564.64000005</v>
      </c>
      <c r="E329" s="10">
        <f>D328*BT[[#This Row],[Variazione percentuale]]</f>
        <v>0</v>
      </c>
      <c r="F329" s="11">
        <f>BT[[#This Row],[AUM]]-D328</f>
        <v>591854.0000000596</v>
      </c>
      <c r="G329" s="11">
        <f>BT[[#This Row],[∆ AUM]]-BT[[#This Row],[effetto mercato]]</f>
        <v>591854.0000000596</v>
      </c>
    </row>
    <row r="330" spans="1:7">
      <c r="A330" s="4">
        <v>42481</v>
      </c>
      <c r="B330">
        <v>0</v>
      </c>
      <c r="C330" s="6">
        <f>BT[[#This Row],[Variaz]]/100</f>
        <v>0</v>
      </c>
      <c r="D330" s="10">
        <f>AUM[[#This Row],[ Etica Obbligazionario Breve Termine]]</f>
        <v>383329871.92000002</v>
      </c>
      <c r="E330" s="10">
        <f>D329*BT[[#This Row],[Variazione percentuale]]</f>
        <v>0</v>
      </c>
      <c r="F330" s="11">
        <f>BT[[#This Row],[AUM]]-D329</f>
        <v>44307.27999997139</v>
      </c>
      <c r="G330" s="11">
        <f>BT[[#This Row],[∆ AUM]]-BT[[#This Row],[effetto mercato]]</f>
        <v>44307.27999997139</v>
      </c>
    </row>
    <row r="331" spans="1:7">
      <c r="A331" s="4">
        <v>42482</v>
      </c>
      <c r="B331">
        <v>1.61E-2</v>
      </c>
      <c r="C331" s="6">
        <f>BT[[#This Row],[Variaz]]/100</f>
        <v>1.6100000000000001E-4</v>
      </c>
      <c r="D331" s="10">
        <f>AUM[[#This Row],[ Etica Obbligazionario Breve Termine]]</f>
        <v>383536591.57000005</v>
      </c>
      <c r="E331" s="10">
        <f>D330*BT[[#This Row],[Variazione percentuale]]</f>
        <v>61716.109379120004</v>
      </c>
      <c r="F331" s="11">
        <f>BT[[#This Row],[AUM]]-D330</f>
        <v>206719.65000003576</v>
      </c>
      <c r="G331" s="11">
        <f>BT[[#This Row],[∆ AUM]]-BT[[#This Row],[effetto mercato]]</f>
        <v>145003.54062091577</v>
      </c>
    </row>
    <row r="332" spans="1:7">
      <c r="A332" s="4">
        <v>42486</v>
      </c>
      <c r="B332">
        <v>-1.61E-2</v>
      </c>
      <c r="C332" s="6">
        <f>BT[[#This Row],[Variaz]]/100</f>
        <v>-1.6100000000000001E-4</v>
      </c>
      <c r="D332" s="10">
        <f>AUM[[#This Row],[ Etica Obbligazionario Breve Termine]]</f>
        <v>384068185.13999999</v>
      </c>
      <c r="E332" s="10">
        <f>D331*BT[[#This Row],[Variazione percentuale]]</f>
        <v>-61749.391242770012</v>
      </c>
      <c r="F332" s="11">
        <f>BT[[#This Row],[AUM]]-D331</f>
        <v>531593.56999993324</v>
      </c>
      <c r="G332" s="11">
        <f>BT[[#This Row],[∆ AUM]]-BT[[#This Row],[effetto mercato]]</f>
        <v>593342.96124270326</v>
      </c>
    </row>
    <row r="333" spans="1:7">
      <c r="A333" s="4">
        <v>42487</v>
      </c>
      <c r="B333">
        <v>0</v>
      </c>
      <c r="C333" s="6">
        <f>BT[[#This Row],[Variaz]]/100</f>
        <v>0</v>
      </c>
      <c r="D333" s="10">
        <f>AUM[[#This Row],[ Etica Obbligazionario Breve Termine]]</f>
        <v>384721219.17000002</v>
      </c>
      <c r="E333" s="10">
        <f>D332*BT[[#This Row],[Variazione percentuale]]</f>
        <v>0</v>
      </c>
      <c r="F333" s="11">
        <f>BT[[#This Row],[AUM]]-D332</f>
        <v>653034.03000003099</v>
      </c>
      <c r="G333" s="11">
        <f>BT[[#This Row],[∆ AUM]]-BT[[#This Row],[effetto mercato]]</f>
        <v>653034.03000003099</v>
      </c>
    </row>
    <row r="334" spans="1:7">
      <c r="A334" s="4">
        <v>42488</v>
      </c>
      <c r="B334">
        <v>1.61E-2</v>
      </c>
      <c r="C334" s="6">
        <f>BT[[#This Row],[Variaz]]/100</f>
        <v>1.6100000000000001E-4</v>
      </c>
      <c r="D334" s="10">
        <f>AUM[[#This Row],[ Etica Obbligazionario Breve Termine]]</f>
        <v>388487998.85000002</v>
      </c>
      <c r="E334" s="10">
        <f>D333*BT[[#This Row],[Variazione percentuale]]</f>
        <v>61940.116286370008</v>
      </c>
      <c r="F334" s="11">
        <f>BT[[#This Row],[AUM]]-D333</f>
        <v>3766779.6800000072</v>
      </c>
      <c r="G334" s="11">
        <f>BT[[#This Row],[∆ AUM]]-BT[[#This Row],[effetto mercato]]</f>
        <v>3704839.5637136372</v>
      </c>
    </row>
    <row r="335" spans="1:7">
      <c r="A335" s="4">
        <v>42489</v>
      </c>
      <c r="B335">
        <v>-3.2099999999999997E-2</v>
      </c>
      <c r="C335" s="6">
        <f>BT[[#This Row],[Variaz]]/100</f>
        <v>-3.2099999999999994E-4</v>
      </c>
      <c r="D335" s="10">
        <f>AUM[[#This Row],[ Etica Obbligazionario Breve Termine]]</f>
        <v>388695213.10000002</v>
      </c>
      <c r="E335" s="10">
        <f>D334*BT[[#This Row],[Variazione percentuale]]</f>
        <v>-124704.64763084998</v>
      </c>
      <c r="F335" s="11">
        <f>BT[[#This Row],[AUM]]-D334</f>
        <v>207214.25</v>
      </c>
      <c r="G335" s="11">
        <f>BT[[#This Row],[∆ AUM]]-BT[[#This Row],[effetto mercato]]</f>
        <v>331918.89763084997</v>
      </c>
    </row>
    <row r="336" spans="1:7">
      <c r="A336" s="4">
        <v>42492</v>
      </c>
      <c r="B336">
        <v>0</v>
      </c>
      <c r="C336" s="6">
        <f>BT[[#This Row],[Variaz]]/100</f>
        <v>0</v>
      </c>
      <c r="D336" s="10">
        <f>AUM[[#This Row],[ Etica Obbligazionario Breve Termine]]</f>
        <v>389087801.76999998</v>
      </c>
      <c r="E336" s="10">
        <f>D335*BT[[#This Row],[Variazione percentuale]]</f>
        <v>0</v>
      </c>
      <c r="F336" s="11">
        <f>BT[[#This Row],[AUM]]-D335</f>
        <v>392588.66999995708</v>
      </c>
      <c r="G336" s="11">
        <f>BT[[#This Row],[∆ AUM]]-BT[[#This Row],[effetto mercato]]</f>
        <v>392588.66999995708</v>
      </c>
    </row>
    <row r="337" spans="1:7">
      <c r="A337" s="4">
        <v>42493</v>
      </c>
      <c r="B337">
        <v>1.61E-2</v>
      </c>
      <c r="C337" s="6">
        <f>BT[[#This Row],[Variaz]]/100</f>
        <v>1.6100000000000001E-4</v>
      </c>
      <c r="D337" s="10">
        <f>AUM[[#This Row],[ Etica Obbligazionario Breve Termine]]</f>
        <v>389673583.02999997</v>
      </c>
      <c r="E337" s="10">
        <f>D336*BT[[#This Row],[Variazione percentuale]]</f>
        <v>62643.13608497</v>
      </c>
      <c r="F337" s="11">
        <f>BT[[#This Row],[AUM]]-D336</f>
        <v>585781.25999999046</v>
      </c>
      <c r="G337" s="11">
        <f>BT[[#This Row],[∆ AUM]]-BT[[#This Row],[effetto mercato]]</f>
        <v>523138.12391502049</v>
      </c>
    </row>
    <row r="338" spans="1:7">
      <c r="A338" s="4">
        <v>42494</v>
      </c>
      <c r="B338">
        <v>-1.61E-2</v>
      </c>
      <c r="C338" s="6">
        <f>BT[[#This Row],[Variaz]]/100</f>
        <v>-1.6100000000000001E-4</v>
      </c>
      <c r="D338" s="10">
        <f>AUM[[#This Row],[ Etica Obbligazionario Breve Termine]]</f>
        <v>390704958.48999995</v>
      </c>
      <c r="E338" s="10">
        <f>D337*BT[[#This Row],[Variazione percentuale]]</f>
        <v>-62737.446867829996</v>
      </c>
      <c r="F338" s="11">
        <f>BT[[#This Row],[AUM]]-D337</f>
        <v>1031375.4599999785</v>
      </c>
      <c r="G338" s="11">
        <f>BT[[#This Row],[∆ AUM]]-BT[[#This Row],[effetto mercato]]</f>
        <v>1094112.9068678084</v>
      </c>
    </row>
    <row r="339" spans="1:7">
      <c r="A339" s="4">
        <v>42495</v>
      </c>
      <c r="B339">
        <v>1.61E-2</v>
      </c>
      <c r="C339" s="6">
        <f>BT[[#This Row],[Variaz]]/100</f>
        <v>1.6100000000000001E-4</v>
      </c>
      <c r="D339" s="10">
        <f>AUM[[#This Row],[ Etica Obbligazionario Breve Termine]]</f>
        <v>390944009.45999998</v>
      </c>
      <c r="E339" s="10">
        <f>D338*BT[[#This Row],[Variazione percentuale]]</f>
        <v>62903.498316889993</v>
      </c>
      <c r="F339" s="11">
        <f>BT[[#This Row],[AUM]]-D338</f>
        <v>239050.97000002861</v>
      </c>
      <c r="G339" s="11">
        <f>BT[[#This Row],[∆ AUM]]-BT[[#This Row],[effetto mercato]]</f>
        <v>176147.47168313863</v>
      </c>
    </row>
    <row r="340" spans="1:7">
      <c r="A340" s="4">
        <v>42496</v>
      </c>
      <c r="B340">
        <v>0</v>
      </c>
      <c r="C340" s="6">
        <f>BT[[#This Row],[Variaz]]/100</f>
        <v>0</v>
      </c>
      <c r="D340" s="10">
        <f>AUM[[#This Row],[ Etica Obbligazionario Breve Termine]]</f>
        <v>391418981.83999997</v>
      </c>
      <c r="E340" s="10">
        <f>D339*BT[[#This Row],[Variazione percentuale]]</f>
        <v>0</v>
      </c>
      <c r="F340" s="11">
        <f>BT[[#This Row],[AUM]]-D339</f>
        <v>474972.37999999523</v>
      </c>
      <c r="G340" s="11">
        <f>BT[[#This Row],[∆ AUM]]-BT[[#This Row],[effetto mercato]]</f>
        <v>474972.37999999523</v>
      </c>
    </row>
    <row r="341" spans="1:7">
      <c r="A341" s="4">
        <v>42499</v>
      </c>
      <c r="B341">
        <v>0</v>
      </c>
      <c r="C341" s="6">
        <f>BT[[#This Row],[Variaz]]/100</f>
        <v>0</v>
      </c>
      <c r="D341" s="10">
        <f>AUM[[#This Row],[ Etica Obbligazionario Breve Termine]]</f>
        <v>391266032.03000003</v>
      </c>
      <c r="E341" s="10">
        <f>D340*BT[[#This Row],[Variazione percentuale]]</f>
        <v>0</v>
      </c>
      <c r="F341" s="11">
        <f>BT[[#This Row],[AUM]]-D340</f>
        <v>-152949.80999994278</v>
      </c>
      <c r="G341" s="11">
        <f>BT[[#This Row],[∆ AUM]]-BT[[#This Row],[effetto mercato]]</f>
        <v>-152949.80999994278</v>
      </c>
    </row>
    <row r="342" spans="1:7">
      <c r="A342" s="4">
        <v>42500</v>
      </c>
      <c r="B342">
        <v>-1.61E-2</v>
      </c>
      <c r="C342" s="6">
        <f>BT[[#This Row],[Variaz]]/100</f>
        <v>-1.6100000000000001E-4</v>
      </c>
      <c r="D342" s="10">
        <f>AUM[[#This Row],[ Etica Obbligazionario Breve Termine]]</f>
        <v>391170460.97000003</v>
      </c>
      <c r="E342" s="10">
        <f>D341*BT[[#This Row],[Variazione percentuale]]</f>
        <v>-62993.831156830012</v>
      </c>
      <c r="F342" s="11">
        <f>BT[[#This Row],[AUM]]-D341</f>
        <v>-95571.060000002384</v>
      </c>
      <c r="G342" s="11">
        <f>BT[[#This Row],[∆ AUM]]-BT[[#This Row],[effetto mercato]]</f>
        <v>-32577.228843172372</v>
      </c>
    </row>
    <row r="343" spans="1:7">
      <c r="A343" s="4">
        <v>42501</v>
      </c>
      <c r="B343">
        <v>1.61E-2</v>
      </c>
      <c r="C343" s="6">
        <f>BT[[#This Row],[Variaz]]/100</f>
        <v>1.6100000000000001E-4</v>
      </c>
      <c r="D343" s="10">
        <f>AUM[[#This Row],[ Etica Obbligazionario Breve Termine]]</f>
        <v>391395732.13999999</v>
      </c>
      <c r="E343" s="10">
        <f>D342*BT[[#This Row],[Variazione percentuale]]</f>
        <v>62978.444216170006</v>
      </c>
      <c r="F343" s="11">
        <f>BT[[#This Row],[AUM]]-D342</f>
        <v>225271.16999995708</v>
      </c>
      <c r="G343" s="11">
        <f>BT[[#This Row],[∆ AUM]]-BT[[#This Row],[effetto mercato]]</f>
        <v>162292.72578378709</v>
      </c>
    </row>
    <row r="344" spans="1:7">
      <c r="A344" s="4">
        <v>42502</v>
      </c>
      <c r="B344">
        <v>-1.61E-2</v>
      </c>
      <c r="C344" s="6">
        <f>BT[[#This Row],[Variaz]]/100</f>
        <v>-1.6100000000000001E-4</v>
      </c>
      <c r="D344" s="10">
        <f>AUM[[#This Row],[ Etica Obbligazionario Breve Termine]]</f>
        <v>391739390.61000001</v>
      </c>
      <c r="E344" s="10">
        <f>D343*BT[[#This Row],[Variazione percentuale]]</f>
        <v>-63014.712874540004</v>
      </c>
      <c r="F344" s="11">
        <f>BT[[#This Row],[AUM]]-D343</f>
        <v>343658.47000002861</v>
      </c>
      <c r="G344" s="11">
        <f>BT[[#This Row],[∆ AUM]]-BT[[#This Row],[effetto mercato]]</f>
        <v>406673.18287456862</v>
      </c>
    </row>
    <row r="345" spans="1:7">
      <c r="A345" s="4">
        <v>42503</v>
      </c>
      <c r="B345">
        <v>0</v>
      </c>
      <c r="C345" s="6">
        <f>BT[[#This Row],[Variaz]]/100</f>
        <v>0</v>
      </c>
      <c r="D345" s="10">
        <f>AUM[[#This Row],[ Etica Obbligazionario Breve Termine]]</f>
        <v>391420341.63</v>
      </c>
      <c r="E345" s="10">
        <f>D344*BT[[#This Row],[Variazione percentuale]]</f>
        <v>0</v>
      </c>
      <c r="F345" s="11">
        <f>BT[[#This Row],[AUM]]-D344</f>
        <v>-319048.98000001907</v>
      </c>
      <c r="G345" s="11">
        <f>BT[[#This Row],[∆ AUM]]-BT[[#This Row],[effetto mercato]]</f>
        <v>-319048.98000001907</v>
      </c>
    </row>
    <row r="346" spans="1:7">
      <c r="A346" s="4">
        <v>42506</v>
      </c>
      <c r="B346">
        <v>1.61E-2</v>
      </c>
      <c r="C346" s="6">
        <f>BT[[#This Row],[Variaz]]/100</f>
        <v>1.6100000000000001E-4</v>
      </c>
      <c r="D346" s="10">
        <f>AUM[[#This Row],[ Etica Obbligazionario Breve Termine]]</f>
        <v>391299241.04000002</v>
      </c>
      <c r="E346" s="10">
        <f>D345*BT[[#This Row],[Variazione percentuale]]</f>
        <v>63018.675002430005</v>
      </c>
      <c r="F346" s="11">
        <f>BT[[#This Row],[AUM]]-D345</f>
        <v>-121100.58999997377</v>
      </c>
      <c r="G346" s="11">
        <f>BT[[#This Row],[∆ AUM]]-BT[[#This Row],[effetto mercato]]</f>
        <v>-184119.26500240379</v>
      </c>
    </row>
    <row r="347" spans="1:7">
      <c r="A347" s="4">
        <v>42507</v>
      </c>
      <c r="B347">
        <v>0</v>
      </c>
      <c r="C347" s="6">
        <f>BT[[#This Row],[Variaz]]/100</f>
        <v>0</v>
      </c>
      <c r="D347" s="10">
        <f>AUM[[#This Row],[ Etica Obbligazionario Breve Termine]]</f>
        <v>391619844.72999996</v>
      </c>
      <c r="E347" s="10">
        <f>D346*BT[[#This Row],[Variazione percentuale]]</f>
        <v>0</v>
      </c>
      <c r="F347" s="11">
        <f>BT[[#This Row],[AUM]]-D346</f>
        <v>320603.68999993801</v>
      </c>
      <c r="G347" s="11">
        <f>BT[[#This Row],[∆ AUM]]-BT[[#This Row],[effetto mercato]]</f>
        <v>320603.68999993801</v>
      </c>
    </row>
    <row r="348" spans="1:7">
      <c r="A348" s="4">
        <v>42508</v>
      </c>
      <c r="B348">
        <v>-3.2099999999999997E-2</v>
      </c>
      <c r="C348" s="6">
        <f>BT[[#This Row],[Variaz]]/100</f>
        <v>-3.2099999999999994E-4</v>
      </c>
      <c r="D348" s="10">
        <f>AUM[[#This Row],[ Etica Obbligazionario Breve Termine]]</f>
        <v>392412710.43000001</v>
      </c>
      <c r="E348" s="10">
        <f>D347*BT[[#This Row],[Variazione percentuale]]</f>
        <v>-125709.97015832996</v>
      </c>
      <c r="F348" s="11">
        <f>BT[[#This Row],[AUM]]-D347</f>
        <v>792865.70000004768</v>
      </c>
      <c r="G348" s="11">
        <f>BT[[#This Row],[∆ AUM]]-BT[[#This Row],[effetto mercato]]</f>
        <v>918575.67015837762</v>
      </c>
    </row>
    <row r="349" spans="1:7">
      <c r="A349" s="4">
        <v>42509</v>
      </c>
      <c r="B349">
        <v>0</v>
      </c>
      <c r="C349" s="6">
        <f>BT[[#This Row],[Variaz]]/100</f>
        <v>0</v>
      </c>
      <c r="D349" s="10">
        <f>AUM[[#This Row],[ Etica Obbligazionario Breve Termine]]</f>
        <v>393074645.63999999</v>
      </c>
      <c r="E349" s="10">
        <f>D348*BT[[#This Row],[Variazione percentuale]]</f>
        <v>0</v>
      </c>
      <c r="F349" s="11">
        <f>BT[[#This Row],[AUM]]-D348</f>
        <v>661935.20999997854</v>
      </c>
      <c r="G349" s="11">
        <f>BT[[#This Row],[∆ AUM]]-BT[[#This Row],[effetto mercato]]</f>
        <v>661935.20999997854</v>
      </c>
    </row>
    <row r="350" spans="1:7">
      <c r="A350" s="4">
        <v>42510</v>
      </c>
      <c r="B350">
        <v>0</v>
      </c>
      <c r="C350" s="6">
        <f>BT[[#This Row],[Variaz]]/100</f>
        <v>0</v>
      </c>
      <c r="D350" s="10">
        <f>AUM[[#This Row],[ Etica Obbligazionario Breve Termine]]</f>
        <v>393782828.39999998</v>
      </c>
      <c r="E350" s="10">
        <f>D349*BT[[#This Row],[Variazione percentuale]]</f>
        <v>0</v>
      </c>
      <c r="F350" s="11">
        <f>BT[[#This Row],[AUM]]-D349</f>
        <v>708182.75999999046</v>
      </c>
      <c r="G350" s="11">
        <f>BT[[#This Row],[∆ AUM]]-BT[[#This Row],[effetto mercato]]</f>
        <v>708182.75999999046</v>
      </c>
    </row>
    <row r="351" spans="1:7">
      <c r="A351" s="4">
        <v>42513</v>
      </c>
      <c r="B351">
        <v>1.61E-2</v>
      </c>
      <c r="C351" s="6">
        <f>BT[[#This Row],[Variaz]]/100</f>
        <v>1.6100000000000001E-4</v>
      </c>
      <c r="D351" s="10">
        <f>AUM[[#This Row],[ Etica Obbligazionario Breve Termine]]</f>
        <v>393955875.85999995</v>
      </c>
      <c r="E351" s="10">
        <f>D350*BT[[#This Row],[Variazione percentuale]]</f>
        <v>63399.035372400002</v>
      </c>
      <c r="F351" s="11">
        <f>BT[[#This Row],[AUM]]-D350</f>
        <v>173047.45999997854</v>
      </c>
      <c r="G351" s="11">
        <f>BT[[#This Row],[∆ AUM]]-BT[[#This Row],[effetto mercato]]</f>
        <v>109648.42462757854</v>
      </c>
    </row>
    <row r="352" spans="1:7">
      <c r="A352" s="4">
        <v>42514</v>
      </c>
      <c r="B352">
        <v>0</v>
      </c>
      <c r="C352" s="6">
        <f>BT[[#This Row],[Variaz]]/100</f>
        <v>0</v>
      </c>
      <c r="D352" s="10">
        <f>AUM[[#This Row],[ Etica Obbligazionario Breve Termine]]</f>
        <v>394762350.14999998</v>
      </c>
      <c r="E352" s="10">
        <f>D351*BT[[#This Row],[Variazione percentuale]]</f>
        <v>0</v>
      </c>
      <c r="F352" s="11">
        <f>BT[[#This Row],[AUM]]-D351</f>
        <v>806474.29000002146</v>
      </c>
      <c r="G352" s="11">
        <f>BT[[#This Row],[∆ AUM]]-BT[[#This Row],[effetto mercato]]</f>
        <v>806474.29000002146</v>
      </c>
    </row>
    <row r="353" spans="1:7">
      <c r="A353" s="4">
        <v>42515</v>
      </c>
      <c r="B353">
        <v>1.61E-2</v>
      </c>
      <c r="C353" s="6">
        <f>BT[[#This Row],[Variaz]]/100</f>
        <v>1.6100000000000001E-4</v>
      </c>
      <c r="D353" s="10">
        <f>AUM[[#This Row],[ Etica Obbligazionario Breve Termine]]</f>
        <v>395428244.73000002</v>
      </c>
      <c r="E353" s="10">
        <f>D352*BT[[#This Row],[Variazione percentuale]]</f>
        <v>63556.738374150002</v>
      </c>
      <c r="F353" s="11">
        <f>BT[[#This Row],[AUM]]-D352</f>
        <v>665894.58000004292</v>
      </c>
      <c r="G353" s="11">
        <f>BT[[#This Row],[∆ AUM]]-BT[[#This Row],[effetto mercato]]</f>
        <v>602337.84162589291</v>
      </c>
    </row>
    <row r="354" spans="1:7">
      <c r="A354" s="4">
        <v>42516</v>
      </c>
      <c r="B354">
        <v>0</v>
      </c>
      <c r="C354" s="6">
        <f>BT[[#This Row],[Variaz]]/100</f>
        <v>0</v>
      </c>
      <c r="D354" s="10">
        <f>AUM[[#This Row],[ Etica Obbligazionario Breve Termine]]</f>
        <v>395622913.35000002</v>
      </c>
      <c r="E354" s="10">
        <f>D353*BT[[#This Row],[Variazione percentuale]]</f>
        <v>0</v>
      </c>
      <c r="F354" s="11">
        <f>BT[[#This Row],[AUM]]-D353</f>
        <v>194668.62000000477</v>
      </c>
      <c r="G354" s="11">
        <f>BT[[#This Row],[∆ AUM]]-BT[[#This Row],[effetto mercato]]</f>
        <v>194668.62000000477</v>
      </c>
    </row>
    <row r="355" spans="1:7">
      <c r="A355" s="4">
        <v>42517</v>
      </c>
      <c r="B355">
        <v>0</v>
      </c>
      <c r="C355" s="6">
        <f>BT[[#This Row],[Variaz]]/100</f>
        <v>0</v>
      </c>
      <c r="D355" s="10">
        <f>AUM[[#This Row],[ Etica Obbligazionario Breve Termine]]</f>
        <v>396291277.78000003</v>
      </c>
      <c r="E355" s="10">
        <f>D354*BT[[#This Row],[Variazione percentuale]]</f>
        <v>0</v>
      </c>
      <c r="F355" s="11">
        <f>BT[[#This Row],[AUM]]-D354</f>
        <v>668364.43000000715</v>
      </c>
      <c r="G355" s="11">
        <f>BT[[#This Row],[∆ AUM]]-BT[[#This Row],[effetto mercato]]</f>
        <v>668364.43000000715</v>
      </c>
    </row>
    <row r="356" spans="1:7">
      <c r="A356" s="4">
        <v>42520</v>
      </c>
      <c r="B356">
        <v>0</v>
      </c>
      <c r="C356" s="6">
        <f>BT[[#This Row],[Variaz]]/100</f>
        <v>0</v>
      </c>
      <c r="D356" s="10">
        <f>AUM[[#This Row],[ Etica Obbligazionario Breve Termine]]</f>
        <v>396678415.91999996</v>
      </c>
      <c r="E356" s="10">
        <f>D355*BT[[#This Row],[Variazione percentuale]]</f>
        <v>0</v>
      </c>
      <c r="F356" s="11">
        <f>BT[[#This Row],[AUM]]-D355</f>
        <v>387138.13999992609</v>
      </c>
      <c r="G356" s="11">
        <f>BT[[#This Row],[∆ AUM]]-BT[[#This Row],[effetto mercato]]</f>
        <v>387138.13999992609</v>
      </c>
    </row>
    <row r="357" spans="1:7">
      <c r="A357" s="4">
        <v>42521</v>
      </c>
      <c r="B357">
        <v>0</v>
      </c>
      <c r="C357" s="6">
        <f>BT[[#This Row],[Variaz]]/100</f>
        <v>0</v>
      </c>
      <c r="D357" s="10">
        <f>AUM[[#This Row],[ Etica Obbligazionario Breve Termine]]</f>
        <v>396704484.64999998</v>
      </c>
      <c r="E357" s="10">
        <f>D356*BT[[#This Row],[Variazione percentuale]]</f>
        <v>0</v>
      </c>
      <c r="F357" s="11">
        <f>BT[[#This Row],[AUM]]-D356</f>
        <v>26068.730000019073</v>
      </c>
      <c r="G357" s="11">
        <f>BT[[#This Row],[∆ AUM]]-BT[[#This Row],[effetto mercato]]</f>
        <v>26068.730000019073</v>
      </c>
    </row>
    <row r="358" spans="1:7">
      <c r="A358" s="4">
        <v>42522</v>
      </c>
      <c r="B358">
        <v>0</v>
      </c>
      <c r="C358" s="6">
        <f>BT[[#This Row],[Variaz]]/100</f>
        <v>0</v>
      </c>
      <c r="D358" s="10">
        <f>AUM[[#This Row],[ Etica Obbligazionario Breve Termine]]</f>
        <v>396681215.38999999</v>
      </c>
      <c r="E358" s="10">
        <f>D357*BT[[#This Row],[Variazione percentuale]]</f>
        <v>0</v>
      </c>
      <c r="F358" s="11">
        <f>BT[[#This Row],[AUM]]-D357</f>
        <v>-23269.259999990463</v>
      </c>
      <c r="G358" s="11">
        <f>BT[[#This Row],[∆ AUM]]-BT[[#This Row],[effetto mercato]]</f>
        <v>-23269.259999990463</v>
      </c>
    </row>
    <row r="359" spans="1:7">
      <c r="A359" s="4">
        <v>42524</v>
      </c>
      <c r="B359">
        <v>-1.61E-2</v>
      </c>
      <c r="C359" s="6">
        <f>BT[[#This Row],[Variaz]]/100</f>
        <v>-1.6100000000000001E-4</v>
      </c>
      <c r="D359" s="10">
        <f>AUM[[#This Row],[ Etica Obbligazionario Breve Termine]]</f>
        <v>396874656.08999997</v>
      </c>
      <c r="E359" s="10">
        <f>D358*BT[[#This Row],[Variazione percentuale]]</f>
        <v>-63865.675677790001</v>
      </c>
      <c r="F359" s="11">
        <f>BT[[#This Row],[AUM]]-D358</f>
        <v>193440.69999998808</v>
      </c>
      <c r="G359" s="11">
        <f>BT[[#This Row],[∆ AUM]]-BT[[#This Row],[effetto mercato]]</f>
        <v>257306.37567777809</v>
      </c>
    </row>
    <row r="360" spans="1:7">
      <c r="A360" s="4">
        <v>42527</v>
      </c>
      <c r="B360">
        <v>-1.61E-2</v>
      </c>
      <c r="C360" s="6">
        <f>BT[[#This Row],[Variaz]]/100</f>
        <v>-1.6100000000000001E-4</v>
      </c>
      <c r="D360" s="10">
        <f>AUM[[#This Row],[ Etica Obbligazionario Breve Termine]]</f>
        <v>396933705.63</v>
      </c>
      <c r="E360" s="10">
        <f>D359*BT[[#This Row],[Variazione percentuale]]</f>
        <v>-63896.819630489998</v>
      </c>
      <c r="F360" s="11">
        <f>BT[[#This Row],[AUM]]-D359</f>
        <v>59049.540000021458</v>
      </c>
      <c r="G360" s="11">
        <f>BT[[#This Row],[∆ AUM]]-BT[[#This Row],[effetto mercato]]</f>
        <v>122946.35963051146</v>
      </c>
    </row>
    <row r="361" spans="1:7">
      <c r="A361" s="4">
        <v>42528</v>
      </c>
      <c r="B361">
        <v>1.61E-2</v>
      </c>
      <c r="C361" s="6">
        <f>BT[[#This Row],[Variaz]]/100</f>
        <v>1.6100000000000001E-4</v>
      </c>
      <c r="D361" s="10">
        <f>AUM[[#This Row],[ Etica Obbligazionario Breve Termine]]</f>
        <v>397418396.71999997</v>
      </c>
      <c r="E361" s="10">
        <f>D360*BT[[#This Row],[Variazione percentuale]]</f>
        <v>63906.326606430004</v>
      </c>
      <c r="F361" s="11">
        <f>BT[[#This Row],[AUM]]-D360</f>
        <v>484691.08999997377</v>
      </c>
      <c r="G361" s="11">
        <f>BT[[#This Row],[∆ AUM]]-BT[[#This Row],[effetto mercato]]</f>
        <v>420784.76339354378</v>
      </c>
    </row>
    <row r="362" spans="1:7">
      <c r="A362" s="4">
        <v>42529</v>
      </c>
      <c r="B362">
        <v>0</v>
      </c>
      <c r="C362" s="6">
        <f>BT[[#This Row],[Variaz]]/100</f>
        <v>0</v>
      </c>
      <c r="D362" s="10">
        <f>AUM[[#This Row],[ Etica Obbligazionario Breve Termine]]</f>
        <v>397724284.31999999</v>
      </c>
      <c r="E362" s="10">
        <f>D361*BT[[#This Row],[Variazione percentuale]]</f>
        <v>0</v>
      </c>
      <c r="F362" s="11">
        <f>BT[[#This Row],[AUM]]-D361</f>
        <v>305887.60000002384</v>
      </c>
      <c r="G362" s="11">
        <f>BT[[#This Row],[∆ AUM]]-BT[[#This Row],[effetto mercato]]</f>
        <v>305887.60000002384</v>
      </c>
    </row>
    <row r="363" spans="1:7">
      <c r="A363" s="4">
        <v>42530</v>
      </c>
      <c r="B363">
        <v>-1.61E-2</v>
      </c>
      <c r="C363" s="6">
        <f>BT[[#This Row],[Variaz]]/100</f>
        <v>-1.6100000000000001E-4</v>
      </c>
      <c r="D363" s="10">
        <f>AUM[[#This Row],[ Etica Obbligazionario Breve Termine]]</f>
        <v>397998043.46000004</v>
      </c>
      <c r="E363" s="10">
        <f>D362*BT[[#This Row],[Variazione percentuale]]</f>
        <v>-64033.609775520003</v>
      </c>
      <c r="F363" s="11">
        <f>BT[[#This Row],[AUM]]-D362</f>
        <v>273759.1400000453</v>
      </c>
      <c r="G363" s="11">
        <f>BT[[#This Row],[∆ AUM]]-BT[[#This Row],[effetto mercato]]</f>
        <v>337792.74977556529</v>
      </c>
    </row>
    <row r="364" spans="1:7">
      <c r="A364" s="4">
        <v>42531</v>
      </c>
      <c r="B364">
        <v>-1.61E-2</v>
      </c>
      <c r="C364" s="6">
        <f>BT[[#This Row],[Variaz]]/100</f>
        <v>-1.6100000000000001E-4</v>
      </c>
      <c r="D364" s="10">
        <f>AUM[[#This Row],[ Etica Obbligazionario Breve Termine]]</f>
        <v>398837000.84999996</v>
      </c>
      <c r="E364" s="10">
        <f>D363*BT[[#This Row],[Variazione percentuale]]</f>
        <v>-64077.684997060009</v>
      </c>
      <c r="F364" s="11">
        <f>BT[[#This Row],[AUM]]-D363</f>
        <v>838957.38999992609</v>
      </c>
      <c r="G364" s="11">
        <f>BT[[#This Row],[∆ AUM]]-BT[[#This Row],[effetto mercato]]</f>
        <v>903035.07499698608</v>
      </c>
    </row>
    <row r="365" spans="1:7">
      <c r="A365" s="4">
        <v>42534</v>
      </c>
      <c r="B365">
        <v>-4.82E-2</v>
      </c>
      <c r="C365" s="6">
        <f>BT[[#This Row],[Variaz]]/100</f>
        <v>-4.8200000000000001E-4</v>
      </c>
      <c r="D365" s="10">
        <f>AUM[[#This Row],[ Etica Obbligazionario Breve Termine]]</f>
        <v>398348203.80000001</v>
      </c>
      <c r="E365" s="10">
        <f>D364*BT[[#This Row],[Variazione percentuale]]</f>
        <v>-192239.43440969998</v>
      </c>
      <c r="F365" s="11">
        <f>BT[[#This Row],[AUM]]-D364</f>
        <v>-488797.04999995232</v>
      </c>
      <c r="G365" s="11">
        <f>BT[[#This Row],[∆ AUM]]-BT[[#This Row],[effetto mercato]]</f>
        <v>-296557.61559025233</v>
      </c>
    </row>
    <row r="366" spans="1:7">
      <c r="A366" s="4">
        <v>42535</v>
      </c>
      <c r="B366">
        <v>-3.2199999999999999E-2</v>
      </c>
      <c r="C366" s="6">
        <f>BT[[#This Row],[Variaz]]/100</f>
        <v>-3.2200000000000002E-4</v>
      </c>
      <c r="D366" s="10">
        <f>AUM[[#This Row],[ Etica Obbligazionario Breve Termine]]</f>
        <v>398583162.33999997</v>
      </c>
      <c r="E366" s="10">
        <f>D365*BT[[#This Row],[Variazione percentuale]]</f>
        <v>-128268.12162360002</v>
      </c>
      <c r="F366" s="11">
        <f>BT[[#This Row],[AUM]]-D365</f>
        <v>234958.53999996185</v>
      </c>
      <c r="G366" s="11">
        <f>BT[[#This Row],[∆ AUM]]-BT[[#This Row],[effetto mercato]]</f>
        <v>363226.66162356187</v>
      </c>
    </row>
    <row r="367" spans="1:7">
      <c r="A367" s="4">
        <v>42536</v>
      </c>
      <c r="B367">
        <v>1.61E-2</v>
      </c>
      <c r="C367" s="6">
        <f>BT[[#This Row],[Variaz]]/100</f>
        <v>1.6100000000000001E-4</v>
      </c>
      <c r="D367" s="10">
        <f>AUM[[#This Row],[ Etica Obbligazionario Breve Termine]]</f>
        <v>398996884.25999999</v>
      </c>
      <c r="E367" s="10">
        <f>D366*BT[[#This Row],[Variazione percentuale]]</f>
        <v>64171.889136739999</v>
      </c>
      <c r="F367" s="11">
        <f>BT[[#This Row],[AUM]]-D366</f>
        <v>413721.92000001669</v>
      </c>
      <c r="G367" s="11">
        <f>BT[[#This Row],[∆ AUM]]-BT[[#This Row],[effetto mercato]]</f>
        <v>349550.03086327668</v>
      </c>
    </row>
    <row r="368" spans="1:7">
      <c r="A368" s="4">
        <v>42537</v>
      </c>
      <c r="B368">
        <v>-3.2199999999999999E-2</v>
      </c>
      <c r="C368" s="6">
        <f>BT[[#This Row],[Variaz]]/100</f>
        <v>-3.2200000000000002E-4</v>
      </c>
      <c r="D368" s="10">
        <f>AUM[[#This Row],[ Etica Obbligazionario Breve Termine]]</f>
        <v>399122790.19</v>
      </c>
      <c r="E368" s="10">
        <f>D367*BT[[#This Row],[Variazione percentuale]]</f>
        <v>-128476.99673172001</v>
      </c>
      <c r="F368" s="11">
        <f>BT[[#This Row],[AUM]]-D367</f>
        <v>125905.93000000715</v>
      </c>
      <c r="G368" s="11">
        <f>BT[[#This Row],[∆ AUM]]-BT[[#This Row],[effetto mercato]]</f>
        <v>254382.92673172714</v>
      </c>
    </row>
    <row r="369" spans="1:7">
      <c r="A369" s="4">
        <v>42538</v>
      </c>
      <c r="B369">
        <v>3.2199999999999999E-2</v>
      </c>
      <c r="C369" s="6">
        <f>BT[[#This Row],[Variaz]]/100</f>
        <v>3.2200000000000002E-4</v>
      </c>
      <c r="D369" s="10">
        <f>AUM[[#This Row],[ Etica Obbligazionario Breve Termine]]</f>
        <v>399862224.26000005</v>
      </c>
      <c r="E369" s="10">
        <f>D368*BT[[#This Row],[Variazione percentuale]]</f>
        <v>128517.53844118</v>
      </c>
      <c r="F369" s="11">
        <f>BT[[#This Row],[AUM]]-D368</f>
        <v>739434.07000005245</v>
      </c>
      <c r="G369" s="11">
        <f>BT[[#This Row],[∆ AUM]]-BT[[#This Row],[effetto mercato]]</f>
        <v>610916.53155887243</v>
      </c>
    </row>
    <row r="370" spans="1:7">
      <c r="A370" s="4">
        <v>42541</v>
      </c>
      <c r="B370">
        <v>4.82E-2</v>
      </c>
      <c r="C370" s="6">
        <f>BT[[#This Row],[Variaz]]/100</f>
        <v>4.8200000000000001E-4</v>
      </c>
      <c r="D370" s="10">
        <f>AUM[[#This Row],[ Etica Obbligazionario Breve Termine]]</f>
        <v>400150411.56999999</v>
      </c>
      <c r="E370" s="10">
        <f>D369*BT[[#This Row],[Variazione percentuale]]</f>
        <v>192733.59209332004</v>
      </c>
      <c r="F370" s="11">
        <f>BT[[#This Row],[AUM]]-D369</f>
        <v>288187.30999994278</v>
      </c>
      <c r="G370" s="11">
        <f>BT[[#This Row],[∆ AUM]]-BT[[#This Row],[effetto mercato]]</f>
        <v>95453.71790662274</v>
      </c>
    </row>
    <row r="371" spans="1:7">
      <c r="A371" s="4">
        <v>42542</v>
      </c>
      <c r="B371">
        <v>-1.61E-2</v>
      </c>
      <c r="C371" s="6">
        <f>BT[[#This Row],[Variaz]]/100</f>
        <v>-1.6100000000000001E-4</v>
      </c>
      <c r="D371" s="10">
        <f>AUM[[#This Row],[ Etica Obbligazionario Breve Termine]]</f>
        <v>400353311.31</v>
      </c>
      <c r="E371" s="10">
        <f>D370*BT[[#This Row],[Variazione percentuale]]</f>
        <v>-64424.216262770002</v>
      </c>
      <c r="F371" s="11">
        <f>BT[[#This Row],[AUM]]-D370</f>
        <v>202899.74000000954</v>
      </c>
      <c r="G371" s="11">
        <f>BT[[#This Row],[∆ AUM]]-BT[[#This Row],[effetto mercato]]</f>
        <v>267323.95626277954</v>
      </c>
    </row>
    <row r="372" spans="1:7">
      <c r="A372" s="4">
        <v>42543</v>
      </c>
      <c r="B372">
        <v>0</v>
      </c>
      <c r="C372" s="6">
        <f>BT[[#This Row],[Variaz]]/100</f>
        <v>0</v>
      </c>
      <c r="D372" s="10">
        <f>AUM[[#This Row],[ Etica Obbligazionario Breve Termine]]</f>
        <v>400095762.20999998</v>
      </c>
      <c r="E372" s="10">
        <f>D371*BT[[#This Row],[Variazione percentuale]]</f>
        <v>0</v>
      </c>
      <c r="F372" s="11">
        <f>BT[[#This Row],[AUM]]-D371</f>
        <v>-257549.10000002384</v>
      </c>
      <c r="G372" s="11">
        <f>BT[[#This Row],[∆ AUM]]-BT[[#This Row],[effetto mercato]]</f>
        <v>-257549.10000002384</v>
      </c>
    </row>
    <row r="373" spans="1:7">
      <c r="A373" s="4">
        <v>42544</v>
      </c>
      <c r="B373">
        <v>1.61E-2</v>
      </c>
      <c r="C373" s="6">
        <f>BT[[#This Row],[Variaz]]/100</f>
        <v>1.6100000000000001E-4</v>
      </c>
      <c r="D373" s="10">
        <f>AUM[[#This Row],[ Etica Obbligazionario Breve Termine]]</f>
        <v>400558068.76999998</v>
      </c>
      <c r="E373" s="10">
        <f>D372*BT[[#This Row],[Variazione percentuale]]</f>
        <v>64415.417715809999</v>
      </c>
      <c r="F373" s="11">
        <f>BT[[#This Row],[AUM]]-D372</f>
        <v>462306.56000000238</v>
      </c>
      <c r="G373" s="11">
        <f>BT[[#This Row],[∆ AUM]]-BT[[#This Row],[effetto mercato]]</f>
        <v>397891.14228419238</v>
      </c>
    </row>
    <row r="374" spans="1:7">
      <c r="A374" s="4">
        <v>42545</v>
      </c>
      <c r="B374">
        <v>-8.0399999999999999E-2</v>
      </c>
      <c r="C374" s="6">
        <f>BT[[#This Row],[Variaz]]/100</f>
        <v>-8.0400000000000003E-4</v>
      </c>
      <c r="D374" s="10">
        <f>AUM[[#This Row],[ Etica Obbligazionario Breve Termine]]</f>
        <v>400144758.89000005</v>
      </c>
      <c r="E374" s="10">
        <f>D373*BT[[#This Row],[Variazione percentuale]]</f>
        <v>-322048.68729108002</v>
      </c>
      <c r="F374" s="11">
        <f>BT[[#This Row],[AUM]]-D373</f>
        <v>-413309.87999993563</v>
      </c>
      <c r="G374" s="11">
        <f>BT[[#This Row],[∆ AUM]]-BT[[#This Row],[effetto mercato]]</f>
        <v>-91261.192708855611</v>
      </c>
    </row>
    <row r="375" spans="1:7">
      <c r="A375" s="4">
        <v>42548</v>
      </c>
      <c r="B375">
        <v>6.4299999999999996E-2</v>
      </c>
      <c r="C375" s="6">
        <f>BT[[#This Row],[Variaz]]/100</f>
        <v>6.4299999999999991E-4</v>
      </c>
      <c r="D375" s="10">
        <f>AUM[[#This Row],[ Etica Obbligazionario Breve Termine]]</f>
        <v>400758206.37</v>
      </c>
      <c r="E375" s="10">
        <f>D374*BT[[#This Row],[Variazione percentuale]]</f>
        <v>257293.07996626999</v>
      </c>
      <c r="F375" s="11">
        <f>BT[[#This Row],[AUM]]-D374</f>
        <v>613447.47999995947</v>
      </c>
      <c r="G375" s="11">
        <f>BT[[#This Row],[∆ AUM]]-BT[[#This Row],[effetto mercato]]</f>
        <v>356154.40003368945</v>
      </c>
    </row>
    <row r="376" spans="1:7">
      <c r="A376" s="4">
        <v>42549</v>
      </c>
      <c r="B376">
        <v>8.0399999999999999E-2</v>
      </c>
      <c r="C376" s="6">
        <f>BT[[#This Row],[Variaz]]/100</f>
        <v>8.0400000000000003E-4</v>
      </c>
      <c r="D376" s="10">
        <f>AUM[[#This Row],[ Etica Obbligazionario Breve Termine]]</f>
        <v>401990467.69000006</v>
      </c>
      <c r="E376" s="10">
        <f>D375*BT[[#This Row],[Variazione percentuale]]</f>
        <v>322209.59792148002</v>
      </c>
      <c r="F376" s="11">
        <f>BT[[#This Row],[AUM]]-D375</f>
        <v>1232261.3200000525</v>
      </c>
      <c r="G376" s="11">
        <f>BT[[#This Row],[∆ AUM]]-BT[[#This Row],[effetto mercato]]</f>
        <v>910051.72207857249</v>
      </c>
    </row>
    <row r="377" spans="1:7">
      <c r="A377" s="4">
        <v>42550</v>
      </c>
      <c r="B377">
        <v>4.82E-2</v>
      </c>
      <c r="C377" s="6">
        <f>BT[[#This Row],[Variaz]]/100</f>
        <v>4.8200000000000001E-4</v>
      </c>
      <c r="D377" s="10">
        <f>AUM[[#This Row],[ Etica Obbligazionario Breve Termine]]</f>
        <v>401985710.13</v>
      </c>
      <c r="E377" s="10">
        <f>D376*BT[[#This Row],[Variazione percentuale]]</f>
        <v>193759.40542658002</v>
      </c>
      <c r="F377" s="11">
        <f>BT[[#This Row],[AUM]]-D376</f>
        <v>-4757.5600000619888</v>
      </c>
      <c r="G377" s="11">
        <f>BT[[#This Row],[∆ AUM]]-BT[[#This Row],[effetto mercato]]</f>
        <v>-198516.96542664201</v>
      </c>
    </row>
    <row r="378" spans="1:7">
      <c r="A378" s="4">
        <v>42551</v>
      </c>
      <c r="B378">
        <v>4.82E-2</v>
      </c>
      <c r="C378" s="6">
        <f>BT[[#This Row],[Variaz]]/100</f>
        <v>4.8200000000000001E-4</v>
      </c>
      <c r="D378" s="10">
        <f>AUM[[#This Row],[ Etica Obbligazionario Breve Termine]]</f>
        <v>402545178.33999997</v>
      </c>
      <c r="E378" s="10">
        <f>D377*BT[[#This Row],[Variazione percentuale]]</f>
        <v>193757.11228266</v>
      </c>
      <c r="F378" s="11">
        <f>BT[[#This Row],[AUM]]-D377</f>
        <v>559468.20999997854</v>
      </c>
      <c r="G378" s="11">
        <f>BT[[#This Row],[∆ AUM]]-BT[[#This Row],[effetto mercato]]</f>
        <v>365711.09771731857</v>
      </c>
    </row>
    <row r="379" spans="1:7">
      <c r="A379" s="4">
        <v>42552</v>
      </c>
      <c r="B379">
        <v>0</v>
      </c>
      <c r="C379" s="6">
        <f>BT[[#This Row],[Variaz]]/100</f>
        <v>0</v>
      </c>
      <c r="D379" s="10">
        <f>AUM[[#This Row],[ Etica Obbligazionario Breve Termine]]</f>
        <v>403421355.56</v>
      </c>
      <c r="E379" s="10">
        <f>D378*BT[[#This Row],[Variazione percentuale]]</f>
        <v>0</v>
      </c>
      <c r="F379" s="11">
        <f>BT[[#This Row],[AUM]]-D378</f>
        <v>876177.22000002861</v>
      </c>
      <c r="G379" s="11">
        <f>BT[[#This Row],[∆ AUM]]-BT[[#This Row],[effetto mercato]]</f>
        <v>876177.22000002861</v>
      </c>
    </row>
    <row r="380" spans="1:7">
      <c r="A380" s="4">
        <v>42555</v>
      </c>
      <c r="B380">
        <v>0</v>
      </c>
      <c r="C380" s="6">
        <f>BT[[#This Row],[Variaz]]/100</f>
        <v>0</v>
      </c>
      <c r="D380" s="10">
        <f>AUM[[#This Row],[ Etica Obbligazionario Breve Termine]]</f>
        <v>404503417.38</v>
      </c>
      <c r="E380" s="10">
        <f>D379*BT[[#This Row],[Variazione percentuale]]</f>
        <v>0</v>
      </c>
      <c r="F380" s="11">
        <f>BT[[#This Row],[AUM]]-D379</f>
        <v>1082061.8199999928</v>
      </c>
      <c r="G380" s="11">
        <f>BT[[#This Row],[∆ AUM]]-BT[[#This Row],[effetto mercato]]</f>
        <v>1082061.8199999928</v>
      </c>
    </row>
    <row r="381" spans="1:7">
      <c r="A381" s="4">
        <v>42556</v>
      </c>
      <c r="B381">
        <v>-1.6E-2</v>
      </c>
      <c r="C381" s="6">
        <f>BT[[#This Row],[Variaz]]/100</f>
        <v>-1.6000000000000001E-4</v>
      </c>
      <c r="D381" s="10">
        <f>AUM[[#This Row],[ Etica Obbligazionario Breve Termine]]</f>
        <v>404859631.11000001</v>
      </c>
      <c r="E381" s="10">
        <f>D380*BT[[#This Row],[Variazione percentuale]]</f>
        <v>-64720.546780800003</v>
      </c>
      <c r="F381" s="11">
        <f>BT[[#This Row],[AUM]]-D380</f>
        <v>356213.73000001907</v>
      </c>
      <c r="G381" s="11">
        <f>BT[[#This Row],[∆ AUM]]-BT[[#This Row],[effetto mercato]]</f>
        <v>420934.27678081905</v>
      </c>
    </row>
    <row r="382" spans="1:7">
      <c r="A382" s="4">
        <v>42557</v>
      </c>
      <c r="B382">
        <v>-1.6E-2</v>
      </c>
      <c r="C382" s="6">
        <f>BT[[#This Row],[Variaz]]/100</f>
        <v>-1.6000000000000001E-4</v>
      </c>
      <c r="D382" s="10">
        <f>AUM[[#This Row],[ Etica Obbligazionario Breve Termine]]</f>
        <v>405477479.19</v>
      </c>
      <c r="E382" s="10">
        <f>D381*BT[[#This Row],[Variazione percentuale]]</f>
        <v>-64777.540977600009</v>
      </c>
      <c r="F382" s="11">
        <f>BT[[#This Row],[AUM]]-D381</f>
        <v>617848.07999998331</v>
      </c>
      <c r="G382" s="11">
        <f>BT[[#This Row],[∆ AUM]]-BT[[#This Row],[effetto mercato]]</f>
        <v>682625.62097758334</v>
      </c>
    </row>
    <row r="383" spans="1:7">
      <c r="A383" s="4">
        <v>42558</v>
      </c>
      <c r="B383">
        <v>-1.61E-2</v>
      </c>
      <c r="C383" s="6">
        <f>BT[[#This Row],[Variaz]]/100</f>
        <v>-1.6100000000000001E-4</v>
      </c>
      <c r="D383" s="10">
        <f>AUM[[#This Row],[ Etica Obbligazionario Breve Termine]]</f>
        <v>405913878.95000005</v>
      </c>
      <c r="E383" s="10">
        <f>D382*BT[[#This Row],[Variazione percentuale]]</f>
        <v>-65281.874149590003</v>
      </c>
      <c r="F383" s="11">
        <f>BT[[#This Row],[AUM]]-D382</f>
        <v>436399.76000005007</v>
      </c>
      <c r="G383" s="11">
        <f>BT[[#This Row],[∆ AUM]]-BT[[#This Row],[effetto mercato]]</f>
        <v>501681.6341496401</v>
      </c>
    </row>
    <row r="384" spans="1:7">
      <c r="A384" s="4">
        <v>42562</v>
      </c>
      <c r="B384">
        <v>0</v>
      </c>
      <c r="C384" s="6">
        <f>BT[[#This Row],[Variaz]]/100</f>
        <v>0</v>
      </c>
      <c r="D384" s="10">
        <f>AUM[[#This Row],[ Etica Obbligazionario Breve Termine]]</f>
        <v>408560086.08000004</v>
      </c>
      <c r="E384" s="10">
        <f>D383*BT[[#This Row],[Variazione percentuale]]</f>
        <v>0</v>
      </c>
      <c r="F384" s="11">
        <f>BT[[#This Row],[AUM]]-D383</f>
        <v>2646207.1299999952</v>
      </c>
      <c r="G384" s="11">
        <f>BT[[#This Row],[∆ AUM]]-BT[[#This Row],[effetto mercato]]</f>
        <v>2646207.1299999952</v>
      </c>
    </row>
    <row r="385" spans="1:7">
      <c r="A385" s="4">
        <v>42563</v>
      </c>
      <c r="B385">
        <v>-1.61E-2</v>
      </c>
      <c r="C385" s="6">
        <f>BT[[#This Row],[Variaz]]/100</f>
        <v>-1.6100000000000001E-4</v>
      </c>
      <c r="D385" s="10">
        <f>AUM[[#This Row],[ Etica Obbligazionario Breve Termine]]</f>
        <v>409834948.33999997</v>
      </c>
      <c r="E385" s="10">
        <f>D384*BT[[#This Row],[Variazione percentuale]]</f>
        <v>-65778.173858880007</v>
      </c>
      <c r="F385" s="11">
        <f>BT[[#This Row],[AUM]]-D384</f>
        <v>1274862.2599999309</v>
      </c>
      <c r="G385" s="11">
        <f>BT[[#This Row],[∆ AUM]]-BT[[#This Row],[effetto mercato]]</f>
        <v>1340640.4338588109</v>
      </c>
    </row>
    <row r="386" spans="1:7">
      <c r="A386" s="4">
        <v>42564</v>
      </c>
      <c r="B386">
        <v>1.61E-2</v>
      </c>
      <c r="C386" s="6">
        <f>BT[[#This Row],[Variaz]]/100</f>
        <v>1.6100000000000001E-4</v>
      </c>
      <c r="D386" s="10">
        <f>AUM[[#This Row],[ Etica Obbligazionario Breve Termine]]</f>
        <v>410339352.65000004</v>
      </c>
      <c r="E386" s="10">
        <f>D385*BT[[#This Row],[Variazione percentuale]]</f>
        <v>65983.426682739999</v>
      </c>
      <c r="F386" s="11">
        <f>BT[[#This Row],[AUM]]-D385</f>
        <v>504404.31000006199</v>
      </c>
      <c r="G386" s="11">
        <f>BT[[#This Row],[∆ AUM]]-BT[[#This Row],[effetto mercato]]</f>
        <v>438420.883317322</v>
      </c>
    </row>
    <row r="387" spans="1:7">
      <c r="A387" s="4">
        <v>42565</v>
      </c>
      <c r="B387">
        <v>-1.61E-2</v>
      </c>
      <c r="C387" s="6">
        <f>BT[[#This Row],[Variaz]]/100</f>
        <v>-1.6100000000000001E-4</v>
      </c>
      <c r="D387" s="10">
        <f>AUM[[#This Row],[ Etica Obbligazionario Breve Termine]]</f>
        <v>410771420.32999998</v>
      </c>
      <c r="E387" s="10">
        <f>D386*BT[[#This Row],[Variazione percentuale]]</f>
        <v>-66064.635776650015</v>
      </c>
      <c r="F387" s="11">
        <f>BT[[#This Row],[AUM]]-D386</f>
        <v>432067.67999994755</v>
      </c>
      <c r="G387" s="11">
        <f>BT[[#This Row],[∆ AUM]]-BT[[#This Row],[effetto mercato]]</f>
        <v>498132.31577659759</v>
      </c>
    </row>
    <row r="388" spans="1:7">
      <c r="A388" s="4">
        <v>42566</v>
      </c>
      <c r="B388">
        <v>0</v>
      </c>
      <c r="C388" s="6">
        <f>BT[[#This Row],[Variaz]]/100</f>
        <v>0</v>
      </c>
      <c r="D388" s="10">
        <f>AUM[[#This Row],[ Etica Obbligazionario Breve Termine]]</f>
        <v>414654354.81999999</v>
      </c>
      <c r="E388" s="10">
        <f>D387*BT[[#This Row],[Variazione percentuale]]</f>
        <v>0</v>
      </c>
      <c r="F388" s="11">
        <f>BT[[#This Row],[AUM]]-D387</f>
        <v>3882934.4900000095</v>
      </c>
      <c r="G388" s="11">
        <f>BT[[#This Row],[∆ AUM]]-BT[[#This Row],[effetto mercato]]</f>
        <v>3882934.4900000095</v>
      </c>
    </row>
    <row r="389" spans="1:7">
      <c r="A389" s="4">
        <v>42569</v>
      </c>
      <c r="B389">
        <v>1.61E-2</v>
      </c>
      <c r="C389" s="6">
        <f>BT[[#This Row],[Variaz]]/100</f>
        <v>1.6100000000000001E-4</v>
      </c>
      <c r="D389" s="10">
        <f>AUM[[#This Row],[ Etica Obbligazionario Breve Termine]]</f>
        <v>415388925.40999997</v>
      </c>
      <c r="E389" s="10">
        <f>D388*BT[[#This Row],[Variazione percentuale]]</f>
        <v>66759.351126020003</v>
      </c>
      <c r="F389" s="11">
        <f>BT[[#This Row],[AUM]]-D388</f>
        <v>734570.58999997377</v>
      </c>
      <c r="G389" s="11">
        <f>BT[[#This Row],[∆ AUM]]-BT[[#This Row],[effetto mercato]]</f>
        <v>667811.23887395381</v>
      </c>
    </row>
    <row r="390" spans="1:7">
      <c r="A390" s="4">
        <v>42570</v>
      </c>
      <c r="B390">
        <v>1.61E-2</v>
      </c>
      <c r="C390" s="6">
        <f>BT[[#This Row],[Variaz]]/100</f>
        <v>1.6100000000000001E-4</v>
      </c>
      <c r="D390" s="10">
        <f>AUM[[#This Row],[ Etica Obbligazionario Breve Termine]]</f>
        <v>416147249.23000002</v>
      </c>
      <c r="E390" s="10">
        <f>D389*BT[[#This Row],[Variazione percentuale]]</f>
        <v>66877.61699101</v>
      </c>
      <c r="F390" s="11">
        <f>BT[[#This Row],[AUM]]-D389</f>
        <v>758323.82000005245</v>
      </c>
      <c r="G390" s="11">
        <f>BT[[#This Row],[∆ AUM]]-BT[[#This Row],[effetto mercato]]</f>
        <v>691446.20300904242</v>
      </c>
    </row>
    <row r="391" spans="1:7">
      <c r="A391" s="4">
        <v>42571</v>
      </c>
      <c r="B391">
        <v>0</v>
      </c>
      <c r="C391" s="6">
        <f>BT[[#This Row],[Variaz]]/100</f>
        <v>0</v>
      </c>
      <c r="D391" s="10">
        <f>AUM[[#This Row],[ Etica Obbligazionario Breve Termine]]</f>
        <v>416210682.71000004</v>
      </c>
      <c r="E391" s="10">
        <f>D390*BT[[#This Row],[Variazione percentuale]]</f>
        <v>0</v>
      </c>
      <c r="F391" s="11">
        <f>BT[[#This Row],[AUM]]-D390</f>
        <v>63433.480000019073</v>
      </c>
      <c r="G391" s="11">
        <f>BT[[#This Row],[∆ AUM]]-BT[[#This Row],[effetto mercato]]</f>
        <v>63433.480000019073</v>
      </c>
    </row>
    <row r="392" spans="1:7">
      <c r="A392" s="4">
        <v>42572</v>
      </c>
      <c r="B392">
        <v>-1.61E-2</v>
      </c>
      <c r="C392" s="6">
        <f>BT[[#This Row],[Variaz]]/100</f>
        <v>-1.6100000000000001E-4</v>
      </c>
      <c r="D392" s="10">
        <f>AUM[[#This Row],[ Etica Obbligazionario Breve Termine]]</f>
        <v>416877904.43000001</v>
      </c>
      <c r="E392" s="10">
        <f>D391*BT[[#This Row],[Variazione percentuale]]</f>
        <v>-67009.919916310013</v>
      </c>
      <c r="F392" s="11">
        <f>BT[[#This Row],[AUM]]-D391</f>
        <v>667221.71999996901</v>
      </c>
      <c r="G392" s="11">
        <f>BT[[#This Row],[∆ AUM]]-BT[[#This Row],[effetto mercato]]</f>
        <v>734231.639916279</v>
      </c>
    </row>
    <row r="393" spans="1:7">
      <c r="A393" s="4">
        <v>42573</v>
      </c>
      <c r="B393">
        <v>0</v>
      </c>
      <c r="C393" s="6">
        <f>BT[[#This Row],[Variaz]]/100</f>
        <v>0</v>
      </c>
      <c r="D393" s="10">
        <f>AUM[[#This Row],[ Etica Obbligazionario Breve Termine]]</f>
        <v>417331355.68000001</v>
      </c>
      <c r="E393" s="10">
        <f>D392*BT[[#This Row],[Variazione percentuale]]</f>
        <v>0</v>
      </c>
      <c r="F393" s="11">
        <f>BT[[#This Row],[AUM]]-D392</f>
        <v>453451.25</v>
      </c>
      <c r="G393" s="11">
        <f>BT[[#This Row],[∆ AUM]]-BT[[#This Row],[effetto mercato]]</f>
        <v>453451.25</v>
      </c>
    </row>
    <row r="394" spans="1:7">
      <c r="A394" s="4">
        <v>42576</v>
      </c>
      <c r="B394">
        <v>0</v>
      </c>
      <c r="C394" s="6">
        <f>BT[[#This Row],[Variaz]]/100</f>
        <v>0</v>
      </c>
      <c r="D394" s="10">
        <f>AUM[[#This Row],[ Etica Obbligazionario Breve Termine]]</f>
        <v>417245774.38</v>
      </c>
      <c r="E394" s="10">
        <f>D393*BT[[#This Row],[Variazione percentuale]]</f>
        <v>0</v>
      </c>
      <c r="F394" s="11">
        <f>BT[[#This Row],[AUM]]-D393</f>
        <v>-85581.300000011921</v>
      </c>
      <c r="G394" s="11">
        <f>BT[[#This Row],[∆ AUM]]-BT[[#This Row],[effetto mercato]]</f>
        <v>-85581.300000011921</v>
      </c>
    </row>
    <row r="395" spans="1:7">
      <c r="A395" s="4">
        <v>42577</v>
      </c>
      <c r="B395">
        <v>0</v>
      </c>
      <c r="C395" s="6">
        <f>BT[[#This Row],[Variaz]]/100</f>
        <v>0</v>
      </c>
      <c r="D395" s="10">
        <f>AUM[[#This Row],[ Etica Obbligazionario Breve Termine]]</f>
        <v>417536808.47000003</v>
      </c>
      <c r="E395" s="10">
        <f>D394*BT[[#This Row],[Variazione percentuale]]</f>
        <v>0</v>
      </c>
      <c r="F395" s="11">
        <f>BT[[#This Row],[AUM]]-D394</f>
        <v>291034.09000003338</v>
      </c>
      <c r="G395" s="11">
        <f>BT[[#This Row],[∆ AUM]]-BT[[#This Row],[effetto mercato]]</f>
        <v>291034.09000003338</v>
      </c>
    </row>
    <row r="396" spans="1:7">
      <c r="A396" s="4">
        <v>42578</v>
      </c>
      <c r="B396">
        <v>1.61E-2</v>
      </c>
      <c r="C396" s="6">
        <f>BT[[#This Row],[Variaz]]/100</f>
        <v>1.6100000000000001E-4</v>
      </c>
      <c r="D396" s="10">
        <f>AUM[[#This Row],[ Etica Obbligazionario Breve Termine]]</f>
        <v>417795069.07999998</v>
      </c>
      <c r="E396" s="10">
        <f>D395*BT[[#This Row],[Variazione percentuale]]</f>
        <v>67223.42616367001</v>
      </c>
      <c r="F396" s="11">
        <f>BT[[#This Row],[AUM]]-D395</f>
        <v>258260.6099999547</v>
      </c>
      <c r="G396" s="11">
        <f>BT[[#This Row],[∆ AUM]]-BT[[#This Row],[effetto mercato]]</f>
        <v>191037.18383628468</v>
      </c>
    </row>
    <row r="397" spans="1:7">
      <c r="A397" s="4">
        <v>42579</v>
      </c>
      <c r="B397">
        <v>-1.61E-2</v>
      </c>
      <c r="C397" s="6">
        <f>BT[[#This Row],[Variaz]]/100</f>
        <v>-1.6100000000000001E-4</v>
      </c>
      <c r="D397" s="10">
        <f>AUM[[#This Row],[ Etica Obbligazionario Breve Termine]]</f>
        <v>419158628.97000003</v>
      </c>
      <c r="E397" s="10">
        <f>D396*BT[[#This Row],[Variazione percentuale]]</f>
        <v>-67265.006121879996</v>
      </c>
      <c r="F397" s="11">
        <f>BT[[#This Row],[AUM]]-D396</f>
        <v>1363559.8900000453</v>
      </c>
      <c r="G397" s="11">
        <f>BT[[#This Row],[∆ AUM]]-BT[[#This Row],[effetto mercato]]</f>
        <v>1430824.8961219252</v>
      </c>
    </row>
    <row r="398" spans="1:7">
      <c r="A398" s="4">
        <v>42580</v>
      </c>
      <c r="B398">
        <v>0</v>
      </c>
      <c r="C398" s="6">
        <f>BT[[#This Row],[Variaz]]/100</f>
        <v>0</v>
      </c>
      <c r="D398" s="10">
        <f>AUM[[#This Row],[ Etica Obbligazionario Breve Termine]]</f>
        <v>421613358.00999999</v>
      </c>
      <c r="E398" s="10">
        <f>D397*BT[[#This Row],[Variazione percentuale]]</f>
        <v>0</v>
      </c>
      <c r="F398" s="11">
        <f>BT[[#This Row],[AUM]]-D397</f>
        <v>2454729.0399999619</v>
      </c>
      <c r="G398" s="11">
        <f>BT[[#This Row],[∆ AUM]]-BT[[#This Row],[effetto mercato]]</f>
        <v>2454729.0399999619</v>
      </c>
    </row>
    <row r="399" spans="1:7">
      <c r="A399" s="4">
        <v>42583</v>
      </c>
      <c r="B399">
        <v>0</v>
      </c>
      <c r="C399" s="6">
        <f>BT[[#This Row],[Variaz]]/100</f>
        <v>0</v>
      </c>
      <c r="D399" s="10">
        <f>AUM[[#This Row],[ Etica Obbligazionario Breve Termine]]</f>
        <v>421781993.98000002</v>
      </c>
      <c r="E399" s="10">
        <f>D398*BT[[#This Row],[Variazione percentuale]]</f>
        <v>0</v>
      </c>
      <c r="F399" s="11">
        <f>BT[[#This Row],[AUM]]-D398</f>
        <v>168635.97000002861</v>
      </c>
      <c r="G399" s="11">
        <f>BT[[#This Row],[∆ AUM]]-BT[[#This Row],[effetto mercato]]</f>
        <v>168635.97000002861</v>
      </c>
    </row>
    <row r="400" spans="1:7">
      <c r="A400" s="4">
        <v>42584</v>
      </c>
      <c r="B400">
        <v>-1.61E-2</v>
      </c>
      <c r="C400" s="6">
        <f>BT[[#This Row],[Variaz]]/100</f>
        <v>-1.6100000000000001E-4</v>
      </c>
      <c r="D400" s="10">
        <f>AUM[[#This Row],[ Etica Obbligazionario Breve Termine]]</f>
        <v>422617085.38000005</v>
      </c>
      <c r="E400" s="10">
        <f>D399*BT[[#This Row],[Variazione percentuale]]</f>
        <v>-67906.901030780005</v>
      </c>
      <c r="F400" s="11">
        <f>BT[[#This Row],[AUM]]-D399</f>
        <v>835091.40000003576</v>
      </c>
      <c r="G400" s="11">
        <f>BT[[#This Row],[∆ AUM]]-BT[[#This Row],[effetto mercato]]</f>
        <v>902998.30103081581</v>
      </c>
    </row>
    <row r="401" spans="1:7">
      <c r="A401" s="4">
        <v>42585</v>
      </c>
      <c r="B401">
        <v>0</v>
      </c>
      <c r="C401" s="6">
        <f>BT[[#This Row],[Variaz]]/100</f>
        <v>0</v>
      </c>
      <c r="D401" s="10">
        <f>AUM[[#This Row],[ Etica Obbligazionario Breve Termine]]</f>
        <v>423418090.01999998</v>
      </c>
      <c r="E401" s="10">
        <f>D400*BT[[#This Row],[Variazione percentuale]]</f>
        <v>0</v>
      </c>
      <c r="F401" s="11">
        <f>BT[[#This Row],[AUM]]-D400</f>
        <v>801004.63999992609</v>
      </c>
      <c r="G401" s="11">
        <f>BT[[#This Row],[∆ AUM]]-BT[[#This Row],[effetto mercato]]</f>
        <v>801004.63999992609</v>
      </c>
    </row>
    <row r="402" spans="1:7">
      <c r="A402" s="4">
        <v>42586</v>
      </c>
      <c r="B402">
        <v>1.61E-2</v>
      </c>
      <c r="C402" s="6">
        <f>BT[[#This Row],[Variaz]]/100</f>
        <v>1.6100000000000001E-4</v>
      </c>
      <c r="D402" s="10">
        <f>AUM[[#This Row],[ Etica Obbligazionario Breve Termine]]</f>
        <v>424562337.44</v>
      </c>
      <c r="E402" s="10">
        <f>D401*BT[[#This Row],[Variazione percentuale]]</f>
        <v>68170.312493220001</v>
      </c>
      <c r="F402" s="11">
        <f>BT[[#This Row],[AUM]]-D401</f>
        <v>1144247.4200000167</v>
      </c>
      <c r="G402" s="11">
        <f>BT[[#This Row],[∆ AUM]]-BT[[#This Row],[effetto mercato]]</f>
        <v>1076077.1075067967</v>
      </c>
    </row>
    <row r="403" spans="1:7">
      <c r="A403" s="4">
        <v>42587</v>
      </c>
      <c r="B403">
        <v>0</v>
      </c>
      <c r="C403" s="6">
        <f>BT[[#This Row],[Variaz]]/100</f>
        <v>0</v>
      </c>
      <c r="D403" s="10">
        <f>AUM[[#This Row],[ Etica Obbligazionario Breve Termine]]</f>
        <v>425722895.81999999</v>
      </c>
      <c r="E403" s="10">
        <f>D402*BT[[#This Row],[Variazione percentuale]]</f>
        <v>0</v>
      </c>
      <c r="F403" s="11">
        <f>BT[[#This Row],[AUM]]-D402</f>
        <v>1160558.3799999952</v>
      </c>
      <c r="G403" s="11">
        <f>BT[[#This Row],[∆ AUM]]-BT[[#This Row],[effetto mercato]]</f>
        <v>1160558.3799999952</v>
      </c>
    </row>
    <row r="404" spans="1:7">
      <c r="A404" s="4">
        <v>42590</v>
      </c>
      <c r="B404">
        <v>1.61E-2</v>
      </c>
      <c r="C404" s="6">
        <f>BT[[#This Row],[Variaz]]/100</f>
        <v>1.6100000000000001E-4</v>
      </c>
      <c r="D404" s="10">
        <f>AUM[[#This Row],[ Etica Obbligazionario Breve Termine]]</f>
        <v>425950580.65999997</v>
      </c>
      <c r="E404" s="10">
        <f>D403*BT[[#This Row],[Variazione percentuale]]</f>
        <v>68541.386227020004</v>
      </c>
      <c r="F404" s="11">
        <f>BT[[#This Row],[AUM]]-D403</f>
        <v>227684.83999997377</v>
      </c>
      <c r="G404" s="11">
        <f>BT[[#This Row],[∆ AUM]]-BT[[#This Row],[effetto mercato]]</f>
        <v>159143.45377295377</v>
      </c>
    </row>
    <row r="405" spans="1:7">
      <c r="A405" s="4">
        <v>42591</v>
      </c>
      <c r="B405">
        <v>0</v>
      </c>
      <c r="C405" s="6">
        <f>BT[[#This Row],[Variaz]]/100</f>
        <v>0</v>
      </c>
      <c r="D405" s="10">
        <f>AUM[[#This Row],[ Etica Obbligazionario Breve Termine]]</f>
        <v>426521945.38999999</v>
      </c>
      <c r="E405" s="10">
        <f>D404*BT[[#This Row],[Variazione percentuale]]</f>
        <v>0</v>
      </c>
      <c r="F405" s="11">
        <f>BT[[#This Row],[AUM]]-D404</f>
        <v>571364.73000001907</v>
      </c>
      <c r="G405" s="11">
        <f>BT[[#This Row],[∆ AUM]]-BT[[#This Row],[effetto mercato]]</f>
        <v>571364.73000001907</v>
      </c>
    </row>
    <row r="406" spans="1:7">
      <c r="A406" s="4">
        <v>42592</v>
      </c>
      <c r="B406">
        <v>1.61E-2</v>
      </c>
      <c r="C406" s="6">
        <f>BT[[#This Row],[Variaz]]/100</f>
        <v>1.6100000000000001E-4</v>
      </c>
      <c r="D406" s="10">
        <f>AUM[[#This Row],[ Etica Obbligazionario Breve Termine]]</f>
        <v>427362491.33000004</v>
      </c>
      <c r="E406" s="10">
        <f>D405*BT[[#This Row],[Variazione percentuale]]</f>
        <v>68670.033207790009</v>
      </c>
      <c r="F406" s="11">
        <f>BT[[#This Row],[AUM]]-D405</f>
        <v>840545.94000005722</v>
      </c>
      <c r="G406" s="11">
        <f>BT[[#This Row],[∆ AUM]]-BT[[#This Row],[effetto mercato]]</f>
        <v>771875.90679226723</v>
      </c>
    </row>
    <row r="407" spans="1:7">
      <c r="A407" s="4">
        <v>42593</v>
      </c>
      <c r="B407">
        <v>-1.6E-2</v>
      </c>
      <c r="C407" s="6">
        <f>BT[[#This Row],[Variaz]]/100</f>
        <v>-1.6000000000000001E-4</v>
      </c>
      <c r="D407" s="10">
        <f>AUM[[#This Row],[ Etica Obbligazionario Breve Termine]]</f>
        <v>427508254.30000001</v>
      </c>
      <c r="E407" s="10">
        <f>D406*BT[[#This Row],[Variazione percentuale]]</f>
        <v>-68377.998612800016</v>
      </c>
      <c r="F407" s="11">
        <f>BT[[#This Row],[AUM]]-D406</f>
        <v>145762.96999996901</v>
      </c>
      <c r="G407" s="11">
        <f>BT[[#This Row],[∆ AUM]]-BT[[#This Row],[effetto mercato]]</f>
        <v>214140.96861276904</v>
      </c>
    </row>
    <row r="408" spans="1:7">
      <c r="A408" s="4">
        <v>42594</v>
      </c>
      <c r="B408">
        <v>0</v>
      </c>
      <c r="C408" s="6">
        <f>BT[[#This Row],[Variaz]]/100</f>
        <v>0</v>
      </c>
      <c r="D408" s="10">
        <f>AUM[[#This Row],[ Etica Obbligazionario Breve Termine]]</f>
        <v>428517330.01999998</v>
      </c>
      <c r="E408" s="10">
        <f>D407*BT[[#This Row],[Variazione percentuale]]</f>
        <v>0</v>
      </c>
      <c r="F408" s="11">
        <f>BT[[#This Row],[AUM]]-D407</f>
        <v>1009075.719999969</v>
      </c>
      <c r="G408" s="11">
        <f>BT[[#This Row],[∆ AUM]]-BT[[#This Row],[effetto mercato]]</f>
        <v>1009075.719999969</v>
      </c>
    </row>
    <row r="409" spans="1:7">
      <c r="A409" s="4">
        <v>42598</v>
      </c>
      <c r="B409">
        <v>-1.61E-2</v>
      </c>
      <c r="C409" s="6">
        <f>BT[[#This Row],[Variaz]]/100</f>
        <v>-1.6100000000000001E-4</v>
      </c>
      <c r="D409" s="10">
        <f>AUM[[#This Row],[ Etica Obbligazionario Breve Termine]]</f>
        <v>428237769.05999994</v>
      </c>
      <c r="E409" s="10">
        <f>D408*BT[[#This Row],[Variazione percentuale]]</f>
        <v>-68991.290133219998</v>
      </c>
      <c r="F409" s="11">
        <f>BT[[#This Row],[AUM]]-D408</f>
        <v>-279560.96000003815</v>
      </c>
      <c r="G409" s="11">
        <f>BT[[#This Row],[∆ AUM]]-BT[[#This Row],[effetto mercato]]</f>
        <v>-210569.66986681815</v>
      </c>
    </row>
    <row r="410" spans="1:7">
      <c r="A410" s="4">
        <v>42599</v>
      </c>
      <c r="B410">
        <v>0</v>
      </c>
      <c r="C410" s="6">
        <f>BT[[#This Row],[Variaz]]/100</f>
        <v>0</v>
      </c>
      <c r="D410" s="10">
        <f>AUM[[#This Row],[ Etica Obbligazionario Breve Termine]]</f>
        <v>428424645.87</v>
      </c>
      <c r="E410" s="10">
        <f>D409*BT[[#This Row],[Variazione percentuale]]</f>
        <v>0</v>
      </c>
      <c r="F410" s="11">
        <f>BT[[#This Row],[AUM]]-D409</f>
        <v>186876.81000006199</v>
      </c>
      <c r="G410" s="11">
        <f>BT[[#This Row],[∆ AUM]]-BT[[#This Row],[effetto mercato]]</f>
        <v>186876.81000006199</v>
      </c>
    </row>
    <row r="411" spans="1:7">
      <c r="A411" s="4">
        <v>42600</v>
      </c>
      <c r="B411">
        <v>0</v>
      </c>
      <c r="C411" s="6">
        <f>BT[[#This Row],[Variaz]]/100</f>
        <v>0</v>
      </c>
      <c r="D411" s="10">
        <f>AUM[[#This Row],[ Etica Obbligazionario Breve Termine]]</f>
        <v>429210746.27999997</v>
      </c>
      <c r="E411" s="10">
        <f>D410*BT[[#This Row],[Variazione percentuale]]</f>
        <v>0</v>
      </c>
      <c r="F411" s="11">
        <f>BT[[#This Row],[AUM]]-D410</f>
        <v>786100.40999996662</v>
      </c>
      <c r="G411" s="11">
        <f>BT[[#This Row],[∆ AUM]]-BT[[#This Row],[effetto mercato]]</f>
        <v>786100.40999996662</v>
      </c>
    </row>
    <row r="412" spans="1:7">
      <c r="A412" s="4">
        <v>42601</v>
      </c>
      <c r="B412">
        <v>-1.61E-2</v>
      </c>
      <c r="C412" s="6">
        <f>BT[[#This Row],[Variaz]]/100</f>
        <v>-1.6100000000000001E-4</v>
      </c>
      <c r="D412" s="10">
        <f>AUM[[#This Row],[ Etica Obbligazionario Breve Termine]]</f>
        <v>428800127.77999997</v>
      </c>
      <c r="E412" s="10">
        <f>D411*BT[[#This Row],[Variazione percentuale]]</f>
        <v>-69102.93015108</v>
      </c>
      <c r="F412" s="11">
        <f>BT[[#This Row],[AUM]]-D411</f>
        <v>-410618.5</v>
      </c>
      <c r="G412" s="11">
        <f>BT[[#This Row],[∆ AUM]]-BT[[#This Row],[effetto mercato]]</f>
        <v>-341515.56984891999</v>
      </c>
    </row>
    <row r="413" spans="1:7">
      <c r="A413" s="4">
        <v>42604</v>
      </c>
      <c r="B413">
        <v>1.61E-2</v>
      </c>
      <c r="C413" s="6">
        <f>BT[[#This Row],[Variaz]]/100</f>
        <v>1.6100000000000001E-4</v>
      </c>
      <c r="D413" s="10">
        <f>AUM[[#This Row],[ Etica Obbligazionario Breve Termine]]</f>
        <v>429158468.51999998</v>
      </c>
      <c r="E413" s="10">
        <f>D412*BT[[#This Row],[Variazione percentuale]]</f>
        <v>69036.820572579993</v>
      </c>
      <c r="F413" s="11">
        <f>BT[[#This Row],[AUM]]-D412</f>
        <v>358340.74000000954</v>
      </c>
      <c r="G413" s="11">
        <f>BT[[#This Row],[∆ AUM]]-BT[[#This Row],[effetto mercato]]</f>
        <v>289303.91942742956</v>
      </c>
    </row>
    <row r="414" spans="1:7">
      <c r="A414" s="4">
        <v>42605</v>
      </c>
      <c r="B414">
        <v>0</v>
      </c>
      <c r="C414" s="6">
        <f>BT[[#This Row],[Variaz]]/100</f>
        <v>0</v>
      </c>
      <c r="D414" s="10">
        <f>AUM[[#This Row],[ Etica Obbligazionario Breve Termine]]</f>
        <v>429395475.82999998</v>
      </c>
      <c r="E414" s="10">
        <f>D413*BT[[#This Row],[Variazione percentuale]]</f>
        <v>0</v>
      </c>
      <c r="F414" s="11">
        <f>BT[[#This Row],[AUM]]-D413</f>
        <v>237007.31000000238</v>
      </c>
      <c r="G414" s="11">
        <f>BT[[#This Row],[∆ AUM]]-BT[[#This Row],[effetto mercato]]</f>
        <v>237007.31000000238</v>
      </c>
    </row>
    <row r="415" spans="1:7">
      <c r="A415" s="4">
        <v>42606</v>
      </c>
      <c r="B415">
        <v>0</v>
      </c>
      <c r="C415" s="6">
        <f>BT[[#This Row],[Variaz]]/100</f>
        <v>0</v>
      </c>
      <c r="D415" s="10">
        <f>AUM[[#This Row],[ Etica Obbligazionario Breve Termine]]</f>
        <v>429914444.79999995</v>
      </c>
      <c r="E415" s="10">
        <f>D414*BT[[#This Row],[Variazione percentuale]]</f>
        <v>0</v>
      </c>
      <c r="F415" s="11">
        <f>BT[[#This Row],[AUM]]-D414</f>
        <v>518968.96999996901</v>
      </c>
      <c r="G415" s="11">
        <f>BT[[#This Row],[∆ AUM]]-BT[[#This Row],[effetto mercato]]</f>
        <v>518968.96999996901</v>
      </c>
    </row>
    <row r="416" spans="1:7">
      <c r="A416" s="4">
        <v>42607</v>
      </c>
      <c r="B416">
        <v>0</v>
      </c>
      <c r="C416" s="6">
        <f>BT[[#This Row],[Variaz]]/100</f>
        <v>0</v>
      </c>
      <c r="D416" s="10">
        <f>AUM[[#This Row],[ Etica Obbligazionario Breve Termine]]</f>
        <v>430997355.52999997</v>
      </c>
      <c r="E416" s="10">
        <f>D415*BT[[#This Row],[Variazione percentuale]]</f>
        <v>0</v>
      </c>
      <c r="F416" s="11">
        <f>BT[[#This Row],[AUM]]-D415</f>
        <v>1082910.7300000191</v>
      </c>
      <c r="G416" s="11">
        <f>BT[[#This Row],[∆ AUM]]-BT[[#This Row],[effetto mercato]]</f>
        <v>1082910.7300000191</v>
      </c>
    </row>
    <row r="417" spans="1:7">
      <c r="A417" s="4">
        <v>42608</v>
      </c>
      <c r="B417">
        <v>0</v>
      </c>
      <c r="C417" s="6">
        <f>BT[[#This Row],[Variaz]]/100</f>
        <v>0</v>
      </c>
      <c r="D417" s="10">
        <f>AUM[[#This Row],[ Etica Obbligazionario Breve Termine]]</f>
        <v>431164629.81</v>
      </c>
      <c r="E417" s="10">
        <f>D416*BT[[#This Row],[Variazione percentuale]]</f>
        <v>0</v>
      </c>
      <c r="F417" s="11">
        <f>BT[[#This Row],[AUM]]-D416</f>
        <v>167274.28000003099</v>
      </c>
      <c r="G417" s="11">
        <f>BT[[#This Row],[∆ AUM]]-BT[[#This Row],[effetto mercato]]</f>
        <v>167274.28000003099</v>
      </c>
    </row>
    <row r="418" spans="1:7">
      <c r="A418" s="4">
        <v>42611</v>
      </c>
      <c r="B418">
        <v>0</v>
      </c>
      <c r="C418" s="6">
        <f>BT[[#This Row],[Variaz]]/100</f>
        <v>0</v>
      </c>
      <c r="D418" s="10">
        <f>AUM[[#This Row],[ Etica Obbligazionario Breve Termine]]</f>
        <v>431184663.74000001</v>
      </c>
      <c r="E418" s="10">
        <f>D417*BT[[#This Row],[Variazione percentuale]]</f>
        <v>0</v>
      </c>
      <c r="F418" s="11">
        <f>BT[[#This Row],[AUM]]-D417</f>
        <v>20033.930000007153</v>
      </c>
      <c r="G418" s="11">
        <f>BT[[#This Row],[∆ AUM]]-BT[[#This Row],[effetto mercato]]</f>
        <v>20033.930000007153</v>
      </c>
    </row>
    <row r="419" spans="1:7">
      <c r="A419" s="4">
        <v>42612</v>
      </c>
      <c r="B419">
        <v>0</v>
      </c>
      <c r="C419" s="6">
        <f>BT[[#This Row],[Variaz]]/100</f>
        <v>0</v>
      </c>
      <c r="D419" s="10">
        <f>AUM[[#This Row],[ Etica Obbligazionario Breve Termine]]</f>
        <v>431193855.87</v>
      </c>
      <c r="E419" s="10">
        <f>D418*BT[[#This Row],[Variazione percentuale]]</f>
        <v>0</v>
      </c>
      <c r="F419" s="11">
        <f>BT[[#This Row],[AUM]]-D418</f>
        <v>9192.1299999952316</v>
      </c>
      <c r="G419" s="11">
        <f>BT[[#This Row],[∆ AUM]]-BT[[#This Row],[effetto mercato]]</f>
        <v>9192.1299999952316</v>
      </c>
    </row>
    <row r="420" spans="1:7">
      <c r="A420" s="4">
        <v>42613</v>
      </c>
      <c r="B420">
        <v>-1.61E-2</v>
      </c>
      <c r="C420" s="6">
        <f>BT[[#This Row],[Variaz]]/100</f>
        <v>-1.6100000000000001E-4</v>
      </c>
      <c r="D420" s="10">
        <f>AUM[[#This Row],[ Etica Obbligazionario Breve Termine]]</f>
        <v>431815387.59999996</v>
      </c>
      <c r="E420" s="10">
        <f>D419*BT[[#This Row],[Variazione percentuale]]</f>
        <v>-69422.210795070001</v>
      </c>
      <c r="F420" s="11">
        <f>BT[[#This Row],[AUM]]-D419</f>
        <v>621531.72999995947</v>
      </c>
      <c r="G420" s="11">
        <f>BT[[#This Row],[∆ AUM]]-BT[[#This Row],[effetto mercato]]</f>
        <v>690953.94079502951</v>
      </c>
    </row>
    <row r="421" spans="1:7">
      <c r="A421" s="4">
        <v>42614</v>
      </c>
      <c r="B421">
        <v>-1.61E-2</v>
      </c>
      <c r="C421" s="6">
        <f>BT[[#This Row],[Variaz]]/100</f>
        <v>-1.6100000000000001E-4</v>
      </c>
      <c r="D421" s="10">
        <f>AUM[[#This Row],[ Etica Obbligazionario Breve Termine]]</f>
        <v>431255919.06</v>
      </c>
      <c r="E421" s="10">
        <f>D420*BT[[#This Row],[Variazione percentuale]]</f>
        <v>-69522.277403600005</v>
      </c>
      <c r="F421" s="11">
        <f>BT[[#This Row],[AUM]]-D420</f>
        <v>-559468.53999996185</v>
      </c>
      <c r="G421" s="11">
        <f>BT[[#This Row],[∆ AUM]]-BT[[#This Row],[effetto mercato]]</f>
        <v>-489946.26259636186</v>
      </c>
    </row>
    <row r="422" spans="1:7">
      <c r="A422" s="4">
        <v>42615</v>
      </c>
      <c r="B422">
        <v>0</v>
      </c>
      <c r="C422" s="6">
        <f>BT[[#This Row],[Variaz]]/100</f>
        <v>0</v>
      </c>
      <c r="D422" s="10">
        <f>AUM[[#This Row],[ Etica Obbligazionario Breve Termine]]</f>
        <v>430673924.40000004</v>
      </c>
      <c r="E422" s="10">
        <f>D421*BT[[#This Row],[Variazione percentuale]]</f>
        <v>0</v>
      </c>
      <c r="F422" s="11">
        <f>BT[[#This Row],[AUM]]-D421</f>
        <v>-581994.65999996662</v>
      </c>
      <c r="G422" s="11">
        <f>BT[[#This Row],[∆ AUM]]-BT[[#This Row],[effetto mercato]]</f>
        <v>-581994.65999996662</v>
      </c>
    </row>
    <row r="423" spans="1:7">
      <c r="A423" s="4">
        <v>42618</v>
      </c>
      <c r="B423">
        <v>3.2099999999999997E-2</v>
      </c>
      <c r="C423" s="6">
        <f>BT[[#This Row],[Variaz]]/100</f>
        <v>3.2099999999999994E-4</v>
      </c>
      <c r="D423" s="10">
        <f>AUM[[#This Row],[ Etica Obbligazionario Breve Termine]]</f>
        <v>430910149.75999999</v>
      </c>
      <c r="E423" s="10">
        <f>D422*BT[[#This Row],[Variazione percentuale]]</f>
        <v>138246.32973239999</v>
      </c>
      <c r="F423" s="11">
        <f>BT[[#This Row],[AUM]]-D422</f>
        <v>236225.3599999547</v>
      </c>
      <c r="G423" s="11">
        <f>BT[[#This Row],[∆ AUM]]-BT[[#This Row],[effetto mercato]]</f>
        <v>97979.030267554714</v>
      </c>
    </row>
    <row r="424" spans="1:7">
      <c r="A424" s="4">
        <v>42619</v>
      </c>
      <c r="B424">
        <v>1.61E-2</v>
      </c>
      <c r="C424" s="6">
        <f>BT[[#This Row],[Variaz]]/100</f>
        <v>1.6100000000000001E-4</v>
      </c>
      <c r="D424" s="10">
        <f>AUM[[#This Row],[ Etica Obbligazionario Breve Termine]]</f>
        <v>431286740.29000002</v>
      </c>
      <c r="E424" s="10">
        <f>D423*BT[[#This Row],[Variazione percentuale]]</f>
        <v>69376.534111360001</v>
      </c>
      <c r="F424" s="11">
        <f>BT[[#This Row],[AUM]]-D423</f>
        <v>376590.53000003099</v>
      </c>
      <c r="G424" s="11">
        <f>BT[[#This Row],[∆ AUM]]-BT[[#This Row],[effetto mercato]]</f>
        <v>307213.99588867102</v>
      </c>
    </row>
    <row r="425" spans="1:7">
      <c r="A425" s="4">
        <v>42620</v>
      </c>
      <c r="B425">
        <v>1.61E-2</v>
      </c>
      <c r="C425" s="6">
        <f>BT[[#This Row],[Variaz]]/100</f>
        <v>1.6100000000000001E-4</v>
      </c>
      <c r="D425" s="10">
        <f>AUM[[#This Row],[ Etica Obbligazionario Breve Termine]]</f>
        <v>431479740.12</v>
      </c>
      <c r="E425" s="10">
        <f>D424*BT[[#This Row],[Variazione percentuale]]</f>
        <v>69437.165186690007</v>
      </c>
      <c r="F425" s="11">
        <f>BT[[#This Row],[AUM]]-D424</f>
        <v>192999.82999998331</v>
      </c>
      <c r="G425" s="11">
        <f>BT[[#This Row],[∆ AUM]]-BT[[#This Row],[effetto mercato]]</f>
        <v>123562.6648132933</v>
      </c>
    </row>
    <row r="426" spans="1:7">
      <c r="A426" s="4">
        <v>42621</v>
      </c>
      <c r="B426">
        <v>-4.8099999999999997E-2</v>
      </c>
      <c r="C426" s="6">
        <f>BT[[#This Row],[Variaz]]/100</f>
        <v>-4.8099999999999998E-4</v>
      </c>
      <c r="D426" s="10">
        <f>AUM[[#This Row],[ Etica Obbligazionario Breve Termine]]</f>
        <v>431175867.03000003</v>
      </c>
      <c r="E426" s="10">
        <f>D425*BT[[#This Row],[Variazione percentuale]]</f>
        <v>-207541.75499771998</v>
      </c>
      <c r="F426" s="11">
        <f>BT[[#This Row],[AUM]]-D425</f>
        <v>-303873.08999997377</v>
      </c>
      <c r="G426" s="11">
        <f>BT[[#This Row],[∆ AUM]]-BT[[#This Row],[effetto mercato]]</f>
        <v>-96331.335002253792</v>
      </c>
    </row>
    <row r="427" spans="1:7">
      <c r="A427" s="4">
        <v>42622</v>
      </c>
      <c r="B427">
        <v>-1.61E-2</v>
      </c>
      <c r="C427" s="6">
        <f>BT[[#This Row],[Variaz]]/100</f>
        <v>-1.6100000000000001E-4</v>
      </c>
      <c r="D427" s="10">
        <f>AUM[[#This Row],[ Etica Obbligazionario Breve Termine]]</f>
        <v>430761287.03999996</v>
      </c>
      <c r="E427" s="10">
        <f>D426*BT[[#This Row],[Variazione percentuale]]</f>
        <v>-69419.314591830014</v>
      </c>
      <c r="F427" s="11">
        <f>BT[[#This Row],[AUM]]-D426</f>
        <v>-414579.99000006914</v>
      </c>
      <c r="G427" s="11">
        <f>BT[[#This Row],[∆ AUM]]-BT[[#This Row],[effetto mercato]]</f>
        <v>-345160.67540823913</v>
      </c>
    </row>
    <row r="428" spans="1:7">
      <c r="A428" s="4">
        <v>42625</v>
      </c>
      <c r="B428">
        <v>-1.61E-2</v>
      </c>
      <c r="C428" s="6">
        <f>BT[[#This Row],[Variaz]]/100</f>
        <v>-1.6100000000000001E-4</v>
      </c>
      <c r="D428" s="10">
        <f>AUM[[#This Row],[ Etica Obbligazionario Breve Termine]]</f>
        <v>430731932.36000001</v>
      </c>
      <c r="E428" s="10">
        <f>D427*BT[[#This Row],[Variazione percentuale]]</f>
        <v>-69352.567213439994</v>
      </c>
      <c r="F428" s="11">
        <f>BT[[#This Row],[AUM]]-D427</f>
        <v>-29354.679999947548</v>
      </c>
      <c r="G428" s="11">
        <f>BT[[#This Row],[∆ AUM]]-BT[[#This Row],[effetto mercato]]</f>
        <v>39997.887213492446</v>
      </c>
    </row>
    <row r="429" spans="1:7">
      <c r="A429" s="4">
        <v>42626</v>
      </c>
      <c r="B429">
        <v>-1.61E-2</v>
      </c>
      <c r="C429" s="6">
        <f>BT[[#This Row],[Variaz]]/100</f>
        <v>-1.6100000000000001E-4</v>
      </c>
      <c r="D429" s="10">
        <f>AUM[[#This Row],[ Etica Obbligazionario Breve Termine]]</f>
        <v>430576835.83999997</v>
      </c>
      <c r="E429" s="10">
        <f>D428*BT[[#This Row],[Variazione percentuale]]</f>
        <v>-69347.841109960005</v>
      </c>
      <c r="F429" s="11">
        <f>BT[[#This Row],[AUM]]-D428</f>
        <v>-155096.52000004053</v>
      </c>
      <c r="G429" s="11">
        <f>BT[[#This Row],[∆ AUM]]-BT[[#This Row],[effetto mercato]]</f>
        <v>-85748.678890080526</v>
      </c>
    </row>
    <row r="430" spans="1:7">
      <c r="A430" s="4">
        <v>42627</v>
      </c>
      <c r="B430">
        <v>3.2099999999999997E-2</v>
      </c>
      <c r="C430" s="6">
        <f>BT[[#This Row],[Variaz]]/100</f>
        <v>3.2099999999999994E-4</v>
      </c>
      <c r="D430" s="10">
        <f>AUM[[#This Row],[ Etica Obbligazionario Breve Termine]]</f>
        <v>430637186.71999997</v>
      </c>
      <c r="E430" s="10">
        <f>D429*BT[[#This Row],[Variazione percentuale]]</f>
        <v>138215.16430463997</v>
      </c>
      <c r="F430" s="11">
        <f>BT[[#This Row],[AUM]]-D429</f>
        <v>60350.879999995232</v>
      </c>
      <c r="G430" s="11">
        <f>BT[[#This Row],[∆ AUM]]-BT[[#This Row],[effetto mercato]]</f>
        <v>-77864.284304644738</v>
      </c>
    </row>
    <row r="431" spans="1:7">
      <c r="A431" s="4">
        <v>42628</v>
      </c>
      <c r="B431">
        <v>-1.61E-2</v>
      </c>
      <c r="C431" s="6">
        <f>BT[[#This Row],[Variaz]]/100</f>
        <v>-1.6100000000000001E-4</v>
      </c>
      <c r="D431" s="10">
        <f>AUM[[#This Row],[ Etica Obbligazionario Breve Termine]]</f>
        <v>430692243.56</v>
      </c>
      <c r="E431" s="10">
        <f>D430*BT[[#This Row],[Variazione percentuale]]</f>
        <v>-69332.58706192</v>
      </c>
      <c r="F431" s="11">
        <f>BT[[#This Row],[AUM]]-D430</f>
        <v>55056.840000033379</v>
      </c>
      <c r="G431" s="11">
        <f>BT[[#This Row],[∆ AUM]]-BT[[#This Row],[effetto mercato]]</f>
        <v>124389.42706195338</v>
      </c>
    </row>
    <row r="432" spans="1:7">
      <c r="A432" s="4">
        <v>42629</v>
      </c>
      <c r="B432">
        <v>0</v>
      </c>
      <c r="C432" s="6">
        <f>BT[[#This Row],[Variaz]]/100</f>
        <v>0</v>
      </c>
      <c r="D432" s="10">
        <f>AUM[[#This Row],[ Etica Obbligazionario Breve Termine]]</f>
        <v>430221766.18000001</v>
      </c>
      <c r="E432" s="10">
        <f>D431*BT[[#This Row],[Variazione percentuale]]</f>
        <v>0</v>
      </c>
      <c r="F432" s="11">
        <f>BT[[#This Row],[AUM]]-D431</f>
        <v>-470477.37999999523</v>
      </c>
      <c r="G432" s="11">
        <f>BT[[#This Row],[∆ AUM]]-BT[[#This Row],[effetto mercato]]</f>
        <v>-470477.37999999523</v>
      </c>
    </row>
    <row r="433" spans="1:7">
      <c r="A433" s="4">
        <v>42632</v>
      </c>
      <c r="B433">
        <v>1.61E-2</v>
      </c>
      <c r="C433" s="6">
        <f>BT[[#This Row],[Variaz]]/100</f>
        <v>1.6100000000000001E-4</v>
      </c>
      <c r="D433" s="10">
        <f>AUM[[#This Row],[ Etica Obbligazionario Breve Termine]]</f>
        <v>430350817.20999998</v>
      </c>
      <c r="E433" s="10">
        <f>D432*BT[[#This Row],[Variazione percentuale]]</f>
        <v>69265.70435498</v>
      </c>
      <c r="F433" s="11">
        <f>BT[[#This Row],[AUM]]-D432</f>
        <v>129051.02999997139</v>
      </c>
      <c r="G433" s="11">
        <f>BT[[#This Row],[∆ AUM]]-BT[[#This Row],[effetto mercato]]</f>
        <v>59785.32564499139</v>
      </c>
    </row>
    <row r="434" spans="1:7">
      <c r="A434" s="4">
        <v>42633</v>
      </c>
      <c r="B434">
        <v>1.61E-2</v>
      </c>
      <c r="C434" s="6">
        <f>BT[[#This Row],[Variaz]]/100</f>
        <v>1.6100000000000001E-4</v>
      </c>
      <c r="D434" s="10">
        <f>AUM[[#This Row],[ Etica Obbligazionario Breve Termine]]</f>
        <v>430918092.18000001</v>
      </c>
      <c r="E434" s="10">
        <f>D433*BT[[#This Row],[Variazione percentuale]]</f>
        <v>69286.481570810007</v>
      </c>
      <c r="F434" s="11">
        <f>BT[[#This Row],[AUM]]-D433</f>
        <v>567274.97000002861</v>
      </c>
      <c r="G434" s="11">
        <f>BT[[#This Row],[∆ AUM]]-BT[[#This Row],[effetto mercato]]</f>
        <v>497988.48842921859</v>
      </c>
    </row>
    <row r="435" spans="1:7">
      <c r="A435" s="4">
        <v>42634</v>
      </c>
      <c r="B435">
        <v>0</v>
      </c>
      <c r="C435" s="6">
        <f>BT[[#This Row],[Variaz]]/100</f>
        <v>0</v>
      </c>
      <c r="D435" s="10">
        <f>AUM[[#This Row],[ Etica Obbligazionario Breve Termine]]</f>
        <v>430850688.29000002</v>
      </c>
      <c r="E435" s="10">
        <f>D434*BT[[#This Row],[Variazione percentuale]]</f>
        <v>0</v>
      </c>
      <c r="F435" s="11">
        <f>BT[[#This Row],[AUM]]-D434</f>
        <v>-67403.889999985695</v>
      </c>
      <c r="G435" s="11">
        <f>BT[[#This Row],[∆ AUM]]-BT[[#This Row],[effetto mercato]]</f>
        <v>-67403.889999985695</v>
      </c>
    </row>
    <row r="436" spans="1:7">
      <c r="A436" s="4">
        <v>42635</v>
      </c>
      <c r="B436">
        <v>1.61E-2</v>
      </c>
      <c r="C436" s="6">
        <f>BT[[#This Row],[Variaz]]/100</f>
        <v>1.6100000000000001E-4</v>
      </c>
      <c r="D436" s="10">
        <f>AUM[[#This Row],[ Etica Obbligazionario Breve Termine]]</f>
        <v>431086155.01999998</v>
      </c>
      <c r="E436" s="10">
        <f>D435*BT[[#This Row],[Variazione percentuale]]</f>
        <v>69366.960814690014</v>
      </c>
      <c r="F436" s="11">
        <f>BT[[#This Row],[AUM]]-D435</f>
        <v>235466.72999995947</v>
      </c>
      <c r="G436" s="11">
        <f>BT[[#This Row],[∆ AUM]]-BT[[#This Row],[effetto mercato]]</f>
        <v>166099.76918526946</v>
      </c>
    </row>
    <row r="437" spans="1:7">
      <c r="A437" s="4">
        <v>42636</v>
      </c>
      <c r="B437">
        <v>0</v>
      </c>
      <c r="C437" s="6">
        <f>BT[[#This Row],[Variaz]]/100</f>
        <v>0</v>
      </c>
      <c r="D437" s="10">
        <f>AUM[[#This Row],[ Etica Obbligazionario Breve Termine]]</f>
        <v>430768942.73000002</v>
      </c>
      <c r="E437" s="10">
        <f>D436*BT[[#This Row],[Variazione percentuale]]</f>
        <v>0</v>
      </c>
      <c r="F437" s="11">
        <f>BT[[#This Row],[AUM]]-D436</f>
        <v>-317212.28999996185</v>
      </c>
      <c r="G437" s="11">
        <f>BT[[#This Row],[∆ AUM]]-BT[[#This Row],[effetto mercato]]</f>
        <v>-317212.28999996185</v>
      </c>
    </row>
    <row r="438" spans="1:7">
      <c r="A438" s="4">
        <v>42639</v>
      </c>
      <c r="B438">
        <v>0</v>
      </c>
      <c r="C438" s="6">
        <f>BT[[#This Row],[Variaz]]/100</f>
        <v>0</v>
      </c>
      <c r="D438" s="10">
        <f>AUM[[#This Row],[ Etica Obbligazionario Breve Termine]]</f>
        <v>430746275.59999996</v>
      </c>
      <c r="E438" s="10">
        <f>D437*BT[[#This Row],[Variazione percentuale]]</f>
        <v>0</v>
      </c>
      <c r="F438" s="11">
        <f>BT[[#This Row],[AUM]]-D437</f>
        <v>-22667.130000054836</v>
      </c>
      <c r="G438" s="11">
        <f>BT[[#This Row],[∆ AUM]]-BT[[#This Row],[effetto mercato]]</f>
        <v>-22667.130000054836</v>
      </c>
    </row>
    <row r="439" spans="1:7">
      <c r="A439" s="4">
        <v>42640</v>
      </c>
      <c r="B439">
        <v>0</v>
      </c>
      <c r="C439" s="6">
        <f>BT[[#This Row],[Variaz]]/100</f>
        <v>0</v>
      </c>
      <c r="D439" s="10">
        <f>AUM[[#This Row],[ Etica Obbligazionario Breve Termine]]</f>
        <v>430974443.13999999</v>
      </c>
      <c r="E439" s="10">
        <f>D438*BT[[#This Row],[Variazione percentuale]]</f>
        <v>0</v>
      </c>
      <c r="F439" s="11">
        <f>BT[[#This Row],[AUM]]-D438</f>
        <v>228167.54000002146</v>
      </c>
      <c r="G439" s="11">
        <f>BT[[#This Row],[∆ AUM]]-BT[[#This Row],[effetto mercato]]</f>
        <v>228167.54000002146</v>
      </c>
    </row>
    <row r="440" spans="1:7">
      <c r="A440" s="4">
        <v>42641</v>
      </c>
      <c r="B440">
        <v>0</v>
      </c>
      <c r="C440" s="6">
        <f>BT[[#This Row],[Variaz]]/100</f>
        <v>0</v>
      </c>
      <c r="D440" s="10">
        <f>AUM[[#This Row],[ Etica Obbligazionario Breve Termine]]</f>
        <v>430835885.14000005</v>
      </c>
      <c r="E440" s="10">
        <f>D439*BT[[#This Row],[Variazione percentuale]]</f>
        <v>0</v>
      </c>
      <c r="F440" s="11">
        <f>BT[[#This Row],[AUM]]-D439</f>
        <v>-138557.9999999404</v>
      </c>
      <c r="G440" s="11">
        <f>BT[[#This Row],[∆ AUM]]-BT[[#This Row],[effetto mercato]]</f>
        <v>-138557.9999999404</v>
      </c>
    </row>
    <row r="441" spans="1:7">
      <c r="A441" s="4">
        <v>42642</v>
      </c>
      <c r="B441">
        <v>-1.61E-2</v>
      </c>
      <c r="C441" s="6">
        <f>BT[[#This Row],[Variaz]]/100</f>
        <v>-1.6100000000000001E-4</v>
      </c>
      <c r="D441" s="10">
        <f>AUM[[#This Row],[ Etica Obbligazionario Breve Termine]]</f>
        <v>430825136.15999997</v>
      </c>
      <c r="E441" s="10">
        <f>D440*BT[[#This Row],[Variazione percentuale]]</f>
        <v>-69364.577507540016</v>
      </c>
      <c r="F441" s="11">
        <f>BT[[#This Row],[AUM]]-D440</f>
        <v>-10748.980000078678</v>
      </c>
      <c r="G441" s="11">
        <f>BT[[#This Row],[∆ AUM]]-BT[[#This Row],[effetto mercato]]</f>
        <v>58615.597507461338</v>
      </c>
    </row>
    <row r="442" spans="1:7">
      <c r="A442" s="4">
        <v>42643</v>
      </c>
      <c r="B442">
        <v>1.61E-2</v>
      </c>
      <c r="C442" s="6">
        <f>BT[[#This Row],[Variaz]]/100</f>
        <v>1.6100000000000001E-4</v>
      </c>
      <c r="D442" s="10">
        <f>AUM[[#This Row],[ Etica Obbligazionario Breve Termine]]</f>
        <v>430831852.61000001</v>
      </c>
      <c r="E442" s="10">
        <f>D441*BT[[#This Row],[Variazione percentuale]]</f>
        <v>69362.846921759992</v>
      </c>
      <c r="F442" s="11">
        <f>BT[[#This Row],[AUM]]-D441</f>
        <v>6716.4500000476837</v>
      </c>
      <c r="G442" s="11">
        <f>BT[[#This Row],[∆ AUM]]-BT[[#This Row],[effetto mercato]]</f>
        <v>-62646.396921712309</v>
      </c>
    </row>
    <row r="443" spans="1:7">
      <c r="A443" s="4">
        <v>42646</v>
      </c>
      <c r="B443">
        <v>0</v>
      </c>
      <c r="C443" s="6">
        <f>BT[[#This Row],[Variaz]]/100</f>
        <v>0</v>
      </c>
      <c r="D443" s="10">
        <f>AUM[[#This Row],[ Etica Obbligazionario Breve Termine]]</f>
        <v>430170278.56999999</v>
      </c>
      <c r="E443" s="10">
        <f>D442*BT[[#This Row],[Variazione percentuale]]</f>
        <v>0</v>
      </c>
      <c r="F443" s="11">
        <f>BT[[#This Row],[AUM]]-D442</f>
        <v>-661574.04000002146</v>
      </c>
      <c r="G443" s="11">
        <f>BT[[#This Row],[∆ AUM]]-BT[[#This Row],[effetto mercato]]</f>
        <v>-661574.04000002146</v>
      </c>
    </row>
    <row r="444" spans="1:7">
      <c r="A444" s="4">
        <v>42647</v>
      </c>
      <c r="B444">
        <v>-1.61E-2</v>
      </c>
      <c r="C444" s="6">
        <f>BT[[#This Row],[Variaz]]/100</f>
        <v>-1.6100000000000001E-4</v>
      </c>
      <c r="D444" s="10">
        <f>AUM[[#This Row],[ Etica Obbligazionario Breve Termine]]</f>
        <v>430706023.52999997</v>
      </c>
      <c r="E444" s="10">
        <f>D443*BT[[#This Row],[Variazione percentuale]]</f>
        <v>-69257.414849770008</v>
      </c>
      <c r="F444" s="11">
        <f>BT[[#This Row],[AUM]]-D443</f>
        <v>535744.95999997854</v>
      </c>
      <c r="G444" s="11">
        <f>BT[[#This Row],[∆ AUM]]-BT[[#This Row],[effetto mercato]]</f>
        <v>605002.37484974856</v>
      </c>
    </row>
    <row r="445" spans="1:7">
      <c r="A445" s="4">
        <v>42648</v>
      </c>
      <c r="B445">
        <v>0</v>
      </c>
      <c r="C445" s="6">
        <f>BT[[#This Row],[Variaz]]/100</f>
        <v>0</v>
      </c>
      <c r="D445" s="10">
        <f>AUM[[#This Row],[ Etica Obbligazionario Breve Termine]]</f>
        <v>430533353.98000002</v>
      </c>
      <c r="E445" s="10">
        <f>D444*BT[[#This Row],[Variazione percentuale]]</f>
        <v>0</v>
      </c>
      <c r="F445" s="11">
        <f>BT[[#This Row],[AUM]]-D444</f>
        <v>-172669.54999995232</v>
      </c>
      <c r="G445" s="11">
        <f>BT[[#This Row],[∆ AUM]]-BT[[#This Row],[effetto mercato]]</f>
        <v>-172669.54999995232</v>
      </c>
    </row>
    <row r="446" spans="1:7">
      <c r="A446" s="4">
        <v>42649</v>
      </c>
      <c r="B446">
        <v>0</v>
      </c>
      <c r="C446" s="6">
        <f>BT[[#This Row],[Variaz]]/100</f>
        <v>0</v>
      </c>
      <c r="D446" s="10">
        <f>AUM[[#This Row],[ Etica Obbligazionario Breve Termine]]</f>
        <v>430557296.56999999</v>
      </c>
      <c r="E446" s="10">
        <f>D445*BT[[#This Row],[Variazione percentuale]]</f>
        <v>0</v>
      </c>
      <c r="F446" s="11">
        <f>BT[[#This Row],[AUM]]-D445</f>
        <v>23942.589999973774</v>
      </c>
      <c r="G446" s="11">
        <f>BT[[#This Row],[∆ AUM]]-BT[[#This Row],[effetto mercato]]</f>
        <v>23942.589999973774</v>
      </c>
    </row>
    <row r="447" spans="1:7">
      <c r="A447" s="4">
        <v>42650</v>
      </c>
      <c r="B447">
        <v>-1.61E-2</v>
      </c>
      <c r="C447" s="6">
        <f>BT[[#This Row],[Variaz]]/100</f>
        <v>-1.6100000000000001E-4</v>
      </c>
      <c r="D447" s="10">
        <f>AUM[[#This Row],[ Etica Obbligazionario Breve Termine]]</f>
        <v>430428533.72000003</v>
      </c>
      <c r="E447" s="10">
        <f>D446*BT[[#This Row],[Variazione percentuale]]</f>
        <v>-69319.72474777</v>
      </c>
      <c r="F447" s="11">
        <f>BT[[#This Row],[AUM]]-D446</f>
        <v>-128762.84999996424</v>
      </c>
      <c r="G447" s="11">
        <f>BT[[#This Row],[∆ AUM]]-BT[[#This Row],[effetto mercato]]</f>
        <v>-59443.125252194237</v>
      </c>
    </row>
    <row r="448" spans="1:7">
      <c r="A448" s="4">
        <v>42653</v>
      </c>
      <c r="B448">
        <v>0</v>
      </c>
      <c r="C448" s="6">
        <f>BT[[#This Row],[Variaz]]/100</f>
        <v>0</v>
      </c>
      <c r="D448" s="10">
        <f>AUM[[#This Row],[ Etica Obbligazionario Breve Termine]]</f>
        <v>430571099.60000002</v>
      </c>
      <c r="E448" s="10">
        <f>D447*BT[[#This Row],[Variazione percentuale]]</f>
        <v>0</v>
      </c>
      <c r="F448" s="11">
        <f>BT[[#This Row],[AUM]]-D447</f>
        <v>142565.87999999523</v>
      </c>
      <c r="G448" s="11">
        <f>BT[[#This Row],[∆ AUM]]-BT[[#This Row],[effetto mercato]]</f>
        <v>142565.87999999523</v>
      </c>
    </row>
    <row r="449" spans="1:7">
      <c r="A449" s="4">
        <v>42654</v>
      </c>
      <c r="B449">
        <v>1.61E-2</v>
      </c>
      <c r="C449" s="6">
        <f>BT[[#This Row],[Variaz]]/100</f>
        <v>1.6100000000000001E-4</v>
      </c>
      <c r="D449" s="10">
        <f>AUM[[#This Row],[ Etica Obbligazionario Breve Termine]]</f>
        <v>430440076.04000002</v>
      </c>
      <c r="E449" s="10">
        <f>D448*BT[[#This Row],[Variazione percentuale]]</f>
        <v>69321.947035600009</v>
      </c>
      <c r="F449" s="11">
        <f>BT[[#This Row],[AUM]]-D448</f>
        <v>-131023.56000000238</v>
      </c>
      <c r="G449" s="11">
        <f>BT[[#This Row],[∆ AUM]]-BT[[#This Row],[effetto mercato]]</f>
        <v>-200345.50703560241</v>
      </c>
    </row>
    <row r="450" spans="1:7">
      <c r="A450" s="4">
        <v>42655</v>
      </c>
      <c r="B450">
        <v>-1.61E-2</v>
      </c>
      <c r="C450" s="6">
        <f>BT[[#This Row],[Variaz]]/100</f>
        <v>-1.6100000000000001E-4</v>
      </c>
      <c r="D450" s="10">
        <f>AUM[[#This Row],[ Etica Obbligazionario Breve Termine]]</f>
        <v>430594732.64999998</v>
      </c>
      <c r="E450" s="10">
        <f>D449*BT[[#This Row],[Variazione percentuale]]</f>
        <v>-69300.852242440014</v>
      </c>
      <c r="F450" s="11">
        <f>BT[[#This Row],[AUM]]-D449</f>
        <v>154656.6099999547</v>
      </c>
      <c r="G450" s="11">
        <f>BT[[#This Row],[∆ AUM]]-BT[[#This Row],[effetto mercato]]</f>
        <v>223957.46224239471</v>
      </c>
    </row>
    <row r="451" spans="1:7">
      <c r="A451" s="4">
        <v>42656</v>
      </c>
      <c r="B451">
        <v>-1.61E-2</v>
      </c>
      <c r="C451" s="6">
        <f>BT[[#This Row],[Variaz]]/100</f>
        <v>-1.6100000000000001E-4</v>
      </c>
      <c r="D451" s="10">
        <f>AUM[[#This Row],[ Etica Obbligazionario Breve Termine]]</f>
        <v>430505457.95999998</v>
      </c>
      <c r="E451" s="10">
        <f>D450*BT[[#This Row],[Variazione percentuale]]</f>
        <v>-69325.751956649998</v>
      </c>
      <c r="F451" s="11">
        <f>BT[[#This Row],[AUM]]-D450</f>
        <v>-89274.689999997616</v>
      </c>
      <c r="G451" s="11">
        <f>BT[[#This Row],[∆ AUM]]-BT[[#This Row],[effetto mercato]]</f>
        <v>-19948.938043347618</v>
      </c>
    </row>
    <row r="452" spans="1:7">
      <c r="A452" s="4">
        <v>42657</v>
      </c>
      <c r="B452">
        <v>0</v>
      </c>
      <c r="C452" s="6">
        <f>BT[[#This Row],[Variaz]]/100</f>
        <v>0</v>
      </c>
      <c r="D452" s="10">
        <f>AUM[[#This Row],[ Etica Obbligazionario Breve Termine]]</f>
        <v>430580155.5</v>
      </c>
      <c r="E452" s="10">
        <f>D451*BT[[#This Row],[Variazione percentuale]]</f>
        <v>0</v>
      </c>
      <c r="F452" s="11">
        <f>BT[[#This Row],[AUM]]-D451</f>
        <v>74697.540000021458</v>
      </c>
      <c r="G452" s="11">
        <f>BT[[#This Row],[∆ AUM]]-BT[[#This Row],[effetto mercato]]</f>
        <v>74697.540000021458</v>
      </c>
    </row>
    <row r="453" spans="1:7">
      <c r="A453" s="4">
        <v>42660</v>
      </c>
      <c r="B453">
        <v>0</v>
      </c>
      <c r="C453" s="6">
        <f>BT[[#This Row],[Variaz]]/100</f>
        <v>0</v>
      </c>
      <c r="D453" s="10">
        <f>AUM[[#This Row],[ Etica Obbligazionario Breve Termine]]</f>
        <v>430437017.11999995</v>
      </c>
      <c r="E453" s="10">
        <f>D452*BT[[#This Row],[Variazione percentuale]]</f>
        <v>0</v>
      </c>
      <c r="F453" s="11">
        <f>BT[[#This Row],[AUM]]-D452</f>
        <v>-143138.38000005484</v>
      </c>
      <c r="G453" s="11">
        <f>BT[[#This Row],[∆ AUM]]-BT[[#This Row],[effetto mercato]]</f>
        <v>-143138.38000005484</v>
      </c>
    </row>
    <row r="454" spans="1:7">
      <c r="A454" s="4">
        <v>42661</v>
      </c>
      <c r="B454">
        <v>1.61E-2</v>
      </c>
      <c r="C454" s="6">
        <f>BT[[#This Row],[Variaz]]/100</f>
        <v>1.6100000000000001E-4</v>
      </c>
      <c r="D454" s="10">
        <f>AUM[[#This Row],[ Etica Obbligazionario Breve Termine]]</f>
        <v>430643123.92000002</v>
      </c>
      <c r="E454" s="10">
        <f>D453*BT[[#This Row],[Variazione percentuale]]</f>
        <v>69300.359756320002</v>
      </c>
      <c r="F454" s="11">
        <f>BT[[#This Row],[AUM]]-D453</f>
        <v>206106.80000007153</v>
      </c>
      <c r="G454" s="11">
        <f>BT[[#This Row],[∆ AUM]]-BT[[#This Row],[effetto mercato]]</f>
        <v>136806.44024375151</v>
      </c>
    </row>
    <row r="455" spans="1:7">
      <c r="A455" s="4">
        <v>42662</v>
      </c>
      <c r="B455">
        <v>0</v>
      </c>
      <c r="C455" s="6">
        <f>BT[[#This Row],[Variaz]]/100</f>
        <v>0</v>
      </c>
      <c r="D455" s="10">
        <f>AUM[[#This Row],[ Etica Obbligazionario Breve Termine]]</f>
        <v>430628415.05000001</v>
      </c>
      <c r="E455" s="10">
        <f>D454*BT[[#This Row],[Variazione percentuale]]</f>
        <v>0</v>
      </c>
      <c r="F455" s="11">
        <f>BT[[#This Row],[AUM]]-D454</f>
        <v>-14708.870000004768</v>
      </c>
      <c r="G455" s="11">
        <f>BT[[#This Row],[∆ AUM]]-BT[[#This Row],[effetto mercato]]</f>
        <v>-14708.870000004768</v>
      </c>
    </row>
    <row r="456" spans="1:7">
      <c r="A456" s="4">
        <v>42663</v>
      </c>
      <c r="B456">
        <v>1.61E-2</v>
      </c>
      <c r="C456" s="6">
        <f>BT[[#This Row],[Variaz]]/100</f>
        <v>1.6100000000000001E-4</v>
      </c>
      <c r="D456" s="10">
        <f>AUM[[#This Row],[ Etica Obbligazionario Breve Termine]]</f>
        <v>430288507.87</v>
      </c>
      <c r="E456" s="10">
        <f>D455*BT[[#This Row],[Variazione percentuale]]</f>
        <v>69331.174823050009</v>
      </c>
      <c r="F456" s="11">
        <f>BT[[#This Row],[AUM]]-D455</f>
        <v>-339907.18000000715</v>
      </c>
      <c r="G456" s="11">
        <f>BT[[#This Row],[∆ AUM]]-BT[[#This Row],[effetto mercato]]</f>
        <v>-409238.35482305719</v>
      </c>
    </row>
    <row r="457" spans="1:7">
      <c r="A457" s="4">
        <v>42664</v>
      </c>
      <c r="B457">
        <v>0</v>
      </c>
      <c r="C457" s="6">
        <f>BT[[#This Row],[Variaz]]/100</f>
        <v>0</v>
      </c>
      <c r="D457" s="10">
        <f>AUM[[#This Row],[ Etica Obbligazionario Breve Termine]]</f>
        <v>430547262.41000003</v>
      </c>
      <c r="E457" s="10">
        <f>D456*BT[[#This Row],[Variazione percentuale]]</f>
        <v>0</v>
      </c>
      <c r="F457" s="11">
        <f>BT[[#This Row],[AUM]]-D456</f>
        <v>258754.54000002146</v>
      </c>
      <c r="G457" s="11">
        <f>BT[[#This Row],[∆ AUM]]-BT[[#This Row],[effetto mercato]]</f>
        <v>258754.54000002146</v>
      </c>
    </row>
    <row r="458" spans="1:7">
      <c r="A458" s="4">
        <v>42667</v>
      </c>
      <c r="B458">
        <v>0</v>
      </c>
      <c r="C458" s="6">
        <f>BT[[#This Row],[Variaz]]/100</f>
        <v>0</v>
      </c>
      <c r="D458" s="10">
        <f>AUM[[#This Row],[ Etica Obbligazionario Breve Termine]]</f>
        <v>430518137.63</v>
      </c>
      <c r="E458" s="10">
        <f>D457*BT[[#This Row],[Variazione percentuale]]</f>
        <v>0</v>
      </c>
      <c r="F458" s="11">
        <f>BT[[#This Row],[AUM]]-D457</f>
        <v>-29124.780000030994</v>
      </c>
      <c r="G458" s="11">
        <f>BT[[#This Row],[∆ AUM]]-BT[[#This Row],[effetto mercato]]</f>
        <v>-29124.780000030994</v>
      </c>
    </row>
    <row r="459" spans="1:7">
      <c r="A459" s="4">
        <v>42668</v>
      </c>
      <c r="B459">
        <v>0</v>
      </c>
      <c r="C459" s="6">
        <f>BT[[#This Row],[Variaz]]/100</f>
        <v>0</v>
      </c>
      <c r="D459" s="10">
        <f>AUM[[#This Row],[ Etica Obbligazionario Breve Termine]]</f>
        <v>429616466.35000002</v>
      </c>
      <c r="E459" s="10">
        <f>D458*BT[[#This Row],[Variazione percentuale]]</f>
        <v>0</v>
      </c>
      <c r="F459" s="11">
        <f>BT[[#This Row],[AUM]]-D458</f>
        <v>-901671.27999997139</v>
      </c>
      <c r="G459" s="11">
        <f>BT[[#This Row],[∆ AUM]]-BT[[#This Row],[effetto mercato]]</f>
        <v>-901671.27999997139</v>
      </c>
    </row>
    <row r="460" spans="1:7">
      <c r="A460" s="4">
        <v>42669</v>
      </c>
      <c r="B460">
        <v>-3.2099999999999997E-2</v>
      </c>
      <c r="C460" s="6">
        <f>BT[[#This Row],[Variaz]]/100</f>
        <v>-3.2099999999999994E-4</v>
      </c>
      <c r="D460" s="10">
        <f>AUM[[#This Row],[ Etica Obbligazionario Breve Termine]]</f>
        <v>429642676.71999997</v>
      </c>
      <c r="E460" s="10">
        <f>D459*BT[[#This Row],[Variazione percentuale]]</f>
        <v>-137906.88569834997</v>
      </c>
      <c r="F460" s="11">
        <f>BT[[#This Row],[AUM]]-D459</f>
        <v>26210.369999945164</v>
      </c>
      <c r="G460" s="11">
        <f>BT[[#This Row],[∆ AUM]]-BT[[#This Row],[effetto mercato]]</f>
        <v>164117.25569829514</v>
      </c>
    </row>
    <row r="461" spans="1:7">
      <c r="A461" s="4">
        <v>42670</v>
      </c>
      <c r="B461">
        <v>-3.2099999999999997E-2</v>
      </c>
      <c r="C461" s="6">
        <f>BT[[#This Row],[Variaz]]/100</f>
        <v>-3.2099999999999994E-4</v>
      </c>
      <c r="D461" s="10">
        <f>AUM[[#This Row],[ Etica Obbligazionario Breve Termine]]</f>
        <v>429383629.71999997</v>
      </c>
      <c r="E461" s="10">
        <f>D460*BT[[#This Row],[Variazione percentuale]]</f>
        <v>-137915.29922711998</v>
      </c>
      <c r="F461" s="11">
        <f>BT[[#This Row],[AUM]]-D460</f>
        <v>-259047</v>
      </c>
      <c r="G461" s="11">
        <f>BT[[#This Row],[∆ AUM]]-BT[[#This Row],[effetto mercato]]</f>
        <v>-121131.70077288002</v>
      </c>
    </row>
    <row r="462" spans="1:7">
      <c r="A462" s="4">
        <v>42671</v>
      </c>
      <c r="B462">
        <v>-4.82E-2</v>
      </c>
      <c r="C462" s="6">
        <f>BT[[#This Row],[Variaz]]/100</f>
        <v>-4.8200000000000001E-4</v>
      </c>
      <c r="D462" s="10">
        <f>AUM[[#This Row],[ Etica Obbligazionario Breve Termine]]</f>
        <v>428757059.27999997</v>
      </c>
      <c r="E462" s="10">
        <f>D461*BT[[#This Row],[Variazione percentuale]]</f>
        <v>-206962.90952503998</v>
      </c>
      <c r="F462" s="11">
        <f>BT[[#This Row],[AUM]]-D461</f>
        <v>-626570.43999999762</v>
      </c>
      <c r="G462" s="11">
        <f>BT[[#This Row],[∆ AUM]]-BT[[#This Row],[effetto mercato]]</f>
        <v>-419607.53047495766</v>
      </c>
    </row>
    <row r="463" spans="1:7">
      <c r="A463" s="4">
        <v>42674</v>
      </c>
      <c r="B463">
        <v>-1.61E-2</v>
      </c>
      <c r="C463" s="6">
        <f>BT[[#This Row],[Variaz]]/100</f>
        <v>-1.6100000000000001E-4</v>
      </c>
      <c r="D463" s="10">
        <f>AUM[[#This Row],[ Etica Obbligazionario Breve Termine]]</f>
        <v>429011135.04999995</v>
      </c>
      <c r="E463" s="10">
        <f>D462*BT[[#This Row],[Variazione percentuale]]</f>
        <v>-69029.88654408</v>
      </c>
      <c r="F463" s="11">
        <f>BT[[#This Row],[AUM]]-D462</f>
        <v>254075.76999998093</v>
      </c>
      <c r="G463" s="11">
        <f>BT[[#This Row],[∆ AUM]]-BT[[#This Row],[effetto mercato]]</f>
        <v>323105.65654406091</v>
      </c>
    </row>
    <row r="464" spans="1:7">
      <c r="A464" s="4">
        <v>42676</v>
      </c>
      <c r="B464">
        <v>-3.2199999999999999E-2</v>
      </c>
      <c r="C464" s="6">
        <f>BT[[#This Row],[Variaz]]/100</f>
        <v>-3.2200000000000002E-4</v>
      </c>
      <c r="D464" s="10">
        <f>AUM[[#This Row],[ Etica Obbligazionario Breve Termine]]</f>
        <v>428375985.41999996</v>
      </c>
      <c r="E464" s="10">
        <f>D463*BT[[#This Row],[Variazione percentuale]]</f>
        <v>-138141.5854861</v>
      </c>
      <c r="F464" s="11">
        <f>BT[[#This Row],[AUM]]-D463</f>
        <v>-635149.62999999523</v>
      </c>
      <c r="G464" s="11">
        <f>BT[[#This Row],[∆ AUM]]-BT[[#This Row],[effetto mercato]]</f>
        <v>-497008.04451389523</v>
      </c>
    </row>
    <row r="465" spans="1:7">
      <c r="A465" s="4">
        <v>42677</v>
      </c>
      <c r="B465">
        <v>0</v>
      </c>
      <c r="C465" s="6">
        <f>BT[[#This Row],[Variaz]]/100</f>
        <v>0</v>
      </c>
      <c r="D465" s="10">
        <f>AUM[[#This Row],[ Etica Obbligazionario Breve Termine]]</f>
        <v>429509557.18000001</v>
      </c>
      <c r="E465" s="10">
        <f>D464*BT[[#This Row],[Variazione percentuale]]</f>
        <v>0</v>
      </c>
      <c r="F465" s="11">
        <f>BT[[#This Row],[AUM]]-D464</f>
        <v>1133571.7600000501</v>
      </c>
      <c r="G465" s="11">
        <f>BT[[#This Row],[∆ AUM]]-BT[[#This Row],[effetto mercato]]</f>
        <v>1133571.7600000501</v>
      </c>
    </row>
    <row r="466" spans="1:7">
      <c r="A466" s="4">
        <v>42678</v>
      </c>
      <c r="B466">
        <v>0</v>
      </c>
      <c r="C466" s="6">
        <f>BT[[#This Row],[Variaz]]/100</f>
        <v>0</v>
      </c>
      <c r="D466" s="10">
        <f>AUM[[#This Row],[ Etica Obbligazionario Breve Termine]]</f>
        <v>429674874.16000003</v>
      </c>
      <c r="E466" s="10">
        <f>D465*BT[[#This Row],[Variazione percentuale]]</f>
        <v>0</v>
      </c>
      <c r="F466" s="11">
        <f>BT[[#This Row],[AUM]]-D465</f>
        <v>165316.98000001907</v>
      </c>
      <c r="G466" s="11">
        <f>BT[[#This Row],[∆ AUM]]-BT[[#This Row],[effetto mercato]]</f>
        <v>165316.98000001907</v>
      </c>
    </row>
    <row r="467" spans="1:7">
      <c r="A467" s="4">
        <v>42681</v>
      </c>
      <c r="B467">
        <v>3.2199999999999999E-2</v>
      </c>
      <c r="C467" s="6">
        <f>BT[[#This Row],[Variaz]]/100</f>
        <v>3.2200000000000002E-4</v>
      </c>
      <c r="D467" s="10">
        <f>AUM[[#This Row],[ Etica Obbligazionario Breve Termine]]</f>
        <v>429903157.61000001</v>
      </c>
      <c r="E467" s="10">
        <f>D466*BT[[#This Row],[Variazione percentuale]]</f>
        <v>138355.30947952002</v>
      </c>
      <c r="F467" s="11">
        <f>BT[[#This Row],[AUM]]-D466</f>
        <v>228283.44999998808</v>
      </c>
      <c r="G467" s="11">
        <f>BT[[#This Row],[∆ AUM]]-BT[[#This Row],[effetto mercato]]</f>
        <v>89928.140520468063</v>
      </c>
    </row>
    <row r="468" spans="1:7">
      <c r="A468" s="4">
        <v>42682</v>
      </c>
      <c r="B468">
        <v>0</v>
      </c>
      <c r="C468" s="6">
        <f>BT[[#This Row],[Variaz]]/100</f>
        <v>0</v>
      </c>
      <c r="D468" s="10">
        <f>AUM[[#This Row],[ Etica Obbligazionario Breve Termine]]</f>
        <v>429899198.5</v>
      </c>
      <c r="E468" s="10">
        <f>D467*BT[[#This Row],[Variazione percentuale]]</f>
        <v>0</v>
      </c>
      <c r="F468" s="11">
        <f>BT[[#This Row],[AUM]]-D467</f>
        <v>-3959.1100000143051</v>
      </c>
      <c r="G468" s="11">
        <f>BT[[#This Row],[∆ AUM]]-BT[[#This Row],[effetto mercato]]</f>
        <v>-3959.1100000143051</v>
      </c>
    </row>
    <row r="469" spans="1:7">
      <c r="A469" s="4">
        <v>42683</v>
      </c>
      <c r="B469">
        <v>-1.61E-2</v>
      </c>
      <c r="C469" s="6">
        <f>BT[[#This Row],[Variaz]]/100</f>
        <v>-1.6100000000000001E-4</v>
      </c>
      <c r="D469" s="10">
        <f>AUM[[#This Row],[ Etica Obbligazionario Breve Termine]]</f>
        <v>428115056.33999997</v>
      </c>
      <c r="E469" s="10">
        <f>D468*BT[[#This Row],[Variazione percentuale]]</f>
        <v>-69213.770958499998</v>
      </c>
      <c r="F469" s="11">
        <f>BT[[#This Row],[AUM]]-D468</f>
        <v>-1784142.1600000262</v>
      </c>
      <c r="G469" s="11">
        <f>BT[[#This Row],[∆ AUM]]-BT[[#This Row],[effetto mercato]]</f>
        <v>-1714928.3890415262</v>
      </c>
    </row>
    <row r="470" spans="1:7">
      <c r="A470" s="4">
        <v>42684</v>
      </c>
      <c r="B470">
        <v>-1.61E-2</v>
      </c>
      <c r="C470" s="6">
        <f>BT[[#This Row],[Variaz]]/100</f>
        <v>-1.6100000000000001E-4</v>
      </c>
      <c r="D470" s="10">
        <f>AUM[[#This Row],[ Etica Obbligazionario Breve Termine]]</f>
        <v>427192394.78000003</v>
      </c>
      <c r="E470" s="10">
        <f>D469*BT[[#This Row],[Variazione percentuale]]</f>
        <v>-68926.524070739993</v>
      </c>
      <c r="F470" s="11">
        <f>BT[[#This Row],[AUM]]-D469</f>
        <v>-922661.55999994278</v>
      </c>
      <c r="G470" s="11">
        <f>BT[[#This Row],[∆ AUM]]-BT[[#This Row],[effetto mercato]]</f>
        <v>-853735.0359292028</v>
      </c>
    </row>
    <row r="471" spans="1:7">
      <c r="A471" s="4">
        <v>42685</v>
      </c>
      <c r="B471">
        <v>-4.82E-2</v>
      </c>
      <c r="C471" s="6">
        <f>BT[[#This Row],[Variaz]]/100</f>
        <v>-4.8200000000000001E-4</v>
      </c>
      <c r="D471" s="10">
        <f>AUM[[#This Row],[ Etica Obbligazionario Breve Termine]]</f>
        <v>426928208.54000002</v>
      </c>
      <c r="E471" s="10">
        <f>D470*BT[[#This Row],[Variazione percentuale]]</f>
        <v>-205906.73428396002</v>
      </c>
      <c r="F471" s="11">
        <f>BT[[#This Row],[AUM]]-D470</f>
        <v>-264186.24000000954</v>
      </c>
      <c r="G471" s="11">
        <f>BT[[#This Row],[∆ AUM]]-BT[[#This Row],[effetto mercato]]</f>
        <v>-58279.50571604952</v>
      </c>
    </row>
    <row r="472" spans="1:7">
      <c r="A472" s="4">
        <v>42688</v>
      </c>
      <c r="B472">
        <v>-1.61E-2</v>
      </c>
      <c r="C472" s="6">
        <f>BT[[#This Row],[Variaz]]/100</f>
        <v>-1.6100000000000001E-4</v>
      </c>
      <c r="D472" s="10">
        <f>AUM[[#This Row],[ Etica Obbligazionario Breve Termine]]</f>
        <v>426993928.69</v>
      </c>
      <c r="E472" s="10">
        <f>D471*BT[[#This Row],[Variazione percentuale]]</f>
        <v>-68735.441574940007</v>
      </c>
      <c r="F472" s="11">
        <f>BT[[#This Row],[AUM]]-D471</f>
        <v>65720.149999976158</v>
      </c>
      <c r="G472" s="11">
        <f>BT[[#This Row],[∆ AUM]]-BT[[#This Row],[effetto mercato]]</f>
        <v>134455.59157491615</v>
      </c>
    </row>
    <row r="473" spans="1:7">
      <c r="A473" s="4">
        <v>42689</v>
      </c>
      <c r="B473">
        <v>3.2199999999999999E-2</v>
      </c>
      <c r="C473" s="6">
        <f>BT[[#This Row],[Variaz]]/100</f>
        <v>3.2200000000000002E-4</v>
      </c>
      <c r="D473" s="10">
        <f>AUM[[#This Row],[ Etica Obbligazionario Breve Termine]]</f>
        <v>427231166.81999999</v>
      </c>
      <c r="E473" s="10">
        <f>D472*BT[[#This Row],[Variazione percentuale]]</f>
        <v>137492.04503818002</v>
      </c>
      <c r="F473" s="11">
        <f>BT[[#This Row],[AUM]]-D472</f>
        <v>237238.12999999523</v>
      </c>
      <c r="G473" s="11">
        <f>BT[[#This Row],[∆ AUM]]-BT[[#This Row],[effetto mercato]]</f>
        <v>99746.084961815213</v>
      </c>
    </row>
    <row r="474" spans="1:7">
      <c r="A474" s="4">
        <v>42690</v>
      </c>
      <c r="B474">
        <v>-3.2199999999999999E-2</v>
      </c>
      <c r="C474" s="6">
        <f>BT[[#This Row],[Variaz]]/100</f>
        <v>-3.2200000000000002E-4</v>
      </c>
      <c r="D474" s="10">
        <f>AUM[[#This Row],[ Etica Obbligazionario Breve Termine]]</f>
        <v>427429557.38999999</v>
      </c>
      <c r="E474" s="10">
        <f>D473*BT[[#This Row],[Variazione percentuale]]</f>
        <v>-137568.43571604</v>
      </c>
      <c r="F474" s="11">
        <f>BT[[#This Row],[AUM]]-D473</f>
        <v>198390.56999999285</v>
      </c>
      <c r="G474" s="11">
        <f>BT[[#This Row],[∆ AUM]]-BT[[#This Row],[effetto mercato]]</f>
        <v>335959.00571603281</v>
      </c>
    </row>
    <row r="475" spans="1:7">
      <c r="A475" s="4">
        <v>42691</v>
      </c>
      <c r="B475">
        <v>-1.61E-2</v>
      </c>
      <c r="C475" s="6">
        <f>BT[[#This Row],[Variaz]]/100</f>
        <v>-1.6100000000000001E-4</v>
      </c>
      <c r="D475" s="10">
        <f>AUM[[#This Row],[ Etica Obbligazionario Breve Termine]]</f>
        <v>427237251.49000001</v>
      </c>
      <c r="E475" s="10">
        <f>D474*BT[[#This Row],[Variazione percentuale]]</f>
        <v>-68816.15873979</v>
      </c>
      <c r="F475" s="11">
        <f>BT[[#This Row],[AUM]]-D474</f>
        <v>-192305.89999997616</v>
      </c>
      <c r="G475" s="11">
        <f>BT[[#This Row],[∆ AUM]]-BT[[#This Row],[effetto mercato]]</f>
        <v>-123489.74126018616</v>
      </c>
    </row>
    <row r="476" spans="1:7">
      <c r="A476" s="4">
        <v>42692</v>
      </c>
      <c r="B476">
        <v>0</v>
      </c>
      <c r="C476" s="6">
        <f>BT[[#This Row],[Variaz]]/100</f>
        <v>0</v>
      </c>
      <c r="D476" s="10">
        <f>AUM[[#This Row],[ Etica Obbligazionario Breve Termine]]</f>
        <v>427303927.01999998</v>
      </c>
      <c r="E476" s="10">
        <f>D475*BT[[#This Row],[Variazione percentuale]]</f>
        <v>0</v>
      </c>
      <c r="F476" s="11">
        <f>BT[[#This Row],[AUM]]-D475</f>
        <v>66675.52999997139</v>
      </c>
      <c r="G476" s="11">
        <f>BT[[#This Row],[∆ AUM]]-BT[[#This Row],[effetto mercato]]</f>
        <v>66675.52999997139</v>
      </c>
    </row>
    <row r="477" spans="1:7">
      <c r="A477" s="4">
        <v>42695</v>
      </c>
      <c r="B477">
        <v>1.61E-2</v>
      </c>
      <c r="C477" s="6">
        <f>BT[[#This Row],[Variaz]]/100</f>
        <v>1.6100000000000001E-4</v>
      </c>
      <c r="D477" s="10">
        <f>AUM[[#This Row],[ Etica Obbligazionario Breve Termine]]</f>
        <v>426788861.80999994</v>
      </c>
      <c r="E477" s="10">
        <f>D476*BT[[#This Row],[Variazione percentuale]]</f>
        <v>68795.932250220008</v>
      </c>
      <c r="F477" s="11">
        <f>BT[[#This Row],[AUM]]-D476</f>
        <v>-515065.21000003815</v>
      </c>
      <c r="G477" s="11">
        <f>BT[[#This Row],[∆ AUM]]-BT[[#This Row],[effetto mercato]]</f>
        <v>-583861.14225025813</v>
      </c>
    </row>
    <row r="478" spans="1:7">
      <c r="A478" s="4">
        <v>42696</v>
      </c>
      <c r="B478">
        <v>3.2199999999999999E-2</v>
      </c>
      <c r="C478" s="6">
        <f>BT[[#This Row],[Variaz]]/100</f>
        <v>3.2200000000000002E-4</v>
      </c>
      <c r="D478" s="10">
        <f>AUM[[#This Row],[ Etica Obbligazionario Breve Termine]]</f>
        <v>426924283.79000002</v>
      </c>
      <c r="E478" s="10">
        <f>D477*BT[[#This Row],[Variazione percentuale]]</f>
        <v>137426.01350281999</v>
      </c>
      <c r="F478" s="11">
        <f>BT[[#This Row],[AUM]]-D477</f>
        <v>135421.98000007868</v>
      </c>
      <c r="G478" s="11">
        <f>BT[[#This Row],[∆ AUM]]-BT[[#This Row],[effetto mercato]]</f>
        <v>-2004.0335027413093</v>
      </c>
    </row>
    <row r="479" spans="1:7">
      <c r="A479" s="4">
        <v>42697</v>
      </c>
      <c r="B479">
        <v>-4.8300000000000003E-2</v>
      </c>
      <c r="C479" s="6">
        <f>BT[[#This Row],[Variaz]]/100</f>
        <v>-4.8300000000000003E-4</v>
      </c>
      <c r="D479" s="10">
        <f>AUM[[#This Row],[ Etica Obbligazionario Breve Termine]]</f>
        <v>427124649.96000004</v>
      </c>
      <c r="E479" s="10">
        <f>D478*BT[[#This Row],[Variazione percentuale]]</f>
        <v>-206204.42907057001</v>
      </c>
      <c r="F479" s="11">
        <f>BT[[#This Row],[AUM]]-D478</f>
        <v>200366.17000001669</v>
      </c>
      <c r="G479" s="11">
        <f>BT[[#This Row],[∆ AUM]]-BT[[#This Row],[effetto mercato]]</f>
        <v>406570.59907058673</v>
      </c>
    </row>
    <row r="480" spans="1:7">
      <c r="A480" s="4">
        <v>42698</v>
      </c>
      <c r="B480">
        <v>-1.61E-2</v>
      </c>
      <c r="C480" s="6">
        <f>BT[[#This Row],[Variaz]]/100</f>
        <v>-1.6100000000000001E-4</v>
      </c>
      <c r="D480" s="10">
        <f>AUM[[#This Row],[ Etica Obbligazionario Breve Termine]]</f>
        <v>426455860.02999997</v>
      </c>
      <c r="E480" s="10">
        <f>D479*BT[[#This Row],[Variazione percentuale]]</f>
        <v>-68767.068643560007</v>
      </c>
      <c r="F480" s="11">
        <f>BT[[#This Row],[AUM]]-D479</f>
        <v>-668789.93000006676</v>
      </c>
      <c r="G480" s="11">
        <f>BT[[#This Row],[∆ AUM]]-BT[[#This Row],[effetto mercato]]</f>
        <v>-600022.86135650671</v>
      </c>
    </row>
    <row r="481" spans="1:7">
      <c r="A481" s="4">
        <v>42699</v>
      </c>
      <c r="B481">
        <v>0</v>
      </c>
      <c r="C481" s="6">
        <f>BT[[#This Row],[Variaz]]/100</f>
        <v>0</v>
      </c>
      <c r="D481" s="10">
        <f>AUM[[#This Row],[ Etica Obbligazionario Breve Termine]]</f>
        <v>427565907.44999999</v>
      </c>
      <c r="E481" s="10">
        <f>D480*BT[[#This Row],[Variazione percentuale]]</f>
        <v>0</v>
      </c>
      <c r="F481" s="11">
        <f>BT[[#This Row],[AUM]]-D480</f>
        <v>1110047.4200000167</v>
      </c>
      <c r="G481" s="11">
        <f>BT[[#This Row],[∆ AUM]]-BT[[#This Row],[effetto mercato]]</f>
        <v>1110047.4200000167</v>
      </c>
    </row>
    <row r="482" spans="1:7">
      <c r="A482" s="4">
        <v>42702</v>
      </c>
      <c r="B482">
        <v>0</v>
      </c>
      <c r="C482" s="6">
        <f>BT[[#This Row],[Variaz]]/100</f>
        <v>0</v>
      </c>
      <c r="D482" s="10">
        <f>AUM[[#This Row],[ Etica Obbligazionario Breve Termine]]</f>
        <v>428106263.01000005</v>
      </c>
      <c r="E482" s="10">
        <f>D481*BT[[#This Row],[Variazione percentuale]]</f>
        <v>0</v>
      </c>
      <c r="F482" s="11">
        <f>BT[[#This Row],[AUM]]-D481</f>
        <v>540355.56000006199</v>
      </c>
      <c r="G482" s="11">
        <f>BT[[#This Row],[∆ AUM]]-BT[[#This Row],[effetto mercato]]</f>
        <v>540355.56000006199</v>
      </c>
    </row>
    <row r="483" spans="1:7">
      <c r="A483" s="4">
        <v>42703</v>
      </c>
      <c r="B483">
        <v>3.2199999999999999E-2</v>
      </c>
      <c r="C483" s="6">
        <f>BT[[#This Row],[Variaz]]/100</f>
        <v>3.2200000000000002E-4</v>
      </c>
      <c r="D483" s="10">
        <f>AUM[[#This Row],[ Etica Obbligazionario Breve Termine]]</f>
        <v>427856399.60000002</v>
      </c>
      <c r="E483" s="10">
        <f>D482*BT[[#This Row],[Variazione percentuale]]</f>
        <v>137850.21668922002</v>
      </c>
      <c r="F483" s="11">
        <f>BT[[#This Row],[AUM]]-D482</f>
        <v>-249863.41000002623</v>
      </c>
      <c r="G483" s="11">
        <f>BT[[#This Row],[∆ AUM]]-BT[[#This Row],[effetto mercato]]</f>
        <v>-387713.62668924627</v>
      </c>
    </row>
    <row r="484" spans="1:7">
      <c r="A484" s="4">
        <v>42704</v>
      </c>
      <c r="B484">
        <v>1.61E-2</v>
      </c>
      <c r="C484" s="6">
        <f>BT[[#This Row],[Variaz]]/100</f>
        <v>1.6100000000000001E-4</v>
      </c>
      <c r="D484" s="10">
        <f>AUM[[#This Row],[ Etica Obbligazionario Breve Termine]]</f>
        <v>427125363.63</v>
      </c>
      <c r="E484" s="10">
        <f>D483*BT[[#This Row],[Variazione percentuale]]</f>
        <v>68884.880335600013</v>
      </c>
      <c r="F484" s="11">
        <f>BT[[#This Row],[AUM]]-D483</f>
        <v>-731035.97000002861</v>
      </c>
      <c r="G484" s="11">
        <f>BT[[#This Row],[∆ AUM]]-BT[[#This Row],[effetto mercato]]</f>
        <v>-799920.85033562861</v>
      </c>
    </row>
    <row r="485" spans="1:7">
      <c r="A485" s="4">
        <v>42705</v>
      </c>
      <c r="B485">
        <v>-3.2199999999999999E-2</v>
      </c>
      <c r="C485" s="6">
        <f>BT[[#This Row],[Variaz]]/100</f>
        <v>-3.2200000000000002E-4</v>
      </c>
      <c r="D485" s="10">
        <f>AUM[[#This Row],[ Etica Obbligazionario Breve Termine]]</f>
        <v>426357272.97000003</v>
      </c>
      <c r="E485" s="10">
        <f>D484*BT[[#This Row],[Variazione percentuale]]</f>
        <v>-137534.36708886002</v>
      </c>
      <c r="F485" s="11">
        <f>BT[[#This Row],[AUM]]-D484</f>
        <v>-768090.65999996662</v>
      </c>
      <c r="G485" s="11">
        <f>BT[[#This Row],[∆ AUM]]-BT[[#This Row],[effetto mercato]]</f>
        <v>-630556.2929111066</v>
      </c>
    </row>
    <row r="486" spans="1:7">
      <c r="A486" s="4">
        <v>42706</v>
      </c>
      <c r="B486">
        <v>4.8300000000000003E-2</v>
      </c>
      <c r="C486" s="6">
        <f>BT[[#This Row],[Variaz]]/100</f>
        <v>4.8300000000000003E-4</v>
      </c>
      <c r="D486" s="10">
        <f>AUM[[#This Row],[ Etica Obbligazionario Breve Termine]]</f>
        <v>426660681.44</v>
      </c>
      <c r="E486" s="10">
        <f>D485*BT[[#This Row],[Variazione percentuale]]</f>
        <v>205930.56284451002</v>
      </c>
      <c r="F486" s="11">
        <f>BT[[#This Row],[AUM]]-D485</f>
        <v>303408.46999996901</v>
      </c>
      <c r="G486" s="11">
        <f>BT[[#This Row],[∆ AUM]]-BT[[#This Row],[effetto mercato]]</f>
        <v>97477.90715545899</v>
      </c>
    </row>
    <row r="487" spans="1:7">
      <c r="A487" s="4">
        <v>42709</v>
      </c>
      <c r="B487">
        <v>0</v>
      </c>
      <c r="C487" s="6">
        <f>BT[[#This Row],[Variaz]]/100</f>
        <v>0</v>
      </c>
      <c r="D487" s="10">
        <f>AUM[[#This Row],[ Etica Obbligazionario Breve Termine]]</f>
        <v>426622148.36000001</v>
      </c>
      <c r="E487" s="10">
        <f>D486*BT[[#This Row],[Variazione percentuale]]</f>
        <v>0</v>
      </c>
      <c r="F487" s="11">
        <f>BT[[#This Row],[AUM]]-D486</f>
        <v>-38533.079999983311</v>
      </c>
      <c r="G487" s="11">
        <f>BT[[#This Row],[∆ AUM]]-BT[[#This Row],[effetto mercato]]</f>
        <v>-38533.079999983311</v>
      </c>
    </row>
    <row r="488" spans="1:7">
      <c r="A488" s="4">
        <v>42710</v>
      </c>
      <c r="B488">
        <v>4.8300000000000003E-2</v>
      </c>
      <c r="C488" s="6">
        <f>BT[[#This Row],[Variaz]]/100</f>
        <v>4.8300000000000003E-4</v>
      </c>
      <c r="D488" s="10">
        <f>AUM[[#This Row],[ Etica Obbligazionario Breve Termine]]</f>
        <v>426913598.31</v>
      </c>
      <c r="E488" s="10">
        <f>D487*BT[[#This Row],[Variazione percentuale]]</f>
        <v>206058.49765788001</v>
      </c>
      <c r="F488" s="11">
        <f>BT[[#This Row],[AUM]]-D487</f>
        <v>291449.94999998808</v>
      </c>
      <c r="G488" s="11">
        <f>BT[[#This Row],[∆ AUM]]-BT[[#This Row],[effetto mercato]]</f>
        <v>85391.452342108067</v>
      </c>
    </row>
    <row r="489" spans="1:7">
      <c r="A489" s="4">
        <v>42711</v>
      </c>
      <c r="B489">
        <v>0</v>
      </c>
      <c r="C489" s="6">
        <f>BT[[#This Row],[Variaz]]/100</f>
        <v>0</v>
      </c>
      <c r="D489" s="10">
        <f>AUM[[#This Row],[ Etica Obbligazionario Breve Termine]]</f>
        <v>427213802.97000003</v>
      </c>
      <c r="E489" s="10">
        <f>D488*BT[[#This Row],[Variazione percentuale]]</f>
        <v>0</v>
      </c>
      <c r="F489" s="11">
        <f>BT[[#This Row],[AUM]]-D488</f>
        <v>300204.66000002623</v>
      </c>
      <c r="G489" s="11">
        <f>BT[[#This Row],[∆ AUM]]-BT[[#This Row],[effetto mercato]]</f>
        <v>300204.66000002623</v>
      </c>
    </row>
    <row r="490" spans="1:7">
      <c r="A490" s="4">
        <v>42713</v>
      </c>
      <c r="B490">
        <v>8.0399999999999999E-2</v>
      </c>
      <c r="C490" s="6">
        <f>BT[[#This Row],[Variaz]]/100</f>
        <v>8.0400000000000003E-4</v>
      </c>
      <c r="D490" s="10">
        <f>AUM[[#This Row],[ Etica Obbligazionario Breve Termine]]</f>
        <v>427973150.19</v>
      </c>
      <c r="E490" s="10">
        <f>D489*BT[[#This Row],[Variazione percentuale]]</f>
        <v>343479.89758788003</v>
      </c>
      <c r="F490" s="11">
        <f>BT[[#This Row],[AUM]]-D489</f>
        <v>759347.21999996901</v>
      </c>
      <c r="G490" s="11">
        <f>BT[[#This Row],[∆ AUM]]-BT[[#This Row],[effetto mercato]]</f>
        <v>415867.32241208898</v>
      </c>
    </row>
    <row r="491" spans="1:7">
      <c r="A491" s="4">
        <v>42716</v>
      </c>
      <c r="B491">
        <v>3.2099999999999997E-2</v>
      </c>
      <c r="C491" s="6">
        <f>BT[[#This Row],[Variaz]]/100</f>
        <v>3.2099999999999994E-4</v>
      </c>
      <c r="D491" s="10">
        <f>AUM[[#This Row],[ Etica Obbligazionario Breve Termine]]</f>
        <v>428019529.82999998</v>
      </c>
      <c r="E491" s="10">
        <f>D490*BT[[#This Row],[Variazione percentuale]]</f>
        <v>137379.38121098999</v>
      </c>
      <c r="F491" s="11">
        <f>BT[[#This Row],[AUM]]-D490</f>
        <v>46379.639999985695</v>
      </c>
      <c r="G491" s="11">
        <f>BT[[#This Row],[∆ AUM]]-BT[[#This Row],[effetto mercato]]</f>
        <v>-90999.741211004293</v>
      </c>
    </row>
    <row r="492" spans="1:7">
      <c r="A492" s="4">
        <v>42717</v>
      </c>
      <c r="B492">
        <v>1.61E-2</v>
      </c>
      <c r="C492" s="6">
        <f>BT[[#This Row],[Variaz]]/100</f>
        <v>1.6100000000000001E-4</v>
      </c>
      <c r="D492" s="10">
        <f>AUM[[#This Row],[ Etica Obbligazionario Breve Termine]]</f>
        <v>427827950.06</v>
      </c>
      <c r="E492" s="10">
        <f>D491*BT[[#This Row],[Variazione percentuale]]</f>
        <v>68911.144302629997</v>
      </c>
      <c r="F492" s="11">
        <f>BT[[#This Row],[AUM]]-D491</f>
        <v>-191579.76999998093</v>
      </c>
      <c r="G492" s="11">
        <f>BT[[#This Row],[∆ AUM]]-BT[[#This Row],[effetto mercato]]</f>
        <v>-260490.91430261091</v>
      </c>
    </row>
    <row r="493" spans="1:7">
      <c r="A493" s="4">
        <v>42718</v>
      </c>
      <c r="B493">
        <v>1.61E-2</v>
      </c>
      <c r="C493" s="6">
        <f>BT[[#This Row],[Variaz]]/100</f>
        <v>1.6100000000000001E-4</v>
      </c>
      <c r="D493" s="10">
        <f>AUM[[#This Row],[ Etica Obbligazionario Breve Termine]]</f>
        <v>427874114.47000003</v>
      </c>
      <c r="E493" s="10">
        <f>D492*BT[[#This Row],[Variazione percentuale]]</f>
        <v>68880.299959659998</v>
      </c>
      <c r="F493" s="11">
        <f>BT[[#This Row],[AUM]]-D492</f>
        <v>46164.410000026226</v>
      </c>
      <c r="G493" s="11">
        <f>BT[[#This Row],[∆ AUM]]-BT[[#This Row],[effetto mercato]]</f>
        <v>-22715.889959633772</v>
      </c>
    </row>
    <row r="494" spans="1:7">
      <c r="A494" s="4">
        <v>42719</v>
      </c>
      <c r="B494">
        <v>-1.61E-2</v>
      </c>
      <c r="C494" s="6">
        <f>BT[[#This Row],[Variaz]]/100</f>
        <v>-1.6100000000000001E-4</v>
      </c>
      <c r="D494" s="10">
        <f>AUM[[#This Row],[ Etica Obbligazionario Breve Termine]]</f>
        <v>426658901.10999995</v>
      </c>
      <c r="E494" s="10">
        <f>D493*BT[[#This Row],[Variazione percentuale]]</f>
        <v>-68887.73242967001</v>
      </c>
      <c r="F494" s="11">
        <f>BT[[#This Row],[AUM]]-D493</f>
        <v>-1215213.3600000739</v>
      </c>
      <c r="G494" s="11">
        <f>BT[[#This Row],[∆ AUM]]-BT[[#This Row],[effetto mercato]]</f>
        <v>-1146325.627570404</v>
      </c>
    </row>
    <row r="495" spans="1:7">
      <c r="A495" s="4">
        <v>42720</v>
      </c>
      <c r="B495">
        <v>0</v>
      </c>
      <c r="C495" s="6">
        <f>BT[[#This Row],[Variaz]]/100</f>
        <v>0</v>
      </c>
      <c r="D495" s="10">
        <f>AUM[[#This Row],[ Etica Obbligazionario Breve Termine]]</f>
        <v>426893939.29000002</v>
      </c>
      <c r="E495" s="10">
        <f>D494*BT[[#This Row],[Variazione percentuale]]</f>
        <v>0</v>
      </c>
      <c r="F495" s="11">
        <f>BT[[#This Row],[AUM]]-D494</f>
        <v>235038.18000006676</v>
      </c>
      <c r="G495" s="11">
        <f>BT[[#This Row],[∆ AUM]]-BT[[#This Row],[effetto mercato]]</f>
        <v>235038.18000006676</v>
      </c>
    </row>
    <row r="496" spans="1:7">
      <c r="A496" s="4">
        <v>42723</v>
      </c>
      <c r="B496">
        <v>1.61E-2</v>
      </c>
      <c r="C496" s="6">
        <f>BT[[#This Row],[Variaz]]/100</f>
        <v>1.6100000000000001E-4</v>
      </c>
      <c r="D496" s="10">
        <f>AUM[[#This Row],[ Etica Obbligazionario Breve Termine]]</f>
        <v>427112294.52999997</v>
      </c>
      <c r="E496" s="10">
        <f>D495*BT[[#This Row],[Variazione percentuale]]</f>
        <v>68729.924225690003</v>
      </c>
      <c r="F496" s="11">
        <f>BT[[#This Row],[AUM]]-D495</f>
        <v>218355.23999994993</v>
      </c>
      <c r="G496" s="11">
        <f>BT[[#This Row],[∆ AUM]]-BT[[#This Row],[effetto mercato]]</f>
        <v>149625.31577425991</v>
      </c>
    </row>
    <row r="497" spans="1:7">
      <c r="A497" s="4">
        <v>42724</v>
      </c>
      <c r="B497">
        <v>1.61E-2</v>
      </c>
      <c r="C497" s="6">
        <f>BT[[#This Row],[Variaz]]/100</f>
        <v>1.6100000000000001E-4</v>
      </c>
      <c r="D497" s="10">
        <f>AUM[[#This Row],[ Etica Obbligazionario Breve Termine]]</f>
        <v>427140229.11000001</v>
      </c>
      <c r="E497" s="10">
        <f>D496*BT[[#This Row],[Variazione percentuale]]</f>
        <v>68765.079419329995</v>
      </c>
      <c r="F497" s="11">
        <f>BT[[#This Row],[AUM]]-D496</f>
        <v>27934.580000042915</v>
      </c>
      <c r="G497" s="11">
        <f>BT[[#This Row],[∆ AUM]]-BT[[#This Row],[effetto mercato]]</f>
        <v>-40830.49941928708</v>
      </c>
    </row>
    <row r="498" spans="1:7">
      <c r="A498" s="4">
        <v>42725</v>
      </c>
      <c r="B498">
        <v>0</v>
      </c>
      <c r="C498" s="6">
        <f>BT[[#This Row],[Variaz]]/100</f>
        <v>0</v>
      </c>
      <c r="D498" s="10">
        <f>AUM[[#This Row],[ Etica Obbligazionario Breve Termine]]</f>
        <v>430169645.29000002</v>
      </c>
      <c r="E498" s="10">
        <f>D497*BT[[#This Row],[Variazione percentuale]]</f>
        <v>0</v>
      </c>
      <c r="F498" s="11">
        <f>BT[[#This Row],[AUM]]-D497</f>
        <v>3029416.1800000072</v>
      </c>
      <c r="G498" s="11">
        <f>BT[[#This Row],[∆ AUM]]-BT[[#This Row],[effetto mercato]]</f>
        <v>3029416.1800000072</v>
      </c>
    </row>
    <row r="499" spans="1:7">
      <c r="A499" s="4">
        <v>42726</v>
      </c>
      <c r="B499">
        <v>-1.61E-2</v>
      </c>
      <c r="C499" s="6">
        <f>BT[[#This Row],[Variaz]]/100</f>
        <v>-1.6100000000000001E-4</v>
      </c>
      <c r="D499" s="10">
        <f>AUM[[#This Row],[ Etica Obbligazionario Breve Termine]]</f>
        <v>430423180.13999999</v>
      </c>
      <c r="E499" s="10">
        <f>D498*BT[[#This Row],[Variazione percentuale]]</f>
        <v>-69257.312891690002</v>
      </c>
      <c r="F499" s="11">
        <f>BT[[#This Row],[AUM]]-D498</f>
        <v>253534.84999996424</v>
      </c>
      <c r="G499" s="11">
        <f>BT[[#This Row],[∆ AUM]]-BT[[#This Row],[effetto mercato]]</f>
        <v>322792.16289165424</v>
      </c>
    </row>
    <row r="500" spans="1:7">
      <c r="A500" s="4">
        <v>42727</v>
      </c>
      <c r="B500">
        <v>0</v>
      </c>
      <c r="C500" s="6">
        <f>BT[[#This Row],[Variaz]]/100</f>
        <v>0</v>
      </c>
      <c r="D500" s="10">
        <f>AUM[[#This Row],[ Etica Obbligazionario Breve Termine]]</f>
        <v>430380188.65000004</v>
      </c>
      <c r="E500" s="10">
        <f>D499*BT[[#This Row],[Variazione percentuale]]</f>
        <v>0</v>
      </c>
      <c r="F500" s="11">
        <f>BT[[#This Row],[AUM]]-D499</f>
        <v>-42991.489999949932</v>
      </c>
      <c r="G500" s="11">
        <f>BT[[#This Row],[∆ AUM]]-BT[[#This Row],[effetto mercato]]</f>
        <v>-42991.489999949932</v>
      </c>
    </row>
    <row r="501" spans="1:7">
      <c r="A501" s="4">
        <v>42731</v>
      </c>
      <c r="B501">
        <v>1.61E-2</v>
      </c>
      <c r="C501" s="6">
        <f>BT[[#This Row],[Variaz]]/100</f>
        <v>1.6100000000000001E-4</v>
      </c>
      <c r="D501" s="10">
        <f>AUM[[#This Row],[ Etica Obbligazionario Breve Termine]]</f>
        <v>431828845.03000003</v>
      </c>
      <c r="E501" s="10">
        <f>D500*BT[[#This Row],[Variazione percentuale]]</f>
        <v>69291.210372650006</v>
      </c>
      <c r="F501" s="11">
        <f>BT[[#This Row],[AUM]]-D500</f>
        <v>1448656.3799999952</v>
      </c>
      <c r="G501" s="11">
        <f>BT[[#This Row],[∆ AUM]]-BT[[#This Row],[effetto mercato]]</f>
        <v>1379365.1696273452</v>
      </c>
    </row>
    <row r="502" spans="1:7">
      <c r="A502" s="4">
        <v>42732</v>
      </c>
      <c r="B502">
        <v>1.61E-2</v>
      </c>
      <c r="C502" s="6">
        <f>BT[[#This Row],[Variaz]]/100</f>
        <v>1.6100000000000001E-4</v>
      </c>
      <c r="D502" s="10">
        <f>AUM[[#This Row],[ Etica Obbligazionario Breve Termine]]</f>
        <v>432162853.59999996</v>
      </c>
      <c r="E502" s="10">
        <f>D501*BT[[#This Row],[Variazione percentuale]]</f>
        <v>69524.44404983001</v>
      </c>
      <c r="F502" s="11">
        <f>BT[[#This Row],[AUM]]-D501</f>
        <v>334008.56999993324</v>
      </c>
      <c r="G502" s="11">
        <f>BT[[#This Row],[∆ AUM]]-BT[[#This Row],[effetto mercato]]</f>
        <v>264484.12595010322</v>
      </c>
    </row>
    <row r="503" spans="1:7">
      <c r="A503" s="4">
        <v>42733</v>
      </c>
      <c r="B503">
        <v>-1.61E-2</v>
      </c>
      <c r="C503" s="6">
        <f>BT[[#This Row],[Variaz]]/100</f>
        <v>-1.6100000000000001E-4</v>
      </c>
      <c r="D503" s="10">
        <f>AUM[[#This Row],[ Etica Obbligazionario Breve Termine]]</f>
        <v>432050680.04000002</v>
      </c>
      <c r="E503" s="10">
        <f>D502*BT[[#This Row],[Variazione percentuale]]</f>
        <v>-69578.219429599994</v>
      </c>
      <c r="F503" s="11">
        <f>BT[[#This Row],[AUM]]-D502</f>
        <v>-112173.55999994278</v>
      </c>
      <c r="G503" s="11">
        <f>BT[[#This Row],[∆ AUM]]-BT[[#This Row],[effetto mercato]]</f>
        <v>-42595.340570342785</v>
      </c>
    </row>
    <row r="504" spans="1:7">
      <c r="A504" s="4">
        <v>42734</v>
      </c>
      <c r="B504">
        <v>-1.61E-2</v>
      </c>
      <c r="C504" s="6">
        <f>BT[[#This Row],[Variaz]]/100</f>
        <v>-1.6100000000000001E-4</v>
      </c>
      <c r="D504" s="10">
        <f>AUM[[#This Row],[ Etica Obbligazionario Breve Termine]]</f>
        <v>432450442.75999999</v>
      </c>
      <c r="E504" s="10">
        <f>D503*BT[[#This Row],[Variazione percentuale]]</f>
        <v>-69560.15948644001</v>
      </c>
      <c r="F504" s="11">
        <f>BT[[#This Row],[AUM]]-D503</f>
        <v>399762.71999996901</v>
      </c>
      <c r="G504" s="11">
        <f>BT[[#This Row],[∆ AUM]]-BT[[#This Row],[effetto mercato]]</f>
        <v>469322.87948640902</v>
      </c>
    </row>
    <row r="505" spans="1:7">
      <c r="A505" s="4">
        <v>42737</v>
      </c>
      <c r="B505">
        <v>3.2099999999999997E-2</v>
      </c>
      <c r="C505" s="6">
        <f>BT[[#This Row],[Variaz]]/100</f>
        <v>3.2099999999999994E-4</v>
      </c>
      <c r="D505" s="10">
        <f>AUM[[#This Row],[ Etica Obbligazionario Breve Termine]]</f>
        <v>432206911.60999995</v>
      </c>
      <c r="E505" s="10">
        <f>D504*BT[[#This Row],[Variazione percentuale]]</f>
        <v>138816.59212595999</v>
      </c>
      <c r="F505" s="11">
        <f>BT[[#This Row],[AUM]]-D504</f>
        <v>-243531.15000003576</v>
      </c>
      <c r="G505" s="11">
        <f>BT[[#This Row],[∆ AUM]]-BT[[#This Row],[effetto mercato]]</f>
        <v>-382347.74212599575</v>
      </c>
    </row>
    <row r="506" spans="1:7">
      <c r="A506" s="4">
        <v>42738</v>
      </c>
      <c r="B506">
        <v>0</v>
      </c>
      <c r="C506" s="6">
        <f>BT[[#This Row],[Variaz]]/100</f>
        <v>0</v>
      </c>
      <c r="D506" s="10">
        <f>AUM[[#This Row],[ Etica Obbligazionario Breve Termine]]</f>
        <v>432262493.31999999</v>
      </c>
      <c r="E506" s="10">
        <f>D505*BT[[#This Row],[Variazione percentuale]]</f>
        <v>0</v>
      </c>
      <c r="F506" s="11">
        <f>BT[[#This Row],[AUM]]-D505</f>
        <v>55581.710000038147</v>
      </c>
      <c r="G506" s="11">
        <f>BT[[#This Row],[∆ AUM]]-BT[[#This Row],[effetto mercato]]</f>
        <v>55581.710000038147</v>
      </c>
    </row>
    <row r="507" spans="1:7">
      <c r="A507" s="4">
        <v>42739</v>
      </c>
      <c r="B507">
        <v>0</v>
      </c>
      <c r="C507" s="6">
        <f>BT[[#This Row],[Variaz]]/100</f>
        <v>0</v>
      </c>
      <c r="D507" s="10">
        <f>AUM[[#This Row],[ Etica Obbligazionario Breve Termine]]</f>
        <v>436500626.25999999</v>
      </c>
      <c r="E507" s="10">
        <f>D506*BT[[#This Row],[Variazione percentuale]]</f>
        <v>0</v>
      </c>
      <c r="F507" s="11">
        <f>BT[[#This Row],[AUM]]-D506</f>
        <v>4238132.9399999976</v>
      </c>
      <c r="G507" s="11">
        <f>BT[[#This Row],[∆ AUM]]-BT[[#This Row],[effetto mercato]]</f>
        <v>4238132.9399999976</v>
      </c>
    </row>
    <row r="508" spans="1:7">
      <c r="A508" s="4">
        <v>42740</v>
      </c>
      <c r="B508">
        <v>-6.4199999999999993E-2</v>
      </c>
      <c r="C508" s="6">
        <f>BT[[#This Row],[Variaz]]/100</f>
        <v>-6.4199999999999988E-4</v>
      </c>
      <c r="D508" s="10">
        <f>AUM[[#This Row],[ Etica Obbligazionario Breve Termine]]</f>
        <v>436606847.43000001</v>
      </c>
      <c r="E508" s="10">
        <f>D507*BT[[#This Row],[Variazione percentuale]]</f>
        <v>-280233.40205891995</v>
      </c>
      <c r="F508" s="11">
        <f>BT[[#This Row],[AUM]]-D507</f>
        <v>106221.17000001669</v>
      </c>
      <c r="G508" s="11">
        <f>BT[[#This Row],[∆ AUM]]-BT[[#This Row],[effetto mercato]]</f>
        <v>386454.57205893664</v>
      </c>
    </row>
    <row r="509" spans="1:7">
      <c r="A509" s="4">
        <v>42744</v>
      </c>
      <c r="B509">
        <v>0</v>
      </c>
      <c r="C509" s="6">
        <f>BT[[#This Row],[Variaz]]/100</f>
        <v>0</v>
      </c>
      <c r="D509" s="10">
        <f>AUM[[#This Row],[ Etica Obbligazionario Breve Termine]]</f>
        <v>436581424.85000002</v>
      </c>
      <c r="E509" s="10">
        <f>D508*BT[[#This Row],[Variazione percentuale]]</f>
        <v>0</v>
      </c>
      <c r="F509" s="11">
        <f>BT[[#This Row],[AUM]]-D508</f>
        <v>-25422.579999983311</v>
      </c>
      <c r="G509" s="11">
        <f>BT[[#This Row],[∆ AUM]]-BT[[#This Row],[effetto mercato]]</f>
        <v>-25422.579999983311</v>
      </c>
    </row>
    <row r="510" spans="1:7">
      <c r="A510" s="4">
        <v>42745</v>
      </c>
      <c r="B510">
        <v>0</v>
      </c>
      <c r="C510" s="6">
        <f>BT[[#This Row],[Variaz]]/100</f>
        <v>0</v>
      </c>
      <c r="D510" s="10">
        <f>AUM[[#This Row],[ Etica Obbligazionario Breve Termine]]</f>
        <v>436546016.85000002</v>
      </c>
      <c r="E510" s="10">
        <f>D509*BT[[#This Row],[Variazione percentuale]]</f>
        <v>0</v>
      </c>
      <c r="F510" s="11">
        <f>BT[[#This Row],[AUM]]-D509</f>
        <v>-35408</v>
      </c>
      <c r="G510" s="11">
        <f>BT[[#This Row],[∆ AUM]]-BT[[#This Row],[effetto mercato]]</f>
        <v>-35408</v>
      </c>
    </row>
    <row r="511" spans="1:7">
      <c r="A511" s="4">
        <v>42746</v>
      </c>
      <c r="B511">
        <v>1.61E-2</v>
      </c>
      <c r="C511" s="6">
        <f>BT[[#This Row],[Variaz]]/100</f>
        <v>1.6100000000000001E-4</v>
      </c>
      <c r="D511" s="10">
        <f>AUM[[#This Row],[ Etica Obbligazionario Breve Termine]]</f>
        <v>436369988.43000001</v>
      </c>
      <c r="E511" s="10">
        <f>D510*BT[[#This Row],[Variazione percentuale]]</f>
        <v>70283.90871285001</v>
      </c>
      <c r="F511" s="11">
        <f>BT[[#This Row],[AUM]]-D510</f>
        <v>-176028.42000001669</v>
      </c>
      <c r="G511" s="11">
        <f>BT[[#This Row],[∆ AUM]]-BT[[#This Row],[effetto mercato]]</f>
        <v>-246312.3287128667</v>
      </c>
    </row>
    <row r="512" spans="1:7">
      <c r="A512" s="4">
        <v>42747</v>
      </c>
      <c r="B512">
        <v>-3.2099999999999997E-2</v>
      </c>
      <c r="C512" s="6">
        <f>BT[[#This Row],[Variaz]]/100</f>
        <v>-3.2099999999999994E-4</v>
      </c>
      <c r="D512" s="10">
        <f>AUM[[#This Row],[ Etica Obbligazionario Breve Termine]]</f>
        <v>435969850.27999997</v>
      </c>
      <c r="E512" s="10">
        <f>D511*BT[[#This Row],[Variazione percentuale]]</f>
        <v>-140074.76628602998</v>
      </c>
      <c r="F512" s="11">
        <f>BT[[#This Row],[AUM]]-D511</f>
        <v>-400138.15000003576</v>
      </c>
      <c r="G512" s="11">
        <f>BT[[#This Row],[∆ AUM]]-BT[[#This Row],[effetto mercato]]</f>
        <v>-260063.38371400579</v>
      </c>
    </row>
    <row r="513" spans="1:7">
      <c r="A513" s="4">
        <v>42748</v>
      </c>
      <c r="B513">
        <v>0</v>
      </c>
      <c r="C513" s="6">
        <f>BT[[#This Row],[Variaz]]/100</f>
        <v>0</v>
      </c>
      <c r="D513" s="10">
        <f>AUM[[#This Row],[ Etica Obbligazionario Breve Termine]]</f>
        <v>435682936.58999997</v>
      </c>
      <c r="E513" s="10">
        <f>D512*BT[[#This Row],[Variazione percentuale]]</f>
        <v>0</v>
      </c>
      <c r="F513" s="11">
        <f>BT[[#This Row],[AUM]]-D512</f>
        <v>-286913.68999999762</v>
      </c>
      <c r="G513" s="11">
        <f>BT[[#This Row],[∆ AUM]]-BT[[#This Row],[effetto mercato]]</f>
        <v>-286913.68999999762</v>
      </c>
    </row>
    <row r="514" spans="1:7">
      <c r="A514" s="4">
        <v>42751</v>
      </c>
      <c r="B514">
        <v>0</v>
      </c>
      <c r="C514" s="6">
        <f>BT[[#This Row],[Variaz]]/100</f>
        <v>0</v>
      </c>
      <c r="D514" s="10">
        <f>AUM[[#This Row],[ Etica Obbligazionario Breve Termine]]</f>
        <v>434994136.61000001</v>
      </c>
      <c r="E514" s="10">
        <f>D513*BT[[#This Row],[Variazione percentuale]]</f>
        <v>0</v>
      </c>
      <c r="F514" s="11">
        <f>BT[[#This Row],[AUM]]-D513</f>
        <v>-688799.97999995947</v>
      </c>
      <c r="G514" s="11">
        <f>BT[[#This Row],[∆ AUM]]-BT[[#This Row],[effetto mercato]]</f>
        <v>-688799.97999995947</v>
      </c>
    </row>
    <row r="515" spans="1:7">
      <c r="A515" s="4">
        <v>42752</v>
      </c>
      <c r="B515">
        <v>0</v>
      </c>
      <c r="C515" s="6">
        <f>BT[[#This Row],[Variaz]]/100</f>
        <v>0</v>
      </c>
      <c r="D515" s="10">
        <f>AUM[[#This Row],[ Etica Obbligazionario Breve Termine]]</f>
        <v>435056019.64000005</v>
      </c>
      <c r="E515" s="10">
        <f>D514*BT[[#This Row],[Variazione percentuale]]</f>
        <v>0</v>
      </c>
      <c r="F515" s="11">
        <f>BT[[#This Row],[AUM]]-D514</f>
        <v>61883.030000030994</v>
      </c>
      <c r="G515" s="11">
        <f>BT[[#This Row],[∆ AUM]]-BT[[#This Row],[effetto mercato]]</f>
        <v>61883.030000030994</v>
      </c>
    </row>
    <row r="516" spans="1:7">
      <c r="A516" s="4">
        <v>42753</v>
      </c>
      <c r="B516">
        <v>0</v>
      </c>
      <c r="C516" s="6">
        <f>BT[[#This Row],[Variaz]]/100</f>
        <v>0</v>
      </c>
      <c r="D516" s="10">
        <f>AUM[[#This Row],[ Etica Obbligazionario Breve Termine]]</f>
        <v>434973853.58000004</v>
      </c>
      <c r="E516" s="10">
        <f>D515*BT[[#This Row],[Variazione percentuale]]</f>
        <v>0</v>
      </c>
      <c r="F516" s="11">
        <f>BT[[#This Row],[AUM]]-D515</f>
        <v>-82166.060000002384</v>
      </c>
      <c r="G516" s="11">
        <f>BT[[#This Row],[∆ AUM]]-BT[[#This Row],[effetto mercato]]</f>
        <v>-82166.060000002384</v>
      </c>
    </row>
    <row r="517" spans="1:7">
      <c r="A517" s="4">
        <v>42754</v>
      </c>
      <c r="B517">
        <v>-1.61E-2</v>
      </c>
      <c r="C517" s="6">
        <f>BT[[#This Row],[Variaz]]/100</f>
        <v>-1.6100000000000001E-4</v>
      </c>
      <c r="D517" s="10">
        <f>AUM[[#This Row],[ Etica Obbligazionario Breve Termine]]</f>
        <v>434904421.54000002</v>
      </c>
      <c r="E517" s="10">
        <f>D516*BT[[#This Row],[Variazione percentuale]]</f>
        <v>-70030.790426380016</v>
      </c>
      <c r="F517" s="11">
        <f>BT[[#This Row],[AUM]]-D516</f>
        <v>-69432.040000021458</v>
      </c>
      <c r="G517" s="11">
        <f>BT[[#This Row],[∆ AUM]]-BT[[#This Row],[effetto mercato]]</f>
        <v>598.75042635855789</v>
      </c>
    </row>
    <row r="518" spans="1:7">
      <c r="A518" s="4">
        <v>42755</v>
      </c>
      <c r="B518">
        <v>-1.61E-2</v>
      </c>
      <c r="C518" s="6">
        <f>BT[[#This Row],[Variaz]]/100</f>
        <v>-1.6100000000000001E-4</v>
      </c>
      <c r="D518" s="10">
        <f>AUM[[#This Row],[ Etica Obbligazionario Breve Termine]]</f>
        <v>434456802.01999998</v>
      </c>
      <c r="E518" s="10">
        <f>D517*BT[[#This Row],[Variazione percentuale]]</f>
        <v>-70019.61186794001</v>
      </c>
      <c r="F518" s="11">
        <f>BT[[#This Row],[AUM]]-D517</f>
        <v>-447619.52000004053</v>
      </c>
      <c r="G518" s="11">
        <f>BT[[#This Row],[∆ AUM]]-BT[[#This Row],[effetto mercato]]</f>
        <v>-377599.90813210054</v>
      </c>
    </row>
    <row r="519" spans="1:7">
      <c r="A519" s="4">
        <v>42758</v>
      </c>
      <c r="B519">
        <v>3.2099999999999997E-2</v>
      </c>
      <c r="C519" s="6">
        <f>BT[[#This Row],[Variaz]]/100</f>
        <v>3.2099999999999994E-4</v>
      </c>
      <c r="D519" s="10">
        <f>AUM[[#This Row],[ Etica Obbligazionario Breve Termine]]</f>
        <v>434544466.11000001</v>
      </c>
      <c r="E519" s="10">
        <f>D518*BT[[#This Row],[Variazione percentuale]]</f>
        <v>139460.63344841998</v>
      </c>
      <c r="F519" s="11">
        <f>BT[[#This Row],[AUM]]-D518</f>
        <v>87664.090000033379</v>
      </c>
      <c r="G519" s="11">
        <f>BT[[#This Row],[∆ AUM]]-BT[[#This Row],[effetto mercato]]</f>
        <v>-51796.543448386597</v>
      </c>
    </row>
    <row r="520" spans="1:7">
      <c r="A520" s="4">
        <v>42759</v>
      </c>
      <c r="B520">
        <v>-1.61E-2</v>
      </c>
      <c r="C520" s="6">
        <f>BT[[#This Row],[Variaz]]/100</f>
        <v>-1.6100000000000001E-4</v>
      </c>
      <c r="D520" s="10">
        <f>AUM[[#This Row],[ Etica Obbligazionario Breve Termine]]</f>
        <v>434495167.75</v>
      </c>
      <c r="E520" s="10">
        <f>D519*BT[[#This Row],[Variazione percentuale]]</f>
        <v>-69961.659043710009</v>
      </c>
      <c r="F520" s="11">
        <f>BT[[#This Row],[AUM]]-D519</f>
        <v>-49298.360000014305</v>
      </c>
      <c r="G520" s="11">
        <f>BT[[#This Row],[∆ AUM]]-BT[[#This Row],[effetto mercato]]</f>
        <v>20663.299043695704</v>
      </c>
    </row>
    <row r="521" spans="1:7">
      <c r="A521" s="4">
        <v>42760</v>
      </c>
      <c r="B521">
        <v>-1.61E-2</v>
      </c>
      <c r="C521" s="6">
        <f>BT[[#This Row],[Variaz]]/100</f>
        <v>-1.6100000000000001E-4</v>
      </c>
      <c r="D521" s="10">
        <f>AUM[[#This Row],[ Etica Obbligazionario Breve Termine]]</f>
        <v>434137197.88</v>
      </c>
      <c r="E521" s="10">
        <f>D520*BT[[#This Row],[Variazione percentuale]]</f>
        <v>-69953.72200775001</v>
      </c>
      <c r="F521" s="11">
        <f>BT[[#This Row],[AUM]]-D520</f>
        <v>-357969.87000000477</v>
      </c>
      <c r="G521" s="11">
        <f>BT[[#This Row],[∆ AUM]]-BT[[#This Row],[effetto mercato]]</f>
        <v>-288016.14799225476</v>
      </c>
    </row>
    <row r="522" spans="1:7">
      <c r="A522" s="4">
        <v>42761</v>
      </c>
      <c r="B522">
        <v>-4.82E-2</v>
      </c>
      <c r="C522" s="6">
        <f>BT[[#This Row],[Variaz]]/100</f>
        <v>-4.8200000000000001E-4</v>
      </c>
      <c r="D522" s="10">
        <f>AUM[[#This Row],[ Etica Obbligazionario Breve Termine]]</f>
        <v>433647315.04999995</v>
      </c>
      <c r="E522" s="10">
        <f>D521*BT[[#This Row],[Variazione percentuale]]</f>
        <v>-209254.12937816</v>
      </c>
      <c r="F522" s="11">
        <f>BT[[#This Row],[AUM]]-D521</f>
        <v>-489882.83000004292</v>
      </c>
      <c r="G522" s="11">
        <f>BT[[#This Row],[∆ AUM]]-BT[[#This Row],[effetto mercato]]</f>
        <v>-280628.70062188292</v>
      </c>
    </row>
    <row r="523" spans="1:7">
      <c r="A523" s="4">
        <v>42762</v>
      </c>
      <c r="B523">
        <v>0</v>
      </c>
      <c r="C523" s="6">
        <f>BT[[#This Row],[Variaz]]/100</f>
        <v>0</v>
      </c>
      <c r="D523" s="10">
        <f>AUM[[#This Row],[ Etica Obbligazionario Breve Termine]]</f>
        <v>433507346.59000003</v>
      </c>
      <c r="E523" s="10">
        <f>D522*BT[[#This Row],[Variazione percentuale]]</f>
        <v>0</v>
      </c>
      <c r="F523" s="11">
        <f>BT[[#This Row],[AUM]]-D522</f>
        <v>-139968.45999991894</v>
      </c>
      <c r="G523" s="11">
        <f>BT[[#This Row],[∆ AUM]]-BT[[#This Row],[effetto mercato]]</f>
        <v>-139968.45999991894</v>
      </c>
    </row>
    <row r="524" spans="1:7">
      <c r="A524" s="4">
        <v>42765</v>
      </c>
      <c r="B524">
        <v>-4.82E-2</v>
      </c>
      <c r="C524" s="6">
        <f>BT[[#This Row],[Variaz]]/100</f>
        <v>-4.8200000000000001E-4</v>
      </c>
      <c r="D524" s="10">
        <f>AUM[[#This Row],[ Etica Obbligazionario Breve Termine]]</f>
        <v>433153722.23000002</v>
      </c>
      <c r="E524" s="10">
        <f>D523*BT[[#This Row],[Variazione percentuale]]</f>
        <v>-208950.54105638003</v>
      </c>
      <c r="F524" s="11">
        <f>BT[[#This Row],[AUM]]-D523</f>
        <v>-353624.36000001431</v>
      </c>
      <c r="G524" s="11">
        <f>BT[[#This Row],[∆ AUM]]-BT[[#This Row],[effetto mercato]]</f>
        <v>-144673.81894363428</v>
      </c>
    </row>
    <row r="525" spans="1:7">
      <c r="A525" s="4">
        <v>42766</v>
      </c>
      <c r="B525">
        <v>3.2199999999999999E-2</v>
      </c>
      <c r="C525" s="6">
        <f>BT[[#This Row],[Variaz]]/100</f>
        <v>3.2200000000000002E-4</v>
      </c>
      <c r="D525" s="10">
        <f>AUM[[#This Row],[ Etica Obbligazionario Breve Termine]]</f>
        <v>431990561.03000003</v>
      </c>
      <c r="E525" s="10">
        <f>D524*BT[[#This Row],[Variazione percentuale]]</f>
        <v>139475.49855806</v>
      </c>
      <c r="F525" s="11">
        <f>BT[[#This Row],[AUM]]-D524</f>
        <v>-1163161.1999999881</v>
      </c>
      <c r="G525" s="11">
        <f>BT[[#This Row],[∆ AUM]]-BT[[#This Row],[effetto mercato]]</f>
        <v>-1302636.6985580481</v>
      </c>
    </row>
    <row r="526" spans="1:7">
      <c r="A526" s="4">
        <v>42767</v>
      </c>
      <c r="B526">
        <v>0</v>
      </c>
      <c r="C526" s="6">
        <f>BT[[#This Row],[Variaz]]/100</f>
        <v>0</v>
      </c>
      <c r="D526" s="10">
        <f>AUM[[#This Row],[ Etica Obbligazionario Breve Termine]]</f>
        <v>431027674.37</v>
      </c>
      <c r="E526" s="10">
        <f>D525*BT[[#This Row],[Variazione percentuale]]</f>
        <v>0</v>
      </c>
      <c r="F526" s="11">
        <f>BT[[#This Row],[AUM]]-D525</f>
        <v>-962886.66000002623</v>
      </c>
      <c r="G526" s="11">
        <f>BT[[#This Row],[∆ AUM]]-BT[[#This Row],[effetto mercato]]</f>
        <v>-962886.66000002623</v>
      </c>
    </row>
    <row r="527" spans="1:7">
      <c r="A527" s="4">
        <v>42768</v>
      </c>
      <c r="B527">
        <v>1.61E-2</v>
      </c>
      <c r="C527" s="6">
        <f>BT[[#This Row],[Variaz]]/100</f>
        <v>1.6100000000000001E-4</v>
      </c>
      <c r="D527" s="10">
        <f>AUM[[#This Row],[ Etica Obbligazionario Breve Termine]]</f>
        <v>431059167.12</v>
      </c>
      <c r="E527" s="10">
        <f>D526*BT[[#This Row],[Variazione percentuale]]</f>
        <v>69395.455573570012</v>
      </c>
      <c r="F527" s="11">
        <f>BT[[#This Row],[AUM]]-D526</f>
        <v>31492.75</v>
      </c>
      <c r="G527" s="11">
        <f>BT[[#This Row],[∆ AUM]]-BT[[#This Row],[effetto mercato]]</f>
        <v>-37902.705573570012</v>
      </c>
    </row>
    <row r="528" spans="1:7">
      <c r="A528" s="4">
        <v>42769</v>
      </c>
      <c r="B528">
        <v>0</v>
      </c>
      <c r="C528" s="6">
        <f>BT[[#This Row],[Variaz]]/100</f>
        <v>0</v>
      </c>
      <c r="D528" s="10">
        <f>AUM[[#This Row],[ Etica Obbligazionario Breve Termine]]</f>
        <v>431080441.14000005</v>
      </c>
      <c r="E528" s="10">
        <f>D527*BT[[#This Row],[Variazione percentuale]]</f>
        <v>0</v>
      </c>
      <c r="F528" s="11">
        <f>BT[[#This Row],[AUM]]-D527</f>
        <v>21274.020000040531</v>
      </c>
      <c r="G528" s="11">
        <f>BT[[#This Row],[∆ AUM]]-BT[[#This Row],[effetto mercato]]</f>
        <v>21274.020000040531</v>
      </c>
    </row>
    <row r="529" spans="1:7">
      <c r="A529" s="4">
        <v>42772</v>
      </c>
      <c r="B529">
        <v>-3.2199999999999999E-2</v>
      </c>
      <c r="C529" s="6">
        <f>BT[[#This Row],[Variaz]]/100</f>
        <v>-3.2200000000000002E-4</v>
      </c>
      <c r="D529" s="10">
        <f>AUM[[#This Row],[ Etica Obbligazionario Breve Termine]]</f>
        <v>431128865.55000001</v>
      </c>
      <c r="E529" s="10">
        <f>D528*BT[[#This Row],[Variazione percentuale]]</f>
        <v>-138807.90204708002</v>
      </c>
      <c r="F529" s="11">
        <f>BT[[#This Row],[AUM]]-D528</f>
        <v>48424.409999966621</v>
      </c>
      <c r="G529" s="11">
        <f>BT[[#This Row],[∆ AUM]]-BT[[#This Row],[effetto mercato]]</f>
        <v>187232.31204704664</v>
      </c>
    </row>
    <row r="530" spans="1:7">
      <c r="A530" s="4">
        <v>42773</v>
      </c>
      <c r="B530">
        <v>1.61E-2</v>
      </c>
      <c r="C530" s="6">
        <f>BT[[#This Row],[Variaz]]/100</f>
        <v>1.6100000000000001E-4</v>
      </c>
      <c r="D530" s="10">
        <f>AUM[[#This Row],[ Etica Obbligazionario Breve Termine]]</f>
        <v>431165207.06</v>
      </c>
      <c r="E530" s="10">
        <f>D529*BT[[#This Row],[Variazione percentuale]]</f>
        <v>69411.747353550003</v>
      </c>
      <c r="F530" s="11">
        <f>BT[[#This Row],[AUM]]-D529</f>
        <v>36341.509999990463</v>
      </c>
      <c r="G530" s="11">
        <f>BT[[#This Row],[∆ AUM]]-BT[[#This Row],[effetto mercato]]</f>
        <v>-33070.23735355954</v>
      </c>
    </row>
    <row r="531" spans="1:7">
      <c r="A531" s="4">
        <v>42774</v>
      </c>
      <c r="B531">
        <v>3.2199999999999999E-2</v>
      </c>
      <c r="C531" s="6">
        <f>BT[[#This Row],[Variaz]]/100</f>
        <v>3.2200000000000002E-4</v>
      </c>
      <c r="D531" s="10">
        <f>AUM[[#This Row],[ Etica Obbligazionario Breve Termine]]</f>
        <v>430959065.68000001</v>
      </c>
      <c r="E531" s="10">
        <f>D530*BT[[#This Row],[Variazione percentuale]]</f>
        <v>138835.19667332</v>
      </c>
      <c r="F531" s="11">
        <f>BT[[#This Row],[AUM]]-D530</f>
        <v>-206141.37999999523</v>
      </c>
      <c r="G531" s="11">
        <f>BT[[#This Row],[∆ AUM]]-BT[[#This Row],[effetto mercato]]</f>
        <v>-344976.57667331526</v>
      </c>
    </row>
    <row r="532" spans="1:7">
      <c r="A532" s="4">
        <v>42775</v>
      </c>
      <c r="B532">
        <v>0</v>
      </c>
      <c r="C532" s="6">
        <f>BT[[#This Row],[Variaz]]/100</f>
        <v>0</v>
      </c>
      <c r="D532" s="10">
        <f>AUM[[#This Row],[ Etica Obbligazionario Breve Termine]]</f>
        <v>431476550.38999999</v>
      </c>
      <c r="E532" s="10">
        <f>D531*BT[[#This Row],[Variazione percentuale]]</f>
        <v>0</v>
      </c>
      <c r="F532" s="11">
        <f>BT[[#This Row],[AUM]]-D531</f>
        <v>517484.70999997854</v>
      </c>
      <c r="G532" s="11">
        <f>BT[[#This Row],[∆ AUM]]-BT[[#This Row],[effetto mercato]]</f>
        <v>517484.70999997854</v>
      </c>
    </row>
    <row r="533" spans="1:7">
      <c r="A533" s="4">
        <v>42776</v>
      </c>
      <c r="B533">
        <v>-1.61E-2</v>
      </c>
      <c r="C533" s="6">
        <f>BT[[#This Row],[Variaz]]/100</f>
        <v>-1.6100000000000001E-4</v>
      </c>
      <c r="D533" s="10">
        <f>AUM[[#This Row],[ Etica Obbligazionario Breve Termine]]</f>
        <v>431001560.38</v>
      </c>
      <c r="E533" s="10">
        <f>D532*BT[[#This Row],[Variazione percentuale]]</f>
        <v>-69467.72461279</v>
      </c>
      <c r="F533" s="11">
        <f>BT[[#This Row],[AUM]]-D532</f>
        <v>-474990.00999999046</v>
      </c>
      <c r="G533" s="11">
        <f>BT[[#This Row],[∆ AUM]]-BT[[#This Row],[effetto mercato]]</f>
        <v>-405522.28538720048</v>
      </c>
    </row>
    <row r="534" spans="1:7">
      <c r="A534" s="4">
        <v>42779</v>
      </c>
      <c r="B534">
        <v>1.61E-2</v>
      </c>
      <c r="C534" s="6">
        <f>BT[[#This Row],[Variaz]]/100</f>
        <v>1.6100000000000001E-4</v>
      </c>
      <c r="D534" s="10">
        <f>AUM[[#This Row],[ Etica Obbligazionario Breve Termine]]</f>
        <v>431340896.37</v>
      </c>
      <c r="E534" s="10">
        <f>D533*BT[[#This Row],[Variazione percentuale]]</f>
        <v>69391.251221180006</v>
      </c>
      <c r="F534" s="11">
        <f>BT[[#This Row],[AUM]]-D533</f>
        <v>339335.99000000954</v>
      </c>
      <c r="G534" s="11">
        <f>BT[[#This Row],[∆ AUM]]-BT[[#This Row],[effetto mercato]]</f>
        <v>269944.73877882952</v>
      </c>
    </row>
    <row r="535" spans="1:7">
      <c r="A535" s="4">
        <v>42780</v>
      </c>
      <c r="B535">
        <v>0</v>
      </c>
      <c r="C535" s="6">
        <f>BT[[#This Row],[Variaz]]/100</f>
        <v>0</v>
      </c>
      <c r="D535" s="10">
        <f>AUM[[#This Row],[ Etica Obbligazionario Breve Termine]]</f>
        <v>431065412.81999999</v>
      </c>
      <c r="E535" s="10">
        <f>D534*BT[[#This Row],[Variazione percentuale]]</f>
        <v>0</v>
      </c>
      <c r="F535" s="11">
        <f>BT[[#This Row],[AUM]]-D534</f>
        <v>-275483.55000001192</v>
      </c>
      <c r="G535" s="11">
        <f>BT[[#This Row],[∆ AUM]]-BT[[#This Row],[effetto mercato]]</f>
        <v>-275483.55000001192</v>
      </c>
    </row>
    <row r="536" spans="1:7">
      <c r="A536" s="4">
        <v>42781</v>
      </c>
      <c r="B536">
        <v>0</v>
      </c>
      <c r="C536" s="6">
        <f>BT[[#This Row],[Variaz]]/100</f>
        <v>0</v>
      </c>
      <c r="D536" s="10">
        <f>AUM[[#This Row],[ Etica Obbligazionario Breve Termine]]</f>
        <v>430713388.57999998</v>
      </c>
      <c r="E536" s="10">
        <f>D535*BT[[#This Row],[Variazione percentuale]]</f>
        <v>0</v>
      </c>
      <c r="F536" s="11">
        <f>BT[[#This Row],[AUM]]-D535</f>
        <v>-352024.24000000954</v>
      </c>
      <c r="G536" s="11">
        <f>BT[[#This Row],[∆ AUM]]-BT[[#This Row],[effetto mercato]]</f>
        <v>-352024.24000000954</v>
      </c>
    </row>
    <row r="537" spans="1:7">
      <c r="A537" s="4">
        <v>42782</v>
      </c>
      <c r="B537">
        <v>0</v>
      </c>
      <c r="C537" s="6">
        <f>BT[[#This Row],[Variaz]]/100</f>
        <v>0</v>
      </c>
      <c r="D537" s="10">
        <f>AUM[[#This Row],[ Etica Obbligazionario Breve Termine]]</f>
        <v>430004708.17000002</v>
      </c>
      <c r="E537" s="10">
        <f>D536*BT[[#This Row],[Variazione percentuale]]</f>
        <v>0</v>
      </c>
      <c r="F537" s="11">
        <f>BT[[#This Row],[AUM]]-D536</f>
        <v>-708680.40999996662</v>
      </c>
      <c r="G537" s="11">
        <f>BT[[#This Row],[∆ AUM]]-BT[[#This Row],[effetto mercato]]</f>
        <v>-708680.40999996662</v>
      </c>
    </row>
    <row r="538" spans="1:7">
      <c r="A538" s="4">
        <v>42783</v>
      </c>
      <c r="B538">
        <v>-1.61E-2</v>
      </c>
      <c r="C538" s="6">
        <f>BT[[#This Row],[Variaz]]/100</f>
        <v>-1.6100000000000001E-4</v>
      </c>
      <c r="D538" s="10">
        <f>AUM[[#This Row],[ Etica Obbligazionario Breve Termine]]</f>
        <v>429370504.96999997</v>
      </c>
      <c r="E538" s="10">
        <f>D537*BT[[#This Row],[Variazione percentuale]]</f>
        <v>-69230.758015370011</v>
      </c>
      <c r="F538" s="11">
        <f>BT[[#This Row],[AUM]]-D537</f>
        <v>-634203.20000004768</v>
      </c>
      <c r="G538" s="11">
        <f>BT[[#This Row],[∆ AUM]]-BT[[#This Row],[effetto mercato]]</f>
        <v>-564972.44198467769</v>
      </c>
    </row>
    <row r="539" spans="1:7">
      <c r="A539" s="4">
        <v>42786</v>
      </c>
      <c r="B539">
        <v>0</v>
      </c>
      <c r="C539" s="6">
        <f>BT[[#This Row],[Variaz]]/100</f>
        <v>0</v>
      </c>
      <c r="D539" s="10">
        <f>AUM[[#This Row],[ Etica Obbligazionario Breve Termine]]</f>
        <v>429216394.76999998</v>
      </c>
      <c r="E539" s="10">
        <f>D538*BT[[#This Row],[Variazione percentuale]]</f>
        <v>0</v>
      </c>
      <c r="F539" s="11">
        <f>BT[[#This Row],[AUM]]-D538</f>
        <v>-154110.19999998808</v>
      </c>
      <c r="G539" s="11">
        <f>BT[[#This Row],[∆ AUM]]-BT[[#This Row],[effetto mercato]]</f>
        <v>-154110.19999998808</v>
      </c>
    </row>
    <row r="540" spans="1:7">
      <c r="A540" s="4">
        <v>42787</v>
      </c>
      <c r="B540">
        <v>-3.2199999999999999E-2</v>
      </c>
      <c r="C540" s="6">
        <f>BT[[#This Row],[Variaz]]/100</f>
        <v>-3.2200000000000002E-4</v>
      </c>
      <c r="D540" s="10">
        <f>AUM[[#This Row],[ Etica Obbligazionario Breve Termine]]</f>
        <v>429073875.48000002</v>
      </c>
      <c r="E540" s="10">
        <f>D539*BT[[#This Row],[Variazione percentuale]]</f>
        <v>-138207.67911594</v>
      </c>
      <c r="F540" s="11">
        <f>BT[[#This Row],[AUM]]-D539</f>
        <v>-142519.28999996185</v>
      </c>
      <c r="G540" s="11">
        <f>BT[[#This Row],[∆ AUM]]-BT[[#This Row],[effetto mercato]]</f>
        <v>-4311.6108840218512</v>
      </c>
    </row>
    <row r="541" spans="1:7">
      <c r="A541" s="4">
        <v>42788</v>
      </c>
      <c r="B541">
        <v>0</v>
      </c>
      <c r="C541" s="6">
        <f>BT[[#This Row],[Variaz]]/100</f>
        <v>0</v>
      </c>
      <c r="D541" s="10">
        <f>AUM[[#This Row],[ Etica Obbligazionario Breve Termine]]</f>
        <v>428696065.03000003</v>
      </c>
      <c r="E541" s="10">
        <f>D540*BT[[#This Row],[Variazione percentuale]]</f>
        <v>0</v>
      </c>
      <c r="F541" s="11">
        <f>BT[[#This Row],[AUM]]-D540</f>
        <v>-377810.44999998808</v>
      </c>
      <c r="G541" s="11">
        <f>BT[[#This Row],[∆ AUM]]-BT[[#This Row],[effetto mercato]]</f>
        <v>-377810.44999998808</v>
      </c>
    </row>
    <row r="542" spans="1:7">
      <c r="A542" s="4">
        <v>42789</v>
      </c>
      <c r="B542">
        <v>-1.61E-2</v>
      </c>
      <c r="C542" s="6">
        <f>BT[[#This Row],[Variaz]]/100</f>
        <v>-1.6100000000000001E-4</v>
      </c>
      <c r="D542" s="10">
        <f>AUM[[#This Row],[ Etica Obbligazionario Breve Termine]]</f>
        <v>428683419.99000001</v>
      </c>
      <c r="E542" s="10">
        <f>D541*BT[[#This Row],[Variazione percentuale]]</f>
        <v>-69020.06646983001</v>
      </c>
      <c r="F542" s="11">
        <f>BT[[#This Row],[AUM]]-D541</f>
        <v>-12645.040000021458</v>
      </c>
      <c r="G542" s="11">
        <f>BT[[#This Row],[∆ AUM]]-BT[[#This Row],[effetto mercato]]</f>
        <v>56375.026469808552</v>
      </c>
    </row>
    <row r="543" spans="1:7">
      <c r="A543" s="4">
        <v>42790</v>
      </c>
      <c r="B543">
        <v>3.2199999999999999E-2</v>
      </c>
      <c r="C543" s="6">
        <f>BT[[#This Row],[Variaz]]/100</f>
        <v>3.2200000000000002E-4</v>
      </c>
      <c r="D543" s="10">
        <f>AUM[[#This Row],[ Etica Obbligazionario Breve Termine]]</f>
        <v>428973134.01999998</v>
      </c>
      <c r="E543" s="10">
        <f>D542*BT[[#This Row],[Variazione percentuale]]</f>
        <v>138036.06123678002</v>
      </c>
      <c r="F543" s="11">
        <f>BT[[#This Row],[AUM]]-D542</f>
        <v>289714.02999997139</v>
      </c>
      <c r="G543" s="11">
        <f>BT[[#This Row],[∆ AUM]]-BT[[#This Row],[effetto mercato]]</f>
        <v>151677.96876319137</v>
      </c>
    </row>
    <row r="544" spans="1:7">
      <c r="A544" s="4">
        <v>42793</v>
      </c>
      <c r="B544">
        <v>0</v>
      </c>
      <c r="C544" s="6">
        <f>BT[[#This Row],[Variaz]]/100</f>
        <v>0</v>
      </c>
      <c r="D544" s="10">
        <f>AUM[[#This Row],[ Etica Obbligazionario Breve Termine]]</f>
        <v>428940489.75</v>
      </c>
      <c r="E544" s="10">
        <f>D543*BT[[#This Row],[Variazione percentuale]]</f>
        <v>0</v>
      </c>
      <c r="F544" s="11">
        <f>BT[[#This Row],[AUM]]-D543</f>
        <v>-32644.269999980927</v>
      </c>
      <c r="G544" s="11">
        <f>BT[[#This Row],[∆ AUM]]-BT[[#This Row],[effetto mercato]]</f>
        <v>-32644.269999980927</v>
      </c>
    </row>
    <row r="545" spans="1:7">
      <c r="A545" s="4">
        <v>42794</v>
      </c>
      <c r="B545">
        <v>0</v>
      </c>
      <c r="C545" s="6">
        <f>BT[[#This Row],[Variaz]]/100</f>
        <v>0</v>
      </c>
      <c r="D545" s="10">
        <f>AUM[[#This Row],[ Etica Obbligazionario Breve Termine]]</f>
        <v>428905160.04000002</v>
      </c>
      <c r="E545" s="10">
        <f>D544*BT[[#This Row],[Variazione percentuale]]</f>
        <v>0</v>
      </c>
      <c r="F545" s="11">
        <f>BT[[#This Row],[AUM]]-D544</f>
        <v>-35329.709999978542</v>
      </c>
      <c r="G545" s="11">
        <f>BT[[#This Row],[∆ AUM]]-BT[[#This Row],[effetto mercato]]</f>
        <v>-35329.709999978542</v>
      </c>
    </row>
    <row r="546" spans="1:7">
      <c r="A546" s="4">
        <v>42795</v>
      </c>
      <c r="B546">
        <v>-1.61E-2</v>
      </c>
      <c r="C546" s="6">
        <f>BT[[#This Row],[Variaz]]/100</f>
        <v>-1.6100000000000001E-4</v>
      </c>
      <c r="D546" s="10">
        <f>AUM[[#This Row],[ Etica Obbligazionario Breve Termine]]</f>
        <v>428379857.04999995</v>
      </c>
      <c r="E546" s="10">
        <f>D545*BT[[#This Row],[Variazione percentuale]]</f>
        <v>-69053.730766440014</v>
      </c>
      <c r="F546" s="11">
        <f>BT[[#This Row],[AUM]]-D545</f>
        <v>-525302.99000006914</v>
      </c>
      <c r="G546" s="11">
        <f>BT[[#This Row],[∆ AUM]]-BT[[#This Row],[effetto mercato]]</f>
        <v>-456249.2592336291</v>
      </c>
    </row>
    <row r="547" spans="1:7">
      <c r="A547" s="4">
        <v>42796</v>
      </c>
      <c r="B547">
        <v>-1.61E-2</v>
      </c>
      <c r="C547" s="6">
        <f>BT[[#This Row],[Variaz]]/100</f>
        <v>-1.6100000000000001E-4</v>
      </c>
      <c r="D547" s="10">
        <f>AUM[[#This Row],[ Etica Obbligazionario Breve Termine]]</f>
        <v>428029547.77999997</v>
      </c>
      <c r="E547" s="10">
        <f>D546*BT[[#This Row],[Variazione percentuale]]</f>
        <v>-68969.156985049995</v>
      </c>
      <c r="F547" s="11">
        <f>BT[[#This Row],[AUM]]-D546</f>
        <v>-350309.26999998093</v>
      </c>
      <c r="G547" s="11">
        <f>BT[[#This Row],[∆ AUM]]-BT[[#This Row],[effetto mercato]]</f>
        <v>-281340.11301493092</v>
      </c>
    </row>
    <row r="548" spans="1:7">
      <c r="A548" s="4">
        <v>42797</v>
      </c>
      <c r="B548">
        <v>1.61E-2</v>
      </c>
      <c r="C548" s="6">
        <f>BT[[#This Row],[Variaz]]/100</f>
        <v>1.6100000000000001E-4</v>
      </c>
      <c r="D548" s="10">
        <f>AUM[[#This Row],[ Etica Obbligazionario Breve Termine]]</f>
        <v>427548020.94999999</v>
      </c>
      <c r="E548" s="10">
        <f>D547*BT[[#This Row],[Variazione percentuale]]</f>
        <v>68912.75719258</v>
      </c>
      <c r="F548" s="11">
        <f>BT[[#This Row],[AUM]]-D547</f>
        <v>-481526.82999998331</v>
      </c>
      <c r="G548" s="11">
        <f>BT[[#This Row],[∆ AUM]]-BT[[#This Row],[effetto mercato]]</f>
        <v>-550439.58719256334</v>
      </c>
    </row>
    <row r="549" spans="1:7">
      <c r="A549" s="4">
        <v>42800</v>
      </c>
      <c r="B549">
        <v>0</v>
      </c>
      <c r="C549" s="6">
        <f>BT[[#This Row],[Variaz]]/100</f>
        <v>0</v>
      </c>
      <c r="D549" s="10">
        <f>AUM[[#This Row],[ Etica Obbligazionario Breve Termine]]</f>
        <v>427438833.28000003</v>
      </c>
      <c r="E549" s="10">
        <f>D548*BT[[#This Row],[Variazione percentuale]]</f>
        <v>0</v>
      </c>
      <c r="F549" s="11">
        <f>BT[[#This Row],[AUM]]-D548</f>
        <v>-109187.66999995708</v>
      </c>
      <c r="G549" s="11">
        <f>BT[[#This Row],[∆ AUM]]-BT[[#This Row],[effetto mercato]]</f>
        <v>-109187.66999995708</v>
      </c>
    </row>
    <row r="550" spans="1:7">
      <c r="A550" s="4">
        <v>42801</v>
      </c>
      <c r="B550">
        <v>1.61E-2</v>
      </c>
      <c r="C550" s="6">
        <f>BT[[#This Row],[Variaz]]/100</f>
        <v>1.6100000000000001E-4</v>
      </c>
      <c r="D550" s="10">
        <f>AUM[[#This Row],[ Etica Obbligazionario Breve Termine]]</f>
        <v>427153392.74000001</v>
      </c>
      <c r="E550" s="10">
        <f>D549*BT[[#This Row],[Variazione percentuale]]</f>
        <v>68817.652158080004</v>
      </c>
      <c r="F550" s="11">
        <f>BT[[#This Row],[AUM]]-D549</f>
        <v>-285440.54000002146</v>
      </c>
      <c r="G550" s="11">
        <f>BT[[#This Row],[∆ AUM]]-BT[[#This Row],[effetto mercato]]</f>
        <v>-354258.19215810148</v>
      </c>
    </row>
    <row r="551" spans="1:7">
      <c r="A551" s="4">
        <v>42802</v>
      </c>
      <c r="B551">
        <v>-4.82E-2</v>
      </c>
      <c r="C551" s="6">
        <f>BT[[#This Row],[Variaz]]/100</f>
        <v>-4.8200000000000001E-4</v>
      </c>
      <c r="D551" s="10">
        <f>AUM[[#This Row],[ Etica Obbligazionario Breve Termine]]</f>
        <v>425920030.24000001</v>
      </c>
      <c r="E551" s="10">
        <f>D550*BT[[#This Row],[Variazione percentuale]]</f>
        <v>-205887.93530067999</v>
      </c>
      <c r="F551" s="11">
        <f>BT[[#This Row],[AUM]]-D550</f>
        <v>-1233362.5</v>
      </c>
      <c r="G551" s="11">
        <f>BT[[#This Row],[∆ AUM]]-BT[[#This Row],[effetto mercato]]</f>
        <v>-1027474.56469932</v>
      </c>
    </row>
    <row r="552" spans="1:7">
      <c r="A552" s="4">
        <v>42803</v>
      </c>
      <c r="B552">
        <v>-3.2199999999999999E-2</v>
      </c>
      <c r="C552" s="6">
        <f>BT[[#This Row],[Variaz]]/100</f>
        <v>-3.2200000000000002E-4</v>
      </c>
      <c r="D552" s="10">
        <f>AUM[[#This Row],[ Etica Obbligazionario Breve Termine]]</f>
        <v>425089310.12</v>
      </c>
      <c r="E552" s="10">
        <f>D551*BT[[#This Row],[Variazione percentuale]]</f>
        <v>-137146.24973728001</v>
      </c>
      <c r="F552" s="11">
        <f>BT[[#This Row],[AUM]]-D551</f>
        <v>-830720.12000000477</v>
      </c>
      <c r="G552" s="11">
        <f>BT[[#This Row],[∆ AUM]]-BT[[#This Row],[effetto mercato]]</f>
        <v>-693573.87026272481</v>
      </c>
    </row>
    <row r="553" spans="1:7">
      <c r="A553" s="4">
        <v>42804</v>
      </c>
      <c r="B553">
        <v>-3.2199999999999999E-2</v>
      </c>
      <c r="C553" s="6">
        <f>BT[[#This Row],[Variaz]]/100</f>
        <v>-3.2200000000000002E-4</v>
      </c>
      <c r="D553" s="10">
        <f>AUM[[#This Row],[ Etica Obbligazionario Breve Termine]]</f>
        <v>424923201.38999999</v>
      </c>
      <c r="E553" s="10">
        <f>D552*BT[[#This Row],[Variazione percentuale]]</f>
        <v>-136878.75785864002</v>
      </c>
      <c r="F553" s="11">
        <f>BT[[#This Row],[AUM]]-D552</f>
        <v>-166108.73000001907</v>
      </c>
      <c r="G553" s="11">
        <f>BT[[#This Row],[∆ AUM]]-BT[[#This Row],[effetto mercato]]</f>
        <v>-29229.972141379054</v>
      </c>
    </row>
    <row r="554" spans="1:7">
      <c r="A554" s="4">
        <v>42807</v>
      </c>
      <c r="B554">
        <v>0</v>
      </c>
      <c r="C554" s="6">
        <f>BT[[#This Row],[Variaz]]/100</f>
        <v>0</v>
      </c>
      <c r="D554" s="10">
        <f>AUM[[#This Row],[ Etica Obbligazionario Breve Termine]]</f>
        <v>424486821.26999998</v>
      </c>
      <c r="E554" s="10">
        <f>D553*BT[[#This Row],[Variazione percentuale]]</f>
        <v>0</v>
      </c>
      <c r="F554" s="11">
        <f>BT[[#This Row],[AUM]]-D553</f>
        <v>-436380.12000000477</v>
      </c>
      <c r="G554" s="11">
        <f>BT[[#This Row],[∆ AUM]]-BT[[#This Row],[effetto mercato]]</f>
        <v>-436380.12000000477</v>
      </c>
    </row>
    <row r="555" spans="1:7">
      <c r="A555" s="4">
        <v>42808</v>
      </c>
      <c r="B555">
        <v>0</v>
      </c>
      <c r="C555" s="6">
        <f>BT[[#This Row],[Variaz]]/100</f>
        <v>0</v>
      </c>
      <c r="D555" s="10">
        <f>AUM[[#This Row],[ Etica Obbligazionario Breve Termine]]</f>
        <v>424188911.17000002</v>
      </c>
      <c r="E555" s="10">
        <f>D554*BT[[#This Row],[Variazione percentuale]]</f>
        <v>0</v>
      </c>
      <c r="F555" s="11">
        <f>BT[[#This Row],[AUM]]-D554</f>
        <v>-297910.09999996424</v>
      </c>
      <c r="G555" s="11">
        <f>BT[[#This Row],[∆ AUM]]-BT[[#This Row],[effetto mercato]]</f>
        <v>-297910.09999996424</v>
      </c>
    </row>
    <row r="556" spans="1:7">
      <c r="A556" s="4">
        <v>42809</v>
      </c>
      <c r="B556">
        <v>3.2199999999999999E-2</v>
      </c>
      <c r="C556" s="6">
        <f>BT[[#This Row],[Variaz]]/100</f>
        <v>3.2200000000000002E-4</v>
      </c>
      <c r="D556" s="10">
        <f>AUM[[#This Row],[ Etica Obbligazionario Breve Termine]]</f>
        <v>423672678.10000002</v>
      </c>
      <c r="E556" s="10">
        <f>D555*BT[[#This Row],[Variazione percentuale]]</f>
        <v>136588.82939674001</v>
      </c>
      <c r="F556" s="11">
        <f>BT[[#This Row],[AUM]]-D555</f>
        <v>-516233.06999999285</v>
      </c>
      <c r="G556" s="11">
        <f>BT[[#This Row],[∆ AUM]]-BT[[#This Row],[effetto mercato]]</f>
        <v>-652821.89939673292</v>
      </c>
    </row>
    <row r="557" spans="1:7">
      <c r="A557" s="4">
        <v>42810</v>
      </c>
      <c r="B557">
        <v>-3.2199999999999999E-2</v>
      </c>
      <c r="C557" s="6">
        <f>BT[[#This Row],[Variaz]]/100</f>
        <v>-3.2200000000000002E-4</v>
      </c>
      <c r="D557" s="10">
        <f>AUM[[#This Row],[ Etica Obbligazionario Breve Termine]]</f>
        <v>423409608.20999998</v>
      </c>
      <c r="E557" s="10">
        <f>D556*BT[[#This Row],[Variazione percentuale]]</f>
        <v>-136422.60234820002</v>
      </c>
      <c r="F557" s="11">
        <f>BT[[#This Row],[AUM]]-D556</f>
        <v>-263069.8900000453</v>
      </c>
      <c r="G557" s="11">
        <f>BT[[#This Row],[∆ AUM]]-BT[[#This Row],[effetto mercato]]</f>
        <v>-126647.28765184528</v>
      </c>
    </row>
    <row r="558" spans="1:7">
      <c r="A558" s="4">
        <v>42811</v>
      </c>
      <c r="B558">
        <v>-1.61E-2</v>
      </c>
      <c r="C558" s="6">
        <f>BT[[#This Row],[Variaz]]/100</f>
        <v>-1.6100000000000001E-4</v>
      </c>
      <c r="D558" s="10">
        <f>AUM[[#This Row],[ Etica Obbligazionario Breve Termine]]</f>
        <v>422380036.44</v>
      </c>
      <c r="E558" s="10">
        <f>D557*BT[[#This Row],[Variazione percentuale]]</f>
        <v>-68168.946921809998</v>
      </c>
      <c r="F558" s="11">
        <f>BT[[#This Row],[AUM]]-D557</f>
        <v>-1029571.7699999809</v>
      </c>
      <c r="G558" s="11">
        <f>BT[[#This Row],[∆ AUM]]-BT[[#This Row],[effetto mercato]]</f>
        <v>-961402.82307817088</v>
      </c>
    </row>
    <row r="559" spans="1:7">
      <c r="A559" s="4">
        <v>42814</v>
      </c>
      <c r="B559">
        <v>0</v>
      </c>
      <c r="C559" s="6">
        <f>BT[[#This Row],[Variaz]]/100</f>
        <v>0</v>
      </c>
      <c r="D559" s="10">
        <f>AUM[[#This Row],[ Etica Obbligazionario Breve Termine]]</f>
        <v>420202877.60000002</v>
      </c>
      <c r="E559" s="10">
        <f>D558*BT[[#This Row],[Variazione percentuale]]</f>
        <v>0</v>
      </c>
      <c r="F559" s="11">
        <f>BT[[#This Row],[AUM]]-D558</f>
        <v>-2177158.8399999738</v>
      </c>
      <c r="G559" s="11">
        <f>BT[[#This Row],[∆ AUM]]-BT[[#This Row],[effetto mercato]]</f>
        <v>-2177158.8399999738</v>
      </c>
    </row>
    <row r="560" spans="1:7">
      <c r="A560" s="4">
        <v>42815</v>
      </c>
      <c r="B560">
        <v>1.61E-2</v>
      </c>
      <c r="C560" s="6">
        <f>BT[[#This Row],[Variaz]]/100</f>
        <v>1.6100000000000001E-4</v>
      </c>
      <c r="D560" s="10">
        <f>AUM[[#This Row],[ Etica Obbligazionario Breve Termine]]</f>
        <v>419548972.94</v>
      </c>
      <c r="E560" s="10">
        <f>D559*BT[[#This Row],[Variazione percentuale]]</f>
        <v>67652.66329360001</v>
      </c>
      <c r="F560" s="11">
        <f>BT[[#This Row],[AUM]]-D559</f>
        <v>-653904.66000002623</v>
      </c>
      <c r="G560" s="11">
        <f>BT[[#This Row],[∆ AUM]]-BT[[#This Row],[effetto mercato]]</f>
        <v>-721557.32329362619</v>
      </c>
    </row>
    <row r="561" spans="1:7">
      <c r="A561" s="4">
        <v>42816</v>
      </c>
      <c r="B561">
        <v>0</v>
      </c>
      <c r="C561" s="6">
        <f>BT[[#This Row],[Variaz]]/100</f>
        <v>0</v>
      </c>
      <c r="D561" s="10">
        <f>AUM[[#This Row],[ Etica Obbligazionario Breve Termine]]</f>
        <v>419519808.61000001</v>
      </c>
      <c r="E561" s="10">
        <f>D560*BT[[#This Row],[Variazione percentuale]]</f>
        <v>0</v>
      </c>
      <c r="F561" s="11">
        <f>BT[[#This Row],[AUM]]-D560</f>
        <v>-29164.329999983311</v>
      </c>
      <c r="G561" s="11">
        <f>BT[[#This Row],[∆ AUM]]-BT[[#This Row],[effetto mercato]]</f>
        <v>-29164.329999983311</v>
      </c>
    </row>
    <row r="562" spans="1:7">
      <c r="A562" s="4">
        <v>42817</v>
      </c>
      <c r="B562">
        <v>-1.61E-2</v>
      </c>
      <c r="C562" s="6">
        <f>BT[[#This Row],[Variaz]]/100</f>
        <v>-1.6100000000000001E-4</v>
      </c>
      <c r="D562" s="10">
        <f>AUM[[#This Row],[ Etica Obbligazionario Breve Termine]]</f>
        <v>418843301.15000004</v>
      </c>
      <c r="E562" s="10">
        <f>D561*BT[[#This Row],[Variazione percentuale]]</f>
        <v>-67542.689186210002</v>
      </c>
      <c r="F562" s="11">
        <f>BT[[#This Row],[AUM]]-D561</f>
        <v>-676507.45999997854</v>
      </c>
      <c r="G562" s="11">
        <f>BT[[#This Row],[∆ AUM]]-BT[[#This Row],[effetto mercato]]</f>
        <v>-608964.7708137685</v>
      </c>
    </row>
    <row r="563" spans="1:7">
      <c r="A563" s="4">
        <v>42818</v>
      </c>
      <c r="B563">
        <v>1.61E-2</v>
      </c>
      <c r="C563" s="6">
        <f>BT[[#This Row],[Variaz]]/100</f>
        <v>1.6100000000000001E-4</v>
      </c>
      <c r="D563" s="10">
        <f>AUM[[#This Row],[ Etica Obbligazionario Breve Termine]]</f>
        <v>418504462.83000004</v>
      </c>
      <c r="E563" s="10">
        <f>D562*BT[[#This Row],[Variazione percentuale]]</f>
        <v>67433.771485150006</v>
      </c>
      <c r="F563" s="11">
        <f>BT[[#This Row],[AUM]]-D562</f>
        <v>-338838.31999999285</v>
      </c>
      <c r="G563" s="11">
        <f>BT[[#This Row],[∆ AUM]]-BT[[#This Row],[effetto mercato]]</f>
        <v>-406272.09148514282</v>
      </c>
    </row>
    <row r="564" spans="1:7">
      <c r="A564" s="4">
        <v>42821</v>
      </c>
      <c r="B564">
        <v>-1.61E-2</v>
      </c>
      <c r="C564" s="6">
        <f>BT[[#This Row],[Variaz]]/100</f>
        <v>-1.6100000000000001E-4</v>
      </c>
      <c r="D564" s="10">
        <f>AUM[[#This Row],[ Etica Obbligazionario Breve Termine]]</f>
        <v>417585947.72999996</v>
      </c>
      <c r="E564" s="10">
        <f>D563*BT[[#This Row],[Variazione percentuale]]</f>
        <v>-67379.218515630011</v>
      </c>
      <c r="F564" s="11">
        <f>BT[[#This Row],[AUM]]-D563</f>
        <v>-918515.10000008345</v>
      </c>
      <c r="G564" s="11">
        <f>BT[[#This Row],[∆ AUM]]-BT[[#This Row],[effetto mercato]]</f>
        <v>-851135.88148445345</v>
      </c>
    </row>
    <row r="565" spans="1:7">
      <c r="A565" s="4">
        <v>42822</v>
      </c>
      <c r="B565">
        <v>1.61E-2</v>
      </c>
      <c r="C565" s="6">
        <f>BT[[#This Row],[Variaz]]/100</f>
        <v>1.6100000000000001E-4</v>
      </c>
      <c r="D565" s="10">
        <f>AUM[[#This Row],[ Etica Obbligazionario Breve Termine]]</f>
        <v>416903693.39999998</v>
      </c>
      <c r="E565" s="10">
        <f>D564*BT[[#This Row],[Variazione percentuale]]</f>
        <v>67231.337584530003</v>
      </c>
      <c r="F565" s="11">
        <f>BT[[#This Row],[AUM]]-D564</f>
        <v>-682254.32999998331</v>
      </c>
      <c r="G565" s="11">
        <f>BT[[#This Row],[∆ AUM]]-BT[[#This Row],[effetto mercato]]</f>
        <v>-749485.66758451331</v>
      </c>
    </row>
    <row r="566" spans="1:7">
      <c r="A566" s="4">
        <v>42823</v>
      </c>
      <c r="B566">
        <v>1.61E-2</v>
      </c>
      <c r="C566" s="6">
        <f>BT[[#This Row],[Variaz]]/100</f>
        <v>1.6100000000000001E-4</v>
      </c>
      <c r="D566" s="10">
        <f>AUM[[#This Row],[ Etica Obbligazionario Breve Termine]]</f>
        <v>416146498.86000001</v>
      </c>
      <c r="E566" s="10">
        <f>D565*BT[[#This Row],[Variazione percentuale]]</f>
        <v>67121.494637399999</v>
      </c>
      <c r="F566" s="11">
        <f>BT[[#This Row],[AUM]]-D565</f>
        <v>-757194.53999996185</v>
      </c>
      <c r="G566" s="11">
        <f>BT[[#This Row],[∆ AUM]]-BT[[#This Row],[effetto mercato]]</f>
        <v>-824316.03463736188</v>
      </c>
    </row>
    <row r="567" spans="1:7">
      <c r="A567" s="4">
        <v>42824</v>
      </c>
      <c r="B567">
        <v>-1.61E-2</v>
      </c>
      <c r="C567" s="6">
        <f>BT[[#This Row],[Variaz]]/100</f>
        <v>-1.6100000000000001E-4</v>
      </c>
      <c r="D567" s="10">
        <f>AUM[[#This Row],[ Etica Obbligazionario Breve Termine]]</f>
        <v>416014584.50999999</v>
      </c>
      <c r="E567" s="10">
        <f>D566*BT[[#This Row],[Variazione percentuale]]</f>
        <v>-66999.586316460001</v>
      </c>
      <c r="F567" s="11">
        <f>BT[[#This Row],[AUM]]-D566</f>
        <v>-131914.35000002384</v>
      </c>
      <c r="G567" s="11">
        <f>BT[[#This Row],[∆ AUM]]-BT[[#This Row],[effetto mercato]]</f>
        <v>-64914.76368356384</v>
      </c>
    </row>
    <row r="568" spans="1:7">
      <c r="A568" s="4">
        <v>42825</v>
      </c>
      <c r="B568">
        <v>0</v>
      </c>
      <c r="C568" s="6">
        <f>BT[[#This Row],[Variaz]]/100</f>
        <v>0</v>
      </c>
      <c r="D568" s="10">
        <f>AUM[[#This Row],[ Etica Obbligazionario Breve Termine]]</f>
        <v>415724793.84000003</v>
      </c>
      <c r="E568" s="10">
        <f>D567*BT[[#This Row],[Variazione percentuale]]</f>
        <v>0</v>
      </c>
      <c r="F568" s="11">
        <f>BT[[#This Row],[AUM]]-D567</f>
        <v>-289790.66999995708</v>
      </c>
      <c r="G568" s="11">
        <f>BT[[#This Row],[∆ AUM]]-BT[[#This Row],[effetto mercato]]</f>
        <v>-289790.66999995708</v>
      </c>
    </row>
    <row r="569" spans="1:7">
      <c r="A569" s="4">
        <v>42828</v>
      </c>
      <c r="B569">
        <v>3.2199999999999999E-2</v>
      </c>
      <c r="C569" s="6">
        <f>BT[[#This Row],[Variaz]]/100</f>
        <v>3.2200000000000002E-4</v>
      </c>
      <c r="D569" s="10">
        <f>AUM[[#This Row],[ Etica Obbligazionario Breve Termine]]</f>
        <v>415136613.94</v>
      </c>
      <c r="E569" s="10">
        <f>D568*BT[[#This Row],[Variazione percentuale]]</f>
        <v>133863.38361648002</v>
      </c>
      <c r="F569" s="11">
        <f>BT[[#This Row],[AUM]]-D568</f>
        <v>-588179.90000003576</v>
      </c>
      <c r="G569" s="11">
        <f>BT[[#This Row],[∆ AUM]]-BT[[#This Row],[effetto mercato]]</f>
        <v>-722043.28361651581</v>
      </c>
    </row>
    <row r="570" spans="1:7">
      <c r="A570" s="4">
        <v>42829</v>
      </c>
      <c r="B570">
        <v>1.61E-2</v>
      </c>
      <c r="C570" s="6">
        <f>BT[[#This Row],[Variaz]]/100</f>
        <v>1.6100000000000001E-4</v>
      </c>
      <c r="D570" s="10">
        <f>AUM[[#This Row],[ Etica Obbligazionario Breve Termine]]</f>
        <v>414636291.69</v>
      </c>
      <c r="E570" s="10">
        <f>D569*BT[[#This Row],[Variazione percentuale]]</f>
        <v>66836.994844340006</v>
      </c>
      <c r="F570" s="11">
        <f>BT[[#This Row],[AUM]]-D569</f>
        <v>-500322.25</v>
      </c>
      <c r="G570" s="11">
        <f>BT[[#This Row],[∆ AUM]]-BT[[#This Row],[effetto mercato]]</f>
        <v>-567159.24484434002</v>
      </c>
    </row>
    <row r="571" spans="1:7">
      <c r="A571" s="4">
        <v>42830</v>
      </c>
      <c r="B571">
        <v>0</v>
      </c>
      <c r="C571" s="6">
        <f>BT[[#This Row],[Variaz]]/100</f>
        <v>0</v>
      </c>
      <c r="D571" s="10">
        <f>AUM[[#This Row],[ Etica Obbligazionario Breve Termine]]</f>
        <v>414038643.05000001</v>
      </c>
      <c r="E571" s="10">
        <f>D570*BT[[#This Row],[Variazione percentuale]]</f>
        <v>0</v>
      </c>
      <c r="F571" s="11">
        <f>BT[[#This Row],[AUM]]-D570</f>
        <v>-597648.63999998569</v>
      </c>
      <c r="G571" s="11">
        <f>BT[[#This Row],[∆ AUM]]-BT[[#This Row],[effetto mercato]]</f>
        <v>-597648.63999998569</v>
      </c>
    </row>
    <row r="572" spans="1:7">
      <c r="A572" s="4">
        <v>42831</v>
      </c>
      <c r="B572">
        <v>-1.61E-2</v>
      </c>
      <c r="C572" s="6">
        <f>BT[[#This Row],[Variaz]]/100</f>
        <v>-1.6100000000000001E-4</v>
      </c>
      <c r="D572" s="10">
        <f>AUM[[#This Row],[ Etica Obbligazionario Breve Termine]]</f>
        <v>413514933.94</v>
      </c>
      <c r="E572" s="10">
        <f>D571*BT[[#This Row],[Variazione percentuale]]</f>
        <v>-66660.221531050003</v>
      </c>
      <c r="F572" s="11">
        <f>BT[[#This Row],[AUM]]-D571</f>
        <v>-523709.11000001431</v>
      </c>
      <c r="G572" s="11">
        <f>BT[[#This Row],[∆ AUM]]-BT[[#This Row],[effetto mercato]]</f>
        <v>-457048.88846896432</v>
      </c>
    </row>
    <row r="573" spans="1:7">
      <c r="A573" s="4">
        <v>42832</v>
      </c>
      <c r="B573">
        <v>1.61E-2</v>
      </c>
      <c r="C573" s="6">
        <f>BT[[#This Row],[Variaz]]/100</f>
        <v>1.6100000000000001E-4</v>
      </c>
      <c r="D573" s="10">
        <f>AUM[[#This Row],[ Etica Obbligazionario Breve Termine]]</f>
        <v>413300134.32999998</v>
      </c>
      <c r="E573" s="10">
        <f>D572*BT[[#This Row],[Variazione percentuale]]</f>
        <v>66575.904364340007</v>
      </c>
      <c r="F573" s="11">
        <f>BT[[#This Row],[AUM]]-D572</f>
        <v>-214799.61000001431</v>
      </c>
      <c r="G573" s="11">
        <f>BT[[#This Row],[∆ AUM]]-BT[[#This Row],[effetto mercato]]</f>
        <v>-281375.51436435431</v>
      </c>
    </row>
    <row r="574" spans="1:7">
      <c r="A574" s="4">
        <v>42835</v>
      </c>
      <c r="B574">
        <v>0</v>
      </c>
      <c r="C574" s="6">
        <f>BT[[#This Row],[Variaz]]/100</f>
        <v>0</v>
      </c>
      <c r="D574" s="10">
        <f>AUM[[#This Row],[ Etica Obbligazionario Breve Termine]]</f>
        <v>412949873.01999998</v>
      </c>
      <c r="E574" s="10">
        <f>D573*BT[[#This Row],[Variazione percentuale]]</f>
        <v>0</v>
      </c>
      <c r="F574" s="11">
        <f>BT[[#This Row],[AUM]]-D573</f>
        <v>-350261.31000000238</v>
      </c>
      <c r="G574" s="11">
        <f>BT[[#This Row],[∆ AUM]]-BT[[#This Row],[effetto mercato]]</f>
        <v>-350261.31000000238</v>
      </c>
    </row>
    <row r="575" spans="1:7">
      <c r="A575" s="4">
        <v>42836</v>
      </c>
      <c r="B575">
        <v>-1.61E-2</v>
      </c>
      <c r="C575" s="6">
        <f>BT[[#This Row],[Variaz]]/100</f>
        <v>-1.6100000000000001E-4</v>
      </c>
      <c r="D575" s="10">
        <f>AUM[[#This Row],[ Etica Obbligazionario Breve Termine]]</f>
        <v>411927196.33000004</v>
      </c>
      <c r="E575" s="10">
        <f>D574*BT[[#This Row],[Variazione percentuale]]</f>
        <v>-66484.929556219999</v>
      </c>
      <c r="F575" s="11">
        <f>BT[[#This Row],[AUM]]-D574</f>
        <v>-1022676.689999938</v>
      </c>
      <c r="G575" s="11">
        <f>BT[[#This Row],[∆ AUM]]-BT[[#This Row],[effetto mercato]]</f>
        <v>-956191.76044371806</v>
      </c>
    </row>
    <row r="576" spans="1:7">
      <c r="A576" s="4">
        <v>42837</v>
      </c>
      <c r="B576">
        <v>-1.61E-2</v>
      </c>
      <c r="C576" s="6">
        <f>BT[[#This Row],[Variaz]]/100</f>
        <v>-1.6100000000000001E-4</v>
      </c>
      <c r="D576" s="10">
        <f>AUM[[#This Row],[ Etica Obbligazionario Breve Termine]]</f>
        <v>411524267.55000001</v>
      </c>
      <c r="E576" s="10">
        <f>D575*BT[[#This Row],[Variazione percentuale]]</f>
        <v>-66320.278609130008</v>
      </c>
      <c r="F576" s="11">
        <f>BT[[#This Row],[AUM]]-D575</f>
        <v>-402928.78000003099</v>
      </c>
      <c r="G576" s="11">
        <f>BT[[#This Row],[∆ AUM]]-BT[[#This Row],[effetto mercato]]</f>
        <v>-336608.50139090099</v>
      </c>
    </row>
    <row r="577" spans="1:7">
      <c r="A577" s="4">
        <v>42838</v>
      </c>
      <c r="B577">
        <v>0</v>
      </c>
      <c r="C577" s="6">
        <f>BT[[#This Row],[Variaz]]/100</f>
        <v>0</v>
      </c>
      <c r="D577" s="10">
        <f>AUM[[#This Row],[ Etica Obbligazionario Breve Termine]]</f>
        <v>410675292.87</v>
      </c>
      <c r="E577" s="10">
        <f>D576*BT[[#This Row],[Variazione percentuale]]</f>
        <v>0</v>
      </c>
      <c r="F577" s="11">
        <f>BT[[#This Row],[AUM]]-D576</f>
        <v>-848974.68000000715</v>
      </c>
      <c r="G577" s="11">
        <f>BT[[#This Row],[∆ AUM]]-BT[[#This Row],[effetto mercato]]</f>
        <v>-848974.68000000715</v>
      </c>
    </row>
    <row r="578" spans="1:7">
      <c r="A578" s="4">
        <v>42843</v>
      </c>
      <c r="B578">
        <v>1.61E-2</v>
      </c>
      <c r="C578" s="6">
        <f>BT[[#This Row],[Variaz]]/100</f>
        <v>1.6100000000000001E-4</v>
      </c>
      <c r="D578" s="10">
        <f>AUM[[#This Row],[ Etica Obbligazionario Breve Termine]]</f>
        <v>410406665.19</v>
      </c>
      <c r="E578" s="10">
        <f>D577*BT[[#This Row],[Variazione percentuale]]</f>
        <v>66118.722152070011</v>
      </c>
      <c r="F578" s="11">
        <f>BT[[#This Row],[AUM]]-D577</f>
        <v>-268627.68000000715</v>
      </c>
      <c r="G578" s="11">
        <f>BT[[#This Row],[∆ AUM]]-BT[[#This Row],[effetto mercato]]</f>
        <v>-334746.40215207718</v>
      </c>
    </row>
    <row r="579" spans="1:7">
      <c r="A579" s="4">
        <v>42844</v>
      </c>
      <c r="B579">
        <v>0</v>
      </c>
      <c r="C579" s="6">
        <f>BT[[#This Row],[Variaz]]/100</f>
        <v>0</v>
      </c>
      <c r="D579" s="10">
        <f>AUM[[#This Row],[ Etica Obbligazionario Breve Termine]]</f>
        <v>410383647.64999998</v>
      </c>
      <c r="E579" s="10">
        <f>D578*BT[[#This Row],[Variazione percentuale]]</f>
        <v>0</v>
      </c>
      <c r="F579" s="11">
        <f>BT[[#This Row],[AUM]]-D578</f>
        <v>-23017.540000021458</v>
      </c>
      <c r="G579" s="11">
        <f>BT[[#This Row],[∆ AUM]]-BT[[#This Row],[effetto mercato]]</f>
        <v>-23017.540000021458</v>
      </c>
    </row>
    <row r="580" spans="1:7">
      <c r="A580" s="4">
        <v>42845</v>
      </c>
      <c r="B580">
        <v>-3.2199999999999999E-2</v>
      </c>
      <c r="C580" s="6">
        <f>BT[[#This Row],[Variaz]]/100</f>
        <v>-3.2200000000000002E-4</v>
      </c>
      <c r="D580" s="10">
        <f>AUM[[#This Row],[ Etica Obbligazionario Breve Termine]]</f>
        <v>410356759.06</v>
      </c>
      <c r="E580" s="10">
        <f>D579*BT[[#This Row],[Variazione percentuale]]</f>
        <v>-132143.53454329999</v>
      </c>
      <c r="F580" s="11">
        <f>BT[[#This Row],[AUM]]-D579</f>
        <v>-26888.589999973774</v>
      </c>
      <c r="G580" s="11">
        <f>BT[[#This Row],[∆ AUM]]-BT[[#This Row],[effetto mercato]]</f>
        <v>105254.94454332622</v>
      </c>
    </row>
    <row r="581" spans="1:7">
      <c r="A581" s="4">
        <v>42846</v>
      </c>
      <c r="B581">
        <v>0</v>
      </c>
      <c r="C581" s="6">
        <f>BT[[#This Row],[Variaz]]/100</f>
        <v>0</v>
      </c>
      <c r="D581" s="10">
        <f>AUM[[#This Row],[ Etica Obbligazionario Breve Termine]]</f>
        <v>410113868.00999999</v>
      </c>
      <c r="E581" s="10">
        <f>D580*BT[[#This Row],[Variazione percentuale]]</f>
        <v>0</v>
      </c>
      <c r="F581" s="11">
        <f>BT[[#This Row],[AUM]]-D580</f>
        <v>-242891.05000001192</v>
      </c>
      <c r="G581" s="11">
        <f>BT[[#This Row],[∆ AUM]]-BT[[#This Row],[effetto mercato]]</f>
        <v>-242891.05000001192</v>
      </c>
    </row>
    <row r="582" spans="1:7">
      <c r="A582" s="4">
        <v>42849</v>
      </c>
      <c r="B582">
        <v>1.61E-2</v>
      </c>
      <c r="C582" s="6">
        <f>BT[[#This Row],[Variaz]]/100</f>
        <v>1.6100000000000001E-4</v>
      </c>
      <c r="D582" s="10">
        <f>AUM[[#This Row],[ Etica Obbligazionario Breve Termine]]</f>
        <v>409561320.09000003</v>
      </c>
      <c r="E582" s="10">
        <f>D581*BT[[#This Row],[Variazione percentuale]]</f>
        <v>66028.332749609996</v>
      </c>
      <c r="F582" s="11">
        <f>BT[[#This Row],[AUM]]-D581</f>
        <v>-552547.91999995708</v>
      </c>
      <c r="G582" s="11">
        <f>BT[[#This Row],[∆ AUM]]-BT[[#This Row],[effetto mercato]]</f>
        <v>-618576.25274956704</v>
      </c>
    </row>
    <row r="583" spans="1:7">
      <c r="A583" s="4">
        <v>42851</v>
      </c>
      <c r="B583">
        <v>-1.61E-2</v>
      </c>
      <c r="C583" s="6">
        <f>BT[[#This Row],[Variaz]]/100</f>
        <v>-1.6100000000000001E-4</v>
      </c>
      <c r="D583" s="10">
        <f>AUM[[#This Row],[ Etica Obbligazionario Breve Termine]]</f>
        <v>409349493.47000003</v>
      </c>
      <c r="E583" s="10">
        <f>D582*BT[[#This Row],[Variazione percentuale]]</f>
        <v>-65939.372534490016</v>
      </c>
      <c r="F583" s="11">
        <f>BT[[#This Row],[AUM]]-D582</f>
        <v>-211826.62000000477</v>
      </c>
      <c r="G583" s="11">
        <f>BT[[#This Row],[∆ AUM]]-BT[[#This Row],[effetto mercato]]</f>
        <v>-145887.24746551475</v>
      </c>
    </row>
    <row r="584" spans="1:7">
      <c r="A584" s="4">
        <v>42852</v>
      </c>
      <c r="B584">
        <v>3.2199999999999999E-2</v>
      </c>
      <c r="C584" s="6">
        <f>BT[[#This Row],[Variaz]]/100</f>
        <v>3.2200000000000002E-4</v>
      </c>
      <c r="D584" s="10">
        <f>AUM[[#This Row],[ Etica Obbligazionario Breve Termine]]</f>
        <v>408962802.62</v>
      </c>
      <c r="E584" s="10">
        <f>D583*BT[[#This Row],[Variazione percentuale]]</f>
        <v>131810.53689734</v>
      </c>
      <c r="F584" s="11">
        <f>BT[[#This Row],[AUM]]-D583</f>
        <v>-386690.85000002384</v>
      </c>
      <c r="G584" s="11">
        <f>BT[[#This Row],[∆ AUM]]-BT[[#This Row],[effetto mercato]]</f>
        <v>-518501.38689736382</v>
      </c>
    </row>
    <row r="585" spans="1:7">
      <c r="A585" s="4">
        <v>42853</v>
      </c>
      <c r="B585">
        <v>0</v>
      </c>
      <c r="C585" s="6">
        <f>BT[[#This Row],[Variaz]]/100</f>
        <v>0</v>
      </c>
      <c r="D585" s="10">
        <f>AUM[[#This Row],[ Etica Obbligazionario Breve Termine]]</f>
        <v>408583583.95999998</v>
      </c>
      <c r="E585" s="10">
        <f>D584*BT[[#This Row],[Variazione percentuale]]</f>
        <v>0</v>
      </c>
      <c r="F585" s="11">
        <f>BT[[#This Row],[AUM]]-D584</f>
        <v>-379218.66000002623</v>
      </c>
      <c r="G585" s="11">
        <f>BT[[#This Row],[∆ AUM]]-BT[[#This Row],[effetto mercato]]</f>
        <v>-379218.66000002623</v>
      </c>
    </row>
    <row r="586" spans="1:7">
      <c r="A586" s="4">
        <v>42857</v>
      </c>
      <c r="B586">
        <v>1.61E-2</v>
      </c>
      <c r="C586" s="6">
        <f>BT[[#This Row],[Variaz]]/100</f>
        <v>1.6100000000000001E-4</v>
      </c>
      <c r="D586" s="10">
        <f>AUM[[#This Row],[ Etica Obbligazionario Breve Termine]]</f>
        <v>407812238.14000005</v>
      </c>
      <c r="E586" s="10">
        <f>D585*BT[[#This Row],[Variazione percentuale]]</f>
        <v>65781.957017559995</v>
      </c>
      <c r="F586" s="11">
        <f>BT[[#This Row],[AUM]]-D585</f>
        <v>-771345.81999993324</v>
      </c>
      <c r="G586" s="11">
        <f>BT[[#This Row],[∆ AUM]]-BT[[#This Row],[effetto mercato]]</f>
        <v>-837127.77701749327</v>
      </c>
    </row>
    <row r="587" spans="1:7">
      <c r="A587" s="4">
        <v>42858</v>
      </c>
      <c r="B587">
        <v>1.61E-2</v>
      </c>
      <c r="C587" s="6">
        <f>BT[[#This Row],[Variaz]]/100</f>
        <v>1.6100000000000001E-4</v>
      </c>
      <c r="D587" s="10">
        <f>AUM[[#This Row],[ Etica Obbligazionario Breve Termine]]</f>
        <v>408032711.62</v>
      </c>
      <c r="E587" s="10">
        <f>D586*BT[[#This Row],[Variazione percentuale]]</f>
        <v>65657.77034054001</v>
      </c>
      <c r="F587" s="11">
        <f>BT[[#This Row],[AUM]]-D586</f>
        <v>220473.47999995947</v>
      </c>
      <c r="G587" s="11">
        <f>BT[[#This Row],[∆ AUM]]-BT[[#This Row],[effetto mercato]]</f>
        <v>154815.70965941946</v>
      </c>
    </row>
    <row r="588" spans="1:7">
      <c r="A588" s="4">
        <v>42859</v>
      </c>
      <c r="B588">
        <v>-1.61E-2</v>
      </c>
      <c r="C588" s="6">
        <f>BT[[#This Row],[Variaz]]/100</f>
        <v>-1.6100000000000001E-4</v>
      </c>
      <c r="D588" s="10">
        <f>AUM[[#This Row],[ Etica Obbligazionario Breve Termine]]</f>
        <v>407759869.74000001</v>
      </c>
      <c r="E588" s="10">
        <f>D587*BT[[#This Row],[Variazione percentuale]]</f>
        <v>-65693.266570820007</v>
      </c>
      <c r="F588" s="11">
        <f>BT[[#This Row],[AUM]]-D587</f>
        <v>-272841.87999999523</v>
      </c>
      <c r="G588" s="11">
        <f>BT[[#This Row],[∆ AUM]]-BT[[#This Row],[effetto mercato]]</f>
        <v>-207148.61342917522</v>
      </c>
    </row>
    <row r="589" spans="1:7">
      <c r="A589" s="4">
        <v>42860</v>
      </c>
      <c r="B589">
        <v>0</v>
      </c>
      <c r="C589" s="6">
        <f>BT[[#This Row],[Variaz]]/100</f>
        <v>0</v>
      </c>
      <c r="D589" s="10">
        <f>AUM[[#This Row],[ Etica Obbligazionario Breve Termine]]</f>
        <v>407539668.48000002</v>
      </c>
      <c r="E589" s="10">
        <f>D588*BT[[#This Row],[Variazione percentuale]]</f>
        <v>0</v>
      </c>
      <c r="F589" s="11">
        <f>BT[[#This Row],[AUM]]-D588</f>
        <v>-220201.25999999046</v>
      </c>
      <c r="G589" s="11">
        <f>BT[[#This Row],[∆ AUM]]-BT[[#This Row],[effetto mercato]]</f>
        <v>-220201.25999999046</v>
      </c>
    </row>
    <row r="590" spans="1:7">
      <c r="A590" s="4">
        <v>42863</v>
      </c>
      <c r="B590">
        <v>-1.61E-2</v>
      </c>
      <c r="C590" s="6">
        <f>BT[[#This Row],[Variaz]]/100</f>
        <v>-1.6100000000000001E-4</v>
      </c>
      <c r="D590" s="10">
        <f>AUM[[#This Row],[ Etica Obbligazionario Breve Termine]]</f>
        <v>408157114.15999997</v>
      </c>
      <c r="E590" s="10">
        <f>D589*BT[[#This Row],[Variazione percentuale]]</f>
        <v>-65613.886625280007</v>
      </c>
      <c r="F590" s="11">
        <f>BT[[#This Row],[AUM]]-D589</f>
        <v>617445.67999994755</v>
      </c>
      <c r="G590" s="11">
        <f>BT[[#This Row],[∆ AUM]]-BT[[#This Row],[effetto mercato]]</f>
        <v>683059.56662522757</v>
      </c>
    </row>
    <row r="591" spans="1:7">
      <c r="A591" s="4">
        <v>42864</v>
      </c>
      <c r="B591">
        <v>0</v>
      </c>
      <c r="C591" s="6">
        <f>BT[[#This Row],[Variaz]]/100</f>
        <v>0</v>
      </c>
      <c r="D591" s="10">
        <f>AUM[[#This Row],[ Etica Obbligazionario Breve Termine]]</f>
        <v>407222913.32000005</v>
      </c>
      <c r="E591" s="10">
        <f>D590*BT[[#This Row],[Variazione percentuale]]</f>
        <v>0</v>
      </c>
      <c r="F591" s="11">
        <f>BT[[#This Row],[AUM]]-D590</f>
        <v>-934200.83999991417</v>
      </c>
      <c r="G591" s="11">
        <f>BT[[#This Row],[∆ AUM]]-BT[[#This Row],[effetto mercato]]</f>
        <v>-934200.83999991417</v>
      </c>
    </row>
    <row r="592" spans="1:7">
      <c r="A592" s="4">
        <v>42865</v>
      </c>
      <c r="B592">
        <v>1.61E-2</v>
      </c>
      <c r="C592" s="6">
        <f>BT[[#This Row],[Variaz]]/100</f>
        <v>1.6100000000000001E-4</v>
      </c>
      <c r="D592" s="10">
        <f>AUM[[#This Row],[ Etica Obbligazionario Breve Termine]]</f>
        <v>407332298.70999998</v>
      </c>
      <c r="E592" s="10">
        <f>D591*BT[[#This Row],[Variazione percentuale]]</f>
        <v>65562.889044520009</v>
      </c>
      <c r="F592" s="11">
        <f>BT[[#This Row],[AUM]]-D591</f>
        <v>109385.38999992609</v>
      </c>
      <c r="G592" s="11">
        <f>BT[[#This Row],[∆ AUM]]-BT[[#This Row],[effetto mercato]]</f>
        <v>43822.500955406082</v>
      </c>
    </row>
    <row r="593" spans="1:7">
      <c r="A593" s="4">
        <v>42866</v>
      </c>
      <c r="B593">
        <v>0</v>
      </c>
      <c r="C593" s="6">
        <f>BT[[#This Row],[Variaz]]/100</f>
        <v>0</v>
      </c>
      <c r="D593" s="10">
        <f>AUM[[#This Row],[ Etica Obbligazionario Breve Termine]]</f>
        <v>406922707.89999998</v>
      </c>
      <c r="E593" s="10">
        <f>D592*BT[[#This Row],[Variazione percentuale]]</f>
        <v>0</v>
      </c>
      <c r="F593" s="11">
        <f>BT[[#This Row],[AUM]]-D592</f>
        <v>-409590.81000000238</v>
      </c>
      <c r="G593" s="11">
        <f>BT[[#This Row],[∆ AUM]]-BT[[#This Row],[effetto mercato]]</f>
        <v>-409590.81000000238</v>
      </c>
    </row>
    <row r="594" spans="1:7">
      <c r="A594" s="4">
        <v>42867</v>
      </c>
      <c r="B594">
        <v>0</v>
      </c>
      <c r="C594" s="6">
        <f>BT[[#This Row],[Variaz]]/100</f>
        <v>0</v>
      </c>
      <c r="D594" s="10">
        <f>AUM[[#This Row],[ Etica Obbligazionario Breve Termine]]</f>
        <v>406488836.83000004</v>
      </c>
      <c r="E594" s="10">
        <f>D593*BT[[#This Row],[Variazione percentuale]]</f>
        <v>0</v>
      </c>
      <c r="F594" s="11">
        <f>BT[[#This Row],[AUM]]-D593</f>
        <v>-433871.06999993324</v>
      </c>
      <c r="G594" s="11">
        <f>BT[[#This Row],[∆ AUM]]-BT[[#This Row],[effetto mercato]]</f>
        <v>-433871.06999993324</v>
      </c>
    </row>
    <row r="595" spans="1:7">
      <c r="A595" s="4">
        <v>42870</v>
      </c>
      <c r="B595">
        <v>0</v>
      </c>
      <c r="C595" s="6">
        <f>BT[[#This Row],[Variaz]]/100</f>
        <v>0</v>
      </c>
      <c r="D595" s="10">
        <f>AUM[[#This Row],[ Etica Obbligazionario Breve Termine]]</f>
        <v>406061177.82999998</v>
      </c>
      <c r="E595" s="10">
        <f>D594*BT[[#This Row],[Variazione percentuale]]</f>
        <v>0</v>
      </c>
      <c r="F595" s="11">
        <f>BT[[#This Row],[AUM]]-D594</f>
        <v>-427659.0000000596</v>
      </c>
      <c r="G595" s="11">
        <f>BT[[#This Row],[∆ AUM]]-BT[[#This Row],[effetto mercato]]</f>
        <v>-427659.0000000596</v>
      </c>
    </row>
    <row r="596" spans="1:7">
      <c r="A596" s="4">
        <v>42871</v>
      </c>
      <c r="B596">
        <v>0</v>
      </c>
      <c r="C596" s="6">
        <f>BT[[#This Row],[Variaz]]/100</f>
        <v>0</v>
      </c>
      <c r="D596" s="10">
        <f>AUM[[#This Row],[ Etica Obbligazionario Breve Termine]]</f>
        <v>405607666.95999998</v>
      </c>
      <c r="E596" s="10">
        <f>D595*BT[[#This Row],[Variazione percentuale]]</f>
        <v>0</v>
      </c>
      <c r="F596" s="11">
        <f>BT[[#This Row],[AUM]]-D595</f>
        <v>-453510.87000000477</v>
      </c>
      <c r="G596" s="11">
        <f>BT[[#This Row],[∆ AUM]]-BT[[#This Row],[effetto mercato]]</f>
        <v>-453510.87000000477</v>
      </c>
    </row>
    <row r="597" spans="1:7">
      <c r="A597" s="4">
        <v>42872</v>
      </c>
      <c r="B597">
        <v>3.2199999999999999E-2</v>
      </c>
      <c r="C597" s="6">
        <f>BT[[#This Row],[Variaz]]/100</f>
        <v>3.2200000000000002E-4</v>
      </c>
      <c r="D597" s="10">
        <f>AUM[[#This Row],[ Etica Obbligazionario Breve Termine]]</f>
        <v>405130143.30000001</v>
      </c>
      <c r="E597" s="10">
        <f>D596*BT[[#This Row],[Variazione percentuale]]</f>
        <v>130605.66876112</v>
      </c>
      <c r="F597" s="11">
        <f>BT[[#This Row],[AUM]]-D596</f>
        <v>-477523.65999996662</v>
      </c>
      <c r="G597" s="11">
        <f>BT[[#This Row],[∆ AUM]]-BT[[#This Row],[effetto mercato]]</f>
        <v>-608129.32876108657</v>
      </c>
    </row>
    <row r="598" spans="1:7">
      <c r="A598" s="4">
        <v>42873</v>
      </c>
      <c r="B598">
        <v>-1.61E-2</v>
      </c>
      <c r="C598" s="6">
        <f>BT[[#This Row],[Variaz]]/100</f>
        <v>-1.6100000000000001E-4</v>
      </c>
      <c r="D598" s="10">
        <f>AUM[[#This Row],[ Etica Obbligazionario Breve Termine]]</f>
        <v>405012729.82999998</v>
      </c>
      <c r="E598" s="10">
        <f>D597*BT[[#This Row],[Variazione percentuale]]</f>
        <v>-65225.953071300006</v>
      </c>
      <c r="F598" s="11">
        <f>BT[[#This Row],[AUM]]-D597</f>
        <v>-117413.47000002861</v>
      </c>
      <c r="G598" s="11">
        <f>BT[[#This Row],[∆ AUM]]-BT[[#This Row],[effetto mercato]]</f>
        <v>-52187.516928728604</v>
      </c>
    </row>
    <row r="599" spans="1:7">
      <c r="A599" s="4">
        <v>42874</v>
      </c>
      <c r="B599">
        <v>0</v>
      </c>
      <c r="C599" s="6">
        <f>BT[[#This Row],[Variaz]]/100</f>
        <v>0</v>
      </c>
      <c r="D599" s="10">
        <f>AUM[[#This Row],[ Etica Obbligazionario Breve Termine]]</f>
        <v>404579547.59999996</v>
      </c>
      <c r="E599" s="10">
        <f>D598*BT[[#This Row],[Variazione percentuale]]</f>
        <v>0</v>
      </c>
      <c r="F599" s="11">
        <f>BT[[#This Row],[AUM]]-D598</f>
        <v>-433182.23000001907</v>
      </c>
      <c r="G599" s="11">
        <f>BT[[#This Row],[∆ AUM]]-BT[[#This Row],[effetto mercato]]</f>
        <v>-433182.23000001907</v>
      </c>
    </row>
    <row r="600" spans="1:7">
      <c r="A600" s="4">
        <v>42877</v>
      </c>
      <c r="B600">
        <v>-1.61E-2</v>
      </c>
      <c r="C600" s="6">
        <f>BT[[#This Row],[Variaz]]/100</f>
        <v>-1.6100000000000001E-4</v>
      </c>
      <c r="D600" s="10">
        <f>AUM[[#This Row],[ Etica Obbligazionario Breve Termine]]</f>
        <v>404248917.50999999</v>
      </c>
      <c r="E600" s="10">
        <f>D599*BT[[#This Row],[Variazione percentuale]]</f>
        <v>-65137.307163599995</v>
      </c>
      <c r="F600" s="11">
        <f>BT[[#This Row],[AUM]]-D599</f>
        <v>-330630.08999997377</v>
      </c>
      <c r="G600" s="11">
        <f>BT[[#This Row],[∆ AUM]]-BT[[#This Row],[effetto mercato]]</f>
        <v>-265492.78283637378</v>
      </c>
    </row>
    <row r="601" spans="1:7">
      <c r="A601" s="4">
        <v>42878</v>
      </c>
      <c r="B601">
        <v>0</v>
      </c>
      <c r="C601" s="6">
        <f>BT[[#This Row],[Variaz]]/100</f>
        <v>0</v>
      </c>
      <c r="D601" s="10">
        <f>AUM[[#This Row],[ Etica Obbligazionario Breve Termine]]</f>
        <v>403730150.79999995</v>
      </c>
      <c r="E601" s="10">
        <f>D600*BT[[#This Row],[Variazione percentuale]]</f>
        <v>0</v>
      </c>
      <c r="F601" s="11">
        <f>BT[[#This Row],[AUM]]-D600</f>
        <v>-518766.71000003815</v>
      </c>
      <c r="G601" s="11">
        <f>BT[[#This Row],[∆ AUM]]-BT[[#This Row],[effetto mercato]]</f>
        <v>-518766.71000003815</v>
      </c>
    </row>
    <row r="602" spans="1:7">
      <c r="A602" s="4">
        <v>42879</v>
      </c>
      <c r="B602">
        <v>0</v>
      </c>
      <c r="C602" s="6">
        <f>BT[[#This Row],[Variaz]]/100</f>
        <v>0</v>
      </c>
      <c r="D602" s="10">
        <f>AUM[[#This Row],[ Etica Obbligazionario Breve Termine]]</f>
        <v>403513592.97000003</v>
      </c>
      <c r="E602" s="10">
        <f>D601*BT[[#This Row],[Variazione percentuale]]</f>
        <v>0</v>
      </c>
      <c r="F602" s="11">
        <f>BT[[#This Row],[AUM]]-D601</f>
        <v>-216557.82999992371</v>
      </c>
      <c r="G602" s="11">
        <f>BT[[#This Row],[∆ AUM]]-BT[[#This Row],[effetto mercato]]</f>
        <v>-216557.82999992371</v>
      </c>
    </row>
    <row r="603" spans="1:7">
      <c r="A603" s="4">
        <v>42880</v>
      </c>
      <c r="B603">
        <v>0</v>
      </c>
      <c r="C603" s="6">
        <f>BT[[#This Row],[Variaz]]/100</f>
        <v>0</v>
      </c>
      <c r="D603" s="10">
        <f>AUM[[#This Row],[ Etica Obbligazionario Breve Termine]]</f>
        <v>403062455.34000003</v>
      </c>
      <c r="E603" s="10">
        <f>D602*BT[[#This Row],[Variazione percentuale]]</f>
        <v>0</v>
      </c>
      <c r="F603" s="11">
        <f>BT[[#This Row],[AUM]]-D602</f>
        <v>-451137.62999999523</v>
      </c>
      <c r="G603" s="11">
        <f>BT[[#This Row],[∆ AUM]]-BT[[#This Row],[effetto mercato]]</f>
        <v>-451137.62999999523</v>
      </c>
    </row>
    <row r="604" spans="1:7">
      <c r="A604" s="4">
        <v>42881</v>
      </c>
      <c r="B604">
        <v>0</v>
      </c>
      <c r="C604" s="6">
        <f>BT[[#This Row],[Variaz]]/100</f>
        <v>0</v>
      </c>
      <c r="D604" s="10">
        <f>AUM[[#This Row],[ Etica Obbligazionario Breve Termine]]</f>
        <v>401217387.63</v>
      </c>
      <c r="E604" s="10">
        <f>D603*BT[[#This Row],[Variazione percentuale]]</f>
        <v>0</v>
      </c>
      <c r="F604" s="11">
        <f>BT[[#This Row],[AUM]]-D603</f>
        <v>-1845067.7100000381</v>
      </c>
      <c r="G604" s="11">
        <f>BT[[#This Row],[∆ AUM]]-BT[[#This Row],[effetto mercato]]</f>
        <v>-1845067.7100000381</v>
      </c>
    </row>
    <row r="605" spans="1:7">
      <c r="A605" s="4">
        <v>42884</v>
      </c>
      <c r="B605">
        <v>0</v>
      </c>
      <c r="C605" s="6">
        <f>BT[[#This Row],[Variaz]]/100</f>
        <v>0</v>
      </c>
      <c r="D605" s="10">
        <f>AUM[[#This Row],[ Etica Obbligazionario Breve Termine]]</f>
        <v>400966930.29999995</v>
      </c>
      <c r="E605" s="10">
        <f>D604*BT[[#This Row],[Variazione percentuale]]</f>
        <v>0</v>
      </c>
      <c r="F605" s="11">
        <f>BT[[#This Row],[AUM]]-D604</f>
        <v>-250457.33000004292</v>
      </c>
      <c r="G605" s="11">
        <f>BT[[#This Row],[∆ AUM]]-BT[[#This Row],[effetto mercato]]</f>
        <v>-250457.33000004292</v>
      </c>
    </row>
    <row r="606" spans="1:7">
      <c r="A606" s="4">
        <v>42885</v>
      </c>
      <c r="B606">
        <v>-1.61E-2</v>
      </c>
      <c r="C606" s="6">
        <f>BT[[#This Row],[Variaz]]/100</f>
        <v>-1.6100000000000001E-4</v>
      </c>
      <c r="D606" s="10">
        <f>AUM[[#This Row],[ Etica Obbligazionario Breve Termine]]</f>
        <v>401184339.03999996</v>
      </c>
      <c r="E606" s="10">
        <f>D605*BT[[#This Row],[Variazione percentuale]]</f>
        <v>-64555.675778299999</v>
      </c>
      <c r="F606" s="11">
        <f>BT[[#This Row],[AUM]]-D605</f>
        <v>217408.74000000954</v>
      </c>
      <c r="G606" s="11">
        <f>BT[[#This Row],[∆ AUM]]-BT[[#This Row],[effetto mercato]]</f>
        <v>281964.41577830951</v>
      </c>
    </row>
    <row r="607" spans="1:7">
      <c r="A607" s="4">
        <v>42886</v>
      </c>
      <c r="B607">
        <v>-1.61E-2</v>
      </c>
      <c r="C607" s="6">
        <f>BT[[#This Row],[Variaz]]/100</f>
        <v>-1.6100000000000001E-4</v>
      </c>
      <c r="D607" s="10">
        <f>AUM[[#This Row],[ Etica Obbligazionario Breve Termine]]</f>
        <v>400156277.78000003</v>
      </c>
      <c r="E607" s="10">
        <f>D606*BT[[#This Row],[Variazione percentuale]]</f>
        <v>-64590.67858544</v>
      </c>
      <c r="F607" s="11">
        <f>BT[[#This Row],[AUM]]-D606</f>
        <v>-1028061.2599999309</v>
      </c>
      <c r="G607" s="11">
        <f>BT[[#This Row],[∆ AUM]]-BT[[#This Row],[effetto mercato]]</f>
        <v>-963470.58141449082</v>
      </c>
    </row>
    <row r="608" spans="1:7">
      <c r="A608" s="4">
        <v>42887</v>
      </c>
      <c r="B608">
        <v>-1.61E-2</v>
      </c>
      <c r="C608" s="6">
        <f>BT[[#This Row],[Variaz]]/100</f>
        <v>-1.6100000000000001E-4</v>
      </c>
      <c r="D608" s="10">
        <f>AUM[[#This Row],[ Etica Obbligazionario Breve Termine]]</f>
        <v>399403191.50999999</v>
      </c>
      <c r="E608" s="10">
        <f>D607*BT[[#This Row],[Variazione percentuale]]</f>
        <v>-64425.160722580011</v>
      </c>
      <c r="F608" s="11">
        <f>BT[[#This Row],[AUM]]-D607</f>
        <v>-753086.27000004053</v>
      </c>
      <c r="G608" s="11">
        <f>BT[[#This Row],[∆ AUM]]-BT[[#This Row],[effetto mercato]]</f>
        <v>-688661.10927746049</v>
      </c>
    </row>
    <row r="609" spans="1:7">
      <c r="A609" s="4">
        <v>42891</v>
      </c>
      <c r="B609">
        <v>0</v>
      </c>
      <c r="C609" s="6">
        <f>BT[[#This Row],[Variaz]]/100</f>
        <v>0</v>
      </c>
      <c r="D609" s="10">
        <f>AUM[[#This Row],[ Etica Obbligazionario Breve Termine]]</f>
        <v>398881675.66999996</v>
      </c>
      <c r="E609" s="10">
        <f>D608*BT[[#This Row],[Variazione percentuale]]</f>
        <v>0</v>
      </c>
      <c r="F609" s="11">
        <f>BT[[#This Row],[AUM]]-D608</f>
        <v>-521515.84000003338</v>
      </c>
      <c r="G609" s="11">
        <f>BT[[#This Row],[∆ AUM]]-BT[[#This Row],[effetto mercato]]</f>
        <v>-521515.84000003338</v>
      </c>
    </row>
    <row r="610" spans="1:7">
      <c r="A610" s="4">
        <v>42892</v>
      </c>
      <c r="B610">
        <v>1.61E-2</v>
      </c>
      <c r="C610" s="6">
        <f>BT[[#This Row],[Variaz]]/100</f>
        <v>1.6100000000000001E-4</v>
      </c>
      <c r="D610" s="10">
        <f>AUM[[#This Row],[ Etica Obbligazionario Breve Termine]]</f>
        <v>398120328.63</v>
      </c>
      <c r="E610" s="10">
        <f>D609*BT[[#This Row],[Variazione percentuale]]</f>
        <v>64219.949782869997</v>
      </c>
      <c r="F610" s="11">
        <f>BT[[#This Row],[AUM]]-D609</f>
        <v>-761347.03999996185</v>
      </c>
      <c r="G610" s="11">
        <f>BT[[#This Row],[∆ AUM]]-BT[[#This Row],[effetto mercato]]</f>
        <v>-825566.98978283186</v>
      </c>
    </row>
    <row r="611" spans="1:7">
      <c r="A611" s="4">
        <v>42893</v>
      </c>
      <c r="B611">
        <v>-1.61E-2</v>
      </c>
      <c r="C611" s="6">
        <f>BT[[#This Row],[Variaz]]/100</f>
        <v>-1.6100000000000001E-4</v>
      </c>
      <c r="D611" s="10">
        <f>AUM[[#This Row],[ Etica Obbligazionario Breve Termine]]</f>
        <v>397566938.29000002</v>
      </c>
      <c r="E611" s="10">
        <f>D610*BT[[#This Row],[Variazione percentuale]]</f>
        <v>-64097.37290943</v>
      </c>
      <c r="F611" s="11">
        <f>BT[[#This Row],[AUM]]-D610</f>
        <v>-553390.33999997377</v>
      </c>
      <c r="G611" s="11">
        <f>BT[[#This Row],[∆ AUM]]-BT[[#This Row],[effetto mercato]]</f>
        <v>-489292.96709054377</v>
      </c>
    </row>
    <row r="612" spans="1:7">
      <c r="A612" s="4">
        <v>42894</v>
      </c>
      <c r="B612">
        <v>1.61E-2</v>
      </c>
      <c r="C612" s="6">
        <f>BT[[#This Row],[Variaz]]/100</f>
        <v>1.6100000000000001E-4</v>
      </c>
      <c r="D612" s="10">
        <f>AUM[[#This Row],[ Etica Obbligazionario Breve Termine]]</f>
        <v>397306713.52999997</v>
      </c>
      <c r="E612" s="10">
        <f>D611*BT[[#This Row],[Variazione percentuale]]</f>
        <v>64008.27706469001</v>
      </c>
      <c r="F612" s="11">
        <f>BT[[#This Row],[AUM]]-D611</f>
        <v>-260224.76000005007</v>
      </c>
      <c r="G612" s="11">
        <f>BT[[#This Row],[∆ AUM]]-BT[[#This Row],[effetto mercato]]</f>
        <v>-324233.03706474009</v>
      </c>
    </row>
    <row r="613" spans="1:7">
      <c r="A613" s="4">
        <v>42895</v>
      </c>
      <c r="B613">
        <v>3.2199999999999999E-2</v>
      </c>
      <c r="C613" s="6">
        <f>BT[[#This Row],[Variaz]]/100</f>
        <v>3.2200000000000002E-4</v>
      </c>
      <c r="D613" s="10">
        <f>AUM[[#This Row],[ Etica Obbligazionario Breve Termine]]</f>
        <v>396395219.75999999</v>
      </c>
      <c r="E613" s="10">
        <f>D612*BT[[#This Row],[Variazione percentuale]]</f>
        <v>127932.76175665999</v>
      </c>
      <c r="F613" s="11">
        <f>BT[[#This Row],[AUM]]-D612</f>
        <v>-911493.76999998093</v>
      </c>
      <c r="G613" s="11">
        <f>BT[[#This Row],[∆ AUM]]-BT[[#This Row],[effetto mercato]]</f>
        <v>-1039426.5317566409</v>
      </c>
    </row>
    <row r="614" spans="1:7">
      <c r="A614" s="4">
        <v>42898</v>
      </c>
      <c r="B614">
        <v>1.61E-2</v>
      </c>
      <c r="C614" s="6">
        <f>BT[[#This Row],[Variaz]]/100</f>
        <v>1.6100000000000001E-4</v>
      </c>
      <c r="D614" s="10">
        <f>AUM[[#This Row],[ Etica Obbligazionario Breve Termine]]</f>
        <v>395694259.80000001</v>
      </c>
      <c r="E614" s="10">
        <f>D613*BT[[#This Row],[Variazione percentuale]]</f>
        <v>63819.630381360003</v>
      </c>
      <c r="F614" s="11">
        <f>BT[[#This Row],[AUM]]-D613</f>
        <v>-700959.95999997854</v>
      </c>
      <c r="G614" s="11">
        <f>BT[[#This Row],[∆ AUM]]-BT[[#This Row],[effetto mercato]]</f>
        <v>-764779.59038133849</v>
      </c>
    </row>
    <row r="615" spans="1:7">
      <c r="A615" s="4">
        <v>42899</v>
      </c>
      <c r="B615">
        <v>0</v>
      </c>
      <c r="C615" s="6">
        <f>BT[[#This Row],[Variaz]]/100</f>
        <v>0</v>
      </c>
      <c r="D615" s="10">
        <f>AUM[[#This Row],[ Etica Obbligazionario Breve Termine]]</f>
        <v>394261834.39999998</v>
      </c>
      <c r="E615" s="10">
        <f>D614*BT[[#This Row],[Variazione percentuale]]</f>
        <v>0</v>
      </c>
      <c r="F615" s="11">
        <f>BT[[#This Row],[AUM]]-D614</f>
        <v>-1432425.4000000358</v>
      </c>
      <c r="G615" s="11">
        <f>BT[[#This Row],[∆ AUM]]-BT[[#This Row],[effetto mercato]]</f>
        <v>-1432425.4000000358</v>
      </c>
    </row>
    <row r="616" spans="1:7">
      <c r="A616" s="4">
        <v>42900</v>
      </c>
      <c r="B616">
        <v>-1.61E-2</v>
      </c>
      <c r="C616" s="6">
        <f>BT[[#This Row],[Variaz]]/100</f>
        <v>-1.6100000000000001E-4</v>
      </c>
      <c r="D616" s="10">
        <f>AUM[[#This Row],[ Etica Obbligazionario Breve Termine]]</f>
        <v>393754098.56</v>
      </c>
      <c r="E616" s="10">
        <f>D615*BT[[#This Row],[Variazione percentuale]]</f>
        <v>-63476.1553384</v>
      </c>
      <c r="F616" s="11">
        <f>BT[[#This Row],[AUM]]-D615</f>
        <v>-507735.83999997377</v>
      </c>
      <c r="G616" s="11">
        <f>BT[[#This Row],[∆ AUM]]-BT[[#This Row],[effetto mercato]]</f>
        <v>-444259.68466157379</v>
      </c>
    </row>
    <row r="617" spans="1:7">
      <c r="A617" s="4">
        <v>42901</v>
      </c>
      <c r="B617">
        <v>-3.2199999999999999E-2</v>
      </c>
      <c r="C617" s="6">
        <f>BT[[#This Row],[Variaz]]/100</f>
        <v>-3.2200000000000002E-4</v>
      </c>
      <c r="D617" s="10">
        <f>AUM[[#This Row],[ Etica Obbligazionario Breve Termine]]</f>
        <v>393492345.23000002</v>
      </c>
      <c r="E617" s="10">
        <f>D616*BT[[#This Row],[Variazione percentuale]]</f>
        <v>-126788.81973632002</v>
      </c>
      <c r="F617" s="11">
        <f>BT[[#This Row],[AUM]]-D616</f>
        <v>-261753.32999998331</v>
      </c>
      <c r="G617" s="11">
        <f>BT[[#This Row],[∆ AUM]]-BT[[#This Row],[effetto mercato]]</f>
        <v>-134964.51026366331</v>
      </c>
    </row>
    <row r="618" spans="1:7">
      <c r="A618" s="4">
        <v>42902</v>
      </c>
      <c r="B618">
        <v>0</v>
      </c>
      <c r="C618" s="6">
        <f>BT[[#This Row],[Variaz]]/100</f>
        <v>0</v>
      </c>
      <c r="D618" s="10">
        <f>AUM[[#This Row],[ Etica Obbligazionario Breve Termine]]</f>
        <v>392839384.59999996</v>
      </c>
      <c r="E618" s="10">
        <f>D617*BT[[#This Row],[Variazione percentuale]]</f>
        <v>0</v>
      </c>
      <c r="F618" s="11">
        <f>BT[[#This Row],[AUM]]-D617</f>
        <v>-652960.63000005484</v>
      </c>
      <c r="G618" s="11">
        <f>BT[[#This Row],[∆ AUM]]-BT[[#This Row],[effetto mercato]]</f>
        <v>-652960.63000005484</v>
      </c>
    </row>
    <row r="619" spans="1:7">
      <c r="A619" s="4">
        <v>42905</v>
      </c>
      <c r="B619">
        <v>1.61E-2</v>
      </c>
      <c r="C619" s="6">
        <f>BT[[#This Row],[Variaz]]/100</f>
        <v>1.6100000000000001E-4</v>
      </c>
      <c r="D619" s="10">
        <f>AUM[[#This Row],[ Etica Obbligazionario Breve Termine]]</f>
        <v>392306800.98000002</v>
      </c>
      <c r="E619" s="10">
        <f>D618*BT[[#This Row],[Variazione percentuale]]</f>
        <v>63247.140920599995</v>
      </c>
      <c r="F619" s="11">
        <f>BT[[#This Row],[AUM]]-D618</f>
        <v>-532583.61999994516</v>
      </c>
      <c r="G619" s="11">
        <f>BT[[#This Row],[∆ AUM]]-BT[[#This Row],[effetto mercato]]</f>
        <v>-595830.7609205452</v>
      </c>
    </row>
    <row r="620" spans="1:7">
      <c r="A620" s="4">
        <v>42906</v>
      </c>
      <c r="B620">
        <v>0</v>
      </c>
      <c r="C620" s="6">
        <f>BT[[#This Row],[Variaz]]/100</f>
        <v>0</v>
      </c>
      <c r="D620" s="10">
        <f>AUM[[#This Row],[ Etica Obbligazionario Breve Termine]]</f>
        <v>391426953.73000002</v>
      </c>
      <c r="E620" s="10">
        <f>D619*BT[[#This Row],[Variazione percentuale]]</f>
        <v>0</v>
      </c>
      <c r="F620" s="11">
        <f>BT[[#This Row],[AUM]]-D619</f>
        <v>-879847.25</v>
      </c>
      <c r="G620" s="11">
        <f>BT[[#This Row],[∆ AUM]]-BT[[#This Row],[effetto mercato]]</f>
        <v>-879847.25</v>
      </c>
    </row>
    <row r="621" spans="1:7">
      <c r="A621" s="4">
        <v>42907</v>
      </c>
      <c r="B621">
        <v>0</v>
      </c>
      <c r="C621" s="6">
        <f>BT[[#This Row],[Variaz]]/100</f>
        <v>0</v>
      </c>
      <c r="D621" s="10">
        <f>AUM[[#This Row],[ Etica Obbligazionario Breve Termine]]</f>
        <v>390649335.93000001</v>
      </c>
      <c r="E621" s="10">
        <f>D620*BT[[#This Row],[Variazione percentuale]]</f>
        <v>0</v>
      </c>
      <c r="F621" s="11">
        <f>BT[[#This Row],[AUM]]-D620</f>
        <v>-777617.80000001192</v>
      </c>
      <c r="G621" s="11">
        <f>BT[[#This Row],[∆ AUM]]-BT[[#This Row],[effetto mercato]]</f>
        <v>-777617.80000001192</v>
      </c>
    </row>
    <row r="622" spans="1:7">
      <c r="A622" s="4">
        <v>42908</v>
      </c>
      <c r="B622">
        <v>-1.61E-2</v>
      </c>
      <c r="C622" s="6">
        <f>BT[[#This Row],[Variaz]]/100</f>
        <v>-1.6100000000000001E-4</v>
      </c>
      <c r="D622" s="10">
        <f>AUM[[#This Row],[ Etica Obbligazionario Breve Termine]]</f>
        <v>390373727.42000002</v>
      </c>
      <c r="E622" s="10">
        <f>D621*BT[[#This Row],[Variazione percentuale]]</f>
        <v>-62894.543084730009</v>
      </c>
      <c r="F622" s="11">
        <f>BT[[#This Row],[AUM]]-D621</f>
        <v>-275608.50999999046</v>
      </c>
      <c r="G622" s="11">
        <f>BT[[#This Row],[∆ AUM]]-BT[[#This Row],[effetto mercato]]</f>
        <v>-212713.96691526045</v>
      </c>
    </row>
    <row r="623" spans="1:7">
      <c r="A623" s="4">
        <v>42909</v>
      </c>
      <c r="B623">
        <v>0</v>
      </c>
      <c r="C623" s="6">
        <f>BT[[#This Row],[Variaz]]/100</f>
        <v>0</v>
      </c>
      <c r="D623" s="10">
        <f>AUM[[#This Row],[ Etica Obbligazionario Breve Termine]]</f>
        <v>390100443.96000004</v>
      </c>
      <c r="E623" s="10">
        <f>D622*BT[[#This Row],[Variazione percentuale]]</f>
        <v>0</v>
      </c>
      <c r="F623" s="11">
        <f>BT[[#This Row],[AUM]]-D622</f>
        <v>-273283.45999997854</v>
      </c>
      <c r="G623" s="11">
        <f>BT[[#This Row],[∆ AUM]]-BT[[#This Row],[effetto mercato]]</f>
        <v>-273283.45999997854</v>
      </c>
    </row>
    <row r="624" spans="1:7">
      <c r="A624" s="4">
        <v>42912</v>
      </c>
      <c r="B624">
        <v>1.61E-2</v>
      </c>
      <c r="C624" s="6">
        <f>BT[[#This Row],[Variaz]]/100</f>
        <v>1.6100000000000001E-4</v>
      </c>
      <c r="D624" s="10">
        <f>AUM[[#This Row],[ Etica Obbligazionario Breve Termine]]</f>
        <v>389652055.96000004</v>
      </c>
      <c r="E624" s="10">
        <f>D623*BT[[#This Row],[Variazione percentuale]]</f>
        <v>62806.171477560012</v>
      </c>
      <c r="F624" s="11">
        <f>BT[[#This Row],[AUM]]-D623</f>
        <v>-448388</v>
      </c>
      <c r="G624" s="11">
        <f>BT[[#This Row],[∆ AUM]]-BT[[#This Row],[effetto mercato]]</f>
        <v>-511194.17147756001</v>
      </c>
    </row>
    <row r="625" spans="1:7">
      <c r="A625" s="4">
        <v>42913</v>
      </c>
      <c r="B625">
        <v>-6.4399999999999999E-2</v>
      </c>
      <c r="C625" s="6">
        <f>BT[[#This Row],[Variaz]]/100</f>
        <v>-6.4400000000000004E-4</v>
      </c>
      <c r="D625" s="10">
        <f>AUM[[#This Row],[ Etica Obbligazionario Breve Termine]]</f>
        <v>387294007.83000004</v>
      </c>
      <c r="E625" s="10">
        <f>D624*BT[[#This Row],[Variazione percentuale]]</f>
        <v>-250935.92403824005</v>
      </c>
      <c r="F625" s="11">
        <f>BT[[#This Row],[AUM]]-D624</f>
        <v>-2358048.1299999952</v>
      </c>
      <c r="G625" s="11">
        <f>BT[[#This Row],[∆ AUM]]-BT[[#This Row],[effetto mercato]]</f>
        <v>-2107112.205961755</v>
      </c>
    </row>
    <row r="626" spans="1:7">
      <c r="A626" s="4">
        <v>42914</v>
      </c>
      <c r="B626">
        <v>1.61E-2</v>
      </c>
      <c r="C626" s="6">
        <f>BT[[#This Row],[Variaz]]/100</f>
        <v>1.6100000000000001E-4</v>
      </c>
      <c r="D626" s="10">
        <f>AUM[[#This Row],[ Etica Obbligazionario Breve Termine]]</f>
        <v>386668452.10000002</v>
      </c>
      <c r="E626" s="10">
        <f>D625*BT[[#This Row],[Variazione percentuale]]</f>
        <v>62354.33526063001</v>
      </c>
      <c r="F626" s="11">
        <f>BT[[#This Row],[AUM]]-D625</f>
        <v>-625555.73000001907</v>
      </c>
      <c r="G626" s="11">
        <f>BT[[#This Row],[∆ AUM]]-BT[[#This Row],[effetto mercato]]</f>
        <v>-687910.06526064908</v>
      </c>
    </row>
    <row r="627" spans="1:7">
      <c r="A627" s="4">
        <v>42915</v>
      </c>
      <c r="B627">
        <v>-3.2199999999999999E-2</v>
      </c>
      <c r="C627" s="6">
        <f>BT[[#This Row],[Variaz]]/100</f>
        <v>-3.2200000000000002E-4</v>
      </c>
      <c r="D627" s="10">
        <f>AUM[[#This Row],[ Etica Obbligazionario Breve Termine]]</f>
        <v>386345317.65999997</v>
      </c>
      <c r="E627" s="10">
        <f>D626*BT[[#This Row],[Variazione percentuale]]</f>
        <v>-124507.24157620002</v>
      </c>
      <c r="F627" s="11">
        <f>BT[[#This Row],[AUM]]-D626</f>
        <v>-323134.44000005722</v>
      </c>
      <c r="G627" s="11">
        <f>BT[[#This Row],[∆ AUM]]-BT[[#This Row],[effetto mercato]]</f>
        <v>-198627.19842385722</v>
      </c>
    </row>
    <row r="628" spans="1:7">
      <c r="A628" s="4">
        <v>42916</v>
      </c>
      <c r="B628">
        <v>0</v>
      </c>
      <c r="C628" s="6">
        <f>BT[[#This Row],[Variaz]]/100</f>
        <v>0</v>
      </c>
      <c r="D628" s="10">
        <f>AUM[[#This Row],[ Etica Obbligazionario Breve Termine]]</f>
        <v>386030309.07999998</v>
      </c>
      <c r="E628" s="10">
        <f>D627*BT[[#This Row],[Variazione percentuale]]</f>
        <v>0</v>
      </c>
      <c r="F628" s="11">
        <f>BT[[#This Row],[AUM]]-D627</f>
        <v>-315008.57999998331</v>
      </c>
      <c r="G628" s="11">
        <f>BT[[#This Row],[∆ AUM]]-BT[[#This Row],[effetto mercato]]</f>
        <v>-315008.57999998331</v>
      </c>
    </row>
    <row r="629" spans="1:7">
      <c r="A629" s="4">
        <v>42919</v>
      </c>
      <c r="B629">
        <v>1.61E-2</v>
      </c>
      <c r="C629" s="6">
        <f>BT[[#This Row],[Variaz]]/100</f>
        <v>1.6100000000000001E-4</v>
      </c>
      <c r="D629" s="10">
        <f>AUM[[#This Row],[ Etica Obbligazionario Breve Termine]]</f>
        <v>385285079.92000002</v>
      </c>
      <c r="E629" s="10">
        <f>D628*BT[[#This Row],[Variazione percentuale]]</f>
        <v>62150.879761880002</v>
      </c>
      <c r="F629" s="11">
        <f>BT[[#This Row],[AUM]]-D628</f>
        <v>-745229.15999996662</v>
      </c>
      <c r="G629" s="11">
        <f>BT[[#This Row],[∆ AUM]]-BT[[#This Row],[effetto mercato]]</f>
        <v>-807380.03976184665</v>
      </c>
    </row>
    <row r="630" spans="1:7">
      <c r="A630" s="4">
        <v>42920</v>
      </c>
      <c r="B630">
        <v>1.61E-2</v>
      </c>
      <c r="C630" s="6">
        <f>BT[[#This Row],[Variaz]]/100</f>
        <v>1.6100000000000001E-4</v>
      </c>
      <c r="D630" s="10">
        <f>AUM[[#This Row],[ Etica Obbligazionario Breve Termine]]</f>
        <v>385239760.69999999</v>
      </c>
      <c r="E630" s="10">
        <f>D629*BT[[#This Row],[Variazione percentuale]]</f>
        <v>62030.897867120009</v>
      </c>
      <c r="F630" s="11">
        <f>BT[[#This Row],[AUM]]-D629</f>
        <v>-45319.22000002861</v>
      </c>
      <c r="G630" s="11">
        <f>BT[[#This Row],[∆ AUM]]-BT[[#This Row],[effetto mercato]]</f>
        <v>-107350.11786714863</v>
      </c>
    </row>
    <row r="631" spans="1:7">
      <c r="A631" s="4">
        <v>42921</v>
      </c>
      <c r="B631">
        <v>-1.61E-2</v>
      </c>
      <c r="C631" s="6">
        <f>BT[[#This Row],[Variaz]]/100</f>
        <v>-1.6100000000000001E-4</v>
      </c>
      <c r="D631" s="10">
        <f>AUM[[#This Row],[ Etica Obbligazionario Breve Termine]]</f>
        <v>385454793.06</v>
      </c>
      <c r="E631" s="10">
        <f>D630*BT[[#This Row],[Variazione percentuale]]</f>
        <v>-62023.6014727</v>
      </c>
      <c r="F631" s="11">
        <f>BT[[#This Row],[AUM]]-D630</f>
        <v>215032.36000001431</v>
      </c>
      <c r="G631" s="11">
        <f>BT[[#This Row],[∆ AUM]]-BT[[#This Row],[effetto mercato]]</f>
        <v>277055.96147271432</v>
      </c>
    </row>
    <row r="632" spans="1:7">
      <c r="A632" s="4">
        <v>42922</v>
      </c>
      <c r="B632">
        <v>-4.8300000000000003E-2</v>
      </c>
      <c r="C632" s="6">
        <f>BT[[#This Row],[Variaz]]/100</f>
        <v>-4.8300000000000003E-4</v>
      </c>
      <c r="D632" s="10">
        <f>AUM[[#This Row],[ Etica Obbligazionario Breve Termine]]</f>
        <v>385002694.69999999</v>
      </c>
      <c r="E632" s="10">
        <f>D631*BT[[#This Row],[Variazione percentuale]]</f>
        <v>-186174.66504798</v>
      </c>
      <c r="F632" s="11">
        <f>BT[[#This Row],[AUM]]-D631</f>
        <v>-452098.36000001431</v>
      </c>
      <c r="G632" s="11">
        <f>BT[[#This Row],[∆ AUM]]-BT[[#This Row],[effetto mercato]]</f>
        <v>-265923.69495203428</v>
      </c>
    </row>
    <row r="633" spans="1:7">
      <c r="A633" s="4">
        <v>42923</v>
      </c>
      <c r="B633">
        <v>-1.61E-2</v>
      </c>
      <c r="C633" s="6">
        <f>BT[[#This Row],[Variaz]]/100</f>
        <v>-1.6100000000000001E-4</v>
      </c>
      <c r="D633" s="10">
        <f>AUM[[#This Row],[ Etica Obbligazionario Breve Termine]]</f>
        <v>384631327.00999999</v>
      </c>
      <c r="E633" s="10">
        <f>D632*BT[[#This Row],[Variazione percentuale]]</f>
        <v>-61985.433846700005</v>
      </c>
      <c r="F633" s="11">
        <f>BT[[#This Row],[AUM]]-D632</f>
        <v>-371367.68999999762</v>
      </c>
      <c r="G633" s="11">
        <f>BT[[#This Row],[∆ AUM]]-BT[[#This Row],[effetto mercato]]</f>
        <v>-309382.25615329761</v>
      </c>
    </row>
    <row r="634" spans="1:7">
      <c r="A634" s="4">
        <v>42926</v>
      </c>
      <c r="B634">
        <v>3.2199999999999999E-2</v>
      </c>
      <c r="C634" s="6">
        <f>BT[[#This Row],[Variaz]]/100</f>
        <v>3.2200000000000002E-4</v>
      </c>
      <c r="D634" s="10">
        <f>AUM[[#This Row],[ Etica Obbligazionario Breve Termine]]</f>
        <v>384068596.00999999</v>
      </c>
      <c r="E634" s="10">
        <f>D633*BT[[#This Row],[Variazione percentuale]]</f>
        <v>123851.28729722</v>
      </c>
      <c r="F634" s="11">
        <f>BT[[#This Row],[AUM]]-D633</f>
        <v>-562731</v>
      </c>
      <c r="G634" s="11">
        <f>BT[[#This Row],[∆ AUM]]-BT[[#This Row],[effetto mercato]]</f>
        <v>-686582.28729721997</v>
      </c>
    </row>
    <row r="635" spans="1:7">
      <c r="A635" s="4">
        <v>42927</v>
      </c>
      <c r="B635">
        <v>0</v>
      </c>
      <c r="C635" s="6">
        <f>BT[[#This Row],[Variaz]]/100</f>
        <v>0</v>
      </c>
      <c r="D635" s="10">
        <f>AUM[[#This Row],[ Etica Obbligazionario Breve Termine]]</f>
        <v>383618530.75999999</v>
      </c>
      <c r="E635" s="10">
        <f>D634*BT[[#This Row],[Variazione percentuale]]</f>
        <v>0</v>
      </c>
      <c r="F635" s="11">
        <f>BT[[#This Row],[AUM]]-D634</f>
        <v>-450065.25</v>
      </c>
      <c r="G635" s="11">
        <f>BT[[#This Row],[∆ AUM]]-BT[[#This Row],[effetto mercato]]</f>
        <v>-450065.25</v>
      </c>
    </row>
    <row r="636" spans="1:7">
      <c r="A636" s="4">
        <v>42928</v>
      </c>
      <c r="B636">
        <v>3.2199999999999999E-2</v>
      </c>
      <c r="C636" s="6">
        <f>BT[[#This Row],[Variaz]]/100</f>
        <v>3.2200000000000002E-4</v>
      </c>
      <c r="D636" s="10">
        <f>AUM[[#This Row],[ Etica Obbligazionario Breve Termine]]</f>
        <v>383572413.17000002</v>
      </c>
      <c r="E636" s="10">
        <f>D635*BT[[#This Row],[Variazione percentuale]]</f>
        <v>123525.16690472001</v>
      </c>
      <c r="F636" s="11">
        <f>BT[[#This Row],[AUM]]-D635</f>
        <v>-46117.589999973774</v>
      </c>
      <c r="G636" s="11">
        <f>BT[[#This Row],[∆ AUM]]-BT[[#This Row],[effetto mercato]]</f>
        <v>-169642.75690469379</v>
      </c>
    </row>
    <row r="637" spans="1:7">
      <c r="A637" s="4">
        <v>42929</v>
      </c>
      <c r="B637">
        <v>-4.8300000000000003E-2</v>
      </c>
      <c r="C637" s="6">
        <f>BT[[#This Row],[Variaz]]/100</f>
        <v>-4.8300000000000003E-4</v>
      </c>
      <c r="D637" s="10">
        <f>AUM[[#This Row],[ Etica Obbligazionario Breve Termine]]</f>
        <v>383213076.94999999</v>
      </c>
      <c r="E637" s="10">
        <f>D636*BT[[#This Row],[Variazione percentuale]]</f>
        <v>-185265.47556111001</v>
      </c>
      <c r="F637" s="11">
        <f>BT[[#This Row],[AUM]]-D636</f>
        <v>-359336.22000002861</v>
      </c>
      <c r="G637" s="11">
        <f>BT[[#This Row],[∆ AUM]]-BT[[#This Row],[effetto mercato]]</f>
        <v>-174070.7444389186</v>
      </c>
    </row>
    <row r="638" spans="1:7">
      <c r="A638" s="4">
        <v>42930</v>
      </c>
      <c r="B638">
        <v>0</v>
      </c>
      <c r="C638" s="6">
        <f>BT[[#This Row],[Variaz]]/100</f>
        <v>0</v>
      </c>
      <c r="D638" s="10">
        <f>AUM[[#This Row],[ Etica Obbligazionario Breve Termine]]</f>
        <v>382642008.62</v>
      </c>
      <c r="E638" s="10">
        <f>D637*BT[[#This Row],[Variazione percentuale]]</f>
        <v>0</v>
      </c>
      <c r="F638" s="11">
        <f>BT[[#This Row],[AUM]]-D637</f>
        <v>-571068.32999998331</v>
      </c>
      <c r="G638" s="11">
        <f>BT[[#This Row],[∆ AUM]]-BT[[#This Row],[effetto mercato]]</f>
        <v>-571068.32999998331</v>
      </c>
    </row>
    <row r="639" spans="1:7">
      <c r="A639" s="4">
        <v>42933</v>
      </c>
      <c r="B639">
        <v>1.61E-2</v>
      </c>
      <c r="C639" s="6">
        <f>BT[[#This Row],[Variaz]]/100</f>
        <v>1.6100000000000001E-4</v>
      </c>
      <c r="D639" s="10">
        <f>AUM[[#This Row],[ Etica Obbligazionario Breve Termine]]</f>
        <v>382204741.71000004</v>
      </c>
      <c r="E639" s="10">
        <f>D638*BT[[#This Row],[Variazione percentuale]]</f>
        <v>61605.363387820005</v>
      </c>
      <c r="F639" s="11">
        <f>BT[[#This Row],[AUM]]-D638</f>
        <v>-437266.90999996662</v>
      </c>
      <c r="G639" s="11">
        <f>BT[[#This Row],[∆ AUM]]-BT[[#This Row],[effetto mercato]]</f>
        <v>-498872.27338778664</v>
      </c>
    </row>
    <row r="640" spans="1:7">
      <c r="A640" s="4">
        <v>42934</v>
      </c>
      <c r="B640">
        <v>0</v>
      </c>
      <c r="C640" s="6">
        <f>BT[[#This Row],[Variaz]]/100</f>
        <v>0</v>
      </c>
      <c r="D640" s="10">
        <f>AUM[[#This Row],[ Etica Obbligazionario Breve Termine]]</f>
        <v>381957651.67999995</v>
      </c>
      <c r="E640" s="10">
        <f>D639*BT[[#This Row],[Variazione percentuale]]</f>
        <v>0</v>
      </c>
      <c r="F640" s="11">
        <f>BT[[#This Row],[AUM]]-D639</f>
        <v>-247090.0300000906</v>
      </c>
      <c r="G640" s="11">
        <f>BT[[#This Row],[∆ AUM]]-BT[[#This Row],[effetto mercato]]</f>
        <v>-247090.0300000906</v>
      </c>
    </row>
    <row r="641" spans="1:7">
      <c r="A641" s="4">
        <v>42935</v>
      </c>
      <c r="B641">
        <v>0</v>
      </c>
      <c r="C641" s="6">
        <f>BT[[#This Row],[Variaz]]/100</f>
        <v>0</v>
      </c>
      <c r="D641" s="10">
        <f>AUM[[#This Row],[ Etica Obbligazionario Breve Termine]]</f>
        <v>380239567.54000002</v>
      </c>
      <c r="E641" s="10">
        <f>D640*BT[[#This Row],[Variazione percentuale]]</f>
        <v>0</v>
      </c>
      <c r="F641" s="11">
        <f>BT[[#This Row],[AUM]]-D640</f>
        <v>-1718084.1399999261</v>
      </c>
      <c r="G641" s="11">
        <f>BT[[#This Row],[∆ AUM]]-BT[[#This Row],[effetto mercato]]</f>
        <v>-1718084.1399999261</v>
      </c>
    </row>
    <row r="642" spans="1:7">
      <c r="A642" s="4">
        <v>42936</v>
      </c>
      <c r="B642">
        <v>0</v>
      </c>
      <c r="C642" s="6">
        <f>BT[[#This Row],[Variaz]]/100</f>
        <v>0</v>
      </c>
      <c r="D642" s="10">
        <f>AUM[[#This Row],[ Etica Obbligazionario Breve Termine]]</f>
        <v>379924147.75</v>
      </c>
      <c r="E642" s="10">
        <f>D641*BT[[#This Row],[Variazione percentuale]]</f>
        <v>0</v>
      </c>
      <c r="F642" s="11">
        <f>BT[[#This Row],[AUM]]-D641</f>
        <v>-315419.79000002146</v>
      </c>
      <c r="G642" s="11">
        <f>BT[[#This Row],[∆ AUM]]-BT[[#This Row],[effetto mercato]]</f>
        <v>-315419.79000002146</v>
      </c>
    </row>
    <row r="643" spans="1:7">
      <c r="A643" s="4">
        <v>42937</v>
      </c>
      <c r="B643">
        <v>0</v>
      </c>
      <c r="C643" s="6">
        <f>BT[[#This Row],[Variaz]]/100</f>
        <v>0</v>
      </c>
      <c r="D643" s="10">
        <f>AUM[[#This Row],[ Etica Obbligazionario Breve Termine]]</f>
        <v>379583457.87</v>
      </c>
      <c r="E643" s="10">
        <f>D642*BT[[#This Row],[Variazione percentuale]]</f>
        <v>0</v>
      </c>
      <c r="F643" s="11">
        <f>BT[[#This Row],[AUM]]-D642</f>
        <v>-340689.87999999523</v>
      </c>
      <c r="G643" s="11">
        <f>BT[[#This Row],[∆ AUM]]-BT[[#This Row],[effetto mercato]]</f>
        <v>-340689.87999999523</v>
      </c>
    </row>
    <row r="644" spans="1:7">
      <c r="A644" s="4">
        <v>42940</v>
      </c>
      <c r="B644">
        <v>0</v>
      </c>
      <c r="C644" s="6">
        <f>BT[[#This Row],[Variaz]]/100</f>
        <v>0</v>
      </c>
      <c r="D644" s="10">
        <f>AUM[[#This Row],[ Etica Obbligazionario Breve Termine]]</f>
        <v>379316623.63999999</v>
      </c>
      <c r="E644" s="10">
        <f>D643*BT[[#This Row],[Variazione percentuale]]</f>
        <v>0</v>
      </c>
      <c r="F644" s="11">
        <f>BT[[#This Row],[AUM]]-D643</f>
        <v>-266834.23000001907</v>
      </c>
      <c r="G644" s="11">
        <f>BT[[#This Row],[∆ AUM]]-BT[[#This Row],[effetto mercato]]</f>
        <v>-266834.23000001907</v>
      </c>
    </row>
    <row r="645" spans="1:7">
      <c r="A645" s="4">
        <v>42941</v>
      </c>
      <c r="B645">
        <v>0</v>
      </c>
      <c r="C645" s="6">
        <f>BT[[#This Row],[Variaz]]/100</f>
        <v>0</v>
      </c>
      <c r="D645" s="10">
        <f>AUM[[#This Row],[ Etica Obbligazionario Breve Termine]]</f>
        <v>378995512.69</v>
      </c>
      <c r="E645" s="10">
        <f>D644*BT[[#This Row],[Variazione percentuale]]</f>
        <v>0</v>
      </c>
      <c r="F645" s="11">
        <f>BT[[#This Row],[AUM]]-D644</f>
        <v>-321110.94999998808</v>
      </c>
      <c r="G645" s="11">
        <f>BT[[#This Row],[∆ AUM]]-BT[[#This Row],[effetto mercato]]</f>
        <v>-321110.94999998808</v>
      </c>
    </row>
    <row r="646" spans="1:7">
      <c r="A646" s="4">
        <v>42942</v>
      </c>
      <c r="B646">
        <v>0</v>
      </c>
      <c r="C646" s="6">
        <f>BT[[#This Row],[Variaz]]/100</f>
        <v>0</v>
      </c>
      <c r="D646" s="10">
        <f>AUM[[#This Row],[ Etica Obbligazionario Breve Termine]]</f>
        <v>378799473.55999994</v>
      </c>
      <c r="E646" s="10">
        <f>D645*BT[[#This Row],[Variazione percentuale]]</f>
        <v>0</v>
      </c>
      <c r="F646" s="11">
        <f>BT[[#This Row],[AUM]]-D645</f>
        <v>-196039.13000005484</v>
      </c>
      <c r="G646" s="11">
        <f>BT[[#This Row],[∆ AUM]]-BT[[#This Row],[effetto mercato]]</f>
        <v>-196039.13000005484</v>
      </c>
    </row>
    <row r="647" spans="1:7">
      <c r="A647" s="4">
        <v>42943</v>
      </c>
      <c r="B647">
        <v>1.61E-2</v>
      </c>
      <c r="C647" s="6">
        <f>BT[[#This Row],[Variaz]]/100</f>
        <v>1.6100000000000001E-4</v>
      </c>
      <c r="D647" s="10">
        <f>AUM[[#This Row],[ Etica Obbligazionario Breve Termine]]</f>
        <v>378560120.82999998</v>
      </c>
      <c r="E647" s="10">
        <f>D646*BT[[#This Row],[Variazione percentuale]]</f>
        <v>60986.715243159997</v>
      </c>
      <c r="F647" s="11">
        <f>BT[[#This Row],[AUM]]-D646</f>
        <v>-239352.72999995947</v>
      </c>
      <c r="G647" s="11">
        <f>BT[[#This Row],[∆ AUM]]-BT[[#This Row],[effetto mercato]]</f>
        <v>-300339.44524311949</v>
      </c>
    </row>
    <row r="648" spans="1:7">
      <c r="A648" s="4">
        <v>42944</v>
      </c>
      <c r="B648">
        <v>0</v>
      </c>
      <c r="C648" s="6">
        <f>BT[[#This Row],[Variaz]]/100</f>
        <v>0</v>
      </c>
      <c r="D648" s="10">
        <f>AUM[[#This Row],[ Etica Obbligazionario Breve Termine]]</f>
        <v>378233106.81999999</v>
      </c>
      <c r="E648" s="10">
        <f>D647*BT[[#This Row],[Variazione percentuale]]</f>
        <v>0</v>
      </c>
      <c r="F648" s="11">
        <f>BT[[#This Row],[AUM]]-D647</f>
        <v>-327014.00999999046</v>
      </c>
      <c r="G648" s="11">
        <f>BT[[#This Row],[∆ AUM]]-BT[[#This Row],[effetto mercato]]</f>
        <v>-327014.00999999046</v>
      </c>
    </row>
    <row r="649" spans="1:7">
      <c r="A649" s="4">
        <v>42947</v>
      </c>
      <c r="B649">
        <v>1.61E-2</v>
      </c>
      <c r="C649" s="6">
        <f>BT[[#This Row],[Variaz]]/100</f>
        <v>1.6100000000000001E-4</v>
      </c>
      <c r="D649" s="10">
        <f>AUM[[#This Row],[ Etica Obbligazionario Breve Termine]]</f>
        <v>378489503.77999997</v>
      </c>
      <c r="E649" s="10">
        <f>D648*BT[[#This Row],[Variazione percentuale]]</f>
        <v>60895.530198020002</v>
      </c>
      <c r="F649" s="11">
        <f>BT[[#This Row],[AUM]]-D648</f>
        <v>256396.95999997854</v>
      </c>
      <c r="G649" s="11">
        <f>BT[[#This Row],[∆ AUM]]-BT[[#This Row],[effetto mercato]]</f>
        <v>195501.42980195855</v>
      </c>
    </row>
    <row r="650" spans="1:7">
      <c r="A650" s="4">
        <v>42948</v>
      </c>
      <c r="B650">
        <v>1.61E-2</v>
      </c>
      <c r="C650" s="6">
        <f>BT[[#This Row],[Variaz]]/100</f>
        <v>1.6100000000000001E-4</v>
      </c>
      <c r="D650" s="10">
        <f>AUM[[#This Row],[ Etica Obbligazionario Breve Termine]]</f>
        <v>377877900.50999999</v>
      </c>
      <c r="E650" s="10">
        <f>D649*BT[[#This Row],[Variazione percentuale]]</f>
        <v>60936.810108580001</v>
      </c>
      <c r="F650" s="11">
        <f>BT[[#This Row],[AUM]]-D649</f>
        <v>-611603.26999998093</v>
      </c>
      <c r="G650" s="11">
        <f>BT[[#This Row],[∆ AUM]]-BT[[#This Row],[effetto mercato]]</f>
        <v>-672540.08010856097</v>
      </c>
    </row>
    <row r="651" spans="1:7">
      <c r="A651" s="4">
        <v>42949</v>
      </c>
      <c r="B651">
        <v>0</v>
      </c>
      <c r="C651" s="6">
        <f>BT[[#This Row],[Variaz]]/100</f>
        <v>0</v>
      </c>
      <c r="D651" s="10">
        <f>AUM[[#This Row],[ Etica Obbligazionario Breve Termine]]</f>
        <v>377085141.64999998</v>
      </c>
      <c r="E651" s="10">
        <f>D650*BT[[#This Row],[Variazione percentuale]]</f>
        <v>0</v>
      </c>
      <c r="F651" s="11">
        <f>BT[[#This Row],[AUM]]-D650</f>
        <v>-792758.86000001431</v>
      </c>
      <c r="G651" s="11">
        <f>BT[[#This Row],[∆ AUM]]-BT[[#This Row],[effetto mercato]]</f>
        <v>-792758.86000001431</v>
      </c>
    </row>
    <row r="652" spans="1:7">
      <c r="A652" s="4">
        <v>42950</v>
      </c>
      <c r="B652">
        <v>0</v>
      </c>
      <c r="C652" s="6">
        <f>BT[[#This Row],[Variaz]]/100</f>
        <v>0</v>
      </c>
      <c r="D652" s="10">
        <f>AUM[[#This Row],[ Etica Obbligazionario Breve Termine]]</f>
        <v>376569217.12</v>
      </c>
      <c r="E652" s="10">
        <f>D651*BT[[#This Row],[Variazione percentuale]]</f>
        <v>0</v>
      </c>
      <c r="F652" s="11">
        <f>BT[[#This Row],[AUM]]-D651</f>
        <v>-515924.52999997139</v>
      </c>
      <c r="G652" s="11">
        <f>BT[[#This Row],[∆ AUM]]-BT[[#This Row],[effetto mercato]]</f>
        <v>-515924.52999997139</v>
      </c>
    </row>
    <row r="653" spans="1:7">
      <c r="A653" s="4">
        <v>42951</v>
      </c>
      <c r="B653">
        <v>-1.61E-2</v>
      </c>
      <c r="C653" s="6">
        <f>BT[[#This Row],[Variaz]]/100</f>
        <v>-1.6100000000000001E-4</v>
      </c>
      <c r="D653" s="10">
        <f>AUM[[#This Row],[ Etica Obbligazionario Breve Termine]]</f>
        <v>376292327.5</v>
      </c>
      <c r="E653" s="10">
        <f>D652*BT[[#This Row],[Variazione percentuale]]</f>
        <v>-60627.643956320004</v>
      </c>
      <c r="F653" s="11">
        <f>BT[[#This Row],[AUM]]-D652</f>
        <v>-276889.62000000477</v>
      </c>
      <c r="G653" s="11">
        <f>BT[[#This Row],[∆ AUM]]-BT[[#This Row],[effetto mercato]]</f>
        <v>-216261.97604368476</v>
      </c>
    </row>
    <row r="654" spans="1:7">
      <c r="A654" s="4">
        <v>42954</v>
      </c>
      <c r="B654">
        <v>0</v>
      </c>
      <c r="C654" s="6">
        <f>BT[[#This Row],[Variaz]]/100</f>
        <v>0</v>
      </c>
      <c r="D654" s="10">
        <f>AUM[[#This Row],[ Etica Obbligazionario Breve Termine]]</f>
        <v>375961393.42000002</v>
      </c>
      <c r="E654" s="10">
        <f>D653*BT[[#This Row],[Variazione percentuale]]</f>
        <v>0</v>
      </c>
      <c r="F654" s="11">
        <f>BT[[#This Row],[AUM]]-D653</f>
        <v>-330934.07999998331</v>
      </c>
      <c r="G654" s="11">
        <f>BT[[#This Row],[∆ AUM]]-BT[[#This Row],[effetto mercato]]</f>
        <v>-330934.07999998331</v>
      </c>
    </row>
    <row r="655" spans="1:7">
      <c r="A655" s="4">
        <v>42955</v>
      </c>
      <c r="B655">
        <v>0</v>
      </c>
      <c r="C655" s="6">
        <f>BT[[#This Row],[Variaz]]/100</f>
        <v>0</v>
      </c>
      <c r="D655" s="10">
        <f>AUM[[#This Row],[ Etica Obbligazionario Breve Termine]]</f>
        <v>374561933.13999999</v>
      </c>
      <c r="E655" s="10">
        <f>D654*BT[[#This Row],[Variazione percentuale]]</f>
        <v>0</v>
      </c>
      <c r="F655" s="11">
        <f>BT[[#This Row],[AUM]]-D654</f>
        <v>-1399460.280000031</v>
      </c>
      <c r="G655" s="11">
        <f>BT[[#This Row],[∆ AUM]]-BT[[#This Row],[effetto mercato]]</f>
        <v>-1399460.280000031</v>
      </c>
    </row>
    <row r="656" spans="1:7">
      <c r="A656" s="4">
        <v>42956</v>
      </c>
      <c r="B656">
        <v>1.61E-2</v>
      </c>
      <c r="C656" s="6">
        <f>BT[[#This Row],[Variaz]]/100</f>
        <v>1.6100000000000001E-4</v>
      </c>
      <c r="D656" s="10">
        <f>AUM[[#This Row],[ Etica Obbligazionario Breve Termine]]</f>
        <v>374186367.99000001</v>
      </c>
      <c r="E656" s="10">
        <f>D655*BT[[#This Row],[Variazione percentuale]]</f>
        <v>60304.471235540004</v>
      </c>
      <c r="F656" s="11">
        <f>BT[[#This Row],[AUM]]-D655</f>
        <v>-375565.14999997616</v>
      </c>
      <c r="G656" s="11">
        <f>BT[[#This Row],[∆ AUM]]-BT[[#This Row],[effetto mercato]]</f>
        <v>-435869.62123551616</v>
      </c>
    </row>
    <row r="657" spans="1:7">
      <c r="A657" s="4">
        <v>42957</v>
      </c>
      <c r="B657">
        <v>-1.61E-2</v>
      </c>
      <c r="C657" s="6">
        <f>BT[[#This Row],[Variaz]]/100</f>
        <v>-1.6100000000000001E-4</v>
      </c>
      <c r="D657" s="10">
        <f>AUM[[#This Row],[ Etica Obbligazionario Breve Termine]]</f>
        <v>373614139.75</v>
      </c>
      <c r="E657" s="10">
        <f>D656*BT[[#This Row],[Variazione percentuale]]</f>
        <v>-60244.005246390007</v>
      </c>
      <c r="F657" s="11">
        <f>BT[[#This Row],[AUM]]-D656</f>
        <v>-572228.24000000954</v>
      </c>
      <c r="G657" s="11">
        <f>BT[[#This Row],[∆ AUM]]-BT[[#This Row],[effetto mercato]]</f>
        <v>-511984.23475361953</v>
      </c>
    </row>
    <row r="658" spans="1:7">
      <c r="A658" s="4">
        <v>42958</v>
      </c>
      <c r="B658">
        <v>-3.2199999999999999E-2</v>
      </c>
      <c r="C658" s="6">
        <f>BT[[#This Row],[Variaz]]/100</f>
        <v>-3.2200000000000002E-4</v>
      </c>
      <c r="D658" s="10">
        <f>AUM[[#This Row],[ Etica Obbligazionario Breve Termine]]</f>
        <v>373414726.41999996</v>
      </c>
      <c r="E658" s="10">
        <f>D657*BT[[#This Row],[Variazione percentuale]]</f>
        <v>-120303.75299950001</v>
      </c>
      <c r="F658" s="11">
        <f>BT[[#This Row],[AUM]]-D657</f>
        <v>-199413.33000004292</v>
      </c>
      <c r="G658" s="11">
        <f>BT[[#This Row],[∆ AUM]]-BT[[#This Row],[effetto mercato]]</f>
        <v>-79109.577000542908</v>
      </c>
    </row>
    <row r="659" spans="1:7">
      <c r="A659" s="4">
        <v>42961</v>
      </c>
      <c r="B659">
        <v>3.2199999999999999E-2</v>
      </c>
      <c r="C659" s="6">
        <f>BT[[#This Row],[Variaz]]/100</f>
        <v>3.2200000000000002E-4</v>
      </c>
      <c r="D659" s="10">
        <f>AUM[[#This Row],[ Etica Obbligazionario Breve Termine]]</f>
        <v>373296889.77000004</v>
      </c>
      <c r="E659" s="10">
        <f>D658*BT[[#This Row],[Variazione percentuale]]</f>
        <v>120239.54190724</v>
      </c>
      <c r="F659" s="11">
        <f>BT[[#This Row],[AUM]]-D658</f>
        <v>-117836.64999991655</v>
      </c>
      <c r="G659" s="11">
        <f>BT[[#This Row],[∆ AUM]]-BT[[#This Row],[effetto mercato]]</f>
        <v>-238076.19190715655</v>
      </c>
    </row>
    <row r="660" spans="1:7">
      <c r="A660" s="4">
        <v>42963</v>
      </c>
      <c r="B660">
        <v>-1.61E-2</v>
      </c>
      <c r="C660" s="6">
        <f>BT[[#This Row],[Variaz]]/100</f>
        <v>-1.6100000000000001E-4</v>
      </c>
      <c r="D660" s="10">
        <f>AUM[[#This Row],[ Etica Obbligazionario Breve Termine]]</f>
        <v>373117136.11000001</v>
      </c>
      <c r="E660" s="10">
        <f>D659*BT[[#This Row],[Variazione percentuale]]</f>
        <v>-60100.799252970013</v>
      </c>
      <c r="F660" s="11">
        <f>BT[[#This Row],[AUM]]-D659</f>
        <v>-179753.66000002623</v>
      </c>
      <c r="G660" s="11">
        <f>BT[[#This Row],[∆ AUM]]-BT[[#This Row],[effetto mercato]]</f>
        <v>-119652.86074705621</v>
      </c>
    </row>
    <row r="661" spans="1:7">
      <c r="A661" s="4">
        <v>42964</v>
      </c>
      <c r="B661">
        <v>0</v>
      </c>
      <c r="C661" s="6">
        <f>BT[[#This Row],[Variaz]]/100</f>
        <v>0</v>
      </c>
      <c r="D661" s="10">
        <f>AUM[[#This Row],[ Etica Obbligazionario Breve Termine]]</f>
        <v>373224434.15999997</v>
      </c>
      <c r="E661" s="10">
        <f>D660*BT[[#This Row],[Variazione percentuale]]</f>
        <v>0</v>
      </c>
      <c r="F661" s="11">
        <f>BT[[#This Row],[AUM]]-D660</f>
        <v>107298.04999995232</v>
      </c>
      <c r="G661" s="11">
        <f>BT[[#This Row],[∆ AUM]]-BT[[#This Row],[effetto mercato]]</f>
        <v>107298.04999995232</v>
      </c>
    </row>
    <row r="662" spans="1:7">
      <c r="A662" s="4">
        <v>42965</v>
      </c>
      <c r="B662">
        <v>0</v>
      </c>
      <c r="C662" s="6">
        <f>BT[[#This Row],[Variaz]]/100</f>
        <v>0</v>
      </c>
      <c r="D662" s="10">
        <f>AUM[[#This Row],[ Etica Obbligazionario Breve Termine]]</f>
        <v>372990334.02999997</v>
      </c>
      <c r="E662" s="10">
        <f>D661*BT[[#This Row],[Variazione percentuale]]</f>
        <v>0</v>
      </c>
      <c r="F662" s="11">
        <f>BT[[#This Row],[AUM]]-D661</f>
        <v>-234100.12999999523</v>
      </c>
      <c r="G662" s="11">
        <f>BT[[#This Row],[∆ AUM]]-BT[[#This Row],[effetto mercato]]</f>
        <v>-234100.12999999523</v>
      </c>
    </row>
    <row r="663" spans="1:7">
      <c r="A663" s="4">
        <v>42968</v>
      </c>
      <c r="B663">
        <v>0</v>
      </c>
      <c r="C663" s="6">
        <f>BT[[#This Row],[Variaz]]/100</f>
        <v>0</v>
      </c>
      <c r="D663" s="10">
        <f>AUM[[#This Row],[ Etica Obbligazionario Breve Termine]]</f>
        <v>373163774.61000001</v>
      </c>
      <c r="E663" s="10">
        <f>D662*BT[[#This Row],[Variazione percentuale]]</f>
        <v>0</v>
      </c>
      <c r="F663" s="11">
        <f>BT[[#This Row],[AUM]]-D662</f>
        <v>173440.58000004292</v>
      </c>
      <c r="G663" s="11">
        <f>BT[[#This Row],[∆ AUM]]-BT[[#This Row],[effetto mercato]]</f>
        <v>173440.58000004292</v>
      </c>
    </row>
    <row r="664" spans="1:7">
      <c r="A664" s="4">
        <v>42969</v>
      </c>
      <c r="B664">
        <v>-1.61E-2</v>
      </c>
      <c r="C664" s="6">
        <f>BT[[#This Row],[Variaz]]/100</f>
        <v>-1.6100000000000001E-4</v>
      </c>
      <c r="D664" s="10">
        <f>AUM[[#This Row],[ Etica Obbligazionario Breve Termine]]</f>
        <v>372918201.36000001</v>
      </c>
      <c r="E664" s="10">
        <f>D663*BT[[#This Row],[Variazione percentuale]]</f>
        <v>-60079.367712210005</v>
      </c>
      <c r="F664" s="11">
        <f>BT[[#This Row],[AUM]]-D663</f>
        <v>-245573.25</v>
      </c>
      <c r="G664" s="11">
        <f>BT[[#This Row],[∆ AUM]]-BT[[#This Row],[effetto mercato]]</f>
        <v>-185493.88228779001</v>
      </c>
    </row>
    <row r="665" spans="1:7">
      <c r="A665" s="4">
        <v>42970</v>
      </c>
      <c r="B665">
        <v>0</v>
      </c>
      <c r="C665" s="6">
        <f>BT[[#This Row],[Variaz]]/100</f>
        <v>0</v>
      </c>
      <c r="D665" s="10">
        <f>AUM[[#This Row],[ Etica Obbligazionario Breve Termine]]</f>
        <v>372692687.51999998</v>
      </c>
      <c r="E665" s="10">
        <f>D664*BT[[#This Row],[Variazione percentuale]]</f>
        <v>0</v>
      </c>
      <c r="F665" s="11">
        <f>BT[[#This Row],[AUM]]-D664</f>
        <v>-225513.84000003338</v>
      </c>
      <c r="G665" s="11">
        <f>BT[[#This Row],[∆ AUM]]-BT[[#This Row],[effetto mercato]]</f>
        <v>-225513.84000003338</v>
      </c>
    </row>
    <row r="666" spans="1:7">
      <c r="A666" s="4">
        <v>42971</v>
      </c>
      <c r="B666">
        <v>0</v>
      </c>
      <c r="C666" s="6">
        <f>BT[[#This Row],[Variaz]]/100</f>
        <v>0</v>
      </c>
      <c r="D666" s="10">
        <f>AUM[[#This Row],[ Etica Obbligazionario Breve Termine]]</f>
        <v>372567285.30000001</v>
      </c>
      <c r="E666" s="10">
        <f>D665*BT[[#This Row],[Variazione percentuale]]</f>
        <v>0</v>
      </c>
      <c r="F666" s="11">
        <f>BT[[#This Row],[AUM]]-D665</f>
        <v>-125402.21999996901</v>
      </c>
      <c r="G666" s="11">
        <f>BT[[#This Row],[∆ AUM]]-BT[[#This Row],[effetto mercato]]</f>
        <v>-125402.21999996901</v>
      </c>
    </row>
    <row r="667" spans="1:7">
      <c r="A667" s="4">
        <v>42972</v>
      </c>
      <c r="B667">
        <v>-1.61E-2</v>
      </c>
      <c r="C667" s="6">
        <f>BT[[#This Row],[Variaz]]/100</f>
        <v>-1.6100000000000001E-4</v>
      </c>
      <c r="D667" s="10">
        <f>AUM[[#This Row],[ Etica Obbligazionario Breve Termine]]</f>
        <v>372433492.59000003</v>
      </c>
      <c r="E667" s="10">
        <f>D666*BT[[#This Row],[Variazione percentuale]]</f>
        <v>-59983.332933300007</v>
      </c>
      <c r="F667" s="11">
        <f>BT[[#This Row],[AUM]]-D666</f>
        <v>-133792.70999997854</v>
      </c>
      <c r="G667" s="11">
        <f>BT[[#This Row],[∆ AUM]]-BT[[#This Row],[effetto mercato]]</f>
        <v>-73809.377066678542</v>
      </c>
    </row>
    <row r="668" spans="1:7">
      <c r="A668" s="4">
        <v>42975</v>
      </c>
      <c r="B668">
        <v>0</v>
      </c>
      <c r="C668" s="6">
        <f>BT[[#This Row],[Variaz]]/100</f>
        <v>0</v>
      </c>
      <c r="D668" s="10">
        <f>AUM[[#This Row],[ Etica Obbligazionario Breve Termine]]</f>
        <v>372212276.01000005</v>
      </c>
      <c r="E668" s="10">
        <f>D667*BT[[#This Row],[Variazione percentuale]]</f>
        <v>0</v>
      </c>
      <c r="F668" s="11">
        <f>BT[[#This Row],[AUM]]-D667</f>
        <v>-221216.57999998331</v>
      </c>
      <c r="G668" s="11">
        <f>BT[[#This Row],[∆ AUM]]-BT[[#This Row],[effetto mercato]]</f>
        <v>-221216.57999998331</v>
      </c>
    </row>
    <row r="669" spans="1:7">
      <c r="A669" s="4">
        <v>42976</v>
      </c>
      <c r="B669">
        <v>1.61E-2</v>
      </c>
      <c r="C669" s="6">
        <f>BT[[#This Row],[Variaz]]/100</f>
        <v>1.6100000000000001E-4</v>
      </c>
      <c r="D669" s="10">
        <f>AUM[[#This Row],[ Etica Obbligazionario Breve Termine]]</f>
        <v>372047624.19999999</v>
      </c>
      <c r="E669" s="10">
        <f>D668*BT[[#This Row],[Variazione percentuale]]</f>
        <v>59926.176437610011</v>
      </c>
      <c r="F669" s="11">
        <f>BT[[#This Row],[AUM]]-D668</f>
        <v>-164651.81000006199</v>
      </c>
      <c r="G669" s="11">
        <f>BT[[#This Row],[∆ AUM]]-BT[[#This Row],[effetto mercato]]</f>
        <v>-224577.98643767199</v>
      </c>
    </row>
    <row r="670" spans="1:7">
      <c r="A670" s="4">
        <v>42977</v>
      </c>
      <c r="B670">
        <v>0</v>
      </c>
      <c r="C670" s="6">
        <f>BT[[#This Row],[Variaz]]/100</f>
        <v>0</v>
      </c>
      <c r="D670" s="10">
        <f>AUM[[#This Row],[ Etica Obbligazionario Breve Termine]]</f>
        <v>371938903.27999997</v>
      </c>
      <c r="E670" s="10">
        <f>D669*BT[[#This Row],[Variazione percentuale]]</f>
        <v>0</v>
      </c>
      <c r="F670" s="11">
        <f>BT[[#This Row],[AUM]]-D669</f>
        <v>-108720.92000001669</v>
      </c>
      <c r="G670" s="11">
        <f>BT[[#This Row],[∆ AUM]]-BT[[#This Row],[effetto mercato]]</f>
        <v>-108720.92000001669</v>
      </c>
    </row>
    <row r="671" spans="1:7">
      <c r="A671" s="4">
        <v>42978</v>
      </c>
      <c r="B671">
        <v>0</v>
      </c>
      <c r="C671" s="6">
        <f>BT[[#This Row],[Variaz]]/100</f>
        <v>0</v>
      </c>
      <c r="D671" s="10">
        <f>AUM[[#This Row],[ Etica Obbligazionario Breve Termine]]</f>
        <v>371899184.19</v>
      </c>
      <c r="E671" s="10">
        <f>D670*BT[[#This Row],[Variazione percentuale]]</f>
        <v>0</v>
      </c>
      <c r="F671" s="11">
        <f>BT[[#This Row],[AUM]]-D670</f>
        <v>-39719.089999973774</v>
      </c>
      <c r="G671" s="11">
        <f>BT[[#This Row],[∆ AUM]]-BT[[#This Row],[effetto mercato]]</f>
        <v>-39719.089999973774</v>
      </c>
    </row>
    <row r="672" spans="1:7">
      <c r="A672" s="4">
        <v>42979</v>
      </c>
      <c r="B672">
        <v>0</v>
      </c>
      <c r="C672" s="6">
        <f>BT[[#This Row],[Variaz]]/100</f>
        <v>0</v>
      </c>
      <c r="D672" s="10">
        <f>AUM[[#This Row],[ Etica Obbligazionario Breve Termine]]</f>
        <v>371452165.22000003</v>
      </c>
      <c r="E672" s="10">
        <f>D671*BT[[#This Row],[Variazione percentuale]]</f>
        <v>0</v>
      </c>
      <c r="F672" s="11">
        <f>BT[[#This Row],[AUM]]-D671</f>
        <v>-447018.96999996901</v>
      </c>
      <c r="G672" s="11">
        <f>BT[[#This Row],[∆ AUM]]-BT[[#This Row],[effetto mercato]]</f>
        <v>-447018.96999996901</v>
      </c>
    </row>
    <row r="673" spans="1:7">
      <c r="A673" s="4">
        <v>42982</v>
      </c>
      <c r="B673">
        <v>0</v>
      </c>
      <c r="C673" s="6">
        <f>BT[[#This Row],[Variaz]]/100</f>
        <v>0</v>
      </c>
      <c r="D673" s="10">
        <f>AUM[[#This Row],[ Etica Obbligazionario Breve Termine]]</f>
        <v>373043234.52999997</v>
      </c>
      <c r="E673" s="10">
        <f>D672*BT[[#This Row],[Variazione percentuale]]</f>
        <v>0</v>
      </c>
      <c r="F673" s="11">
        <f>BT[[#This Row],[AUM]]-D672</f>
        <v>1591069.3099999428</v>
      </c>
      <c r="G673" s="11">
        <f>BT[[#This Row],[∆ AUM]]-BT[[#This Row],[effetto mercato]]</f>
        <v>1591069.3099999428</v>
      </c>
    </row>
    <row r="674" spans="1:7">
      <c r="A674" s="4">
        <v>42983</v>
      </c>
      <c r="B674">
        <v>1.61E-2</v>
      </c>
      <c r="C674" s="6">
        <f>BT[[#This Row],[Variaz]]/100</f>
        <v>1.6100000000000001E-4</v>
      </c>
      <c r="D674" s="10">
        <f>AUM[[#This Row],[ Etica Obbligazionario Breve Termine]]</f>
        <v>372852191.66000003</v>
      </c>
      <c r="E674" s="10">
        <f>D673*BT[[#This Row],[Variazione percentuale]]</f>
        <v>60059.960759330002</v>
      </c>
      <c r="F674" s="11">
        <f>BT[[#This Row],[AUM]]-D673</f>
        <v>-191042.86999994516</v>
      </c>
      <c r="G674" s="11">
        <f>BT[[#This Row],[∆ AUM]]-BT[[#This Row],[effetto mercato]]</f>
        <v>-251102.83075927518</v>
      </c>
    </row>
    <row r="675" spans="1:7">
      <c r="A675" s="4">
        <v>42984</v>
      </c>
      <c r="B675">
        <v>-1.61E-2</v>
      </c>
      <c r="C675" s="6">
        <f>BT[[#This Row],[Variaz]]/100</f>
        <v>-1.6100000000000001E-4</v>
      </c>
      <c r="D675" s="10">
        <f>AUM[[#This Row],[ Etica Obbligazionario Breve Termine]]</f>
        <v>372578346.81999999</v>
      </c>
      <c r="E675" s="10">
        <f>D674*BT[[#This Row],[Variazione percentuale]]</f>
        <v>-60029.20285726001</v>
      </c>
      <c r="F675" s="11">
        <f>BT[[#This Row],[AUM]]-D674</f>
        <v>-273844.84000003338</v>
      </c>
      <c r="G675" s="11">
        <f>BT[[#This Row],[∆ AUM]]-BT[[#This Row],[effetto mercato]]</f>
        <v>-213815.63714277337</v>
      </c>
    </row>
    <row r="676" spans="1:7">
      <c r="A676" s="4">
        <v>42985</v>
      </c>
      <c r="B676">
        <v>3.2199999999999999E-2</v>
      </c>
      <c r="C676" s="6">
        <f>BT[[#This Row],[Variaz]]/100</f>
        <v>3.2200000000000002E-4</v>
      </c>
      <c r="D676" s="10">
        <f>AUM[[#This Row],[ Etica Obbligazionario Breve Termine]]</f>
        <v>372739066.10000002</v>
      </c>
      <c r="E676" s="10">
        <f>D675*BT[[#This Row],[Variazione percentuale]]</f>
        <v>119970.22767604</v>
      </c>
      <c r="F676" s="11">
        <f>BT[[#This Row],[AUM]]-D675</f>
        <v>160719.28000003099</v>
      </c>
      <c r="G676" s="11">
        <f>BT[[#This Row],[∆ AUM]]-BT[[#This Row],[effetto mercato]]</f>
        <v>40749.052323990996</v>
      </c>
    </row>
    <row r="677" spans="1:7">
      <c r="A677" s="4">
        <v>42986</v>
      </c>
      <c r="B677">
        <v>-1.61E-2</v>
      </c>
      <c r="C677" s="6">
        <f>BT[[#This Row],[Variaz]]/100</f>
        <v>-1.6100000000000001E-4</v>
      </c>
      <c r="D677" s="10">
        <f>AUM[[#This Row],[ Etica Obbligazionario Breve Termine]]</f>
        <v>372593388.88</v>
      </c>
      <c r="E677" s="10">
        <f>D676*BT[[#This Row],[Variazione percentuale]]</f>
        <v>-60010.989642100008</v>
      </c>
      <c r="F677" s="11">
        <f>BT[[#This Row],[AUM]]-D676</f>
        <v>-145677.22000002861</v>
      </c>
      <c r="G677" s="11">
        <f>BT[[#This Row],[∆ AUM]]-BT[[#This Row],[effetto mercato]]</f>
        <v>-85666.230357928609</v>
      </c>
    </row>
    <row r="678" spans="1:7">
      <c r="A678" s="4">
        <v>42989</v>
      </c>
      <c r="B678">
        <v>-1.61E-2</v>
      </c>
      <c r="C678" s="6">
        <f>BT[[#This Row],[Variaz]]/100</f>
        <v>-1.6100000000000001E-4</v>
      </c>
      <c r="D678" s="10">
        <f>AUM[[#This Row],[ Etica Obbligazionario Breve Termine]]</f>
        <v>372669083.94999999</v>
      </c>
      <c r="E678" s="10">
        <f>D677*BT[[#This Row],[Variazione percentuale]]</f>
        <v>-59987.535609680002</v>
      </c>
      <c r="F678" s="11">
        <f>BT[[#This Row],[AUM]]-D677</f>
        <v>75695.069999992847</v>
      </c>
      <c r="G678" s="11">
        <f>BT[[#This Row],[∆ AUM]]-BT[[#This Row],[effetto mercato]]</f>
        <v>135682.60560967284</v>
      </c>
    </row>
    <row r="679" spans="1:7">
      <c r="A679" s="4">
        <v>42990</v>
      </c>
      <c r="B679">
        <v>-1.61E-2</v>
      </c>
      <c r="C679" s="6">
        <f>BT[[#This Row],[Variaz]]/100</f>
        <v>-1.6100000000000001E-4</v>
      </c>
      <c r="D679" s="10">
        <f>AUM[[#This Row],[ Etica Obbligazionario Breve Termine]]</f>
        <v>372391600.93000001</v>
      </c>
      <c r="E679" s="10">
        <f>D678*BT[[#This Row],[Variazione percentuale]]</f>
        <v>-59999.722515950001</v>
      </c>
      <c r="F679" s="11">
        <f>BT[[#This Row],[AUM]]-D678</f>
        <v>-277483.01999998093</v>
      </c>
      <c r="G679" s="11">
        <f>BT[[#This Row],[∆ AUM]]-BT[[#This Row],[effetto mercato]]</f>
        <v>-217483.29748403092</v>
      </c>
    </row>
    <row r="680" spans="1:7">
      <c r="A680" s="4">
        <v>42991</v>
      </c>
      <c r="B680">
        <v>0</v>
      </c>
      <c r="C680" s="6">
        <f>BT[[#This Row],[Variaz]]/100</f>
        <v>0</v>
      </c>
      <c r="D680" s="10">
        <f>AUM[[#This Row],[ Etica Obbligazionario Breve Termine]]</f>
        <v>372272211.25999999</v>
      </c>
      <c r="E680" s="10">
        <f>D679*BT[[#This Row],[Variazione percentuale]]</f>
        <v>0</v>
      </c>
      <c r="F680" s="11">
        <f>BT[[#This Row],[AUM]]-D679</f>
        <v>-119389.67000001669</v>
      </c>
      <c r="G680" s="11">
        <f>BT[[#This Row],[∆ AUM]]-BT[[#This Row],[effetto mercato]]</f>
        <v>-119389.67000001669</v>
      </c>
    </row>
    <row r="681" spans="1:7">
      <c r="A681" s="4">
        <v>42992</v>
      </c>
      <c r="B681">
        <v>-1.61E-2</v>
      </c>
      <c r="C681" s="6">
        <f>BT[[#This Row],[Variaz]]/100</f>
        <v>-1.6100000000000001E-4</v>
      </c>
      <c r="D681" s="10">
        <f>AUM[[#This Row],[ Etica Obbligazionario Breve Termine]]</f>
        <v>371923428.77000004</v>
      </c>
      <c r="E681" s="10">
        <f>D680*BT[[#This Row],[Variazione percentuale]]</f>
        <v>-59935.826012860001</v>
      </c>
      <c r="F681" s="11">
        <f>BT[[#This Row],[AUM]]-D680</f>
        <v>-348782.48999994993</v>
      </c>
      <c r="G681" s="11">
        <f>BT[[#This Row],[∆ AUM]]-BT[[#This Row],[effetto mercato]]</f>
        <v>-288846.66398708994</v>
      </c>
    </row>
    <row r="682" spans="1:7">
      <c r="A682" s="4">
        <v>42993</v>
      </c>
      <c r="B682">
        <v>0</v>
      </c>
      <c r="C682" s="6">
        <f>BT[[#This Row],[Variaz]]/100</f>
        <v>0</v>
      </c>
      <c r="D682" s="10">
        <f>AUM[[#This Row],[ Etica Obbligazionario Breve Termine]]</f>
        <v>371499307.25999999</v>
      </c>
      <c r="E682" s="10">
        <f>D681*BT[[#This Row],[Variazione percentuale]]</f>
        <v>0</v>
      </c>
      <c r="F682" s="11">
        <f>BT[[#This Row],[AUM]]-D681</f>
        <v>-424121.51000005007</v>
      </c>
      <c r="G682" s="11">
        <f>BT[[#This Row],[∆ AUM]]-BT[[#This Row],[effetto mercato]]</f>
        <v>-424121.51000005007</v>
      </c>
    </row>
    <row r="683" spans="1:7">
      <c r="A683" s="4">
        <v>42996</v>
      </c>
      <c r="B683">
        <v>0</v>
      </c>
      <c r="C683" s="6">
        <f>BT[[#This Row],[Variaz]]/100</f>
        <v>0</v>
      </c>
      <c r="D683" s="10">
        <f>AUM[[#This Row],[ Etica Obbligazionario Breve Termine]]</f>
        <v>370978009.86000001</v>
      </c>
      <c r="E683" s="10">
        <f>D682*BT[[#This Row],[Variazione percentuale]]</f>
        <v>0</v>
      </c>
      <c r="F683" s="11">
        <f>BT[[#This Row],[AUM]]-D682</f>
        <v>-521297.39999997616</v>
      </c>
      <c r="G683" s="11">
        <f>BT[[#This Row],[∆ AUM]]-BT[[#This Row],[effetto mercato]]</f>
        <v>-521297.39999997616</v>
      </c>
    </row>
    <row r="684" spans="1:7">
      <c r="A684" s="4">
        <v>42997</v>
      </c>
      <c r="B684">
        <v>1.61E-2</v>
      </c>
      <c r="C684" s="6">
        <f>BT[[#This Row],[Variaz]]/100</f>
        <v>1.6100000000000001E-4</v>
      </c>
      <c r="D684" s="10">
        <f>AUM[[#This Row],[ Etica Obbligazionario Breve Termine]]</f>
        <v>370530781.72000003</v>
      </c>
      <c r="E684" s="10">
        <f>D683*BT[[#This Row],[Variazione percentuale]]</f>
        <v>59727.459587460005</v>
      </c>
      <c r="F684" s="11">
        <f>BT[[#This Row],[AUM]]-D683</f>
        <v>-447228.13999998569</v>
      </c>
      <c r="G684" s="11">
        <f>BT[[#This Row],[∆ AUM]]-BT[[#This Row],[effetto mercato]]</f>
        <v>-506955.59958744573</v>
      </c>
    </row>
    <row r="685" spans="1:7">
      <c r="A685" s="4">
        <v>42998</v>
      </c>
      <c r="B685">
        <v>-1.61E-2</v>
      </c>
      <c r="C685" s="6">
        <f>BT[[#This Row],[Variaz]]/100</f>
        <v>-1.6100000000000001E-4</v>
      </c>
      <c r="D685" s="10">
        <f>AUM[[#This Row],[ Etica Obbligazionario Breve Termine]]</f>
        <v>369944635.27999997</v>
      </c>
      <c r="E685" s="10">
        <f>D684*BT[[#This Row],[Variazione percentuale]]</f>
        <v>-59655.455856920009</v>
      </c>
      <c r="F685" s="11">
        <f>BT[[#This Row],[AUM]]-D684</f>
        <v>-586146.44000005722</v>
      </c>
      <c r="G685" s="11">
        <f>BT[[#This Row],[∆ AUM]]-BT[[#This Row],[effetto mercato]]</f>
        <v>-526490.98414313723</v>
      </c>
    </row>
    <row r="686" spans="1:7">
      <c r="A686" s="4">
        <v>42999</v>
      </c>
      <c r="B686">
        <v>-1.61E-2</v>
      </c>
      <c r="C686" s="6">
        <f>BT[[#This Row],[Variaz]]/100</f>
        <v>-1.6100000000000001E-4</v>
      </c>
      <c r="D686" s="10">
        <f>AUM[[#This Row],[ Etica Obbligazionario Breve Termine]]</f>
        <v>369472932.26999998</v>
      </c>
      <c r="E686" s="10">
        <f>D685*BT[[#This Row],[Variazione percentuale]]</f>
        <v>-59561.086280080002</v>
      </c>
      <c r="F686" s="11">
        <f>BT[[#This Row],[AUM]]-D685</f>
        <v>-471703.00999999046</v>
      </c>
      <c r="G686" s="11">
        <f>BT[[#This Row],[∆ AUM]]-BT[[#This Row],[effetto mercato]]</f>
        <v>-412141.92371991044</v>
      </c>
    </row>
    <row r="687" spans="1:7">
      <c r="A687" s="4">
        <v>43000</v>
      </c>
      <c r="B687">
        <v>0</v>
      </c>
      <c r="C687" s="6">
        <f>BT[[#This Row],[Variaz]]/100</f>
        <v>0</v>
      </c>
      <c r="D687" s="10">
        <f>AUM[[#This Row],[ Etica Obbligazionario Breve Termine]]</f>
        <v>369264535.28000003</v>
      </c>
      <c r="E687" s="10">
        <f>D686*BT[[#This Row],[Variazione percentuale]]</f>
        <v>0</v>
      </c>
      <c r="F687" s="11">
        <f>BT[[#This Row],[AUM]]-D686</f>
        <v>-208396.98999994993</v>
      </c>
      <c r="G687" s="11">
        <f>BT[[#This Row],[∆ AUM]]-BT[[#This Row],[effetto mercato]]</f>
        <v>-208396.98999994993</v>
      </c>
    </row>
    <row r="688" spans="1:7">
      <c r="A688" s="4">
        <v>43003</v>
      </c>
      <c r="B688">
        <v>1.61E-2</v>
      </c>
      <c r="C688" s="6">
        <f>BT[[#This Row],[Variaz]]/100</f>
        <v>1.6100000000000001E-4</v>
      </c>
      <c r="D688" s="10">
        <f>AUM[[#This Row],[ Etica Obbligazionario Breve Termine]]</f>
        <v>368978736.45000005</v>
      </c>
      <c r="E688" s="10">
        <f>D687*BT[[#This Row],[Variazione percentuale]]</f>
        <v>59451.590180080006</v>
      </c>
      <c r="F688" s="11">
        <f>BT[[#This Row],[AUM]]-D687</f>
        <v>-285798.82999998331</v>
      </c>
      <c r="G688" s="11">
        <f>BT[[#This Row],[∆ AUM]]-BT[[#This Row],[effetto mercato]]</f>
        <v>-345250.42018006335</v>
      </c>
    </row>
    <row r="689" spans="1:7">
      <c r="A689" s="4">
        <v>43004</v>
      </c>
      <c r="B689">
        <v>-1.61E-2</v>
      </c>
      <c r="C689" s="6">
        <f>BT[[#This Row],[Variaz]]/100</f>
        <v>-1.6100000000000001E-4</v>
      </c>
      <c r="D689" s="10">
        <f>AUM[[#This Row],[ Etica Obbligazionario Breve Termine]]</f>
        <v>368407366.01999998</v>
      </c>
      <c r="E689" s="10">
        <f>D688*BT[[#This Row],[Variazione percentuale]]</f>
        <v>-59405.576568450015</v>
      </c>
      <c r="F689" s="11">
        <f>BT[[#This Row],[AUM]]-D688</f>
        <v>-571370.43000006676</v>
      </c>
      <c r="G689" s="11">
        <f>BT[[#This Row],[∆ AUM]]-BT[[#This Row],[effetto mercato]]</f>
        <v>-511964.85343161674</v>
      </c>
    </row>
    <row r="690" spans="1:7">
      <c r="A690" s="4">
        <v>43005</v>
      </c>
      <c r="B690">
        <v>0</v>
      </c>
      <c r="C690" s="6">
        <f>BT[[#This Row],[Variaz]]/100</f>
        <v>0</v>
      </c>
      <c r="D690" s="10">
        <f>AUM[[#This Row],[ Etica Obbligazionario Breve Termine]]</f>
        <v>368071494.17999995</v>
      </c>
      <c r="E690" s="10">
        <f>D689*BT[[#This Row],[Variazione percentuale]]</f>
        <v>0</v>
      </c>
      <c r="F690" s="11">
        <f>BT[[#This Row],[AUM]]-D689</f>
        <v>-335871.84000003338</v>
      </c>
      <c r="G690" s="11">
        <f>BT[[#This Row],[∆ AUM]]-BT[[#This Row],[effetto mercato]]</f>
        <v>-335871.84000003338</v>
      </c>
    </row>
    <row r="691" spans="1:7">
      <c r="A691" s="4">
        <v>43006</v>
      </c>
      <c r="B691">
        <v>0</v>
      </c>
      <c r="C691" s="6">
        <f>BT[[#This Row],[Variaz]]/100</f>
        <v>0</v>
      </c>
      <c r="D691" s="10">
        <f>AUM[[#This Row],[ Etica Obbligazionario Breve Termine]]</f>
        <v>367813543.91000003</v>
      </c>
      <c r="E691" s="10">
        <f>D690*BT[[#This Row],[Variazione percentuale]]</f>
        <v>0</v>
      </c>
      <c r="F691" s="11">
        <f>BT[[#This Row],[AUM]]-D690</f>
        <v>-257950.26999992132</v>
      </c>
      <c r="G691" s="11">
        <f>BT[[#This Row],[∆ AUM]]-BT[[#This Row],[effetto mercato]]</f>
        <v>-257950.26999992132</v>
      </c>
    </row>
    <row r="692" spans="1:7">
      <c r="A692" s="4">
        <v>43007</v>
      </c>
      <c r="B692">
        <v>0</v>
      </c>
      <c r="C692" s="6">
        <f>BT[[#This Row],[Variaz]]/100</f>
        <v>0</v>
      </c>
      <c r="D692" s="10">
        <f>AUM[[#This Row],[ Etica Obbligazionario Breve Termine]]</f>
        <v>367560664.15999997</v>
      </c>
      <c r="E692" s="10">
        <f>D691*BT[[#This Row],[Variazione percentuale]]</f>
        <v>0</v>
      </c>
      <c r="F692" s="11">
        <f>BT[[#This Row],[AUM]]-D691</f>
        <v>-252879.7500000596</v>
      </c>
      <c r="G692" s="11">
        <f>BT[[#This Row],[∆ AUM]]-BT[[#This Row],[effetto mercato]]</f>
        <v>-252879.7500000596</v>
      </c>
    </row>
    <row r="693" spans="1:7">
      <c r="A693" s="4">
        <v>43010</v>
      </c>
      <c r="B693">
        <v>-1.61E-2</v>
      </c>
      <c r="C693" s="6">
        <f>BT[[#This Row],[Variaz]]/100</f>
        <v>-1.6100000000000001E-4</v>
      </c>
      <c r="D693" s="10">
        <f>AUM[[#This Row],[ Etica Obbligazionario Breve Termine]]</f>
        <v>366499196.37</v>
      </c>
      <c r="E693" s="10">
        <f>D692*BT[[#This Row],[Variazione percentuale]]</f>
        <v>-59177.26692976</v>
      </c>
      <c r="F693" s="11">
        <f>BT[[#This Row],[AUM]]-D692</f>
        <v>-1061467.7899999619</v>
      </c>
      <c r="G693" s="11">
        <f>BT[[#This Row],[∆ AUM]]-BT[[#This Row],[effetto mercato]]</f>
        <v>-1002290.5230702019</v>
      </c>
    </row>
    <row r="694" spans="1:7">
      <c r="A694" s="4">
        <v>43011</v>
      </c>
      <c r="B694">
        <v>0</v>
      </c>
      <c r="C694" s="6">
        <f>BT[[#This Row],[Variaz]]/100</f>
        <v>0</v>
      </c>
      <c r="D694" s="10">
        <f>AUM[[#This Row],[ Etica Obbligazionario Breve Termine]]</f>
        <v>365967417.66000003</v>
      </c>
      <c r="E694" s="10">
        <f>D693*BT[[#This Row],[Variazione percentuale]]</f>
        <v>0</v>
      </c>
      <c r="F694" s="11">
        <f>BT[[#This Row],[AUM]]-D693</f>
        <v>-531778.70999997854</v>
      </c>
      <c r="G694" s="11">
        <f>BT[[#This Row],[∆ AUM]]-BT[[#This Row],[effetto mercato]]</f>
        <v>-531778.70999997854</v>
      </c>
    </row>
    <row r="695" spans="1:7">
      <c r="A695" s="4">
        <v>43012</v>
      </c>
      <c r="B695">
        <v>0</v>
      </c>
      <c r="C695" s="6">
        <f>BT[[#This Row],[Variaz]]/100</f>
        <v>0</v>
      </c>
      <c r="D695" s="10">
        <f>AUM[[#This Row],[ Etica Obbligazionario Breve Termine]]</f>
        <v>365727072.34999996</v>
      </c>
      <c r="E695" s="10">
        <f>D694*BT[[#This Row],[Variazione percentuale]]</f>
        <v>0</v>
      </c>
      <c r="F695" s="11">
        <f>BT[[#This Row],[AUM]]-D694</f>
        <v>-240345.31000006199</v>
      </c>
      <c r="G695" s="11">
        <f>BT[[#This Row],[∆ AUM]]-BT[[#This Row],[effetto mercato]]</f>
        <v>-240345.31000006199</v>
      </c>
    </row>
    <row r="696" spans="1:7">
      <c r="A696" s="4">
        <v>43013</v>
      </c>
      <c r="B696">
        <v>1.61E-2</v>
      </c>
      <c r="C696" s="6">
        <f>BT[[#This Row],[Variaz]]/100</f>
        <v>1.6100000000000001E-4</v>
      </c>
      <c r="D696" s="10">
        <f>AUM[[#This Row],[ Etica Obbligazionario Breve Termine]]</f>
        <v>365575848.71000004</v>
      </c>
      <c r="E696" s="10">
        <f>D695*BT[[#This Row],[Variazione percentuale]]</f>
        <v>58882.058648350001</v>
      </c>
      <c r="F696" s="11">
        <f>BT[[#This Row],[AUM]]-D695</f>
        <v>-151223.63999992609</v>
      </c>
      <c r="G696" s="11">
        <f>BT[[#This Row],[∆ AUM]]-BT[[#This Row],[effetto mercato]]</f>
        <v>-210105.6986482761</v>
      </c>
    </row>
    <row r="697" spans="1:7">
      <c r="A697" s="4">
        <v>43014</v>
      </c>
      <c r="B697">
        <v>-1.61E-2</v>
      </c>
      <c r="C697" s="6">
        <f>BT[[#This Row],[Variaz]]/100</f>
        <v>-1.6100000000000001E-4</v>
      </c>
      <c r="D697" s="10">
        <f>AUM[[#This Row],[ Etica Obbligazionario Breve Termine]]</f>
        <v>364560559.69</v>
      </c>
      <c r="E697" s="10">
        <f>D696*BT[[#This Row],[Variazione percentuale]]</f>
        <v>-58857.711642310009</v>
      </c>
      <c r="F697" s="11">
        <f>BT[[#This Row],[AUM]]-D696</f>
        <v>-1015289.0200000405</v>
      </c>
      <c r="G697" s="11">
        <f>BT[[#This Row],[∆ AUM]]-BT[[#This Row],[effetto mercato]]</f>
        <v>-956431.30835773051</v>
      </c>
    </row>
    <row r="698" spans="1:7">
      <c r="A698" s="4">
        <v>43017</v>
      </c>
      <c r="B698">
        <v>1.61E-2</v>
      </c>
      <c r="C698" s="6">
        <f>BT[[#This Row],[Variaz]]/100</f>
        <v>1.6100000000000001E-4</v>
      </c>
      <c r="D698" s="10">
        <f>AUM[[#This Row],[ Etica Obbligazionario Breve Termine]]</f>
        <v>364557790.91000003</v>
      </c>
      <c r="E698" s="10">
        <f>D697*BT[[#This Row],[Variazione percentuale]]</f>
        <v>58694.250110090004</v>
      </c>
      <c r="F698" s="11">
        <f>BT[[#This Row],[AUM]]-D697</f>
        <v>-2768.7799999713898</v>
      </c>
      <c r="G698" s="11">
        <f>BT[[#This Row],[∆ AUM]]-BT[[#This Row],[effetto mercato]]</f>
        <v>-61463.030110061394</v>
      </c>
    </row>
    <row r="699" spans="1:7">
      <c r="A699" s="4">
        <v>43018</v>
      </c>
      <c r="B699">
        <v>-1.61E-2</v>
      </c>
      <c r="C699" s="6">
        <f>BT[[#This Row],[Variaz]]/100</f>
        <v>-1.6100000000000001E-4</v>
      </c>
      <c r="D699" s="10">
        <f>AUM[[#This Row],[ Etica Obbligazionario Breve Termine]]</f>
        <v>363742242</v>
      </c>
      <c r="E699" s="10">
        <f>D698*BT[[#This Row],[Variazione percentuale]]</f>
        <v>-58693.804336510009</v>
      </c>
      <c r="F699" s="11">
        <f>BT[[#This Row],[AUM]]-D698</f>
        <v>-815548.91000002623</v>
      </c>
      <c r="G699" s="11">
        <f>BT[[#This Row],[∆ AUM]]-BT[[#This Row],[effetto mercato]]</f>
        <v>-756855.10566351621</v>
      </c>
    </row>
    <row r="700" spans="1:7">
      <c r="A700" s="4">
        <v>43019</v>
      </c>
      <c r="B700">
        <v>0</v>
      </c>
      <c r="C700" s="6">
        <f>BT[[#This Row],[Variaz]]/100</f>
        <v>0</v>
      </c>
      <c r="D700" s="10">
        <f>AUM[[#This Row],[ Etica Obbligazionario Breve Termine]]</f>
        <v>363384086.86000001</v>
      </c>
      <c r="E700" s="10">
        <f>D699*BT[[#This Row],[Variazione percentuale]]</f>
        <v>0</v>
      </c>
      <c r="F700" s="11">
        <f>BT[[#This Row],[AUM]]-D699</f>
        <v>-358155.13999998569</v>
      </c>
      <c r="G700" s="11">
        <f>BT[[#This Row],[∆ AUM]]-BT[[#This Row],[effetto mercato]]</f>
        <v>-358155.13999998569</v>
      </c>
    </row>
    <row r="701" spans="1:7">
      <c r="A701" s="4">
        <v>43020</v>
      </c>
      <c r="B701">
        <v>0</v>
      </c>
      <c r="C701" s="6">
        <f>BT[[#This Row],[Variaz]]/100</f>
        <v>0</v>
      </c>
      <c r="D701" s="10">
        <f>AUM[[#This Row],[ Etica Obbligazionario Breve Termine]]</f>
        <v>362927478.5</v>
      </c>
      <c r="E701" s="10">
        <f>D700*BT[[#This Row],[Variazione percentuale]]</f>
        <v>0</v>
      </c>
      <c r="F701" s="11">
        <f>BT[[#This Row],[AUM]]-D700</f>
        <v>-456608.36000001431</v>
      </c>
      <c r="G701" s="11">
        <f>BT[[#This Row],[∆ AUM]]-BT[[#This Row],[effetto mercato]]</f>
        <v>-456608.36000001431</v>
      </c>
    </row>
    <row r="702" spans="1:7">
      <c r="A702" s="4">
        <v>43021</v>
      </c>
      <c r="B702">
        <v>1.61E-2</v>
      </c>
      <c r="C702" s="6">
        <f>BT[[#This Row],[Variaz]]/100</f>
        <v>1.6100000000000001E-4</v>
      </c>
      <c r="D702" s="10">
        <f>AUM[[#This Row],[ Etica Obbligazionario Breve Termine]]</f>
        <v>362655473.78999996</v>
      </c>
      <c r="E702" s="10">
        <f>D701*BT[[#This Row],[Variazione percentuale]]</f>
        <v>58431.324038500003</v>
      </c>
      <c r="F702" s="11">
        <f>BT[[#This Row],[AUM]]-D701</f>
        <v>-272004.71000003815</v>
      </c>
      <c r="G702" s="11">
        <f>BT[[#This Row],[∆ AUM]]-BT[[#This Row],[effetto mercato]]</f>
        <v>-330436.03403853817</v>
      </c>
    </row>
    <row r="703" spans="1:7">
      <c r="A703" s="4">
        <v>43024</v>
      </c>
      <c r="B703">
        <v>1.61E-2</v>
      </c>
      <c r="C703" s="6">
        <f>BT[[#This Row],[Variaz]]/100</f>
        <v>1.6100000000000001E-4</v>
      </c>
      <c r="D703" s="10">
        <f>AUM[[#This Row],[ Etica Obbligazionario Breve Termine]]</f>
        <v>362218602.73000002</v>
      </c>
      <c r="E703" s="10">
        <f>D702*BT[[#This Row],[Variazione percentuale]]</f>
        <v>58387.53128019</v>
      </c>
      <c r="F703" s="11">
        <f>BT[[#This Row],[AUM]]-D702</f>
        <v>-436871.05999994278</v>
      </c>
      <c r="G703" s="11">
        <f>BT[[#This Row],[∆ AUM]]-BT[[#This Row],[effetto mercato]]</f>
        <v>-495258.59128013276</v>
      </c>
    </row>
    <row r="704" spans="1:7">
      <c r="A704" s="4">
        <v>43025</v>
      </c>
      <c r="B704">
        <v>1.61E-2</v>
      </c>
      <c r="C704" s="6">
        <f>BT[[#This Row],[Variaz]]/100</f>
        <v>1.6100000000000001E-4</v>
      </c>
      <c r="D704" s="10">
        <f>AUM[[#This Row],[ Etica Obbligazionario Breve Termine]]</f>
        <v>361896787.85999995</v>
      </c>
      <c r="E704" s="10">
        <f>D703*BT[[#This Row],[Variazione percentuale]]</f>
        <v>58317.195039530008</v>
      </c>
      <c r="F704" s="11">
        <f>BT[[#This Row],[AUM]]-D703</f>
        <v>-321814.87000006437</v>
      </c>
      <c r="G704" s="11">
        <f>BT[[#This Row],[∆ AUM]]-BT[[#This Row],[effetto mercato]]</f>
        <v>-380132.06503959437</v>
      </c>
    </row>
    <row r="705" spans="1:7">
      <c r="A705" s="4">
        <v>43026</v>
      </c>
      <c r="B705">
        <v>-3.2199999999999999E-2</v>
      </c>
      <c r="C705" s="6">
        <f>BT[[#This Row],[Variaz]]/100</f>
        <v>-3.2200000000000002E-4</v>
      </c>
      <c r="D705" s="10">
        <f>AUM[[#This Row],[ Etica Obbligazionario Breve Termine]]</f>
        <v>360153850.07999998</v>
      </c>
      <c r="E705" s="10">
        <f>D704*BT[[#This Row],[Variazione percentuale]]</f>
        <v>-116530.76569091999</v>
      </c>
      <c r="F705" s="11">
        <f>BT[[#This Row],[AUM]]-D704</f>
        <v>-1742937.7799999714</v>
      </c>
      <c r="G705" s="11">
        <f>BT[[#This Row],[∆ AUM]]-BT[[#This Row],[effetto mercato]]</f>
        <v>-1626407.0143090514</v>
      </c>
    </row>
    <row r="706" spans="1:7">
      <c r="A706" s="4">
        <v>43027</v>
      </c>
      <c r="B706">
        <v>0</v>
      </c>
      <c r="C706" s="6">
        <f>BT[[#This Row],[Variaz]]/100</f>
        <v>0</v>
      </c>
      <c r="D706" s="10">
        <f>AUM[[#This Row],[ Etica Obbligazionario Breve Termine]]</f>
        <v>359934074.5</v>
      </c>
      <c r="E706" s="10">
        <f>D705*BT[[#This Row],[Variazione percentuale]]</f>
        <v>0</v>
      </c>
      <c r="F706" s="11">
        <f>BT[[#This Row],[AUM]]-D705</f>
        <v>-219775.57999998331</v>
      </c>
      <c r="G706" s="11">
        <f>BT[[#This Row],[∆ AUM]]-BT[[#This Row],[effetto mercato]]</f>
        <v>-219775.57999998331</v>
      </c>
    </row>
    <row r="707" spans="1:7">
      <c r="A707" s="4">
        <v>43028</v>
      </c>
      <c r="B707">
        <v>0</v>
      </c>
      <c r="C707" s="6">
        <f>BT[[#This Row],[Variaz]]/100</f>
        <v>0</v>
      </c>
      <c r="D707" s="10">
        <f>AUM[[#This Row],[ Etica Obbligazionario Breve Termine]]</f>
        <v>359145128.25</v>
      </c>
      <c r="E707" s="10">
        <f>D706*BT[[#This Row],[Variazione percentuale]]</f>
        <v>0</v>
      </c>
      <c r="F707" s="11">
        <f>BT[[#This Row],[AUM]]-D706</f>
        <v>-788946.25</v>
      </c>
      <c r="G707" s="11">
        <f>BT[[#This Row],[∆ AUM]]-BT[[#This Row],[effetto mercato]]</f>
        <v>-788946.25</v>
      </c>
    </row>
    <row r="708" spans="1:7">
      <c r="A708" s="4">
        <v>43031</v>
      </c>
      <c r="B708">
        <v>1.61E-2</v>
      </c>
      <c r="C708" s="6">
        <f>BT[[#This Row],[Variaz]]/100</f>
        <v>1.6100000000000001E-4</v>
      </c>
      <c r="D708" s="10">
        <f>AUM[[#This Row],[ Etica Obbligazionario Breve Termine]]</f>
        <v>358555205.98000002</v>
      </c>
      <c r="E708" s="10">
        <f>D707*BT[[#This Row],[Variazione percentuale]]</f>
        <v>57822.365648250001</v>
      </c>
      <c r="F708" s="11">
        <f>BT[[#This Row],[AUM]]-D707</f>
        <v>-589922.26999998093</v>
      </c>
      <c r="G708" s="11">
        <f>BT[[#This Row],[∆ AUM]]-BT[[#This Row],[effetto mercato]]</f>
        <v>-647744.63564823091</v>
      </c>
    </row>
    <row r="709" spans="1:7">
      <c r="A709" s="4">
        <v>43032</v>
      </c>
      <c r="B709">
        <v>-1.61E-2</v>
      </c>
      <c r="C709" s="6">
        <f>BT[[#This Row],[Variaz]]/100</f>
        <v>-1.6100000000000001E-4</v>
      </c>
      <c r="D709" s="10">
        <f>AUM[[#This Row],[ Etica Obbligazionario Breve Termine]]</f>
        <v>357856755.23000002</v>
      </c>
      <c r="E709" s="10">
        <f>D708*BT[[#This Row],[Variazione percentuale]]</f>
        <v>-57727.388162780007</v>
      </c>
      <c r="F709" s="11">
        <f>BT[[#This Row],[AUM]]-D708</f>
        <v>-698450.75</v>
      </c>
      <c r="G709" s="11">
        <f>BT[[#This Row],[∆ AUM]]-BT[[#This Row],[effetto mercato]]</f>
        <v>-640723.36183722003</v>
      </c>
    </row>
    <row r="710" spans="1:7">
      <c r="A710" s="4">
        <v>43033</v>
      </c>
      <c r="B710">
        <v>0</v>
      </c>
      <c r="C710" s="6">
        <f>BT[[#This Row],[Variaz]]/100</f>
        <v>0</v>
      </c>
      <c r="D710" s="10">
        <f>AUM[[#This Row],[ Etica Obbligazionario Breve Termine]]</f>
        <v>357049848.79000002</v>
      </c>
      <c r="E710" s="10">
        <f>D709*BT[[#This Row],[Variazione percentuale]]</f>
        <v>0</v>
      </c>
      <c r="F710" s="11">
        <f>BT[[#This Row],[AUM]]-D709</f>
        <v>-806906.43999999762</v>
      </c>
      <c r="G710" s="11">
        <f>BT[[#This Row],[∆ AUM]]-BT[[#This Row],[effetto mercato]]</f>
        <v>-806906.43999999762</v>
      </c>
    </row>
    <row r="711" spans="1:7">
      <c r="A711" s="4">
        <v>43034</v>
      </c>
      <c r="B711">
        <v>3.2199999999999999E-2</v>
      </c>
      <c r="C711" s="6">
        <f>BT[[#This Row],[Variaz]]/100</f>
        <v>3.2200000000000002E-4</v>
      </c>
      <c r="D711" s="10">
        <f>AUM[[#This Row],[ Etica Obbligazionario Breve Termine]]</f>
        <v>357620861.72999996</v>
      </c>
      <c r="E711" s="10">
        <f>D710*BT[[#This Row],[Variazione percentuale]]</f>
        <v>114970.05131038002</v>
      </c>
      <c r="F711" s="11">
        <f>BT[[#This Row],[AUM]]-D710</f>
        <v>571012.93999993801</v>
      </c>
      <c r="G711" s="11">
        <f>BT[[#This Row],[∆ AUM]]-BT[[#This Row],[effetto mercato]]</f>
        <v>456042.88868955802</v>
      </c>
    </row>
    <row r="712" spans="1:7">
      <c r="A712" s="4">
        <v>43035</v>
      </c>
      <c r="B712">
        <v>0</v>
      </c>
      <c r="C712" s="6">
        <f>BT[[#This Row],[Variaz]]/100</f>
        <v>0</v>
      </c>
      <c r="D712" s="10">
        <f>AUM[[#This Row],[ Etica Obbligazionario Breve Termine]]</f>
        <v>357197283.33000004</v>
      </c>
      <c r="E712" s="10">
        <f>D711*BT[[#This Row],[Variazione percentuale]]</f>
        <v>0</v>
      </c>
      <c r="F712" s="11">
        <f>BT[[#This Row],[AUM]]-D711</f>
        <v>-423578.39999991655</v>
      </c>
      <c r="G712" s="11">
        <f>BT[[#This Row],[∆ AUM]]-BT[[#This Row],[effetto mercato]]</f>
        <v>-423578.39999991655</v>
      </c>
    </row>
    <row r="713" spans="1:7">
      <c r="A713" s="4">
        <v>43038</v>
      </c>
      <c r="B713">
        <v>1.61E-2</v>
      </c>
      <c r="C713" s="6">
        <f>BT[[#This Row],[Variaz]]/100</f>
        <v>1.6100000000000001E-4</v>
      </c>
      <c r="D713" s="10">
        <f>AUM[[#This Row],[ Etica Obbligazionario Breve Termine]]</f>
        <v>356802911.03000003</v>
      </c>
      <c r="E713" s="10">
        <f>D712*BT[[#This Row],[Variazione percentuale]]</f>
        <v>57508.762616130014</v>
      </c>
      <c r="F713" s="11">
        <f>BT[[#This Row],[AUM]]-D712</f>
        <v>-394372.30000001192</v>
      </c>
      <c r="G713" s="11">
        <f>BT[[#This Row],[∆ AUM]]-BT[[#This Row],[effetto mercato]]</f>
        <v>-451881.06261614192</v>
      </c>
    </row>
    <row r="714" spans="1:7">
      <c r="A714" s="4">
        <v>43039</v>
      </c>
      <c r="B714">
        <v>0</v>
      </c>
      <c r="C714" s="6">
        <f>BT[[#This Row],[Variaz]]/100</f>
        <v>0</v>
      </c>
      <c r="D714" s="10">
        <f>AUM[[#This Row],[ Etica Obbligazionario Breve Termine]]</f>
        <v>356392876.12</v>
      </c>
      <c r="E714" s="10">
        <f>D713*BT[[#This Row],[Variazione percentuale]]</f>
        <v>0</v>
      </c>
      <c r="F714" s="11">
        <f>BT[[#This Row],[AUM]]-D713</f>
        <v>-410034.91000002623</v>
      </c>
      <c r="G714" s="11">
        <f>BT[[#This Row],[∆ AUM]]-BT[[#This Row],[effetto mercato]]</f>
        <v>-410034.91000002623</v>
      </c>
    </row>
    <row r="715" spans="1:7">
      <c r="A715" s="4">
        <v>43041</v>
      </c>
      <c r="B715">
        <v>0</v>
      </c>
      <c r="C715" s="6">
        <f>BT[[#This Row],[Variaz]]/100</f>
        <v>0</v>
      </c>
      <c r="D715" s="10">
        <f>AUM[[#This Row],[ Etica Obbligazionario Breve Termine]]</f>
        <v>355258438.31</v>
      </c>
      <c r="E715" s="10">
        <f>D714*BT[[#This Row],[Variazione percentuale]]</f>
        <v>0</v>
      </c>
      <c r="F715" s="11">
        <f>BT[[#This Row],[AUM]]-D714</f>
        <v>-1134437.8100000024</v>
      </c>
      <c r="G715" s="11">
        <f>BT[[#This Row],[∆ AUM]]-BT[[#This Row],[effetto mercato]]</f>
        <v>-1134437.8100000024</v>
      </c>
    </row>
    <row r="716" spans="1:7">
      <c r="A716" s="4">
        <v>43042</v>
      </c>
      <c r="B716">
        <v>0</v>
      </c>
      <c r="C716" s="6">
        <f>BT[[#This Row],[Variaz]]/100</f>
        <v>0</v>
      </c>
      <c r="D716" s="10">
        <f>AUM[[#This Row],[ Etica Obbligazionario Breve Termine]]</f>
        <v>354678884.68000001</v>
      </c>
      <c r="E716" s="10">
        <f>D715*BT[[#This Row],[Variazione percentuale]]</f>
        <v>0</v>
      </c>
      <c r="F716" s="11">
        <f>BT[[#This Row],[AUM]]-D715</f>
        <v>-579553.62999999523</v>
      </c>
      <c r="G716" s="11">
        <f>BT[[#This Row],[∆ AUM]]-BT[[#This Row],[effetto mercato]]</f>
        <v>-579553.62999999523</v>
      </c>
    </row>
    <row r="717" spans="1:7">
      <c r="A717" s="4">
        <v>43045</v>
      </c>
      <c r="B717">
        <v>0</v>
      </c>
      <c r="C717" s="6">
        <f>BT[[#This Row],[Variaz]]/100</f>
        <v>0</v>
      </c>
      <c r="D717" s="10">
        <f>AUM[[#This Row],[ Etica Obbligazionario Breve Termine]]</f>
        <v>355553167.96999997</v>
      </c>
      <c r="E717" s="10">
        <f>D716*BT[[#This Row],[Variazione percentuale]]</f>
        <v>0</v>
      </c>
      <c r="F717" s="11">
        <f>BT[[#This Row],[AUM]]-D716</f>
        <v>874283.28999996185</v>
      </c>
      <c r="G717" s="11">
        <f>BT[[#This Row],[∆ AUM]]-BT[[#This Row],[effetto mercato]]</f>
        <v>874283.28999996185</v>
      </c>
    </row>
    <row r="718" spans="1:7">
      <c r="A718" s="4">
        <v>43046</v>
      </c>
      <c r="B718">
        <v>3.2199999999999999E-2</v>
      </c>
      <c r="C718" s="6">
        <f>BT[[#This Row],[Variaz]]/100</f>
        <v>3.2200000000000002E-4</v>
      </c>
      <c r="D718" s="10">
        <f>AUM[[#This Row],[ Etica Obbligazionario Breve Termine]]</f>
        <v>355063988.25999999</v>
      </c>
      <c r="E718" s="10">
        <f>D717*BT[[#This Row],[Variazione percentuale]]</f>
        <v>114488.12008634</v>
      </c>
      <c r="F718" s="11">
        <f>BT[[#This Row],[AUM]]-D717</f>
        <v>-489179.70999997854</v>
      </c>
      <c r="G718" s="11">
        <f>BT[[#This Row],[∆ AUM]]-BT[[#This Row],[effetto mercato]]</f>
        <v>-603667.83008631854</v>
      </c>
    </row>
    <row r="719" spans="1:7">
      <c r="A719" s="4">
        <v>43047</v>
      </c>
      <c r="B719">
        <v>-1.61E-2</v>
      </c>
      <c r="C719" s="6">
        <f>BT[[#This Row],[Variaz]]/100</f>
        <v>-1.6100000000000001E-4</v>
      </c>
      <c r="D719" s="10">
        <f>AUM[[#This Row],[ Etica Obbligazionario Breve Termine]]</f>
        <v>354582986.55000001</v>
      </c>
      <c r="E719" s="10">
        <f>D718*BT[[#This Row],[Variazione percentuale]]</f>
        <v>-57165.30210986</v>
      </c>
      <c r="F719" s="11">
        <f>BT[[#This Row],[AUM]]-D718</f>
        <v>-481001.70999997854</v>
      </c>
      <c r="G719" s="11">
        <f>BT[[#This Row],[∆ AUM]]-BT[[#This Row],[effetto mercato]]</f>
        <v>-423836.40789011854</v>
      </c>
    </row>
    <row r="720" spans="1:7">
      <c r="A720" s="4">
        <v>43048</v>
      </c>
      <c r="B720">
        <v>-1.61E-2</v>
      </c>
      <c r="C720" s="6">
        <f>BT[[#This Row],[Variaz]]/100</f>
        <v>-1.6100000000000001E-4</v>
      </c>
      <c r="D720" s="10">
        <f>AUM[[#This Row],[ Etica Obbligazionario Breve Termine]]</f>
        <v>354367292.95999998</v>
      </c>
      <c r="E720" s="10">
        <f>D719*BT[[#This Row],[Variazione percentuale]]</f>
        <v>-57087.860834550003</v>
      </c>
      <c r="F720" s="11">
        <f>BT[[#This Row],[AUM]]-D719</f>
        <v>-215693.59000003338</v>
      </c>
      <c r="G720" s="11">
        <f>BT[[#This Row],[∆ AUM]]-BT[[#This Row],[effetto mercato]]</f>
        <v>-158605.72916548338</v>
      </c>
    </row>
    <row r="721" spans="1:7">
      <c r="A721" s="4">
        <v>43049</v>
      </c>
      <c r="B721">
        <v>-1.61E-2</v>
      </c>
      <c r="C721" s="6">
        <f>BT[[#This Row],[Variaz]]/100</f>
        <v>-1.6100000000000001E-4</v>
      </c>
      <c r="D721" s="10">
        <f>AUM[[#This Row],[ Etica Obbligazionario Breve Termine]]</f>
        <v>355339233.83000004</v>
      </c>
      <c r="E721" s="10">
        <f>D720*BT[[#This Row],[Variazione percentuale]]</f>
        <v>-57053.134166559998</v>
      </c>
      <c r="F721" s="11">
        <f>BT[[#This Row],[AUM]]-D720</f>
        <v>971940.87000006437</v>
      </c>
      <c r="G721" s="11">
        <f>BT[[#This Row],[∆ AUM]]-BT[[#This Row],[effetto mercato]]</f>
        <v>1028994.0041666244</v>
      </c>
    </row>
    <row r="722" spans="1:7">
      <c r="A722" s="4">
        <v>43052</v>
      </c>
      <c r="B722">
        <v>1.61E-2</v>
      </c>
      <c r="C722" s="6">
        <f>BT[[#This Row],[Variaz]]/100</f>
        <v>1.6100000000000001E-4</v>
      </c>
      <c r="D722" s="10">
        <f>AUM[[#This Row],[ Etica Obbligazionario Breve Termine]]</f>
        <v>354938327.52000004</v>
      </c>
      <c r="E722" s="10">
        <f>D721*BT[[#This Row],[Variazione percentuale]]</f>
        <v>57209.616646630013</v>
      </c>
      <c r="F722" s="11">
        <f>BT[[#This Row],[AUM]]-D721</f>
        <v>-400906.31000000238</v>
      </c>
      <c r="G722" s="11">
        <f>BT[[#This Row],[∆ AUM]]-BT[[#This Row],[effetto mercato]]</f>
        <v>-458115.92664663238</v>
      </c>
    </row>
    <row r="723" spans="1:7">
      <c r="A723" s="4">
        <v>43053</v>
      </c>
      <c r="B723">
        <v>-1.61E-2</v>
      </c>
      <c r="C723" s="6">
        <f>BT[[#This Row],[Variaz]]/100</f>
        <v>-1.6100000000000001E-4</v>
      </c>
      <c r="D723" s="10">
        <f>AUM[[#This Row],[ Etica Obbligazionario Breve Termine]]</f>
        <v>354594524.16999996</v>
      </c>
      <c r="E723" s="10">
        <f>D722*BT[[#This Row],[Variazione percentuale]]</f>
        <v>-57145.070730720014</v>
      </c>
      <c r="F723" s="11">
        <f>BT[[#This Row],[AUM]]-D722</f>
        <v>-343803.35000008345</v>
      </c>
      <c r="G723" s="11">
        <f>BT[[#This Row],[∆ AUM]]-BT[[#This Row],[effetto mercato]]</f>
        <v>-286658.27926936344</v>
      </c>
    </row>
    <row r="724" spans="1:7">
      <c r="A724" s="4">
        <v>43054</v>
      </c>
      <c r="B724">
        <v>0</v>
      </c>
      <c r="C724" s="6">
        <f>BT[[#This Row],[Variaz]]/100</f>
        <v>0</v>
      </c>
      <c r="D724" s="10">
        <f>AUM[[#This Row],[ Etica Obbligazionario Breve Termine]]</f>
        <v>354316577.67000002</v>
      </c>
      <c r="E724" s="10">
        <f>D723*BT[[#This Row],[Variazione percentuale]]</f>
        <v>0</v>
      </c>
      <c r="F724" s="11">
        <f>BT[[#This Row],[AUM]]-D723</f>
        <v>-277946.4999999404</v>
      </c>
      <c r="G724" s="11">
        <f>BT[[#This Row],[∆ AUM]]-BT[[#This Row],[effetto mercato]]</f>
        <v>-277946.4999999404</v>
      </c>
    </row>
    <row r="725" spans="1:7">
      <c r="A725" s="4">
        <v>43055</v>
      </c>
      <c r="B725">
        <v>0</v>
      </c>
      <c r="C725" s="6">
        <f>BT[[#This Row],[Variaz]]/100</f>
        <v>0</v>
      </c>
      <c r="D725" s="10">
        <f>AUM[[#This Row],[ Etica Obbligazionario Breve Termine]]</f>
        <v>353308705.04000002</v>
      </c>
      <c r="E725" s="10">
        <f>D724*BT[[#This Row],[Variazione percentuale]]</f>
        <v>0</v>
      </c>
      <c r="F725" s="11">
        <f>BT[[#This Row],[AUM]]-D724</f>
        <v>-1007872.6299999952</v>
      </c>
      <c r="G725" s="11">
        <f>BT[[#This Row],[∆ AUM]]-BT[[#This Row],[effetto mercato]]</f>
        <v>-1007872.6299999952</v>
      </c>
    </row>
    <row r="726" spans="1:7">
      <c r="A726" s="4">
        <v>43056</v>
      </c>
      <c r="B726">
        <v>0</v>
      </c>
      <c r="C726" s="6">
        <f>BT[[#This Row],[Variaz]]/100</f>
        <v>0</v>
      </c>
      <c r="D726" s="10">
        <f>AUM[[#This Row],[ Etica Obbligazionario Breve Termine]]</f>
        <v>352649999.67000002</v>
      </c>
      <c r="E726" s="10">
        <f>D725*BT[[#This Row],[Variazione percentuale]]</f>
        <v>0</v>
      </c>
      <c r="F726" s="11">
        <f>BT[[#This Row],[AUM]]-D725</f>
        <v>-658705.37000000477</v>
      </c>
      <c r="G726" s="11">
        <f>BT[[#This Row],[∆ AUM]]-BT[[#This Row],[effetto mercato]]</f>
        <v>-658705.37000000477</v>
      </c>
    </row>
    <row r="727" spans="1:7">
      <c r="A727" s="4">
        <v>43059</v>
      </c>
      <c r="B727">
        <v>0</v>
      </c>
      <c r="C727" s="6">
        <f>BT[[#This Row],[Variaz]]/100</f>
        <v>0</v>
      </c>
      <c r="D727" s="10">
        <f>AUM[[#This Row],[ Etica Obbligazionario Breve Termine]]</f>
        <v>351878244.00999999</v>
      </c>
      <c r="E727" s="10">
        <f>D726*BT[[#This Row],[Variazione percentuale]]</f>
        <v>0</v>
      </c>
      <c r="F727" s="11">
        <f>BT[[#This Row],[AUM]]-D726</f>
        <v>-771755.66000002623</v>
      </c>
      <c r="G727" s="11">
        <f>BT[[#This Row],[∆ AUM]]-BT[[#This Row],[effetto mercato]]</f>
        <v>-771755.66000002623</v>
      </c>
    </row>
    <row r="728" spans="1:7">
      <c r="A728" s="4">
        <v>43060</v>
      </c>
      <c r="B728">
        <v>1.61E-2</v>
      </c>
      <c r="C728" s="6">
        <f>BT[[#This Row],[Variaz]]/100</f>
        <v>1.6100000000000001E-4</v>
      </c>
      <c r="D728" s="10">
        <f>AUM[[#This Row],[ Etica Obbligazionario Breve Termine]]</f>
        <v>351748912</v>
      </c>
      <c r="E728" s="10">
        <f>D727*BT[[#This Row],[Variazione percentuale]]</f>
        <v>56652.397285610001</v>
      </c>
      <c r="F728" s="11">
        <f>BT[[#This Row],[AUM]]-D727</f>
        <v>-129332.00999999046</v>
      </c>
      <c r="G728" s="11">
        <f>BT[[#This Row],[∆ AUM]]-BT[[#This Row],[effetto mercato]]</f>
        <v>-185984.40728560046</v>
      </c>
    </row>
    <row r="729" spans="1:7">
      <c r="A729" s="4">
        <v>43061</v>
      </c>
      <c r="B729">
        <v>-1.61E-2</v>
      </c>
      <c r="C729" s="6">
        <f>BT[[#This Row],[Variaz]]/100</f>
        <v>-1.6100000000000001E-4</v>
      </c>
      <c r="D729" s="10">
        <f>AUM[[#This Row],[ Etica Obbligazionario Breve Termine]]</f>
        <v>351541116.16000003</v>
      </c>
      <c r="E729" s="10">
        <f>D728*BT[[#This Row],[Variazione percentuale]]</f>
        <v>-56631.574832000006</v>
      </c>
      <c r="F729" s="11">
        <f>BT[[#This Row],[AUM]]-D728</f>
        <v>-207795.83999997377</v>
      </c>
      <c r="G729" s="11">
        <f>BT[[#This Row],[∆ AUM]]-BT[[#This Row],[effetto mercato]]</f>
        <v>-151164.26516797376</v>
      </c>
    </row>
    <row r="730" spans="1:7">
      <c r="A730" s="4">
        <v>43062</v>
      </c>
      <c r="B730">
        <v>0</v>
      </c>
      <c r="C730" s="6">
        <f>BT[[#This Row],[Variaz]]/100</f>
        <v>0</v>
      </c>
      <c r="D730" s="10">
        <f>AUM[[#This Row],[ Etica Obbligazionario Breve Termine]]</f>
        <v>351085914.31999999</v>
      </c>
      <c r="E730" s="10">
        <f>D729*BT[[#This Row],[Variazione percentuale]]</f>
        <v>0</v>
      </c>
      <c r="F730" s="11">
        <f>BT[[#This Row],[AUM]]-D729</f>
        <v>-455201.84000003338</v>
      </c>
      <c r="G730" s="11">
        <f>BT[[#This Row],[∆ AUM]]-BT[[#This Row],[effetto mercato]]</f>
        <v>-455201.84000003338</v>
      </c>
    </row>
    <row r="731" spans="1:7">
      <c r="A731" s="4">
        <v>43063</v>
      </c>
      <c r="B731">
        <v>-1.61E-2</v>
      </c>
      <c r="C731" s="6">
        <f>BT[[#This Row],[Variaz]]/100</f>
        <v>-1.6100000000000001E-4</v>
      </c>
      <c r="D731" s="10">
        <f>AUM[[#This Row],[ Etica Obbligazionario Breve Termine]]</f>
        <v>350780877.69</v>
      </c>
      <c r="E731" s="10">
        <f>D730*BT[[#This Row],[Variazione percentuale]]</f>
        <v>-56524.832205520004</v>
      </c>
      <c r="F731" s="11">
        <f>BT[[#This Row],[AUM]]-D730</f>
        <v>-305036.62999999523</v>
      </c>
      <c r="G731" s="11">
        <f>BT[[#This Row],[∆ AUM]]-BT[[#This Row],[effetto mercato]]</f>
        <v>-248511.79779447522</v>
      </c>
    </row>
    <row r="732" spans="1:7">
      <c r="A732" s="4">
        <v>43066</v>
      </c>
      <c r="B732">
        <v>0</v>
      </c>
      <c r="C732" s="6">
        <f>BT[[#This Row],[Variaz]]/100</f>
        <v>0</v>
      </c>
      <c r="D732" s="10">
        <f>AUM[[#This Row],[ Etica Obbligazionario Breve Termine]]</f>
        <v>350382021.15999997</v>
      </c>
      <c r="E732" s="10">
        <f>D731*BT[[#This Row],[Variazione percentuale]]</f>
        <v>0</v>
      </c>
      <c r="F732" s="11">
        <f>BT[[#This Row],[AUM]]-D731</f>
        <v>-398856.53000003099</v>
      </c>
      <c r="G732" s="11">
        <f>BT[[#This Row],[∆ AUM]]-BT[[#This Row],[effetto mercato]]</f>
        <v>-398856.53000003099</v>
      </c>
    </row>
    <row r="733" spans="1:7">
      <c r="A733" s="4">
        <v>43067</v>
      </c>
      <c r="B733">
        <v>1.61E-2</v>
      </c>
      <c r="C733" s="6">
        <f>BT[[#This Row],[Variaz]]/100</f>
        <v>1.6100000000000001E-4</v>
      </c>
      <c r="D733" s="10">
        <f>AUM[[#This Row],[ Etica Obbligazionario Breve Termine]]</f>
        <v>350023185.47999996</v>
      </c>
      <c r="E733" s="10">
        <f>D732*BT[[#This Row],[Variazione percentuale]]</f>
        <v>56411.505406759999</v>
      </c>
      <c r="F733" s="11">
        <f>BT[[#This Row],[AUM]]-D732</f>
        <v>-358835.68000000715</v>
      </c>
      <c r="G733" s="11">
        <f>BT[[#This Row],[∆ AUM]]-BT[[#This Row],[effetto mercato]]</f>
        <v>-415247.18540676718</v>
      </c>
    </row>
    <row r="734" spans="1:7">
      <c r="A734" s="4">
        <v>43068</v>
      </c>
      <c r="B734">
        <v>-1.61E-2</v>
      </c>
      <c r="C734" s="6">
        <f>BT[[#This Row],[Variaz]]/100</f>
        <v>-1.6100000000000001E-4</v>
      </c>
      <c r="D734" s="10">
        <f>AUM[[#This Row],[ Etica Obbligazionario Breve Termine]]</f>
        <v>349805568.73000002</v>
      </c>
      <c r="E734" s="10">
        <f>D733*BT[[#This Row],[Variazione percentuale]]</f>
        <v>-56353.732862279998</v>
      </c>
      <c r="F734" s="11">
        <f>BT[[#This Row],[AUM]]-D733</f>
        <v>-217616.7499999404</v>
      </c>
      <c r="G734" s="11">
        <f>BT[[#This Row],[∆ AUM]]-BT[[#This Row],[effetto mercato]]</f>
        <v>-161263.01713766041</v>
      </c>
    </row>
    <row r="735" spans="1:7">
      <c r="A735" s="4">
        <v>43069</v>
      </c>
      <c r="B735">
        <v>1.61E-2</v>
      </c>
      <c r="C735" s="6">
        <f>BT[[#This Row],[Variaz]]/100</f>
        <v>1.6100000000000001E-4</v>
      </c>
      <c r="D735" s="10">
        <f>AUM[[#This Row],[ Etica Obbligazionario Breve Termine]]</f>
        <v>349451418.10000002</v>
      </c>
      <c r="E735" s="10">
        <f>D734*BT[[#This Row],[Variazione percentuale]]</f>
        <v>56318.696565530008</v>
      </c>
      <c r="F735" s="11">
        <f>BT[[#This Row],[AUM]]-D734</f>
        <v>-354150.62999999523</v>
      </c>
      <c r="G735" s="11">
        <f>BT[[#This Row],[∆ AUM]]-BT[[#This Row],[effetto mercato]]</f>
        <v>-410469.32656552526</v>
      </c>
    </row>
    <row r="736" spans="1:7">
      <c r="A736" s="4">
        <v>43070</v>
      </c>
      <c r="B736">
        <v>0</v>
      </c>
      <c r="C736" s="6">
        <f>BT[[#This Row],[Variaz]]/100</f>
        <v>0</v>
      </c>
      <c r="D736" s="10">
        <f>AUM[[#This Row],[ Etica Obbligazionario Breve Termine]]</f>
        <v>348954654.20999998</v>
      </c>
      <c r="E736" s="10">
        <f>D735*BT[[#This Row],[Variazione percentuale]]</f>
        <v>0</v>
      </c>
      <c r="F736" s="11">
        <f>BT[[#This Row],[AUM]]-D735</f>
        <v>-496763.8900000453</v>
      </c>
      <c r="G736" s="11">
        <f>BT[[#This Row],[∆ AUM]]-BT[[#This Row],[effetto mercato]]</f>
        <v>-496763.8900000453</v>
      </c>
    </row>
    <row r="737" spans="1:7">
      <c r="A737" s="4">
        <v>43073</v>
      </c>
      <c r="B737">
        <v>0</v>
      </c>
      <c r="C737" s="6">
        <f>BT[[#This Row],[Variaz]]/100</f>
        <v>0</v>
      </c>
      <c r="D737" s="10">
        <f>AUM[[#This Row],[ Etica Obbligazionario Breve Termine]]</f>
        <v>348467359.38999999</v>
      </c>
      <c r="E737" s="10">
        <f>D736*BT[[#This Row],[Variazione percentuale]]</f>
        <v>0</v>
      </c>
      <c r="F737" s="11">
        <f>BT[[#This Row],[AUM]]-D736</f>
        <v>-487294.81999999285</v>
      </c>
      <c r="G737" s="11">
        <f>BT[[#This Row],[∆ AUM]]-BT[[#This Row],[effetto mercato]]</f>
        <v>-487294.81999999285</v>
      </c>
    </row>
    <row r="738" spans="1:7">
      <c r="A738" s="4">
        <v>43074</v>
      </c>
      <c r="B738">
        <v>1.61E-2</v>
      </c>
      <c r="C738" s="6">
        <f>BT[[#This Row],[Variaz]]/100</f>
        <v>1.6100000000000001E-4</v>
      </c>
      <c r="D738" s="10">
        <f>AUM[[#This Row],[ Etica Obbligazionario Breve Termine]]</f>
        <v>348301419.82000005</v>
      </c>
      <c r="E738" s="10">
        <f>D737*BT[[#This Row],[Variazione percentuale]]</f>
        <v>56103.244861790001</v>
      </c>
      <c r="F738" s="11">
        <f>BT[[#This Row],[AUM]]-D737</f>
        <v>-165939.56999993324</v>
      </c>
      <c r="G738" s="11">
        <f>BT[[#This Row],[∆ AUM]]-BT[[#This Row],[effetto mercato]]</f>
        <v>-222042.81486172325</v>
      </c>
    </row>
    <row r="739" spans="1:7">
      <c r="A739" s="4">
        <v>43075</v>
      </c>
      <c r="B739">
        <v>0</v>
      </c>
      <c r="C739" s="6">
        <f>BT[[#This Row],[Variaz]]/100</f>
        <v>0</v>
      </c>
      <c r="D739" s="10">
        <f>AUM[[#This Row],[ Etica Obbligazionario Breve Termine]]</f>
        <v>348219463.83999997</v>
      </c>
      <c r="E739" s="10">
        <f>D738*BT[[#This Row],[Variazione percentuale]]</f>
        <v>0</v>
      </c>
      <c r="F739" s="11">
        <f>BT[[#This Row],[AUM]]-D738</f>
        <v>-81955.980000078678</v>
      </c>
      <c r="G739" s="11">
        <f>BT[[#This Row],[∆ AUM]]-BT[[#This Row],[effetto mercato]]</f>
        <v>-81955.980000078678</v>
      </c>
    </row>
    <row r="740" spans="1:7">
      <c r="A740" s="4">
        <v>43076</v>
      </c>
      <c r="B740">
        <v>0</v>
      </c>
      <c r="C740" s="6">
        <f>BT[[#This Row],[Variaz]]/100</f>
        <v>0</v>
      </c>
      <c r="D740" s="10">
        <f>AUM[[#This Row],[ Etica Obbligazionario Breve Termine]]</f>
        <v>347851669.85000002</v>
      </c>
      <c r="E740" s="10">
        <f>D739*BT[[#This Row],[Variazione percentuale]]</f>
        <v>0</v>
      </c>
      <c r="F740" s="11">
        <f>BT[[#This Row],[AUM]]-D739</f>
        <v>-367793.98999994993</v>
      </c>
      <c r="G740" s="11">
        <f>BT[[#This Row],[∆ AUM]]-BT[[#This Row],[effetto mercato]]</f>
        <v>-367793.98999994993</v>
      </c>
    </row>
    <row r="741" spans="1:7">
      <c r="A741" s="4">
        <v>43080</v>
      </c>
      <c r="B741">
        <v>0</v>
      </c>
      <c r="C741" s="6">
        <f>BT[[#This Row],[Variaz]]/100</f>
        <v>0</v>
      </c>
      <c r="D741" s="10">
        <f>AUM[[#This Row],[ Etica Obbligazionario Breve Termine]]</f>
        <v>347013898.74000001</v>
      </c>
      <c r="E741" s="10">
        <f>D740*BT[[#This Row],[Variazione percentuale]]</f>
        <v>0</v>
      </c>
      <c r="F741" s="11">
        <f>BT[[#This Row],[AUM]]-D740</f>
        <v>-837771.11000001431</v>
      </c>
      <c r="G741" s="11">
        <f>BT[[#This Row],[∆ AUM]]-BT[[#This Row],[effetto mercato]]</f>
        <v>-837771.11000001431</v>
      </c>
    </row>
    <row r="742" spans="1:7">
      <c r="A742" s="4">
        <v>43081</v>
      </c>
      <c r="B742">
        <v>-1.61E-2</v>
      </c>
      <c r="C742" s="6">
        <f>BT[[#This Row],[Variaz]]/100</f>
        <v>-1.6100000000000001E-4</v>
      </c>
      <c r="D742" s="10">
        <f>AUM[[#This Row],[ Etica Obbligazionario Breve Termine]]</f>
        <v>346678437.45999998</v>
      </c>
      <c r="E742" s="10">
        <f>D741*BT[[#This Row],[Variazione percentuale]]</f>
        <v>-55869.237697140008</v>
      </c>
      <c r="F742" s="11">
        <f>BT[[#This Row],[AUM]]-D741</f>
        <v>-335461.28000003099</v>
      </c>
      <c r="G742" s="11">
        <f>BT[[#This Row],[∆ AUM]]-BT[[#This Row],[effetto mercato]]</f>
        <v>-279592.04230289097</v>
      </c>
    </row>
    <row r="743" spans="1:7">
      <c r="A743" s="4">
        <v>43082</v>
      </c>
      <c r="B743">
        <v>-3.2199999999999999E-2</v>
      </c>
      <c r="C743" s="6">
        <f>BT[[#This Row],[Variaz]]/100</f>
        <v>-3.2200000000000002E-4</v>
      </c>
      <c r="D743" s="10">
        <f>AUM[[#This Row],[ Etica Obbligazionario Breve Termine]]</f>
        <v>345980372.53999996</v>
      </c>
      <c r="E743" s="10">
        <f>D742*BT[[#This Row],[Variazione percentuale]]</f>
        <v>-111630.45686212</v>
      </c>
      <c r="F743" s="11">
        <f>BT[[#This Row],[AUM]]-D742</f>
        <v>-698064.92000001669</v>
      </c>
      <c r="G743" s="11">
        <f>BT[[#This Row],[∆ AUM]]-BT[[#This Row],[effetto mercato]]</f>
        <v>-586434.46313789673</v>
      </c>
    </row>
    <row r="744" spans="1:7">
      <c r="A744" s="4">
        <v>43083</v>
      </c>
      <c r="B744">
        <v>0</v>
      </c>
      <c r="C744" s="6">
        <f>BT[[#This Row],[Variaz]]/100</f>
        <v>0</v>
      </c>
      <c r="D744" s="10">
        <f>AUM[[#This Row],[ Etica Obbligazionario Breve Termine]]</f>
        <v>345832310.26999998</v>
      </c>
      <c r="E744" s="10">
        <f>D743*BT[[#This Row],[Variazione percentuale]]</f>
        <v>0</v>
      </c>
      <c r="F744" s="11">
        <f>BT[[#This Row],[AUM]]-D743</f>
        <v>-148062.26999998093</v>
      </c>
      <c r="G744" s="11">
        <f>BT[[#This Row],[∆ AUM]]-BT[[#This Row],[effetto mercato]]</f>
        <v>-148062.26999998093</v>
      </c>
    </row>
    <row r="745" spans="1:7">
      <c r="A745" s="4">
        <v>43084</v>
      </c>
      <c r="B745">
        <v>0</v>
      </c>
      <c r="C745" s="6">
        <f>BT[[#This Row],[Variaz]]/100</f>
        <v>0</v>
      </c>
      <c r="D745" s="10">
        <f>AUM[[#This Row],[ Etica Obbligazionario Breve Termine]]</f>
        <v>345599501.5</v>
      </c>
      <c r="E745" s="10">
        <f>D744*BT[[#This Row],[Variazione percentuale]]</f>
        <v>0</v>
      </c>
      <c r="F745" s="11">
        <f>BT[[#This Row],[AUM]]-D744</f>
        <v>-232808.76999998093</v>
      </c>
      <c r="G745" s="11">
        <f>BT[[#This Row],[∆ AUM]]-BT[[#This Row],[effetto mercato]]</f>
        <v>-232808.76999998093</v>
      </c>
    </row>
    <row r="746" spans="1:7">
      <c r="A746" s="4">
        <v>43087</v>
      </c>
      <c r="B746">
        <v>1.61E-2</v>
      </c>
      <c r="C746" s="6">
        <f>BT[[#This Row],[Variaz]]/100</f>
        <v>1.6100000000000001E-4</v>
      </c>
      <c r="D746" s="10">
        <f>AUM[[#This Row],[ Etica Obbligazionario Breve Termine]]</f>
        <v>345209029.13</v>
      </c>
      <c r="E746" s="10">
        <f>D745*BT[[#This Row],[Variazione percentuale]]</f>
        <v>55641.5197415</v>
      </c>
      <c r="F746" s="11">
        <f>BT[[#This Row],[AUM]]-D745</f>
        <v>-390472.37000000477</v>
      </c>
      <c r="G746" s="11">
        <f>BT[[#This Row],[∆ AUM]]-BT[[#This Row],[effetto mercato]]</f>
        <v>-446113.8897415048</v>
      </c>
    </row>
    <row r="747" spans="1:7">
      <c r="A747" s="4">
        <v>43088</v>
      </c>
      <c r="B747">
        <v>-4.8300000000000003E-2</v>
      </c>
      <c r="C747" s="6">
        <f>BT[[#This Row],[Variaz]]/100</f>
        <v>-4.8300000000000003E-4</v>
      </c>
      <c r="D747" s="10">
        <f>AUM[[#This Row],[ Etica Obbligazionario Breve Termine]]</f>
        <v>344867853.56</v>
      </c>
      <c r="E747" s="10">
        <f>D746*BT[[#This Row],[Variazione percentuale]]</f>
        <v>-166735.96106979001</v>
      </c>
      <c r="F747" s="11">
        <f>BT[[#This Row],[AUM]]-D746</f>
        <v>-341175.56999999285</v>
      </c>
      <c r="G747" s="11">
        <f>BT[[#This Row],[∆ AUM]]-BT[[#This Row],[effetto mercato]]</f>
        <v>-174439.60893020284</v>
      </c>
    </row>
    <row r="748" spans="1:7">
      <c r="A748" s="4">
        <v>43089</v>
      </c>
      <c r="B748">
        <v>-1.61E-2</v>
      </c>
      <c r="C748" s="6">
        <f>BT[[#This Row],[Variaz]]/100</f>
        <v>-1.6100000000000001E-4</v>
      </c>
      <c r="D748" s="10">
        <f>AUM[[#This Row],[ Etica Obbligazionario Breve Termine]]</f>
        <v>344521279.49000001</v>
      </c>
      <c r="E748" s="10">
        <f>D747*BT[[#This Row],[Variazione percentuale]]</f>
        <v>-55523.724423160005</v>
      </c>
      <c r="F748" s="11">
        <f>BT[[#This Row],[AUM]]-D747</f>
        <v>-346574.06999999285</v>
      </c>
      <c r="G748" s="11">
        <f>BT[[#This Row],[∆ AUM]]-BT[[#This Row],[effetto mercato]]</f>
        <v>-291050.34557683283</v>
      </c>
    </row>
    <row r="749" spans="1:7">
      <c r="A749" s="4">
        <v>43090</v>
      </c>
      <c r="B749">
        <v>-1.61E-2</v>
      </c>
      <c r="C749" s="6">
        <f>BT[[#This Row],[Variaz]]/100</f>
        <v>-1.6100000000000001E-4</v>
      </c>
      <c r="D749" s="10">
        <f>AUM[[#This Row],[ Etica Obbligazionario Breve Termine]]</f>
        <v>344104629.39000005</v>
      </c>
      <c r="E749" s="10">
        <f>D748*BT[[#This Row],[Variazione percentuale]]</f>
        <v>-55467.925997890008</v>
      </c>
      <c r="F749" s="11">
        <f>BT[[#This Row],[AUM]]-D748</f>
        <v>-416650.09999996424</v>
      </c>
      <c r="G749" s="11">
        <f>BT[[#This Row],[∆ AUM]]-BT[[#This Row],[effetto mercato]]</f>
        <v>-361182.17400207423</v>
      </c>
    </row>
    <row r="750" spans="1:7">
      <c r="A750" s="4">
        <v>43091</v>
      </c>
      <c r="B750">
        <v>-1.61E-2</v>
      </c>
      <c r="C750" s="6">
        <f>BT[[#This Row],[Variaz]]/100</f>
        <v>-1.6100000000000001E-4</v>
      </c>
      <c r="D750" s="10">
        <f>AUM[[#This Row],[ Etica Obbligazionario Breve Termine]]</f>
        <v>343784759.97000003</v>
      </c>
      <c r="E750" s="10">
        <f>D749*BT[[#This Row],[Variazione percentuale]]</f>
        <v>-55400.845331790013</v>
      </c>
      <c r="F750" s="11">
        <f>BT[[#This Row],[AUM]]-D749</f>
        <v>-319869.42000001669</v>
      </c>
      <c r="G750" s="11">
        <f>BT[[#This Row],[∆ AUM]]-BT[[#This Row],[effetto mercato]]</f>
        <v>-264468.57466822665</v>
      </c>
    </row>
    <row r="751" spans="1:7">
      <c r="A751" s="4">
        <v>43096</v>
      </c>
      <c r="B751">
        <v>1.61E-2</v>
      </c>
      <c r="C751" s="6">
        <f>BT[[#This Row],[Variaz]]/100</f>
        <v>1.6100000000000001E-4</v>
      </c>
      <c r="D751" s="10">
        <f>AUM[[#This Row],[ Etica Obbligazionario Breve Termine]]</f>
        <v>341742767.73000002</v>
      </c>
      <c r="E751" s="10">
        <f>D750*BT[[#This Row],[Variazione percentuale]]</f>
        <v>55349.346355170012</v>
      </c>
      <c r="F751" s="11">
        <f>BT[[#This Row],[AUM]]-D750</f>
        <v>-2041992.2400000095</v>
      </c>
      <c r="G751" s="11">
        <f>BT[[#This Row],[∆ AUM]]-BT[[#This Row],[effetto mercato]]</f>
        <v>-2097341.5863551795</v>
      </c>
    </row>
    <row r="752" spans="1:7">
      <c r="A752" s="4">
        <v>43097</v>
      </c>
      <c r="B752">
        <v>-4.8399999999999999E-2</v>
      </c>
      <c r="C752" s="6">
        <f>BT[[#This Row],[Variaz]]/100</f>
        <v>-4.84E-4</v>
      </c>
      <c r="D752" s="10">
        <f>AUM[[#This Row],[ Etica Obbligazionario Breve Termine]]</f>
        <v>341515382.74000001</v>
      </c>
      <c r="E752" s="10">
        <f>D751*BT[[#This Row],[Variazione percentuale]]</f>
        <v>-165403.49958132001</v>
      </c>
      <c r="F752" s="11">
        <f>BT[[#This Row],[AUM]]-D751</f>
        <v>-227384.99000000954</v>
      </c>
      <c r="G752" s="11">
        <f>BT[[#This Row],[∆ AUM]]-BT[[#This Row],[effetto mercato]]</f>
        <v>-61981.490418689529</v>
      </c>
    </row>
    <row r="753" spans="1:7">
      <c r="A753" s="4">
        <v>43098</v>
      </c>
      <c r="B753">
        <v>-1.61E-2</v>
      </c>
      <c r="C753" s="6">
        <f>BT[[#This Row],[Variaz]]/100</f>
        <v>-1.6100000000000001E-4</v>
      </c>
      <c r="D753" s="10">
        <f>AUM[[#This Row],[ Etica Obbligazionario Breve Termine]]</f>
        <v>341286144.74000001</v>
      </c>
      <c r="E753" s="10">
        <f>D752*BT[[#This Row],[Variazione percentuale]]</f>
        <v>-54983.976621140006</v>
      </c>
      <c r="F753" s="11">
        <f>BT[[#This Row],[AUM]]-D752</f>
        <v>-229238</v>
      </c>
      <c r="G753" s="11">
        <f>BT[[#This Row],[∆ AUM]]-BT[[#This Row],[effetto mercato]]</f>
        <v>-174254.02337886</v>
      </c>
    </row>
    <row r="754" spans="1:7">
      <c r="A754" s="4">
        <v>43102</v>
      </c>
      <c r="B754">
        <v>-1.61E-2</v>
      </c>
      <c r="C754" s="6">
        <f>BT[[#This Row],[Variaz]]/100</f>
        <v>-1.6100000000000001E-4</v>
      </c>
      <c r="D754" s="10">
        <f>AUM[[#This Row],[ Etica Obbligazionario Breve Termine]]</f>
        <v>340955507.75</v>
      </c>
      <c r="E754" s="10">
        <f>D753*BT[[#This Row],[Variazione percentuale]]</f>
        <v>-54947.069303140008</v>
      </c>
      <c r="F754" s="11">
        <f>BT[[#This Row],[AUM]]-D753</f>
        <v>-330636.99000000954</v>
      </c>
      <c r="G754" s="11">
        <f>BT[[#This Row],[∆ AUM]]-BT[[#This Row],[effetto mercato]]</f>
        <v>-275689.92069686955</v>
      </c>
    </row>
    <row r="755" spans="1:7">
      <c r="A755" s="4">
        <v>43103</v>
      </c>
      <c r="B755">
        <v>1.61E-2</v>
      </c>
      <c r="C755" s="6">
        <f>BT[[#This Row],[Variaz]]/100</f>
        <v>1.6100000000000001E-4</v>
      </c>
      <c r="D755" s="10">
        <f>AUM[[#This Row],[ Etica Obbligazionario Breve Termine]]</f>
        <v>340908895.61000001</v>
      </c>
      <c r="E755" s="10">
        <f>D754*BT[[#This Row],[Variazione percentuale]]</f>
        <v>54893.836747750007</v>
      </c>
      <c r="F755" s="11">
        <f>BT[[#This Row],[AUM]]-D754</f>
        <v>-46612.139999985695</v>
      </c>
      <c r="G755" s="11">
        <f>BT[[#This Row],[∆ AUM]]-BT[[#This Row],[effetto mercato]]</f>
        <v>-101505.97674773569</v>
      </c>
    </row>
    <row r="756" spans="1:7">
      <c r="A756" s="4">
        <v>43104</v>
      </c>
      <c r="B756">
        <v>1.61E-2</v>
      </c>
      <c r="C756" s="6">
        <f>BT[[#This Row],[Variaz]]/100</f>
        <v>1.6100000000000001E-4</v>
      </c>
      <c r="D756" s="10">
        <f>AUM[[#This Row],[ Etica Obbligazionario Breve Termine]]</f>
        <v>341001503.44999999</v>
      </c>
      <c r="E756" s="10">
        <f>D755*BT[[#This Row],[Variazione percentuale]]</f>
        <v>54886.332193210008</v>
      </c>
      <c r="F756" s="11">
        <f>BT[[#This Row],[AUM]]-D755</f>
        <v>92607.839999973774</v>
      </c>
      <c r="G756" s="11">
        <f>BT[[#This Row],[∆ AUM]]-BT[[#This Row],[effetto mercato]]</f>
        <v>37721.507806763766</v>
      </c>
    </row>
    <row r="757" spans="1:7">
      <c r="A757" s="4">
        <v>43105</v>
      </c>
      <c r="B757">
        <v>0</v>
      </c>
      <c r="C757" s="6">
        <f>BT[[#This Row],[Variaz]]/100</f>
        <v>0</v>
      </c>
      <c r="D757" s="10">
        <f>AUM[[#This Row],[ Etica Obbligazionario Breve Termine]]</f>
        <v>340883518.80999994</v>
      </c>
      <c r="E757" s="10">
        <f>D756*BT[[#This Row],[Variazione percentuale]]</f>
        <v>0</v>
      </c>
      <c r="F757" s="11">
        <f>BT[[#This Row],[AUM]]-D756</f>
        <v>-117984.6400000453</v>
      </c>
      <c r="G757" s="11">
        <f>BT[[#This Row],[∆ AUM]]-BT[[#This Row],[effetto mercato]]</f>
        <v>-117984.6400000453</v>
      </c>
    </row>
    <row r="758" spans="1:7">
      <c r="A758" s="4">
        <v>43108</v>
      </c>
      <c r="B758">
        <v>1.61E-2</v>
      </c>
      <c r="C758" s="6">
        <f>BT[[#This Row],[Variaz]]/100</f>
        <v>1.6100000000000001E-4</v>
      </c>
      <c r="D758" s="10">
        <f>AUM[[#This Row],[ Etica Obbligazionario Breve Termine]]</f>
        <v>340545797.32999998</v>
      </c>
      <c r="E758" s="10">
        <f>D757*BT[[#This Row],[Variazione percentuale]]</f>
        <v>54882.246528409996</v>
      </c>
      <c r="F758" s="11">
        <f>BT[[#This Row],[AUM]]-D757</f>
        <v>-337721.47999995947</v>
      </c>
      <c r="G758" s="11">
        <f>BT[[#This Row],[∆ AUM]]-BT[[#This Row],[effetto mercato]]</f>
        <v>-392603.72652836947</v>
      </c>
    </row>
    <row r="759" spans="1:7">
      <c r="A759" s="4">
        <v>43109</v>
      </c>
      <c r="B759">
        <v>-1.61E-2</v>
      </c>
      <c r="C759" s="6">
        <f>BT[[#This Row],[Variaz]]/100</f>
        <v>-1.6100000000000001E-4</v>
      </c>
      <c r="D759" s="10">
        <f>AUM[[#This Row],[ Etica Obbligazionario Breve Termine]]</f>
        <v>339434101.33999997</v>
      </c>
      <c r="E759" s="10">
        <f>D758*BT[[#This Row],[Variazione percentuale]]</f>
        <v>-54827.873370130001</v>
      </c>
      <c r="F759" s="11">
        <f>BT[[#This Row],[AUM]]-D758</f>
        <v>-1111695.9900000095</v>
      </c>
      <c r="G759" s="11">
        <f>BT[[#This Row],[∆ AUM]]-BT[[#This Row],[effetto mercato]]</f>
        <v>-1056868.1166298795</v>
      </c>
    </row>
    <row r="760" spans="1:7">
      <c r="A760" s="4">
        <v>43110</v>
      </c>
      <c r="B760">
        <v>0</v>
      </c>
      <c r="C760" s="6">
        <f>BT[[#This Row],[Variaz]]/100</f>
        <v>0</v>
      </c>
      <c r="D760" s="10">
        <f>AUM[[#This Row],[ Etica Obbligazionario Breve Termine]]</f>
        <v>338972071.94999999</v>
      </c>
      <c r="E760" s="10">
        <f>D759*BT[[#This Row],[Variazione percentuale]]</f>
        <v>0</v>
      </c>
      <c r="F760" s="11">
        <f>BT[[#This Row],[AUM]]-D759</f>
        <v>-462029.38999998569</v>
      </c>
      <c r="G760" s="11">
        <f>BT[[#This Row],[∆ AUM]]-BT[[#This Row],[effetto mercato]]</f>
        <v>-462029.38999998569</v>
      </c>
    </row>
    <row r="761" spans="1:7">
      <c r="A761" s="4">
        <v>43111</v>
      </c>
      <c r="B761">
        <v>-3.2300000000000002E-2</v>
      </c>
      <c r="C761" s="6">
        <f>BT[[#This Row],[Variaz]]/100</f>
        <v>-3.2300000000000004E-4</v>
      </c>
      <c r="D761" s="10">
        <f>AUM[[#This Row],[ Etica Obbligazionario Breve Termine]]</f>
        <v>337940344.68000001</v>
      </c>
      <c r="E761" s="10">
        <f>D760*BT[[#This Row],[Variazione percentuale]]</f>
        <v>-109487.97923985001</v>
      </c>
      <c r="F761" s="11">
        <f>BT[[#This Row],[AUM]]-D760</f>
        <v>-1031727.2699999809</v>
      </c>
      <c r="G761" s="11">
        <f>BT[[#This Row],[∆ AUM]]-BT[[#This Row],[effetto mercato]]</f>
        <v>-922239.29076013085</v>
      </c>
    </row>
    <row r="762" spans="1:7">
      <c r="A762" s="4">
        <v>43112</v>
      </c>
      <c r="B762">
        <v>0</v>
      </c>
      <c r="C762" s="6">
        <f>BT[[#This Row],[Variaz]]/100</f>
        <v>0</v>
      </c>
      <c r="D762" s="10">
        <f>AUM[[#This Row],[ Etica Obbligazionario Breve Termine]]</f>
        <v>337625509.05000001</v>
      </c>
      <c r="E762" s="10">
        <f>D761*BT[[#This Row],[Variazione percentuale]]</f>
        <v>0</v>
      </c>
      <c r="F762" s="11">
        <f>BT[[#This Row],[AUM]]-D761</f>
        <v>-314835.62999999523</v>
      </c>
      <c r="G762" s="11">
        <f>BT[[#This Row],[∆ AUM]]-BT[[#This Row],[effetto mercato]]</f>
        <v>-314835.62999999523</v>
      </c>
    </row>
    <row r="763" spans="1:7">
      <c r="A763" s="4">
        <v>43115</v>
      </c>
      <c r="B763">
        <v>0</v>
      </c>
      <c r="C763" s="6">
        <f>BT[[#This Row],[Variaz]]/100</f>
        <v>0</v>
      </c>
      <c r="D763" s="10">
        <f>AUM[[#This Row],[ Etica Obbligazionario Breve Termine]]</f>
        <v>337024531.19999999</v>
      </c>
      <c r="E763" s="10">
        <f>D762*BT[[#This Row],[Variazione percentuale]]</f>
        <v>0</v>
      </c>
      <c r="F763" s="11">
        <f>BT[[#This Row],[AUM]]-D762</f>
        <v>-600977.85000002384</v>
      </c>
      <c r="G763" s="11">
        <f>BT[[#This Row],[∆ AUM]]-BT[[#This Row],[effetto mercato]]</f>
        <v>-600977.85000002384</v>
      </c>
    </row>
    <row r="764" spans="1:7">
      <c r="A764" s="4">
        <v>43116</v>
      </c>
      <c r="B764">
        <v>1.61E-2</v>
      </c>
      <c r="C764" s="6">
        <f>BT[[#This Row],[Variaz]]/100</f>
        <v>1.6100000000000001E-4</v>
      </c>
      <c r="D764" s="10">
        <f>AUM[[#This Row],[ Etica Obbligazionario Breve Termine]]</f>
        <v>335349823.20999998</v>
      </c>
      <c r="E764" s="10">
        <f>D763*BT[[#This Row],[Variazione percentuale]]</f>
        <v>54260.949523200004</v>
      </c>
      <c r="F764" s="11">
        <f>BT[[#This Row],[AUM]]-D763</f>
        <v>-1674707.9900000095</v>
      </c>
      <c r="G764" s="11">
        <f>BT[[#This Row],[∆ AUM]]-BT[[#This Row],[effetto mercato]]</f>
        <v>-1728968.9395232096</v>
      </c>
    </row>
    <row r="765" spans="1:7">
      <c r="A765" s="4">
        <v>43117</v>
      </c>
      <c r="B765">
        <v>-1.61E-2</v>
      </c>
      <c r="C765" s="6">
        <f>BT[[#This Row],[Variaz]]/100</f>
        <v>-1.6100000000000001E-4</v>
      </c>
      <c r="D765" s="10">
        <f>AUM[[#This Row],[ Etica Obbligazionario Breve Termine]]</f>
        <v>334873257.19999999</v>
      </c>
      <c r="E765" s="10">
        <f>D764*BT[[#This Row],[Variazione percentuale]]</f>
        <v>-53991.321536809999</v>
      </c>
      <c r="F765" s="11">
        <f>BT[[#This Row],[AUM]]-D764</f>
        <v>-476566.00999999046</v>
      </c>
      <c r="G765" s="11">
        <f>BT[[#This Row],[∆ AUM]]-BT[[#This Row],[effetto mercato]]</f>
        <v>-422574.68846318044</v>
      </c>
    </row>
    <row r="766" spans="1:7">
      <c r="A766" s="4">
        <v>43118</v>
      </c>
      <c r="B766">
        <v>0</v>
      </c>
      <c r="C766" s="6">
        <f>BT[[#This Row],[Variaz]]/100</f>
        <v>0</v>
      </c>
      <c r="D766" s="10">
        <f>AUM[[#This Row],[ Etica Obbligazionario Breve Termine]]</f>
        <v>334560680.94999999</v>
      </c>
      <c r="E766" s="10">
        <f>D765*BT[[#This Row],[Variazione percentuale]]</f>
        <v>0</v>
      </c>
      <c r="F766" s="11">
        <f>BT[[#This Row],[AUM]]-D765</f>
        <v>-312576.25</v>
      </c>
      <c r="G766" s="11">
        <f>BT[[#This Row],[∆ AUM]]-BT[[#This Row],[effetto mercato]]</f>
        <v>-312576.25</v>
      </c>
    </row>
    <row r="767" spans="1:7">
      <c r="A767" s="4">
        <v>43119</v>
      </c>
      <c r="B767">
        <v>0</v>
      </c>
      <c r="C767" s="6">
        <f>BT[[#This Row],[Variaz]]/100</f>
        <v>0</v>
      </c>
      <c r="D767" s="10">
        <f>AUM[[#This Row],[ Etica Obbligazionario Breve Termine]]</f>
        <v>333967269.81999999</v>
      </c>
      <c r="E767" s="10">
        <f>D766*BT[[#This Row],[Variazione percentuale]]</f>
        <v>0</v>
      </c>
      <c r="F767" s="11">
        <f>BT[[#This Row],[AUM]]-D766</f>
        <v>-593411.12999999523</v>
      </c>
      <c r="G767" s="11">
        <f>BT[[#This Row],[∆ AUM]]-BT[[#This Row],[effetto mercato]]</f>
        <v>-593411.12999999523</v>
      </c>
    </row>
    <row r="768" spans="1:7">
      <c r="A768" s="4">
        <v>43122</v>
      </c>
      <c r="B768">
        <v>1.61E-2</v>
      </c>
      <c r="C768" s="6">
        <f>BT[[#This Row],[Variaz]]/100</f>
        <v>1.6100000000000001E-4</v>
      </c>
      <c r="D768" s="10">
        <f>AUM[[#This Row],[ Etica Obbligazionario Breve Termine]]</f>
        <v>333697527.11000001</v>
      </c>
      <c r="E768" s="10">
        <f>D767*BT[[#This Row],[Variazione percentuale]]</f>
        <v>53768.730441020001</v>
      </c>
      <c r="F768" s="11">
        <f>BT[[#This Row],[AUM]]-D767</f>
        <v>-269742.70999997854</v>
      </c>
      <c r="G768" s="11">
        <f>BT[[#This Row],[∆ AUM]]-BT[[#This Row],[effetto mercato]]</f>
        <v>-323511.44044099853</v>
      </c>
    </row>
    <row r="769" spans="1:7">
      <c r="A769" s="4">
        <v>43123</v>
      </c>
      <c r="B769">
        <v>-1.61E-2</v>
      </c>
      <c r="C769" s="6">
        <f>BT[[#This Row],[Variaz]]/100</f>
        <v>-1.6100000000000001E-4</v>
      </c>
      <c r="D769" s="10">
        <f>AUM[[#This Row],[ Etica Obbligazionario Breve Termine]]</f>
        <v>333449260.99000001</v>
      </c>
      <c r="E769" s="10">
        <f>D768*BT[[#This Row],[Variazione percentuale]]</f>
        <v>-53725.301864710003</v>
      </c>
      <c r="F769" s="11">
        <f>BT[[#This Row],[AUM]]-D768</f>
        <v>-248266.12000000477</v>
      </c>
      <c r="G769" s="11">
        <f>BT[[#This Row],[∆ AUM]]-BT[[#This Row],[effetto mercato]]</f>
        <v>-194540.81813529477</v>
      </c>
    </row>
    <row r="770" spans="1:7">
      <c r="A770" s="4">
        <v>43124</v>
      </c>
      <c r="B770">
        <v>0</v>
      </c>
      <c r="C770" s="6">
        <f>BT[[#This Row],[Variaz]]/100</f>
        <v>0</v>
      </c>
      <c r="D770" s="10">
        <f>AUM[[#This Row],[ Etica Obbligazionario Breve Termine]]</f>
        <v>333016272</v>
      </c>
      <c r="E770" s="10">
        <f>D769*BT[[#This Row],[Variazione percentuale]]</f>
        <v>0</v>
      </c>
      <c r="F770" s="11">
        <f>BT[[#This Row],[AUM]]-D769</f>
        <v>-432988.99000000954</v>
      </c>
      <c r="G770" s="11">
        <f>BT[[#This Row],[∆ AUM]]-BT[[#This Row],[effetto mercato]]</f>
        <v>-432988.99000000954</v>
      </c>
    </row>
    <row r="771" spans="1:7">
      <c r="A771" s="4">
        <v>43125</v>
      </c>
      <c r="B771">
        <v>-3.2300000000000002E-2</v>
      </c>
      <c r="C771" s="6">
        <f>BT[[#This Row],[Variaz]]/100</f>
        <v>-3.2300000000000004E-4</v>
      </c>
      <c r="D771" s="10">
        <f>AUM[[#This Row],[ Etica Obbligazionario Breve Termine]]</f>
        <v>332567439.5</v>
      </c>
      <c r="E771" s="10">
        <f>D770*BT[[#This Row],[Variazione percentuale]]</f>
        <v>-107564.25585600002</v>
      </c>
      <c r="F771" s="11">
        <f>BT[[#This Row],[AUM]]-D770</f>
        <v>-448832.5</v>
      </c>
      <c r="G771" s="11">
        <f>BT[[#This Row],[∆ AUM]]-BT[[#This Row],[effetto mercato]]</f>
        <v>-341268.244144</v>
      </c>
    </row>
    <row r="772" spans="1:7">
      <c r="A772" s="4">
        <v>43126</v>
      </c>
      <c r="B772">
        <v>-3.2300000000000002E-2</v>
      </c>
      <c r="C772" s="6">
        <f>BT[[#This Row],[Variaz]]/100</f>
        <v>-3.2300000000000004E-4</v>
      </c>
      <c r="D772" s="10">
        <f>AUM[[#This Row],[ Etica Obbligazionario Breve Termine]]</f>
        <v>331854902.64999998</v>
      </c>
      <c r="E772" s="10">
        <f>D771*BT[[#This Row],[Variazione percentuale]]</f>
        <v>-107419.28295850001</v>
      </c>
      <c r="F772" s="11">
        <f>BT[[#This Row],[AUM]]-D771</f>
        <v>-712536.85000002384</v>
      </c>
      <c r="G772" s="11">
        <f>BT[[#This Row],[∆ AUM]]-BT[[#This Row],[effetto mercato]]</f>
        <v>-605117.56704152387</v>
      </c>
    </row>
    <row r="773" spans="1:7">
      <c r="A773" s="4">
        <v>43129</v>
      </c>
      <c r="B773">
        <v>0</v>
      </c>
      <c r="C773" s="6">
        <f>BT[[#This Row],[Variaz]]/100</f>
        <v>0</v>
      </c>
      <c r="D773" s="10">
        <f>AUM[[#This Row],[ Etica Obbligazionario Breve Termine]]</f>
        <v>331460333.03999996</v>
      </c>
      <c r="E773" s="10">
        <f>D772*BT[[#This Row],[Variazione percentuale]]</f>
        <v>0</v>
      </c>
      <c r="F773" s="11">
        <f>BT[[#This Row],[AUM]]-D772</f>
        <v>-394569.61000001431</v>
      </c>
      <c r="G773" s="11">
        <f>BT[[#This Row],[∆ AUM]]-BT[[#This Row],[effetto mercato]]</f>
        <v>-394569.61000001431</v>
      </c>
    </row>
    <row r="774" spans="1:7">
      <c r="A774" s="4">
        <v>43130</v>
      </c>
      <c r="B774">
        <v>-1.61E-2</v>
      </c>
      <c r="C774" s="6">
        <f>BT[[#This Row],[Variaz]]/100</f>
        <v>-1.6100000000000001E-4</v>
      </c>
      <c r="D774" s="10">
        <f>AUM[[#This Row],[ Etica Obbligazionario Breve Termine]]</f>
        <v>331144175.5</v>
      </c>
      <c r="E774" s="10">
        <f>D773*BT[[#This Row],[Variazione percentuale]]</f>
        <v>-53365.113619439995</v>
      </c>
      <c r="F774" s="11">
        <f>BT[[#This Row],[AUM]]-D773</f>
        <v>-316157.53999996185</v>
      </c>
      <c r="G774" s="11">
        <f>BT[[#This Row],[∆ AUM]]-BT[[#This Row],[effetto mercato]]</f>
        <v>-262792.42638052185</v>
      </c>
    </row>
    <row r="775" spans="1:7">
      <c r="A775" s="4">
        <v>43131</v>
      </c>
      <c r="B775">
        <v>1.6199999999999999E-2</v>
      </c>
      <c r="C775" s="6">
        <f>BT[[#This Row],[Variaz]]/100</f>
        <v>1.6199999999999998E-4</v>
      </c>
      <c r="D775" s="10">
        <f>AUM[[#This Row],[ Etica Obbligazionario Breve Termine]]</f>
        <v>330935919.05000001</v>
      </c>
      <c r="E775" s="10">
        <f>D774*BT[[#This Row],[Variazione percentuale]]</f>
        <v>53645.356430999993</v>
      </c>
      <c r="F775" s="11">
        <f>BT[[#This Row],[AUM]]-D774</f>
        <v>-208256.44999998808</v>
      </c>
      <c r="G775" s="11">
        <f>BT[[#This Row],[∆ AUM]]-BT[[#This Row],[effetto mercato]]</f>
        <v>-261901.80643098807</v>
      </c>
    </row>
    <row r="776" spans="1:7">
      <c r="A776" s="4">
        <v>43132</v>
      </c>
      <c r="B776">
        <v>1.61E-2</v>
      </c>
      <c r="C776" s="6">
        <f>BT[[#This Row],[Variaz]]/100</f>
        <v>1.6100000000000001E-4</v>
      </c>
      <c r="D776" s="10">
        <f>AUM[[#This Row],[ Etica Obbligazionario Breve Termine]]</f>
        <v>330282213.71999997</v>
      </c>
      <c r="E776" s="10">
        <f>D775*BT[[#This Row],[Variazione percentuale]]</f>
        <v>53280.682967050008</v>
      </c>
      <c r="F776" s="11">
        <f>BT[[#This Row],[AUM]]-D775</f>
        <v>-653705.33000004292</v>
      </c>
      <c r="G776" s="11">
        <f>BT[[#This Row],[∆ AUM]]-BT[[#This Row],[effetto mercato]]</f>
        <v>-706986.01296709292</v>
      </c>
    </row>
    <row r="777" spans="1:7">
      <c r="A777" s="4">
        <v>43133</v>
      </c>
      <c r="B777">
        <v>-1.61E-2</v>
      </c>
      <c r="C777" s="6">
        <f>BT[[#This Row],[Variaz]]/100</f>
        <v>-1.6100000000000001E-4</v>
      </c>
      <c r="D777" s="10">
        <f>AUM[[#This Row],[ Etica Obbligazionario Breve Termine]]</f>
        <v>329450540.53000003</v>
      </c>
      <c r="E777" s="10">
        <f>D776*BT[[#This Row],[Variazione percentuale]]</f>
        <v>-53175.436408919995</v>
      </c>
      <c r="F777" s="11">
        <f>BT[[#This Row],[AUM]]-D776</f>
        <v>-831673.18999993801</v>
      </c>
      <c r="G777" s="11">
        <f>BT[[#This Row],[∆ AUM]]-BT[[#This Row],[effetto mercato]]</f>
        <v>-778497.75359101803</v>
      </c>
    </row>
    <row r="778" spans="1:7">
      <c r="A778" s="4">
        <v>43136</v>
      </c>
      <c r="B778">
        <v>1.61E-2</v>
      </c>
      <c r="C778" s="6">
        <f>BT[[#This Row],[Variaz]]/100</f>
        <v>1.6100000000000001E-4</v>
      </c>
      <c r="D778" s="10">
        <f>AUM[[#This Row],[ Etica Obbligazionario Breve Termine]]</f>
        <v>328749609.90000004</v>
      </c>
      <c r="E778" s="10">
        <f>D777*BT[[#This Row],[Variazione percentuale]]</f>
        <v>53041.537025330006</v>
      </c>
      <c r="F778" s="11">
        <f>BT[[#This Row],[AUM]]-D777</f>
        <v>-700930.62999999523</v>
      </c>
      <c r="G778" s="11">
        <f>BT[[#This Row],[∆ AUM]]-BT[[#This Row],[effetto mercato]]</f>
        <v>-753972.16702532524</v>
      </c>
    </row>
    <row r="779" spans="1:7">
      <c r="A779" s="4">
        <v>43137</v>
      </c>
      <c r="B779">
        <v>0</v>
      </c>
      <c r="C779" s="6">
        <f>BT[[#This Row],[Variaz]]/100</f>
        <v>0</v>
      </c>
      <c r="D779" s="10">
        <f>AUM[[#This Row],[ Etica Obbligazionario Breve Termine]]</f>
        <v>328526525.68000001</v>
      </c>
      <c r="E779" s="10">
        <f>D778*BT[[#This Row],[Variazione percentuale]]</f>
        <v>0</v>
      </c>
      <c r="F779" s="11">
        <f>BT[[#This Row],[AUM]]-D778</f>
        <v>-223084.22000002861</v>
      </c>
      <c r="G779" s="11">
        <f>BT[[#This Row],[∆ AUM]]-BT[[#This Row],[effetto mercato]]</f>
        <v>-223084.22000002861</v>
      </c>
    </row>
    <row r="780" spans="1:7">
      <c r="A780" s="4">
        <v>43138</v>
      </c>
      <c r="B780">
        <v>3.2300000000000002E-2</v>
      </c>
      <c r="C780" s="6">
        <f>BT[[#This Row],[Variaz]]/100</f>
        <v>3.2300000000000004E-4</v>
      </c>
      <c r="D780" s="10">
        <f>AUM[[#This Row],[ Etica Obbligazionario Breve Termine]]</f>
        <v>328236179.33000004</v>
      </c>
      <c r="E780" s="10">
        <f>D779*BT[[#This Row],[Variazione percentuale]]</f>
        <v>106114.06779464001</v>
      </c>
      <c r="F780" s="11">
        <f>BT[[#This Row],[AUM]]-D779</f>
        <v>-290346.34999996424</v>
      </c>
      <c r="G780" s="11">
        <f>BT[[#This Row],[∆ AUM]]-BT[[#This Row],[effetto mercato]]</f>
        <v>-396460.41779460426</v>
      </c>
    </row>
    <row r="781" spans="1:7">
      <c r="A781" s="4">
        <v>43139</v>
      </c>
      <c r="B781">
        <v>-1.61E-2</v>
      </c>
      <c r="C781" s="6">
        <f>BT[[#This Row],[Variaz]]/100</f>
        <v>-1.6100000000000001E-4</v>
      </c>
      <c r="D781" s="10">
        <f>AUM[[#This Row],[ Etica Obbligazionario Breve Termine]]</f>
        <v>328210872.70999998</v>
      </c>
      <c r="E781" s="10">
        <f>D780*BT[[#This Row],[Variazione percentuale]]</f>
        <v>-52846.024872130009</v>
      </c>
      <c r="F781" s="11">
        <f>BT[[#This Row],[AUM]]-D780</f>
        <v>-25306.620000064373</v>
      </c>
      <c r="G781" s="11">
        <f>BT[[#This Row],[∆ AUM]]-BT[[#This Row],[effetto mercato]]</f>
        <v>27539.404872065636</v>
      </c>
    </row>
    <row r="782" spans="1:7">
      <c r="A782" s="4">
        <v>43140</v>
      </c>
      <c r="B782">
        <v>-1.61E-2</v>
      </c>
      <c r="C782" s="6">
        <f>BT[[#This Row],[Variaz]]/100</f>
        <v>-1.6100000000000001E-4</v>
      </c>
      <c r="D782" s="10">
        <f>AUM[[#This Row],[ Etica Obbligazionario Breve Termine]]</f>
        <v>327381274.83999997</v>
      </c>
      <c r="E782" s="10">
        <f>D781*BT[[#This Row],[Variazione percentuale]]</f>
        <v>-52841.95050631</v>
      </c>
      <c r="F782" s="11">
        <f>BT[[#This Row],[AUM]]-D781</f>
        <v>-829597.87000000477</v>
      </c>
      <c r="G782" s="11">
        <f>BT[[#This Row],[∆ AUM]]-BT[[#This Row],[effetto mercato]]</f>
        <v>-776755.91949369479</v>
      </c>
    </row>
    <row r="783" spans="1:7">
      <c r="A783" s="4">
        <v>43143</v>
      </c>
      <c r="B783">
        <v>0</v>
      </c>
      <c r="C783" s="6">
        <f>BT[[#This Row],[Variaz]]/100</f>
        <v>0</v>
      </c>
      <c r="D783" s="10">
        <f>AUM[[#This Row],[ Etica Obbligazionario Breve Termine]]</f>
        <v>327250552.69</v>
      </c>
      <c r="E783" s="10">
        <f>D782*BT[[#This Row],[Variazione percentuale]]</f>
        <v>0</v>
      </c>
      <c r="F783" s="11">
        <f>BT[[#This Row],[AUM]]-D782</f>
        <v>-130722.14999997616</v>
      </c>
      <c r="G783" s="11">
        <f>BT[[#This Row],[∆ AUM]]-BT[[#This Row],[effetto mercato]]</f>
        <v>-130722.14999997616</v>
      </c>
    </row>
    <row r="784" spans="1:7">
      <c r="A784" s="4">
        <v>43144</v>
      </c>
      <c r="B784">
        <v>-3.2300000000000002E-2</v>
      </c>
      <c r="C784" s="6">
        <f>BT[[#This Row],[Variaz]]/100</f>
        <v>-3.2300000000000004E-4</v>
      </c>
      <c r="D784" s="10">
        <f>AUM[[#This Row],[ Etica Obbligazionario Breve Termine]]</f>
        <v>326720243.78999996</v>
      </c>
      <c r="E784" s="10">
        <f>D783*BT[[#This Row],[Variazione percentuale]]</f>
        <v>-105701.92851887002</v>
      </c>
      <c r="F784" s="11">
        <f>BT[[#This Row],[AUM]]-D783</f>
        <v>-530308.90000003576</v>
      </c>
      <c r="G784" s="11">
        <f>BT[[#This Row],[∆ AUM]]-BT[[#This Row],[effetto mercato]]</f>
        <v>-424606.97148116573</v>
      </c>
    </row>
    <row r="785" spans="1:7">
      <c r="A785" s="4">
        <v>43145</v>
      </c>
      <c r="B785">
        <v>-1.6199999999999999E-2</v>
      </c>
      <c r="C785" s="6">
        <f>BT[[#This Row],[Variaz]]/100</f>
        <v>-1.6199999999999998E-4</v>
      </c>
      <c r="D785" s="10">
        <f>AUM[[#This Row],[ Etica Obbligazionario Breve Termine]]</f>
        <v>326489407.82999998</v>
      </c>
      <c r="E785" s="10">
        <f>D784*BT[[#This Row],[Variazione percentuale]]</f>
        <v>-52928.679493979987</v>
      </c>
      <c r="F785" s="11">
        <f>BT[[#This Row],[AUM]]-D784</f>
        <v>-230835.95999997854</v>
      </c>
      <c r="G785" s="11">
        <f>BT[[#This Row],[∆ AUM]]-BT[[#This Row],[effetto mercato]]</f>
        <v>-177907.28050599855</v>
      </c>
    </row>
    <row r="786" spans="1:7">
      <c r="A786" s="4">
        <v>43146</v>
      </c>
      <c r="B786">
        <v>-3.2300000000000002E-2</v>
      </c>
      <c r="C786" s="6">
        <f>BT[[#This Row],[Variaz]]/100</f>
        <v>-3.2300000000000004E-4</v>
      </c>
      <c r="D786" s="10">
        <f>AUM[[#This Row],[ Etica Obbligazionario Breve Termine]]</f>
        <v>326178087.08000004</v>
      </c>
      <c r="E786" s="10">
        <f>D785*BT[[#This Row],[Variazione percentuale]]</f>
        <v>-105456.07872909</v>
      </c>
      <c r="F786" s="11">
        <f>BT[[#This Row],[AUM]]-D785</f>
        <v>-311320.7499999404</v>
      </c>
      <c r="G786" s="11">
        <f>BT[[#This Row],[∆ AUM]]-BT[[#This Row],[effetto mercato]]</f>
        <v>-205864.67127085041</v>
      </c>
    </row>
    <row r="787" spans="1:7">
      <c r="A787" s="4">
        <v>43147</v>
      </c>
      <c r="B787">
        <v>1.6199999999999999E-2</v>
      </c>
      <c r="C787" s="6">
        <f>BT[[#This Row],[Variaz]]/100</f>
        <v>1.6199999999999998E-4</v>
      </c>
      <c r="D787" s="10">
        <f>AUM[[#This Row],[ Etica Obbligazionario Breve Termine]]</f>
        <v>325485676.90999997</v>
      </c>
      <c r="E787" s="10">
        <f>D786*BT[[#This Row],[Variazione percentuale]]</f>
        <v>52840.850106960002</v>
      </c>
      <c r="F787" s="11">
        <f>BT[[#This Row],[AUM]]-D786</f>
        <v>-692410.17000007629</v>
      </c>
      <c r="G787" s="11">
        <f>BT[[#This Row],[∆ AUM]]-BT[[#This Row],[effetto mercato]]</f>
        <v>-745251.02010703634</v>
      </c>
    </row>
    <row r="788" spans="1:7">
      <c r="A788" s="4">
        <v>43150</v>
      </c>
      <c r="B788">
        <v>0</v>
      </c>
      <c r="C788" s="6">
        <f>BT[[#This Row],[Variaz]]/100</f>
        <v>0</v>
      </c>
      <c r="D788" s="10">
        <f>AUM[[#This Row],[ Etica Obbligazionario Breve Termine]]</f>
        <v>324449712.03000003</v>
      </c>
      <c r="E788" s="10">
        <f>D787*BT[[#This Row],[Variazione percentuale]]</f>
        <v>0</v>
      </c>
      <c r="F788" s="11">
        <f>BT[[#This Row],[AUM]]-D787</f>
        <v>-1035964.8799999356</v>
      </c>
      <c r="G788" s="11">
        <f>BT[[#This Row],[∆ AUM]]-BT[[#This Row],[effetto mercato]]</f>
        <v>-1035964.8799999356</v>
      </c>
    </row>
    <row r="789" spans="1:7">
      <c r="A789" s="4">
        <v>43151</v>
      </c>
      <c r="B789">
        <v>-1.6199999999999999E-2</v>
      </c>
      <c r="C789" s="6">
        <f>BT[[#This Row],[Variaz]]/100</f>
        <v>-1.6199999999999998E-4</v>
      </c>
      <c r="D789" s="10">
        <f>AUM[[#This Row],[ Etica Obbligazionario Breve Termine]]</f>
        <v>324085297.69</v>
      </c>
      <c r="E789" s="10">
        <f>D788*BT[[#This Row],[Variazione percentuale]]</f>
        <v>-52560.853348860001</v>
      </c>
      <c r="F789" s="11">
        <f>BT[[#This Row],[AUM]]-D788</f>
        <v>-364414.34000003338</v>
      </c>
      <c r="G789" s="11">
        <f>BT[[#This Row],[∆ AUM]]-BT[[#This Row],[effetto mercato]]</f>
        <v>-311853.48665117339</v>
      </c>
    </row>
    <row r="790" spans="1:7">
      <c r="A790" s="4">
        <v>43152</v>
      </c>
      <c r="B790">
        <v>0</v>
      </c>
      <c r="C790" s="6">
        <f>BT[[#This Row],[Variaz]]/100</f>
        <v>0</v>
      </c>
      <c r="D790" s="10">
        <f>AUM[[#This Row],[ Etica Obbligazionario Breve Termine]]</f>
        <v>323860509.97000003</v>
      </c>
      <c r="E790" s="10">
        <f>D789*BT[[#This Row],[Variazione percentuale]]</f>
        <v>0</v>
      </c>
      <c r="F790" s="11">
        <f>BT[[#This Row],[AUM]]-D789</f>
        <v>-224787.71999996901</v>
      </c>
      <c r="G790" s="11">
        <f>BT[[#This Row],[∆ AUM]]-BT[[#This Row],[effetto mercato]]</f>
        <v>-224787.71999996901</v>
      </c>
    </row>
    <row r="791" spans="1:7">
      <c r="A791" s="4">
        <v>43153</v>
      </c>
      <c r="B791">
        <v>-1.6199999999999999E-2</v>
      </c>
      <c r="C791" s="6">
        <f>BT[[#This Row],[Variaz]]/100</f>
        <v>-1.6199999999999998E-4</v>
      </c>
      <c r="D791" s="10">
        <f>AUM[[#This Row],[ Etica Obbligazionario Breve Termine]]</f>
        <v>323890376.62</v>
      </c>
      <c r="E791" s="10">
        <f>D790*BT[[#This Row],[Variazione percentuale]]</f>
        <v>-52465.402615139996</v>
      </c>
      <c r="F791" s="11">
        <f>BT[[#This Row],[AUM]]-D790</f>
        <v>29866.649999976158</v>
      </c>
      <c r="G791" s="11">
        <f>BT[[#This Row],[∆ AUM]]-BT[[#This Row],[effetto mercato]]</f>
        <v>82332.052615116147</v>
      </c>
    </row>
    <row r="792" spans="1:7">
      <c r="A792" s="4">
        <v>43154</v>
      </c>
      <c r="B792">
        <v>0</v>
      </c>
      <c r="C792" s="6">
        <f>BT[[#This Row],[Variaz]]/100</f>
        <v>0</v>
      </c>
      <c r="D792" s="10">
        <f>AUM[[#This Row],[ Etica Obbligazionario Breve Termine]]</f>
        <v>323585727.42000002</v>
      </c>
      <c r="E792" s="10">
        <f>D791*BT[[#This Row],[Variazione percentuale]]</f>
        <v>0</v>
      </c>
      <c r="F792" s="11">
        <f>BT[[#This Row],[AUM]]-D791</f>
        <v>-304649.19999998808</v>
      </c>
      <c r="G792" s="11">
        <f>BT[[#This Row],[∆ AUM]]-BT[[#This Row],[effetto mercato]]</f>
        <v>-304649.19999998808</v>
      </c>
    </row>
    <row r="793" spans="1:7">
      <c r="A793" s="4">
        <v>43157</v>
      </c>
      <c r="B793">
        <v>1.6199999999999999E-2</v>
      </c>
      <c r="C793" s="6">
        <f>BT[[#This Row],[Variaz]]/100</f>
        <v>1.6199999999999998E-4</v>
      </c>
      <c r="D793" s="10">
        <f>AUM[[#This Row],[ Etica Obbligazionario Breve Termine]]</f>
        <v>323522948.15999997</v>
      </c>
      <c r="E793" s="10">
        <f>D792*BT[[#This Row],[Variazione percentuale]]</f>
        <v>52420.88784204</v>
      </c>
      <c r="F793" s="11">
        <f>BT[[#This Row],[AUM]]-D792</f>
        <v>-62779.260000050068</v>
      </c>
      <c r="G793" s="11">
        <f>BT[[#This Row],[∆ AUM]]-BT[[#This Row],[effetto mercato]]</f>
        <v>-115200.14784209007</v>
      </c>
    </row>
    <row r="794" spans="1:7">
      <c r="A794" s="4">
        <v>43158</v>
      </c>
      <c r="B794">
        <v>0</v>
      </c>
      <c r="C794" s="6">
        <f>BT[[#This Row],[Variaz]]/100</f>
        <v>0</v>
      </c>
      <c r="D794" s="10">
        <f>AUM[[#This Row],[ Etica Obbligazionario Breve Termine]]</f>
        <v>323040980.25999999</v>
      </c>
      <c r="E794" s="10">
        <f>D793*BT[[#This Row],[Variazione percentuale]]</f>
        <v>0</v>
      </c>
      <c r="F794" s="11">
        <f>BT[[#This Row],[AUM]]-D793</f>
        <v>-481967.89999997616</v>
      </c>
      <c r="G794" s="11">
        <f>BT[[#This Row],[∆ AUM]]-BT[[#This Row],[effetto mercato]]</f>
        <v>-481967.89999997616</v>
      </c>
    </row>
    <row r="795" spans="1:7">
      <c r="A795" s="4">
        <v>43159</v>
      </c>
      <c r="B795">
        <v>1.6199999999999999E-2</v>
      </c>
      <c r="C795" s="6">
        <f>BT[[#This Row],[Variaz]]/100</f>
        <v>1.6199999999999998E-4</v>
      </c>
      <c r="D795" s="10">
        <f>AUM[[#This Row],[ Etica Obbligazionario Breve Termine]]</f>
        <v>321930513.37</v>
      </c>
      <c r="E795" s="10">
        <f>D794*BT[[#This Row],[Variazione percentuale]]</f>
        <v>52332.638802119989</v>
      </c>
      <c r="F795" s="11">
        <f>BT[[#This Row],[AUM]]-D794</f>
        <v>-1110466.8899999857</v>
      </c>
      <c r="G795" s="11">
        <f>BT[[#This Row],[∆ AUM]]-BT[[#This Row],[effetto mercato]]</f>
        <v>-1162799.5288021057</v>
      </c>
    </row>
    <row r="796" spans="1:7">
      <c r="A796" s="4">
        <v>43160</v>
      </c>
      <c r="B796">
        <v>-1.6199999999999999E-2</v>
      </c>
      <c r="C796" s="6">
        <f>BT[[#This Row],[Variaz]]/100</f>
        <v>-1.6199999999999998E-4</v>
      </c>
      <c r="D796" s="10">
        <f>AUM[[#This Row],[ Etica Obbligazionario Breve Termine]]</f>
        <v>321466593.59999996</v>
      </c>
      <c r="E796" s="10">
        <f>D795*BT[[#This Row],[Variazione percentuale]]</f>
        <v>-52152.743165939995</v>
      </c>
      <c r="F796" s="11">
        <f>BT[[#This Row],[AUM]]-D795</f>
        <v>-463919.77000004053</v>
      </c>
      <c r="G796" s="11">
        <f>BT[[#This Row],[∆ AUM]]-BT[[#This Row],[effetto mercato]]</f>
        <v>-411767.02683410054</v>
      </c>
    </row>
    <row r="797" spans="1:7">
      <c r="A797" s="4">
        <v>43161</v>
      </c>
      <c r="B797">
        <v>-1.6199999999999999E-2</v>
      </c>
      <c r="C797" s="6">
        <f>BT[[#This Row],[Variaz]]/100</f>
        <v>-1.6199999999999998E-4</v>
      </c>
      <c r="D797" s="10">
        <f>AUM[[#This Row],[ Etica Obbligazionario Breve Termine]]</f>
        <v>320941093.63</v>
      </c>
      <c r="E797" s="10">
        <f>D796*BT[[#This Row],[Variazione percentuale]]</f>
        <v>-52077.588163199987</v>
      </c>
      <c r="F797" s="11">
        <f>BT[[#This Row],[AUM]]-D796</f>
        <v>-525499.96999996901</v>
      </c>
      <c r="G797" s="11">
        <f>BT[[#This Row],[∆ AUM]]-BT[[#This Row],[effetto mercato]]</f>
        <v>-473422.381836769</v>
      </c>
    </row>
    <row r="798" spans="1:7">
      <c r="A798" s="4">
        <v>43164</v>
      </c>
      <c r="B798">
        <v>0</v>
      </c>
      <c r="C798" s="6">
        <f>BT[[#This Row],[Variaz]]/100</f>
        <v>0</v>
      </c>
      <c r="D798" s="10">
        <f>AUM[[#This Row],[ Etica Obbligazionario Breve Termine]]</f>
        <v>320748412.62</v>
      </c>
      <c r="E798" s="10">
        <f>D797*BT[[#This Row],[Variazione percentuale]]</f>
        <v>0</v>
      </c>
      <c r="F798" s="11">
        <f>BT[[#This Row],[AUM]]-D797</f>
        <v>-192681.00999999046</v>
      </c>
      <c r="G798" s="11">
        <f>BT[[#This Row],[∆ AUM]]-BT[[#This Row],[effetto mercato]]</f>
        <v>-192681.00999999046</v>
      </c>
    </row>
    <row r="799" spans="1:7">
      <c r="A799" s="4">
        <v>43165</v>
      </c>
      <c r="B799">
        <v>0</v>
      </c>
      <c r="C799" s="6">
        <f>BT[[#This Row],[Variaz]]/100</f>
        <v>0</v>
      </c>
      <c r="D799" s="10">
        <f>AUM[[#This Row],[ Etica Obbligazionario Breve Termine]]</f>
        <v>320402144.28999996</v>
      </c>
      <c r="E799" s="10">
        <f>D798*BT[[#This Row],[Variazione percentuale]]</f>
        <v>0</v>
      </c>
      <c r="F799" s="11">
        <f>BT[[#This Row],[AUM]]-D798</f>
        <v>-346268.33000004292</v>
      </c>
      <c r="G799" s="11">
        <f>BT[[#This Row],[∆ AUM]]-BT[[#This Row],[effetto mercato]]</f>
        <v>-346268.33000004292</v>
      </c>
    </row>
    <row r="800" spans="1:7">
      <c r="A800" s="4">
        <v>43166</v>
      </c>
      <c r="B800">
        <v>1.6199999999999999E-2</v>
      </c>
      <c r="C800" s="6">
        <f>BT[[#This Row],[Variaz]]/100</f>
        <v>1.6199999999999998E-4</v>
      </c>
      <c r="D800" s="10">
        <f>AUM[[#This Row],[ Etica Obbligazionario Breve Termine]]</f>
        <v>320011669.47000003</v>
      </c>
      <c r="E800" s="10">
        <f>D799*BT[[#This Row],[Variazione percentuale]]</f>
        <v>51905.147374979984</v>
      </c>
      <c r="F800" s="11">
        <f>BT[[#This Row],[AUM]]-D799</f>
        <v>-390474.81999993324</v>
      </c>
      <c r="G800" s="11">
        <f>BT[[#This Row],[∆ AUM]]-BT[[#This Row],[effetto mercato]]</f>
        <v>-442379.96737491322</v>
      </c>
    </row>
    <row r="801" spans="1:7">
      <c r="A801" s="4">
        <v>43167</v>
      </c>
      <c r="B801">
        <v>0</v>
      </c>
      <c r="C801" s="6">
        <f>BT[[#This Row],[Variaz]]/100</f>
        <v>0</v>
      </c>
      <c r="D801" s="10">
        <f>AUM[[#This Row],[ Etica Obbligazionario Breve Termine]]</f>
        <v>319779438.60000002</v>
      </c>
      <c r="E801" s="10">
        <f>D800*BT[[#This Row],[Variazione percentuale]]</f>
        <v>0</v>
      </c>
      <c r="F801" s="11">
        <f>BT[[#This Row],[AUM]]-D800</f>
        <v>-232230.87000000477</v>
      </c>
      <c r="G801" s="11">
        <f>BT[[#This Row],[∆ AUM]]-BT[[#This Row],[effetto mercato]]</f>
        <v>-232230.87000000477</v>
      </c>
    </row>
    <row r="802" spans="1:7">
      <c r="A802" s="4">
        <v>43168</v>
      </c>
      <c r="B802">
        <v>-1.6199999999999999E-2</v>
      </c>
      <c r="C802" s="6">
        <f>BT[[#This Row],[Variaz]]/100</f>
        <v>-1.6199999999999998E-4</v>
      </c>
      <c r="D802" s="10">
        <f>AUM[[#This Row],[ Etica Obbligazionario Breve Termine]]</f>
        <v>319546886.91999996</v>
      </c>
      <c r="E802" s="10">
        <f>D801*BT[[#This Row],[Variazione percentuale]]</f>
        <v>-51804.269053199998</v>
      </c>
      <c r="F802" s="11">
        <f>BT[[#This Row],[AUM]]-D801</f>
        <v>-232551.68000006676</v>
      </c>
      <c r="G802" s="11">
        <f>BT[[#This Row],[∆ AUM]]-BT[[#This Row],[effetto mercato]]</f>
        <v>-180747.41094686676</v>
      </c>
    </row>
    <row r="803" spans="1:7">
      <c r="A803" s="4">
        <v>43171</v>
      </c>
      <c r="B803">
        <v>1.6199999999999999E-2</v>
      </c>
      <c r="C803" s="6">
        <f>BT[[#This Row],[Variaz]]/100</f>
        <v>1.6199999999999998E-4</v>
      </c>
      <c r="D803" s="10">
        <f>AUM[[#This Row],[ Etica Obbligazionario Breve Termine]]</f>
        <v>319051660.82999998</v>
      </c>
      <c r="E803" s="10">
        <f>D802*BT[[#This Row],[Variazione percentuale]]</f>
        <v>51766.595681039988</v>
      </c>
      <c r="F803" s="11">
        <f>BT[[#This Row],[AUM]]-D802</f>
        <v>-495226.08999997377</v>
      </c>
      <c r="G803" s="11">
        <f>BT[[#This Row],[∆ AUM]]-BT[[#This Row],[effetto mercato]]</f>
        <v>-546992.68568101374</v>
      </c>
    </row>
    <row r="804" spans="1:7">
      <c r="A804" s="4">
        <v>43172</v>
      </c>
      <c r="B804">
        <v>0</v>
      </c>
      <c r="C804" s="6">
        <f>BT[[#This Row],[Variaz]]/100</f>
        <v>0</v>
      </c>
      <c r="D804" s="10">
        <f>AUM[[#This Row],[ Etica Obbligazionario Breve Termine]]</f>
        <v>318731374.29000002</v>
      </c>
      <c r="E804" s="10">
        <f>D803*BT[[#This Row],[Variazione percentuale]]</f>
        <v>0</v>
      </c>
      <c r="F804" s="11">
        <f>BT[[#This Row],[AUM]]-D803</f>
        <v>-320286.53999996185</v>
      </c>
      <c r="G804" s="11">
        <f>BT[[#This Row],[∆ AUM]]-BT[[#This Row],[effetto mercato]]</f>
        <v>-320286.53999996185</v>
      </c>
    </row>
    <row r="805" spans="1:7">
      <c r="A805" s="4">
        <v>43173</v>
      </c>
      <c r="B805">
        <v>-1.6199999999999999E-2</v>
      </c>
      <c r="C805" s="6">
        <f>BT[[#This Row],[Variaz]]/100</f>
        <v>-1.6199999999999998E-4</v>
      </c>
      <c r="D805" s="10">
        <f>AUM[[#This Row],[ Etica Obbligazionario Breve Termine]]</f>
        <v>318326631.06999999</v>
      </c>
      <c r="E805" s="10">
        <f>D804*BT[[#This Row],[Variazione percentuale]]</f>
        <v>-51634.482634979999</v>
      </c>
      <c r="F805" s="11">
        <f>BT[[#This Row],[AUM]]-D804</f>
        <v>-404743.22000002861</v>
      </c>
      <c r="G805" s="11">
        <f>BT[[#This Row],[∆ AUM]]-BT[[#This Row],[effetto mercato]]</f>
        <v>-353108.73736504861</v>
      </c>
    </row>
    <row r="806" spans="1:7">
      <c r="A806" s="4">
        <v>43174</v>
      </c>
      <c r="B806">
        <v>0</v>
      </c>
      <c r="C806" s="6">
        <f>BT[[#This Row],[Variaz]]/100</f>
        <v>0</v>
      </c>
      <c r="D806" s="10">
        <f>AUM[[#This Row],[ Etica Obbligazionario Breve Termine]]</f>
        <v>317402389.11000001</v>
      </c>
      <c r="E806" s="10">
        <f>D805*BT[[#This Row],[Variazione percentuale]]</f>
        <v>0</v>
      </c>
      <c r="F806" s="11">
        <f>BT[[#This Row],[AUM]]-D805</f>
        <v>-924241.95999997854</v>
      </c>
      <c r="G806" s="11">
        <f>BT[[#This Row],[∆ AUM]]-BT[[#This Row],[effetto mercato]]</f>
        <v>-924241.95999997854</v>
      </c>
    </row>
    <row r="807" spans="1:7">
      <c r="A807" s="4">
        <v>43175</v>
      </c>
      <c r="B807">
        <v>0</v>
      </c>
      <c r="C807" s="6">
        <f>BT[[#This Row],[Variaz]]/100</f>
        <v>0</v>
      </c>
      <c r="D807" s="10">
        <f>AUM[[#This Row],[ Etica Obbligazionario Breve Termine]]</f>
        <v>317193034.38000005</v>
      </c>
      <c r="E807" s="10">
        <f>D806*BT[[#This Row],[Variazione percentuale]]</f>
        <v>0</v>
      </c>
      <c r="F807" s="11">
        <f>BT[[#This Row],[AUM]]-D806</f>
        <v>-209354.72999995947</v>
      </c>
      <c r="G807" s="11">
        <f>BT[[#This Row],[∆ AUM]]-BT[[#This Row],[effetto mercato]]</f>
        <v>-209354.72999995947</v>
      </c>
    </row>
    <row r="808" spans="1:7">
      <c r="A808" s="4">
        <v>43178</v>
      </c>
      <c r="B808">
        <v>0</v>
      </c>
      <c r="C808" s="6">
        <f>BT[[#This Row],[Variaz]]/100</f>
        <v>0</v>
      </c>
      <c r="D808" s="10">
        <f>AUM[[#This Row],[ Etica Obbligazionario Breve Termine]]</f>
        <v>316857310.28999996</v>
      </c>
      <c r="E808" s="10">
        <f>D807*BT[[#This Row],[Variazione percentuale]]</f>
        <v>0</v>
      </c>
      <c r="F808" s="11">
        <f>BT[[#This Row],[AUM]]-D807</f>
        <v>-335724.09000009298</v>
      </c>
      <c r="G808" s="11">
        <f>BT[[#This Row],[∆ AUM]]-BT[[#This Row],[effetto mercato]]</f>
        <v>-335724.09000009298</v>
      </c>
    </row>
    <row r="809" spans="1:7">
      <c r="A809" s="4">
        <v>43179</v>
      </c>
      <c r="B809">
        <v>1.6199999999999999E-2</v>
      </c>
      <c r="C809" s="6">
        <f>BT[[#This Row],[Variaz]]/100</f>
        <v>1.6199999999999998E-4</v>
      </c>
      <c r="D809" s="10">
        <f>AUM[[#This Row],[ Etica Obbligazionario Breve Termine]]</f>
        <v>316499324.56</v>
      </c>
      <c r="E809" s="10">
        <f>D808*BT[[#This Row],[Variazione percentuale]]</f>
        <v>51330.884266979985</v>
      </c>
      <c r="F809" s="11">
        <f>BT[[#This Row],[AUM]]-D808</f>
        <v>-357985.72999995947</v>
      </c>
      <c r="G809" s="11">
        <f>BT[[#This Row],[∆ AUM]]-BT[[#This Row],[effetto mercato]]</f>
        <v>-409316.61426693946</v>
      </c>
    </row>
    <row r="810" spans="1:7">
      <c r="A810" s="4">
        <v>43180</v>
      </c>
      <c r="B810">
        <v>0</v>
      </c>
      <c r="C810" s="6">
        <f>BT[[#This Row],[Variaz]]/100</f>
        <v>0</v>
      </c>
      <c r="D810" s="10">
        <f>AUM[[#This Row],[ Etica Obbligazionario Breve Termine]]</f>
        <v>316130171.15000004</v>
      </c>
      <c r="E810" s="10">
        <f>D809*BT[[#This Row],[Variazione percentuale]]</f>
        <v>0</v>
      </c>
      <c r="F810" s="11">
        <f>BT[[#This Row],[AUM]]-D809</f>
        <v>-369153.40999996662</v>
      </c>
      <c r="G810" s="11">
        <f>BT[[#This Row],[∆ AUM]]-BT[[#This Row],[effetto mercato]]</f>
        <v>-369153.40999996662</v>
      </c>
    </row>
    <row r="811" spans="1:7">
      <c r="A811" s="4">
        <v>43181</v>
      </c>
      <c r="B811">
        <v>1.6199999999999999E-2</v>
      </c>
      <c r="C811" s="6">
        <f>BT[[#This Row],[Variaz]]/100</f>
        <v>1.6199999999999998E-4</v>
      </c>
      <c r="D811" s="10">
        <f>AUM[[#This Row],[ Etica Obbligazionario Breve Termine]]</f>
        <v>316089222.98000002</v>
      </c>
      <c r="E811" s="10">
        <f>D810*BT[[#This Row],[Variazione percentuale]]</f>
        <v>51213.0877263</v>
      </c>
      <c r="F811" s="11">
        <f>BT[[#This Row],[AUM]]-D810</f>
        <v>-40948.170000016689</v>
      </c>
      <c r="G811" s="11">
        <f>BT[[#This Row],[∆ AUM]]-BT[[#This Row],[effetto mercato]]</f>
        <v>-92161.25772631669</v>
      </c>
    </row>
    <row r="812" spans="1:7">
      <c r="A812" s="4">
        <v>43182</v>
      </c>
      <c r="B812">
        <v>0</v>
      </c>
      <c r="C812" s="6">
        <f>BT[[#This Row],[Variaz]]/100</f>
        <v>0</v>
      </c>
      <c r="D812" s="10">
        <f>AUM[[#This Row],[ Etica Obbligazionario Breve Termine]]</f>
        <v>316010019.04999995</v>
      </c>
      <c r="E812" s="10">
        <f>D811*BT[[#This Row],[Variazione percentuale]]</f>
        <v>0</v>
      </c>
      <c r="F812" s="11">
        <f>BT[[#This Row],[AUM]]-D811</f>
        <v>-79203.930000066757</v>
      </c>
      <c r="G812" s="11">
        <f>BT[[#This Row],[∆ AUM]]-BT[[#This Row],[effetto mercato]]</f>
        <v>-79203.930000066757</v>
      </c>
    </row>
    <row r="813" spans="1:7">
      <c r="A813" s="4">
        <v>43185</v>
      </c>
      <c r="B813">
        <v>-1.6199999999999999E-2</v>
      </c>
      <c r="C813" s="6">
        <f>BT[[#This Row],[Variaz]]/100</f>
        <v>-1.6199999999999998E-4</v>
      </c>
      <c r="D813" s="10">
        <f>AUM[[#This Row],[ Etica Obbligazionario Breve Termine]]</f>
        <v>315470390.94999999</v>
      </c>
      <c r="E813" s="10">
        <f>D812*BT[[#This Row],[Variazione percentuale]]</f>
        <v>-51193.623086099986</v>
      </c>
      <c r="F813" s="11">
        <f>BT[[#This Row],[AUM]]-D812</f>
        <v>-539628.09999996424</v>
      </c>
      <c r="G813" s="11">
        <f>BT[[#This Row],[∆ AUM]]-BT[[#This Row],[effetto mercato]]</f>
        <v>-488434.47691386426</v>
      </c>
    </row>
    <row r="814" spans="1:7">
      <c r="A814" s="4">
        <v>43186</v>
      </c>
      <c r="B814">
        <v>1.6199999999999999E-2</v>
      </c>
      <c r="C814" s="6">
        <f>BT[[#This Row],[Variaz]]/100</f>
        <v>1.6199999999999998E-4</v>
      </c>
      <c r="D814" s="10">
        <f>AUM[[#This Row],[ Etica Obbligazionario Breve Termine]]</f>
        <v>315439567.87</v>
      </c>
      <c r="E814" s="10">
        <f>D813*BT[[#This Row],[Variazione percentuale]]</f>
        <v>51106.20333389999</v>
      </c>
      <c r="F814" s="11">
        <f>BT[[#This Row],[AUM]]-D813</f>
        <v>-30823.079999983311</v>
      </c>
      <c r="G814" s="11">
        <f>BT[[#This Row],[∆ AUM]]-BT[[#This Row],[effetto mercato]]</f>
        <v>-81929.283333883301</v>
      </c>
    </row>
    <row r="815" spans="1:7">
      <c r="A815" s="4">
        <v>43187</v>
      </c>
      <c r="B815">
        <v>1.6199999999999999E-2</v>
      </c>
      <c r="C815" s="6">
        <f>BT[[#This Row],[Variaz]]/100</f>
        <v>1.6199999999999998E-4</v>
      </c>
      <c r="D815" s="10">
        <f>AUM[[#This Row],[ Etica Obbligazionario Breve Termine]]</f>
        <v>315194231.38</v>
      </c>
      <c r="E815" s="10">
        <f>D814*BT[[#This Row],[Variazione percentuale]]</f>
        <v>51101.209994939993</v>
      </c>
      <c r="F815" s="11">
        <f>BT[[#This Row],[AUM]]-D814</f>
        <v>-245336.49000000954</v>
      </c>
      <c r="G815" s="11">
        <f>BT[[#This Row],[∆ AUM]]-BT[[#This Row],[effetto mercato]]</f>
        <v>-296437.69999494951</v>
      </c>
    </row>
    <row r="816" spans="1:7">
      <c r="A816" s="4">
        <v>43188</v>
      </c>
      <c r="B816">
        <v>0</v>
      </c>
      <c r="C816" s="6">
        <f>BT[[#This Row],[Variaz]]/100</f>
        <v>0</v>
      </c>
      <c r="D816" s="10">
        <f>AUM[[#This Row],[ Etica Obbligazionario Breve Termine]]</f>
        <v>314753567.68000001</v>
      </c>
      <c r="E816" s="10">
        <f>D815*BT[[#This Row],[Variazione percentuale]]</f>
        <v>0</v>
      </c>
      <c r="F816" s="11">
        <f>BT[[#This Row],[AUM]]-D815</f>
        <v>-440663.69999998808</v>
      </c>
      <c r="G816" s="11">
        <f>BT[[#This Row],[∆ AUM]]-BT[[#This Row],[effetto mercato]]</f>
        <v>-440663.69999998808</v>
      </c>
    </row>
    <row r="817" spans="1:7">
      <c r="A817" s="4">
        <v>43193</v>
      </c>
      <c r="B817">
        <v>1.6199999999999999E-2</v>
      </c>
      <c r="C817" s="6">
        <f>BT[[#This Row],[Variaz]]/100</f>
        <v>1.6199999999999998E-4</v>
      </c>
      <c r="D817" s="10">
        <f>AUM[[#This Row],[ Etica Obbligazionario Breve Termine]]</f>
        <v>314343222.00999999</v>
      </c>
      <c r="E817" s="10">
        <f>D816*BT[[#This Row],[Variazione percentuale]]</f>
        <v>50990.077964159995</v>
      </c>
      <c r="F817" s="11">
        <f>BT[[#This Row],[AUM]]-D816</f>
        <v>-410345.67000001669</v>
      </c>
      <c r="G817" s="11">
        <f>BT[[#This Row],[∆ AUM]]-BT[[#This Row],[effetto mercato]]</f>
        <v>-461335.7479641767</v>
      </c>
    </row>
    <row r="818" spans="1:7">
      <c r="A818" s="4">
        <v>43194</v>
      </c>
      <c r="B818">
        <v>0</v>
      </c>
      <c r="C818" s="6">
        <f>BT[[#This Row],[Variaz]]/100</f>
        <v>0</v>
      </c>
      <c r="D818" s="10">
        <f>AUM[[#This Row],[ Etica Obbligazionario Breve Termine]]</f>
        <v>314224507.57999998</v>
      </c>
      <c r="E818" s="10">
        <f>D817*BT[[#This Row],[Variazione percentuale]]</f>
        <v>0</v>
      </c>
      <c r="F818" s="11">
        <f>BT[[#This Row],[AUM]]-D817</f>
        <v>-118714.43000000715</v>
      </c>
      <c r="G818" s="11">
        <f>BT[[#This Row],[∆ AUM]]-BT[[#This Row],[effetto mercato]]</f>
        <v>-118714.43000000715</v>
      </c>
    </row>
    <row r="819" spans="1:7">
      <c r="A819" s="4">
        <v>43195</v>
      </c>
      <c r="B819">
        <v>-3.2300000000000002E-2</v>
      </c>
      <c r="C819" s="6">
        <f>BT[[#This Row],[Variaz]]/100</f>
        <v>-3.2300000000000004E-4</v>
      </c>
      <c r="D819" s="10">
        <f>AUM[[#This Row],[ Etica Obbligazionario Breve Termine]]</f>
        <v>314074763.5</v>
      </c>
      <c r="E819" s="10">
        <f>D818*BT[[#This Row],[Variazione percentuale]]</f>
        <v>-101494.51594834001</v>
      </c>
      <c r="F819" s="11">
        <f>BT[[#This Row],[AUM]]-D818</f>
        <v>-149744.07999998331</v>
      </c>
      <c r="G819" s="11">
        <f>BT[[#This Row],[∆ AUM]]-BT[[#This Row],[effetto mercato]]</f>
        <v>-48249.564051643305</v>
      </c>
    </row>
    <row r="820" spans="1:7">
      <c r="A820" s="4">
        <v>43196</v>
      </c>
      <c r="B820">
        <v>0</v>
      </c>
      <c r="C820" s="6">
        <f>BT[[#This Row],[Variaz]]/100</f>
        <v>0</v>
      </c>
      <c r="D820" s="10">
        <f>AUM[[#This Row],[ Etica Obbligazionario Breve Termine]]</f>
        <v>313841474.06999999</v>
      </c>
      <c r="E820" s="10">
        <f>D819*BT[[#This Row],[Variazione percentuale]]</f>
        <v>0</v>
      </c>
      <c r="F820" s="11">
        <f>BT[[#This Row],[AUM]]-D819</f>
        <v>-233289.43000000715</v>
      </c>
      <c r="G820" s="11">
        <f>BT[[#This Row],[∆ AUM]]-BT[[#This Row],[effetto mercato]]</f>
        <v>-233289.43000000715</v>
      </c>
    </row>
    <row r="821" spans="1:7">
      <c r="A821" s="4">
        <v>43199</v>
      </c>
      <c r="B821">
        <v>1.6199999999999999E-2</v>
      </c>
      <c r="C821" s="6">
        <f>BT[[#This Row],[Variaz]]/100</f>
        <v>1.6199999999999998E-4</v>
      </c>
      <c r="D821" s="10">
        <f>AUM[[#This Row],[ Etica Obbligazionario Breve Termine]]</f>
        <v>313500666.66000003</v>
      </c>
      <c r="E821" s="10">
        <f>D820*BT[[#This Row],[Variazione percentuale]]</f>
        <v>50842.318799339992</v>
      </c>
      <c r="F821" s="11">
        <f>BT[[#This Row],[AUM]]-D820</f>
        <v>-340807.40999996662</v>
      </c>
      <c r="G821" s="11">
        <f>BT[[#This Row],[∆ AUM]]-BT[[#This Row],[effetto mercato]]</f>
        <v>-391649.72879930661</v>
      </c>
    </row>
    <row r="822" spans="1:7">
      <c r="A822" s="4">
        <v>43200</v>
      </c>
      <c r="B822">
        <v>-1.6199999999999999E-2</v>
      </c>
      <c r="C822" s="6">
        <f>BT[[#This Row],[Variaz]]/100</f>
        <v>-1.6199999999999998E-4</v>
      </c>
      <c r="D822" s="10">
        <f>AUM[[#This Row],[ Etica Obbligazionario Breve Termine]]</f>
        <v>313408900.20000005</v>
      </c>
      <c r="E822" s="10">
        <f>D821*BT[[#This Row],[Variazione percentuale]]</f>
        <v>-50787.107998920001</v>
      </c>
      <c r="F822" s="11">
        <f>BT[[#This Row],[AUM]]-D821</f>
        <v>-91766.459999978542</v>
      </c>
      <c r="G822" s="11">
        <f>BT[[#This Row],[∆ AUM]]-BT[[#This Row],[effetto mercato]]</f>
        <v>-40979.352001058542</v>
      </c>
    </row>
    <row r="823" spans="1:7">
      <c r="A823" s="4">
        <v>43201</v>
      </c>
      <c r="B823">
        <v>0</v>
      </c>
      <c r="C823" s="6">
        <f>BT[[#This Row],[Variaz]]/100</f>
        <v>0</v>
      </c>
      <c r="D823" s="10">
        <f>AUM[[#This Row],[ Etica Obbligazionario Breve Termine]]</f>
        <v>313236553.69</v>
      </c>
      <c r="E823" s="10">
        <f>D822*BT[[#This Row],[Variazione percentuale]]</f>
        <v>0</v>
      </c>
      <c r="F823" s="11">
        <f>BT[[#This Row],[AUM]]-D822</f>
        <v>-172346.51000005007</v>
      </c>
      <c r="G823" s="11">
        <f>BT[[#This Row],[∆ AUM]]-BT[[#This Row],[effetto mercato]]</f>
        <v>-172346.51000005007</v>
      </c>
    </row>
    <row r="824" spans="1:7">
      <c r="A824" s="4">
        <v>43202</v>
      </c>
      <c r="B824">
        <v>0</v>
      </c>
      <c r="C824" s="6">
        <f>BT[[#This Row],[Variaz]]/100</f>
        <v>0</v>
      </c>
      <c r="D824" s="10">
        <f>AUM[[#This Row],[ Etica Obbligazionario Breve Termine]]</f>
        <v>313083600.53000003</v>
      </c>
      <c r="E824" s="10">
        <f>D823*BT[[#This Row],[Variazione percentuale]]</f>
        <v>0</v>
      </c>
      <c r="F824" s="11">
        <f>BT[[#This Row],[AUM]]-D823</f>
        <v>-152953.15999996662</v>
      </c>
      <c r="G824" s="11">
        <f>BT[[#This Row],[∆ AUM]]-BT[[#This Row],[effetto mercato]]</f>
        <v>-152953.15999996662</v>
      </c>
    </row>
    <row r="825" spans="1:7">
      <c r="A825" s="4">
        <v>43203</v>
      </c>
      <c r="B825">
        <v>0</v>
      </c>
      <c r="C825" s="6">
        <f>BT[[#This Row],[Variaz]]/100</f>
        <v>0</v>
      </c>
      <c r="D825" s="10">
        <f>AUM[[#This Row],[ Etica Obbligazionario Breve Termine]]</f>
        <v>312754796.76000005</v>
      </c>
      <c r="E825" s="10">
        <f>D824*BT[[#This Row],[Variazione percentuale]]</f>
        <v>0</v>
      </c>
      <c r="F825" s="11">
        <f>BT[[#This Row],[AUM]]-D824</f>
        <v>-328803.76999998093</v>
      </c>
      <c r="G825" s="11">
        <f>BT[[#This Row],[∆ AUM]]-BT[[#This Row],[effetto mercato]]</f>
        <v>-328803.76999998093</v>
      </c>
    </row>
    <row r="826" spans="1:7">
      <c r="A826" s="4">
        <v>43206</v>
      </c>
      <c r="B826">
        <v>0</v>
      </c>
      <c r="C826" s="6">
        <f>BT[[#This Row],[Variaz]]/100</f>
        <v>0</v>
      </c>
      <c r="D826" s="10">
        <f>AUM[[#This Row],[ Etica Obbligazionario Breve Termine]]</f>
        <v>312591957.07999998</v>
      </c>
      <c r="E826" s="10">
        <f>D825*BT[[#This Row],[Variazione percentuale]]</f>
        <v>0</v>
      </c>
      <c r="F826" s="11">
        <f>BT[[#This Row],[AUM]]-D825</f>
        <v>-162839.68000006676</v>
      </c>
      <c r="G826" s="11">
        <f>BT[[#This Row],[∆ AUM]]-BT[[#This Row],[effetto mercato]]</f>
        <v>-162839.68000006676</v>
      </c>
    </row>
    <row r="827" spans="1:7">
      <c r="A827" s="4">
        <v>43207</v>
      </c>
      <c r="B827">
        <v>0</v>
      </c>
      <c r="C827" s="6">
        <f>BT[[#This Row],[Variaz]]/100</f>
        <v>0</v>
      </c>
      <c r="D827" s="10">
        <f>AUM[[#This Row],[ Etica Obbligazionario Breve Termine]]</f>
        <v>311742678.01999998</v>
      </c>
      <c r="E827" s="10">
        <f>D826*BT[[#This Row],[Variazione percentuale]]</f>
        <v>0</v>
      </c>
      <c r="F827" s="11">
        <f>BT[[#This Row],[AUM]]-D826</f>
        <v>-849279.06000000238</v>
      </c>
      <c r="G827" s="11">
        <f>BT[[#This Row],[∆ AUM]]-BT[[#This Row],[effetto mercato]]</f>
        <v>-849279.06000000238</v>
      </c>
    </row>
    <row r="828" spans="1:7">
      <c r="A828" s="4">
        <v>43208</v>
      </c>
      <c r="B828">
        <v>0</v>
      </c>
      <c r="C828" s="6">
        <f>BT[[#This Row],[Variaz]]/100</f>
        <v>0</v>
      </c>
      <c r="D828" s="10">
        <f>AUM[[#This Row],[ Etica Obbligazionario Breve Termine]]</f>
        <v>311365951.25</v>
      </c>
      <c r="E828" s="10">
        <f>D827*BT[[#This Row],[Variazione percentuale]]</f>
        <v>0</v>
      </c>
      <c r="F828" s="11">
        <f>BT[[#This Row],[AUM]]-D827</f>
        <v>-376726.76999998093</v>
      </c>
      <c r="G828" s="11">
        <f>BT[[#This Row],[∆ AUM]]-BT[[#This Row],[effetto mercato]]</f>
        <v>-376726.76999998093</v>
      </c>
    </row>
    <row r="829" spans="1:7">
      <c r="A829" s="4">
        <v>43209</v>
      </c>
      <c r="B829">
        <v>-1.6199999999999999E-2</v>
      </c>
      <c r="C829" s="6">
        <f>BT[[#This Row],[Variaz]]/100</f>
        <v>-1.6199999999999998E-4</v>
      </c>
      <c r="D829" s="10">
        <f>AUM[[#This Row],[ Etica Obbligazionario Breve Termine]]</f>
        <v>311381422.81999999</v>
      </c>
      <c r="E829" s="10">
        <f>D828*BT[[#This Row],[Variazione percentuale]]</f>
        <v>-50441.284102499994</v>
      </c>
      <c r="F829" s="11">
        <f>BT[[#This Row],[AUM]]-D828</f>
        <v>15471.569999992847</v>
      </c>
      <c r="G829" s="11">
        <f>BT[[#This Row],[∆ AUM]]-BT[[#This Row],[effetto mercato]]</f>
        <v>65912.854102492842</v>
      </c>
    </row>
    <row r="830" spans="1:7">
      <c r="A830" s="4">
        <v>43210</v>
      </c>
      <c r="B830">
        <v>0</v>
      </c>
      <c r="C830" s="6">
        <f>BT[[#This Row],[Variaz]]/100</f>
        <v>0</v>
      </c>
      <c r="D830" s="10">
        <f>AUM[[#This Row],[ Etica Obbligazionario Breve Termine]]</f>
        <v>311225014.66999996</v>
      </c>
      <c r="E830" s="10">
        <f>D829*BT[[#This Row],[Variazione percentuale]]</f>
        <v>0</v>
      </c>
      <c r="F830" s="11">
        <f>BT[[#This Row],[AUM]]-D829</f>
        <v>-156408.15000003576</v>
      </c>
      <c r="G830" s="11">
        <f>BT[[#This Row],[∆ AUM]]-BT[[#This Row],[effetto mercato]]</f>
        <v>-156408.15000003576</v>
      </c>
    </row>
    <row r="831" spans="1:7">
      <c r="A831" s="4">
        <v>43213</v>
      </c>
      <c r="B831">
        <v>0</v>
      </c>
      <c r="C831" s="6">
        <f>BT[[#This Row],[Variaz]]/100</f>
        <v>0</v>
      </c>
      <c r="D831" s="10">
        <f>AUM[[#This Row],[ Etica Obbligazionario Breve Termine]]</f>
        <v>310803249.98000002</v>
      </c>
      <c r="E831" s="10">
        <f>D830*BT[[#This Row],[Variazione percentuale]]</f>
        <v>0</v>
      </c>
      <c r="F831" s="11">
        <f>BT[[#This Row],[AUM]]-D830</f>
        <v>-421764.68999993801</v>
      </c>
      <c r="G831" s="11">
        <f>BT[[#This Row],[∆ AUM]]-BT[[#This Row],[effetto mercato]]</f>
        <v>-421764.68999993801</v>
      </c>
    </row>
    <row r="832" spans="1:7">
      <c r="A832" s="4">
        <v>43214</v>
      </c>
      <c r="B832">
        <v>1.6199999999999999E-2</v>
      </c>
      <c r="C832" s="6">
        <f>BT[[#This Row],[Variaz]]/100</f>
        <v>1.6199999999999998E-4</v>
      </c>
      <c r="D832" s="10">
        <f>AUM[[#This Row],[ Etica Obbligazionario Breve Termine]]</f>
        <v>310691885.79999995</v>
      </c>
      <c r="E832" s="10">
        <f>D831*BT[[#This Row],[Variazione percentuale]]</f>
        <v>50350.12649676</v>
      </c>
      <c r="F832" s="11">
        <f>BT[[#This Row],[AUM]]-D831</f>
        <v>-111364.18000006676</v>
      </c>
      <c r="G832" s="11">
        <f>BT[[#This Row],[∆ AUM]]-BT[[#This Row],[effetto mercato]]</f>
        <v>-161714.30649682676</v>
      </c>
    </row>
    <row r="833" spans="1:7">
      <c r="A833" s="4">
        <v>43216</v>
      </c>
      <c r="B833">
        <v>1.6199999999999999E-2</v>
      </c>
      <c r="C833" s="6">
        <f>BT[[#This Row],[Variaz]]/100</f>
        <v>1.6199999999999998E-4</v>
      </c>
      <c r="D833" s="10">
        <f>AUM[[#This Row],[ Etica Obbligazionario Breve Termine]]</f>
        <v>310681090.56999999</v>
      </c>
      <c r="E833" s="10">
        <f>D832*BT[[#This Row],[Variazione percentuale]]</f>
        <v>50332.085499599983</v>
      </c>
      <c r="F833" s="11">
        <f>BT[[#This Row],[AUM]]-D832</f>
        <v>-10795.229999959469</v>
      </c>
      <c r="G833" s="11">
        <f>BT[[#This Row],[∆ AUM]]-BT[[#This Row],[effetto mercato]]</f>
        <v>-61127.315499559452</v>
      </c>
    </row>
    <row r="834" spans="1:7">
      <c r="A834" s="4">
        <v>43217</v>
      </c>
      <c r="B834">
        <v>0</v>
      </c>
      <c r="C834" s="6">
        <f>BT[[#This Row],[Variaz]]/100</f>
        <v>0</v>
      </c>
      <c r="D834" s="10">
        <f>AUM[[#This Row],[ Etica Obbligazionario Breve Termine]]</f>
        <v>310953446.12</v>
      </c>
      <c r="E834" s="10">
        <f>D833*BT[[#This Row],[Variazione percentuale]]</f>
        <v>0</v>
      </c>
      <c r="F834" s="11">
        <f>BT[[#This Row],[AUM]]-D833</f>
        <v>272355.55000001192</v>
      </c>
      <c r="G834" s="11">
        <f>BT[[#This Row],[∆ AUM]]-BT[[#This Row],[effetto mercato]]</f>
        <v>272355.55000001192</v>
      </c>
    </row>
    <row r="835" spans="1:7">
      <c r="A835" s="4">
        <v>43220</v>
      </c>
      <c r="B835">
        <v>-1.6199999999999999E-2</v>
      </c>
      <c r="C835" s="6">
        <f>BT[[#This Row],[Variaz]]/100</f>
        <v>-1.6199999999999998E-4</v>
      </c>
      <c r="D835" s="10">
        <f>AUM[[#This Row],[ Etica Obbligazionario Breve Termine]]</f>
        <v>310884679.86000001</v>
      </c>
      <c r="E835" s="10">
        <f>D834*BT[[#This Row],[Variazione percentuale]]</f>
        <v>-50374.458271439995</v>
      </c>
      <c r="F835" s="11">
        <f>BT[[#This Row],[AUM]]-D834</f>
        <v>-68766.259999990463</v>
      </c>
      <c r="G835" s="11">
        <f>BT[[#This Row],[∆ AUM]]-BT[[#This Row],[effetto mercato]]</f>
        <v>-18391.801728550468</v>
      </c>
    </row>
    <row r="836" spans="1:7">
      <c r="A836" s="4">
        <v>43222</v>
      </c>
      <c r="B836">
        <v>1.6199999999999999E-2</v>
      </c>
      <c r="C836" s="6">
        <f>BT[[#This Row],[Variaz]]/100</f>
        <v>1.6199999999999998E-4</v>
      </c>
      <c r="D836" s="10">
        <f>AUM[[#This Row],[ Etica Obbligazionario Breve Termine]]</f>
        <v>310562150.10000002</v>
      </c>
      <c r="E836" s="10">
        <f>D835*BT[[#This Row],[Variazione percentuale]]</f>
        <v>50363.318137319999</v>
      </c>
      <c r="F836" s="11">
        <f>BT[[#This Row],[AUM]]-D835</f>
        <v>-322529.75999999046</v>
      </c>
      <c r="G836" s="11">
        <f>BT[[#This Row],[∆ AUM]]-BT[[#This Row],[effetto mercato]]</f>
        <v>-372893.07813731045</v>
      </c>
    </row>
    <row r="837" spans="1:7">
      <c r="A837" s="4">
        <v>43223</v>
      </c>
      <c r="B837">
        <v>1.6199999999999999E-2</v>
      </c>
      <c r="C837" s="6">
        <f>BT[[#This Row],[Variaz]]/100</f>
        <v>1.6199999999999998E-4</v>
      </c>
      <c r="D837" s="10">
        <f>AUM[[#This Row],[ Etica Obbligazionario Breve Termine]]</f>
        <v>310289378.77999997</v>
      </c>
      <c r="E837" s="10">
        <f>D836*BT[[#This Row],[Variazione percentuale]]</f>
        <v>50311.068316199999</v>
      </c>
      <c r="F837" s="11">
        <f>BT[[#This Row],[AUM]]-D836</f>
        <v>-272771.32000005245</v>
      </c>
      <c r="G837" s="11">
        <f>BT[[#This Row],[∆ AUM]]-BT[[#This Row],[effetto mercato]]</f>
        <v>-323082.38831625244</v>
      </c>
    </row>
    <row r="838" spans="1:7">
      <c r="A838" s="4">
        <v>43224</v>
      </c>
      <c r="B838">
        <v>-1.6199999999999999E-2</v>
      </c>
      <c r="C838" s="6">
        <f>BT[[#This Row],[Variaz]]/100</f>
        <v>-1.6199999999999998E-4</v>
      </c>
      <c r="D838" s="10">
        <f>AUM[[#This Row],[ Etica Obbligazionario Breve Termine]]</f>
        <v>310178208.30000001</v>
      </c>
      <c r="E838" s="10">
        <f>D837*BT[[#This Row],[Variazione percentuale]]</f>
        <v>-50266.879362359992</v>
      </c>
      <c r="F838" s="11">
        <f>BT[[#This Row],[AUM]]-D837</f>
        <v>-111170.47999995947</v>
      </c>
      <c r="G838" s="11">
        <f>BT[[#This Row],[∆ AUM]]-BT[[#This Row],[effetto mercato]]</f>
        <v>-60903.600637599477</v>
      </c>
    </row>
    <row r="839" spans="1:7">
      <c r="A839" s="4">
        <v>43227</v>
      </c>
      <c r="B839">
        <v>1.6199999999999999E-2</v>
      </c>
      <c r="C839" s="6">
        <f>BT[[#This Row],[Variaz]]/100</f>
        <v>1.6199999999999998E-4</v>
      </c>
      <c r="D839" s="10">
        <f>AUM[[#This Row],[ Etica Obbligazionario Breve Termine]]</f>
        <v>309471266.19</v>
      </c>
      <c r="E839" s="10">
        <f>D838*BT[[#This Row],[Variazione percentuale]]</f>
        <v>50248.869744599993</v>
      </c>
      <c r="F839" s="11">
        <f>BT[[#This Row],[AUM]]-D838</f>
        <v>-706942.11000001431</v>
      </c>
      <c r="G839" s="11">
        <f>BT[[#This Row],[∆ AUM]]-BT[[#This Row],[effetto mercato]]</f>
        <v>-757190.97974461433</v>
      </c>
    </row>
    <row r="840" spans="1:7">
      <c r="A840" s="4">
        <v>43228</v>
      </c>
      <c r="B840">
        <v>-1.6199999999999999E-2</v>
      </c>
      <c r="C840" s="6">
        <f>BT[[#This Row],[Variaz]]/100</f>
        <v>-1.6199999999999998E-4</v>
      </c>
      <c r="D840" s="10">
        <f>AUM[[#This Row],[ Etica Obbligazionario Breve Termine]]</f>
        <v>309359616.94999999</v>
      </c>
      <c r="E840" s="10">
        <f>D839*BT[[#This Row],[Variazione percentuale]]</f>
        <v>-50134.345122779996</v>
      </c>
      <c r="F840" s="11">
        <f>BT[[#This Row],[AUM]]-D839</f>
        <v>-111649.24000000954</v>
      </c>
      <c r="G840" s="11">
        <f>BT[[#This Row],[∆ AUM]]-BT[[#This Row],[effetto mercato]]</f>
        <v>-61514.894877229541</v>
      </c>
    </row>
    <row r="841" spans="1:7">
      <c r="A841" s="4">
        <v>43229</v>
      </c>
      <c r="B841">
        <v>0</v>
      </c>
      <c r="C841" s="6">
        <f>BT[[#This Row],[Variaz]]/100</f>
        <v>0</v>
      </c>
      <c r="D841" s="10">
        <f>AUM[[#This Row],[ Etica Obbligazionario Breve Termine]]</f>
        <v>308731899.13999999</v>
      </c>
      <c r="E841" s="10">
        <f>D840*BT[[#This Row],[Variazione percentuale]]</f>
        <v>0</v>
      </c>
      <c r="F841" s="11">
        <f>BT[[#This Row],[AUM]]-D840</f>
        <v>-627717.81000000238</v>
      </c>
      <c r="G841" s="11">
        <f>BT[[#This Row],[∆ AUM]]-BT[[#This Row],[effetto mercato]]</f>
        <v>-627717.81000000238</v>
      </c>
    </row>
    <row r="842" spans="1:7">
      <c r="A842" s="4">
        <v>43230</v>
      </c>
      <c r="B842">
        <v>-3.2300000000000002E-2</v>
      </c>
      <c r="C842" s="6">
        <f>BT[[#This Row],[Variaz]]/100</f>
        <v>-3.2300000000000004E-4</v>
      </c>
      <c r="D842" s="10">
        <f>AUM[[#This Row],[ Etica Obbligazionario Breve Termine]]</f>
        <v>308550566.90999997</v>
      </c>
      <c r="E842" s="10">
        <f>D841*BT[[#This Row],[Variazione percentuale]]</f>
        <v>-99720.403422220013</v>
      </c>
      <c r="F842" s="11">
        <f>BT[[#This Row],[AUM]]-D841</f>
        <v>-181332.23000001907</v>
      </c>
      <c r="G842" s="11">
        <f>BT[[#This Row],[∆ AUM]]-BT[[#This Row],[effetto mercato]]</f>
        <v>-81611.82657779906</v>
      </c>
    </row>
    <row r="843" spans="1:7">
      <c r="A843" s="4">
        <v>43231</v>
      </c>
      <c r="B843">
        <v>1.6199999999999999E-2</v>
      </c>
      <c r="C843" s="6">
        <f>BT[[#This Row],[Variaz]]/100</f>
        <v>1.6199999999999998E-4</v>
      </c>
      <c r="D843" s="10">
        <f>AUM[[#This Row],[ Etica Obbligazionario Breve Termine]]</f>
        <v>307892159.42000002</v>
      </c>
      <c r="E843" s="10">
        <f>D842*BT[[#This Row],[Variazione percentuale]]</f>
        <v>49985.191839419989</v>
      </c>
      <c r="F843" s="11">
        <f>BT[[#This Row],[AUM]]-D842</f>
        <v>-658407.48999994993</v>
      </c>
      <c r="G843" s="11">
        <f>BT[[#This Row],[∆ AUM]]-BT[[#This Row],[effetto mercato]]</f>
        <v>-708392.68183936994</v>
      </c>
    </row>
    <row r="844" spans="1:7">
      <c r="A844" s="4">
        <v>43234</v>
      </c>
      <c r="B844">
        <v>-3.2300000000000002E-2</v>
      </c>
      <c r="C844" s="6">
        <f>BT[[#This Row],[Variaz]]/100</f>
        <v>-3.2300000000000004E-4</v>
      </c>
      <c r="D844" s="10">
        <f>AUM[[#This Row],[ Etica Obbligazionario Breve Termine]]</f>
        <v>307732998.00999999</v>
      </c>
      <c r="E844" s="10">
        <f>D843*BT[[#This Row],[Variazione percentuale]]</f>
        <v>-99449.167492660024</v>
      </c>
      <c r="F844" s="11">
        <f>BT[[#This Row],[AUM]]-D843</f>
        <v>-159161.41000002623</v>
      </c>
      <c r="G844" s="11">
        <f>BT[[#This Row],[∆ AUM]]-BT[[#This Row],[effetto mercato]]</f>
        <v>-59712.242507366202</v>
      </c>
    </row>
    <row r="845" spans="1:7">
      <c r="A845" s="4">
        <v>43235</v>
      </c>
      <c r="B845">
        <v>0</v>
      </c>
      <c r="C845" s="6">
        <f>BT[[#This Row],[Variaz]]/100</f>
        <v>0</v>
      </c>
      <c r="D845" s="10">
        <f>AUM[[#This Row],[ Etica Obbligazionario Breve Termine]]</f>
        <v>307727251.04000002</v>
      </c>
      <c r="E845" s="10">
        <f>D844*BT[[#This Row],[Variazione percentuale]]</f>
        <v>0</v>
      </c>
      <c r="F845" s="11">
        <f>BT[[#This Row],[AUM]]-D844</f>
        <v>-5746.9699999690056</v>
      </c>
      <c r="G845" s="11">
        <f>BT[[#This Row],[∆ AUM]]-BT[[#This Row],[effetto mercato]]</f>
        <v>-5746.9699999690056</v>
      </c>
    </row>
    <row r="846" spans="1:7">
      <c r="A846" s="4">
        <v>43236</v>
      </c>
      <c r="B846">
        <v>-3.2300000000000002E-2</v>
      </c>
      <c r="C846" s="6">
        <f>BT[[#This Row],[Variaz]]/100</f>
        <v>-3.2300000000000004E-4</v>
      </c>
      <c r="D846" s="10">
        <f>AUM[[#This Row],[ Etica Obbligazionario Breve Termine]]</f>
        <v>307923082.04999995</v>
      </c>
      <c r="E846" s="10">
        <f>D845*BT[[#This Row],[Variazione percentuale]]</f>
        <v>-99395.902085920025</v>
      </c>
      <c r="F846" s="11">
        <f>BT[[#This Row],[AUM]]-D845</f>
        <v>195831.00999993086</v>
      </c>
      <c r="G846" s="11">
        <f>BT[[#This Row],[∆ AUM]]-BT[[#This Row],[effetto mercato]]</f>
        <v>295226.9120858509</v>
      </c>
    </row>
    <row r="847" spans="1:7">
      <c r="A847" s="4">
        <v>43237</v>
      </c>
      <c r="B847">
        <v>0</v>
      </c>
      <c r="C847" s="6">
        <f>BT[[#This Row],[Variaz]]/100</f>
        <v>0</v>
      </c>
      <c r="D847" s="10">
        <f>AUM[[#This Row],[ Etica Obbligazionario Breve Termine]]</f>
        <v>307818155.79000002</v>
      </c>
      <c r="E847" s="10">
        <f>D846*BT[[#This Row],[Variazione percentuale]]</f>
        <v>0</v>
      </c>
      <c r="F847" s="11">
        <f>BT[[#This Row],[AUM]]-D846</f>
        <v>-104926.25999993086</v>
      </c>
      <c r="G847" s="11">
        <f>BT[[#This Row],[∆ AUM]]-BT[[#This Row],[effetto mercato]]</f>
        <v>-104926.25999993086</v>
      </c>
    </row>
    <row r="848" spans="1:7">
      <c r="A848" s="4">
        <v>43238</v>
      </c>
      <c r="B848">
        <v>-1.6199999999999999E-2</v>
      </c>
      <c r="C848" s="6">
        <f>BT[[#This Row],[Variaz]]/100</f>
        <v>-1.6199999999999998E-4</v>
      </c>
      <c r="D848" s="10">
        <f>AUM[[#This Row],[ Etica Obbligazionario Breve Termine]]</f>
        <v>307789022.86000001</v>
      </c>
      <c r="E848" s="10">
        <f>D847*BT[[#This Row],[Variazione percentuale]]</f>
        <v>-49866.541237979996</v>
      </c>
      <c r="F848" s="11">
        <f>BT[[#This Row],[AUM]]-D847</f>
        <v>-29132.930000007153</v>
      </c>
      <c r="G848" s="11">
        <f>BT[[#This Row],[∆ AUM]]-BT[[#This Row],[effetto mercato]]</f>
        <v>20733.611237972844</v>
      </c>
    </row>
    <row r="849" spans="1:7">
      <c r="A849" s="4">
        <v>43241</v>
      </c>
      <c r="B849">
        <v>-4.8500000000000001E-2</v>
      </c>
      <c r="C849" s="6">
        <f>BT[[#This Row],[Variaz]]/100</f>
        <v>-4.8500000000000003E-4</v>
      </c>
      <c r="D849" s="10">
        <f>AUM[[#This Row],[ Etica Obbligazionario Breve Termine]]</f>
        <v>307173057.00999999</v>
      </c>
      <c r="E849" s="10">
        <f>D848*BT[[#This Row],[Variazione percentuale]]</f>
        <v>-149277.6760871</v>
      </c>
      <c r="F849" s="11">
        <f>BT[[#This Row],[AUM]]-D848</f>
        <v>-615965.85000002384</v>
      </c>
      <c r="G849" s="11">
        <f>BT[[#This Row],[∆ AUM]]-BT[[#This Row],[effetto mercato]]</f>
        <v>-466688.17391292384</v>
      </c>
    </row>
    <row r="850" spans="1:7">
      <c r="A850" s="4">
        <v>43242</v>
      </c>
      <c r="B850">
        <v>1.6199999999999999E-2</v>
      </c>
      <c r="C850" s="6">
        <f>BT[[#This Row],[Variaz]]/100</f>
        <v>1.6199999999999998E-4</v>
      </c>
      <c r="D850" s="10">
        <f>AUM[[#This Row],[ Etica Obbligazionario Breve Termine]]</f>
        <v>307175735.51999998</v>
      </c>
      <c r="E850" s="10">
        <f>D849*BT[[#This Row],[Variazione percentuale]]</f>
        <v>49762.035235619995</v>
      </c>
      <c r="F850" s="11">
        <f>BT[[#This Row],[AUM]]-D849</f>
        <v>2678.5099999904633</v>
      </c>
      <c r="G850" s="11">
        <f>BT[[#This Row],[∆ AUM]]-BT[[#This Row],[effetto mercato]]</f>
        <v>-47083.525235629531</v>
      </c>
    </row>
    <row r="851" spans="1:7">
      <c r="A851" s="4">
        <v>43243</v>
      </c>
      <c r="B851">
        <v>-3.2399999999999998E-2</v>
      </c>
      <c r="C851" s="6">
        <f>BT[[#This Row],[Variaz]]/100</f>
        <v>-3.2399999999999996E-4</v>
      </c>
      <c r="D851" s="10">
        <f>AUM[[#This Row],[ Etica Obbligazionario Breve Termine]]</f>
        <v>306719333.13999999</v>
      </c>
      <c r="E851" s="10">
        <f>D850*BT[[#This Row],[Variazione percentuale]]</f>
        <v>-99524.938308479977</v>
      </c>
      <c r="F851" s="11">
        <f>BT[[#This Row],[AUM]]-D850</f>
        <v>-456402.37999999523</v>
      </c>
      <c r="G851" s="11">
        <f>BT[[#This Row],[∆ AUM]]-BT[[#This Row],[effetto mercato]]</f>
        <v>-356877.44169151527</v>
      </c>
    </row>
    <row r="852" spans="1:7">
      <c r="A852" s="4">
        <v>43244</v>
      </c>
      <c r="B852">
        <v>0</v>
      </c>
      <c r="C852" s="6">
        <f>BT[[#This Row],[Variaz]]/100</f>
        <v>0</v>
      </c>
      <c r="D852" s="10">
        <f>AUM[[#This Row],[ Etica Obbligazionario Breve Termine]]</f>
        <v>306591228.49000001</v>
      </c>
      <c r="E852" s="10">
        <f>D851*BT[[#This Row],[Variazione percentuale]]</f>
        <v>0</v>
      </c>
      <c r="F852" s="11">
        <f>BT[[#This Row],[AUM]]-D851</f>
        <v>-128104.64999997616</v>
      </c>
      <c r="G852" s="11">
        <f>BT[[#This Row],[∆ AUM]]-BT[[#This Row],[effetto mercato]]</f>
        <v>-128104.64999997616</v>
      </c>
    </row>
    <row r="853" spans="1:7">
      <c r="A853" s="4">
        <v>43245</v>
      </c>
      <c r="B853">
        <v>-0.1133</v>
      </c>
      <c r="C853" s="6">
        <f>BT[[#This Row],[Variaz]]/100</f>
        <v>-1.1329999999999999E-3</v>
      </c>
      <c r="D853" s="10">
        <f>AUM[[#This Row],[ Etica Obbligazionario Breve Termine]]</f>
        <v>306060360.00999999</v>
      </c>
      <c r="E853" s="10">
        <f>D852*BT[[#This Row],[Variazione percentuale]]</f>
        <v>-347367.86187917</v>
      </c>
      <c r="F853" s="11">
        <f>BT[[#This Row],[AUM]]-D852</f>
        <v>-530868.48000001907</v>
      </c>
      <c r="G853" s="11">
        <f>BT[[#This Row],[∆ AUM]]-BT[[#This Row],[effetto mercato]]</f>
        <v>-183500.61812084907</v>
      </c>
    </row>
    <row r="854" spans="1:7">
      <c r="A854" s="4">
        <v>43248</v>
      </c>
      <c r="B854">
        <v>-0.1782</v>
      </c>
      <c r="C854" s="6">
        <f>BT[[#This Row],[Variaz]]/100</f>
        <v>-1.7819999999999999E-3</v>
      </c>
      <c r="D854" s="10">
        <f>AUM[[#This Row],[ Etica Obbligazionario Breve Termine]]</f>
        <v>305570376.70000005</v>
      </c>
      <c r="E854" s="10">
        <f>D853*BT[[#This Row],[Variazione percentuale]]</f>
        <v>-545399.56153781991</v>
      </c>
      <c r="F854" s="11">
        <f>BT[[#This Row],[AUM]]-D853</f>
        <v>-489983.30999994278</v>
      </c>
      <c r="G854" s="11">
        <f>BT[[#This Row],[∆ AUM]]-BT[[#This Row],[effetto mercato]]</f>
        <v>55416.251537877135</v>
      </c>
    </row>
    <row r="855" spans="1:7">
      <c r="A855" s="4">
        <v>43249</v>
      </c>
      <c r="B855">
        <v>-0.69779999999999998</v>
      </c>
      <c r="C855" s="6">
        <f>BT[[#This Row],[Variaz]]/100</f>
        <v>-6.9779999999999998E-3</v>
      </c>
      <c r="D855" s="10">
        <f>AUM[[#This Row],[ Etica Obbligazionario Breve Termine]]</f>
        <v>303278477.27999997</v>
      </c>
      <c r="E855" s="10">
        <f>D854*BT[[#This Row],[Variazione percentuale]]</f>
        <v>-2132270.0886126002</v>
      </c>
      <c r="F855" s="11">
        <f>BT[[#This Row],[AUM]]-D854</f>
        <v>-2291899.4200000763</v>
      </c>
      <c r="G855" s="11">
        <f>BT[[#This Row],[∆ AUM]]-BT[[#This Row],[effetto mercato]]</f>
        <v>-159629.33138747606</v>
      </c>
    </row>
    <row r="856" spans="1:7">
      <c r="A856" s="4">
        <v>43250</v>
      </c>
      <c r="B856">
        <v>0.26150000000000001</v>
      </c>
      <c r="C856" s="6">
        <f>BT[[#This Row],[Variaz]]/100</f>
        <v>2.6150000000000001E-3</v>
      </c>
      <c r="D856" s="10">
        <f>AUM[[#This Row],[ Etica Obbligazionario Breve Termine]]</f>
        <v>303985487.83999997</v>
      </c>
      <c r="E856" s="10">
        <f>D855*BT[[#This Row],[Variazione percentuale]]</f>
        <v>793073.21808719996</v>
      </c>
      <c r="F856" s="11">
        <f>BT[[#This Row],[AUM]]-D855</f>
        <v>707010.56000000238</v>
      </c>
      <c r="G856" s="11">
        <f>BT[[#This Row],[∆ AUM]]-BT[[#This Row],[effetto mercato]]</f>
        <v>-86062.658087197575</v>
      </c>
    </row>
    <row r="857" spans="1:7">
      <c r="A857" s="4">
        <v>43251</v>
      </c>
      <c r="B857">
        <v>0.30969999999999998</v>
      </c>
      <c r="C857" s="6">
        <f>BT[[#This Row],[Variaz]]/100</f>
        <v>3.0969999999999999E-3</v>
      </c>
      <c r="D857" s="10">
        <f>AUM[[#This Row],[ Etica Obbligazionario Breve Termine]]</f>
        <v>305173074.41999996</v>
      </c>
      <c r="E857" s="10">
        <f>D856*BT[[#This Row],[Variazione percentuale]]</f>
        <v>941443.05584047991</v>
      </c>
      <c r="F857" s="11">
        <f>BT[[#This Row],[AUM]]-D856</f>
        <v>1187586.5799999833</v>
      </c>
      <c r="G857" s="11">
        <f>BT[[#This Row],[∆ AUM]]-BT[[#This Row],[effetto mercato]]</f>
        <v>246143.5241595034</v>
      </c>
    </row>
    <row r="858" spans="1:7">
      <c r="A858" s="4">
        <v>43252</v>
      </c>
      <c r="B858">
        <v>8.1199999999999994E-2</v>
      </c>
      <c r="C858" s="6">
        <f>BT[[#This Row],[Variaz]]/100</f>
        <v>8.119999999999999E-4</v>
      </c>
      <c r="D858" s="10">
        <f>AUM[[#This Row],[ Etica Obbligazionario Breve Termine]]</f>
        <v>305343662.45999998</v>
      </c>
      <c r="E858" s="10">
        <f>D857*BT[[#This Row],[Variazione percentuale]]</f>
        <v>247800.53642903993</v>
      </c>
      <c r="F858" s="11">
        <f>BT[[#This Row],[AUM]]-D857</f>
        <v>170588.04000002146</v>
      </c>
      <c r="G858" s="11">
        <f>BT[[#This Row],[∆ AUM]]-BT[[#This Row],[effetto mercato]]</f>
        <v>-77212.496429018473</v>
      </c>
    </row>
    <row r="859" spans="1:7">
      <c r="A859" s="4">
        <v>43255</v>
      </c>
      <c r="B859">
        <v>0.16239999999999999</v>
      </c>
      <c r="C859" s="6">
        <f>BT[[#This Row],[Variaz]]/100</f>
        <v>1.6239999999999998E-3</v>
      </c>
      <c r="D859" s="10">
        <f>AUM[[#This Row],[ Etica Obbligazionario Breve Termine]]</f>
        <v>305723294.01999998</v>
      </c>
      <c r="E859" s="10">
        <f>D858*BT[[#This Row],[Variazione percentuale]]</f>
        <v>495878.1078350399</v>
      </c>
      <c r="F859" s="11">
        <f>BT[[#This Row],[AUM]]-D858</f>
        <v>379631.56000000238</v>
      </c>
      <c r="G859" s="11">
        <f>BT[[#This Row],[∆ AUM]]-BT[[#This Row],[effetto mercato]]</f>
        <v>-116246.54783503752</v>
      </c>
    </row>
    <row r="860" spans="1:7">
      <c r="A860" s="4">
        <v>43256</v>
      </c>
      <c r="B860">
        <v>-0.1459</v>
      </c>
      <c r="C860" s="6">
        <f>BT[[#This Row],[Variaz]]/100</f>
        <v>-1.459E-3</v>
      </c>
      <c r="D860" s="10">
        <f>AUM[[#This Row],[ Etica Obbligazionario Breve Termine]]</f>
        <v>305334801.69999999</v>
      </c>
      <c r="E860" s="10">
        <f>D859*BT[[#This Row],[Variazione percentuale]]</f>
        <v>-446050.28597517998</v>
      </c>
      <c r="F860" s="11">
        <f>BT[[#This Row],[AUM]]-D859</f>
        <v>-388492.31999999285</v>
      </c>
      <c r="G860" s="11">
        <f>BT[[#This Row],[∆ AUM]]-BT[[#This Row],[effetto mercato]]</f>
        <v>57557.965975187137</v>
      </c>
    </row>
    <row r="861" spans="1:7">
      <c r="A861" s="4">
        <v>43257</v>
      </c>
      <c r="B861">
        <v>-0.2273</v>
      </c>
      <c r="C861" s="6">
        <f>BT[[#This Row],[Variaz]]/100</f>
        <v>-2.2729999999999998E-3</v>
      </c>
      <c r="D861" s="10">
        <f>AUM[[#This Row],[ Etica Obbligazionario Breve Termine]]</f>
        <v>305073003</v>
      </c>
      <c r="E861" s="10">
        <f>D860*BT[[#This Row],[Variazione percentuale]]</f>
        <v>-694026.00426409987</v>
      </c>
      <c r="F861" s="11">
        <f>BT[[#This Row],[AUM]]-D860</f>
        <v>-261798.69999998808</v>
      </c>
      <c r="G861" s="11">
        <f>BT[[#This Row],[∆ AUM]]-BT[[#This Row],[effetto mercato]]</f>
        <v>432227.30426411179</v>
      </c>
    </row>
    <row r="862" spans="1:7">
      <c r="A862" s="4">
        <v>43258</v>
      </c>
      <c r="B862">
        <v>-0.13020000000000001</v>
      </c>
      <c r="C862" s="6">
        <f>BT[[#This Row],[Variaz]]/100</f>
        <v>-1.3020000000000002E-3</v>
      </c>
      <c r="D862" s="10">
        <f>AUM[[#This Row],[ Etica Obbligazionario Breve Termine]]</f>
        <v>304767725.22000003</v>
      </c>
      <c r="E862" s="10">
        <f>D861*BT[[#This Row],[Variazione percentuale]]</f>
        <v>-397205.04990600009</v>
      </c>
      <c r="F862" s="11">
        <f>BT[[#This Row],[AUM]]-D861</f>
        <v>-305277.77999997139</v>
      </c>
      <c r="G862" s="11">
        <f>BT[[#This Row],[∆ AUM]]-BT[[#This Row],[effetto mercato]]</f>
        <v>91927.269906028698</v>
      </c>
    </row>
    <row r="863" spans="1:7">
      <c r="A863" s="4">
        <v>43259</v>
      </c>
      <c r="B863">
        <v>-4.8899999999999999E-2</v>
      </c>
      <c r="C863" s="6">
        <f>BT[[#This Row],[Variaz]]/100</f>
        <v>-4.8899999999999996E-4</v>
      </c>
      <c r="D863" s="10">
        <f>AUM[[#This Row],[ Etica Obbligazionario Breve Termine]]</f>
        <v>305300499.62</v>
      </c>
      <c r="E863" s="10">
        <f>D862*BT[[#This Row],[Variazione percentuale]]</f>
        <v>-149031.41763258001</v>
      </c>
      <c r="F863" s="11">
        <f>BT[[#This Row],[AUM]]-D862</f>
        <v>532774.39999997616</v>
      </c>
      <c r="G863" s="11">
        <f>BT[[#This Row],[∆ AUM]]-BT[[#This Row],[effetto mercato]]</f>
        <v>681805.81763255619</v>
      </c>
    </row>
    <row r="864" spans="1:7">
      <c r="A864" s="4">
        <v>43262</v>
      </c>
      <c r="B864">
        <v>0.30969999999999998</v>
      </c>
      <c r="C864" s="6">
        <f>BT[[#This Row],[Variaz]]/100</f>
        <v>3.0969999999999999E-3</v>
      </c>
      <c r="D864" s="10">
        <f>AUM[[#This Row],[ Etica Obbligazionario Breve Termine]]</f>
        <v>306058082.74000001</v>
      </c>
      <c r="E864" s="10">
        <f>D863*BT[[#This Row],[Variazione percentuale]]</f>
        <v>945515.64732313994</v>
      </c>
      <c r="F864" s="11">
        <f>BT[[#This Row],[AUM]]-D863</f>
        <v>757583.12000000477</v>
      </c>
      <c r="G864" s="11">
        <f>BT[[#This Row],[∆ AUM]]-BT[[#This Row],[effetto mercato]]</f>
        <v>-187932.52732313517</v>
      </c>
    </row>
    <row r="865" spans="1:7">
      <c r="A865" s="4">
        <v>43263</v>
      </c>
      <c r="B865">
        <v>6.5000000000000002E-2</v>
      </c>
      <c r="C865" s="6">
        <f>BT[[#This Row],[Variaz]]/100</f>
        <v>6.4999999999999997E-4</v>
      </c>
      <c r="D865" s="10">
        <f>AUM[[#This Row],[ Etica Obbligazionario Breve Termine]]</f>
        <v>306163559.12</v>
      </c>
      <c r="E865" s="10">
        <f>D864*BT[[#This Row],[Variazione percentuale]]</f>
        <v>198937.75378100001</v>
      </c>
      <c r="F865" s="11">
        <f>BT[[#This Row],[AUM]]-D864</f>
        <v>105476.37999999523</v>
      </c>
      <c r="G865" s="11">
        <f>BT[[#This Row],[∆ AUM]]-BT[[#This Row],[effetto mercato]]</f>
        <v>-93461.373781004775</v>
      </c>
    </row>
    <row r="866" spans="1:7">
      <c r="A866" s="4">
        <v>43264</v>
      </c>
      <c r="B866">
        <v>8.1199999999999994E-2</v>
      </c>
      <c r="C866" s="6">
        <f>BT[[#This Row],[Variaz]]/100</f>
        <v>8.119999999999999E-4</v>
      </c>
      <c r="D866" s="10">
        <f>AUM[[#This Row],[ Etica Obbligazionario Breve Termine]]</f>
        <v>306144523.69999999</v>
      </c>
      <c r="E866" s="10">
        <f>D865*BT[[#This Row],[Variazione percentuale]]</f>
        <v>248604.81000543997</v>
      </c>
      <c r="F866" s="11">
        <f>BT[[#This Row],[AUM]]-D865</f>
        <v>-19035.420000016689</v>
      </c>
      <c r="G866" s="11">
        <f>BT[[#This Row],[∆ AUM]]-BT[[#This Row],[effetto mercato]]</f>
        <v>-267640.23000545666</v>
      </c>
    </row>
    <row r="867" spans="1:7">
      <c r="A867" s="4">
        <v>43265</v>
      </c>
      <c r="B867">
        <v>8.1100000000000005E-2</v>
      </c>
      <c r="C867" s="6">
        <f>BT[[#This Row],[Variaz]]/100</f>
        <v>8.1100000000000009E-4</v>
      </c>
      <c r="D867" s="10">
        <f>AUM[[#This Row],[ Etica Obbligazionario Breve Termine]]</f>
        <v>306859926.44</v>
      </c>
      <c r="E867" s="10">
        <f>D866*BT[[#This Row],[Variazione percentuale]]</f>
        <v>248283.20872070003</v>
      </c>
      <c r="F867" s="11">
        <f>BT[[#This Row],[AUM]]-D866</f>
        <v>715402.74000000954</v>
      </c>
      <c r="G867" s="11">
        <f>BT[[#This Row],[∆ AUM]]-BT[[#This Row],[effetto mercato]]</f>
        <v>467119.53127930954</v>
      </c>
    </row>
    <row r="868" spans="1:7">
      <c r="A868" s="4">
        <v>43266</v>
      </c>
      <c r="B868">
        <v>8.1100000000000005E-2</v>
      </c>
      <c r="C868" s="6">
        <f>BT[[#This Row],[Variaz]]/100</f>
        <v>8.1100000000000009E-4</v>
      </c>
      <c r="D868" s="10">
        <f>AUM[[#This Row],[ Etica Obbligazionario Breve Termine]]</f>
        <v>306934050.07999998</v>
      </c>
      <c r="E868" s="10">
        <f>D867*BT[[#This Row],[Variazione percentuale]]</f>
        <v>248863.40034284003</v>
      </c>
      <c r="F868" s="11">
        <f>BT[[#This Row],[AUM]]-D867</f>
        <v>74123.639999985695</v>
      </c>
      <c r="G868" s="11">
        <f>BT[[#This Row],[∆ AUM]]-BT[[#This Row],[effetto mercato]]</f>
        <v>-174739.76034285434</v>
      </c>
    </row>
    <row r="869" spans="1:7">
      <c r="A869" s="4">
        <v>43269</v>
      </c>
      <c r="B869">
        <v>8.1000000000000003E-2</v>
      </c>
      <c r="C869" s="6">
        <f>BT[[#This Row],[Variaz]]/100</f>
        <v>8.1000000000000006E-4</v>
      </c>
      <c r="D869" s="10">
        <f>AUM[[#This Row],[ Etica Obbligazionario Breve Termine]]</f>
        <v>306935326.61000001</v>
      </c>
      <c r="E869" s="10">
        <f>D868*BT[[#This Row],[Variazione percentuale]]</f>
        <v>248616.58056480001</v>
      </c>
      <c r="F869" s="11">
        <f>BT[[#This Row],[AUM]]-D868</f>
        <v>1276.5300000309944</v>
      </c>
      <c r="G869" s="11">
        <f>BT[[#This Row],[∆ AUM]]-BT[[#This Row],[effetto mercato]]</f>
        <v>-247340.05056476902</v>
      </c>
    </row>
    <row r="870" spans="1:7">
      <c r="A870" s="4">
        <v>43270</v>
      </c>
      <c r="B870">
        <v>-1.6199999999999999E-2</v>
      </c>
      <c r="C870" s="6">
        <f>BT[[#This Row],[Variaz]]/100</f>
        <v>-1.6199999999999998E-4</v>
      </c>
      <c r="D870" s="10">
        <f>AUM[[#This Row],[ Etica Obbligazionario Breve Termine]]</f>
        <v>306767699.54000002</v>
      </c>
      <c r="E870" s="10">
        <f>D869*BT[[#This Row],[Variazione percentuale]]</f>
        <v>-49723.522910819993</v>
      </c>
      <c r="F870" s="11">
        <f>BT[[#This Row],[AUM]]-D869</f>
        <v>-167627.06999999285</v>
      </c>
      <c r="G870" s="11">
        <f>BT[[#This Row],[∆ AUM]]-BT[[#This Row],[effetto mercato]]</f>
        <v>-117903.54708917285</v>
      </c>
    </row>
    <row r="871" spans="1:7">
      <c r="A871" s="4">
        <v>43271</v>
      </c>
      <c r="B871">
        <v>0</v>
      </c>
      <c r="C871" s="6">
        <f>BT[[#This Row],[Variaz]]/100</f>
        <v>0</v>
      </c>
      <c r="D871" s="10">
        <f>AUM[[#This Row],[ Etica Obbligazionario Breve Termine]]</f>
        <v>306766491.75</v>
      </c>
      <c r="E871" s="10">
        <f>D870*BT[[#This Row],[Variazione percentuale]]</f>
        <v>0</v>
      </c>
      <c r="F871" s="11">
        <f>BT[[#This Row],[AUM]]-D870</f>
        <v>-1207.7900000214577</v>
      </c>
      <c r="G871" s="11">
        <f>BT[[#This Row],[∆ AUM]]-BT[[#This Row],[effetto mercato]]</f>
        <v>-1207.7900000214577</v>
      </c>
    </row>
    <row r="872" spans="1:7">
      <c r="A872" s="4">
        <v>43272</v>
      </c>
      <c r="B872">
        <v>-0.16189999999999999</v>
      </c>
      <c r="C872" s="6">
        <f>BT[[#This Row],[Variaz]]/100</f>
        <v>-1.6189999999999998E-3</v>
      </c>
      <c r="D872" s="10">
        <f>AUM[[#This Row],[ Etica Obbligazionario Breve Termine]]</f>
        <v>308007448.62</v>
      </c>
      <c r="E872" s="10">
        <f>D871*BT[[#This Row],[Variazione percentuale]]</f>
        <v>-496654.95014324994</v>
      </c>
      <c r="F872" s="11">
        <f>BT[[#This Row],[AUM]]-D871</f>
        <v>1240956.8700000048</v>
      </c>
      <c r="G872" s="11">
        <f>BT[[#This Row],[∆ AUM]]-BT[[#This Row],[effetto mercato]]</f>
        <v>1737611.8201432547</v>
      </c>
    </row>
    <row r="873" spans="1:7">
      <c r="A873" s="4">
        <v>43273</v>
      </c>
      <c r="B873">
        <v>-1.6199999999999999E-2</v>
      </c>
      <c r="C873" s="6">
        <f>BT[[#This Row],[Variaz]]/100</f>
        <v>-1.6199999999999998E-4</v>
      </c>
      <c r="D873" s="10">
        <f>AUM[[#This Row],[ Etica Obbligazionario Breve Termine]]</f>
        <v>307390132.38999999</v>
      </c>
      <c r="E873" s="10">
        <f>D872*BT[[#This Row],[Variazione percentuale]]</f>
        <v>-49897.206676439993</v>
      </c>
      <c r="F873" s="11">
        <f>BT[[#This Row],[AUM]]-D872</f>
        <v>-617316.23000001907</v>
      </c>
      <c r="G873" s="11">
        <f>BT[[#This Row],[∆ AUM]]-BT[[#This Row],[effetto mercato]]</f>
        <v>-567419.02332357911</v>
      </c>
    </row>
    <row r="874" spans="1:7">
      <c r="A874" s="4">
        <v>43276</v>
      </c>
      <c r="B874">
        <v>-6.4899999999999999E-2</v>
      </c>
      <c r="C874" s="6">
        <f>BT[[#This Row],[Variaz]]/100</f>
        <v>-6.4899999999999995E-4</v>
      </c>
      <c r="D874" s="10">
        <f>AUM[[#This Row],[ Etica Obbligazionario Breve Termine]]</f>
        <v>307004671.12</v>
      </c>
      <c r="E874" s="10">
        <f>D873*BT[[#This Row],[Variazione percentuale]]</f>
        <v>-199496.19592110996</v>
      </c>
      <c r="F874" s="11">
        <f>BT[[#This Row],[AUM]]-D873</f>
        <v>-385461.26999998093</v>
      </c>
      <c r="G874" s="11">
        <f>BT[[#This Row],[∆ AUM]]-BT[[#This Row],[effetto mercato]]</f>
        <v>-185965.07407887097</v>
      </c>
    </row>
    <row r="875" spans="1:7">
      <c r="A875" s="4">
        <v>43277</v>
      </c>
      <c r="B875">
        <v>-4.87E-2</v>
      </c>
      <c r="C875" s="6">
        <f>BT[[#This Row],[Variaz]]/100</f>
        <v>-4.8700000000000002E-4</v>
      </c>
      <c r="D875" s="10">
        <f>AUM[[#This Row],[ Etica Obbligazionario Breve Termine]]</f>
        <v>306669377.14999998</v>
      </c>
      <c r="E875" s="10">
        <f>D874*BT[[#This Row],[Variazione percentuale]]</f>
        <v>-149511.27483544001</v>
      </c>
      <c r="F875" s="11">
        <f>BT[[#This Row],[AUM]]-D874</f>
        <v>-335293.97000002861</v>
      </c>
      <c r="G875" s="11">
        <f>BT[[#This Row],[∆ AUM]]-BT[[#This Row],[effetto mercato]]</f>
        <v>-185782.6951645886</v>
      </c>
    </row>
    <row r="876" spans="1:7">
      <c r="A876" s="4">
        <v>43278</v>
      </c>
      <c r="B876">
        <v>8.1199999999999994E-2</v>
      </c>
      <c r="C876" s="6">
        <f>BT[[#This Row],[Variaz]]/100</f>
        <v>8.119999999999999E-4</v>
      </c>
      <c r="D876" s="10">
        <f>AUM[[#This Row],[ Etica Obbligazionario Breve Termine]]</f>
        <v>306783585.63999999</v>
      </c>
      <c r="E876" s="10">
        <f>D875*BT[[#This Row],[Variazione percentuale]]</f>
        <v>249015.53424579994</v>
      </c>
      <c r="F876" s="11">
        <f>BT[[#This Row],[AUM]]-D875</f>
        <v>114208.49000000954</v>
      </c>
      <c r="G876" s="11">
        <f>BT[[#This Row],[∆ AUM]]-BT[[#This Row],[effetto mercato]]</f>
        <v>-134807.0442457904</v>
      </c>
    </row>
    <row r="877" spans="1:7">
      <c r="A877" s="4">
        <v>43279</v>
      </c>
      <c r="B877">
        <v>0</v>
      </c>
      <c r="C877" s="6">
        <f>BT[[#This Row],[Variaz]]/100</f>
        <v>0</v>
      </c>
      <c r="D877" s="10">
        <f>AUM[[#This Row],[ Etica Obbligazionario Breve Termine]]</f>
        <v>306775356.73000002</v>
      </c>
      <c r="E877" s="10">
        <f>D876*BT[[#This Row],[Variazione percentuale]]</f>
        <v>0</v>
      </c>
      <c r="F877" s="11">
        <f>BT[[#This Row],[AUM]]-D876</f>
        <v>-8228.9099999666214</v>
      </c>
      <c r="G877" s="11">
        <f>BT[[#This Row],[∆ AUM]]-BT[[#This Row],[effetto mercato]]</f>
        <v>-8228.9099999666214</v>
      </c>
    </row>
    <row r="878" spans="1:7">
      <c r="A878" s="4">
        <v>43280</v>
      </c>
      <c r="B878">
        <v>8.1100000000000005E-2</v>
      </c>
      <c r="C878" s="6">
        <f>BT[[#This Row],[Variaz]]/100</f>
        <v>8.1100000000000009E-4</v>
      </c>
      <c r="D878" s="10">
        <f>AUM[[#This Row],[ Etica Obbligazionario Breve Termine]]</f>
        <v>306886575.84999996</v>
      </c>
      <c r="E878" s="10">
        <f>D877*BT[[#This Row],[Variazione percentuale]]</f>
        <v>248794.81430803004</v>
      </c>
      <c r="F878" s="11">
        <f>BT[[#This Row],[AUM]]-D877</f>
        <v>111219.11999994516</v>
      </c>
      <c r="G878" s="11">
        <f>BT[[#This Row],[∆ AUM]]-BT[[#This Row],[effetto mercato]]</f>
        <v>-137575.69430808487</v>
      </c>
    </row>
    <row r="879" spans="1:7">
      <c r="A879" s="4">
        <v>43283</v>
      </c>
      <c r="B879">
        <v>1.6199999999999999E-2</v>
      </c>
      <c r="C879" s="6">
        <f>BT[[#This Row],[Variaz]]/100</f>
        <v>1.6199999999999998E-4</v>
      </c>
      <c r="D879" s="10">
        <f>AUM[[#This Row],[ Etica Obbligazionario Breve Termine]]</f>
        <v>306599036.72000003</v>
      </c>
      <c r="E879" s="10">
        <f>D878*BT[[#This Row],[Variazione percentuale]]</f>
        <v>49715.625287699986</v>
      </c>
      <c r="F879" s="11">
        <f>BT[[#This Row],[AUM]]-D878</f>
        <v>-287539.12999993563</v>
      </c>
      <c r="G879" s="11">
        <f>BT[[#This Row],[∆ AUM]]-BT[[#This Row],[effetto mercato]]</f>
        <v>-337254.75528763561</v>
      </c>
    </row>
    <row r="880" spans="1:7">
      <c r="A880" s="4">
        <v>43284</v>
      </c>
      <c r="B880">
        <v>1.6199999999999999E-2</v>
      </c>
      <c r="C880" s="6">
        <f>BT[[#This Row],[Variaz]]/100</f>
        <v>1.6199999999999998E-4</v>
      </c>
      <c r="D880" s="10">
        <f>AUM[[#This Row],[ Etica Obbligazionario Breve Termine]]</f>
        <v>306670645.30000001</v>
      </c>
      <c r="E880" s="10">
        <f>D879*BT[[#This Row],[Variazione percentuale]]</f>
        <v>49669.043948639999</v>
      </c>
      <c r="F880" s="11">
        <f>BT[[#This Row],[AUM]]-D879</f>
        <v>71608.579999983311</v>
      </c>
      <c r="G880" s="11">
        <f>BT[[#This Row],[∆ AUM]]-BT[[#This Row],[effetto mercato]]</f>
        <v>21939.536051343312</v>
      </c>
    </row>
    <row r="881" spans="1:7">
      <c r="A881" s="4">
        <v>43285</v>
      </c>
      <c r="B881">
        <v>-1.6199999999999999E-2</v>
      </c>
      <c r="C881" s="6">
        <f>BT[[#This Row],[Variaz]]/100</f>
        <v>-1.6199999999999998E-4</v>
      </c>
      <c r="D881" s="10">
        <f>AUM[[#This Row],[ Etica Obbligazionario Breve Termine]]</f>
        <v>306553329.75</v>
      </c>
      <c r="E881" s="10">
        <f>D880*BT[[#This Row],[Variazione percentuale]]</f>
        <v>-49680.644538599998</v>
      </c>
      <c r="F881" s="11">
        <f>BT[[#This Row],[AUM]]-D880</f>
        <v>-117315.55000001192</v>
      </c>
      <c r="G881" s="11">
        <f>BT[[#This Row],[∆ AUM]]-BT[[#This Row],[effetto mercato]]</f>
        <v>-67634.905461411923</v>
      </c>
    </row>
    <row r="882" spans="1:7">
      <c r="A882" s="4">
        <v>43286</v>
      </c>
      <c r="B882">
        <v>-8.1000000000000003E-2</v>
      </c>
      <c r="C882" s="6">
        <f>BT[[#This Row],[Variaz]]/100</f>
        <v>-8.1000000000000006E-4</v>
      </c>
      <c r="D882" s="10">
        <f>AUM[[#This Row],[ Etica Obbligazionario Breve Termine]]</f>
        <v>306272971.35999995</v>
      </c>
      <c r="E882" s="10">
        <f>D881*BT[[#This Row],[Variazione percentuale]]</f>
        <v>-248308.19709750003</v>
      </c>
      <c r="F882" s="11">
        <f>BT[[#This Row],[AUM]]-D881</f>
        <v>-280358.3900000453</v>
      </c>
      <c r="G882" s="11">
        <f>BT[[#This Row],[∆ AUM]]-BT[[#This Row],[effetto mercato]]</f>
        <v>-32050.19290254527</v>
      </c>
    </row>
    <row r="883" spans="1:7">
      <c r="A883" s="4">
        <v>43287</v>
      </c>
      <c r="B883">
        <v>1.6199999999999999E-2</v>
      </c>
      <c r="C883" s="6">
        <f>BT[[#This Row],[Variaz]]/100</f>
        <v>1.6199999999999998E-4</v>
      </c>
      <c r="D883" s="10">
        <f>AUM[[#This Row],[ Etica Obbligazionario Breve Termine]]</f>
        <v>306528756.19999999</v>
      </c>
      <c r="E883" s="10">
        <f>D882*BT[[#This Row],[Variazione percentuale]]</f>
        <v>49616.221360319985</v>
      </c>
      <c r="F883" s="11">
        <f>BT[[#This Row],[AUM]]-D882</f>
        <v>255784.84000003338</v>
      </c>
      <c r="G883" s="11">
        <f>BT[[#This Row],[∆ AUM]]-BT[[#This Row],[effetto mercato]]</f>
        <v>206168.61863971339</v>
      </c>
    </row>
    <row r="884" spans="1:7">
      <c r="A884" s="4">
        <v>43290</v>
      </c>
      <c r="B884">
        <v>3.2399999999999998E-2</v>
      </c>
      <c r="C884" s="6">
        <f>BT[[#This Row],[Variaz]]/100</f>
        <v>3.2399999999999996E-4</v>
      </c>
      <c r="D884" s="10">
        <f>AUM[[#This Row],[ Etica Obbligazionario Breve Termine]]</f>
        <v>306511945.98000002</v>
      </c>
      <c r="E884" s="10">
        <f>D883*BT[[#This Row],[Variazione percentuale]]</f>
        <v>99315.31700879999</v>
      </c>
      <c r="F884" s="11">
        <f>BT[[#This Row],[AUM]]-D883</f>
        <v>-16810.219999969006</v>
      </c>
      <c r="G884" s="11">
        <f>BT[[#This Row],[∆ AUM]]-BT[[#This Row],[effetto mercato]]</f>
        <v>-116125.537008769</v>
      </c>
    </row>
    <row r="885" spans="1:7">
      <c r="A885" s="4">
        <v>43291</v>
      </c>
      <c r="B885">
        <v>0</v>
      </c>
      <c r="C885" s="6">
        <f>BT[[#This Row],[Variaz]]/100</f>
        <v>0</v>
      </c>
      <c r="D885" s="10">
        <f>AUM[[#This Row],[ Etica Obbligazionario Breve Termine]]</f>
        <v>306658649.19999999</v>
      </c>
      <c r="E885" s="10">
        <f>D884*BT[[#This Row],[Variazione percentuale]]</f>
        <v>0</v>
      </c>
      <c r="F885" s="11">
        <f>BT[[#This Row],[AUM]]-D884</f>
        <v>146703.21999996901</v>
      </c>
      <c r="G885" s="11">
        <f>BT[[#This Row],[∆ AUM]]-BT[[#This Row],[effetto mercato]]</f>
        <v>146703.21999996901</v>
      </c>
    </row>
    <row r="886" spans="1:7">
      <c r="A886" s="4">
        <v>43292</v>
      </c>
      <c r="B886">
        <v>-1.6199999999999999E-2</v>
      </c>
      <c r="C886" s="6">
        <f>BT[[#This Row],[Variaz]]/100</f>
        <v>-1.6199999999999998E-4</v>
      </c>
      <c r="D886" s="10">
        <f>AUM[[#This Row],[ Etica Obbligazionario Breve Termine]]</f>
        <v>306337361.81999999</v>
      </c>
      <c r="E886" s="10">
        <f>D885*BT[[#This Row],[Variazione percentuale]]</f>
        <v>-49678.701170399989</v>
      </c>
      <c r="F886" s="11">
        <f>BT[[#This Row],[AUM]]-D885</f>
        <v>-321287.37999999523</v>
      </c>
      <c r="G886" s="11">
        <f>BT[[#This Row],[∆ AUM]]-BT[[#This Row],[effetto mercato]]</f>
        <v>-271608.67882959521</v>
      </c>
    </row>
    <row r="887" spans="1:7">
      <c r="A887" s="4">
        <v>43293</v>
      </c>
      <c r="B887">
        <v>3.2399999999999998E-2</v>
      </c>
      <c r="C887" s="6">
        <f>BT[[#This Row],[Variaz]]/100</f>
        <v>3.2399999999999996E-4</v>
      </c>
      <c r="D887" s="10">
        <f>AUM[[#This Row],[ Etica Obbligazionario Breve Termine]]</f>
        <v>306922948.74000001</v>
      </c>
      <c r="E887" s="10">
        <f>D886*BT[[#This Row],[Variazione percentuale]]</f>
        <v>99253.305229679987</v>
      </c>
      <c r="F887" s="11">
        <f>BT[[#This Row],[AUM]]-D886</f>
        <v>585586.92000001669</v>
      </c>
      <c r="G887" s="11">
        <f>BT[[#This Row],[∆ AUM]]-BT[[#This Row],[effetto mercato]]</f>
        <v>486333.61477033672</v>
      </c>
    </row>
    <row r="888" spans="1:7">
      <c r="A888" s="4">
        <v>43294</v>
      </c>
      <c r="B888">
        <v>3.2399999999999998E-2</v>
      </c>
      <c r="C888" s="6">
        <f>BT[[#This Row],[Variaz]]/100</f>
        <v>3.2399999999999996E-4</v>
      </c>
      <c r="D888" s="10">
        <f>AUM[[#This Row],[ Etica Obbligazionario Breve Termine]]</f>
        <v>307101272.62</v>
      </c>
      <c r="E888" s="10">
        <f>D887*BT[[#This Row],[Variazione percentuale]]</f>
        <v>99443.035391759986</v>
      </c>
      <c r="F888" s="11">
        <f>BT[[#This Row],[AUM]]-D887</f>
        <v>178323.87999999523</v>
      </c>
      <c r="G888" s="11">
        <f>BT[[#This Row],[∆ AUM]]-BT[[#This Row],[effetto mercato]]</f>
        <v>78880.844608235246</v>
      </c>
    </row>
    <row r="889" spans="1:7">
      <c r="A889" s="4">
        <v>43297</v>
      </c>
      <c r="B889">
        <v>0</v>
      </c>
      <c r="C889" s="6">
        <f>BT[[#This Row],[Variaz]]/100</f>
        <v>0</v>
      </c>
      <c r="D889" s="10">
        <f>AUM[[#This Row],[ Etica Obbligazionario Breve Termine]]</f>
        <v>306887511.63</v>
      </c>
      <c r="E889" s="10">
        <f>D888*BT[[#This Row],[Variazione percentuale]]</f>
        <v>0</v>
      </c>
      <c r="F889" s="11">
        <f>BT[[#This Row],[AUM]]-D888</f>
        <v>-213760.99000000954</v>
      </c>
      <c r="G889" s="11">
        <f>BT[[#This Row],[∆ AUM]]-BT[[#This Row],[effetto mercato]]</f>
        <v>-213760.99000000954</v>
      </c>
    </row>
    <row r="890" spans="1:7">
      <c r="A890" s="4">
        <v>43298</v>
      </c>
      <c r="B890">
        <v>4.8599999999999997E-2</v>
      </c>
      <c r="C890" s="6">
        <f>BT[[#This Row],[Variaz]]/100</f>
        <v>4.86E-4</v>
      </c>
      <c r="D890" s="10">
        <f>AUM[[#This Row],[ Etica Obbligazionario Breve Termine]]</f>
        <v>307143451.88999999</v>
      </c>
      <c r="E890" s="10">
        <f>D889*BT[[#This Row],[Variazione percentuale]]</f>
        <v>149147.33065217998</v>
      </c>
      <c r="F890" s="11">
        <f>BT[[#This Row],[AUM]]-D889</f>
        <v>255940.25999999046</v>
      </c>
      <c r="G890" s="11">
        <f>BT[[#This Row],[∆ AUM]]-BT[[#This Row],[effetto mercato]]</f>
        <v>106792.92934781048</v>
      </c>
    </row>
    <row r="891" spans="1:7">
      <c r="A891" s="4">
        <v>43299</v>
      </c>
      <c r="B891">
        <v>-1.6199999999999999E-2</v>
      </c>
      <c r="C891" s="6">
        <f>BT[[#This Row],[Variaz]]/100</f>
        <v>-1.6199999999999998E-4</v>
      </c>
      <c r="D891" s="10">
        <f>AUM[[#This Row],[ Etica Obbligazionario Breve Termine]]</f>
        <v>306634505.62</v>
      </c>
      <c r="E891" s="10">
        <f>D890*BT[[#This Row],[Variazione percentuale]]</f>
        <v>-49757.239206179991</v>
      </c>
      <c r="F891" s="11">
        <f>BT[[#This Row],[AUM]]-D890</f>
        <v>-508946.26999998093</v>
      </c>
      <c r="G891" s="11">
        <f>BT[[#This Row],[∆ AUM]]-BT[[#This Row],[effetto mercato]]</f>
        <v>-459189.03079380095</v>
      </c>
    </row>
    <row r="892" spans="1:7">
      <c r="A892" s="4">
        <v>43300</v>
      </c>
      <c r="B892">
        <v>1.6199999999999999E-2</v>
      </c>
      <c r="C892" s="6">
        <f>BT[[#This Row],[Variaz]]/100</f>
        <v>1.6199999999999998E-4</v>
      </c>
      <c r="D892" s="10">
        <f>AUM[[#This Row],[ Etica Obbligazionario Breve Termine]]</f>
        <v>306720304.43000001</v>
      </c>
      <c r="E892" s="10">
        <f>D891*BT[[#This Row],[Variazione percentuale]]</f>
        <v>49674.789910439991</v>
      </c>
      <c r="F892" s="11">
        <f>BT[[#This Row],[AUM]]-D891</f>
        <v>85798.810000002384</v>
      </c>
      <c r="G892" s="11">
        <f>BT[[#This Row],[∆ AUM]]-BT[[#This Row],[effetto mercato]]</f>
        <v>36124.020089562393</v>
      </c>
    </row>
    <row r="893" spans="1:7">
      <c r="A893" s="4">
        <v>43301</v>
      </c>
      <c r="B893">
        <v>-3.2399999999999998E-2</v>
      </c>
      <c r="C893" s="6">
        <f>BT[[#This Row],[Variaz]]/100</f>
        <v>-3.2399999999999996E-4</v>
      </c>
      <c r="D893" s="10">
        <f>AUM[[#This Row],[ Etica Obbligazionario Breve Termine]]</f>
        <v>306469813.25999999</v>
      </c>
      <c r="E893" s="10">
        <f>D892*BT[[#This Row],[Variazione percentuale]]</f>
        <v>-99377.378635319998</v>
      </c>
      <c r="F893" s="11">
        <f>BT[[#This Row],[AUM]]-D892</f>
        <v>-250491.17000001669</v>
      </c>
      <c r="G893" s="11">
        <f>BT[[#This Row],[∆ AUM]]-BT[[#This Row],[effetto mercato]]</f>
        <v>-151113.79136469669</v>
      </c>
    </row>
    <row r="894" spans="1:7">
      <c r="A894" s="4">
        <v>43304</v>
      </c>
      <c r="B894">
        <v>-1.6199999999999999E-2</v>
      </c>
      <c r="C894" s="6">
        <f>BT[[#This Row],[Variaz]]/100</f>
        <v>-1.6199999999999998E-4</v>
      </c>
      <c r="D894" s="10">
        <f>AUM[[#This Row],[ Etica Obbligazionario Breve Termine]]</f>
        <v>306247868.07999998</v>
      </c>
      <c r="E894" s="10">
        <f>D893*BT[[#This Row],[Variazione percentuale]]</f>
        <v>-49648.10974811999</v>
      </c>
      <c r="F894" s="11">
        <f>BT[[#This Row],[AUM]]-D893</f>
        <v>-221945.18000000715</v>
      </c>
      <c r="G894" s="11">
        <f>BT[[#This Row],[∆ AUM]]-BT[[#This Row],[effetto mercato]]</f>
        <v>-172297.07025188717</v>
      </c>
    </row>
    <row r="895" spans="1:7">
      <c r="A895" s="4">
        <v>43305</v>
      </c>
      <c r="B895">
        <v>-1.6199999999999999E-2</v>
      </c>
      <c r="C895" s="6">
        <f>BT[[#This Row],[Variaz]]/100</f>
        <v>-1.6199999999999998E-4</v>
      </c>
      <c r="D895" s="10">
        <f>AUM[[#This Row],[ Etica Obbligazionario Breve Termine]]</f>
        <v>306053533.61000001</v>
      </c>
      <c r="E895" s="10">
        <f>D894*BT[[#This Row],[Variazione percentuale]]</f>
        <v>-49612.154628959994</v>
      </c>
      <c r="F895" s="11">
        <f>BT[[#This Row],[AUM]]-D894</f>
        <v>-194334.46999996901</v>
      </c>
      <c r="G895" s="11">
        <f>BT[[#This Row],[∆ AUM]]-BT[[#This Row],[effetto mercato]]</f>
        <v>-144722.315371009</v>
      </c>
    </row>
    <row r="896" spans="1:7">
      <c r="A896" s="4">
        <v>43306</v>
      </c>
      <c r="B896">
        <v>0</v>
      </c>
      <c r="C896" s="6">
        <f>BT[[#This Row],[Variaz]]/100</f>
        <v>0</v>
      </c>
      <c r="D896" s="10">
        <f>AUM[[#This Row],[ Etica Obbligazionario Breve Termine]]</f>
        <v>305959386.07999998</v>
      </c>
      <c r="E896" s="10">
        <f>D895*BT[[#This Row],[Variazione percentuale]]</f>
        <v>0</v>
      </c>
      <c r="F896" s="11">
        <f>BT[[#This Row],[AUM]]-D895</f>
        <v>-94147.530000030994</v>
      </c>
      <c r="G896" s="11">
        <f>BT[[#This Row],[∆ AUM]]-BT[[#This Row],[effetto mercato]]</f>
        <v>-94147.530000030994</v>
      </c>
    </row>
    <row r="897" spans="1:7">
      <c r="A897" s="4">
        <v>43307</v>
      </c>
      <c r="B897">
        <v>-1.6199999999999999E-2</v>
      </c>
      <c r="C897" s="6">
        <f>BT[[#This Row],[Variaz]]/100</f>
        <v>-1.6199999999999998E-4</v>
      </c>
      <c r="D897" s="10">
        <f>AUM[[#This Row],[ Etica Obbligazionario Breve Termine]]</f>
        <v>305792849.81</v>
      </c>
      <c r="E897" s="10">
        <f>D896*BT[[#This Row],[Variazione percentuale]]</f>
        <v>-49565.42054495999</v>
      </c>
      <c r="F897" s="11">
        <f>BT[[#This Row],[AUM]]-D896</f>
        <v>-166536.26999998093</v>
      </c>
      <c r="G897" s="11">
        <f>BT[[#This Row],[∆ AUM]]-BT[[#This Row],[effetto mercato]]</f>
        <v>-116970.84945502094</v>
      </c>
    </row>
    <row r="898" spans="1:7">
      <c r="A898" s="4">
        <v>43308</v>
      </c>
      <c r="B898">
        <v>-1.6199999999999999E-2</v>
      </c>
      <c r="C898" s="6">
        <f>BT[[#This Row],[Variaz]]/100</f>
        <v>-1.6199999999999998E-4</v>
      </c>
      <c r="D898" s="10">
        <f>AUM[[#This Row],[ Etica Obbligazionario Breve Termine]]</f>
        <v>305690890.49000001</v>
      </c>
      <c r="E898" s="10">
        <f>D897*BT[[#This Row],[Variazione percentuale]]</f>
        <v>-49538.441669219996</v>
      </c>
      <c r="F898" s="11">
        <f>BT[[#This Row],[AUM]]-D897</f>
        <v>-101959.31999999285</v>
      </c>
      <c r="G898" s="11">
        <f>BT[[#This Row],[∆ AUM]]-BT[[#This Row],[effetto mercato]]</f>
        <v>-52420.878330772852</v>
      </c>
    </row>
    <row r="899" spans="1:7">
      <c r="A899" s="4">
        <v>43311</v>
      </c>
      <c r="B899">
        <v>-3.2399999999999998E-2</v>
      </c>
      <c r="C899" s="6">
        <f>BT[[#This Row],[Variaz]]/100</f>
        <v>-3.2399999999999996E-4</v>
      </c>
      <c r="D899" s="10">
        <f>AUM[[#This Row],[ Etica Obbligazionario Breve Termine]]</f>
        <v>309203631.91999996</v>
      </c>
      <c r="E899" s="10">
        <f>D898*BT[[#This Row],[Variazione percentuale]]</f>
        <v>-99043.848518759987</v>
      </c>
      <c r="F899" s="11">
        <f>BT[[#This Row],[AUM]]-D898</f>
        <v>3512741.4299999475</v>
      </c>
      <c r="G899" s="11">
        <f>BT[[#This Row],[∆ AUM]]-BT[[#This Row],[effetto mercato]]</f>
        <v>3611785.2785187075</v>
      </c>
    </row>
    <row r="900" spans="1:7">
      <c r="A900" s="4">
        <v>43312</v>
      </c>
      <c r="B900">
        <v>3.2399999999999998E-2</v>
      </c>
      <c r="C900" s="6">
        <f>BT[[#This Row],[Variaz]]/100</f>
        <v>3.2399999999999996E-4</v>
      </c>
      <c r="D900" s="10">
        <f>AUM[[#This Row],[ Etica Obbligazionario Breve Termine]]</f>
        <v>309282165.81999999</v>
      </c>
      <c r="E900" s="10">
        <f>D899*BT[[#This Row],[Variazione percentuale]]</f>
        <v>100181.97674207998</v>
      </c>
      <c r="F900" s="11">
        <f>BT[[#This Row],[AUM]]-D899</f>
        <v>78533.900000035763</v>
      </c>
      <c r="G900" s="11">
        <f>BT[[#This Row],[∆ AUM]]-BT[[#This Row],[effetto mercato]]</f>
        <v>-21648.076742044213</v>
      </c>
    </row>
    <row r="901" spans="1:7">
      <c r="A901" s="4">
        <v>43313</v>
      </c>
      <c r="B901">
        <v>-3.2399999999999998E-2</v>
      </c>
      <c r="C901" s="6">
        <f>BT[[#This Row],[Variaz]]/100</f>
        <v>-3.2399999999999996E-4</v>
      </c>
      <c r="D901" s="10">
        <f>AUM[[#This Row],[ Etica Obbligazionario Breve Termine]]</f>
        <v>308776409.11000001</v>
      </c>
      <c r="E901" s="10">
        <f>D900*BT[[#This Row],[Variazione percentuale]]</f>
        <v>-100207.42172567999</v>
      </c>
      <c r="F901" s="11">
        <f>BT[[#This Row],[AUM]]-D900</f>
        <v>-505756.70999997854</v>
      </c>
      <c r="G901" s="11">
        <f>BT[[#This Row],[∆ AUM]]-BT[[#This Row],[effetto mercato]]</f>
        <v>-405549.28827429854</v>
      </c>
    </row>
    <row r="902" spans="1:7">
      <c r="A902" s="4">
        <v>43314</v>
      </c>
      <c r="B902">
        <v>-8.1100000000000005E-2</v>
      </c>
      <c r="C902" s="6">
        <f>BT[[#This Row],[Variaz]]/100</f>
        <v>-8.1100000000000009E-4</v>
      </c>
      <c r="D902" s="10">
        <f>AUM[[#This Row],[ Etica Obbligazionario Breve Termine]]</f>
        <v>309186158.21999997</v>
      </c>
      <c r="E902" s="10">
        <f>D901*BT[[#This Row],[Variazione percentuale]]</f>
        <v>-250417.66778821003</v>
      </c>
      <c r="F902" s="11">
        <f>BT[[#This Row],[AUM]]-D901</f>
        <v>409749.1099999547</v>
      </c>
      <c r="G902" s="11">
        <f>BT[[#This Row],[∆ AUM]]-BT[[#This Row],[effetto mercato]]</f>
        <v>660166.77778816479</v>
      </c>
    </row>
    <row r="903" spans="1:7">
      <c r="A903" s="4">
        <v>43315</v>
      </c>
      <c r="B903">
        <v>-1.6199999999999999E-2</v>
      </c>
      <c r="C903" s="6">
        <f>BT[[#This Row],[Variaz]]/100</f>
        <v>-1.6199999999999998E-4</v>
      </c>
      <c r="D903" s="10">
        <f>AUM[[#This Row],[ Etica Obbligazionario Breve Termine]]</f>
        <v>309042406.19999999</v>
      </c>
      <c r="E903" s="10">
        <f>D902*BT[[#This Row],[Variazione percentuale]]</f>
        <v>-50088.157631639988</v>
      </c>
      <c r="F903" s="11">
        <f>BT[[#This Row],[AUM]]-D902</f>
        <v>-143752.01999998093</v>
      </c>
      <c r="G903" s="11">
        <f>BT[[#This Row],[∆ AUM]]-BT[[#This Row],[effetto mercato]]</f>
        <v>-93663.862368340939</v>
      </c>
    </row>
    <row r="904" spans="1:7">
      <c r="A904" s="4">
        <v>43318</v>
      </c>
      <c r="B904">
        <v>0</v>
      </c>
      <c r="C904" s="6">
        <f>BT[[#This Row],[Variaz]]/100</f>
        <v>0</v>
      </c>
      <c r="D904" s="10">
        <f>AUM[[#This Row],[ Etica Obbligazionario Breve Termine]]</f>
        <v>310378118.76999998</v>
      </c>
      <c r="E904" s="10">
        <f>D903*BT[[#This Row],[Variazione percentuale]]</f>
        <v>0</v>
      </c>
      <c r="F904" s="11">
        <f>BT[[#This Row],[AUM]]-D903</f>
        <v>1335712.5699999928</v>
      </c>
      <c r="G904" s="11">
        <f>BT[[#This Row],[∆ AUM]]-BT[[#This Row],[effetto mercato]]</f>
        <v>1335712.5699999928</v>
      </c>
    </row>
    <row r="905" spans="1:7">
      <c r="A905" s="4">
        <v>43319</v>
      </c>
      <c r="B905">
        <v>3.2500000000000001E-2</v>
      </c>
      <c r="C905" s="6">
        <f>BT[[#This Row],[Variaz]]/100</f>
        <v>3.2499999999999999E-4</v>
      </c>
      <c r="D905" s="10">
        <f>AUM[[#This Row],[ Etica Obbligazionario Breve Termine]]</f>
        <v>310496991.71000004</v>
      </c>
      <c r="E905" s="10">
        <f>D904*BT[[#This Row],[Variazione percentuale]]</f>
        <v>100872.88860024999</v>
      </c>
      <c r="F905" s="11">
        <f>BT[[#This Row],[AUM]]-D904</f>
        <v>118872.94000005722</v>
      </c>
      <c r="G905" s="11">
        <f>BT[[#This Row],[∆ AUM]]-BT[[#This Row],[effetto mercato]]</f>
        <v>18000.051399807227</v>
      </c>
    </row>
    <row r="906" spans="1:7">
      <c r="A906" s="4">
        <v>43320</v>
      </c>
      <c r="B906">
        <v>-3.2500000000000001E-2</v>
      </c>
      <c r="C906" s="6">
        <f>BT[[#This Row],[Variaz]]/100</f>
        <v>-3.2499999999999999E-4</v>
      </c>
      <c r="D906" s="10">
        <f>AUM[[#This Row],[ Etica Obbligazionario Breve Termine]]</f>
        <v>310243989.19999999</v>
      </c>
      <c r="E906" s="10">
        <f>D905*BT[[#This Row],[Variazione percentuale]]</f>
        <v>-100911.52230575001</v>
      </c>
      <c r="F906" s="11">
        <f>BT[[#This Row],[AUM]]-D905</f>
        <v>-253002.51000005007</v>
      </c>
      <c r="G906" s="11">
        <f>BT[[#This Row],[∆ AUM]]-BT[[#This Row],[effetto mercato]]</f>
        <v>-152090.98769430007</v>
      </c>
    </row>
    <row r="907" spans="1:7">
      <c r="A907" s="4">
        <v>43321</v>
      </c>
      <c r="B907">
        <v>-1.6199999999999999E-2</v>
      </c>
      <c r="C907" s="6">
        <f>BT[[#This Row],[Variaz]]/100</f>
        <v>-1.6199999999999998E-4</v>
      </c>
      <c r="D907" s="10">
        <f>AUM[[#This Row],[ Etica Obbligazionario Breve Termine]]</f>
        <v>310252265.11000001</v>
      </c>
      <c r="E907" s="10">
        <f>D906*BT[[#This Row],[Variazione percentuale]]</f>
        <v>-50259.526250399991</v>
      </c>
      <c r="F907" s="11">
        <f>BT[[#This Row],[AUM]]-D906</f>
        <v>8275.910000026226</v>
      </c>
      <c r="G907" s="11">
        <f>BT[[#This Row],[∆ AUM]]-BT[[#This Row],[effetto mercato]]</f>
        <v>58535.436250426217</v>
      </c>
    </row>
    <row r="908" spans="1:7">
      <c r="A908" s="4">
        <v>43322</v>
      </c>
      <c r="B908">
        <v>-6.4899999999999999E-2</v>
      </c>
      <c r="C908" s="6">
        <f>BT[[#This Row],[Variaz]]/100</f>
        <v>-6.4899999999999995E-4</v>
      </c>
      <c r="D908" s="10">
        <f>AUM[[#This Row],[ Etica Obbligazionario Breve Termine]]</f>
        <v>309969372.97000003</v>
      </c>
      <c r="E908" s="10">
        <f>D907*BT[[#This Row],[Variazione percentuale]]</f>
        <v>-201353.72005638998</v>
      </c>
      <c r="F908" s="11">
        <f>BT[[#This Row],[AUM]]-D907</f>
        <v>-282892.13999998569</v>
      </c>
      <c r="G908" s="11">
        <f>BT[[#This Row],[∆ AUM]]-BT[[#This Row],[effetto mercato]]</f>
        <v>-81538.419943595713</v>
      </c>
    </row>
    <row r="909" spans="1:7">
      <c r="A909" s="4">
        <v>43325</v>
      </c>
      <c r="B909">
        <v>-8.1199999999999994E-2</v>
      </c>
      <c r="C909" s="6">
        <f>BT[[#This Row],[Variaz]]/100</f>
        <v>-8.119999999999999E-4</v>
      </c>
      <c r="D909" s="10">
        <f>AUM[[#This Row],[ Etica Obbligazionario Breve Termine]]</f>
        <v>309202844.52000004</v>
      </c>
      <c r="E909" s="10">
        <f>D908*BT[[#This Row],[Variazione percentuale]]</f>
        <v>-251695.13085163999</v>
      </c>
      <c r="F909" s="11">
        <f>BT[[#This Row],[AUM]]-D908</f>
        <v>-766528.44999998808</v>
      </c>
      <c r="G909" s="11">
        <f>BT[[#This Row],[∆ AUM]]-BT[[#This Row],[effetto mercato]]</f>
        <v>-514833.31914834806</v>
      </c>
    </row>
    <row r="910" spans="1:7">
      <c r="A910" s="4">
        <v>43326</v>
      </c>
      <c r="B910">
        <v>4.8800000000000003E-2</v>
      </c>
      <c r="C910" s="6">
        <f>BT[[#This Row],[Variaz]]/100</f>
        <v>4.8800000000000004E-4</v>
      </c>
      <c r="D910" s="10">
        <f>AUM[[#This Row],[ Etica Obbligazionario Breve Termine]]</f>
        <v>309256726.49000001</v>
      </c>
      <c r="E910" s="10">
        <f>D909*BT[[#This Row],[Variazione percentuale]]</f>
        <v>150890.98812576002</v>
      </c>
      <c r="F910" s="11">
        <f>BT[[#This Row],[AUM]]-D909</f>
        <v>53881.969999969006</v>
      </c>
      <c r="G910" s="11">
        <f>BT[[#This Row],[∆ AUM]]-BT[[#This Row],[effetto mercato]]</f>
        <v>-97009.018125791015</v>
      </c>
    </row>
    <row r="911" spans="1:7">
      <c r="A911" s="4">
        <v>43328</v>
      </c>
      <c r="B911">
        <v>-3.2500000000000001E-2</v>
      </c>
      <c r="C911" s="6">
        <f>BT[[#This Row],[Variaz]]/100</f>
        <v>-3.2499999999999999E-4</v>
      </c>
      <c r="D911" s="10">
        <f>AUM[[#This Row],[ Etica Obbligazionario Breve Termine]]</f>
        <v>309096960.92000002</v>
      </c>
      <c r="E911" s="10">
        <f>D910*BT[[#This Row],[Variazione percentuale]]</f>
        <v>-100508.43610925</v>
      </c>
      <c r="F911" s="11">
        <f>BT[[#This Row],[AUM]]-D910</f>
        <v>-159765.56999999285</v>
      </c>
      <c r="G911" s="11">
        <f>BT[[#This Row],[∆ AUM]]-BT[[#This Row],[effetto mercato]]</f>
        <v>-59257.133890742844</v>
      </c>
    </row>
    <row r="912" spans="1:7">
      <c r="A912" s="4">
        <v>43329</v>
      </c>
      <c r="B912">
        <v>0</v>
      </c>
      <c r="C912" s="6">
        <f>BT[[#This Row],[Variaz]]/100</f>
        <v>0</v>
      </c>
      <c r="D912" s="10">
        <f>AUM[[#This Row],[ Etica Obbligazionario Breve Termine]]</f>
        <v>309085184.22999996</v>
      </c>
      <c r="E912" s="10">
        <f>D911*BT[[#This Row],[Variazione percentuale]]</f>
        <v>0</v>
      </c>
      <c r="F912" s="11">
        <f>BT[[#This Row],[AUM]]-D911</f>
        <v>-11776.69000005722</v>
      </c>
      <c r="G912" s="11">
        <f>BT[[#This Row],[∆ AUM]]-BT[[#This Row],[effetto mercato]]</f>
        <v>-11776.69000005722</v>
      </c>
    </row>
    <row r="913" spans="1:7">
      <c r="A913" s="4">
        <v>43332</v>
      </c>
      <c r="B913">
        <v>6.5000000000000002E-2</v>
      </c>
      <c r="C913" s="6">
        <f>BT[[#This Row],[Variaz]]/100</f>
        <v>6.4999999999999997E-4</v>
      </c>
      <c r="D913" s="10">
        <f>AUM[[#This Row],[ Etica Obbligazionario Breve Termine]]</f>
        <v>309531821.64999998</v>
      </c>
      <c r="E913" s="10">
        <f>D912*BT[[#This Row],[Variazione percentuale]]</f>
        <v>200905.36974949995</v>
      </c>
      <c r="F913" s="11">
        <f>BT[[#This Row],[AUM]]-D912</f>
        <v>446637.42000001669</v>
      </c>
      <c r="G913" s="11">
        <f>BT[[#This Row],[∆ AUM]]-BT[[#This Row],[effetto mercato]]</f>
        <v>245732.05025051674</v>
      </c>
    </row>
    <row r="914" spans="1:7">
      <c r="A914" s="4">
        <v>43333</v>
      </c>
      <c r="B914">
        <v>3.2500000000000001E-2</v>
      </c>
      <c r="C914" s="6">
        <f>BT[[#This Row],[Variaz]]/100</f>
        <v>3.2499999999999999E-4</v>
      </c>
      <c r="D914" s="10">
        <f>AUM[[#This Row],[ Etica Obbligazionario Breve Termine]]</f>
        <v>309691829.31</v>
      </c>
      <c r="E914" s="10">
        <f>D913*BT[[#This Row],[Variazione percentuale]]</f>
        <v>100597.84203624999</v>
      </c>
      <c r="F914" s="11">
        <f>BT[[#This Row],[AUM]]-D913</f>
        <v>160007.66000002623</v>
      </c>
      <c r="G914" s="11">
        <f>BT[[#This Row],[∆ AUM]]-BT[[#This Row],[effetto mercato]]</f>
        <v>59409.817963776237</v>
      </c>
    </row>
    <row r="915" spans="1:7">
      <c r="A915" s="4">
        <v>43334</v>
      </c>
      <c r="B915">
        <v>-1.6199999999999999E-2</v>
      </c>
      <c r="C915" s="6">
        <f>BT[[#This Row],[Variaz]]/100</f>
        <v>-1.6199999999999998E-4</v>
      </c>
      <c r="D915" s="10">
        <f>AUM[[#This Row],[ Etica Obbligazionario Breve Termine]]</f>
        <v>309652581.92000002</v>
      </c>
      <c r="E915" s="10">
        <f>D914*BT[[#This Row],[Variazione percentuale]]</f>
        <v>-50170.076348219991</v>
      </c>
      <c r="F915" s="11">
        <f>BT[[#This Row],[AUM]]-D914</f>
        <v>-39247.389999985695</v>
      </c>
      <c r="G915" s="11">
        <f>BT[[#This Row],[∆ AUM]]-BT[[#This Row],[effetto mercato]]</f>
        <v>10922.686348234296</v>
      </c>
    </row>
    <row r="916" spans="1:7">
      <c r="A916" s="4">
        <v>43335</v>
      </c>
      <c r="B916">
        <v>-1.6199999999999999E-2</v>
      </c>
      <c r="C916" s="6">
        <f>BT[[#This Row],[Variaz]]/100</f>
        <v>-1.6199999999999998E-4</v>
      </c>
      <c r="D916" s="10">
        <f>AUM[[#This Row],[ Etica Obbligazionario Breve Termine]]</f>
        <v>309605901.38999999</v>
      </c>
      <c r="E916" s="10">
        <f>D915*BT[[#This Row],[Variazione percentuale]]</f>
        <v>-50163.718271039994</v>
      </c>
      <c r="F916" s="11">
        <f>BT[[#This Row],[AUM]]-D915</f>
        <v>-46680.530000030994</v>
      </c>
      <c r="G916" s="11">
        <f>BT[[#This Row],[∆ AUM]]-BT[[#This Row],[effetto mercato]]</f>
        <v>3483.1882710089994</v>
      </c>
    </row>
    <row r="917" spans="1:7">
      <c r="A917" s="4">
        <v>43336</v>
      </c>
      <c r="B917">
        <v>-3.2500000000000001E-2</v>
      </c>
      <c r="C917" s="6">
        <f>BT[[#This Row],[Variaz]]/100</f>
        <v>-3.2499999999999999E-4</v>
      </c>
      <c r="D917" s="10">
        <f>AUM[[#This Row],[ Etica Obbligazionario Breve Termine]]</f>
        <v>310119143.06</v>
      </c>
      <c r="E917" s="10">
        <f>D916*BT[[#This Row],[Variazione percentuale]]</f>
        <v>-100621.91795174999</v>
      </c>
      <c r="F917" s="11">
        <f>BT[[#This Row],[AUM]]-D916</f>
        <v>513241.67000001669</v>
      </c>
      <c r="G917" s="11">
        <f>BT[[#This Row],[∆ AUM]]-BT[[#This Row],[effetto mercato]]</f>
        <v>613863.58795176668</v>
      </c>
    </row>
    <row r="918" spans="1:7">
      <c r="A918" s="4">
        <v>43339</v>
      </c>
      <c r="B918">
        <v>0</v>
      </c>
      <c r="C918" s="6">
        <f>BT[[#This Row],[Variaz]]/100</f>
        <v>0</v>
      </c>
      <c r="D918" s="10">
        <f>AUM[[#This Row],[ Etica Obbligazionario Breve Termine]]</f>
        <v>309590556.40999997</v>
      </c>
      <c r="E918" s="10">
        <f>D917*BT[[#This Row],[Variazione percentuale]]</f>
        <v>0</v>
      </c>
      <c r="F918" s="11">
        <f>BT[[#This Row],[AUM]]-D917</f>
        <v>-528586.65000003576</v>
      </c>
      <c r="G918" s="11">
        <f>BT[[#This Row],[∆ AUM]]-BT[[#This Row],[effetto mercato]]</f>
        <v>-528586.65000003576</v>
      </c>
    </row>
    <row r="919" spans="1:7">
      <c r="A919" s="4">
        <v>43340</v>
      </c>
      <c r="B919">
        <v>-3.2500000000000001E-2</v>
      </c>
      <c r="C919" s="6">
        <f>BT[[#This Row],[Variaz]]/100</f>
        <v>-3.2499999999999999E-4</v>
      </c>
      <c r="D919" s="10">
        <f>AUM[[#This Row],[ Etica Obbligazionario Breve Termine]]</f>
        <v>309428535.63</v>
      </c>
      <c r="E919" s="10">
        <f>D918*BT[[#This Row],[Variazione percentuale]]</f>
        <v>-100616.93083324998</v>
      </c>
      <c r="F919" s="11">
        <f>BT[[#This Row],[AUM]]-D918</f>
        <v>-162020.77999997139</v>
      </c>
      <c r="G919" s="11">
        <f>BT[[#This Row],[∆ AUM]]-BT[[#This Row],[effetto mercato]]</f>
        <v>-61403.849166721411</v>
      </c>
    </row>
    <row r="920" spans="1:7">
      <c r="A920" s="4">
        <v>43341</v>
      </c>
      <c r="B920">
        <v>1.6299999999999999E-2</v>
      </c>
      <c r="C920" s="6">
        <f>BT[[#This Row],[Variaz]]/100</f>
        <v>1.6299999999999998E-4</v>
      </c>
      <c r="D920" s="10">
        <f>AUM[[#This Row],[ Etica Obbligazionario Breve Termine]]</f>
        <v>309589196.55999994</v>
      </c>
      <c r="E920" s="10">
        <f>D919*BT[[#This Row],[Variazione percentuale]]</f>
        <v>50436.851307689991</v>
      </c>
      <c r="F920" s="11">
        <f>BT[[#This Row],[AUM]]-D919</f>
        <v>160660.92999994755</v>
      </c>
      <c r="G920" s="11">
        <f>BT[[#This Row],[∆ AUM]]-BT[[#This Row],[effetto mercato]]</f>
        <v>110224.07869225755</v>
      </c>
    </row>
    <row r="921" spans="1:7">
      <c r="A921" s="4">
        <v>43342</v>
      </c>
      <c r="B921">
        <v>-6.5000000000000002E-2</v>
      </c>
      <c r="C921" s="6">
        <f>BT[[#This Row],[Variaz]]/100</f>
        <v>-6.4999999999999997E-4</v>
      </c>
      <c r="D921" s="10">
        <f>AUM[[#This Row],[ Etica Obbligazionario Breve Termine]]</f>
        <v>309145050.52000004</v>
      </c>
      <c r="E921" s="10">
        <f>D920*BT[[#This Row],[Variazione percentuale]]</f>
        <v>-201232.97776399995</v>
      </c>
      <c r="F921" s="11">
        <f>BT[[#This Row],[AUM]]-D920</f>
        <v>-444146.03999990225</v>
      </c>
      <c r="G921" s="11">
        <f>BT[[#This Row],[∆ AUM]]-BT[[#This Row],[effetto mercato]]</f>
        <v>-242913.0622359023</v>
      </c>
    </row>
    <row r="922" spans="1:7">
      <c r="A922" s="4">
        <v>43343</v>
      </c>
      <c r="B922">
        <v>-1.6299999999999999E-2</v>
      </c>
      <c r="C922" s="6">
        <f>BT[[#This Row],[Variaz]]/100</f>
        <v>-1.6299999999999998E-4</v>
      </c>
      <c r="D922" s="10">
        <f>AUM[[#This Row],[ Etica Obbligazionario Breve Termine]]</f>
        <v>308753049.06999999</v>
      </c>
      <c r="E922" s="10">
        <f>D921*BT[[#This Row],[Variazione percentuale]]</f>
        <v>-50390.643234759998</v>
      </c>
      <c r="F922" s="11">
        <f>BT[[#This Row],[AUM]]-D921</f>
        <v>-392001.45000004768</v>
      </c>
      <c r="G922" s="11">
        <f>BT[[#This Row],[∆ AUM]]-BT[[#This Row],[effetto mercato]]</f>
        <v>-341610.80676528771</v>
      </c>
    </row>
    <row r="923" spans="1:7">
      <c r="A923" s="4">
        <v>43346</v>
      </c>
      <c r="B923">
        <v>1.6299999999999999E-2</v>
      </c>
      <c r="C923" s="6">
        <f>BT[[#This Row],[Variaz]]/100</f>
        <v>1.6299999999999998E-4</v>
      </c>
      <c r="D923" s="10">
        <f>AUM[[#This Row],[ Etica Obbligazionario Breve Termine]]</f>
        <v>308626640.24000001</v>
      </c>
      <c r="E923" s="10">
        <f>D922*BT[[#This Row],[Variazione percentuale]]</f>
        <v>50326.746998409995</v>
      </c>
      <c r="F923" s="11">
        <f>BT[[#This Row],[AUM]]-D922</f>
        <v>-126408.82999998331</v>
      </c>
      <c r="G923" s="11">
        <f>BT[[#This Row],[∆ AUM]]-BT[[#This Row],[effetto mercato]]</f>
        <v>-176735.57699839331</v>
      </c>
    </row>
    <row r="924" spans="1:7">
      <c r="A924" s="4">
        <v>43347</v>
      </c>
      <c r="B924">
        <v>8.1299999999999997E-2</v>
      </c>
      <c r="C924" s="6">
        <f>BT[[#This Row],[Variaz]]/100</f>
        <v>8.1299999999999992E-4</v>
      </c>
      <c r="D924" s="10">
        <f>AUM[[#This Row],[ Etica Obbligazionario Breve Termine]]</f>
        <v>308797132.64999998</v>
      </c>
      <c r="E924" s="10">
        <f>D923*BT[[#This Row],[Variazione percentuale]]</f>
        <v>250913.45851511997</v>
      </c>
      <c r="F924" s="11">
        <f>BT[[#This Row],[AUM]]-D923</f>
        <v>170492.40999996662</v>
      </c>
      <c r="G924" s="11">
        <f>BT[[#This Row],[∆ AUM]]-BT[[#This Row],[effetto mercato]]</f>
        <v>-80421.04851515335</v>
      </c>
    </row>
    <row r="925" spans="1:7">
      <c r="A925" s="4">
        <v>43348</v>
      </c>
      <c r="B925">
        <v>1.6299999999999999E-2</v>
      </c>
      <c r="C925" s="6">
        <f>BT[[#This Row],[Variaz]]/100</f>
        <v>1.6299999999999998E-4</v>
      </c>
      <c r="D925" s="10">
        <f>AUM[[#This Row],[ Etica Obbligazionario Breve Termine]]</f>
        <v>308805234.34999996</v>
      </c>
      <c r="E925" s="10">
        <f>D924*BT[[#This Row],[Variazione percentuale]]</f>
        <v>50333.932621949993</v>
      </c>
      <c r="F925" s="11">
        <f>BT[[#This Row],[AUM]]-D924</f>
        <v>8101.6999999880791</v>
      </c>
      <c r="G925" s="11">
        <f>BT[[#This Row],[∆ AUM]]-BT[[#This Row],[effetto mercato]]</f>
        <v>-42232.232621961914</v>
      </c>
    </row>
    <row r="926" spans="1:7">
      <c r="A926" s="4">
        <v>43349</v>
      </c>
      <c r="B926">
        <v>3.2500000000000001E-2</v>
      </c>
      <c r="C926" s="6">
        <f>BT[[#This Row],[Variaz]]/100</f>
        <v>3.2499999999999999E-4</v>
      </c>
      <c r="D926" s="10">
        <f>AUM[[#This Row],[ Etica Obbligazionario Breve Termine]]</f>
        <v>308814300.28000003</v>
      </c>
      <c r="E926" s="10">
        <f>D925*BT[[#This Row],[Variazione percentuale]]</f>
        <v>100361.70116374998</v>
      </c>
      <c r="F926" s="11">
        <f>BT[[#This Row],[AUM]]-D925</f>
        <v>9065.9300000667572</v>
      </c>
      <c r="G926" s="11">
        <f>BT[[#This Row],[∆ AUM]]-BT[[#This Row],[effetto mercato]]</f>
        <v>-91295.771163683225</v>
      </c>
    </row>
    <row r="927" spans="1:7">
      <c r="A927" s="4">
        <v>43350</v>
      </c>
      <c r="B927">
        <v>0</v>
      </c>
      <c r="C927" s="6">
        <f>BT[[#This Row],[Variaz]]/100</f>
        <v>0</v>
      </c>
      <c r="D927" s="10">
        <f>AUM[[#This Row],[ Etica Obbligazionario Breve Termine]]</f>
        <v>308779321.37</v>
      </c>
      <c r="E927" s="10">
        <f>D926*BT[[#This Row],[Variazione percentuale]]</f>
        <v>0</v>
      </c>
      <c r="F927" s="11">
        <f>BT[[#This Row],[AUM]]-D926</f>
        <v>-34978.910000026226</v>
      </c>
      <c r="G927" s="11">
        <f>BT[[#This Row],[∆ AUM]]-BT[[#This Row],[effetto mercato]]</f>
        <v>-34978.910000026226</v>
      </c>
    </row>
    <row r="928" spans="1:7">
      <c r="A928" s="4">
        <v>43353</v>
      </c>
      <c r="B928">
        <v>8.1199999999999994E-2</v>
      </c>
      <c r="C928" s="6">
        <f>BT[[#This Row],[Variaz]]/100</f>
        <v>8.119999999999999E-4</v>
      </c>
      <c r="D928" s="10">
        <f>AUM[[#This Row],[ Etica Obbligazionario Breve Termine]]</f>
        <v>308726298.94</v>
      </c>
      <c r="E928" s="10">
        <f>D927*BT[[#This Row],[Variazione percentuale]]</f>
        <v>250728.80895243998</v>
      </c>
      <c r="F928" s="11">
        <f>BT[[#This Row],[AUM]]-D927</f>
        <v>-53022.430000007153</v>
      </c>
      <c r="G928" s="11">
        <f>BT[[#This Row],[∆ AUM]]-BT[[#This Row],[effetto mercato]]</f>
        <v>-303751.23895244714</v>
      </c>
    </row>
    <row r="929" spans="1:7">
      <c r="A929" s="4">
        <v>43354</v>
      </c>
      <c r="B929">
        <v>-1.6199999999999999E-2</v>
      </c>
      <c r="C929" s="6">
        <f>BT[[#This Row],[Variaz]]/100</f>
        <v>-1.6199999999999998E-4</v>
      </c>
      <c r="D929" s="10">
        <f>AUM[[#This Row],[ Etica Obbligazionario Breve Termine]]</f>
        <v>308633236.20999998</v>
      </c>
      <c r="E929" s="10">
        <f>D928*BT[[#This Row],[Variazione percentuale]]</f>
        <v>-50013.660428279996</v>
      </c>
      <c r="F929" s="11">
        <f>BT[[#This Row],[AUM]]-D928</f>
        <v>-93062.730000019073</v>
      </c>
      <c r="G929" s="11">
        <f>BT[[#This Row],[∆ AUM]]-BT[[#This Row],[effetto mercato]]</f>
        <v>-43049.069571739077</v>
      </c>
    </row>
    <row r="930" spans="1:7">
      <c r="A930" s="4">
        <v>43355</v>
      </c>
      <c r="B930">
        <v>0</v>
      </c>
      <c r="C930" s="6">
        <f>BT[[#This Row],[Variaz]]/100</f>
        <v>0</v>
      </c>
      <c r="D930" s="10">
        <f>AUM[[#This Row],[ Etica Obbligazionario Breve Termine]]</f>
        <v>308549905.89000005</v>
      </c>
      <c r="E930" s="10">
        <f>D929*BT[[#This Row],[Variazione percentuale]]</f>
        <v>0</v>
      </c>
      <c r="F930" s="11">
        <f>BT[[#This Row],[AUM]]-D929</f>
        <v>-83330.319999933243</v>
      </c>
      <c r="G930" s="11">
        <f>BT[[#This Row],[∆ AUM]]-BT[[#This Row],[effetto mercato]]</f>
        <v>-83330.319999933243</v>
      </c>
    </row>
    <row r="931" spans="1:7">
      <c r="A931" s="4">
        <v>43356</v>
      </c>
      <c r="B931">
        <v>-3.2500000000000001E-2</v>
      </c>
      <c r="C931" s="6">
        <f>BT[[#This Row],[Variaz]]/100</f>
        <v>-3.2499999999999999E-4</v>
      </c>
      <c r="D931" s="10">
        <f>AUM[[#This Row],[ Etica Obbligazionario Breve Termine]]</f>
        <v>308284741.22000003</v>
      </c>
      <c r="E931" s="10">
        <f>D930*BT[[#This Row],[Variazione percentuale]]</f>
        <v>-100278.71941425001</v>
      </c>
      <c r="F931" s="11">
        <f>BT[[#This Row],[AUM]]-D930</f>
        <v>-265164.67000001669</v>
      </c>
      <c r="G931" s="11">
        <f>BT[[#This Row],[∆ AUM]]-BT[[#This Row],[effetto mercato]]</f>
        <v>-164885.9505857667</v>
      </c>
    </row>
    <row r="932" spans="1:7">
      <c r="A932" s="4">
        <v>43357</v>
      </c>
      <c r="B932">
        <v>-1.6199999999999999E-2</v>
      </c>
      <c r="C932" s="6">
        <f>BT[[#This Row],[Variaz]]/100</f>
        <v>-1.6199999999999998E-4</v>
      </c>
      <c r="D932" s="10">
        <f>AUM[[#This Row],[ Etica Obbligazionario Breve Termine]]</f>
        <v>308201883.06</v>
      </c>
      <c r="E932" s="10">
        <f>D931*BT[[#This Row],[Variazione percentuale]]</f>
        <v>-49942.128077640002</v>
      </c>
      <c r="F932" s="11">
        <f>BT[[#This Row],[AUM]]-D931</f>
        <v>-82858.160000026226</v>
      </c>
      <c r="G932" s="11">
        <f>BT[[#This Row],[∆ AUM]]-BT[[#This Row],[effetto mercato]]</f>
        <v>-32916.031922386224</v>
      </c>
    </row>
    <row r="933" spans="1:7">
      <c r="A933" s="4">
        <v>43360</v>
      </c>
      <c r="B933">
        <v>6.5000000000000002E-2</v>
      </c>
      <c r="C933" s="6">
        <f>BT[[#This Row],[Variaz]]/100</f>
        <v>6.4999999999999997E-4</v>
      </c>
      <c r="D933" s="10">
        <f>AUM[[#This Row],[ Etica Obbligazionario Breve Termine]]</f>
        <v>308380659.5</v>
      </c>
      <c r="E933" s="10">
        <f>D932*BT[[#This Row],[Variazione percentuale]]</f>
        <v>200331.22398899999</v>
      </c>
      <c r="F933" s="11">
        <f>BT[[#This Row],[AUM]]-D932</f>
        <v>178776.43999999762</v>
      </c>
      <c r="G933" s="11">
        <f>BT[[#This Row],[∆ AUM]]-BT[[#This Row],[effetto mercato]]</f>
        <v>-21554.783989002375</v>
      </c>
    </row>
    <row r="934" spans="1:7">
      <c r="A934" s="4">
        <v>43361</v>
      </c>
      <c r="B934">
        <v>1.6199999999999999E-2</v>
      </c>
      <c r="C934" s="6">
        <f>BT[[#This Row],[Variaz]]/100</f>
        <v>1.6199999999999998E-4</v>
      </c>
      <c r="D934" s="10">
        <f>AUM[[#This Row],[ Etica Obbligazionario Breve Termine]]</f>
        <v>308152718.49000001</v>
      </c>
      <c r="E934" s="10">
        <f>D933*BT[[#This Row],[Variazione percentuale]]</f>
        <v>49957.66683899999</v>
      </c>
      <c r="F934" s="11">
        <f>BT[[#This Row],[AUM]]-D933</f>
        <v>-227941.00999999046</v>
      </c>
      <c r="G934" s="11">
        <f>BT[[#This Row],[∆ AUM]]-BT[[#This Row],[effetto mercato]]</f>
        <v>-277898.67683899048</v>
      </c>
    </row>
    <row r="935" spans="1:7">
      <c r="A935" s="4">
        <v>43362</v>
      </c>
      <c r="B935">
        <v>-3.2500000000000001E-2</v>
      </c>
      <c r="C935" s="6">
        <f>BT[[#This Row],[Variaz]]/100</f>
        <v>-3.2499999999999999E-4</v>
      </c>
      <c r="D935" s="10">
        <f>AUM[[#This Row],[ Etica Obbligazionario Breve Termine]]</f>
        <v>307952014.00999999</v>
      </c>
      <c r="E935" s="10">
        <f>D934*BT[[#This Row],[Variazione percentuale]]</f>
        <v>-100149.63350924999</v>
      </c>
      <c r="F935" s="11">
        <f>BT[[#This Row],[AUM]]-D934</f>
        <v>-200704.48000001907</v>
      </c>
      <c r="G935" s="11">
        <f>BT[[#This Row],[∆ AUM]]-BT[[#This Row],[effetto mercato]]</f>
        <v>-100554.84649076908</v>
      </c>
    </row>
    <row r="936" spans="1:7">
      <c r="A936" s="4">
        <v>43363</v>
      </c>
      <c r="B936">
        <v>-1.6199999999999999E-2</v>
      </c>
      <c r="C936" s="6">
        <f>BT[[#This Row],[Variaz]]/100</f>
        <v>-1.6199999999999998E-4</v>
      </c>
      <c r="D936" s="10">
        <f>AUM[[#This Row],[ Etica Obbligazionario Breve Termine]]</f>
        <v>307642499.11000001</v>
      </c>
      <c r="E936" s="10">
        <f>D935*BT[[#This Row],[Variazione percentuale]]</f>
        <v>-49888.22626961999</v>
      </c>
      <c r="F936" s="11">
        <f>BT[[#This Row],[AUM]]-D935</f>
        <v>-309514.89999997616</v>
      </c>
      <c r="G936" s="11">
        <f>BT[[#This Row],[∆ AUM]]-BT[[#This Row],[effetto mercato]]</f>
        <v>-259626.67373035615</v>
      </c>
    </row>
    <row r="937" spans="1:7">
      <c r="A937" s="4">
        <v>43364</v>
      </c>
      <c r="B937">
        <v>1.6199999999999999E-2</v>
      </c>
      <c r="C937" s="6">
        <f>BT[[#This Row],[Variaz]]/100</f>
        <v>1.6199999999999998E-4</v>
      </c>
      <c r="D937" s="10">
        <f>AUM[[#This Row],[ Etica Obbligazionario Breve Termine]]</f>
        <v>307632701.29999995</v>
      </c>
      <c r="E937" s="10">
        <f>D936*BT[[#This Row],[Variazione percentuale]]</f>
        <v>49838.084855819994</v>
      </c>
      <c r="F937" s="11">
        <f>BT[[#This Row],[AUM]]-D936</f>
        <v>-9797.8100000619888</v>
      </c>
      <c r="G937" s="11">
        <f>BT[[#This Row],[∆ AUM]]-BT[[#This Row],[effetto mercato]]</f>
        <v>-59635.894855881983</v>
      </c>
    </row>
    <row r="938" spans="1:7">
      <c r="A938" s="4">
        <v>43367</v>
      </c>
      <c r="B938">
        <v>-4.87E-2</v>
      </c>
      <c r="C938" s="6">
        <f>BT[[#This Row],[Variaz]]/100</f>
        <v>-4.8700000000000002E-4</v>
      </c>
      <c r="D938" s="10">
        <f>AUM[[#This Row],[ Etica Obbligazionario Breve Termine]]</f>
        <v>307528418.57000005</v>
      </c>
      <c r="E938" s="10">
        <f>D937*BT[[#This Row],[Variazione percentuale]]</f>
        <v>-149817.12553309998</v>
      </c>
      <c r="F938" s="11">
        <f>BT[[#This Row],[AUM]]-D937</f>
        <v>-104282.72999989986</v>
      </c>
      <c r="G938" s="11">
        <f>BT[[#This Row],[∆ AUM]]-BT[[#This Row],[effetto mercato]]</f>
        <v>45534.395533200121</v>
      </c>
    </row>
    <row r="939" spans="1:7">
      <c r="A939" s="4">
        <v>43368</v>
      </c>
      <c r="B939">
        <v>3.2500000000000001E-2</v>
      </c>
      <c r="C939" s="6">
        <f>BT[[#This Row],[Variaz]]/100</f>
        <v>3.2499999999999999E-4</v>
      </c>
      <c r="D939" s="10">
        <f>AUM[[#This Row],[ Etica Obbligazionario Breve Termine]]</f>
        <v>307730147.19999999</v>
      </c>
      <c r="E939" s="10">
        <f>D938*BT[[#This Row],[Variazione percentuale]]</f>
        <v>99946.736035250011</v>
      </c>
      <c r="F939" s="11">
        <f>BT[[#This Row],[AUM]]-D938</f>
        <v>201728.62999993563</v>
      </c>
      <c r="G939" s="11">
        <f>BT[[#This Row],[∆ AUM]]-BT[[#This Row],[effetto mercato]]</f>
        <v>101781.89396468562</v>
      </c>
    </row>
    <row r="940" spans="1:7">
      <c r="A940" s="4">
        <v>43369</v>
      </c>
      <c r="B940">
        <v>1.6199999999999999E-2</v>
      </c>
      <c r="C940" s="6">
        <f>BT[[#This Row],[Variaz]]/100</f>
        <v>1.6199999999999998E-4</v>
      </c>
      <c r="D940" s="10">
        <f>AUM[[#This Row],[ Etica Obbligazionario Breve Termine]]</f>
        <v>308047653.53999996</v>
      </c>
      <c r="E940" s="10">
        <f>D939*BT[[#This Row],[Variazione percentuale]]</f>
        <v>49852.283846399994</v>
      </c>
      <c r="F940" s="11">
        <f>BT[[#This Row],[AUM]]-D939</f>
        <v>317506.33999997377</v>
      </c>
      <c r="G940" s="11">
        <f>BT[[#This Row],[∆ AUM]]-BT[[#This Row],[effetto mercato]]</f>
        <v>267654.05615357379</v>
      </c>
    </row>
    <row r="941" spans="1:7">
      <c r="A941" s="4">
        <v>43370</v>
      </c>
      <c r="B941">
        <v>-1.6199999999999999E-2</v>
      </c>
      <c r="C941" s="6">
        <f>BT[[#This Row],[Variaz]]/100</f>
        <v>-1.6199999999999998E-4</v>
      </c>
      <c r="D941" s="10">
        <f>AUM[[#This Row],[ Etica Obbligazionario Breve Termine]]</f>
        <v>307662759.86000001</v>
      </c>
      <c r="E941" s="10">
        <f>D940*BT[[#This Row],[Variazione percentuale]]</f>
        <v>-49903.719873479989</v>
      </c>
      <c r="F941" s="11">
        <f>BT[[#This Row],[AUM]]-D940</f>
        <v>-384893.67999994755</v>
      </c>
      <c r="G941" s="11">
        <f>BT[[#This Row],[∆ AUM]]-BT[[#This Row],[effetto mercato]]</f>
        <v>-334989.96012646757</v>
      </c>
    </row>
    <row r="942" spans="1:7">
      <c r="A942" s="4">
        <v>43371</v>
      </c>
      <c r="B942">
        <v>-6.4899999999999999E-2</v>
      </c>
      <c r="C942" s="6">
        <f>BT[[#This Row],[Variaz]]/100</f>
        <v>-6.4899999999999995E-4</v>
      </c>
      <c r="D942" s="10">
        <f>AUM[[#This Row],[ Etica Obbligazionario Breve Termine]]</f>
        <v>307358005.00999999</v>
      </c>
      <c r="E942" s="10">
        <f>D941*BT[[#This Row],[Variazione percentuale]]</f>
        <v>-199673.13114913998</v>
      </c>
      <c r="F942" s="11">
        <f>BT[[#This Row],[AUM]]-D941</f>
        <v>-304754.85000002384</v>
      </c>
      <c r="G942" s="11">
        <f>BT[[#This Row],[∆ AUM]]-BT[[#This Row],[effetto mercato]]</f>
        <v>-105081.71885088386</v>
      </c>
    </row>
    <row r="943" spans="1:7">
      <c r="A943" s="4">
        <v>43374</v>
      </c>
      <c r="B943">
        <v>-6.5000000000000002E-2</v>
      </c>
      <c r="C943" s="6">
        <f>BT[[#This Row],[Variaz]]/100</f>
        <v>-6.4999999999999997E-4</v>
      </c>
      <c r="D943" s="10">
        <f>AUM[[#This Row],[ Etica Obbligazionario Breve Termine]]</f>
        <v>308045973.25</v>
      </c>
      <c r="E943" s="10">
        <f>D942*BT[[#This Row],[Variazione percentuale]]</f>
        <v>-199782.70325649998</v>
      </c>
      <c r="F943" s="11">
        <f>BT[[#This Row],[AUM]]-D942</f>
        <v>687968.24000000954</v>
      </c>
      <c r="G943" s="11">
        <f>BT[[#This Row],[∆ AUM]]-BT[[#This Row],[effetto mercato]]</f>
        <v>887750.94325650949</v>
      </c>
    </row>
    <row r="944" spans="1:7">
      <c r="A944" s="4">
        <v>43375</v>
      </c>
      <c r="B944">
        <v>-3.2500000000000001E-2</v>
      </c>
      <c r="C944" s="6">
        <f>BT[[#This Row],[Variaz]]/100</f>
        <v>-3.2499999999999999E-4</v>
      </c>
      <c r="D944" s="10">
        <f>AUM[[#This Row],[ Etica Obbligazionario Breve Termine]]</f>
        <v>307796064.97000003</v>
      </c>
      <c r="E944" s="10">
        <f>D943*BT[[#This Row],[Variazione percentuale]]</f>
        <v>-100114.94130625</v>
      </c>
      <c r="F944" s="11">
        <f>BT[[#This Row],[AUM]]-D943</f>
        <v>-249908.27999997139</v>
      </c>
      <c r="G944" s="11">
        <f>BT[[#This Row],[∆ AUM]]-BT[[#This Row],[effetto mercato]]</f>
        <v>-149793.33869372139</v>
      </c>
    </row>
    <row r="945" spans="1:7">
      <c r="A945" s="4">
        <v>43376</v>
      </c>
      <c r="B945">
        <v>8.1299999999999997E-2</v>
      </c>
      <c r="C945" s="6">
        <f>BT[[#This Row],[Variaz]]/100</f>
        <v>8.1299999999999992E-4</v>
      </c>
      <c r="D945" s="10">
        <f>AUM[[#This Row],[ Etica Obbligazionario Breve Termine]]</f>
        <v>307998847.21000004</v>
      </c>
      <c r="E945" s="10">
        <f>D944*BT[[#This Row],[Variazione percentuale]]</f>
        <v>250238.20082060999</v>
      </c>
      <c r="F945" s="11">
        <f>BT[[#This Row],[AUM]]-D944</f>
        <v>202782.24000000954</v>
      </c>
      <c r="G945" s="11">
        <f>BT[[#This Row],[∆ AUM]]-BT[[#This Row],[effetto mercato]]</f>
        <v>-47455.960820600449</v>
      </c>
    </row>
    <row r="946" spans="1:7">
      <c r="A946" s="4">
        <v>43377</v>
      </c>
      <c r="B946">
        <v>-1.6199999999999999E-2</v>
      </c>
      <c r="C946" s="6">
        <f>BT[[#This Row],[Variaz]]/100</f>
        <v>-1.6199999999999998E-4</v>
      </c>
      <c r="D946" s="10">
        <f>AUM[[#This Row],[ Etica Obbligazionario Breve Termine]]</f>
        <v>307850045.56999999</v>
      </c>
      <c r="E946" s="10">
        <f>D945*BT[[#This Row],[Variazione percentuale]]</f>
        <v>-49895.81324802</v>
      </c>
      <c r="F946" s="11">
        <f>BT[[#This Row],[AUM]]-D945</f>
        <v>-148801.6400000453</v>
      </c>
      <c r="G946" s="11">
        <f>BT[[#This Row],[∆ AUM]]-BT[[#This Row],[effetto mercato]]</f>
        <v>-98905.826752025299</v>
      </c>
    </row>
    <row r="947" spans="1:7">
      <c r="A947" s="4">
        <v>43378</v>
      </c>
      <c r="B947">
        <v>-4.8800000000000003E-2</v>
      </c>
      <c r="C947" s="6">
        <f>BT[[#This Row],[Variaz]]/100</f>
        <v>-4.8800000000000004E-4</v>
      </c>
      <c r="D947" s="10">
        <f>AUM[[#This Row],[ Etica Obbligazionario Breve Termine]]</f>
        <v>307787166.31999999</v>
      </c>
      <c r="E947" s="10">
        <f>D946*BT[[#This Row],[Variazione percentuale]]</f>
        <v>-150230.82223816001</v>
      </c>
      <c r="F947" s="11">
        <f>BT[[#This Row],[AUM]]-D946</f>
        <v>-62879.25</v>
      </c>
      <c r="G947" s="11">
        <f>BT[[#This Row],[∆ AUM]]-BT[[#This Row],[effetto mercato]]</f>
        <v>87351.572238160006</v>
      </c>
    </row>
    <row r="948" spans="1:7">
      <c r="A948" s="4">
        <v>43381</v>
      </c>
      <c r="B948">
        <v>-4.8800000000000003E-2</v>
      </c>
      <c r="C948" s="6">
        <f>BT[[#This Row],[Variaz]]/100</f>
        <v>-4.8800000000000004E-4</v>
      </c>
      <c r="D948" s="10">
        <f>AUM[[#This Row],[ Etica Obbligazionario Breve Termine]]</f>
        <v>307501260.44000006</v>
      </c>
      <c r="E948" s="10">
        <f>D947*BT[[#This Row],[Variazione percentuale]]</f>
        <v>-150200.13716416</v>
      </c>
      <c r="F948" s="11">
        <f>BT[[#This Row],[AUM]]-D947</f>
        <v>-285905.87999993563</v>
      </c>
      <c r="G948" s="11">
        <f>BT[[#This Row],[∆ AUM]]-BT[[#This Row],[effetto mercato]]</f>
        <v>-135705.74283577563</v>
      </c>
    </row>
    <row r="949" spans="1:7">
      <c r="A949" s="4">
        <v>43382</v>
      </c>
      <c r="B949">
        <v>4.8800000000000003E-2</v>
      </c>
      <c r="C949" s="6">
        <f>BT[[#This Row],[Variaz]]/100</f>
        <v>4.8800000000000004E-4</v>
      </c>
      <c r="D949" s="10">
        <f>AUM[[#This Row],[ Etica Obbligazionario Breve Termine]]</f>
        <v>307386407.50999999</v>
      </c>
      <c r="E949" s="10">
        <f>D948*BT[[#This Row],[Variazione percentuale]]</f>
        <v>150060.61509472004</v>
      </c>
      <c r="F949" s="11">
        <f>BT[[#This Row],[AUM]]-D948</f>
        <v>-114852.93000006676</v>
      </c>
      <c r="G949" s="11">
        <f>BT[[#This Row],[∆ AUM]]-BT[[#This Row],[effetto mercato]]</f>
        <v>-264913.54509478679</v>
      </c>
    </row>
    <row r="950" spans="1:7">
      <c r="A950" s="4">
        <v>43383</v>
      </c>
      <c r="B950">
        <v>0</v>
      </c>
      <c r="C950" s="6">
        <f>BT[[#This Row],[Variaz]]/100</f>
        <v>0</v>
      </c>
      <c r="D950" s="10">
        <f>AUM[[#This Row],[ Etica Obbligazionario Breve Termine]]</f>
        <v>307188650.31999999</v>
      </c>
      <c r="E950" s="10">
        <f>D949*BT[[#This Row],[Variazione percentuale]]</f>
        <v>0</v>
      </c>
      <c r="F950" s="11">
        <f>BT[[#This Row],[AUM]]-D949</f>
        <v>-197757.18999999762</v>
      </c>
      <c r="G950" s="11">
        <f>BT[[#This Row],[∆ AUM]]-BT[[#This Row],[effetto mercato]]</f>
        <v>-197757.18999999762</v>
      </c>
    </row>
    <row r="951" spans="1:7">
      <c r="A951" s="4">
        <v>43384</v>
      </c>
      <c r="B951">
        <v>-3.2500000000000001E-2</v>
      </c>
      <c r="C951" s="6">
        <f>BT[[#This Row],[Variaz]]/100</f>
        <v>-3.2499999999999999E-4</v>
      </c>
      <c r="D951" s="10">
        <f>AUM[[#This Row],[ Etica Obbligazionario Breve Termine]]</f>
        <v>307143698.74000001</v>
      </c>
      <c r="E951" s="10">
        <f>D950*BT[[#This Row],[Variazione percentuale]]</f>
        <v>-99836.31135399999</v>
      </c>
      <c r="F951" s="11">
        <f>BT[[#This Row],[AUM]]-D950</f>
        <v>-44951.579999983311</v>
      </c>
      <c r="G951" s="11">
        <f>BT[[#This Row],[∆ AUM]]-BT[[#This Row],[effetto mercato]]</f>
        <v>54884.73135401668</v>
      </c>
    </row>
    <row r="952" spans="1:7">
      <c r="A952" s="4">
        <v>43385</v>
      </c>
      <c r="B952">
        <v>0</v>
      </c>
      <c r="C952" s="6">
        <f>BT[[#This Row],[Variaz]]/100</f>
        <v>0</v>
      </c>
      <c r="D952" s="10">
        <f>AUM[[#This Row],[ Etica Obbligazionario Breve Termine]]</f>
        <v>306999766.04000002</v>
      </c>
      <c r="E952" s="10">
        <f>D951*BT[[#This Row],[Variazione percentuale]]</f>
        <v>0</v>
      </c>
      <c r="F952" s="11">
        <f>BT[[#This Row],[AUM]]-D951</f>
        <v>-143932.69999998808</v>
      </c>
      <c r="G952" s="11">
        <f>BT[[#This Row],[∆ AUM]]-BT[[#This Row],[effetto mercato]]</f>
        <v>-143932.69999998808</v>
      </c>
    </row>
    <row r="953" spans="1:7">
      <c r="A953" s="4">
        <v>43388</v>
      </c>
      <c r="B953">
        <v>1.6299999999999999E-2</v>
      </c>
      <c r="C953" s="6">
        <f>BT[[#This Row],[Variaz]]/100</f>
        <v>1.6299999999999998E-4</v>
      </c>
      <c r="D953" s="10">
        <f>AUM[[#This Row],[ Etica Obbligazionario Breve Termine]]</f>
        <v>307840723.64000005</v>
      </c>
      <c r="E953" s="10">
        <f>D952*BT[[#This Row],[Variazione percentuale]]</f>
        <v>50040.961864519995</v>
      </c>
      <c r="F953" s="11">
        <f>BT[[#This Row],[AUM]]-D952</f>
        <v>840957.60000002384</v>
      </c>
      <c r="G953" s="11">
        <f>BT[[#This Row],[∆ AUM]]-BT[[#This Row],[effetto mercato]]</f>
        <v>790916.63813550386</v>
      </c>
    </row>
    <row r="954" spans="1:7">
      <c r="A954" s="4">
        <v>43389</v>
      </c>
      <c r="B954">
        <v>3.2500000000000001E-2</v>
      </c>
      <c r="C954" s="6">
        <f>BT[[#This Row],[Variaz]]/100</f>
        <v>3.2499999999999999E-4</v>
      </c>
      <c r="D954" s="10">
        <f>AUM[[#This Row],[ Etica Obbligazionario Breve Termine]]</f>
        <v>307866747.63999999</v>
      </c>
      <c r="E954" s="10">
        <f>D953*BT[[#This Row],[Variazione percentuale]]</f>
        <v>100048.23518300001</v>
      </c>
      <c r="F954" s="11">
        <f>BT[[#This Row],[AUM]]-D953</f>
        <v>26023.999999940395</v>
      </c>
      <c r="G954" s="11">
        <f>BT[[#This Row],[∆ AUM]]-BT[[#This Row],[effetto mercato]]</f>
        <v>-74024.235183059616</v>
      </c>
    </row>
    <row r="955" spans="1:7">
      <c r="A955" s="4">
        <v>43390</v>
      </c>
      <c r="B955">
        <v>-1.6299999999999999E-2</v>
      </c>
      <c r="C955" s="6">
        <f>BT[[#This Row],[Variaz]]/100</f>
        <v>-1.6299999999999998E-4</v>
      </c>
      <c r="D955" s="10">
        <f>AUM[[#This Row],[ Etica Obbligazionario Breve Termine]]</f>
        <v>307496328.32999998</v>
      </c>
      <c r="E955" s="10">
        <f>D954*BT[[#This Row],[Variazione percentuale]]</f>
        <v>-50182.279865319993</v>
      </c>
      <c r="F955" s="11">
        <f>BT[[#This Row],[AUM]]-D954</f>
        <v>-370419.31000000238</v>
      </c>
      <c r="G955" s="11">
        <f>BT[[#This Row],[∆ AUM]]-BT[[#This Row],[effetto mercato]]</f>
        <v>-320237.03013468237</v>
      </c>
    </row>
    <row r="956" spans="1:7">
      <c r="A956" s="4">
        <v>43391</v>
      </c>
      <c r="B956">
        <v>-6.5000000000000002E-2</v>
      </c>
      <c r="C956" s="6">
        <f>BT[[#This Row],[Variaz]]/100</f>
        <v>-6.4999999999999997E-4</v>
      </c>
      <c r="D956" s="10">
        <f>AUM[[#This Row],[ Etica Obbligazionario Breve Termine]]</f>
        <v>306721445.75</v>
      </c>
      <c r="E956" s="10">
        <f>D955*BT[[#This Row],[Variazione percentuale]]</f>
        <v>-199872.61341449997</v>
      </c>
      <c r="F956" s="11">
        <f>BT[[#This Row],[AUM]]-D955</f>
        <v>-774882.57999998331</v>
      </c>
      <c r="G956" s="11">
        <f>BT[[#This Row],[∆ AUM]]-BT[[#This Row],[effetto mercato]]</f>
        <v>-575009.9665854834</v>
      </c>
    </row>
    <row r="957" spans="1:7">
      <c r="A957" s="4">
        <v>43392</v>
      </c>
      <c r="B957">
        <v>0.1139</v>
      </c>
      <c r="C957" s="6">
        <f>BT[[#This Row],[Variaz]]/100</f>
        <v>1.139E-3</v>
      </c>
      <c r="D957" s="10">
        <f>AUM[[#This Row],[ Etica Obbligazionario Breve Termine]]</f>
        <v>306709927.24000001</v>
      </c>
      <c r="E957" s="10">
        <f>D956*BT[[#This Row],[Variazione percentuale]]</f>
        <v>349355.72670925001</v>
      </c>
      <c r="F957" s="11">
        <f>BT[[#This Row],[AUM]]-D956</f>
        <v>-11518.509999990463</v>
      </c>
      <c r="G957" s="11">
        <f>BT[[#This Row],[∆ AUM]]-BT[[#This Row],[effetto mercato]]</f>
        <v>-360874.23670924047</v>
      </c>
    </row>
    <row r="958" spans="1:7">
      <c r="A958" s="4">
        <v>43395</v>
      </c>
      <c r="B958">
        <v>-1.6299999999999999E-2</v>
      </c>
      <c r="C958" s="6">
        <f>BT[[#This Row],[Variaz]]/100</f>
        <v>-1.6299999999999998E-4</v>
      </c>
      <c r="D958" s="10">
        <f>AUM[[#This Row],[ Etica Obbligazionario Breve Termine]]</f>
        <v>305352259.88999999</v>
      </c>
      <c r="E958" s="10">
        <f>D957*BT[[#This Row],[Variazione percentuale]]</f>
        <v>-49993.718140119992</v>
      </c>
      <c r="F958" s="11">
        <f>BT[[#This Row],[AUM]]-D957</f>
        <v>-1357667.3500000238</v>
      </c>
      <c r="G958" s="11">
        <f>BT[[#This Row],[∆ AUM]]-BT[[#This Row],[effetto mercato]]</f>
        <v>-1307673.6318599039</v>
      </c>
    </row>
    <row r="959" spans="1:7">
      <c r="A959" s="4">
        <v>43396</v>
      </c>
      <c r="B959">
        <v>-3.2500000000000001E-2</v>
      </c>
      <c r="C959" s="6">
        <f>BT[[#This Row],[Variaz]]/100</f>
        <v>-3.2499999999999999E-4</v>
      </c>
      <c r="D959" s="10">
        <f>AUM[[#This Row],[ Etica Obbligazionario Breve Termine]]</f>
        <v>305201950.04000002</v>
      </c>
      <c r="E959" s="10">
        <f>D958*BT[[#This Row],[Variazione percentuale]]</f>
        <v>-99239.484464249996</v>
      </c>
      <c r="F959" s="11">
        <f>BT[[#This Row],[AUM]]-D958</f>
        <v>-150309.84999996424</v>
      </c>
      <c r="G959" s="11">
        <f>BT[[#This Row],[∆ AUM]]-BT[[#This Row],[effetto mercato]]</f>
        <v>-51070.365535714242</v>
      </c>
    </row>
    <row r="960" spans="1:7">
      <c r="A960" s="4">
        <v>43397</v>
      </c>
      <c r="B960">
        <v>-1.6299999999999999E-2</v>
      </c>
      <c r="C960" s="6">
        <f>BT[[#This Row],[Variaz]]/100</f>
        <v>-1.6299999999999998E-4</v>
      </c>
      <c r="D960" s="10">
        <f>AUM[[#This Row],[ Etica Obbligazionario Breve Termine]]</f>
        <v>304945007.32000005</v>
      </c>
      <c r="E960" s="10">
        <f>D959*BT[[#This Row],[Variazione percentuale]]</f>
        <v>-49747.917856519998</v>
      </c>
      <c r="F960" s="11">
        <f>BT[[#This Row],[AUM]]-D959</f>
        <v>-256942.71999996901</v>
      </c>
      <c r="G960" s="11">
        <f>BT[[#This Row],[∆ AUM]]-BT[[#This Row],[effetto mercato]]</f>
        <v>-207194.80214344902</v>
      </c>
    </row>
    <row r="961" spans="1:7">
      <c r="A961" s="4">
        <v>43398</v>
      </c>
      <c r="B961">
        <v>1.6299999999999999E-2</v>
      </c>
      <c r="C961" s="6">
        <f>BT[[#This Row],[Variaz]]/100</f>
        <v>1.6299999999999998E-4</v>
      </c>
      <c r="D961" s="10">
        <f>AUM[[#This Row],[ Etica Obbligazionario Breve Termine]]</f>
        <v>305074635.49000001</v>
      </c>
      <c r="E961" s="10">
        <f>D960*BT[[#This Row],[Variazione percentuale]]</f>
        <v>49706.036193159998</v>
      </c>
      <c r="F961" s="11">
        <f>BT[[#This Row],[AUM]]-D960</f>
        <v>129628.16999995708</v>
      </c>
      <c r="G961" s="11">
        <f>BT[[#This Row],[∆ AUM]]-BT[[#This Row],[effetto mercato]]</f>
        <v>79922.133806797094</v>
      </c>
    </row>
    <row r="962" spans="1:7">
      <c r="A962" s="4">
        <v>43399</v>
      </c>
      <c r="B962">
        <v>3.2500000000000001E-2</v>
      </c>
      <c r="C962" s="6">
        <f>BT[[#This Row],[Variaz]]/100</f>
        <v>3.2499999999999999E-4</v>
      </c>
      <c r="D962" s="10">
        <f>AUM[[#This Row],[ Etica Obbligazionario Breve Termine]]</f>
        <v>305177463.06</v>
      </c>
      <c r="E962" s="10">
        <f>D961*BT[[#This Row],[Variazione percentuale]]</f>
        <v>99149.256534250002</v>
      </c>
      <c r="F962" s="11">
        <f>BT[[#This Row],[AUM]]-D961</f>
        <v>102827.56999999285</v>
      </c>
      <c r="G962" s="11">
        <f>BT[[#This Row],[∆ AUM]]-BT[[#This Row],[effetto mercato]]</f>
        <v>3678.3134657428454</v>
      </c>
    </row>
    <row r="963" spans="1:7">
      <c r="A963" s="4">
        <v>43402</v>
      </c>
      <c r="B963">
        <v>4.8800000000000003E-2</v>
      </c>
      <c r="C963" s="6">
        <f>BT[[#This Row],[Variaz]]/100</f>
        <v>4.8800000000000004E-4</v>
      </c>
      <c r="D963" s="10">
        <f>AUM[[#This Row],[ Etica Obbligazionario Breve Termine]]</f>
        <v>305070246.84999996</v>
      </c>
      <c r="E963" s="10">
        <f>D962*BT[[#This Row],[Variazione percentuale]]</f>
        <v>148926.60197328002</v>
      </c>
      <c r="F963" s="11">
        <f>BT[[#This Row],[AUM]]-D962</f>
        <v>-107216.21000003815</v>
      </c>
      <c r="G963" s="11">
        <f>BT[[#This Row],[∆ AUM]]-BT[[#This Row],[effetto mercato]]</f>
        <v>-256142.81197331817</v>
      </c>
    </row>
    <row r="964" spans="1:7">
      <c r="A964" s="4">
        <v>43403</v>
      </c>
      <c r="B964">
        <v>-6.5000000000000002E-2</v>
      </c>
      <c r="C964" s="6">
        <f>BT[[#This Row],[Variaz]]/100</f>
        <v>-6.4999999999999997E-4</v>
      </c>
      <c r="D964" s="10">
        <f>AUM[[#This Row],[ Etica Obbligazionario Breve Termine]]</f>
        <v>304826156.58000004</v>
      </c>
      <c r="E964" s="10">
        <f>D963*BT[[#This Row],[Variazione percentuale]]</f>
        <v>-198295.66045249996</v>
      </c>
      <c r="F964" s="11">
        <f>BT[[#This Row],[AUM]]-D963</f>
        <v>-244090.26999992132</v>
      </c>
      <c r="G964" s="11">
        <f>BT[[#This Row],[∆ AUM]]-BT[[#This Row],[effetto mercato]]</f>
        <v>-45794.609547421365</v>
      </c>
    </row>
    <row r="965" spans="1:7">
      <c r="A965" s="4">
        <v>43404</v>
      </c>
      <c r="B965">
        <v>3.2500000000000001E-2</v>
      </c>
      <c r="C965" s="6">
        <f>BT[[#This Row],[Variaz]]/100</f>
        <v>3.2499999999999999E-4</v>
      </c>
      <c r="D965" s="10">
        <f>AUM[[#This Row],[ Etica Obbligazionario Breve Termine]]</f>
        <v>304951777.76999998</v>
      </c>
      <c r="E965" s="10">
        <f>D964*BT[[#This Row],[Variazione percentuale]]</f>
        <v>99068.500888500013</v>
      </c>
      <c r="F965" s="11">
        <f>BT[[#This Row],[AUM]]-D964</f>
        <v>125621.18999993801</v>
      </c>
      <c r="G965" s="11">
        <f>BT[[#This Row],[∆ AUM]]-BT[[#This Row],[effetto mercato]]</f>
        <v>26552.689111437998</v>
      </c>
    </row>
    <row r="966" spans="1:7">
      <c r="A966" s="4">
        <v>43406</v>
      </c>
      <c r="B966">
        <v>4.8800000000000003E-2</v>
      </c>
      <c r="C966" s="6">
        <f>BT[[#This Row],[Variaz]]/100</f>
        <v>4.8800000000000004E-4</v>
      </c>
      <c r="D966" s="10">
        <f>AUM[[#This Row],[ Etica Obbligazionario Breve Termine]]</f>
        <v>305186356.33000004</v>
      </c>
      <c r="E966" s="10">
        <f>D965*BT[[#This Row],[Variazione percentuale]]</f>
        <v>148816.46755176</v>
      </c>
      <c r="F966" s="11">
        <f>BT[[#This Row],[AUM]]-D965</f>
        <v>234578.56000006199</v>
      </c>
      <c r="G966" s="11">
        <f>BT[[#This Row],[∆ AUM]]-BT[[#This Row],[effetto mercato]]</f>
        <v>85762.092448301992</v>
      </c>
    </row>
    <row r="967" spans="1:7">
      <c r="A967" s="4">
        <v>43409</v>
      </c>
      <c r="B967">
        <v>0</v>
      </c>
      <c r="C967" s="6">
        <f>BT[[#This Row],[Variaz]]/100</f>
        <v>0</v>
      </c>
      <c r="D967" s="10">
        <f>AUM[[#This Row],[ Etica Obbligazionario Breve Termine]]</f>
        <v>305307065.19999999</v>
      </c>
      <c r="E967" s="10">
        <f>D966*BT[[#This Row],[Variazione percentuale]]</f>
        <v>0</v>
      </c>
      <c r="F967" s="11">
        <f>BT[[#This Row],[AUM]]-D966</f>
        <v>120708.86999994516</v>
      </c>
      <c r="G967" s="11">
        <f>BT[[#This Row],[∆ AUM]]-BT[[#This Row],[effetto mercato]]</f>
        <v>120708.86999994516</v>
      </c>
    </row>
    <row r="968" spans="1:7">
      <c r="A968" s="4">
        <v>43410</v>
      </c>
      <c r="B968">
        <v>-1.6199999999999999E-2</v>
      </c>
      <c r="C968" s="6">
        <f>BT[[#This Row],[Variaz]]/100</f>
        <v>-1.6199999999999998E-4</v>
      </c>
      <c r="D968" s="10">
        <f>AUM[[#This Row],[ Etica Obbligazionario Breve Termine]]</f>
        <v>305276187.13</v>
      </c>
      <c r="E968" s="10">
        <f>D967*BT[[#This Row],[Variazione percentuale]]</f>
        <v>-49459.744562399996</v>
      </c>
      <c r="F968" s="11">
        <f>BT[[#This Row],[AUM]]-D967</f>
        <v>-30878.069999992847</v>
      </c>
      <c r="G968" s="11">
        <f>BT[[#This Row],[∆ AUM]]-BT[[#This Row],[effetto mercato]]</f>
        <v>18581.674562407148</v>
      </c>
    </row>
    <row r="969" spans="1:7">
      <c r="A969" s="4">
        <v>43411</v>
      </c>
      <c r="B969">
        <v>1.6199999999999999E-2</v>
      </c>
      <c r="C969" s="6">
        <f>BT[[#This Row],[Variaz]]/100</f>
        <v>1.6199999999999998E-4</v>
      </c>
      <c r="D969" s="10">
        <f>AUM[[#This Row],[ Etica Obbligazionario Breve Termine]]</f>
        <v>304971650.14999998</v>
      </c>
      <c r="E969" s="10">
        <f>D968*BT[[#This Row],[Variazione percentuale]]</f>
        <v>49454.742315059993</v>
      </c>
      <c r="F969" s="11">
        <f>BT[[#This Row],[AUM]]-D968</f>
        <v>-304536.98000001907</v>
      </c>
      <c r="G969" s="11">
        <f>BT[[#This Row],[∆ AUM]]-BT[[#This Row],[effetto mercato]]</f>
        <v>-353991.72231507907</v>
      </c>
    </row>
    <row r="970" spans="1:7">
      <c r="A970" s="4">
        <v>43412</v>
      </c>
      <c r="B970">
        <v>-1.6199999999999999E-2</v>
      </c>
      <c r="C970" s="6">
        <f>BT[[#This Row],[Variaz]]/100</f>
        <v>-1.6199999999999998E-4</v>
      </c>
      <c r="D970" s="10">
        <f>AUM[[#This Row],[ Etica Obbligazionario Breve Termine]]</f>
        <v>305394112.81</v>
      </c>
      <c r="E970" s="10">
        <f>D969*BT[[#This Row],[Variazione percentuale]]</f>
        <v>-49405.407324299988</v>
      </c>
      <c r="F970" s="11">
        <f>BT[[#This Row],[AUM]]-D969</f>
        <v>422462.66000002623</v>
      </c>
      <c r="G970" s="11">
        <f>BT[[#This Row],[∆ AUM]]-BT[[#This Row],[effetto mercato]]</f>
        <v>471868.0673243262</v>
      </c>
    </row>
    <row r="971" spans="1:7">
      <c r="A971" s="4">
        <v>43413</v>
      </c>
      <c r="B971">
        <v>-1.6199999999999999E-2</v>
      </c>
      <c r="C971" s="6">
        <f>BT[[#This Row],[Variaz]]/100</f>
        <v>-1.6199999999999998E-4</v>
      </c>
      <c r="D971" s="10">
        <f>AUM[[#This Row],[ Etica Obbligazionario Breve Termine]]</f>
        <v>305527766.87</v>
      </c>
      <c r="E971" s="10">
        <f>D970*BT[[#This Row],[Variazione percentuale]]</f>
        <v>-49473.846275219992</v>
      </c>
      <c r="F971" s="11">
        <f>BT[[#This Row],[AUM]]-D970</f>
        <v>133654.06000000238</v>
      </c>
      <c r="G971" s="11">
        <f>BT[[#This Row],[∆ AUM]]-BT[[#This Row],[effetto mercato]]</f>
        <v>183127.90627522237</v>
      </c>
    </row>
    <row r="972" spans="1:7">
      <c r="A972" s="4">
        <v>43416</v>
      </c>
      <c r="B972">
        <v>-1.6199999999999999E-2</v>
      </c>
      <c r="C972" s="6">
        <f>BT[[#This Row],[Variaz]]/100</f>
        <v>-1.6199999999999998E-4</v>
      </c>
      <c r="D972" s="10">
        <f>AUM[[#This Row],[ Etica Obbligazionario Breve Termine]]</f>
        <v>305431470.57000005</v>
      </c>
      <c r="E972" s="10">
        <f>D971*BT[[#This Row],[Variazione percentuale]]</f>
        <v>-49495.498232939994</v>
      </c>
      <c r="F972" s="11">
        <f>BT[[#This Row],[AUM]]-D971</f>
        <v>-96296.299999952316</v>
      </c>
      <c r="G972" s="11">
        <f>BT[[#This Row],[∆ AUM]]-BT[[#This Row],[effetto mercato]]</f>
        <v>-46800.801767012323</v>
      </c>
    </row>
    <row r="973" spans="1:7">
      <c r="A973" s="4">
        <v>43417</v>
      </c>
      <c r="B973">
        <v>-1.6299999999999999E-2</v>
      </c>
      <c r="C973" s="6">
        <f>BT[[#This Row],[Variaz]]/100</f>
        <v>-1.6299999999999998E-4</v>
      </c>
      <c r="D973" s="10">
        <f>AUM[[#This Row],[ Etica Obbligazionario Breve Termine]]</f>
        <v>305590337.33999997</v>
      </c>
      <c r="E973" s="10">
        <f>D972*BT[[#This Row],[Variazione percentuale]]</f>
        <v>-49785.329702909999</v>
      </c>
      <c r="F973" s="11">
        <f>BT[[#This Row],[AUM]]-D972</f>
        <v>158866.76999992132</v>
      </c>
      <c r="G973" s="11">
        <f>BT[[#This Row],[∆ AUM]]-BT[[#This Row],[effetto mercato]]</f>
        <v>208652.09970283133</v>
      </c>
    </row>
    <row r="974" spans="1:7">
      <c r="A974" s="4">
        <v>43418</v>
      </c>
      <c r="B974">
        <v>-3.2500000000000001E-2</v>
      </c>
      <c r="C974" s="6">
        <f>BT[[#This Row],[Variaz]]/100</f>
        <v>-3.2499999999999999E-4</v>
      </c>
      <c r="D974" s="10">
        <f>AUM[[#This Row],[ Etica Obbligazionario Breve Termine]]</f>
        <v>305766790.47000003</v>
      </c>
      <c r="E974" s="10">
        <f>D973*BT[[#This Row],[Variazione percentuale]]</f>
        <v>-99316.85963549999</v>
      </c>
      <c r="F974" s="11">
        <f>BT[[#This Row],[AUM]]-D973</f>
        <v>176453.13000005484</v>
      </c>
      <c r="G974" s="11">
        <f>BT[[#This Row],[∆ AUM]]-BT[[#This Row],[effetto mercato]]</f>
        <v>275769.98963555484</v>
      </c>
    </row>
    <row r="975" spans="1:7">
      <c r="A975" s="4">
        <v>43419</v>
      </c>
      <c r="B975">
        <v>-3.2500000000000001E-2</v>
      </c>
      <c r="C975" s="6">
        <f>BT[[#This Row],[Variaz]]/100</f>
        <v>-3.2499999999999999E-4</v>
      </c>
      <c r="D975" s="10">
        <f>AUM[[#This Row],[ Etica Obbligazionario Breve Termine]]</f>
        <v>305869312.25</v>
      </c>
      <c r="E975" s="10">
        <f>D974*BT[[#This Row],[Variazione percentuale]]</f>
        <v>-99374.206902750011</v>
      </c>
      <c r="F975" s="11">
        <f>BT[[#This Row],[AUM]]-D974</f>
        <v>102521.77999997139</v>
      </c>
      <c r="G975" s="11">
        <f>BT[[#This Row],[∆ AUM]]-BT[[#This Row],[effetto mercato]]</f>
        <v>201895.9869027214</v>
      </c>
    </row>
    <row r="976" spans="1:7">
      <c r="A976" s="4">
        <v>43420</v>
      </c>
      <c r="B976">
        <v>0</v>
      </c>
      <c r="C976" s="6">
        <f>BT[[#This Row],[Variaz]]/100</f>
        <v>0</v>
      </c>
      <c r="D976" s="10">
        <f>AUM[[#This Row],[ Etica Obbligazionario Breve Termine]]</f>
        <v>305877882.50999999</v>
      </c>
      <c r="E976" s="10">
        <f>D975*BT[[#This Row],[Variazione percentuale]]</f>
        <v>0</v>
      </c>
      <c r="F976" s="11">
        <f>BT[[#This Row],[AUM]]-D975</f>
        <v>8570.2599999904633</v>
      </c>
      <c r="G976" s="11">
        <f>BT[[#This Row],[∆ AUM]]-BT[[#This Row],[effetto mercato]]</f>
        <v>8570.2599999904633</v>
      </c>
    </row>
    <row r="977" spans="1:7">
      <c r="A977" s="4">
        <v>43423</v>
      </c>
      <c r="B977">
        <v>-3.2500000000000001E-2</v>
      </c>
      <c r="C977" s="6">
        <f>BT[[#This Row],[Variaz]]/100</f>
        <v>-3.2499999999999999E-4</v>
      </c>
      <c r="D977" s="10">
        <f>AUM[[#This Row],[ Etica Obbligazionario Breve Termine]]</f>
        <v>305669593.00999999</v>
      </c>
      <c r="E977" s="10">
        <f>D976*BT[[#This Row],[Variazione percentuale]]</f>
        <v>-99410.311815749999</v>
      </c>
      <c r="F977" s="11">
        <f>BT[[#This Row],[AUM]]-D976</f>
        <v>-208289.5</v>
      </c>
      <c r="G977" s="11">
        <f>BT[[#This Row],[∆ AUM]]-BT[[#This Row],[effetto mercato]]</f>
        <v>-108879.18818425</v>
      </c>
    </row>
    <row r="978" spans="1:7">
      <c r="A978" s="4">
        <v>43424</v>
      </c>
      <c r="B978">
        <v>-1.6299999999999999E-2</v>
      </c>
      <c r="C978" s="6">
        <f>BT[[#This Row],[Variaz]]/100</f>
        <v>-1.6299999999999998E-4</v>
      </c>
      <c r="D978" s="10">
        <f>AUM[[#This Row],[ Etica Obbligazionario Breve Termine]]</f>
        <v>305489520.71000004</v>
      </c>
      <c r="E978" s="10">
        <f>D977*BT[[#This Row],[Variazione percentuale]]</f>
        <v>-49824.14366062999</v>
      </c>
      <c r="F978" s="11">
        <f>BT[[#This Row],[AUM]]-D977</f>
        <v>-180072.29999995232</v>
      </c>
      <c r="G978" s="11">
        <f>BT[[#This Row],[∆ AUM]]-BT[[#This Row],[effetto mercato]]</f>
        <v>-130248.15633932233</v>
      </c>
    </row>
    <row r="979" spans="1:7">
      <c r="A979" s="4">
        <v>43425</v>
      </c>
      <c r="B979">
        <v>3.2500000000000001E-2</v>
      </c>
      <c r="C979" s="6">
        <f>BT[[#This Row],[Variaz]]/100</f>
        <v>3.2499999999999999E-4</v>
      </c>
      <c r="D979" s="10">
        <f>AUM[[#This Row],[ Etica Obbligazionario Breve Termine]]</f>
        <v>306535526.89999998</v>
      </c>
      <c r="E979" s="10">
        <f>D978*BT[[#This Row],[Variazione percentuale]]</f>
        <v>99284.094230750008</v>
      </c>
      <c r="F979" s="11">
        <f>BT[[#This Row],[AUM]]-D978</f>
        <v>1046006.189999938</v>
      </c>
      <c r="G979" s="11">
        <f>BT[[#This Row],[∆ AUM]]-BT[[#This Row],[effetto mercato]]</f>
        <v>946722.09576918802</v>
      </c>
    </row>
    <row r="980" spans="1:7">
      <c r="A980" s="4">
        <v>43426</v>
      </c>
      <c r="B980">
        <v>3.2500000000000001E-2</v>
      </c>
      <c r="C980" s="6">
        <f>BT[[#This Row],[Variaz]]/100</f>
        <v>3.2499999999999999E-4</v>
      </c>
      <c r="D980" s="10">
        <f>AUM[[#This Row],[ Etica Obbligazionario Breve Termine]]</f>
        <v>306773245.27999997</v>
      </c>
      <c r="E980" s="10">
        <f>D979*BT[[#This Row],[Variazione percentuale]]</f>
        <v>99624.046242499986</v>
      </c>
      <c r="F980" s="11">
        <f>BT[[#This Row],[AUM]]-D979</f>
        <v>237718.37999999523</v>
      </c>
      <c r="G980" s="11">
        <f>BT[[#This Row],[∆ AUM]]-BT[[#This Row],[effetto mercato]]</f>
        <v>138094.33375749525</v>
      </c>
    </row>
    <row r="981" spans="1:7">
      <c r="A981" s="4">
        <v>43427</v>
      </c>
      <c r="B981">
        <v>-3.2500000000000001E-2</v>
      </c>
      <c r="C981" s="6">
        <f>BT[[#This Row],[Variaz]]/100</f>
        <v>-3.2499999999999999E-4</v>
      </c>
      <c r="D981" s="10">
        <f>AUM[[#This Row],[ Etica Obbligazionario Breve Termine]]</f>
        <v>306785350.56</v>
      </c>
      <c r="E981" s="10">
        <f>D980*BT[[#This Row],[Variazione percentuale]]</f>
        <v>-99701.304715999984</v>
      </c>
      <c r="F981" s="11">
        <f>BT[[#This Row],[AUM]]-D980</f>
        <v>12105.280000030994</v>
      </c>
      <c r="G981" s="11">
        <f>BT[[#This Row],[∆ AUM]]-BT[[#This Row],[effetto mercato]]</f>
        <v>111806.58471603098</v>
      </c>
    </row>
    <row r="982" spans="1:7">
      <c r="A982" s="4">
        <v>43430</v>
      </c>
      <c r="B982">
        <v>6.5100000000000005E-2</v>
      </c>
      <c r="C982" s="6">
        <f>BT[[#This Row],[Variaz]]/100</f>
        <v>6.510000000000001E-4</v>
      </c>
      <c r="D982" s="10">
        <f>AUM[[#This Row],[ Etica Obbligazionario Breve Termine]]</f>
        <v>306800060.41000003</v>
      </c>
      <c r="E982" s="10">
        <f>D981*BT[[#This Row],[Variazione percentuale]]</f>
        <v>199717.26321456002</v>
      </c>
      <c r="F982" s="11">
        <f>BT[[#This Row],[AUM]]-D981</f>
        <v>14709.850000023842</v>
      </c>
      <c r="G982" s="11">
        <f>BT[[#This Row],[∆ AUM]]-BT[[#This Row],[effetto mercato]]</f>
        <v>-185007.41321453618</v>
      </c>
    </row>
    <row r="983" spans="1:7">
      <c r="A983" s="4">
        <v>43431</v>
      </c>
      <c r="B983">
        <v>-1.6299999999999999E-2</v>
      </c>
      <c r="C983" s="6">
        <f>BT[[#This Row],[Variaz]]/100</f>
        <v>-1.6299999999999998E-4</v>
      </c>
      <c r="D983" s="10">
        <f>AUM[[#This Row],[ Etica Obbligazionario Breve Termine]]</f>
        <v>306789115.11000001</v>
      </c>
      <c r="E983" s="10">
        <f>D982*BT[[#This Row],[Variazione percentuale]]</f>
        <v>-50008.40984683</v>
      </c>
      <c r="F983" s="11">
        <f>BT[[#This Row],[AUM]]-D982</f>
        <v>-10945.300000011921</v>
      </c>
      <c r="G983" s="11">
        <f>BT[[#This Row],[∆ AUM]]-BT[[#This Row],[effetto mercato]]</f>
        <v>39063.109846818079</v>
      </c>
    </row>
    <row r="984" spans="1:7">
      <c r="A984" s="4">
        <v>43432</v>
      </c>
      <c r="B984">
        <v>-1.6299999999999999E-2</v>
      </c>
      <c r="C984" s="6">
        <f>BT[[#This Row],[Variaz]]/100</f>
        <v>-1.6299999999999998E-4</v>
      </c>
      <c r="D984" s="10">
        <f>AUM[[#This Row],[ Etica Obbligazionario Breve Termine]]</f>
        <v>306642747.41000003</v>
      </c>
      <c r="E984" s="10">
        <f>D983*BT[[#This Row],[Variazione percentuale]]</f>
        <v>-50006.625762929994</v>
      </c>
      <c r="F984" s="11">
        <f>BT[[#This Row],[AUM]]-D983</f>
        <v>-146367.69999998808</v>
      </c>
      <c r="G984" s="11">
        <f>BT[[#This Row],[∆ AUM]]-BT[[#This Row],[effetto mercato]]</f>
        <v>-96361.074237058085</v>
      </c>
    </row>
    <row r="985" spans="1:7">
      <c r="A985" s="4">
        <v>43433</v>
      </c>
      <c r="B985">
        <v>0</v>
      </c>
      <c r="C985" s="6">
        <f>BT[[#This Row],[Variaz]]/100</f>
        <v>0</v>
      </c>
      <c r="D985" s="10">
        <f>AUM[[#This Row],[ Etica Obbligazionario Breve Termine]]</f>
        <v>306832320.99000001</v>
      </c>
      <c r="E985" s="10">
        <f>D984*BT[[#This Row],[Variazione percentuale]]</f>
        <v>0</v>
      </c>
      <c r="F985" s="11">
        <f>BT[[#This Row],[AUM]]-D984</f>
        <v>189573.57999998331</v>
      </c>
      <c r="G985" s="11">
        <f>BT[[#This Row],[∆ AUM]]-BT[[#This Row],[effetto mercato]]</f>
        <v>189573.57999998331</v>
      </c>
    </row>
    <row r="986" spans="1:7">
      <c r="A986" s="4">
        <v>43434</v>
      </c>
      <c r="B986">
        <v>1.6299999999999999E-2</v>
      </c>
      <c r="C986" s="6">
        <f>BT[[#This Row],[Variaz]]/100</f>
        <v>1.6299999999999998E-4</v>
      </c>
      <c r="D986" s="10">
        <f>AUM[[#This Row],[ Etica Obbligazionario Breve Termine]]</f>
        <v>306979972.92000002</v>
      </c>
      <c r="E986" s="10">
        <f>D985*BT[[#This Row],[Variazione percentuale]]</f>
        <v>50013.668321369994</v>
      </c>
      <c r="F986" s="11">
        <f>BT[[#This Row],[AUM]]-D985</f>
        <v>147651.93000000715</v>
      </c>
      <c r="G986" s="11">
        <f>BT[[#This Row],[∆ AUM]]-BT[[#This Row],[effetto mercato]]</f>
        <v>97638.261678637151</v>
      </c>
    </row>
    <row r="987" spans="1:7">
      <c r="A987" s="4">
        <v>43437</v>
      </c>
      <c r="B987">
        <v>6.5000000000000002E-2</v>
      </c>
      <c r="C987" s="6">
        <f>BT[[#This Row],[Variaz]]/100</f>
        <v>6.4999999999999997E-4</v>
      </c>
      <c r="D987" s="10">
        <f>AUM[[#This Row],[ Etica Obbligazionario Breve Termine]]</f>
        <v>306962511.47000003</v>
      </c>
      <c r="E987" s="10">
        <f>D986*BT[[#This Row],[Variazione percentuale]]</f>
        <v>199536.98239799999</v>
      </c>
      <c r="F987" s="11">
        <f>BT[[#This Row],[AUM]]-D986</f>
        <v>-17461.449999988079</v>
      </c>
      <c r="G987" s="11">
        <f>BT[[#This Row],[∆ AUM]]-BT[[#This Row],[effetto mercato]]</f>
        <v>-216998.43239798807</v>
      </c>
    </row>
    <row r="988" spans="1:7">
      <c r="A988" s="4">
        <v>43438</v>
      </c>
      <c r="B988">
        <v>-1.6199999999999999E-2</v>
      </c>
      <c r="C988" s="6">
        <f>BT[[#This Row],[Variaz]]/100</f>
        <v>-1.6199999999999998E-4</v>
      </c>
      <c r="D988" s="10">
        <f>AUM[[#This Row],[ Etica Obbligazionario Breve Termine]]</f>
        <v>306907671.70999998</v>
      </c>
      <c r="E988" s="10">
        <f>D987*BT[[#This Row],[Variazione percentuale]]</f>
        <v>-49727.926858139996</v>
      </c>
      <c r="F988" s="11">
        <f>BT[[#This Row],[AUM]]-D987</f>
        <v>-54839.760000050068</v>
      </c>
      <c r="G988" s="11">
        <f>BT[[#This Row],[∆ AUM]]-BT[[#This Row],[effetto mercato]]</f>
        <v>-5111.8331419100723</v>
      </c>
    </row>
    <row r="989" spans="1:7">
      <c r="A989" s="4">
        <v>43439</v>
      </c>
      <c r="B989">
        <v>1.6299999999999999E-2</v>
      </c>
      <c r="C989" s="6">
        <f>BT[[#This Row],[Variaz]]/100</f>
        <v>1.6299999999999998E-4</v>
      </c>
      <c r="D989" s="10">
        <f>AUM[[#This Row],[ Etica Obbligazionario Breve Termine]]</f>
        <v>306882267.88</v>
      </c>
      <c r="E989" s="10">
        <f>D988*BT[[#This Row],[Variazione percentuale]]</f>
        <v>50025.950488729992</v>
      </c>
      <c r="F989" s="11">
        <f>BT[[#This Row],[AUM]]-D988</f>
        <v>-25403.829999983311</v>
      </c>
      <c r="G989" s="11">
        <f>BT[[#This Row],[∆ AUM]]-BT[[#This Row],[effetto mercato]]</f>
        <v>-75429.780488713295</v>
      </c>
    </row>
    <row r="990" spans="1:7">
      <c r="A990" s="4">
        <v>43440</v>
      </c>
      <c r="B990">
        <v>-6.5000000000000002E-2</v>
      </c>
      <c r="C990" s="6">
        <f>BT[[#This Row],[Variaz]]/100</f>
        <v>-6.4999999999999997E-4</v>
      </c>
      <c r="D990" s="10">
        <f>AUM[[#This Row],[ Etica Obbligazionario Breve Termine]]</f>
        <v>307071399.67999995</v>
      </c>
      <c r="E990" s="10">
        <f>D989*BT[[#This Row],[Variazione percentuale]]</f>
        <v>-199473.47412199999</v>
      </c>
      <c r="F990" s="11">
        <f>BT[[#This Row],[AUM]]-D989</f>
        <v>189131.79999995232</v>
      </c>
      <c r="G990" s="11">
        <f>BT[[#This Row],[∆ AUM]]-BT[[#This Row],[effetto mercato]]</f>
        <v>388605.2741219523</v>
      </c>
    </row>
    <row r="991" spans="1:7">
      <c r="A991" s="4">
        <v>43441</v>
      </c>
      <c r="B991">
        <v>0</v>
      </c>
      <c r="C991" s="6">
        <f>BT[[#This Row],[Variaz]]/100</f>
        <v>0</v>
      </c>
      <c r="D991" s="10">
        <f>AUM[[#This Row],[ Etica Obbligazionario Breve Termine]]</f>
        <v>307131599.26999998</v>
      </c>
      <c r="E991" s="10">
        <f>D990*BT[[#This Row],[Variazione percentuale]]</f>
        <v>0</v>
      </c>
      <c r="F991" s="11">
        <f>BT[[#This Row],[AUM]]-D990</f>
        <v>60199.590000033379</v>
      </c>
      <c r="G991" s="11">
        <f>BT[[#This Row],[∆ AUM]]-BT[[#This Row],[effetto mercato]]</f>
        <v>60199.590000033379</v>
      </c>
    </row>
    <row r="992" spans="1:7">
      <c r="A992" s="4">
        <v>43444</v>
      </c>
      <c r="B992">
        <v>0</v>
      </c>
      <c r="C992" s="6">
        <f>BT[[#This Row],[Variaz]]/100</f>
        <v>0</v>
      </c>
      <c r="D992" s="10">
        <f>AUM[[#This Row],[ Etica Obbligazionario Breve Termine]]</f>
        <v>307342131.5</v>
      </c>
      <c r="E992" s="10">
        <f>D991*BT[[#This Row],[Variazione percentuale]]</f>
        <v>0</v>
      </c>
      <c r="F992" s="11">
        <f>BT[[#This Row],[AUM]]-D991</f>
        <v>210532.23000001907</v>
      </c>
      <c r="G992" s="11">
        <f>BT[[#This Row],[∆ AUM]]-BT[[#This Row],[effetto mercato]]</f>
        <v>210532.23000001907</v>
      </c>
    </row>
    <row r="993" spans="1:7">
      <c r="A993" s="4">
        <v>43445</v>
      </c>
      <c r="B993">
        <v>0</v>
      </c>
      <c r="C993" s="6">
        <f>BT[[#This Row],[Variaz]]/100</f>
        <v>0</v>
      </c>
      <c r="D993" s="10">
        <f>AUM[[#This Row],[ Etica Obbligazionario Breve Termine]]</f>
        <v>307491813.27999997</v>
      </c>
      <c r="E993" s="10">
        <f>D992*BT[[#This Row],[Variazione percentuale]]</f>
        <v>0</v>
      </c>
      <c r="F993" s="11">
        <f>BT[[#This Row],[AUM]]-D992</f>
        <v>149681.77999997139</v>
      </c>
      <c r="G993" s="11">
        <f>BT[[#This Row],[∆ AUM]]-BT[[#This Row],[effetto mercato]]</f>
        <v>149681.77999997139</v>
      </c>
    </row>
    <row r="994" spans="1:7">
      <c r="A994" s="4">
        <v>43446</v>
      </c>
      <c r="B994">
        <v>3.2500000000000001E-2</v>
      </c>
      <c r="C994" s="6">
        <f>BT[[#This Row],[Variaz]]/100</f>
        <v>3.2499999999999999E-4</v>
      </c>
      <c r="D994" s="10">
        <f>AUM[[#This Row],[ Etica Obbligazionario Breve Termine]]</f>
        <v>307643154.17999995</v>
      </c>
      <c r="E994" s="10">
        <f>D993*BT[[#This Row],[Variazione percentuale]]</f>
        <v>99934.839315999983</v>
      </c>
      <c r="F994" s="11">
        <f>BT[[#This Row],[AUM]]-D993</f>
        <v>151340.89999997616</v>
      </c>
      <c r="G994" s="11">
        <f>BT[[#This Row],[∆ AUM]]-BT[[#This Row],[effetto mercato]]</f>
        <v>51406.060683976175</v>
      </c>
    </row>
    <row r="995" spans="1:7">
      <c r="A995" s="4">
        <v>43447</v>
      </c>
      <c r="B995">
        <v>1.6299999999999999E-2</v>
      </c>
      <c r="C995" s="6">
        <f>BT[[#This Row],[Variaz]]/100</f>
        <v>1.6299999999999998E-4</v>
      </c>
      <c r="D995" s="10">
        <f>AUM[[#This Row],[ Etica Obbligazionario Breve Termine]]</f>
        <v>308093843.00999999</v>
      </c>
      <c r="E995" s="10">
        <f>D994*BT[[#This Row],[Variazione percentuale]]</f>
        <v>50145.834131339987</v>
      </c>
      <c r="F995" s="11">
        <f>BT[[#This Row],[AUM]]-D994</f>
        <v>450688.83000004292</v>
      </c>
      <c r="G995" s="11">
        <f>BT[[#This Row],[∆ AUM]]-BT[[#This Row],[effetto mercato]]</f>
        <v>400542.99586870294</v>
      </c>
    </row>
    <row r="996" spans="1:7">
      <c r="A996" s="4">
        <v>43448</v>
      </c>
      <c r="B996">
        <v>0</v>
      </c>
      <c r="C996" s="6">
        <f>BT[[#This Row],[Variaz]]/100</f>
        <v>0</v>
      </c>
      <c r="D996" s="10">
        <f>AUM[[#This Row],[ Etica Obbligazionario Breve Termine]]</f>
        <v>308116415.88</v>
      </c>
      <c r="E996" s="10">
        <f>D995*BT[[#This Row],[Variazione percentuale]]</f>
        <v>0</v>
      </c>
      <c r="F996" s="11">
        <f>BT[[#This Row],[AUM]]-D995</f>
        <v>22572.870000004768</v>
      </c>
      <c r="G996" s="11">
        <f>BT[[#This Row],[∆ AUM]]-BT[[#This Row],[effetto mercato]]</f>
        <v>22572.870000004768</v>
      </c>
    </row>
    <row r="997" spans="1:7">
      <c r="A997" s="4">
        <v>43451</v>
      </c>
      <c r="B997">
        <v>-1.6299999999999999E-2</v>
      </c>
      <c r="C997" s="6">
        <f>BT[[#This Row],[Variaz]]/100</f>
        <v>-1.6299999999999998E-4</v>
      </c>
      <c r="D997" s="10">
        <f>AUM[[#This Row],[ Etica Obbligazionario Breve Termine]]</f>
        <v>307880351.10000002</v>
      </c>
      <c r="E997" s="10">
        <f>D996*BT[[#This Row],[Variazione percentuale]]</f>
        <v>-50222.975788439995</v>
      </c>
      <c r="F997" s="11">
        <f>BT[[#This Row],[AUM]]-D996</f>
        <v>-236064.77999997139</v>
      </c>
      <c r="G997" s="11">
        <f>BT[[#This Row],[∆ AUM]]-BT[[#This Row],[effetto mercato]]</f>
        <v>-185841.80421153139</v>
      </c>
    </row>
    <row r="998" spans="1:7">
      <c r="A998" s="4">
        <v>43452</v>
      </c>
      <c r="B998">
        <v>0</v>
      </c>
      <c r="C998" s="6">
        <f>BT[[#This Row],[Variaz]]/100</f>
        <v>0</v>
      </c>
      <c r="D998" s="10">
        <f>AUM[[#This Row],[ Etica Obbligazionario Breve Termine]]</f>
        <v>308150342.19999999</v>
      </c>
      <c r="E998" s="10">
        <f>D997*BT[[#This Row],[Variazione percentuale]]</f>
        <v>0</v>
      </c>
      <c r="F998" s="11">
        <f>BT[[#This Row],[AUM]]-D997</f>
        <v>269991.09999996424</v>
      </c>
      <c r="G998" s="11">
        <f>BT[[#This Row],[∆ AUM]]-BT[[#This Row],[effetto mercato]]</f>
        <v>269991.09999996424</v>
      </c>
    </row>
    <row r="999" spans="1:7">
      <c r="A999" s="4">
        <v>43453</v>
      </c>
      <c r="B999">
        <v>4.8800000000000003E-2</v>
      </c>
      <c r="C999" s="6">
        <f>BT[[#This Row],[Variaz]]/100</f>
        <v>4.8800000000000004E-4</v>
      </c>
      <c r="D999" s="10">
        <f>AUM[[#This Row],[ Etica Obbligazionario Breve Termine]]</f>
        <v>308797879.32000005</v>
      </c>
      <c r="E999" s="10">
        <f>D998*BT[[#This Row],[Variazione percentuale]]</f>
        <v>150377.36699360001</v>
      </c>
      <c r="F999" s="11">
        <f>BT[[#This Row],[AUM]]-D998</f>
        <v>647537.12000006437</v>
      </c>
      <c r="G999" s="11">
        <f>BT[[#This Row],[∆ AUM]]-BT[[#This Row],[effetto mercato]]</f>
        <v>497159.75300646434</v>
      </c>
    </row>
    <row r="1000" spans="1:7">
      <c r="A1000" s="4">
        <v>43454</v>
      </c>
      <c r="B1000">
        <v>-1.6199999999999999E-2</v>
      </c>
      <c r="C1000" s="6">
        <f>BT[[#This Row],[Variaz]]/100</f>
        <v>-1.6199999999999998E-4</v>
      </c>
      <c r="D1000" s="10">
        <f>AUM[[#This Row],[ Etica Obbligazionario Breve Termine]]</f>
        <v>309299403.52999997</v>
      </c>
      <c r="E1000" s="10">
        <f>D999*BT[[#This Row],[Variazione percentuale]]</f>
        <v>-50025.256449840002</v>
      </c>
      <c r="F1000" s="11">
        <f>BT[[#This Row],[AUM]]-D999</f>
        <v>501524.20999991894</v>
      </c>
      <c r="G1000" s="11">
        <f>BT[[#This Row],[∆ AUM]]-BT[[#This Row],[effetto mercato]]</f>
        <v>551549.46644975897</v>
      </c>
    </row>
    <row r="1001" spans="1:7">
      <c r="A1001" s="4">
        <v>43455</v>
      </c>
      <c r="B1001">
        <v>-4.87E-2</v>
      </c>
      <c r="C1001" s="6">
        <f>BT[[#This Row],[Variaz]]/100</f>
        <v>-4.8700000000000002E-4</v>
      </c>
      <c r="D1001" s="10">
        <f>AUM[[#This Row],[ Etica Obbligazionario Breve Termine]]</f>
        <v>309065055.80000001</v>
      </c>
      <c r="E1001" s="10">
        <f>D1000*BT[[#This Row],[Variazione percentuale]]</f>
        <v>-150628.80951910999</v>
      </c>
      <c r="F1001" s="11">
        <f>BT[[#This Row],[AUM]]-D1000</f>
        <v>-234347.72999995947</v>
      </c>
      <c r="G1001" s="11">
        <f>BT[[#This Row],[∆ AUM]]-BT[[#This Row],[effetto mercato]]</f>
        <v>-83718.920480849483</v>
      </c>
    </row>
    <row r="1002" spans="1:7">
      <c r="A1002" s="4">
        <v>43461</v>
      </c>
      <c r="B1002">
        <v>0</v>
      </c>
      <c r="C1002" s="6">
        <f>BT[[#This Row],[Variaz]]/100</f>
        <v>0</v>
      </c>
      <c r="D1002" s="10">
        <f>AUM[[#This Row],[ Etica Obbligazionario Breve Termine]]</f>
        <v>309516177.13</v>
      </c>
      <c r="E1002" s="10">
        <f>D1001*BT[[#This Row],[Variazione percentuale]]</f>
        <v>0</v>
      </c>
      <c r="F1002" s="11">
        <f>BT[[#This Row],[AUM]]-D1001</f>
        <v>451121.32999998331</v>
      </c>
      <c r="G1002" s="11">
        <f>BT[[#This Row],[∆ AUM]]-BT[[#This Row],[effetto mercato]]</f>
        <v>451121.32999998331</v>
      </c>
    </row>
    <row r="1003" spans="1:7">
      <c r="A1003" s="4">
        <v>43462</v>
      </c>
      <c r="B1003">
        <v>0</v>
      </c>
      <c r="C1003" s="6">
        <f>BT[[#This Row],[Variaz]]/100</f>
        <v>0</v>
      </c>
      <c r="D1003" s="10">
        <f>AUM[[#This Row],[ Etica Obbligazionario Breve Termine]]</f>
        <v>310702240.49000001</v>
      </c>
      <c r="E1003" s="10">
        <f>D1002*BT[[#This Row],[Variazione percentuale]]</f>
        <v>0</v>
      </c>
      <c r="F1003" s="11">
        <f>BT[[#This Row],[AUM]]-D1002</f>
        <v>1186063.3600000143</v>
      </c>
      <c r="G1003" s="11">
        <f>BT[[#This Row],[∆ AUM]]-BT[[#This Row],[effetto mercato]]</f>
        <v>1186063.3600000143</v>
      </c>
    </row>
    <row r="1004" spans="1:7">
      <c r="A1004" s="4">
        <v>43465</v>
      </c>
      <c r="B1004">
        <v>1.6299999999999999E-2</v>
      </c>
      <c r="C1004" s="6">
        <f>BT[[#This Row],[Variaz]]/100</f>
        <v>1.6299999999999998E-4</v>
      </c>
      <c r="D1004" s="10">
        <f>AUM[[#This Row],[ Etica Obbligazionario Breve Termine]]</f>
        <v>311331568.29000002</v>
      </c>
      <c r="E1004" s="10">
        <f>D1003*BT[[#This Row],[Variazione percentuale]]</f>
        <v>50644.465199869992</v>
      </c>
      <c r="F1004" s="11">
        <f>BT[[#This Row],[AUM]]-D1003</f>
        <v>629327.80000001192</v>
      </c>
      <c r="G1004" s="11">
        <f>BT[[#This Row],[∆ AUM]]-BT[[#This Row],[effetto mercato]]</f>
        <v>578683.33480014198</v>
      </c>
    </row>
    <row r="1005" spans="1:7">
      <c r="A1005" s="4">
        <v>43467</v>
      </c>
      <c r="B1005">
        <v>-1.6299999999999999E-2</v>
      </c>
      <c r="C1005" s="6">
        <f>BT[[#This Row],[Variaz]]/100</f>
        <v>-1.6299999999999998E-4</v>
      </c>
      <c r="D1005" s="10">
        <f>AUM[[#This Row],[ Etica Obbligazionario Breve Termine]]</f>
        <v>311175329.05000001</v>
      </c>
      <c r="E1005" s="10">
        <f>D1004*BT[[#This Row],[Variazione percentuale]]</f>
        <v>-50747.045631269997</v>
      </c>
      <c r="F1005" s="11">
        <f>BT[[#This Row],[AUM]]-D1004</f>
        <v>-156239.24000000954</v>
      </c>
      <c r="G1005" s="11">
        <f>BT[[#This Row],[∆ AUM]]-BT[[#This Row],[effetto mercato]]</f>
        <v>-105492.19436873954</v>
      </c>
    </row>
    <row r="1006" spans="1:7">
      <c r="A1006" s="4">
        <v>43468</v>
      </c>
      <c r="B1006">
        <v>-4.8800000000000003E-2</v>
      </c>
      <c r="C1006" s="6">
        <f>BT[[#This Row],[Variaz]]/100</f>
        <v>-4.8800000000000004E-4</v>
      </c>
      <c r="D1006" s="10">
        <f>AUM[[#This Row],[ Etica Obbligazionario Breve Termine]]</f>
        <v>311032762.05000001</v>
      </c>
      <c r="E1006" s="10">
        <f>D1005*BT[[#This Row],[Variazione percentuale]]</f>
        <v>-151853.56057640002</v>
      </c>
      <c r="F1006" s="11">
        <f>BT[[#This Row],[AUM]]-D1005</f>
        <v>-142567</v>
      </c>
      <c r="G1006" s="11">
        <f>BT[[#This Row],[∆ AUM]]-BT[[#This Row],[effetto mercato]]</f>
        <v>9286.5605764000211</v>
      </c>
    </row>
    <row r="1007" spans="1:7">
      <c r="A1007" s="4">
        <v>43469</v>
      </c>
      <c r="B1007">
        <v>1.6299999999999999E-2</v>
      </c>
      <c r="C1007" s="6">
        <f>BT[[#This Row],[Variaz]]/100</f>
        <v>1.6299999999999998E-4</v>
      </c>
      <c r="D1007" s="10">
        <f>AUM[[#This Row],[ Etica Obbligazionario Breve Termine]]</f>
        <v>310767329.33000004</v>
      </c>
      <c r="E1007" s="10">
        <f>D1006*BT[[#This Row],[Variazione percentuale]]</f>
        <v>50698.340214149997</v>
      </c>
      <c r="F1007" s="11">
        <f>BT[[#This Row],[AUM]]-D1006</f>
        <v>-265432.71999996901</v>
      </c>
      <c r="G1007" s="11">
        <f>BT[[#This Row],[∆ AUM]]-BT[[#This Row],[effetto mercato]]</f>
        <v>-316131.06021411903</v>
      </c>
    </row>
    <row r="1008" spans="1:7">
      <c r="A1008" s="4">
        <v>43472</v>
      </c>
      <c r="B1008">
        <v>1.6299999999999999E-2</v>
      </c>
      <c r="C1008" s="6">
        <f>BT[[#This Row],[Variaz]]/100</f>
        <v>1.6299999999999998E-4</v>
      </c>
      <c r="D1008" s="10">
        <f>AUM[[#This Row],[ Etica Obbligazionario Breve Termine]]</f>
        <v>310461576.47000003</v>
      </c>
      <c r="E1008" s="10">
        <f>D1007*BT[[#This Row],[Variazione percentuale]]</f>
        <v>50655.07468079</v>
      </c>
      <c r="F1008" s="11">
        <f>BT[[#This Row],[AUM]]-D1007</f>
        <v>-305752.86000001431</v>
      </c>
      <c r="G1008" s="11">
        <f>BT[[#This Row],[∆ AUM]]-BT[[#This Row],[effetto mercato]]</f>
        <v>-356407.93468080432</v>
      </c>
    </row>
    <row r="1009" spans="1:7">
      <c r="A1009" s="4">
        <v>43473</v>
      </c>
      <c r="B1009">
        <v>0</v>
      </c>
      <c r="C1009" s="6">
        <f>BT[[#This Row],[Variaz]]/100</f>
        <v>0</v>
      </c>
      <c r="D1009" s="10">
        <f>AUM[[#This Row],[ Etica Obbligazionario Breve Termine]]</f>
        <v>310478135.58000004</v>
      </c>
      <c r="E1009" s="10">
        <f>D1008*BT[[#This Row],[Variazione percentuale]]</f>
        <v>0</v>
      </c>
      <c r="F1009" s="11">
        <f>BT[[#This Row],[AUM]]-D1008</f>
        <v>16559.110000014305</v>
      </c>
      <c r="G1009" s="11">
        <f>BT[[#This Row],[∆ AUM]]-BT[[#This Row],[effetto mercato]]</f>
        <v>16559.110000014305</v>
      </c>
    </row>
    <row r="1010" spans="1:7">
      <c r="A1010" s="4">
        <v>43474</v>
      </c>
      <c r="B1010">
        <v>1.6299999999999999E-2</v>
      </c>
      <c r="C1010" s="6">
        <f>BT[[#This Row],[Variaz]]/100</f>
        <v>1.6299999999999998E-4</v>
      </c>
      <c r="D1010" s="10">
        <f>AUM[[#This Row],[ Etica Obbligazionario Breve Termine]]</f>
        <v>310625838.75999999</v>
      </c>
      <c r="E1010" s="10">
        <f>D1009*BT[[#This Row],[Variazione percentuale]]</f>
        <v>50607.936099539998</v>
      </c>
      <c r="F1010" s="11">
        <f>BT[[#This Row],[AUM]]-D1009</f>
        <v>147703.17999994755</v>
      </c>
      <c r="G1010" s="11">
        <f>BT[[#This Row],[∆ AUM]]-BT[[#This Row],[effetto mercato]]</f>
        <v>97095.243900407542</v>
      </c>
    </row>
    <row r="1011" spans="1:7">
      <c r="A1011" s="4">
        <v>43475</v>
      </c>
      <c r="B1011">
        <v>0</v>
      </c>
      <c r="C1011" s="6">
        <f>BT[[#This Row],[Variaz]]/100</f>
        <v>0</v>
      </c>
      <c r="D1011" s="10">
        <f>AUM[[#This Row],[ Etica Obbligazionario Breve Termine]]</f>
        <v>310996009.84000003</v>
      </c>
      <c r="E1011" s="10">
        <f>D1010*BT[[#This Row],[Variazione percentuale]]</f>
        <v>0</v>
      </c>
      <c r="F1011" s="11">
        <f>BT[[#This Row],[AUM]]-D1010</f>
        <v>370171.08000004292</v>
      </c>
      <c r="G1011" s="11">
        <f>BT[[#This Row],[∆ AUM]]-BT[[#This Row],[effetto mercato]]</f>
        <v>370171.08000004292</v>
      </c>
    </row>
    <row r="1012" spans="1:7">
      <c r="A1012" s="4">
        <v>43476</v>
      </c>
      <c r="B1012">
        <v>1.6299999999999999E-2</v>
      </c>
      <c r="C1012" s="6">
        <f>BT[[#This Row],[Variaz]]/100</f>
        <v>1.6299999999999998E-4</v>
      </c>
      <c r="D1012" s="10">
        <f>AUM[[#This Row],[ Etica Obbligazionario Breve Termine]]</f>
        <v>311082539.94999999</v>
      </c>
      <c r="E1012" s="10">
        <f>D1011*BT[[#This Row],[Variazione percentuale]]</f>
        <v>50692.349603919996</v>
      </c>
      <c r="F1012" s="11">
        <f>BT[[#This Row],[AUM]]-D1011</f>
        <v>86530.1099999547</v>
      </c>
      <c r="G1012" s="11">
        <f>BT[[#This Row],[∆ AUM]]-BT[[#This Row],[effetto mercato]]</f>
        <v>35837.760396034704</v>
      </c>
    </row>
    <row r="1013" spans="1:7">
      <c r="A1013" s="4">
        <v>43479</v>
      </c>
      <c r="B1013">
        <v>1.6299999999999999E-2</v>
      </c>
      <c r="C1013" s="6">
        <f>BT[[#This Row],[Variaz]]/100</f>
        <v>1.6299999999999998E-4</v>
      </c>
      <c r="D1013" s="10">
        <f>AUM[[#This Row],[ Etica Obbligazionario Breve Termine]]</f>
        <v>311157953.13999999</v>
      </c>
      <c r="E1013" s="10">
        <f>D1012*BT[[#This Row],[Variazione percentuale]]</f>
        <v>50706.454011849994</v>
      </c>
      <c r="F1013" s="11">
        <f>BT[[#This Row],[AUM]]-D1012</f>
        <v>75413.189999997616</v>
      </c>
      <c r="G1013" s="11">
        <f>BT[[#This Row],[∆ AUM]]-BT[[#This Row],[effetto mercato]]</f>
        <v>24706.735988147622</v>
      </c>
    </row>
    <row r="1014" spans="1:7">
      <c r="A1014" s="4">
        <v>43480</v>
      </c>
      <c r="B1014">
        <v>1.6299999999999999E-2</v>
      </c>
      <c r="C1014" s="6">
        <f>BT[[#This Row],[Variaz]]/100</f>
        <v>1.6299999999999998E-4</v>
      </c>
      <c r="D1014" s="10">
        <f>AUM[[#This Row],[ Etica Obbligazionario Breve Termine]]</f>
        <v>311114145.12</v>
      </c>
      <c r="E1014" s="10">
        <f>D1013*BT[[#This Row],[Variazione percentuale]]</f>
        <v>50718.746361819991</v>
      </c>
      <c r="F1014" s="11">
        <f>BT[[#This Row],[AUM]]-D1013</f>
        <v>-43808.019999980927</v>
      </c>
      <c r="G1014" s="11">
        <f>BT[[#This Row],[∆ AUM]]-BT[[#This Row],[effetto mercato]]</f>
        <v>-94526.766361800925</v>
      </c>
    </row>
    <row r="1015" spans="1:7">
      <c r="A1015" s="4">
        <v>43481</v>
      </c>
      <c r="B1015">
        <v>3.2500000000000001E-2</v>
      </c>
      <c r="C1015" s="6">
        <f>BT[[#This Row],[Variaz]]/100</f>
        <v>3.2499999999999999E-4</v>
      </c>
      <c r="D1015" s="10">
        <f>AUM[[#This Row],[ Etica Obbligazionario Breve Termine]]</f>
        <v>311151185.75999999</v>
      </c>
      <c r="E1015" s="10">
        <f>D1014*BT[[#This Row],[Variazione percentuale]]</f>
        <v>101112.09716399999</v>
      </c>
      <c r="F1015" s="11">
        <f>BT[[#This Row],[AUM]]-D1014</f>
        <v>37040.639999985695</v>
      </c>
      <c r="G1015" s="11">
        <f>BT[[#This Row],[∆ AUM]]-BT[[#This Row],[effetto mercato]]</f>
        <v>-64071.457164014297</v>
      </c>
    </row>
    <row r="1016" spans="1:7">
      <c r="A1016" s="4">
        <v>43482</v>
      </c>
      <c r="B1016">
        <v>-1.6199999999999999E-2</v>
      </c>
      <c r="C1016" s="6">
        <f>BT[[#This Row],[Variaz]]/100</f>
        <v>-1.6199999999999998E-4</v>
      </c>
      <c r="D1016" s="10">
        <f>AUM[[#This Row],[ Etica Obbligazionario Breve Termine]]</f>
        <v>310901605.24000001</v>
      </c>
      <c r="E1016" s="10">
        <f>D1015*BT[[#This Row],[Variazione percentuale]]</f>
        <v>-50406.492093119996</v>
      </c>
      <c r="F1016" s="11">
        <f>BT[[#This Row],[AUM]]-D1015</f>
        <v>-249580.51999998093</v>
      </c>
      <c r="G1016" s="11">
        <f>BT[[#This Row],[∆ AUM]]-BT[[#This Row],[effetto mercato]]</f>
        <v>-199174.02790686092</v>
      </c>
    </row>
    <row r="1017" spans="1:7">
      <c r="A1017" s="4">
        <v>43483</v>
      </c>
      <c r="B1017">
        <v>0</v>
      </c>
      <c r="C1017" s="6">
        <f>BT[[#This Row],[Variaz]]/100</f>
        <v>0</v>
      </c>
      <c r="D1017" s="10">
        <f>AUM[[#This Row],[ Etica Obbligazionario Breve Termine]]</f>
        <v>310803486.48000002</v>
      </c>
      <c r="E1017" s="10">
        <f>D1016*BT[[#This Row],[Variazione percentuale]]</f>
        <v>0</v>
      </c>
      <c r="F1017" s="11">
        <f>BT[[#This Row],[AUM]]-D1016</f>
        <v>-98118.759999990463</v>
      </c>
      <c r="G1017" s="11">
        <f>BT[[#This Row],[∆ AUM]]-BT[[#This Row],[effetto mercato]]</f>
        <v>-98118.759999990463</v>
      </c>
    </row>
    <row r="1018" spans="1:7">
      <c r="A1018" s="4">
        <v>43486</v>
      </c>
      <c r="B1018">
        <v>0</v>
      </c>
      <c r="C1018" s="6">
        <f>BT[[#This Row],[Variaz]]/100</f>
        <v>0</v>
      </c>
      <c r="D1018" s="10">
        <f>AUM[[#This Row],[ Etica Obbligazionario Breve Termine]]</f>
        <v>310676427.49000001</v>
      </c>
      <c r="E1018" s="10">
        <f>D1017*BT[[#This Row],[Variazione percentuale]]</f>
        <v>0</v>
      </c>
      <c r="F1018" s="11">
        <f>BT[[#This Row],[AUM]]-D1017</f>
        <v>-127058.99000000954</v>
      </c>
      <c r="G1018" s="11">
        <f>BT[[#This Row],[∆ AUM]]-BT[[#This Row],[effetto mercato]]</f>
        <v>-127058.99000000954</v>
      </c>
    </row>
    <row r="1019" spans="1:7">
      <c r="A1019" s="4">
        <v>43487</v>
      </c>
      <c r="B1019">
        <v>0</v>
      </c>
      <c r="C1019" s="6">
        <f>BT[[#This Row],[Variaz]]/100</f>
        <v>0</v>
      </c>
      <c r="D1019" s="10">
        <f>AUM[[#This Row],[ Etica Obbligazionario Breve Termine]]</f>
        <v>311069521.97000003</v>
      </c>
      <c r="E1019" s="10">
        <f>D1018*BT[[#This Row],[Variazione percentuale]]</f>
        <v>0</v>
      </c>
      <c r="F1019" s="11">
        <f>BT[[#This Row],[AUM]]-D1018</f>
        <v>393094.48000001907</v>
      </c>
      <c r="G1019" s="11">
        <f>BT[[#This Row],[∆ AUM]]-BT[[#This Row],[effetto mercato]]</f>
        <v>393094.48000001907</v>
      </c>
    </row>
    <row r="1020" spans="1:7">
      <c r="A1020" s="4">
        <v>43488</v>
      </c>
      <c r="B1020">
        <v>1.6199999999999999E-2</v>
      </c>
      <c r="C1020" s="6">
        <f>BT[[#This Row],[Variaz]]/100</f>
        <v>1.6199999999999998E-4</v>
      </c>
      <c r="D1020" s="10">
        <f>AUM[[#This Row],[ Etica Obbligazionario Breve Termine]]</f>
        <v>310961873.79000002</v>
      </c>
      <c r="E1020" s="10">
        <f>D1019*BT[[#This Row],[Variazione percentuale]]</f>
        <v>50393.262559139999</v>
      </c>
      <c r="F1020" s="11">
        <f>BT[[#This Row],[AUM]]-D1019</f>
        <v>-107648.18000000715</v>
      </c>
      <c r="G1020" s="11">
        <f>BT[[#This Row],[∆ AUM]]-BT[[#This Row],[effetto mercato]]</f>
        <v>-158041.44255914714</v>
      </c>
    </row>
    <row r="1021" spans="1:7">
      <c r="A1021" s="4">
        <v>43489</v>
      </c>
      <c r="B1021">
        <v>0</v>
      </c>
      <c r="C1021" s="6">
        <f>BT[[#This Row],[Variaz]]/100</f>
        <v>0</v>
      </c>
      <c r="D1021" s="10">
        <f>AUM[[#This Row],[ Etica Obbligazionario Breve Termine]]</f>
        <v>311960102.32999998</v>
      </c>
      <c r="E1021" s="10">
        <f>D1020*BT[[#This Row],[Variazione percentuale]]</f>
        <v>0</v>
      </c>
      <c r="F1021" s="11">
        <f>BT[[#This Row],[AUM]]-D1020</f>
        <v>998228.53999996185</v>
      </c>
      <c r="G1021" s="11">
        <f>BT[[#This Row],[∆ AUM]]-BT[[#This Row],[effetto mercato]]</f>
        <v>998228.53999996185</v>
      </c>
    </row>
    <row r="1022" spans="1:7">
      <c r="A1022" s="4">
        <v>43490</v>
      </c>
      <c r="B1022">
        <v>-1.6199999999999999E-2</v>
      </c>
      <c r="C1022" s="6">
        <f>BT[[#This Row],[Variaz]]/100</f>
        <v>-1.6199999999999998E-4</v>
      </c>
      <c r="D1022" s="10">
        <f>AUM[[#This Row],[ Etica Obbligazionario Breve Termine]]</f>
        <v>311842082.35999995</v>
      </c>
      <c r="E1022" s="10">
        <f>D1021*BT[[#This Row],[Variazione percentuale]]</f>
        <v>-50537.536577459992</v>
      </c>
      <c r="F1022" s="11">
        <f>BT[[#This Row],[AUM]]-D1021</f>
        <v>-118019.97000002861</v>
      </c>
      <c r="G1022" s="11">
        <f>BT[[#This Row],[∆ AUM]]-BT[[#This Row],[effetto mercato]]</f>
        <v>-67482.433422568618</v>
      </c>
    </row>
    <row r="1023" spans="1:7">
      <c r="A1023" s="4">
        <v>43493</v>
      </c>
      <c r="B1023">
        <v>0</v>
      </c>
      <c r="C1023" s="6">
        <f>BT[[#This Row],[Variaz]]/100</f>
        <v>0</v>
      </c>
      <c r="D1023" s="10">
        <f>AUM[[#This Row],[ Etica Obbligazionario Breve Termine]]</f>
        <v>311576041.78000003</v>
      </c>
      <c r="E1023" s="10">
        <f>D1022*BT[[#This Row],[Variazione percentuale]]</f>
        <v>0</v>
      </c>
      <c r="F1023" s="11">
        <f>BT[[#This Row],[AUM]]-D1022</f>
        <v>-266040.57999992371</v>
      </c>
      <c r="G1023" s="11">
        <f>BT[[#This Row],[∆ AUM]]-BT[[#This Row],[effetto mercato]]</f>
        <v>-266040.57999992371</v>
      </c>
    </row>
    <row r="1024" spans="1:7">
      <c r="A1024" s="4">
        <v>43494</v>
      </c>
      <c r="B1024">
        <v>0</v>
      </c>
      <c r="C1024" s="6">
        <f>BT[[#This Row],[Variaz]]/100</f>
        <v>0</v>
      </c>
      <c r="D1024" s="10">
        <f>AUM[[#This Row],[ Etica Obbligazionario Breve Termine]]</f>
        <v>311530678.21999997</v>
      </c>
      <c r="E1024" s="10">
        <f>D1023*BT[[#This Row],[Variazione percentuale]]</f>
        <v>0</v>
      </c>
      <c r="F1024" s="11">
        <f>BT[[#This Row],[AUM]]-D1023</f>
        <v>-45363.560000061989</v>
      </c>
      <c r="G1024" s="11">
        <f>BT[[#This Row],[∆ AUM]]-BT[[#This Row],[effetto mercato]]</f>
        <v>-45363.560000061989</v>
      </c>
    </row>
    <row r="1025" spans="1:7">
      <c r="A1025" s="4">
        <v>43495</v>
      </c>
      <c r="B1025">
        <v>0</v>
      </c>
      <c r="C1025" s="6">
        <f>BT[[#This Row],[Variaz]]/100</f>
        <v>0</v>
      </c>
      <c r="D1025" s="10">
        <f>AUM[[#This Row],[ Etica Obbligazionario Breve Termine]]</f>
        <v>311416097.05000001</v>
      </c>
      <c r="E1025" s="10">
        <f>D1024*BT[[#This Row],[Variazione percentuale]]</f>
        <v>0</v>
      </c>
      <c r="F1025" s="11">
        <f>BT[[#This Row],[AUM]]-D1024</f>
        <v>-114581.16999995708</v>
      </c>
      <c r="G1025" s="11">
        <f>BT[[#This Row],[∆ AUM]]-BT[[#This Row],[effetto mercato]]</f>
        <v>-114581.16999995708</v>
      </c>
    </row>
    <row r="1026" spans="1:7">
      <c r="A1026" s="4">
        <v>43496</v>
      </c>
      <c r="B1026">
        <v>1.6199999999999999E-2</v>
      </c>
      <c r="C1026" s="6">
        <f>BT[[#This Row],[Variaz]]/100</f>
        <v>1.6199999999999998E-4</v>
      </c>
      <c r="D1026" s="10">
        <f>AUM[[#This Row],[ Etica Obbligazionario Breve Termine]]</f>
        <v>311797746.81999999</v>
      </c>
      <c r="E1026" s="10">
        <f>D1025*BT[[#This Row],[Variazione percentuale]]</f>
        <v>50449.407722099997</v>
      </c>
      <c r="F1026" s="11">
        <f>BT[[#This Row],[AUM]]-D1025</f>
        <v>381649.76999998093</v>
      </c>
      <c r="G1026" s="11">
        <f>BT[[#This Row],[∆ AUM]]-BT[[#This Row],[effetto mercato]]</f>
        <v>331200.36227788095</v>
      </c>
    </row>
    <row r="1027" spans="1:7">
      <c r="A1027" s="4">
        <v>43497</v>
      </c>
      <c r="B1027">
        <v>-6.5000000000000002E-2</v>
      </c>
      <c r="C1027" s="6">
        <f>BT[[#This Row],[Variaz]]/100</f>
        <v>-6.4999999999999997E-4</v>
      </c>
      <c r="D1027" s="10">
        <f>AUM[[#This Row],[ Etica Obbligazionario Breve Termine]]</f>
        <v>311202001.37</v>
      </c>
      <c r="E1027" s="10">
        <f>D1026*BT[[#This Row],[Variazione percentuale]]</f>
        <v>-202668.53543299998</v>
      </c>
      <c r="F1027" s="11">
        <f>BT[[#This Row],[AUM]]-D1026</f>
        <v>-595745.44999998808</v>
      </c>
      <c r="G1027" s="11">
        <f>BT[[#This Row],[∆ AUM]]-BT[[#This Row],[effetto mercato]]</f>
        <v>-393076.91456698813</v>
      </c>
    </row>
    <row r="1028" spans="1:7">
      <c r="A1028" s="4">
        <v>43500</v>
      </c>
      <c r="B1028">
        <v>1.6299999999999999E-2</v>
      </c>
      <c r="C1028" s="6">
        <f>BT[[#This Row],[Variaz]]/100</f>
        <v>1.6299999999999998E-4</v>
      </c>
      <c r="D1028" s="10">
        <f>AUM[[#This Row],[ Etica Obbligazionario Breve Termine]]</f>
        <v>311343944.98000002</v>
      </c>
      <c r="E1028" s="10">
        <f>D1027*BT[[#This Row],[Variazione percentuale]]</f>
        <v>50725.926223309994</v>
      </c>
      <c r="F1028" s="11">
        <f>BT[[#This Row],[AUM]]-D1027</f>
        <v>141943.61000001431</v>
      </c>
      <c r="G1028" s="11">
        <f>BT[[#This Row],[∆ AUM]]-BT[[#This Row],[effetto mercato]]</f>
        <v>91217.683776704303</v>
      </c>
    </row>
    <row r="1029" spans="1:7">
      <c r="A1029" s="4">
        <v>43501</v>
      </c>
      <c r="B1029">
        <v>0</v>
      </c>
      <c r="C1029" s="6">
        <f>BT[[#This Row],[Variaz]]/100</f>
        <v>0</v>
      </c>
      <c r="D1029" s="10">
        <f>AUM[[#This Row],[ Etica Obbligazionario Breve Termine]]</f>
        <v>311200136.67000002</v>
      </c>
      <c r="E1029" s="10">
        <f>D1028*BT[[#This Row],[Variazione percentuale]]</f>
        <v>0</v>
      </c>
      <c r="F1029" s="11">
        <f>BT[[#This Row],[AUM]]-D1028</f>
        <v>-143808.31000000238</v>
      </c>
      <c r="G1029" s="11">
        <f>BT[[#This Row],[∆ AUM]]-BT[[#This Row],[effetto mercato]]</f>
        <v>-143808.31000000238</v>
      </c>
    </row>
    <row r="1030" spans="1:7">
      <c r="A1030" s="4">
        <v>43502</v>
      </c>
      <c r="B1030">
        <v>-3.2500000000000001E-2</v>
      </c>
      <c r="C1030" s="6">
        <f>BT[[#This Row],[Variaz]]/100</f>
        <v>-3.2499999999999999E-4</v>
      </c>
      <c r="D1030" s="10">
        <f>AUM[[#This Row],[ Etica Obbligazionario Breve Termine]]</f>
        <v>311210476.67999995</v>
      </c>
      <c r="E1030" s="10">
        <f>D1029*BT[[#This Row],[Variazione percentuale]]</f>
        <v>-101140.04441775</v>
      </c>
      <c r="F1030" s="11">
        <f>BT[[#This Row],[AUM]]-D1029</f>
        <v>10340.009999930859</v>
      </c>
      <c r="G1030" s="11">
        <f>BT[[#This Row],[∆ AUM]]-BT[[#This Row],[effetto mercato]]</f>
        <v>111480.05441768086</v>
      </c>
    </row>
    <row r="1031" spans="1:7">
      <c r="A1031" s="4">
        <v>43503</v>
      </c>
      <c r="B1031">
        <v>-4.8800000000000003E-2</v>
      </c>
      <c r="C1031" s="6">
        <f>BT[[#This Row],[Variaz]]/100</f>
        <v>-4.8800000000000004E-4</v>
      </c>
      <c r="D1031" s="10">
        <f>AUM[[#This Row],[ Etica Obbligazionario Breve Termine]]</f>
        <v>311332565.49000001</v>
      </c>
      <c r="E1031" s="10">
        <f>D1030*BT[[#This Row],[Variazione percentuale]]</f>
        <v>-151870.71261983999</v>
      </c>
      <c r="F1031" s="11">
        <f>BT[[#This Row],[AUM]]-D1030</f>
        <v>122088.81000006199</v>
      </c>
      <c r="G1031" s="11">
        <f>BT[[#This Row],[∆ AUM]]-BT[[#This Row],[effetto mercato]]</f>
        <v>273959.52261990198</v>
      </c>
    </row>
    <row r="1032" spans="1:7">
      <c r="A1032" s="4">
        <v>43504</v>
      </c>
      <c r="B1032">
        <v>-1.6299999999999999E-2</v>
      </c>
      <c r="C1032" s="6">
        <f>BT[[#This Row],[Variaz]]/100</f>
        <v>-1.6299999999999998E-4</v>
      </c>
      <c r="D1032" s="10">
        <f>AUM[[#This Row],[ Etica Obbligazionario Breve Termine]]</f>
        <v>311473869.83999997</v>
      </c>
      <c r="E1032" s="10">
        <f>D1031*BT[[#This Row],[Variazione percentuale]]</f>
        <v>-50747.208174869993</v>
      </c>
      <c r="F1032" s="11">
        <f>BT[[#This Row],[AUM]]-D1031</f>
        <v>141304.34999996424</v>
      </c>
      <c r="G1032" s="11">
        <f>BT[[#This Row],[∆ AUM]]-BT[[#This Row],[effetto mercato]]</f>
        <v>192051.55817483424</v>
      </c>
    </row>
    <row r="1033" spans="1:7">
      <c r="A1033" s="4">
        <v>43507</v>
      </c>
      <c r="B1033">
        <v>1.6299999999999999E-2</v>
      </c>
      <c r="C1033" s="6">
        <f>BT[[#This Row],[Variaz]]/100</f>
        <v>1.6299999999999998E-4</v>
      </c>
      <c r="D1033" s="10">
        <f>AUM[[#This Row],[ Etica Obbligazionario Breve Termine]]</f>
        <v>311464198.99000001</v>
      </c>
      <c r="E1033" s="10">
        <f>D1032*BT[[#This Row],[Variazione percentuale]]</f>
        <v>50770.240783919988</v>
      </c>
      <c r="F1033" s="11">
        <f>BT[[#This Row],[AUM]]-D1032</f>
        <v>-9670.8499999642372</v>
      </c>
      <c r="G1033" s="11">
        <f>BT[[#This Row],[∆ AUM]]-BT[[#This Row],[effetto mercato]]</f>
        <v>-60441.090783884225</v>
      </c>
    </row>
    <row r="1034" spans="1:7">
      <c r="A1034" s="4">
        <v>43508</v>
      </c>
      <c r="B1034">
        <v>3.2500000000000001E-2</v>
      </c>
      <c r="C1034" s="6">
        <f>BT[[#This Row],[Variaz]]/100</f>
        <v>3.2499999999999999E-4</v>
      </c>
      <c r="D1034" s="10">
        <f>AUM[[#This Row],[ Etica Obbligazionario Breve Termine]]</f>
        <v>311665281.13999999</v>
      </c>
      <c r="E1034" s="10">
        <f>D1033*BT[[#This Row],[Variazione percentuale]]</f>
        <v>101225.86467174999</v>
      </c>
      <c r="F1034" s="11">
        <f>BT[[#This Row],[AUM]]-D1033</f>
        <v>201082.14999997616</v>
      </c>
      <c r="G1034" s="11">
        <f>BT[[#This Row],[∆ AUM]]-BT[[#This Row],[effetto mercato]]</f>
        <v>99856.285328226164</v>
      </c>
    </row>
    <row r="1035" spans="1:7">
      <c r="A1035" s="4">
        <v>43509</v>
      </c>
      <c r="B1035">
        <v>1.6299999999999999E-2</v>
      </c>
      <c r="C1035" s="6">
        <f>BT[[#This Row],[Variaz]]/100</f>
        <v>1.6299999999999998E-4</v>
      </c>
      <c r="D1035" s="10">
        <f>AUM[[#This Row],[ Etica Obbligazionario Breve Termine]]</f>
        <v>311941380.31999999</v>
      </c>
      <c r="E1035" s="10">
        <f>D1034*BT[[#This Row],[Variazione percentuale]]</f>
        <v>50801.440825819991</v>
      </c>
      <c r="F1035" s="11">
        <f>BT[[#This Row],[AUM]]-D1034</f>
        <v>276099.18000000715</v>
      </c>
      <c r="G1035" s="11">
        <f>BT[[#This Row],[∆ AUM]]-BT[[#This Row],[effetto mercato]]</f>
        <v>225297.73917418715</v>
      </c>
    </row>
    <row r="1036" spans="1:7">
      <c r="A1036" s="4">
        <v>43510</v>
      </c>
      <c r="B1036">
        <v>0</v>
      </c>
      <c r="C1036" s="6">
        <f>BT[[#This Row],[Variaz]]/100</f>
        <v>0</v>
      </c>
      <c r="D1036" s="10">
        <f>AUM[[#This Row],[ Etica Obbligazionario Breve Termine]]</f>
        <v>313393086.67000002</v>
      </c>
      <c r="E1036" s="10">
        <f>D1035*BT[[#This Row],[Variazione percentuale]]</f>
        <v>0</v>
      </c>
      <c r="F1036" s="11">
        <f>BT[[#This Row],[AUM]]-D1035</f>
        <v>1451706.3500000238</v>
      </c>
      <c r="G1036" s="11">
        <f>BT[[#This Row],[∆ AUM]]-BT[[#This Row],[effetto mercato]]</f>
        <v>1451706.3500000238</v>
      </c>
    </row>
    <row r="1037" spans="1:7">
      <c r="A1037" s="4">
        <v>43511</v>
      </c>
      <c r="B1037">
        <v>1.6299999999999999E-2</v>
      </c>
      <c r="C1037" s="6">
        <f>BT[[#This Row],[Variaz]]/100</f>
        <v>1.6299999999999998E-4</v>
      </c>
      <c r="D1037" s="10">
        <f>AUM[[#This Row],[ Etica Obbligazionario Breve Termine]]</f>
        <v>313536963.73000002</v>
      </c>
      <c r="E1037" s="10">
        <f>D1036*BT[[#This Row],[Variazione percentuale]]</f>
        <v>51083.073127209995</v>
      </c>
      <c r="F1037" s="11">
        <f>BT[[#This Row],[AUM]]-D1036</f>
        <v>143877.06000000238</v>
      </c>
      <c r="G1037" s="11">
        <f>BT[[#This Row],[∆ AUM]]-BT[[#This Row],[effetto mercato]]</f>
        <v>92793.986872792389</v>
      </c>
    </row>
    <row r="1038" spans="1:7">
      <c r="A1038" s="4">
        <v>43514</v>
      </c>
      <c r="B1038">
        <v>1.6299999999999999E-2</v>
      </c>
      <c r="C1038" s="6">
        <f>BT[[#This Row],[Variaz]]/100</f>
        <v>1.6299999999999998E-4</v>
      </c>
      <c r="D1038" s="10">
        <f>AUM[[#This Row],[ Etica Obbligazionario Breve Termine]]</f>
        <v>313617961.80000001</v>
      </c>
      <c r="E1038" s="10">
        <f>D1037*BT[[#This Row],[Variazione percentuale]]</f>
        <v>51106.525087989998</v>
      </c>
      <c r="F1038" s="11">
        <f>BT[[#This Row],[AUM]]-D1037</f>
        <v>80998.069999992847</v>
      </c>
      <c r="G1038" s="11">
        <f>BT[[#This Row],[∆ AUM]]-BT[[#This Row],[effetto mercato]]</f>
        <v>29891.54491200285</v>
      </c>
    </row>
    <row r="1039" spans="1:7">
      <c r="A1039" s="4">
        <v>43515</v>
      </c>
      <c r="B1039">
        <v>-1.6299999999999999E-2</v>
      </c>
      <c r="C1039" s="6">
        <f>BT[[#This Row],[Variaz]]/100</f>
        <v>-1.6299999999999998E-4</v>
      </c>
      <c r="D1039" s="10">
        <f>AUM[[#This Row],[ Etica Obbligazionario Breve Termine]]</f>
        <v>313305831.00999999</v>
      </c>
      <c r="E1039" s="10">
        <f>D1038*BT[[#This Row],[Variazione percentuale]]</f>
        <v>-51119.727773399994</v>
      </c>
      <c r="F1039" s="11">
        <f>BT[[#This Row],[AUM]]-D1038</f>
        <v>-312130.79000002146</v>
      </c>
      <c r="G1039" s="11">
        <f>BT[[#This Row],[∆ AUM]]-BT[[#This Row],[effetto mercato]]</f>
        <v>-261011.06222662146</v>
      </c>
    </row>
    <row r="1040" spans="1:7">
      <c r="A1040" s="4">
        <v>43516</v>
      </c>
      <c r="B1040">
        <v>-1.6299999999999999E-2</v>
      </c>
      <c r="C1040" s="6">
        <f>BT[[#This Row],[Variaz]]/100</f>
        <v>-1.6299999999999998E-4</v>
      </c>
      <c r="D1040" s="10">
        <f>AUM[[#This Row],[ Etica Obbligazionario Breve Termine]]</f>
        <v>313086662.5</v>
      </c>
      <c r="E1040" s="10">
        <f>D1039*BT[[#This Row],[Variazione percentuale]]</f>
        <v>-51068.850454629988</v>
      </c>
      <c r="F1040" s="11">
        <f>BT[[#This Row],[AUM]]-D1039</f>
        <v>-219168.50999999046</v>
      </c>
      <c r="G1040" s="11">
        <f>BT[[#This Row],[∆ AUM]]-BT[[#This Row],[effetto mercato]]</f>
        <v>-168099.65954536048</v>
      </c>
    </row>
    <row r="1041" spans="1:7">
      <c r="A1041" s="4">
        <v>43517</v>
      </c>
      <c r="B1041">
        <v>0</v>
      </c>
      <c r="C1041" s="6">
        <f>BT[[#This Row],[Variaz]]/100</f>
        <v>0</v>
      </c>
      <c r="D1041" s="10">
        <f>AUM[[#This Row],[ Etica Obbligazionario Breve Termine]]</f>
        <v>313076096.66999996</v>
      </c>
      <c r="E1041" s="10">
        <f>D1040*BT[[#This Row],[Variazione percentuale]]</f>
        <v>0</v>
      </c>
      <c r="F1041" s="11">
        <f>BT[[#This Row],[AUM]]-D1040</f>
        <v>-10565.830000042915</v>
      </c>
      <c r="G1041" s="11">
        <f>BT[[#This Row],[∆ AUM]]-BT[[#This Row],[effetto mercato]]</f>
        <v>-10565.830000042915</v>
      </c>
    </row>
    <row r="1042" spans="1:7">
      <c r="A1042" s="4">
        <v>43518</v>
      </c>
      <c r="B1042">
        <v>-1.6299999999999999E-2</v>
      </c>
      <c r="C1042" s="6">
        <f>BT[[#This Row],[Variaz]]/100</f>
        <v>-1.6299999999999998E-4</v>
      </c>
      <c r="D1042" s="10">
        <f>AUM[[#This Row],[ Etica Obbligazionario Breve Termine]]</f>
        <v>313260418.89999998</v>
      </c>
      <c r="E1042" s="10">
        <f>D1041*BT[[#This Row],[Variazione percentuale]]</f>
        <v>-51031.403757209984</v>
      </c>
      <c r="F1042" s="11">
        <f>BT[[#This Row],[AUM]]-D1041</f>
        <v>184322.23000001907</v>
      </c>
      <c r="G1042" s="11">
        <f>BT[[#This Row],[∆ AUM]]-BT[[#This Row],[effetto mercato]]</f>
        <v>235353.63375722905</v>
      </c>
    </row>
    <row r="1043" spans="1:7">
      <c r="A1043" s="4">
        <v>43521</v>
      </c>
      <c r="B1043">
        <v>4.8800000000000003E-2</v>
      </c>
      <c r="C1043" s="6">
        <f>BT[[#This Row],[Variaz]]/100</f>
        <v>4.8800000000000004E-4</v>
      </c>
      <c r="D1043" s="10">
        <f>AUM[[#This Row],[ Etica Obbligazionario Breve Termine]]</f>
        <v>313451563.73000002</v>
      </c>
      <c r="E1043" s="10">
        <f>D1042*BT[[#This Row],[Variazione percentuale]]</f>
        <v>152871.08442319999</v>
      </c>
      <c r="F1043" s="11">
        <f>BT[[#This Row],[AUM]]-D1042</f>
        <v>191144.83000004292</v>
      </c>
      <c r="G1043" s="11">
        <f>BT[[#This Row],[∆ AUM]]-BT[[#This Row],[effetto mercato]]</f>
        <v>38273.745576842921</v>
      </c>
    </row>
    <row r="1044" spans="1:7">
      <c r="A1044" s="4">
        <v>43522</v>
      </c>
      <c r="B1044">
        <v>1.6299999999999999E-2</v>
      </c>
      <c r="C1044" s="6">
        <f>BT[[#This Row],[Variaz]]/100</f>
        <v>1.6299999999999998E-4</v>
      </c>
      <c r="D1044" s="10">
        <f>AUM[[#This Row],[ Etica Obbligazionario Breve Termine]]</f>
        <v>313595177.71999997</v>
      </c>
      <c r="E1044" s="10">
        <f>D1043*BT[[#This Row],[Variazione percentuale]]</f>
        <v>51092.604887989997</v>
      </c>
      <c r="F1044" s="11">
        <f>BT[[#This Row],[AUM]]-D1043</f>
        <v>143613.98999994993</v>
      </c>
      <c r="G1044" s="11">
        <f>BT[[#This Row],[∆ AUM]]-BT[[#This Row],[effetto mercato]]</f>
        <v>92521.385111959942</v>
      </c>
    </row>
    <row r="1045" spans="1:7">
      <c r="A1045" s="4">
        <v>43523</v>
      </c>
      <c r="B1045">
        <v>-3.2500000000000001E-2</v>
      </c>
      <c r="C1045" s="6">
        <f>BT[[#This Row],[Variaz]]/100</f>
        <v>-3.2499999999999999E-4</v>
      </c>
      <c r="D1045" s="10">
        <f>AUM[[#This Row],[ Etica Obbligazionario Breve Termine]]</f>
        <v>313253429.77000004</v>
      </c>
      <c r="E1045" s="10">
        <f>D1044*BT[[#This Row],[Variazione percentuale]]</f>
        <v>-101918.43275899999</v>
      </c>
      <c r="F1045" s="11">
        <f>BT[[#This Row],[AUM]]-D1044</f>
        <v>-341747.94999992847</v>
      </c>
      <c r="G1045" s="11">
        <f>BT[[#This Row],[∆ AUM]]-BT[[#This Row],[effetto mercato]]</f>
        <v>-239829.51724092849</v>
      </c>
    </row>
    <row r="1046" spans="1:7">
      <c r="A1046" s="4">
        <v>43524</v>
      </c>
      <c r="B1046">
        <v>0</v>
      </c>
      <c r="C1046" s="6">
        <f>BT[[#This Row],[Variaz]]/100</f>
        <v>0</v>
      </c>
      <c r="D1046" s="10">
        <f>AUM[[#This Row],[ Etica Obbligazionario Breve Termine]]</f>
        <v>313367588.18000001</v>
      </c>
      <c r="E1046" s="10">
        <f>D1045*BT[[#This Row],[Variazione percentuale]]</f>
        <v>0</v>
      </c>
      <c r="F1046" s="11">
        <f>BT[[#This Row],[AUM]]-D1045</f>
        <v>114158.40999996662</v>
      </c>
      <c r="G1046" s="11">
        <f>BT[[#This Row],[∆ AUM]]-BT[[#This Row],[effetto mercato]]</f>
        <v>114158.40999996662</v>
      </c>
    </row>
    <row r="1047" spans="1:7">
      <c r="A1047" s="4">
        <v>43525</v>
      </c>
      <c r="B1047">
        <v>0</v>
      </c>
      <c r="C1047" s="6">
        <f>BT[[#This Row],[Variaz]]/100</f>
        <v>0</v>
      </c>
      <c r="D1047" s="10">
        <f>AUM[[#This Row],[ Etica Obbligazionario Breve Termine]]</f>
        <v>313035470.40000004</v>
      </c>
      <c r="E1047" s="10">
        <f>D1046*BT[[#This Row],[Variazione percentuale]]</f>
        <v>0</v>
      </c>
      <c r="F1047" s="11">
        <f>BT[[#This Row],[AUM]]-D1046</f>
        <v>-332117.77999997139</v>
      </c>
      <c r="G1047" s="11">
        <f>BT[[#This Row],[∆ AUM]]-BT[[#This Row],[effetto mercato]]</f>
        <v>-332117.77999997139</v>
      </c>
    </row>
    <row r="1048" spans="1:7">
      <c r="A1048" s="4">
        <v>43528</v>
      </c>
      <c r="B1048">
        <v>1.6299999999999999E-2</v>
      </c>
      <c r="C1048" s="6">
        <f>BT[[#This Row],[Variaz]]/100</f>
        <v>1.6299999999999998E-4</v>
      </c>
      <c r="D1048" s="10">
        <f>AUM[[#This Row],[ Etica Obbligazionario Breve Termine]]</f>
        <v>312975994.60000002</v>
      </c>
      <c r="E1048" s="10">
        <f>D1047*BT[[#This Row],[Variazione percentuale]]</f>
        <v>51024.7816752</v>
      </c>
      <c r="F1048" s="11">
        <f>BT[[#This Row],[AUM]]-D1047</f>
        <v>-59475.800000011921</v>
      </c>
      <c r="G1048" s="11">
        <f>BT[[#This Row],[∆ AUM]]-BT[[#This Row],[effetto mercato]]</f>
        <v>-110500.58167521193</v>
      </c>
    </row>
    <row r="1049" spans="1:7">
      <c r="A1049" s="4">
        <v>43529</v>
      </c>
      <c r="B1049">
        <v>0</v>
      </c>
      <c r="C1049" s="6">
        <f>BT[[#This Row],[Variaz]]/100</f>
        <v>0</v>
      </c>
      <c r="D1049" s="10">
        <f>AUM[[#This Row],[ Etica Obbligazionario Breve Termine]]</f>
        <v>314864904.64999998</v>
      </c>
      <c r="E1049" s="10">
        <f>D1048*BT[[#This Row],[Variazione percentuale]]</f>
        <v>0</v>
      </c>
      <c r="F1049" s="11">
        <f>BT[[#This Row],[AUM]]-D1048</f>
        <v>1888910.0499999523</v>
      </c>
      <c r="G1049" s="11">
        <f>BT[[#This Row],[∆ AUM]]-BT[[#This Row],[effetto mercato]]</f>
        <v>1888910.0499999523</v>
      </c>
    </row>
    <row r="1050" spans="1:7">
      <c r="A1050" s="4">
        <v>43530</v>
      </c>
      <c r="B1050">
        <v>4.8800000000000003E-2</v>
      </c>
      <c r="C1050" s="6">
        <f>BT[[#This Row],[Variaz]]/100</f>
        <v>4.8800000000000004E-4</v>
      </c>
      <c r="D1050" s="10">
        <f>AUM[[#This Row],[ Etica Obbligazionario Breve Termine]]</f>
        <v>315403881.10000002</v>
      </c>
      <c r="E1050" s="10">
        <f>D1049*BT[[#This Row],[Variazione percentuale]]</f>
        <v>153654.0734692</v>
      </c>
      <c r="F1050" s="11">
        <f>BT[[#This Row],[AUM]]-D1049</f>
        <v>538976.45000004768</v>
      </c>
      <c r="G1050" s="11">
        <f>BT[[#This Row],[∆ AUM]]-BT[[#This Row],[effetto mercato]]</f>
        <v>385322.37653084769</v>
      </c>
    </row>
    <row r="1051" spans="1:7">
      <c r="A1051" s="4">
        <v>43531</v>
      </c>
      <c r="B1051">
        <v>4.87E-2</v>
      </c>
      <c r="C1051" s="6">
        <f>BT[[#This Row],[Variaz]]/100</f>
        <v>4.8700000000000002E-4</v>
      </c>
      <c r="D1051" s="10">
        <f>AUM[[#This Row],[ Etica Obbligazionario Breve Termine]]</f>
        <v>315776496.45999998</v>
      </c>
      <c r="E1051" s="10">
        <f>D1050*BT[[#This Row],[Variazione percentuale]]</f>
        <v>153601.6900957</v>
      </c>
      <c r="F1051" s="11">
        <f>BT[[#This Row],[AUM]]-D1050</f>
        <v>372615.3599999547</v>
      </c>
      <c r="G1051" s="11">
        <f>BT[[#This Row],[∆ AUM]]-BT[[#This Row],[effetto mercato]]</f>
        <v>219013.6699042547</v>
      </c>
    </row>
    <row r="1052" spans="1:7">
      <c r="A1052" s="4">
        <v>43532</v>
      </c>
      <c r="B1052">
        <v>-3.2500000000000001E-2</v>
      </c>
      <c r="C1052" s="6">
        <f>BT[[#This Row],[Variaz]]/100</f>
        <v>-3.2499999999999999E-4</v>
      </c>
      <c r="D1052" s="10">
        <f>AUM[[#This Row],[ Etica Obbligazionario Breve Termine]]</f>
        <v>315695932.48000002</v>
      </c>
      <c r="E1052" s="10">
        <f>D1051*BT[[#This Row],[Variazione percentuale]]</f>
        <v>-102627.36134949999</v>
      </c>
      <c r="F1052" s="11">
        <f>BT[[#This Row],[AUM]]-D1051</f>
        <v>-80563.979999959469</v>
      </c>
      <c r="G1052" s="11">
        <f>BT[[#This Row],[∆ AUM]]-BT[[#This Row],[effetto mercato]]</f>
        <v>22063.381349540519</v>
      </c>
    </row>
    <row r="1053" spans="1:7">
      <c r="A1053" s="4">
        <v>43535</v>
      </c>
      <c r="B1053">
        <v>-3.2500000000000001E-2</v>
      </c>
      <c r="C1053" s="6">
        <f>BT[[#This Row],[Variaz]]/100</f>
        <v>-3.2499999999999999E-4</v>
      </c>
      <c r="D1053" s="10">
        <f>AUM[[#This Row],[ Etica Obbligazionario Breve Termine]]</f>
        <v>315585545.81</v>
      </c>
      <c r="E1053" s="10">
        <f>D1052*BT[[#This Row],[Variazione percentuale]]</f>
        <v>-102601.178056</v>
      </c>
      <c r="F1053" s="11">
        <f>BT[[#This Row],[AUM]]-D1052</f>
        <v>-110386.67000001669</v>
      </c>
      <c r="G1053" s="11">
        <f>BT[[#This Row],[∆ AUM]]-BT[[#This Row],[effetto mercato]]</f>
        <v>-7785.491944016685</v>
      </c>
    </row>
    <row r="1054" spans="1:7">
      <c r="A1054" s="4">
        <v>43536</v>
      </c>
      <c r="B1054">
        <v>1.6199999999999999E-2</v>
      </c>
      <c r="C1054" s="6">
        <f>BT[[#This Row],[Variaz]]/100</f>
        <v>1.6199999999999998E-4</v>
      </c>
      <c r="D1054" s="10">
        <f>AUM[[#This Row],[ Etica Obbligazionario Breve Termine]]</f>
        <v>315553219.98000002</v>
      </c>
      <c r="E1054" s="10">
        <f>D1053*BT[[#This Row],[Variazione percentuale]]</f>
        <v>51124.858421219993</v>
      </c>
      <c r="F1054" s="11">
        <f>BT[[#This Row],[AUM]]-D1053</f>
        <v>-32325.829999983311</v>
      </c>
      <c r="G1054" s="11">
        <f>BT[[#This Row],[∆ AUM]]-BT[[#This Row],[effetto mercato]]</f>
        <v>-83450.688421203304</v>
      </c>
    </row>
    <row r="1055" spans="1:7">
      <c r="A1055" s="4">
        <v>43537</v>
      </c>
      <c r="B1055">
        <v>0</v>
      </c>
      <c r="C1055" s="6">
        <f>BT[[#This Row],[Variaz]]/100</f>
        <v>0</v>
      </c>
      <c r="D1055" s="10">
        <f>AUM[[#This Row],[ Etica Obbligazionario Breve Termine]]</f>
        <v>315517579.75</v>
      </c>
      <c r="E1055" s="10">
        <f>D1054*BT[[#This Row],[Variazione percentuale]]</f>
        <v>0</v>
      </c>
      <c r="F1055" s="11">
        <f>BT[[#This Row],[AUM]]-D1054</f>
        <v>-35640.230000019073</v>
      </c>
      <c r="G1055" s="11">
        <f>BT[[#This Row],[∆ AUM]]-BT[[#This Row],[effetto mercato]]</f>
        <v>-35640.230000019073</v>
      </c>
    </row>
    <row r="1056" spans="1:7">
      <c r="A1056" s="4">
        <v>43538</v>
      </c>
      <c r="B1056">
        <v>3.2500000000000001E-2</v>
      </c>
      <c r="C1056" s="6">
        <f>BT[[#This Row],[Variaz]]/100</f>
        <v>3.2499999999999999E-4</v>
      </c>
      <c r="D1056" s="10">
        <f>AUM[[#This Row],[ Etica Obbligazionario Breve Termine]]</f>
        <v>315927432.14999998</v>
      </c>
      <c r="E1056" s="10">
        <f>D1055*BT[[#This Row],[Variazione percentuale]]</f>
        <v>102543.21341874999</v>
      </c>
      <c r="F1056" s="11">
        <f>BT[[#This Row],[AUM]]-D1055</f>
        <v>409852.39999997616</v>
      </c>
      <c r="G1056" s="11">
        <f>BT[[#This Row],[∆ AUM]]-BT[[#This Row],[effetto mercato]]</f>
        <v>307309.18658122618</v>
      </c>
    </row>
    <row r="1057" spans="1:7">
      <c r="A1057" s="4">
        <v>43539</v>
      </c>
      <c r="B1057">
        <v>0</v>
      </c>
      <c r="C1057" s="6">
        <f>BT[[#This Row],[Variaz]]/100</f>
        <v>0</v>
      </c>
      <c r="D1057" s="10">
        <f>AUM[[#This Row],[ Etica Obbligazionario Breve Termine]]</f>
        <v>315909998.24000001</v>
      </c>
      <c r="E1057" s="10">
        <f>D1056*BT[[#This Row],[Variazione percentuale]]</f>
        <v>0</v>
      </c>
      <c r="F1057" s="11">
        <f>BT[[#This Row],[AUM]]-D1056</f>
        <v>-17433.909999966621</v>
      </c>
      <c r="G1057" s="11">
        <f>BT[[#This Row],[∆ AUM]]-BT[[#This Row],[effetto mercato]]</f>
        <v>-17433.909999966621</v>
      </c>
    </row>
    <row r="1058" spans="1:7">
      <c r="A1058" s="4">
        <v>43542</v>
      </c>
      <c r="B1058">
        <v>0</v>
      </c>
      <c r="C1058" s="6">
        <f>BT[[#This Row],[Variaz]]/100</f>
        <v>0</v>
      </c>
      <c r="D1058" s="10">
        <f>AUM[[#This Row],[ Etica Obbligazionario Breve Termine]]</f>
        <v>315503269.45999998</v>
      </c>
      <c r="E1058" s="10">
        <f>D1057*BT[[#This Row],[Variazione percentuale]]</f>
        <v>0</v>
      </c>
      <c r="F1058" s="11">
        <f>BT[[#This Row],[AUM]]-D1057</f>
        <v>-406728.78000003099</v>
      </c>
      <c r="G1058" s="11">
        <f>BT[[#This Row],[∆ AUM]]-BT[[#This Row],[effetto mercato]]</f>
        <v>-406728.78000003099</v>
      </c>
    </row>
    <row r="1059" spans="1:7">
      <c r="A1059" s="4">
        <v>43543</v>
      </c>
      <c r="B1059">
        <v>0</v>
      </c>
      <c r="C1059" s="6">
        <f>BT[[#This Row],[Variaz]]/100</f>
        <v>0</v>
      </c>
      <c r="D1059" s="10">
        <f>AUM[[#This Row],[ Etica Obbligazionario Breve Termine]]</f>
        <v>314452357.48000002</v>
      </c>
      <c r="E1059" s="10">
        <f>D1058*BT[[#This Row],[Variazione percentuale]]</f>
        <v>0</v>
      </c>
      <c r="F1059" s="11">
        <f>BT[[#This Row],[AUM]]-D1058</f>
        <v>-1050911.9799999595</v>
      </c>
      <c r="G1059" s="11">
        <f>BT[[#This Row],[∆ AUM]]-BT[[#This Row],[effetto mercato]]</f>
        <v>-1050911.9799999595</v>
      </c>
    </row>
    <row r="1060" spans="1:7">
      <c r="A1060" s="4">
        <v>43544</v>
      </c>
      <c r="B1060">
        <v>-1.6199999999999999E-2</v>
      </c>
      <c r="C1060" s="6">
        <f>BT[[#This Row],[Variaz]]/100</f>
        <v>-1.6199999999999998E-4</v>
      </c>
      <c r="D1060" s="10">
        <f>AUM[[#This Row],[ Etica Obbligazionario Breve Termine]]</f>
        <v>314230428.5</v>
      </c>
      <c r="E1060" s="10">
        <f>D1059*BT[[#This Row],[Variazione percentuale]]</f>
        <v>-50941.281911759994</v>
      </c>
      <c r="F1060" s="11">
        <f>BT[[#This Row],[AUM]]-D1059</f>
        <v>-221928.98000001907</v>
      </c>
      <c r="G1060" s="11">
        <f>BT[[#This Row],[∆ AUM]]-BT[[#This Row],[effetto mercato]]</f>
        <v>-170987.69808825909</v>
      </c>
    </row>
    <row r="1061" spans="1:7">
      <c r="A1061" s="4">
        <v>43545</v>
      </c>
      <c r="B1061">
        <v>0</v>
      </c>
      <c r="C1061" s="6">
        <f>BT[[#This Row],[Variaz]]/100</f>
        <v>0</v>
      </c>
      <c r="D1061" s="10">
        <f>AUM[[#This Row],[ Etica Obbligazionario Breve Termine]]</f>
        <v>314244936.66999996</v>
      </c>
      <c r="E1061" s="10">
        <f>D1060*BT[[#This Row],[Variazione percentuale]]</f>
        <v>0</v>
      </c>
      <c r="F1061" s="11">
        <f>BT[[#This Row],[AUM]]-D1060</f>
        <v>14508.169999957085</v>
      </c>
      <c r="G1061" s="11">
        <f>BT[[#This Row],[∆ AUM]]-BT[[#This Row],[effetto mercato]]</f>
        <v>14508.169999957085</v>
      </c>
    </row>
    <row r="1062" spans="1:7">
      <c r="A1062" s="4">
        <v>43546</v>
      </c>
      <c r="B1062">
        <v>-1.6199999999999999E-2</v>
      </c>
      <c r="C1062" s="6">
        <f>BT[[#This Row],[Variaz]]/100</f>
        <v>-1.6199999999999998E-4</v>
      </c>
      <c r="D1062" s="10">
        <f>AUM[[#This Row],[ Etica Obbligazionario Breve Termine]]</f>
        <v>314092609</v>
      </c>
      <c r="E1062" s="10">
        <f>D1061*BT[[#This Row],[Variazione percentuale]]</f>
        <v>-50907.679740539985</v>
      </c>
      <c r="F1062" s="11">
        <f>BT[[#This Row],[AUM]]-D1061</f>
        <v>-152327.66999995708</v>
      </c>
      <c r="G1062" s="11">
        <f>BT[[#This Row],[∆ AUM]]-BT[[#This Row],[effetto mercato]]</f>
        <v>-101419.9902594171</v>
      </c>
    </row>
    <row r="1063" spans="1:7">
      <c r="A1063" s="4">
        <v>43549</v>
      </c>
      <c r="B1063">
        <v>-1.6199999999999999E-2</v>
      </c>
      <c r="C1063" s="6">
        <f>BT[[#This Row],[Variaz]]/100</f>
        <v>-1.6199999999999998E-4</v>
      </c>
      <c r="D1063" s="10">
        <f>AUM[[#This Row],[ Etica Obbligazionario Breve Termine]]</f>
        <v>313935884.75999999</v>
      </c>
      <c r="E1063" s="10">
        <f>D1062*BT[[#This Row],[Variazione percentuale]]</f>
        <v>-50883.00265799999</v>
      </c>
      <c r="F1063" s="11">
        <f>BT[[#This Row],[AUM]]-D1062</f>
        <v>-156724.24000000954</v>
      </c>
      <c r="G1063" s="11">
        <f>BT[[#This Row],[∆ AUM]]-BT[[#This Row],[effetto mercato]]</f>
        <v>-105841.23734200955</v>
      </c>
    </row>
    <row r="1064" spans="1:7">
      <c r="A1064" s="4">
        <v>43550</v>
      </c>
      <c r="B1064">
        <v>1.6199999999999999E-2</v>
      </c>
      <c r="C1064" s="6">
        <f>BT[[#This Row],[Variaz]]/100</f>
        <v>1.6199999999999998E-4</v>
      </c>
      <c r="D1064" s="10">
        <f>AUM[[#This Row],[ Etica Obbligazionario Breve Termine]]</f>
        <v>313992816.73000002</v>
      </c>
      <c r="E1064" s="10">
        <f>D1063*BT[[#This Row],[Variazione percentuale]]</f>
        <v>50857.613331119996</v>
      </c>
      <c r="F1064" s="11">
        <f>BT[[#This Row],[AUM]]-D1063</f>
        <v>56931.97000002861</v>
      </c>
      <c r="G1064" s="11">
        <f>BT[[#This Row],[∆ AUM]]-BT[[#This Row],[effetto mercato]]</f>
        <v>6074.3566689086147</v>
      </c>
    </row>
    <row r="1065" spans="1:7">
      <c r="A1065" s="4">
        <v>43551</v>
      </c>
      <c r="B1065">
        <v>0</v>
      </c>
      <c r="C1065" s="6">
        <f>BT[[#This Row],[Variaz]]/100</f>
        <v>0</v>
      </c>
      <c r="D1065" s="10">
        <f>AUM[[#This Row],[ Etica Obbligazionario Breve Termine]]</f>
        <v>314665828.38</v>
      </c>
      <c r="E1065" s="10">
        <f>D1064*BT[[#This Row],[Variazione percentuale]]</f>
        <v>0</v>
      </c>
      <c r="F1065" s="11">
        <f>BT[[#This Row],[AUM]]-D1064</f>
        <v>673011.64999997616</v>
      </c>
      <c r="G1065" s="11">
        <f>BT[[#This Row],[∆ AUM]]-BT[[#This Row],[effetto mercato]]</f>
        <v>673011.64999997616</v>
      </c>
    </row>
    <row r="1066" spans="1:7">
      <c r="A1066" s="4">
        <v>43552</v>
      </c>
      <c r="B1066">
        <v>-1.6199999999999999E-2</v>
      </c>
      <c r="C1066" s="6">
        <f>BT[[#This Row],[Variaz]]/100</f>
        <v>-1.6199999999999998E-4</v>
      </c>
      <c r="D1066" s="10">
        <f>AUM[[#This Row],[ Etica Obbligazionario Breve Termine]]</f>
        <v>314807309.91000003</v>
      </c>
      <c r="E1066" s="10">
        <f>D1065*BT[[#This Row],[Variazione percentuale]]</f>
        <v>-50975.864197559997</v>
      </c>
      <c r="F1066" s="11">
        <f>BT[[#This Row],[AUM]]-D1065</f>
        <v>141481.53000003099</v>
      </c>
      <c r="G1066" s="11">
        <f>BT[[#This Row],[∆ AUM]]-BT[[#This Row],[effetto mercato]]</f>
        <v>192457.394197591</v>
      </c>
    </row>
    <row r="1067" spans="1:7">
      <c r="A1067" s="4">
        <v>43553</v>
      </c>
      <c r="B1067">
        <v>0</v>
      </c>
      <c r="C1067" s="6">
        <f>BT[[#This Row],[Variaz]]/100</f>
        <v>0</v>
      </c>
      <c r="D1067" s="10">
        <f>AUM[[#This Row],[ Etica Obbligazionario Breve Termine]]</f>
        <v>314530232.25</v>
      </c>
      <c r="E1067" s="10">
        <f>D1066*BT[[#This Row],[Variazione percentuale]]</f>
        <v>0</v>
      </c>
      <c r="F1067" s="11">
        <f>BT[[#This Row],[AUM]]-D1066</f>
        <v>-277077.66000002623</v>
      </c>
      <c r="G1067" s="11">
        <f>BT[[#This Row],[∆ AUM]]-BT[[#This Row],[effetto mercato]]</f>
        <v>-277077.66000002623</v>
      </c>
    </row>
    <row r="1068" spans="1:7">
      <c r="A1068" s="4">
        <v>43556</v>
      </c>
      <c r="B1068">
        <v>0</v>
      </c>
      <c r="C1068" s="6">
        <f>BT[[#This Row],[Variaz]]/100</f>
        <v>0</v>
      </c>
      <c r="D1068" s="10">
        <f>AUM[[#This Row],[ Etica Obbligazionario Breve Termine]]</f>
        <v>314121986.84999996</v>
      </c>
      <c r="E1068" s="10">
        <f>D1067*BT[[#This Row],[Variazione percentuale]]</f>
        <v>0</v>
      </c>
      <c r="F1068" s="11">
        <f>BT[[#This Row],[AUM]]-D1067</f>
        <v>-408245.40000003576</v>
      </c>
      <c r="G1068" s="11">
        <f>BT[[#This Row],[∆ AUM]]-BT[[#This Row],[effetto mercato]]</f>
        <v>-408245.40000003576</v>
      </c>
    </row>
    <row r="1069" spans="1:7">
      <c r="A1069" s="4">
        <v>43557</v>
      </c>
      <c r="B1069">
        <v>0</v>
      </c>
      <c r="C1069" s="6">
        <f>BT[[#This Row],[Variaz]]/100</f>
        <v>0</v>
      </c>
      <c r="D1069" s="10">
        <f>AUM[[#This Row],[ Etica Obbligazionario Breve Termine]]</f>
        <v>313989777.59000003</v>
      </c>
      <c r="E1069" s="10">
        <f>D1068*BT[[#This Row],[Variazione percentuale]]</f>
        <v>0</v>
      </c>
      <c r="F1069" s="11">
        <f>BT[[#This Row],[AUM]]-D1068</f>
        <v>-132209.25999993086</v>
      </c>
      <c r="G1069" s="11">
        <f>BT[[#This Row],[∆ AUM]]-BT[[#This Row],[effetto mercato]]</f>
        <v>-132209.25999993086</v>
      </c>
    </row>
    <row r="1070" spans="1:7">
      <c r="A1070" s="4">
        <v>43558</v>
      </c>
      <c r="B1070">
        <v>-1.6199999999999999E-2</v>
      </c>
      <c r="C1070" s="6">
        <f>BT[[#This Row],[Variaz]]/100</f>
        <v>-1.6199999999999998E-4</v>
      </c>
      <c r="D1070" s="10">
        <f>AUM[[#This Row],[ Etica Obbligazionario Breve Termine]]</f>
        <v>314079729.00999999</v>
      </c>
      <c r="E1070" s="10">
        <f>D1069*BT[[#This Row],[Variazione percentuale]]</f>
        <v>-50866.343969579997</v>
      </c>
      <c r="F1070" s="11">
        <f>BT[[#This Row],[AUM]]-D1069</f>
        <v>89951.419999957085</v>
      </c>
      <c r="G1070" s="11">
        <f>BT[[#This Row],[∆ AUM]]-BT[[#This Row],[effetto mercato]]</f>
        <v>140817.76396953707</v>
      </c>
    </row>
    <row r="1071" spans="1:7">
      <c r="A1071" s="4">
        <v>43559</v>
      </c>
      <c r="B1071">
        <v>0</v>
      </c>
      <c r="C1071" s="6">
        <f>BT[[#This Row],[Variaz]]/100</f>
        <v>0</v>
      </c>
      <c r="D1071" s="10">
        <f>AUM[[#This Row],[ Etica Obbligazionario Breve Termine]]</f>
        <v>314120581.22000003</v>
      </c>
      <c r="E1071" s="10">
        <f>D1070*BT[[#This Row],[Variazione percentuale]]</f>
        <v>0</v>
      </c>
      <c r="F1071" s="11">
        <f>BT[[#This Row],[AUM]]-D1070</f>
        <v>40852.210000038147</v>
      </c>
      <c r="G1071" s="11">
        <f>BT[[#This Row],[∆ AUM]]-BT[[#This Row],[effetto mercato]]</f>
        <v>40852.210000038147</v>
      </c>
    </row>
    <row r="1072" spans="1:7">
      <c r="A1072" s="4">
        <v>43560</v>
      </c>
      <c r="B1072">
        <v>0</v>
      </c>
      <c r="C1072" s="6">
        <f>BT[[#This Row],[Variaz]]/100</f>
        <v>0</v>
      </c>
      <c r="D1072" s="10">
        <f>AUM[[#This Row],[ Etica Obbligazionario Breve Termine]]</f>
        <v>314398586.62</v>
      </c>
      <c r="E1072" s="10">
        <f>D1071*BT[[#This Row],[Variazione percentuale]]</f>
        <v>0</v>
      </c>
      <c r="F1072" s="11">
        <f>BT[[#This Row],[AUM]]-D1071</f>
        <v>278005.39999997616</v>
      </c>
      <c r="G1072" s="11">
        <f>BT[[#This Row],[∆ AUM]]-BT[[#This Row],[effetto mercato]]</f>
        <v>278005.39999997616</v>
      </c>
    </row>
    <row r="1073" spans="1:7">
      <c r="A1073" s="4">
        <v>43563</v>
      </c>
      <c r="B1073">
        <v>0</v>
      </c>
      <c r="C1073" s="6">
        <f>BT[[#This Row],[Variaz]]/100</f>
        <v>0</v>
      </c>
      <c r="D1073" s="10">
        <f>AUM[[#This Row],[ Etica Obbligazionario Breve Termine]]</f>
        <v>314724050.56999999</v>
      </c>
      <c r="E1073" s="10">
        <f>D1072*BT[[#This Row],[Variazione percentuale]]</f>
        <v>0</v>
      </c>
      <c r="F1073" s="11">
        <f>BT[[#This Row],[AUM]]-D1072</f>
        <v>325463.94999998808</v>
      </c>
      <c r="G1073" s="11">
        <f>BT[[#This Row],[∆ AUM]]-BT[[#This Row],[effetto mercato]]</f>
        <v>325463.94999998808</v>
      </c>
    </row>
    <row r="1074" spans="1:7">
      <c r="A1074" s="4">
        <v>43564</v>
      </c>
      <c r="B1074">
        <v>1.6199999999999999E-2</v>
      </c>
      <c r="C1074" s="6">
        <f>BT[[#This Row],[Variaz]]/100</f>
        <v>1.6199999999999998E-4</v>
      </c>
      <c r="D1074" s="10">
        <f>AUM[[#This Row],[ Etica Obbligazionario Breve Termine]]</f>
        <v>314627332.81999999</v>
      </c>
      <c r="E1074" s="10">
        <f>D1073*BT[[#This Row],[Variazione percentuale]]</f>
        <v>50985.296192339993</v>
      </c>
      <c r="F1074" s="11">
        <f>BT[[#This Row],[AUM]]-D1073</f>
        <v>-96717.75</v>
      </c>
      <c r="G1074" s="11">
        <f>BT[[#This Row],[∆ AUM]]-BT[[#This Row],[effetto mercato]]</f>
        <v>-147703.04619234</v>
      </c>
    </row>
    <row r="1075" spans="1:7">
      <c r="A1075" s="4">
        <v>43565</v>
      </c>
      <c r="B1075">
        <v>0</v>
      </c>
      <c r="C1075" s="6">
        <f>BT[[#This Row],[Variaz]]/100</f>
        <v>0</v>
      </c>
      <c r="D1075" s="10">
        <f>AUM[[#This Row],[ Etica Obbligazionario Breve Termine]]</f>
        <v>314271186.05000001</v>
      </c>
      <c r="E1075" s="10">
        <f>D1074*BT[[#This Row],[Variazione percentuale]]</f>
        <v>0</v>
      </c>
      <c r="F1075" s="11">
        <f>BT[[#This Row],[AUM]]-D1074</f>
        <v>-356146.76999998093</v>
      </c>
      <c r="G1075" s="11">
        <f>BT[[#This Row],[∆ AUM]]-BT[[#This Row],[effetto mercato]]</f>
        <v>-356146.76999998093</v>
      </c>
    </row>
    <row r="1076" spans="1:7">
      <c r="A1076" s="4">
        <v>43566</v>
      </c>
      <c r="B1076">
        <v>0</v>
      </c>
      <c r="C1076" s="6">
        <f>BT[[#This Row],[Variaz]]/100</f>
        <v>0</v>
      </c>
      <c r="D1076" s="10">
        <f>AUM[[#This Row],[ Etica Obbligazionario Breve Termine]]</f>
        <v>314750331.72999996</v>
      </c>
      <c r="E1076" s="10">
        <f>D1075*BT[[#This Row],[Variazione percentuale]]</f>
        <v>0</v>
      </c>
      <c r="F1076" s="11">
        <f>BT[[#This Row],[AUM]]-D1075</f>
        <v>479145.67999994755</v>
      </c>
      <c r="G1076" s="11">
        <f>BT[[#This Row],[∆ AUM]]-BT[[#This Row],[effetto mercato]]</f>
        <v>479145.67999994755</v>
      </c>
    </row>
    <row r="1077" spans="1:7">
      <c r="A1077" s="4">
        <v>43567</v>
      </c>
      <c r="B1077">
        <v>0</v>
      </c>
      <c r="C1077" s="6">
        <f>BT[[#This Row],[Variaz]]/100</f>
        <v>0</v>
      </c>
      <c r="D1077" s="10">
        <f>AUM[[#This Row],[ Etica Obbligazionario Breve Termine]]</f>
        <v>314920984.88</v>
      </c>
      <c r="E1077" s="10">
        <f>D1076*BT[[#This Row],[Variazione percentuale]]</f>
        <v>0</v>
      </c>
      <c r="F1077" s="11">
        <f>BT[[#This Row],[AUM]]-D1076</f>
        <v>170653.15000003576</v>
      </c>
      <c r="G1077" s="11">
        <f>BT[[#This Row],[∆ AUM]]-BT[[#This Row],[effetto mercato]]</f>
        <v>170653.15000003576</v>
      </c>
    </row>
    <row r="1078" spans="1:7">
      <c r="A1078" s="4">
        <v>43570</v>
      </c>
      <c r="B1078">
        <v>0</v>
      </c>
      <c r="C1078" s="6">
        <f>BT[[#This Row],[Variaz]]/100</f>
        <v>0</v>
      </c>
      <c r="D1078" s="10">
        <f>AUM[[#This Row],[ Etica Obbligazionario Breve Termine]]</f>
        <v>314941154.69</v>
      </c>
      <c r="E1078" s="10">
        <f>D1077*BT[[#This Row],[Variazione percentuale]]</f>
        <v>0</v>
      </c>
      <c r="F1078" s="11">
        <f>BT[[#This Row],[AUM]]-D1077</f>
        <v>20169.810000002384</v>
      </c>
      <c r="G1078" s="11">
        <f>BT[[#This Row],[∆ AUM]]-BT[[#This Row],[effetto mercato]]</f>
        <v>20169.810000002384</v>
      </c>
    </row>
    <row r="1079" spans="1:7">
      <c r="A1079" s="4">
        <v>43571</v>
      </c>
      <c r="B1079">
        <v>-1.6199999999999999E-2</v>
      </c>
      <c r="C1079" s="6">
        <f>BT[[#This Row],[Variaz]]/100</f>
        <v>-1.6199999999999998E-4</v>
      </c>
      <c r="D1079" s="10">
        <f>AUM[[#This Row],[ Etica Obbligazionario Breve Termine]]</f>
        <v>314704960.13</v>
      </c>
      <c r="E1079" s="10">
        <f>D1078*BT[[#This Row],[Variazione percentuale]]</f>
        <v>-51020.467059779992</v>
      </c>
      <c r="F1079" s="11">
        <f>BT[[#This Row],[AUM]]-D1078</f>
        <v>-236194.56000000238</v>
      </c>
      <c r="G1079" s="11">
        <f>BT[[#This Row],[∆ AUM]]-BT[[#This Row],[effetto mercato]]</f>
        <v>-185174.09294022238</v>
      </c>
    </row>
    <row r="1080" spans="1:7">
      <c r="A1080" s="4">
        <v>43572</v>
      </c>
      <c r="B1080">
        <v>-1.6199999999999999E-2</v>
      </c>
      <c r="C1080" s="6">
        <f>BT[[#This Row],[Variaz]]/100</f>
        <v>-1.6199999999999998E-4</v>
      </c>
      <c r="D1080" s="10">
        <f>AUM[[#This Row],[ Etica Obbligazionario Breve Termine]]</f>
        <v>315148680.20999998</v>
      </c>
      <c r="E1080" s="10">
        <f>D1079*BT[[#This Row],[Variazione percentuale]]</f>
        <v>-50982.203541059993</v>
      </c>
      <c r="F1080" s="11">
        <f>BT[[#This Row],[AUM]]-D1079</f>
        <v>443720.07999998331</v>
      </c>
      <c r="G1080" s="11">
        <f>BT[[#This Row],[∆ AUM]]-BT[[#This Row],[effetto mercato]]</f>
        <v>494702.28354104329</v>
      </c>
    </row>
    <row r="1081" spans="1:7">
      <c r="A1081" s="4">
        <v>43573</v>
      </c>
      <c r="B1081">
        <v>0</v>
      </c>
      <c r="C1081" s="6">
        <f>BT[[#This Row],[Variaz]]/100</f>
        <v>0</v>
      </c>
      <c r="D1081" s="10">
        <f>AUM[[#This Row],[ Etica Obbligazionario Breve Termine]]</f>
        <v>315935082.56999999</v>
      </c>
      <c r="E1081" s="10">
        <f>D1080*BT[[#This Row],[Variazione percentuale]]</f>
        <v>0</v>
      </c>
      <c r="F1081" s="11">
        <f>BT[[#This Row],[AUM]]-D1080</f>
        <v>786402.36000001431</v>
      </c>
      <c r="G1081" s="11">
        <f>BT[[#This Row],[∆ AUM]]-BT[[#This Row],[effetto mercato]]</f>
        <v>786402.36000001431</v>
      </c>
    </row>
    <row r="1082" spans="1:7">
      <c r="A1082" s="4">
        <v>43578</v>
      </c>
      <c r="B1082">
        <v>-1.6299999999999999E-2</v>
      </c>
      <c r="C1082" s="6">
        <f>BT[[#This Row],[Variaz]]/100</f>
        <v>-1.6299999999999998E-4</v>
      </c>
      <c r="D1082" s="10">
        <f>AUM[[#This Row],[ Etica Obbligazionario Breve Termine]]</f>
        <v>315982921.32999998</v>
      </c>
      <c r="E1082" s="10">
        <f>D1081*BT[[#This Row],[Variazione percentuale]]</f>
        <v>-51497.41845890999</v>
      </c>
      <c r="F1082" s="11">
        <f>BT[[#This Row],[AUM]]-D1081</f>
        <v>47838.759999990463</v>
      </c>
      <c r="G1082" s="11">
        <f>BT[[#This Row],[∆ AUM]]-BT[[#This Row],[effetto mercato]]</f>
        <v>99336.178458900453</v>
      </c>
    </row>
    <row r="1083" spans="1:7">
      <c r="A1083" s="4">
        <v>43579</v>
      </c>
      <c r="B1083">
        <v>1.6299999999999999E-2</v>
      </c>
      <c r="C1083" s="6">
        <f>BT[[#This Row],[Variaz]]/100</f>
        <v>1.6299999999999998E-4</v>
      </c>
      <c r="D1083" s="10">
        <f>AUM[[#This Row],[ Etica Obbligazionario Breve Termine]]</f>
        <v>316089435.61000001</v>
      </c>
      <c r="E1083" s="10">
        <f>D1082*BT[[#This Row],[Variazione percentuale]]</f>
        <v>51505.216176789989</v>
      </c>
      <c r="F1083" s="11">
        <f>BT[[#This Row],[AUM]]-D1082</f>
        <v>106514.28000003099</v>
      </c>
      <c r="G1083" s="11">
        <f>BT[[#This Row],[∆ AUM]]-BT[[#This Row],[effetto mercato]]</f>
        <v>55009.063823241006</v>
      </c>
    </row>
    <row r="1084" spans="1:7">
      <c r="A1084" s="4">
        <v>43581</v>
      </c>
      <c r="B1084">
        <v>-1.6299999999999999E-2</v>
      </c>
      <c r="C1084" s="6">
        <f>BT[[#This Row],[Variaz]]/100</f>
        <v>-1.6299999999999998E-4</v>
      </c>
      <c r="D1084" s="10">
        <f>AUM[[#This Row],[ Etica Obbligazionario Breve Termine]]</f>
        <v>316278598.62</v>
      </c>
      <c r="E1084" s="10">
        <f>D1083*BT[[#This Row],[Variazione percentuale]]</f>
        <v>-51522.578004429997</v>
      </c>
      <c r="F1084" s="11">
        <f>BT[[#This Row],[AUM]]-D1083</f>
        <v>189163.00999999046</v>
      </c>
      <c r="G1084" s="11">
        <f>BT[[#This Row],[∆ AUM]]-BT[[#This Row],[effetto mercato]]</f>
        <v>240685.58800442045</v>
      </c>
    </row>
    <row r="1085" spans="1:7">
      <c r="A1085" s="4">
        <v>43584</v>
      </c>
      <c r="B1085">
        <v>1.6299999999999999E-2</v>
      </c>
      <c r="C1085" s="6">
        <f>BT[[#This Row],[Variaz]]/100</f>
        <v>1.6299999999999998E-4</v>
      </c>
      <c r="D1085" s="10">
        <f>AUM[[#This Row],[ Etica Obbligazionario Breve Termine]]</f>
        <v>316859964.97000003</v>
      </c>
      <c r="E1085" s="10">
        <f>D1084*BT[[#This Row],[Variazione percentuale]]</f>
        <v>51553.411575059996</v>
      </c>
      <c r="F1085" s="11">
        <f>BT[[#This Row],[AUM]]-D1084</f>
        <v>581366.35000002384</v>
      </c>
      <c r="G1085" s="11">
        <f>BT[[#This Row],[∆ AUM]]-BT[[#This Row],[effetto mercato]]</f>
        <v>529812.93842496385</v>
      </c>
    </row>
    <row r="1086" spans="1:7">
      <c r="A1086" s="4">
        <v>43585</v>
      </c>
      <c r="B1086">
        <v>3.2500000000000001E-2</v>
      </c>
      <c r="C1086" s="6">
        <f>BT[[#This Row],[Variaz]]/100</f>
        <v>3.2499999999999999E-4</v>
      </c>
      <c r="D1086" s="10">
        <f>AUM[[#This Row],[ Etica Obbligazionario Breve Termine]]</f>
        <v>316710877.77999997</v>
      </c>
      <c r="E1086" s="10">
        <f>D1085*BT[[#This Row],[Variazione percentuale]]</f>
        <v>102979.48861525001</v>
      </c>
      <c r="F1086" s="11">
        <f>BT[[#This Row],[AUM]]-D1085</f>
        <v>-149087.19000005722</v>
      </c>
      <c r="G1086" s="11">
        <f>BT[[#This Row],[∆ AUM]]-BT[[#This Row],[effetto mercato]]</f>
        <v>-252066.67861530723</v>
      </c>
    </row>
    <row r="1087" spans="1:7">
      <c r="A1087" s="4">
        <v>43587</v>
      </c>
      <c r="B1087">
        <v>-1.6199999999999999E-2</v>
      </c>
      <c r="C1087" s="6">
        <f>BT[[#This Row],[Variaz]]/100</f>
        <v>-1.6199999999999998E-4</v>
      </c>
      <c r="D1087" s="10">
        <f>AUM[[#This Row],[ Etica Obbligazionario Breve Termine]]</f>
        <v>316732808.44</v>
      </c>
      <c r="E1087" s="10">
        <f>D1086*BT[[#This Row],[Variazione percentuale]]</f>
        <v>-51307.162200359991</v>
      </c>
      <c r="F1087" s="11">
        <f>BT[[#This Row],[AUM]]-D1086</f>
        <v>21930.660000026226</v>
      </c>
      <c r="G1087" s="11">
        <f>BT[[#This Row],[∆ AUM]]-BT[[#This Row],[effetto mercato]]</f>
        <v>73237.822200386217</v>
      </c>
    </row>
    <row r="1088" spans="1:7">
      <c r="A1088" s="4">
        <v>43588</v>
      </c>
      <c r="B1088">
        <v>1.6199999999999999E-2</v>
      </c>
      <c r="C1088" s="6">
        <f>BT[[#This Row],[Variaz]]/100</f>
        <v>1.6199999999999998E-4</v>
      </c>
      <c r="D1088" s="10">
        <f>AUM[[#This Row],[ Etica Obbligazionario Breve Termine]]</f>
        <v>316693378.05999994</v>
      </c>
      <c r="E1088" s="10">
        <f>D1087*BT[[#This Row],[Variazione percentuale]]</f>
        <v>51310.714967279993</v>
      </c>
      <c r="F1088" s="11">
        <f>BT[[#This Row],[AUM]]-D1087</f>
        <v>-39430.380000054836</v>
      </c>
      <c r="G1088" s="11">
        <f>BT[[#This Row],[∆ AUM]]-BT[[#This Row],[effetto mercato]]</f>
        <v>-90741.094967334822</v>
      </c>
    </row>
    <row r="1089" spans="1:7">
      <c r="A1089" s="4">
        <v>43591</v>
      </c>
      <c r="B1089">
        <v>-1.6199999999999999E-2</v>
      </c>
      <c r="C1089" s="6">
        <f>BT[[#This Row],[Variaz]]/100</f>
        <v>-1.6199999999999998E-4</v>
      </c>
      <c r="D1089" s="10">
        <f>AUM[[#This Row],[ Etica Obbligazionario Breve Termine]]</f>
        <v>316355201.18000001</v>
      </c>
      <c r="E1089" s="10">
        <f>D1088*BT[[#This Row],[Variazione percentuale]]</f>
        <v>-51304.327245719986</v>
      </c>
      <c r="F1089" s="11">
        <f>BT[[#This Row],[AUM]]-D1088</f>
        <v>-338176.87999993563</v>
      </c>
      <c r="G1089" s="11">
        <f>BT[[#This Row],[∆ AUM]]-BT[[#This Row],[effetto mercato]]</f>
        <v>-286872.55275421566</v>
      </c>
    </row>
    <row r="1090" spans="1:7">
      <c r="A1090" s="4">
        <v>43592</v>
      </c>
      <c r="B1090">
        <v>-1.6199999999999999E-2</v>
      </c>
      <c r="C1090" s="6">
        <f>BT[[#This Row],[Variaz]]/100</f>
        <v>-1.6199999999999998E-4</v>
      </c>
      <c r="D1090" s="10">
        <f>AUM[[#This Row],[ Etica Obbligazionario Breve Termine]]</f>
        <v>315200010.73000002</v>
      </c>
      <c r="E1090" s="10">
        <f>D1089*BT[[#This Row],[Variazione percentuale]]</f>
        <v>-51249.542591159996</v>
      </c>
      <c r="F1090" s="11">
        <f>BT[[#This Row],[AUM]]-D1089</f>
        <v>-1155190.4499999881</v>
      </c>
      <c r="G1090" s="11">
        <f>BT[[#This Row],[∆ AUM]]-BT[[#This Row],[effetto mercato]]</f>
        <v>-1103940.9074088281</v>
      </c>
    </row>
    <row r="1091" spans="1:7">
      <c r="A1091" s="4">
        <v>43593</v>
      </c>
      <c r="B1091">
        <v>-1.6299999999999999E-2</v>
      </c>
      <c r="C1091" s="6">
        <f>BT[[#This Row],[Variaz]]/100</f>
        <v>-1.6299999999999998E-4</v>
      </c>
      <c r="D1091" s="10">
        <f>AUM[[#This Row],[ Etica Obbligazionario Breve Termine]]</f>
        <v>315446869.70000005</v>
      </c>
      <c r="E1091" s="10">
        <f>D1090*BT[[#This Row],[Variazione percentuale]]</f>
        <v>-51377.601748989997</v>
      </c>
      <c r="F1091" s="11">
        <f>BT[[#This Row],[AUM]]-D1090</f>
        <v>246858.97000002861</v>
      </c>
      <c r="G1091" s="11">
        <f>BT[[#This Row],[∆ AUM]]-BT[[#This Row],[effetto mercato]]</f>
        <v>298236.57174901862</v>
      </c>
    </row>
    <row r="1092" spans="1:7">
      <c r="A1092" s="4">
        <v>43594</v>
      </c>
      <c r="B1092">
        <v>-3.2500000000000001E-2</v>
      </c>
      <c r="C1092" s="6">
        <f>BT[[#This Row],[Variaz]]/100</f>
        <v>-3.2499999999999999E-4</v>
      </c>
      <c r="D1092" s="10">
        <f>AUM[[#This Row],[ Etica Obbligazionario Breve Termine]]</f>
        <v>315100952.96000004</v>
      </c>
      <c r="E1092" s="10">
        <f>D1091*BT[[#This Row],[Variazione percentuale]]</f>
        <v>-102520.23265250001</v>
      </c>
      <c r="F1092" s="11">
        <f>BT[[#This Row],[AUM]]-D1091</f>
        <v>-345916.74000000954</v>
      </c>
      <c r="G1092" s="11">
        <f>BT[[#This Row],[∆ AUM]]-BT[[#This Row],[effetto mercato]]</f>
        <v>-243396.50734750953</v>
      </c>
    </row>
    <row r="1093" spans="1:7">
      <c r="A1093" s="4">
        <v>43595</v>
      </c>
      <c r="B1093">
        <v>0</v>
      </c>
      <c r="C1093" s="6">
        <f>BT[[#This Row],[Variaz]]/100</f>
        <v>0</v>
      </c>
      <c r="D1093" s="10">
        <f>AUM[[#This Row],[ Etica Obbligazionario Breve Termine]]</f>
        <v>315178309.75999999</v>
      </c>
      <c r="E1093" s="10">
        <f>D1092*BT[[#This Row],[Variazione percentuale]]</f>
        <v>0</v>
      </c>
      <c r="F1093" s="11">
        <f>BT[[#This Row],[AUM]]-D1092</f>
        <v>77356.799999952316</v>
      </c>
      <c r="G1093" s="11">
        <f>BT[[#This Row],[∆ AUM]]-BT[[#This Row],[effetto mercato]]</f>
        <v>77356.799999952316</v>
      </c>
    </row>
    <row r="1094" spans="1:7">
      <c r="A1094" s="4">
        <v>43598</v>
      </c>
      <c r="B1094">
        <v>0</v>
      </c>
      <c r="C1094" s="6">
        <f>BT[[#This Row],[Variaz]]/100</f>
        <v>0</v>
      </c>
      <c r="D1094" s="10">
        <f>AUM[[#This Row],[ Etica Obbligazionario Breve Termine]]</f>
        <v>315168655.21000004</v>
      </c>
      <c r="E1094" s="10">
        <f>D1093*BT[[#This Row],[Variazione percentuale]]</f>
        <v>0</v>
      </c>
      <c r="F1094" s="11">
        <f>BT[[#This Row],[AUM]]-D1093</f>
        <v>-9654.5499999523163</v>
      </c>
      <c r="G1094" s="11">
        <f>BT[[#This Row],[∆ AUM]]-BT[[#This Row],[effetto mercato]]</f>
        <v>-9654.5499999523163</v>
      </c>
    </row>
    <row r="1095" spans="1:7">
      <c r="A1095" s="4">
        <v>43599</v>
      </c>
      <c r="B1095">
        <v>-3.2500000000000001E-2</v>
      </c>
      <c r="C1095" s="6">
        <f>BT[[#This Row],[Variaz]]/100</f>
        <v>-3.2499999999999999E-4</v>
      </c>
      <c r="D1095" s="10">
        <f>AUM[[#This Row],[ Etica Obbligazionario Breve Termine]]</f>
        <v>315148846.30000001</v>
      </c>
      <c r="E1095" s="10">
        <f>D1094*BT[[#This Row],[Variazione percentuale]]</f>
        <v>-102429.81294325001</v>
      </c>
      <c r="F1095" s="11">
        <f>BT[[#This Row],[AUM]]-D1094</f>
        <v>-19808.910000026226</v>
      </c>
      <c r="G1095" s="11">
        <f>BT[[#This Row],[∆ AUM]]-BT[[#This Row],[effetto mercato]]</f>
        <v>82620.902943223788</v>
      </c>
    </row>
    <row r="1096" spans="1:7">
      <c r="A1096" s="4">
        <v>43600</v>
      </c>
      <c r="B1096">
        <v>-3.2500000000000001E-2</v>
      </c>
      <c r="C1096" s="6">
        <f>BT[[#This Row],[Variaz]]/100</f>
        <v>-3.2499999999999999E-4</v>
      </c>
      <c r="D1096" s="10">
        <f>AUM[[#This Row],[ Etica Obbligazionario Breve Termine]]</f>
        <v>315166091.95000005</v>
      </c>
      <c r="E1096" s="10">
        <f>D1095*BT[[#This Row],[Variazione percentuale]]</f>
        <v>-102423.3750475</v>
      </c>
      <c r="F1096" s="11">
        <f>BT[[#This Row],[AUM]]-D1095</f>
        <v>17245.650000035763</v>
      </c>
      <c r="G1096" s="11">
        <f>BT[[#This Row],[∆ AUM]]-BT[[#This Row],[effetto mercato]]</f>
        <v>119669.02504753576</v>
      </c>
    </row>
    <row r="1097" spans="1:7">
      <c r="A1097" s="4">
        <v>43601</v>
      </c>
      <c r="B1097">
        <v>3.2500000000000001E-2</v>
      </c>
      <c r="C1097" s="6">
        <f>BT[[#This Row],[Variaz]]/100</f>
        <v>3.2499999999999999E-4</v>
      </c>
      <c r="D1097" s="10">
        <f>AUM[[#This Row],[ Etica Obbligazionario Breve Termine]]</f>
        <v>315583159.47000003</v>
      </c>
      <c r="E1097" s="10">
        <f>D1096*BT[[#This Row],[Variazione percentuale]]</f>
        <v>102428.97988375001</v>
      </c>
      <c r="F1097" s="11">
        <f>BT[[#This Row],[AUM]]-D1096</f>
        <v>417067.51999998093</v>
      </c>
      <c r="G1097" s="11">
        <f>BT[[#This Row],[∆ AUM]]-BT[[#This Row],[effetto mercato]]</f>
        <v>314638.5401162309</v>
      </c>
    </row>
    <row r="1098" spans="1:7">
      <c r="A1098" s="4">
        <v>43602</v>
      </c>
      <c r="B1098">
        <v>3.2500000000000001E-2</v>
      </c>
      <c r="C1098" s="6">
        <f>BT[[#This Row],[Variaz]]/100</f>
        <v>3.2499999999999999E-4</v>
      </c>
      <c r="D1098" s="10">
        <f>AUM[[#This Row],[ Etica Obbligazionario Breve Termine]]</f>
        <v>315439827.98000002</v>
      </c>
      <c r="E1098" s="10">
        <f>D1097*BT[[#This Row],[Variazione percentuale]]</f>
        <v>102564.52682775</v>
      </c>
      <c r="F1098" s="11">
        <f>BT[[#This Row],[AUM]]-D1097</f>
        <v>-143331.49000000954</v>
      </c>
      <c r="G1098" s="11">
        <f>BT[[#This Row],[∆ AUM]]-BT[[#This Row],[effetto mercato]]</f>
        <v>-245896.01682775954</v>
      </c>
    </row>
    <row r="1099" spans="1:7">
      <c r="A1099" s="4">
        <v>43605</v>
      </c>
      <c r="B1099">
        <v>-1.6299999999999999E-2</v>
      </c>
      <c r="C1099" s="6">
        <f>BT[[#This Row],[Variaz]]/100</f>
        <v>-1.6299999999999998E-4</v>
      </c>
      <c r="D1099" s="10">
        <f>AUM[[#This Row],[ Etica Obbligazionario Breve Termine]]</f>
        <v>315397313.38999999</v>
      </c>
      <c r="E1099" s="10">
        <f>D1098*BT[[#This Row],[Variazione percentuale]]</f>
        <v>-51416.691960739998</v>
      </c>
      <c r="F1099" s="11">
        <f>BT[[#This Row],[AUM]]-D1098</f>
        <v>-42514.590000033379</v>
      </c>
      <c r="G1099" s="11">
        <f>BT[[#This Row],[∆ AUM]]-BT[[#This Row],[effetto mercato]]</f>
        <v>8902.1019607066191</v>
      </c>
    </row>
    <row r="1100" spans="1:7">
      <c r="A1100" s="4">
        <v>43606</v>
      </c>
      <c r="B1100">
        <v>1.6299999999999999E-2</v>
      </c>
      <c r="C1100" s="6">
        <f>BT[[#This Row],[Variaz]]/100</f>
        <v>1.6299999999999998E-4</v>
      </c>
      <c r="D1100" s="10">
        <f>AUM[[#This Row],[ Etica Obbligazionario Breve Termine]]</f>
        <v>315671551.06</v>
      </c>
      <c r="E1100" s="10">
        <f>D1099*BT[[#This Row],[Variazione percentuale]]</f>
        <v>51409.762082569992</v>
      </c>
      <c r="F1100" s="11">
        <f>BT[[#This Row],[AUM]]-D1099</f>
        <v>274237.67000001669</v>
      </c>
      <c r="G1100" s="11">
        <f>BT[[#This Row],[∆ AUM]]-BT[[#This Row],[effetto mercato]]</f>
        <v>222827.90791744669</v>
      </c>
    </row>
    <row r="1101" spans="1:7">
      <c r="A1101" s="4">
        <v>43607</v>
      </c>
      <c r="B1101">
        <v>0</v>
      </c>
      <c r="C1101" s="6">
        <f>BT[[#This Row],[Variaz]]/100</f>
        <v>0</v>
      </c>
      <c r="D1101" s="10">
        <f>AUM[[#This Row],[ Etica Obbligazionario Breve Termine]]</f>
        <v>315322607.79000002</v>
      </c>
      <c r="E1101" s="10">
        <f>D1100*BT[[#This Row],[Variazione percentuale]]</f>
        <v>0</v>
      </c>
      <c r="F1101" s="11">
        <f>BT[[#This Row],[AUM]]-D1100</f>
        <v>-348943.26999998093</v>
      </c>
      <c r="G1101" s="11">
        <f>BT[[#This Row],[∆ AUM]]-BT[[#This Row],[effetto mercato]]</f>
        <v>-348943.26999998093</v>
      </c>
    </row>
    <row r="1102" spans="1:7">
      <c r="A1102" s="4">
        <v>43608</v>
      </c>
      <c r="B1102">
        <v>-1.6299999999999999E-2</v>
      </c>
      <c r="C1102" s="6">
        <f>BT[[#This Row],[Variaz]]/100</f>
        <v>-1.6299999999999998E-4</v>
      </c>
      <c r="D1102" s="10">
        <f>AUM[[#This Row],[ Etica Obbligazionario Breve Termine]]</f>
        <v>315173992.12</v>
      </c>
      <c r="E1102" s="10">
        <f>D1101*BT[[#This Row],[Variazione percentuale]]</f>
        <v>-51397.585069769993</v>
      </c>
      <c r="F1102" s="11">
        <f>BT[[#This Row],[AUM]]-D1101</f>
        <v>-148615.67000001669</v>
      </c>
      <c r="G1102" s="11">
        <f>BT[[#This Row],[∆ AUM]]-BT[[#This Row],[effetto mercato]]</f>
        <v>-97218.084930246696</v>
      </c>
    </row>
    <row r="1103" spans="1:7">
      <c r="A1103" s="4">
        <v>43609</v>
      </c>
      <c r="B1103">
        <v>3.2500000000000001E-2</v>
      </c>
      <c r="C1103" s="6">
        <f>BT[[#This Row],[Variaz]]/100</f>
        <v>3.2499999999999999E-4</v>
      </c>
      <c r="D1103" s="10">
        <f>AUM[[#This Row],[ Etica Obbligazionario Breve Termine]]</f>
        <v>314462438.38999999</v>
      </c>
      <c r="E1103" s="10">
        <f>D1102*BT[[#This Row],[Variazione percentuale]]</f>
        <v>102431.547439</v>
      </c>
      <c r="F1103" s="11">
        <f>BT[[#This Row],[AUM]]-D1102</f>
        <v>-711553.73000001907</v>
      </c>
      <c r="G1103" s="11">
        <f>BT[[#This Row],[∆ AUM]]-BT[[#This Row],[effetto mercato]]</f>
        <v>-813985.27743901906</v>
      </c>
    </row>
    <row r="1104" spans="1:7">
      <c r="A1104" s="4">
        <v>43612</v>
      </c>
      <c r="B1104">
        <v>-4.8800000000000003E-2</v>
      </c>
      <c r="C1104" s="6">
        <f>BT[[#This Row],[Variaz]]/100</f>
        <v>-4.8800000000000004E-4</v>
      </c>
      <c r="D1104" s="10">
        <f>AUM[[#This Row],[ Etica Obbligazionario Breve Termine]]</f>
        <v>314363919.77999997</v>
      </c>
      <c r="E1104" s="10">
        <f>D1103*BT[[#This Row],[Variazione percentuale]]</f>
        <v>-153457.66993432</v>
      </c>
      <c r="F1104" s="11">
        <f>BT[[#This Row],[AUM]]-D1103</f>
        <v>-98518.610000014305</v>
      </c>
      <c r="G1104" s="11">
        <f>BT[[#This Row],[∆ AUM]]-BT[[#This Row],[effetto mercato]]</f>
        <v>54939.059934305697</v>
      </c>
    </row>
    <row r="1105" spans="1:7">
      <c r="A1105" s="4">
        <v>43613</v>
      </c>
      <c r="B1105">
        <v>0</v>
      </c>
      <c r="C1105" s="6">
        <f>BT[[#This Row],[Variaz]]/100</f>
        <v>0</v>
      </c>
      <c r="D1105" s="10">
        <f>AUM[[#This Row],[ Etica Obbligazionario Breve Termine]]</f>
        <v>314511649.87</v>
      </c>
      <c r="E1105" s="10">
        <f>D1104*BT[[#This Row],[Variazione percentuale]]</f>
        <v>0</v>
      </c>
      <c r="F1105" s="11">
        <f>BT[[#This Row],[AUM]]-D1104</f>
        <v>147730.09000003338</v>
      </c>
      <c r="G1105" s="11">
        <f>BT[[#This Row],[∆ AUM]]-BT[[#This Row],[effetto mercato]]</f>
        <v>147730.09000003338</v>
      </c>
    </row>
    <row r="1106" spans="1:7">
      <c r="A1106" s="4">
        <v>43614</v>
      </c>
      <c r="B1106">
        <v>0</v>
      </c>
      <c r="C1106" s="6">
        <f>BT[[#This Row],[Variaz]]/100</f>
        <v>0</v>
      </c>
      <c r="D1106" s="10">
        <f>AUM[[#This Row],[ Etica Obbligazionario Breve Termine]]</f>
        <v>314573122.92999995</v>
      </c>
      <c r="E1106" s="10">
        <f>D1105*BT[[#This Row],[Variazione percentuale]]</f>
        <v>0</v>
      </c>
      <c r="F1106" s="11">
        <f>BT[[#This Row],[AUM]]-D1105</f>
        <v>61473.05999994278</v>
      </c>
      <c r="G1106" s="11">
        <f>BT[[#This Row],[∆ AUM]]-BT[[#This Row],[effetto mercato]]</f>
        <v>61473.05999994278</v>
      </c>
    </row>
    <row r="1107" spans="1:7">
      <c r="A1107" s="4">
        <v>43615</v>
      </c>
      <c r="B1107">
        <v>0</v>
      </c>
      <c r="C1107" s="6">
        <f>BT[[#This Row],[Variaz]]/100</f>
        <v>0</v>
      </c>
      <c r="D1107" s="10">
        <f>AUM[[#This Row],[ Etica Obbligazionario Breve Termine]]</f>
        <v>314994250.92000002</v>
      </c>
      <c r="E1107" s="10">
        <f>D1106*BT[[#This Row],[Variazione percentuale]]</f>
        <v>0</v>
      </c>
      <c r="F1107" s="11">
        <f>BT[[#This Row],[AUM]]-D1106</f>
        <v>421127.99000006914</v>
      </c>
      <c r="G1107" s="11">
        <f>BT[[#This Row],[∆ AUM]]-BT[[#This Row],[effetto mercato]]</f>
        <v>421127.99000006914</v>
      </c>
    </row>
    <row r="1108" spans="1:7">
      <c r="A1108" s="4">
        <v>43616</v>
      </c>
      <c r="B1108">
        <v>-1.6299999999999999E-2</v>
      </c>
      <c r="C1108" s="6">
        <f>BT[[#This Row],[Variaz]]/100</f>
        <v>-1.6299999999999998E-4</v>
      </c>
      <c r="D1108" s="10">
        <f>AUM[[#This Row],[ Etica Obbligazionario Breve Termine]]</f>
        <v>314990153.16000003</v>
      </c>
      <c r="E1108" s="10">
        <f>D1107*BT[[#This Row],[Variazione percentuale]]</f>
        <v>-51344.062899959994</v>
      </c>
      <c r="F1108" s="11">
        <f>BT[[#This Row],[AUM]]-D1107</f>
        <v>-4097.7599999904633</v>
      </c>
      <c r="G1108" s="11">
        <f>BT[[#This Row],[∆ AUM]]-BT[[#This Row],[effetto mercato]]</f>
        <v>47246.302899969531</v>
      </c>
    </row>
    <row r="1109" spans="1:7">
      <c r="A1109" s="4">
        <v>43619</v>
      </c>
      <c r="B1109">
        <v>1.6299999999999999E-2</v>
      </c>
      <c r="C1109" s="6">
        <f>BT[[#This Row],[Variaz]]/100</f>
        <v>1.6299999999999998E-4</v>
      </c>
      <c r="D1109" s="10">
        <f>AUM[[#This Row],[ Etica Obbligazionario Breve Termine]]</f>
        <v>314945296.48000002</v>
      </c>
      <c r="E1109" s="10">
        <f>D1108*BT[[#This Row],[Variazione percentuale]]</f>
        <v>51343.394965079999</v>
      </c>
      <c r="F1109" s="11">
        <f>BT[[#This Row],[AUM]]-D1108</f>
        <v>-44856.680000007153</v>
      </c>
      <c r="G1109" s="11">
        <f>BT[[#This Row],[∆ AUM]]-BT[[#This Row],[effetto mercato]]</f>
        <v>-96200.074965087144</v>
      </c>
    </row>
    <row r="1110" spans="1:7">
      <c r="A1110" s="4">
        <v>43620</v>
      </c>
      <c r="B1110">
        <v>3.2500000000000001E-2</v>
      </c>
      <c r="C1110" s="6">
        <f>BT[[#This Row],[Variaz]]/100</f>
        <v>3.2499999999999999E-4</v>
      </c>
      <c r="D1110" s="10">
        <f>AUM[[#This Row],[ Etica Obbligazionario Breve Termine]]</f>
        <v>315057665.99000001</v>
      </c>
      <c r="E1110" s="10">
        <f>D1109*BT[[#This Row],[Variazione percentuale]]</f>
        <v>102357.22135599999</v>
      </c>
      <c r="F1110" s="11">
        <f>BT[[#This Row],[AUM]]-D1109</f>
        <v>112369.50999999046</v>
      </c>
      <c r="G1110" s="11">
        <f>BT[[#This Row],[∆ AUM]]-BT[[#This Row],[effetto mercato]]</f>
        <v>10012.288643990469</v>
      </c>
    </row>
    <row r="1111" spans="1:7">
      <c r="A1111" s="4">
        <v>43621</v>
      </c>
      <c r="B1111">
        <v>1.6299999999999999E-2</v>
      </c>
      <c r="C1111" s="6">
        <f>BT[[#This Row],[Variaz]]/100</f>
        <v>1.6299999999999998E-4</v>
      </c>
      <c r="D1111" s="10">
        <f>AUM[[#This Row],[ Etica Obbligazionario Breve Termine]]</f>
        <v>315147150.80000001</v>
      </c>
      <c r="E1111" s="10">
        <f>D1110*BT[[#This Row],[Variazione percentuale]]</f>
        <v>51354.399556369994</v>
      </c>
      <c r="F1111" s="11">
        <f>BT[[#This Row],[AUM]]-D1110</f>
        <v>89484.810000002384</v>
      </c>
      <c r="G1111" s="11">
        <f>BT[[#This Row],[∆ AUM]]-BT[[#This Row],[effetto mercato]]</f>
        <v>38130.410443632391</v>
      </c>
    </row>
    <row r="1112" spans="1:7">
      <c r="A1112" s="4">
        <v>43622</v>
      </c>
      <c r="B1112">
        <v>-1.6299999999999999E-2</v>
      </c>
      <c r="C1112" s="6">
        <f>BT[[#This Row],[Variaz]]/100</f>
        <v>-1.6299999999999998E-4</v>
      </c>
      <c r="D1112" s="10">
        <f>AUM[[#This Row],[ Etica Obbligazionario Breve Termine]]</f>
        <v>314951898.62</v>
      </c>
      <c r="E1112" s="10">
        <f>D1111*BT[[#This Row],[Variazione percentuale]]</f>
        <v>-51368.985580399996</v>
      </c>
      <c r="F1112" s="11">
        <f>BT[[#This Row],[AUM]]-D1111</f>
        <v>-195252.18000000715</v>
      </c>
      <c r="G1112" s="11">
        <f>BT[[#This Row],[∆ AUM]]-BT[[#This Row],[effetto mercato]]</f>
        <v>-143883.19441960717</v>
      </c>
    </row>
    <row r="1113" spans="1:7">
      <c r="A1113" s="4">
        <v>43623</v>
      </c>
      <c r="B1113">
        <v>4.8800000000000003E-2</v>
      </c>
      <c r="C1113" s="6">
        <f>BT[[#This Row],[Variaz]]/100</f>
        <v>4.8800000000000004E-4</v>
      </c>
      <c r="D1113" s="10">
        <f>AUM[[#This Row],[ Etica Obbligazionario Breve Termine]]</f>
        <v>315139526.5</v>
      </c>
      <c r="E1113" s="10">
        <f>D1112*BT[[#This Row],[Variazione percentuale]]</f>
        <v>153696.52652656002</v>
      </c>
      <c r="F1113" s="11">
        <f>BT[[#This Row],[AUM]]-D1112</f>
        <v>187627.87999999523</v>
      </c>
      <c r="G1113" s="11">
        <f>BT[[#This Row],[∆ AUM]]-BT[[#This Row],[effetto mercato]]</f>
        <v>33931.353473435214</v>
      </c>
    </row>
    <row r="1114" spans="1:7">
      <c r="A1114" s="4">
        <v>43626</v>
      </c>
      <c r="B1114">
        <v>-1.6299999999999999E-2</v>
      </c>
      <c r="C1114" s="6">
        <f>BT[[#This Row],[Variaz]]/100</f>
        <v>-1.6299999999999998E-4</v>
      </c>
      <c r="D1114" s="10">
        <f>AUM[[#This Row],[ Etica Obbligazionario Breve Termine]]</f>
        <v>314601435.35000002</v>
      </c>
      <c r="E1114" s="10">
        <f>D1113*BT[[#This Row],[Variazione percentuale]]</f>
        <v>-51367.742819499996</v>
      </c>
      <c r="F1114" s="11">
        <f>BT[[#This Row],[AUM]]-D1113</f>
        <v>-538091.14999997616</v>
      </c>
      <c r="G1114" s="11">
        <f>BT[[#This Row],[∆ AUM]]-BT[[#This Row],[effetto mercato]]</f>
        <v>-486723.40718047618</v>
      </c>
    </row>
    <row r="1115" spans="1:7">
      <c r="A1115" s="4">
        <v>43627</v>
      </c>
      <c r="B1115">
        <v>-1.6299999999999999E-2</v>
      </c>
      <c r="C1115" s="6">
        <f>BT[[#This Row],[Variaz]]/100</f>
        <v>-1.6299999999999998E-4</v>
      </c>
      <c r="D1115" s="10">
        <f>AUM[[#This Row],[ Etica Obbligazionario Breve Termine]]</f>
        <v>314410179.48000002</v>
      </c>
      <c r="E1115" s="10">
        <f>D1114*BT[[#This Row],[Variazione percentuale]]</f>
        <v>-51280.033962049994</v>
      </c>
      <c r="F1115" s="11">
        <f>BT[[#This Row],[AUM]]-D1114</f>
        <v>-191255.87000000477</v>
      </c>
      <c r="G1115" s="11">
        <f>BT[[#This Row],[∆ AUM]]-BT[[#This Row],[effetto mercato]]</f>
        <v>-139975.83603795478</v>
      </c>
    </row>
    <row r="1116" spans="1:7">
      <c r="A1116" s="4">
        <v>43628</v>
      </c>
      <c r="B1116">
        <v>-1.6299999999999999E-2</v>
      </c>
      <c r="C1116" s="6">
        <f>BT[[#This Row],[Variaz]]/100</f>
        <v>-1.6299999999999998E-4</v>
      </c>
      <c r="D1116" s="10">
        <f>AUM[[#This Row],[ Etica Obbligazionario Breve Termine]]</f>
        <v>314378242.52999997</v>
      </c>
      <c r="E1116" s="10">
        <f>D1115*BT[[#This Row],[Variazione percentuale]]</f>
        <v>-51248.859255239993</v>
      </c>
      <c r="F1116" s="11">
        <f>BT[[#This Row],[AUM]]-D1115</f>
        <v>-31936.950000047684</v>
      </c>
      <c r="G1116" s="11">
        <f>BT[[#This Row],[∆ AUM]]-BT[[#This Row],[effetto mercato]]</f>
        <v>19311.90925519231</v>
      </c>
    </row>
    <row r="1117" spans="1:7">
      <c r="A1117" s="4">
        <v>43629</v>
      </c>
      <c r="B1117">
        <v>3.2500000000000001E-2</v>
      </c>
      <c r="C1117" s="6">
        <f>BT[[#This Row],[Variaz]]/100</f>
        <v>3.2499999999999999E-4</v>
      </c>
      <c r="D1117" s="10">
        <f>AUM[[#This Row],[ Etica Obbligazionario Breve Termine]]</f>
        <v>314687290.85000002</v>
      </c>
      <c r="E1117" s="10">
        <f>D1116*BT[[#This Row],[Variazione percentuale]]</f>
        <v>102172.92882224999</v>
      </c>
      <c r="F1117" s="11">
        <f>BT[[#This Row],[AUM]]-D1116</f>
        <v>309048.32000005245</v>
      </c>
      <c r="G1117" s="11">
        <f>BT[[#This Row],[∆ AUM]]-BT[[#This Row],[effetto mercato]]</f>
        <v>206875.39117780246</v>
      </c>
    </row>
    <row r="1118" spans="1:7">
      <c r="A1118" s="4">
        <v>43630</v>
      </c>
      <c r="B1118">
        <v>0</v>
      </c>
      <c r="C1118" s="6">
        <f>BT[[#This Row],[Variaz]]/100</f>
        <v>0</v>
      </c>
      <c r="D1118" s="10">
        <f>AUM[[#This Row],[ Etica Obbligazionario Breve Termine]]</f>
        <v>314584092.38999999</v>
      </c>
      <c r="E1118" s="10">
        <f>D1117*BT[[#This Row],[Variazione percentuale]]</f>
        <v>0</v>
      </c>
      <c r="F1118" s="11">
        <f>BT[[#This Row],[AUM]]-D1117</f>
        <v>-103198.46000003815</v>
      </c>
      <c r="G1118" s="11">
        <f>BT[[#This Row],[∆ AUM]]-BT[[#This Row],[effetto mercato]]</f>
        <v>-103198.46000003815</v>
      </c>
    </row>
    <row r="1119" spans="1:7">
      <c r="A1119" s="4">
        <v>43633</v>
      </c>
      <c r="B1119">
        <v>1.6299999999999999E-2</v>
      </c>
      <c r="C1119" s="6">
        <f>BT[[#This Row],[Variaz]]/100</f>
        <v>1.6299999999999998E-4</v>
      </c>
      <c r="D1119" s="10">
        <f>AUM[[#This Row],[ Etica Obbligazionario Breve Termine]]</f>
        <v>314430835.94000006</v>
      </c>
      <c r="E1119" s="10">
        <f>D1118*BT[[#This Row],[Variazione percentuale]]</f>
        <v>51277.207059569992</v>
      </c>
      <c r="F1119" s="11">
        <f>BT[[#This Row],[AUM]]-D1118</f>
        <v>-153256.44999992847</v>
      </c>
      <c r="G1119" s="11">
        <f>BT[[#This Row],[∆ AUM]]-BT[[#This Row],[effetto mercato]]</f>
        <v>-204533.65705949848</v>
      </c>
    </row>
    <row r="1120" spans="1:7">
      <c r="A1120" s="4">
        <v>43634</v>
      </c>
      <c r="B1120">
        <v>6.5000000000000002E-2</v>
      </c>
      <c r="C1120" s="6">
        <f>BT[[#This Row],[Variaz]]/100</f>
        <v>6.4999999999999997E-4</v>
      </c>
      <c r="D1120" s="10">
        <f>AUM[[#This Row],[ Etica Obbligazionario Breve Termine]]</f>
        <v>314381575.34000003</v>
      </c>
      <c r="E1120" s="10">
        <f>D1119*BT[[#This Row],[Variazione percentuale]]</f>
        <v>204380.04336100002</v>
      </c>
      <c r="F1120" s="11">
        <f>BT[[#This Row],[AUM]]-D1119</f>
        <v>-49260.600000023842</v>
      </c>
      <c r="G1120" s="11">
        <f>BT[[#This Row],[∆ AUM]]-BT[[#This Row],[effetto mercato]]</f>
        <v>-253640.64336102386</v>
      </c>
    </row>
    <row r="1121" spans="1:7">
      <c r="A1121" s="4">
        <v>43635</v>
      </c>
      <c r="B1121">
        <v>1.6199999999999999E-2</v>
      </c>
      <c r="C1121" s="6">
        <f>BT[[#This Row],[Variaz]]/100</f>
        <v>1.6199999999999998E-4</v>
      </c>
      <c r="D1121" s="10">
        <f>AUM[[#This Row],[ Etica Obbligazionario Breve Termine]]</f>
        <v>314022042.41999996</v>
      </c>
      <c r="E1121" s="10">
        <f>D1120*BT[[#This Row],[Variazione percentuale]]</f>
        <v>50929.815205079998</v>
      </c>
      <c r="F1121" s="11">
        <f>BT[[#This Row],[AUM]]-D1120</f>
        <v>-359532.92000007629</v>
      </c>
      <c r="G1121" s="11">
        <f>BT[[#This Row],[∆ AUM]]-BT[[#This Row],[effetto mercato]]</f>
        <v>-410462.73520515626</v>
      </c>
    </row>
    <row r="1122" spans="1:7">
      <c r="A1122" s="4">
        <v>43636</v>
      </c>
      <c r="B1122">
        <v>0</v>
      </c>
      <c r="C1122" s="6">
        <f>BT[[#This Row],[Variaz]]/100</f>
        <v>0</v>
      </c>
      <c r="D1122" s="10">
        <f>AUM[[#This Row],[ Etica Obbligazionario Breve Termine]]</f>
        <v>313922329.06</v>
      </c>
      <c r="E1122" s="10">
        <f>D1121*BT[[#This Row],[Variazione percentuale]]</f>
        <v>0</v>
      </c>
      <c r="F1122" s="11">
        <f>BT[[#This Row],[AUM]]-D1121</f>
        <v>-99713.3599999547</v>
      </c>
      <c r="G1122" s="11">
        <f>BT[[#This Row],[∆ AUM]]-BT[[#This Row],[effetto mercato]]</f>
        <v>-99713.3599999547</v>
      </c>
    </row>
    <row r="1123" spans="1:7">
      <c r="A1123" s="4">
        <v>43637</v>
      </c>
      <c r="B1123">
        <v>-1.6199999999999999E-2</v>
      </c>
      <c r="C1123" s="6">
        <f>BT[[#This Row],[Variaz]]/100</f>
        <v>-1.6199999999999998E-4</v>
      </c>
      <c r="D1123" s="10">
        <f>AUM[[#This Row],[ Etica Obbligazionario Breve Termine]]</f>
        <v>313785411.18000001</v>
      </c>
      <c r="E1123" s="10">
        <f>D1122*BT[[#This Row],[Variazione percentuale]]</f>
        <v>-50855.417307719996</v>
      </c>
      <c r="F1123" s="11">
        <f>BT[[#This Row],[AUM]]-D1122</f>
        <v>-136917.87999999523</v>
      </c>
      <c r="G1123" s="11">
        <f>BT[[#This Row],[∆ AUM]]-BT[[#This Row],[effetto mercato]]</f>
        <v>-86062.462692275236</v>
      </c>
    </row>
    <row r="1124" spans="1:7">
      <c r="A1124" s="4">
        <v>43640</v>
      </c>
      <c r="B1124">
        <v>-3.2500000000000001E-2</v>
      </c>
      <c r="C1124" s="6">
        <f>BT[[#This Row],[Variaz]]/100</f>
        <v>-3.2499999999999999E-4</v>
      </c>
      <c r="D1124" s="10">
        <f>AUM[[#This Row],[ Etica Obbligazionario Breve Termine]]</f>
        <v>313557304.17000002</v>
      </c>
      <c r="E1124" s="10">
        <f>D1123*BT[[#This Row],[Variazione percentuale]]</f>
        <v>-101980.25863349999</v>
      </c>
      <c r="F1124" s="11">
        <f>BT[[#This Row],[AUM]]-D1123</f>
        <v>-228107.00999999046</v>
      </c>
      <c r="G1124" s="11">
        <f>BT[[#This Row],[∆ AUM]]-BT[[#This Row],[effetto mercato]]</f>
        <v>-126126.75136649047</v>
      </c>
    </row>
    <row r="1125" spans="1:7">
      <c r="A1125" s="4">
        <v>43641</v>
      </c>
      <c r="B1125">
        <v>0</v>
      </c>
      <c r="C1125" s="6">
        <f>BT[[#This Row],[Variaz]]/100</f>
        <v>0</v>
      </c>
      <c r="D1125" s="10">
        <f>AUM[[#This Row],[ Etica Obbligazionario Breve Termine]]</f>
        <v>313341846.11000001</v>
      </c>
      <c r="E1125" s="10">
        <f>D1124*BT[[#This Row],[Variazione percentuale]]</f>
        <v>0</v>
      </c>
      <c r="F1125" s="11">
        <f>BT[[#This Row],[AUM]]-D1124</f>
        <v>-215458.06000000238</v>
      </c>
      <c r="G1125" s="11">
        <f>BT[[#This Row],[∆ AUM]]-BT[[#This Row],[effetto mercato]]</f>
        <v>-215458.06000000238</v>
      </c>
    </row>
    <row r="1126" spans="1:7">
      <c r="A1126" s="4">
        <v>43642</v>
      </c>
      <c r="B1126">
        <v>0</v>
      </c>
      <c r="C1126" s="6">
        <f>BT[[#This Row],[Variaz]]/100</f>
        <v>0</v>
      </c>
      <c r="D1126" s="10">
        <f>AUM[[#This Row],[ Etica Obbligazionario Breve Termine]]</f>
        <v>313599170.05000001</v>
      </c>
      <c r="E1126" s="10">
        <f>D1125*BT[[#This Row],[Variazione percentuale]]</f>
        <v>0</v>
      </c>
      <c r="F1126" s="11">
        <f>BT[[#This Row],[AUM]]-D1125</f>
        <v>257323.93999999762</v>
      </c>
      <c r="G1126" s="11">
        <f>BT[[#This Row],[∆ AUM]]-BT[[#This Row],[effetto mercato]]</f>
        <v>257323.93999999762</v>
      </c>
    </row>
    <row r="1127" spans="1:7">
      <c r="A1127" s="4">
        <v>43643</v>
      </c>
      <c r="B1127">
        <v>1.6199999999999999E-2</v>
      </c>
      <c r="C1127" s="6">
        <f>BT[[#This Row],[Variaz]]/100</f>
        <v>1.6199999999999998E-4</v>
      </c>
      <c r="D1127" s="10">
        <f>AUM[[#This Row],[ Etica Obbligazionario Breve Termine]]</f>
        <v>313292942.91999996</v>
      </c>
      <c r="E1127" s="10">
        <f>D1126*BT[[#This Row],[Variazione percentuale]]</f>
        <v>50803.065548099992</v>
      </c>
      <c r="F1127" s="11">
        <f>BT[[#This Row],[AUM]]-D1126</f>
        <v>-306227.13000005484</v>
      </c>
      <c r="G1127" s="11">
        <f>BT[[#This Row],[∆ AUM]]-BT[[#This Row],[effetto mercato]]</f>
        <v>-357030.19554815482</v>
      </c>
    </row>
    <row r="1128" spans="1:7">
      <c r="A1128" s="4">
        <v>43647</v>
      </c>
      <c r="B1128">
        <v>4.87E-2</v>
      </c>
      <c r="C1128" s="6">
        <f>BT[[#This Row],[Variaz]]/100</f>
        <v>4.8700000000000002E-4</v>
      </c>
      <c r="D1128" s="10">
        <f>AUM[[#This Row],[ Etica Obbligazionario Breve Termine]]</f>
        <v>312301798.43000001</v>
      </c>
      <c r="E1128" s="10">
        <f>D1127*BT[[#This Row],[Variazione percentuale]]</f>
        <v>152573.66320203998</v>
      </c>
      <c r="F1128" s="11">
        <f>BT[[#This Row],[AUM]]-D1127</f>
        <v>-991144.48999994993</v>
      </c>
      <c r="G1128" s="11">
        <f>BT[[#This Row],[∆ AUM]]-BT[[#This Row],[effetto mercato]]</f>
        <v>-1143718.1532019898</v>
      </c>
    </row>
    <row r="1129" spans="1:7">
      <c r="A1129" s="4">
        <v>43648</v>
      </c>
      <c r="B1129">
        <v>3.2500000000000001E-2</v>
      </c>
      <c r="C1129" s="6">
        <f>BT[[#This Row],[Variaz]]/100</f>
        <v>3.2499999999999999E-4</v>
      </c>
      <c r="D1129" s="10">
        <f>AUM[[#This Row],[ Etica Obbligazionario Breve Termine]]</f>
        <v>312379997.93000001</v>
      </c>
      <c r="E1129" s="10">
        <f>D1128*BT[[#This Row],[Variazione percentuale]]</f>
        <v>101498.08448974999</v>
      </c>
      <c r="F1129" s="11">
        <f>BT[[#This Row],[AUM]]-D1128</f>
        <v>78199.5</v>
      </c>
      <c r="G1129" s="11">
        <f>BT[[#This Row],[∆ AUM]]-BT[[#This Row],[effetto mercato]]</f>
        <v>-23298.584489749992</v>
      </c>
    </row>
    <row r="1130" spans="1:7">
      <c r="A1130" s="4">
        <v>43649</v>
      </c>
      <c r="B1130">
        <v>3.2500000000000001E-2</v>
      </c>
      <c r="C1130" s="6">
        <f>BT[[#This Row],[Variaz]]/100</f>
        <v>3.2499999999999999E-4</v>
      </c>
      <c r="D1130" s="10">
        <f>AUM[[#This Row],[ Etica Obbligazionario Breve Termine]]</f>
        <v>312124928.41000003</v>
      </c>
      <c r="E1130" s="10">
        <f>D1129*BT[[#This Row],[Variazione percentuale]]</f>
        <v>101523.49932725</v>
      </c>
      <c r="F1130" s="11">
        <f>BT[[#This Row],[AUM]]-D1129</f>
        <v>-255069.51999998093</v>
      </c>
      <c r="G1130" s="11">
        <f>BT[[#This Row],[∆ AUM]]-BT[[#This Row],[effetto mercato]]</f>
        <v>-356593.01932723093</v>
      </c>
    </row>
    <row r="1131" spans="1:7">
      <c r="A1131" s="4">
        <v>43650</v>
      </c>
      <c r="B1131">
        <v>-4.87E-2</v>
      </c>
      <c r="C1131" s="6">
        <f>BT[[#This Row],[Variaz]]/100</f>
        <v>-4.8700000000000002E-4</v>
      </c>
      <c r="D1131" s="10">
        <f>AUM[[#This Row],[ Etica Obbligazionario Breve Termine]]</f>
        <v>314957128.61000001</v>
      </c>
      <c r="E1131" s="10">
        <f>D1130*BT[[#This Row],[Variazione percentuale]]</f>
        <v>-152004.84013567001</v>
      </c>
      <c r="F1131" s="11">
        <f>BT[[#This Row],[AUM]]-D1130</f>
        <v>2832200.1999999881</v>
      </c>
      <c r="G1131" s="11">
        <f>BT[[#This Row],[∆ AUM]]-BT[[#This Row],[effetto mercato]]</f>
        <v>2984205.0401356579</v>
      </c>
    </row>
    <row r="1132" spans="1:7">
      <c r="A1132" s="4">
        <v>43651</v>
      </c>
      <c r="B1132">
        <v>-1.6199999999999999E-2</v>
      </c>
      <c r="C1132" s="6">
        <f>BT[[#This Row],[Variaz]]/100</f>
        <v>-1.6199999999999998E-4</v>
      </c>
      <c r="D1132" s="10">
        <f>AUM[[#This Row],[ Etica Obbligazionario Breve Termine]]</f>
        <v>314606882.91999996</v>
      </c>
      <c r="E1132" s="10">
        <f>D1131*BT[[#This Row],[Variazione percentuale]]</f>
        <v>-51023.054834819995</v>
      </c>
      <c r="F1132" s="11">
        <f>BT[[#This Row],[AUM]]-D1131</f>
        <v>-350245.69000005722</v>
      </c>
      <c r="G1132" s="11">
        <f>BT[[#This Row],[∆ AUM]]-BT[[#This Row],[effetto mercato]]</f>
        <v>-299222.63516523724</v>
      </c>
    </row>
    <row r="1133" spans="1:7">
      <c r="A1133" s="4">
        <v>43654</v>
      </c>
      <c r="B1133">
        <v>0</v>
      </c>
      <c r="C1133" s="6">
        <f>BT[[#This Row],[Variaz]]/100</f>
        <v>0</v>
      </c>
      <c r="D1133" s="10">
        <f>AUM[[#This Row],[ Etica Obbligazionario Breve Termine]]</f>
        <v>314583574.17000002</v>
      </c>
      <c r="E1133" s="10">
        <f>D1132*BT[[#This Row],[Variazione percentuale]]</f>
        <v>0</v>
      </c>
      <c r="F1133" s="11">
        <f>BT[[#This Row],[AUM]]-D1132</f>
        <v>-23308.749999940395</v>
      </c>
      <c r="G1133" s="11">
        <f>BT[[#This Row],[∆ AUM]]-BT[[#This Row],[effetto mercato]]</f>
        <v>-23308.749999940395</v>
      </c>
    </row>
    <row r="1134" spans="1:7">
      <c r="A1134" s="4">
        <v>43655</v>
      </c>
      <c r="B1134">
        <v>0</v>
      </c>
      <c r="C1134" s="6">
        <f>BT[[#This Row],[Variaz]]/100</f>
        <v>0</v>
      </c>
      <c r="D1134" s="10">
        <f>AUM[[#This Row],[ Etica Obbligazionario Breve Termine]]</f>
        <v>314723789.79000002</v>
      </c>
      <c r="E1134" s="10">
        <f>D1133*BT[[#This Row],[Variazione percentuale]]</f>
        <v>0</v>
      </c>
      <c r="F1134" s="11">
        <f>BT[[#This Row],[AUM]]-D1133</f>
        <v>140215.62000000477</v>
      </c>
      <c r="G1134" s="11">
        <f>BT[[#This Row],[∆ AUM]]-BT[[#This Row],[effetto mercato]]</f>
        <v>140215.62000000477</v>
      </c>
    </row>
    <row r="1135" spans="1:7">
      <c r="A1135" s="4">
        <v>43656</v>
      </c>
      <c r="B1135">
        <v>0</v>
      </c>
      <c r="C1135" s="6">
        <f>BT[[#This Row],[Variaz]]/100</f>
        <v>0</v>
      </c>
      <c r="D1135" s="10">
        <f>AUM[[#This Row],[ Etica Obbligazionario Breve Termine]]</f>
        <v>314753581.76999998</v>
      </c>
      <c r="E1135" s="10">
        <f>D1134*BT[[#This Row],[Variazione percentuale]]</f>
        <v>0</v>
      </c>
      <c r="F1135" s="11">
        <f>BT[[#This Row],[AUM]]-D1134</f>
        <v>29791.979999959469</v>
      </c>
      <c r="G1135" s="11">
        <f>BT[[#This Row],[∆ AUM]]-BT[[#This Row],[effetto mercato]]</f>
        <v>29791.979999959469</v>
      </c>
    </row>
    <row r="1136" spans="1:7">
      <c r="A1136" s="4">
        <v>43657</v>
      </c>
      <c r="B1136">
        <v>1.6199999999999999E-2</v>
      </c>
      <c r="C1136" s="6">
        <f>BT[[#This Row],[Variaz]]/100</f>
        <v>1.6199999999999998E-4</v>
      </c>
      <c r="D1136" s="10">
        <f>AUM[[#This Row],[ Etica Obbligazionario Breve Termine]]</f>
        <v>315038916.06</v>
      </c>
      <c r="E1136" s="10">
        <f>D1135*BT[[#This Row],[Variazione percentuale]]</f>
        <v>50990.080246739992</v>
      </c>
      <c r="F1136" s="11">
        <f>BT[[#This Row],[AUM]]-D1135</f>
        <v>285334.29000002146</v>
      </c>
      <c r="G1136" s="11">
        <f>BT[[#This Row],[∆ AUM]]-BT[[#This Row],[effetto mercato]]</f>
        <v>234344.20975328147</v>
      </c>
    </row>
    <row r="1137" spans="1:7">
      <c r="A1137" s="4">
        <v>43658</v>
      </c>
      <c r="B1137">
        <v>-1.6199999999999999E-2</v>
      </c>
      <c r="C1137" s="6">
        <f>BT[[#This Row],[Variaz]]/100</f>
        <v>-1.6199999999999998E-4</v>
      </c>
      <c r="D1137" s="10">
        <f>AUM[[#This Row],[ Etica Obbligazionario Breve Termine]]</f>
        <v>314859931.83999997</v>
      </c>
      <c r="E1137" s="10">
        <f>D1136*BT[[#This Row],[Variazione percentuale]]</f>
        <v>-51036.304401719994</v>
      </c>
      <c r="F1137" s="11">
        <f>BT[[#This Row],[AUM]]-D1136</f>
        <v>-178984.22000002861</v>
      </c>
      <c r="G1137" s="11">
        <f>BT[[#This Row],[∆ AUM]]-BT[[#This Row],[effetto mercato]]</f>
        <v>-127947.91559830861</v>
      </c>
    </row>
    <row r="1138" spans="1:7">
      <c r="A1138" s="4">
        <v>43661</v>
      </c>
      <c r="B1138">
        <v>3.2500000000000001E-2</v>
      </c>
      <c r="C1138" s="6">
        <f>BT[[#This Row],[Variaz]]/100</f>
        <v>3.2499999999999999E-4</v>
      </c>
      <c r="D1138" s="10">
        <f>AUM[[#This Row],[ Etica Obbligazionario Breve Termine]]</f>
        <v>314785782.91999996</v>
      </c>
      <c r="E1138" s="10">
        <f>D1137*BT[[#This Row],[Variazione percentuale]]</f>
        <v>102329.47784799998</v>
      </c>
      <c r="F1138" s="11">
        <f>BT[[#This Row],[AUM]]-D1137</f>
        <v>-74148.920000016689</v>
      </c>
      <c r="G1138" s="11">
        <f>BT[[#This Row],[∆ AUM]]-BT[[#This Row],[effetto mercato]]</f>
        <v>-176478.39784801667</v>
      </c>
    </row>
    <row r="1139" spans="1:7">
      <c r="A1139" s="4">
        <v>43662</v>
      </c>
      <c r="B1139">
        <v>0</v>
      </c>
      <c r="C1139" s="6">
        <f>BT[[#This Row],[Variaz]]/100</f>
        <v>0</v>
      </c>
      <c r="D1139" s="10">
        <f>AUM[[#This Row],[ Etica Obbligazionario Breve Termine]]</f>
        <v>314491112.10000002</v>
      </c>
      <c r="E1139" s="10">
        <f>D1138*BT[[#This Row],[Variazione percentuale]]</f>
        <v>0</v>
      </c>
      <c r="F1139" s="11">
        <f>BT[[#This Row],[AUM]]-D1138</f>
        <v>-294670.81999993324</v>
      </c>
      <c r="G1139" s="11">
        <f>BT[[#This Row],[∆ AUM]]-BT[[#This Row],[effetto mercato]]</f>
        <v>-294670.81999993324</v>
      </c>
    </row>
    <row r="1140" spans="1:7">
      <c r="A1140" s="4">
        <v>43663</v>
      </c>
      <c r="B1140">
        <v>1.6199999999999999E-2</v>
      </c>
      <c r="C1140" s="6">
        <f>BT[[#This Row],[Variaz]]/100</f>
        <v>1.6199999999999998E-4</v>
      </c>
      <c r="D1140" s="10">
        <f>AUM[[#This Row],[ Etica Obbligazionario Breve Termine]]</f>
        <v>314904682.43000001</v>
      </c>
      <c r="E1140" s="10">
        <f>D1139*BT[[#This Row],[Variazione percentuale]]</f>
        <v>50947.560160199995</v>
      </c>
      <c r="F1140" s="11">
        <f>BT[[#This Row],[AUM]]-D1139</f>
        <v>413570.32999998331</v>
      </c>
      <c r="G1140" s="11">
        <f>BT[[#This Row],[∆ AUM]]-BT[[#This Row],[effetto mercato]]</f>
        <v>362622.76983978332</v>
      </c>
    </row>
    <row r="1141" spans="1:7">
      <c r="A1141" s="4">
        <v>43664</v>
      </c>
      <c r="B1141">
        <v>0</v>
      </c>
      <c r="C1141" s="6">
        <f>BT[[#This Row],[Variaz]]/100</f>
        <v>0</v>
      </c>
      <c r="D1141" s="10">
        <f>AUM[[#This Row],[ Etica Obbligazionario Breve Termine]]</f>
        <v>314591428.14999998</v>
      </c>
      <c r="E1141" s="10">
        <f>D1140*BT[[#This Row],[Variazione percentuale]]</f>
        <v>0</v>
      </c>
      <c r="F1141" s="11">
        <f>BT[[#This Row],[AUM]]-D1140</f>
        <v>-313254.28000003099</v>
      </c>
      <c r="G1141" s="11">
        <f>BT[[#This Row],[∆ AUM]]-BT[[#This Row],[effetto mercato]]</f>
        <v>-313254.28000003099</v>
      </c>
    </row>
    <row r="1142" spans="1:7">
      <c r="A1142" s="4">
        <v>43665</v>
      </c>
      <c r="B1142">
        <v>0</v>
      </c>
      <c r="C1142" s="6">
        <f>BT[[#This Row],[Variaz]]/100</f>
        <v>0</v>
      </c>
      <c r="D1142" s="10">
        <f>AUM[[#This Row],[ Etica Obbligazionario Breve Termine]]</f>
        <v>314578601.90999997</v>
      </c>
      <c r="E1142" s="10">
        <f>D1141*BT[[#This Row],[Variazione percentuale]]</f>
        <v>0</v>
      </c>
      <c r="F1142" s="11">
        <f>BT[[#This Row],[AUM]]-D1141</f>
        <v>-12826.240000009537</v>
      </c>
      <c r="G1142" s="11">
        <f>BT[[#This Row],[∆ AUM]]-BT[[#This Row],[effetto mercato]]</f>
        <v>-12826.240000009537</v>
      </c>
    </row>
    <row r="1143" spans="1:7">
      <c r="A1143" s="4">
        <v>43668</v>
      </c>
      <c r="B1143">
        <v>-1.6199999999999999E-2</v>
      </c>
      <c r="C1143" s="6">
        <f>BT[[#This Row],[Variaz]]/100</f>
        <v>-1.6199999999999998E-4</v>
      </c>
      <c r="D1143" s="10">
        <f>AUM[[#This Row],[ Etica Obbligazionario Breve Termine]]</f>
        <v>314752574.94</v>
      </c>
      <c r="E1143" s="10">
        <f>D1142*BT[[#This Row],[Variazione percentuale]]</f>
        <v>-50961.733509419988</v>
      </c>
      <c r="F1143" s="11">
        <f>BT[[#This Row],[AUM]]-D1142</f>
        <v>173973.03000003099</v>
      </c>
      <c r="G1143" s="11">
        <f>BT[[#This Row],[∆ AUM]]-BT[[#This Row],[effetto mercato]]</f>
        <v>224934.76350945098</v>
      </c>
    </row>
    <row r="1144" spans="1:7">
      <c r="A1144" s="4">
        <v>43669</v>
      </c>
      <c r="B1144">
        <v>3.2500000000000001E-2</v>
      </c>
      <c r="C1144" s="6">
        <f>BT[[#This Row],[Variaz]]/100</f>
        <v>3.2499999999999999E-4</v>
      </c>
      <c r="D1144" s="10">
        <f>AUM[[#This Row],[ Etica Obbligazionario Breve Termine]]</f>
        <v>314816040.52999997</v>
      </c>
      <c r="E1144" s="10">
        <f>D1143*BT[[#This Row],[Variazione percentuale]]</f>
        <v>102294.58685549999</v>
      </c>
      <c r="F1144" s="11">
        <f>BT[[#This Row],[AUM]]-D1143</f>
        <v>63465.589999973774</v>
      </c>
      <c r="G1144" s="11">
        <f>BT[[#This Row],[∆ AUM]]-BT[[#This Row],[effetto mercato]]</f>
        <v>-38828.996855526217</v>
      </c>
    </row>
    <row r="1145" spans="1:7">
      <c r="A1145" s="4">
        <v>43670</v>
      </c>
      <c r="B1145">
        <v>3.2500000000000001E-2</v>
      </c>
      <c r="C1145" s="6">
        <f>BT[[#This Row],[Variaz]]/100</f>
        <v>3.2499999999999999E-4</v>
      </c>
      <c r="D1145" s="10">
        <f>AUM[[#This Row],[ Etica Obbligazionario Breve Termine]]</f>
        <v>314788012.28000003</v>
      </c>
      <c r="E1145" s="10">
        <f>D1144*BT[[#This Row],[Variazione percentuale]]</f>
        <v>102315.21317224999</v>
      </c>
      <c r="F1145" s="11">
        <f>BT[[#This Row],[AUM]]-D1144</f>
        <v>-28028.249999940395</v>
      </c>
      <c r="G1145" s="11">
        <f>BT[[#This Row],[∆ AUM]]-BT[[#This Row],[effetto mercato]]</f>
        <v>-130343.46317219039</v>
      </c>
    </row>
    <row r="1146" spans="1:7">
      <c r="A1146" s="4">
        <v>43671</v>
      </c>
      <c r="B1146">
        <v>-3.2399999999999998E-2</v>
      </c>
      <c r="C1146" s="6">
        <f>BT[[#This Row],[Variaz]]/100</f>
        <v>-3.2399999999999996E-4</v>
      </c>
      <c r="D1146" s="10">
        <f>AUM[[#This Row],[ Etica Obbligazionario Breve Termine]]</f>
        <v>314765874.89999998</v>
      </c>
      <c r="E1146" s="10">
        <f>D1145*BT[[#This Row],[Variazione percentuale]]</f>
        <v>-101991.31597872</v>
      </c>
      <c r="F1146" s="11">
        <f>BT[[#This Row],[AUM]]-D1145</f>
        <v>-22137.380000054836</v>
      </c>
      <c r="G1146" s="11">
        <f>BT[[#This Row],[∆ AUM]]-BT[[#This Row],[effetto mercato]]</f>
        <v>79853.935978665162</v>
      </c>
    </row>
    <row r="1147" spans="1:7">
      <c r="A1147" s="4">
        <v>43672</v>
      </c>
      <c r="B1147">
        <v>0</v>
      </c>
      <c r="C1147" s="6">
        <f>BT[[#This Row],[Variaz]]/100</f>
        <v>0</v>
      </c>
      <c r="D1147" s="10">
        <f>AUM[[#This Row],[ Etica Obbligazionario Breve Termine]]</f>
        <v>314768666</v>
      </c>
      <c r="E1147" s="10">
        <f>D1146*BT[[#This Row],[Variazione percentuale]]</f>
        <v>0</v>
      </c>
      <c r="F1147" s="11">
        <f>BT[[#This Row],[AUM]]-D1146</f>
        <v>2791.1000000238419</v>
      </c>
      <c r="G1147" s="11">
        <f>BT[[#This Row],[∆ AUM]]-BT[[#This Row],[effetto mercato]]</f>
        <v>2791.1000000238419</v>
      </c>
    </row>
    <row r="1148" spans="1:7">
      <c r="A1148" s="4">
        <v>43675</v>
      </c>
      <c r="B1148">
        <v>0</v>
      </c>
      <c r="C1148" s="6">
        <f>BT[[#This Row],[Variaz]]/100</f>
        <v>0</v>
      </c>
      <c r="D1148" s="10">
        <f>AUM[[#This Row],[ Etica Obbligazionario Breve Termine]]</f>
        <v>314601131.45999998</v>
      </c>
      <c r="E1148" s="10">
        <f>D1147*BT[[#This Row],[Variazione percentuale]]</f>
        <v>0</v>
      </c>
      <c r="F1148" s="11">
        <f>BT[[#This Row],[AUM]]-D1147</f>
        <v>-167534.54000002146</v>
      </c>
      <c r="G1148" s="11">
        <f>BT[[#This Row],[∆ AUM]]-BT[[#This Row],[effetto mercato]]</f>
        <v>-167534.54000002146</v>
      </c>
    </row>
    <row r="1149" spans="1:7">
      <c r="A1149" s="4">
        <v>43676</v>
      </c>
      <c r="B1149">
        <v>-1.6199999999999999E-2</v>
      </c>
      <c r="C1149" s="6">
        <f>BT[[#This Row],[Variaz]]/100</f>
        <v>-1.6199999999999998E-4</v>
      </c>
      <c r="D1149" s="10">
        <f>AUM[[#This Row],[ Etica Obbligazionario Breve Termine]]</f>
        <v>314734598.19999999</v>
      </c>
      <c r="E1149" s="10">
        <f>D1148*BT[[#This Row],[Variazione percentuale]]</f>
        <v>-50965.383296519991</v>
      </c>
      <c r="F1149" s="11">
        <f>BT[[#This Row],[AUM]]-D1148</f>
        <v>133466.74000000954</v>
      </c>
      <c r="G1149" s="11">
        <f>BT[[#This Row],[∆ AUM]]-BT[[#This Row],[effetto mercato]]</f>
        <v>184432.12329652952</v>
      </c>
    </row>
    <row r="1150" spans="1:7">
      <c r="A1150" s="4">
        <v>43677</v>
      </c>
      <c r="B1150">
        <v>1.6199999999999999E-2</v>
      </c>
      <c r="C1150" s="6">
        <f>BT[[#This Row],[Variaz]]/100</f>
        <v>1.6199999999999998E-4</v>
      </c>
      <c r="D1150" s="10">
        <f>AUM[[#This Row],[ Etica Obbligazionario Breve Termine]]</f>
        <v>315019837.83999997</v>
      </c>
      <c r="E1150" s="10">
        <f>D1149*BT[[#This Row],[Variazione percentuale]]</f>
        <v>50987.004908399991</v>
      </c>
      <c r="F1150" s="11">
        <f>BT[[#This Row],[AUM]]-D1149</f>
        <v>285239.63999998569</v>
      </c>
      <c r="G1150" s="11">
        <f>BT[[#This Row],[∆ AUM]]-BT[[#This Row],[effetto mercato]]</f>
        <v>234252.63509158569</v>
      </c>
    </row>
    <row r="1151" spans="1:7">
      <c r="A1151" s="4">
        <v>43678</v>
      </c>
      <c r="B1151">
        <v>-3.2500000000000001E-2</v>
      </c>
      <c r="C1151" s="6">
        <f>BT[[#This Row],[Variaz]]/100</f>
        <v>-3.2499999999999999E-4</v>
      </c>
      <c r="D1151" s="10">
        <f>AUM[[#This Row],[ Etica Obbligazionario Breve Termine]]</f>
        <v>316558803.16000003</v>
      </c>
      <c r="E1151" s="10">
        <f>D1150*BT[[#This Row],[Variazione percentuale]]</f>
        <v>-102381.44729799998</v>
      </c>
      <c r="F1151" s="11">
        <f>BT[[#This Row],[AUM]]-D1150</f>
        <v>1538965.3200000525</v>
      </c>
      <c r="G1151" s="11">
        <f>BT[[#This Row],[∆ AUM]]-BT[[#This Row],[effetto mercato]]</f>
        <v>1641346.7672980526</v>
      </c>
    </row>
    <row r="1152" spans="1:7">
      <c r="A1152" s="4">
        <v>43679</v>
      </c>
      <c r="B1152">
        <v>0</v>
      </c>
      <c r="C1152" s="6">
        <f>BT[[#This Row],[Variaz]]/100</f>
        <v>0</v>
      </c>
      <c r="D1152" s="10">
        <f>AUM[[#This Row],[ Etica Obbligazionario Breve Termine]]</f>
        <v>316449986.92000002</v>
      </c>
      <c r="E1152" s="10">
        <f>D1151*BT[[#This Row],[Variazione percentuale]]</f>
        <v>0</v>
      </c>
      <c r="F1152" s="11">
        <f>BT[[#This Row],[AUM]]-D1151</f>
        <v>-108816.24000000954</v>
      </c>
      <c r="G1152" s="11">
        <f>BT[[#This Row],[∆ AUM]]-BT[[#This Row],[effetto mercato]]</f>
        <v>-108816.24000000954</v>
      </c>
    </row>
    <row r="1153" spans="1:7">
      <c r="A1153" s="4">
        <v>43682</v>
      </c>
      <c r="B1153">
        <v>-1.6199999999999999E-2</v>
      </c>
      <c r="C1153" s="6">
        <f>BT[[#This Row],[Variaz]]/100</f>
        <v>-1.6199999999999998E-4</v>
      </c>
      <c r="D1153" s="10">
        <f>AUM[[#This Row],[ Etica Obbligazionario Breve Termine]]</f>
        <v>316793585.10000002</v>
      </c>
      <c r="E1153" s="10">
        <f>D1152*BT[[#This Row],[Variazione percentuale]]</f>
        <v>-51264.897881039993</v>
      </c>
      <c r="F1153" s="11">
        <f>BT[[#This Row],[AUM]]-D1152</f>
        <v>343598.18000000715</v>
      </c>
      <c r="G1153" s="11">
        <f>BT[[#This Row],[∆ AUM]]-BT[[#This Row],[effetto mercato]]</f>
        <v>394863.07788104715</v>
      </c>
    </row>
    <row r="1154" spans="1:7">
      <c r="A1154" s="4">
        <v>43683</v>
      </c>
      <c r="B1154">
        <v>3.2500000000000001E-2</v>
      </c>
      <c r="C1154" s="6">
        <f>BT[[#This Row],[Variaz]]/100</f>
        <v>3.2499999999999999E-4</v>
      </c>
      <c r="D1154" s="10">
        <f>AUM[[#This Row],[ Etica Obbligazionario Breve Termine]]</f>
        <v>316939697.63999999</v>
      </c>
      <c r="E1154" s="10">
        <f>D1153*BT[[#This Row],[Variazione percentuale]]</f>
        <v>102957.9151575</v>
      </c>
      <c r="F1154" s="11">
        <f>BT[[#This Row],[AUM]]-D1153</f>
        <v>146112.53999996185</v>
      </c>
      <c r="G1154" s="11">
        <f>BT[[#This Row],[∆ AUM]]-BT[[#This Row],[effetto mercato]]</f>
        <v>43154.624842461853</v>
      </c>
    </row>
    <row r="1155" spans="1:7">
      <c r="A1155" s="4">
        <v>43684</v>
      </c>
      <c r="B1155">
        <v>0</v>
      </c>
      <c r="C1155" s="6">
        <f>BT[[#This Row],[Variaz]]/100</f>
        <v>0</v>
      </c>
      <c r="D1155" s="10">
        <f>AUM[[#This Row],[ Etica Obbligazionario Breve Termine]]</f>
        <v>317140639.01999998</v>
      </c>
      <c r="E1155" s="10">
        <f>D1154*BT[[#This Row],[Variazione percentuale]]</f>
        <v>0</v>
      </c>
      <c r="F1155" s="11">
        <f>BT[[#This Row],[AUM]]-D1154</f>
        <v>200941.37999999523</v>
      </c>
      <c r="G1155" s="11">
        <f>BT[[#This Row],[∆ AUM]]-BT[[#This Row],[effetto mercato]]</f>
        <v>200941.37999999523</v>
      </c>
    </row>
    <row r="1156" spans="1:7">
      <c r="A1156" s="4">
        <v>43685</v>
      </c>
      <c r="B1156">
        <v>-4.87E-2</v>
      </c>
      <c r="C1156" s="6">
        <f>BT[[#This Row],[Variaz]]/100</f>
        <v>-4.8700000000000002E-4</v>
      </c>
      <c r="D1156" s="10">
        <f>AUM[[#This Row],[ Etica Obbligazionario Breve Termine]]</f>
        <v>317766616.03999996</v>
      </c>
      <c r="E1156" s="10">
        <f>D1155*BT[[#This Row],[Variazione percentuale]]</f>
        <v>-154447.49120274</v>
      </c>
      <c r="F1156" s="11">
        <f>BT[[#This Row],[AUM]]-D1155</f>
        <v>625977.01999998093</v>
      </c>
      <c r="G1156" s="11">
        <f>BT[[#This Row],[∆ AUM]]-BT[[#This Row],[effetto mercato]]</f>
        <v>780424.51120272093</v>
      </c>
    </row>
    <row r="1157" spans="1:7">
      <c r="A1157" s="4">
        <v>43686</v>
      </c>
      <c r="B1157">
        <v>-0.16239999999999999</v>
      </c>
      <c r="C1157" s="6">
        <f>BT[[#This Row],[Variaz]]/100</f>
        <v>-1.6239999999999998E-3</v>
      </c>
      <c r="D1157" s="10">
        <f>AUM[[#This Row],[ Etica Obbligazionario Breve Termine]]</f>
        <v>317084366.09999996</v>
      </c>
      <c r="E1157" s="10">
        <f>D1156*BT[[#This Row],[Variazione percentuale]]</f>
        <v>-516052.98444895988</v>
      </c>
      <c r="F1157" s="11">
        <f>BT[[#This Row],[AUM]]-D1156</f>
        <v>-682249.93999999762</v>
      </c>
      <c r="G1157" s="11">
        <f>BT[[#This Row],[∆ AUM]]-BT[[#This Row],[effetto mercato]]</f>
        <v>-166196.95555103774</v>
      </c>
    </row>
    <row r="1158" spans="1:7">
      <c r="A1158" s="4">
        <v>43689</v>
      </c>
      <c r="B1158">
        <v>6.5100000000000005E-2</v>
      </c>
      <c r="C1158" s="6">
        <f>BT[[#This Row],[Variaz]]/100</f>
        <v>6.510000000000001E-4</v>
      </c>
      <c r="D1158" s="10">
        <f>AUM[[#This Row],[ Etica Obbligazionario Breve Termine]]</f>
        <v>317289582.46999997</v>
      </c>
      <c r="E1158" s="10">
        <f>D1157*BT[[#This Row],[Variazione percentuale]]</f>
        <v>206421.92233110001</v>
      </c>
      <c r="F1158" s="11">
        <f>BT[[#This Row],[AUM]]-D1157</f>
        <v>205216.37000000477</v>
      </c>
      <c r="G1158" s="11">
        <f>BT[[#This Row],[∆ AUM]]-BT[[#This Row],[effetto mercato]]</f>
        <v>-1205.5523310952412</v>
      </c>
    </row>
    <row r="1159" spans="1:7">
      <c r="A1159" s="4">
        <v>43690</v>
      </c>
      <c r="B1159">
        <v>3.2500000000000001E-2</v>
      </c>
      <c r="C1159" s="6">
        <f>BT[[#This Row],[Variaz]]/100</f>
        <v>3.2499999999999999E-4</v>
      </c>
      <c r="D1159" s="10">
        <f>AUM[[#This Row],[ Etica Obbligazionario Breve Termine]]</f>
        <v>317810861.35000002</v>
      </c>
      <c r="E1159" s="10">
        <f>D1158*BT[[#This Row],[Variazione percentuale]]</f>
        <v>103119.11430274998</v>
      </c>
      <c r="F1159" s="11">
        <f>BT[[#This Row],[AUM]]-D1158</f>
        <v>521278.88000005484</v>
      </c>
      <c r="G1159" s="11">
        <f>BT[[#This Row],[∆ AUM]]-BT[[#This Row],[effetto mercato]]</f>
        <v>418159.76569730486</v>
      </c>
    </row>
    <row r="1160" spans="1:7">
      <c r="A1160" s="4">
        <v>43691</v>
      </c>
      <c r="B1160">
        <v>3.2500000000000001E-2</v>
      </c>
      <c r="C1160" s="6">
        <f>BT[[#This Row],[Variaz]]/100</f>
        <v>3.2499999999999999E-4</v>
      </c>
      <c r="D1160" s="10">
        <f>AUM[[#This Row],[ Etica Obbligazionario Breve Termine]]</f>
        <v>317915196.10000002</v>
      </c>
      <c r="E1160" s="10">
        <f>D1159*BT[[#This Row],[Variazione percentuale]]</f>
        <v>103288.52993875</v>
      </c>
      <c r="F1160" s="11">
        <f>BT[[#This Row],[AUM]]-D1159</f>
        <v>104334.75</v>
      </c>
      <c r="G1160" s="11">
        <f>BT[[#This Row],[∆ AUM]]-BT[[#This Row],[effetto mercato]]</f>
        <v>1046.2200612500019</v>
      </c>
    </row>
    <row r="1161" spans="1:7">
      <c r="A1161" s="4">
        <v>43693</v>
      </c>
      <c r="B1161">
        <v>1.6199999999999999E-2</v>
      </c>
      <c r="C1161" s="6">
        <f>BT[[#This Row],[Variaz]]/100</f>
        <v>1.6199999999999998E-4</v>
      </c>
      <c r="D1161" s="10">
        <f>AUM[[#This Row],[ Etica Obbligazionario Breve Termine]]</f>
        <v>318136692.92000002</v>
      </c>
      <c r="E1161" s="10">
        <f>D1160*BT[[#This Row],[Variazione percentuale]]</f>
        <v>51502.261768199998</v>
      </c>
      <c r="F1161" s="11">
        <f>BT[[#This Row],[AUM]]-D1160</f>
        <v>221496.81999999285</v>
      </c>
      <c r="G1161" s="11">
        <f>BT[[#This Row],[∆ AUM]]-BT[[#This Row],[effetto mercato]]</f>
        <v>169994.55823179285</v>
      </c>
    </row>
    <row r="1162" spans="1:7">
      <c r="A1162" s="4">
        <v>43696</v>
      </c>
      <c r="B1162">
        <v>-3.2500000000000001E-2</v>
      </c>
      <c r="C1162" s="6">
        <f>BT[[#This Row],[Variaz]]/100</f>
        <v>-3.2499999999999999E-4</v>
      </c>
      <c r="D1162" s="10">
        <f>AUM[[#This Row],[ Etica Obbligazionario Breve Termine]]</f>
        <v>318035070.83999997</v>
      </c>
      <c r="E1162" s="10">
        <f>D1161*BT[[#This Row],[Variazione percentuale]]</f>
        <v>-103394.425199</v>
      </c>
      <c r="F1162" s="11">
        <f>BT[[#This Row],[AUM]]-D1161</f>
        <v>-101622.08000004292</v>
      </c>
      <c r="G1162" s="11">
        <f>BT[[#This Row],[∆ AUM]]-BT[[#This Row],[effetto mercato]]</f>
        <v>1772.3451989570895</v>
      </c>
    </row>
    <row r="1163" spans="1:7">
      <c r="A1163" s="4">
        <v>43697</v>
      </c>
      <c r="B1163">
        <v>3.2500000000000001E-2</v>
      </c>
      <c r="C1163" s="6">
        <f>BT[[#This Row],[Variaz]]/100</f>
        <v>3.2499999999999999E-4</v>
      </c>
      <c r="D1163" s="10">
        <f>AUM[[#This Row],[ Etica Obbligazionario Breve Termine]]</f>
        <v>317601624.5</v>
      </c>
      <c r="E1163" s="10">
        <f>D1162*BT[[#This Row],[Variazione percentuale]]</f>
        <v>103361.39802299999</v>
      </c>
      <c r="F1163" s="11">
        <f>BT[[#This Row],[AUM]]-D1162</f>
        <v>-433446.33999997377</v>
      </c>
      <c r="G1163" s="11">
        <f>BT[[#This Row],[∆ AUM]]-BT[[#This Row],[effetto mercato]]</f>
        <v>-536807.73802297376</v>
      </c>
    </row>
    <row r="1164" spans="1:7">
      <c r="A1164" s="4">
        <v>43698</v>
      </c>
      <c r="B1164">
        <v>1.6199999999999999E-2</v>
      </c>
      <c r="C1164" s="6">
        <f>BT[[#This Row],[Variaz]]/100</f>
        <v>1.6199999999999998E-4</v>
      </c>
      <c r="D1164" s="10">
        <f>AUM[[#This Row],[ Etica Obbligazionario Breve Termine]]</f>
        <v>317443118.37</v>
      </c>
      <c r="E1164" s="10">
        <f>D1163*BT[[#This Row],[Variazione percentuale]]</f>
        <v>51451.463168999995</v>
      </c>
      <c r="F1164" s="11">
        <f>BT[[#This Row],[AUM]]-D1163</f>
        <v>-158506.12999999523</v>
      </c>
      <c r="G1164" s="11">
        <f>BT[[#This Row],[∆ AUM]]-BT[[#This Row],[effetto mercato]]</f>
        <v>-209957.59316899523</v>
      </c>
    </row>
    <row r="1165" spans="1:7">
      <c r="A1165" s="4">
        <v>43699</v>
      </c>
      <c r="B1165">
        <v>1.6199999999999999E-2</v>
      </c>
      <c r="C1165" s="6">
        <f>BT[[#This Row],[Variaz]]/100</f>
        <v>1.6199999999999998E-4</v>
      </c>
      <c r="D1165" s="10">
        <f>AUM[[#This Row],[ Etica Obbligazionario Breve Termine]]</f>
        <v>318114536.86000001</v>
      </c>
      <c r="E1165" s="10">
        <f>D1164*BT[[#This Row],[Variazione percentuale]]</f>
        <v>51425.785175939993</v>
      </c>
      <c r="F1165" s="11">
        <f>BT[[#This Row],[AUM]]-D1164</f>
        <v>671418.49000000954</v>
      </c>
      <c r="G1165" s="11">
        <f>BT[[#This Row],[∆ AUM]]-BT[[#This Row],[effetto mercato]]</f>
        <v>619992.70482406951</v>
      </c>
    </row>
    <row r="1166" spans="1:7">
      <c r="A1166" s="4">
        <v>43700</v>
      </c>
      <c r="B1166">
        <v>-1.6199999999999999E-2</v>
      </c>
      <c r="C1166" s="6">
        <f>BT[[#This Row],[Variaz]]/100</f>
        <v>-1.6199999999999998E-4</v>
      </c>
      <c r="D1166" s="10">
        <f>AUM[[#This Row],[ Etica Obbligazionario Breve Termine]]</f>
        <v>317952387.63</v>
      </c>
      <c r="E1166" s="10">
        <f>D1165*BT[[#This Row],[Variazione percentuale]]</f>
        <v>-51534.554971319994</v>
      </c>
      <c r="F1166" s="11">
        <f>BT[[#This Row],[AUM]]-D1165</f>
        <v>-162149.23000001907</v>
      </c>
      <c r="G1166" s="11">
        <f>BT[[#This Row],[∆ AUM]]-BT[[#This Row],[effetto mercato]]</f>
        <v>-110614.67502869907</v>
      </c>
    </row>
    <row r="1167" spans="1:7">
      <c r="A1167" s="4">
        <v>43703</v>
      </c>
      <c r="B1167">
        <v>0</v>
      </c>
      <c r="C1167" s="6">
        <f>BT[[#This Row],[Variaz]]/100</f>
        <v>0</v>
      </c>
      <c r="D1167" s="10">
        <f>AUM[[#This Row],[ Etica Obbligazionario Breve Termine]]</f>
        <v>317993858.38999999</v>
      </c>
      <c r="E1167" s="10">
        <f>D1166*BT[[#This Row],[Variazione percentuale]]</f>
        <v>0</v>
      </c>
      <c r="F1167" s="11">
        <f>BT[[#This Row],[AUM]]-D1166</f>
        <v>41470.759999990463</v>
      </c>
      <c r="G1167" s="11">
        <f>BT[[#This Row],[∆ AUM]]-BT[[#This Row],[effetto mercato]]</f>
        <v>41470.759999990463</v>
      </c>
    </row>
    <row r="1168" spans="1:7">
      <c r="A1168" s="4">
        <v>43704</v>
      </c>
      <c r="B1168">
        <v>8.1199999999999994E-2</v>
      </c>
      <c r="C1168" s="6">
        <f>BT[[#This Row],[Variaz]]/100</f>
        <v>8.119999999999999E-4</v>
      </c>
      <c r="D1168" s="10">
        <f>AUM[[#This Row],[ Etica Obbligazionario Breve Termine]]</f>
        <v>318184765.22000003</v>
      </c>
      <c r="E1168" s="10">
        <f>D1167*BT[[#This Row],[Variazione percentuale]]</f>
        <v>258211.01301267996</v>
      </c>
      <c r="F1168" s="11">
        <f>BT[[#This Row],[AUM]]-D1167</f>
        <v>190906.83000004292</v>
      </c>
      <c r="G1168" s="11">
        <f>BT[[#This Row],[∆ AUM]]-BT[[#This Row],[effetto mercato]]</f>
        <v>-67304.183012637048</v>
      </c>
    </row>
    <row r="1169" spans="1:7">
      <c r="A1169" s="4">
        <v>43705</v>
      </c>
      <c r="B1169">
        <v>1.6199999999999999E-2</v>
      </c>
      <c r="C1169" s="6">
        <f>BT[[#This Row],[Variaz]]/100</f>
        <v>1.6199999999999998E-4</v>
      </c>
      <c r="D1169" s="10">
        <f>AUM[[#This Row],[ Etica Obbligazionario Breve Termine]]</f>
        <v>318160950.44999999</v>
      </c>
      <c r="E1169" s="10">
        <f>D1168*BT[[#This Row],[Variazione percentuale]]</f>
        <v>51545.931965639997</v>
      </c>
      <c r="F1169" s="11">
        <f>BT[[#This Row],[AUM]]-D1168</f>
        <v>-23814.770000040531</v>
      </c>
      <c r="G1169" s="11">
        <f>BT[[#This Row],[∆ AUM]]-BT[[#This Row],[effetto mercato]]</f>
        <v>-75360.701965680521</v>
      </c>
    </row>
    <row r="1170" spans="1:7">
      <c r="A1170" s="4">
        <v>43706</v>
      </c>
      <c r="B1170">
        <v>0</v>
      </c>
      <c r="C1170" s="6">
        <f>BT[[#This Row],[Variaz]]/100</f>
        <v>0</v>
      </c>
      <c r="D1170" s="10">
        <f>AUM[[#This Row],[ Etica Obbligazionario Breve Termine]]</f>
        <v>318295794.56</v>
      </c>
      <c r="E1170" s="10">
        <f>D1169*BT[[#This Row],[Variazione percentuale]]</f>
        <v>0</v>
      </c>
      <c r="F1170" s="11">
        <f>BT[[#This Row],[AUM]]-D1169</f>
        <v>134844.11000001431</v>
      </c>
      <c r="G1170" s="11">
        <f>BT[[#This Row],[∆ AUM]]-BT[[#This Row],[effetto mercato]]</f>
        <v>134844.11000001431</v>
      </c>
    </row>
    <row r="1171" spans="1:7">
      <c r="A1171" s="4">
        <v>43707</v>
      </c>
      <c r="B1171">
        <v>1.6199999999999999E-2</v>
      </c>
      <c r="C1171" s="6">
        <f>BT[[#This Row],[Variaz]]/100</f>
        <v>1.6199999999999998E-4</v>
      </c>
      <c r="D1171" s="10">
        <f>AUM[[#This Row],[ Etica Obbligazionario Breve Termine]]</f>
        <v>318389776.69999999</v>
      </c>
      <c r="E1171" s="10">
        <f>D1170*BT[[#This Row],[Variazione percentuale]]</f>
        <v>51563.918718719993</v>
      </c>
      <c r="F1171" s="11">
        <f>BT[[#This Row],[AUM]]-D1170</f>
        <v>93982.139999985695</v>
      </c>
      <c r="G1171" s="11">
        <f>BT[[#This Row],[∆ AUM]]-BT[[#This Row],[effetto mercato]]</f>
        <v>42418.221281265702</v>
      </c>
    </row>
    <row r="1172" spans="1:7">
      <c r="A1172" s="4">
        <v>43710</v>
      </c>
      <c r="B1172">
        <v>0</v>
      </c>
      <c r="C1172" s="6">
        <f>BT[[#This Row],[Variaz]]/100</f>
        <v>0</v>
      </c>
      <c r="D1172" s="10">
        <f>AUM[[#This Row],[ Etica Obbligazionario Breve Termine]]</f>
        <v>318463942.33999997</v>
      </c>
      <c r="E1172" s="10">
        <f>D1171*BT[[#This Row],[Variazione percentuale]]</f>
        <v>0</v>
      </c>
      <c r="F1172" s="11">
        <f>BT[[#This Row],[AUM]]-D1171</f>
        <v>74165.639999985695</v>
      </c>
      <c r="G1172" s="11">
        <f>BT[[#This Row],[∆ AUM]]-BT[[#This Row],[effetto mercato]]</f>
        <v>74165.639999985695</v>
      </c>
    </row>
    <row r="1173" spans="1:7">
      <c r="A1173" s="4">
        <v>43711</v>
      </c>
      <c r="B1173">
        <v>0</v>
      </c>
      <c r="C1173" s="6">
        <f>BT[[#This Row],[Variaz]]/100</f>
        <v>0</v>
      </c>
      <c r="D1173" s="10">
        <f>AUM[[#This Row],[ Etica Obbligazionario Breve Termine]]</f>
        <v>318279889.31999999</v>
      </c>
      <c r="E1173" s="10">
        <f>D1172*BT[[#This Row],[Variazione percentuale]]</f>
        <v>0</v>
      </c>
      <c r="F1173" s="11">
        <f>BT[[#This Row],[AUM]]-D1172</f>
        <v>-184053.01999998093</v>
      </c>
      <c r="G1173" s="11">
        <f>BT[[#This Row],[∆ AUM]]-BT[[#This Row],[effetto mercato]]</f>
        <v>-184053.01999998093</v>
      </c>
    </row>
    <row r="1174" spans="1:7">
      <c r="A1174" s="4">
        <v>43712</v>
      </c>
      <c r="B1174">
        <v>3.2399999999999998E-2</v>
      </c>
      <c r="C1174" s="6">
        <f>BT[[#This Row],[Variaz]]/100</f>
        <v>3.2399999999999996E-4</v>
      </c>
      <c r="D1174" s="10">
        <f>AUM[[#This Row],[ Etica Obbligazionario Breve Termine]]</f>
        <v>318528415.41999996</v>
      </c>
      <c r="E1174" s="10">
        <f>D1173*BT[[#This Row],[Variazione percentuale]]</f>
        <v>103122.68413967999</v>
      </c>
      <c r="F1174" s="11">
        <f>BT[[#This Row],[AUM]]-D1173</f>
        <v>248526.09999996424</v>
      </c>
      <c r="G1174" s="11">
        <f>BT[[#This Row],[∆ AUM]]-BT[[#This Row],[effetto mercato]]</f>
        <v>145403.41586028424</v>
      </c>
    </row>
    <row r="1175" spans="1:7">
      <c r="A1175" s="4">
        <v>43713</v>
      </c>
      <c r="B1175">
        <v>-1.6199999999999999E-2</v>
      </c>
      <c r="C1175" s="6">
        <f>BT[[#This Row],[Variaz]]/100</f>
        <v>-1.6199999999999998E-4</v>
      </c>
      <c r="D1175" s="10">
        <f>AUM[[#This Row],[ Etica Obbligazionario Breve Termine]]</f>
        <v>318418891.46999997</v>
      </c>
      <c r="E1175" s="10">
        <f>D1174*BT[[#This Row],[Variazione percentuale]]</f>
        <v>-51601.603298039983</v>
      </c>
      <c r="F1175" s="11">
        <f>BT[[#This Row],[AUM]]-D1174</f>
        <v>-109523.94999998808</v>
      </c>
      <c r="G1175" s="11">
        <f>BT[[#This Row],[∆ AUM]]-BT[[#This Row],[effetto mercato]]</f>
        <v>-57922.346701948096</v>
      </c>
    </row>
    <row r="1176" spans="1:7">
      <c r="A1176" s="4">
        <v>43714</v>
      </c>
      <c r="B1176">
        <v>1.6199999999999999E-2</v>
      </c>
      <c r="C1176" s="6">
        <f>BT[[#This Row],[Variaz]]/100</f>
        <v>1.6199999999999998E-4</v>
      </c>
      <c r="D1176" s="10">
        <f>AUM[[#This Row],[ Etica Obbligazionario Breve Termine]]</f>
        <v>318530947.74000001</v>
      </c>
      <c r="E1176" s="10">
        <f>D1175*BT[[#This Row],[Variazione percentuale]]</f>
        <v>51583.860418139986</v>
      </c>
      <c r="F1176" s="11">
        <f>BT[[#This Row],[AUM]]-D1175</f>
        <v>112056.27000004053</v>
      </c>
      <c r="G1176" s="11">
        <f>BT[[#This Row],[∆ AUM]]-BT[[#This Row],[effetto mercato]]</f>
        <v>60472.409581900545</v>
      </c>
    </row>
    <row r="1177" spans="1:7">
      <c r="A1177" s="4">
        <v>43717</v>
      </c>
      <c r="B1177">
        <v>-1.6199999999999999E-2</v>
      </c>
      <c r="C1177" s="6">
        <f>BT[[#This Row],[Variaz]]/100</f>
        <v>-1.6199999999999998E-4</v>
      </c>
      <c r="D1177" s="10">
        <f>AUM[[#This Row],[ Etica Obbligazionario Breve Termine]]</f>
        <v>318107693.39999998</v>
      </c>
      <c r="E1177" s="10">
        <f>D1176*BT[[#This Row],[Variazione percentuale]]</f>
        <v>-51602.013533879996</v>
      </c>
      <c r="F1177" s="11">
        <f>BT[[#This Row],[AUM]]-D1176</f>
        <v>-423254.34000003338</v>
      </c>
      <c r="G1177" s="11">
        <f>BT[[#This Row],[∆ AUM]]-BT[[#This Row],[effetto mercato]]</f>
        <v>-371652.32646615338</v>
      </c>
    </row>
    <row r="1178" spans="1:7">
      <c r="A1178" s="4">
        <v>43718</v>
      </c>
      <c r="B1178">
        <v>-3.2399999999999998E-2</v>
      </c>
      <c r="C1178" s="6">
        <f>BT[[#This Row],[Variaz]]/100</f>
        <v>-3.2399999999999996E-4</v>
      </c>
      <c r="D1178" s="10">
        <f>AUM[[#This Row],[ Etica Obbligazionario Breve Termine]]</f>
        <v>317961073.93000001</v>
      </c>
      <c r="E1178" s="10">
        <f>D1177*BT[[#This Row],[Variazione percentuale]]</f>
        <v>-103066.89266159998</v>
      </c>
      <c r="F1178" s="11">
        <f>BT[[#This Row],[AUM]]-D1177</f>
        <v>-146619.46999996901</v>
      </c>
      <c r="G1178" s="11">
        <f>BT[[#This Row],[∆ AUM]]-BT[[#This Row],[effetto mercato]]</f>
        <v>-43552.577338369025</v>
      </c>
    </row>
    <row r="1179" spans="1:7">
      <c r="A1179" s="4">
        <v>43719</v>
      </c>
      <c r="B1179">
        <v>1.6199999999999999E-2</v>
      </c>
      <c r="C1179" s="6">
        <f>BT[[#This Row],[Variaz]]/100</f>
        <v>1.6199999999999998E-4</v>
      </c>
      <c r="D1179" s="10">
        <f>AUM[[#This Row],[ Etica Obbligazionario Breve Termine]]</f>
        <v>318161928.66000003</v>
      </c>
      <c r="E1179" s="10">
        <f>D1178*BT[[#This Row],[Variazione percentuale]]</f>
        <v>51509.693976659997</v>
      </c>
      <c r="F1179" s="11">
        <f>BT[[#This Row],[AUM]]-D1178</f>
        <v>200854.73000001907</v>
      </c>
      <c r="G1179" s="11">
        <f>BT[[#This Row],[∆ AUM]]-BT[[#This Row],[effetto mercato]]</f>
        <v>149345.03602335908</v>
      </c>
    </row>
    <row r="1180" spans="1:7">
      <c r="A1180" s="4">
        <v>43720</v>
      </c>
      <c r="B1180">
        <v>-4.87E-2</v>
      </c>
      <c r="C1180" s="6">
        <f>BT[[#This Row],[Variaz]]/100</f>
        <v>-4.8700000000000002E-4</v>
      </c>
      <c r="D1180" s="10">
        <f>AUM[[#This Row],[ Etica Obbligazionario Breve Termine]]</f>
        <v>318208881.05000001</v>
      </c>
      <c r="E1180" s="10">
        <f>D1179*BT[[#This Row],[Variazione percentuale]]</f>
        <v>-154944.85925742003</v>
      </c>
      <c r="F1180" s="11">
        <f>BT[[#This Row],[AUM]]-D1179</f>
        <v>46952.389999985695</v>
      </c>
      <c r="G1180" s="11">
        <f>BT[[#This Row],[∆ AUM]]-BT[[#This Row],[effetto mercato]]</f>
        <v>201897.24925740573</v>
      </c>
    </row>
    <row r="1181" spans="1:7">
      <c r="A1181" s="4">
        <v>43721</v>
      </c>
      <c r="B1181">
        <v>-1.6199999999999999E-2</v>
      </c>
      <c r="C1181" s="6">
        <f>BT[[#This Row],[Variaz]]/100</f>
        <v>-1.6199999999999998E-4</v>
      </c>
      <c r="D1181" s="10">
        <f>AUM[[#This Row],[ Etica Obbligazionario Breve Termine]]</f>
        <v>318194793.35000002</v>
      </c>
      <c r="E1181" s="10">
        <f>D1180*BT[[#This Row],[Variazione percentuale]]</f>
        <v>-51549.838730099997</v>
      </c>
      <c r="F1181" s="11">
        <f>BT[[#This Row],[AUM]]-D1180</f>
        <v>-14087.699999988079</v>
      </c>
      <c r="G1181" s="11">
        <f>BT[[#This Row],[∆ AUM]]-BT[[#This Row],[effetto mercato]]</f>
        <v>37462.138730111918</v>
      </c>
    </row>
    <row r="1182" spans="1:7">
      <c r="A1182" s="4">
        <v>43724</v>
      </c>
      <c r="B1182">
        <v>3.2500000000000001E-2</v>
      </c>
      <c r="C1182" s="6">
        <f>BT[[#This Row],[Variaz]]/100</f>
        <v>3.2499999999999999E-4</v>
      </c>
      <c r="D1182" s="10">
        <f>AUM[[#This Row],[ Etica Obbligazionario Breve Termine]]</f>
        <v>318234781.43000001</v>
      </c>
      <c r="E1182" s="10">
        <f>D1181*BT[[#This Row],[Variazione percentuale]]</f>
        <v>103413.30783875</v>
      </c>
      <c r="F1182" s="11">
        <f>BT[[#This Row],[AUM]]-D1181</f>
        <v>39988.079999983311</v>
      </c>
      <c r="G1182" s="11">
        <f>BT[[#This Row],[∆ AUM]]-BT[[#This Row],[effetto mercato]]</f>
        <v>-63425.227838766688</v>
      </c>
    </row>
    <row r="1183" spans="1:7">
      <c r="A1183" s="4">
        <v>43725</v>
      </c>
      <c r="B1183">
        <v>-3.2399999999999998E-2</v>
      </c>
      <c r="C1183" s="6">
        <f>BT[[#This Row],[Variaz]]/100</f>
        <v>-3.2399999999999996E-4</v>
      </c>
      <c r="D1183" s="10">
        <f>AUM[[#This Row],[ Etica Obbligazionario Breve Termine]]</f>
        <v>318214528.24000001</v>
      </c>
      <c r="E1183" s="10">
        <f>D1182*BT[[#This Row],[Variazione percentuale]]</f>
        <v>-103108.06918332</v>
      </c>
      <c r="F1183" s="11">
        <f>BT[[#This Row],[AUM]]-D1182</f>
        <v>-20253.189999997616</v>
      </c>
      <c r="G1183" s="11">
        <f>BT[[#This Row],[∆ AUM]]-BT[[#This Row],[effetto mercato]]</f>
        <v>82854.87918332238</v>
      </c>
    </row>
    <row r="1184" spans="1:7">
      <c r="A1184" s="4">
        <v>43726</v>
      </c>
      <c r="B1184">
        <v>1.6199999999999999E-2</v>
      </c>
      <c r="C1184" s="6">
        <f>BT[[#This Row],[Variaz]]/100</f>
        <v>1.6199999999999998E-4</v>
      </c>
      <c r="D1184" s="10">
        <f>AUM[[#This Row],[ Etica Obbligazionario Breve Termine]]</f>
        <v>317517996.54999995</v>
      </c>
      <c r="E1184" s="10">
        <f>D1183*BT[[#This Row],[Variazione percentuale]]</f>
        <v>51550.753574879993</v>
      </c>
      <c r="F1184" s="11">
        <f>BT[[#This Row],[AUM]]-D1183</f>
        <v>-696531.69000005722</v>
      </c>
      <c r="G1184" s="11">
        <f>BT[[#This Row],[∆ AUM]]-BT[[#This Row],[effetto mercato]]</f>
        <v>-748082.44357493718</v>
      </c>
    </row>
    <row r="1185" spans="1:7">
      <c r="A1185" s="4">
        <v>43727</v>
      </c>
      <c r="B1185">
        <v>-1.6199999999999999E-2</v>
      </c>
      <c r="C1185" s="6">
        <f>BT[[#This Row],[Variaz]]/100</f>
        <v>-1.6199999999999998E-4</v>
      </c>
      <c r="D1185" s="10">
        <f>AUM[[#This Row],[ Etica Obbligazionario Breve Termine]]</f>
        <v>317522822.36000001</v>
      </c>
      <c r="E1185" s="10">
        <f>D1184*BT[[#This Row],[Variazione percentuale]]</f>
        <v>-51437.915441099984</v>
      </c>
      <c r="F1185" s="11">
        <f>BT[[#This Row],[AUM]]-D1184</f>
        <v>4825.8100000619888</v>
      </c>
      <c r="G1185" s="11">
        <f>BT[[#This Row],[∆ AUM]]-BT[[#This Row],[effetto mercato]]</f>
        <v>56263.725441161972</v>
      </c>
    </row>
    <row r="1186" spans="1:7">
      <c r="A1186" s="4">
        <v>43728</v>
      </c>
      <c r="B1186">
        <v>0</v>
      </c>
      <c r="C1186" s="6">
        <f>BT[[#This Row],[Variaz]]/100</f>
        <v>0</v>
      </c>
      <c r="D1186" s="10">
        <f>AUM[[#This Row],[ Etica Obbligazionario Breve Termine]]</f>
        <v>317674885.63999999</v>
      </c>
      <c r="E1186" s="10">
        <f>D1185*BT[[#This Row],[Variazione percentuale]]</f>
        <v>0</v>
      </c>
      <c r="F1186" s="11">
        <f>BT[[#This Row],[AUM]]-D1185</f>
        <v>152063.27999997139</v>
      </c>
      <c r="G1186" s="11">
        <f>BT[[#This Row],[∆ AUM]]-BT[[#This Row],[effetto mercato]]</f>
        <v>152063.27999997139</v>
      </c>
    </row>
    <row r="1187" spans="1:7">
      <c r="A1187" s="4">
        <v>43731</v>
      </c>
      <c r="B1187">
        <v>1.6199999999999999E-2</v>
      </c>
      <c r="C1187" s="6">
        <f>BT[[#This Row],[Variaz]]/100</f>
        <v>1.6199999999999998E-4</v>
      </c>
      <c r="D1187" s="10">
        <f>AUM[[#This Row],[ Etica Obbligazionario Breve Termine]]</f>
        <v>317922108.48000002</v>
      </c>
      <c r="E1187" s="10">
        <f>D1186*BT[[#This Row],[Variazione percentuale]]</f>
        <v>51463.331473679995</v>
      </c>
      <c r="F1187" s="11">
        <f>BT[[#This Row],[AUM]]-D1186</f>
        <v>247222.84000003338</v>
      </c>
      <c r="G1187" s="11">
        <f>BT[[#This Row],[∆ AUM]]-BT[[#This Row],[effetto mercato]]</f>
        <v>195759.5085263534</v>
      </c>
    </row>
    <row r="1188" spans="1:7">
      <c r="A1188" s="4">
        <v>43732</v>
      </c>
      <c r="B1188">
        <v>0</v>
      </c>
      <c r="C1188" s="6">
        <f>BT[[#This Row],[Variaz]]/100</f>
        <v>0</v>
      </c>
      <c r="D1188" s="10">
        <f>AUM[[#This Row],[ Etica Obbligazionario Breve Termine]]</f>
        <v>318098350.98000002</v>
      </c>
      <c r="E1188" s="10">
        <f>D1187*BT[[#This Row],[Variazione percentuale]]</f>
        <v>0</v>
      </c>
      <c r="F1188" s="11">
        <f>BT[[#This Row],[AUM]]-D1187</f>
        <v>176242.5</v>
      </c>
      <c r="G1188" s="11">
        <f>BT[[#This Row],[∆ AUM]]-BT[[#This Row],[effetto mercato]]</f>
        <v>176242.5</v>
      </c>
    </row>
    <row r="1189" spans="1:7">
      <c r="A1189" s="4">
        <v>43733</v>
      </c>
      <c r="B1189">
        <v>-3.2500000000000001E-2</v>
      </c>
      <c r="C1189" s="6">
        <f>BT[[#This Row],[Variaz]]/100</f>
        <v>-3.2499999999999999E-4</v>
      </c>
      <c r="D1189" s="10">
        <f>AUM[[#This Row],[ Etica Obbligazionario Breve Termine]]</f>
        <v>317885454.00999999</v>
      </c>
      <c r="E1189" s="10">
        <f>D1188*BT[[#This Row],[Variazione percentuale]]</f>
        <v>-103381.9640685</v>
      </c>
      <c r="F1189" s="11">
        <f>BT[[#This Row],[AUM]]-D1188</f>
        <v>-212896.97000002861</v>
      </c>
      <c r="G1189" s="11">
        <f>BT[[#This Row],[∆ AUM]]-BT[[#This Row],[effetto mercato]]</f>
        <v>-109515.00593152861</v>
      </c>
    </row>
    <row r="1190" spans="1:7">
      <c r="A1190" s="4">
        <v>43734</v>
      </c>
      <c r="B1190">
        <v>1.6199999999999999E-2</v>
      </c>
      <c r="C1190" s="6">
        <f>BT[[#This Row],[Variaz]]/100</f>
        <v>1.6199999999999998E-4</v>
      </c>
      <c r="D1190" s="10">
        <f>AUM[[#This Row],[ Etica Obbligazionario Breve Termine]]</f>
        <v>317336520.94</v>
      </c>
      <c r="E1190" s="10">
        <f>D1189*BT[[#This Row],[Variazione percentuale]]</f>
        <v>51497.443549619995</v>
      </c>
      <c r="F1190" s="11">
        <f>BT[[#This Row],[AUM]]-D1189</f>
        <v>-548933.06999999285</v>
      </c>
      <c r="G1190" s="11">
        <f>BT[[#This Row],[∆ AUM]]-BT[[#This Row],[effetto mercato]]</f>
        <v>-600430.51354961284</v>
      </c>
    </row>
    <row r="1191" spans="1:7">
      <c r="A1191" s="4">
        <v>43735</v>
      </c>
      <c r="B1191">
        <v>0</v>
      </c>
      <c r="C1191" s="6">
        <f>BT[[#This Row],[Variaz]]/100</f>
        <v>0</v>
      </c>
      <c r="D1191" s="10">
        <f>AUM[[#This Row],[ Etica Obbligazionario Breve Termine]]</f>
        <v>317321814.00999999</v>
      </c>
      <c r="E1191" s="10">
        <f>D1190*BT[[#This Row],[Variazione percentuale]]</f>
        <v>0</v>
      </c>
      <c r="F1191" s="11">
        <f>BT[[#This Row],[AUM]]-D1190</f>
        <v>-14706.930000007153</v>
      </c>
      <c r="G1191" s="11">
        <f>BT[[#This Row],[∆ AUM]]-BT[[#This Row],[effetto mercato]]</f>
        <v>-14706.930000007153</v>
      </c>
    </row>
    <row r="1192" spans="1:7">
      <c r="A1192" s="4">
        <v>43738</v>
      </c>
      <c r="B1192">
        <v>0</v>
      </c>
      <c r="C1192" s="6">
        <f>BT[[#This Row],[Variaz]]/100</f>
        <v>0</v>
      </c>
      <c r="D1192" s="10">
        <f>AUM[[#This Row],[ Etica Obbligazionario Breve Termine]]</f>
        <v>317340864.53999996</v>
      </c>
      <c r="E1192" s="10">
        <f>D1191*BT[[#This Row],[Variazione percentuale]]</f>
        <v>0</v>
      </c>
      <c r="F1192" s="11">
        <f>BT[[#This Row],[AUM]]-D1191</f>
        <v>19050.52999997139</v>
      </c>
      <c r="G1192" s="11">
        <f>BT[[#This Row],[∆ AUM]]-BT[[#This Row],[effetto mercato]]</f>
        <v>19050.52999997139</v>
      </c>
    </row>
    <row r="1193" spans="1:7">
      <c r="A1193" s="4">
        <v>43739</v>
      </c>
      <c r="B1193">
        <v>0</v>
      </c>
      <c r="C1193" s="6">
        <f>BT[[#This Row],[Variaz]]/100</f>
        <v>0</v>
      </c>
      <c r="D1193" s="10">
        <f>AUM[[#This Row],[ Etica Obbligazionario Breve Termine]]</f>
        <v>316922103</v>
      </c>
      <c r="E1193" s="10">
        <f>D1192*BT[[#This Row],[Variazione percentuale]]</f>
        <v>0</v>
      </c>
      <c r="F1193" s="11">
        <f>BT[[#This Row],[AUM]]-D1192</f>
        <v>-418761.53999996185</v>
      </c>
      <c r="G1193" s="11">
        <f>BT[[#This Row],[∆ AUM]]-BT[[#This Row],[effetto mercato]]</f>
        <v>-418761.53999996185</v>
      </c>
    </row>
    <row r="1194" spans="1:7">
      <c r="A1194" s="4">
        <v>43740</v>
      </c>
      <c r="B1194">
        <v>-1.6199999999999999E-2</v>
      </c>
      <c r="C1194" s="6">
        <f>BT[[#This Row],[Variaz]]/100</f>
        <v>-1.6199999999999998E-4</v>
      </c>
      <c r="D1194" s="10">
        <f>AUM[[#This Row],[ Etica Obbligazionario Breve Termine]]</f>
        <v>316835544.15999997</v>
      </c>
      <c r="E1194" s="10">
        <f>D1193*BT[[#This Row],[Variazione percentuale]]</f>
        <v>-51341.380685999997</v>
      </c>
      <c r="F1194" s="11">
        <f>BT[[#This Row],[AUM]]-D1193</f>
        <v>-86558.840000033379</v>
      </c>
      <c r="G1194" s="11">
        <f>BT[[#This Row],[∆ AUM]]-BT[[#This Row],[effetto mercato]]</f>
        <v>-35217.459314033382</v>
      </c>
    </row>
    <row r="1195" spans="1:7">
      <c r="A1195" s="4">
        <v>43741</v>
      </c>
      <c r="B1195">
        <v>0</v>
      </c>
      <c r="C1195" s="6">
        <f>BT[[#This Row],[Variaz]]/100</f>
        <v>0</v>
      </c>
      <c r="D1195" s="10">
        <f>AUM[[#This Row],[ Etica Obbligazionario Breve Termine]]</f>
        <v>317652126.49000001</v>
      </c>
      <c r="E1195" s="10">
        <f>D1194*BT[[#This Row],[Variazione percentuale]]</f>
        <v>0</v>
      </c>
      <c r="F1195" s="11">
        <f>BT[[#This Row],[AUM]]-D1194</f>
        <v>816582.33000004292</v>
      </c>
      <c r="G1195" s="11">
        <f>BT[[#This Row],[∆ AUM]]-BT[[#This Row],[effetto mercato]]</f>
        <v>816582.33000004292</v>
      </c>
    </row>
    <row r="1196" spans="1:7">
      <c r="A1196" s="4">
        <v>43742</v>
      </c>
      <c r="B1196">
        <v>0</v>
      </c>
      <c r="C1196" s="6">
        <f>BT[[#This Row],[Variaz]]/100</f>
        <v>0</v>
      </c>
      <c r="D1196" s="10">
        <f>AUM[[#This Row],[ Etica Obbligazionario Breve Termine]]</f>
        <v>317550034.62</v>
      </c>
      <c r="E1196" s="10">
        <f>D1195*BT[[#This Row],[Variazione percentuale]]</f>
        <v>0</v>
      </c>
      <c r="F1196" s="11">
        <f>BT[[#This Row],[AUM]]-D1195</f>
        <v>-102091.87000000477</v>
      </c>
      <c r="G1196" s="11">
        <f>BT[[#This Row],[∆ AUM]]-BT[[#This Row],[effetto mercato]]</f>
        <v>-102091.87000000477</v>
      </c>
    </row>
    <row r="1197" spans="1:7">
      <c r="A1197" s="4">
        <v>43745</v>
      </c>
      <c r="B1197">
        <v>-1.6199999999999999E-2</v>
      </c>
      <c r="C1197" s="6">
        <f>BT[[#This Row],[Variaz]]/100</f>
        <v>-1.6199999999999998E-4</v>
      </c>
      <c r="D1197" s="10">
        <f>AUM[[#This Row],[ Etica Obbligazionario Breve Termine]]</f>
        <v>317646144.30000001</v>
      </c>
      <c r="E1197" s="10">
        <f>D1196*BT[[#This Row],[Variazione percentuale]]</f>
        <v>-51443.105608439997</v>
      </c>
      <c r="F1197" s="11">
        <f>BT[[#This Row],[AUM]]-D1196</f>
        <v>96109.680000007153</v>
      </c>
      <c r="G1197" s="11">
        <f>BT[[#This Row],[∆ AUM]]-BT[[#This Row],[effetto mercato]]</f>
        <v>147552.78560844716</v>
      </c>
    </row>
    <row r="1198" spans="1:7">
      <c r="A1198" s="4">
        <v>43746</v>
      </c>
      <c r="B1198">
        <v>0</v>
      </c>
      <c r="C1198" s="6">
        <f>BT[[#This Row],[Variaz]]/100</f>
        <v>0</v>
      </c>
      <c r="D1198" s="10">
        <f>AUM[[#This Row],[ Etica Obbligazionario Breve Termine]]</f>
        <v>318118674.81999999</v>
      </c>
      <c r="E1198" s="10">
        <f>D1197*BT[[#This Row],[Variazione percentuale]]</f>
        <v>0</v>
      </c>
      <c r="F1198" s="11">
        <f>BT[[#This Row],[AUM]]-D1197</f>
        <v>472530.51999998093</v>
      </c>
      <c r="G1198" s="11">
        <f>BT[[#This Row],[∆ AUM]]-BT[[#This Row],[effetto mercato]]</f>
        <v>472530.51999998093</v>
      </c>
    </row>
    <row r="1199" spans="1:7">
      <c r="A1199" s="4">
        <v>43747</v>
      </c>
      <c r="B1199">
        <v>0</v>
      </c>
      <c r="C1199" s="6">
        <f>BT[[#This Row],[Variaz]]/100</f>
        <v>0</v>
      </c>
      <c r="D1199" s="10">
        <f>AUM[[#This Row],[ Etica Obbligazionario Breve Termine]]</f>
        <v>317927624.22000003</v>
      </c>
      <c r="E1199" s="10">
        <f>D1198*BT[[#This Row],[Variazione percentuale]]</f>
        <v>0</v>
      </c>
      <c r="F1199" s="11">
        <f>BT[[#This Row],[AUM]]-D1198</f>
        <v>-191050.59999996424</v>
      </c>
      <c r="G1199" s="11">
        <f>BT[[#This Row],[∆ AUM]]-BT[[#This Row],[effetto mercato]]</f>
        <v>-191050.59999996424</v>
      </c>
    </row>
    <row r="1200" spans="1:7">
      <c r="A1200" s="4">
        <v>43748</v>
      </c>
      <c r="B1200">
        <v>-3.2500000000000001E-2</v>
      </c>
      <c r="C1200" s="6">
        <f>BT[[#This Row],[Variaz]]/100</f>
        <v>-3.2499999999999999E-4</v>
      </c>
      <c r="D1200" s="10">
        <f>AUM[[#This Row],[ Etica Obbligazionario Breve Termine]]</f>
        <v>318014725.95999998</v>
      </c>
      <c r="E1200" s="10">
        <f>D1199*BT[[#This Row],[Variazione percentuale]]</f>
        <v>-103326.4778715</v>
      </c>
      <c r="F1200" s="11">
        <f>BT[[#This Row],[AUM]]-D1199</f>
        <v>87101.739999949932</v>
      </c>
      <c r="G1200" s="11">
        <f>BT[[#This Row],[∆ AUM]]-BT[[#This Row],[effetto mercato]]</f>
        <v>190428.21787144995</v>
      </c>
    </row>
    <row r="1201" spans="1:7">
      <c r="A1201" s="4">
        <v>43749</v>
      </c>
      <c r="B1201">
        <v>0</v>
      </c>
      <c r="C1201" s="6">
        <f>BT[[#This Row],[Variaz]]/100</f>
        <v>0</v>
      </c>
      <c r="D1201" s="10">
        <f>AUM[[#This Row],[ Etica Obbligazionario Breve Termine]]</f>
        <v>317531628.47000003</v>
      </c>
      <c r="E1201" s="10">
        <f>D1200*BT[[#This Row],[Variazione percentuale]]</f>
        <v>0</v>
      </c>
      <c r="F1201" s="11">
        <f>BT[[#This Row],[AUM]]-D1200</f>
        <v>-483097.48999994993</v>
      </c>
      <c r="G1201" s="11">
        <f>BT[[#This Row],[∆ AUM]]-BT[[#This Row],[effetto mercato]]</f>
        <v>-483097.48999994993</v>
      </c>
    </row>
    <row r="1202" spans="1:7">
      <c r="A1202" s="4">
        <v>43752</v>
      </c>
      <c r="B1202">
        <v>1.6199999999999999E-2</v>
      </c>
      <c r="C1202" s="6">
        <f>BT[[#This Row],[Variaz]]/100</f>
        <v>1.6199999999999998E-4</v>
      </c>
      <c r="D1202" s="10">
        <f>AUM[[#This Row],[ Etica Obbligazionario Breve Termine]]</f>
        <v>317631439.83000004</v>
      </c>
      <c r="E1202" s="10">
        <f>D1201*BT[[#This Row],[Variazione percentuale]]</f>
        <v>51440.123812140002</v>
      </c>
      <c r="F1202" s="11">
        <f>BT[[#This Row],[AUM]]-D1201</f>
        <v>99811.360000014305</v>
      </c>
      <c r="G1202" s="11">
        <f>BT[[#This Row],[∆ AUM]]-BT[[#This Row],[effetto mercato]]</f>
        <v>48371.236187874303</v>
      </c>
    </row>
    <row r="1203" spans="1:7">
      <c r="A1203" s="4">
        <v>43753</v>
      </c>
      <c r="B1203">
        <v>-1.6199999999999999E-2</v>
      </c>
      <c r="C1203" s="6">
        <f>BT[[#This Row],[Variaz]]/100</f>
        <v>-1.6199999999999998E-4</v>
      </c>
      <c r="D1203" s="10">
        <f>AUM[[#This Row],[ Etica Obbligazionario Breve Termine]]</f>
        <v>317472514.31999999</v>
      </c>
      <c r="E1203" s="10">
        <f>D1202*BT[[#This Row],[Variazione percentuale]]</f>
        <v>-51456.293252460004</v>
      </c>
      <c r="F1203" s="11">
        <f>BT[[#This Row],[AUM]]-D1202</f>
        <v>-158925.51000005007</v>
      </c>
      <c r="G1203" s="11">
        <f>BT[[#This Row],[∆ AUM]]-BT[[#This Row],[effetto mercato]]</f>
        <v>-107469.21674759006</v>
      </c>
    </row>
    <row r="1204" spans="1:7">
      <c r="A1204" s="4">
        <v>43754</v>
      </c>
      <c r="B1204">
        <v>0</v>
      </c>
      <c r="C1204" s="6">
        <f>BT[[#This Row],[Variaz]]/100</f>
        <v>0</v>
      </c>
      <c r="D1204" s="10">
        <f>AUM[[#This Row],[ Etica Obbligazionario Breve Termine]]</f>
        <v>317315811.96999997</v>
      </c>
      <c r="E1204" s="10">
        <f>D1203*BT[[#This Row],[Variazione percentuale]]</f>
        <v>0</v>
      </c>
      <c r="F1204" s="11">
        <f>BT[[#This Row],[AUM]]-D1203</f>
        <v>-156702.35000002384</v>
      </c>
      <c r="G1204" s="11">
        <f>BT[[#This Row],[∆ AUM]]-BT[[#This Row],[effetto mercato]]</f>
        <v>-156702.35000002384</v>
      </c>
    </row>
    <row r="1205" spans="1:7">
      <c r="A1205" s="4">
        <v>43755</v>
      </c>
      <c r="B1205">
        <v>0</v>
      </c>
      <c r="C1205" s="6">
        <f>BT[[#This Row],[Variaz]]/100</f>
        <v>0</v>
      </c>
      <c r="D1205" s="10">
        <f>AUM[[#This Row],[ Etica Obbligazionario Breve Termine]]</f>
        <v>316858961.99000001</v>
      </c>
      <c r="E1205" s="10">
        <f>D1204*BT[[#This Row],[Variazione percentuale]]</f>
        <v>0</v>
      </c>
      <c r="F1205" s="11">
        <f>BT[[#This Row],[AUM]]-D1204</f>
        <v>-456849.97999995947</v>
      </c>
      <c r="G1205" s="11">
        <f>BT[[#This Row],[∆ AUM]]-BT[[#This Row],[effetto mercato]]</f>
        <v>-456849.97999995947</v>
      </c>
    </row>
    <row r="1206" spans="1:7">
      <c r="A1206" s="4">
        <v>43756</v>
      </c>
      <c r="B1206">
        <v>0</v>
      </c>
      <c r="C1206" s="6">
        <f>BT[[#This Row],[Variaz]]/100</f>
        <v>0</v>
      </c>
      <c r="D1206" s="10">
        <f>AUM[[#This Row],[ Etica Obbligazionario Breve Termine]]</f>
        <v>316422926.81</v>
      </c>
      <c r="E1206" s="10">
        <f>D1205*BT[[#This Row],[Variazione percentuale]]</f>
        <v>0</v>
      </c>
      <c r="F1206" s="11">
        <f>BT[[#This Row],[AUM]]-D1205</f>
        <v>-436035.18000000715</v>
      </c>
      <c r="G1206" s="11">
        <f>BT[[#This Row],[∆ AUM]]-BT[[#This Row],[effetto mercato]]</f>
        <v>-436035.18000000715</v>
      </c>
    </row>
    <row r="1207" spans="1:7">
      <c r="A1207" s="4">
        <v>43759</v>
      </c>
      <c r="B1207">
        <v>-3.2500000000000001E-2</v>
      </c>
      <c r="C1207" s="6">
        <f>BT[[#This Row],[Variaz]]/100</f>
        <v>-3.2499999999999999E-4</v>
      </c>
      <c r="D1207" s="10">
        <f>AUM[[#This Row],[ Etica Obbligazionario Breve Termine]]</f>
        <v>316547373.74000001</v>
      </c>
      <c r="E1207" s="10">
        <f>D1206*BT[[#This Row],[Variazione percentuale]]</f>
        <v>-102837.45121324999</v>
      </c>
      <c r="F1207" s="11">
        <f>BT[[#This Row],[AUM]]-D1206</f>
        <v>124446.93000000715</v>
      </c>
      <c r="G1207" s="11">
        <f>BT[[#This Row],[∆ AUM]]-BT[[#This Row],[effetto mercato]]</f>
        <v>227284.38121325715</v>
      </c>
    </row>
    <row r="1208" spans="1:7">
      <c r="A1208" s="4">
        <v>43760</v>
      </c>
      <c r="B1208">
        <v>1.6199999999999999E-2</v>
      </c>
      <c r="C1208" s="6">
        <f>BT[[#This Row],[Variaz]]/100</f>
        <v>1.6199999999999998E-4</v>
      </c>
      <c r="D1208" s="10">
        <f>AUM[[#This Row],[ Etica Obbligazionario Breve Termine]]</f>
        <v>316247743.18000001</v>
      </c>
      <c r="E1208" s="10">
        <f>D1207*BT[[#This Row],[Variazione percentuale]]</f>
        <v>51280.674545879992</v>
      </c>
      <c r="F1208" s="11">
        <f>BT[[#This Row],[AUM]]-D1207</f>
        <v>-299630.56000000238</v>
      </c>
      <c r="G1208" s="11">
        <f>BT[[#This Row],[∆ AUM]]-BT[[#This Row],[effetto mercato]]</f>
        <v>-350911.23454588238</v>
      </c>
    </row>
    <row r="1209" spans="1:7">
      <c r="A1209" s="4">
        <v>43761</v>
      </c>
      <c r="B1209">
        <v>0</v>
      </c>
      <c r="C1209" s="6">
        <f>BT[[#This Row],[Variaz]]/100</f>
        <v>0</v>
      </c>
      <c r="D1209" s="10">
        <f>AUM[[#This Row],[ Etica Obbligazionario Breve Termine]]</f>
        <v>316132242.38999999</v>
      </c>
      <c r="E1209" s="10">
        <f>D1208*BT[[#This Row],[Variazione percentuale]]</f>
        <v>0</v>
      </c>
      <c r="F1209" s="11">
        <f>BT[[#This Row],[AUM]]-D1208</f>
        <v>-115500.79000002146</v>
      </c>
      <c r="G1209" s="11">
        <f>BT[[#This Row],[∆ AUM]]-BT[[#This Row],[effetto mercato]]</f>
        <v>-115500.79000002146</v>
      </c>
    </row>
    <row r="1210" spans="1:7">
      <c r="A1210" s="4">
        <v>43762</v>
      </c>
      <c r="B1210">
        <v>-1.6199999999999999E-2</v>
      </c>
      <c r="C1210" s="6">
        <f>BT[[#This Row],[Variaz]]/100</f>
        <v>-1.6199999999999998E-4</v>
      </c>
      <c r="D1210" s="10">
        <f>AUM[[#This Row],[ Etica Obbligazionario Breve Termine]]</f>
        <v>316109091.13</v>
      </c>
      <c r="E1210" s="10">
        <f>D1209*BT[[#This Row],[Variazione percentuale]]</f>
        <v>-51213.423267179991</v>
      </c>
      <c r="F1210" s="11">
        <f>BT[[#This Row],[AUM]]-D1209</f>
        <v>-23151.259999990463</v>
      </c>
      <c r="G1210" s="11">
        <f>BT[[#This Row],[∆ AUM]]-BT[[#This Row],[effetto mercato]]</f>
        <v>28062.163267189528</v>
      </c>
    </row>
    <row r="1211" spans="1:7">
      <c r="A1211" s="4">
        <v>43763</v>
      </c>
      <c r="B1211">
        <v>-1.6199999999999999E-2</v>
      </c>
      <c r="C1211" s="6">
        <f>BT[[#This Row],[Variaz]]/100</f>
        <v>-1.6199999999999998E-4</v>
      </c>
      <c r="D1211" s="10">
        <f>AUM[[#This Row],[ Etica Obbligazionario Breve Termine]]</f>
        <v>315819823.5</v>
      </c>
      <c r="E1211" s="10">
        <f>D1210*BT[[#This Row],[Variazione percentuale]]</f>
        <v>-51209.672763059993</v>
      </c>
      <c r="F1211" s="11">
        <f>BT[[#This Row],[AUM]]-D1210</f>
        <v>-289267.62999999523</v>
      </c>
      <c r="G1211" s="11">
        <f>BT[[#This Row],[∆ AUM]]-BT[[#This Row],[effetto mercato]]</f>
        <v>-238057.95723693524</v>
      </c>
    </row>
    <row r="1212" spans="1:7">
      <c r="A1212" s="4">
        <v>43766</v>
      </c>
      <c r="B1212">
        <v>0</v>
      </c>
      <c r="C1212" s="6">
        <f>BT[[#This Row],[Variaz]]/100</f>
        <v>0</v>
      </c>
      <c r="D1212" s="10">
        <f>AUM[[#This Row],[ Etica Obbligazionario Breve Termine]]</f>
        <v>315506793.25</v>
      </c>
      <c r="E1212" s="10">
        <f>D1211*BT[[#This Row],[Variazione percentuale]]</f>
        <v>0</v>
      </c>
      <c r="F1212" s="11">
        <f>BT[[#This Row],[AUM]]-D1211</f>
        <v>-313030.25</v>
      </c>
      <c r="G1212" s="11">
        <f>BT[[#This Row],[∆ AUM]]-BT[[#This Row],[effetto mercato]]</f>
        <v>-313030.25</v>
      </c>
    </row>
    <row r="1213" spans="1:7">
      <c r="A1213" s="4">
        <v>43767</v>
      </c>
      <c r="B1213">
        <v>-1.6199999999999999E-2</v>
      </c>
      <c r="C1213" s="6">
        <f>BT[[#This Row],[Variaz]]/100</f>
        <v>-1.6199999999999998E-4</v>
      </c>
      <c r="D1213" s="10">
        <f>AUM[[#This Row],[ Etica Obbligazionario Breve Termine]]</f>
        <v>315352232.04000002</v>
      </c>
      <c r="E1213" s="10">
        <f>D1212*BT[[#This Row],[Variazione percentuale]]</f>
        <v>-51112.100506499992</v>
      </c>
      <c r="F1213" s="11">
        <f>BT[[#This Row],[AUM]]-D1212</f>
        <v>-154561.20999997854</v>
      </c>
      <c r="G1213" s="11">
        <f>BT[[#This Row],[∆ AUM]]-BT[[#This Row],[effetto mercato]]</f>
        <v>-103449.10949347855</v>
      </c>
    </row>
    <row r="1214" spans="1:7">
      <c r="A1214" s="4">
        <v>43768</v>
      </c>
      <c r="B1214">
        <v>0</v>
      </c>
      <c r="C1214" s="6">
        <f>BT[[#This Row],[Variaz]]/100</f>
        <v>0</v>
      </c>
      <c r="D1214" s="10">
        <f>AUM[[#This Row],[ Etica Obbligazionario Breve Termine]]</f>
        <v>315317734.19999999</v>
      </c>
      <c r="E1214" s="10">
        <f>D1213*BT[[#This Row],[Variazione percentuale]]</f>
        <v>0</v>
      </c>
      <c r="F1214" s="11">
        <f>BT[[#This Row],[AUM]]-D1213</f>
        <v>-34497.840000033379</v>
      </c>
      <c r="G1214" s="11">
        <f>BT[[#This Row],[∆ AUM]]-BT[[#This Row],[effetto mercato]]</f>
        <v>-34497.840000033379</v>
      </c>
    </row>
    <row r="1215" spans="1:7">
      <c r="A1215" s="4">
        <v>43769</v>
      </c>
      <c r="B1215">
        <v>1.6199999999999999E-2</v>
      </c>
      <c r="C1215" s="6">
        <f>BT[[#This Row],[Variaz]]/100</f>
        <v>1.6199999999999998E-4</v>
      </c>
      <c r="D1215" s="10">
        <f>AUM[[#This Row],[ Etica Obbligazionario Breve Termine]]</f>
        <v>315301366.69</v>
      </c>
      <c r="E1215" s="10">
        <f>D1214*BT[[#This Row],[Variazione percentuale]]</f>
        <v>51081.472940399995</v>
      </c>
      <c r="F1215" s="11">
        <f>BT[[#This Row],[AUM]]-D1214</f>
        <v>-16367.509999990463</v>
      </c>
      <c r="G1215" s="11">
        <f>BT[[#This Row],[∆ AUM]]-BT[[#This Row],[effetto mercato]]</f>
        <v>-67448.982940390459</v>
      </c>
    </row>
    <row r="1216" spans="1:7">
      <c r="A1216" s="4">
        <v>43773</v>
      </c>
      <c r="B1216">
        <v>-1.6199999999999999E-2</v>
      </c>
      <c r="C1216" s="6">
        <f>BT[[#This Row],[Variaz]]/100</f>
        <v>-1.6199999999999998E-4</v>
      </c>
      <c r="D1216" s="10">
        <f>AUM[[#This Row],[ Etica Obbligazionario Breve Termine]]</f>
        <v>315001481.52999997</v>
      </c>
      <c r="E1216" s="10">
        <f>D1215*BT[[#This Row],[Variazione percentuale]]</f>
        <v>-51078.821403779992</v>
      </c>
      <c r="F1216" s="11">
        <f>BT[[#This Row],[AUM]]-D1215</f>
        <v>-299885.16000002623</v>
      </c>
      <c r="G1216" s="11">
        <f>BT[[#This Row],[∆ AUM]]-BT[[#This Row],[effetto mercato]]</f>
        <v>-248806.33859624623</v>
      </c>
    </row>
    <row r="1217" spans="1:7">
      <c r="A1217" s="4">
        <v>43774</v>
      </c>
      <c r="B1217">
        <v>0</v>
      </c>
      <c r="C1217" s="6">
        <f>BT[[#This Row],[Variaz]]/100</f>
        <v>0</v>
      </c>
      <c r="D1217" s="10">
        <f>AUM[[#This Row],[ Etica Obbligazionario Breve Termine]]</f>
        <v>315105708.52999997</v>
      </c>
      <c r="E1217" s="10">
        <f>D1216*BT[[#This Row],[Variazione percentuale]]</f>
        <v>0</v>
      </c>
      <c r="F1217" s="11">
        <f>BT[[#This Row],[AUM]]-D1216</f>
        <v>104227</v>
      </c>
      <c r="G1217" s="11">
        <f>BT[[#This Row],[∆ AUM]]-BT[[#This Row],[effetto mercato]]</f>
        <v>104227</v>
      </c>
    </row>
    <row r="1218" spans="1:7">
      <c r="A1218" s="4">
        <v>43775</v>
      </c>
      <c r="B1218">
        <v>1.6199999999999999E-2</v>
      </c>
      <c r="C1218" s="6">
        <f>BT[[#This Row],[Variaz]]/100</f>
        <v>1.6199999999999998E-4</v>
      </c>
      <c r="D1218" s="10">
        <f>AUM[[#This Row],[ Etica Obbligazionario Breve Termine]]</f>
        <v>315499920.63999999</v>
      </c>
      <c r="E1218" s="10">
        <f>D1217*BT[[#This Row],[Variazione percentuale]]</f>
        <v>51047.124781859988</v>
      </c>
      <c r="F1218" s="11">
        <f>BT[[#This Row],[AUM]]-D1217</f>
        <v>394212.11000001431</v>
      </c>
      <c r="G1218" s="11">
        <f>BT[[#This Row],[∆ AUM]]-BT[[#This Row],[effetto mercato]]</f>
        <v>343164.98521815432</v>
      </c>
    </row>
    <row r="1219" spans="1:7">
      <c r="A1219" s="4">
        <v>43776</v>
      </c>
      <c r="B1219">
        <v>-3.2500000000000001E-2</v>
      </c>
      <c r="C1219" s="6">
        <f>BT[[#This Row],[Variaz]]/100</f>
        <v>-3.2499999999999999E-4</v>
      </c>
      <c r="D1219" s="10">
        <f>AUM[[#This Row],[ Etica Obbligazionario Breve Termine]]</f>
        <v>315560104.48000002</v>
      </c>
      <c r="E1219" s="10">
        <f>D1218*BT[[#This Row],[Variazione percentuale]]</f>
        <v>-102537.47420799999</v>
      </c>
      <c r="F1219" s="11">
        <f>BT[[#This Row],[AUM]]-D1218</f>
        <v>60183.840000033379</v>
      </c>
      <c r="G1219" s="11">
        <f>BT[[#This Row],[∆ AUM]]-BT[[#This Row],[effetto mercato]]</f>
        <v>162721.31420803338</v>
      </c>
    </row>
    <row r="1220" spans="1:7">
      <c r="A1220" s="4">
        <v>43777</v>
      </c>
      <c r="B1220">
        <v>-1.6299999999999999E-2</v>
      </c>
      <c r="C1220" s="6">
        <f>BT[[#This Row],[Variaz]]/100</f>
        <v>-1.6299999999999998E-4</v>
      </c>
      <c r="D1220" s="10">
        <f>AUM[[#This Row],[ Etica Obbligazionario Breve Termine]]</f>
        <v>315071317.97000003</v>
      </c>
      <c r="E1220" s="10">
        <f>D1219*BT[[#This Row],[Variazione percentuale]]</f>
        <v>-51436.297030239999</v>
      </c>
      <c r="F1220" s="11">
        <f>BT[[#This Row],[AUM]]-D1219</f>
        <v>-488786.50999999046</v>
      </c>
      <c r="G1220" s="11">
        <f>BT[[#This Row],[∆ AUM]]-BT[[#This Row],[effetto mercato]]</f>
        <v>-437350.21296975046</v>
      </c>
    </row>
    <row r="1221" spans="1:7">
      <c r="A1221" s="4">
        <v>43780</v>
      </c>
      <c r="B1221">
        <v>-3.2500000000000001E-2</v>
      </c>
      <c r="C1221" s="6">
        <f>BT[[#This Row],[Variaz]]/100</f>
        <v>-3.2499999999999999E-4</v>
      </c>
      <c r="D1221" s="10">
        <f>AUM[[#This Row],[ Etica Obbligazionario Breve Termine]]</f>
        <v>315114507.39999998</v>
      </c>
      <c r="E1221" s="10">
        <f>D1220*BT[[#This Row],[Variazione percentuale]]</f>
        <v>-102398.17834025</v>
      </c>
      <c r="F1221" s="11">
        <f>BT[[#This Row],[AUM]]-D1220</f>
        <v>43189.429999947548</v>
      </c>
      <c r="G1221" s="11">
        <f>BT[[#This Row],[∆ AUM]]-BT[[#This Row],[effetto mercato]]</f>
        <v>145587.60834019753</v>
      </c>
    </row>
    <row r="1222" spans="1:7">
      <c r="A1222" s="4">
        <v>43781</v>
      </c>
      <c r="B1222">
        <v>1.6299999999999999E-2</v>
      </c>
      <c r="C1222" s="6">
        <f>BT[[#This Row],[Variaz]]/100</f>
        <v>1.6299999999999998E-4</v>
      </c>
      <c r="D1222" s="10">
        <f>AUM[[#This Row],[ Etica Obbligazionario Breve Termine]]</f>
        <v>314936983.5</v>
      </c>
      <c r="E1222" s="10">
        <f>D1221*BT[[#This Row],[Variazione percentuale]]</f>
        <v>51363.66470619999</v>
      </c>
      <c r="F1222" s="11">
        <f>BT[[#This Row],[AUM]]-D1221</f>
        <v>-177523.89999997616</v>
      </c>
      <c r="G1222" s="11">
        <f>BT[[#This Row],[∆ AUM]]-BT[[#This Row],[effetto mercato]]</f>
        <v>-228887.56470617614</v>
      </c>
    </row>
    <row r="1223" spans="1:7">
      <c r="A1223" s="4">
        <v>43782</v>
      </c>
      <c r="B1223">
        <v>-1.6299999999999999E-2</v>
      </c>
      <c r="C1223" s="6">
        <f>BT[[#This Row],[Variaz]]/100</f>
        <v>-1.6299999999999998E-4</v>
      </c>
      <c r="D1223" s="10">
        <f>AUM[[#This Row],[ Etica Obbligazionario Breve Termine]]</f>
        <v>314930061.52999997</v>
      </c>
      <c r="E1223" s="10">
        <f>D1222*BT[[#This Row],[Variazione percentuale]]</f>
        <v>-51334.728310499995</v>
      </c>
      <c r="F1223" s="11">
        <f>BT[[#This Row],[AUM]]-D1222</f>
        <v>-6921.9700000286102</v>
      </c>
      <c r="G1223" s="11">
        <f>BT[[#This Row],[∆ AUM]]-BT[[#This Row],[effetto mercato]]</f>
        <v>44412.758310471385</v>
      </c>
    </row>
    <row r="1224" spans="1:7">
      <c r="A1224" s="4">
        <v>43783</v>
      </c>
      <c r="B1224">
        <v>-1.6299999999999999E-2</v>
      </c>
      <c r="C1224" s="6">
        <f>BT[[#This Row],[Variaz]]/100</f>
        <v>-1.6299999999999998E-4</v>
      </c>
      <c r="D1224" s="10">
        <f>AUM[[#This Row],[ Etica Obbligazionario Breve Termine]]</f>
        <v>314534501.01999998</v>
      </c>
      <c r="E1224" s="10">
        <f>D1223*BT[[#This Row],[Variazione percentuale]]</f>
        <v>-51333.600029389985</v>
      </c>
      <c r="F1224" s="11">
        <f>BT[[#This Row],[AUM]]-D1223</f>
        <v>-395560.50999999046</v>
      </c>
      <c r="G1224" s="11">
        <f>BT[[#This Row],[∆ AUM]]-BT[[#This Row],[effetto mercato]]</f>
        <v>-344226.90997060051</v>
      </c>
    </row>
    <row r="1225" spans="1:7">
      <c r="A1225" s="4">
        <v>43784</v>
      </c>
      <c r="B1225">
        <v>1.6299999999999999E-2</v>
      </c>
      <c r="C1225" s="6">
        <f>BT[[#This Row],[Variaz]]/100</f>
        <v>1.6299999999999998E-4</v>
      </c>
      <c r="D1225" s="10">
        <f>AUM[[#This Row],[ Etica Obbligazionario Breve Termine]]</f>
        <v>314638253.43000001</v>
      </c>
      <c r="E1225" s="10">
        <f>D1224*BT[[#This Row],[Variazione percentuale]]</f>
        <v>51269.123666259991</v>
      </c>
      <c r="F1225" s="11">
        <f>BT[[#This Row],[AUM]]-D1224</f>
        <v>103752.41000002623</v>
      </c>
      <c r="G1225" s="11">
        <f>BT[[#This Row],[∆ AUM]]-BT[[#This Row],[effetto mercato]]</f>
        <v>52483.286333766235</v>
      </c>
    </row>
    <row r="1226" spans="1:7">
      <c r="A1226" s="4">
        <v>43787</v>
      </c>
      <c r="B1226">
        <v>1.6299999999999999E-2</v>
      </c>
      <c r="C1226" s="6">
        <f>BT[[#This Row],[Variaz]]/100</f>
        <v>1.6299999999999998E-4</v>
      </c>
      <c r="D1226" s="10">
        <f>AUM[[#This Row],[ Etica Obbligazionario Breve Termine]]</f>
        <v>314496135.19999999</v>
      </c>
      <c r="E1226" s="10">
        <f>D1225*BT[[#This Row],[Variazione percentuale]]</f>
        <v>51286.035309089995</v>
      </c>
      <c r="F1226" s="11">
        <f>BT[[#This Row],[AUM]]-D1225</f>
        <v>-142118.23000001907</v>
      </c>
      <c r="G1226" s="11">
        <f>BT[[#This Row],[∆ AUM]]-BT[[#This Row],[effetto mercato]]</f>
        <v>-193404.26530910906</v>
      </c>
    </row>
    <row r="1227" spans="1:7">
      <c r="A1227" s="4">
        <v>43788</v>
      </c>
      <c r="B1227">
        <v>-3.2500000000000001E-2</v>
      </c>
      <c r="C1227" s="6">
        <f>BT[[#This Row],[Variaz]]/100</f>
        <v>-3.2499999999999999E-4</v>
      </c>
      <c r="D1227" s="10">
        <f>AUM[[#This Row],[ Etica Obbligazionario Breve Termine]]</f>
        <v>313482451.06</v>
      </c>
      <c r="E1227" s="10">
        <f>D1226*BT[[#This Row],[Variazione percentuale]]</f>
        <v>-102211.24393999999</v>
      </c>
      <c r="F1227" s="11">
        <f>BT[[#This Row],[AUM]]-D1226</f>
        <v>-1013684.1399999857</v>
      </c>
      <c r="G1227" s="11">
        <f>BT[[#This Row],[∆ AUM]]-BT[[#This Row],[effetto mercato]]</f>
        <v>-911472.89605998574</v>
      </c>
    </row>
    <row r="1228" spans="1:7">
      <c r="A1228" s="4">
        <v>43789</v>
      </c>
      <c r="B1228">
        <v>1.6299999999999999E-2</v>
      </c>
      <c r="C1228" s="6">
        <f>BT[[#This Row],[Variaz]]/100</f>
        <v>1.6299999999999998E-4</v>
      </c>
      <c r="D1228" s="10">
        <f>AUM[[#This Row],[ Etica Obbligazionario Breve Termine]]</f>
        <v>313622379.85000002</v>
      </c>
      <c r="E1228" s="10">
        <f>D1227*BT[[#This Row],[Variazione percentuale]]</f>
        <v>51097.639522779995</v>
      </c>
      <c r="F1228" s="11">
        <f>BT[[#This Row],[AUM]]-D1227</f>
        <v>139928.79000002146</v>
      </c>
      <c r="G1228" s="11">
        <f>BT[[#This Row],[∆ AUM]]-BT[[#This Row],[effetto mercato]]</f>
        <v>88831.150477241463</v>
      </c>
    </row>
    <row r="1229" spans="1:7">
      <c r="A1229" s="4">
        <v>43790</v>
      </c>
      <c r="B1229">
        <v>0</v>
      </c>
      <c r="C1229" s="6">
        <f>BT[[#This Row],[Variaz]]/100</f>
        <v>0</v>
      </c>
      <c r="D1229" s="10">
        <f>AUM[[#This Row],[ Etica Obbligazionario Breve Termine]]</f>
        <v>313849223.13999999</v>
      </c>
      <c r="E1229" s="10">
        <f>D1228*BT[[#This Row],[Variazione percentuale]]</f>
        <v>0</v>
      </c>
      <c r="F1229" s="11">
        <f>BT[[#This Row],[AUM]]-D1228</f>
        <v>226843.28999996185</v>
      </c>
      <c r="G1229" s="11">
        <f>BT[[#This Row],[∆ AUM]]-BT[[#This Row],[effetto mercato]]</f>
        <v>226843.28999996185</v>
      </c>
    </row>
    <row r="1230" spans="1:7">
      <c r="A1230" s="4">
        <v>43791</v>
      </c>
      <c r="B1230">
        <v>0</v>
      </c>
      <c r="C1230" s="6">
        <f>BT[[#This Row],[Variaz]]/100</f>
        <v>0</v>
      </c>
      <c r="D1230" s="10">
        <f>AUM[[#This Row],[ Etica Obbligazionario Breve Termine]]</f>
        <v>313944676.13</v>
      </c>
      <c r="E1230" s="10">
        <f>D1229*BT[[#This Row],[Variazione percentuale]]</f>
        <v>0</v>
      </c>
      <c r="F1230" s="11">
        <f>BT[[#This Row],[AUM]]-D1229</f>
        <v>95452.990000009537</v>
      </c>
      <c r="G1230" s="11">
        <f>BT[[#This Row],[∆ AUM]]-BT[[#This Row],[effetto mercato]]</f>
        <v>95452.990000009537</v>
      </c>
    </row>
    <row r="1231" spans="1:7">
      <c r="A1231" s="4">
        <v>43794</v>
      </c>
      <c r="B1231">
        <v>0</v>
      </c>
      <c r="C1231" s="6">
        <f>BT[[#This Row],[Variaz]]/100</f>
        <v>0</v>
      </c>
      <c r="D1231" s="10">
        <f>AUM[[#This Row],[ Etica Obbligazionario Breve Termine]]</f>
        <v>313854311.18000001</v>
      </c>
      <c r="E1231" s="10">
        <f>D1230*BT[[#This Row],[Variazione percentuale]]</f>
        <v>0</v>
      </c>
      <c r="F1231" s="11">
        <f>BT[[#This Row],[AUM]]-D1230</f>
        <v>-90364.949999988079</v>
      </c>
      <c r="G1231" s="11">
        <f>BT[[#This Row],[∆ AUM]]-BT[[#This Row],[effetto mercato]]</f>
        <v>-90364.949999988079</v>
      </c>
    </row>
    <row r="1232" spans="1:7">
      <c r="A1232" s="4">
        <v>43795</v>
      </c>
      <c r="B1232">
        <v>0</v>
      </c>
      <c r="C1232" s="6">
        <f>BT[[#This Row],[Variaz]]/100</f>
        <v>0</v>
      </c>
      <c r="D1232" s="10">
        <f>AUM[[#This Row],[ Etica Obbligazionario Breve Termine]]</f>
        <v>313847619.76999998</v>
      </c>
      <c r="E1232" s="10">
        <f>D1231*BT[[#This Row],[Variazione percentuale]]</f>
        <v>0</v>
      </c>
      <c r="F1232" s="11">
        <f>BT[[#This Row],[AUM]]-D1231</f>
        <v>-6691.410000026226</v>
      </c>
      <c r="G1232" s="11">
        <f>BT[[#This Row],[∆ AUM]]-BT[[#This Row],[effetto mercato]]</f>
        <v>-6691.410000026226</v>
      </c>
    </row>
    <row r="1233" spans="1:7">
      <c r="A1233" s="4">
        <v>43796</v>
      </c>
      <c r="B1233">
        <v>1.6299999999999999E-2</v>
      </c>
      <c r="C1233" s="6">
        <f>BT[[#This Row],[Variaz]]/100</f>
        <v>1.6299999999999998E-4</v>
      </c>
      <c r="D1233" s="10">
        <f>AUM[[#This Row],[ Etica Obbligazionario Breve Termine]]</f>
        <v>313834792.85000002</v>
      </c>
      <c r="E1233" s="10">
        <f>D1232*BT[[#This Row],[Variazione percentuale]]</f>
        <v>51157.16202250999</v>
      </c>
      <c r="F1233" s="11">
        <f>BT[[#This Row],[AUM]]-D1232</f>
        <v>-12826.919999957085</v>
      </c>
      <c r="G1233" s="11">
        <f>BT[[#This Row],[∆ AUM]]-BT[[#This Row],[effetto mercato]]</f>
        <v>-63984.082022467075</v>
      </c>
    </row>
    <row r="1234" spans="1:7">
      <c r="A1234" s="4">
        <v>43797</v>
      </c>
      <c r="B1234">
        <v>0</v>
      </c>
      <c r="C1234" s="6">
        <f>BT[[#This Row],[Variaz]]/100</f>
        <v>0</v>
      </c>
      <c r="D1234" s="10">
        <f>AUM[[#This Row],[ Etica Obbligazionario Breve Termine]]</f>
        <v>313478266.43000001</v>
      </c>
      <c r="E1234" s="10">
        <f>D1233*BT[[#This Row],[Variazione percentuale]]</f>
        <v>0</v>
      </c>
      <c r="F1234" s="11">
        <f>BT[[#This Row],[AUM]]-D1233</f>
        <v>-356526.42000001669</v>
      </c>
      <c r="G1234" s="11">
        <f>BT[[#This Row],[∆ AUM]]-BT[[#This Row],[effetto mercato]]</f>
        <v>-356526.42000001669</v>
      </c>
    </row>
    <row r="1235" spans="1:7">
      <c r="A1235" s="4">
        <v>43798</v>
      </c>
      <c r="B1235">
        <v>-1.6299999999999999E-2</v>
      </c>
      <c r="C1235" s="6">
        <f>BT[[#This Row],[Variaz]]/100</f>
        <v>-1.6299999999999998E-4</v>
      </c>
      <c r="D1235" s="10">
        <f>AUM[[#This Row],[ Etica Obbligazionario Breve Termine]]</f>
        <v>313656593.79000002</v>
      </c>
      <c r="E1235" s="10">
        <f>D1234*BT[[#This Row],[Variazione percentuale]]</f>
        <v>-51096.957428089991</v>
      </c>
      <c r="F1235" s="11">
        <f>BT[[#This Row],[AUM]]-D1234</f>
        <v>178327.36000001431</v>
      </c>
      <c r="G1235" s="11">
        <f>BT[[#This Row],[∆ AUM]]-BT[[#This Row],[effetto mercato]]</f>
        <v>229424.31742810429</v>
      </c>
    </row>
    <row r="1236" spans="1:7">
      <c r="A1236" s="4">
        <v>43801</v>
      </c>
      <c r="B1236">
        <v>-1.6299999999999999E-2</v>
      </c>
      <c r="C1236" s="6">
        <f>BT[[#This Row],[Variaz]]/100</f>
        <v>-1.6299999999999998E-4</v>
      </c>
      <c r="D1236" s="10">
        <f>AUM[[#This Row],[ Etica Obbligazionario Breve Termine]]</f>
        <v>313345555.79000002</v>
      </c>
      <c r="E1236" s="10">
        <f>D1235*BT[[#This Row],[Variazione percentuale]]</f>
        <v>-51126.024787769995</v>
      </c>
      <c r="F1236" s="11">
        <f>BT[[#This Row],[AUM]]-D1235</f>
        <v>-311038</v>
      </c>
      <c r="G1236" s="11">
        <f>BT[[#This Row],[∆ AUM]]-BT[[#This Row],[effetto mercato]]</f>
        <v>-259911.97521223</v>
      </c>
    </row>
    <row r="1237" spans="1:7">
      <c r="A1237" s="4">
        <v>43802</v>
      </c>
      <c r="B1237">
        <v>1.6299999999999999E-2</v>
      </c>
      <c r="C1237" s="6">
        <f>BT[[#This Row],[Variaz]]/100</f>
        <v>1.6299999999999998E-4</v>
      </c>
      <c r="D1237" s="10">
        <f>AUM[[#This Row],[ Etica Obbligazionario Breve Termine]]</f>
        <v>313475173.10000002</v>
      </c>
      <c r="E1237" s="10">
        <f>D1236*BT[[#This Row],[Variazione percentuale]]</f>
        <v>51075.325593769994</v>
      </c>
      <c r="F1237" s="11">
        <f>BT[[#This Row],[AUM]]-D1236</f>
        <v>129617.31000000238</v>
      </c>
      <c r="G1237" s="11">
        <f>BT[[#This Row],[∆ AUM]]-BT[[#This Row],[effetto mercato]]</f>
        <v>78541.984406232397</v>
      </c>
    </row>
    <row r="1238" spans="1:7">
      <c r="A1238" s="4">
        <v>43803</v>
      </c>
      <c r="B1238">
        <v>0</v>
      </c>
      <c r="C1238" s="6">
        <f>BT[[#This Row],[Variaz]]/100</f>
        <v>0</v>
      </c>
      <c r="D1238" s="10">
        <f>AUM[[#This Row],[ Etica Obbligazionario Breve Termine]]</f>
        <v>313601778.07999998</v>
      </c>
      <c r="E1238" s="10">
        <f>D1237*BT[[#This Row],[Variazione percentuale]]</f>
        <v>0</v>
      </c>
      <c r="F1238" s="11">
        <f>BT[[#This Row],[AUM]]-D1237</f>
        <v>126604.97999995947</v>
      </c>
      <c r="G1238" s="11">
        <f>BT[[#This Row],[∆ AUM]]-BT[[#This Row],[effetto mercato]]</f>
        <v>126604.97999995947</v>
      </c>
    </row>
    <row r="1239" spans="1:7">
      <c r="A1239" s="4">
        <v>43804</v>
      </c>
      <c r="B1239">
        <v>-1.6299999999999999E-2</v>
      </c>
      <c r="C1239" s="6">
        <f>BT[[#This Row],[Variaz]]/100</f>
        <v>-1.6299999999999998E-4</v>
      </c>
      <c r="D1239" s="10">
        <f>AUM[[#This Row],[ Etica Obbligazionario Breve Termine]]</f>
        <v>314033924.93000001</v>
      </c>
      <c r="E1239" s="10">
        <f>D1238*BT[[#This Row],[Variazione percentuale]]</f>
        <v>-51117.089827039992</v>
      </c>
      <c r="F1239" s="11">
        <f>BT[[#This Row],[AUM]]-D1238</f>
        <v>432146.85000002384</v>
      </c>
      <c r="G1239" s="11">
        <f>BT[[#This Row],[∆ AUM]]-BT[[#This Row],[effetto mercato]]</f>
        <v>483263.93982706382</v>
      </c>
    </row>
    <row r="1240" spans="1:7">
      <c r="A1240" s="4">
        <v>43805</v>
      </c>
      <c r="B1240">
        <v>1.6299999999999999E-2</v>
      </c>
      <c r="C1240" s="6">
        <f>BT[[#This Row],[Variaz]]/100</f>
        <v>1.6299999999999998E-4</v>
      </c>
      <c r="D1240" s="10">
        <f>AUM[[#This Row],[ Etica Obbligazionario Breve Termine]]</f>
        <v>314060304.74000001</v>
      </c>
      <c r="E1240" s="10">
        <f>D1239*BT[[#This Row],[Variazione percentuale]]</f>
        <v>51187.529763589991</v>
      </c>
      <c r="F1240" s="11">
        <f>BT[[#This Row],[AUM]]-D1239</f>
        <v>26379.810000002384</v>
      </c>
      <c r="G1240" s="11">
        <f>BT[[#This Row],[∆ AUM]]-BT[[#This Row],[effetto mercato]]</f>
        <v>-24807.719763587607</v>
      </c>
    </row>
    <row r="1241" spans="1:7">
      <c r="A1241" s="4">
        <v>43808</v>
      </c>
      <c r="B1241">
        <v>1.6299999999999999E-2</v>
      </c>
      <c r="C1241" s="6">
        <f>BT[[#This Row],[Variaz]]/100</f>
        <v>1.6299999999999998E-4</v>
      </c>
      <c r="D1241" s="10">
        <f>AUM[[#This Row],[ Etica Obbligazionario Breve Termine]]</f>
        <v>314441858.63999999</v>
      </c>
      <c r="E1241" s="10">
        <f>D1240*BT[[#This Row],[Variazione percentuale]]</f>
        <v>51191.829672619991</v>
      </c>
      <c r="F1241" s="11">
        <f>BT[[#This Row],[AUM]]-D1240</f>
        <v>381553.89999997616</v>
      </c>
      <c r="G1241" s="11">
        <f>BT[[#This Row],[∆ AUM]]-BT[[#This Row],[effetto mercato]]</f>
        <v>330362.07032735617</v>
      </c>
    </row>
    <row r="1242" spans="1:7">
      <c r="A1242" s="4">
        <v>43809</v>
      </c>
      <c r="B1242">
        <v>1.6299999999999999E-2</v>
      </c>
      <c r="C1242" s="6">
        <f>BT[[#This Row],[Variaz]]/100</f>
        <v>1.6299999999999998E-4</v>
      </c>
      <c r="D1242" s="10">
        <f>AUM[[#This Row],[ Etica Obbligazionario Breve Termine]]</f>
        <v>314372856.95999998</v>
      </c>
      <c r="E1242" s="10">
        <f>D1241*BT[[#This Row],[Variazione percentuale]]</f>
        <v>51254.022958319991</v>
      </c>
      <c r="F1242" s="11">
        <f>BT[[#This Row],[AUM]]-D1241</f>
        <v>-69001.680000007153</v>
      </c>
      <c r="G1242" s="11">
        <f>BT[[#This Row],[∆ AUM]]-BT[[#This Row],[effetto mercato]]</f>
        <v>-120255.70295832714</v>
      </c>
    </row>
    <row r="1243" spans="1:7">
      <c r="A1243" s="4">
        <v>43810</v>
      </c>
      <c r="B1243">
        <v>0</v>
      </c>
      <c r="C1243" s="6">
        <f>BT[[#This Row],[Variaz]]/100</f>
        <v>0</v>
      </c>
      <c r="D1243" s="10">
        <f>AUM[[#This Row],[ Etica Obbligazionario Breve Termine]]</f>
        <v>314250415.94999999</v>
      </c>
      <c r="E1243" s="10">
        <f>D1242*BT[[#This Row],[Variazione percentuale]]</f>
        <v>0</v>
      </c>
      <c r="F1243" s="11">
        <f>BT[[#This Row],[AUM]]-D1242</f>
        <v>-122441.00999999046</v>
      </c>
      <c r="G1243" s="11">
        <f>BT[[#This Row],[∆ AUM]]-BT[[#This Row],[effetto mercato]]</f>
        <v>-122441.00999999046</v>
      </c>
    </row>
    <row r="1244" spans="1:7">
      <c r="A1244" s="4">
        <v>43811</v>
      </c>
      <c r="B1244">
        <v>0</v>
      </c>
      <c r="C1244" s="6">
        <f>BT[[#This Row],[Variaz]]/100</f>
        <v>0</v>
      </c>
      <c r="D1244" s="10">
        <f>AUM[[#This Row],[ Etica Obbligazionario Breve Termine]]</f>
        <v>314373075.78000003</v>
      </c>
      <c r="E1244" s="10">
        <f>D1243*BT[[#This Row],[Variazione percentuale]]</f>
        <v>0</v>
      </c>
      <c r="F1244" s="11">
        <f>BT[[#This Row],[AUM]]-D1243</f>
        <v>122659.83000004292</v>
      </c>
      <c r="G1244" s="11">
        <f>BT[[#This Row],[∆ AUM]]-BT[[#This Row],[effetto mercato]]</f>
        <v>122659.83000004292</v>
      </c>
    </row>
    <row r="1245" spans="1:7">
      <c r="A1245" s="4">
        <v>43812</v>
      </c>
      <c r="B1245">
        <v>0</v>
      </c>
      <c r="C1245" s="6">
        <f>BT[[#This Row],[Variaz]]/100</f>
        <v>0</v>
      </c>
      <c r="D1245" s="10">
        <f>AUM[[#This Row],[ Etica Obbligazionario Breve Termine]]</f>
        <v>314306518.5</v>
      </c>
      <c r="E1245" s="10">
        <f>D1244*BT[[#This Row],[Variazione percentuale]]</f>
        <v>0</v>
      </c>
      <c r="F1245" s="11">
        <f>BT[[#This Row],[AUM]]-D1244</f>
        <v>-66557.280000030994</v>
      </c>
      <c r="G1245" s="11">
        <f>BT[[#This Row],[∆ AUM]]-BT[[#This Row],[effetto mercato]]</f>
        <v>-66557.280000030994</v>
      </c>
    </row>
    <row r="1246" spans="1:7">
      <c r="A1246" s="4">
        <v>43815</v>
      </c>
      <c r="B1246">
        <v>0</v>
      </c>
      <c r="C1246" s="6">
        <f>BT[[#This Row],[Variaz]]/100</f>
        <v>0</v>
      </c>
      <c r="D1246" s="10">
        <f>AUM[[#This Row],[ Etica Obbligazionario Breve Termine]]</f>
        <v>314601678.44</v>
      </c>
      <c r="E1246" s="10">
        <f>D1245*BT[[#This Row],[Variazione percentuale]]</f>
        <v>0</v>
      </c>
      <c r="F1246" s="11">
        <f>BT[[#This Row],[AUM]]-D1245</f>
        <v>295159.93999999762</v>
      </c>
      <c r="G1246" s="11">
        <f>BT[[#This Row],[∆ AUM]]-BT[[#This Row],[effetto mercato]]</f>
        <v>295159.93999999762</v>
      </c>
    </row>
    <row r="1247" spans="1:7">
      <c r="A1247" s="4">
        <v>43816</v>
      </c>
      <c r="B1247">
        <v>0</v>
      </c>
      <c r="C1247" s="6">
        <f>BT[[#This Row],[Variaz]]/100</f>
        <v>0</v>
      </c>
      <c r="D1247" s="10">
        <f>AUM[[#This Row],[ Etica Obbligazionario Breve Termine]]</f>
        <v>314448353.94999999</v>
      </c>
      <c r="E1247" s="10">
        <f>D1246*BT[[#This Row],[Variazione percentuale]]</f>
        <v>0</v>
      </c>
      <c r="F1247" s="11">
        <f>BT[[#This Row],[AUM]]-D1246</f>
        <v>-153324.49000000954</v>
      </c>
      <c r="G1247" s="11">
        <f>BT[[#This Row],[∆ AUM]]-BT[[#This Row],[effetto mercato]]</f>
        <v>-153324.49000000954</v>
      </c>
    </row>
    <row r="1248" spans="1:7">
      <c r="A1248" s="4">
        <v>43817</v>
      </c>
      <c r="B1248">
        <v>0</v>
      </c>
      <c r="C1248" s="6">
        <f>BT[[#This Row],[Variaz]]/100</f>
        <v>0</v>
      </c>
      <c r="D1248" s="10">
        <f>AUM[[#This Row],[ Etica Obbligazionario Breve Termine]]</f>
        <v>313599303.88999999</v>
      </c>
      <c r="E1248" s="10">
        <f>D1247*BT[[#This Row],[Variazione percentuale]]</f>
        <v>0</v>
      </c>
      <c r="F1248" s="11">
        <f>BT[[#This Row],[AUM]]-D1247</f>
        <v>-849050.06000000238</v>
      </c>
      <c r="G1248" s="11">
        <f>BT[[#This Row],[∆ AUM]]-BT[[#This Row],[effetto mercato]]</f>
        <v>-849050.06000000238</v>
      </c>
    </row>
    <row r="1249" spans="1:7">
      <c r="A1249" s="4">
        <v>43818</v>
      </c>
      <c r="B1249">
        <v>-1.6299999999999999E-2</v>
      </c>
      <c r="C1249" s="6">
        <f>BT[[#This Row],[Variaz]]/100</f>
        <v>-1.6299999999999998E-4</v>
      </c>
      <c r="D1249" s="10">
        <f>AUM[[#This Row],[ Etica Obbligazionario Breve Termine]]</f>
        <v>314055420.79000002</v>
      </c>
      <c r="E1249" s="10">
        <f>D1248*BT[[#This Row],[Variazione percentuale]]</f>
        <v>-51116.686534069988</v>
      </c>
      <c r="F1249" s="11">
        <f>BT[[#This Row],[AUM]]-D1248</f>
        <v>456116.90000003576</v>
      </c>
      <c r="G1249" s="11">
        <f>BT[[#This Row],[∆ AUM]]-BT[[#This Row],[effetto mercato]]</f>
        <v>507233.58653410577</v>
      </c>
    </row>
    <row r="1250" spans="1:7">
      <c r="A1250" s="4">
        <v>43819</v>
      </c>
      <c r="B1250">
        <v>0</v>
      </c>
      <c r="C1250" s="6">
        <f>BT[[#This Row],[Variaz]]/100</f>
        <v>0</v>
      </c>
      <c r="D1250" s="10">
        <f>AUM[[#This Row],[ Etica Obbligazionario Breve Termine]]</f>
        <v>314075579.02999997</v>
      </c>
      <c r="E1250" s="10">
        <f>D1249*BT[[#This Row],[Variazione percentuale]]</f>
        <v>0</v>
      </c>
      <c r="F1250" s="11">
        <f>BT[[#This Row],[AUM]]-D1249</f>
        <v>20158.239999949932</v>
      </c>
      <c r="G1250" s="11">
        <f>BT[[#This Row],[∆ AUM]]-BT[[#This Row],[effetto mercato]]</f>
        <v>20158.239999949932</v>
      </c>
    </row>
    <row r="1251" spans="1:7">
      <c r="A1251" s="4">
        <v>43822</v>
      </c>
      <c r="B1251">
        <v>-1.6299999999999999E-2</v>
      </c>
      <c r="C1251" s="6">
        <f>BT[[#This Row],[Variaz]]/100</f>
        <v>-1.6299999999999998E-4</v>
      </c>
      <c r="D1251" s="10">
        <f>AUM[[#This Row],[ Etica Obbligazionario Breve Termine]]</f>
        <v>314736196.56999999</v>
      </c>
      <c r="E1251" s="10">
        <f>D1250*BT[[#This Row],[Variazione percentuale]]</f>
        <v>-51194.319381889989</v>
      </c>
      <c r="F1251" s="11">
        <f>BT[[#This Row],[AUM]]-D1250</f>
        <v>660617.54000002146</v>
      </c>
      <c r="G1251" s="11">
        <f>BT[[#This Row],[∆ AUM]]-BT[[#This Row],[effetto mercato]]</f>
        <v>711811.85938191146</v>
      </c>
    </row>
    <row r="1252" spans="1:7">
      <c r="A1252" s="4">
        <v>43826</v>
      </c>
      <c r="B1252">
        <v>1.6299999999999999E-2</v>
      </c>
      <c r="C1252" s="6">
        <f>BT[[#This Row],[Variaz]]/100</f>
        <v>1.6299999999999998E-4</v>
      </c>
      <c r="D1252" s="10">
        <f>AUM[[#This Row],[ Etica Obbligazionario Breve Termine]]</f>
        <v>315024508.60000002</v>
      </c>
      <c r="E1252" s="10">
        <f>D1251*BT[[#This Row],[Variazione percentuale]]</f>
        <v>51302.000040909988</v>
      </c>
      <c r="F1252" s="11">
        <f>BT[[#This Row],[AUM]]-D1251</f>
        <v>288312.03000003099</v>
      </c>
      <c r="G1252" s="11">
        <f>BT[[#This Row],[∆ AUM]]-BT[[#This Row],[effetto mercato]]</f>
        <v>237010.02995912102</v>
      </c>
    </row>
    <row r="1253" spans="1:7">
      <c r="A1253" s="4">
        <v>43829</v>
      </c>
      <c r="B1253">
        <v>-1.6299999999999999E-2</v>
      </c>
      <c r="C1253" s="6">
        <f>BT[[#This Row],[Variaz]]/100</f>
        <v>-1.6299999999999998E-4</v>
      </c>
      <c r="D1253" s="10">
        <f>AUM[[#This Row],[ Etica Obbligazionario Breve Termine]]</f>
        <v>315052060.05000001</v>
      </c>
      <c r="E1253" s="10">
        <f>D1252*BT[[#This Row],[Variazione percentuale]]</f>
        <v>-51348.994901799997</v>
      </c>
      <c r="F1253" s="11">
        <f>BT[[#This Row],[AUM]]-D1252</f>
        <v>27551.449999988079</v>
      </c>
      <c r="G1253" s="11">
        <f>BT[[#This Row],[∆ AUM]]-BT[[#This Row],[effetto mercato]]</f>
        <v>78900.444901788083</v>
      </c>
    </row>
    <row r="1254" spans="1:7">
      <c r="A1254" s="4">
        <v>43832</v>
      </c>
      <c r="B1254">
        <v>0</v>
      </c>
      <c r="C1254" s="6">
        <f>BT[[#This Row],[Variaz]]/100</f>
        <v>0</v>
      </c>
      <c r="D1254" s="10">
        <f>AUM[[#This Row],[ Etica Obbligazionario Breve Termine]]</f>
        <v>315697287.76999998</v>
      </c>
      <c r="E1254" s="10">
        <f>D1253*BT[[#This Row],[Variazione percentuale]]</f>
        <v>0</v>
      </c>
      <c r="F1254" s="11">
        <f>BT[[#This Row],[AUM]]-D1253</f>
        <v>645227.71999996901</v>
      </c>
      <c r="G1254" s="11">
        <f>BT[[#This Row],[∆ AUM]]-BT[[#This Row],[effetto mercato]]</f>
        <v>645227.71999996901</v>
      </c>
    </row>
    <row r="1255" spans="1:7">
      <c r="A1255" s="4">
        <v>43833</v>
      </c>
      <c r="B1255">
        <v>3.2500000000000001E-2</v>
      </c>
      <c r="C1255" s="6">
        <f>BT[[#This Row],[Variaz]]/100</f>
        <v>3.2499999999999999E-4</v>
      </c>
      <c r="D1255" s="10">
        <f>AUM[[#This Row],[ Etica Obbligazionario Breve Termine]]</f>
        <v>315802595.78000003</v>
      </c>
      <c r="E1255" s="10">
        <f>D1254*BT[[#This Row],[Variazione percentuale]]</f>
        <v>102601.61852524999</v>
      </c>
      <c r="F1255" s="11">
        <f>BT[[#This Row],[AUM]]-D1254</f>
        <v>105308.01000005007</v>
      </c>
      <c r="G1255" s="11">
        <f>BT[[#This Row],[∆ AUM]]-BT[[#This Row],[effetto mercato]]</f>
        <v>2706.3914748000825</v>
      </c>
    </row>
    <row r="1256" spans="1:7">
      <c r="A1256" s="4">
        <v>43837</v>
      </c>
      <c r="B1256">
        <v>-1.6299999999999999E-2</v>
      </c>
      <c r="C1256" s="6">
        <f>BT[[#This Row],[Variaz]]/100</f>
        <v>-1.6299999999999998E-4</v>
      </c>
      <c r="D1256" s="10">
        <f>AUM[[#This Row],[ Etica Obbligazionario Breve Termine]]</f>
        <v>315886565.02999997</v>
      </c>
      <c r="E1256" s="10">
        <f>D1255*BT[[#This Row],[Variazione percentuale]]</f>
        <v>-51475.823112139995</v>
      </c>
      <c r="F1256" s="11">
        <f>BT[[#This Row],[AUM]]-D1255</f>
        <v>83969.249999940395</v>
      </c>
      <c r="G1256" s="11">
        <f>BT[[#This Row],[∆ AUM]]-BT[[#This Row],[effetto mercato]]</f>
        <v>135445.0731120804</v>
      </c>
    </row>
    <row r="1257" spans="1:7">
      <c r="A1257" s="4">
        <v>43838</v>
      </c>
      <c r="B1257">
        <v>-1.6299999999999999E-2</v>
      </c>
      <c r="C1257" s="6">
        <f>BT[[#This Row],[Variaz]]/100</f>
        <v>-1.6299999999999998E-4</v>
      </c>
      <c r="D1257" s="10">
        <f>AUM[[#This Row],[ Etica Obbligazionario Breve Termine]]</f>
        <v>315414175.32999998</v>
      </c>
      <c r="E1257" s="10">
        <f>D1256*BT[[#This Row],[Variazione percentuale]]</f>
        <v>-51489.510099889987</v>
      </c>
      <c r="F1257" s="11">
        <f>BT[[#This Row],[AUM]]-D1256</f>
        <v>-472389.69999998808</v>
      </c>
      <c r="G1257" s="11">
        <f>BT[[#This Row],[∆ AUM]]-BT[[#This Row],[effetto mercato]]</f>
        <v>-420900.18990009808</v>
      </c>
    </row>
    <row r="1258" spans="1:7">
      <c r="A1258" s="4">
        <v>43839</v>
      </c>
      <c r="B1258">
        <v>0</v>
      </c>
      <c r="C1258" s="6">
        <f>BT[[#This Row],[Variaz]]/100</f>
        <v>0</v>
      </c>
      <c r="D1258" s="10">
        <f>AUM[[#This Row],[ Etica Obbligazionario Breve Termine]]</f>
        <v>315647489.05000001</v>
      </c>
      <c r="E1258" s="10">
        <f>D1257*BT[[#This Row],[Variazione percentuale]]</f>
        <v>0</v>
      </c>
      <c r="F1258" s="11">
        <f>BT[[#This Row],[AUM]]-D1257</f>
        <v>233313.72000002861</v>
      </c>
      <c r="G1258" s="11">
        <f>BT[[#This Row],[∆ AUM]]-BT[[#This Row],[effetto mercato]]</f>
        <v>233313.72000002861</v>
      </c>
    </row>
    <row r="1259" spans="1:7">
      <c r="A1259" s="4">
        <v>43840</v>
      </c>
      <c r="B1259">
        <v>0</v>
      </c>
      <c r="C1259" s="6">
        <f>BT[[#This Row],[Variaz]]/100</f>
        <v>0</v>
      </c>
      <c r="D1259" s="10">
        <f>AUM[[#This Row],[ Etica Obbligazionario Breve Termine]]</f>
        <v>315765648.25999999</v>
      </c>
      <c r="E1259" s="10">
        <f>D1258*BT[[#This Row],[Variazione percentuale]]</f>
        <v>0</v>
      </c>
      <c r="F1259" s="11">
        <f>BT[[#This Row],[AUM]]-D1258</f>
        <v>118159.20999997854</v>
      </c>
      <c r="G1259" s="11">
        <f>BT[[#This Row],[∆ AUM]]-BT[[#This Row],[effetto mercato]]</f>
        <v>118159.20999997854</v>
      </c>
    </row>
    <row r="1260" spans="1:7">
      <c r="A1260" s="4">
        <v>43843</v>
      </c>
      <c r="B1260">
        <v>-1.6299999999999999E-2</v>
      </c>
      <c r="C1260" s="6">
        <f>BT[[#This Row],[Variaz]]/100</f>
        <v>-1.6299999999999998E-4</v>
      </c>
      <c r="D1260" s="10">
        <f>AUM[[#This Row],[ Etica Obbligazionario Breve Termine]]</f>
        <v>316194061.02999997</v>
      </c>
      <c r="E1260" s="10">
        <f>D1259*BT[[#This Row],[Variazione percentuale]]</f>
        <v>-51469.80066637999</v>
      </c>
      <c r="F1260" s="11">
        <f>BT[[#This Row],[AUM]]-D1259</f>
        <v>428412.76999998093</v>
      </c>
      <c r="G1260" s="11">
        <f>BT[[#This Row],[∆ AUM]]-BT[[#This Row],[effetto mercato]]</f>
        <v>479882.5706663609</v>
      </c>
    </row>
    <row r="1261" spans="1:7">
      <c r="A1261" s="4">
        <v>43844</v>
      </c>
      <c r="B1261">
        <v>0</v>
      </c>
      <c r="C1261" s="6">
        <f>BT[[#This Row],[Variaz]]/100</f>
        <v>0</v>
      </c>
      <c r="D1261" s="10">
        <f>AUM[[#This Row],[ Etica Obbligazionario Breve Termine]]</f>
        <v>316009644.06999999</v>
      </c>
      <c r="E1261" s="10">
        <f>D1260*BT[[#This Row],[Variazione percentuale]]</f>
        <v>0</v>
      </c>
      <c r="F1261" s="11">
        <f>BT[[#This Row],[AUM]]-D1260</f>
        <v>-184416.95999997854</v>
      </c>
      <c r="G1261" s="11">
        <f>BT[[#This Row],[∆ AUM]]-BT[[#This Row],[effetto mercato]]</f>
        <v>-184416.95999997854</v>
      </c>
    </row>
    <row r="1262" spans="1:7">
      <c r="A1262" s="4">
        <v>43845</v>
      </c>
      <c r="B1262">
        <v>0</v>
      </c>
      <c r="C1262" s="6">
        <f>BT[[#This Row],[Variaz]]/100</f>
        <v>0</v>
      </c>
      <c r="D1262" s="10">
        <f>AUM[[#This Row],[ Etica Obbligazionario Breve Termine]]</f>
        <v>316050139.25999999</v>
      </c>
      <c r="E1262" s="10">
        <f>D1261*BT[[#This Row],[Variazione percentuale]]</f>
        <v>0</v>
      </c>
      <c r="F1262" s="11">
        <f>BT[[#This Row],[AUM]]-D1261</f>
        <v>40495.189999997616</v>
      </c>
      <c r="G1262" s="11">
        <f>BT[[#This Row],[∆ AUM]]-BT[[#This Row],[effetto mercato]]</f>
        <v>40495.189999997616</v>
      </c>
    </row>
    <row r="1263" spans="1:7">
      <c r="A1263" s="4">
        <v>43846</v>
      </c>
      <c r="B1263">
        <v>-3.2500000000000001E-2</v>
      </c>
      <c r="C1263" s="6">
        <f>BT[[#This Row],[Variaz]]/100</f>
        <v>-3.2499999999999999E-4</v>
      </c>
      <c r="D1263" s="10">
        <f>AUM[[#This Row],[ Etica Obbligazionario Breve Termine]]</f>
        <v>316092582.81</v>
      </c>
      <c r="E1263" s="10">
        <f>D1262*BT[[#This Row],[Variazione percentuale]]</f>
        <v>-102716.2952595</v>
      </c>
      <c r="F1263" s="11">
        <f>BT[[#This Row],[AUM]]-D1262</f>
        <v>42443.550000011921</v>
      </c>
      <c r="G1263" s="11">
        <f>BT[[#This Row],[∆ AUM]]-BT[[#This Row],[effetto mercato]]</f>
        <v>145159.8452595119</v>
      </c>
    </row>
    <row r="1264" spans="1:7">
      <c r="A1264" s="4">
        <v>43847</v>
      </c>
      <c r="B1264">
        <v>0</v>
      </c>
      <c r="C1264" s="6">
        <f>BT[[#This Row],[Variaz]]/100</f>
        <v>0</v>
      </c>
      <c r="D1264" s="10">
        <f>AUM[[#This Row],[ Etica Obbligazionario Breve Termine]]</f>
        <v>315487011.81</v>
      </c>
      <c r="E1264" s="10">
        <f>D1263*BT[[#This Row],[Variazione percentuale]]</f>
        <v>0</v>
      </c>
      <c r="F1264" s="11">
        <f>BT[[#This Row],[AUM]]-D1263</f>
        <v>-605571</v>
      </c>
      <c r="G1264" s="11">
        <f>BT[[#This Row],[∆ AUM]]-BT[[#This Row],[effetto mercato]]</f>
        <v>-605571</v>
      </c>
    </row>
    <row r="1265" spans="1:7">
      <c r="A1265" s="4">
        <v>43850</v>
      </c>
      <c r="B1265">
        <v>-6.5100000000000005E-2</v>
      </c>
      <c r="C1265" s="6">
        <f>BT[[#This Row],[Variaz]]/100</f>
        <v>-6.510000000000001E-4</v>
      </c>
      <c r="D1265" s="10">
        <f>AUM[[#This Row],[ Etica Obbligazionario Breve Termine]]</f>
        <v>315443204.12</v>
      </c>
      <c r="E1265" s="10">
        <f>D1264*BT[[#This Row],[Variazione percentuale]]</f>
        <v>-205382.04468831004</v>
      </c>
      <c r="F1265" s="11">
        <f>BT[[#This Row],[AUM]]-D1264</f>
        <v>-43807.689999997616</v>
      </c>
      <c r="G1265" s="11">
        <f>BT[[#This Row],[∆ AUM]]-BT[[#This Row],[effetto mercato]]</f>
        <v>161574.35468831242</v>
      </c>
    </row>
    <row r="1266" spans="1:7">
      <c r="A1266" s="4">
        <v>43851</v>
      </c>
      <c r="B1266">
        <v>6.5100000000000005E-2</v>
      </c>
      <c r="C1266" s="6">
        <f>BT[[#This Row],[Variaz]]/100</f>
        <v>6.510000000000001E-4</v>
      </c>
      <c r="D1266" s="10">
        <f>AUM[[#This Row],[ Etica Obbligazionario Breve Termine]]</f>
        <v>315993102.13999999</v>
      </c>
      <c r="E1266" s="10">
        <f>D1265*BT[[#This Row],[Variazione percentuale]]</f>
        <v>205353.52588212004</v>
      </c>
      <c r="F1266" s="11">
        <f>BT[[#This Row],[AUM]]-D1265</f>
        <v>549898.01999998093</v>
      </c>
      <c r="G1266" s="11">
        <f>BT[[#This Row],[∆ AUM]]-BT[[#This Row],[effetto mercato]]</f>
        <v>344544.49411786092</v>
      </c>
    </row>
    <row r="1267" spans="1:7">
      <c r="A1267" s="4">
        <v>43852</v>
      </c>
      <c r="B1267">
        <v>1.6299999999999999E-2</v>
      </c>
      <c r="C1267" s="6">
        <f>BT[[#This Row],[Variaz]]/100</f>
        <v>1.6299999999999998E-4</v>
      </c>
      <c r="D1267" s="10">
        <f>AUM[[#This Row],[ Etica Obbligazionario Breve Termine]]</f>
        <v>315593306.04000002</v>
      </c>
      <c r="E1267" s="10">
        <f>D1266*BT[[#This Row],[Variazione percentuale]]</f>
        <v>51506.875648819987</v>
      </c>
      <c r="F1267" s="11">
        <f>BT[[#This Row],[AUM]]-D1266</f>
        <v>-399796.09999996424</v>
      </c>
      <c r="G1267" s="11">
        <f>BT[[#This Row],[∆ AUM]]-BT[[#This Row],[effetto mercato]]</f>
        <v>-451302.9756487842</v>
      </c>
    </row>
    <row r="1268" spans="1:7">
      <c r="A1268" s="4">
        <v>43853</v>
      </c>
      <c r="B1268">
        <v>1.6299999999999999E-2</v>
      </c>
      <c r="C1268" s="6">
        <f>BT[[#This Row],[Variaz]]/100</f>
        <v>1.6299999999999998E-4</v>
      </c>
      <c r="D1268" s="10">
        <f>AUM[[#This Row],[ Etica Obbligazionario Breve Termine]]</f>
        <v>315755023.87</v>
      </c>
      <c r="E1268" s="10">
        <f>D1267*BT[[#This Row],[Variazione percentuale]]</f>
        <v>51441.708884519998</v>
      </c>
      <c r="F1268" s="11">
        <f>BT[[#This Row],[AUM]]-D1267</f>
        <v>161717.82999998331</v>
      </c>
      <c r="G1268" s="11">
        <f>BT[[#This Row],[∆ AUM]]-BT[[#This Row],[effetto mercato]]</f>
        <v>110276.12111546332</v>
      </c>
    </row>
    <row r="1269" spans="1:7">
      <c r="A1269" s="4">
        <v>43854</v>
      </c>
      <c r="B1269">
        <v>0</v>
      </c>
      <c r="C1269" s="6">
        <f>BT[[#This Row],[Variaz]]/100</f>
        <v>0</v>
      </c>
      <c r="D1269" s="10">
        <f>AUM[[#This Row],[ Etica Obbligazionario Breve Termine]]</f>
        <v>315912852.85000002</v>
      </c>
      <c r="E1269" s="10">
        <f>D1268*BT[[#This Row],[Variazione percentuale]]</f>
        <v>0</v>
      </c>
      <c r="F1269" s="11">
        <f>BT[[#This Row],[AUM]]-D1268</f>
        <v>157828.98000001907</v>
      </c>
      <c r="G1269" s="11">
        <f>BT[[#This Row],[∆ AUM]]-BT[[#This Row],[effetto mercato]]</f>
        <v>157828.98000001907</v>
      </c>
    </row>
    <row r="1270" spans="1:7">
      <c r="A1270" s="4">
        <v>43857</v>
      </c>
      <c r="B1270">
        <v>3.2500000000000001E-2</v>
      </c>
      <c r="C1270" s="6">
        <f>BT[[#This Row],[Variaz]]/100</f>
        <v>3.2499999999999999E-4</v>
      </c>
      <c r="D1270" s="10">
        <f>AUM[[#This Row],[ Etica Obbligazionario Breve Termine]]</f>
        <v>315371293.65999997</v>
      </c>
      <c r="E1270" s="10">
        <f>D1269*BT[[#This Row],[Variazione percentuale]]</f>
        <v>102671.67717625</v>
      </c>
      <c r="F1270" s="11">
        <f>BT[[#This Row],[AUM]]-D1269</f>
        <v>-541559.19000005722</v>
      </c>
      <c r="G1270" s="11">
        <f>BT[[#This Row],[∆ AUM]]-BT[[#This Row],[effetto mercato]]</f>
        <v>-644230.86717630725</v>
      </c>
    </row>
    <row r="1271" spans="1:7">
      <c r="A1271" s="4">
        <v>43858</v>
      </c>
      <c r="B1271">
        <v>0</v>
      </c>
      <c r="C1271" s="6">
        <f>BT[[#This Row],[Variaz]]/100</f>
        <v>0</v>
      </c>
      <c r="D1271" s="10">
        <f>AUM[[#This Row],[ Etica Obbligazionario Breve Termine]]</f>
        <v>315481442.50999999</v>
      </c>
      <c r="E1271" s="10">
        <f>D1270*BT[[#This Row],[Variazione percentuale]]</f>
        <v>0</v>
      </c>
      <c r="F1271" s="11">
        <f>BT[[#This Row],[AUM]]-D1270</f>
        <v>110148.85000002384</v>
      </c>
      <c r="G1271" s="11">
        <f>BT[[#This Row],[∆ AUM]]-BT[[#This Row],[effetto mercato]]</f>
        <v>110148.85000002384</v>
      </c>
    </row>
    <row r="1272" spans="1:7">
      <c r="A1272" s="4">
        <v>43859</v>
      </c>
      <c r="B1272">
        <v>3.2500000000000001E-2</v>
      </c>
      <c r="C1272" s="6">
        <f>BT[[#This Row],[Variaz]]/100</f>
        <v>3.2499999999999999E-4</v>
      </c>
      <c r="D1272" s="10">
        <f>AUM[[#This Row],[ Etica Obbligazionario Breve Termine]]</f>
        <v>315637178.48000002</v>
      </c>
      <c r="E1272" s="10">
        <f>D1271*BT[[#This Row],[Variazione percentuale]]</f>
        <v>102531.46881574999</v>
      </c>
      <c r="F1272" s="11">
        <f>BT[[#This Row],[AUM]]-D1271</f>
        <v>155735.97000002861</v>
      </c>
      <c r="G1272" s="11">
        <f>BT[[#This Row],[∆ AUM]]-BT[[#This Row],[effetto mercato]]</f>
        <v>53204.501184278619</v>
      </c>
    </row>
    <row r="1273" spans="1:7">
      <c r="A1273" s="4">
        <v>43860</v>
      </c>
      <c r="B1273">
        <v>0</v>
      </c>
      <c r="C1273" s="6">
        <f>BT[[#This Row],[Variaz]]/100</f>
        <v>0</v>
      </c>
      <c r="D1273" s="10">
        <f>AUM[[#This Row],[ Etica Obbligazionario Breve Termine]]</f>
        <v>315684758.70999998</v>
      </c>
      <c r="E1273" s="10">
        <f>D1272*BT[[#This Row],[Variazione percentuale]]</f>
        <v>0</v>
      </c>
      <c r="F1273" s="11">
        <f>BT[[#This Row],[AUM]]-D1272</f>
        <v>47580.229999959469</v>
      </c>
      <c r="G1273" s="11">
        <f>BT[[#This Row],[∆ AUM]]-BT[[#This Row],[effetto mercato]]</f>
        <v>47580.229999959469</v>
      </c>
    </row>
    <row r="1274" spans="1:7">
      <c r="A1274" s="4">
        <v>43861</v>
      </c>
      <c r="B1274">
        <v>0</v>
      </c>
      <c r="C1274" s="6">
        <f>BT[[#This Row],[Variaz]]/100</f>
        <v>0</v>
      </c>
      <c r="D1274" s="10">
        <f>AUM[[#This Row],[ Etica Obbligazionario Breve Termine]]</f>
        <v>316148621.72000003</v>
      </c>
      <c r="E1274" s="10">
        <f>D1273*BT[[#This Row],[Variazione percentuale]]</f>
        <v>0</v>
      </c>
      <c r="F1274" s="11">
        <f>BT[[#This Row],[AUM]]-D1273</f>
        <v>463863.01000005007</v>
      </c>
      <c r="G1274" s="11">
        <f>BT[[#This Row],[∆ AUM]]-BT[[#This Row],[effetto mercato]]</f>
        <v>463863.01000005007</v>
      </c>
    </row>
    <row r="1275" spans="1:7">
      <c r="A1275" s="4">
        <v>43864</v>
      </c>
      <c r="B1275">
        <v>-1.6299999999999999E-2</v>
      </c>
      <c r="C1275" s="6">
        <f>BT[[#This Row],[Variaz]]/100</f>
        <v>-1.6299999999999998E-4</v>
      </c>
      <c r="D1275" s="10">
        <f>AUM[[#This Row],[ Etica Obbligazionario Breve Termine]]</f>
        <v>315911854.56999999</v>
      </c>
      <c r="E1275" s="10">
        <f>D1274*BT[[#This Row],[Variazione percentuale]]</f>
        <v>-51532.225340359997</v>
      </c>
      <c r="F1275" s="11">
        <f>BT[[#This Row],[AUM]]-D1274</f>
        <v>-236767.15000003576</v>
      </c>
      <c r="G1275" s="11">
        <f>BT[[#This Row],[∆ AUM]]-BT[[#This Row],[effetto mercato]]</f>
        <v>-185234.92465967577</v>
      </c>
    </row>
    <row r="1276" spans="1:7">
      <c r="A1276" s="4">
        <v>43865</v>
      </c>
      <c r="B1276">
        <v>1.6299999999999999E-2</v>
      </c>
      <c r="C1276" s="6">
        <f>BT[[#This Row],[Variaz]]/100</f>
        <v>1.6299999999999998E-4</v>
      </c>
      <c r="D1276" s="10">
        <f>AUM[[#This Row],[ Etica Obbligazionario Breve Termine]]</f>
        <v>316119397.19999999</v>
      </c>
      <c r="E1276" s="10">
        <f>D1275*BT[[#This Row],[Variazione percentuale]]</f>
        <v>51493.632294909992</v>
      </c>
      <c r="F1276" s="11">
        <f>BT[[#This Row],[AUM]]-D1275</f>
        <v>207542.62999999523</v>
      </c>
      <c r="G1276" s="11">
        <f>BT[[#This Row],[∆ AUM]]-BT[[#This Row],[effetto mercato]]</f>
        <v>156048.99770508523</v>
      </c>
    </row>
    <row r="1277" spans="1:7">
      <c r="A1277" s="4">
        <v>43866</v>
      </c>
      <c r="B1277">
        <v>0</v>
      </c>
      <c r="C1277" s="6">
        <f>BT[[#This Row],[Variaz]]/100</f>
        <v>0</v>
      </c>
      <c r="D1277" s="10">
        <f>AUM[[#This Row],[ Etica Obbligazionario Breve Termine]]</f>
        <v>316373237.19</v>
      </c>
      <c r="E1277" s="10">
        <f>D1276*BT[[#This Row],[Variazione percentuale]]</f>
        <v>0</v>
      </c>
      <c r="F1277" s="11">
        <f>BT[[#This Row],[AUM]]-D1276</f>
        <v>253839.99000000954</v>
      </c>
      <c r="G1277" s="11">
        <f>BT[[#This Row],[∆ AUM]]-BT[[#This Row],[effetto mercato]]</f>
        <v>253839.99000000954</v>
      </c>
    </row>
    <row r="1278" spans="1:7">
      <c r="A1278" s="4">
        <v>43867</v>
      </c>
      <c r="B1278">
        <v>-1.6299999999999999E-2</v>
      </c>
      <c r="C1278" s="6">
        <f>BT[[#This Row],[Variaz]]/100</f>
        <v>-1.6299999999999998E-4</v>
      </c>
      <c r="D1278" s="10">
        <f>AUM[[#This Row],[ Etica Obbligazionario Breve Termine]]</f>
        <v>316073123.73000002</v>
      </c>
      <c r="E1278" s="10">
        <f>D1277*BT[[#This Row],[Variazione percentuale]]</f>
        <v>-51568.837661969992</v>
      </c>
      <c r="F1278" s="11">
        <f>BT[[#This Row],[AUM]]-D1277</f>
        <v>-300113.45999997854</v>
      </c>
      <c r="G1278" s="11">
        <f>BT[[#This Row],[∆ AUM]]-BT[[#This Row],[effetto mercato]]</f>
        <v>-248544.62233800854</v>
      </c>
    </row>
    <row r="1279" spans="1:7">
      <c r="A1279" s="4">
        <v>43868</v>
      </c>
      <c r="B1279">
        <v>1.6299999999999999E-2</v>
      </c>
      <c r="C1279" s="6">
        <f>BT[[#This Row],[Variaz]]/100</f>
        <v>1.6299999999999998E-4</v>
      </c>
      <c r="D1279" s="10">
        <f>AUM[[#This Row],[ Etica Obbligazionario Breve Termine]]</f>
        <v>316321233.10000002</v>
      </c>
      <c r="E1279" s="10">
        <f>D1278*BT[[#This Row],[Variazione percentuale]]</f>
        <v>51519.919167989996</v>
      </c>
      <c r="F1279" s="11">
        <f>BT[[#This Row],[AUM]]-D1278</f>
        <v>248109.37000000477</v>
      </c>
      <c r="G1279" s="11">
        <f>BT[[#This Row],[∆ AUM]]-BT[[#This Row],[effetto mercato]]</f>
        <v>196589.45083201479</v>
      </c>
    </row>
    <row r="1280" spans="1:7">
      <c r="A1280" s="4">
        <v>43871</v>
      </c>
      <c r="B1280">
        <v>0</v>
      </c>
      <c r="C1280" s="6">
        <f>BT[[#This Row],[Variaz]]/100</f>
        <v>0</v>
      </c>
      <c r="D1280" s="10">
        <f>AUM[[#This Row],[ Etica Obbligazionario Breve Termine]]</f>
        <v>316183273.51999998</v>
      </c>
      <c r="E1280" s="10">
        <f>D1279*BT[[#This Row],[Variazione percentuale]]</f>
        <v>0</v>
      </c>
      <c r="F1280" s="11">
        <f>BT[[#This Row],[AUM]]-D1279</f>
        <v>-137959.58000004292</v>
      </c>
      <c r="G1280" s="11">
        <f>BT[[#This Row],[∆ AUM]]-BT[[#This Row],[effetto mercato]]</f>
        <v>-137959.58000004292</v>
      </c>
    </row>
    <row r="1281" spans="1:7">
      <c r="A1281" s="4">
        <v>43872</v>
      </c>
      <c r="B1281">
        <v>-1.6299999999999999E-2</v>
      </c>
      <c r="C1281" s="6">
        <f>BT[[#This Row],[Variaz]]/100</f>
        <v>-1.6299999999999998E-4</v>
      </c>
      <c r="D1281" s="10">
        <f>AUM[[#This Row],[ Etica Obbligazionario Breve Termine]]</f>
        <v>316179302.62</v>
      </c>
      <c r="E1281" s="10">
        <f>D1280*BT[[#This Row],[Variazione percentuale]]</f>
        <v>-51537.873583759989</v>
      </c>
      <c r="F1281" s="11">
        <f>BT[[#This Row],[AUM]]-D1280</f>
        <v>-3970.8999999761581</v>
      </c>
      <c r="G1281" s="11">
        <f>BT[[#This Row],[∆ AUM]]-BT[[#This Row],[effetto mercato]]</f>
        <v>47566.973583783831</v>
      </c>
    </row>
    <row r="1282" spans="1:7">
      <c r="A1282" s="4">
        <v>43873</v>
      </c>
      <c r="B1282">
        <v>3.2500000000000001E-2</v>
      </c>
      <c r="C1282" s="6">
        <f>BT[[#This Row],[Variaz]]/100</f>
        <v>3.2499999999999999E-4</v>
      </c>
      <c r="D1282" s="10">
        <f>AUM[[#This Row],[ Etica Obbligazionario Breve Termine]]</f>
        <v>316661566.54000002</v>
      </c>
      <c r="E1282" s="10">
        <f>D1281*BT[[#This Row],[Variazione percentuale]]</f>
        <v>102758.2733515</v>
      </c>
      <c r="F1282" s="11">
        <f>BT[[#This Row],[AUM]]-D1281</f>
        <v>482263.92000001669</v>
      </c>
      <c r="G1282" s="11">
        <f>BT[[#This Row],[∆ AUM]]-BT[[#This Row],[effetto mercato]]</f>
        <v>379505.6466485167</v>
      </c>
    </row>
    <row r="1283" spans="1:7">
      <c r="A1283" s="4">
        <v>43874</v>
      </c>
      <c r="B1283">
        <v>-1.6199999999999999E-2</v>
      </c>
      <c r="C1283" s="6">
        <f>BT[[#This Row],[Variaz]]/100</f>
        <v>-1.6199999999999998E-4</v>
      </c>
      <c r="D1283" s="10">
        <f>AUM[[#This Row],[ Etica Obbligazionario Breve Termine]]</f>
        <v>316922125.16000003</v>
      </c>
      <c r="E1283" s="10">
        <f>D1282*BT[[#This Row],[Variazione percentuale]]</f>
        <v>-51299.173779479999</v>
      </c>
      <c r="F1283" s="11">
        <f>BT[[#This Row],[AUM]]-D1282</f>
        <v>260558.62000000477</v>
      </c>
      <c r="G1283" s="11">
        <f>BT[[#This Row],[∆ AUM]]-BT[[#This Row],[effetto mercato]]</f>
        <v>311857.79377948475</v>
      </c>
    </row>
    <row r="1284" spans="1:7">
      <c r="A1284" s="4">
        <v>43875</v>
      </c>
      <c r="B1284">
        <v>0</v>
      </c>
      <c r="C1284" s="6">
        <f>BT[[#This Row],[Variaz]]/100</f>
        <v>0</v>
      </c>
      <c r="D1284" s="10">
        <f>AUM[[#This Row],[ Etica Obbligazionario Breve Termine]]</f>
        <v>317003327.94999999</v>
      </c>
      <c r="E1284" s="10">
        <f>D1283*BT[[#This Row],[Variazione percentuale]]</f>
        <v>0</v>
      </c>
      <c r="F1284" s="11">
        <f>BT[[#This Row],[AUM]]-D1283</f>
        <v>81202.789999961853</v>
      </c>
      <c r="G1284" s="11">
        <f>BT[[#This Row],[∆ AUM]]-BT[[#This Row],[effetto mercato]]</f>
        <v>81202.789999961853</v>
      </c>
    </row>
    <row r="1285" spans="1:7">
      <c r="A1285" s="4">
        <v>43878</v>
      </c>
      <c r="B1285">
        <v>0</v>
      </c>
      <c r="C1285" s="6">
        <f>BT[[#This Row],[Variaz]]/100</f>
        <v>0</v>
      </c>
      <c r="D1285" s="10">
        <f>AUM[[#This Row],[ Etica Obbligazionario Breve Termine]]</f>
        <v>316675121.73000002</v>
      </c>
      <c r="E1285" s="10">
        <f>D1284*BT[[#This Row],[Variazione percentuale]]</f>
        <v>0</v>
      </c>
      <c r="F1285" s="11">
        <f>BT[[#This Row],[AUM]]-D1284</f>
        <v>-328206.21999996901</v>
      </c>
      <c r="G1285" s="11">
        <f>BT[[#This Row],[∆ AUM]]-BT[[#This Row],[effetto mercato]]</f>
        <v>-328206.21999996901</v>
      </c>
    </row>
    <row r="1286" spans="1:7">
      <c r="A1286" s="4">
        <v>43879</v>
      </c>
      <c r="B1286">
        <v>-1.6299999999999999E-2</v>
      </c>
      <c r="C1286" s="6">
        <f>BT[[#This Row],[Variaz]]/100</f>
        <v>-1.6299999999999998E-4</v>
      </c>
      <c r="D1286" s="10">
        <f>AUM[[#This Row],[ Etica Obbligazionario Breve Termine]]</f>
        <v>316369256.98000002</v>
      </c>
      <c r="E1286" s="10">
        <f>D1285*BT[[#This Row],[Variazione percentuale]]</f>
        <v>-51618.044841989999</v>
      </c>
      <c r="F1286" s="11">
        <f>BT[[#This Row],[AUM]]-D1285</f>
        <v>-305864.75</v>
      </c>
      <c r="G1286" s="11">
        <f>BT[[#This Row],[∆ AUM]]-BT[[#This Row],[effetto mercato]]</f>
        <v>-254246.70515801001</v>
      </c>
    </row>
    <row r="1287" spans="1:7">
      <c r="A1287" s="4">
        <v>43880</v>
      </c>
      <c r="B1287">
        <v>-1.6299999999999999E-2</v>
      </c>
      <c r="C1287" s="6">
        <f>BT[[#This Row],[Variaz]]/100</f>
        <v>-1.6299999999999998E-4</v>
      </c>
      <c r="D1287" s="10">
        <f>AUM[[#This Row],[ Etica Obbligazionario Breve Termine]]</f>
        <v>315492024.02999997</v>
      </c>
      <c r="E1287" s="10">
        <f>D1286*BT[[#This Row],[Variazione percentuale]]</f>
        <v>-51568.188887739998</v>
      </c>
      <c r="F1287" s="11">
        <f>BT[[#This Row],[AUM]]-D1286</f>
        <v>-877232.95000004768</v>
      </c>
      <c r="G1287" s="11">
        <f>BT[[#This Row],[∆ AUM]]-BT[[#This Row],[effetto mercato]]</f>
        <v>-825664.76111230766</v>
      </c>
    </row>
    <row r="1288" spans="1:7">
      <c r="A1288" s="4">
        <v>43881</v>
      </c>
      <c r="B1288">
        <v>1.6299999999999999E-2</v>
      </c>
      <c r="C1288" s="6">
        <f>BT[[#This Row],[Variaz]]/100</f>
        <v>1.6299999999999998E-4</v>
      </c>
      <c r="D1288" s="10">
        <f>AUM[[#This Row],[ Etica Obbligazionario Breve Termine]]</f>
        <v>316153386.18000001</v>
      </c>
      <c r="E1288" s="10">
        <f>D1287*BT[[#This Row],[Variazione percentuale]]</f>
        <v>51425.199916889986</v>
      </c>
      <c r="F1288" s="11">
        <f>BT[[#This Row],[AUM]]-D1287</f>
        <v>661362.15000003576</v>
      </c>
      <c r="G1288" s="11">
        <f>BT[[#This Row],[∆ AUM]]-BT[[#This Row],[effetto mercato]]</f>
        <v>609936.95008314576</v>
      </c>
    </row>
    <row r="1289" spans="1:7">
      <c r="A1289" s="4">
        <v>43882</v>
      </c>
      <c r="B1289">
        <v>0</v>
      </c>
      <c r="C1289" s="6">
        <f>BT[[#This Row],[Variaz]]/100</f>
        <v>0</v>
      </c>
      <c r="D1289" s="10">
        <f>AUM[[#This Row],[ Etica Obbligazionario Breve Termine]]</f>
        <v>316091108.13999999</v>
      </c>
      <c r="E1289" s="10">
        <f>D1288*BT[[#This Row],[Variazione percentuale]]</f>
        <v>0</v>
      </c>
      <c r="F1289" s="11">
        <f>BT[[#This Row],[AUM]]-D1288</f>
        <v>-62278.040000021458</v>
      </c>
      <c r="G1289" s="11">
        <f>BT[[#This Row],[∆ AUM]]-BT[[#This Row],[effetto mercato]]</f>
        <v>-62278.040000021458</v>
      </c>
    </row>
    <row r="1290" spans="1:7">
      <c r="A1290" s="4">
        <v>43885</v>
      </c>
      <c r="B1290">
        <v>-4.8800000000000003E-2</v>
      </c>
      <c r="C1290" s="6">
        <f>BT[[#This Row],[Variaz]]/100</f>
        <v>-4.8800000000000004E-4</v>
      </c>
      <c r="D1290" s="10">
        <f>AUM[[#This Row],[ Etica Obbligazionario Breve Termine]]</f>
        <v>315493553.56</v>
      </c>
      <c r="E1290" s="10">
        <f>D1289*BT[[#This Row],[Variazione percentuale]]</f>
        <v>-154252.46077232002</v>
      </c>
      <c r="F1290" s="11">
        <f>BT[[#This Row],[AUM]]-D1289</f>
        <v>-597554.57999998331</v>
      </c>
      <c r="G1290" s="11">
        <f>BT[[#This Row],[∆ AUM]]-BT[[#This Row],[effetto mercato]]</f>
        <v>-443302.11922766326</v>
      </c>
    </row>
    <row r="1291" spans="1:7">
      <c r="A1291" s="4">
        <v>43886</v>
      </c>
      <c r="B1291">
        <v>-1.6299999999999999E-2</v>
      </c>
      <c r="C1291" s="6">
        <f>BT[[#This Row],[Variaz]]/100</f>
        <v>-1.6299999999999998E-4</v>
      </c>
      <c r="D1291" s="10">
        <f>AUM[[#This Row],[ Etica Obbligazionario Breve Termine]]</f>
        <v>315238124.08999997</v>
      </c>
      <c r="E1291" s="10">
        <f>D1290*BT[[#This Row],[Variazione percentuale]]</f>
        <v>-51425.449230279992</v>
      </c>
      <c r="F1291" s="11">
        <f>BT[[#This Row],[AUM]]-D1290</f>
        <v>-255429.47000002861</v>
      </c>
      <c r="G1291" s="11">
        <f>BT[[#This Row],[∆ AUM]]-BT[[#This Row],[effetto mercato]]</f>
        <v>-204004.0207697486</v>
      </c>
    </row>
    <row r="1292" spans="1:7">
      <c r="A1292" s="4">
        <v>43887</v>
      </c>
      <c r="B1292">
        <v>-1.6299999999999999E-2</v>
      </c>
      <c r="C1292" s="6">
        <f>BT[[#This Row],[Variaz]]/100</f>
        <v>-1.6299999999999998E-4</v>
      </c>
      <c r="D1292" s="10">
        <f>AUM[[#This Row],[ Etica Obbligazionario Breve Termine]]</f>
        <v>316305395.10000002</v>
      </c>
      <c r="E1292" s="10">
        <f>D1291*BT[[#This Row],[Variazione percentuale]]</f>
        <v>-51383.814226669987</v>
      </c>
      <c r="F1292" s="11">
        <f>BT[[#This Row],[AUM]]-D1291</f>
        <v>1067271.0100000501</v>
      </c>
      <c r="G1292" s="11">
        <f>BT[[#This Row],[∆ AUM]]-BT[[#This Row],[effetto mercato]]</f>
        <v>1118654.82422672</v>
      </c>
    </row>
    <row r="1293" spans="1:7">
      <c r="A1293" s="4">
        <v>43888</v>
      </c>
      <c r="B1293">
        <v>-6.5100000000000005E-2</v>
      </c>
      <c r="C1293" s="6">
        <f>BT[[#This Row],[Variaz]]/100</f>
        <v>-6.510000000000001E-4</v>
      </c>
      <c r="D1293" s="10">
        <f>AUM[[#This Row],[ Etica Obbligazionario Breve Termine]]</f>
        <v>317154313.25</v>
      </c>
      <c r="E1293" s="10">
        <f>D1292*BT[[#This Row],[Variazione percentuale]]</f>
        <v>-205914.81221010003</v>
      </c>
      <c r="F1293" s="11">
        <f>BT[[#This Row],[AUM]]-D1292</f>
        <v>848918.14999997616</v>
      </c>
      <c r="G1293" s="11">
        <f>BT[[#This Row],[∆ AUM]]-BT[[#This Row],[effetto mercato]]</f>
        <v>1054832.9622100762</v>
      </c>
    </row>
    <row r="1294" spans="1:7">
      <c r="A1294" s="4">
        <v>43889</v>
      </c>
      <c r="B1294">
        <v>-4.8800000000000003E-2</v>
      </c>
      <c r="C1294" s="6">
        <f>BT[[#This Row],[Variaz]]/100</f>
        <v>-4.8800000000000004E-4</v>
      </c>
      <c r="D1294" s="10">
        <f>AUM[[#This Row],[ Etica Obbligazionario Breve Termine]]</f>
        <v>317323801.89999998</v>
      </c>
      <c r="E1294" s="10">
        <f>D1293*BT[[#This Row],[Variazione percentuale]]</f>
        <v>-154771.30486600002</v>
      </c>
      <c r="F1294" s="11">
        <f>BT[[#This Row],[AUM]]-D1293</f>
        <v>169488.64999997616</v>
      </c>
      <c r="G1294" s="11">
        <f>BT[[#This Row],[∆ AUM]]-BT[[#This Row],[effetto mercato]]</f>
        <v>324259.95486597618</v>
      </c>
    </row>
    <row r="1295" spans="1:7">
      <c r="A1295" s="4">
        <v>43892</v>
      </c>
      <c r="B1295">
        <v>0</v>
      </c>
      <c r="C1295" s="6">
        <f>BT[[#This Row],[Variaz]]/100</f>
        <v>0</v>
      </c>
      <c r="D1295" s="10">
        <f>AUM[[#This Row],[ Etica Obbligazionario Breve Termine]]</f>
        <v>317571000.32999998</v>
      </c>
      <c r="E1295" s="10">
        <f>D1294*BT[[#This Row],[Variazione percentuale]]</f>
        <v>0</v>
      </c>
      <c r="F1295" s="11">
        <f>BT[[#This Row],[AUM]]-D1294</f>
        <v>247198.43000000715</v>
      </c>
      <c r="G1295" s="11">
        <f>BT[[#This Row],[∆ AUM]]-BT[[#This Row],[effetto mercato]]</f>
        <v>247198.43000000715</v>
      </c>
    </row>
    <row r="1296" spans="1:7">
      <c r="A1296" s="4">
        <v>43893</v>
      </c>
      <c r="B1296">
        <v>8.14E-2</v>
      </c>
      <c r="C1296" s="6">
        <f>BT[[#This Row],[Variaz]]/100</f>
        <v>8.1400000000000005E-4</v>
      </c>
      <c r="D1296" s="10">
        <f>AUM[[#This Row],[ Etica Obbligazionario Breve Termine]]</f>
        <v>318402650.31</v>
      </c>
      <c r="E1296" s="10">
        <f>D1295*BT[[#This Row],[Variazione percentuale]]</f>
        <v>258502.79426862</v>
      </c>
      <c r="F1296" s="11">
        <f>BT[[#This Row],[AUM]]-D1295</f>
        <v>831649.98000001907</v>
      </c>
      <c r="G1296" s="11">
        <f>BT[[#This Row],[∆ AUM]]-BT[[#This Row],[effetto mercato]]</f>
        <v>573147.18573139911</v>
      </c>
    </row>
    <row r="1297" spans="1:7">
      <c r="A1297" s="4">
        <v>43894</v>
      </c>
      <c r="B1297">
        <v>-3.2500000000000001E-2</v>
      </c>
      <c r="C1297" s="6">
        <f>BT[[#This Row],[Variaz]]/100</f>
        <v>-3.2499999999999999E-4</v>
      </c>
      <c r="D1297" s="10">
        <f>AUM[[#This Row],[ Etica Obbligazionario Breve Termine]]</f>
        <v>319112457.11000001</v>
      </c>
      <c r="E1297" s="10">
        <f>D1296*BT[[#This Row],[Variazione percentuale]]</f>
        <v>-103480.86135075</v>
      </c>
      <c r="F1297" s="11">
        <f>BT[[#This Row],[AUM]]-D1296</f>
        <v>709806.80000001192</v>
      </c>
      <c r="G1297" s="11">
        <f>BT[[#This Row],[∆ AUM]]-BT[[#This Row],[effetto mercato]]</f>
        <v>813287.66135076189</v>
      </c>
    </row>
    <row r="1298" spans="1:7">
      <c r="A1298" s="4">
        <v>43895</v>
      </c>
      <c r="B1298">
        <v>-4.8800000000000003E-2</v>
      </c>
      <c r="C1298" s="6">
        <f>BT[[#This Row],[Variaz]]/100</f>
        <v>-4.8800000000000004E-4</v>
      </c>
      <c r="D1298" s="10">
        <f>AUM[[#This Row],[ Etica Obbligazionario Breve Termine]]</f>
        <v>319205813.54000002</v>
      </c>
      <c r="E1298" s="10">
        <f>D1297*BT[[#This Row],[Variazione percentuale]]</f>
        <v>-155726.87906968003</v>
      </c>
      <c r="F1298" s="11">
        <f>BT[[#This Row],[AUM]]-D1297</f>
        <v>93356.430000007153</v>
      </c>
      <c r="G1298" s="11">
        <f>BT[[#This Row],[∆ AUM]]-BT[[#This Row],[effetto mercato]]</f>
        <v>249083.30906968718</v>
      </c>
    </row>
    <row r="1299" spans="1:7">
      <c r="A1299" s="4">
        <v>43896</v>
      </c>
      <c r="B1299">
        <v>-8.14E-2</v>
      </c>
      <c r="C1299" s="6">
        <f>BT[[#This Row],[Variaz]]/100</f>
        <v>-8.1400000000000005E-4</v>
      </c>
      <c r="D1299" s="10">
        <f>AUM[[#This Row],[ Etica Obbligazionario Breve Termine]]</f>
        <v>319608589.89999998</v>
      </c>
      <c r="E1299" s="10">
        <f>D1298*BT[[#This Row],[Variazione percentuale]]</f>
        <v>-259833.53222156005</v>
      </c>
      <c r="F1299" s="11">
        <f>BT[[#This Row],[AUM]]-D1298</f>
        <v>402776.3599999547</v>
      </c>
      <c r="G1299" s="11">
        <f>BT[[#This Row],[∆ AUM]]-BT[[#This Row],[effetto mercato]]</f>
        <v>662609.89222151472</v>
      </c>
    </row>
    <row r="1300" spans="1:7">
      <c r="A1300" s="4">
        <v>43899</v>
      </c>
      <c r="B1300">
        <v>-0.37490000000000001</v>
      </c>
      <c r="C1300" s="6">
        <f>BT[[#This Row],[Variaz]]/100</f>
        <v>-3.7490000000000002E-3</v>
      </c>
      <c r="D1300" s="10">
        <f>AUM[[#This Row],[ Etica Obbligazionario Breve Termine]]</f>
        <v>319104428.65000004</v>
      </c>
      <c r="E1300" s="10">
        <f>D1299*BT[[#This Row],[Variazione percentuale]]</f>
        <v>-1198212.6035350999</v>
      </c>
      <c r="F1300" s="11">
        <f>BT[[#This Row],[AUM]]-D1299</f>
        <v>-504161.2499999404</v>
      </c>
      <c r="G1300" s="11">
        <f>BT[[#This Row],[∆ AUM]]-BT[[#This Row],[effetto mercato]]</f>
        <v>694051.35353515949</v>
      </c>
    </row>
    <row r="1301" spans="1:7">
      <c r="A1301" s="4">
        <v>43900</v>
      </c>
      <c r="B1301">
        <v>4.9099999999999998E-2</v>
      </c>
      <c r="C1301" s="6">
        <f>BT[[#This Row],[Variaz]]/100</f>
        <v>4.9100000000000001E-4</v>
      </c>
      <c r="D1301" s="10">
        <f>AUM[[#This Row],[ Etica Obbligazionario Breve Termine]]</f>
        <v>320125145.84000003</v>
      </c>
      <c r="E1301" s="10">
        <f>D1300*BT[[#This Row],[Variazione percentuale]]</f>
        <v>156680.27446715001</v>
      </c>
      <c r="F1301" s="11">
        <f>BT[[#This Row],[AUM]]-D1300</f>
        <v>1020717.1899999976</v>
      </c>
      <c r="G1301" s="11">
        <f>BT[[#This Row],[∆ AUM]]-BT[[#This Row],[effetto mercato]]</f>
        <v>864036.91553284763</v>
      </c>
    </row>
    <row r="1302" spans="1:7">
      <c r="A1302" s="4">
        <v>43901</v>
      </c>
      <c r="B1302">
        <v>9.8100000000000007E-2</v>
      </c>
      <c r="C1302" s="6">
        <f>BT[[#This Row],[Variaz]]/100</f>
        <v>9.810000000000001E-4</v>
      </c>
      <c r="D1302" s="10">
        <f>AUM[[#This Row],[ Etica Obbligazionario Breve Termine]]</f>
        <v>322885163.52999997</v>
      </c>
      <c r="E1302" s="10">
        <f>D1301*BT[[#This Row],[Variazione percentuale]]</f>
        <v>314042.76806904009</v>
      </c>
      <c r="F1302" s="11">
        <f>BT[[#This Row],[AUM]]-D1301</f>
        <v>2760017.689999938</v>
      </c>
      <c r="G1302" s="11">
        <f>BT[[#This Row],[∆ AUM]]-BT[[#This Row],[effetto mercato]]</f>
        <v>2445974.921930898</v>
      </c>
    </row>
    <row r="1303" spans="1:7">
      <c r="A1303" s="4">
        <v>43902</v>
      </c>
      <c r="B1303">
        <v>-0.62080000000000002</v>
      </c>
      <c r="C1303" s="6">
        <f>BT[[#This Row],[Variaz]]/100</f>
        <v>-6.208E-3</v>
      </c>
      <c r="D1303" s="10">
        <f>AUM[[#This Row],[ Etica Obbligazionario Breve Termine]]</f>
        <v>321763387.72000003</v>
      </c>
      <c r="E1303" s="10">
        <f>D1302*BT[[#This Row],[Variazione percentuale]]</f>
        <v>-2004471.0951942399</v>
      </c>
      <c r="F1303" s="11">
        <f>BT[[#This Row],[AUM]]-D1302</f>
        <v>-1121775.8099999428</v>
      </c>
      <c r="G1303" s="11">
        <f>BT[[#This Row],[∆ AUM]]-BT[[#This Row],[effetto mercato]]</f>
        <v>882695.28519429709</v>
      </c>
    </row>
    <row r="1304" spans="1:7">
      <c r="A1304" s="4">
        <v>43903</v>
      </c>
      <c r="B1304">
        <v>0</v>
      </c>
      <c r="C1304" s="6">
        <f>BT[[#This Row],[Variaz]]/100</f>
        <v>0</v>
      </c>
      <c r="D1304" s="10">
        <f>AUM[[#This Row],[ Etica Obbligazionario Breve Termine]]</f>
        <v>322179728.36000001</v>
      </c>
      <c r="E1304" s="10">
        <f>D1303*BT[[#This Row],[Variazione percentuale]]</f>
        <v>0</v>
      </c>
      <c r="F1304" s="11">
        <f>BT[[#This Row],[AUM]]-D1303</f>
        <v>416340.63999998569</v>
      </c>
      <c r="G1304" s="11">
        <f>BT[[#This Row],[∆ AUM]]-BT[[#This Row],[effetto mercato]]</f>
        <v>416340.63999998569</v>
      </c>
    </row>
    <row r="1305" spans="1:7">
      <c r="A1305" s="4">
        <v>43906</v>
      </c>
      <c r="B1305">
        <v>-0.4274</v>
      </c>
      <c r="C1305" s="6">
        <f>BT[[#This Row],[Variaz]]/100</f>
        <v>-4.274E-3</v>
      </c>
      <c r="D1305" s="10">
        <f>AUM[[#This Row],[ Etica Obbligazionario Breve Termine]]</f>
        <v>322616292.56999999</v>
      </c>
      <c r="E1305" s="10">
        <f>D1304*BT[[#This Row],[Variazione percentuale]]</f>
        <v>-1376996.1590106401</v>
      </c>
      <c r="F1305" s="11">
        <f>BT[[#This Row],[AUM]]-D1304</f>
        <v>436564.20999997854</v>
      </c>
      <c r="G1305" s="11">
        <f>BT[[#This Row],[∆ AUM]]-BT[[#This Row],[effetto mercato]]</f>
        <v>1813560.3690106187</v>
      </c>
    </row>
    <row r="1306" spans="1:7">
      <c r="A1306" s="4">
        <v>43907</v>
      </c>
      <c r="B1306">
        <v>-0.4788</v>
      </c>
      <c r="C1306" s="6">
        <f>BT[[#This Row],[Variaz]]/100</f>
        <v>-4.7879999999999997E-3</v>
      </c>
      <c r="D1306" s="10">
        <f>AUM[[#This Row],[ Etica Obbligazionario Breve Termine]]</f>
        <v>321201939.25</v>
      </c>
      <c r="E1306" s="10">
        <f>D1305*BT[[#This Row],[Variazione percentuale]]</f>
        <v>-1544686.8088251599</v>
      </c>
      <c r="F1306" s="11">
        <f>BT[[#This Row],[AUM]]-D1305</f>
        <v>-1414353.3199999928</v>
      </c>
      <c r="G1306" s="11">
        <f>BT[[#This Row],[∆ AUM]]-BT[[#This Row],[effetto mercato]]</f>
        <v>130333.48882516706</v>
      </c>
    </row>
    <row r="1307" spans="1:7">
      <c r="A1307" s="4">
        <v>43908</v>
      </c>
      <c r="B1307">
        <v>-0.13270000000000001</v>
      </c>
      <c r="C1307" s="6">
        <f>BT[[#This Row],[Variaz]]/100</f>
        <v>-1.3270000000000001E-3</v>
      </c>
      <c r="D1307" s="10">
        <f>AUM[[#This Row],[ Etica Obbligazionario Breve Termine]]</f>
        <v>320015600.29000002</v>
      </c>
      <c r="E1307" s="10">
        <f>D1306*BT[[#This Row],[Variazione percentuale]]</f>
        <v>-426234.97338475002</v>
      </c>
      <c r="F1307" s="11">
        <f>BT[[#This Row],[AUM]]-D1306</f>
        <v>-1186338.9599999785</v>
      </c>
      <c r="G1307" s="11">
        <f>BT[[#This Row],[∆ AUM]]-BT[[#This Row],[effetto mercato]]</f>
        <v>-760103.98661522847</v>
      </c>
    </row>
    <row r="1308" spans="1:7">
      <c r="A1308" s="4">
        <v>43909</v>
      </c>
      <c r="B1308">
        <v>0.79730000000000001</v>
      </c>
      <c r="C1308" s="6">
        <f>BT[[#This Row],[Variaz]]/100</f>
        <v>7.9730000000000009E-3</v>
      </c>
      <c r="D1308" s="10">
        <f>AUM[[#This Row],[ Etica Obbligazionario Breve Termine]]</f>
        <v>323421828.58000004</v>
      </c>
      <c r="E1308" s="10">
        <f>D1307*BT[[#This Row],[Variazione percentuale]]</f>
        <v>2551484.3811121704</v>
      </c>
      <c r="F1308" s="11">
        <f>BT[[#This Row],[AUM]]-D1307</f>
        <v>3406228.2900000215</v>
      </c>
      <c r="G1308" s="11">
        <f>BT[[#This Row],[∆ AUM]]-BT[[#This Row],[effetto mercato]]</f>
        <v>854743.90888785105</v>
      </c>
    </row>
    <row r="1309" spans="1:7">
      <c r="A1309" s="4">
        <v>43910</v>
      </c>
      <c r="B1309">
        <v>0.1978</v>
      </c>
      <c r="C1309" s="6">
        <f>BT[[#This Row],[Variaz]]/100</f>
        <v>1.9780000000000002E-3</v>
      </c>
      <c r="D1309" s="10">
        <f>AUM[[#This Row],[ Etica Obbligazionario Breve Termine]]</f>
        <v>327122415.49000001</v>
      </c>
      <c r="E1309" s="10">
        <f>D1308*BT[[#This Row],[Variazione percentuale]]</f>
        <v>639728.37693124008</v>
      </c>
      <c r="F1309" s="11">
        <f>BT[[#This Row],[AUM]]-D1308</f>
        <v>3700586.9099999666</v>
      </c>
      <c r="G1309" s="11">
        <f>BT[[#This Row],[∆ AUM]]-BT[[#This Row],[effetto mercato]]</f>
        <v>3060858.5330687268</v>
      </c>
    </row>
    <row r="1310" spans="1:7">
      <c r="A1310" s="4">
        <v>43913</v>
      </c>
      <c r="B1310">
        <v>-1.6400000000000001E-2</v>
      </c>
      <c r="C1310" s="6">
        <f>BT[[#This Row],[Variaz]]/100</f>
        <v>-1.64E-4</v>
      </c>
      <c r="D1310" s="10">
        <f>AUM[[#This Row],[ Etica Obbligazionario Breve Termine]]</f>
        <v>327415325.93000001</v>
      </c>
      <c r="E1310" s="10">
        <f>D1309*BT[[#This Row],[Variazione percentuale]]</f>
        <v>-53648.076140360005</v>
      </c>
      <c r="F1310" s="11">
        <f>BT[[#This Row],[AUM]]-D1309</f>
        <v>292910.43999999762</v>
      </c>
      <c r="G1310" s="11">
        <f>BT[[#This Row],[∆ AUM]]-BT[[#This Row],[effetto mercato]]</f>
        <v>346558.51614035759</v>
      </c>
    </row>
    <row r="1311" spans="1:7">
      <c r="A1311" s="4">
        <v>43914</v>
      </c>
      <c r="B1311">
        <v>1.6500000000000001E-2</v>
      </c>
      <c r="C1311" s="6">
        <f>BT[[#This Row],[Variaz]]/100</f>
        <v>1.65E-4</v>
      </c>
      <c r="D1311" s="10">
        <f>AUM[[#This Row],[ Etica Obbligazionario Breve Termine]]</f>
        <v>326640606.90999997</v>
      </c>
      <c r="E1311" s="10">
        <f>D1310*BT[[#This Row],[Variazione percentuale]]</f>
        <v>54023.528778450003</v>
      </c>
      <c r="F1311" s="11">
        <f>BT[[#This Row],[AUM]]-D1310</f>
        <v>-774719.02000004053</v>
      </c>
      <c r="G1311" s="11">
        <f>BT[[#This Row],[∆ AUM]]-BT[[#This Row],[effetto mercato]]</f>
        <v>-828742.54877849051</v>
      </c>
    </row>
    <row r="1312" spans="1:7">
      <c r="A1312" s="4">
        <v>43915</v>
      </c>
      <c r="B1312">
        <v>6.5799999999999997E-2</v>
      </c>
      <c r="C1312" s="6">
        <f>BT[[#This Row],[Variaz]]/100</f>
        <v>6.5799999999999995E-4</v>
      </c>
      <c r="D1312" s="10">
        <f>AUM[[#This Row],[ Etica Obbligazionario Breve Termine]]</f>
        <v>326845208.96000004</v>
      </c>
      <c r="E1312" s="10">
        <f>D1311*BT[[#This Row],[Variazione percentuale]]</f>
        <v>214929.51934677997</v>
      </c>
      <c r="F1312" s="11">
        <f>BT[[#This Row],[AUM]]-D1311</f>
        <v>204602.05000007153</v>
      </c>
      <c r="G1312" s="11">
        <f>BT[[#This Row],[∆ AUM]]-BT[[#This Row],[effetto mercato]]</f>
        <v>-10327.469346708443</v>
      </c>
    </row>
    <row r="1313" spans="1:7">
      <c r="A1313" s="4">
        <v>43916</v>
      </c>
      <c r="B1313">
        <v>0.34520000000000001</v>
      </c>
      <c r="C1313" s="6">
        <f>BT[[#This Row],[Variaz]]/100</f>
        <v>3.4520000000000002E-3</v>
      </c>
      <c r="D1313" s="10">
        <f>AUM[[#This Row],[ Etica Obbligazionario Breve Termine]]</f>
        <v>327806649.06999999</v>
      </c>
      <c r="E1313" s="10">
        <f>D1312*BT[[#This Row],[Variazione percentuale]]</f>
        <v>1128269.6613299202</v>
      </c>
      <c r="F1313" s="11">
        <f>BT[[#This Row],[AUM]]-D1312</f>
        <v>961440.1099999547</v>
      </c>
      <c r="G1313" s="11">
        <f>BT[[#This Row],[∆ AUM]]-BT[[#This Row],[effetto mercato]]</f>
        <v>-166829.55132996547</v>
      </c>
    </row>
    <row r="1314" spans="1:7">
      <c r="A1314" s="4">
        <v>43917</v>
      </c>
      <c r="B1314">
        <v>-8.1900000000000001E-2</v>
      </c>
      <c r="C1314" s="6">
        <f>BT[[#This Row],[Variaz]]/100</f>
        <v>-8.1899999999999996E-4</v>
      </c>
      <c r="D1314" s="10">
        <f>AUM[[#This Row],[ Etica Obbligazionario Breve Termine]]</f>
        <v>327577957.76999998</v>
      </c>
      <c r="E1314" s="10">
        <f>D1313*BT[[#This Row],[Variazione percentuale]]</f>
        <v>-268473.64558832999</v>
      </c>
      <c r="F1314" s="11">
        <f>BT[[#This Row],[AUM]]-D1313</f>
        <v>-228691.30000001192</v>
      </c>
      <c r="G1314" s="11">
        <f>BT[[#This Row],[∆ AUM]]-BT[[#This Row],[effetto mercato]]</f>
        <v>39782.345588318072</v>
      </c>
    </row>
    <row r="1315" spans="1:7">
      <c r="A1315" s="4">
        <v>43920</v>
      </c>
      <c r="B1315">
        <v>-9.8400000000000001E-2</v>
      </c>
      <c r="C1315" s="6">
        <f>BT[[#This Row],[Variaz]]/100</f>
        <v>-9.8400000000000007E-4</v>
      </c>
      <c r="D1315" s="10">
        <f>AUM[[#This Row],[ Etica Obbligazionario Breve Termine]]</f>
        <v>327279605.18000001</v>
      </c>
      <c r="E1315" s="10">
        <f>D1314*BT[[#This Row],[Variazione percentuale]]</f>
        <v>-322336.71044568002</v>
      </c>
      <c r="F1315" s="11">
        <f>BT[[#This Row],[AUM]]-D1314</f>
        <v>-298352.58999997377</v>
      </c>
      <c r="G1315" s="11">
        <f>BT[[#This Row],[∆ AUM]]-BT[[#This Row],[effetto mercato]]</f>
        <v>23984.120445706241</v>
      </c>
    </row>
    <row r="1316" spans="1:7">
      <c r="A1316" s="4">
        <v>43921</v>
      </c>
      <c r="B1316">
        <v>-4.9200000000000001E-2</v>
      </c>
      <c r="C1316" s="6">
        <f>BT[[#This Row],[Variaz]]/100</f>
        <v>-4.9200000000000003E-4</v>
      </c>
      <c r="D1316" s="10">
        <f>AUM[[#This Row],[ Etica Obbligazionario Breve Termine]]</f>
        <v>327255963.03000003</v>
      </c>
      <c r="E1316" s="10">
        <f>D1315*BT[[#This Row],[Variazione percentuale]]</f>
        <v>-161021.56574856001</v>
      </c>
      <c r="F1316" s="11">
        <f>BT[[#This Row],[AUM]]-D1315</f>
        <v>-23642.149999976158</v>
      </c>
      <c r="G1316" s="11">
        <f>BT[[#This Row],[∆ AUM]]-BT[[#This Row],[effetto mercato]]</f>
        <v>137379.41574858385</v>
      </c>
    </row>
    <row r="1317" spans="1:7">
      <c r="A1317" s="4">
        <v>43922</v>
      </c>
      <c r="B1317">
        <v>-1.6400000000000001E-2</v>
      </c>
      <c r="C1317" s="6">
        <f>BT[[#This Row],[Variaz]]/100</f>
        <v>-1.64E-4</v>
      </c>
      <c r="D1317" s="10">
        <f>AUM[[#This Row],[ Etica Obbligazionario Breve Termine]]</f>
        <v>326757982.34999996</v>
      </c>
      <c r="E1317" s="10">
        <f>D1316*BT[[#This Row],[Variazione percentuale]]</f>
        <v>-53669.977936920004</v>
      </c>
      <c r="F1317" s="11">
        <f>BT[[#This Row],[AUM]]-D1316</f>
        <v>-497980.68000006676</v>
      </c>
      <c r="G1317" s="11">
        <f>BT[[#This Row],[∆ AUM]]-BT[[#This Row],[effetto mercato]]</f>
        <v>-444310.70206314675</v>
      </c>
    </row>
    <row r="1318" spans="1:7">
      <c r="A1318" s="4">
        <v>43923</v>
      </c>
      <c r="B1318">
        <v>1.6400000000000001E-2</v>
      </c>
      <c r="C1318" s="6">
        <f>BT[[#This Row],[Variaz]]/100</f>
        <v>1.64E-4</v>
      </c>
      <c r="D1318" s="10">
        <f>AUM[[#This Row],[ Etica Obbligazionario Breve Termine]]</f>
        <v>326796223.52999997</v>
      </c>
      <c r="E1318" s="10">
        <f>D1317*BT[[#This Row],[Variazione percentuale]]</f>
        <v>53588.309105399996</v>
      </c>
      <c r="F1318" s="11">
        <f>BT[[#This Row],[AUM]]-D1317</f>
        <v>38241.180000007153</v>
      </c>
      <c r="G1318" s="11">
        <f>BT[[#This Row],[∆ AUM]]-BT[[#This Row],[effetto mercato]]</f>
        <v>-15347.129105392843</v>
      </c>
    </row>
    <row r="1319" spans="1:7">
      <c r="A1319" s="4">
        <v>43924</v>
      </c>
      <c r="B1319">
        <v>-0.1149</v>
      </c>
      <c r="C1319" s="6">
        <f>BT[[#This Row],[Variaz]]/100</f>
        <v>-1.1490000000000001E-3</v>
      </c>
      <c r="D1319" s="10">
        <f>AUM[[#This Row],[ Etica Obbligazionario Breve Termine]]</f>
        <v>326397634.63999999</v>
      </c>
      <c r="E1319" s="10">
        <f>D1318*BT[[#This Row],[Variazione percentuale]]</f>
        <v>-375488.86083596997</v>
      </c>
      <c r="F1319" s="11">
        <f>BT[[#This Row],[AUM]]-D1318</f>
        <v>-398588.88999998569</v>
      </c>
      <c r="G1319" s="11">
        <f>BT[[#This Row],[∆ AUM]]-BT[[#This Row],[effetto mercato]]</f>
        <v>-23100.029164015723</v>
      </c>
    </row>
    <row r="1320" spans="1:7">
      <c r="A1320" s="4">
        <v>43927</v>
      </c>
      <c r="B1320">
        <v>4.9299999999999997E-2</v>
      </c>
      <c r="C1320" s="6">
        <f>BT[[#This Row],[Variaz]]/100</f>
        <v>4.9299999999999995E-4</v>
      </c>
      <c r="D1320" s="10">
        <f>AUM[[#This Row],[ Etica Obbligazionario Breve Termine]]</f>
        <v>326655814.94999999</v>
      </c>
      <c r="E1320" s="10">
        <f>D1319*BT[[#This Row],[Variazione percentuale]]</f>
        <v>160914.03387751998</v>
      </c>
      <c r="F1320" s="11">
        <f>BT[[#This Row],[AUM]]-D1319</f>
        <v>258180.31000000238</v>
      </c>
      <c r="G1320" s="11">
        <f>BT[[#This Row],[∆ AUM]]-BT[[#This Row],[effetto mercato]]</f>
        <v>97266.276122482406</v>
      </c>
    </row>
    <row r="1321" spans="1:7">
      <c r="A1321" s="4">
        <v>43928</v>
      </c>
      <c r="B1321">
        <v>-0.115</v>
      </c>
      <c r="C1321" s="6">
        <f>BT[[#This Row],[Variaz]]/100</f>
        <v>-1.15E-3</v>
      </c>
      <c r="D1321" s="10">
        <f>AUM[[#This Row],[ Etica Obbligazionario Breve Termine]]</f>
        <v>326292216.48000002</v>
      </c>
      <c r="E1321" s="10">
        <f>D1320*BT[[#This Row],[Variazione percentuale]]</f>
        <v>-375654.18719249999</v>
      </c>
      <c r="F1321" s="11">
        <f>BT[[#This Row],[AUM]]-D1320</f>
        <v>-363598.46999996901</v>
      </c>
      <c r="G1321" s="11">
        <f>BT[[#This Row],[∆ AUM]]-BT[[#This Row],[effetto mercato]]</f>
        <v>12055.717192530981</v>
      </c>
    </row>
    <row r="1322" spans="1:7">
      <c r="A1322" s="4">
        <v>43929</v>
      </c>
      <c r="B1322">
        <v>-8.2199999999999995E-2</v>
      </c>
      <c r="C1322" s="6">
        <f>BT[[#This Row],[Variaz]]/100</f>
        <v>-8.2199999999999992E-4</v>
      </c>
      <c r="D1322" s="10">
        <f>AUM[[#This Row],[ Etica Obbligazionario Breve Termine]]</f>
        <v>326127082.21000004</v>
      </c>
      <c r="E1322" s="10">
        <f>D1321*BT[[#This Row],[Variazione percentuale]]</f>
        <v>-268212.20194656</v>
      </c>
      <c r="F1322" s="11">
        <f>BT[[#This Row],[AUM]]-D1321</f>
        <v>-165134.26999998093</v>
      </c>
      <c r="G1322" s="11">
        <f>BT[[#This Row],[∆ AUM]]-BT[[#This Row],[effetto mercato]]</f>
        <v>103077.93194657908</v>
      </c>
    </row>
    <row r="1323" spans="1:7">
      <c r="A1323" s="4">
        <v>43930</v>
      </c>
      <c r="B1323">
        <v>8.2299999999999998E-2</v>
      </c>
      <c r="C1323" s="6">
        <f>BT[[#This Row],[Variaz]]/100</f>
        <v>8.2299999999999995E-4</v>
      </c>
      <c r="D1323" s="10">
        <f>AUM[[#This Row],[ Etica Obbligazionario Breve Termine]]</f>
        <v>326319178.92000002</v>
      </c>
      <c r="E1323" s="10">
        <f>D1322*BT[[#This Row],[Variazione percentuale]]</f>
        <v>268402.58865883003</v>
      </c>
      <c r="F1323" s="11">
        <f>BT[[#This Row],[AUM]]-D1322</f>
        <v>192096.70999997854</v>
      </c>
      <c r="G1323" s="11">
        <f>BT[[#This Row],[∆ AUM]]-BT[[#This Row],[effetto mercato]]</f>
        <v>-76305.878658851492</v>
      </c>
    </row>
    <row r="1324" spans="1:7">
      <c r="A1324" s="4">
        <v>43935</v>
      </c>
      <c r="B1324">
        <v>-0.18090000000000001</v>
      </c>
      <c r="C1324" s="6">
        <f>BT[[#This Row],[Variaz]]/100</f>
        <v>-1.8090000000000001E-3</v>
      </c>
      <c r="D1324" s="10">
        <f>AUM[[#This Row],[ Etica Obbligazionario Breve Termine]]</f>
        <v>325830610.62</v>
      </c>
      <c r="E1324" s="10">
        <f>D1323*BT[[#This Row],[Variazione percentuale]]</f>
        <v>-590311.39466628002</v>
      </c>
      <c r="F1324" s="11">
        <f>BT[[#This Row],[AUM]]-D1323</f>
        <v>-488568.30000001192</v>
      </c>
      <c r="G1324" s="11">
        <f>BT[[#This Row],[∆ AUM]]-BT[[#This Row],[effetto mercato]]</f>
        <v>101743.09466626809</v>
      </c>
    </row>
    <row r="1325" spans="1:7">
      <c r="A1325" s="4">
        <v>43936</v>
      </c>
      <c r="B1325">
        <v>-0.14829999999999999</v>
      </c>
      <c r="C1325" s="6">
        <f>BT[[#This Row],[Variaz]]/100</f>
        <v>-1.4829999999999999E-3</v>
      </c>
      <c r="D1325" s="10">
        <f>AUM[[#This Row],[ Etica Obbligazionario Breve Termine]]</f>
        <v>324652622.70000005</v>
      </c>
      <c r="E1325" s="10">
        <f>D1324*BT[[#This Row],[Variazione percentuale]]</f>
        <v>-483206.79554945999</v>
      </c>
      <c r="F1325" s="11">
        <f>BT[[#This Row],[AUM]]-D1324</f>
        <v>-1177987.9199999571</v>
      </c>
      <c r="G1325" s="11">
        <f>BT[[#This Row],[∆ AUM]]-BT[[#This Row],[effetto mercato]]</f>
        <v>-694781.1244504971</v>
      </c>
    </row>
    <row r="1326" spans="1:7">
      <c r="A1326" s="4">
        <v>43937</v>
      </c>
      <c r="B1326">
        <v>8.2500000000000004E-2</v>
      </c>
      <c r="C1326" s="6">
        <f>BT[[#This Row],[Variaz]]/100</f>
        <v>8.25E-4</v>
      </c>
      <c r="D1326" s="10">
        <f>AUM[[#This Row],[ Etica Obbligazionario Breve Termine]]</f>
        <v>325264346.79000002</v>
      </c>
      <c r="E1326" s="10">
        <f>D1325*BT[[#This Row],[Variazione percentuale]]</f>
        <v>267838.41372750001</v>
      </c>
      <c r="F1326" s="11">
        <f>BT[[#This Row],[AUM]]-D1325</f>
        <v>611724.08999997377</v>
      </c>
      <c r="G1326" s="11">
        <f>BT[[#This Row],[∆ AUM]]-BT[[#This Row],[effetto mercato]]</f>
        <v>343885.67627247376</v>
      </c>
    </row>
    <row r="1327" spans="1:7">
      <c r="A1327" s="4">
        <v>43938</v>
      </c>
      <c r="B1327">
        <v>8.2400000000000001E-2</v>
      </c>
      <c r="C1327" s="6">
        <f>BT[[#This Row],[Variaz]]/100</f>
        <v>8.2399999999999997E-4</v>
      </c>
      <c r="D1327" s="10">
        <f>AUM[[#This Row],[ Etica Obbligazionario Breve Termine]]</f>
        <v>323902554.47000003</v>
      </c>
      <c r="E1327" s="10">
        <f>D1326*BT[[#This Row],[Variazione percentuale]]</f>
        <v>268017.82175495999</v>
      </c>
      <c r="F1327" s="11">
        <f>BT[[#This Row],[AUM]]-D1326</f>
        <v>-1361792.3199999928</v>
      </c>
      <c r="G1327" s="11">
        <f>BT[[#This Row],[∆ AUM]]-BT[[#This Row],[effetto mercato]]</f>
        <v>-1629810.1417549527</v>
      </c>
    </row>
    <row r="1328" spans="1:7">
      <c r="A1328" s="4">
        <v>43941</v>
      </c>
      <c r="B1328">
        <v>-0.1318</v>
      </c>
      <c r="C1328" s="6">
        <f>BT[[#This Row],[Variaz]]/100</f>
        <v>-1.3179999999999999E-3</v>
      </c>
      <c r="D1328" s="10">
        <f>AUM[[#This Row],[ Etica Obbligazionario Breve Termine]]</f>
        <v>323536325.53000003</v>
      </c>
      <c r="E1328" s="10">
        <f>D1327*BT[[#This Row],[Variazione percentuale]]</f>
        <v>-426903.56679146003</v>
      </c>
      <c r="F1328" s="11">
        <f>BT[[#This Row],[AUM]]-D1327</f>
        <v>-366228.93999999762</v>
      </c>
      <c r="G1328" s="11">
        <f>BT[[#This Row],[∆ AUM]]-BT[[#This Row],[effetto mercato]]</f>
        <v>60674.626791462419</v>
      </c>
    </row>
    <row r="1329" spans="1:7">
      <c r="A1329" s="4">
        <v>43942</v>
      </c>
      <c r="B1329">
        <v>-0.19800000000000001</v>
      </c>
      <c r="C1329" s="6">
        <f>BT[[#This Row],[Variaz]]/100</f>
        <v>-1.98E-3</v>
      </c>
      <c r="D1329" s="10">
        <f>AUM[[#This Row],[ Etica Obbligazionario Breve Termine]]</f>
        <v>323035637.37</v>
      </c>
      <c r="E1329" s="10">
        <f>D1328*BT[[#This Row],[Variazione percentuale]]</f>
        <v>-640601.92454940011</v>
      </c>
      <c r="F1329" s="11">
        <f>BT[[#This Row],[AUM]]-D1328</f>
        <v>-500688.16000002623</v>
      </c>
      <c r="G1329" s="11">
        <f>BT[[#This Row],[∆ AUM]]-BT[[#This Row],[effetto mercato]]</f>
        <v>139913.76454937388</v>
      </c>
    </row>
    <row r="1330" spans="1:7">
      <c r="A1330" s="4">
        <v>43943</v>
      </c>
      <c r="B1330">
        <v>8.2600000000000007E-2</v>
      </c>
      <c r="C1330" s="6">
        <f>BT[[#This Row],[Variaz]]/100</f>
        <v>8.2600000000000002E-4</v>
      </c>
      <c r="D1330" s="10">
        <f>AUM[[#This Row],[ Etica Obbligazionario Breve Termine]]</f>
        <v>323830075.77999997</v>
      </c>
      <c r="E1330" s="10">
        <f>D1329*BT[[#This Row],[Variazione percentuale]]</f>
        <v>266827.43646762002</v>
      </c>
      <c r="F1330" s="11">
        <f>BT[[#This Row],[AUM]]-D1329</f>
        <v>794438.40999996662</v>
      </c>
      <c r="G1330" s="11">
        <f>BT[[#This Row],[∆ AUM]]-BT[[#This Row],[effetto mercato]]</f>
        <v>527610.97353234654</v>
      </c>
    </row>
    <row r="1331" spans="1:7">
      <c r="A1331" s="4">
        <v>43944</v>
      </c>
      <c r="B1331">
        <v>0.1321</v>
      </c>
      <c r="C1331" s="6">
        <f>BT[[#This Row],[Variaz]]/100</f>
        <v>1.3209999999999999E-3</v>
      </c>
      <c r="D1331" s="10">
        <f>AUM[[#This Row],[ Etica Obbligazionario Breve Termine]]</f>
        <v>324742870.26999998</v>
      </c>
      <c r="E1331" s="10">
        <f>D1330*BT[[#This Row],[Variazione percentuale]]</f>
        <v>427779.53010537993</v>
      </c>
      <c r="F1331" s="11">
        <f>BT[[#This Row],[AUM]]-D1330</f>
        <v>912794.49000000954</v>
      </c>
      <c r="G1331" s="11">
        <f>BT[[#This Row],[∆ AUM]]-BT[[#This Row],[effetto mercato]]</f>
        <v>485014.9598946296</v>
      </c>
    </row>
    <row r="1332" spans="1:7">
      <c r="A1332" s="4">
        <v>43945</v>
      </c>
      <c r="B1332">
        <v>0.11550000000000001</v>
      </c>
      <c r="C1332" s="6">
        <f>BT[[#This Row],[Variaz]]/100</f>
        <v>1.155E-3</v>
      </c>
      <c r="D1332" s="10">
        <f>AUM[[#This Row],[ Etica Obbligazionario Breve Termine]]</f>
        <v>325007233.37</v>
      </c>
      <c r="E1332" s="10">
        <f>D1331*BT[[#This Row],[Variazione percentuale]]</f>
        <v>375078.01516184997</v>
      </c>
      <c r="F1332" s="11">
        <f>BT[[#This Row],[AUM]]-D1331</f>
        <v>264363.10000002384</v>
      </c>
      <c r="G1332" s="11">
        <f>BT[[#This Row],[∆ AUM]]-BT[[#This Row],[effetto mercato]]</f>
        <v>-110714.91516182612</v>
      </c>
    </row>
    <row r="1333" spans="1:7">
      <c r="A1333" s="4">
        <v>43948</v>
      </c>
      <c r="B1333">
        <v>0.1318</v>
      </c>
      <c r="C1333" s="6">
        <f>BT[[#This Row],[Variaz]]/100</f>
        <v>1.3179999999999999E-3</v>
      </c>
      <c r="D1333" s="10">
        <f>AUM[[#This Row],[ Etica Obbligazionario Breve Termine]]</f>
        <v>325465823.49000001</v>
      </c>
      <c r="E1333" s="10">
        <f>D1332*BT[[#This Row],[Variazione percentuale]]</f>
        <v>428359.53358166001</v>
      </c>
      <c r="F1333" s="11">
        <f>BT[[#This Row],[AUM]]-D1332</f>
        <v>458590.12000000477</v>
      </c>
      <c r="G1333" s="11">
        <f>BT[[#This Row],[∆ AUM]]-BT[[#This Row],[effetto mercato]]</f>
        <v>30230.586418344756</v>
      </c>
    </row>
    <row r="1334" spans="1:7">
      <c r="A1334" s="4">
        <v>43949</v>
      </c>
      <c r="B1334">
        <v>9.8699999999999996E-2</v>
      </c>
      <c r="C1334" s="6">
        <f>BT[[#This Row],[Variaz]]/100</f>
        <v>9.8700000000000003E-4</v>
      </c>
      <c r="D1334" s="10">
        <f>AUM[[#This Row],[ Etica Obbligazionario Breve Termine]]</f>
        <v>325588653.14999998</v>
      </c>
      <c r="E1334" s="10">
        <f>D1333*BT[[#This Row],[Variazione percentuale]]</f>
        <v>321234.76778463001</v>
      </c>
      <c r="F1334" s="11">
        <f>BT[[#This Row],[AUM]]-D1333</f>
        <v>122829.65999996662</v>
      </c>
      <c r="G1334" s="11">
        <f>BT[[#This Row],[∆ AUM]]-BT[[#This Row],[effetto mercato]]</f>
        <v>-198405.10778466339</v>
      </c>
    </row>
    <row r="1335" spans="1:7">
      <c r="A1335" s="4">
        <v>43950</v>
      </c>
      <c r="B1335">
        <v>3.2899999999999999E-2</v>
      </c>
      <c r="C1335" s="6">
        <f>BT[[#This Row],[Variaz]]/100</f>
        <v>3.2899999999999997E-4</v>
      </c>
      <c r="D1335" s="10">
        <f>AUM[[#This Row],[ Etica Obbligazionario Breve Termine]]</f>
        <v>325647948.64999998</v>
      </c>
      <c r="E1335" s="10">
        <f>D1334*BT[[#This Row],[Variazione percentuale]]</f>
        <v>107118.66688634998</v>
      </c>
      <c r="F1335" s="11">
        <f>BT[[#This Row],[AUM]]-D1334</f>
        <v>59295.5</v>
      </c>
      <c r="G1335" s="11">
        <f>BT[[#This Row],[∆ AUM]]-BT[[#This Row],[effetto mercato]]</f>
        <v>-47823.16688634998</v>
      </c>
    </row>
    <row r="1336" spans="1:7">
      <c r="A1336" s="4">
        <v>43951</v>
      </c>
      <c r="B1336">
        <v>9.8599999999999993E-2</v>
      </c>
      <c r="C1336" s="6">
        <f>BT[[#This Row],[Variaz]]/100</f>
        <v>9.859999999999999E-4</v>
      </c>
      <c r="D1336" s="10">
        <f>AUM[[#This Row],[ Etica Obbligazionario Breve Termine]]</f>
        <v>325915061.94</v>
      </c>
      <c r="E1336" s="10">
        <f>D1335*BT[[#This Row],[Variazione percentuale]]</f>
        <v>321088.87736889994</v>
      </c>
      <c r="F1336" s="11">
        <f>BT[[#This Row],[AUM]]-D1335</f>
        <v>267113.29000002146</v>
      </c>
      <c r="G1336" s="11">
        <f>BT[[#This Row],[∆ AUM]]-BT[[#This Row],[effetto mercato]]</f>
        <v>-53975.587368878478</v>
      </c>
    </row>
    <row r="1337" spans="1:7">
      <c r="A1337" s="4">
        <v>43955</v>
      </c>
      <c r="B1337">
        <v>-6.5699999999999995E-2</v>
      </c>
      <c r="C1337" s="6">
        <f>BT[[#This Row],[Variaz]]/100</f>
        <v>-6.5699999999999992E-4</v>
      </c>
      <c r="D1337" s="10">
        <f>AUM[[#This Row],[ Etica Obbligazionario Breve Termine]]</f>
        <v>325784745.63999999</v>
      </c>
      <c r="E1337" s="10">
        <f>D1336*BT[[#This Row],[Variazione percentuale]]</f>
        <v>-214126.19569457998</v>
      </c>
      <c r="F1337" s="11">
        <f>BT[[#This Row],[AUM]]-D1336</f>
        <v>-130316.30000001192</v>
      </c>
      <c r="G1337" s="11">
        <f>BT[[#This Row],[∆ AUM]]-BT[[#This Row],[effetto mercato]]</f>
        <v>83809.895694568055</v>
      </c>
    </row>
    <row r="1338" spans="1:7">
      <c r="A1338" s="4">
        <v>43956</v>
      </c>
      <c r="B1338">
        <v>-8.2100000000000006E-2</v>
      </c>
      <c r="C1338" s="6">
        <f>BT[[#This Row],[Variaz]]/100</f>
        <v>-8.2100000000000012E-4</v>
      </c>
      <c r="D1338" s="10">
        <f>AUM[[#This Row],[ Etica Obbligazionario Breve Termine]]</f>
        <v>325546726.18000001</v>
      </c>
      <c r="E1338" s="10">
        <f>D1337*BT[[#This Row],[Variazione percentuale]]</f>
        <v>-267469.27617044002</v>
      </c>
      <c r="F1338" s="11">
        <f>BT[[#This Row],[AUM]]-D1337</f>
        <v>-238019.45999997854</v>
      </c>
      <c r="G1338" s="11">
        <f>BT[[#This Row],[∆ AUM]]-BT[[#This Row],[effetto mercato]]</f>
        <v>29449.816170461476</v>
      </c>
    </row>
    <row r="1339" spans="1:7">
      <c r="A1339" s="4">
        <v>43957</v>
      </c>
      <c r="B1339">
        <v>-4.9299999999999997E-2</v>
      </c>
      <c r="C1339" s="6">
        <f>BT[[#This Row],[Variaz]]/100</f>
        <v>-4.9299999999999995E-4</v>
      </c>
      <c r="D1339" s="10">
        <f>AUM[[#This Row],[ Etica Obbligazionario Breve Termine]]</f>
        <v>325509507.27000004</v>
      </c>
      <c r="E1339" s="10">
        <f>D1338*BT[[#This Row],[Variazione percentuale]]</f>
        <v>-160494.53600673997</v>
      </c>
      <c r="F1339" s="11">
        <f>BT[[#This Row],[AUM]]-D1338</f>
        <v>-37218.909999966621</v>
      </c>
      <c r="G1339" s="11">
        <f>BT[[#This Row],[∆ AUM]]-BT[[#This Row],[effetto mercato]]</f>
        <v>123275.62600677335</v>
      </c>
    </row>
    <row r="1340" spans="1:7">
      <c r="A1340" s="4">
        <v>43958</v>
      </c>
      <c r="B1340">
        <v>1.6400000000000001E-2</v>
      </c>
      <c r="C1340" s="6">
        <f>BT[[#This Row],[Variaz]]/100</f>
        <v>1.64E-4</v>
      </c>
      <c r="D1340" s="10">
        <f>AUM[[#This Row],[ Etica Obbligazionario Breve Termine]]</f>
        <v>325888747.81</v>
      </c>
      <c r="E1340" s="10">
        <f>D1339*BT[[#This Row],[Variazione percentuale]]</f>
        <v>53383.559192280009</v>
      </c>
      <c r="F1340" s="11">
        <f>BT[[#This Row],[AUM]]-D1339</f>
        <v>379240.53999996185</v>
      </c>
      <c r="G1340" s="11">
        <f>BT[[#This Row],[∆ AUM]]-BT[[#This Row],[effetto mercato]]</f>
        <v>325856.98080768186</v>
      </c>
    </row>
    <row r="1341" spans="1:7">
      <c r="A1341" s="4">
        <v>43959</v>
      </c>
      <c r="B1341">
        <v>9.8699999999999996E-2</v>
      </c>
      <c r="C1341" s="6">
        <f>BT[[#This Row],[Variaz]]/100</f>
        <v>9.8700000000000003E-4</v>
      </c>
      <c r="D1341" s="10">
        <f>AUM[[#This Row],[ Etica Obbligazionario Breve Termine]]</f>
        <v>326229935.72000003</v>
      </c>
      <c r="E1341" s="10">
        <f>D1340*BT[[#This Row],[Variazione percentuale]]</f>
        <v>321652.19408847002</v>
      </c>
      <c r="F1341" s="11">
        <f>BT[[#This Row],[AUM]]-D1340</f>
        <v>341187.91000002623</v>
      </c>
      <c r="G1341" s="11">
        <f>BT[[#This Row],[∆ AUM]]-BT[[#This Row],[effetto mercato]]</f>
        <v>19535.71591155621</v>
      </c>
    </row>
    <row r="1342" spans="1:7">
      <c r="A1342" s="4">
        <v>43962</v>
      </c>
      <c r="B1342">
        <v>-1.6400000000000001E-2</v>
      </c>
      <c r="C1342" s="6">
        <f>BT[[#This Row],[Variaz]]/100</f>
        <v>-1.64E-4</v>
      </c>
      <c r="D1342" s="10">
        <f>AUM[[#This Row],[ Etica Obbligazionario Breve Termine]]</f>
        <v>326392314.56</v>
      </c>
      <c r="E1342" s="10">
        <f>D1341*BT[[#This Row],[Variazione percentuale]]</f>
        <v>-53501.709458080004</v>
      </c>
      <c r="F1342" s="11">
        <f>BT[[#This Row],[AUM]]-D1341</f>
        <v>162378.83999997377</v>
      </c>
      <c r="G1342" s="11">
        <f>BT[[#This Row],[∆ AUM]]-BT[[#This Row],[effetto mercato]]</f>
        <v>215880.54945805378</v>
      </c>
    </row>
    <row r="1343" spans="1:7">
      <c r="A1343" s="4">
        <v>43963</v>
      </c>
      <c r="B1343">
        <v>0</v>
      </c>
      <c r="C1343" s="6">
        <f>BT[[#This Row],[Variaz]]/100</f>
        <v>0</v>
      </c>
      <c r="D1343" s="10">
        <f>AUM[[#This Row],[ Etica Obbligazionario Breve Termine]]</f>
        <v>326504009.79999995</v>
      </c>
      <c r="E1343" s="10">
        <f>D1342*BT[[#This Row],[Variazione percentuale]]</f>
        <v>0</v>
      </c>
      <c r="F1343" s="11">
        <f>BT[[#This Row],[AUM]]-D1342</f>
        <v>111695.23999994993</v>
      </c>
      <c r="G1343" s="11">
        <f>BT[[#This Row],[∆ AUM]]-BT[[#This Row],[effetto mercato]]</f>
        <v>111695.23999994993</v>
      </c>
    </row>
    <row r="1344" spans="1:7">
      <c r="A1344" s="4">
        <v>43964</v>
      </c>
      <c r="B1344">
        <v>4.9299999999999997E-2</v>
      </c>
      <c r="C1344" s="6">
        <f>BT[[#This Row],[Variaz]]/100</f>
        <v>4.9299999999999995E-4</v>
      </c>
      <c r="D1344" s="10">
        <f>AUM[[#This Row],[ Etica Obbligazionario Breve Termine]]</f>
        <v>326589781.01999998</v>
      </c>
      <c r="E1344" s="10">
        <f>D1343*BT[[#This Row],[Variazione percentuale]]</f>
        <v>160966.47683139995</v>
      </c>
      <c r="F1344" s="11">
        <f>BT[[#This Row],[AUM]]-D1343</f>
        <v>85771.22000002861</v>
      </c>
      <c r="G1344" s="11">
        <f>BT[[#This Row],[∆ AUM]]-BT[[#This Row],[effetto mercato]]</f>
        <v>-75195.256831371342</v>
      </c>
    </row>
    <row r="1345" spans="1:7">
      <c r="A1345" s="4">
        <v>43965</v>
      </c>
      <c r="B1345">
        <v>-3.2800000000000003E-2</v>
      </c>
      <c r="C1345" s="6">
        <f>BT[[#This Row],[Variaz]]/100</f>
        <v>-3.28E-4</v>
      </c>
      <c r="D1345" s="10">
        <f>AUM[[#This Row],[ Etica Obbligazionario Breve Termine]]</f>
        <v>326765536.02999997</v>
      </c>
      <c r="E1345" s="10">
        <f>D1344*BT[[#This Row],[Variazione percentuale]]</f>
        <v>-107121.44817455999</v>
      </c>
      <c r="F1345" s="11">
        <f>BT[[#This Row],[AUM]]-D1344</f>
        <v>175755.00999999046</v>
      </c>
      <c r="G1345" s="11">
        <f>BT[[#This Row],[∆ AUM]]-BT[[#This Row],[effetto mercato]]</f>
        <v>282876.45817455044</v>
      </c>
    </row>
    <row r="1346" spans="1:7">
      <c r="A1346" s="4">
        <v>43966</v>
      </c>
      <c r="B1346">
        <v>-4.9299999999999997E-2</v>
      </c>
      <c r="C1346" s="6">
        <f>BT[[#This Row],[Variaz]]/100</f>
        <v>-4.9299999999999995E-4</v>
      </c>
      <c r="D1346" s="10">
        <f>AUM[[#This Row],[ Etica Obbligazionario Breve Termine]]</f>
        <v>326545087.96000004</v>
      </c>
      <c r="E1346" s="10">
        <f>D1345*BT[[#This Row],[Variazione percentuale]]</f>
        <v>-161095.40926278997</v>
      </c>
      <c r="F1346" s="11">
        <f>BT[[#This Row],[AUM]]-D1345</f>
        <v>-220448.06999993324</v>
      </c>
      <c r="G1346" s="11">
        <f>BT[[#This Row],[∆ AUM]]-BT[[#This Row],[effetto mercato]]</f>
        <v>-59352.660737143276</v>
      </c>
    </row>
    <row r="1347" spans="1:7">
      <c r="A1347" s="4">
        <v>43969</v>
      </c>
      <c r="B1347">
        <v>0.1479</v>
      </c>
      <c r="C1347" s="6">
        <f>BT[[#This Row],[Variaz]]/100</f>
        <v>1.4790000000000001E-3</v>
      </c>
      <c r="D1347" s="10">
        <f>AUM[[#This Row],[ Etica Obbligazionario Breve Termine]]</f>
        <v>327136933.70000005</v>
      </c>
      <c r="E1347" s="10">
        <f>D1346*BT[[#This Row],[Variazione percentuale]]</f>
        <v>482960.18509284005</v>
      </c>
      <c r="F1347" s="11">
        <f>BT[[#This Row],[AUM]]-D1346</f>
        <v>591845.74000000954</v>
      </c>
      <c r="G1347" s="11">
        <f>BT[[#This Row],[∆ AUM]]-BT[[#This Row],[effetto mercato]]</f>
        <v>108885.55490716948</v>
      </c>
    </row>
    <row r="1348" spans="1:7">
      <c r="A1348" s="4">
        <v>43970</v>
      </c>
      <c r="B1348">
        <v>6.5600000000000006E-2</v>
      </c>
      <c r="C1348" s="6">
        <f>BT[[#This Row],[Variaz]]/100</f>
        <v>6.5600000000000001E-4</v>
      </c>
      <c r="D1348" s="10">
        <f>AUM[[#This Row],[ Etica Obbligazionario Breve Termine]]</f>
        <v>326210056.05000001</v>
      </c>
      <c r="E1348" s="10">
        <f>D1347*BT[[#This Row],[Variazione percentuale]]</f>
        <v>214601.82850720003</v>
      </c>
      <c r="F1348" s="11">
        <f>BT[[#This Row],[AUM]]-D1347</f>
        <v>-926877.65000003576</v>
      </c>
      <c r="G1348" s="11">
        <f>BT[[#This Row],[∆ AUM]]-BT[[#This Row],[effetto mercato]]</f>
        <v>-1141479.4785072359</v>
      </c>
    </row>
    <row r="1349" spans="1:7">
      <c r="A1349" s="4">
        <v>43971</v>
      </c>
      <c r="B1349">
        <v>1.6400000000000001E-2</v>
      </c>
      <c r="C1349" s="6">
        <f>BT[[#This Row],[Variaz]]/100</f>
        <v>1.64E-4</v>
      </c>
      <c r="D1349" s="10">
        <f>AUM[[#This Row],[ Etica Obbligazionario Breve Termine]]</f>
        <v>326228686.63999999</v>
      </c>
      <c r="E1349" s="10">
        <f>D1348*BT[[#This Row],[Variazione percentuale]]</f>
        <v>53498.449192200002</v>
      </c>
      <c r="F1349" s="11">
        <f>BT[[#This Row],[AUM]]-D1348</f>
        <v>18630.589999973774</v>
      </c>
      <c r="G1349" s="11">
        <f>BT[[#This Row],[∆ AUM]]-BT[[#This Row],[effetto mercato]]</f>
        <v>-34867.859192226228</v>
      </c>
    </row>
    <row r="1350" spans="1:7">
      <c r="A1350" s="4">
        <v>43972</v>
      </c>
      <c r="B1350">
        <v>0</v>
      </c>
      <c r="C1350" s="6">
        <f>BT[[#This Row],[Variaz]]/100</f>
        <v>0</v>
      </c>
      <c r="D1350" s="10">
        <f>AUM[[#This Row],[ Etica Obbligazionario Breve Termine]]</f>
        <v>326220305.49000001</v>
      </c>
      <c r="E1350" s="10">
        <f>D1349*BT[[#This Row],[Variazione percentuale]]</f>
        <v>0</v>
      </c>
      <c r="F1350" s="11">
        <f>BT[[#This Row],[AUM]]-D1349</f>
        <v>-8381.1499999761581</v>
      </c>
      <c r="G1350" s="11">
        <f>BT[[#This Row],[∆ AUM]]-BT[[#This Row],[effetto mercato]]</f>
        <v>-8381.1499999761581</v>
      </c>
    </row>
    <row r="1351" spans="1:7">
      <c r="A1351" s="4">
        <v>43973</v>
      </c>
      <c r="B1351">
        <v>0</v>
      </c>
      <c r="C1351" s="6">
        <f>BT[[#This Row],[Variaz]]/100</f>
        <v>0</v>
      </c>
      <c r="D1351" s="10">
        <f>AUM[[#This Row],[ Etica Obbligazionario Breve Termine]]</f>
        <v>326065873.13999999</v>
      </c>
      <c r="E1351" s="10">
        <f>D1350*BT[[#This Row],[Variazione percentuale]]</f>
        <v>0</v>
      </c>
      <c r="F1351" s="11">
        <f>BT[[#This Row],[AUM]]-D1350</f>
        <v>-154432.35000002384</v>
      </c>
      <c r="G1351" s="11">
        <f>BT[[#This Row],[∆ AUM]]-BT[[#This Row],[effetto mercato]]</f>
        <v>-154432.35000002384</v>
      </c>
    </row>
    <row r="1352" spans="1:7">
      <c r="A1352" s="4">
        <v>43976</v>
      </c>
      <c r="B1352">
        <v>1.6400000000000001E-2</v>
      </c>
      <c r="C1352" s="6">
        <f>BT[[#This Row],[Variaz]]/100</f>
        <v>1.64E-4</v>
      </c>
      <c r="D1352" s="10">
        <f>AUM[[#This Row],[ Etica Obbligazionario Breve Termine]]</f>
        <v>326133083.69</v>
      </c>
      <c r="E1352" s="10">
        <f>D1351*BT[[#This Row],[Variazione percentuale]]</f>
        <v>53474.803194959997</v>
      </c>
      <c r="F1352" s="11">
        <f>BT[[#This Row],[AUM]]-D1351</f>
        <v>67210.550000011921</v>
      </c>
      <c r="G1352" s="11">
        <f>BT[[#This Row],[∆ AUM]]-BT[[#This Row],[effetto mercato]]</f>
        <v>13735.746805051924</v>
      </c>
    </row>
    <row r="1353" spans="1:7">
      <c r="A1353" s="4">
        <v>43977</v>
      </c>
      <c r="B1353">
        <v>1.6400000000000001E-2</v>
      </c>
      <c r="C1353" s="6">
        <f>BT[[#This Row],[Variaz]]/100</f>
        <v>1.64E-4</v>
      </c>
      <c r="D1353" s="10">
        <f>AUM[[#This Row],[ Etica Obbligazionario Breve Termine]]</f>
        <v>326289434.96999997</v>
      </c>
      <c r="E1353" s="10">
        <f>D1352*BT[[#This Row],[Variazione percentuale]]</f>
        <v>53485.825725160001</v>
      </c>
      <c r="F1353" s="11">
        <f>BT[[#This Row],[AUM]]-D1352</f>
        <v>156351.27999997139</v>
      </c>
      <c r="G1353" s="11">
        <f>BT[[#This Row],[∆ AUM]]-BT[[#This Row],[effetto mercato]]</f>
        <v>102865.45427481139</v>
      </c>
    </row>
    <row r="1354" spans="1:7">
      <c r="A1354" s="4">
        <v>43978</v>
      </c>
      <c r="B1354">
        <v>6.5600000000000006E-2</v>
      </c>
      <c r="C1354" s="6">
        <f>BT[[#This Row],[Variaz]]/100</f>
        <v>6.5600000000000001E-4</v>
      </c>
      <c r="D1354" s="10">
        <f>AUM[[#This Row],[ Etica Obbligazionario Breve Termine]]</f>
        <v>326492930.94999999</v>
      </c>
      <c r="E1354" s="10">
        <f>D1353*BT[[#This Row],[Variazione percentuale]]</f>
        <v>214045.86934031997</v>
      </c>
      <c r="F1354" s="11">
        <f>BT[[#This Row],[AUM]]-D1353</f>
        <v>203495.98000001907</v>
      </c>
      <c r="G1354" s="11">
        <f>BT[[#This Row],[∆ AUM]]-BT[[#This Row],[effetto mercato]]</f>
        <v>-10549.889340300899</v>
      </c>
    </row>
    <row r="1355" spans="1:7">
      <c r="A1355" s="4">
        <v>43979</v>
      </c>
      <c r="B1355">
        <v>4.9099999999999998E-2</v>
      </c>
      <c r="C1355" s="6">
        <f>BT[[#This Row],[Variaz]]/100</f>
        <v>4.9100000000000001E-4</v>
      </c>
      <c r="D1355" s="10">
        <f>AUM[[#This Row],[ Etica Obbligazionario Breve Termine]]</f>
        <v>326771149.09000003</v>
      </c>
      <c r="E1355" s="10">
        <f>D1354*BT[[#This Row],[Variazione percentuale]]</f>
        <v>160308.02909644999</v>
      </c>
      <c r="F1355" s="11">
        <f>BT[[#This Row],[AUM]]-D1354</f>
        <v>278218.1400000453</v>
      </c>
      <c r="G1355" s="11">
        <f>BT[[#This Row],[∆ AUM]]-BT[[#This Row],[effetto mercato]]</f>
        <v>117910.11090359531</v>
      </c>
    </row>
    <row r="1356" spans="1:7">
      <c r="A1356" s="4">
        <v>43980</v>
      </c>
      <c r="B1356">
        <v>-3.27E-2</v>
      </c>
      <c r="C1356" s="6">
        <f>BT[[#This Row],[Variaz]]/100</f>
        <v>-3.2699999999999998E-4</v>
      </c>
      <c r="D1356" s="10">
        <f>AUM[[#This Row],[ Etica Obbligazionario Breve Termine]]</f>
        <v>326292057.53999996</v>
      </c>
      <c r="E1356" s="10">
        <f>D1355*BT[[#This Row],[Variazione percentuale]]</f>
        <v>-106854.16575243001</v>
      </c>
      <c r="F1356" s="11">
        <f>BT[[#This Row],[AUM]]-D1355</f>
        <v>-479091.55000007153</v>
      </c>
      <c r="G1356" s="11">
        <f>BT[[#This Row],[∆ AUM]]-BT[[#This Row],[effetto mercato]]</f>
        <v>-372237.38424764154</v>
      </c>
    </row>
    <row r="1357" spans="1:7">
      <c r="A1357" s="4">
        <v>43983</v>
      </c>
      <c r="B1357">
        <v>3.2800000000000003E-2</v>
      </c>
      <c r="C1357" s="6">
        <f>BT[[#This Row],[Variaz]]/100</f>
        <v>3.28E-4</v>
      </c>
      <c r="D1357" s="10">
        <f>AUM[[#This Row],[ Etica Obbligazionario Breve Termine]]</f>
        <v>323072664.36000001</v>
      </c>
      <c r="E1357" s="10">
        <f>D1356*BT[[#This Row],[Variazione percentuale]]</f>
        <v>107023.79487311999</v>
      </c>
      <c r="F1357" s="11">
        <f>BT[[#This Row],[AUM]]-D1356</f>
        <v>-3219393.1799999475</v>
      </c>
      <c r="G1357" s="11">
        <f>BT[[#This Row],[∆ AUM]]-BT[[#This Row],[effetto mercato]]</f>
        <v>-3326416.9748730673</v>
      </c>
    </row>
    <row r="1358" spans="1:7">
      <c r="A1358" s="4">
        <v>43985</v>
      </c>
      <c r="B1358">
        <v>0</v>
      </c>
      <c r="C1358" s="6">
        <f>BT[[#This Row],[Variaz]]/100</f>
        <v>0</v>
      </c>
      <c r="D1358" s="10">
        <f>AUM[[#This Row],[ Etica Obbligazionario Breve Termine]]</f>
        <v>322700896.24000001</v>
      </c>
      <c r="E1358" s="10">
        <f>D1357*BT[[#This Row],[Variazione percentuale]]</f>
        <v>0</v>
      </c>
      <c r="F1358" s="11">
        <f>BT[[#This Row],[AUM]]-D1357</f>
        <v>-371768.12000000477</v>
      </c>
      <c r="G1358" s="11">
        <f>BT[[#This Row],[∆ AUM]]-BT[[#This Row],[effetto mercato]]</f>
        <v>-371768.12000000477</v>
      </c>
    </row>
    <row r="1359" spans="1:7">
      <c r="A1359" s="4">
        <v>43986</v>
      </c>
      <c r="B1359">
        <v>0.13100000000000001</v>
      </c>
      <c r="C1359" s="6">
        <f>BT[[#This Row],[Variaz]]/100</f>
        <v>1.31E-3</v>
      </c>
      <c r="D1359" s="10">
        <f>AUM[[#This Row],[ Etica Obbligazionario Breve Termine]]</f>
        <v>323086617.88</v>
      </c>
      <c r="E1359" s="10">
        <f>D1358*BT[[#This Row],[Variazione percentuale]]</f>
        <v>422738.17407439998</v>
      </c>
      <c r="F1359" s="11">
        <f>BT[[#This Row],[AUM]]-D1358</f>
        <v>385721.63999998569</v>
      </c>
      <c r="G1359" s="11">
        <f>BT[[#This Row],[∆ AUM]]-BT[[#This Row],[effetto mercato]]</f>
        <v>-37016.534074414289</v>
      </c>
    </row>
    <row r="1360" spans="1:7">
      <c r="A1360" s="4">
        <v>43987</v>
      </c>
      <c r="B1360">
        <v>4.9099999999999998E-2</v>
      </c>
      <c r="C1360" s="6">
        <f>BT[[#This Row],[Variaz]]/100</f>
        <v>4.9100000000000001E-4</v>
      </c>
      <c r="D1360" s="10">
        <f>AUM[[#This Row],[ Etica Obbligazionario Breve Termine]]</f>
        <v>323099580</v>
      </c>
      <c r="E1360" s="10">
        <f>D1359*BT[[#This Row],[Variazione percentuale]]</f>
        <v>158635.52937907999</v>
      </c>
      <c r="F1360" s="11">
        <f>BT[[#This Row],[AUM]]-D1359</f>
        <v>12962.120000004768</v>
      </c>
      <c r="G1360" s="11">
        <f>BT[[#This Row],[∆ AUM]]-BT[[#This Row],[effetto mercato]]</f>
        <v>-145673.40937907522</v>
      </c>
    </row>
    <row r="1361" spans="1:7">
      <c r="A1361" s="4">
        <v>43990</v>
      </c>
      <c r="B1361">
        <v>3.27E-2</v>
      </c>
      <c r="C1361" s="6">
        <f>BT[[#This Row],[Variaz]]/100</f>
        <v>3.2699999999999998E-4</v>
      </c>
      <c r="D1361" s="10">
        <f>AUM[[#This Row],[ Etica Obbligazionario Breve Termine]]</f>
        <v>323724119.58000004</v>
      </c>
      <c r="E1361" s="10">
        <f>D1360*BT[[#This Row],[Variazione percentuale]]</f>
        <v>105653.56266</v>
      </c>
      <c r="F1361" s="11">
        <f>BT[[#This Row],[AUM]]-D1360</f>
        <v>624539.58000004292</v>
      </c>
      <c r="G1361" s="11">
        <f>BT[[#This Row],[∆ AUM]]-BT[[#This Row],[effetto mercato]]</f>
        <v>518886.01734004292</v>
      </c>
    </row>
    <row r="1362" spans="1:7">
      <c r="A1362" s="4">
        <v>43991</v>
      </c>
      <c r="B1362">
        <v>-4.9000000000000002E-2</v>
      </c>
      <c r="C1362" s="6">
        <f>BT[[#This Row],[Variaz]]/100</f>
        <v>-4.8999999999999998E-4</v>
      </c>
      <c r="D1362" s="10">
        <f>AUM[[#This Row],[ Etica Obbligazionario Breve Termine]]</f>
        <v>323585544.37</v>
      </c>
      <c r="E1362" s="10">
        <f>D1361*BT[[#This Row],[Variazione percentuale]]</f>
        <v>-158624.81859420001</v>
      </c>
      <c r="F1362" s="11">
        <f>BT[[#This Row],[AUM]]-D1361</f>
        <v>-138575.21000003815</v>
      </c>
      <c r="G1362" s="11">
        <f>BT[[#This Row],[∆ AUM]]-BT[[#This Row],[effetto mercato]]</f>
        <v>20049.608594161866</v>
      </c>
    </row>
    <row r="1363" spans="1:7">
      <c r="A1363" s="4">
        <v>43992</v>
      </c>
      <c r="B1363">
        <v>-4.9000000000000002E-2</v>
      </c>
      <c r="C1363" s="6">
        <f>BT[[#This Row],[Variaz]]/100</f>
        <v>-4.8999999999999998E-4</v>
      </c>
      <c r="D1363" s="10">
        <f>AUM[[#This Row],[ Etica Obbligazionario Breve Termine]]</f>
        <v>323414920.49000001</v>
      </c>
      <c r="E1363" s="10">
        <f>D1362*BT[[#This Row],[Variazione percentuale]]</f>
        <v>-158556.9167413</v>
      </c>
      <c r="F1363" s="11">
        <f>BT[[#This Row],[AUM]]-D1362</f>
        <v>-170623.87999999523</v>
      </c>
      <c r="G1363" s="11">
        <f>BT[[#This Row],[∆ AUM]]-BT[[#This Row],[effetto mercato]]</f>
        <v>-12066.963258695236</v>
      </c>
    </row>
    <row r="1364" spans="1:7">
      <c r="A1364" s="4">
        <v>43993</v>
      </c>
      <c r="B1364">
        <v>1.6400000000000001E-2</v>
      </c>
      <c r="C1364" s="6">
        <f>BT[[#This Row],[Variaz]]/100</f>
        <v>1.64E-4</v>
      </c>
      <c r="D1364" s="10">
        <f>AUM[[#This Row],[ Etica Obbligazionario Breve Termine]]</f>
        <v>323680752.06999999</v>
      </c>
      <c r="E1364" s="10">
        <f>D1363*BT[[#This Row],[Variazione percentuale]]</f>
        <v>53040.04696036</v>
      </c>
      <c r="F1364" s="11">
        <f>BT[[#This Row],[AUM]]-D1363</f>
        <v>265831.57999998331</v>
      </c>
      <c r="G1364" s="11">
        <f>BT[[#This Row],[∆ AUM]]-BT[[#This Row],[effetto mercato]]</f>
        <v>212791.53303962332</v>
      </c>
    </row>
    <row r="1365" spans="1:7">
      <c r="A1365" s="4">
        <v>43994</v>
      </c>
      <c r="B1365">
        <v>3.27E-2</v>
      </c>
      <c r="C1365" s="6">
        <f>BT[[#This Row],[Variaz]]/100</f>
        <v>3.2699999999999998E-4</v>
      </c>
      <c r="D1365" s="10">
        <f>AUM[[#This Row],[ Etica Obbligazionario Breve Termine]]</f>
        <v>324279651.64999998</v>
      </c>
      <c r="E1365" s="10">
        <f>D1364*BT[[#This Row],[Variazione percentuale]]</f>
        <v>105843.60592688998</v>
      </c>
      <c r="F1365" s="11">
        <f>BT[[#This Row],[AUM]]-D1364</f>
        <v>598899.57999998331</v>
      </c>
      <c r="G1365" s="11">
        <f>BT[[#This Row],[∆ AUM]]-BT[[#This Row],[effetto mercato]]</f>
        <v>493055.97407309333</v>
      </c>
    </row>
    <row r="1366" spans="1:7">
      <c r="A1366" s="4">
        <v>43997</v>
      </c>
      <c r="B1366">
        <v>1.6299999999999999E-2</v>
      </c>
      <c r="C1366" s="6">
        <f>BT[[#This Row],[Variaz]]/100</f>
        <v>1.6299999999999998E-4</v>
      </c>
      <c r="D1366" s="10">
        <f>AUM[[#This Row],[ Etica Obbligazionario Breve Termine]]</f>
        <v>324168560.45999998</v>
      </c>
      <c r="E1366" s="10">
        <f>D1365*BT[[#This Row],[Variazione percentuale]]</f>
        <v>52857.583218949992</v>
      </c>
      <c r="F1366" s="11">
        <f>BT[[#This Row],[AUM]]-D1365</f>
        <v>-111091.18999999762</v>
      </c>
      <c r="G1366" s="11">
        <f>BT[[#This Row],[∆ AUM]]-BT[[#This Row],[effetto mercato]]</f>
        <v>-163948.77321894761</v>
      </c>
    </row>
    <row r="1367" spans="1:7">
      <c r="A1367" s="4">
        <v>43998</v>
      </c>
      <c r="B1367">
        <v>9.8100000000000007E-2</v>
      </c>
      <c r="C1367" s="6">
        <f>BT[[#This Row],[Variaz]]/100</f>
        <v>9.810000000000001E-4</v>
      </c>
      <c r="D1367" s="10">
        <f>AUM[[#This Row],[ Etica Obbligazionario Breve Termine]]</f>
        <v>324352581.69</v>
      </c>
      <c r="E1367" s="10">
        <f>D1366*BT[[#This Row],[Variazione percentuale]]</f>
        <v>318009.35781126004</v>
      </c>
      <c r="F1367" s="11">
        <f>BT[[#This Row],[AUM]]-D1366</f>
        <v>184021.23000001907</v>
      </c>
      <c r="G1367" s="11">
        <f>BT[[#This Row],[∆ AUM]]-BT[[#This Row],[effetto mercato]]</f>
        <v>-133988.12781124096</v>
      </c>
    </row>
    <row r="1368" spans="1:7">
      <c r="A1368" s="4">
        <v>43999</v>
      </c>
      <c r="B1368">
        <v>-1.6299999999999999E-2</v>
      </c>
      <c r="C1368" s="6">
        <f>BT[[#This Row],[Variaz]]/100</f>
        <v>-1.6299999999999998E-4</v>
      </c>
      <c r="D1368" s="10">
        <f>AUM[[#This Row],[ Etica Obbligazionario Breve Termine]]</f>
        <v>323064760.63999999</v>
      </c>
      <c r="E1368" s="10">
        <f>D1367*BT[[#This Row],[Variazione percentuale]]</f>
        <v>-52869.470815469991</v>
      </c>
      <c r="F1368" s="11">
        <f>BT[[#This Row],[AUM]]-D1367</f>
        <v>-1287821.0500000119</v>
      </c>
      <c r="G1368" s="11">
        <f>BT[[#This Row],[∆ AUM]]-BT[[#This Row],[effetto mercato]]</f>
        <v>-1234951.5791845419</v>
      </c>
    </row>
    <row r="1369" spans="1:7">
      <c r="A1369" s="4">
        <v>44000</v>
      </c>
      <c r="B1369">
        <v>0</v>
      </c>
      <c r="C1369" s="6">
        <f>BT[[#This Row],[Variaz]]/100</f>
        <v>0</v>
      </c>
      <c r="D1369" s="10">
        <f>AUM[[#This Row],[ Etica Obbligazionario Breve Termine]]</f>
        <v>323289519.24000001</v>
      </c>
      <c r="E1369" s="10">
        <f>D1368*BT[[#This Row],[Variazione percentuale]]</f>
        <v>0</v>
      </c>
      <c r="F1369" s="11">
        <f>BT[[#This Row],[AUM]]-D1368</f>
        <v>224758.60000002384</v>
      </c>
      <c r="G1369" s="11">
        <f>BT[[#This Row],[∆ AUM]]-BT[[#This Row],[effetto mercato]]</f>
        <v>224758.60000002384</v>
      </c>
    </row>
    <row r="1370" spans="1:7">
      <c r="A1370" s="4">
        <v>44001</v>
      </c>
      <c r="B1370">
        <v>1.6299999999999999E-2</v>
      </c>
      <c r="C1370" s="6">
        <f>BT[[#This Row],[Variaz]]/100</f>
        <v>1.6299999999999998E-4</v>
      </c>
      <c r="D1370" s="10">
        <f>AUM[[#This Row],[ Etica Obbligazionario Breve Termine]]</f>
        <v>323424597.69999999</v>
      </c>
      <c r="E1370" s="10">
        <f>D1369*BT[[#This Row],[Variazione percentuale]]</f>
        <v>52696.191636119991</v>
      </c>
      <c r="F1370" s="11">
        <f>BT[[#This Row],[AUM]]-D1369</f>
        <v>135078.45999997854</v>
      </c>
      <c r="G1370" s="11">
        <f>BT[[#This Row],[∆ AUM]]-BT[[#This Row],[effetto mercato]]</f>
        <v>82382.268363858544</v>
      </c>
    </row>
    <row r="1371" spans="1:7">
      <c r="A1371" s="4">
        <v>44004</v>
      </c>
      <c r="B1371">
        <v>6.5299999999999997E-2</v>
      </c>
      <c r="C1371" s="6">
        <f>BT[[#This Row],[Variaz]]/100</f>
        <v>6.5299999999999993E-4</v>
      </c>
      <c r="D1371" s="10">
        <f>AUM[[#This Row],[ Etica Obbligazionario Breve Termine]]</f>
        <v>323818831.98000002</v>
      </c>
      <c r="E1371" s="10">
        <f>D1370*BT[[#This Row],[Variazione percentuale]]</f>
        <v>211196.26229809996</v>
      </c>
      <c r="F1371" s="11">
        <f>BT[[#This Row],[AUM]]-D1370</f>
        <v>394234.28000003099</v>
      </c>
      <c r="G1371" s="11">
        <f>BT[[#This Row],[∆ AUM]]-BT[[#This Row],[effetto mercato]]</f>
        <v>183038.01770193104</v>
      </c>
    </row>
    <row r="1372" spans="1:7">
      <c r="A1372" s="4">
        <v>44005</v>
      </c>
      <c r="B1372">
        <v>0</v>
      </c>
      <c r="C1372" s="6">
        <f>BT[[#This Row],[Variaz]]/100</f>
        <v>0</v>
      </c>
      <c r="D1372" s="10">
        <f>AUM[[#This Row],[ Etica Obbligazionario Breve Termine]]</f>
        <v>323774096.52999997</v>
      </c>
      <c r="E1372" s="10">
        <f>D1371*BT[[#This Row],[Variazione percentuale]]</f>
        <v>0</v>
      </c>
      <c r="F1372" s="11">
        <f>BT[[#This Row],[AUM]]-D1371</f>
        <v>-44735.450000047684</v>
      </c>
      <c r="G1372" s="11">
        <f>BT[[#This Row],[∆ AUM]]-BT[[#This Row],[effetto mercato]]</f>
        <v>-44735.450000047684</v>
      </c>
    </row>
    <row r="1373" spans="1:7">
      <c r="A1373" s="4">
        <v>44006</v>
      </c>
      <c r="B1373">
        <v>0</v>
      </c>
      <c r="C1373" s="6">
        <f>BT[[#This Row],[Variaz]]/100</f>
        <v>0</v>
      </c>
      <c r="D1373" s="10">
        <f>AUM[[#This Row],[ Etica Obbligazionario Breve Termine]]</f>
        <v>323767443.32999998</v>
      </c>
      <c r="E1373" s="10">
        <f>D1372*BT[[#This Row],[Variazione percentuale]]</f>
        <v>0</v>
      </c>
      <c r="F1373" s="11">
        <f>BT[[#This Row],[AUM]]-D1372</f>
        <v>-6653.1999999880791</v>
      </c>
      <c r="G1373" s="11">
        <f>BT[[#This Row],[∆ AUM]]-BT[[#This Row],[effetto mercato]]</f>
        <v>-6653.1999999880791</v>
      </c>
    </row>
    <row r="1374" spans="1:7">
      <c r="A1374" s="4">
        <v>44007</v>
      </c>
      <c r="B1374">
        <v>-4.9000000000000002E-2</v>
      </c>
      <c r="C1374" s="6">
        <f>BT[[#This Row],[Variaz]]/100</f>
        <v>-4.8999999999999998E-4</v>
      </c>
      <c r="D1374" s="10">
        <f>AUM[[#This Row],[ Etica Obbligazionario Breve Termine]]</f>
        <v>323626832.97000003</v>
      </c>
      <c r="E1374" s="10">
        <f>D1373*BT[[#This Row],[Variazione percentuale]]</f>
        <v>-158646.04723169998</v>
      </c>
      <c r="F1374" s="11">
        <f>BT[[#This Row],[AUM]]-D1373</f>
        <v>-140610.3599999547</v>
      </c>
      <c r="G1374" s="11">
        <f>BT[[#This Row],[∆ AUM]]-BT[[#This Row],[effetto mercato]]</f>
        <v>18035.68723174528</v>
      </c>
    </row>
    <row r="1375" spans="1:7">
      <c r="A1375" s="4">
        <v>44008</v>
      </c>
      <c r="B1375">
        <v>0</v>
      </c>
      <c r="C1375" s="6">
        <f>BT[[#This Row],[Variaz]]/100</f>
        <v>0</v>
      </c>
      <c r="D1375" s="10">
        <f>AUM[[#This Row],[ Etica Obbligazionario Breve Termine]]</f>
        <v>323845035.88</v>
      </c>
      <c r="E1375" s="10">
        <f>D1374*BT[[#This Row],[Variazione percentuale]]</f>
        <v>0</v>
      </c>
      <c r="F1375" s="11">
        <f>BT[[#This Row],[AUM]]-D1374</f>
        <v>218202.90999996662</v>
      </c>
      <c r="G1375" s="11">
        <f>BT[[#This Row],[∆ AUM]]-BT[[#This Row],[effetto mercato]]</f>
        <v>218202.90999996662</v>
      </c>
    </row>
    <row r="1376" spans="1:7">
      <c r="A1376" s="4">
        <v>44011</v>
      </c>
      <c r="B1376">
        <v>1.6299999999999999E-2</v>
      </c>
      <c r="C1376" s="6">
        <f>BT[[#This Row],[Variaz]]/100</f>
        <v>1.6299999999999998E-4</v>
      </c>
      <c r="D1376" s="10">
        <f>AUM[[#This Row],[ Etica Obbligazionario Breve Termine]]</f>
        <v>323902153.26999998</v>
      </c>
      <c r="E1376" s="10">
        <f>D1375*BT[[#This Row],[Variazione percentuale]]</f>
        <v>52786.740848439993</v>
      </c>
      <c r="F1376" s="11">
        <f>BT[[#This Row],[AUM]]-D1375</f>
        <v>57117.389999985695</v>
      </c>
      <c r="G1376" s="11">
        <f>BT[[#This Row],[∆ AUM]]-BT[[#This Row],[effetto mercato]]</f>
        <v>4330.6491515457019</v>
      </c>
    </row>
    <row r="1377" spans="1:7">
      <c r="A1377" s="4">
        <v>44012</v>
      </c>
      <c r="B1377">
        <v>1.6299999999999999E-2</v>
      </c>
      <c r="C1377" s="6">
        <f>BT[[#This Row],[Variaz]]/100</f>
        <v>1.6299999999999998E-4</v>
      </c>
      <c r="D1377" s="10">
        <f>AUM[[#This Row],[ Etica Obbligazionario Breve Termine]]</f>
        <v>323716771.34999996</v>
      </c>
      <c r="E1377" s="10">
        <f>D1376*BT[[#This Row],[Variazione percentuale]]</f>
        <v>52796.050983009991</v>
      </c>
      <c r="F1377" s="11">
        <f>BT[[#This Row],[AUM]]-D1376</f>
        <v>-185381.92000001669</v>
      </c>
      <c r="G1377" s="11">
        <f>BT[[#This Row],[∆ AUM]]-BT[[#This Row],[effetto mercato]]</f>
        <v>-238177.97098302667</v>
      </c>
    </row>
    <row r="1378" spans="1:7">
      <c r="A1378" s="4">
        <v>44013</v>
      </c>
      <c r="B1378">
        <v>-3.2599999999999997E-2</v>
      </c>
      <c r="C1378" s="6">
        <f>BT[[#This Row],[Variaz]]/100</f>
        <v>-3.2599999999999996E-4</v>
      </c>
      <c r="D1378" s="10">
        <f>AUM[[#This Row],[ Etica Obbligazionario Breve Termine]]</f>
        <v>323496275.84000003</v>
      </c>
      <c r="E1378" s="10">
        <f>D1377*BT[[#This Row],[Variazione percentuale]]</f>
        <v>-105531.66746009997</v>
      </c>
      <c r="F1378" s="11">
        <f>BT[[#This Row],[AUM]]-D1377</f>
        <v>-220495.50999993086</v>
      </c>
      <c r="G1378" s="11">
        <f>BT[[#This Row],[∆ AUM]]-BT[[#This Row],[effetto mercato]]</f>
        <v>-114963.84253983089</v>
      </c>
    </row>
    <row r="1379" spans="1:7">
      <c r="A1379" s="4">
        <v>44014</v>
      </c>
      <c r="B1379">
        <v>3.27E-2</v>
      </c>
      <c r="C1379" s="6">
        <f>BT[[#This Row],[Variaz]]/100</f>
        <v>3.2699999999999998E-4</v>
      </c>
      <c r="D1379" s="10">
        <f>AUM[[#This Row],[ Etica Obbligazionario Breve Termine]]</f>
        <v>323755903.88</v>
      </c>
      <c r="E1379" s="10">
        <f>D1378*BT[[#This Row],[Variazione percentuale]]</f>
        <v>105783.28219968</v>
      </c>
      <c r="F1379" s="11">
        <f>BT[[#This Row],[AUM]]-D1378</f>
        <v>259628.03999996185</v>
      </c>
      <c r="G1379" s="11">
        <f>BT[[#This Row],[∆ AUM]]-BT[[#This Row],[effetto mercato]]</f>
        <v>153844.75780028186</v>
      </c>
    </row>
    <row r="1380" spans="1:7">
      <c r="A1380" s="4">
        <v>44015</v>
      </c>
      <c r="B1380">
        <v>-3.2599999999999997E-2</v>
      </c>
      <c r="C1380" s="6">
        <f>BT[[#This Row],[Variaz]]/100</f>
        <v>-3.2599999999999996E-4</v>
      </c>
      <c r="D1380" s="10">
        <f>AUM[[#This Row],[ Etica Obbligazionario Breve Termine]]</f>
        <v>323915412.39999998</v>
      </c>
      <c r="E1380" s="10">
        <f>D1379*BT[[#This Row],[Variazione percentuale]]</f>
        <v>-105544.42466487999</v>
      </c>
      <c r="F1380" s="11">
        <f>BT[[#This Row],[AUM]]-D1379</f>
        <v>159508.51999998093</v>
      </c>
      <c r="G1380" s="11">
        <f>BT[[#This Row],[∆ AUM]]-BT[[#This Row],[effetto mercato]]</f>
        <v>265052.9446648609</v>
      </c>
    </row>
    <row r="1381" spans="1:7">
      <c r="A1381" s="4">
        <v>44018</v>
      </c>
      <c r="B1381">
        <v>3.27E-2</v>
      </c>
      <c r="C1381" s="6">
        <f>BT[[#This Row],[Variaz]]/100</f>
        <v>3.2699999999999998E-4</v>
      </c>
      <c r="D1381" s="10">
        <f>AUM[[#This Row],[ Etica Obbligazionario Breve Termine]]</f>
        <v>323975661.22000003</v>
      </c>
      <c r="E1381" s="10">
        <f>D1380*BT[[#This Row],[Variazione percentuale]]</f>
        <v>105920.33985479998</v>
      </c>
      <c r="F1381" s="11">
        <f>BT[[#This Row],[AUM]]-D1380</f>
        <v>60248.820000052452</v>
      </c>
      <c r="G1381" s="11">
        <f>BT[[#This Row],[∆ AUM]]-BT[[#This Row],[effetto mercato]]</f>
        <v>-45671.51985474753</v>
      </c>
    </row>
    <row r="1382" spans="1:7">
      <c r="A1382" s="4">
        <v>44019</v>
      </c>
      <c r="B1382">
        <v>1.6299999999999999E-2</v>
      </c>
      <c r="C1382" s="6">
        <f>BT[[#This Row],[Variaz]]/100</f>
        <v>1.6299999999999998E-4</v>
      </c>
      <c r="D1382" s="10">
        <f>AUM[[#This Row],[ Etica Obbligazionario Breve Termine]]</f>
        <v>324113342.25</v>
      </c>
      <c r="E1382" s="10">
        <f>D1381*BT[[#This Row],[Variazione percentuale]]</f>
        <v>52808.032778859997</v>
      </c>
      <c r="F1382" s="11">
        <f>BT[[#This Row],[AUM]]-D1381</f>
        <v>137681.02999997139</v>
      </c>
      <c r="G1382" s="11">
        <f>BT[[#This Row],[∆ AUM]]-BT[[#This Row],[effetto mercato]]</f>
        <v>84872.997221111393</v>
      </c>
    </row>
    <row r="1383" spans="1:7">
      <c r="A1383" s="4">
        <v>44020</v>
      </c>
      <c r="B1383">
        <v>0</v>
      </c>
      <c r="C1383" s="6">
        <f>BT[[#This Row],[Variaz]]/100</f>
        <v>0</v>
      </c>
      <c r="D1383" s="10">
        <f>AUM[[#This Row],[ Etica Obbligazionario Breve Termine]]</f>
        <v>324048534.62</v>
      </c>
      <c r="E1383" s="10">
        <f>D1382*BT[[#This Row],[Variazione percentuale]]</f>
        <v>0</v>
      </c>
      <c r="F1383" s="11">
        <f>BT[[#This Row],[AUM]]-D1382</f>
        <v>-64807.629999995232</v>
      </c>
      <c r="G1383" s="11">
        <f>BT[[#This Row],[∆ AUM]]-BT[[#This Row],[effetto mercato]]</f>
        <v>-64807.629999995232</v>
      </c>
    </row>
    <row r="1384" spans="1:7">
      <c r="A1384" s="4">
        <v>44021</v>
      </c>
      <c r="B1384">
        <v>-3.2599999999999997E-2</v>
      </c>
      <c r="C1384" s="6">
        <f>BT[[#This Row],[Variaz]]/100</f>
        <v>-3.2599999999999996E-4</v>
      </c>
      <c r="D1384" s="10">
        <f>AUM[[#This Row],[ Etica Obbligazionario Breve Termine]]</f>
        <v>324019517.93000001</v>
      </c>
      <c r="E1384" s="10">
        <f>D1383*BT[[#This Row],[Variazione percentuale]]</f>
        <v>-105639.82228611999</v>
      </c>
      <c r="F1384" s="11">
        <f>BT[[#This Row],[AUM]]-D1383</f>
        <v>-29016.689999997616</v>
      </c>
      <c r="G1384" s="11">
        <f>BT[[#This Row],[∆ AUM]]-BT[[#This Row],[effetto mercato]]</f>
        <v>76623.132286122374</v>
      </c>
    </row>
    <row r="1385" spans="1:7">
      <c r="A1385" s="4">
        <v>44022</v>
      </c>
      <c r="B1385">
        <v>-1.6299999999999999E-2</v>
      </c>
      <c r="C1385" s="6">
        <f>BT[[#This Row],[Variaz]]/100</f>
        <v>-1.6299999999999998E-4</v>
      </c>
      <c r="D1385" s="10">
        <f>AUM[[#This Row],[ Etica Obbligazionario Breve Termine]]</f>
        <v>324074756.61000001</v>
      </c>
      <c r="E1385" s="10">
        <f>D1384*BT[[#This Row],[Variazione percentuale]]</f>
        <v>-52815.181422589994</v>
      </c>
      <c r="F1385" s="11">
        <f>BT[[#This Row],[AUM]]-D1384</f>
        <v>55238.680000007153</v>
      </c>
      <c r="G1385" s="11">
        <f>BT[[#This Row],[∆ AUM]]-BT[[#This Row],[effetto mercato]]</f>
        <v>108053.86142259714</v>
      </c>
    </row>
    <row r="1386" spans="1:7">
      <c r="A1386" s="4">
        <v>44025</v>
      </c>
      <c r="B1386">
        <v>0</v>
      </c>
      <c r="C1386" s="6">
        <f>BT[[#This Row],[Variaz]]/100</f>
        <v>0</v>
      </c>
      <c r="D1386" s="10">
        <f>AUM[[#This Row],[ Etica Obbligazionario Breve Termine]]</f>
        <v>323877646.20999998</v>
      </c>
      <c r="E1386" s="10">
        <f>D1385*BT[[#This Row],[Variazione percentuale]]</f>
        <v>0</v>
      </c>
      <c r="F1386" s="11">
        <f>BT[[#This Row],[AUM]]-D1385</f>
        <v>-197110.40000003576</v>
      </c>
      <c r="G1386" s="11">
        <f>BT[[#This Row],[∆ AUM]]-BT[[#This Row],[effetto mercato]]</f>
        <v>-197110.40000003576</v>
      </c>
    </row>
    <row r="1387" spans="1:7">
      <c r="A1387" s="4">
        <v>44026</v>
      </c>
      <c r="B1387">
        <v>1.6299999999999999E-2</v>
      </c>
      <c r="C1387" s="6">
        <f>BT[[#This Row],[Variaz]]/100</f>
        <v>1.6299999999999998E-4</v>
      </c>
      <c r="D1387" s="10">
        <f>AUM[[#This Row],[ Etica Obbligazionario Breve Termine]]</f>
        <v>324034226.12</v>
      </c>
      <c r="E1387" s="10">
        <f>D1386*BT[[#This Row],[Variazione percentuale]]</f>
        <v>52792.056332229986</v>
      </c>
      <c r="F1387" s="11">
        <f>BT[[#This Row],[AUM]]-D1386</f>
        <v>156579.91000002623</v>
      </c>
      <c r="G1387" s="11">
        <f>BT[[#This Row],[∆ AUM]]-BT[[#This Row],[effetto mercato]]</f>
        <v>103787.85366779624</v>
      </c>
    </row>
    <row r="1388" spans="1:7">
      <c r="A1388" s="4">
        <v>44027</v>
      </c>
      <c r="B1388">
        <v>0</v>
      </c>
      <c r="C1388" s="6">
        <f>BT[[#This Row],[Variaz]]/100</f>
        <v>0</v>
      </c>
      <c r="D1388" s="10">
        <f>AUM[[#This Row],[ Etica Obbligazionario Breve Termine]]</f>
        <v>323543078.89999998</v>
      </c>
      <c r="E1388" s="10">
        <f>D1387*BT[[#This Row],[Variazione percentuale]]</f>
        <v>0</v>
      </c>
      <c r="F1388" s="11">
        <f>BT[[#This Row],[AUM]]-D1387</f>
        <v>-491147.22000002861</v>
      </c>
      <c r="G1388" s="11">
        <f>BT[[#This Row],[∆ AUM]]-BT[[#This Row],[effetto mercato]]</f>
        <v>-491147.22000002861</v>
      </c>
    </row>
    <row r="1389" spans="1:7">
      <c r="A1389" s="4">
        <v>44028</v>
      </c>
      <c r="B1389">
        <v>3.2599999999999997E-2</v>
      </c>
      <c r="C1389" s="6">
        <f>BT[[#This Row],[Variaz]]/100</f>
        <v>3.2599999999999996E-4</v>
      </c>
      <c r="D1389" s="10">
        <f>AUM[[#This Row],[ Etica Obbligazionario Breve Termine]]</f>
        <v>323770819.06</v>
      </c>
      <c r="E1389" s="10">
        <f>D1388*BT[[#This Row],[Variazione percentuale]]</f>
        <v>105475.04372139998</v>
      </c>
      <c r="F1389" s="11">
        <f>BT[[#This Row],[AUM]]-D1388</f>
        <v>227740.16000002623</v>
      </c>
      <c r="G1389" s="11">
        <f>BT[[#This Row],[∆ AUM]]-BT[[#This Row],[effetto mercato]]</f>
        <v>122265.11627862624</v>
      </c>
    </row>
    <row r="1390" spans="1:7">
      <c r="A1390" s="4">
        <v>44029</v>
      </c>
      <c r="B1390">
        <v>1.6299999999999999E-2</v>
      </c>
      <c r="C1390" s="6">
        <f>BT[[#This Row],[Variaz]]/100</f>
        <v>1.6299999999999998E-4</v>
      </c>
      <c r="D1390" s="10">
        <f>AUM[[#This Row],[ Etica Obbligazionario Breve Termine]]</f>
        <v>322789823.94999999</v>
      </c>
      <c r="E1390" s="10">
        <f>D1389*BT[[#This Row],[Variazione percentuale]]</f>
        <v>52774.64350677999</v>
      </c>
      <c r="F1390" s="11">
        <f>BT[[#This Row],[AUM]]-D1389</f>
        <v>-980995.11000001431</v>
      </c>
      <c r="G1390" s="11">
        <f>BT[[#This Row],[∆ AUM]]-BT[[#This Row],[effetto mercato]]</f>
        <v>-1033769.7535067943</v>
      </c>
    </row>
    <row r="1391" spans="1:7">
      <c r="A1391" s="4">
        <v>44032</v>
      </c>
      <c r="B1391">
        <v>6.5299999999999997E-2</v>
      </c>
      <c r="C1391" s="6">
        <f>BT[[#This Row],[Variaz]]/100</f>
        <v>6.5299999999999993E-4</v>
      </c>
      <c r="D1391" s="10">
        <f>AUM[[#This Row],[ Etica Obbligazionario Breve Termine]]</f>
        <v>322744919.76999998</v>
      </c>
      <c r="E1391" s="10">
        <f>D1390*BT[[#This Row],[Variazione percentuale]]</f>
        <v>210781.75503934998</v>
      </c>
      <c r="F1391" s="11">
        <f>BT[[#This Row],[AUM]]-D1390</f>
        <v>-44904.180000007153</v>
      </c>
      <c r="G1391" s="11">
        <f>BT[[#This Row],[∆ AUM]]-BT[[#This Row],[effetto mercato]]</f>
        <v>-255685.93503935714</v>
      </c>
    </row>
    <row r="1392" spans="1:7">
      <c r="A1392" s="4">
        <v>44033</v>
      </c>
      <c r="B1392">
        <v>3.2599999999999997E-2</v>
      </c>
      <c r="C1392" s="6">
        <f>BT[[#This Row],[Variaz]]/100</f>
        <v>3.2599999999999996E-4</v>
      </c>
      <c r="D1392" s="10">
        <f>AUM[[#This Row],[ Etica Obbligazionario Breve Termine]]</f>
        <v>322929615.24000001</v>
      </c>
      <c r="E1392" s="10">
        <f>D1391*BT[[#This Row],[Variazione percentuale]]</f>
        <v>105214.84384501998</v>
      </c>
      <c r="F1392" s="11">
        <f>BT[[#This Row],[AUM]]-D1391</f>
        <v>184695.47000002861</v>
      </c>
      <c r="G1392" s="11">
        <f>BT[[#This Row],[∆ AUM]]-BT[[#This Row],[effetto mercato]]</f>
        <v>79480.626155008635</v>
      </c>
    </row>
    <row r="1393" spans="1:7">
      <c r="A1393" s="4">
        <v>44034</v>
      </c>
      <c r="B1393">
        <v>3.2599999999999997E-2</v>
      </c>
      <c r="C1393" s="6">
        <f>BT[[#This Row],[Variaz]]/100</f>
        <v>3.2599999999999996E-4</v>
      </c>
      <c r="D1393" s="10">
        <f>AUM[[#This Row],[ Etica Obbligazionario Breve Termine]]</f>
        <v>323047016.66999996</v>
      </c>
      <c r="E1393" s="10">
        <f>D1392*BT[[#This Row],[Variazione percentuale]]</f>
        <v>105275.05456823998</v>
      </c>
      <c r="F1393" s="11">
        <f>BT[[#This Row],[AUM]]-D1392</f>
        <v>117401.42999994755</v>
      </c>
      <c r="G1393" s="11">
        <f>BT[[#This Row],[∆ AUM]]-BT[[#This Row],[effetto mercato]]</f>
        <v>12126.375431707565</v>
      </c>
    </row>
    <row r="1394" spans="1:7">
      <c r="A1394" s="4">
        <v>44035</v>
      </c>
      <c r="B1394">
        <v>3.2599999999999997E-2</v>
      </c>
      <c r="C1394" s="6">
        <f>BT[[#This Row],[Variaz]]/100</f>
        <v>3.2599999999999996E-4</v>
      </c>
      <c r="D1394" s="10">
        <f>AUM[[#This Row],[ Etica Obbligazionario Breve Termine]]</f>
        <v>323581759.38</v>
      </c>
      <c r="E1394" s="10">
        <f>D1393*BT[[#This Row],[Variazione percentuale]]</f>
        <v>105313.32743441997</v>
      </c>
      <c r="F1394" s="11">
        <f>BT[[#This Row],[AUM]]-D1393</f>
        <v>534742.71000003815</v>
      </c>
      <c r="G1394" s="11">
        <f>BT[[#This Row],[∆ AUM]]-BT[[#This Row],[effetto mercato]]</f>
        <v>429429.38256561814</v>
      </c>
    </row>
    <row r="1395" spans="1:7">
      <c r="A1395" s="4">
        <v>44036</v>
      </c>
      <c r="B1395">
        <v>-1.6299999999999999E-2</v>
      </c>
      <c r="C1395" s="6">
        <f>BT[[#This Row],[Variaz]]/100</f>
        <v>-1.6299999999999998E-4</v>
      </c>
      <c r="D1395" s="10">
        <f>AUM[[#This Row],[ Etica Obbligazionario Breve Termine]]</f>
        <v>323611725.62</v>
      </c>
      <c r="E1395" s="10">
        <f>D1394*BT[[#This Row],[Variazione percentuale]]</f>
        <v>-52743.826778939991</v>
      </c>
      <c r="F1395" s="11">
        <f>BT[[#This Row],[AUM]]-D1394</f>
        <v>29966.240000009537</v>
      </c>
      <c r="G1395" s="11">
        <f>BT[[#This Row],[∆ AUM]]-BT[[#This Row],[effetto mercato]]</f>
        <v>82710.06677894952</v>
      </c>
    </row>
    <row r="1396" spans="1:7">
      <c r="A1396" s="4">
        <v>44039</v>
      </c>
      <c r="B1396">
        <v>-1.6299999999999999E-2</v>
      </c>
      <c r="C1396" s="6">
        <f>BT[[#This Row],[Variaz]]/100</f>
        <v>-1.6299999999999998E-4</v>
      </c>
      <c r="D1396" s="10">
        <f>AUM[[#This Row],[ Etica Obbligazionario Breve Termine]]</f>
        <v>323523276.27999997</v>
      </c>
      <c r="E1396" s="10">
        <f>D1395*BT[[#This Row],[Variazione percentuale]]</f>
        <v>-52748.711276059992</v>
      </c>
      <c r="F1396" s="11">
        <f>BT[[#This Row],[AUM]]-D1395</f>
        <v>-88449.340000033379</v>
      </c>
      <c r="G1396" s="11">
        <f>BT[[#This Row],[∆ AUM]]-BT[[#This Row],[effetto mercato]]</f>
        <v>-35700.628723973387</v>
      </c>
    </row>
    <row r="1397" spans="1:7">
      <c r="A1397" s="4">
        <v>44040</v>
      </c>
      <c r="B1397">
        <v>-1.6299999999999999E-2</v>
      </c>
      <c r="C1397" s="6">
        <f>BT[[#This Row],[Variaz]]/100</f>
        <v>-1.6299999999999998E-4</v>
      </c>
      <c r="D1397" s="10">
        <f>AUM[[#This Row],[ Etica Obbligazionario Breve Termine]]</f>
        <v>323575574.54000002</v>
      </c>
      <c r="E1397" s="10">
        <f>D1396*BT[[#This Row],[Variazione percentuale]]</f>
        <v>-52734.294033639992</v>
      </c>
      <c r="F1397" s="11">
        <f>BT[[#This Row],[AUM]]-D1396</f>
        <v>52298.260000050068</v>
      </c>
      <c r="G1397" s="11">
        <f>BT[[#This Row],[∆ AUM]]-BT[[#This Row],[effetto mercato]]</f>
        <v>105032.55403369006</v>
      </c>
    </row>
    <row r="1398" spans="1:7">
      <c r="A1398" s="4">
        <v>44041</v>
      </c>
      <c r="B1398">
        <v>3.2599999999999997E-2</v>
      </c>
      <c r="C1398" s="6">
        <f>BT[[#This Row],[Variaz]]/100</f>
        <v>3.2599999999999996E-4</v>
      </c>
      <c r="D1398" s="10">
        <f>AUM[[#This Row],[ Etica Obbligazionario Breve Termine]]</f>
        <v>323956863.64999998</v>
      </c>
      <c r="E1398" s="10">
        <f>D1397*BT[[#This Row],[Variazione percentuale]]</f>
        <v>105485.63730003999</v>
      </c>
      <c r="F1398" s="11">
        <f>BT[[#This Row],[AUM]]-D1397</f>
        <v>381289.1099999547</v>
      </c>
      <c r="G1398" s="11">
        <f>BT[[#This Row],[∆ AUM]]-BT[[#This Row],[effetto mercato]]</f>
        <v>275803.47269991471</v>
      </c>
    </row>
    <row r="1399" spans="1:7">
      <c r="A1399" s="4">
        <v>44042</v>
      </c>
      <c r="B1399">
        <v>0</v>
      </c>
      <c r="C1399" s="6">
        <f>BT[[#This Row],[Variaz]]/100</f>
        <v>0</v>
      </c>
      <c r="D1399" s="10">
        <f>AUM[[#This Row],[ Etica Obbligazionario Breve Termine]]</f>
        <v>323577995.12</v>
      </c>
      <c r="E1399" s="10">
        <f>D1398*BT[[#This Row],[Variazione percentuale]]</f>
        <v>0</v>
      </c>
      <c r="F1399" s="11">
        <f>BT[[#This Row],[AUM]]-D1398</f>
        <v>-378868.52999997139</v>
      </c>
      <c r="G1399" s="11">
        <f>BT[[#This Row],[∆ AUM]]-BT[[#This Row],[effetto mercato]]</f>
        <v>-378868.52999997139</v>
      </c>
    </row>
    <row r="1400" spans="1:7">
      <c r="A1400" s="4">
        <v>44043</v>
      </c>
      <c r="B1400">
        <v>-3.2599999999999997E-2</v>
      </c>
      <c r="C1400" s="6">
        <f>BT[[#This Row],[Variaz]]/100</f>
        <v>-3.2599999999999996E-4</v>
      </c>
      <c r="D1400" s="10">
        <f>AUM[[#This Row],[ Etica Obbligazionario Breve Termine]]</f>
        <v>323050879.06999999</v>
      </c>
      <c r="E1400" s="10">
        <f>D1399*BT[[#This Row],[Variazione percentuale]]</f>
        <v>-105486.42640911999</v>
      </c>
      <c r="F1400" s="11">
        <f>BT[[#This Row],[AUM]]-D1399</f>
        <v>-527116.05000001192</v>
      </c>
      <c r="G1400" s="11">
        <f>BT[[#This Row],[∆ AUM]]-BT[[#This Row],[effetto mercato]]</f>
        <v>-421629.62359089195</v>
      </c>
    </row>
    <row r="1401" spans="1:7">
      <c r="A1401" s="4">
        <v>44046</v>
      </c>
      <c r="B1401">
        <v>1.6299999999999999E-2</v>
      </c>
      <c r="C1401" s="6">
        <f>BT[[#This Row],[Variaz]]/100</f>
        <v>1.6299999999999998E-4</v>
      </c>
      <c r="D1401" s="10">
        <f>AUM[[#This Row],[ Etica Obbligazionario Breve Termine]]</f>
        <v>322974754.75</v>
      </c>
      <c r="E1401" s="10">
        <f>D1400*BT[[#This Row],[Variazione percentuale]]</f>
        <v>52657.293288409994</v>
      </c>
      <c r="F1401" s="11">
        <f>BT[[#This Row],[AUM]]-D1400</f>
        <v>-76124.319999992847</v>
      </c>
      <c r="G1401" s="11">
        <f>BT[[#This Row],[∆ AUM]]-BT[[#This Row],[effetto mercato]]</f>
        <v>-128781.61328840285</v>
      </c>
    </row>
    <row r="1402" spans="1:7">
      <c r="A1402" s="4">
        <v>44047</v>
      </c>
      <c r="B1402">
        <v>3.2599999999999997E-2</v>
      </c>
      <c r="C1402" s="6">
        <f>BT[[#This Row],[Variaz]]/100</f>
        <v>3.2599999999999996E-4</v>
      </c>
      <c r="D1402" s="10">
        <f>AUM[[#This Row],[ Etica Obbligazionario Breve Termine]]</f>
        <v>323058360.92000002</v>
      </c>
      <c r="E1402" s="10">
        <f>D1401*BT[[#This Row],[Variazione percentuale]]</f>
        <v>105289.77004849998</v>
      </c>
      <c r="F1402" s="11">
        <f>BT[[#This Row],[AUM]]-D1401</f>
        <v>83606.170000016689</v>
      </c>
      <c r="G1402" s="11">
        <f>BT[[#This Row],[∆ AUM]]-BT[[#This Row],[effetto mercato]]</f>
        <v>-21683.600048483291</v>
      </c>
    </row>
    <row r="1403" spans="1:7">
      <c r="A1403" s="4">
        <v>44048</v>
      </c>
      <c r="B1403">
        <v>0</v>
      </c>
      <c r="C1403" s="6">
        <f>BT[[#This Row],[Variaz]]/100</f>
        <v>0</v>
      </c>
      <c r="D1403" s="10">
        <f>AUM[[#This Row],[ Etica Obbligazionario Breve Termine]]</f>
        <v>323268006.72000003</v>
      </c>
      <c r="E1403" s="10">
        <f>D1402*BT[[#This Row],[Variazione percentuale]]</f>
        <v>0</v>
      </c>
      <c r="F1403" s="11">
        <f>BT[[#This Row],[AUM]]-D1402</f>
        <v>209645.80000001192</v>
      </c>
      <c r="G1403" s="11">
        <f>BT[[#This Row],[∆ AUM]]-BT[[#This Row],[effetto mercato]]</f>
        <v>209645.80000001192</v>
      </c>
    </row>
    <row r="1404" spans="1:7">
      <c r="A1404" s="4">
        <v>44049</v>
      </c>
      <c r="B1404">
        <v>1.6299999999999999E-2</v>
      </c>
      <c r="C1404" s="6">
        <f>BT[[#This Row],[Variaz]]/100</f>
        <v>1.6299999999999998E-4</v>
      </c>
      <c r="D1404" s="10">
        <f>AUM[[#This Row],[ Etica Obbligazionario Breve Termine]]</f>
        <v>323713157.31999999</v>
      </c>
      <c r="E1404" s="10">
        <f>D1403*BT[[#This Row],[Variazione percentuale]]</f>
        <v>52692.685095360001</v>
      </c>
      <c r="F1404" s="11">
        <f>BT[[#This Row],[AUM]]-D1403</f>
        <v>445150.59999996424</v>
      </c>
      <c r="G1404" s="11">
        <f>BT[[#This Row],[∆ AUM]]-BT[[#This Row],[effetto mercato]]</f>
        <v>392457.91490460426</v>
      </c>
    </row>
    <row r="1405" spans="1:7">
      <c r="A1405" s="4">
        <v>44050</v>
      </c>
      <c r="B1405">
        <v>0</v>
      </c>
      <c r="C1405" s="6">
        <f>BT[[#This Row],[Variaz]]/100</f>
        <v>0</v>
      </c>
      <c r="D1405" s="10">
        <f>AUM[[#This Row],[ Etica Obbligazionario Breve Termine]]</f>
        <v>323857559.86000001</v>
      </c>
      <c r="E1405" s="10">
        <f>D1404*BT[[#This Row],[Variazione percentuale]]</f>
        <v>0</v>
      </c>
      <c r="F1405" s="11">
        <f>BT[[#This Row],[AUM]]-D1404</f>
        <v>144402.54000002146</v>
      </c>
      <c r="G1405" s="11">
        <f>BT[[#This Row],[∆ AUM]]-BT[[#This Row],[effetto mercato]]</f>
        <v>144402.54000002146</v>
      </c>
    </row>
    <row r="1406" spans="1:7">
      <c r="A1406" s="4">
        <v>44053</v>
      </c>
      <c r="B1406">
        <v>1.6299999999999999E-2</v>
      </c>
      <c r="C1406" s="6">
        <f>BT[[#This Row],[Variaz]]/100</f>
        <v>1.6299999999999998E-4</v>
      </c>
      <c r="D1406" s="10">
        <f>AUM[[#This Row],[ Etica Obbligazionario Breve Termine]]</f>
        <v>322818158.69999999</v>
      </c>
      <c r="E1406" s="10">
        <f>D1405*BT[[#This Row],[Variazione percentuale]]</f>
        <v>52788.782257179992</v>
      </c>
      <c r="F1406" s="11">
        <f>BT[[#This Row],[AUM]]-D1405</f>
        <v>-1039401.1600000262</v>
      </c>
      <c r="G1406" s="11">
        <f>BT[[#This Row],[∆ AUM]]-BT[[#This Row],[effetto mercato]]</f>
        <v>-1092189.9422572062</v>
      </c>
    </row>
    <row r="1407" spans="1:7">
      <c r="A1407" s="4">
        <v>44054</v>
      </c>
      <c r="B1407">
        <v>-1.6299999999999999E-2</v>
      </c>
      <c r="C1407" s="6">
        <f>BT[[#This Row],[Variaz]]/100</f>
        <v>-1.6299999999999998E-4</v>
      </c>
      <c r="D1407" s="10">
        <f>AUM[[#This Row],[ Etica Obbligazionario Breve Termine]]</f>
        <v>322933802.13999999</v>
      </c>
      <c r="E1407" s="10">
        <f>D1406*BT[[#This Row],[Variazione percentuale]]</f>
        <v>-52619.359868099993</v>
      </c>
      <c r="F1407" s="11">
        <f>BT[[#This Row],[AUM]]-D1406</f>
        <v>115643.43999999762</v>
      </c>
      <c r="G1407" s="11">
        <f>BT[[#This Row],[∆ AUM]]-BT[[#This Row],[effetto mercato]]</f>
        <v>168262.79986809762</v>
      </c>
    </row>
    <row r="1408" spans="1:7">
      <c r="A1408" s="4">
        <v>44055</v>
      </c>
      <c r="B1408">
        <v>0</v>
      </c>
      <c r="C1408" s="6">
        <f>BT[[#This Row],[Variaz]]/100</f>
        <v>0</v>
      </c>
      <c r="D1408" s="10">
        <f>AUM[[#This Row],[ Etica Obbligazionario Breve Termine]]</f>
        <v>322970171.38</v>
      </c>
      <c r="E1408" s="10">
        <f>D1407*BT[[#This Row],[Variazione percentuale]]</f>
        <v>0</v>
      </c>
      <c r="F1408" s="11">
        <f>BT[[#This Row],[AUM]]-D1407</f>
        <v>36369.240000009537</v>
      </c>
      <c r="G1408" s="11">
        <f>BT[[#This Row],[∆ AUM]]-BT[[#This Row],[effetto mercato]]</f>
        <v>36369.240000009537</v>
      </c>
    </row>
    <row r="1409" spans="1:7">
      <c r="A1409" s="4">
        <v>44056</v>
      </c>
      <c r="B1409">
        <v>-3.2599999999999997E-2</v>
      </c>
      <c r="C1409" s="6">
        <f>BT[[#This Row],[Variaz]]/100</f>
        <v>-3.2599999999999996E-4</v>
      </c>
      <c r="D1409" s="10">
        <f>AUM[[#This Row],[ Etica Obbligazionario Breve Termine]]</f>
        <v>322980648.49000001</v>
      </c>
      <c r="E1409" s="10">
        <f>D1408*BT[[#This Row],[Variazione percentuale]]</f>
        <v>-105288.27586987999</v>
      </c>
      <c r="F1409" s="11">
        <f>BT[[#This Row],[AUM]]-D1408</f>
        <v>10477.110000014305</v>
      </c>
      <c r="G1409" s="11">
        <f>BT[[#This Row],[∆ AUM]]-BT[[#This Row],[effetto mercato]]</f>
        <v>115765.38586989429</v>
      </c>
    </row>
    <row r="1410" spans="1:7">
      <c r="A1410" s="4">
        <v>44057</v>
      </c>
      <c r="B1410">
        <v>3.2599999999999997E-2</v>
      </c>
      <c r="C1410" s="6">
        <f>BT[[#This Row],[Variaz]]/100</f>
        <v>3.2599999999999996E-4</v>
      </c>
      <c r="D1410" s="10">
        <f>AUM[[#This Row],[ Etica Obbligazionario Breve Termine]]</f>
        <v>323132524.13</v>
      </c>
      <c r="E1410" s="10">
        <f>D1409*BT[[#This Row],[Variazione percentuale]]</f>
        <v>105291.69140773999</v>
      </c>
      <c r="F1410" s="11">
        <f>BT[[#This Row],[AUM]]-D1409</f>
        <v>151875.63999998569</v>
      </c>
      <c r="G1410" s="11">
        <f>BT[[#This Row],[∆ AUM]]-BT[[#This Row],[effetto mercato]]</f>
        <v>46583.94859224571</v>
      </c>
    </row>
    <row r="1411" spans="1:7">
      <c r="A1411" s="4">
        <v>44060</v>
      </c>
      <c r="B1411">
        <v>3.2599999999999997E-2</v>
      </c>
      <c r="C1411" s="6">
        <f>BT[[#This Row],[Variaz]]/100</f>
        <v>3.2599999999999996E-4</v>
      </c>
      <c r="D1411" s="10">
        <f>AUM[[#This Row],[ Etica Obbligazionario Breve Termine]]</f>
        <v>323558428.43000001</v>
      </c>
      <c r="E1411" s="10">
        <f>D1410*BT[[#This Row],[Variazione percentuale]]</f>
        <v>105341.20286637999</v>
      </c>
      <c r="F1411" s="11">
        <f>BT[[#This Row],[AUM]]-D1410</f>
        <v>425904.30000001192</v>
      </c>
      <c r="G1411" s="11">
        <f>BT[[#This Row],[∆ AUM]]-BT[[#This Row],[effetto mercato]]</f>
        <v>320563.09713363193</v>
      </c>
    </row>
    <row r="1412" spans="1:7">
      <c r="A1412" s="4">
        <v>44061</v>
      </c>
      <c r="B1412">
        <v>1.6299999999999999E-2</v>
      </c>
      <c r="C1412" s="6">
        <f>BT[[#This Row],[Variaz]]/100</f>
        <v>1.6299999999999998E-4</v>
      </c>
      <c r="D1412" s="10">
        <f>AUM[[#This Row],[ Etica Obbligazionario Breve Termine]]</f>
        <v>323026024.37</v>
      </c>
      <c r="E1412" s="10">
        <f>D1411*BT[[#This Row],[Variazione percentuale]]</f>
        <v>52740.023834089996</v>
      </c>
      <c r="F1412" s="11">
        <f>BT[[#This Row],[AUM]]-D1411</f>
        <v>-532404.06000000238</v>
      </c>
      <c r="G1412" s="11">
        <f>BT[[#This Row],[∆ AUM]]-BT[[#This Row],[effetto mercato]]</f>
        <v>-585144.08383409237</v>
      </c>
    </row>
    <row r="1413" spans="1:7">
      <c r="A1413" s="4">
        <v>44062</v>
      </c>
      <c r="B1413">
        <v>0</v>
      </c>
      <c r="C1413" s="6">
        <f>BT[[#This Row],[Variaz]]/100</f>
        <v>0</v>
      </c>
      <c r="D1413" s="10">
        <f>AUM[[#This Row],[ Etica Obbligazionario Breve Termine]]</f>
        <v>321994892.67000002</v>
      </c>
      <c r="E1413" s="10">
        <f>D1412*BT[[#This Row],[Variazione percentuale]]</f>
        <v>0</v>
      </c>
      <c r="F1413" s="11">
        <f>BT[[#This Row],[AUM]]-D1412</f>
        <v>-1031131.6999999881</v>
      </c>
      <c r="G1413" s="11">
        <f>BT[[#This Row],[∆ AUM]]-BT[[#This Row],[effetto mercato]]</f>
        <v>-1031131.6999999881</v>
      </c>
    </row>
    <row r="1414" spans="1:7">
      <c r="A1414" s="4">
        <v>44063</v>
      </c>
      <c r="B1414">
        <v>0</v>
      </c>
      <c r="C1414" s="6">
        <f>BT[[#This Row],[Variaz]]/100</f>
        <v>0</v>
      </c>
      <c r="D1414" s="10">
        <f>AUM[[#This Row],[ Etica Obbligazionario Breve Termine]]</f>
        <v>322693545.19</v>
      </c>
      <c r="E1414" s="10">
        <f>D1413*BT[[#This Row],[Variazione percentuale]]</f>
        <v>0</v>
      </c>
      <c r="F1414" s="11">
        <f>BT[[#This Row],[AUM]]-D1413</f>
        <v>698652.51999998093</v>
      </c>
      <c r="G1414" s="11">
        <f>BT[[#This Row],[∆ AUM]]-BT[[#This Row],[effetto mercato]]</f>
        <v>698652.51999998093</v>
      </c>
    </row>
    <row r="1415" spans="1:7">
      <c r="A1415" s="4">
        <v>44064</v>
      </c>
      <c r="B1415">
        <v>-3.2599999999999997E-2</v>
      </c>
      <c r="C1415" s="6">
        <f>BT[[#This Row],[Variaz]]/100</f>
        <v>-3.2599999999999996E-4</v>
      </c>
      <c r="D1415" s="10">
        <f>AUM[[#This Row],[ Etica Obbligazionario Breve Termine]]</f>
        <v>322634328.57999998</v>
      </c>
      <c r="E1415" s="10">
        <f>D1414*BT[[#This Row],[Variazione percentuale]]</f>
        <v>-105198.09573193999</v>
      </c>
      <c r="F1415" s="11">
        <f>BT[[#This Row],[AUM]]-D1414</f>
        <v>-59216.610000014305</v>
      </c>
      <c r="G1415" s="11">
        <f>BT[[#This Row],[∆ AUM]]-BT[[#This Row],[effetto mercato]]</f>
        <v>45981.485731925684</v>
      </c>
    </row>
    <row r="1416" spans="1:7">
      <c r="A1416" s="4">
        <v>44067</v>
      </c>
      <c r="B1416">
        <v>0</v>
      </c>
      <c r="C1416" s="6">
        <f>BT[[#This Row],[Variaz]]/100</f>
        <v>0</v>
      </c>
      <c r="D1416" s="10">
        <f>AUM[[#This Row],[ Etica Obbligazionario Breve Termine]]</f>
        <v>322845484.5</v>
      </c>
      <c r="E1416" s="10">
        <f>D1415*BT[[#This Row],[Variazione percentuale]]</f>
        <v>0</v>
      </c>
      <c r="F1416" s="11">
        <f>BT[[#This Row],[AUM]]-D1415</f>
        <v>211155.92000001669</v>
      </c>
      <c r="G1416" s="11">
        <f>BT[[#This Row],[∆ AUM]]-BT[[#This Row],[effetto mercato]]</f>
        <v>211155.92000001669</v>
      </c>
    </row>
    <row r="1417" spans="1:7">
      <c r="A1417" s="4">
        <v>44068</v>
      </c>
      <c r="B1417">
        <v>-6.5100000000000005E-2</v>
      </c>
      <c r="C1417" s="6">
        <f>BT[[#This Row],[Variaz]]/100</f>
        <v>-6.510000000000001E-4</v>
      </c>
      <c r="D1417" s="10">
        <f>AUM[[#This Row],[ Etica Obbligazionario Breve Termine]]</f>
        <v>322833961.21000004</v>
      </c>
      <c r="E1417" s="10">
        <f>D1416*BT[[#This Row],[Variazione percentuale]]</f>
        <v>-210172.41040950004</v>
      </c>
      <c r="F1417" s="11">
        <f>BT[[#This Row],[AUM]]-D1416</f>
        <v>-11523.289999961853</v>
      </c>
      <c r="G1417" s="11">
        <f>BT[[#This Row],[∆ AUM]]-BT[[#This Row],[effetto mercato]]</f>
        <v>198649.12040953818</v>
      </c>
    </row>
    <row r="1418" spans="1:7">
      <c r="A1418" s="4">
        <v>44069</v>
      </c>
      <c r="B1418">
        <v>1.6299999999999999E-2</v>
      </c>
      <c r="C1418" s="6">
        <f>BT[[#This Row],[Variaz]]/100</f>
        <v>1.6299999999999998E-4</v>
      </c>
      <c r="D1418" s="10">
        <f>AUM[[#This Row],[ Etica Obbligazionario Breve Termine]]</f>
        <v>321654026.80000001</v>
      </c>
      <c r="E1418" s="10">
        <f>D1417*BT[[#This Row],[Variazione percentuale]]</f>
        <v>52621.935677230002</v>
      </c>
      <c r="F1418" s="11">
        <f>BT[[#This Row],[AUM]]-D1417</f>
        <v>-1179934.4100000262</v>
      </c>
      <c r="G1418" s="11">
        <f>BT[[#This Row],[∆ AUM]]-BT[[#This Row],[effetto mercato]]</f>
        <v>-1232556.3456772561</v>
      </c>
    </row>
    <row r="1419" spans="1:7">
      <c r="A1419" s="4">
        <v>44070</v>
      </c>
      <c r="B1419">
        <v>1.6299999999999999E-2</v>
      </c>
      <c r="C1419" s="6">
        <f>BT[[#This Row],[Variaz]]/100</f>
        <v>1.6299999999999998E-4</v>
      </c>
      <c r="D1419" s="10">
        <f>AUM[[#This Row],[ Etica Obbligazionario Breve Termine]]</f>
        <v>321756841.37</v>
      </c>
      <c r="E1419" s="10">
        <f>D1418*BT[[#This Row],[Variazione percentuale]]</f>
        <v>52429.606368399996</v>
      </c>
      <c r="F1419" s="11">
        <f>BT[[#This Row],[AUM]]-D1418</f>
        <v>102814.56999999285</v>
      </c>
      <c r="G1419" s="11">
        <f>BT[[#This Row],[∆ AUM]]-BT[[#This Row],[effetto mercato]]</f>
        <v>50384.963631592851</v>
      </c>
    </row>
    <row r="1420" spans="1:7">
      <c r="A1420" s="4">
        <v>44071</v>
      </c>
      <c r="B1420">
        <v>0</v>
      </c>
      <c r="C1420" s="6">
        <f>BT[[#This Row],[Variaz]]/100</f>
        <v>0</v>
      </c>
      <c r="D1420" s="10">
        <f>AUM[[#This Row],[ Etica Obbligazionario Breve Termine]]</f>
        <v>321266429.37</v>
      </c>
      <c r="E1420" s="10">
        <f>D1419*BT[[#This Row],[Variazione percentuale]]</f>
        <v>0</v>
      </c>
      <c r="F1420" s="11">
        <f>BT[[#This Row],[AUM]]-D1419</f>
        <v>-490412</v>
      </c>
      <c r="G1420" s="11">
        <f>BT[[#This Row],[∆ AUM]]-BT[[#This Row],[effetto mercato]]</f>
        <v>-490412</v>
      </c>
    </row>
    <row r="1421" spans="1:7">
      <c r="A1421" s="4">
        <v>44074</v>
      </c>
      <c r="B1421">
        <v>-3.2599999999999997E-2</v>
      </c>
      <c r="C1421" s="6">
        <f>BT[[#This Row],[Variaz]]/100</f>
        <v>-3.2599999999999996E-4</v>
      </c>
      <c r="D1421" s="10">
        <f>AUM[[#This Row],[ Etica Obbligazionario Breve Termine]]</f>
        <v>320837798.56</v>
      </c>
      <c r="E1421" s="10">
        <f>D1420*BT[[#This Row],[Variazione percentuale]]</f>
        <v>-104732.85597461999</v>
      </c>
      <c r="F1421" s="11">
        <f>BT[[#This Row],[AUM]]-D1420</f>
        <v>-428630.81000000238</v>
      </c>
      <c r="G1421" s="11">
        <f>BT[[#This Row],[∆ AUM]]-BT[[#This Row],[effetto mercato]]</f>
        <v>-323897.95402538241</v>
      </c>
    </row>
    <row r="1422" spans="1:7">
      <c r="A1422" s="4">
        <v>44075</v>
      </c>
      <c r="B1422">
        <v>3.2599999999999997E-2</v>
      </c>
      <c r="C1422" s="6">
        <f>BT[[#This Row],[Variaz]]/100</f>
        <v>3.2599999999999996E-4</v>
      </c>
      <c r="D1422" s="10">
        <f>AUM[[#This Row],[ Etica Obbligazionario Breve Termine]]</f>
        <v>320587222.19999999</v>
      </c>
      <c r="E1422" s="10">
        <f>D1421*BT[[#This Row],[Variazione percentuale]]</f>
        <v>104593.12233055999</v>
      </c>
      <c r="F1422" s="11">
        <f>BT[[#This Row],[AUM]]-D1421</f>
        <v>-250576.36000001431</v>
      </c>
      <c r="G1422" s="11">
        <f>BT[[#This Row],[∆ AUM]]-BT[[#This Row],[effetto mercato]]</f>
        <v>-355169.4823305743</v>
      </c>
    </row>
    <row r="1423" spans="1:7">
      <c r="A1423" s="4">
        <v>44076</v>
      </c>
      <c r="B1423">
        <v>1.6299999999999999E-2</v>
      </c>
      <c r="C1423" s="6">
        <f>BT[[#This Row],[Variaz]]/100</f>
        <v>1.6299999999999998E-4</v>
      </c>
      <c r="D1423" s="10">
        <f>AUM[[#This Row],[ Etica Obbligazionario Breve Termine]]</f>
        <v>319437421.99000001</v>
      </c>
      <c r="E1423" s="10">
        <f>D1422*BT[[#This Row],[Variazione percentuale]]</f>
        <v>52255.717218599988</v>
      </c>
      <c r="F1423" s="11">
        <f>BT[[#This Row],[AUM]]-D1422</f>
        <v>-1149800.2099999785</v>
      </c>
      <c r="G1423" s="11">
        <f>BT[[#This Row],[∆ AUM]]-BT[[#This Row],[effetto mercato]]</f>
        <v>-1202055.9272185785</v>
      </c>
    </row>
    <row r="1424" spans="1:7">
      <c r="A1424" s="4">
        <v>44077</v>
      </c>
      <c r="B1424">
        <v>0</v>
      </c>
      <c r="C1424" s="6">
        <f>BT[[#This Row],[Variaz]]/100</f>
        <v>0</v>
      </c>
      <c r="D1424" s="10">
        <f>AUM[[#This Row],[ Etica Obbligazionario Breve Termine]]</f>
        <v>318304181.77999997</v>
      </c>
      <c r="E1424" s="10">
        <f>D1423*BT[[#This Row],[Variazione percentuale]]</f>
        <v>0</v>
      </c>
      <c r="F1424" s="11">
        <f>BT[[#This Row],[AUM]]-D1423</f>
        <v>-1133240.2100000381</v>
      </c>
      <c r="G1424" s="11">
        <f>BT[[#This Row],[∆ AUM]]-BT[[#This Row],[effetto mercato]]</f>
        <v>-1133240.2100000381</v>
      </c>
    </row>
    <row r="1425" spans="1:7">
      <c r="A1425" s="4">
        <v>44078</v>
      </c>
      <c r="B1425">
        <v>-4.8899999999999999E-2</v>
      </c>
      <c r="C1425" s="6">
        <f>BT[[#This Row],[Variaz]]/100</f>
        <v>-4.8899999999999996E-4</v>
      </c>
      <c r="D1425" s="10">
        <f>AUM[[#This Row],[ Etica Obbligazionario Breve Termine]]</f>
        <v>318853921.07999998</v>
      </c>
      <c r="E1425" s="10">
        <f>D1424*BT[[#This Row],[Variazione percentuale]]</f>
        <v>-155650.74489041997</v>
      </c>
      <c r="F1425" s="11">
        <f>BT[[#This Row],[AUM]]-D1424</f>
        <v>549739.30000001192</v>
      </c>
      <c r="G1425" s="11">
        <f>BT[[#This Row],[∆ AUM]]-BT[[#This Row],[effetto mercato]]</f>
        <v>705390.04489043192</v>
      </c>
    </row>
    <row r="1426" spans="1:7">
      <c r="A1426" s="4">
        <v>44081</v>
      </c>
      <c r="B1426">
        <v>-3.2599999999999997E-2</v>
      </c>
      <c r="C1426" s="6">
        <f>BT[[#This Row],[Variaz]]/100</f>
        <v>-3.2599999999999996E-4</v>
      </c>
      <c r="D1426" s="10">
        <f>AUM[[#This Row],[ Etica Obbligazionario Breve Termine]]</f>
        <v>319380729.00999999</v>
      </c>
      <c r="E1426" s="10">
        <f>D1425*BT[[#This Row],[Variazione percentuale]]</f>
        <v>-103946.37827207998</v>
      </c>
      <c r="F1426" s="11">
        <f>BT[[#This Row],[AUM]]-D1425</f>
        <v>526807.93000000715</v>
      </c>
      <c r="G1426" s="11">
        <f>BT[[#This Row],[∆ AUM]]-BT[[#This Row],[effetto mercato]]</f>
        <v>630754.30827208713</v>
      </c>
    </row>
    <row r="1427" spans="1:7">
      <c r="A1427" s="4">
        <v>44082</v>
      </c>
      <c r="B1427">
        <v>1.6299999999999999E-2</v>
      </c>
      <c r="C1427" s="6">
        <f>BT[[#This Row],[Variaz]]/100</f>
        <v>1.6299999999999998E-4</v>
      </c>
      <c r="D1427" s="10">
        <f>AUM[[#This Row],[ Etica Obbligazionario Breve Termine]]</f>
        <v>319520666.95999998</v>
      </c>
      <c r="E1427" s="10">
        <f>D1426*BT[[#This Row],[Variazione percentuale]]</f>
        <v>52059.05882862999</v>
      </c>
      <c r="F1427" s="11">
        <f>BT[[#This Row],[AUM]]-D1426</f>
        <v>139937.94999998808</v>
      </c>
      <c r="G1427" s="11">
        <f>BT[[#This Row],[∆ AUM]]-BT[[#This Row],[effetto mercato]]</f>
        <v>87878.891171358089</v>
      </c>
    </row>
    <row r="1428" spans="1:7">
      <c r="A1428" s="4">
        <v>44083</v>
      </c>
      <c r="B1428">
        <v>1.6299999999999999E-2</v>
      </c>
      <c r="C1428" s="6">
        <f>BT[[#This Row],[Variaz]]/100</f>
        <v>1.6299999999999998E-4</v>
      </c>
      <c r="D1428" s="10">
        <f>AUM[[#This Row],[ Etica Obbligazionario Breve Termine]]</f>
        <v>319601873.11000001</v>
      </c>
      <c r="E1428" s="10">
        <f>D1427*BT[[#This Row],[Variazione percentuale]]</f>
        <v>52081.868714479991</v>
      </c>
      <c r="F1428" s="11">
        <f>BT[[#This Row],[AUM]]-D1427</f>
        <v>81206.150000035763</v>
      </c>
      <c r="G1428" s="11">
        <f>BT[[#This Row],[∆ AUM]]-BT[[#This Row],[effetto mercato]]</f>
        <v>29124.281285555771</v>
      </c>
    </row>
    <row r="1429" spans="1:7">
      <c r="A1429" s="4">
        <v>44084</v>
      </c>
      <c r="B1429">
        <v>0</v>
      </c>
      <c r="C1429" s="6">
        <f>BT[[#This Row],[Variaz]]/100</f>
        <v>0</v>
      </c>
      <c r="D1429" s="10">
        <f>AUM[[#This Row],[ Etica Obbligazionario Breve Termine]]</f>
        <v>319922227.06999999</v>
      </c>
      <c r="E1429" s="10">
        <f>D1428*BT[[#This Row],[Variazione percentuale]]</f>
        <v>0</v>
      </c>
      <c r="F1429" s="11">
        <f>BT[[#This Row],[AUM]]-D1428</f>
        <v>320353.95999997854</v>
      </c>
      <c r="G1429" s="11">
        <f>BT[[#This Row],[∆ AUM]]-BT[[#This Row],[effetto mercato]]</f>
        <v>320353.95999997854</v>
      </c>
    </row>
    <row r="1430" spans="1:7">
      <c r="A1430" s="4">
        <v>44085</v>
      </c>
      <c r="B1430">
        <v>3.2599999999999997E-2</v>
      </c>
      <c r="C1430" s="6">
        <f>BT[[#This Row],[Variaz]]/100</f>
        <v>3.2599999999999996E-4</v>
      </c>
      <c r="D1430" s="10">
        <f>AUM[[#This Row],[ Etica Obbligazionario Breve Termine]]</f>
        <v>320482643.67000002</v>
      </c>
      <c r="E1430" s="10">
        <f>D1429*BT[[#This Row],[Variazione percentuale]]</f>
        <v>104294.64602481999</v>
      </c>
      <c r="F1430" s="11">
        <f>BT[[#This Row],[AUM]]-D1429</f>
        <v>560416.60000002384</v>
      </c>
      <c r="G1430" s="11">
        <f>BT[[#This Row],[∆ AUM]]-BT[[#This Row],[effetto mercato]]</f>
        <v>456121.95397520385</v>
      </c>
    </row>
    <row r="1431" spans="1:7">
      <c r="A1431" s="4">
        <v>44088</v>
      </c>
      <c r="B1431">
        <v>0</v>
      </c>
      <c r="C1431" s="6">
        <f>BT[[#This Row],[Variaz]]/100</f>
        <v>0</v>
      </c>
      <c r="D1431" s="10">
        <f>AUM[[#This Row],[ Etica Obbligazionario Breve Termine]]</f>
        <v>320740458.89999998</v>
      </c>
      <c r="E1431" s="10">
        <f>D1430*BT[[#This Row],[Variazione percentuale]]</f>
        <v>0</v>
      </c>
      <c r="F1431" s="11">
        <f>BT[[#This Row],[AUM]]-D1430</f>
        <v>257815.22999995947</v>
      </c>
      <c r="G1431" s="11">
        <f>BT[[#This Row],[∆ AUM]]-BT[[#This Row],[effetto mercato]]</f>
        <v>257815.22999995947</v>
      </c>
    </row>
    <row r="1432" spans="1:7">
      <c r="A1432" s="4">
        <v>44089</v>
      </c>
      <c r="B1432">
        <v>1.6299999999999999E-2</v>
      </c>
      <c r="C1432" s="6">
        <f>BT[[#This Row],[Variaz]]/100</f>
        <v>1.6299999999999998E-4</v>
      </c>
      <c r="D1432" s="10">
        <f>AUM[[#This Row],[ Etica Obbligazionario Breve Termine]]</f>
        <v>320875508.13</v>
      </c>
      <c r="E1432" s="10">
        <f>D1431*BT[[#This Row],[Variazione percentuale]]</f>
        <v>52280.694800699988</v>
      </c>
      <c r="F1432" s="11">
        <f>BT[[#This Row],[AUM]]-D1431</f>
        <v>135049.23000001907</v>
      </c>
      <c r="G1432" s="11">
        <f>BT[[#This Row],[∆ AUM]]-BT[[#This Row],[effetto mercato]]</f>
        <v>82768.535199319085</v>
      </c>
    </row>
    <row r="1433" spans="1:7">
      <c r="A1433" s="4">
        <v>44090</v>
      </c>
      <c r="B1433">
        <v>1.6299999999999999E-2</v>
      </c>
      <c r="C1433" s="6">
        <f>BT[[#This Row],[Variaz]]/100</f>
        <v>1.6299999999999998E-4</v>
      </c>
      <c r="D1433" s="10">
        <f>AUM[[#This Row],[ Etica Obbligazionario Breve Termine]]</f>
        <v>320897856.01999998</v>
      </c>
      <c r="E1433" s="10">
        <f>D1432*BT[[#This Row],[Variazione percentuale]]</f>
        <v>52302.707825189995</v>
      </c>
      <c r="F1433" s="11">
        <f>BT[[#This Row],[AUM]]-D1432</f>
        <v>22347.889999985695</v>
      </c>
      <c r="G1433" s="11">
        <f>BT[[#This Row],[∆ AUM]]-BT[[#This Row],[effetto mercato]]</f>
        <v>-29954.8178252043</v>
      </c>
    </row>
    <row r="1434" spans="1:7">
      <c r="A1434" s="4">
        <v>44091</v>
      </c>
      <c r="B1434">
        <v>1.6299999999999999E-2</v>
      </c>
      <c r="C1434" s="6">
        <f>BT[[#This Row],[Variaz]]/100</f>
        <v>1.6299999999999998E-4</v>
      </c>
      <c r="D1434" s="10">
        <f>AUM[[#This Row],[ Etica Obbligazionario Breve Termine]]</f>
        <v>319963338.75999999</v>
      </c>
      <c r="E1434" s="10">
        <f>D1433*BT[[#This Row],[Variazione percentuale]]</f>
        <v>52306.350531259988</v>
      </c>
      <c r="F1434" s="11">
        <f>BT[[#This Row],[AUM]]-D1433</f>
        <v>-934517.25999999046</v>
      </c>
      <c r="G1434" s="11">
        <f>BT[[#This Row],[∆ AUM]]-BT[[#This Row],[effetto mercato]]</f>
        <v>-986823.61053125048</v>
      </c>
    </row>
    <row r="1435" spans="1:7">
      <c r="A1435" s="4">
        <v>44092</v>
      </c>
      <c r="B1435">
        <v>0</v>
      </c>
      <c r="C1435" s="6">
        <f>BT[[#This Row],[Variaz]]/100</f>
        <v>0</v>
      </c>
      <c r="D1435" s="10">
        <f>AUM[[#This Row],[ Etica Obbligazionario Breve Termine]]</f>
        <v>320071448.92000002</v>
      </c>
      <c r="E1435" s="10">
        <f>D1434*BT[[#This Row],[Variazione percentuale]]</f>
        <v>0</v>
      </c>
      <c r="F1435" s="11">
        <f>BT[[#This Row],[AUM]]-D1434</f>
        <v>108110.16000002623</v>
      </c>
      <c r="G1435" s="11">
        <f>BT[[#This Row],[∆ AUM]]-BT[[#This Row],[effetto mercato]]</f>
        <v>108110.16000002623</v>
      </c>
    </row>
    <row r="1436" spans="1:7">
      <c r="A1436" s="4">
        <v>44095</v>
      </c>
      <c r="B1436">
        <v>0</v>
      </c>
      <c r="C1436" s="6">
        <f>BT[[#This Row],[Variaz]]/100</f>
        <v>0</v>
      </c>
      <c r="D1436" s="10">
        <f>AUM[[#This Row],[ Etica Obbligazionario Breve Termine]]</f>
        <v>320262151.25</v>
      </c>
      <c r="E1436" s="10">
        <f>D1435*BT[[#This Row],[Variazione percentuale]]</f>
        <v>0</v>
      </c>
      <c r="F1436" s="11">
        <f>BT[[#This Row],[AUM]]-D1435</f>
        <v>190702.32999998331</v>
      </c>
      <c r="G1436" s="11">
        <f>BT[[#This Row],[∆ AUM]]-BT[[#This Row],[effetto mercato]]</f>
        <v>190702.32999998331</v>
      </c>
    </row>
    <row r="1437" spans="1:7">
      <c r="A1437" s="4">
        <v>44096</v>
      </c>
      <c r="B1437">
        <v>3.2599999999999997E-2</v>
      </c>
      <c r="C1437" s="6">
        <f>BT[[#This Row],[Variaz]]/100</f>
        <v>3.2599999999999996E-4</v>
      </c>
      <c r="D1437" s="10">
        <f>AUM[[#This Row],[ Etica Obbligazionario Breve Termine]]</f>
        <v>320212368.36000001</v>
      </c>
      <c r="E1437" s="10">
        <f>D1436*BT[[#This Row],[Variazione percentuale]]</f>
        <v>104405.46130749998</v>
      </c>
      <c r="F1437" s="11">
        <f>BT[[#This Row],[AUM]]-D1436</f>
        <v>-49782.889999985695</v>
      </c>
      <c r="G1437" s="11">
        <f>BT[[#This Row],[∆ AUM]]-BT[[#This Row],[effetto mercato]]</f>
        <v>-154188.35130748566</v>
      </c>
    </row>
    <row r="1438" spans="1:7">
      <c r="A1438" s="4">
        <v>44097</v>
      </c>
      <c r="B1438">
        <v>0</v>
      </c>
      <c r="C1438" s="6">
        <f>BT[[#This Row],[Variaz]]/100</f>
        <v>0</v>
      </c>
      <c r="D1438" s="10">
        <f>AUM[[#This Row],[ Etica Obbligazionario Breve Termine]]</f>
        <v>320088369.72000003</v>
      </c>
      <c r="E1438" s="10">
        <f>D1437*BT[[#This Row],[Variazione percentuale]]</f>
        <v>0</v>
      </c>
      <c r="F1438" s="11">
        <f>BT[[#This Row],[AUM]]-D1437</f>
        <v>-123998.63999998569</v>
      </c>
      <c r="G1438" s="11">
        <f>BT[[#This Row],[∆ AUM]]-BT[[#This Row],[effetto mercato]]</f>
        <v>-123998.63999998569</v>
      </c>
    </row>
    <row r="1439" spans="1:7">
      <c r="A1439" s="4">
        <v>44098</v>
      </c>
      <c r="B1439">
        <v>-3.2599999999999997E-2</v>
      </c>
      <c r="C1439" s="6">
        <f>BT[[#This Row],[Variaz]]/100</f>
        <v>-3.2599999999999996E-4</v>
      </c>
      <c r="D1439" s="10">
        <f>AUM[[#This Row],[ Etica Obbligazionario Breve Termine]]</f>
        <v>320196290.78999996</v>
      </c>
      <c r="E1439" s="10">
        <f>D1438*BT[[#This Row],[Variazione percentuale]]</f>
        <v>-104348.80852871999</v>
      </c>
      <c r="F1439" s="11">
        <f>BT[[#This Row],[AUM]]-D1438</f>
        <v>107921.06999993324</v>
      </c>
      <c r="G1439" s="11">
        <f>BT[[#This Row],[∆ AUM]]-BT[[#This Row],[effetto mercato]]</f>
        <v>212269.87852865324</v>
      </c>
    </row>
    <row r="1440" spans="1:7">
      <c r="A1440" s="4">
        <v>44099</v>
      </c>
      <c r="B1440">
        <v>-1.6299999999999999E-2</v>
      </c>
      <c r="C1440" s="6">
        <f>BT[[#This Row],[Variaz]]/100</f>
        <v>-1.6299999999999998E-4</v>
      </c>
      <c r="D1440" s="10">
        <f>AUM[[#This Row],[ Etica Obbligazionario Breve Termine]]</f>
        <v>370014689.93000001</v>
      </c>
      <c r="E1440" s="10">
        <f>D1439*BT[[#This Row],[Variazione percentuale]]</f>
        <v>-52191.995398769985</v>
      </c>
      <c r="F1440" s="11">
        <f>BT[[#This Row],[AUM]]-D1439</f>
        <v>49818399.140000045</v>
      </c>
      <c r="G1440" s="11">
        <f>BT[[#This Row],[∆ AUM]]-BT[[#This Row],[effetto mercato]]</f>
        <v>49870591.135398813</v>
      </c>
    </row>
    <row r="1441" spans="1:7">
      <c r="A1441" s="4">
        <v>44102</v>
      </c>
      <c r="B1441">
        <v>1.6299999999999999E-2</v>
      </c>
      <c r="C1441" s="6">
        <f>BT[[#This Row],[Variaz]]/100</f>
        <v>1.6299999999999998E-4</v>
      </c>
      <c r="D1441" s="10">
        <f>AUM[[#This Row],[ Etica Obbligazionario Breve Termine]]</f>
        <v>369921532.64999998</v>
      </c>
      <c r="E1441" s="10">
        <f>D1440*BT[[#This Row],[Variazione percentuale]]</f>
        <v>60312.394458589995</v>
      </c>
      <c r="F1441" s="11">
        <f>BT[[#This Row],[AUM]]-D1440</f>
        <v>-93157.280000030994</v>
      </c>
      <c r="G1441" s="11">
        <f>BT[[#This Row],[∆ AUM]]-BT[[#This Row],[effetto mercato]]</f>
        <v>-153469.67445862098</v>
      </c>
    </row>
    <row r="1442" spans="1:7">
      <c r="A1442" s="4">
        <v>44103</v>
      </c>
      <c r="B1442">
        <v>0</v>
      </c>
      <c r="C1442" s="6">
        <f>BT[[#This Row],[Variaz]]/100</f>
        <v>0</v>
      </c>
      <c r="D1442" s="10">
        <f>AUM[[#This Row],[ Etica Obbligazionario Breve Termine]]</f>
        <v>370222624.25999999</v>
      </c>
      <c r="E1442" s="10">
        <f>D1441*BT[[#This Row],[Variazione percentuale]]</f>
        <v>0</v>
      </c>
      <c r="F1442" s="11">
        <f>BT[[#This Row],[AUM]]-D1441</f>
        <v>301091.61000001431</v>
      </c>
      <c r="G1442" s="11">
        <f>BT[[#This Row],[∆ AUM]]-BT[[#This Row],[effetto mercato]]</f>
        <v>301091.61000001431</v>
      </c>
    </row>
    <row r="1443" spans="1:7">
      <c r="A1443" s="4">
        <v>44104</v>
      </c>
      <c r="B1443">
        <v>0</v>
      </c>
      <c r="C1443" s="6">
        <f>BT[[#This Row],[Variaz]]/100</f>
        <v>0</v>
      </c>
      <c r="D1443" s="10">
        <f>AUM[[#This Row],[ Etica Obbligazionario Breve Termine]]</f>
        <v>370142327.01999998</v>
      </c>
      <c r="E1443" s="10">
        <f>D1442*BT[[#This Row],[Variazione percentuale]]</f>
        <v>0</v>
      </c>
      <c r="F1443" s="11">
        <f>BT[[#This Row],[AUM]]-D1442</f>
        <v>-80297.240000009537</v>
      </c>
      <c r="G1443" s="11">
        <f>BT[[#This Row],[∆ AUM]]-BT[[#This Row],[effetto mercato]]</f>
        <v>-80297.240000009537</v>
      </c>
    </row>
    <row r="1444" spans="1:7">
      <c r="A1444" s="4">
        <v>44105</v>
      </c>
      <c r="B1444">
        <v>1.6299999999999999E-2</v>
      </c>
      <c r="C1444" s="6">
        <f>BT[[#This Row],[Variaz]]/100</f>
        <v>1.6299999999999998E-4</v>
      </c>
      <c r="D1444" s="10">
        <f>AUM[[#This Row],[ Etica Obbligazionario Breve Termine]]</f>
        <v>370416027.06</v>
      </c>
      <c r="E1444" s="10">
        <f>D1443*BT[[#This Row],[Variazione percentuale]]</f>
        <v>60333.199304259986</v>
      </c>
      <c r="F1444" s="11">
        <f>BT[[#This Row],[AUM]]-D1443</f>
        <v>273700.04000002146</v>
      </c>
      <c r="G1444" s="11">
        <f>BT[[#This Row],[∆ AUM]]-BT[[#This Row],[effetto mercato]]</f>
        <v>213366.84069576146</v>
      </c>
    </row>
    <row r="1445" spans="1:7">
      <c r="A1445" s="4">
        <v>44106</v>
      </c>
      <c r="B1445">
        <v>3.2599999999999997E-2</v>
      </c>
      <c r="C1445" s="6">
        <f>BT[[#This Row],[Variaz]]/100</f>
        <v>3.2599999999999996E-4</v>
      </c>
      <c r="D1445" s="10">
        <f>AUM[[#This Row],[ Etica Obbligazionario Breve Termine]]</f>
        <v>370573527.48000002</v>
      </c>
      <c r="E1445" s="10">
        <f>D1444*BT[[#This Row],[Variazione percentuale]]</f>
        <v>120755.62482155998</v>
      </c>
      <c r="F1445" s="11">
        <f>BT[[#This Row],[AUM]]-D1444</f>
        <v>157500.42000001669</v>
      </c>
      <c r="G1445" s="11">
        <f>BT[[#This Row],[∆ AUM]]-BT[[#This Row],[effetto mercato]]</f>
        <v>36744.795178456712</v>
      </c>
    </row>
    <row r="1446" spans="1:7">
      <c r="A1446" s="4">
        <v>44109</v>
      </c>
      <c r="B1446">
        <v>0</v>
      </c>
      <c r="C1446" s="6">
        <f>BT[[#This Row],[Variaz]]/100</f>
        <v>0</v>
      </c>
      <c r="D1446" s="10">
        <f>AUM[[#This Row],[ Etica Obbligazionario Breve Termine]]</f>
        <v>371105671.08999997</v>
      </c>
      <c r="E1446" s="10">
        <f>D1445*BT[[#This Row],[Variazione percentuale]]</f>
        <v>0</v>
      </c>
      <c r="F1446" s="11">
        <f>BT[[#This Row],[AUM]]-D1445</f>
        <v>532143.6099999547</v>
      </c>
      <c r="G1446" s="11">
        <f>BT[[#This Row],[∆ AUM]]-BT[[#This Row],[effetto mercato]]</f>
        <v>532143.6099999547</v>
      </c>
    </row>
    <row r="1447" spans="1:7">
      <c r="A1447" s="4">
        <v>44110</v>
      </c>
      <c r="B1447">
        <v>1.6299999999999999E-2</v>
      </c>
      <c r="C1447" s="6">
        <f>BT[[#This Row],[Variaz]]/100</f>
        <v>1.6299999999999998E-4</v>
      </c>
      <c r="D1447" s="10">
        <f>AUM[[#This Row],[ Etica Obbligazionario Breve Termine]]</f>
        <v>371460642.5</v>
      </c>
      <c r="E1447" s="10">
        <f>D1446*BT[[#This Row],[Variazione percentuale]]</f>
        <v>60490.224387669987</v>
      </c>
      <c r="F1447" s="11">
        <f>BT[[#This Row],[AUM]]-D1446</f>
        <v>354971.41000002623</v>
      </c>
      <c r="G1447" s="11">
        <f>BT[[#This Row],[∆ AUM]]-BT[[#This Row],[effetto mercato]]</f>
        <v>294481.18561235623</v>
      </c>
    </row>
    <row r="1448" spans="1:7">
      <c r="A1448" s="4">
        <v>44111</v>
      </c>
      <c r="B1448">
        <v>1.6299999999999999E-2</v>
      </c>
      <c r="C1448" s="6">
        <f>BT[[#This Row],[Variaz]]/100</f>
        <v>1.6299999999999998E-4</v>
      </c>
      <c r="D1448" s="10">
        <f>AUM[[#This Row],[ Etica Obbligazionario Breve Termine]]</f>
        <v>371599487.24000001</v>
      </c>
      <c r="E1448" s="10">
        <f>D1447*BT[[#This Row],[Variazione percentuale]]</f>
        <v>60548.084727499991</v>
      </c>
      <c r="F1448" s="11">
        <f>BT[[#This Row],[AUM]]-D1447</f>
        <v>138844.74000000954</v>
      </c>
      <c r="G1448" s="11">
        <f>BT[[#This Row],[∆ AUM]]-BT[[#This Row],[effetto mercato]]</f>
        <v>78296.655272509553</v>
      </c>
    </row>
    <row r="1449" spans="1:7">
      <c r="A1449" s="4">
        <v>44112</v>
      </c>
      <c r="B1449">
        <v>1.6299999999999999E-2</v>
      </c>
      <c r="C1449" s="6">
        <f>BT[[#This Row],[Variaz]]/100</f>
        <v>1.6299999999999998E-4</v>
      </c>
      <c r="D1449" s="10">
        <f>AUM[[#This Row],[ Etica Obbligazionario Breve Termine]]</f>
        <v>371651915.46000004</v>
      </c>
      <c r="E1449" s="10">
        <f>D1448*BT[[#This Row],[Variazione percentuale]]</f>
        <v>60570.716420119992</v>
      </c>
      <c r="F1449" s="11">
        <f>BT[[#This Row],[AUM]]-D1448</f>
        <v>52428.22000002861</v>
      </c>
      <c r="G1449" s="11">
        <f>BT[[#This Row],[∆ AUM]]-BT[[#This Row],[effetto mercato]]</f>
        <v>-8142.4964200913819</v>
      </c>
    </row>
    <row r="1450" spans="1:7">
      <c r="A1450" s="4">
        <v>44113</v>
      </c>
      <c r="B1450">
        <v>3.2500000000000001E-2</v>
      </c>
      <c r="C1450" s="6">
        <f>BT[[#This Row],[Variaz]]/100</f>
        <v>3.2499999999999999E-4</v>
      </c>
      <c r="D1450" s="10">
        <f>AUM[[#This Row],[ Etica Obbligazionario Breve Termine]]</f>
        <v>371327410.06</v>
      </c>
      <c r="E1450" s="10">
        <f>D1449*BT[[#This Row],[Variazione percentuale]]</f>
        <v>120786.87252450001</v>
      </c>
      <c r="F1450" s="11">
        <f>BT[[#This Row],[AUM]]-D1449</f>
        <v>-324505.40000003576</v>
      </c>
      <c r="G1450" s="11">
        <f>BT[[#This Row],[∆ AUM]]-BT[[#This Row],[effetto mercato]]</f>
        <v>-445292.27252453577</v>
      </c>
    </row>
    <row r="1451" spans="1:7">
      <c r="A1451" s="4">
        <v>44116</v>
      </c>
      <c r="B1451">
        <v>1.6299999999999999E-2</v>
      </c>
      <c r="C1451" s="6">
        <f>BT[[#This Row],[Variaz]]/100</f>
        <v>1.6299999999999998E-4</v>
      </c>
      <c r="D1451" s="10">
        <f>AUM[[#This Row],[ Etica Obbligazionario Breve Termine]]</f>
        <v>371406682.52999997</v>
      </c>
      <c r="E1451" s="10">
        <f>D1450*BT[[#This Row],[Variazione percentuale]]</f>
        <v>60526.367839779989</v>
      </c>
      <c r="F1451" s="11">
        <f>BT[[#This Row],[AUM]]-D1450</f>
        <v>79272.469999969006</v>
      </c>
      <c r="G1451" s="11">
        <f>BT[[#This Row],[∆ AUM]]-BT[[#This Row],[effetto mercato]]</f>
        <v>18746.102160189017</v>
      </c>
    </row>
    <row r="1452" spans="1:7">
      <c r="A1452" s="4">
        <v>44117</v>
      </c>
      <c r="B1452">
        <v>0</v>
      </c>
      <c r="C1452" s="6">
        <f>BT[[#This Row],[Variaz]]/100</f>
        <v>0</v>
      </c>
      <c r="D1452" s="10">
        <f>AUM[[#This Row],[ Etica Obbligazionario Breve Termine]]</f>
        <v>372259488.87</v>
      </c>
      <c r="E1452" s="10">
        <f>D1451*BT[[#This Row],[Variazione percentuale]]</f>
        <v>0</v>
      </c>
      <c r="F1452" s="11">
        <f>BT[[#This Row],[AUM]]-D1451</f>
        <v>852806.34000003338</v>
      </c>
      <c r="G1452" s="11">
        <f>BT[[#This Row],[∆ AUM]]-BT[[#This Row],[effetto mercato]]</f>
        <v>852806.34000003338</v>
      </c>
    </row>
    <row r="1453" spans="1:7">
      <c r="A1453" s="4">
        <v>44118</v>
      </c>
      <c r="B1453">
        <v>0</v>
      </c>
      <c r="C1453" s="6">
        <f>BT[[#This Row],[Variaz]]/100</f>
        <v>0</v>
      </c>
      <c r="D1453" s="10">
        <f>AUM[[#This Row],[ Etica Obbligazionario Breve Termine]]</f>
        <v>372513553.06</v>
      </c>
      <c r="E1453" s="10">
        <f>D1452*BT[[#This Row],[Variazione percentuale]]</f>
        <v>0</v>
      </c>
      <c r="F1453" s="11">
        <f>BT[[#This Row],[AUM]]-D1452</f>
        <v>254064.18999999762</v>
      </c>
      <c r="G1453" s="11">
        <f>BT[[#This Row],[∆ AUM]]-BT[[#This Row],[effetto mercato]]</f>
        <v>254064.18999999762</v>
      </c>
    </row>
    <row r="1454" spans="1:7">
      <c r="A1454" s="4">
        <v>44119</v>
      </c>
      <c r="B1454">
        <v>-6.5000000000000002E-2</v>
      </c>
      <c r="C1454" s="6">
        <f>BT[[#This Row],[Variaz]]/100</f>
        <v>-6.4999999999999997E-4</v>
      </c>
      <c r="D1454" s="10">
        <f>AUM[[#This Row],[ Etica Obbligazionario Breve Termine]]</f>
        <v>372114361.09000003</v>
      </c>
      <c r="E1454" s="10">
        <f>D1453*BT[[#This Row],[Variazione percentuale]]</f>
        <v>-242133.80948899998</v>
      </c>
      <c r="F1454" s="11">
        <f>BT[[#This Row],[AUM]]-D1453</f>
        <v>-399191.96999996901</v>
      </c>
      <c r="G1454" s="11">
        <f>BT[[#This Row],[∆ AUM]]-BT[[#This Row],[effetto mercato]]</f>
        <v>-157058.16051096903</v>
      </c>
    </row>
    <row r="1455" spans="1:7">
      <c r="A1455" s="4">
        <v>44120</v>
      </c>
      <c r="B1455">
        <v>4.8800000000000003E-2</v>
      </c>
      <c r="C1455" s="6">
        <f>BT[[#This Row],[Variaz]]/100</f>
        <v>4.8800000000000004E-4</v>
      </c>
      <c r="D1455" s="10">
        <f>AUM[[#This Row],[ Etica Obbligazionario Breve Termine]]</f>
        <v>373054058.5</v>
      </c>
      <c r="E1455" s="10">
        <f>D1454*BT[[#This Row],[Variazione percentuale]]</f>
        <v>181591.80821192003</v>
      </c>
      <c r="F1455" s="11">
        <f>BT[[#This Row],[AUM]]-D1454</f>
        <v>939697.40999996662</v>
      </c>
      <c r="G1455" s="11">
        <f>BT[[#This Row],[∆ AUM]]-BT[[#This Row],[effetto mercato]]</f>
        <v>758105.60178804654</v>
      </c>
    </row>
    <row r="1456" spans="1:7">
      <c r="A1456" s="4">
        <v>44123</v>
      </c>
      <c r="B1456">
        <v>-3.2500000000000001E-2</v>
      </c>
      <c r="C1456" s="6">
        <f>BT[[#This Row],[Variaz]]/100</f>
        <v>-3.2499999999999999E-4</v>
      </c>
      <c r="D1456" s="10">
        <f>AUM[[#This Row],[ Etica Obbligazionario Breve Termine]]</f>
        <v>372366849.63999999</v>
      </c>
      <c r="E1456" s="10">
        <f>D1455*BT[[#This Row],[Variazione percentuale]]</f>
        <v>-121242.5690125</v>
      </c>
      <c r="F1456" s="11">
        <f>BT[[#This Row],[AUM]]-D1455</f>
        <v>-687208.86000001431</v>
      </c>
      <c r="G1456" s="11">
        <f>BT[[#This Row],[∆ AUM]]-BT[[#This Row],[effetto mercato]]</f>
        <v>-565966.29098751431</v>
      </c>
    </row>
    <row r="1457" spans="1:7">
      <c r="A1457" s="4">
        <v>44124</v>
      </c>
      <c r="B1457">
        <v>0</v>
      </c>
      <c r="C1457" s="6">
        <f>BT[[#This Row],[Variaz]]/100</f>
        <v>0</v>
      </c>
      <c r="D1457" s="10">
        <f>AUM[[#This Row],[ Etica Obbligazionario Breve Termine]]</f>
        <v>372823172.59000003</v>
      </c>
      <c r="E1457" s="10">
        <f>D1456*BT[[#This Row],[Variazione percentuale]]</f>
        <v>0</v>
      </c>
      <c r="F1457" s="11">
        <f>BT[[#This Row],[AUM]]-D1456</f>
        <v>456322.95000004768</v>
      </c>
      <c r="G1457" s="11">
        <f>BT[[#This Row],[∆ AUM]]-BT[[#This Row],[effetto mercato]]</f>
        <v>456322.95000004768</v>
      </c>
    </row>
    <row r="1458" spans="1:7">
      <c r="A1458" s="4">
        <v>44125</v>
      </c>
      <c r="B1458">
        <v>-1.6299999999999999E-2</v>
      </c>
      <c r="C1458" s="6">
        <f>BT[[#This Row],[Variaz]]/100</f>
        <v>-1.6299999999999998E-4</v>
      </c>
      <c r="D1458" s="10">
        <f>AUM[[#This Row],[ Etica Obbligazionario Breve Termine]]</f>
        <v>373188382.46000004</v>
      </c>
      <c r="E1458" s="10">
        <f>D1457*BT[[#This Row],[Variazione percentuale]]</f>
        <v>-60770.17713217</v>
      </c>
      <c r="F1458" s="11">
        <f>BT[[#This Row],[AUM]]-D1457</f>
        <v>365209.87000000477</v>
      </c>
      <c r="G1458" s="11">
        <f>BT[[#This Row],[∆ AUM]]-BT[[#This Row],[effetto mercato]]</f>
        <v>425980.04713217478</v>
      </c>
    </row>
    <row r="1459" spans="1:7">
      <c r="A1459" s="4">
        <v>44126</v>
      </c>
      <c r="B1459">
        <v>0</v>
      </c>
      <c r="C1459" s="6">
        <f>BT[[#This Row],[Variaz]]/100</f>
        <v>0</v>
      </c>
      <c r="D1459" s="10">
        <f>AUM[[#This Row],[ Etica Obbligazionario Breve Termine]]</f>
        <v>373717429.44</v>
      </c>
      <c r="E1459" s="10">
        <f>D1458*BT[[#This Row],[Variazione percentuale]]</f>
        <v>0</v>
      </c>
      <c r="F1459" s="11">
        <f>BT[[#This Row],[AUM]]-D1458</f>
        <v>529046.97999995947</v>
      </c>
      <c r="G1459" s="11">
        <f>BT[[#This Row],[∆ AUM]]-BT[[#This Row],[effetto mercato]]</f>
        <v>529046.97999995947</v>
      </c>
    </row>
    <row r="1460" spans="1:7">
      <c r="A1460" s="4">
        <v>44127</v>
      </c>
      <c r="B1460">
        <v>1.6299999999999999E-2</v>
      </c>
      <c r="C1460" s="6">
        <f>BT[[#This Row],[Variaz]]/100</f>
        <v>1.6299999999999998E-4</v>
      </c>
      <c r="D1460" s="10">
        <f>AUM[[#This Row],[ Etica Obbligazionario Breve Termine]]</f>
        <v>373950197.10000002</v>
      </c>
      <c r="E1460" s="10">
        <f>D1459*BT[[#This Row],[Variazione percentuale]]</f>
        <v>60915.940998719991</v>
      </c>
      <c r="F1460" s="11">
        <f>BT[[#This Row],[AUM]]-D1459</f>
        <v>232767.66000002623</v>
      </c>
      <c r="G1460" s="11">
        <f>BT[[#This Row],[∆ AUM]]-BT[[#This Row],[effetto mercato]]</f>
        <v>171851.71900130622</v>
      </c>
    </row>
    <row r="1461" spans="1:7">
      <c r="A1461" s="4">
        <v>44130</v>
      </c>
      <c r="B1461">
        <v>1.6299999999999999E-2</v>
      </c>
      <c r="C1461" s="6">
        <f>BT[[#This Row],[Variaz]]/100</f>
        <v>1.6299999999999998E-4</v>
      </c>
      <c r="D1461" s="10">
        <f>AUM[[#This Row],[ Etica Obbligazionario Breve Termine]]</f>
        <v>374163203.90000004</v>
      </c>
      <c r="E1461" s="10">
        <f>D1460*BT[[#This Row],[Variazione percentuale]]</f>
        <v>60953.882127299992</v>
      </c>
      <c r="F1461" s="11">
        <f>BT[[#This Row],[AUM]]-D1460</f>
        <v>213006.80000001192</v>
      </c>
      <c r="G1461" s="11">
        <f>BT[[#This Row],[∆ AUM]]-BT[[#This Row],[effetto mercato]]</f>
        <v>152052.91787271193</v>
      </c>
    </row>
    <row r="1462" spans="1:7">
      <c r="A1462" s="4">
        <v>44131</v>
      </c>
      <c r="B1462">
        <v>1.6299999999999999E-2</v>
      </c>
      <c r="C1462" s="6">
        <f>BT[[#This Row],[Variaz]]/100</f>
        <v>1.6299999999999998E-4</v>
      </c>
      <c r="D1462" s="10">
        <f>AUM[[#This Row],[ Etica Obbligazionario Breve Termine]]</f>
        <v>374188497.79000002</v>
      </c>
      <c r="E1462" s="10">
        <f>D1461*BT[[#This Row],[Variazione percentuale]]</f>
        <v>60988.602235699997</v>
      </c>
      <c r="F1462" s="11">
        <f>BT[[#This Row],[AUM]]-D1461</f>
        <v>25293.889999985695</v>
      </c>
      <c r="G1462" s="11">
        <f>BT[[#This Row],[∆ AUM]]-BT[[#This Row],[effetto mercato]]</f>
        <v>-35694.712235714302</v>
      </c>
    </row>
    <row r="1463" spans="1:7">
      <c r="A1463" s="4">
        <v>44132</v>
      </c>
      <c r="B1463">
        <v>-6.5000000000000002E-2</v>
      </c>
      <c r="C1463" s="6">
        <f>BT[[#This Row],[Variaz]]/100</f>
        <v>-6.4999999999999997E-4</v>
      </c>
      <c r="D1463" s="10">
        <f>AUM[[#This Row],[ Etica Obbligazionario Breve Termine]]</f>
        <v>374421665.63999999</v>
      </c>
      <c r="E1463" s="10">
        <f>D1462*BT[[#This Row],[Variazione percentuale]]</f>
        <v>-243222.5235635</v>
      </c>
      <c r="F1463" s="11">
        <f>BT[[#This Row],[AUM]]-D1462</f>
        <v>233167.84999996424</v>
      </c>
      <c r="G1463" s="11">
        <f>BT[[#This Row],[∆ AUM]]-BT[[#This Row],[effetto mercato]]</f>
        <v>476390.37356346427</v>
      </c>
    </row>
    <row r="1464" spans="1:7">
      <c r="A1464" s="4">
        <v>44133</v>
      </c>
      <c r="B1464">
        <v>3.2500000000000001E-2</v>
      </c>
      <c r="C1464" s="6">
        <f>BT[[#This Row],[Variaz]]/100</f>
        <v>3.2499999999999999E-4</v>
      </c>
      <c r="D1464" s="10">
        <f>AUM[[#This Row],[ Etica Obbligazionario Breve Termine]]</f>
        <v>375175825.85000002</v>
      </c>
      <c r="E1464" s="10">
        <f>D1463*BT[[#This Row],[Variazione percentuale]]</f>
        <v>121687.04133299999</v>
      </c>
      <c r="F1464" s="11">
        <f>BT[[#This Row],[AUM]]-D1463</f>
        <v>754160.21000003815</v>
      </c>
      <c r="G1464" s="11">
        <f>BT[[#This Row],[∆ AUM]]-BT[[#This Row],[effetto mercato]]</f>
        <v>632473.1686670382</v>
      </c>
    </row>
    <row r="1465" spans="1:7">
      <c r="A1465" s="4">
        <v>44134</v>
      </c>
      <c r="B1465">
        <v>-1.6299999999999999E-2</v>
      </c>
      <c r="C1465" s="6">
        <f>BT[[#This Row],[Variaz]]/100</f>
        <v>-1.6299999999999998E-4</v>
      </c>
      <c r="D1465" s="10">
        <f>AUM[[#This Row],[ Etica Obbligazionario Breve Termine]]</f>
        <v>375824041.14999998</v>
      </c>
      <c r="E1465" s="10">
        <f>D1464*BT[[#This Row],[Variazione percentuale]]</f>
        <v>-61153.659613549993</v>
      </c>
      <c r="F1465" s="11">
        <f>BT[[#This Row],[AUM]]-D1464</f>
        <v>648215.29999995232</v>
      </c>
      <c r="G1465" s="11">
        <f>BT[[#This Row],[∆ AUM]]-BT[[#This Row],[effetto mercato]]</f>
        <v>709368.95961350226</v>
      </c>
    </row>
    <row r="1466" spans="1:7">
      <c r="A1466" s="4">
        <v>44137</v>
      </c>
      <c r="B1466">
        <v>0</v>
      </c>
      <c r="C1466" s="6">
        <f>BT[[#This Row],[Variaz]]/100</f>
        <v>0</v>
      </c>
      <c r="D1466" s="10">
        <f>AUM[[#This Row],[ Etica Obbligazionario Breve Termine]]</f>
        <v>376158448.75</v>
      </c>
      <c r="E1466" s="10">
        <f>D1465*BT[[#This Row],[Variazione percentuale]]</f>
        <v>0</v>
      </c>
      <c r="F1466" s="11">
        <f>BT[[#This Row],[AUM]]-D1465</f>
        <v>334407.60000002384</v>
      </c>
      <c r="G1466" s="11">
        <f>BT[[#This Row],[∆ AUM]]-BT[[#This Row],[effetto mercato]]</f>
        <v>334407.60000002384</v>
      </c>
    </row>
    <row r="1467" spans="1:7">
      <c r="A1467" s="4">
        <v>44138</v>
      </c>
      <c r="B1467">
        <v>1.6299999999999999E-2</v>
      </c>
      <c r="C1467" s="6">
        <f>BT[[#This Row],[Variaz]]/100</f>
        <v>1.6299999999999998E-4</v>
      </c>
      <c r="D1467" s="10">
        <f>AUM[[#This Row],[ Etica Obbligazionario Breve Termine]]</f>
        <v>376467129.31</v>
      </c>
      <c r="E1467" s="10">
        <f>D1466*BT[[#This Row],[Variazione percentuale]]</f>
        <v>61313.827146249991</v>
      </c>
      <c r="F1467" s="11">
        <f>BT[[#This Row],[AUM]]-D1466</f>
        <v>308680.56000000238</v>
      </c>
      <c r="G1467" s="11">
        <f>BT[[#This Row],[∆ AUM]]-BT[[#This Row],[effetto mercato]]</f>
        <v>247366.73285375239</v>
      </c>
    </row>
    <row r="1468" spans="1:7">
      <c r="A1468" s="4">
        <v>44139</v>
      </c>
      <c r="B1468">
        <v>3.2500000000000001E-2</v>
      </c>
      <c r="C1468" s="6">
        <f>BT[[#This Row],[Variaz]]/100</f>
        <v>3.2499999999999999E-4</v>
      </c>
      <c r="D1468" s="10">
        <f>AUM[[#This Row],[ Etica Obbligazionario Breve Termine]]</f>
        <v>377055527.29000002</v>
      </c>
      <c r="E1468" s="10">
        <f>D1467*BT[[#This Row],[Variazione percentuale]]</f>
        <v>122351.81702575</v>
      </c>
      <c r="F1468" s="11">
        <f>BT[[#This Row],[AUM]]-D1467</f>
        <v>588397.98000001907</v>
      </c>
      <c r="G1468" s="11">
        <f>BT[[#This Row],[∆ AUM]]-BT[[#This Row],[effetto mercato]]</f>
        <v>466046.16297426907</v>
      </c>
    </row>
    <row r="1469" spans="1:7">
      <c r="A1469" s="4">
        <v>44140</v>
      </c>
      <c r="B1469">
        <v>0</v>
      </c>
      <c r="C1469" s="6">
        <f>BT[[#This Row],[Variaz]]/100</f>
        <v>0</v>
      </c>
      <c r="D1469" s="10">
        <f>AUM[[#This Row],[ Etica Obbligazionario Breve Termine]]</f>
        <v>377262991.09999996</v>
      </c>
      <c r="E1469" s="10">
        <f>D1468*BT[[#This Row],[Variazione percentuale]]</f>
        <v>0</v>
      </c>
      <c r="F1469" s="11">
        <f>BT[[#This Row],[AUM]]-D1468</f>
        <v>207463.80999994278</v>
      </c>
      <c r="G1469" s="11">
        <f>BT[[#This Row],[∆ AUM]]-BT[[#This Row],[effetto mercato]]</f>
        <v>207463.80999994278</v>
      </c>
    </row>
    <row r="1470" spans="1:7">
      <c r="A1470" s="4">
        <v>44141</v>
      </c>
      <c r="B1470">
        <v>1.6299999999999999E-2</v>
      </c>
      <c r="C1470" s="6">
        <f>BT[[#This Row],[Variaz]]/100</f>
        <v>1.6299999999999998E-4</v>
      </c>
      <c r="D1470" s="10">
        <f>AUM[[#This Row],[ Etica Obbligazionario Breve Termine]]</f>
        <v>377290676.15999997</v>
      </c>
      <c r="E1470" s="10">
        <f>D1469*BT[[#This Row],[Variazione percentuale]]</f>
        <v>61493.867549299983</v>
      </c>
      <c r="F1470" s="11">
        <f>BT[[#This Row],[AUM]]-D1469</f>
        <v>27685.060000002384</v>
      </c>
      <c r="G1470" s="11">
        <f>BT[[#This Row],[∆ AUM]]-BT[[#This Row],[effetto mercato]]</f>
        <v>-33808.807549297599</v>
      </c>
    </row>
    <row r="1471" spans="1:7">
      <c r="A1471" s="4">
        <v>44144</v>
      </c>
      <c r="B1471">
        <v>-3.2500000000000001E-2</v>
      </c>
      <c r="C1471" s="6">
        <f>BT[[#This Row],[Variaz]]/100</f>
        <v>-3.2499999999999999E-4</v>
      </c>
      <c r="D1471" s="10">
        <f>AUM[[#This Row],[ Etica Obbligazionario Breve Termine]]</f>
        <v>377206424.91999996</v>
      </c>
      <c r="E1471" s="10">
        <f>D1470*BT[[#This Row],[Variazione percentuale]]</f>
        <v>-122619.46975199999</v>
      </c>
      <c r="F1471" s="11">
        <f>BT[[#This Row],[AUM]]-D1470</f>
        <v>-84251.240000009537</v>
      </c>
      <c r="G1471" s="11">
        <f>BT[[#This Row],[∆ AUM]]-BT[[#This Row],[effetto mercato]]</f>
        <v>38368.229751990453</v>
      </c>
    </row>
    <row r="1472" spans="1:7">
      <c r="A1472" s="4">
        <v>44145</v>
      </c>
      <c r="B1472">
        <v>1.6299999999999999E-2</v>
      </c>
      <c r="C1472" s="6">
        <f>BT[[#This Row],[Variaz]]/100</f>
        <v>1.6299999999999998E-4</v>
      </c>
      <c r="D1472" s="10">
        <f>AUM[[#This Row],[ Etica Obbligazionario Breve Termine]]</f>
        <v>377201366.69999999</v>
      </c>
      <c r="E1472" s="10">
        <f>D1471*BT[[#This Row],[Variazione percentuale]]</f>
        <v>61484.647261959988</v>
      </c>
      <c r="F1472" s="11">
        <f>BT[[#This Row],[AUM]]-D1471</f>
        <v>-5058.2199999690056</v>
      </c>
      <c r="G1472" s="11">
        <f>BT[[#This Row],[∆ AUM]]-BT[[#This Row],[effetto mercato]]</f>
        <v>-66542.867261929001</v>
      </c>
    </row>
    <row r="1473" spans="1:7">
      <c r="A1473" s="4">
        <v>44146</v>
      </c>
      <c r="B1473">
        <v>0</v>
      </c>
      <c r="C1473" s="6">
        <f>BT[[#This Row],[Variaz]]/100</f>
        <v>0</v>
      </c>
      <c r="D1473" s="10">
        <f>AUM[[#This Row],[ Etica Obbligazionario Breve Termine]]</f>
        <v>376311073.78000003</v>
      </c>
      <c r="E1473" s="10">
        <f>D1472*BT[[#This Row],[Variazione percentuale]]</f>
        <v>0</v>
      </c>
      <c r="F1473" s="11">
        <f>BT[[#This Row],[AUM]]-D1472</f>
        <v>-890292.91999995708</v>
      </c>
      <c r="G1473" s="11">
        <f>BT[[#This Row],[∆ AUM]]-BT[[#This Row],[effetto mercato]]</f>
        <v>-890292.91999995708</v>
      </c>
    </row>
    <row r="1474" spans="1:7">
      <c r="A1474" s="4">
        <v>44147</v>
      </c>
      <c r="B1474">
        <v>1.6299999999999999E-2</v>
      </c>
      <c r="C1474" s="6">
        <f>BT[[#This Row],[Variaz]]/100</f>
        <v>1.6299999999999998E-4</v>
      </c>
      <c r="D1474" s="10">
        <f>AUM[[#This Row],[ Etica Obbligazionario Breve Termine]]</f>
        <v>376443986.53999996</v>
      </c>
      <c r="E1474" s="10">
        <f>D1473*BT[[#This Row],[Variazione percentuale]]</f>
        <v>61338.70502614</v>
      </c>
      <c r="F1474" s="11">
        <f>BT[[#This Row],[AUM]]-D1473</f>
        <v>132912.75999993086</v>
      </c>
      <c r="G1474" s="11">
        <f>BT[[#This Row],[∆ AUM]]-BT[[#This Row],[effetto mercato]]</f>
        <v>71574.054973790859</v>
      </c>
    </row>
    <row r="1475" spans="1:7">
      <c r="A1475" s="4">
        <v>44148</v>
      </c>
      <c r="B1475">
        <v>0</v>
      </c>
      <c r="C1475" s="6">
        <f>BT[[#This Row],[Variaz]]/100</f>
        <v>0</v>
      </c>
      <c r="D1475" s="10">
        <f>AUM[[#This Row],[ Etica Obbligazionario Breve Termine]]</f>
        <v>376632010.47000003</v>
      </c>
      <c r="E1475" s="10">
        <f>D1474*BT[[#This Row],[Variazione percentuale]]</f>
        <v>0</v>
      </c>
      <c r="F1475" s="11">
        <f>BT[[#This Row],[AUM]]-D1474</f>
        <v>188023.93000006676</v>
      </c>
      <c r="G1475" s="11">
        <f>BT[[#This Row],[∆ AUM]]-BT[[#This Row],[effetto mercato]]</f>
        <v>188023.93000006676</v>
      </c>
    </row>
    <row r="1476" spans="1:7">
      <c r="A1476" s="4">
        <v>44151</v>
      </c>
      <c r="B1476">
        <v>1.6299999999999999E-2</v>
      </c>
      <c r="C1476" s="6">
        <f>BT[[#This Row],[Variaz]]/100</f>
        <v>1.6299999999999998E-4</v>
      </c>
      <c r="D1476" s="10">
        <f>AUM[[#This Row],[ Etica Obbligazionario Breve Termine]]</f>
        <v>376946209.85000002</v>
      </c>
      <c r="E1476" s="10">
        <f>D1475*BT[[#This Row],[Variazione percentuale]]</f>
        <v>61391.017706609993</v>
      </c>
      <c r="F1476" s="11">
        <f>BT[[#This Row],[AUM]]-D1475</f>
        <v>314199.37999999523</v>
      </c>
      <c r="G1476" s="11">
        <f>BT[[#This Row],[∆ AUM]]-BT[[#This Row],[effetto mercato]]</f>
        <v>252808.36229338523</v>
      </c>
    </row>
    <row r="1477" spans="1:7">
      <c r="A1477" s="4">
        <v>44152</v>
      </c>
      <c r="B1477">
        <v>1.6299999999999999E-2</v>
      </c>
      <c r="C1477" s="6">
        <f>BT[[#This Row],[Variaz]]/100</f>
        <v>1.6299999999999998E-4</v>
      </c>
      <c r="D1477" s="10">
        <f>AUM[[#This Row],[ Etica Obbligazionario Breve Termine]]</f>
        <v>375706634.44</v>
      </c>
      <c r="E1477" s="10">
        <f>D1476*BT[[#This Row],[Variazione percentuale]]</f>
        <v>61442.232205549997</v>
      </c>
      <c r="F1477" s="11">
        <f>BT[[#This Row],[AUM]]-D1476</f>
        <v>-1239575.4100000262</v>
      </c>
      <c r="G1477" s="11">
        <f>BT[[#This Row],[∆ AUM]]-BT[[#This Row],[effetto mercato]]</f>
        <v>-1301017.6422055762</v>
      </c>
    </row>
    <row r="1478" spans="1:7">
      <c r="A1478" s="4">
        <v>44153</v>
      </c>
      <c r="B1478">
        <v>-1.6299999999999999E-2</v>
      </c>
      <c r="C1478" s="6">
        <f>BT[[#This Row],[Variaz]]/100</f>
        <v>-1.6299999999999998E-4</v>
      </c>
      <c r="D1478" s="10">
        <f>AUM[[#This Row],[ Etica Obbligazionario Breve Termine]]</f>
        <v>374232024.93000001</v>
      </c>
      <c r="E1478" s="10">
        <f>D1477*BT[[#This Row],[Variazione percentuale]]</f>
        <v>-61240.181413719991</v>
      </c>
      <c r="F1478" s="11">
        <f>BT[[#This Row],[AUM]]-D1477</f>
        <v>-1474609.5099999905</v>
      </c>
      <c r="G1478" s="11">
        <f>BT[[#This Row],[∆ AUM]]-BT[[#This Row],[effetto mercato]]</f>
        <v>-1413369.3285862706</v>
      </c>
    </row>
    <row r="1479" spans="1:7">
      <c r="A1479" s="4">
        <v>44154</v>
      </c>
      <c r="B1479">
        <v>0</v>
      </c>
      <c r="C1479" s="6">
        <f>BT[[#This Row],[Variaz]]/100</f>
        <v>0</v>
      </c>
      <c r="D1479" s="10">
        <f>AUM[[#This Row],[ Etica Obbligazionario Breve Termine]]</f>
        <v>374632876.35000002</v>
      </c>
      <c r="E1479" s="10">
        <f>D1478*BT[[#This Row],[Variazione percentuale]]</f>
        <v>0</v>
      </c>
      <c r="F1479" s="11">
        <f>BT[[#This Row],[AUM]]-D1478</f>
        <v>400851.42000001669</v>
      </c>
      <c r="G1479" s="11">
        <f>BT[[#This Row],[∆ AUM]]-BT[[#This Row],[effetto mercato]]</f>
        <v>400851.42000001669</v>
      </c>
    </row>
    <row r="1480" spans="1:7">
      <c r="A1480" s="4">
        <v>44155</v>
      </c>
      <c r="B1480">
        <v>0</v>
      </c>
      <c r="C1480" s="6">
        <f>BT[[#This Row],[Variaz]]/100</f>
        <v>0</v>
      </c>
      <c r="D1480" s="10">
        <f>AUM[[#This Row],[ Etica Obbligazionario Breve Termine]]</f>
        <v>374744851.34000003</v>
      </c>
      <c r="E1480" s="10">
        <f>D1479*BT[[#This Row],[Variazione percentuale]]</f>
        <v>0</v>
      </c>
      <c r="F1480" s="11">
        <f>BT[[#This Row],[AUM]]-D1479</f>
        <v>111974.99000000954</v>
      </c>
      <c r="G1480" s="11">
        <f>BT[[#This Row],[∆ AUM]]-BT[[#This Row],[effetto mercato]]</f>
        <v>111974.99000000954</v>
      </c>
    </row>
    <row r="1481" spans="1:7">
      <c r="A1481" s="4">
        <v>44158</v>
      </c>
      <c r="B1481">
        <v>1.6299999999999999E-2</v>
      </c>
      <c r="C1481" s="6">
        <f>BT[[#This Row],[Variaz]]/100</f>
        <v>1.6299999999999998E-4</v>
      </c>
      <c r="D1481" s="10">
        <f>AUM[[#This Row],[ Etica Obbligazionario Breve Termine]]</f>
        <v>374495558.74000001</v>
      </c>
      <c r="E1481" s="10">
        <f>D1480*BT[[#This Row],[Variazione percentuale]]</f>
        <v>61083.410768419999</v>
      </c>
      <c r="F1481" s="11">
        <f>BT[[#This Row],[AUM]]-D1480</f>
        <v>-249292.60000002384</v>
      </c>
      <c r="G1481" s="11">
        <f>BT[[#This Row],[∆ AUM]]-BT[[#This Row],[effetto mercato]]</f>
        <v>-310376.01076844381</v>
      </c>
    </row>
    <row r="1482" spans="1:7">
      <c r="A1482" s="4">
        <v>44159</v>
      </c>
      <c r="B1482">
        <v>0</v>
      </c>
      <c r="C1482" s="6">
        <f>BT[[#This Row],[Variaz]]/100</f>
        <v>0</v>
      </c>
      <c r="D1482" s="10">
        <f>AUM[[#This Row],[ Etica Obbligazionario Breve Termine]]</f>
        <v>374460064.87</v>
      </c>
      <c r="E1482" s="10">
        <f>D1481*BT[[#This Row],[Variazione percentuale]]</f>
        <v>0</v>
      </c>
      <c r="F1482" s="11">
        <f>BT[[#This Row],[AUM]]-D1481</f>
        <v>-35493.870000004768</v>
      </c>
      <c r="G1482" s="11">
        <f>BT[[#This Row],[∆ AUM]]-BT[[#This Row],[effetto mercato]]</f>
        <v>-35493.870000004768</v>
      </c>
    </row>
    <row r="1483" spans="1:7">
      <c r="A1483" s="4">
        <v>44160</v>
      </c>
      <c r="B1483">
        <v>0</v>
      </c>
      <c r="C1483" s="6">
        <f>BT[[#This Row],[Variaz]]/100</f>
        <v>0</v>
      </c>
      <c r="D1483" s="10">
        <f>AUM[[#This Row],[ Etica Obbligazionario Breve Termine]]</f>
        <v>374373325.15999997</v>
      </c>
      <c r="E1483" s="10">
        <f>D1482*BT[[#This Row],[Variazione percentuale]]</f>
        <v>0</v>
      </c>
      <c r="F1483" s="11">
        <f>BT[[#This Row],[AUM]]-D1482</f>
        <v>-86739.710000038147</v>
      </c>
      <c r="G1483" s="11">
        <f>BT[[#This Row],[∆ AUM]]-BT[[#This Row],[effetto mercato]]</f>
        <v>-86739.710000038147</v>
      </c>
    </row>
    <row r="1484" spans="1:7">
      <c r="A1484" s="4">
        <v>44161</v>
      </c>
      <c r="B1484">
        <v>-1.6299999999999999E-2</v>
      </c>
      <c r="C1484" s="6">
        <f>BT[[#This Row],[Variaz]]/100</f>
        <v>-1.6299999999999998E-4</v>
      </c>
      <c r="D1484" s="10">
        <f>AUM[[#This Row],[ Etica Obbligazionario Breve Termine]]</f>
        <v>374281010.90999997</v>
      </c>
      <c r="E1484" s="10">
        <f>D1483*BT[[#This Row],[Variazione percentuale]]</f>
        <v>-61022.852001079984</v>
      </c>
      <c r="F1484" s="11">
        <f>BT[[#This Row],[AUM]]-D1483</f>
        <v>-92314.25</v>
      </c>
      <c r="G1484" s="11">
        <f>BT[[#This Row],[∆ AUM]]-BT[[#This Row],[effetto mercato]]</f>
        <v>-31291.397998920016</v>
      </c>
    </row>
    <row r="1485" spans="1:7">
      <c r="A1485" s="4">
        <v>44162</v>
      </c>
      <c r="B1485">
        <v>0</v>
      </c>
      <c r="C1485" s="6">
        <f>BT[[#This Row],[Variaz]]/100</f>
        <v>0</v>
      </c>
      <c r="D1485" s="10">
        <f>AUM[[#This Row],[ Etica Obbligazionario Breve Termine]]</f>
        <v>374258669.37</v>
      </c>
      <c r="E1485" s="10">
        <f>D1484*BT[[#This Row],[Variazione percentuale]]</f>
        <v>0</v>
      </c>
      <c r="F1485" s="11">
        <f>BT[[#This Row],[AUM]]-D1484</f>
        <v>-22341.539999961853</v>
      </c>
      <c r="G1485" s="11">
        <f>BT[[#This Row],[∆ AUM]]-BT[[#This Row],[effetto mercato]]</f>
        <v>-22341.539999961853</v>
      </c>
    </row>
    <row r="1486" spans="1:7">
      <c r="A1486" s="4">
        <v>44165</v>
      </c>
      <c r="B1486">
        <v>-1.6299999999999999E-2</v>
      </c>
      <c r="C1486" s="6">
        <f>BT[[#This Row],[Variaz]]/100</f>
        <v>-1.6299999999999998E-4</v>
      </c>
      <c r="D1486" s="10">
        <f>AUM[[#This Row],[ Etica Obbligazionario Breve Termine]]</f>
        <v>374439548.58000004</v>
      </c>
      <c r="E1486" s="10">
        <f>D1485*BT[[#This Row],[Variazione percentuale]]</f>
        <v>-61004.163107309992</v>
      </c>
      <c r="F1486" s="11">
        <f>BT[[#This Row],[AUM]]-D1485</f>
        <v>180879.21000003815</v>
      </c>
      <c r="G1486" s="11">
        <f>BT[[#This Row],[∆ AUM]]-BT[[#This Row],[effetto mercato]]</f>
        <v>241883.37310734813</v>
      </c>
    </row>
    <row r="1487" spans="1:7">
      <c r="A1487" s="4">
        <v>44166</v>
      </c>
      <c r="B1487">
        <v>-1.6299999999999999E-2</v>
      </c>
      <c r="C1487" s="6">
        <f>BT[[#This Row],[Variaz]]/100</f>
        <v>-1.6299999999999998E-4</v>
      </c>
      <c r="D1487" s="10">
        <f>AUM[[#This Row],[ Etica Obbligazionario Breve Termine]]</f>
        <v>374361807.61000001</v>
      </c>
      <c r="E1487" s="10">
        <f>D1486*BT[[#This Row],[Variazione percentuale]]</f>
        <v>-61033.646418539996</v>
      </c>
      <c r="F1487" s="11">
        <f>BT[[#This Row],[AUM]]-D1486</f>
        <v>-77740.97000002861</v>
      </c>
      <c r="G1487" s="11">
        <f>BT[[#This Row],[∆ AUM]]-BT[[#This Row],[effetto mercato]]</f>
        <v>-16707.323581488614</v>
      </c>
    </row>
    <row r="1488" spans="1:7">
      <c r="A1488" s="4">
        <v>44167</v>
      </c>
      <c r="B1488">
        <v>1.6299999999999999E-2</v>
      </c>
      <c r="C1488" s="6">
        <f>BT[[#This Row],[Variaz]]/100</f>
        <v>1.6299999999999998E-4</v>
      </c>
      <c r="D1488" s="10">
        <f>AUM[[#This Row],[ Etica Obbligazionario Breve Termine]]</f>
        <v>374987223.99000001</v>
      </c>
      <c r="E1488" s="10">
        <f>D1487*BT[[#This Row],[Variazione percentuale]]</f>
        <v>61020.974640429995</v>
      </c>
      <c r="F1488" s="11">
        <f>BT[[#This Row],[AUM]]-D1487</f>
        <v>625416.37999999523</v>
      </c>
      <c r="G1488" s="11">
        <f>BT[[#This Row],[∆ AUM]]-BT[[#This Row],[effetto mercato]]</f>
        <v>564395.40535956528</v>
      </c>
    </row>
    <row r="1489" spans="1:7">
      <c r="A1489" s="4">
        <v>44168</v>
      </c>
      <c r="B1489">
        <v>1.6299999999999999E-2</v>
      </c>
      <c r="C1489" s="6">
        <f>BT[[#This Row],[Variaz]]/100</f>
        <v>1.6299999999999998E-4</v>
      </c>
      <c r="D1489" s="10">
        <f>AUM[[#This Row],[ Etica Obbligazionario Breve Termine]]</f>
        <v>375527381.10000002</v>
      </c>
      <c r="E1489" s="10">
        <f>D1488*BT[[#This Row],[Variazione percentuale]]</f>
        <v>61122.917510369996</v>
      </c>
      <c r="F1489" s="11">
        <f>BT[[#This Row],[AUM]]-D1488</f>
        <v>540157.11000001431</v>
      </c>
      <c r="G1489" s="11">
        <f>BT[[#This Row],[∆ AUM]]-BT[[#This Row],[effetto mercato]]</f>
        <v>479034.19248964428</v>
      </c>
    </row>
    <row r="1490" spans="1:7">
      <c r="A1490" s="4">
        <v>44169</v>
      </c>
      <c r="B1490">
        <v>-1.6299999999999999E-2</v>
      </c>
      <c r="C1490" s="6">
        <f>BT[[#This Row],[Variaz]]/100</f>
        <v>-1.6299999999999998E-4</v>
      </c>
      <c r="D1490" s="10">
        <f>AUM[[#This Row],[ Etica Obbligazionario Breve Termine]]</f>
        <v>376128906.32999998</v>
      </c>
      <c r="E1490" s="10">
        <f>D1489*BT[[#This Row],[Variazione percentuale]]</f>
        <v>-61210.963119299995</v>
      </c>
      <c r="F1490" s="11">
        <f>BT[[#This Row],[AUM]]-D1489</f>
        <v>601525.22999995947</v>
      </c>
      <c r="G1490" s="11">
        <f>BT[[#This Row],[∆ AUM]]-BT[[#This Row],[effetto mercato]]</f>
        <v>662736.19311925943</v>
      </c>
    </row>
    <row r="1491" spans="1:7">
      <c r="A1491" s="4">
        <v>44172</v>
      </c>
      <c r="B1491">
        <v>0</v>
      </c>
      <c r="C1491" s="6">
        <f>BT[[#This Row],[Variaz]]/100</f>
        <v>0</v>
      </c>
      <c r="D1491" s="10">
        <f>AUM[[#This Row],[ Etica Obbligazionario Breve Termine]]</f>
        <v>376446217.56999999</v>
      </c>
      <c r="E1491" s="10">
        <f>D1490*BT[[#This Row],[Variazione percentuale]]</f>
        <v>0</v>
      </c>
      <c r="F1491" s="11">
        <f>BT[[#This Row],[AUM]]-D1490</f>
        <v>317311.24000000954</v>
      </c>
      <c r="G1491" s="11">
        <f>BT[[#This Row],[∆ AUM]]-BT[[#This Row],[effetto mercato]]</f>
        <v>317311.24000000954</v>
      </c>
    </row>
    <row r="1492" spans="1:7">
      <c r="A1492" s="4">
        <v>44174</v>
      </c>
      <c r="B1492">
        <v>1.6299999999999999E-2</v>
      </c>
      <c r="C1492" s="6">
        <f>BT[[#This Row],[Variaz]]/100</f>
        <v>1.6299999999999998E-4</v>
      </c>
      <c r="D1492" s="10">
        <f>AUM[[#This Row],[ Etica Obbligazionario Breve Termine]]</f>
        <v>376814570.72000003</v>
      </c>
      <c r="E1492" s="10">
        <f>D1491*BT[[#This Row],[Variazione percentuale]]</f>
        <v>61360.733463909994</v>
      </c>
      <c r="F1492" s="11">
        <f>BT[[#This Row],[AUM]]-D1491</f>
        <v>368353.15000003576</v>
      </c>
      <c r="G1492" s="11">
        <f>BT[[#This Row],[∆ AUM]]-BT[[#This Row],[effetto mercato]]</f>
        <v>306992.41653612576</v>
      </c>
    </row>
    <row r="1493" spans="1:7">
      <c r="A1493" s="4">
        <v>44175</v>
      </c>
      <c r="B1493">
        <v>0</v>
      </c>
      <c r="C1493" s="6">
        <f>BT[[#This Row],[Variaz]]/100</f>
        <v>0</v>
      </c>
      <c r="D1493" s="10">
        <f>AUM[[#This Row],[ Etica Obbligazionario Breve Termine]]</f>
        <v>376592802.51999998</v>
      </c>
      <c r="E1493" s="10">
        <f>D1492*BT[[#This Row],[Variazione percentuale]]</f>
        <v>0</v>
      </c>
      <c r="F1493" s="11">
        <f>BT[[#This Row],[AUM]]-D1492</f>
        <v>-221768.20000004768</v>
      </c>
      <c r="G1493" s="11">
        <f>BT[[#This Row],[∆ AUM]]-BT[[#This Row],[effetto mercato]]</f>
        <v>-221768.20000004768</v>
      </c>
    </row>
    <row r="1494" spans="1:7">
      <c r="A1494" s="4">
        <v>44176</v>
      </c>
      <c r="B1494">
        <v>0</v>
      </c>
      <c r="C1494" s="6">
        <f>BT[[#This Row],[Variaz]]/100</f>
        <v>0</v>
      </c>
      <c r="D1494" s="10">
        <f>AUM[[#This Row],[ Etica Obbligazionario Breve Termine]]</f>
        <v>376704903</v>
      </c>
      <c r="E1494" s="10">
        <f>D1493*BT[[#This Row],[Variazione percentuale]]</f>
        <v>0</v>
      </c>
      <c r="F1494" s="11">
        <f>BT[[#This Row],[AUM]]-D1493</f>
        <v>112100.48000001907</v>
      </c>
      <c r="G1494" s="11">
        <f>BT[[#This Row],[∆ AUM]]-BT[[#This Row],[effetto mercato]]</f>
        <v>112100.48000001907</v>
      </c>
    </row>
    <row r="1495" spans="1:7">
      <c r="A1495" s="4">
        <v>44179</v>
      </c>
      <c r="B1495">
        <v>0</v>
      </c>
      <c r="C1495" s="6">
        <f>BT[[#This Row],[Variaz]]/100</f>
        <v>0</v>
      </c>
      <c r="D1495" s="10">
        <f>AUM[[#This Row],[ Etica Obbligazionario Breve Termine]]</f>
        <v>376485446.96000004</v>
      </c>
      <c r="E1495" s="10">
        <f>D1494*BT[[#This Row],[Variazione percentuale]]</f>
        <v>0</v>
      </c>
      <c r="F1495" s="11">
        <f>BT[[#This Row],[AUM]]-D1494</f>
        <v>-219456.03999996185</v>
      </c>
      <c r="G1495" s="11">
        <f>BT[[#This Row],[∆ AUM]]-BT[[#This Row],[effetto mercato]]</f>
        <v>-219456.03999996185</v>
      </c>
    </row>
    <row r="1496" spans="1:7">
      <c r="A1496" s="4">
        <v>44180</v>
      </c>
      <c r="B1496">
        <v>1.6299999999999999E-2</v>
      </c>
      <c r="C1496" s="6">
        <f>BT[[#This Row],[Variaz]]/100</f>
        <v>1.6299999999999998E-4</v>
      </c>
      <c r="D1496" s="10">
        <f>AUM[[#This Row],[ Etica Obbligazionario Breve Termine]]</f>
        <v>376932315.44</v>
      </c>
      <c r="E1496" s="10">
        <f>D1495*BT[[#This Row],[Variazione percentuale]]</f>
        <v>61367.127854480001</v>
      </c>
      <c r="F1496" s="11">
        <f>BT[[#This Row],[AUM]]-D1495</f>
        <v>446868.47999995947</v>
      </c>
      <c r="G1496" s="11">
        <f>BT[[#This Row],[∆ AUM]]-BT[[#This Row],[effetto mercato]]</f>
        <v>385501.35214547947</v>
      </c>
    </row>
    <row r="1497" spans="1:7">
      <c r="A1497" s="4">
        <v>44181</v>
      </c>
      <c r="B1497">
        <v>-1.6299999999999999E-2</v>
      </c>
      <c r="C1497" s="6">
        <f>BT[[#This Row],[Variaz]]/100</f>
        <v>-1.6299999999999998E-4</v>
      </c>
      <c r="D1497" s="10">
        <f>AUM[[#This Row],[ Etica Obbligazionario Breve Termine]]</f>
        <v>376770060.25999999</v>
      </c>
      <c r="E1497" s="10">
        <f>D1496*BT[[#This Row],[Variazione percentuale]]</f>
        <v>-61439.967416719992</v>
      </c>
      <c r="F1497" s="11">
        <f>BT[[#This Row],[AUM]]-D1496</f>
        <v>-162255.18000000715</v>
      </c>
      <c r="G1497" s="11">
        <f>BT[[#This Row],[∆ AUM]]-BT[[#This Row],[effetto mercato]]</f>
        <v>-100815.21258328715</v>
      </c>
    </row>
    <row r="1498" spans="1:7">
      <c r="A1498" s="4">
        <v>44182</v>
      </c>
      <c r="B1498">
        <v>0</v>
      </c>
      <c r="C1498" s="6">
        <f>BT[[#This Row],[Variaz]]/100</f>
        <v>0</v>
      </c>
      <c r="D1498" s="10">
        <f>AUM[[#This Row],[ Etica Obbligazionario Breve Termine]]</f>
        <v>374828557.39999998</v>
      </c>
      <c r="E1498" s="10">
        <f>D1497*BT[[#This Row],[Variazione percentuale]]</f>
        <v>0</v>
      </c>
      <c r="F1498" s="11">
        <f>BT[[#This Row],[AUM]]-D1497</f>
        <v>-1941502.8600000143</v>
      </c>
      <c r="G1498" s="11">
        <f>BT[[#This Row],[∆ AUM]]-BT[[#This Row],[effetto mercato]]</f>
        <v>-1941502.8600000143</v>
      </c>
    </row>
    <row r="1499" spans="1:7">
      <c r="A1499" s="4">
        <v>44183</v>
      </c>
      <c r="B1499">
        <v>-1.6299999999999999E-2</v>
      </c>
      <c r="C1499" s="6">
        <f>BT[[#This Row],[Variaz]]/100</f>
        <v>-1.6299999999999998E-4</v>
      </c>
      <c r="D1499" s="10">
        <f>AUM[[#This Row],[ Etica Obbligazionario Breve Termine]]</f>
        <v>374561375.25</v>
      </c>
      <c r="E1499" s="10">
        <f>D1498*BT[[#This Row],[Variazione percentuale]]</f>
        <v>-61097.054856199989</v>
      </c>
      <c r="F1499" s="11">
        <f>BT[[#This Row],[AUM]]-D1498</f>
        <v>-267182.14999997616</v>
      </c>
      <c r="G1499" s="11">
        <f>BT[[#This Row],[∆ AUM]]-BT[[#This Row],[effetto mercato]]</f>
        <v>-206085.09514377615</v>
      </c>
    </row>
    <row r="1500" spans="1:7">
      <c r="A1500" s="4">
        <v>44186</v>
      </c>
      <c r="B1500">
        <v>-3.2500000000000001E-2</v>
      </c>
      <c r="C1500" s="6">
        <f>BT[[#This Row],[Variaz]]/100</f>
        <v>-3.2499999999999999E-4</v>
      </c>
      <c r="D1500" s="10">
        <f>AUM[[#This Row],[ Etica Obbligazionario Breve Termine]]</f>
        <v>374607834.48000002</v>
      </c>
      <c r="E1500" s="10">
        <f>D1499*BT[[#This Row],[Variazione percentuale]]</f>
        <v>-121732.44695625</v>
      </c>
      <c r="F1500" s="11">
        <f>BT[[#This Row],[AUM]]-D1499</f>
        <v>46459.230000019073</v>
      </c>
      <c r="G1500" s="11">
        <f>BT[[#This Row],[∆ AUM]]-BT[[#This Row],[effetto mercato]]</f>
        <v>168191.67695626908</v>
      </c>
    </row>
    <row r="1501" spans="1:7">
      <c r="A1501" s="4">
        <v>44187</v>
      </c>
      <c r="B1501">
        <v>1.6299999999999999E-2</v>
      </c>
      <c r="C1501" s="6">
        <f>BT[[#This Row],[Variaz]]/100</f>
        <v>1.6299999999999998E-4</v>
      </c>
      <c r="D1501" s="10">
        <f>AUM[[#This Row],[ Etica Obbligazionario Breve Termine]]</f>
        <v>374364473.66999996</v>
      </c>
      <c r="E1501" s="10">
        <f>D1500*BT[[#This Row],[Variazione percentuale]]</f>
        <v>61061.077020239994</v>
      </c>
      <c r="F1501" s="11">
        <f>BT[[#This Row],[AUM]]-D1500</f>
        <v>-243360.81000006199</v>
      </c>
      <c r="G1501" s="11">
        <f>BT[[#This Row],[∆ AUM]]-BT[[#This Row],[effetto mercato]]</f>
        <v>-304421.88702030201</v>
      </c>
    </row>
    <row r="1502" spans="1:7">
      <c r="A1502" s="4">
        <v>44188</v>
      </c>
      <c r="B1502">
        <v>-1.6299999999999999E-2</v>
      </c>
      <c r="C1502" s="6">
        <f>BT[[#This Row],[Variaz]]/100</f>
        <v>-1.6299999999999998E-4</v>
      </c>
      <c r="D1502" s="10">
        <f>AUM[[#This Row],[ Etica Obbligazionario Breve Termine]]</f>
        <v>373954808.36000001</v>
      </c>
      <c r="E1502" s="10">
        <f>D1501*BT[[#This Row],[Variazione percentuale]]</f>
        <v>-61021.409208209981</v>
      </c>
      <c r="F1502" s="11">
        <f>BT[[#This Row],[AUM]]-D1501</f>
        <v>-409665.30999994278</v>
      </c>
      <c r="G1502" s="11">
        <f>BT[[#This Row],[∆ AUM]]-BT[[#This Row],[effetto mercato]]</f>
        <v>-348643.90079173283</v>
      </c>
    </row>
    <row r="1503" spans="1:7">
      <c r="A1503" s="4">
        <v>44193</v>
      </c>
      <c r="B1503">
        <v>1.6299999999999999E-2</v>
      </c>
      <c r="C1503" s="6">
        <f>BT[[#This Row],[Variaz]]/100</f>
        <v>1.6299999999999998E-4</v>
      </c>
      <c r="D1503" s="10">
        <f>AUM[[#This Row],[ Etica Obbligazionario Breve Termine]]</f>
        <v>374401755.22000003</v>
      </c>
      <c r="E1503" s="10">
        <f>D1502*BT[[#This Row],[Variazione percentuale]]</f>
        <v>60954.633762679994</v>
      </c>
      <c r="F1503" s="11">
        <f>BT[[#This Row],[AUM]]-D1502</f>
        <v>446946.86000001431</v>
      </c>
      <c r="G1503" s="11">
        <f>BT[[#This Row],[∆ AUM]]-BT[[#This Row],[effetto mercato]]</f>
        <v>385992.22623733431</v>
      </c>
    </row>
    <row r="1504" spans="1:7">
      <c r="A1504" s="4">
        <v>44194</v>
      </c>
      <c r="B1504">
        <v>-1.6299999999999999E-2</v>
      </c>
      <c r="C1504" s="6">
        <f>BT[[#This Row],[Variaz]]/100</f>
        <v>-1.6299999999999998E-4</v>
      </c>
      <c r="D1504" s="10">
        <f>AUM[[#This Row],[ Etica Obbligazionario Breve Termine]]</f>
        <v>374656646.84000003</v>
      </c>
      <c r="E1504" s="10">
        <f>D1503*BT[[#This Row],[Variazione percentuale]]</f>
        <v>-61027.486100859998</v>
      </c>
      <c r="F1504" s="11">
        <f>BT[[#This Row],[AUM]]-D1503</f>
        <v>254891.62000000477</v>
      </c>
      <c r="G1504" s="11">
        <f>BT[[#This Row],[∆ AUM]]-BT[[#This Row],[effetto mercato]]</f>
        <v>315919.10610086477</v>
      </c>
    </row>
    <row r="1505" spans="1:7">
      <c r="A1505" s="4">
        <v>44195</v>
      </c>
      <c r="B1505">
        <v>-1.6299999999999999E-2</v>
      </c>
      <c r="C1505" s="6">
        <f>BT[[#This Row],[Variaz]]/100</f>
        <v>-1.6299999999999998E-4</v>
      </c>
      <c r="D1505" s="10">
        <f>AUM[[#This Row],[ Etica Obbligazionario Breve Termine]]</f>
        <v>374593088.13999999</v>
      </c>
      <c r="E1505" s="10">
        <f>D1504*BT[[#This Row],[Variazione percentuale]]</f>
        <v>-61069.033434919998</v>
      </c>
      <c r="F1505" s="11">
        <f>BT[[#This Row],[AUM]]-D1504</f>
        <v>-63558.700000047684</v>
      </c>
      <c r="G1505" s="11">
        <f>BT[[#This Row],[∆ AUM]]-BT[[#This Row],[effetto mercato]]</f>
        <v>-2489.6665651276853</v>
      </c>
    </row>
    <row r="1506" spans="1:7">
      <c r="A1506" s="4">
        <v>44196</v>
      </c>
      <c r="B1506">
        <v>0</v>
      </c>
      <c r="C1506" s="6">
        <f>BT[[#This Row],[Variaz]]/100</f>
        <v>0</v>
      </c>
      <c r="D1506" s="10">
        <f>AUM[[#This Row],[ Etica Obbligazionario Breve Termine]]</f>
        <v>374655844.43000001</v>
      </c>
      <c r="E1506" s="10">
        <f>D1505*BT[[#This Row],[Variazione percentuale]]</f>
        <v>0</v>
      </c>
      <c r="F1506" s="11">
        <f>BT[[#This Row],[AUM]]-D1505</f>
        <v>62756.290000021458</v>
      </c>
      <c r="G1506" s="11">
        <f>BT[[#This Row],[∆ AUM]]-BT[[#This Row],[effetto mercato]]</f>
        <v>62756.290000021458</v>
      </c>
    </row>
    <row r="1507" spans="1:7">
      <c r="A1507" s="4">
        <v>44200</v>
      </c>
      <c r="B1507">
        <v>0</v>
      </c>
      <c r="C1507" s="6">
        <f>BT[[#This Row],[Variaz]]/100</f>
        <v>0</v>
      </c>
      <c r="D1507" s="10">
        <f>AUM[[#This Row],[ Etica Obbligazionario Breve Termine]]</f>
        <v>376003252.78000003</v>
      </c>
      <c r="E1507" s="10">
        <f>D1506*BT[[#This Row],[Variazione percentuale]]</f>
        <v>0</v>
      </c>
      <c r="F1507" s="11">
        <f>BT[[#This Row],[AUM]]-D1506</f>
        <v>1347408.3500000238</v>
      </c>
      <c r="G1507" s="11">
        <f>BT[[#This Row],[∆ AUM]]-BT[[#This Row],[effetto mercato]]</f>
        <v>1347408.3500000238</v>
      </c>
    </row>
    <row r="1508" spans="1:7">
      <c r="A1508" s="4">
        <v>44201</v>
      </c>
      <c r="B1508">
        <v>-1.6299999999999999E-2</v>
      </c>
      <c r="C1508" s="6">
        <f>BT[[#This Row],[Variaz]]/100</f>
        <v>-1.6299999999999998E-4</v>
      </c>
      <c r="D1508" s="10">
        <f>AUM[[#This Row],[ Etica Obbligazionario Breve Termine]]</f>
        <v>375947615.66000003</v>
      </c>
      <c r="E1508" s="10">
        <f>D1507*BT[[#This Row],[Variazione percentuale]]</f>
        <v>-61288.530203139999</v>
      </c>
      <c r="F1508" s="11">
        <f>BT[[#This Row],[AUM]]-D1507</f>
        <v>-55637.120000004768</v>
      </c>
      <c r="G1508" s="11">
        <f>BT[[#This Row],[∆ AUM]]-BT[[#This Row],[effetto mercato]]</f>
        <v>5651.4102031352304</v>
      </c>
    </row>
    <row r="1509" spans="1:7">
      <c r="A1509" s="4">
        <v>44203</v>
      </c>
      <c r="B1509">
        <v>0</v>
      </c>
      <c r="C1509" s="6">
        <f>BT[[#This Row],[Variaz]]/100</f>
        <v>0</v>
      </c>
      <c r="D1509" s="10">
        <f>AUM[[#This Row],[ Etica Obbligazionario Breve Termine]]</f>
        <v>375787673.27999997</v>
      </c>
      <c r="E1509" s="10">
        <f>D1508*BT[[#This Row],[Variazione percentuale]]</f>
        <v>0</v>
      </c>
      <c r="F1509" s="11">
        <f>BT[[#This Row],[AUM]]-D1508</f>
        <v>-159942.38000005484</v>
      </c>
      <c r="G1509" s="11">
        <f>BT[[#This Row],[∆ AUM]]-BT[[#This Row],[effetto mercato]]</f>
        <v>-159942.38000005484</v>
      </c>
    </row>
    <row r="1510" spans="1:7">
      <c r="A1510" s="4">
        <v>44204</v>
      </c>
      <c r="B1510">
        <v>0</v>
      </c>
      <c r="C1510" s="6">
        <f>BT[[#This Row],[Variaz]]/100</f>
        <v>0</v>
      </c>
      <c r="D1510" s="10">
        <f>AUM[[#This Row],[ Etica Obbligazionario Breve Termine]]</f>
        <v>373939838.83000004</v>
      </c>
      <c r="E1510" s="10">
        <f>D1509*BT[[#This Row],[Variazione percentuale]]</f>
        <v>0</v>
      </c>
      <c r="F1510" s="11">
        <f>BT[[#This Row],[AUM]]-D1509</f>
        <v>-1847834.4499999285</v>
      </c>
      <c r="G1510" s="11">
        <f>BT[[#This Row],[∆ AUM]]-BT[[#This Row],[effetto mercato]]</f>
        <v>-1847834.4499999285</v>
      </c>
    </row>
    <row r="1511" spans="1:7">
      <c r="A1511" s="4">
        <v>44207</v>
      </c>
      <c r="B1511">
        <v>-1.6299999999999999E-2</v>
      </c>
      <c r="C1511" s="6">
        <f>BT[[#This Row],[Variaz]]/100</f>
        <v>-1.6299999999999998E-4</v>
      </c>
      <c r="D1511" s="10">
        <f>AUM[[#This Row],[ Etica Obbligazionario Breve Termine]]</f>
        <v>373501230.02999997</v>
      </c>
      <c r="E1511" s="10">
        <f>D1510*BT[[#This Row],[Variazione percentuale]]</f>
        <v>-60952.193729289997</v>
      </c>
      <c r="F1511" s="11">
        <f>BT[[#This Row],[AUM]]-D1510</f>
        <v>-438608.80000007153</v>
      </c>
      <c r="G1511" s="11">
        <f>BT[[#This Row],[∆ AUM]]-BT[[#This Row],[effetto mercato]]</f>
        <v>-377656.60627078154</v>
      </c>
    </row>
    <row r="1512" spans="1:7">
      <c r="A1512" s="4">
        <v>44208</v>
      </c>
      <c r="B1512">
        <v>-6.5100000000000005E-2</v>
      </c>
      <c r="C1512" s="6">
        <f>BT[[#This Row],[Variaz]]/100</f>
        <v>-6.510000000000001E-4</v>
      </c>
      <c r="D1512" s="10">
        <f>AUM[[#This Row],[ Etica Obbligazionario Breve Termine]]</f>
        <v>372792840.08000004</v>
      </c>
      <c r="E1512" s="10">
        <f>D1511*BT[[#This Row],[Variazione percentuale]]</f>
        <v>-243149.30074953003</v>
      </c>
      <c r="F1512" s="11">
        <f>BT[[#This Row],[AUM]]-D1511</f>
        <v>-708389.94999992847</v>
      </c>
      <c r="G1512" s="11">
        <f>BT[[#This Row],[∆ AUM]]-BT[[#This Row],[effetto mercato]]</f>
        <v>-465240.64925039845</v>
      </c>
    </row>
    <row r="1513" spans="1:7">
      <c r="A1513" s="4">
        <v>44209</v>
      </c>
      <c r="B1513">
        <v>3.2599999999999997E-2</v>
      </c>
      <c r="C1513" s="6">
        <f>BT[[#This Row],[Variaz]]/100</f>
        <v>3.2599999999999996E-4</v>
      </c>
      <c r="D1513" s="10">
        <f>AUM[[#This Row],[ Etica Obbligazionario Breve Termine]]</f>
        <v>372789136.38</v>
      </c>
      <c r="E1513" s="10">
        <f>D1512*BT[[#This Row],[Variazione percentuale]]</f>
        <v>121530.46586607999</v>
      </c>
      <c r="F1513" s="11">
        <f>BT[[#This Row],[AUM]]-D1512</f>
        <v>-3703.7000000476837</v>
      </c>
      <c r="G1513" s="11">
        <f>BT[[#This Row],[∆ AUM]]-BT[[#This Row],[effetto mercato]]</f>
        <v>-125234.16586612767</v>
      </c>
    </row>
    <row r="1514" spans="1:7">
      <c r="A1514" s="4">
        <v>44210</v>
      </c>
      <c r="B1514">
        <v>-6.5100000000000005E-2</v>
      </c>
      <c r="C1514" s="6">
        <f>BT[[#This Row],[Variaz]]/100</f>
        <v>-6.510000000000001E-4</v>
      </c>
      <c r="D1514" s="10">
        <f>AUM[[#This Row],[ Etica Obbligazionario Breve Termine]]</f>
        <v>372529710.38999999</v>
      </c>
      <c r="E1514" s="10">
        <f>D1513*BT[[#This Row],[Variazione percentuale]]</f>
        <v>-242685.72778338005</v>
      </c>
      <c r="F1514" s="11">
        <f>BT[[#This Row],[AUM]]-D1513</f>
        <v>-259425.99000000954</v>
      </c>
      <c r="G1514" s="11">
        <f>BT[[#This Row],[∆ AUM]]-BT[[#This Row],[effetto mercato]]</f>
        <v>-16740.26221662949</v>
      </c>
    </row>
    <row r="1515" spans="1:7">
      <c r="A1515" s="4">
        <v>44211</v>
      </c>
      <c r="B1515">
        <v>3.2599999999999997E-2</v>
      </c>
      <c r="C1515" s="6">
        <f>BT[[#This Row],[Variaz]]/100</f>
        <v>3.2599999999999996E-4</v>
      </c>
      <c r="D1515" s="10">
        <f>AUM[[#This Row],[ Etica Obbligazionario Breve Termine]]</f>
        <v>372719737.49000001</v>
      </c>
      <c r="E1515" s="10">
        <f>D1514*BT[[#This Row],[Variazione percentuale]]</f>
        <v>121444.68558713997</v>
      </c>
      <c r="F1515" s="11">
        <f>BT[[#This Row],[AUM]]-D1514</f>
        <v>190027.10000002384</v>
      </c>
      <c r="G1515" s="11">
        <f>BT[[#This Row],[∆ AUM]]-BT[[#This Row],[effetto mercato]]</f>
        <v>68582.414412883867</v>
      </c>
    </row>
    <row r="1516" spans="1:7">
      <c r="A1516" s="4">
        <v>44214</v>
      </c>
      <c r="B1516">
        <v>-3.2599999999999997E-2</v>
      </c>
      <c r="C1516" s="6">
        <f>BT[[#This Row],[Variaz]]/100</f>
        <v>-3.2599999999999996E-4</v>
      </c>
      <c r="D1516" s="10">
        <f>AUM[[#This Row],[ Etica Obbligazionario Breve Termine]]</f>
        <v>372766727.25</v>
      </c>
      <c r="E1516" s="10">
        <f>D1515*BT[[#This Row],[Variazione percentuale]]</f>
        <v>-121506.63442173999</v>
      </c>
      <c r="F1516" s="11">
        <f>BT[[#This Row],[AUM]]-D1515</f>
        <v>46989.759999990463</v>
      </c>
      <c r="G1516" s="11">
        <f>BT[[#This Row],[∆ AUM]]-BT[[#This Row],[effetto mercato]]</f>
        <v>168496.39442173045</v>
      </c>
    </row>
    <row r="1517" spans="1:7">
      <c r="A1517" s="4">
        <v>44215</v>
      </c>
      <c r="B1517">
        <v>4.8899999999999999E-2</v>
      </c>
      <c r="C1517" s="6">
        <f>BT[[#This Row],[Variaz]]/100</f>
        <v>4.8899999999999996E-4</v>
      </c>
      <c r="D1517" s="10">
        <f>AUM[[#This Row],[ Etica Obbligazionario Breve Termine]]</f>
        <v>371772137.46000004</v>
      </c>
      <c r="E1517" s="10">
        <f>D1516*BT[[#This Row],[Variazione percentuale]]</f>
        <v>182282.92962524999</v>
      </c>
      <c r="F1517" s="11">
        <f>BT[[#This Row],[AUM]]-D1516</f>
        <v>-994589.78999996185</v>
      </c>
      <c r="G1517" s="11">
        <f>BT[[#This Row],[∆ AUM]]-BT[[#This Row],[effetto mercato]]</f>
        <v>-1176872.7196252118</v>
      </c>
    </row>
    <row r="1518" spans="1:7">
      <c r="A1518" s="4">
        <v>44216</v>
      </c>
      <c r="B1518">
        <v>-3.2599999999999997E-2</v>
      </c>
      <c r="C1518" s="6">
        <f>BT[[#This Row],[Variaz]]/100</f>
        <v>-3.2599999999999996E-4</v>
      </c>
      <c r="D1518" s="10">
        <f>AUM[[#This Row],[ Etica Obbligazionario Breve Termine]]</f>
        <v>371103678.80000001</v>
      </c>
      <c r="E1518" s="10">
        <f>D1517*BT[[#This Row],[Variazione percentuale]]</f>
        <v>-121197.71681196</v>
      </c>
      <c r="F1518" s="11">
        <f>BT[[#This Row],[AUM]]-D1517</f>
        <v>-668458.66000002623</v>
      </c>
      <c r="G1518" s="11">
        <f>BT[[#This Row],[∆ AUM]]-BT[[#This Row],[effetto mercato]]</f>
        <v>-547260.94318806625</v>
      </c>
    </row>
    <row r="1519" spans="1:7">
      <c r="A1519" s="4">
        <v>44217</v>
      </c>
      <c r="B1519">
        <v>-4.8899999999999999E-2</v>
      </c>
      <c r="C1519" s="6">
        <f>BT[[#This Row],[Variaz]]/100</f>
        <v>-4.8899999999999996E-4</v>
      </c>
      <c r="D1519" s="10">
        <f>AUM[[#This Row],[ Etica Obbligazionario Breve Termine]]</f>
        <v>370878198.95000005</v>
      </c>
      <c r="E1519" s="10">
        <f>D1518*BT[[#This Row],[Variazione percentuale]]</f>
        <v>-181469.69893319998</v>
      </c>
      <c r="F1519" s="11">
        <f>BT[[#This Row],[AUM]]-D1518</f>
        <v>-225479.84999996424</v>
      </c>
      <c r="G1519" s="11">
        <f>BT[[#This Row],[∆ AUM]]-BT[[#This Row],[effetto mercato]]</f>
        <v>-44010.151066764258</v>
      </c>
    </row>
    <row r="1520" spans="1:7">
      <c r="A1520" s="4">
        <v>44218</v>
      </c>
      <c r="B1520">
        <v>-6.5199999999999994E-2</v>
      </c>
      <c r="C1520" s="6">
        <f>BT[[#This Row],[Variaz]]/100</f>
        <v>-6.5199999999999991E-4</v>
      </c>
      <c r="D1520" s="10">
        <f>AUM[[#This Row],[ Etica Obbligazionario Breve Termine]]</f>
        <v>370593068.03999996</v>
      </c>
      <c r="E1520" s="10">
        <f>D1519*BT[[#This Row],[Variazione percentuale]]</f>
        <v>-241812.5857154</v>
      </c>
      <c r="F1520" s="11">
        <f>BT[[#This Row],[AUM]]-D1519</f>
        <v>-285130.91000008583</v>
      </c>
      <c r="G1520" s="11">
        <f>BT[[#This Row],[∆ AUM]]-BT[[#This Row],[effetto mercato]]</f>
        <v>-43318.324284685834</v>
      </c>
    </row>
    <row r="1521" spans="1:7">
      <c r="A1521" s="4">
        <v>44221</v>
      </c>
      <c r="B1521">
        <v>4.8899999999999999E-2</v>
      </c>
      <c r="C1521" s="6">
        <f>BT[[#This Row],[Variaz]]/100</f>
        <v>4.8899999999999996E-4</v>
      </c>
      <c r="D1521" s="10">
        <f>AUM[[#This Row],[ Etica Obbligazionario Breve Termine]]</f>
        <v>371072100.44999999</v>
      </c>
      <c r="E1521" s="10">
        <f>D1520*BT[[#This Row],[Variazione percentuale]]</f>
        <v>181220.01027155996</v>
      </c>
      <c r="F1521" s="11">
        <f>BT[[#This Row],[AUM]]-D1520</f>
        <v>479032.41000002623</v>
      </c>
      <c r="G1521" s="11">
        <f>BT[[#This Row],[∆ AUM]]-BT[[#This Row],[effetto mercato]]</f>
        <v>297812.39972846629</v>
      </c>
    </row>
    <row r="1522" spans="1:7">
      <c r="A1522" s="4">
        <v>44222</v>
      </c>
      <c r="B1522">
        <v>3.2599999999999997E-2</v>
      </c>
      <c r="C1522" s="6">
        <f>BT[[#This Row],[Variaz]]/100</f>
        <v>3.2599999999999996E-4</v>
      </c>
      <c r="D1522" s="10">
        <f>AUM[[#This Row],[ Etica Obbligazionario Breve Termine]]</f>
        <v>371036571.63</v>
      </c>
      <c r="E1522" s="10">
        <f>D1521*BT[[#This Row],[Variazione percentuale]]</f>
        <v>120969.50474669998</v>
      </c>
      <c r="F1522" s="11">
        <f>BT[[#This Row],[AUM]]-D1521</f>
        <v>-35528.819999992847</v>
      </c>
      <c r="G1522" s="11">
        <f>BT[[#This Row],[∆ AUM]]-BT[[#This Row],[effetto mercato]]</f>
        <v>-156498.32474669284</v>
      </c>
    </row>
    <row r="1523" spans="1:7">
      <c r="A1523" s="4">
        <v>44223</v>
      </c>
      <c r="B1523">
        <v>0</v>
      </c>
      <c r="C1523" s="6">
        <f>BT[[#This Row],[Variaz]]/100</f>
        <v>0</v>
      </c>
      <c r="D1523" s="10">
        <f>AUM[[#This Row],[ Etica Obbligazionario Breve Termine]]</f>
        <v>371002050.38999999</v>
      </c>
      <c r="E1523" s="10">
        <f>D1522*BT[[#This Row],[Variazione percentuale]]</f>
        <v>0</v>
      </c>
      <c r="F1523" s="11">
        <f>BT[[#This Row],[AUM]]-D1522</f>
        <v>-34521.240000009537</v>
      </c>
      <c r="G1523" s="11">
        <f>BT[[#This Row],[∆ AUM]]-BT[[#This Row],[effetto mercato]]</f>
        <v>-34521.240000009537</v>
      </c>
    </row>
    <row r="1524" spans="1:7">
      <c r="A1524" s="4">
        <v>44224</v>
      </c>
      <c r="B1524">
        <v>0</v>
      </c>
      <c r="C1524" s="6">
        <f>BT[[#This Row],[Variaz]]/100</f>
        <v>0</v>
      </c>
      <c r="D1524" s="10">
        <f>AUM[[#This Row],[ Etica Obbligazionario Breve Termine]]</f>
        <v>370647689.08999997</v>
      </c>
      <c r="E1524" s="10">
        <f>D1523*BT[[#This Row],[Variazione percentuale]]</f>
        <v>0</v>
      </c>
      <c r="F1524" s="11">
        <f>BT[[#This Row],[AUM]]-D1523</f>
        <v>-354361.30000001192</v>
      </c>
      <c r="G1524" s="11">
        <f>BT[[#This Row],[∆ AUM]]-BT[[#This Row],[effetto mercato]]</f>
        <v>-354361.30000001192</v>
      </c>
    </row>
    <row r="1525" spans="1:7">
      <c r="A1525" s="4">
        <v>44225</v>
      </c>
      <c r="B1525">
        <v>0</v>
      </c>
      <c r="C1525" s="6">
        <f>BT[[#This Row],[Variaz]]/100</f>
        <v>0</v>
      </c>
      <c r="D1525" s="10">
        <f>AUM[[#This Row],[ Etica Obbligazionario Breve Termine]]</f>
        <v>370551602.19999999</v>
      </c>
      <c r="E1525" s="10">
        <f>D1524*BT[[#This Row],[Variazione percentuale]]</f>
        <v>0</v>
      </c>
      <c r="F1525" s="11">
        <f>BT[[#This Row],[AUM]]-D1524</f>
        <v>-96086.889999985695</v>
      </c>
      <c r="G1525" s="11">
        <f>BT[[#This Row],[∆ AUM]]-BT[[#This Row],[effetto mercato]]</f>
        <v>-96086.889999985695</v>
      </c>
    </row>
    <row r="1526" spans="1:7">
      <c r="A1526" s="4">
        <v>44228</v>
      </c>
      <c r="B1526">
        <v>1.6299999999999999E-2</v>
      </c>
      <c r="C1526" s="6">
        <f>BT[[#This Row],[Variaz]]/100</f>
        <v>1.6299999999999998E-4</v>
      </c>
      <c r="D1526" s="10">
        <f>AUM[[#This Row],[ Etica Obbligazionario Breve Termine]]</f>
        <v>370679182.14999998</v>
      </c>
      <c r="E1526" s="10">
        <f>D1525*BT[[#This Row],[Variazione percentuale]]</f>
        <v>60399.911158599993</v>
      </c>
      <c r="F1526" s="11">
        <f>BT[[#This Row],[AUM]]-D1525</f>
        <v>127579.94999998808</v>
      </c>
      <c r="G1526" s="11">
        <f>BT[[#This Row],[∆ AUM]]-BT[[#This Row],[effetto mercato]]</f>
        <v>67180.038841388086</v>
      </c>
    </row>
    <row r="1527" spans="1:7">
      <c r="A1527" s="4">
        <v>44229</v>
      </c>
      <c r="B1527">
        <v>-3.2599999999999997E-2</v>
      </c>
      <c r="C1527" s="6">
        <f>BT[[#This Row],[Variaz]]/100</f>
        <v>-3.2599999999999996E-4</v>
      </c>
      <c r="D1527" s="10">
        <f>AUM[[#This Row],[ Etica Obbligazionario Breve Termine]]</f>
        <v>370444317.31</v>
      </c>
      <c r="E1527" s="10">
        <f>D1526*BT[[#This Row],[Variazione percentuale]]</f>
        <v>-120841.41338089998</v>
      </c>
      <c r="F1527" s="11">
        <f>BT[[#This Row],[AUM]]-D1526</f>
        <v>-234864.83999997377</v>
      </c>
      <c r="G1527" s="11">
        <f>BT[[#This Row],[∆ AUM]]-BT[[#This Row],[effetto mercato]]</f>
        <v>-114023.4266190738</v>
      </c>
    </row>
    <row r="1528" spans="1:7">
      <c r="A1528" s="4">
        <v>44230</v>
      </c>
      <c r="B1528">
        <v>6.5199999999999994E-2</v>
      </c>
      <c r="C1528" s="6">
        <f>BT[[#This Row],[Variaz]]/100</f>
        <v>6.5199999999999991E-4</v>
      </c>
      <c r="D1528" s="10">
        <f>AUM[[#This Row],[ Etica Obbligazionario Breve Termine]]</f>
        <v>370739510.31</v>
      </c>
      <c r="E1528" s="10">
        <f>D1527*BT[[#This Row],[Variazione percentuale]]</f>
        <v>241529.69488611998</v>
      </c>
      <c r="F1528" s="11">
        <f>BT[[#This Row],[AUM]]-D1527</f>
        <v>295193</v>
      </c>
      <c r="G1528" s="11">
        <f>BT[[#This Row],[∆ AUM]]-BT[[#This Row],[effetto mercato]]</f>
        <v>53663.305113880022</v>
      </c>
    </row>
    <row r="1529" spans="1:7">
      <c r="A1529" s="4">
        <v>44231</v>
      </c>
      <c r="B1529">
        <v>0</v>
      </c>
      <c r="C1529" s="6">
        <f>BT[[#This Row],[Variaz]]/100</f>
        <v>0</v>
      </c>
      <c r="D1529" s="10">
        <f>AUM[[#This Row],[ Etica Obbligazionario Breve Termine]]</f>
        <v>370784623.87</v>
      </c>
      <c r="E1529" s="10">
        <f>D1528*BT[[#This Row],[Variazione percentuale]]</f>
        <v>0</v>
      </c>
      <c r="F1529" s="11">
        <f>BT[[#This Row],[AUM]]-D1528</f>
        <v>45113.560000002384</v>
      </c>
      <c r="G1529" s="11">
        <f>BT[[#This Row],[∆ AUM]]-BT[[#This Row],[effetto mercato]]</f>
        <v>45113.560000002384</v>
      </c>
    </row>
    <row r="1530" spans="1:7">
      <c r="A1530" s="4">
        <v>44232</v>
      </c>
      <c r="B1530">
        <v>0</v>
      </c>
      <c r="C1530" s="6">
        <f>BT[[#This Row],[Variaz]]/100</f>
        <v>0</v>
      </c>
      <c r="D1530" s="10">
        <f>AUM[[#This Row],[ Etica Obbligazionario Breve Termine]]</f>
        <v>370016897.29000002</v>
      </c>
      <c r="E1530" s="10">
        <f>D1529*BT[[#This Row],[Variazione percentuale]]</f>
        <v>0</v>
      </c>
      <c r="F1530" s="11">
        <f>BT[[#This Row],[AUM]]-D1529</f>
        <v>-767726.57999998331</v>
      </c>
      <c r="G1530" s="11">
        <f>BT[[#This Row],[∆ AUM]]-BT[[#This Row],[effetto mercato]]</f>
        <v>-767726.57999998331</v>
      </c>
    </row>
    <row r="1531" spans="1:7">
      <c r="A1531" s="4">
        <v>44235</v>
      </c>
      <c r="B1531">
        <v>1.6299999999999999E-2</v>
      </c>
      <c r="C1531" s="6">
        <f>BT[[#This Row],[Variaz]]/100</f>
        <v>1.6299999999999998E-4</v>
      </c>
      <c r="D1531" s="10">
        <f>AUM[[#This Row],[ Etica Obbligazionario Breve Termine]]</f>
        <v>370032904.86000001</v>
      </c>
      <c r="E1531" s="10">
        <f>D1530*BT[[#This Row],[Variazione percentuale]]</f>
        <v>60312.754258269997</v>
      </c>
      <c r="F1531" s="11">
        <f>BT[[#This Row],[AUM]]-D1530</f>
        <v>16007.569999992847</v>
      </c>
      <c r="G1531" s="11">
        <f>BT[[#This Row],[∆ AUM]]-BT[[#This Row],[effetto mercato]]</f>
        <v>-44305.18425827715</v>
      </c>
    </row>
    <row r="1532" spans="1:7">
      <c r="A1532" s="4">
        <v>44236</v>
      </c>
      <c r="B1532">
        <v>-1.6299999999999999E-2</v>
      </c>
      <c r="C1532" s="6">
        <f>BT[[#This Row],[Variaz]]/100</f>
        <v>-1.6299999999999998E-4</v>
      </c>
      <c r="D1532" s="10">
        <f>AUM[[#This Row],[ Etica Obbligazionario Breve Termine]]</f>
        <v>369979186.98000002</v>
      </c>
      <c r="E1532" s="10">
        <f>D1531*BT[[#This Row],[Variazione percentuale]]</f>
        <v>-60315.363492179997</v>
      </c>
      <c r="F1532" s="11">
        <f>BT[[#This Row],[AUM]]-D1531</f>
        <v>-53717.879999995232</v>
      </c>
      <c r="G1532" s="11">
        <f>BT[[#This Row],[∆ AUM]]-BT[[#This Row],[effetto mercato]]</f>
        <v>6597.4834921847651</v>
      </c>
    </row>
    <row r="1533" spans="1:7">
      <c r="A1533" s="4">
        <v>44237</v>
      </c>
      <c r="B1533">
        <v>0</v>
      </c>
      <c r="C1533" s="6">
        <f>BT[[#This Row],[Variaz]]/100</f>
        <v>0</v>
      </c>
      <c r="D1533" s="10">
        <f>AUM[[#This Row],[ Etica Obbligazionario Breve Termine]]</f>
        <v>369784814.97000003</v>
      </c>
      <c r="E1533" s="10">
        <f>D1532*BT[[#This Row],[Variazione percentuale]]</f>
        <v>0</v>
      </c>
      <c r="F1533" s="11">
        <f>BT[[#This Row],[AUM]]-D1532</f>
        <v>-194372.00999999046</v>
      </c>
      <c r="G1533" s="11">
        <f>BT[[#This Row],[∆ AUM]]-BT[[#This Row],[effetto mercato]]</f>
        <v>-194372.00999999046</v>
      </c>
    </row>
    <row r="1534" spans="1:7">
      <c r="A1534" s="4">
        <v>44238</v>
      </c>
      <c r="B1534">
        <v>1.6299999999999999E-2</v>
      </c>
      <c r="C1534" s="6">
        <f>BT[[#This Row],[Variaz]]/100</f>
        <v>1.6299999999999998E-4</v>
      </c>
      <c r="D1534" s="10">
        <f>AUM[[#This Row],[ Etica Obbligazionario Breve Termine]]</f>
        <v>369486637.83999997</v>
      </c>
      <c r="E1534" s="10">
        <f>D1533*BT[[#This Row],[Variazione percentuale]]</f>
        <v>60274.924840109998</v>
      </c>
      <c r="F1534" s="11">
        <f>BT[[#This Row],[AUM]]-D1533</f>
        <v>-298177.13000005484</v>
      </c>
      <c r="G1534" s="11">
        <f>BT[[#This Row],[∆ AUM]]-BT[[#This Row],[effetto mercato]]</f>
        <v>-358452.05484016484</v>
      </c>
    </row>
    <row r="1535" spans="1:7">
      <c r="A1535" s="4">
        <v>44239</v>
      </c>
      <c r="B1535">
        <v>-1.6299999999999999E-2</v>
      </c>
      <c r="C1535" s="6">
        <f>BT[[#This Row],[Variaz]]/100</f>
        <v>-1.6299999999999998E-4</v>
      </c>
      <c r="D1535" s="10">
        <f>AUM[[#This Row],[ Etica Obbligazionario Breve Termine]]</f>
        <v>369482984.31</v>
      </c>
      <c r="E1535" s="10">
        <f>D1534*BT[[#This Row],[Variazione percentuale]]</f>
        <v>-60226.32196791999</v>
      </c>
      <c r="F1535" s="11">
        <f>BT[[#This Row],[AUM]]-D1534</f>
        <v>-3653.5299999713898</v>
      </c>
      <c r="G1535" s="11">
        <f>BT[[#This Row],[∆ AUM]]-BT[[#This Row],[effetto mercato]]</f>
        <v>56572.7919679486</v>
      </c>
    </row>
    <row r="1536" spans="1:7">
      <c r="A1536" s="4">
        <v>44242</v>
      </c>
      <c r="B1536">
        <v>-3.2599999999999997E-2</v>
      </c>
      <c r="C1536" s="6">
        <f>BT[[#This Row],[Variaz]]/100</f>
        <v>-3.2599999999999996E-4</v>
      </c>
      <c r="D1536" s="10">
        <f>AUM[[#This Row],[ Etica Obbligazionario Breve Termine]]</f>
        <v>369172501.74000001</v>
      </c>
      <c r="E1536" s="10">
        <f>D1535*BT[[#This Row],[Variazione percentuale]]</f>
        <v>-120451.45288505999</v>
      </c>
      <c r="F1536" s="11">
        <f>BT[[#This Row],[AUM]]-D1535</f>
        <v>-310482.56999999285</v>
      </c>
      <c r="G1536" s="11">
        <f>BT[[#This Row],[∆ AUM]]-BT[[#This Row],[effetto mercato]]</f>
        <v>-190031.11711493286</v>
      </c>
    </row>
    <row r="1537" spans="1:7">
      <c r="A1537" s="4">
        <v>44243</v>
      </c>
      <c r="B1537">
        <v>-3.2599999999999997E-2</v>
      </c>
      <c r="C1537" s="6">
        <f>BT[[#This Row],[Variaz]]/100</f>
        <v>-3.2599999999999996E-4</v>
      </c>
      <c r="D1537" s="10">
        <f>AUM[[#This Row],[ Etica Obbligazionario Breve Termine]]</f>
        <v>369006231.44999999</v>
      </c>
      <c r="E1537" s="10">
        <f>D1536*BT[[#This Row],[Variazione percentuale]]</f>
        <v>-120350.23556723999</v>
      </c>
      <c r="F1537" s="11">
        <f>BT[[#This Row],[AUM]]-D1536</f>
        <v>-166270.29000002146</v>
      </c>
      <c r="G1537" s="11">
        <f>BT[[#This Row],[∆ AUM]]-BT[[#This Row],[effetto mercato]]</f>
        <v>-45920.054432781471</v>
      </c>
    </row>
    <row r="1538" spans="1:7">
      <c r="A1538" s="4">
        <v>44244</v>
      </c>
      <c r="B1538">
        <v>-3.2599999999999997E-2</v>
      </c>
      <c r="C1538" s="6">
        <f>BT[[#This Row],[Variaz]]/100</f>
        <v>-3.2599999999999996E-4</v>
      </c>
      <c r="D1538" s="10">
        <f>AUM[[#This Row],[ Etica Obbligazionario Breve Termine]]</f>
        <v>367399415.26999998</v>
      </c>
      <c r="E1538" s="10">
        <f>D1537*BT[[#This Row],[Variazione percentuale]]</f>
        <v>-120296.03145269999</v>
      </c>
      <c r="F1538" s="11">
        <f>BT[[#This Row],[AUM]]-D1537</f>
        <v>-1606816.1800000072</v>
      </c>
      <c r="G1538" s="11">
        <f>BT[[#This Row],[∆ AUM]]-BT[[#This Row],[effetto mercato]]</f>
        <v>-1486520.1485473071</v>
      </c>
    </row>
    <row r="1539" spans="1:7">
      <c r="A1539" s="4">
        <v>44245</v>
      </c>
      <c r="B1539">
        <v>-4.8899999999999999E-2</v>
      </c>
      <c r="C1539" s="6">
        <f>BT[[#This Row],[Variaz]]/100</f>
        <v>-4.8899999999999996E-4</v>
      </c>
      <c r="D1539" s="10">
        <f>AUM[[#This Row],[ Etica Obbligazionario Breve Termine]]</f>
        <v>367492994.79000002</v>
      </c>
      <c r="E1539" s="10">
        <f>D1538*BT[[#This Row],[Variazione percentuale]]</f>
        <v>-179658.31406702998</v>
      </c>
      <c r="F1539" s="11">
        <f>BT[[#This Row],[AUM]]-D1538</f>
        <v>93579.520000040531</v>
      </c>
      <c r="G1539" s="11">
        <f>BT[[#This Row],[∆ AUM]]-BT[[#This Row],[effetto mercato]]</f>
        <v>273237.83406707051</v>
      </c>
    </row>
    <row r="1540" spans="1:7">
      <c r="A1540" s="4">
        <v>44246</v>
      </c>
      <c r="B1540">
        <v>0</v>
      </c>
      <c r="C1540" s="6">
        <f>BT[[#This Row],[Variaz]]/100</f>
        <v>0</v>
      </c>
      <c r="D1540" s="10">
        <f>AUM[[#This Row],[ Etica Obbligazionario Breve Termine]]</f>
        <v>367260211.31999999</v>
      </c>
      <c r="E1540" s="10">
        <f>D1539*BT[[#This Row],[Variazione percentuale]]</f>
        <v>0</v>
      </c>
      <c r="F1540" s="11">
        <f>BT[[#This Row],[AUM]]-D1539</f>
        <v>-232783.47000002861</v>
      </c>
      <c r="G1540" s="11">
        <f>BT[[#This Row],[∆ AUM]]-BT[[#This Row],[effetto mercato]]</f>
        <v>-232783.47000002861</v>
      </c>
    </row>
    <row r="1541" spans="1:7">
      <c r="A1541" s="4">
        <v>44249</v>
      </c>
      <c r="B1541">
        <v>3.2599999999999997E-2</v>
      </c>
      <c r="C1541" s="6">
        <f>BT[[#This Row],[Variaz]]/100</f>
        <v>3.2599999999999996E-4</v>
      </c>
      <c r="D1541" s="10">
        <f>AUM[[#This Row],[ Etica Obbligazionario Breve Termine]]</f>
        <v>367361532.03000003</v>
      </c>
      <c r="E1541" s="10">
        <f>D1540*BT[[#This Row],[Variazione percentuale]]</f>
        <v>119726.82889031999</v>
      </c>
      <c r="F1541" s="11">
        <f>BT[[#This Row],[AUM]]-D1540</f>
        <v>101320.71000003815</v>
      </c>
      <c r="G1541" s="11">
        <f>BT[[#This Row],[∆ AUM]]-BT[[#This Row],[effetto mercato]]</f>
        <v>-18406.118890281839</v>
      </c>
    </row>
    <row r="1542" spans="1:7">
      <c r="A1542" s="4">
        <v>44250</v>
      </c>
      <c r="B1542">
        <v>-3.2599999999999997E-2</v>
      </c>
      <c r="C1542" s="6">
        <f>BT[[#This Row],[Variaz]]/100</f>
        <v>-3.2599999999999996E-4</v>
      </c>
      <c r="D1542" s="10">
        <f>AUM[[#This Row],[ Etica Obbligazionario Breve Termine]]</f>
        <v>366924778.56999999</v>
      </c>
      <c r="E1542" s="10">
        <f>D1541*BT[[#This Row],[Variazione percentuale]]</f>
        <v>-119759.85944177999</v>
      </c>
      <c r="F1542" s="11">
        <f>BT[[#This Row],[AUM]]-D1541</f>
        <v>-436753.46000003815</v>
      </c>
      <c r="G1542" s="11">
        <f>BT[[#This Row],[∆ AUM]]-BT[[#This Row],[effetto mercato]]</f>
        <v>-316993.60055825813</v>
      </c>
    </row>
    <row r="1543" spans="1:7">
      <c r="A1543" s="4">
        <v>44251</v>
      </c>
      <c r="B1543">
        <v>-1.6299999999999999E-2</v>
      </c>
      <c r="C1543" s="6">
        <f>BT[[#This Row],[Variaz]]/100</f>
        <v>-1.6299999999999998E-4</v>
      </c>
      <c r="D1543" s="10">
        <f>AUM[[#This Row],[ Etica Obbligazionario Breve Termine]]</f>
        <v>366667727.16000003</v>
      </c>
      <c r="E1543" s="10">
        <f>D1542*BT[[#This Row],[Variazione percentuale]]</f>
        <v>-59808.738906909988</v>
      </c>
      <c r="F1543" s="11">
        <f>BT[[#This Row],[AUM]]-D1542</f>
        <v>-257051.40999996662</v>
      </c>
      <c r="G1543" s="11">
        <f>BT[[#This Row],[∆ AUM]]-BT[[#This Row],[effetto mercato]]</f>
        <v>-197242.67109305662</v>
      </c>
    </row>
    <row r="1544" spans="1:7">
      <c r="A1544" s="4">
        <v>44252</v>
      </c>
      <c r="B1544">
        <v>-9.7799999999999998E-2</v>
      </c>
      <c r="C1544" s="6">
        <f>BT[[#This Row],[Variaz]]/100</f>
        <v>-9.7799999999999992E-4</v>
      </c>
      <c r="D1544" s="10">
        <f>AUM[[#This Row],[ Etica Obbligazionario Breve Termine]]</f>
        <v>366311977.53000003</v>
      </c>
      <c r="E1544" s="10">
        <f>D1543*BT[[#This Row],[Variazione percentuale]]</f>
        <v>-358601.03716248</v>
      </c>
      <c r="F1544" s="11">
        <f>BT[[#This Row],[AUM]]-D1543</f>
        <v>-355749.62999999523</v>
      </c>
      <c r="G1544" s="11">
        <f>BT[[#This Row],[∆ AUM]]-BT[[#This Row],[effetto mercato]]</f>
        <v>2851.4071624847711</v>
      </c>
    </row>
    <row r="1545" spans="1:7">
      <c r="A1545" s="4">
        <v>44253</v>
      </c>
      <c r="B1545">
        <v>3.2599999999999997E-2</v>
      </c>
      <c r="C1545" s="6">
        <f>BT[[#This Row],[Variaz]]/100</f>
        <v>3.2599999999999996E-4</v>
      </c>
      <c r="D1545" s="10">
        <f>AUM[[#This Row],[ Etica Obbligazionario Breve Termine]]</f>
        <v>366429065.94000006</v>
      </c>
      <c r="E1545" s="10">
        <f>D1544*BT[[#This Row],[Variazione percentuale]]</f>
        <v>119417.70467477999</v>
      </c>
      <c r="F1545" s="11">
        <f>BT[[#This Row],[AUM]]-D1544</f>
        <v>117088.41000002623</v>
      </c>
      <c r="G1545" s="11">
        <f>BT[[#This Row],[∆ AUM]]-BT[[#This Row],[effetto mercato]]</f>
        <v>-2329.2946747537644</v>
      </c>
    </row>
    <row r="1546" spans="1:7">
      <c r="A1546" s="4">
        <v>44256</v>
      </c>
      <c r="B1546">
        <v>9.7900000000000001E-2</v>
      </c>
      <c r="C1546" s="6">
        <f>BT[[#This Row],[Variaz]]/100</f>
        <v>9.7900000000000005E-4</v>
      </c>
      <c r="D1546" s="10">
        <f>AUM[[#This Row],[ Etica Obbligazionario Breve Termine]]</f>
        <v>366584714.94999999</v>
      </c>
      <c r="E1546" s="10">
        <f>D1545*BT[[#This Row],[Variazione percentuale]]</f>
        <v>358734.0555552601</v>
      </c>
      <c r="F1546" s="11">
        <f>BT[[#This Row],[AUM]]-D1545</f>
        <v>155649.00999993086</v>
      </c>
      <c r="G1546" s="11">
        <f>BT[[#This Row],[∆ AUM]]-BT[[#This Row],[effetto mercato]]</f>
        <v>-203085.04555532924</v>
      </c>
    </row>
    <row r="1547" spans="1:7">
      <c r="A1547" s="4">
        <v>44257</v>
      </c>
      <c r="B1547">
        <v>0</v>
      </c>
      <c r="C1547" s="6">
        <f>BT[[#This Row],[Variaz]]/100</f>
        <v>0</v>
      </c>
      <c r="D1547" s="10">
        <f>AUM[[#This Row],[ Etica Obbligazionario Breve Termine]]</f>
        <v>366902650.69999999</v>
      </c>
      <c r="E1547" s="10">
        <f>D1546*BT[[#This Row],[Variazione percentuale]]</f>
        <v>0</v>
      </c>
      <c r="F1547" s="11">
        <f>BT[[#This Row],[AUM]]-D1546</f>
        <v>317935.75</v>
      </c>
      <c r="G1547" s="11">
        <f>BT[[#This Row],[∆ AUM]]-BT[[#This Row],[effetto mercato]]</f>
        <v>317935.75</v>
      </c>
    </row>
    <row r="1548" spans="1:7">
      <c r="A1548" s="4">
        <v>44258</v>
      </c>
      <c r="B1548">
        <v>-6.5199999999999994E-2</v>
      </c>
      <c r="C1548" s="6">
        <f>BT[[#This Row],[Variaz]]/100</f>
        <v>-6.5199999999999991E-4</v>
      </c>
      <c r="D1548" s="10">
        <f>AUM[[#This Row],[ Etica Obbligazionario Breve Termine]]</f>
        <v>366711392.17000002</v>
      </c>
      <c r="E1548" s="10">
        <f>D1547*BT[[#This Row],[Variazione percentuale]]</f>
        <v>-239220.52825639996</v>
      </c>
      <c r="F1548" s="11">
        <f>BT[[#This Row],[AUM]]-D1547</f>
        <v>-191258.52999997139</v>
      </c>
      <c r="G1548" s="11">
        <f>BT[[#This Row],[∆ AUM]]-BT[[#This Row],[effetto mercato]]</f>
        <v>47961.998256428575</v>
      </c>
    </row>
    <row r="1549" spans="1:7">
      <c r="A1549" s="4">
        <v>44259</v>
      </c>
      <c r="B1549">
        <v>3.2599999999999997E-2</v>
      </c>
      <c r="C1549" s="6">
        <f>BT[[#This Row],[Variaz]]/100</f>
        <v>3.2599999999999996E-4</v>
      </c>
      <c r="D1549" s="10">
        <f>AUM[[#This Row],[ Etica Obbligazionario Breve Termine]]</f>
        <v>366524674.75999999</v>
      </c>
      <c r="E1549" s="10">
        <f>D1548*BT[[#This Row],[Variazione percentuale]]</f>
        <v>119547.91384741999</v>
      </c>
      <c r="F1549" s="11">
        <f>BT[[#This Row],[AUM]]-D1548</f>
        <v>-186717.41000002623</v>
      </c>
      <c r="G1549" s="11">
        <f>BT[[#This Row],[∆ AUM]]-BT[[#This Row],[effetto mercato]]</f>
        <v>-306265.32384744624</v>
      </c>
    </row>
    <row r="1550" spans="1:7">
      <c r="A1550" s="4">
        <v>44260</v>
      </c>
      <c r="B1550">
        <v>0</v>
      </c>
      <c r="C1550" s="6">
        <f>BT[[#This Row],[Variaz]]/100</f>
        <v>0</v>
      </c>
      <c r="D1550" s="10">
        <f>AUM[[#This Row],[ Etica Obbligazionario Breve Termine]]</f>
        <v>366339554.49000001</v>
      </c>
      <c r="E1550" s="10">
        <f>D1549*BT[[#This Row],[Variazione percentuale]]</f>
        <v>0</v>
      </c>
      <c r="F1550" s="11">
        <f>BT[[#This Row],[AUM]]-D1549</f>
        <v>-185120.26999998093</v>
      </c>
      <c r="G1550" s="11">
        <f>BT[[#This Row],[∆ AUM]]-BT[[#This Row],[effetto mercato]]</f>
        <v>-185120.26999998093</v>
      </c>
    </row>
    <row r="1551" spans="1:7">
      <c r="A1551" s="4">
        <v>44263</v>
      </c>
      <c r="B1551">
        <v>0</v>
      </c>
      <c r="C1551" s="6">
        <f>BT[[#This Row],[Variaz]]/100</f>
        <v>0</v>
      </c>
      <c r="D1551" s="10">
        <f>AUM[[#This Row],[ Etica Obbligazionario Breve Termine]]</f>
        <v>367213300.44000006</v>
      </c>
      <c r="E1551" s="10">
        <f>D1550*BT[[#This Row],[Variazione percentuale]]</f>
        <v>0</v>
      </c>
      <c r="F1551" s="11">
        <f>BT[[#This Row],[AUM]]-D1550</f>
        <v>873745.95000004768</v>
      </c>
      <c r="G1551" s="11">
        <f>BT[[#This Row],[∆ AUM]]-BT[[#This Row],[effetto mercato]]</f>
        <v>873745.95000004768</v>
      </c>
    </row>
    <row r="1552" spans="1:7">
      <c r="A1552" s="4">
        <v>44264</v>
      </c>
      <c r="B1552">
        <v>3.2599999999999997E-2</v>
      </c>
      <c r="C1552" s="6">
        <f>BT[[#This Row],[Variaz]]/100</f>
        <v>3.2599999999999996E-4</v>
      </c>
      <c r="D1552" s="10">
        <f>AUM[[#This Row],[ Etica Obbligazionario Breve Termine]]</f>
        <v>367287900.18000001</v>
      </c>
      <c r="E1552" s="10">
        <f>D1551*BT[[#This Row],[Variazione percentuale]]</f>
        <v>119711.53594344</v>
      </c>
      <c r="F1552" s="11">
        <f>BT[[#This Row],[AUM]]-D1551</f>
        <v>74599.739999949932</v>
      </c>
      <c r="G1552" s="11">
        <f>BT[[#This Row],[∆ AUM]]-BT[[#This Row],[effetto mercato]]</f>
        <v>-45111.795943490069</v>
      </c>
    </row>
    <row r="1553" spans="1:7">
      <c r="A1553" s="4">
        <v>44265</v>
      </c>
      <c r="B1553">
        <v>0</v>
      </c>
      <c r="C1553" s="6">
        <f>BT[[#This Row],[Variaz]]/100</f>
        <v>0</v>
      </c>
      <c r="D1553" s="10">
        <f>AUM[[#This Row],[ Etica Obbligazionario Breve Termine]]</f>
        <v>366974095.52999997</v>
      </c>
      <c r="E1553" s="10">
        <f>D1552*BT[[#This Row],[Variazione percentuale]]</f>
        <v>0</v>
      </c>
      <c r="F1553" s="11">
        <f>BT[[#This Row],[AUM]]-D1552</f>
        <v>-313804.65000003576</v>
      </c>
      <c r="G1553" s="11">
        <f>BT[[#This Row],[∆ AUM]]-BT[[#This Row],[effetto mercato]]</f>
        <v>-313804.65000003576</v>
      </c>
    </row>
    <row r="1554" spans="1:7">
      <c r="A1554" s="4">
        <v>44266</v>
      </c>
      <c r="B1554">
        <v>3.2599999999999997E-2</v>
      </c>
      <c r="C1554" s="6">
        <f>BT[[#This Row],[Variaz]]/100</f>
        <v>3.2599999999999996E-4</v>
      </c>
      <c r="D1554" s="10">
        <f>AUM[[#This Row],[ Etica Obbligazionario Breve Termine]]</f>
        <v>367257987.91999996</v>
      </c>
      <c r="E1554" s="10">
        <f>D1553*BT[[#This Row],[Variazione percentuale]]</f>
        <v>119633.55514277998</v>
      </c>
      <c r="F1554" s="11">
        <f>BT[[#This Row],[AUM]]-D1553</f>
        <v>283892.38999998569</v>
      </c>
      <c r="G1554" s="11">
        <f>BT[[#This Row],[∆ AUM]]-BT[[#This Row],[effetto mercato]]</f>
        <v>164258.83485720571</v>
      </c>
    </row>
    <row r="1555" spans="1:7">
      <c r="A1555" s="4">
        <v>44267</v>
      </c>
      <c r="B1555">
        <v>-1.6299999999999999E-2</v>
      </c>
      <c r="C1555" s="6">
        <f>BT[[#This Row],[Variaz]]/100</f>
        <v>-1.6299999999999998E-4</v>
      </c>
      <c r="D1555" s="10">
        <f>AUM[[#This Row],[ Etica Obbligazionario Breve Termine]]</f>
        <v>366724100.44999999</v>
      </c>
      <c r="E1555" s="10">
        <f>D1554*BT[[#This Row],[Variazione percentuale]]</f>
        <v>-59863.052030959981</v>
      </c>
      <c r="F1555" s="11">
        <f>BT[[#This Row],[AUM]]-D1554</f>
        <v>-533887.46999996901</v>
      </c>
      <c r="G1555" s="11">
        <f>BT[[#This Row],[∆ AUM]]-BT[[#This Row],[effetto mercato]]</f>
        <v>-474024.41796900902</v>
      </c>
    </row>
    <row r="1556" spans="1:7">
      <c r="A1556" s="4">
        <v>44270</v>
      </c>
      <c r="B1556">
        <v>1.6299999999999999E-2</v>
      </c>
      <c r="C1556" s="6">
        <f>BT[[#This Row],[Variaz]]/100</f>
        <v>1.6299999999999998E-4</v>
      </c>
      <c r="D1556" s="10">
        <f>AUM[[#This Row],[ Etica Obbligazionario Breve Termine]]</f>
        <v>366386655.02999997</v>
      </c>
      <c r="E1556" s="10">
        <f>D1555*BT[[#This Row],[Variazione percentuale]]</f>
        <v>59776.028373349989</v>
      </c>
      <c r="F1556" s="11">
        <f>BT[[#This Row],[AUM]]-D1555</f>
        <v>-337445.42000001669</v>
      </c>
      <c r="G1556" s="11">
        <f>BT[[#This Row],[∆ AUM]]-BT[[#This Row],[effetto mercato]]</f>
        <v>-397221.44837336667</v>
      </c>
    </row>
    <row r="1557" spans="1:7">
      <c r="A1557" s="4">
        <v>44271</v>
      </c>
      <c r="B1557">
        <v>0</v>
      </c>
      <c r="C1557" s="6">
        <f>BT[[#This Row],[Variaz]]/100</f>
        <v>0</v>
      </c>
      <c r="D1557" s="10">
        <f>AUM[[#This Row],[ Etica Obbligazionario Breve Termine]]</f>
        <v>366194119.37</v>
      </c>
      <c r="E1557" s="10">
        <f>D1556*BT[[#This Row],[Variazione percentuale]]</f>
        <v>0</v>
      </c>
      <c r="F1557" s="11">
        <f>BT[[#This Row],[AUM]]-D1556</f>
        <v>-192535.65999996662</v>
      </c>
      <c r="G1557" s="11">
        <f>BT[[#This Row],[∆ AUM]]-BT[[#This Row],[effetto mercato]]</f>
        <v>-192535.65999996662</v>
      </c>
    </row>
    <row r="1558" spans="1:7">
      <c r="A1558" s="4">
        <v>44272</v>
      </c>
      <c r="B1558">
        <v>-6.5199999999999994E-2</v>
      </c>
      <c r="C1558" s="6">
        <f>BT[[#This Row],[Variaz]]/100</f>
        <v>-6.5199999999999991E-4</v>
      </c>
      <c r="D1558" s="10">
        <f>AUM[[#This Row],[ Etica Obbligazionario Breve Termine]]</f>
        <v>364110474.15999997</v>
      </c>
      <c r="E1558" s="10">
        <f>D1557*BT[[#This Row],[Variazione percentuale]]</f>
        <v>-238758.56582923996</v>
      </c>
      <c r="F1558" s="11">
        <f>BT[[#This Row],[AUM]]-D1557</f>
        <v>-2083645.2100000381</v>
      </c>
      <c r="G1558" s="11">
        <f>BT[[#This Row],[∆ AUM]]-BT[[#This Row],[effetto mercato]]</f>
        <v>-1844886.6441707981</v>
      </c>
    </row>
    <row r="1559" spans="1:7">
      <c r="A1559" s="4">
        <v>44273</v>
      </c>
      <c r="B1559">
        <v>1.6299999999999999E-2</v>
      </c>
      <c r="C1559" s="6">
        <f>BT[[#This Row],[Variaz]]/100</f>
        <v>1.6299999999999998E-4</v>
      </c>
      <c r="D1559" s="10">
        <f>AUM[[#This Row],[ Etica Obbligazionario Breve Termine]]</f>
        <v>364404308.83999997</v>
      </c>
      <c r="E1559" s="10">
        <f>D1558*BT[[#This Row],[Variazione percentuale]]</f>
        <v>59350.007288079985</v>
      </c>
      <c r="F1559" s="11">
        <f>BT[[#This Row],[AUM]]-D1558</f>
        <v>293834.68000000715</v>
      </c>
      <c r="G1559" s="11">
        <f>BT[[#This Row],[∆ AUM]]-BT[[#This Row],[effetto mercato]]</f>
        <v>234484.67271192715</v>
      </c>
    </row>
    <row r="1560" spans="1:7">
      <c r="A1560" s="4">
        <v>44274</v>
      </c>
      <c r="B1560">
        <v>1.6299999999999999E-2</v>
      </c>
      <c r="C1560" s="6">
        <f>BT[[#This Row],[Variaz]]/100</f>
        <v>1.6299999999999998E-4</v>
      </c>
      <c r="D1560" s="10">
        <f>AUM[[#This Row],[ Etica Obbligazionario Breve Termine]]</f>
        <v>364744529.68000001</v>
      </c>
      <c r="E1560" s="10">
        <f>D1559*BT[[#This Row],[Variazione percentuale]]</f>
        <v>59397.902340919987</v>
      </c>
      <c r="F1560" s="11">
        <f>BT[[#This Row],[AUM]]-D1559</f>
        <v>340220.84000003338</v>
      </c>
      <c r="G1560" s="11">
        <f>BT[[#This Row],[∆ AUM]]-BT[[#This Row],[effetto mercato]]</f>
        <v>280822.93765911338</v>
      </c>
    </row>
    <row r="1561" spans="1:7">
      <c r="A1561" s="4">
        <v>44277</v>
      </c>
      <c r="B1561">
        <v>0</v>
      </c>
      <c r="C1561" s="6">
        <f>BT[[#This Row],[Variaz]]/100</f>
        <v>0</v>
      </c>
      <c r="D1561" s="10">
        <f>AUM[[#This Row],[ Etica Obbligazionario Breve Termine]]</f>
        <v>364708305.85999995</v>
      </c>
      <c r="E1561" s="10">
        <f>D1560*BT[[#This Row],[Variazione percentuale]]</f>
        <v>0</v>
      </c>
      <c r="F1561" s="11">
        <f>BT[[#This Row],[AUM]]-D1560</f>
        <v>-36223.820000052452</v>
      </c>
      <c r="G1561" s="11">
        <f>BT[[#This Row],[∆ AUM]]-BT[[#This Row],[effetto mercato]]</f>
        <v>-36223.820000052452</v>
      </c>
    </row>
    <row r="1562" spans="1:7">
      <c r="A1562" s="4">
        <v>44278</v>
      </c>
      <c r="B1562">
        <v>1.6299999999999999E-2</v>
      </c>
      <c r="C1562" s="6">
        <f>BT[[#This Row],[Variaz]]/100</f>
        <v>1.6299999999999998E-4</v>
      </c>
      <c r="D1562" s="10">
        <f>AUM[[#This Row],[ Etica Obbligazionario Breve Termine]]</f>
        <v>364586597.52999997</v>
      </c>
      <c r="E1562" s="10">
        <f>D1561*BT[[#This Row],[Variazione percentuale]]</f>
        <v>59447.453855179985</v>
      </c>
      <c r="F1562" s="11">
        <f>BT[[#This Row],[AUM]]-D1561</f>
        <v>-121708.32999998331</v>
      </c>
      <c r="G1562" s="11">
        <f>BT[[#This Row],[∆ AUM]]-BT[[#This Row],[effetto mercato]]</f>
        <v>-181155.78385516329</v>
      </c>
    </row>
    <row r="1563" spans="1:7">
      <c r="A1563" s="4">
        <v>44279</v>
      </c>
      <c r="B1563">
        <v>1.6299999999999999E-2</v>
      </c>
      <c r="C1563" s="6">
        <f>BT[[#This Row],[Variaz]]/100</f>
        <v>1.6299999999999998E-4</v>
      </c>
      <c r="D1563" s="10">
        <f>AUM[[#This Row],[ Etica Obbligazionario Breve Termine]]</f>
        <v>365331808.28000003</v>
      </c>
      <c r="E1563" s="10">
        <f>D1562*BT[[#This Row],[Variazione percentuale]]</f>
        <v>59427.615397389985</v>
      </c>
      <c r="F1563" s="11">
        <f>BT[[#This Row],[AUM]]-D1562</f>
        <v>745210.7500000596</v>
      </c>
      <c r="G1563" s="11">
        <f>BT[[#This Row],[∆ AUM]]-BT[[#This Row],[effetto mercato]]</f>
        <v>685783.13460266963</v>
      </c>
    </row>
    <row r="1564" spans="1:7">
      <c r="A1564" s="4">
        <v>44280</v>
      </c>
      <c r="B1564">
        <v>0</v>
      </c>
      <c r="C1564" s="6">
        <f>BT[[#This Row],[Variaz]]/100</f>
        <v>0</v>
      </c>
      <c r="D1564" s="10">
        <f>AUM[[#This Row],[ Etica Obbligazionario Breve Termine]]</f>
        <v>365247314.30000001</v>
      </c>
      <c r="E1564" s="10">
        <f>D1563*BT[[#This Row],[Variazione percentuale]]</f>
        <v>0</v>
      </c>
      <c r="F1564" s="11">
        <f>BT[[#This Row],[AUM]]-D1563</f>
        <v>-84493.980000019073</v>
      </c>
      <c r="G1564" s="11">
        <f>BT[[#This Row],[∆ AUM]]-BT[[#This Row],[effetto mercato]]</f>
        <v>-84493.980000019073</v>
      </c>
    </row>
    <row r="1565" spans="1:7">
      <c r="A1565" s="4">
        <v>44281</v>
      </c>
      <c r="B1565">
        <v>-1.6299999999999999E-2</v>
      </c>
      <c r="C1565" s="6">
        <f>BT[[#This Row],[Variaz]]/100</f>
        <v>-1.6299999999999998E-4</v>
      </c>
      <c r="D1565" s="10">
        <f>AUM[[#This Row],[ Etica Obbligazionario Breve Termine]]</f>
        <v>365094896.66999996</v>
      </c>
      <c r="E1565" s="10">
        <f>D1564*BT[[#This Row],[Variazione percentuale]]</f>
        <v>-59535.312230899995</v>
      </c>
      <c r="F1565" s="11">
        <f>BT[[#This Row],[AUM]]-D1564</f>
        <v>-152417.63000005484</v>
      </c>
      <c r="G1565" s="11">
        <f>BT[[#This Row],[∆ AUM]]-BT[[#This Row],[effetto mercato]]</f>
        <v>-92882.317769154848</v>
      </c>
    </row>
    <row r="1566" spans="1:7">
      <c r="A1566" s="4">
        <v>44284</v>
      </c>
      <c r="B1566">
        <v>-1.6299999999999999E-2</v>
      </c>
      <c r="C1566" s="6">
        <f>BT[[#This Row],[Variaz]]/100</f>
        <v>-1.6299999999999998E-4</v>
      </c>
      <c r="D1566" s="10">
        <f>AUM[[#This Row],[ Etica Obbligazionario Breve Termine]]</f>
        <v>365013775.77999997</v>
      </c>
      <c r="E1566" s="10">
        <f>D1565*BT[[#This Row],[Variazione percentuale]]</f>
        <v>-59510.468157209987</v>
      </c>
      <c r="F1566" s="11">
        <f>BT[[#This Row],[AUM]]-D1565</f>
        <v>-81120.889999985695</v>
      </c>
      <c r="G1566" s="11">
        <f>BT[[#This Row],[∆ AUM]]-BT[[#This Row],[effetto mercato]]</f>
        <v>-21610.421842775708</v>
      </c>
    </row>
    <row r="1567" spans="1:7">
      <c r="A1567" s="4">
        <v>44285</v>
      </c>
      <c r="B1567">
        <v>-3.2599999999999997E-2</v>
      </c>
      <c r="C1567" s="6">
        <f>BT[[#This Row],[Variaz]]/100</f>
        <v>-3.2599999999999996E-4</v>
      </c>
      <c r="D1567" s="10">
        <f>AUM[[#This Row],[ Etica Obbligazionario Breve Termine]]</f>
        <v>364659955.04000002</v>
      </c>
      <c r="E1567" s="10">
        <f>D1566*BT[[#This Row],[Variazione percentuale]]</f>
        <v>-118994.49090427997</v>
      </c>
      <c r="F1567" s="11">
        <f>BT[[#This Row],[AUM]]-D1566</f>
        <v>-353820.73999994993</v>
      </c>
      <c r="G1567" s="11">
        <f>BT[[#This Row],[∆ AUM]]-BT[[#This Row],[effetto mercato]]</f>
        <v>-234826.24909566995</v>
      </c>
    </row>
    <row r="1568" spans="1:7">
      <c r="A1568" s="4">
        <v>44286</v>
      </c>
      <c r="B1568">
        <v>0</v>
      </c>
      <c r="C1568" s="6">
        <f>BT[[#This Row],[Variaz]]/100</f>
        <v>0</v>
      </c>
      <c r="D1568" s="10">
        <f>AUM[[#This Row],[ Etica Obbligazionario Breve Termine]]</f>
        <v>364754137.83999997</v>
      </c>
      <c r="E1568" s="10">
        <f>D1567*BT[[#This Row],[Variazione percentuale]]</f>
        <v>0</v>
      </c>
      <c r="F1568" s="11">
        <f>BT[[#This Row],[AUM]]-D1567</f>
        <v>94182.799999952316</v>
      </c>
      <c r="G1568" s="11">
        <f>BT[[#This Row],[∆ AUM]]-BT[[#This Row],[effetto mercato]]</f>
        <v>94182.799999952316</v>
      </c>
    </row>
    <row r="1569" spans="1:7">
      <c r="A1569" s="4">
        <v>44287</v>
      </c>
      <c r="B1569">
        <v>3.2599999999999997E-2</v>
      </c>
      <c r="C1569" s="6">
        <f>BT[[#This Row],[Variaz]]/100</f>
        <v>3.2599999999999996E-4</v>
      </c>
      <c r="D1569" s="10">
        <f>AUM[[#This Row],[ Etica Obbligazionario Breve Termine]]</f>
        <v>364897569.25</v>
      </c>
      <c r="E1569" s="10">
        <f>D1568*BT[[#This Row],[Variazione percentuale]]</f>
        <v>118909.84893583998</v>
      </c>
      <c r="F1569" s="11">
        <f>BT[[#This Row],[AUM]]-D1568</f>
        <v>143431.41000002623</v>
      </c>
      <c r="G1569" s="11">
        <f>BT[[#This Row],[∆ AUM]]-BT[[#This Row],[effetto mercato]]</f>
        <v>24521.561064186244</v>
      </c>
    </row>
    <row r="1570" spans="1:7">
      <c r="A1570" s="4">
        <v>44292</v>
      </c>
      <c r="B1570">
        <v>-4.8899999999999999E-2</v>
      </c>
      <c r="C1570" s="6">
        <f>BT[[#This Row],[Variaz]]/100</f>
        <v>-4.8899999999999996E-4</v>
      </c>
      <c r="D1570" s="10">
        <f>AUM[[#This Row],[ Etica Obbligazionario Breve Termine]]</f>
        <v>364503819.62</v>
      </c>
      <c r="E1570" s="10">
        <f>D1569*BT[[#This Row],[Variazione percentuale]]</f>
        <v>-178434.91136324999</v>
      </c>
      <c r="F1570" s="11">
        <f>BT[[#This Row],[AUM]]-D1569</f>
        <v>-393749.62999999523</v>
      </c>
      <c r="G1570" s="11">
        <f>BT[[#This Row],[∆ AUM]]-BT[[#This Row],[effetto mercato]]</f>
        <v>-215314.71863674524</v>
      </c>
    </row>
    <row r="1571" spans="1:7">
      <c r="A1571" s="4">
        <v>44293</v>
      </c>
      <c r="B1571">
        <v>0</v>
      </c>
      <c r="C1571" s="6">
        <f>BT[[#This Row],[Variaz]]/100</f>
        <v>0</v>
      </c>
      <c r="D1571" s="10">
        <f>AUM[[#This Row],[ Etica Obbligazionario Breve Termine]]</f>
        <v>364490436.58999997</v>
      </c>
      <c r="E1571" s="10">
        <f>D1570*BT[[#This Row],[Variazione percentuale]]</f>
        <v>0</v>
      </c>
      <c r="F1571" s="11">
        <f>BT[[#This Row],[AUM]]-D1570</f>
        <v>-13383.030000030994</v>
      </c>
      <c r="G1571" s="11">
        <f>BT[[#This Row],[∆ AUM]]-BT[[#This Row],[effetto mercato]]</f>
        <v>-13383.030000030994</v>
      </c>
    </row>
    <row r="1572" spans="1:7">
      <c r="A1572" s="4">
        <v>44294</v>
      </c>
      <c r="B1572">
        <v>1.6299999999999999E-2</v>
      </c>
      <c r="C1572" s="6">
        <f>BT[[#This Row],[Variaz]]/100</f>
        <v>1.6299999999999998E-4</v>
      </c>
      <c r="D1572" s="10">
        <f>AUM[[#This Row],[ Etica Obbligazionario Breve Termine]]</f>
        <v>364780437.42999995</v>
      </c>
      <c r="E1572" s="10">
        <f>D1571*BT[[#This Row],[Variazione percentuale]]</f>
        <v>59411.941164169984</v>
      </c>
      <c r="F1572" s="11">
        <f>BT[[#This Row],[AUM]]-D1571</f>
        <v>290000.83999997377</v>
      </c>
      <c r="G1572" s="11">
        <f>BT[[#This Row],[∆ AUM]]-BT[[#This Row],[effetto mercato]]</f>
        <v>230588.89883580379</v>
      </c>
    </row>
    <row r="1573" spans="1:7">
      <c r="A1573" s="4">
        <v>44295</v>
      </c>
      <c r="B1573">
        <v>-6.5199999999999994E-2</v>
      </c>
      <c r="C1573" s="6">
        <f>BT[[#This Row],[Variaz]]/100</f>
        <v>-6.5199999999999991E-4</v>
      </c>
      <c r="D1573" s="10">
        <f>AUM[[#This Row],[ Etica Obbligazionario Breve Termine]]</f>
        <v>364690700.50999999</v>
      </c>
      <c r="E1573" s="10">
        <f>D1572*BT[[#This Row],[Variazione percentuale]]</f>
        <v>-237836.84520435994</v>
      </c>
      <c r="F1573" s="11">
        <f>BT[[#This Row],[AUM]]-D1572</f>
        <v>-89736.919999957085</v>
      </c>
      <c r="G1573" s="11">
        <f>BT[[#This Row],[∆ AUM]]-BT[[#This Row],[effetto mercato]]</f>
        <v>148099.92520440285</v>
      </c>
    </row>
    <row r="1574" spans="1:7">
      <c r="A1574" s="4">
        <v>44298</v>
      </c>
      <c r="B1574">
        <v>0</v>
      </c>
      <c r="C1574" s="6">
        <f>BT[[#This Row],[Variaz]]/100</f>
        <v>0</v>
      </c>
      <c r="D1574" s="10">
        <f>AUM[[#This Row],[ Etica Obbligazionario Breve Termine]]</f>
        <v>364365587.35000002</v>
      </c>
      <c r="E1574" s="10">
        <f>D1573*BT[[#This Row],[Variazione percentuale]]</f>
        <v>0</v>
      </c>
      <c r="F1574" s="11">
        <f>BT[[#This Row],[AUM]]-D1573</f>
        <v>-325113.15999996662</v>
      </c>
      <c r="G1574" s="11">
        <f>BT[[#This Row],[∆ AUM]]-BT[[#This Row],[effetto mercato]]</f>
        <v>-325113.15999996662</v>
      </c>
    </row>
    <row r="1575" spans="1:7">
      <c r="A1575" s="4">
        <v>44299</v>
      </c>
      <c r="B1575">
        <v>-1.6299999999999999E-2</v>
      </c>
      <c r="C1575" s="6">
        <f>BT[[#This Row],[Variaz]]/100</f>
        <v>-1.6299999999999998E-4</v>
      </c>
      <c r="D1575" s="10">
        <f>AUM[[#This Row],[ Etica Obbligazionario Breve Termine]]</f>
        <v>364270103.86000001</v>
      </c>
      <c r="E1575" s="10">
        <f>D1574*BT[[#This Row],[Variazione percentuale]]</f>
        <v>-59391.590738049999</v>
      </c>
      <c r="F1575" s="11">
        <f>BT[[#This Row],[AUM]]-D1574</f>
        <v>-95483.490000009537</v>
      </c>
      <c r="G1575" s="11">
        <f>BT[[#This Row],[∆ AUM]]-BT[[#This Row],[effetto mercato]]</f>
        <v>-36091.899261959537</v>
      </c>
    </row>
    <row r="1576" spans="1:7">
      <c r="A1576" s="4">
        <v>44300</v>
      </c>
      <c r="B1576">
        <v>-3.2599999999999997E-2</v>
      </c>
      <c r="C1576" s="6">
        <f>BT[[#This Row],[Variaz]]/100</f>
        <v>-3.2599999999999996E-4</v>
      </c>
      <c r="D1576" s="10">
        <f>AUM[[#This Row],[ Etica Obbligazionario Breve Termine]]</f>
        <v>364390251.78999996</v>
      </c>
      <c r="E1576" s="10">
        <f>D1575*BT[[#This Row],[Variazione percentuale]]</f>
        <v>-118752.05385835998</v>
      </c>
      <c r="F1576" s="11">
        <f>BT[[#This Row],[AUM]]-D1575</f>
        <v>120147.92999994755</v>
      </c>
      <c r="G1576" s="11">
        <f>BT[[#This Row],[∆ AUM]]-BT[[#This Row],[effetto mercato]]</f>
        <v>238899.98385830753</v>
      </c>
    </row>
    <row r="1577" spans="1:7">
      <c r="A1577" s="4">
        <v>44301</v>
      </c>
      <c r="B1577">
        <v>3.27E-2</v>
      </c>
      <c r="C1577" s="6">
        <f>BT[[#This Row],[Variaz]]/100</f>
        <v>3.2699999999999998E-4</v>
      </c>
      <c r="D1577" s="10">
        <f>AUM[[#This Row],[ Etica Obbligazionario Breve Termine]]</f>
        <v>364519402.39999998</v>
      </c>
      <c r="E1577" s="10">
        <f>D1576*BT[[#This Row],[Variazione percentuale]]</f>
        <v>119155.61233532998</v>
      </c>
      <c r="F1577" s="11">
        <f>BT[[#This Row],[AUM]]-D1576</f>
        <v>129150.61000001431</v>
      </c>
      <c r="G1577" s="11">
        <f>BT[[#This Row],[∆ AUM]]-BT[[#This Row],[effetto mercato]]</f>
        <v>9994.9976646843279</v>
      </c>
    </row>
    <row r="1578" spans="1:7">
      <c r="A1578" s="4">
        <v>44302</v>
      </c>
      <c r="B1578">
        <v>0</v>
      </c>
      <c r="C1578" s="6">
        <f>BT[[#This Row],[Variaz]]/100</f>
        <v>0</v>
      </c>
      <c r="D1578" s="10">
        <f>AUM[[#This Row],[ Etica Obbligazionario Breve Termine]]</f>
        <v>364515629.63999999</v>
      </c>
      <c r="E1578" s="10">
        <f>D1577*BT[[#This Row],[Variazione percentuale]]</f>
        <v>0</v>
      </c>
      <c r="F1578" s="11">
        <f>BT[[#This Row],[AUM]]-D1577</f>
        <v>-3772.7599999904633</v>
      </c>
      <c r="G1578" s="11">
        <f>BT[[#This Row],[∆ AUM]]-BT[[#This Row],[effetto mercato]]</f>
        <v>-3772.7599999904633</v>
      </c>
    </row>
    <row r="1579" spans="1:7">
      <c r="A1579" s="4">
        <v>44305</v>
      </c>
      <c r="B1579">
        <v>-3.2599999999999997E-2</v>
      </c>
      <c r="C1579" s="6">
        <f>BT[[#This Row],[Variaz]]/100</f>
        <v>-3.2599999999999996E-4</v>
      </c>
      <c r="D1579" s="10">
        <f>AUM[[#This Row],[ Etica Obbligazionario Breve Termine]]</f>
        <v>362636424.39999998</v>
      </c>
      <c r="E1579" s="10">
        <f>D1578*BT[[#This Row],[Variazione percentuale]]</f>
        <v>-118832.09526263998</v>
      </c>
      <c r="F1579" s="11">
        <f>BT[[#This Row],[AUM]]-D1578</f>
        <v>-1879205.2400000095</v>
      </c>
      <c r="G1579" s="11">
        <f>BT[[#This Row],[∆ AUM]]-BT[[#This Row],[effetto mercato]]</f>
        <v>-1760373.1447373696</v>
      </c>
    </row>
    <row r="1580" spans="1:7">
      <c r="A1580" s="4">
        <v>44306</v>
      </c>
      <c r="B1580">
        <v>0</v>
      </c>
      <c r="C1580" s="6">
        <f>BT[[#This Row],[Variaz]]/100</f>
        <v>0</v>
      </c>
      <c r="D1580" s="10">
        <f>AUM[[#This Row],[ Etica Obbligazionario Breve Termine]]</f>
        <v>362460785.26999998</v>
      </c>
      <c r="E1580" s="10">
        <f>D1579*BT[[#This Row],[Variazione percentuale]]</f>
        <v>0</v>
      </c>
      <c r="F1580" s="11">
        <f>BT[[#This Row],[AUM]]-D1579</f>
        <v>-175639.12999999523</v>
      </c>
      <c r="G1580" s="11">
        <f>BT[[#This Row],[∆ AUM]]-BT[[#This Row],[effetto mercato]]</f>
        <v>-175639.12999999523</v>
      </c>
    </row>
    <row r="1581" spans="1:7">
      <c r="A1581" s="4">
        <v>44307</v>
      </c>
      <c r="B1581">
        <v>1.6299999999999999E-2</v>
      </c>
      <c r="C1581" s="6">
        <f>BT[[#This Row],[Variaz]]/100</f>
        <v>1.6299999999999998E-4</v>
      </c>
      <c r="D1581" s="10">
        <f>AUM[[#This Row],[ Etica Obbligazionario Breve Termine]]</f>
        <v>362476496.92000002</v>
      </c>
      <c r="E1581" s="10">
        <f>D1580*BT[[#This Row],[Variazione percentuale]]</f>
        <v>59081.10799900999</v>
      </c>
      <c r="F1581" s="11">
        <f>BT[[#This Row],[AUM]]-D1580</f>
        <v>15711.650000035763</v>
      </c>
      <c r="G1581" s="11">
        <f>BT[[#This Row],[∆ AUM]]-BT[[#This Row],[effetto mercato]]</f>
        <v>-43369.457998974227</v>
      </c>
    </row>
    <row r="1582" spans="1:7">
      <c r="A1582" s="4">
        <v>44308</v>
      </c>
      <c r="B1582">
        <v>0</v>
      </c>
      <c r="C1582" s="6">
        <f>BT[[#This Row],[Variaz]]/100</f>
        <v>0</v>
      </c>
      <c r="D1582" s="10">
        <f>AUM[[#This Row],[ Etica Obbligazionario Breve Termine]]</f>
        <v>362550455.74000001</v>
      </c>
      <c r="E1582" s="10">
        <f>D1581*BT[[#This Row],[Variazione percentuale]]</f>
        <v>0</v>
      </c>
      <c r="F1582" s="11">
        <f>BT[[#This Row],[AUM]]-D1581</f>
        <v>73958.819999992847</v>
      </c>
      <c r="G1582" s="11">
        <f>BT[[#This Row],[∆ AUM]]-BT[[#This Row],[effetto mercato]]</f>
        <v>73958.819999992847</v>
      </c>
    </row>
    <row r="1583" spans="1:7">
      <c r="A1583" s="4">
        <v>44309</v>
      </c>
      <c r="B1583">
        <v>-1.6299999999999999E-2</v>
      </c>
      <c r="C1583" s="6">
        <f>BT[[#This Row],[Variaz]]/100</f>
        <v>-1.6299999999999998E-4</v>
      </c>
      <c r="D1583" s="10">
        <f>AUM[[#This Row],[ Etica Obbligazionario Breve Termine]]</f>
        <v>362399546.26999998</v>
      </c>
      <c r="E1583" s="10">
        <f>D1582*BT[[#This Row],[Variazione percentuale]]</f>
        <v>-59095.724285619995</v>
      </c>
      <c r="F1583" s="11">
        <f>BT[[#This Row],[AUM]]-D1582</f>
        <v>-150909.47000002861</v>
      </c>
      <c r="G1583" s="11">
        <f>BT[[#This Row],[∆ AUM]]-BT[[#This Row],[effetto mercato]]</f>
        <v>-91813.745714408607</v>
      </c>
    </row>
    <row r="1584" spans="1:7">
      <c r="A1584" s="4">
        <v>44312</v>
      </c>
      <c r="B1584">
        <v>-1.6299999999999999E-2</v>
      </c>
      <c r="C1584" s="6">
        <f>BT[[#This Row],[Variaz]]/100</f>
        <v>-1.6299999999999998E-4</v>
      </c>
      <c r="D1584" s="10">
        <f>AUM[[#This Row],[ Etica Obbligazionario Breve Termine]]</f>
        <v>363093831.44</v>
      </c>
      <c r="E1584" s="10">
        <f>D1583*BT[[#This Row],[Variazione percentuale]]</f>
        <v>-59071.126042009986</v>
      </c>
      <c r="F1584" s="11">
        <f>BT[[#This Row],[AUM]]-D1583</f>
        <v>694285.17000001669</v>
      </c>
      <c r="G1584" s="11">
        <f>BT[[#This Row],[∆ AUM]]-BT[[#This Row],[effetto mercato]]</f>
        <v>753356.29604202672</v>
      </c>
    </row>
    <row r="1585" spans="1:7">
      <c r="A1585" s="4">
        <v>44313</v>
      </c>
      <c r="B1585">
        <v>-1.6299999999999999E-2</v>
      </c>
      <c r="C1585" s="6">
        <f>BT[[#This Row],[Variaz]]/100</f>
        <v>-1.6299999999999998E-4</v>
      </c>
      <c r="D1585" s="10">
        <f>AUM[[#This Row],[ Etica Obbligazionario Breve Termine]]</f>
        <v>362626196.13</v>
      </c>
      <c r="E1585" s="10">
        <f>D1584*BT[[#This Row],[Variazione percentuale]]</f>
        <v>-59184.29452471999</v>
      </c>
      <c r="F1585" s="11">
        <f>BT[[#This Row],[AUM]]-D1584</f>
        <v>-467635.31000000238</v>
      </c>
      <c r="G1585" s="11">
        <f>BT[[#This Row],[∆ AUM]]-BT[[#This Row],[effetto mercato]]</f>
        <v>-408451.01547528239</v>
      </c>
    </row>
    <row r="1586" spans="1:7">
      <c r="A1586" s="4">
        <v>44314</v>
      </c>
      <c r="B1586">
        <v>0</v>
      </c>
      <c r="C1586" s="6">
        <f>BT[[#This Row],[Variaz]]/100</f>
        <v>0</v>
      </c>
      <c r="D1586" s="10">
        <f>AUM[[#This Row],[ Etica Obbligazionario Breve Termine]]</f>
        <v>363437468.39999998</v>
      </c>
      <c r="E1586" s="10">
        <f>D1585*BT[[#This Row],[Variazione percentuale]]</f>
        <v>0</v>
      </c>
      <c r="F1586" s="11">
        <f>BT[[#This Row],[AUM]]-D1585</f>
        <v>811272.26999998093</v>
      </c>
      <c r="G1586" s="11">
        <f>BT[[#This Row],[∆ AUM]]-BT[[#This Row],[effetto mercato]]</f>
        <v>811272.26999998093</v>
      </c>
    </row>
    <row r="1587" spans="1:7">
      <c r="A1587" s="4">
        <v>44315</v>
      </c>
      <c r="B1587">
        <v>-1.6299999999999999E-2</v>
      </c>
      <c r="C1587" s="6">
        <f>BT[[#This Row],[Variaz]]/100</f>
        <v>-1.6299999999999998E-4</v>
      </c>
      <c r="D1587" s="10">
        <f>AUM[[#This Row],[ Etica Obbligazionario Breve Termine]]</f>
        <v>366425783.47999996</v>
      </c>
      <c r="E1587" s="10">
        <f>D1586*BT[[#This Row],[Variazione percentuale]]</f>
        <v>-59240.307349199989</v>
      </c>
      <c r="F1587" s="11">
        <f>BT[[#This Row],[AUM]]-D1586</f>
        <v>2988315.0799999833</v>
      </c>
      <c r="G1587" s="11">
        <f>BT[[#This Row],[∆ AUM]]-BT[[#This Row],[effetto mercato]]</f>
        <v>3047555.3873491832</v>
      </c>
    </row>
    <row r="1588" spans="1:7">
      <c r="A1588" s="4">
        <v>44316</v>
      </c>
      <c r="B1588">
        <v>1.6299999999999999E-2</v>
      </c>
      <c r="C1588" s="6">
        <f>BT[[#This Row],[Variaz]]/100</f>
        <v>1.6299999999999998E-4</v>
      </c>
      <c r="D1588" s="10">
        <f>AUM[[#This Row],[ Etica Obbligazionario Breve Termine]]</f>
        <v>366610865.66999996</v>
      </c>
      <c r="E1588" s="10">
        <f>D1587*BT[[#This Row],[Variazione percentuale]]</f>
        <v>59727.402707239984</v>
      </c>
      <c r="F1588" s="11">
        <f>BT[[#This Row],[AUM]]-D1587</f>
        <v>185082.18999999762</v>
      </c>
      <c r="G1588" s="11">
        <f>BT[[#This Row],[∆ AUM]]-BT[[#This Row],[effetto mercato]]</f>
        <v>125354.78729275762</v>
      </c>
    </row>
    <row r="1589" spans="1:7">
      <c r="A1589" s="4">
        <v>44319</v>
      </c>
      <c r="B1589">
        <v>0</v>
      </c>
      <c r="C1589" s="6">
        <f>BT[[#This Row],[Variaz]]/100</f>
        <v>0</v>
      </c>
      <c r="D1589" s="10">
        <f>AUM[[#This Row],[ Etica Obbligazionario Breve Termine]]</f>
        <v>366697266.06000006</v>
      </c>
      <c r="E1589" s="10">
        <f>D1588*BT[[#This Row],[Variazione percentuale]]</f>
        <v>0</v>
      </c>
      <c r="F1589" s="11">
        <f>BT[[#This Row],[AUM]]-D1588</f>
        <v>86400.390000104904</v>
      </c>
      <c r="G1589" s="11">
        <f>BT[[#This Row],[∆ AUM]]-BT[[#This Row],[effetto mercato]]</f>
        <v>86400.390000104904</v>
      </c>
    </row>
    <row r="1590" spans="1:7">
      <c r="A1590" s="4">
        <v>44320</v>
      </c>
      <c r="B1590">
        <v>3.27E-2</v>
      </c>
      <c r="C1590" s="6">
        <f>BT[[#This Row],[Variaz]]/100</f>
        <v>3.2699999999999998E-4</v>
      </c>
      <c r="D1590" s="10">
        <f>AUM[[#This Row],[ Etica Obbligazionario Breve Termine]]</f>
        <v>366681277.25999999</v>
      </c>
      <c r="E1590" s="10">
        <f>D1589*BT[[#This Row],[Variazione percentuale]]</f>
        <v>119910.00600162002</v>
      </c>
      <c r="F1590" s="11">
        <f>BT[[#This Row],[AUM]]-D1589</f>
        <v>-15988.800000071526</v>
      </c>
      <c r="G1590" s="11">
        <f>BT[[#This Row],[∆ AUM]]-BT[[#This Row],[effetto mercato]]</f>
        <v>-135898.80600169156</v>
      </c>
    </row>
    <row r="1591" spans="1:7">
      <c r="A1591" s="4">
        <v>44321</v>
      </c>
      <c r="B1591">
        <v>-3.27E-2</v>
      </c>
      <c r="C1591" s="6">
        <f>BT[[#This Row],[Variaz]]/100</f>
        <v>-3.2699999999999998E-4</v>
      </c>
      <c r="D1591" s="10">
        <f>AUM[[#This Row],[ Etica Obbligazionario Breve Termine]]</f>
        <v>366527806.74000001</v>
      </c>
      <c r="E1591" s="10">
        <f>D1590*BT[[#This Row],[Variazione percentuale]]</f>
        <v>-119904.77766401999</v>
      </c>
      <c r="F1591" s="11">
        <f>BT[[#This Row],[AUM]]-D1590</f>
        <v>-153470.51999998093</v>
      </c>
      <c r="G1591" s="11">
        <f>BT[[#This Row],[∆ AUM]]-BT[[#This Row],[effetto mercato]]</f>
        <v>-33565.742335960938</v>
      </c>
    </row>
    <row r="1592" spans="1:7">
      <c r="A1592" s="4">
        <v>44322</v>
      </c>
      <c r="B1592">
        <v>-1.6299999999999999E-2</v>
      </c>
      <c r="C1592" s="6">
        <f>BT[[#This Row],[Variaz]]/100</f>
        <v>-1.6299999999999998E-4</v>
      </c>
      <c r="D1592" s="10">
        <f>AUM[[#This Row],[ Etica Obbligazionario Breve Termine]]</f>
        <v>367237670.71000004</v>
      </c>
      <c r="E1592" s="10">
        <f>D1591*BT[[#This Row],[Variazione percentuale]]</f>
        <v>-59744.032498619992</v>
      </c>
      <c r="F1592" s="11">
        <f>BT[[#This Row],[AUM]]-D1591</f>
        <v>709863.97000002861</v>
      </c>
      <c r="G1592" s="11">
        <f>BT[[#This Row],[∆ AUM]]-BT[[#This Row],[effetto mercato]]</f>
        <v>769608.0024986486</v>
      </c>
    </row>
    <row r="1593" spans="1:7">
      <c r="A1593" s="4">
        <v>44323</v>
      </c>
      <c r="B1593">
        <v>-3.27E-2</v>
      </c>
      <c r="C1593" s="6">
        <f>BT[[#This Row],[Variaz]]/100</f>
        <v>-3.2699999999999998E-4</v>
      </c>
      <c r="D1593" s="10">
        <f>AUM[[#This Row],[ Etica Obbligazionario Breve Termine]]</f>
        <v>367033287.27000004</v>
      </c>
      <c r="E1593" s="10">
        <f>D1592*BT[[#This Row],[Variazione percentuale]]</f>
        <v>-120086.71832217001</v>
      </c>
      <c r="F1593" s="11">
        <f>BT[[#This Row],[AUM]]-D1592</f>
        <v>-204383.43999999762</v>
      </c>
      <c r="G1593" s="11">
        <f>BT[[#This Row],[∆ AUM]]-BT[[#This Row],[effetto mercato]]</f>
        <v>-84296.721677827605</v>
      </c>
    </row>
    <row r="1594" spans="1:7">
      <c r="A1594" s="4">
        <v>44326</v>
      </c>
      <c r="B1594">
        <v>1.6299999999999999E-2</v>
      </c>
      <c r="C1594" s="6">
        <f>BT[[#This Row],[Variaz]]/100</f>
        <v>1.6299999999999998E-4</v>
      </c>
      <c r="D1594" s="10">
        <f>AUM[[#This Row],[ Etica Obbligazionario Breve Termine]]</f>
        <v>367635572.07000005</v>
      </c>
      <c r="E1594" s="10">
        <f>D1593*BT[[#This Row],[Variazione percentuale]]</f>
        <v>59826.425825009996</v>
      </c>
      <c r="F1594" s="11">
        <f>BT[[#This Row],[AUM]]-D1593</f>
        <v>602284.80000001192</v>
      </c>
      <c r="G1594" s="11">
        <f>BT[[#This Row],[∆ AUM]]-BT[[#This Row],[effetto mercato]]</f>
        <v>542458.37417500187</v>
      </c>
    </row>
    <row r="1595" spans="1:7">
      <c r="A1595" s="4">
        <v>44327</v>
      </c>
      <c r="B1595">
        <v>-3.27E-2</v>
      </c>
      <c r="C1595" s="6">
        <f>BT[[#This Row],[Variaz]]/100</f>
        <v>-3.2699999999999998E-4</v>
      </c>
      <c r="D1595" s="10">
        <f>AUM[[#This Row],[ Etica Obbligazionario Breve Termine]]</f>
        <v>367502607.88</v>
      </c>
      <c r="E1595" s="10">
        <f>D1594*BT[[#This Row],[Variazione percentuale]]</f>
        <v>-120216.83206689001</v>
      </c>
      <c r="F1595" s="11">
        <f>BT[[#This Row],[AUM]]-D1594</f>
        <v>-132964.19000005722</v>
      </c>
      <c r="G1595" s="11">
        <f>BT[[#This Row],[∆ AUM]]-BT[[#This Row],[effetto mercato]]</f>
        <v>-12747.357933167208</v>
      </c>
    </row>
    <row r="1596" spans="1:7">
      <c r="A1596" s="4">
        <v>44328</v>
      </c>
      <c r="B1596">
        <v>-1.6299999999999999E-2</v>
      </c>
      <c r="C1596" s="6">
        <f>BT[[#This Row],[Variaz]]/100</f>
        <v>-1.6299999999999998E-4</v>
      </c>
      <c r="D1596" s="10">
        <f>AUM[[#This Row],[ Etica Obbligazionario Breve Termine]]</f>
        <v>367427287.65000004</v>
      </c>
      <c r="E1596" s="10">
        <f>D1595*BT[[#This Row],[Variazione percentuale]]</f>
        <v>-59902.925084439994</v>
      </c>
      <c r="F1596" s="11">
        <f>BT[[#This Row],[AUM]]-D1595</f>
        <v>-75320.229999959469</v>
      </c>
      <c r="G1596" s="11">
        <f>BT[[#This Row],[∆ AUM]]-BT[[#This Row],[effetto mercato]]</f>
        <v>-15417.304915519475</v>
      </c>
    </row>
    <row r="1597" spans="1:7">
      <c r="A1597" s="4">
        <v>44329</v>
      </c>
      <c r="B1597">
        <v>-3.27E-2</v>
      </c>
      <c r="C1597" s="6">
        <f>BT[[#This Row],[Variaz]]/100</f>
        <v>-3.2699999999999998E-4</v>
      </c>
      <c r="D1597" s="10">
        <f>AUM[[#This Row],[ Etica Obbligazionario Breve Termine]]</f>
        <v>367760131.38999999</v>
      </c>
      <c r="E1597" s="10">
        <f>D1596*BT[[#This Row],[Variazione percentuale]]</f>
        <v>-120148.72306155</v>
      </c>
      <c r="F1597" s="11">
        <f>BT[[#This Row],[AUM]]-D1596</f>
        <v>332843.73999994993</v>
      </c>
      <c r="G1597" s="11">
        <f>BT[[#This Row],[∆ AUM]]-BT[[#This Row],[effetto mercato]]</f>
        <v>452992.46306149993</v>
      </c>
    </row>
    <row r="1598" spans="1:7">
      <c r="A1598" s="4">
        <v>44330</v>
      </c>
      <c r="B1598">
        <v>0</v>
      </c>
      <c r="C1598" s="6">
        <f>BT[[#This Row],[Variaz]]/100</f>
        <v>0</v>
      </c>
      <c r="D1598" s="10">
        <f>AUM[[#This Row],[ Etica Obbligazionario Breve Termine]]</f>
        <v>368233761</v>
      </c>
      <c r="E1598" s="10">
        <f>D1597*BT[[#This Row],[Variazione percentuale]]</f>
        <v>0</v>
      </c>
      <c r="F1598" s="11">
        <f>BT[[#This Row],[AUM]]-D1597</f>
        <v>473629.61000001431</v>
      </c>
      <c r="G1598" s="11">
        <f>BT[[#This Row],[∆ AUM]]-BT[[#This Row],[effetto mercato]]</f>
        <v>473629.61000001431</v>
      </c>
    </row>
    <row r="1599" spans="1:7">
      <c r="A1599" s="4">
        <v>44333</v>
      </c>
      <c r="B1599">
        <v>-3.27E-2</v>
      </c>
      <c r="C1599" s="6">
        <f>BT[[#This Row],[Variaz]]/100</f>
        <v>-3.2699999999999998E-4</v>
      </c>
      <c r="D1599" s="10">
        <f>AUM[[#This Row],[ Etica Obbligazionario Breve Termine]]</f>
        <v>368542891.68000001</v>
      </c>
      <c r="E1599" s="10">
        <f>D1598*BT[[#This Row],[Variazione percentuale]]</f>
        <v>-120412.43984699999</v>
      </c>
      <c r="F1599" s="11">
        <f>BT[[#This Row],[AUM]]-D1598</f>
        <v>309130.68000000715</v>
      </c>
      <c r="G1599" s="11">
        <f>BT[[#This Row],[∆ AUM]]-BT[[#This Row],[effetto mercato]]</f>
        <v>429543.11984700715</v>
      </c>
    </row>
    <row r="1600" spans="1:7">
      <c r="A1600" s="4">
        <v>44334</v>
      </c>
      <c r="B1600">
        <v>1.6400000000000001E-2</v>
      </c>
      <c r="C1600" s="6">
        <f>BT[[#This Row],[Variaz]]/100</f>
        <v>1.64E-4</v>
      </c>
      <c r="D1600" s="10">
        <f>AUM[[#This Row],[ Etica Obbligazionario Breve Termine]]</f>
        <v>368842224.34000003</v>
      </c>
      <c r="E1600" s="10">
        <f>D1599*BT[[#This Row],[Variazione percentuale]]</f>
        <v>60441.034235520005</v>
      </c>
      <c r="F1600" s="11">
        <f>BT[[#This Row],[AUM]]-D1599</f>
        <v>299332.66000002623</v>
      </c>
      <c r="G1600" s="11">
        <f>BT[[#This Row],[∆ AUM]]-BT[[#This Row],[effetto mercato]]</f>
        <v>238891.62576450623</v>
      </c>
    </row>
    <row r="1601" spans="1:7">
      <c r="A1601" s="4">
        <v>44335</v>
      </c>
      <c r="B1601">
        <v>-1.6400000000000001E-2</v>
      </c>
      <c r="C1601" s="6">
        <f>BT[[#This Row],[Variaz]]/100</f>
        <v>-1.64E-4</v>
      </c>
      <c r="D1601" s="10">
        <f>AUM[[#This Row],[ Etica Obbligazionario Breve Termine]]</f>
        <v>367023227.81</v>
      </c>
      <c r="E1601" s="10">
        <f>D1600*BT[[#This Row],[Variazione percentuale]]</f>
        <v>-60490.124791760005</v>
      </c>
      <c r="F1601" s="11">
        <f>BT[[#This Row],[AUM]]-D1600</f>
        <v>-1818996.530000031</v>
      </c>
      <c r="G1601" s="11">
        <f>BT[[#This Row],[∆ AUM]]-BT[[#This Row],[effetto mercato]]</f>
        <v>-1758506.405208271</v>
      </c>
    </row>
    <row r="1602" spans="1:7">
      <c r="A1602" s="4">
        <v>44336</v>
      </c>
      <c r="B1602">
        <v>4.9099999999999998E-2</v>
      </c>
      <c r="C1602" s="6">
        <f>BT[[#This Row],[Variaz]]/100</f>
        <v>4.9100000000000001E-4</v>
      </c>
      <c r="D1602" s="10">
        <f>AUM[[#This Row],[ Etica Obbligazionario Breve Termine]]</f>
        <v>367808529.74000001</v>
      </c>
      <c r="E1602" s="10">
        <f>D1601*BT[[#This Row],[Variazione percentuale]]</f>
        <v>180208.40485471001</v>
      </c>
      <c r="F1602" s="11">
        <f>BT[[#This Row],[AUM]]-D1601</f>
        <v>785301.93000000715</v>
      </c>
      <c r="G1602" s="11">
        <f>BT[[#This Row],[∆ AUM]]-BT[[#This Row],[effetto mercato]]</f>
        <v>605093.52514529717</v>
      </c>
    </row>
    <row r="1603" spans="1:7">
      <c r="A1603" s="4">
        <v>44337</v>
      </c>
      <c r="B1603">
        <v>1.6299999999999999E-2</v>
      </c>
      <c r="C1603" s="6">
        <f>BT[[#This Row],[Variaz]]/100</f>
        <v>1.6299999999999998E-4</v>
      </c>
      <c r="D1603" s="10">
        <f>AUM[[#This Row],[ Etica Obbligazionario Breve Termine]]</f>
        <v>367840849.92000002</v>
      </c>
      <c r="E1603" s="10">
        <f>D1602*BT[[#This Row],[Variazione percentuale]]</f>
        <v>59952.790347619994</v>
      </c>
      <c r="F1603" s="11">
        <f>BT[[#This Row],[AUM]]-D1602</f>
        <v>32320.180000007153</v>
      </c>
      <c r="G1603" s="11">
        <f>BT[[#This Row],[∆ AUM]]-BT[[#This Row],[effetto mercato]]</f>
        <v>-27632.610347612841</v>
      </c>
    </row>
    <row r="1604" spans="1:7">
      <c r="A1604" s="4">
        <v>44340</v>
      </c>
      <c r="B1604">
        <v>0</v>
      </c>
      <c r="C1604" s="6">
        <f>BT[[#This Row],[Variaz]]/100</f>
        <v>0</v>
      </c>
      <c r="D1604" s="10">
        <f>AUM[[#This Row],[ Etica Obbligazionario Breve Termine]]</f>
        <v>367650172.91999996</v>
      </c>
      <c r="E1604" s="10">
        <f>D1603*BT[[#This Row],[Variazione percentuale]]</f>
        <v>0</v>
      </c>
      <c r="F1604" s="11">
        <f>BT[[#This Row],[AUM]]-D1603</f>
        <v>-190677.0000000596</v>
      </c>
      <c r="G1604" s="11">
        <f>BT[[#This Row],[∆ AUM]]-BT[[#This Row],[effetto mercato]]</f>
        <v>-190677.0000000596</v>
      </c>
    </row>
    <row r="1605" spans="1:7">
      <c r="A1605" s="4">
        <v>44341</v>
      </c>
      <c r="B1605">
        <v>3.27E-2</v>
      </c>
      <c r="C1605" s="6">
        <f>BT[[#This Row],[Variaz]]/100</f>
        <v>3.2699999999999998E-4</v>
      </c>
      <c r="D1605" s="10">
        <f>AUM[[#This Row],[ Etica Obbligazionario Breve Termine]]</f>
        <v>367766869.18000001</v>
      </c>
      <c r="E1605" s="10">
        <f>D1604*BT[[#This Row],[Variazione percentuale]]</f>
        <v>120221.60654483997</v>
      </c>
      <c r="F1605" s="11">
        <f>BT[[#This Row],[AUM]]-D1604</f>
        <v>116696.26000005007</v>
      </c>
      <c r="G1605" s="11">
        <f>BT[[#This Row],[∆ AUM]]-BT[[#This Row],[effetto mercato]]</f>
        <v>-3525.3465447899071</v>
      </c>
    </row>
    <row r="1606" spans="1:7">
      <c r="A1606" s="4">
        <v>44342</v>
      </c>
      <c r="B1606">
        <v>1.6299999999999999E-2</v>
      </c>
      <c r="C1606" s="6">
        <f>BT[[#This Row],[Variaz]]/100</f>
        <v>1.6299999999999998E-4</v>
      </c>
      <c r="D1606" s="10">
        <f>AUM[[#This Row],[ Etica Obbligazionario Breve Termine]]</f>
        <v>367816467.52999997</v>
      </c>
      <c r="E1606" s="10">
        <f>D1605*BT[[#This Row],[Variazione percentuale]]</f>
        <v>59945.99967633999</v>
      </c>
      <c r="F1606" s="11">
        <f>BT[[#This Row],[AUM]]-D1605</f>
        <v>49598.349999964237</v>
      </c>
      <c r="G1606" s="11">
        <f>BT[[#This Row],[∆ AUM]]-BT[[#This Row],[effetto mercato]]</f>
        <v>-10347.649676375753</v>
      </c>
    </row>
    <row r="1607" spans="1:7">
      <c r="A1607" s="4">
        <v>44343</v>
      </c>
      <c r="B1607">
        <v>-1.6299999999999999E-2</v>
      </c>
      <c r="C1607" s="6">
        <f>BT[[#This Row],[Variaz]]/100</f>
        <v>-1.6299999999999998E-4</v>
      </c>
      <c r="D1607" s="10">
        <f>AUM[[#This Row],[ Etica Obbligazionario Breve Termine]]</f>
        <v>367866638.61000001</v>
      </c>
      <c r="E1607" s="10">
        <f>D1606*BT[[#This Row],[Variazione percentuale]]</f>
        <v>-59954.084207389984</v>
      </c>
      <c r="F1607" s="11">
        <f>BT[[#This Row],[AUM]]-D1606</f>
        <v>50171.080000042915</v>
      </c>
      <c r="G1607" s="11">
        <f>BT[[#This Row],[∆ AUM]]-BT[[#This Row],[effetto mercato]]</f>
        <v>110125.1642074329</v>
      </c>
    </row>
    <row r="1608" spans="1:7">
      <c r="A1608" s="4">
        <v>44344</v>
      </c>
      <c r="B1608">
        <v>3.27E-2</v>
      </c>
      <c r="C1608" s="6">
        <f>BT[[#This Row],[Variaz]]/100</f>
        <v>3.2699999999999998E-4</v>
      </c>
      <c r="D1608" s="10">
        <f>AUM[[#This Row],[ Etica Obbligazionario Breve Termine]]</f>
        <v>367090264</v>
      </c>
      <c r="E1608" s="10">
        <f>D1607*BT[[#This Row],[Variazione percentuale]]</f>
        <v>120292.39082546999</v>
      </c>
      <c r="F1608" s="11">
        <f>BT[[#This Row],[AUM]]-D1607</f>
        <v>-776374.61000001431</v>
      </c>
      <c r="G1608" s="11">
        <f>BT[[#This Row],[∆ AUM]]-BT[[#This Row],[effetto mercato]]</f>
        <v>-896667.00082548428</v>
      </c>
    </row>
    <row r="1609" spans="1:7">
      <c r="A1609" s="4">
        <v>44347</v>
      </c>
      <c r="B1609">
        <v>-1.6299999999999999E-2</v>
      </c>
      <c r="C1609" s="6">
        <f>BT[[#This Row],[Variaz]]/100</f>
        <v>-1.6299999999999998E-4</v>
      </c>
      <c r="D1609" s="10">
        <f>AUM[[#This Row],[ Etica Obbligazionario Breve Termine]]</f>
        <v>366892253.19</v>
      </c>
      <c r="E1609" s="10">
        <f>D1608*BT[[#This Row],[Variazione percentuale]]</f>
        <v>-59835.713031999992</v>
      </c>
      <c r="F1609" s="11">
        <f>BT[[#This Row],[AUM]]-D1608</f>
        <v>-198010.81000000238</v>
      </c>
      <c r="G1609" s="11">
        <f>BT[[#This Row],[∆ AUM]]-BT[[#This Row],[effetto mercato]]</f>
        <v>-138175.09696800238</v>
      </c>
    </row>
    <row r="1610" spans="1:7">
      <c r="A1610" s="4">
        <v>44348</v>
      </c>
      <c r="B1610">
        <v>3.27E-2</v>
      </c>
      <c r="C1610" s="6">
        <f>BT[[#This Row],[Variaz]]/100</f>
        <v>3.2699999999999998E-4</v>
      </c>
      <c r="D1610" s="10">
        <f>AUM[[#This Row],[ Etica Obbligazionario Breve Termine]]</f>
        <v>366549176.19999999</v>
      </c>
      <c r="E1610" s="10">
        <f>D1609*BT[[#This Row],[Variazione percentuale]]</f>
        <v>119973.76679312999</v>
      </c>
      <c r="F1610" s="11">
        <f>BT[[#This Row],[AUM]]-D1609</f>
        <v>-343076.99000000954</v>
      </c>
      <c r="G1610" s="11">
        <f>BT[[#This Row],[∆ AUM]]-BT[[#This Row],[effetto mercato]]</f>
        <v>-463050.7567931395</v>
      </c>
    </row>
    <row r="1611" spans="1:7">
      <c r="A1611" s="4">
        <v>44350</v>
      </c>
      <c r="B1611">
        <v>0</v>
      </c>
      <c r="C1611" s="6">
        <f>BT[[#This Row],[Variaz]]/100</f>
        <v>0</v>
      </c>
      <c r="D1611" s="10">
        <f>AUM[[#This Row],[ Etica Obbligazionario Breve Termine]]</f>
        <v>366621948.90000004</v>
      </c>
      <c r="E1611" s="10">
        <f>D1610*BT[[#This Row],[Variazione percentuale]]</f>
        <v>0</v>
      </c>
      <c r="F1611" s="11">
        <f>BT[[#This Row],[AUM]]-D1610</f>
        <v>72772.700000047684</v>
      </c>
      <c r="G1611" s="11">
        <f>BT[[#This Row],[∆ AUM]]-BT[[#This Row],[effetto mercato]]</f>
        <v>72772.700000047684</v>
      </c>
    </row>
    <row r="1612" spans="1:7">
      <c r="A1612" s="4">
        <v>44351</v>
      </c>
      <c r="B1612">
        <v>1.6299999999999999E-2</v>
      </c>
      <c r="C1612" s="6">
        <f>BT[[#This Row],[Variaz]]/100</f>
        <v>1.6299999999999998E-4</v>
      </c>
      <c r="D1612" s="10">
        <f>AUM[[#This Row],[ Etica Obbligazionario Breve Termine]]</f>
        <v>366680338.87</v>
      </c>
      <c r="E1612" s="10">
        <f>D1611*BT[[#This Row],[Variazione percentuale]]</f>
        <v>59759.3776707</v>
      </c>
      <c r="F1612" s="11">
        <f>BT[[#This Row],[AUM]]-D1611</f>
        <v>58389.969999969006</v>
      </c>
      <c r="G1612" s="11">
        <f>BT[[#This Row],[∆ AUM]]-BT[[#This Row],[effetto mercato]]</f>
        <v>-1369.4076707309941</v>
      </c>
    </row>
    <row r="1613" spans="1:7">
      <c r="A1613" s="4">
        <v>44354</v>
      </c>
      <c r="B1613">
        <v>-1.6299999999999999E-2</v>
      </c>
      <c r="C1613" s="6">
        <f>BT[[#This Row],[Variaz]]/100</f>
        <v>-1.6299999999999998E-4</v>
      </c>
      <c r="D1613" s="10">
        <f>AUM[[#This Row],[ Etica Obbligazionario Breve Termine]]</f>
        <v>366684192.22999996</v>
      </c>
      <c r="E1613" s="10">
        <f>D1612*BT[[#This Row],[Variazione percentuale]]</f>
        <v>-59768.895235809992</v>
      </c>
      <c r="F1613" s="11">
        <f>BT[[#This Row],[AUM]]-D1612</f>
        <v>3853.3599999547005</v>
      </c>
      <c r="G1613" s="11">
        <f>BT[[#This Row],[∆ AUM]]-BT[[#This Row],[effetto mercato]]</f>
        <v>63622.255235764693</v>
      </c>
    </row>
    <row r="1614" spans="1:7">
      <c r="A1614" s="4">
        <v>44355</v>
      </c>
      <c r="B1614">
        <v>1.6299999999999999E-2</v>
      </c>
      <c r="C1614" s="6">
        <f>BT[[#This Row],[Variaz]]/100</f>
        <v>1.6299999999999998E-4</v>
      </c>
      <c r="D1614" s="10">
        <f>AUM[[#This Row],[ Etica Obbligazionario Breve Termine]]</f>
        <v>366805692.87</v>
      </c>
      <c r="E1614" s="10">
        <f>D1613*BT[[#This Row],[Variazione percentuale]]</f>
        <v>59769.523333489982</v>
      </c>
      <c r="F1614" s="11">
        <f>BT[[#This Row],[AUM]]-D1613</f>
        <v>121500.6400000453</v>
      </c>
      <c r="G1614" s="11">
        <f>BT[[#This Row],[∆ AUM]]-BT[[#This Row],[effetto mercato]]</f>
        <v>61731.116666555317</v>
      </c>
    </row>
    <row r="1615" spans="1:7">
      <c r="A1615" s="4">
        <v>44356</v>
      </c>
      <c r="B1615">
        <v>1.6299999999999999E-2</v>
      </c>
      <c r="C1615" s="6">
        <f>BT[[#This Row],[Variaz]]/100</f>
        <v>1.6299999999999998E-4</v>
      </c>
      <c r="D1615" s="10">
        <f>AUM[[#This Row],[ Etica Obbligazionario Breve Termine]]</f>
        <v>366586852.88</v>
      </c>
      <c r="E1615" s="10">
        <f>D1614*BT[[#This Row],[Variazione percentuale]]</f>
        <v>59789.327937809991</v>
      </c>
      <c r="F1615" s="11">
        <f>BT[[#This Row],[AUM]]-D1614</f>
        <v>-218839.99000000954</v>
      </c>
      <c r="G1615" s="11">
        <f>BT[[#This Row],[∆ AUM]]-BT[[#This Row],[effetto mercato]]</f>
        <v>-278629.31793781952</v>
      </c>
    </row>
    <row r="1616" spans="1:7">
      <c r="A1616" s="4">
        <v>44357</v>
      </c>
      <c r="B1616">
        <v>0</v>
      </c>
      <c r="C1616" s="6">
        <f>BT[[#This Row],[Variaz]]/100</f>
        <v>0</v>
      </c>
      <c r="D1616" s="10">
        <f>AUM[[#This Row],[ Etica Obbligazionario Breve Termine]]</f>
        <v>366183825.92000002</v>
      </c>
      <c r="E1616" s="10">
        <f>D1615*BT[[#This Row],[Variazione percentuale]]</f>
        <v>0</v>
      </c>
      <c r="F1616" s="11">
        <f>BT[[#This Row],[AUM]]-D1615</f>
        <v>-403026.95999997854</v>
      </c>
      <c r="G1616" s="11">
        <f>BT[[#This Row],[∆ AUM]]-BT[[#This Row],[effetto mercato]]</f>
        <v>-403026.95999997854</v>
      </c>
    </row>
    <row r="1617" spans="1:7">
      <c r="A1617" s="4">
        <v>44358</v>
      </c>
      <c r="B1617">
        <v>3.27E-2</v>
      </c>
      <c r="C1617" s="6">
        <f>BT[[#This Row],[Variaz]]/100</f>
        <v>3.2699999999999998E-4</v>
      </c>
      <c r="D1617" s="10">
        <f>AUM[[#This Row],[ Etica Obbligazionario Breve Termine]]</f>
        <v>366846856.85000002</v>
      </c>
      <c r="E1617" s="10">
        <f>D1616*BT[[#This Row],[Variazione percentuale]]</f>
        <v>119742.11107584</v>
      </c>
      <c r="F1617" s="11">
        <f>BT[[#This Row],[AUM]]-D1616</f>
        <v>663030.93000000715</v>
      </c>
      <c r="G1617" s="11">
        <f>BT[[#This Row],[∆ AUM]]-BT[[#This Row],[effetto mercato]]</f>
        <v>543288.81892416719</v>
      </c>
    </row>
    <row r="1618" spans="1:7">
      <c r="A1618" s="4">
        <v>44361</v>
      </c>
      <c r="B1618">
        <v>-3.2599999999999997E-2</v>
      </c>
      <c r="C1618" s="6">
        <f>BT[[#This Row],[Variaz]]/100</f>
        <v>-3.2599999999999996E-4</v>
      </c>
      <c r="D1618" s="10">
        <f>AUM[[#This Row],[ Etica Obbligazionario Breve Termine]]</f>
        <v>366615067.70000005</v>
      </c>
      <c r="E1618" s="10">
        <f>D1617*BT[[#This Row],[Variazione percentuale]]</f>
        <v>-119592.07533309999</v>
      </c>
      <c r="F1618" s="11">
        <f>BT[[#This Row],[AUM]]-D1617</f>
        <v>-231789.14999997616</v>
      </c>
      <c r="G1618" s="11">
        <f>BT[[#This Row],[∆ AUM]]-BT[[#This Row],[effetto mercato]]</f>
        <v>-112197.07466687617</v>
      </c>
    </row>
    <row r="1619" spans="1:7">
      <c r="A1619" s="4">
        <v>44362</v>
      </c>
      <c r="B1619">
        <v>0</v>
      </c>
      <c r="C1619" s="6">
        <f>BT[[#This Row],[Variaz]]/100</f>
        <v>0</v>
      </c>
      <c r="D1619" s="10">
        <f>AUM[[#This Row],[ Etica Obbligazionario Breve Termine]]</f>
        <v>366358101.80000001</v>
      </c>
      <c r="E1619" s="10">
        <f>D1618*BT[[#This Row],[Variazione percentuale]]</f>
        <v>0</v>
      </c>
      <c r="F1619" s="11">
        <f>BT[[#This Row],[AUM]]-D1618</f>
        <v>-256965.90000003576</v>
      </c>
      <c r="G1619" s="11">
        <f>BT[[#This Row],[∆ AUM]]-BT[[#This Row],[effetto mercato]]</f>
        <v>-256965.90000003576</v>
      </c>
    </row>
    <row r="1620" spans="1:7">
      <c r="A1620" s="4">
        <v>44363</v>
      </c>
      <c r="B1620">
        <v>0</v>
      </c>
      <c r="C1620" s="6">
        <f>BT[[#This Row],[Variaz]]/100</f>
        <v>0</v>
      </c>
      <c r="D1620" s="10">
        <f>AUM[[#This Row],[ Etica Obbligazionario Breve Termine]]</f>
        <v>365976759.5</v>
      </c>
      <c r="E1620" s="10">
        <f>D1619*BT[[#This Row],[Variazione percentuale]]</f>
        <v>0</v>
      </c>
      <c r="F1620" s="11">
        <f>BT[[#This Row],[AUM]]-D1619</f>
        <v>-381342.30000001192</v>
      </c>
      <c r="G1620" s="11">
        <f>BT[[#This Row],[∆ AUM]]-BT[[#This Row],[effetto mercato]]</f>
        <v>-381342.30000001192</v>
      </c>
    </row>
    <row r="1621" spans="1:7">
      <c r="A1621" s="4">
        <v>44364</v>
      </c>
      <c r="B1621">
        <v>-3.27E-2</v>
      </c>
      <c r="C1621" s="6">
        <f>BT[[#This Row],[Variaz]]/100</f>
        <v>-3.2699999999999998E-4</v>
      </c>
      <c r="D1621" s="10">
        <f>AUM[[#This Row],[ Etica Obbligazionario Breve Termine]]</f>
        <v>363927704.70999998</v>
      </c>
      <c r="E1621" s="10">
        <f>D1620*BT[[#This Row],[Variazione percentuale]]</f>
        <v>-119674.40035649999</v>
      </c>
      <c r="F1621" s="11">
        <f>BT[[#This Row],[AUM]]-D1620</f>
        <v>-2049054.7900000215</v>
      </c>
      <c r="G1621" s="11">
        <f>BT[[#This Row],[∆ AUM]]-BT[[#This Row],[effetto mercato]]</f>
        <v>-1929380.3896435215</v>
      </c>
    </row>
    <row r="1622" spans="1:7">
      <c r="A1622" s="4">
        <v>44365</v>
      </c>
      <c r="B1622">
        <v>-4.9000000000000002E-2</v>
      </c>
      <c r="C1622" s="6">
        <f>BT[[#This Row],[Variaz]]/100</f>
        <v>-4.8999999999999998E-4</v>
      </c>
      <c r="D1622" s="10">
        <f>AUM[[#This Row],[ Etica Obbligazionario Breve Termine]]</f>
        <v>363635577.16999996</v>
      </c>
      <c r="E1622" s="10">
        <f>D1621*BT[[#This Row],[Variazione percentuale]]</f>
        <v>-178324.57530789997</v>
      </c>
      <c r="F1622" s="11">
        <f>BT[[#This Row],[AUM]]-D1621</f>
        <v>-292127.54000002146</v>
      </c>
      <c r="G1622" s="11">
        <f>BT[[#This Row],[∆ AUM]]-BT[[#This Row],[effetto mercato]]</f>
        <v>-113802.96469212149</v>
      </c>
    </row>
    <row r="1623" spans="1:7">
      <c r="A1623" s="4">
        <v>44368</v>
      </c>
      <c r="B1623">
        <v>-3.27E-2</v>
      </c>
      <c r="C1623" s="6">
        <f>BT[[#This Row],[Variaz]]/100</f>
        <v>-3.2699999999999998E-4</v>
      </c>
      <c r="D1623" s="10">
        <f>AUM[[#This Row],[ Etica Obbligazionario Breve Termine]]</f>
        <v>363002693.77000004</v>
      </c>
      <c r="E1623" s="10">
        <f>D1622*BT[[#This Row],[Variazione percentuale]]</f>
        <v>-118908.83373458998</v>
      </c>
      <c r="F1623" s="11">
        <f>BT[[#This Row],[AUM]]-D1622</f>
        <v>-632883.39999991655</v>
      </c>
      <c r="G1623" s="11">
        <f>BT[[#This Row],[∆ AUM]]-BT[[#This Row],[effetto mercato]]</f>
        <v>-513974.56626532658</v>
      </c>
    </row>
    <row r="1624" spans="1:7">
      <c r="A1624" s="4">
        <v>44369</v>
      </c>
      <c r="B1624">
        <v>-1.6299999999999999E-2</v>
      </c>
      <c r="C1624" s="6">
        <f>BT[[#This Row],[Variaz]]/100</f>
        <v>-1.6299999999999998E-4</v>
      </c>
      <c r="D1624" s="10">
        <f>AUM[[#This Row],[ Etica Obbligazionario Breve Termine]]</f>
        <v>363141229.69999999</v>
      </c>
      <c r="E1624" s="10">
        <f>D1623*BT[[#This Row],[Variazione percentuale]]</f>
        <v>-59169.439084509999</v>
      </c>
      <c r="F1624" s="11">
        <f>BT[[#This Row],[AUM]]-D1623</f>
        <v>138535.92999994755</v>
      </c>
      <c r="G1624" s="11">
        <f>BT[[#This Row],[∆ AUM]]-BT[[#This Row],[effetto mercato]]</f>
        <v>197705.36908445755</v>
      </c>
    </row>
    <row r="1625" spans="1:7">
      <c r="A1625" s="4">
        <v>44370</v>
      </c>
      <c r="B1625">
        <v>0</v>
      </c>
      <c r="C1625" s="6">
        <f>BT[[#This Row],[Variaz]]/100</f>
        <v>0</v>
      </c>
      <c r="D1625" s="10">
        <f>AUM[[#This Row],[ Etica Obbligazionario Breve Termine]]</f>
        <v>363361008.25</v>
      </c>
      <c r="E1625" s="10">
        <f>D1624*BT[[#This Row],[Variazione percentuale]]</f>
        <v>0</v>
      </c>
      <c r="F1625" s="11">
        <f>BT[[#This Row],[AUM]]-D1624</f>
        <v>219778.55000001192</v>
      </c>
      <c r="G1625" s="11">
        <f>BT[[#This Row],[∆ AUM]]-BT[[#This Row],[effetto mercato]]</f>
        <v>219778.55000001192</v>
      </c>
    </row>
    <row r="1626" spans="1:7">
      <c r="A1626" s="4">
        <v>44371</v>
      </c>
      <c r="B1626">
        <v>1.6299999999999999E-2</v>
      </c>
      <c r="C1626" s="6">
        <f>BT[[#This Row],[Variaz]]/100</f>
        <v>1.6299999999999998E-4</v>
      </c>
      <c r="D1626" s="10">
        <f>AUM[[#This Row],[ Etica Obbligazionario Breve Termine]]</f>
        <v>363307050.47000003</v>
      </c>
      <c r="E1626" s="10">
        <f>D1625*BT[[#This Row],[Variazione percentuale]]</f>
        <v>59227.844344749989</v>
      </c>
      <c r="F1626" s="11">
        <f>BT[[#This Row],[AUM]]-D1625</f>
        <v>-53957.77999997139</v>
      </c>
      <c r="G1626" s="11">
        <f>BT[[#This Row],[∆ AUM]]-BT[[#This Row],[effetto mercato]]</f>
        <v>-113185.62434472138</v>
      </c>
    </row>
    <row r="1627" spans="1:7">
      <c r="A1627" s="4">
        <v>44372</v>
      </c>
      <c r="B1627">
        <v>-3.27E-2</v>
      </c>
      <c r="C1627" s="6">
        <f>BT[[#This Row],[Variaz]]/100</f>
        <v>-3.2699999999999998E-4</v>
      </c>
      <c r="D1627" s="10">
        <f>AUM[[#This Row],[ Etica Obbligazionario Breve Termine]]</f>
        <v>363035477.41999996</v>
      </c>
      <c r="E1627" s="10">
        <f>D1626*BT[[#This Row],[Variazione percentuale]]</f>
        <v>-118801.40550369</v>
      </c>
      <c r="F1627" s="11">
        <f>BT[[#This Row],[AUM]]-D1626</f>
        <v>-271573.05000007153</v>
      </c>
      <c r="G1627" s="11">
        <f>BT[[#This Row],[∆ AUM]]-BT[[#This Row],[effetto mercato]]</f>
        <v>-152771.64449638152</v>
      </c>
    </row>
    <row r="1628" spans="1:7">
      <c r="A1628" s="4">
        <v>44375</v>
      </c>
      <c r="B1628">
        <v>1.6400000000000001E-2</v>
      </c>
      <c r="C1628" s="6">
        <f>BT[[#This Row],[Variaz]]/100</f>
        <v>1.64E-4</v>
      </c>
      <c r="D1628" s="10">
        <f>AUM[[#This Row],[ Etica Obbligazionario Breve Termine]]</f>
        <v>363043345.17000002</v>
      </c>
      <c r="E1628" s="10">
        <f>D1627*BT[[#This Row],[Variazione percentuale]]</f>
        <v>59537.818296879996</v>
      </c>
      <c r="F1628" s="11">
        <f>BT[[#This Row],[AUM]]-D1627</f>
        <v>7867.7500000596046</v>
      </c>
      <c r="G1628" s="11">
        <f>BT[[#This Row],[∆ AUM]]-BT[[#This Row],[effetto mercato]]</f>
        <v>-51670.068296820391</v>
      </c>
    </row>
    <row r="1629" spans="1:7">
      <c r="A1629" s="4">
        <v>44376</v>
      </c>
      <c r="B1629">
        <v>1.6299999999999999E-2</v>
      </c>
      <c r="C1629" s="6">
        <f>BT[[#This Row],[Variaz]]/100</f>
        <v>1.6299999999999998E-4</v>
      </c>
      <c r="D1629" s="10">
        <f>AUM[[#This Row],[ Etica Obbligazionario Breve Termine]]</f>
        <v>363192076.73000002</v>
      </c>
      <c r="E1629" s="10">
        <f>D1628*BT[[#This Row],[Variazione percentuale]]</f>
        <v>59176.065262709992</v>
      </c>
      <c r="F1629" s="11">
        <f>BT[[#This Row],[AUM]]-D1628</f>
        <v>148731.56000000238</v>
      </c>
      <c r="G1629" s="11">
        <f>BT[[#This Row],[∆ AUM]]-BT[[#This Row],[effetto mercato]]</f>
        <v>89555.494737292393</v>
      </c>
    </row>
    <row r="1630" spans="1:7">
      <c r="A1630" s="4">
        <v>44377</v>
      </c>
      <c r="B1630">
        <v>3.27E-2</v>
      </c>
      <c r="C1630" s="6">
        <f>BT[[#This Row],[Variaz]]/100</f>
        <v>3.2699999999999998E-4</v>
      </c>
      <c r="D1630" s="10">
        <f>AUM[[#This Row],[ Etica Obbligazionario Breve Termine]]</f>
        <v>363364406.5</v>
      </c>
      <c r="E1630" s="10">
        <f>D1629*BT[[#This Row],[Variazione percentuale]]</f>
        <v>118763.80909071</v>
      </c>
      <c r="F1630" s="11">
        <f>BT[[#This Row],[AUM]]-D1629</f>
        <v>172329.76999998093</v>
      </c>
      <c r="G1630" s="11">
        <f>BT[[#This Row],[∆ AUM]]-BT[[#This Row],[effetto mercato]]</f>
        <v>53565.960909270929</v>
      </c>
    </row>
    <row r="1631" spans="1:7">
      <c r="A1631" s="4">
        <v>44378</v>
      </c>
      <c r="B1631">
        <v>0</v>
      </c>
      <c r="C1631" s="6">
        <f>BT[[#This Row],[Variaz]]/100</f>
        <v>0</v>
      </c>
      <c r="D1631" s="10">
        <f>AUM[[#This Row],[ Etica Obbligazionario Breve Termine]]</f>
        <v>363588122.72000003</v>
      </c>
      <c r="E1631" s="10">
        <f>D1630*BT[[#This Row],[Variazione percentuale]]</f>
        <v>0</v>
      </c>
      <c r="F1631" s="11">
        <f>BT[[#This Row],[AUM]]-D1630</f>
        <v>223716.22000002861</v>
      </c>
      <c r="G1631" s="11">
        <f>BT[[#This Row],[∆ AUM]]-BT[[#This Row],[effetto mercato]]</f>
        <v>223716.22000002861</v>
      </c>
    </row>
    <row r="1632" spans="1:7">
      <c r="A1632" s="4">
        <v>44379</v>
      </c>
      <c r="B1632">
        <v>1.6299999999999999E-2</v>
      </c>
      <c r="C1632" s="6">
        <f>BT[[#This Row],[Variaz]]/100</f>
        <v>1.6299999999999998E-4</v>
      </c>
      <c r="D1632" s="10">
        <f>AUM[[#This Row],[ Etica Obbligazionario Breve Termine]]</f>
        <v>364058877.38</v>
      </c>
      <c r="E1632" s="10">
        <f>D1631*BT[[#This Row],[Variazione percentuale]]</f>
        <v>59264.864003359995</v>
      </c>
      <c r="F1632" s="11">
        <f>BT[[#This Row],[AUM]]-D1631</f>
        <v>470754.65999996662</v>
      </c>
      <c r="G1632" s="11">
        <f>BT[[#This Row],[∆ AUM]]-BT[[#This Row],[effetto mercato]]</f>
        <v>411489.79599660664</v>
      </c>
    </row>
    <row r="1633" spans="1:7">
      <c r="A1633" s="4">
        <v>44382</v>
      </c>
      <c r="B1633">
        <v>-1.6299999999999999E-2</v>
      </c>
      <c r="C1633" s="6">
        <f>BT[[#This Row],[Variaz]]/100</f>
        <v>-1.6299999999999998E-4</v>
      </c>
      <c r="D1633" s="10">
        <f>AUM[[#This Row],[ Etica Obbligazionario Breve Termine]]</f>
        <v>364040849.01999998</v>
      </c>
      <c r="E1633" s="10">
        <f>D1632*BT[[#This Row],[Variazione percentuale]]</f>
        <v>-59341.597012939994</v>
      </c>
      <c r="F1633" s="11">
        <f>BT[[#This Row],[AUM]]-D1632</f>
        <v>-18028.360000014305</v>
      </c>
      <c r="G1633" s="11">
        <f>BT[[#This Row],[∆ AUM]]-BT[[#This Row],[effetto mercato]]</f>
        <v>41313.237012925689</v>
      </c>
    </row>
    <row r="1634" spans="1:7">
      <c r="A1634" s="4">
        <v>44383</v>
      </c>
      <c r="B1634">
        <v>3.27E-2</v>
      </c>
      <c r="C1634" s="6">
        <f>BT[[#This Row],[Variaz]]/100</f>
        <v>3.2699999999999998E-4</v>
      </c>
      <c r="D1634" s="10">
        <f>AUM[[#This Row],[ Etica Obbligazionario Breve Termine]]</f>
        <v>364278324.94000006</v>
      </c>
      <c r="E1634" s="10">
        <f>D1633*BT[[#This Row],[Variazione percentuale]]</f>
        <v>119041.35762953998</v>
      </c>
      <c r="F1634" s="11">
        <f>BT[[#This Row],[AUM]]-D1633</f>
        <v>237475.92000007629</v>
      </c>
      <c r="G1634" s="11">
        <f>BT[[#This Row],[∆ AUM]]-BT[[#This Row],[effetto mercato]]</f>
        <v>118434.56237053631</v>
      </c>
    </row>
    <row r="1635" spans="1:7">
      <c r="A1635" s="4">
        <v>44384</v>
      </c>
      <c r="B1635">
        <v>0</v>
      </c>
      <c r="C1635" s="6">
        <f>BT[[#This Row],[Variaz]]/100</f>
        <v>0</v>
      </c>
      <c r="D1635" s="10">
        <f>AUM[[#This Row],[ Etica Obbligazionario Breve Termine]]</f>
        <v>364640426.19</v>
      </c>
      <c r="E1635" s="10">
        <f>D1634*BT[[#This Row],[Variazione percentuale]]</f>
        <v>0</v>
      </c>
      <c r="F1635" s="11">
        <f>BT[[#This Row],[AUM]]-D1634</f>
        <v>362101.2499999404</v>
      </c>
      <c r="G1635" s="11">
        <f>BT[[#This Row],[∆ AUM]]-BT[[#This Row],[effetto mercato]]</f>
        <v>362101.2499999404</v>
      </c>
    </row>
    <row r="1636" spans="1:7">
      <c r="A1636" s="4">
        <v>44385</v>
      </c>
      <c r="B1636">
        <v>-3.27E-2</v>
      </c>
      <c r="C1636" s="6">
        <f>BT[[#This Row],[Variaz]]/100</f>
        <v>-3.2699999999999998E-4</v>
      </c>
      <c r="D1636" s="10">
        <f>AUM[[#This Row],[ Etica Obbligazionario Breve Termine]]</f>
        <v>365438760.16999996</v>
      </c>
      <c r="E1636" s="10">
        <f>D1635*BT[[#This Row],[Variazione percentuale]]</f>
        <v>-119237.41936412999</v>
      </c>
      <c r="F1636" s="11">
        <f>BT[[#This Row],[AUM]]-D1635</f>
        <v>798333.97999995947</v>
      </c>
      <c r="G1636" s="11">
        <f>BT[[#This Row],[∆ AUM]]-BT[[#This Row],[effetto mercato]]</f>
        <v>917571.39936408948</v>
      </c>
    </row>
    <row r="1637" spans="1:7">
      <c r="A1637" s="4">
        <v>44386</v>
      </c>
      <c r="B1637">
        <v>0</v>
      </c>
      <c r="C1637" s="6">
        <f>BT[[#This Row],[Variaz]]/100</f>
        <v>0</v>
      </c>
      <c r="D1637" s="10">
        <f>AUM[[#This Row],[ Etica Obbligazionario Breve Termine]]</f>
        <v>364925677.20000005</v>
      </c>
      <c r="E1637" s="10">
        <f>D1636*BT[[#This Row],[Variazione percentuale]]</f>
        <v>0</v>
      </c>
      <c r="F1637" s="11">
        <f>BT[[#This Row],[AUM]]-D1636</f>
        <v>-513082.9699999094</v>
      </c>
      <c r="G1637" s="11">
        <f>BT[[#This Row],[∆ AUM]]-BT[[#This Row],[effetto mercato]]</f>
        <v>-513082.9699999094</v>
      </c>
    </row>
    <row r="1638" spans="1:7">
      <c r="A1638" s="4">
        <v>44389</v>
      </c>
      <c r="B1638">
        <v>0</v>
      </c>
      <c r="C1638" s="6">
        <f>BT[[#This Row],[Variaz]]/100</f>
        <v>0</v>
      </c>
      <c r="D1638" s="10">
        <f>AUM[[#This Row],[ Etica Obbligazionario Breve Termine]]</f>
        <v>365265854.04000002</v>
      </c>
      <c r="E1638" s="10">
        <f>D1637*BT[[#This Row],[Variazione percentuale]]</f>
        <v>0</v>
      </c>
      <c r="F1638" s="11">
        <f>BT[[#This Row],[AUM]]-D1637</f>
        <v>340176.83999997377</v>
      </c>
      <c r="G1638" s="11">
        <f>BT[[#This Row],[∆ AUM]]-BT[[#This Row],[effetto mercato]]</f>
        <v>340176.83999997377</v>
      </c>
    </row>
    <row r="1639" spans="1:7">
      <c r="A1639" s="4">
        <v>44390</v>
      </c>
      <c r="B1639">
        <v>1.6299999999999999E-2</v>
      </c>
      <c r="C1639" s="6">
        <f>BT[[#This Row],[Variaz]]/100</f>
        <v>1.6299999999999998E-4</v>
      </c>
      <c r="D1639" s="10">
        <f>AUM[[#This Row],[ Etica Obbligazionario Breve Termine]]</f>
        <v>365390249.42999995</v>
      </c>
      <c r="E1639" s="10">
        <f>D1638*BT[[#This Row],[Variazione percentuale]]</f>
        <v>59538.334208519998</v>
      </c>
      <c r="F1639" s="11">
        <f>BT[[#This Row],[AUM]]-D1638</f>
        <v>124395.38999992609</v>
      </c>
      <c r="G1639" s="11">
        <f>BT[[#This Row],[∆ AUM]]-BT[[#This Row],[effetto mercato]]</f>
        <v>64857.055791406092</v>
      </c>
    </row>
    <row r="1640" spans="1:7">
      <c r="A1640" s="4">
        <v>44391</v>
      </c>
      <c r="B1640">
        <v>0</v>
      </c>
      <c r="C1640" s="6">
        <f>BT[[#This Row],[Variaz]]/100</f>
        <v>0</v>
      </c>
      <c r="D1640" s="10">
        <f>AUM[[#This Row],[ Etica Obbligazionario Breve Termine]]</f>
        <v>365005695.27999997</v>
      </c>
      <c r="E1640" s="10">
        <f>D1639*BT[[#This Row],[Variazione percentuale]]</f>
        <v>0</v>
      </c>
      <c r="F1640" s="11">
        <f>BT[[#This Row],[AUM]]-D1639</f>
        <v>-384554.14999997616</v>
      </c>
      <c r="G1640" s="11">
        <f>BT[[#This Row],[∆ AUM]]-BT[[#This Row],[effetto mercato]]</f>
        <v>-384554.14999997616</v>
      </c>
    </row>
    <row r="1641" spans="1:7">
      <c r="A1641" s="4">
        <v>44392</v>
      </c>
      <c r="B1641">
        <v>-1.6299999999999999E-2</v>
      </c>
      <c r="C1641" s="6">
        <f>BT[[#This Row],[Variaz]]/100</f>
        <v>-1.6299999999999998E-4</v>
      </c>
      <c r="D1641" s="10">
        <f>AUM[[#This Row],[ Etica Obbligazionario Breve Termine]]</f>
        <v>365424435.39999998</v>
      </c>
      <c r="E1641" s="10">
        <f>D1640*BT[[#This Row],[Variazione percentuale]]</f>
        <v>-59495.928330639988</v>
      </c>
      <c r="F1641" s="11">
        <f>BT[[#This Row],[AUM]]-D1640</f>
        <v>418740.12000000477</v>
      </c>
      <c r="G1641" s="11">
        <f>BT[[#This Row],[∆ AUM]]-BT[[#This Row],[effetto mercato]]</f>
        <v>478236.04833064473</v>
      </c>
    </row>
    <row r="1642" spans="1:7">
      <c r="A1642" s="4">
        <v>44393</v>
      </c>
      <c r="B1642">
        <v>1.6299999999999999E-2</v>
      </c>
      <c r="C1642" s="6">
        <f>BT[[#This Row],[Variaz]]/100</f>
        <v>1.6299999999999998E-4</v>
      </c>
      <c r="D1642" s="10">
        <f>AUM[[#This Row],[ Etica Obbligazionario Breve Termine]]</f>
        <v>365390307.47000003</v>
      </c>
      <c r="E1642" s="10">
        <f>D1641*BT[[#This Row],[Variazione percentuale]]</f>
        <v>59564.182970199989</v>
      </c>
      <c r="F1642" s="11">
        <f>BT[[#This Row],[AUM]]-D1641</f>
        <v>-34127.929999947548</v>
      </c>
      <c r="G1642" s="11">
        <f>BT[[#This Row],[∆ AUM]]-BT[[#This Row],[effetto mercato]]</f>
        <v>-93692.112970147544</v>
      </c>
    </row>
    <row r="1643" spans="1:7">
      <c r="A1643" s="4">
        <v>44396</v>
      </c>
      <c r="B1643">
        <v>-1.6299999999999999E-2</v>
      </c>
      <c r="C1643" s="6">
        <f>BT[[#This Row],[Variaz]]/100</f>
        <v>-1.6299999999999998E-4</v>
      </c>
      <c r="D1643" s="10">
        <f>AUM[[#This Row],[ Etica Obbligazionario Breve Termine]]</f>
        <v>363584080.31</v>
      </c>
      <c r="E1643" s="10">
        <f>D1642*BT[[#This Row],[Variazione percentuale]]</f>
        <v>-59558.620117609993</v>
      </c>
      <c r="F1643" s="11">
        <f>BT[[#This Row],[AUM]]-D1642</f>
        <v>-1806227.1600000262</v>
      </c>
      <c r="G1643" s="11">
        <f>BT[[#This Row],[∆ AUM]]-BT[[#This Row],[effetto mercato]]</f>
        <v>-1746668.5398824161</v>
      </c>
    </row>
    <row r="1644" spans="1:7">
      <c r="A1644" s="4">
        <v>44397</v>
      </c>
      <c r="B1644">
        <v>0</v>
      </c>
      <c r="C1644" s="6">
        <f>BT[[#This Row],[Variaz]]/100</f>
        <v>0</v>
      </c>
      <c r="D1644" s="10">
        <f>AUM[[#This Row],[ Etica Obbligazionario Breve Termine]]</f>
        <v>363520957.96000004</v>
      </c>
      <c r="E1644" s="10">
        <f>D1643*BT[[#This Row],[Variazione percentuale]]</f>
        <v>0</v>
      </c>
      <c r="F1644" s="11">
        <f>BT[[#This Row],[AUM]]-D1643</f>
        <v>-63122.349999964237</v>
      </c>
      <c r="G1644" s="11">
        <f>BT[[#This Row],[∆ AUM]]-BT[[#This Row],[effetto mercato]]</f>
        <v>-63122.349999964237</v>
      </c>
    </row>
    <row r="1645" spans="1:7">
      <c r="A1645" s="4">
        <v>44398</v>
      </c>
      <c r="B1645">
        <v>0</v>
      </c>
      <c r="C1645" s="6">
        <f>BT[[#This Row],[Variaz]]/100</f>
        <v>0</v>
      </c>
      <c r="D1645" s="10">
        <f>AUM[[#This Row],[ Etica Obbligazionario Breve Termine]]</f>
        <v>363646801.38999999</v>
      </c>
      <c r="E1645" s="10">
        <f>D1644*BT[[#This Row],[Variazione percentuale]]</f>
        <v>0</v>
      </c>
      <c r="F1645" s="11">
        <f>BT[[#This Row],[AUM]]-D1644</f>
        <v>125843.42999994755</v>
      </c>
      <c r="G1645" s="11">
        <f>BT[[#This Row],[∆ AUM]]-BT[[#This Row],[effetto mercato]]</f>
        <v>125843.42999994755</v>
      </c>
    </row>
    <row r="1646" spans="1:7">
      <c r="A1646" s="4">
        <v>44399</v>
      </c>
      <c r="B1646">
        <v>1.6299999999999999E-2</v>
      </c>
      <c r="C1646" s="6">
        <f>BT[[#This Row],[Variaz]]/100</f>
        <v>1.6299999999999998E-4</v>
      </c>
      <c r="D1646" s="10">
        <f>AUM[[#This Row],[ Etica Obbligazionario Breve Termine]]</f>
        <v>365359320.88</v>
      </c>
      <c r="E1646" s="10">
        <f>D1645*BT[[#This Row],[Variazione percentuale]]</f>
        <v>59274.428626569992</v>
      </c>
      <c r="F1646" s="11">
        <f>BT[[#This Row],[AUM]]-D1645</f>
        <v>1712519.4900000095</v>
      </c>
      <c r="G1646" s="11">
        <f>BT[[#This Row],[∆ AUM]]-BT[[#This Row],[effetto mercato]]</f>
        <v>1653245.0613734396</v>
      </c>
    </row>
    <row r="1647" spans="1:7">
      <c r="A1647" s="4">
        <v>44400</v>
      </c>
      <c r="B1647">
        <v>1.6299999999999999E-2</v>
      </c>
      <c r="C1647" s="6">
        <f>BT[[#This Row],[Variaz]]/100</f>
        <v>1.6299999999999998E-4</v>
      </c>
      <c r="D1647" s="10">
        <f>AUM[[#This Row],[ Etica Obbligazionario Breve Termine]]</f>
        <v>365445602.48000002</v>
      </c>
      <c r="E1647" s="10">
        <f>D1646*BT[[#This Row],[Variazione percentuale]]</f>
        <v>59553.569303439988</v>
      </c>
      <c r="F1647" s="11">
        <f>BT[[#This Row],[AUM]]-D1646</f>
        <v>86281.600000023842</v>
      </c>
      <c r="G1647" s="11">
        <f>BT[[#This Row],[∆ AUM]]-BT[[#This Row],[effetto mercato]]</f>
        <v>26728.030696583854</v>
      </c>
    </row>
    <row r="1648" spans="1:7">
      <c r="A1648" s="4">
        <v>44403</v>
      </c>
      <c r="B1648">
        <v>0</v>
      </c>
      <c r="C1648" s="6">
        <f>BT[[#This Row],[Variaz]]/100</f>
        <v>0</v>
      </c>
      <c r="D1648" s="10">
        <f>AUM[[#This Row],[ Etica Obbligazionario Breve Termine]]</f>
        <v>365211595.49000001</v>
      </c>
      <c r="E1648" s="10">
        <f>D1647*BT[[#This Row],[Variazione percentuale]]</f>
        <v>0</v>
      </c>
      <c r="F1648" s="11">
        <f>BT[[#This Row],[AUM]]-D1647</f>
        <v>-234006.99000000954</v>
      </c>
      <c r="G1648" s="11">
        <f>BT[[#This Row],[∆ AUM]]-BT[[#This Row],[effetto mercato]]</f>
        <v>-234006.99000000954</v>
      </c>
    </row>
    <row r="1649" spans="1:7">
      <c r="A1649" s="4">
        <v>44404</v>
      </c>
      <c r="B1649">
        <v>0</v>
      </c>
      <c r="C1649" s="6">
        <f>BT[[#This Row],[Variaz]]/100</f>
        <v>0</v>
      </c>
      <c r="D1649" s="10">
        <f>AUM[[#This Row],[ Etica Obbligazionario Breve Termine]]</f>
        <v>365210280.06</v>
      </c>
      <c r="E1649" s="10">
        <f>D1648*BT[[#This Row],[Variazione percentuale]]</f>
        <v>0</v>
      </c>
      <c r="F1649" s="11">
        <f>BT[[#This Row],[AUM]]-D1648</f>
        <v>-1315.4300000071526</v>
      </c>
      <c r="G1649" s="11">
        <f>BT[[#This Row],[∆ AUM]]-BT[[#This Row],[effetto mercato]]</f>
        <v>-1315.4300000071526</v>
      </c>
    </row>
    <row r="1650" spans="1:7">
      <c r="A1650" s="4">
        <v>44405</v>
      </c>
      <c r="B1650">
        <v>0</v>
      </c>
      <c r="C1650" s="6">
        <f>BT[[#This Row],[Variaz]]/100</f>
        <v>0</v>
      </c>
      <c r="D1650" s="10">
        <f>AUM[[#This Row],[ Etica Obbligazionario Breve Termine]]</f>
        <v>365223165.86000001</v>
      </c>
      <c r="E1650" s="10">
        <f>D1649*BT[[#This Row],[Variazione percentuale]]</f>
        <v>0</v>
      </c>
      <c r="F1650" s="11">
        <f>BT[[#This Row],[AUM]]-D1649</f>
        <v>12885.800000011921</v>
      </c>
      <c r="G1650" s="11">
        <f>BT[[#This Row],[∆ AUM]]-BT[[#This Row],[effetto mercato]]</f>
        <v>12885.800000011921</v>
      </c>
    </row>
    <row r="1651" spans="1:7">
      <c r="A1651" s="4">
        <v>44406</v>
      </c>
      <c r="B1651">
        <v>0</v>
      </c>
      <c r="C1651" s="6">
        <f>BT[[#This Row],[Variaz]]/100</f>
        <v>0</v>
      </c>
      <c r="D1651" s="10">
        <f>AUM[[#This Row],[ Etica Obbligazionario Breve Termine]]</f>
        <v>365394649.46000004</v>
      </c>
      <c r="E1651" s="10">
        <f>D1650*BT[[#This Row],[Variazione percentuale]]</f>
        <v>0</v>
      </c>
      <c r="F1651" s="11">
        <f>BT[[#This Row],[AUM]]-D1650</f>
        <v>171483.60000002384</v>
      </c>
      <c r="G1651" s="11">
        <f>BT[[#This Row],[∆ AUM]]-BT[[#This Row],[effetto mercato]]</f>
        <v>171483.60000002384</v>
      </c>
    </row>
    <row r="1652" spans="1:7">
      <c r="A1652" s="4">
        <v>44407</v>
      </c>
      <c r="B1652">
        <v>0</v>
      </c>
      <c r="C1652" s="6">
        <f>BT[[#This Row],[Variaz]]/100</f>
        <v>0</v>
      </c>
      <c r="D1652" s="10">
        <f>AUM[[#This Row],[ Etica Obbligazionario Breve Termine]]</f>
        <v>365399213.49000001</v>
      </c>
      <c r="E1652" s="10">
        <f>D1651*BT[[#This Row],[Variazione percentuale]]</f>
        <v>0</v>
      </c>
      <c r="F1652" s="11">
        <f>BT[[#This Row],[AUM]]-D1651</f>
        <v>4564.0299999713898</v>
      </c>
      <c r="G1652" s="11">
        <f>BT[[#This Row],[∆ AUM]]-BT[[#This Row],[effetto mercato]]</f>
        <v>4564.0299999713898</v>
      </c>
    </row>
    <row r="1653" spans="1:7">
      <c r="A1653" s="4">
        <v>44410</v>
      </c>
      <c r="B1653">
        <v>3.27E-2</v>
      </c>
      <c r="C1653" s="6">
        <f>BT[[#This Row],[Variaz]]/100</f>
        <v>3.2699999999999998E-4</v>
      </c>
      <c r="D1653" s="10">
        <f>AUM[[#This Row],[ Etica Obbligazionario Breve Termine]]</f>
        <v>366288501.26999998</v>
      </c>
      <c r="E1653" s="10">
        <f>D1652*BT[[#This Row],[Variazione percentuale]]</f>
        <v>119485.54281123</v>
      </c>
      <c r="F1653" s="11">
        <f>BT[[#This Row],[AUM]]-D1652</f>
        <v>889287.77999997139</v>
      </c>
      <c r="G1653" s="11">
        <f>BT[[#This Row],[∆ AUM]]-BT[[#This Row],[effetto mercato]]</f>
        <v>769802.23718874133</v>
      </c>
    </row>
    <row r="1654" spans="1:7">
      <c r="A1654" s="4">
        <v>44411</v>
      </c>
      <c r="B1654">
        <v>0</v>
      </c>
      <c r="C1654" s="6">
        <f>BT[[#This Row],[Variaz]]/100</f>
        <v>0</v>
      </c>
      <c r="D1654" s="10">
        <f>AUM[[#This Row],[ Etica Obbligazionario Breve Termine]]</f>
        <v>366257600.80000001</v>
      </c>
      <c r="E1654" s="10">
        <f>D1653*BT[[#This Row],[Variazione percentuale]]</f>
        <v>0</v>
      </c>
      <c r="F1654" s="11">
        <f>BT[[#This Row],[AUM]]-D1653</f>
        <v>-30900.469999969006</v>
      </c>
      <c r="G1654" s="11">
        <f>BT[[#This Row],[∆ AUM]]-BT[[#This Row],[effetto mercato]]</f>
        <v>-30900.469999969006</v>
      </c>
    </row>
    <row r="1655" spans="1:7">
      <c r="A1655" s="4">
        <v>44412</v>
      </c>
      <c r="B1655">
        <v>1.6299999999999999E-2</v>
      </c>
      <c r="C1655" s="6">
        <f>BT[[#This Row],[Variaz]]/100</f>
        <v>1.6299999999999998E-4</v>
      </c>
      <c r="D1655" s="10">
        <f>AUM[[#This Row],[ Etica Obbligazionario Breve Termine]]</f>
        <v>366482154.93000001</v>
      </c>
      <c r="E1655" s="10">
        <f>D1654*BT[[#This Row],[Variazione percentuale]]</f>
        <v>59699.988930399995</v>
      </c>
      <c r="F1655" s="11">
        <f>BT[[#This Row],[AUM]]-D1654</f>
        <v>224554.12999999523</v>
      </c>
      <c r="G1655" s="11">
        <f>BT[[#This Row],[∆ AUM]]-BT[[#This Row],[effetto mercato]]</f>
        <v>164854.14106959524</v>
      </c>
    </row>
    <row r="1656" spans="1:7">
      <c r="A1656" s="4">
        <v>44413</v>
      </c>
      <c r="B1656">
        <v>0</v>
      </c>
      <c r="C1656" s="6">
        <f>BT[[#This Row],[Variaz]]/100</f>
        <v>0</v>
      </c>
      <c r="D1656" s="10">
        <f>AUM[[#This Row],[ Etica Obbligazionario Breve Termine]]</f>
        <v>367093375.23000002</v>
      </c>
      <c r="E1656" s="10">
        <f>D1655*BT[[#This Row],[Variazione percentuale]]</f>
        <v>0</v>
      </c>
      <c r="F1656" s="11">
        <f>BT[[#This Row],[AUM]]-D1655</f>
        <v>611220.30000001192</v>
      </c>
      <c r="G1656" s="11">
        <f>BT[[#This Row],[∆ AUM]]-BT[[#This Row],[effetto mercato]]</f>
        <v>611220.30000001192</v>
      </c>
    </row>
    <row r="1657" spans="1:7">
      <c r="A1657" s="4">
        <v>44414</v>
      </c>
      <c r="B1657">
        <v>-1.6299999999999999E-2</v>
      </c>
      <c r="C1657" s="6">
        <f>BT[[#This Row],[Variaz]]/100</f>
        <v>-1.6299999999999998E-4</v>
      </c>
      <c r="D1657" s="10">
        <f>AUM[[#This Row],[ Etica Obbligazionario Breve Termine]]</f>
        <v>367690273.99000001</v>
      </c>
      <c r="E1657" s="10">
        <f>D1656*BT[[#This Row],[Variazione percentuale]]</f>
        <v>-59836.220162489997</v>
      </c>
      <c r="F1657" s="11">
        <f>BT[[#This Row],[AUM]]-D1656</f>
        <v>596898.75999999046</v>
      </c>
      <c r="G1657" s="11">
        <f>BT[[#This Row],[∆ AUM]]-BT[[#This Row],[effetto mercato]]</f>
        <v>656734.9801624805</v>
      </c>
    </row>
    <row r="1658" spans="1:7">
      <c r="A1658" s="4">
        <v>44417</v>
      </c>
      <c r="B1658">
        <v>0</v>
      </c>
      <c r="C1658" s="6">
        <f>BT[[#This Row],[Variaz]]/100</f>
        <v>0</v>
      </c>
      <c r="D1658" s="10">
        <f>AUM[[#This Row],[ Etica Obbligazionario Breve Termine]]</f>
        <v>367661944.55000001</v>
      </c>
      <c r="E1658" s="10">
        <f>D1657*BT[[#This Row],[Variazione percentuale]]</f>
        <v>0</v>
      </c>
      <c r="F1658" s="11">
        <f>BT[[#This Row],[AUM]]-D1657</f>
        <v>-28329.439999997616</v>
      </c>
      <c r="G1658" s="11">
        <f>BT[[#This Row],[∆ AUM]]-BT[[#This Row],[effetto mercato]]</f>
        <v>-28329.439999997616</v>
      </c>
    </row>
    <row r="1659" spans="1:7">
      <c r="A1659" s="4">
        <v>44418</v>
      </c>
      <c r="B1659">
        <v>0</v>
      </c>
      <c r="C1659" s="6">
        <f>BT[[#This Row],[Variaz]]/100</f>
        <v>0</v>
      </c>
      <c r="D1659" s="10">
        <f>AUM[[#This Row],[ Etica Obbligazionario Breve Termine]]</f>
        <v>367597067.17000002</v>
      </c>
      <c r="E1659" s="10">
        <f>D1658*BT[[#This Row],[Variazione percentuale]]</f>
        <v>0</v>
      </c>
      <c r="F1659" s="11">
        <f>BT[[#This Row],[AUM]]-D1658</f>
        <v>-64877.379999995232</v>
      </c>
      <c r="G1659" s="11">
        <f>BT[[#This Row],[∆ AUM]]-BT[[#This Row],[effetto mercato]]</f>
        <v>-64877.379999995232</v>
      </c>
    </row>
    <row r="1660" spans="1:7">
      <c r="A1660" s="4">
        <v>44419</v>
      </c>
      <c r="B1660">
        <v>-1.6299999999999999E-2</v>
      </c>
      <c r="C1660" s="6">
        <f>BT[[#This Row],[Variaz]]/100</f>
        <v>-1.6299999999999998E-4</v>
      </c>
      <c r="D1660" s="10">
        <f>AUM[[#This Row],[ Etica Obbligazionario Breve Termine]]</f>
        <v>367517250.12</v>
      </c>
      <c r="E1660" s="10">
        <f>D1659*BT[[#This Row],[Variazione percentuale]]</f>
        <v>-59918.321948709992</v>
      </c>
      <c r="F1660" s="11">
        <f>BT[[#This Row],[AUM]]-D1659</f>
        <v>-79817.050000011921</v>
      </c>
      <c r="G1660" s="11">
        <f>BT[[#This Row],[∆ AUM]]-BT[[#This Row],[effetto mercato]]</f>
        <v>-19898.728051301929</v>
      </c>
    </row>
    <row r="1661" spans="1:7">
      <c r="A1661" s="4">
        <v>44420</v>
      </c>
      <c r="B1661">
        <v>0</v>
      </c>
      <c r="C1661" s="6">
        <f>BT[[#This Row],[Variaz]]/100</f>
        <v>0</v>
      </c>
      <c r="D1661" s="10">
        <f>AUM[[#This Row],[ Etica Obbligazionario Breve Termine]]</f>
        <v>368140166.11000001</v>
      </c>
      <c r="E1661" s="10">
        <f>D1660*BT[[#This Row],[Variazione percentuale]]</f>
        <v>0</v>
      </c>
      <c r="F1661" s="11">
        <f>BT[[#This Row],[AUM]]-D1660</f>
        <v>622915.99000000954</v>
      </c>
      <c r="G1661" s="11">
        <f>BT[[#This Row],[∆ AUM]]-BT[[#This Row],[effetto mercato]]</f>
        <v>622915.99000000954</v>
      </c>
    </row>
    <row r="1662" spans="1:7">
      <c r="A1662" s="4">
        <v>44421</v>
      </c>
      <c r="B1662">
        <v>0</v>
      </c>
      <c r="C1662" s="6">
        <f>BT[[#This Row],[Variaz]]/100</f>
        <v>0</v>
      </c>
      <c r="D1662" s="10">
        <f>AUM[[#This Row],[ Etica Obbligazionario Breve Termine]]</f>
        <v>368280379.88</v>
      </c>
      <c r="E1662" s="10">
        <f>D1661*BT[[#This Row],[Variazione percentuale]]</f>
        <v>0</v>
      </c>
      <c r="F1662" s="11">
        <f>BT[[#This Row],[AUM]]-D1661</f>
        <v>140213.76999998093</v>
      </c>
      <c r="G1662" s="11">
        <f>BT[[#This Row],[∆ AUM]]-BT[[#This Row],[effetto mercato]]</f>
        <v>140213.76999998093</v>
      </c>
    </row>
    <row r="1663" spans="1:7">
      <c r="A1663" s="4">
        <v>44424</v>
      </c>
      <c r="B1663">
        <v>-1.6299999999999999E-2</v>
      </c>
      <c r="C1663" s="6">
        <f>BT[[#This Row],[Variaz]]/100</f>
        <v>-1.6299999999999998E-4</v>
      </c>
      <c r="D1663" s="10">
        <f>AUM[[#This Row],[ Etica Obbligazionario Breve Termine]]</f>
        <v>368149998.73999995</v>
      </c>
      <c r="E1663" s="10">
        <f>D1662*BT[[#This Row],[Variazione percentuale]]</f>
        <v>-60029.701920439991</v>
      </c>
      <c r="F1663" s="11">
        <f>BT[[#This Row],[AUM]]-D1662</f>
        <v>-130381.1400000453</v>
      </c>
      <c r="G1663" s="11">
        <f>BT[[#This Row],[∆ AUM]]-BT[[#This Row],[effetto mercato]]</f>
        <v>-70351.438079605316</v>
      </c>
    </row>
    <row r="1664" spans="1:7">
      <c r="A1664" s="4">
        <v>44425</v>
      </c>
      <c r="B1664">
        <v>0</v>
      </c>
      <c r="C1664" s="6">
        <f>BT[[#This Row],[Variaz]]/100</f>
        <v>0</v>
      </c>
      <c r="D1664" s="10">
        <f>AUM[[#This Row],[ Etica Obbligazionario Breve Termine]]</f>
        <v>368009419.36000001</v>
      </c>
      <c r="E1664" s="10">
        <f>D1663*BT[[#This Row],[Variazione percentuale]]</f>
        <v>0</v>
      </c>
      <c r="F1664" s="11">
        <f>BT[[#This Row],[AUM]]-D1663</f>
        <v>-140579.37999993563</v>
      </c>
      <c r="G1664" s="11">
        <f>BT[[#This Row],[∆ AUM]]-BT[[#This Row],[effetto mercato]]</f>
        <v>-140579.37999993563</v>
      </c>
    </row>
    <row r="1665" spans="1:7">
      <c r="A1665" s="4">
        <v>44426</v>
      </c>
      <c r="B1665">
        <v>0</v>
      </c>
      <c r="C1665" s="6">
        <f>BT[[#This Row],[Variaz]]/100</f>
        <v>0</v>
      </c>
      <c r="D1665" s="10">
        <f>AUM[[#This Row],[ Etica Obbligazionario Breve Termine]]</f>
        <v>366777087.51999998</v>
      </c>
      <c r="E1665" s="10">
        <f>D1664*BT[[#This Row],[Variazione percentuale]]</f>
        <v>0</v>
      </c>
      <c r="F1665" s="11">
        <f>BT[[#This Row],[AUM]]-D1664</f>
        <v>-1232331.8400000334</v>
      </c>
      <c r="G1665" s="11">
        <f>BT[[#This Row],[∆ AUM]]-BT[[#This Row],[effetto mercato]]</f>
        <v>-1232331.8400000334</v>
      </c>
    </row>
    <row r="1666" spans="1:7">
      <c r="A1666" s="4">
        <v>44427</v>
      </c>
      <c r="B1666">
        <v>0</v>
      </c>
      <c r="C1666" s="6">
        <f>BT[[#This Row],[Variaz]]/100</f>
        <v>0</v>
      </c>
      <c r="D1666" s="10">
        <f>AUM[[#This Row],[ Etica Obbligazionario Breve Termine]]</f>
        <v>366918642.5</v>
      </c>
      <c r="E1666" s="10">
        <f>D1665*BT[[#This Row],[Variazione percentuale]]</f>
        <v>0</v>
      </c>
      <c r="F1666" s="11">
        <f>BT[[#This Row],[AUM]]-D1665</f>
        <v>141554.98000001907</v>
      </c>
      <c r="G1666" s="11">
        <f>BT[[#This Row],[∆ AUM]]-BT[[#This Row],[effetto mercato]]</f>
        <v>141554.98000001907</v>
      </c>
    </row>
    <row r="1667" spans="1:7">
      <c r="A1667" s="4">
        <v>44428</v>
      </c>
      <c r="B1667">
        <v>0</v>
      </c>
      <c r="C1667" s="6">
        <f>BT[[#This Row],[Variaz]]/100</f>
        <v>0</v>
      </c>
      <c r="D1667" s="10">
        <f>AUM[[#This Row],[ Etica Obbligazionario Breve Termine]]</f>
        <v>367106203.42000002</v>
      </c>
      <c r="E1667" s="10">
        <f>D1666*BT[[#This Row],[Variazione percentuale]]</f>
        <v>0</v>
      </c>
      <c r="F1667" s="11">
        <f>BT[[#This Row],[AUM]]-D1666</f>
        <v>187560.92000001669</v>
      </c>
      <c r="G1667" s="11">
        <f>BT[[#This Row],[∆ AUM]]-BT[[#This Row],[effetto mercato]]</f>
        <v>187560.92000001669</v>
      </c>
    </row>
    <row r="1668" spans="1:7">
      <c r="A1668" s="4">
        <v>44431</v>
      </c>
      <c r="B1668">
        <v>-1.6299999999999999E-2</v>
      </c>
      <c r="C1668" s="6">
        <f>BT[[#This Row],[Variaz]]/100</f>
        <v>-1.6299999999999998E-4</v>
      </c>
      <c r="D1668" s="10">
        <f>AUM[[#This Row],[ Etica Obbligazionario Breve Termine]]</f>
        <v>367477972.45000005</v>
      </c>
      <c r="E1668" s="10">
        <f>D1667*BT[[#This Row],[Variazione percentuale]]</f>
        <v>-59838.311157459997</v>
      </c>
      <c r="F1668" s="11">
        <f>BT[[#This Row],[AUM]]-D1667</f>
        <v>371769.03000003099</v>
      </c>
      <c r="G1668" s="11">
        <f>BT[[#This Row],[∆ AUM]]-BT[[#This Row],[effetto mercato]]</f>
        <v>431607.34115749097</v>
      </c>
    </row>
    <row r="1669" spans="1:7">
      <c r="A1669" s="4">
        <v>44432</v>
      </c>
      <c r="B1669">
        <v>0</v>
      </c>
      <c r="C1669" s="6">
        <f>BT[[#This Row],[Variaz]]/100</f>
        <v>0</v>
      </c>
      <c r="D1669" s="10">
        <f>AUM[[#This Row],[ Etica Obbligazionario Breve Termine]]</f>
        <v>367594753.27999997</v>
      </c>
      <c r="E1669" s="10">
        <f>D1668*BT[[#This Row],[Variazione percentuale]]</f>
        <v>0</v>
      </c>
      <c r="F1669" s="11">
        <f>BT[[#This Row],[AUM]]-D1668</f>
        <v>116780.82999992371</v>
      </c>
      <c r="G1669" s="11">
        <f>BT[[#This Row],[∆ AUM]]-BT[[#This Row],[effetto mercato]]</f>
        <v>116780.82999992371</v>
      </c>
    </row>
    <row r="1670" spans="1:7">
      <c r="A1670" s="4">
        <v>44433</v>
      </c>
      <c r="B1670">
        <v>-4.9000000000000002E-2</v>
      </c>
      <c r="C1670" s="6">
        <f>BT[[#This Row],[Variaz]]/100</f>
        <v>-4.8999999999999998E-4</v>
      </c>
      <c r="D1670" s="10">
        <f>AUM[[#This Row],[ Etica Obbligazionario Breve Termine]]</f>
        <v>367537389.21999997</v>
      </c>
      <c r="E1670" s="10">
        <f>D1669*BT[[#This Row],[Variazione percentuale]]</f>
        <v>-180121.42910719998</v>
      </c>
      <c r="F1670" s="11">
        <f>BT[[#This Row],[AUM]]-D1669</f>
        <v>-57364.060000002384</v>
      </c>
      <c r="G1670" s="11">
        <f>BT[[#This Row],[∆ AUM]]-BT[[#This Row],[effetto mercato]]</f>
        <v>122757.36910719759</v>
      </c>
    </row>
    <row r="1671" spans="1:7">
      <c r="A1671" s="4">
        <v>44434</v>
      </c>
      <c r="B1671">
        <v>0</v>
      </c>
      <c r="C1671" s="6">
        <f>BT[[#This Row],[Variaz]]/100</f>
        <v>0</v>
      </c>
      <c r="D1671" s="10">
        <f>AUM[[#This Row],[ Etica Obbligazionario Breve Termine]]</f>
        <v>367905876.75</v>
      </c>
      <c r="E1671" s="10">
        <f>D1670*BT[[#This Row],[Variazione percentuale]]</f>
        <v>0</v>
      </c>
      <c r="F1671" s="11">
        <f>BT[[#This Row],[AUM]]-D1670</f>
        <v>368487.53000003099</v>
      </c>
      <c r="G1671" s="11">
        <f>BT[[#This Row],[∆ AUM]]-BT[[#This Row],[effetto mercato]]</f>
        <v>368487.53000003099</v>
      </c>
    </row>
    <row r="1672" spans="1:7">
      <c r="A1672" s="4">
        <v>44435</v>
      </c>
      <c r="B1672">
        <v>1.6299999999999999E-2</v>
      </c>
      <c r="C1672" s="6">
        <f>BT[[#This Row],[Variaz]]/100</f>
        <v>1.6299999999999998E-4</v>
      </c>
      <c r="D1672" s="10">
        <f>AUM[[#This Row],[ Etica Obbligazionario Breve Termine]]</f>
        <v>367901229.28000003</v>
      </c>
      <c r="E1672" s="10">
        <f>D1671*BT[[#This Row],[Variazione percentuale]]</f>
        <v>59968.657910249989</v>
      </c>
      <c r="F1672" s="11">
        <f>BT[[#This Row],[AUM]]-D1671</f>
        <v>-4647.4699999690056</v>
      </c>
      <c r="G1672" s="11">
        <f>BT[[#This Row],[∆ AUM]]-BT[[#This Row],[effetto mercato]]</f>
        <v>-64616.127910218995</v>
      </c>
    </row>
    <row r="1673" spans="1:7">
      <c r="A1673" s="4">
        <v>44438</v>
      </c>
      <c r="B1673">
        <v>0</v>
      </c>
      <c r="C1673" s="6">
        <f>BT[[#This Row],[Variaz]]/100</f>
        <v>0</v>
      </c>
      <c r="D1673" s="10">
        <f>AUM[[#This Row],[ Etica Obbligazionario Breve Termine]]</f>
        <v>367906018.12</v>
      </c>
      <c r="E1673" s="10">
        <f>D1672*BT[[#This Row],[Variazione percentuale]]</f>
        <v>0</v>
      </c>
      <c r="F1673" s="11">
        <f>BT[[#This Row],[AUM]]-D1672</f>
        <v>4788.839999973774</v>
      </c>
      <c r="G1673" s="11">
        <f>BT[[#This Row],[∆ AUM]]-BT[[#This Row],[effetto mercato]]</f>
        <v>4788.839999973774</v>
      </c>
    </row>
    <row r="1674" spans="1:7">
      <c r="A1674" s="4">
        <v>44439</v>
      </c>
      <c r="B1674">
        <v>-3.27E-2</v>
      </c>
      <c r="C1674" s="6">
        <f>BT[[#This Row],[Variaz]]/100</f>
        <v>-3.2699999999999998E-4</v>
      </c>
      <c r="D1674" s="10">
        <f>AUM[[#This Row],[ Etica Obbligazionario Breve Termine]]</f>
        <v>367880737.41000003</v>
      </c>
      <c r="E1674" s="10">
        <f>D1673*BT[[#This Row],[Variazione percentuale]]</f>
        <v>-120305.26792524</v>
      </c>
      <c r="F1674" s="11">
        <f>BT[[#This Row],[AUM]]-D1673</f>
        <v>-25280.709999978542</v>
      </c>
      <c r="G1674" s="11">
        <f>BT[[#This Row],[∆ AUM]]-BT[[#This Row],[effetto mercato]]</f>
        <v>95024.557925261455</v>
      </c>
    </row>
    <row r="1675" spans="1:7">
      <c r="A1675" s="4">
        <v>44440</v>
      </c>
      <c r="B1675">
        <v>0</v>
      </c>
      <c r="C1675" s="6">
        <f>BT[[#This Row],[Variaz]]/100</f>
        <v>0</v>
      </c>
      <c r="D1675" s="10">
        <f>AUM[[#This Row],[ Etica Obbligazionario Breve Termine]]</f>
        <v>367983363.03999996</v>
      </c>
      <c r="E1675" s="10">
        <f>D1674*BT[[#This Row],[Variazione percentuale]]</f>
        <v>0</v>
      </c>
      <c r="F1675" s="11">
        <f>BT[[#This Row],[AUM]]-D1674</f>
        <v>102625.62999993563</v>
      </c>
      <c r="G1675" s="11">
        <f>BT[[#This Row],[∆ AUM]]-BT[[#This Row],[effetto mercato]]</f>
        <v>102625.62999993563</v>
      </c>
    </row>
    <row r="1676" spans="1:7">
      <c r="A1676" s="4">
        <v>44441</v>
      </c>
      <c r="B1676">
        <v>1.6299999999999999E-2</v>
      </c>
      <c r="C1676" s="6">
        <f>BT[[#This Row],[Variaz]]/100</f>
        <v>1.6299999999999998E-4</v>
      </c>
      <c r="D1676" s="10">
        <f>AUM[[#This Row],[ Etica Obbligazionario Breve Termine]]</f>
        <v>368320608.10000002</v>
      </c>
      <c r="E1676" s="10">
        <f>D1675*BT[[#This Row],[Variazione percentuale]]</f>
        <v>59981.288175519985</v>
      </c>
      <c r="F1676" s="11">
        <f>BT[[#This Row],[AUM]]-D1675</f>
        <v>337245.06000006199</v>
      </c>
      <c r="G1676" s="11">
        <f>BT[[#This Row],[∆ AUM]]-BT[[#This Row],[effetto mercato]]</f>
        <v>277263.77182454203</v>
      </c>
    </row>
    <row r="1677" spans="1:7">
      <c r="A1677" s="4">
        <v>44442</v>
      </c>
      <c r="B1677">
        <v>-1.6299999999999999E-2</v>
      </c>
      <c r="C1677" s="6">
        <f>BT[[#This Row],[Variaz]]/100</f>
        <v>-1.6299999999999998E-4</v>
      </c>
      <c r="D1677" s="10">
        <f>AUM[[#This Row],[ Etica Obbligazionario Breve Termine]]</f>
        <v>368184483.01999998</v>
      </c>
      <c r="E1677" s="10">
        <f>D1676*BT[[#This Row],[Variazione percentuale]]</f>
        <v>-60036.259120299997</v>
      </c>
      <c r="F1677" s="11">
        <f>BT[[#This Row],[AUM]]-D1676</f>
        <v>-136125.08000004292</v>
      </c>
      <c r="G1677" s="11">
        <f>BT[[#This Row],[∆ AUM]]-BT[[#This Row],[effetto mercato]]</f>
        <v>-76088.820879742911</v>
      </c>
    </row>
    <row r="1678" spans="1:7">
      <c r="A1678" s="4">
        <v>44445</v>
      </c>
      <c r="B1678">
        <v>1.6299999999999999E-2</v>
      </c>
      <c r="C1678" s="6">
        <f>BT[[#This Row],[Variaz]]/100</f>
        <v>1.6299999999999998E-4</v>
      </c>
      <c r="D1678" s="10">
        <f>AUM[[#This Row],[ Etica Obbligazionario Breve Termine]]</f>
        <v>368281871.29000002</v>
      </c>
      <c r="E1678" s="10">
        <f>D1677*BT[[#This Row],[Variazione percentuale]]</f>
        <v>60014.070732259992</v>
      </c>
      <c r="F1678" s="11">
        <f>BT[[#This Row],[AUM]]-D1677</f>
        <v>97388.270000040531</v>
      </c>
      <c r="G1678" s="11">
        <f>BT[[#This Row],[∆ AUM]]-BT[[#This Row],[effetto mercato]]</f>
        <v>37374.199267780539</v>
      </c>
    </row>
    <row r="1679" spans="1:7">
      <c r="A1679" s="4">
        <v>44446</v>
      </c>
      <c r="B1679">
        <v>-4.9000000000000002E-2</v>
      </c>
      <c r="C1679" s="6">
        <f>BT[[#This Row],[Variaz]]/100</f>
        <v>-4.8999999999999998E-4</v>
      </c>
      <c r="D1679" s="10">
        <f>AUM[[#This Row],[ Etica Obbligazionario Breve Termine]]</f>
        <v>368174263.93000001</v>
      </c>
      <c r="E1679" s="10">
        <f>D1678*BT[[#This Row],[Variazione percentuale]]</f>
        <v>-180458.11693210001</v>
      </c>
      <c r="F1679" s="11">
        <f>BT[[#This Row],[AUM]]-D1678</f>
        <v>-107607.36000001431</v>
      </c>
      <c r="G1679" s="11">
        <f>BT[[#This Row],[∆ AUM]]-BT[[#This Row],[effetto mercato]]</f>
        <v>72850.7569320857</v>
      </c>
    </row>
    <row r="1680" spans="1:7">
      <c r="A1680" s="4">
        <v>44447</v>
      </c>
      <c r="B1680">
        <v>0</v>
      </c>
      <c r="C1680" s="6">
        <f>BT[[#This Row],[Variaz]]/100</f>
        <v>0</v>
      </c>
      <c r="D1680" s="10">
        <f>AUM[[#This Row],[ Etica Obbligazionario Breve Termine]]</f>
        <v>368375674.52999997</v>
      </c>
      <c r="E1680" s="10">
        <f>D1679*BT[[#This Row],[Variazione percentuale]]</f>
        <v>0</v>
      </c>
      <c r="F1680" s="11">
        <f>BT[[#This Row],[AUM]]-D1679</f>
        <v>201410.59999996424</v>
      </c>
      <c r="G1680" s="11">
        <f>BT[[#This Row],[∆ AUM]]-BT[[#This Row],[effetto mercato]]</f>
        <v>201410.59999996424</v>
      </c>
    </row>
    <row r="1681" spans="1:7">
      <c r="A1681" s="4">
        <v>44448</v>
      </c>
      <c r="B1681">
        <v>3.27E-2</v>
      </c>
      <c r="C1681" s="6">
        <f>BT[[#This Row],[Variaz]]/100</f>
        <v>3.2699999999999998E-4</v>
      </c>
      <c r="D1681" s="10">
        <f>AUM[[#This Row],[ Etica Obbligazionario Breve Termine]]</f>
        <v>368615284.32000005</v>
      </c>
      <c r="E1681" s="10">
        <f>D1680*BT[[#This Row],[Variazione percentuale]]</f>
        <v>120458.84557130998</v>
      </c>
      <c r="F1681" s="11">
        <f>BT[[#This Row],[AUM]]-D1680</f>
        <v>239609.79000008106</v>
      </c>
      <c r="G1681" s="11">
        <f>BT[[#This Row],[∆ AUM]]-BT[[#This Row],[effetto mercato]]</f>
        <v>119150.94442877108</v>
      </c>
    </row>
    <row r="1682" spans="1:7">
      <c r="A1682" s="4">
        <v>44449</v>
      </c>
      <c r="B1682">
        <v>-1.6299999999999999E-2</v>
      </c>
      <c r="C1682" s="6">
        <f>BT[[#This Row],[Variaz]]/100</f>
        <v>-1.6299999999999998E-4</v>
      </c>
      <c r="D1682" s="10">
        <f>AUM[[#This Row],[ Etica Obbligazionario Breve Termine]]</f>
        <v>368342024.78999996</v>
      </c>
      <c r="E1682" s="10">
        <f>D1681*BT[[#This Row],[Variazione percentuale]]</f>
        <v>-60084.291344160003</v>
      </c>
      <c r="F1682" s="11">
        <f>BT[[#This Row],[AUM]]-D1681</f>
        <v>-273259.5300000906</v>
      </c>
      <c r="G1682" s="11">
        <f>BT[[#This Row],[∆ AUM]]-BT[[#This Row],[effetto mercato]]</f>
        <v>-213175.23865593059</v>
      </c>
    </row>
    <row r="1683" spans="1:7">
      <c r="A1683" s="4">
        <v>44452</v>
      </c>
      <c r="B1683">
        <v>0</v>
      </c>
      <c r="C1683" s="6">
        <f>BT[[#This Row],[Variaz]]/100</f>
        <v>0</v>
      </c>
      <c r="D1683" s="10">
        <f>AUM[[#This Row],[ Etica Obbligazionario Breve Termine]]</f>
        <v>367290370.80999994</v>
      </c>
      <c r="E1683" s="10">
        <f>D1682*BT[[#This Row],[Variazione percentuale]]</f>
        <v>0</v>
      </c>
      <c r="F1683" s="11">
        <f>BT[[#This Row],[AUM]]-D1682</f>
        <v>-1051653.9800000191</v>
      </c>
      <c r="G1683" s="11">
        <f>BT[[#This Row],[∆ AUM]]-BT[[#This Row],[effetto mercato]]</f>
        <v>-1051653.9800000191</v>
      </c>
    </row>
    <row r="1684" spans="1:7">
      <c r="A1684" s="4">
        <v>44453</v>
      </c>
      <c r="B1684">
        <v>3.27E-2</v>
      </c>
      <c r="C1684" s="6">
        <f>BT[[#This Row],[Variaz]]/100</f>
        <v>3.2699999999999998E-4</v>
      </c>
      <c r="D1684" s="10">
        <f>AUM[[#This Row],[ Etica Obbligazionario Breve Termine]]</f>
        <v>367399905.19</v>
      </c>
      <c r="E1684" s="10">
        <f>D1683*BT[[#This Row],[Variazione percentuale]]</f>
        <v>120103.95125486997</v>
      </c>
      <c r="F1684" s="11">
        <f>BT[[#This Row],[AUM]]-D1683</f>
        <v>109534.38000005484</v>
      </c>
      <c r="G1684" s="11">
        <f>BT[[#This Row],[∆ AUM]]-BT[[#This Row],[effetto mercato]]</f>
        <v>-10569.571254815135</v>
      </c>
    </row>
    <row r="1685" spans="1:7">
      <c r="A1685" s="4">
        <v>44454</v>
      </c>
      <c r="B1685">
        <v>-3.27E-2</v>
      </c>
      <c r="C1685" s="6">
        <f>BT[[#This Row],[Variaz]]/100</f>
        <v>-3.2699999999999998E-4</v>
      </c>
      <c r="D1685" s="10">
        <f>AUM[[#This Row],[ Etica Obbligazionario Breve Termine]]</f>
        <v>367863677.48000002</v>
      </c>
      <c r="E1685" s="10">
        <f>D1684*BT[[#This Row],[Variazione percentuale]]</f>
        <v>-120139.76899713</v>
      </c>
      <c r="F1685" s="11">
        <f>BT[[#This Row],[AUM]]-D1684</f>
        <v>463772.29000002146</v>
      </c>
      <c r="G1685" s="11">
        <f>BT[[#This Row],[∆ AUM]]-BT[[#This Row],[effetto mercato]]</f>
        <v>583912.05899715144</v>
      </c>
    </row>
    <row r="1686" spans="1:7">
      <c r="A1686" s="4">
        <v>44455</v>
      </c>
      <c r="B1686">
        <v>0</v>
      </c>
      <c r="C1686" s="6">
        <f>BT[[#This Row],[Variaz]]/100</f>
        <v>0</v>
      </c>
      <c r="D1686" s="10">
        <f>AUM[[#This Row],[ Etica Obbligazionario Breve Termine]]</f>
        <v>368340679.84000003</v>
      </c>
      <c r="E1686" s="10">
        <f>D1685*BT[[#This Row],[Variazione percentuale]]</f>
        <v>0</v>
      </c>
      <c r="F1686" s="11">
        <f>BT[[#This Row],[AUM]]-D1685</f>
        <v>477002.36000001431</v>
      </c>
      <c r="G1686" s="11">
        <f>BT[[#This Row],[∆ AUM]]-BT[[#This Row],[effetto mercato]]</f>
        <v>477002.36000001431</v>
      </c>
    </row>
    <row r="1687" spans="1:7">
      <c r="A1687" s="4">
        <v>44456</v>
      </c>
      <c r="B1687">
        <v>-1.6400000000000001E-2</v>
      </c>
      <c r="C1687" s="6">
        <f>BT[[#This Row],[Variaz]]/100</f>
        <v>-1.64E-4</v>
      </c>
      <c r="D1687" s="10">
        <f>AUM[[#This Row],[ Etica Obbligazionario Breve Termine]]</f>
        <v>366088465.84999996</v>
      </c>
      <c r="E1687" s="10">
        <f>D1686*BT[[#This Row],[Variazione percentuale]]</f>
        <v>-60407.871493760009</v>
      </c>
      <c r="F1687" s="11">
        <f>BT[[#This Row],[AUM]]-D1686</f>
        <v>-2252213.9900000691</v>
      </c>
      <c r="G1687" s="11">
        <f>BT[[#This Row],[∆ AUM]]-BT[[#This Row],[effetto mercato]]</f>
        <v>-2191806.1185063091</v>
      </c>
    </row>
    <row r="1688" spans="1:7">
      <c r="A1688" s="4">
        <v>44459</v>
      </c>
      <c r="B1688">
        <v>0</v>
      </c>
      <c r="C1688" s="6">
        <f>BT[[#This Row],[Variaz]]/100</f>
        <v>0</v>
      </c>
      <c r="D1688" s="10">
        <f>AUM[[#This Row],[ Etica Obbligazionario Breve Termine]]</f>
        <v>366057780.12</v>
      </c>
      <c r="E1688" s="10">
        <f>D1687*BT[[#This Row],[Variazione percentuale]]</f>
        <v>0</v>
      </c>
      <c r="F1688" s="11">
        <f>BT[[#This Row],[AUM]]-D1687</f>
        <v>-30685.729999959469</v>
      </c>
      <c r="G1688" s="11">
        <f>BT[[#This Row],[∆ AUM]]-BT[[#This Row],[effetto mercato]]</f>
        <v>-30685.729999959469</v>
      </c>
    </row>
    <row r="1689" spans="1:7">
      <c r="A1689" s="4">
        <v>44460</v>
      </c>
      <c r="B1689">
        <v>1.6400000000000001E-2</v>
      </c>
      <c r="C1689" s="6">
        <f>BT[[#This Row],[Variaz]]/100</f>
        <v>1.64E-4</v>
      </c>
      <c r="D1689" s="10">
        <f>AUM[[#This Row],[ Etica Obbligazionario Breve Termine]]</f>
        <v>366021193.56</v>
      </c>
      <c r="E1689" s="10">
        <f>D1688*BT[[#This Row],[Variazione percentuale]]</f>
        <v>60033.47593968</v>
      </c>
      <c r="F1689" s="11">
        <f>BT[[#This Row],[AUM]]-D1688</f>
        <v>-36586.560000002384</v>
      </c>
      <c r="G1689" s="11">
        <f>BT[[#This Row],[∆ AUM]]-BT[[#This Row],[effetto mercato]]</f>
        <v>-96620.035939682391</v>
      </c>
    </row>
    <row r="1690" spans="1:7">
      <c r="A1690" s="4">
        <v>44461</v>
      </c>
      <c r="B1690">
        <v>0</v>
      </c>
      <c r="C1690" s="6">
        <f>BT[[#This Row],[Variaz]]/100</f>
        <v>0</v>
      </c>
      <c r="D1690" s="10">
        <f>AUM[[#This Row],[ Etica Obbligazionario Breve Termine]]</f>
        <v>366023608.47000003</v>
      </c>
      <c r="E1690" s="10">
        <f>D1689*BT[[#This Row],[Variazione percentuale]]</f>
        <v>0</v>
      </c>
      <c r="F1690" s="11">
        <f>BT[[#This Row],[AUM]]-D1689</f>
        <v>2414.910000026226</v>
      </c>
      <c r="G1690" s="11">
        <f>BT[[#This Row],[∆ AUM]]-BT[[#This Row],[effetto mercato]]</f>
        <v>2414.910000026226</v>
      </c>
    </row>
    <row r="1691" spans="1:7">
      <c r="A1691" s="4">
        <v>44462</v>
      </c>
      <c r="B1691">
        <v>-1.6400000000000001E-2</v>
      </c>
      <c r="C1691" s="6">
        <f>BT[[#This Row],[Variaz]]/100</f>
        <v>-1.64E-4</v>
      </c>
      <c r="D1691" s="10">
        <f>AUM[[#This Row],[ Etica Obbligazionario Breve Termine]]</f>
        <v>367087493.40000004</v>
      </c>
      <c r="E1691" s="10">
        <f>D1690*BT[[#This Row],[Variazione percentuale]]</f>
        <v>-60027.871789080004</v>
      </c>
      <c r="F1691" s="11">
        <f>BT[[#This Row],[AUM]]-D1690</f>
        <v>1063884.9300000072</v>
      </c>
      <c r="G1691" s="11">
        <f>BT[[#This Row],[∆ AUM]]-BT[[#This Row],[effetto mercato]]</f>
        <v>1123912.8017890872</v>
      </c>
    </row>
    <row r="1692" spans="1:7">
      <c r="A1692" s="4">
        <v>44463</v>
      </c>
      <c r="B1692">
        <v>-3.27E-2</v>
      </c>
      <c r="C1692" s="6">
        <f>BT[[#This Row],[Variaz]]/100</f>
        <v>-3.2699999999999998E-4</v>
      </c>
      <c r="D1692" s="10">
        <f>AUM[[#This Row],[ Etica Obbligazionario Breve Termine]]</f>
        <v>367187146.46000004</v>
      </c>
      <c r="E1692" s="10">
        <f>D1691*BT[[#This Row],[Variazione percentuale]]</f>
        <v>-120037.6103418</v>
      </c>
      <c r="F1692" s="11">
        <f>BT[[#This Row],[AUM]]-D1691</f>
        <v>99653.060000002384</v>
      </c>
      <c r="G1692" s="11">
        <f>BT[[#This Row],[∆ AUM]]-BT[[#This Row],[effetto mercato]]</f>
        <v>219690.67034180238</v>
      </c>
    </row>
    <row r="1693" spans="1:7">
      <c r="A1693" s="4">
        <v>44466</v>
      </c>
      <c r="B1693">
        <v>-1.6400000000000001E-2</v>
      </c>
      <c r="C1693" s="6">
        <f>BT[[#This Row],[Variaz]]/100</f>
        <v>-1.64E-4</v>
      </c>
      <c r="D1693" s="10">
        <f>AUM[[#This Row],[ Etica Obbligazionario Breve Termine]]</f>
        <v>366554704.00999999</v>
      </c>
      <c r="E1693" s="10">
        <f>D1692*BT[[#This Row],[Variazione percentuale]]</f>
        <v>-60218.692019440008</v>
      </c>
      <c r="F1693" s="11">
        <f>BT[[#This Row],[AUM]]-D1692</f>
        <v>-632442.45000004768</v>
      </c>
      <c r="G1693" s="11">
        <f>BT[[#This Row],[∆ AUM]]-BT[[#This Row],[effetto mercato]]</f>
        <v>-572223.75798060768</v>
      </c>
    </row>
    <row r="1694" spans="1:7">
      <c r="A1694" s="4">
        <v>44467</v>
      </c>
      <c r="B1694">
        <v>-3.27E-2</v>
      </c>
      <c r="C1694" s="6">
        <f>BT[[#This Row],[Variaz]]/100</f>
        <v>-3.2699999999999998E-4</v>
      </c>
      <c r="D1694" s="10">
        <f>AUM[[#This Row],[ Etica Obbligazionario Breve Termine]]</f>
        <v>366423535.64999998</v>
      </c>
      <c r="E1694" s="10">
        <f>D1693*BT[[#This Row],[Variazione percentuale]]</f>
        <v>-119863.38821126999</v>
      </c>
      <c r="F1694" s="11">
        <f>BT[[#This Row],[AUM]]-D1693</f>
        <v>-131168.36000001431</v>
      </c>
      <c r="G1694" s="11">
        <f>BT[[#This Row],[∆ AUM]]-BT[[#This Row],[effetto mercato]]</f>
        <v>-11304.971788744311</v>
      </c>
    </row>
    <row r="1695" spans="1:7">
      <c r="A1695" s="4">
        <v>44468</v>
      </c>
      <c r="B1695">
        <v>1.6400000000000001E-2</v>
      </c>
      <c r="C1695" s="6">
        <f>BT[[#This Row],[Variaz]]/100</f>
        <v>1.64E-4</v>
      </c>
      <c r="D1695" s="10">
        <f>AUM[[#This Row],[ Etica Obbligazionario Breve Termine]]</f>
        <v>366646853.91999996</v>
      </c>
      <c r="E1695" s="10">
        <f>D1694*BT[[#This Row],[Variazione percentuale]]</f>
        <v>60093.459846599995</v>
      </c>
      <c r="F1695" s="11">
        <f>BT[[#This Row],[AUM]]-D1694</f>
        <v>223318.26999998093</v>
      </c>
      <c r="G1695" s="11">
        <f>BT[[#This Row],[∆ AUM]]-BT[[#This Row],[effetto mercato]]</f>
        <v>163224.81015338094</v>
      </c>
    </row>
    <row r="1696" spans="1:7">
      <c r="A1696" s="4">
        <v>44469</v>
      </c>
      <c r="B1696">
        <v>-1.6400000000000001E-2</v>
      </c>
      <c r="C1696" s="6">
        <f>BT[[#This Row],[Variaz]]/100</f>
        <v>-1.64E-4</v>
      </c>
      <c r="D1696" s="10">
        <f>AUM[[#This Row],[ Etica Obbligazionario Breve Termine]]</f>
        <v>366985144.99000001</v>
      </c>
      <c r="E1696" s="10">
        <f>D1695*BT[[#This Row],[Variazione percentuale]]</f>
        <v>-60130.084042879993</v>
      </c>
      <c r="F1696" s="11">
        <f>BT[[#This Row],[AUM]]-D1695</f>
        <v>338291.07000005245</v>
      </c>
      <c r="G1696" s="11">
        <f>BT[[#This Row],[∆ AUM]]-BT[[#This Row],[effetto mercato]]</f>
        <v>398421.15404293244</v>
      </c>
    </row>
    <row r="1697" spans="1:7">
      <c r="A1697" s="4">
        <v>44470</v>
      </c>
      <c r="B1697">
        <v>1.6400000000000001E-2</v>
      </c>
      <c r="C1697" s="6">
        <f>BT[[#This Row],[Variaz]]/100</f>
        <v>1.64E-4</v>
      </c>
      <c r="D1697" s="10">
        <f>AUM[[#This Row],[ Etica Obbligazionario Breve Termine]]</f>
        <v>367167697.87</v>
      </c>
      <c r="E1697" s="10">
        <f>D1696*BT[[#This Row],[Variazione percentuale]]</f>
        <v>60185.563778360003</v>
      </c>
      <c r="F1697" s="11">
        <f>BT[[#This Row],[AUM]]-D1696</f>
        <v>182552.87999999523</v>
      </c>
      <c r="G1697" s="11">
        <f>BT[[#This Row],[∆ AUM]]-BT[[#This Row],[effetto mercato]]</f>
        <v>122367.31622163524</v>
      </c>
    </row>
    <row r="1698" spans="1:7">
      <c r="A1698" s="4">
        <v>44473</v>
      </c>
      <c r="B1698">
        <v>0</v>
      </c>
      <c r="C1698" s="6">
        <f>BT[[#This Row],[Variaz]]/100</f>
        <v>0</v>
      </c>
      <c r="D1698" s="10">
        <f>AUM[[#This Row],[ Etica Obbligazionario Breve Termine]]</f>
        <v>367058862.41999996</v>
      </c>
      <c r="E1698" s="10">
        <f>D1697*BT[[#This Row],[Variazione percentuale]]</f>
        <v>0</v>
      </c>
      <c r="F1698" s="11">
        <f>BT[[#This Row],[AUM]]-D1697</f>
        <v>-108835.45000004768</v>
      </c>
      <c r="G1698" s="11">
        <f>BT[[#This Row],[∆ AUM]]-BT[[#This Row],[effetto mercato]]</f>
        <v>-108835.45000004768</v>
      </c>
    </row>
    <row r="1699" spans="1:7">
      <c r="A1699" s="4">
        <v>44474</v>
      </c>
      <c r="B1699">
        <v>-1.6400000000000001E-2</v>
      </c>
      <c r="C1699" s="6">
        <f>BT[[#This Row],[Variaz]]/100</f>
        <v>-1.64E-4</v>
      </c>
      <c r="D1699" s="10">
        <f>AUM[[#This Row],[ Etica Obbligazionario Breve Termine]]</f>
        <v>367141605.81999999</v>
      </c>
      <c r="E1699" s="10">
        <f>D1698*BT[[#This Row],[Variazione percentuale]]</f>
        <v>-60197.653436879991</v>
      </c>
      <c r="F1699" s="11">
        <f>BT[[#This Row],[AUM]]-D1698</f>
        <v>82743.400000035763</v>
      </c>
      <c r="G1699" s="11">
        <f>BT[[#This Row],[∆ AUM]]-BT[[#This Row],[effetto mercato]]</f>
        <v>142941.05343691574</v>
      </c>
    </row>
    <row r="1700" spans="1:7">
      <c r="A1700" s="4">
        <v>44475</v>
      </c>
      <c r="B1700">
        <v>-1.6400000000000001E-2</v>
      </c>
      <c r="C1700" s="6">
        <f>BT[[#This Row],[Variaz]]/100</f>
        <v>-1.64E-4</v>
      </c>
      <c r="D1700" s="10">
        <f>AUM[[#This Row],[ Etica Obbligazionario Breve Termine]]</f>
        <v>367156665.66999996</v>
      </c>
      <c r="E1700" s="10">
        <f>D1699*BT[[#This Row],[Variazione percentuale]]</f>
        <v>-60211.223354479996</v>
      </c>
      <c r="F1700" s="11">
        <f>BT[[#This Row],[AUM]]-D1699</f>
        <v>15059.849999964237</v>
      </c>
      <c r="G1700" s="11">
        <f>BT[[#This Row],[∆ AUM]]-BT[[#This Row],[effetto mercato]]</f>
        <v>75271.073354444234</v>
      </c>
    </row>
    <row r="1701" spans="1:7">
      <c r="A1701" s="4">
        <v>44476</v>
      </c>
      <c r="B1701">
        <v>1.6400000000000001E-2</v>
      </c>
      <c r="C1701" s="6">
        <f>BT[[#This Row],[Variaz]]/100</f>
        <v>1.64E-4</v>
      </c>
      <c r="D1701" s="10">
        <f>AUM[[#This Row],[ Etica Obbligazionario Breve Termine]]</f>
        <v>367561841.77999997</v>
      </c>
      <c r="E1701" s="10">
        <f>D1700*BT[[#This Row],[Variazione percentuale]]</f>
        <v>60213.693169879996</v>
      </c>
      <c r="F1701" s="11">
        <f>BT[[#This Row],[AUM]]-D1700</f>
        <v>405176.11000001431</v>
      </c>
      <c r="G1701" s="11">
        <f>BT[[#This Row],[∆ AUM]]-BT[[#This Row],[effetto mercato]]</f>
        <v>344962.41683013429</v>
      </c>
    </row>
    <row r="1702" spans="1:7">
      <c r="A1702" s="4">
        <v>44477</v>
      </c>
      <c r="B1702">
        <v>-1.6400000000000001E-2</v>
      </c>
      <c r="C1702" s="6">
        <f>BT[[#This Row],[Variaz]]/100</f>
        <v>-1.64E-4</v>
      </c>
      <c r="D1702" s="10">
        <f>AUM[[#This Row],[ Etica Obbligazionario Breve Termine]]</f>
        <v>367642161.59999996</v>
      </c>
      <c r="E1702" s="10">
        <f>D1701*BT[[#This Row],[Variazione percentuale]]</f>
        <v>-60280.142051919996</v>
      </c>
      <c r="F1702" s="11">
        <f>BT[[#This Row],[AUM]]-D1701</f>
        <v>80319.819999992847</v>
      </c>
      <c r="G1702" s="11">
        <f>BT[[#This Row],[∆ AUM]]-BT[[#This Row],[effetto mercato]]</f>
        <v>140599.96205191285</v>
      </c>
    </row>
    <row r="1703" spans="1:7">
      <c r="A1703" s="4">
        <v>44480</v>
      </c>
      <c r="B1703">
        <v>-3.27E-2</v>
      </c>
      <c r="C1703" s="6">
        <f>BT[[#This Row],[Variaz]]/100</f>
        <v>-3.2699999999999998E-4</v>
      </c>
      <c r="D1703" s="10">
        <f>AUM[[#This Row],[ Etica Obbligazionario Breve Termine]]</f>
        <v>367358592.32999998</v>
      </c>
      <c r="E1703" s="10">
        <f>D1702*BT[[#This Row],[Variazione percentuale]]</f>
        <v>-120218.98684319998</v>
      </c>
      <c r="F1703" s="11">
        <f>BT[[#This Row],[AUM]]-D1702</f>
        <v>-283569.26999998093</v>
      </c>
      <c r="G1703" s="11">
        <f>BT[[#This Row],[∆ AUM]]-BT[[#This Row],[effetto mercato]]</f>
        <v>-163350.28315678093</v>
      </c>
    </row>
    <row r="1704" spans="1:7">
      <c r="A1704" s="4">
        <v>44481</v>
      </c>
      <c r="B1704">
        <v>0</v>
      </c>
      <c r="C1704" s="6">
        <f>BT[[#This Row],[Variaz]]/100</f>
        <v>0</v>
      </c>
      <c r="D1704" s="10">
        <f>AUM[[#This Row],[ Etica Obbligazionario Breve Termine]]</f>
        <v>367367977.78999996</v>
      </c>
      <c r="E1704" s="10">
        <f>D1703*BT[[#This Row],[Variazione percentuale]]</f>
        <v>0</v>
      </c>
      <c r="F1704" s="11">
        <f>BT[[#This Row],[AUM]]-D1703</f>
        <v>9385.4599999785423</v>
      </c>
      <c r="G1704" s="11">
        <f>BT[[#This Row],[∆ AUM]]-BT[[#This Row],[effetto mercato]]</f>
        <v>9385.4599999785423</v>
      </c>
    </row>
    <row r="1705" spans="1:7">
      <c r="A1705" s="4">
        <v>44482</v>
      </c>
      <c r="B1705">
        <v>0</v>
      </c>
      <c r="C1705" s="6">
        <f>BT[[#This Row],[Variaz]]/100</f>
        <v>0</v>
      </c>
      <c r="D1705" s="10">
        <f>AUM[[#This Row],[ Etica Obbligazionario Breve Termine]]</f>
        <v>367288288.89000005</v>
      </c>
      <c r="E1705" s="10">
        <f>D1704*BT[[#This Row],[Variazione percentuale]]</f>
        <v>0</v>
      </c>
      <c r="F1705" s="11">
        <f>BT[[#This Row],[AUM]]-D1704</f>
        <v>-79688.899999916553</v>
      </c>
      <c r="G1705" s="11">
        <f>BT[[#This Row],[∆ AUM]]-BT[[#This Row],[effetto mercato]]</f>
        <v>-79688.899999916553</v>
      </c>
    </row>
    <row r="1706" spans="1:7">
      <c r="A1706" s="4">
        <v>44483</v>
      </c>
      <c r="B1706">
        <v>1.6400000000000001E-2</v>
      </c>
      <c r="C1706" s="6">
        <f>BT[[#This Row],[Variaz]]/100</f>
        <v>1.64E-4</v>
      </c>
      <c r="D1706" s="10">
        <f>AUM[[#This Row],[ Etica Obbligazionario Breve Termine]]</f>
        <v>368028288.41999996</v>
      </c>
      <c r="E1706" s="10">
        <f>D1705*BT[[#This Row],[Variazione percentuale]]</f>
        <v>60235.279377960011</v>
      </c>
      <c r="F1706" s="11">
        <f>BT[[#This Row],[AUM]]-D1705</f>
        <v>739999.52999991179</v>
      </c>
      <c r="G1706" s="11">
        <f>BT[[#This Row],[∆ AUM]]-BT[[#This Row],[effetto mercato]]</f>
        <v>679764.25062195177</v>
      </c>
    </row>
    <row r="1707" spans="1:7">
      <c r="A1707" s="4">
        <v>44484</v>
      </c>
      <c r="B1707">
        <v>-1.6400000000000001E-2</v>
      </c>
      <c r="C1707" s="6">
        <f>BT[[#This Row],[Variaz]]/100</f>
        <v>-1.64E-4</v>
      </c>
      <c r="D1707" s="10">
        <f>AUM[[#This Row],[ Etica Obbligazionario Breve Termine]]</f>
        <v>368129477.40000004</v>
      </c>
      <c r="E1707" s="10">
        <f>D1706*BT[[#This Row],[Variazione percentuale]]</f>
        <v>-60356.639300879993</v>
      </c>
      <c r="F1707" s="11">
        <f>BT[[#This Row],[AUM]]-D1706</f>
        <v>101188.98000007868</v>
      </c>
      <c r="G1707" s="11">
        <f>BT[[#This Row],[∆ AUM]]-BT[[#This Row],[effetto mercato]]</f>
        <v>161545.61930095867</v>
      </c>
    </row>
    <row r="1708" spans="1:7">
      <c r="A1708" s="4">
        <v>44487</v>
      </c>
      <c r="B1708">
        <v>-3.27E-2</v>
      </c>
      <c r="C1708" s="6">
        <f>BT[[#This Row],[Variaz]]/100</f>
        <v>-3.2699999999999998E-4</v>
      </c>
      <c r="D1708" s="10">
        <f>AUM[[#This Row],[ Etica Obbligazionario Breve Termine]]</f>
        <v>367807144.83999997</v>
      </c>
      <c r="E1708" s="10">
        <f>D1707*BT[[#This Row],[Variazione percentuale]]</f>
        <v>-120378.3391098</v>
      </c>
      <c r="F1708" s="11">
        <f>BT[[#This Row],[AUM]]-D1707</f>
        <v>-322332.56000006199</v>
      </c>
      <c r="G1708" s="11">
        <f>BT[[#This Row],[∆ AUM]]-BT[[#This Row],[effetto mercato]]</f>
        <v>-201954.22089026199</v>
      </c>
    </row>
    <row r="1709" spans="1:7">
      <c r="A1709" s="4">
        <v>44488</v>
      </c>
      <c r="B1709">
        <v>-3.2800000000000003E-2</v>
      </c>
      <c r="C1709" s="6">
        <f>BT[[#This Row],[Variaz]]/100</f>
        <v>-3.28E-4</v>
      </c>
      <c r="D1709" s="10">
        <f>AUM[[#This Row],[ Etica Obbligazionario Breve Termine]]</f>
        <v>365687974.74000001</v>
      </c>
      <c r="E1709" s="10">
        <f>D1708*BT[[#This Row],[Variazione percentuale]]</f>
        <v>-120640.74350751999</v>
      </c>
      <c r="F1709" s="11">
        <f>BT[[#This Row],[AUM]]-D1708</f>
        <v>-2119170.0999999642</v>
      </c>
      <c r="G1709" s="11">
        <f>BT[[#This Row],[∆ AUM]]-BT[[#This Row],[effetto mercato]]</f>
        <v>-1998529.3564924442</v>
      </c>
    </row>
    <row r="1710" spans="1:7">
      <c r="A1710" s="4">
        <v>44489</v>
      </c>
      <c r="B1710">
        <v>1.6400000000000001E-2</v>
      </c>
      <c r="C1710" s="6">
        <f>BT[[#This Row],[Variaz]]/100</f>
        <v>1.64E-4</v>
      </c>
      <c r="D1710" s="10">
        <f>AUM[[#This Row],[ Etica Obbligazionario Breve Termine]]</f>
        <v>365848683.92000002</v>
      </c>
      <c r="E1710" s="10">
        <f>D1709*BT[[#This Row],[Variazione percentuale]]</f>
        <v>59972.827857360004</v>
      </c>
      <c r="F1710" s="11">
        <f>BT[[#This Row],[AUM]]-D1709</f>
        <v>160709.18000000715</v>
      </c>
      <c r="G1710" s="11">
        <f>BT[[#This Row],[∆ AUM]]-BT[[#This Row],[effetto mercato]]</f>
        <v>100736.35214264714</v>
      </c>
    </row>
    <row r="1711" spans="1:7">
      <c r="A1711" s="4">
        <v>44490</v>
      </c>
      <c r="B1711">
        <v>-1.6400000000000001E-2</v>
      </c>
      <c r="C1711" s="6">
        <f>BT[[#This Row],[Variaz]]/100</f>
        <v>-1.64E-4</v>
      </c>
      <c r="D1711" s="10">
        <f>AUM[[#This Row],[ Etica Obbligazionario Breve Termine]]</f>
        <v>366833377.85000002</v>
      </c>
      <c r="E1711" s="10">
        <f>D1710*BT[[#This Row],[Variazione percentuale]]</f>
        <v>-59999.184162880003</v>
      </c>
      <c r="F1711" s="11">
        <f>BT[[#This Row],[AUM]]-D1710</f>
        <v>984693.93000000715</v>
      </c>
      <c r="G1711" s="11">
        <f>BT[[#This Row],[∆ AUM]]-BT[[#This Row],[effetto mercato]]</f>
        <v>1044693.1141628872</v>
      </c>
    </row>
    <row r="1712" spans="1:7">
      <c r="A1712" s="4">
        <v>44491</v>
      </c>
      <c r="B1712">
        <v>-1.6400000000000001E-2</v>
      </c>
      <c r="C1712" s="6">
        <f>BT[[#This Row],[Variaz]]/100</f>
        <v>-1.64E-4</v>
      </c>
      <c r="D1712" s="10">
        <f>AUM[[#This Row],[ Etica Obbligazionario Breve Termine]]</f>
        <v>366823959.27000004</v>
      </c>
      <c r="E1712" s="10">
        <f>D1711*BT[[#This Row],[Variazione percentuale]]</f>
        <v>-60160.673967400005</v>
      </c>
      <c r="F1712" s="11">
        <f>BT[[#This Row],[AUM]]-D1711</f>
        <v>-9418.5799999833107</v>
      </c>
      <c r="G1712" s="11">
        <f>BT[[#This Row],[∆ AUM]]-BT[[#This Row],[effetto mercato]]</f>
        <v>50742.093967416695</v>
      </c>
    </row>
    <row r="1713" spans="1:7">
      <c r="A1713" s="4">
        <v>44494</v>
      </c>
      <c r="B1713">
        <v>1.6400000000000001E-2</v>
      </c>
      <c r="C1713" s="6">
        <f>BT[[#This Row],[Variaz]]/100</f>
        <v>1.64E-4</v>
      </c>
      <c r="D1713" s="10">
        <f>AUM[[#This Row],[ Etica Obbligazionario Breve Termine]]</f>
        <v>367063114.97000003</v>
      </c>
      <c r="E1713" s="10">
        <f>D1712*BT[[#This Row],[Variazione percentuale]]</f>
        <v>60159.129320280008</v>
      </c>
      <c r="F1713" s="11">
        <f>BT[[#This Row],[AUM]]-D1712</f>
        <v>239155.69999998808</v>
      </c>
      <c r="G1713" s="11">
        <f>BT[[#This Row],[∆ AUM]]-BT[[#This Row],[effetto mercato]]</f>
        <v>178996.57067970806</v>
      </c>
    </row>
    <row r="1714" spans="1:7">
      <c r="A1714" s="4">
        <v>44495</v>
      </c>
      <c r="B1714">
        <v>-1.6400000000000001E-2</v>
      </c>
      <c r="C1714" s="6">
        <f>BT[[#This Row],[Variaz]]/100</f>
        <v>-1.64E-4</v>
      </c>
      <c r="D1714" s="10">
        <f>AUM[[#This Row],[ Etica Obbligazionario Breve Termine]]</f>
        <v>366898554.94999999</v>
      </c>
      <c r="E1714" s="10">
        <f>D1713*BT[[#This Row],[Variazione percentuale]]</f>
        <v>-60198.350855080003</v>
      </c>
      <c r="F1714" s="11">
        <f>BT[[#This Row],[AUM]]-D1713</f>
        <v>-164560.02000004053</v>
      </c>
      <c r="G1714" s="11">
        <f>BT[[#This Row],[∆ AUM]]-BT[[#This Row],[effetto mercato]]</f>
        <v>-104361.66914496053</v>
      </c>
    </row>
    <row r="1715" spans="1:7">
      <c r="A1715" s="4">
        <v>44496</v>
      </c>
      <c r="B1715">
        <v>0</v>
      </c>
      <c r="C1715" s="6">
        <f>BT[[#This Row],[Variaz]]/100</f>
        <v>0</v>
      </c>
      <c r="D1715" s="10">
        <f>AUM[[#This Row],[ Etica Obbligazionario Breve Termine]]</f>
        <v>366936768.26999998</v>
      </c>
      <c r="E1715" s="10">
        <f>D1714*BT[[#This Row],[Variazione percentuale]]</f>
        <v>0</v>
      </c>
      <c r="F1715" s="11">
        <f>BT[[#This Row],[AUM]]-D1714</f>
        <v>38213.319999992847</v>
      </c>
      <c r="G1715" s="11">
        <f>BT[[#This Row],[∆ AUM]]-BT[[#This Row],[effetto mercato]]</f>
        <v>38213.319999992847</v>
      </c>
    </row>
    <row r="1716" spans="1:7">
      <c r="A1716" s="4">
        <v>44497</v>
      </c>
      <c r="B1716">
        <v>-8.1900000000000001E-2</v>
      </c>
      <c r="C1716" s="6">
        <f>BT[[#This Row],[Variaz]]/100</f>
        <v>-8.1899999999999996E-4</v>
      </c>
      <c r="D1716" s="10">
        <f>AUM[[#This Row],[ Etica Obbligazionario Breve Termine]]</f>
        <v>366671335.17999995</v>
      </c>
      <c r="E1716" s="10">
        <f>D1715*BT[[#This Row],[Variazione percentuale]]</f>
        <v>-300521.21321312996</v>
      </c>
      <c r="F1716" s="11">
        <f>BT[[#This Row],[AUM]]-D1715</f>
        <v>-265433.09000003338</v>
      </c>
      <c r="G1716" s="11">
        <f>BT[[#This Row],[∆ AUM]]-BT[[#This Row],[effetto mercato]]</f>
        <v>35088.12321309658</v>
      </c>
    </row>
    <row r="1717" spans="1:7">
      <c r="A1717" s="4">
        <v>44498</v>
      </c>
      <c r="B1717">
        <v>-8.2000000000000003E-2</v>
      </c>
      <c r="C1717" s="6">
        <f>BT[[#This Row],[Variaz]]/100</f>
        <v>-8.1999999999999998E-4</v>
      </c>
      <c r="D1717" s="10">
        <f>AUM[[#This Row],[ Etica Obbligazionario Breve Termine]]</f>
        <v>366566783.43000001</v>
      </c>
      <c r="E1717" s="10">
        <f>D1716*BT[[#This Row],[Variazione percentuale]]</f>
        <v>-300670.49484759994</v>
      </c>
      <c r="F1717" s="11">
        <f>BT[[#This Row],[AUM]]-D1716</f>
        <v>-104551.7499999404</v>
      </c>
      <c r="G1717" s="11">
        <f>BT[[#This Row],[∆ AUM]]-BT[[#This Row],[effetto mercato]]</f>
        <v>196118.74484765955</v>
      </c>
    </row>
    <row r="1718" spans="1:7">
      <c r="A1718" s="4">
        <v>44502</v>
      </c>
      <c r="B1718">
        <v>0.1149</v>
      </c>
      <c r="C1718" s="6">
        <f>BT[[#This Row],[Variaz]]/100</f>
        <v>1.1490000000000001E-3</v>
      </c>
      <c r="D1718" s="10">
        <f>AUM[[#This Row],[ Etica Obbligazionario Breve Termine]]</f>
        <v>366517985.69</v>
      </c>
      <c r="E1718" s="10">
        <f>D1717*BT[[#This Row],[Variazione percentuale]]</f>
        <v>421185.23416107002</v>
      </c>
      <c r="F1718" s="11">
        <f>BT[[#This Row],[AUM]]-D1717</f>
        <v>-48797.740000009537</v>
      </c>
      <c r="G1718" s="11">
        <f>BT[[#This Row],[∆ AUM]]-BT[[#This Row],[effetto mercato]]</f>
        <v>-469982.97416107956</v>
      </c>
    </row>
    <row r="1719" spans="1:7">
      <c r="A1719" s="4">
        <v>44503</v>
      </c>
      <c r="B1719">
        <v>0</v>
      </c>
      <c r="C1719" s="6">
        <f>BT[[#This Row],[Variaz]]/100</f>
        <v>0</v>
      </c>
      <c r="D1719" s="10">
        <f>AUM[[#This Row],[ Etica Obbligazionario Breve Termine]]</f>
        <v>366536366.16999996</v>
      </c>
      <c r="E1719" s="10">
        <f>D1718*BT[[#This Row],[Variazione percentuale]]</f>
        <v>0</v>
      </c>
      <c r="F1719" s="11">
        <f>BT[[#This Row],[AUM]]-D1718</f>
        <v>18380.479999959469</v>
      </c>
      <c r="G1719" s="11">
        <f>BT[[#This Row],[∆ AUM]]-BT[[#This Row],[effetto mercato]]</f>
        <v>18380.479999959469</v>
      </c>
    </row>
    <row r="1720" spans="1:7">
      <c r="A1720" s="4">
        <v>44504</v>
      </c>
      <c r="B1720">
        <v>6.5600000000000006E-2</v>
      </c>
      <c r="C1720" s="6">
        <f>BT[[#This Row],[Variaz]]/100</f>
        <v>6.5600000000000001E-4</v>
      </c>
      <c r="D1720" s="10">
        <f>AUM[[#This Row],[ Etica Obbligazionario Breve Termine]]</f>
        <v>366040296.06</v>
      </c>
      <c r="E1720" s="10">
        <f>D1719*BT[[#This Row],[Variazione percentuale]]</f>
        <v>240447.85620751997</v>
      </c>
      <c r="F1720" s="11">
        <f>BT[[#This Row],[AUM]]-D1719</f>
        <v>-496070.1099999547</v>
      </c>
      <c r="G1720" s="11">
        <f>BT[[#This Row],[∆ AUM]]-BT[[#This Row],[effetto mercato]]</f>
        <v>-736517.9662074747</v>
      </c>
    </row>
    <row r="1721" spans="1:7">
      <c r="A1721" s="4">
        <v>44505</v>
      </c>
      <c r="B1721">
        <v>3.2800000000000003E-2</v>
      </c>
      <c r="C1721" s="6">
        <f>BT[[#This Row],[Variaz]]/100</f>
        <v>3.28E-4</v>
      </c>
      <c r="D1721" s="10">
        <f>AUM[[#This Row],[ Etica Obbligazionario Breve Termine]]</f>
        <v>366640201.06999999</v>
      </c>
      <c r="E1721" s="10">
        <f>D1720*BT[[#This Row],[Variazione percentuale]]</f>
        <v>120061.21710768</v>
      </c>
      <c r="F1721" s="11">
        <f>BT[[#This Row],[AUM]]-D1720</f>
        <v>599905.00999999046</v>
      </c>
      <c r="G1721" s="11">
        <f>BT[[#This Row],[∆ AUM]]-BT[[#This Row],[effetto mercato]]</f>
        <v>479843.79289231048</v>
      </c>
    </row>
    <row r="1722" spans="1:7">
      <c r="A1722" s="4">
        <v>44508</v>
      </c>
      <c r="B1722">
        <v>0</v>
      </c>
      <c r="C1722" s="6">
        <f>BT[[#This Row],[Variaz]]/100</f>
        <v>0</v>
      </c>
      <c r="D1722" s="10">
        <f>AUM[[#This Row],[ Etica Obbligazionario Breve Termine]]</f>
        <v>366868835.13999999</v>
      </c>
      <c r="E1722" s="10">
        <f>D1721*BT[[#This Row],[Variazione percentuale]]</f>
        <v>0</v>
      </c>
      <c r="F1722" s="11">
        <f>BT[[#This Row],[AUM]]-D1721</f>
        <v>228634.06999999285</v>
      </c>
      <c r="G1722" s="11">
        <f>BT[[#This Row],[∆ AUM]]-BT[[#This Row],[effetto mercato]]</f>
        <v>228634.06999999285</v>
      </c>
    </row>
    <row r="1723" spans="1:7">
      <c r="A1723" s="4">
        <v>44509</v>
      </c>
      <c r="B1723">
        <v>1.6400000000000001E-2</v>
      </c>
      <c r="C1723" s="6">
        <f>BT[[#This Row],[Variaz]]/100</f>
        <v>1.64E-4</v>
      </c>
      <c r="D1723" s="10">
        <f>AUM[[#This Row],[ Etica Obbligazionario Breve Termine]]</f>
        <v>366786793.16999996</v>
      </c>
      <c r="E1723" s="10">
        <f>D1722*BT[[#This Row],[Variazione percentuale]]</f>
        <v>60166.48896296</v>
      </c>
      <c r="F1723" s="11">
        <f>BT[[#This Row],[AUM]]-D1722</f>
        <v>-82041.97000002861</v>
      </c>
      <c r="G1723" s="11">
        <f>BT[[#This Row],[∆ AUM]]-BT[[#This Row],[effetto mercato]]</f>
        <v>-142208.4589629886</v>
      </c>
    </row>
    <row r="1724" spans="1:7">
      <c r="A1724" s="4">
        <v>44510</v>
      </c>
      <c r="B1724">
        <v>-6.5500000000000003E-2</v>
      </c>
      <c r="C1724" s="6">
        <f>BT[[#This Row],[Variaz]]/100</f>
        <v>-6.5499999999999998E-4</v>
      </c>
      <c r="D1724" s="10">
        <f>AUM[[#This Row],[ Etica Obbligazionario Breve Termine]]</f>
        <v>366672839.71000004</v>
      </c>
      <c r="E1724" s="10">
        <f>D1723*BT[[#This Row],[Variazione percentuale]]</f>
        <v>-240245.34952634998</v>
      </c>
      <c r="F1724" s="11">
        <f>BT[[#This Row],[AUM]]-D1723</f>
        <v>-113953.45999991894</v>
      </c>
      <c r="G1724" s="11">
        <f>BT[[#This Row],[∆ AUM]]-BT[[#This Row],[effetto mercato]]</f>
        <v>126291.88952643104</v>
      </c>
    </row>
    <row r="1725" spans="1:7">
      <c r="A1725" s="4">
        <v>44511</v>
      </c>
      <c r="B1725">
        <v>-1.6400000000000001E-2</v>
      </c>
      <c r="C1725" s="6">
        <f>BT[[#This Row],[Variaz]]/100</f>
        <v>-1.64E-4</v>
      </c>
      <c r="D1725" s="10">
        <f>AUM[[#This Row],[ Etica Obbligazionario Breve Termine]]</f>
        <v>366858364.44999999</v>
      </c>
      <c r="E1725" s="10">
        <f>D1724*BT[[#This Row],[Variazione percentuale]]</f>
        <v>-60134.345712440008</v>
      </c>
      <c r="F1725" s="11">
        <f>BT[[#This Row],[AUM]]-D1724</f>
        <v>185524.73999994993</v>
      </c>
      <c r="G1725" s="11">
        <f>BT[[#This Row],[∆ AUM]]-BT[[#This Row],[effetto mercato]]</f>
        <v>245659.08571238993</v>
      </c>
    </row>
    <row r="1726" spans="1:7">
      <c r="A1726" s="4">
        <v>44512</v>
      </c>
      <c r="B1726">
        <v>0</v>
      </c>
      <c r="C1726" s="6">
        <f>BT[[#This Row],[Variaz]]/100</f>
        <v>0</v>
      </c>
      <c r="D1726" s="10">
        <f>AUM[[#This Row],[ Etica Obbligazionario Breve Termine]]</f>
        <v>366765029.62</v>
      </c>
      <c r="E1726" s="10">
        <f>D1725*BT[[#This Row],[Variazione percentuale]]</f>
        <v>0</v>
      </c>
      <c r="F1726" s="11">
        <f>BT[[#This Row],[AUM]]-D1725</f>
        <v>-93334.829999983311</v>
      </c>
      <c r="G1726" s="11">
        <f>BT[[#This Row],[∆ AUM]]-BT[[#This Row],[effetto mercato]]</f>
        <v>-93334.829999983311</v>
      </c>
    </row>
    <row r="1727" spans="1:7">
      <c r="A1727" s="4">
        <v>44515</v>
      </c>
      <c r="B1727">
        <v>-1.6400000000000001E-2</v>
      </c>
      <c r="C1727" s="6">
        <f>BT[[#This Row],[Variaz]]/100</f>
        <v>-1.64E-4</v>
      </c>
      <c r="D1727" s="10">
        <f>AUM[[#This Row],[ Etica Obbligazionario Breve Termine]]</f>
        <v>367329589.66999996</v>
      </c>
      <c r="E1727" s="10">
        <f>D1726*BT[[#This Row],[Variazione percentuale]]</f>
        <v>-60149.464857680003</v>
      </c>
      <c r="F1727" s="11">
        <f>BT[[#This Row],[AUM]]-D1726</f>
        <v>564560.04999995232</v>
      </c>
      <c r="G1727" s="11">
        <f>BT[[#This Row],[∆ AUM]]-BT[[#This Row],[effetto mercato]]</f>
        <v>624709.51485763234</v>
      </c>
    </row>
    <row r="1728" spans="1:7">
      <c r="A1728" s="4">
        <v>44516</v>
      </c>
      <c r="B1728">
        <v>1.6400000000000001E-2</v>
      </c>
      <c r="C1728" s="6">
        <f>BT[[#This Row],[Variaz]]/100</f>
        <v>1.64E-4</v>
      </c>
      <c r="D1728" s="10">
        <f>AUM[[#This Row],[ Etica Obbligazionario Breve Termine]]</f>
        <v>367606569.00999999</v>
      </c>
      <c r="E1728" s="10">
        <f>D1727*BT[[#This Row],[Variazione percentuale]]</f>
        <v>60242.052705879993</v>
      </c>
      <c r="F1728" s="11">
        <f>BT[[#This Row],[AUM]]-D1727</f>
        <v>276979.34000003338</v>
      </c>
      <c r="G1728" s="11">
        <f>BT[[#This Row],[∆ AUM]]-BT[[#This Row],[effetto mercato]]</f>
        <v>216737.28729415339</v>
      </c>
    </row>
    <row r="1729" spans="1:7">
      <c r="A1729" s="4">
        <v>44517</v>
      </c>
      <c r="B1729">
        <v>0</v>
      </c>
      <c r="C1729" s="6">
        <f>BT[[#This Row],[Variaz]]/100</f>
        <v>0</v>
      </c>
      <c r="D1729" s="10">
        <f>AUM[[#This Row],[ Etica Obbligazionario Breve Termine]]</f>
        <v>365609111.18000001</v>
      </c>
      <c r="E1729" s="10">
        <f>D1728*BT[[#This Row],[Variazione percentuale]]</f>
        <v>0</v>
      </c>
      <c r="F1729" s="11">
        <f>BT[[#This Row],[AUM]]-D1728</f>
        <v>-1997457.8299999833</v>
      </c>
      <c r="G1729" s="11">
        <f>BT[[#This Row],[∆ AUM]]-BT[[#This Row],[effetto mercato]]</f>
        <v>-1997457.8299999833</v>
      </c>
    </row>
    <row r="1730" spans="1:7">
      <c r="A1730" s="4">
        <v>44518</v>
      </c>
      <c r="B1730">
        <v>3.2800000000000003E-2</v>
      </c>
      <c r="C1730" s="6">
        <f>BT[[#This Row],[Variaz]]/100</f>
        <v>3.28E-4</v>
      </c>
      <c r="D1730" s="10">
        <f>AUM[[#This Row],[ Etica Obbligazionario Breve Termine]]</f>
        <v>366762853.81</v>
      </c>
      <c r="E1730" s="10">
        <f>D1729*BT[[#This Row],[Variazione percentuale]]</f>
        <v>119919.78846704001</v>
      </c>
      <c r="F1730" s="11">
        <f>BT[[#This Row],[AUM]]-D1729</f>
        <v>1153742.6299999952</v>
      </c>
      <c r="G1730" s="11">
        <f>BT[[#This Row],[∆ AUM]]-BT[[#This Row],[effetto mercato]]</f>
        <v>1033822.8415329552</v>
      </c>
    </row>
    <row r="1731" spans="1:7">
      <c r="A1731" s="4">
        <v>44519</v>
      </c>
      <c r="B1731">
        <v>3.2800000000000003E-2</v>
      </c>
      <c r="C1731" s="6">
        <f>BT[[#This Row],[Variaz]]/100</f>
        <v>3.28E-4</v>
      </c>
      <c r="D1731" s="10">
        <f>AUM[[#This Row],[ Etica Obbligazionario Breve Termine]]</f>
        <v>365983274.94999999</v>
      </c>
      <c r="E1731" s="10">
        <f>D1730*BT[[#This Row],[Variazione percentuale]]</f>
        <v>120298.21604968001</v>
      </c>
      <c r="F1731" s="11">
        <f>BT[[#This Row],[AUM]]-D1730</f>
        <v>-779578.86000001431</v>
      </c>
      <c r="G1731" s="11">
        <f>BT[[#This Row],[∆ AUM]]-BT[[#This Row],[effetto mercato]]</f>
        <v>-899877.07604969433</v>
      </c>
    </row>
    <row r="1732" spans="1:7">
      <c r="A1732" s="4">
        <v>44522</v>
      </c>
      <c r="B1732">
        <v>-4.9099999999999998E-2</v>
      </c>
      <c r="C1732" s="6">
        <f>BT[[#This Row],[Variaz]]/100</f>
        <v>-4.9100000000000001E-4</v>
      </c>
      <c r="D1732" s="10">
        <f>AUM[[#This Row],[ Etica Obbligazionario Breve Termine]]</f>
        <v>365691156.27000004</v>
      </c>
      <c r="E1732" s="10">
        <f>D1731*BT[[#This Row],[Variazione percentuale]]</f>
        <v>-179697.78800045</v>
      </c>
      <c r="F1732" s="11">
        <f>BT[[#This Row],[AUM]]-D1731</f>
        <v>-292118.67999994755</v>
      </c>
      <c r="G1732" s="11">
        <f>BT[[#This Row],[∆ AUM]]-BT[[#This Row],[effetto mercato]]</f>
        <v>-112420.89199949754</v>
      </c>
    </row>
    <row r="1733" spans="1:7">
      <c r="A1733" s="4">
        <v>44523</v>
      </c>
      <c r="B1733">
        <v>-4.9200000000000001E-2</v>
      </c>
      <c r="C1733" s="6">
        <f>BT[[#This Row],[Variaz]]/100</f>
        <v>-4.9200000000000003E-4</v>
      </c>
      <c r="D1733" s="10">
        <f>AUM[[#This Row],[ Etica Obbligazionario Breve Termine]]</f>
        <v>365953809.64999998</v>
      </c>
      <c r="E1733" s="10">
        <f>D1732*BT[[#This Row],[Variazione percentuale]]</f>
        <v>-179920.04888484004</v>
      </c>
      <c r="F1733" s="11">
        <f>BT[[#This Row],[AUM]]-D1732</f>
        <v>262653.37999993563</v>
      </c>
      <c r="G1733" s="11">
        <f>BT[[#This Row],[∆ AUM]]-BT[[#This Row],[effetto mercato]]</f>
        <v>442573.42888477567</v>
      </c>
    </row>
    <row r="1734" spans="1:7">
      <c r="A1734" s="4">
        <v>44524</v>
      </c>
      <c r="B1734">
        <v>-1.6400000000000001E-2</v>
      </c>
      <c r="C1734" s="6">
        <f>BT[[#This Row],[Variaz]]/100</f>
        <v>-1.64E-4</v>
      </c>
      <c r="D1734" s="10">
        <f>AUM[[#This Row],[ Etica Obbligazionario Breve Termine]]</f>
        <v>365863098.00999999</v>
      </c>
      <c r="E1734" s="10">
        <f>D1733*BT[[#This Row],[Variazione percentuale]]</f>
        <v>-60016.424782599999</v>
      </c>
      <c r="F1734" s="11">
        <f>BT[[#This Row],[AUM]]-D1733</f>
        <v>-90711.639999985695</v>
      </c>
      <c r="G1734" s="11">
        <f>BT[[#This Row],[∆ AUM]]-BT[[#This Row],[effetto mercato]]</f>
        <v>-30695.215217385696</v>
      </c>
    </row>
    <row r="1735" spans="1:7">
      <c r="A1735" s="4">
        <v>44525</v>
      </c>
      <c r="B1735">
        <v>0</v>
      </c>
      <c r="C1735" s="6">
        <f>BT[[#This Row],[Variaz]]/100</f>
        <v>0</v>
      </c>
      <c r="D1735" s="10">
        <f>AUM[[#This Row],[ Etica Obbligazionario Breve Termine]]</f>
        <v>366556949.31000006</v>
      </c>
      <c r="E1735" s="10">
        <f>D1734*BT[[#This Row],[Variazione percentuale]]</f>
        <v>0</v>
      </c>
      <c r="F1735" s="11">
        <f>BT[[#This Row],[AUM]]-D1734</f>
        <v>693851.30000007153</v>
      </c>
      <c r="G1735" s="11">
        <f>BT[[#This Row],[∆ AUM]]-BT[[#This Row],[effetto mercato]]</f>
        <v>693851.30000007153</v>
      </c>
    </row>
    <row r="1736" spans="1:7">
      <c r="A1736" s="4">
        <v>44526</v>
      </c>
      <c r="B1736">
        <v>3.2800000000000003E-2</v>
      </c>
      <c r="C1736" s="6">
        <f>BT[[#This Row],[Variaz]]/100</f>
        <v>3.28E-4</v>
      </c>
      <c r="D1736" s="10">
        <f>AUM[[#This Row],[ Etica Obbligazionario Breve Termine]]</f>
        <v>366778009.13999999</v>
      </c>
      <c r="E1736" s="10">
        <f>D1735*BT[[#This Row],[Variazione percentuale]]</f>
        <v>120230.67937368002</v>
      </c>
      <c r="F1736" s="11">
        <f>BT[[#This Row],[AUM]]-D1735</f>
        <v>221059.82999992371</v>
      </c>
      <c r="G1736" s="11">
        <f>BT[[#This Row],[∆ AUM]]-BT[[#This Row],[effetto mercato]]</f>
        <v>100829.15062624369</v>
      </c>
    </row>
    <row r="1737" spans="1:7">
      <c r="A1737" s="4">
        <v>44529</v>
      </c>
      <c r="B1737">
        <v>-1.6400000000000001E-2</v>
      </c>
      <c r="C1737" s="6">
        <f>BT[[#This Row],[Variaz]]/100</f>
        <v>-1.64E-4</v>
      </c>
      <c r="D1737" s="10">
        <f>AUM[[#This Row],[ Etica Obbligazionario Breve Termine]]</f>
        <v>366643467.89999998</v>
      </c>
      <c r="E1737" s="10">
        <f>D1736*BT[[#This Row],[Variazione percentuale]]</f>
        <v>-60151.593498959999</v>
      </c>
      <c r="F1737" s="11">
        <f>BT[[#This Row],[AUM]]-D1736</f>
        <v>-134541.24000000954</v>
      </c>
      <c r="G1737" s="11">
        <f>BT[[#This Row],[∆ AUM]]-BT[[#This Row],[effetto mercato]]</f>
        <v>-74389.646501049545</v>
      </c>
    </row>
    <row r="1738" spans="1:7">
      <c r="A1738" s="4">
        <v>44530</v>
      </c>
      <c r="B1738">
        <v>0</v>
      </c>
      <c r="C1738" s="6">
        <f>BT[[#This Row],[Variaz]]/100</f>
        <v>0</v>
      </c>
      <c r="D1738" s="10">
        <f>AUM[[#This Row],[ Etica Obbligazionario Breve Termine]]</f>
        <v>366507842.63</v>
      </c>
      <c r="E1738" s="10">
        <f>D1737*BT[[#This Row],[Variazione percentuale]]</f>
        <v>0</v>
      </c>
      <c r="F1738" s="11">
        <f>BT[[#This Row],[AUM]]-D1737</f>
        <v>-135625.26999998093</v>
      </c>
      <c r="G1738" s="11">
        <f>BT[[#This Row],[∆ AUM]]-BT[[#This Row],[effetto mercato]]</f>
        <v>-135625.26999998093</v>
      </c>
    </row>
    <row r="1739" spans="1:7">
      <c r="A1739" s="4">
        <v>44531</v>
      </c>
      <c r="B1739">
        <v>-4.9200000000000001E-2</v>
      </c>
      <c r="C1739" s="6">
        <f>BT[[#This Row],[Variaz]]/100</f>
        <v>-4.9200000000000003E-4</v>
      </c>
      <c r="D1739" s="10">
        <f>AUM[[#This Row],[ Etica Obbligazionario Breve Termine]]</f>
        <v>366311669.32999998</v>
      </c>
      <c r="E1739" s="10">
        <f>D1738*BT[[#This Row],[Variazione percentuale]]</f>
        <v>-180321.85857396002</v>
      </c>
      <c r="F1739" s="11">
        <f>BT[[#This Row],[AUM]]-D1738</f>
        <v>-196173.30000001192</v>
      </c>
      <c r="G1739" s="11">
        <f>BT[[#This Row],[∆ AUM]]-BT[[#This Row],[effetto mercato]]</f>
        <v>-15851.441426051897</v>
      </c>
    </row>
    <row r="1740" spans="1:7">
      <c r="A1740" s="4">
        <v>44532</v>
      </c>
      <c r="B1740">
        <v>3.2800000000000003E-2</v>
      </c>
      <c r="C1740" s="6">
        <f>BT[[#This Row],[Variaz]]/100</f>
        <v>3.28E-4</v>
      </c>
      <c r="D1740" s="10">
        <f>AUM[[#This Row],[ Etica Obbligazionario Breve Termine]]</f>
        <v>367206296.25</v>
      </c>
      <c r="E1740" s="10">
        <f>D1739*BT[[#This Row],[Variazione percentuale]]</f>
        <v>120150.22754024</v>
      </c>
      <c r="F1740" s="11">
        <f>BT[[#This Row],[AUM]]-D1739</f>
        <v>894626.92000001669</v>
      </c>
      <c r="G1740" s="11">
        <f>BT[[#This Row],[∆ AUM]]-BT[[#This Row],[effetto mercato]]</f>
        <v>774476.69245977665</v>
      </c>
    </row>
    <row r="1741" spans="1:7">
      <c r="A1741" s="4">
        <v>44533</v>
      </c>
      <c r="B1741">
        <v>1.6400000000000001E-2</v>
      </c>
      <c r="C1741" s="6">
        <f>BT[[#This Row],[Variaz]]/100</f>
        <v>1.64E-4</v>
      </c>
      <c r="D1741" s="10">
        <f>AUM[[#This Row],[ Etica Obbligazionario Breve Termine]]</f>
        <v>366921502.47999996</v>
      </c>
      <c r="E1741" s="10">
        <f>D1740*BT[[#This Row],[Variazione percentuale]]</f>
        <v>60221.832585000004</v>
      </c>
      <c r="F1741" s="11">
        <f>BT[[#This Row],[AUM]]-D1740</f>
        <v>-284793.77000004053</v>
      </c>
      <c r="G1741" s="11">
        <f>BT[[#This Row],[∆ AUM]]-BT[[#This Row],[effetto mercato]]</f>
        <v>-345015.60258504056</v>
      </c>
    </row>
    <row r="1742" spans="1:7">
      <c r="A1742" s="4">
        <v>44536</v>
      </c>
      <c r="B1742">
        <v>1.6400000000000001E-2</v>
      </c>
      <c r="C1742" s="6">
        <f>BT[[#This Row],[Variaz]]/100</f>
        <v>1.64E-4</v>
      </c>
      <c r="D1742" s="10">
        <f>AUM[[#This Row],[ Etica Obbligazionario Breve Termine]]</f>
        <v>367022244.44999999</v>
      </c>
      <c r="E1742" s="10">
        <f>D1741*BT[[#This Row],[Variazione percentuale]]</f>
        <v>60175.126406719995</v>
      </c>
      <c r="F1742" s="11">
        <f>BT[[#This Row],[AUM]]-D1741</f>
        <v>100741.97000002861</v>
      </c>
      <c r="G1742" s="11">
        <f>BT[[#This Row],[∆ AUM]]-BT[[#This Row],[effetto mercato]]</f>
        <v>40566.843593308615</v>
      </c>
    </row>
    <row r="1743" spans="1:7">
      <c r="A1743" s="4">
        <v>44537</v>
      </c>
      <c r="B1743">
        <v>-1.6400000000000001E-2</v>
      </c>
      <c r="C1743" s="6">
        <f>BT[[#This Row],[Variaz]]/100</f>
        <v>-1.64E-4</v>
      </c>
      <c r="D1743" s="10">
        <f>AUM[[#This Row],[ Etica Obbligazionario Breve Termine]]</f>
        <v>367378337.47999996</v>
      </c>
      <c r="E1743" s="10">
        <f>D1742*BT[[#This Row],[Variazione percentuale]]</f>
        <v>-60191.648089800001</v>
      </c>
      <c r="F1743" s="11">
        <f>BT[[#This Row],[AUM]]-D1742</f>
        <v>356093.02999997139</v>
      </c>
      <c r="G1743" s="11">
        <f>BT[[#This Row],[∆ AUM]]-BT[[#This Row],[effetto mercato]]</f>
        <v>416284.67808977142</v>
      </c>
    </row>
    <row r="1744" spans="1:7">
      <c r="A1744" s="4">
        <v>44539</v>
      </c>
      <c r="B1744">
        <v>-3.2800000000000003E-2</v>
      </c>
      <c r="C1744" s="6">
        <f>BT[[#This Row],[Variaz]]/100</f>
        <v>-3.28E-4</v>
      </c>
      <c r="D1744" s="10">
        <f>AUM[[#This Row],[ Etica Obbligazionario Breve Termine]]</f>
        <v>367184811.02999997</v>
      </c>
      <c r="E1744" s="10">
        <f>D1743*BT[[#This Row],[Variazione percentuale]]</f>
        <v>-120500.09469343998</v>
      </c>
      <c r="F1744" s="11">
        <f>BT[[#This Row],[AUM]]-D1743</f>
        <v>-193526.44999998808</v>
      </c>
      <c r="G1744" s="11">
        <f>BT[[#This Row],[∆ AUM]]-BT[[#This Row],[effetto mercato]]</f>
        <v>-73026.355306548096</v>
      </c>
    </row>
    <row r="1745" spans="1:7">
      <c r="A1745" s="4">
        <v>44540</v>
      </c>
      <c r="B1745">
        <v>1.6400000000000001E-2</v>
      </c>
      <c r="C1745" s="6">
        <f>BT[[#This Row],[Variaz]]/100</f>
        <v>1.64E-4</v>
      </c>
      <c r="D1745" s="10">
        <f>AUM[[#This Row],[ Etica Obbligazionario Breve Termine]]</f>
        <v>367852450.12</v>
      </c>
      <c r="E1745" s="10">
        <f>D1744*BT[[#This Row],[Variazione percentuale]]</f>
        <v>60218.309008919998</v>
      </c>
      <c r="F1745" s="11">
        <f>BT[[#This Row],[AUM]]-D1744</f>
        <v>667639.09000003338</v>
      </c>
      <c r="G1745" s="11">
        <f>BT[[#This Row],[∆ AUM]]-BT[[#This Row],[effetto mercato]]</f>
        <v>607420.7809911134</v>
      </c>
    </row>
    <row r="1746" spans="1:7">
      <c r="A1746" s="4">
        <v>44543</v>
      </c>
      <c r="B1746">
        <v>3.2800000000000003E-2</v>
      </c>
      <c r="C1746" s="6">
        <f>BT[[#This Row],[Variaz]]/100</f>
        <v>3.28E-4</v>
      </c>
      <c r="D1746" s="10">
        <f>AUM[[#This Row],[ Etica Obbligazionario Breve Termine]]</f>
        <v>367387139.86000001</v>
      </c>
      <c r="E1746" s="10">
        <f>D1745*BT[[#This Row],[Variazione percentuale]]</f>
        <v>120655.60363936001</v>
      </c>
      <c r="F1746" s="11">
        <f>BT[[#This Row],[AUM]]-D1745</f>
        <v>-465310.25999999046</v>
      </c>
      <c r="G1746" s="11">
        <f>BT[[#This Row],[∆ AUM]]-BT[[#This Row],[effetto mercato]]</f>
        <v>-585965.86363935051</v>
      </c>
    </row>
    <row r="1747" spans="1:7">
      <c r="A1747" s="4">
        <v>44544</v>
      </c>
      <c r="B1747">
        <v>-3.2800000000000003E-2</v>
      </c>
      <c r="C1747" s="6">
        <f>BT[[#This Row],[Variaz]]/100</f>
        <v>-3.28E-4</v>
      </c>
      <c r="D1747" s="10">
        <f>AUM[[#This Row],[ Etica Obbligazionario Breve Termine]]</f>
        <v>367240813.81</v>
      </c>
      <c r="E1747" s="10">
        <f>D1746*BT[[#This Row],[Variazione percentuale]]</f>
        <v>-120502.98187408001</v>
      </c>
      <c r="F1747" s="11">
        <f>BT[[#This Row],[AUM]]-D1746</f>
        <v>-146326.05000001192</v>
      </c>
      <c r="G1747" s="11">
        <f>BT[[#This Row],[∆ AUM]]-BT[[#This Row],[effetto mercato]]</f>
        <v>-25823.06812593191</v>
      </c>
    </row>
    <row r="1748" spans="1:7">
      <c r="A1748" s="4">
        <v>44545</v>
      </c>
      <c r="B1748">
        <v>0</v>
      </c>
      <c r="C1748" s="6">
        <f>BT[[#This Row],[Variaz]]/100</f>
        <v>0</v>
      </c>
      <c r="D1748" s="10">
        <f>AUM[[#This Row],[ Etica Obbligazionario Breve Termine]]</f>
        <v>367197466.30999994</v>
      </c>
      <c r="E1748" s="10">
        <f>D1747*BT[[#This Row],[Variazione percentuale]]</f>
        <v>0</v>
      </c>
      <c r="F1748" s="11">
        <f>BT[[#This Row],[AUM]]-D1747</f>
        <v>-43347.500000059605</v>
      </c>
      <c r="G1748" s="11">
        <f>BT[[#This Row],[∆ AUM]]-BT[[#This Row],[effetto mercato]]</f>
        <v>-43347.500000059605</v>
      </c>
    </row>
    <row r="1749" spans="1:7">
      <c r="A1749" s="4">
        <v>44546</v>
      </c>
      <c r="B1749">
        <v>-3.2800000000000003E-2</v>
      </c>
      <c r="C1749" s="6">
        <f>BT[[#This Row],[Variaz]]/100</f>
        <v>-3.28E-4</v>
      </c>
      <c r="D1749" s="10">
        <f>AUM[[#This Row],[ Etica Obbligazionario Breve Termine]]</f>
        <v>367714947.61000001</v>
      </c>
      <c r="E1749" s="10">
        <f>D1748*BT[[#This Row],[Variazione percentuale]]</f>
        <v>-120440.76894967999</v>
      </c>
      <c r="F1749" s="11">
        <f>BT[[#This Row],[AUM]]-D1748</f>
        <v>517481.30000007153</v>
      </c>
      <c r="G1749" s="11">
        <f>BT[[#This Row],[∆ AUM]]-BT[[#This Row],[effetto mercato]]</f>
        <v>637922.06894975156</v>
      </c>
    </row>
    <row r="1750" spans="1:7">
      <c r="A1750" s="4">
        <v>44547</v>
      </c>
      <c r="B1750">
        <v>4.9200000000000001E-2</v>
      </c>
      <c r="C1750" s="6">
        <f>BT[[#This Row],[Variaz]]/100</f>
        <v>4.9200000000000003E-4</v>
      </c>
      <c r="D1750" s="10">
        <f>AUM[[#This Row],[ Etica Obbligazionario Breve Termine]]</f>
        <v>365814469.64999998</v>
      </c>
      <c r="E1750" s="10">
        <f>D1749*BT[[#This Row],[Variazione percentuale]]</f>
        <v>180915.75422412003</v>
      </c>
      <c r="F1750" s="11">
        <f>BT[[#This Row],[AUM]]-D1749</f>
        <v>-1900477.9600000381</v>
      </c>
      <c r="G1750" s="11">
        <f>BT[[#This Row],[∆ AUM]]-BT[[#This Row],[effetto mercato]]</f>
        <v>-2081393.7142241581</v>
      </c>
    </row>
    <row r="1751" spans="1:7">
      <c r="A1751" s="4">
        <v>44550</v>
      </c>
      <c r="B1751">
        <v>-1.6400000000000001E-2</v>
      </c>
      <c r="C1751" s="6">
        <f>BT[[#This Row],[Variaz]]/100</f>
        <v>-1.64E-4</v>
      </c>
      <c r="D1751" s="10">
        <f>AUM[[#This Row],[ Etica Obbligazionario Breve Termine]]</f>
        <v>364921896</v>
      </c>
      <c r="E1751" s="10">
        <f>D1750*BT[[#This Row],[Variazione percentuale]]</f>
        <v>-59993.573022599994</v>
      </c>
      <c r="F1751" s="11">
        <f>BT[[#This Row],[AUM]]-D1750</f>
        <v>-892573.64999997616</v>
      </c>
      <c r="G1751" s="11">
        <f>BT[[#This Row],[∆ AUM]]-BT[[#This Row],[effetto mercato]]</f>
        <v>-832580.07697737613</v>
      </c>
    </row>
    <row r="1752" spans="1:7">
      <c r="A1752" s="4">
        <v>44551</v>
      </c>
      <c r="B1752">
        <v>-4.9200000000000001E-2</v>
      </c>
      <c r="C1752" s="6">
        <f>BT[[#This Row],[Variaz]]/100</f>
        <v>-4.9200000000000003E-4</v>
      </c>
      <c r="D1752" s="10">
        <f>AUM[[#This Row],[ Etica Obbligazionario Breve Termine]]</f>
        <v>364905331.62</v>
      </c>
      <c r="E1752" s="10">
        <f>D1751*BT[[#This Row],[Variazione percentuale]]</f>
        <v>-179541.57283200001</v>
      </c>
      <c r="F1752" s="11">
        <f>BT[[#This Row],[AUM]]-D1751</f>
        <v>-16564.379999995232</v>
      </c>
      <c r="G1752" s="11">
        <f>BT[[#This Row],[∆ AUM]]-BT[[#This Row],[effetto mercato]]</f>
        <v>162977.19283200477</v>
      </c>
    </row>
    <row r="1753" spans="1:7">
      <c r="A1753" s="4">
        <v>44552</v>
      </c>
      <c r="B1753">
        <v>-1.6400000000000001E-2</v>
      </c>
      <c r="C1753" s="6">
        <f>BT[[#This Row],[Variaz]]/100</f>
        <v>-1.64E-4</v>
      </c>
      <c r="D1753" s="10">
        <f>AUM[[#This Row],[ Etica Obbligazionario Breve Termine]]</f>
        <v>365121976.16000003</v>
      </c>
      <c r="E1753" s="10">
        <f>D1752*BT[[#This Row],[Variazione percentuale]]</f>
        <v>-59844.474385680005</v>
      </c>
      <c r="F1753" s="11">
        <f>BT[[#This Row],[AUM]]-D1752</f>
        <v>216644.54000002146</v>
      </c>
      <c r="G1753" s="11">
        <f>BT[[#This Row],[∆ AUM]]-BT[[#This Row],[effetto mercato]]</f>
        <v>276489.01438570145</v>
      </c>
    </row>
    <row r="1754" spans="1:7">
      <c r="A1754" s="4">
        <v>44553</v>
      </c>
      <c r="B1754">
        <v>-8.2000000000000003E-2</v>
      </c>
      <c r="C1754" s="6">
        <f>BT[[#This Row],[Variaz]]/100</f>
        <v>-8.1999999999999998E-4</v>
      </c>
      <c r="D1754" s="10">
        <f>AUM[[#This Row],[ Etica Obbligazionario Breve Termine]]</f>
        <v>365437829.12</v>
      </c>
      <c r="E1754" s="10">
        <f>D1753*BT[[#This Row],[Variazione percentuale]]</f>
        <v>-299400.02045120002</v>
      </c>
      <c r="F1754" s="11">
        <f>BT[[#This Row],[AUM]]-D1753</f>
        <v>315852.95999997854</v>
      </c>
      <c r="G1754" s="11">
        <f>BT[[#This Row],[∆ AUM]]-BT[[#This Row],[effetto mercato]]</f>
        <v>615252.9804511785</v>
      </c>
    </row>
    <row r="1755" spans="1:7">
      <c r="A1755" s="4">
        <v>44557</v>
      </c>
      <c r="B1755">
        <v>-3.2800000000000003E-2</v>
      </c>
      <c r="C1755" s="6">
        <f>BT[[#This Row],[Variaz]]/100</f>
        <v>-3.28E-4</v>
      </c>
      <c r="D1755" s="10">
        <f>AUM[[#This Row],[ Etica Obbligazionario Breve Termine]]</f>
        <v>365183756.15999997</v>
      </c>
      <c r="E1755" s="10">
        <f>D1754*BT[[#This Row],[Variazione percentuale]]</f>
        <v>-119863.60795136</v>
      </c>
      <c r="F1755" s="11">
        <f>BT[[#This Row],[AUM]]-D1754</f>
        <v>-254072.96000003815</v>
      </c>
      <c r="G1755" s="11">
        <f>BT[[#This Row],[∆ AUM]]-BT[[#This Row],[effetto mercato]]</f>
        <v>-134209.35204867815</v>
      </c>
    </row>
    <row r="1756" spans="1:7">
      <c r="A1756" s="4">
        <v>44558</v>
      </c>
      <c r="B1756">
        <v>1.6400000000000001E-2</v>
      </c>
      <c r="C1756" s="6">
        <f>BT[[#This Row],[Variaz]]/100</f>
        <v>1.64E-4</v>
      </c>
      <c r="D1756" s="10">
        <f>AUM[[#This Row],[ Etica Obbligazionario Breve Termine]]</f>
        <v>365262973.92000002</v>
      </c>
      <c r="E1756" s="10">
        <f>D1755*BT[[#This Row],[Variazione percentuale]]</f>
        <v>59890.136010239992</v>
      </c>
      <c r="F1756" s="11">
        <f>BT[[#This Row],[AUM]]-D1755</f>
        <v>79217.760000050068</v>
      </c>
      <c r="G1756" s="11">
        <f>BT[[#This Row],[∆ AUM]]-BT[[#This Row],[effetto mercato]]</f>
        <v>19327.623989810076</v>
      </c>
    </row>
    <row r="1757" spans="1:7">
      <c r="A1757" s="4">
        <v>44559</v>
      </c>
      <c r="B1757">
        <v>-3.2899999999999999E-2</v>
      </c>
      <c r="C1757" s="6">
        <f>BT[[#This Row],[Variaz]]/100</f>
        <v>-3.2899999999999997E-4</v>
      </c>
      <c r="D1757" s="10">
        <f>AUM[[#This Row],[ Etica Obbligazionario Breve Termine]]</f>
        <v>365366093.77999997</v>
      </c>
      <c r="E1757" s="10">
        <f>D1756*BT[[#This Row],[Variazione percentuale]]</f>
        <v>-120171.51841968</v>
      </c>
      <c r="F1757" s="11">
        <f>BT[[#This Row],[AUM]]-D1756</f>
        <v>103119.8599999547</v>
      </c>
      <c r="G1757" s="11">
        <f>BT[[#This Row],[∆ AUM]]-BT[[#This Row],[effetto mercato]]</f>
        <v>223291.37841963471</v>
      </c>
    </row>
    <row r="1758" spans="1:7">
      <c r="A1758" s="4">
        <v>44560</v>
      </c>
      <c r="B1758">
        <v>-1.6400000000000001E-2</v>
      </c>
      <c r="C1758" s="6">
        <f>BT[[#This Row],[Variaz]]/100</f>
        <v>-1.64E-4</v>
      </c>
      <c r="D1758" s="10">
        <f>AUM[[#This Row],[ Etica Obbligazionario Breve Termine]]</f>
        <v>365526197.73000002</v>
      </c>
      <c r="E1758" s="10">
        <f>D1757*BT[[#This Row],[Variazione percentuale]]</f>
        <v>-59920.039379919996</v>
      </c>
      <c r="F1758" s="11">
        <f>BT[[#This Row],[AUM]]-D1757</f>
        <v>160103.95000004768</v>
      </c>
      <c r="G1758" s="11">
        <f>BT[[#This Row],[∆ AUM]]-BT[[#This Row],[effetto mercato]]</f>
        <v>220023.98937996768</v>
      </c>
    </row>
    <row r="1759" spans="1:7">
      <c r="A1759" s="4">
        <v>44561</v>
      </c>
      <c r="B1759">
        <v>1.6400000000000001E-2</v>
      </c>
      <c r="C1759" s="6">
        <f>BT[[#This Row],[Variaz]]/100</f>
        <v>1.64E-4</v>
      </c>
      <c r="D1759" s="10">
        <f>AUM[[#This Row],[ Etica Obbligazionario Breve Termine]]</f>
        <v>365641714.80000001</v>
      </c>
      <c r="E1759" s="10">
        <f>D1758*BT[[#This Row],[Variazione percentuale]]</f>
        <v>59946.296427720001</v>
      </c>
      <c r="F1759" s="11">
        <f>BT[[#This Row],[AUM]]-D1758</f>
        <v>115517.06999999285</v>
      </c>
      <c r="G1759" s="11">
        <f>BT[[#This Row],[∆ AUM]]-BT[[#This Row],[effetto mercato]]</f>
        <v>55570.773572272847</v>
      </c>
    </row>
    <row r="1760" spans="1:7">
      <c r="A1760" s="4">
        <v>44564</v>
      </c>
      <c r="B1760">
        <v>-1.6400000000000001E-2</v>
      </c>
      <c r="C1760" s="6">
        <f>BT[[#This Row],[Variaz]]/100</f>
        <v>-1.64E-4</v>
      </c>
      <c r="D1760" s="10">
        <f>AUM[[#This Row],[ Etica Obbligazionario Breve Termine]]</f>
        <v>365506920.33000004</v>
      </c>
      <c r="E1760" s="10">
        <f>D1759*BT[[#This Row],[Variazione percentuale]]</f>
        <v>-59965.2412272</v>
      </c>
      <c r="F1760" s="11">
        <f>BT[[#This Row],[AUM]]-D1759</f>
        <v>-134794.46999996901</v>
      </c>
      <c r="G1760" s="11">
        <f>BT[[#This Row],[∆ AUM]]-BT[[#This Row],[effetto mercato]]</f>
        <v>-74829.228772769013</v>
      </c>
    </row>
    <row r="1761" spans="1:7">
      <c r="A1761" s="4">
        <v>44565</v>
      </c>
      <c r="B1761">
        <v>0</v>
      </c>
      <c r="C1761" s="6">
        <f>BT[[#This Row],[Variaz]]/100</f>
        <v>0</v>
      </c>
      <c r="D1761" s="10">
        <f>AUM[[#This Row],[ Etica Obbligazionario Breve Termine]]</f>
        <v>365538924.72000003</v>
      </c>
      <c r="E1761" s="10">
        <f>D1760*BT[[#This Row],[Variazione percentuale]]</f>
        <v>0</v>
      </c>
      <c r="F1761" s="11">
        <f>BT[[#This Row],[AUM]]-D1760</f>
        <v>32004.389999985695</v>
      </c>
      <c r="G1761" s="11">
        <f>BT[[#This Row],[∆ AUM]]-BT[[#This Row],[effetto mercato]]</f>
        <v>32004.389999985695</v>
      </c>
    </row>
    <row r="1762" spans="1:7">
      <c r="A1762" s="4">
        <v>44566</v>
      </c>
      <c r="B1762">
        <v>0</v>
      </c>
      <c r="C1762" s="6">
        <f>BT[[#This Row],[Variaz]]/100</f>
        <v>0</v>
      </c>
      <c r="D1762" s="10">
        <f>AUM[[#This Row],[ Etica Obbligazionario Breve Termine]]</f>
        <v>365898959.06999999</v>
      </c>
      <c r="E1762" s="10">
        <f>D1761*BT[[#This Row],[Variazione percentuale]]</f>
        <v>0</v>
      </c>
      <c r="F1762" s="11">
        <f>BT[[#This Row],[AUM]]-D1761</f>
        <v>360034.34999996424</v>
      </c>
      <c r="G1762" s="11">
        <f>BT[[#This Row],[∆ AUM]]-BT[[#This Row],[effetto mercato]]</f>
        <v>360034.34999996424</v>
      </c>
    </row>
    <row r="1763" spans="1:7">
      <c r="A1763" s="4">
        <v>44568</v>
      </c>
      <c r="B1763">
        <v>-4.9299999999999997E-2</v>
      </c>
      <c r="C1763" s="6">
        <f>BT[[#This Row],[Variaz]]/100</f>
        <v>-4.9299999999999995E-4</v>
      </c>
      <c r="D1763" s="10">
        <f>AUM[[#This Row],[ Etica Obbligazionario Breve Termine]]</f>
        <v>365562982.29999995</v>
      </c>
      <c r="E1763" s="10">
        <f>D1762*BT[[#This Row],[Variazione percentuale]]</f>
        <v>-180388.18682150997</v>
      </c>
      <c r="F1763" s="11">
        <f>BT[[#This Row],[AUM]]-D1762</f>
        <v>-335976.77000004053</v>
      </c>
      <c r="G1763" s="11">
        <f>BT[[#This Row],[∆ AUM]]-BT[[#This Row],[effetto mercato]]</f>
        <v>-155588.58317853056</v>
      </c>
    </row>
    <row r="1764" spans="1:7">
      <c r="A1764" s="4">
        <v>44571</v>
      </c>
      <c r="B1764">
        <v>1.6400000000000001E-2</v>
      </c>
      <c r="C1764" s="6">
        <f>BT[[#This Row],[Variaz]]/100</f>
        <v>1.64E-4</v>
      </c>
      <c r="D1764" s="10">
        <f>AUM[[#This Row],[ Etica Obbligazionario Breve Termine]]</f>
        <v>365382407.25999999</v>
      </c>
      <c r="E1764" s="10">
        <f>D1763*BT[[#This Row],[Variazione percentuale]]</f>
        <v>59952.329097199996</v>
      </c>
      <c r="F1764" s="11">
        <f>BT[[#This Row],[AUM]]-D1763</f>
        <v>-180575.03999996185</v>
      </c>
      <c r="G1764" s="11">
        <f>BT[[#This Row],[∆ AUM]]-BT[[#This Row],[effetto mercato]]</f>
        <v>-240527.36909716186</v>
      </c>
    </row>
    <row r="1765" spans="1:7">
      <c r="A1765" s="4">
        <v>44572</v>
      </c>
      <c r="B1765">
        <v>-1.6400000000000001E-2</v>
      </c>
      <c r="C1765" s="6">
        <f>BT[[#This Row],[Variaz]]/100</f>
        <v>-1.64E-4</v>
      </c>
      <c r="D1765" s="10">
        <f>AUM[[#This Row],[ Etica Obbligazionario Breve Termine]]</f>
        <v>365441708.78000003</v>
      </c>
      <c r="E1765" s="10">
        <f>D1764*BT[[#This Row],[Variazione percentuale]]</f>
        <v>-59922.714790639999</v>
      </c>
      <c r="F1765" s="11">
        <f>BT[[#This Row],[AUM]]-D1764</f>
        <v>59301.520000040531</v>
      </c>
      <c r="G1765" s="11">
        <f>BT[[#This Row],[∆ AUM]]-BT[[#This Row],[effetto mercato]]</f>
        <v>119224.23479068052</v>
      </c>
    </row>
    <row r="1766" spans="1:7">
      <c r="A1766" s="4">
        <v>44573</v>
      </c>
      <c r="B1766">
        <v>3.2899999999999999E-2</v>
      </c>
      <c r="C1766" s="6">
        <f>BT[[#This Row],[Variaz]]/100</f>
        <v>3.2899999999999997E-4</v>
      </c>
      <c r="D1766" s="10">
        <f>AUM[[#This Row],[ Etica Obbligazionario Breve Termine]]</f>
        <v>365372915.98000002</v>
      </c>
      <c r="E1766" s="10">
        <f>D1765*BT[[#This Row],[Variazione percentuale]]</f>
        <v>120230.32218862</v>
      </c>
      <c r="F1766" s="11">
        <f>BT[[#This Row],[AUM]]-D1765</f>
        <v>-68792.800000011921</v>
      </c>
      <c r="G1766" s="11">
        <f>BT[[#This Row],[∆ AUM]]-BT[[#This Row],[effetto mercato]]</f>
        <v>-189023.12218863191</v>
      </c>
    </row>
    <row r="1767" spans="1:7">
      <c r="A1767" s="4">
        <v>44574</v>
      </c>
      <c r="B1767">
        <v>0</v>
      </c>
      <c r="C1767" s="6">
        <f>BT[[#This Row],[Variaz]]/100</f>
        <v>0</v>
      </c>
      <c r="D1767" s="10">
        <f>AUM[[#This Row],[ Etica Obbligazionario Breve Termine]]</f>
        <v>365362090.84000003</v>
      </c>
      <c r="E1767" s="10">
        <f>D1766*BT[[#This Row],[Variazione percentuale]]</f>
        <v>0</v>
      </c>
      <c r="F1767" s="11">
        <f>BT[[#This Row],[AUM]]-D1766</f>
        <v>-10825.139999985695</v>
      </c>
      <c r="G1767" s="11">
        <f>BT[[#This Row],[∆ AUM]]-BT[[#This Row],[effetto mercato]]</f>
        <v>-10825.139999985695</v>
      </c>
    </row>
    <row r="1768" spans="1:7">
      <c r="A1768" s="4">
        <v>44575</v>
      </c>
      <c r="B1768">
        <v>-3.2899999999999999E-2</v>
      </c>
      <c r="C1768" s="6">
        <f>BT[[#This Row],[Variaz]]/100</f>
        <v>-3.2899999999999997E-4</v>
      </c>
      <c r="D1768" s="10">
        <f>AUM[[#This Row],[ Etica Obbligazionario Breve Termine]]</f>
        <v>375144970.84000003</v>
      </c>
      <c r="E1768" s="10">
        <f>D1767*BT[[#This Row],[Variazione percentuale]]</f>
        <v>-120204.12788636</v>
      </c>
      <c r="F1768" s="11">
        <f>BT[[#This Row],[AUM]]-D1767</f>
        <v>9782880</v>
      </c>
      <c r="G1768" s="11">
        <f>BT[[#This Row],[∆ AUM]]-BT[[#This Row],[effetto mercato]]</f>
        <v>9903084.1278863605</v>
      </c>
    </row>
    <row r="1769" spans="1:7">
      <c r="A1769" s="4">
        <v>44578</v>
      </c>
      <c r="B1769">
        <v>-1.6400000000000001E-2</v>
      </c>
      <c r="C1769" s="6">
        <f>BT[[#This Row],[Variaz]]/100</f>
        <v>-1.64E-4</v>
      </c>
      <c r="D1769" s="10">
        <f>AUM[[#This Row],[ Etica Obbligazionario Breve Termine]]</f>
        <v>375122440.28999996</v>
      </c>
      <c r="E1769" s="10">
        <f>D1768*BT[[#This Row],[Variazione percentuale]]</f>
        <v>-61523.775217760005</v>
      </c>
      <c r="F1769" s="11">
        <f>BT[[#This Row],[AUM]]-D1768</f>
        <v>-22530.550000071526</v>
      </c>
      <c r="G1769" s="11">
        <f>BT[[#This Row],[∆ AUM]]-BT[[#This Row],[effetto mercato]]</f>
        <v>38993.225217688479</v>
      </c>
    </row>
    <row r="1770" spans="1:7">
      <c r="A1770" s="4">
        <v>44579</v>
      </c>
      <c r="B1770">
        <v>0</v>
      </c>
      <c r="C1770" s="6">
        <f>BT[[#This Row],[Variaz]]/100</f>
        <v>0</v>
      </c>
      <c r="D1770" s="10">
        <f>AUM[[#This Row],[ Etica Obbligazionario Breve Termine]]</f>
        <v>375222133.64999998</v>
      </c>
      <c r="E1770" s="10">
        <f>D1769*BT[[#This Row],[Variazione percentuale]]</f>
        <v>0</v>
      </c>
      <c r="F1770" s="11">
        <f>BT[[#This Row],[AUM]]-D1769</f>
        <v>99693.360000014305</v>
      </c>
      <c r="G1770" s="11">
        <f>BT[[#This Row],[∆ AUM]]-BT[[#This Row],[effetto mercato]]</f>
        <v>99693.360000014305</v>
      </c>
    </row>
    <row r="1771" spans="1:7">
      <c r="A1771" s="4">
        <v>44580</v>
      </c>
      <c r="B1771">
        <v>-1.6400000000000001E-2</v>
      </c>
      <c r="C1771" s="6">
        <f>BT[[#This Row],[Variaz]]/100</f>
        <v>-1.64E-4</v>
      </c>
      <c r="D1771" s="10">
        <f>AUM[[#This Row],[ Etica Obbligazionario Breve Termine]]</f>
        <v>373607425.82999998</v>
      </c>
      <c r="E1771" s="10">
        <f>D1770*BT[[#This Row],[Variazione percentuale]]</f>
        <v>-61536.429918599999</v>
      </c>
      <c r="F1771" s="11">
        <f>BT[[#This Row],[AUM]]-D1770</f>
        <v>-1614707.8199999928</v>
      </c>
      <c r="G1771" s="11">
        <f>BT[[#This Row],[∆ AUM]]-BT[[#This Row],[effetto mercato]]</f>
        <v>-1553171.3900813928</v>
      </c>
    </row>
    <row r="1772" spans="1:7">
      <c r="A1772" s="4">
        <v>44581</v>
      </c>
      <c r="B1772">
        <v>0</v>
      </c>
      <c r="C1772" s="6">
        <f>BT[[#This Row],[Variaz]]/100</f>
        <v>0</v>
      </c>
      <c r="D1772" s="10">
        <f>AUM[[#This Row],[ Etica Obbligazionario Breve Termine]]</f>
        <v>373728750.33999997</v>
      </c>
      <c r="E1772" s="10">
        <f>D1771*BT[[#This Row],[Variazione percentuale]]</f>
        <v>0</v>
      </c>
      <c r="F1772" s="11">
        <f>BT[[#This Row],[AUM]]-D1771</f>
        <v>121324.50999999046</v>
      </c>
      <c r="G1772" s="11">
        <f>BT[[#This Row],[∆ AUM]]-BT[[#This Row],[effetto mercato]]</f>
        <v>121324.50999999046</v>
      </c>
    </row>
    <row r="1773" spans="1:7">
      <c r="A1773" s="4">
        <v>44582</v>
      </c>
      <c r="B1773">
        <v>1.6400000000000001E-2</v>
      </c>
      <c r="C1773" s="6">
        <f>BT[[#This Row],[Variaz]]/100</f>
        <v>1.64E-4</v>
      </c>
      <c r="D1773" s="10">
        <f>AUM[[#This Row],[ Etica Obbligazionario Breve Termine]]</f>
        <v>373602984.63</v>
      </c>
      <c r="E1773" s="10">
        <f>D1772*BT[[#This Row],[Variazione percentuale]]</f>
        <v>61291.515055759999</v>
      </c>
      <c r="F1773" s="11">
        <f>BT[[#This Row],[AUM]]-D1772</f>
        <v>-125765.70999997854</v>
      </c>
      <c r="G1773" s="11">
        <f>BT[[#This Row],[∆ AUM]]-BT[[#This Row],[effetto mercato]]</f>
        <v>-187057.22505573853</v>
      </c>
    </row>
    <row r="1774" spans="1:7">
      <c r="A1774" s="4">
        <v>44585</v>
      </c>
      <c r="B1774">
        <v>0</v>
      </c>
      <c r="C1774" s="6">
        <f>BT[[#This Row],[Variaz]]/100</f>
        <v>0</v>
      </c>
      <c r="D1774" s="10">
        <f>AUM[[#This Row],[ Etica Obbligazionario Breve Termine]]</f>
        <v>373349432.01999998</v>
      </c>
      <c r="E1774" s="10">
        <f>D1773*BT[[#This Row],[Variazione percentuale]]</f>
        <v>0</v>
      </c>
      <c r="F1774" s="11">
        <f>BT[[#This Row],[AUM]]-D1773</f>
        <v>-253552.61000001431</v>
      </c>
      <c r="G1774" s="11">
        <f>BT[[#This Row],[∆ AUM]]-BT[[#This Row],[effetto mercato]]</f>
        <v>-253552.61000001431</v>
      </c>
    </row>
    <row r="1775" spans="1:7">
      <c r="A1775" s="4">
        <v>44586</v>
      </c>
      <c r="B1775">
        <v>0</v>
      </c>
      <c r="C1775" s="6">
        <f>BT[[#This Row],[Variaz]]/100</f>
        <v>0</v>
      </c>
      <c r="D1775" s="10">
        <f>AUM[[#This Row],[ Etica Obbligazionario Breve Termine]]</f>
        <v>373210535.38</v>
      </c>
      <c r="E1775" s="10">
        <f>D1774*BT[[#This Row],[Variazione percentuale]]</f>
        <v>0</v>
      </c>
      <c r="F1775" s="11">
        <f>BT[[#This Row],[AUM]]-D1774</f>
        <v>-138896.63999998569</v>
      </c>
      <c r="G1775" s="11">
        <f>BT[[#This Row],[∆ AUM]]-BT[[#This Row],[effetto mercato]]</f>
        <v>-138896.63999998569</v>
      </c>
    </row>
    <row r="1776" spans="1:7">
      <c r="A1776" s="4">
        <v>44587</v>
      </c>
      <c r="B1776">
        <v>-1.6400000000000001E-2</v>
      </c>
      <c r="C1776" s="6">
        <f>BT[[#This Row],[Variaz]]/100</f>
        <v>-1.64E-4</v>
      </c>
      <c r="D1776" s="10">
        <f>AUM[[#This Row],[ Etica Obbligazionario Breve Termine]]</f>
        <v>372942723.25999999</v>
      </c>
      <c r="E1776" s="10">
        <f>D1775*BT[[#This Row],[Variazione percentuale]]</f>
        <v>-61206.527802320001</v>
      </c>
      <c r="F1776" s="11">
        <f>BT[[#This Row],[AUM]]-D1775</f>
        <v>-267812.12000000477</v>
      </c>
      <c r="G1776" s="11">
        <f>BT[[#This Row],[∆ AUM]]-BT[[#This Row],[effetto mercato]]</f>
        <v>-206605.59219768477</v>
      </c>
    </row>
    <row r="1777" spans="1:7">
      <c r="A1777" s="4">
        <v>44588</v>
      </c>
      <c r="B1777">
        <v>0</v>
      </c>
      <c r="C1777" s="6">
        <f>BT[[#This Row],[Variaz]]/100</f>
        <v>0</v>
      </c>
      <c r="D1777" s="10">
        <f>AUM[[#This Row],[ Etica Obbligazionario Breve Termine]]</f>
        <v>373087748.05000001</v>
      </c>
      <c r="E1777" s="10">
        <f>D1776*BT[[#This Row],[Variazione percentuale]]</f>
        <v>0</v>
      </c>
      <c r="F1777" s="11">
        <f>BT[[#This Row],[AUM]]-D1776</f>
        <v>145024.79000002146</v>
      </c>
      <c r="G1777" s="11">
        <f>BT[[#This Row],[∆ AUM]]-BT[[#This Row],[effetto mercato]]</f>
        <v>145024.79000002146</v>
      </c>
    </row>
    <row r="1778" spans="1:7">
      <c r="A1778" s="4">
        <v>44589</v>
      </c>
      <c r="B1778">
        <v>0</v>
      </c>
      <c r="C1778" s="6">
        <f>BT[[#This Row],[Variaz]]/100</f>
        <v>0</v>
      </c>
      <c r="D1778" s="10">
        <f>AUM[[#This Row],[ Etica Obbligazionario Breve Termine]]</f>
        <v>373047487.30000001</v>
      </c>
      <c r="E1778" s="10">
        <f>D1777*BT[[#This Row],[Variazione percentuale]]</f>
        <v>0</v>
      </c>
      <c r="F1778" s="11">
        <f>BT[[#This Row],[AUM]]-D1777</f>
        <v>-40260.75</v>
      </c>
      <c r="G1778" s="11">
        <f>BT[[#This Row],[∆ AUM]]-BT[[#This Row],[effetto mercato]]</f>
        <v>-40260.75</v>
      </c>
    </row>
    <row r="1779" spans="1:7">
      <c r="A1779" s="4">
        <v>44592</v>
      </c>
      <c r="B1779">
        <v>-1.6400000000000001E-2</v>
      </c>
      <c r="C1779" s="6">
        <f>BT[[#This Row],[Variaz]]/100</f>
        <v>-1.64E-4</v>
      </c>
      <c r="D1779" s="10">
        <f>AUM[[#This Row],[ Etica Obbligazionario Breve Termine]]</f>
        <v>372912336.03999996</v>
      </c>
      <c r="E1779" s="10">
        <f>D1778*BT[[#This Row],[Variazione percentuale]]</f>
        <v>-61179.787917200003</v>
      </c>
      <c r="F1779" s="11">
        <f>BT[[#This Row],[AUM]]-D1778</f>
        <v>-135151.26000005007</v>
      </c>
      <c r="G1779" s="11">
        <f>BT[[#This Row],[∆ AUM]]-BT[[#This Row],[effetto mercato]]</f>
        <v>-73971.472082850058</v>
      </c>
    </row>
    <row r="1780" spans="1:7">
      <c r="A1780" s="4">
        <v>44593</v>
      </c>
      <c r="B1780">
        <v>-4.9399999999999999E-2</v>
      </c>
      <c r="C1780" s="6">
        <f>BT[[#This Row],[Variaz]]/100</f>
        <v>-4.9399999999999997E-4</v>
      </c>
      <c r="D1780" s="10">
        <f>AUM[[#This Row],[ Etica Obbligazionario Breve Termine]]</f>
        <v>372747995.37</v>
      </c>
      <c r="E1780" s="10">
        <f>D1779*BT[[#This Row],[Variazione percentuale]]</f>
        <v>-184218.69400375997</v>
      </c>
      <c r="F1780" s="11">
        <f>BT[[#This Row],[AUM]]-D1779</f>
        <v>-164340.66999995708</v>
      </c>
      <c r="G1780" s="11">
        <f>BT[[#This Row],[∆ AUM]]-BT[[#This Row],[effetto mercato]]</f>
        <v>19878.024003802886</v>
      </c>
    </row>
    <row r="1781" spans="1:7">
      <c r="A1781" s="4">
        <v>44594</v>
      </c>
      <c r="B1781">
        <v>-3.2899999999999999E-2</v>
      </c>
      <c r="C1781" s="6">
        <f>BT[[#This Row],[Variaz]]/100</f>
        <v>-3.2899999999999997E-4</v>
      </c>
      <c r="D1781" s="10">
        <f>AUM[[#This Row],[ Etica Obbligazionario Breve Termine]]</f>
        <v>372706479.77999997</v>
      </c>
      <c r="E1781" s="10">
        <f>D1780*BT[[#This Row],[Variazione percentuale]]</f>
        <v>-122634.09047672999</v>
      </c>
      <c r="F1781" s="11">
        <f>BT[[#This Row],[AUM]]-D1780</f>
        <v>-41515.590000033379</v>
      </c>
      <c r="G1781" s="11">
        <f>BT[[#This Row],[∆ AUM]]-BT[[#This Row],[effetto mercato]]</f>
        <v>81118.500476696616</v>
      </c>
    </row>
    <row r="1782" spans="1:7">
      <c r="A1782" s="4">
        <v>44595</v>
      </c>
      <c r="B1782">
        <v>-0.247</v>
      </c>
      <c r="C1782" s="6">
        <f>BT[[#This Row],[Variaz]]/100</f>
        <v>-2.47E-3</v>
      </c>
      <c r="D1782" s="10">
        <f>AUM[[#This Row],[ Etica Obbligazionario Breve Termine]]</f>
        <v>371922873.92000002</v>
      </c>
      <c r="E1782" s="10">
        <f>D1781*BT[[#This Row],[Variazione percentuale]]</f>
        <v>-920585.00505659997</v>
      </c>
      <c r="F1782" s="11">
        <f>BT[[#This Row],[AUM]]-D1781</f>
        <v>-783605.8599999547</v>
      </c>
      <c r="G1782" s="11">
        <f>BT[[#This Row],[∆ AUM]]-BT[[#This Row],[effetto mercato]]</f>
        <v>136979.14505664527</v>
      </c>
    </row>
    <row r="1783" spans="1:7">
      <c r="A1783" s="4">
        <v>44596</v>
      </c>
      <c r="B1783">
        <v>-0.18149999999999999</v>
      </c>
      <c r="C1783" s="6">
        <f>BT[[#This Row],[Variaz]]/100</f>
        <v>-1.815E-3</v>
      </c>
      <c r="D1783" s="10">
        <f>AUM[[#This Row],[ Etica Obbligazionario Breve Termine]]</f>
        <v>371352516.19</v>
      </c>
      <c r="E1783" s="10">
        <f>D1782*BT[[#This Row],[Variazione percentuale]]</f>
        <v>-675040.01616480004</v>
      </c>
      <c r="F1783" s="11">
        <f>BT[[#This Row],[AUM]]-D1782</f>
        <v>-570357.73000001907</v>
      </c>
      <c r="G1783" s="11">
        <f>BT[[#This Row],[∆ AUM]]-BT[[#This Row],[effetto mercato]]</f>
        <v>104682.28616478096</v>
      </c>
    </row>
    <row r="1784" spans="1:7">
      <c r="A1784" s="4">
        <v>44599</v>
      </c>
      <c r="B1784">
        <v>-1.6500000000000001E-2</v>
      </c>
      <c r="C1784" s="6">
        <f>BT[[#This Row],[Variaz]]/100</f>
        <v>-1.65E-4</v>
      </c>
      <c r="D1784" s="10">
        <f>AUM[[#This Row],[ Etica Obbligazionario Breve Termine]]</f>
        <v>370849389.27999997</v>
      </c>
      <c r="E1784" s="10">
        <f>D1783*BT[[#This Row],[Variazione percentuale]]</f>
        <v>-61273.165171349996</v>
      </c>
      <c r="F1784" s="11">
        <f>BT[[#This Row],[AUM]]-D1783</f>
        <v>-503126.91000002623</v>
      </c>
      <c r="G1784" s="11">
        <f>BT[[#This Row],[∆ AUM]]-BT[[#This Row],[effetto mercato]]</f>
        <v>-441853.74482867622</v>
      </c>
    </row>
    <row r="1785" spans="1:7">
      <c r="A1785" s="4">
        <v>44600</v>
      </c>
      <c r="B1785">
        <v>-1.6500000000000001E-2</v>
      </c>
      <c r="C1785" s="6">
        <f>BT[[#This Row],[Variaz]]/100</f>
        <v>-1.65E-4</v>
      </c>
      <c r="D1785" s="10">
        <f>AUM[[#This Row],[ Etica Obbligazionario Breve Termine]]</f>
        <v>370755235.01999998</v>
      </c>
      <c r="E1785" s="10">
        <f>D1784*BT[[#This Row],[Variazione percentuale]]</f>
        <v>-61190.149231199997</v>
      </c>
      <c r="F1785" s="11">
        <f>BT[[#This Row],[AUM]]-D1784</f>
        <v>-94154.259999990463</v>
      </c>
      <c r="G1785" s="11">
        <f>BT[[#This Row],[∆ AUM]]-BT[[#This Row],[effetto mercato]]</f>
        <v>-32964.110768790466</v>
      </c>
    </row>
    <row r="1786" spans="1:7">
      <c r="A1786" s="4">
        <v>44601</v>
      </c>
      <c r="B1786">
        <v>0.1158</v>
      </c>
      <c r="C1786" s="6">
        <f>BT[[#This Row],[Variaz]]/100</f>
        <v>1.158E-3</v>
      </c>
      <c r="D1786" s="10">
        <f>AUM[[#This Row],[ Etica Obbligazionario Breve Termine]]</f>
        <v>371148509.06999999</v>
      </c>
      <c r="E1786" s="10">
        <f>D1785*BT[[#This Row],[Variazione percentuale]]</f>
        <v>429334.56215315999</v>
      </c>
      <c r="F1786" s="11">
        <f>BT[[#This Row],[AUM]]-D1785</f>
        <v>393274.05000001192</v>
      </c>
      <c r="G1786" s="11">
        <f>BT[[#This Row],[∆ AUM]]-BT[[#This Row],[effetto mercato]]</f>
        <v>-36060.512153148069</v>
      </c>
    </row>
    <row r="1787" spans="1:7">
      <c r="A1787" s="4">
        <v>44602</v>
      </c>
      <c r="B1787">
        <v>-8.2600000000000007E-2</v>
      </c>
      <c r="C1787" s="6">
        <f>BT[[#This Row],[Variaz]]/100</f>
        <v>-8.2600000000000002E-4</v>
      </c>
      <c r="D1787" s="10">
        <f>AUM[[#This Row],[ Etica Obbligazionario Breve Termine]]</f>
        <v>370950659.56999999</v>
      </c>
      <c r="E1787" s="10">
        <f>D1786*BT[[#This Row],[Variazione percentuale]]</f>
        <v>-306568.66849181999</v>
      </c>
      <c r="F1787" s="11">
        <f>BT[[#This Row],[AUM]]-D1786</f>
        <v>-197849.5</v>
      </c>
      <c r="G1787" s="11">
        <f>BT[[#This Row],[∆ AUM]]-BT[[#This Row],[effetto mercato]]</f>
        <v>108719.16849181999</v>
      </c>
    </row>
    <row r="1788" spans="1:7">
      <c r="A1788" s="4">
        <v>44603</v>
      </c>
      <c r="B1788">
        <v>-6.6100000000000006E-2</v>
      </c>
      <c r="C1788" s="6">
        <f>BT[[#This Row],[Variaz]]/100</f>
        <v>-6.6100000000000002E-4</v>
      </c>
      <c r="D1788" s="10">
        <f>AUM[[#This Row],[ Etica Obbligazionario Breve Termine]]</f>
        <v>370852120.36000001</v>
      </c>
      <c r="E1788" s="10">
        <f>D1787*BT[[#This Row],[Variazione percentuale]]</f>
        <v>-245198.38597577001</v>
      </c>
      <c r="F1788" s="11">
        <f>BT[[#This Row],[AUM]]-D1787</f>
        <v>-98539.209999978542</v>
      </c>
      <c r="G1788" s="11">
        <f>BT[[#This Row],[∆ AUM]]-BT[[#This Row],[effetto mercato]]</f>
        <v>146659.17597579147</v>
      </c>
    </row>
    <row r="1789" spans="1:7">
      <c r="A1789" s="4">
        <v>44606</v>
      </c>
      <c r="B1789">
        <v>3.3099999999999997E-2</v>
      </c>
      <c r="C1789" s="6">
        <f>BT[[#This Row],[Variaz]]/100</f>
        <v>3.3099999999999997E-4</v>
      </c>
      <c r="D1789" s="10">
        <f>AUM[[#This Row],[ Etica Obbligazionario Breve Termine]]</f>
        <v>370633497.61000001</v>
      </c>
      <c r="E1789" s="10">
        <f>D1788*BT[[#This Row],[Variazione percentuale]]</f>
        <v>122752.05183915999</v>
      </c>
      <c r="F1789" s="11">
        <f>BT[[#This Row],[AUM]]-D1788</f>
        <v>-218622.75</v>
      </c>
      <c r="G1789" s="11">
        <f>BT[[#This Row],[∆ AUM]]-BT[[#This Row],[effetto mercato]]</f>
        <v>-341374.80183915998</v>
      </c>
    </row>
    <row r="1790" spans="1:7">
      <c r="A1790" s="4">
        <v>44607</v>
      </c>
      <c r="B1790">
        <v>4.9599999999999998E-2</v>
      </c>
      <c r="C1790" s="6">
        <f>BT[[#This Row],[Variaz]]/100</f>
        <v>4.9600000000000002E-4</v>
      </c>
      <c r="D1790" s="10">
        <f>AUM[[#This Row],[ Etica Obbligazionario Breve Termine]]</f>
        <v>370905983.19000006</v>
      </c>
      <c r="E1790" s="10">
        <f>D1789*BT[[#This Row],[Variazione percentuale]]</f>
        <v>183834.21481456002</v>
      </c>
      <c r="F1790" s="11">
        <f>BT[[#This Row],[AUM]]-D1789</f>
        <v>272485.58000004292</v>
      </c>
      <c r="G1790" s="11">
        <f>BT[[#This Row],[∆ AUM]]-BT[[#This Row],[effetto mercato]]</f>
        <v>88651.365185482893</v>
      </c>
    </row>
    <row r="1791" spans="1:7">
      <c r="A1791" s="4">
        <v>44608</v>
      </c>
      <c r="B1791">
        <v>6.6100000000000006E-2</v>
      </c>
      <c r="C1791" s="6">
        <f>BT[[#This Row],[Variaz]]/100</f>
        <v>6.6100000000000002E-4</v>
      </c>
      <c r="D1791" s="10">
        <f>AUM[[#This Row],[ Etica Obbligazionario Breve Termine]]</f>
        <v>372267988.55999994</v>
      </c>
      <c r="E1791" s="10">
        <f>D1790*BT[[#This Row],[Variazione percentuale]]</f>
        <v>245168.85488859005</v>
      </c>
      <c r="F1791" s="11">
        <f>BT[[#This Row],[AUM]]-D1790</f>
        <v>1362005.3699998856</v>
      </c>
      <c r="G1791" s="11">
        <f>BT[[#This Row],[∆ AUM]]-BT[[#This Row],[effetto mercato]]</f>
        <v>1116836.5151112955</v>
      </c>
    </row>
    <row r="1792" spans="1:7">
      <c r="A1792" s="4">
        <v>44609</v>
      </c>
      <c r="B1792">
        <v>9.9099999999999994E-2</v>
      </c>
      <c r="C1792" s="6">
        <f>BT[[#This Row],[Variaz]]/100</f>
        <v>9.9099999999999991E-4</v>
      </c>
      <c r="D1792" s="10">
        <f>AUM[[#This Row],[ Etica Obbligazionario Breve Termine]]</f>
        <v>371208581.44</v>
      </c>
      <c r="E1792" s="10">
        <f>D1791*BT[[#This Row],[Variazione percentuale]]</f>
        <v>368917.57666295994</v>
      </c>
      <c r="F1792" s="11">
        <f>BT[[#This Row],[AUM]]-D1791</f>
        <v>-1059407.1199999452</v>
      </c>
      <c r="G1792" s="11">
        <f>BT[[#This Row],[∆ AUM]]-BT[[#This Row],[effetto mercato]]</f>
        <v>-1428324.6966629052</v>
      </c>
    </row>
    <row r="1793" spans="1:7">
      <c r="A1793" s="4">
        <v>44610</v>
      </c>
      <c r="B1793">
        <v>0</v>
      </c>
      <c r="C1793" s="6">
        <f>BT[[#This Row],[Variaz]]/100</f>
        <v>0</v>
      </c>
      <c r="D1793" s="10">
        <f>AUM[[#This Row],[ Etica Obbligazionario Breve Termine]]</f>
        <v>371184131.14999998</v>
      </c>
      <c r="E1793" s="10">
        <f>D1792*BT[[#This Row],[Variazione percentuale]]</f>
        <v>0</v>
      </c>
      <c r="F1793" s="11">
        <f>BT[[#This Row],[AUM]]-D1792</f>
        <v>-24450.290000021458</v>
      </c>
      <c r="G1793" s="11">
        <f>BT[[#This Row],[∆ AUM]]-BT[[#This Row],[effetto mercato]]</f>
        <v>-24450.290000021458</v>
      </c>
    </row>
    <row r="1794" spans="1:7">
      <c r="A1794" s="4">
        <v>44613</v>
      </c>
      <c r="B1794">
        <v>-4.9500000000000002E-2</v>
      </c>
      <c r="C1794" s="6">
        <f>BT[[#This Row],[Variaz]]/100</f>
        <v>-4.95E-4</v>
      </c>
      <c r="D1794" s="10">
        <f>AUM[[#This Row],[ Etica Obbligazionario Breve Termine]]</f>
        <v>370870977.66000003</v>
      </c>
      <c r="E1794" s="10">
        <f>D1793*BT[[#This Row],[Variazione percentuale]]</f>
        <v>-183736.14491924999</v>
      </c>
      <c r="F1794" s="11">
        <f>BT[[#This Row],[AUM]]-D1793</f>
        <v>-313153.48999994993</v>
      </c>
      <c r="G1794" s="11">
        <f>BT[[#This Row],[∆ AUM]]-BT[[#This Row],[effetto mercato]]</f>
        <v>-129417.34508069995</v>
      </c>
    </row>
    <row r="1795" spans="1:7">
      <c r="A1795" s="4">
        <v>44614</v>
      </c>
      <c r="B1795">
        <v>-1.6500000000000001E-2</v>
      </c>
      <c r="C1795" s="6">
        <f>BT[[#This Row],[Variaz]]/100</f>
        <v>-1.65E-4</v>
      </c>
      <c r="D1795" s="10">
        <f>AUM[[#This Row],[ Etica Obbligazionario Breve Termine]]</f>
        <v>370772873.26999998</v>
      </c>
      <c r="E1795" s="10">
        <f>D1794*BT[[#This Row],[Variazione percentuale]]</f>
        <v>-61193.711313900007</v>
      </c>
      <c r="F1795" s="11">
        <f>BT[[#This Row],[AUM]]-D1794</f>
        <v>-98104.3900000453</v>
      </c>
      <c r="G1795" s="11">
        <f>BT[[#This Row],[∆ AUM]]-BT[[#This Row],[effetto mercato]]</f>
        <v>-36910.678686145293</v>
      </c>
    </row>
    <row r="1796" spans="1:7">
      <c r="A1796" s="4">
        <v>44615</v>
      </c>
      <c r="B1796">
        <v>-4.9500000000000002E-2</v>
      </c>
      <c r="C1796" s="6">
        <f>BT[[#This Row],[Variaz]]/100</f>
        <v>-4.95E-4</v>
      </c>
      <c r="D1796" s="10">
        <f>AUM[[#This Row],[ Etica Obbligazionario Breve Termine]]</f>
        <v>370496947.63</v>
      </c>
      <c r="E1796" s="10">
        <f>D1795*BT[[#This Row],[Variazione percentuale]]</f>
        <v>-183532.57226864999</v>
      </c>
      <c r="F1796" s="11">
        <f>BT[[#This Row],[AUM]]-D1795</f>
        <v>-275925.63999998569</v>
      </c>
      <c r="G1796" s="11">
        <f>BT[[#This Row],[∆ AUM]]-BT[[#This Row],[effetto mercato]]</f>
        <v>-92393.067731335701</v>
      </c>
    </row>
    <row r="1797" spans="1:7">
      <c r="A1797" s="4">
        <v>44616</v>
      </c>
      <c r="B1797">
        <v>0.1487</v>
      </c>
      <c r="C1797" s="6">
        <f>BT[[#This Row],[Variaz]]/100</f>
        <v>1.487E-3</v>
      </c>
      <c r="D1797" s="10">
        <f>AUM[[#This Row],[ Etica Obbligazionario Breve Termine]]</f>
        <v>371659961.27000004</v>
      </c>
      <c r="E1797" s="10">
        <f>D1796*BT[[#This Row],[Variazione percentuale]]</f>
        <v>550928.96112581005</v>
      </c>
      <c r="F1797" s="11">
        <f>BT[[#This Row],[AUM]]-D1796</f>
        <v>1163013.6400000453</v>
      </c>
      <c r="G1797" s="11">
        <f>BT[[#This Row],[∆ AUM]]-BT[[#This Row],[effetto mercato]]</f>
        <v>612084.67887423525</v>
      </c>
    </row>
    <row r="1798" spans="1:7">
      <c r="A1798" s="4">
        <v>44617</v>
      </c>
      <c r="B1798">
        <v>-3.3000000000000002E-2</v>
      </c>
      <c r="C1798" s="6">
        <f>BT[[#This Row],[Variaz]]/100</f>
        <v>-3.3E-4</v>
      </c>
      <c r="D1798" s="10">
        <f>AUM[[#This Row],[ Etica Obbligazionario Breve Termine]]</f>
        <v>371408764.67000002</v>
      </c>
      <c r="E1798" s="10">
        <f>D1797*BT[[#This Row],[Variazione percentuale]]</f>
        <v>-122647.78721910001</v>
      </c>
      <c r="F1798" s="11">
        <f>BT[[#This Row],[AUM]]-D1797</f>
        <v>-251196.60000002384</v>
      </c>
      <c r="G1798" s="11">
        <f>BT[[#This Row],[∆ AUM]]-BT[[#This Row],[effetto mercato]]</f>
        <v>-128548.81278092384</v>
      </c>
    </row>
    <row r="1799" spans="1:7">
      <c r="A1799" s="4">
        <v>44620</v>
      </c>
      <c r="B1799">
        <v>0.13200000000000001</v>
      </c>
      <c r="C1799" s="6">
        <f>BT[[#This Row],[Variaz]]/100</f>
        <v>1.32E-3</v>
      </c>
      <c r="D1799" s="10">
        <f>AUM[[#This Row],[ Etica Obbligazionario Breve Termine]]</f>
        <v>372679741.53999996</v>
      </c>
      <c r="E1799" s="10">
        <f>D1798*BT[[#This Row],[Variazione percentuale]]</f>
        <v>490259.5693644</v>
      </c>
      <c r="F1799" s="11">
        <f>BT[[#This Row],[AUM]]-D1798</f>
        <v>1270976.8699999452</v>
      </c>
      <c r="G1799" s="11">
        <f>BT[[#This Row],[∆ AUM]]-BT[[#This Row],[effetto mercato]]</f>
        <v>780717.30063554517</v>
      </c>
    </row>
    <row r="1800" spans="1:7">
      <c r="A1800" s="4">
        <v>44621</v>
      </c>
      <c r="B1800">
        <v>0.32969999999999999</v>
      </c>
      <c r="C1800" s="6">
        <f>BT[[#This Row],[Variaz]]/100</f>
        <v>3.297E-3</v>
      </c>
      <c r="D1800" s="10">
        <f>AUM[[#This Row],[ Etica Obbligazionario Breve Termine]]</f>
        <v>374052322.15999997</v>
      </c>
      <c r="E1800" s="10">
        <f>D1799*BT[[#This Row],[Variazione percentuale]]</f>
        <v>1228725.1078573798</v>
      </c>
      <c r="F1800" s="11">
        <f>BT[[#This Row],[AUM]]-D1799</f>
        <v>1372580.6200000048</v>
      </c>
      <c r="G1800" s="11">
        <f>BT[[#This Row],[∆ AUM]]-BT[[#This Row],[effetto mercato]]</f>
        <v>143855.51214262494</v>
      </c>
    </row>
    <row r="1801" spans="1:7">
      <c r="A1801" s="4">
        <v>44622</v>
      </c>
      <c r="B1801">
        <v>-0.1971</v>
      </c>
      <c r="C1801" s="6">
        <f>BT[[#This Row],[Variaz]]/100</f>
        <v>-1.9710000000000001E-3</v>
      </c>
      <c r="D1801" s="10">
        <f>AUM[[#This Row],[ Etica Obbligazionario Breve Termine]]</f>
        <v>373378227.42000002</v>
      </c>
      <c r="E1801" s="10">
        <f>D1800*BT[[#This Row],[Variazione percentuale]]</f>
        <v>-737257.12697735999</v>
      </c>
      <c r="F1801" s="11">
        <f>BT[[#This Row],[AUM]]-D1800</f>
        <v>-674094.73999994993</v>
      </c>
      <c r="G1801" s="11">
        <f>BT[[#This Row],[∆ AUM]]-BT[[#This Row],[effetto mercato]]</f>
        <v>63162.38697741006</v>
      </c>
    </row>
    <row r="1802" spans="1:7">
      <c r="A1802" s="4">
        <v>44623</v>
      </c>
      <c r="B1802">
        <v>1.6500000000000001E-2</v>
      </c>
      <c r="C1802" s="6">
        <f>BT[[#This Row],[Variaz]]/100</f>
        <v>1.65E-4</v>
      </c>
      <c r="D1802" s="10">
        <f>AUM[[#This Row],[ Etica Obbligazionario Breve Termine]]</f>
        <v>373649108.64999998</v>
      </c>
      <c r="E1802" s="10">
        <f>D1801*BT[[#This Row],[Variazione percentuale]]</f>
        <v>61607.407524300004</v>
      </c>
      <c r="F1802" s="11">
        <f>BT[[#This Row],[AUM]]-D1801</f>
        <v>270881.22999995947</v>
      </c>
      <c r="G1802" s="11">
        <f>BT[[#This Row],[∆ AUM]]-BT[[#This Row],[effetto mercato]]</f>
        <v>209273.82247565946</v>
      </c>
    </row>
    <row r="1803" spans="1:7">
      <c r="A1803" s="4">
        <v>44624</v>
      </c>
      <c r="B1803">
        <v>1.6500000000000001E-2</v>
      </c>
      <c r="C1803" s="6">
        <f>BT[[#This Row],[Variaz]]/100</f>
        <v>1.65E-4</v>
      </c>
      <c r="D1803" s="10">
        <f>AUM[[#This Row],[ Etica Obbligazionario Breve Termine]]</f>
        <v>373693185.86000001</v>
      </c>
      <c r="E1803" s="10">
        <f>D1802*BT[[#This Row],[Variazione percentuale]]</f>
        <v>61652.102927249995</v>
      </c>
      <c r="F1803" s="11">
        <f>BT[[#This Row],[AUM]]-D1802</f>
        <v>44077.210000038147</v>
      </c>
      <c r="G1803" s="11">
        <f>BT[[#This Row],[∆ AUM]]-BT[[#This Row],[effetto mercato]]</f>
        <v>-17574.892927211848</v>
      </c>
    </row>
    <row r="1804" spans="1:7">
      <c r="A1804" s="4">
        <v>44627</v>
      </c>
      <c r="B1804">
        <v>-6.5799999999999997E-2</v>
      </c>
      <c r="C1804" s="6">
        <f>BT[[#This Row],[Variaz]]/100</f>
        <v>-6.5799999999999995E-4</v>
      </c>
      <c r="D1804" s="10">
        <f>AUM[[#This Row],[ Etica Obbligazionario Breve Termine]]</f>
        <v>373479601.37</v>
      </c>
      <c r="E1804" s="10">
        <f>D1803*BT[[#This Row],[Variazione percentuale]]</f>
        <v>-245890.11629588</v>
      </c>
      <c r="F1804" s="11">
        <f>BT[[#This Row],[AUM]]-D1803</f>
        <v>-213584.49000000954</v>
      </c>
      <c r="G1804" s="11">
        <f>BT[[#This Row],[∆ AUM]]-BT[[#This Row],[effetto mercato]]</f>
        <v>32305.626295870461</v>
      </c>
    </row>
    <row r="1805" spans="1:7">
      <c r="A1805" s="4">
        <v>44628</v>
      </c>
      <c r="B1805">
        <v>1.6500000000000001E-2</v>
      </c>
      <c r="C1805" s="6">
        <f>BT[[#This Row],[Variaz]]/100</f>
        <v>1.65E-4</v>
      </c>
      <c r="D1805" s="10">
        <f>AUM[[#This Row],[ Etica Obbligazionario Breve Termine]]</f>
        <v>373403789.81</v>
      </c>
      <c r="E1805" s="10">
        <f>D1804*BT[[#This Row],[Variazione percentuale]]</f>
        <v>61624.134226050002</v>
      </c>
      <c r="F1805" s="11">
        <f>BT[[#This Row],[AUM]]-D1804</f>
        <v>-75811.560000002384</v>
      </c>
      <c r="G1805" s="11">
        <f>BT[[#This Row],[∆ AUM]]-BT[[#This Row],[effetto mercato]]</f>
        <v>-137435.69422605238</v>
      </c>
    </row>
    <row r="1806" spans="1:7">
      <c r="A1806" s="4">
        <v>44629</v>
      </c>
      <c r="B1806">
        <v>-8.2299999999999998E-2</v>
      </c>
      <c r="C1806" s="6">
        <f>BT[[#This Row],[Variaz]]/100</f>
        <v>-8.2299999999999995E-4</v>
      </c>
      <c r="D1806" s="10">
        <f>AUM[[#This Row],[ Etica Obbligazionario Breve Termine]]</f>
        <v>373424597.05000001</v>
      </c>
      <c r="E1806" s="10">
        <f>D1805*BT[[#This Row],[Variazione percentuale]]</f>
        <v>-307311.31901362998</v>
      </c>
      <c r="F1806" s="11">
        <f>BT[[#This Row],[AUM]]-D1805</f>
        <v>20807.240000009537</v>
      </c>
      <c r="G1806" s="11">
        <f>BT[[#This Row],[∆ AUM]]-BT[[#This Row],[effetto mercato]]</f>
        <v>328118.55901363952</v>
      </c>
    </row>
    <row r="1807" spans="1:7">
      <c r="A1807" s="4">
        <v>44630</v>
      </c>
      <c r="B1807">
        <v>-0.2472</v>
      </c>
      <c r="C1807" s="6">
        <f>BT[[#This Row],[Variaz]]/100</f>
        <v>-2.4720000000000002E-3</v>
      </c>
      <c r="D1807" s="10">
        <f>AUM[[#This Row],[ Etica Obbligazionario Breve Termine]]</f>
        <v>372775200.23000002</v>
      </c>
      <c r="E1807" s="10">
        <f>D1806*BT[[#This Row],[Variazione percentuale]]</f>
        <v>-923105.60390760016</v>
      </c>
      <c r="F1807" s="11">
        <f>BT[[#This Row],[AUM]]-D1806</f>
        <v>-649396.81999999285</v>
      </c>
      <c r="G1807" s="11">
        <f>BT[[#This Row],[∆ AUM]]-BT[[#This Row],[effetto mercato]]</f>
        <v>273708.78390760731</v>
      </c>
    </row>
    <row r="1808" spans="1:7">
      <c r="A1808" s="4">
        <v>44631</v>
      </c>
      <c r="B1808">
        <v>4.9599999999999998E-2</v>
      </c>
      <c r="C1808" s="6">
        <f>BT[[#This Row],[Variaz]]/100</f>
        <v>4.9600000000000002E-4</v>
      </c>
      <c r="D1808" s="10">
        <f>AUM[[#This Row],[ Etica Obbligazionario Breve Termine]]</f>
        <v>372560891.34999996</v>
      </c>
      <c r="E1808" s="10">
        <f>D1807*BT[[#This Row],[Variazione percentuale]]</f>
        <v>184896.49931408002</v>
      </c>
      <c r="F1808" s="11">
        <f>BT[[#This Row],[AUM]]-D1807</f>
        <v>-214308.88000005484</v>
      </c>
      <c r="G1808" s="11">
        <f>BT[[#This Row],[∆ AUM]]-BT[[#This Row],[effetto mercato]]</f>
        <v>-399205.37931413483</v>
      </c>
    </row>
    <row r="1809" spans="1:7">
      <c r="A1809" s="4">
        <v>44634</v>
      </c>
      <c r="B1809">
        <v>-6.6000000000000003E-2</v>
      </c>
      <c r="C1809" s="6">
        <f>BT[[#This Row],[Variaz]]/100</f>
        <v>-6.6E-4</v>
      </c>
      <c r="D1809" s="10">
        <f>AUM[[#This Row],[ Etica Obbligazionario Breve Termine]]</f>
        <v>372531817.77000004</v>
      </c>
      <c r="E1809" s="10">
        <f>D1808*BT[[#This Row],[Variazione percentuale]]</f>
        <v>-245890.18829099997</v>
      </c>
      <c r="F1809" s="11">
        <f>BT[[#This Row],[AUM]]-D1808</f>
        <v>-29073.579999923706</v>
      </c>
      <c r="G1809" s="11">
        <f>BT[[#This Row],[∆ AUM]]-BT[[#This Row],[effetto mercato]]</f>
        <v>216816.60829107626</v>
      </c>
    </row>
    <row r="1810" spans="1:7">
      <c r="A1810" s="4">
        <v>44635</v>
      </c>
      <c r="B1810">
        <v>9.9099999999999994E-2</v>
      </c>
      <c r="C1810" s="6">
        <f>BT[[#This Row],[Variaz]]/100</f>
        <v>9.9099999999999991E-4</v>
      </c>
      <c r="D1810" s="10">
        <f>AUM[[#This Row],[ Etica Obbligazionario Breve Termine]]</f>
        <v>373123395.24000001</v>
      </c>
      <c r="E1810" s="10">
        <f>D1809*BT[[#This Row],[Variazione percentuale]]</f>
        <v>369179.03141007002</v>
      </c>
      <c r="F1810" s="11">
        <f>BT[[#This Row],[AUM]]-D1809</f>
        <v>591577.46999996901</v>
      </c>
      <c r="G1810" s="11">
        <f>BT[[#This Row],[∆ AUM]]-BT[[#This Row],[effetto mercato]]</f>
        <v>222398.43858989899</v>
      </c>
    </row>
    <row r="1811" spans="1:7">
      <c r="A1811" s="4">
        <v>44636</v>
      </c>
      <c r="B1811">
        <v>1.6500000000000001E-2</v>
      </c>
      <c r="C1811" s="6">
        <f>BT[[#This Row],[Variaz]]/100</f>
        <v>1.65E-4</v>
      </c>
      <c r="D1811" s="10">
        <f>AUM[[#This Row],[ Etica Obbligazionario Breve Termine]]</f>
        <v>373031159.33000004</v>
      </c>
      <c r="E1811" s="10">
        <f>D1810*BT[[#This Row],[Variazione percentuale]]</f>
        <v>61565.360214600005</v>
      </c>
      <c r="F1811" s="11">
        <f>BT[[#This Row],[AUM]]-D1810</f>
        <v>-92235.909999966621</v>
      </c>
      <c r="G1811" s="11">
        <f>BT[[#This Row],[∆ AUM]]-BT[[#This Row],[effetto mercato]]</f>
        <v>-153801.27021456661</v>
      </c>
    </row>
    <row r="1812" spans="1:7">
      <c r="A1812" s="4">
        <v>44637</v>
      </c>
      <c r="B1812">
        <v>-1.6500000000000001E-2</v>
      </c>
      <c r="C1812" s="6">
        <f>BT[[#This Row],[Variaz]]/100</f>
        <v>-1.65E-4</v>
      </c>
      <c r="D1812" s="10">
        <f>AUM[[#This Row],[ Etica Obbligazionario Breve Termine]]</f>
        <v>371146411.19</v>
      </c>
      <c r="E1812" s="10">
        <f>D1811*BT[[#This Row],[Variazione percentuale]]</f>
        <v>-61550.14128945001</v>
      </c>
      <c r="F1812" s="11">
        <f>BT[[#This Row],[AUM]]-D1811</f>
        <v>-1884748.1400000453</v>
      </c>
      <c r="G1812" s="11">
        <f>BT[[#This Row],[∆ AUM]]-BT[[#This Row],[effetto mercato]]</f>
        <v>-1823197.9987105953</v>
      </c>
    </row>
    <row r="1813" spans="1:7">
      <c r="A1813" s="4">
        <v>44638</v>
      </c>
      <c r="B1813">
        <v>3.3000000000000002E-2</v>
      </c>
      <c r="C1813" s="6">
        <f>BT[[#This Row],[Variaz]]/100</f>
        <v>3.3E-4</v>
      </c>
      <c r="D1813" s="10">
        <f>AUM[[#This Row],[ Etica Obbligazionario Breve Termine]]</f>
        <v>371309316.46999997</v>
      </c>
      <c r="E1813" s="10">
        <f>D1812*BT[[#This Row],[Variazione percentuale]]</f>
        <v>122478.31569269999</v>
      </c>
      <c r="F1813" s="11">
        <f>BT[[#This Row],[AUM]]-D1812</f>
        <v>162905.27999997139</v>
      </c>
      <c r="G1813" s="11">
        <f>BT[[#This Row],[∆ AUM]]-BT[[#This Row],[effetto mercato]]</f>
        <v>40426.964307271395</v>
      </c>
    </row>
    <row r="1814" spans="1:7">
      <c r="A1814" s="4">
        <v>44641</v>
      </c>
      <c r="B1814">
        <v>-8.2500000000000004E-2</v>
      </c>
      <c r="C1814" s="6">
        <f>BT[[#This Row],[Variaz]]/100</f>
        <v>-8.25E-4</v>
      </c>
      <c r="D1814" s="10">
        <f>AUM[[#This Row],[ Etica Obbligazionario Breve Termine]]</f>
        <v>370850612.83000004</v>
      </c>
      <c r="E1814" s="10">
        <f>D1813*BT[[#This Row],[Variazione percentuale]]</f>
        <v>-306330.18608774996</v>
      </c>
      <c r="F1814" s="11">
        <f>BT[[#This Row],[AUM]]-D1813</f>
        <v>-458703.63999992609</v>
      </c>
      <c r="G1814" s="11">
        <f>BT[[#This Row],[∆ AUM]]-BT[[#This Row],[effetto mercato]]</f>
        <v>-152373.45391217613</v>
      </c>
    </row>
    <row r="1815" spans="1:7">
      <c r="A1815" s="4">
        <v>44642</v>
      </c>
      <c r="B1815">
        <v>-4.9500000000000002E-2</v>
      </c>
      <c r="C1815" s="6">
        <f>BT[[#This Row],[Variaz]]/100</f>
        <v>-4.95E-4</v>
      </c>
      <c r="D1815" s="10">
        <f>AUM[[#This Row],[ Etica Obbligazionario Breve Termine]]</f>
        <v>370488147.10000002</v>
      </c>
      <c r="E1815" s="10">
        <f>D1814*BT[[#This Row],[Variazione percentuale]]</f>
        <v>-183571.05335085001</v>
      </c>
      <c r="F1815" s="11">
        <f>BT[[#This Row],[AUM]]-D1814</f>
        <v>-362465.73000001907</v>
      </c>
      <c r="G1815" s="11">
        <f>BT[[#This Row],[∆ AUM]]-BT[[#This Row],[effetto mercato]]</f>
        <v>-178894.67664916907</v>
      </c>
    </row>
    <row r="1816" spans="1:7">
      <c r="A1816" s="4">
        <v>44643</v>
      </c>
      <c r="B1816">
        <v>3.3000000000000002E-2</v>
      </c>
      <c r="C1816" s="6">
        <f>BT[[#This Row],[Variaz]]/100</f>
        <v>3.3E-4</v>
      </c>
      <c r="D1816" s="10">
        <f>AUM[[#This Row],[ Etica Obbligazionario Breve Termine]]</f>
        <v>370870497</v>
      </c>
      <c r="E1816" s="10">
        <f>D1815*BT[[#This Row],[Variazione percentuale]]</f>
        <v>122261.08854300001</v>
      </c>
      <c r="F1816" s="11">
        <f>BT[[#This Row],[AUM]]-D1815</f>
        <v>382349.89999997616</v>
      </c>
      <c r="G1816" s="11">
        <f>BT[[#This Row],[∆ AUM]]-BT[[#This Row],[effetto mercato]]</f>
        <v>260088.81145697617</v>
      </c>
    </row>
    <row r="1817" spans="1:7">
      <c r="A1817" s="4">
        <v>44644</v>
      </c>
      <c r="B1817">
        <v>-8.2600000000000007E-2</v>
      </c>
      <c r="C1817" s="6">
        <f>BT[[#This Row],[Variaz]]/100</f>
        <v>-8.2600000000000002E-4</v>
      </c>
      <c r="D1817" s="10">
        <f>AUM[[#This Row],[ Etica Obbligazionario Breve Termine]]</f>
        <v>370862646.29000002</v>
      </c>
      <c r="E1817" s="10">
        <f>D1816*BT[[#This Row],[Variazione percentuale]]</f>
        <v>-306339.03052199999</v>
      </c>
      <c r="F1817" s="11">
        <f>BT[[#This Row],[AUM]]-D1816</f>
        <v>-7850.7099999785423</v>
      </c>
      <c r="G1817" s="11">
        <f>BT[[#This Row],[∆ AUM]]-BT[[#This Row],[effetto mercato]]</f>
        <v>298488.32052202144</v>
      </c>
    </row>
    <row r="1818" spans="1:7">
      <c r="A1818" s="4">
        <v>44645</v>
      </c>
      <c r="B1818">
        <v>-3.3099999999999997E-2</v>
      </c>
      <c r="C1818" s="6">
        <f>BT[[#This Row],[Variaz]]/100</f>
        <v>-3.3099999999999997E-4</v>
      </c>
      <c r="D1818" s="10">
        <f>AUM[[#This Row],[ Etica Obbligazionario Breve Termine]]</f>
        <v>370653070.68000001</v>
      </c>
      <c r="E1818" s="10">
        <f>D1817*BT[[#This Row],[Variazione percentuale]]</f>
        <v>-122755.53592199</v>
      </c>
      <c r="F1818" s="11">
        <f>BT[[#This Row],[AUM]]-D1817</f>
        <v>-209575.61000001431</v>
      </c>
      <c r="G1818" s="11">
        <f>BT[[#This Row],[∆ AUM]]-BT[[#This Row],[effetto mercato]]</f>
        <v>-86820.074078024307</v>
      </c>
    </row>
    <row r="1819" spans="1:7">
      <c r="A1819" s="4">
        <v>44648</v>
      </c>
      <c r="B1819">
        <v>-4.9599999999999998E-2</v>
      </c>
      <c r="C1819" s="6">
        <f>BT[[#This Row],[Variaz]]/100</f>
        <v>-4.9600000000000002E-4</v>
      </c>
      <c r="D1819" s="10">
        <f>AUM[[#This Row],[ Etica Obbligazionario Breve Termine]]</f>
        <v>370329400.58999997</v>
      </c>
      <c r="E1819" s="10">
        <f>D1818*BT[[#This Row],[Variazione percentuale]]</f>
        <v>-183843.92305728002</v>
      </c>
      <c r="F1819" s="11">
        <f>BT[[#This Row],[AUM]]-D1818</f>
        <v>-323670.09000003338</v>
      </c>
      <c r="G1819" s="11">
        <f>BT[[#This Row],[∆ AUM]]-BT[[#This Row],[effetto mercato]]</f>
        <v>-139826.16694275336</v>
      </c>
    </row>
    <row r="1820" spans="1:7">
      <c r="A1820" s="4">
        <v>44649</v>
      </c>
      <c r="B1820">
        <v>-8.2699999999999996E-2</v>
      </c>
      <c r="C1820" s="6">
        <f>BT[[#This Row],[Variaz]]/100</f>
        <v>-8.2699999999999994E-4</v>
      </c>
      <c r="D1820" s="10">
        <f>AUM[[#This Row],[ Etica Obbligazionario Breve Termine]]</f>
        <v>370251941.63999999</v>
      </c>
      <c r="E1820" s="10">
        <f>D1819*BT[[#This Row],[Variazione percentuale]]</f>
        <v>-306262.41428792995</v>
      </c>
      <c r="F1820" s="11">
        <f>BT[[#This Row],[AUM]]-D1819</f>
        <v>-77458.949999988079</v>
      </c>
      <c r="G1820" s="11">
        <f>BT[[#This Row],[∆ AUM]]-BT[[#This Row],[effetto mercato]]</f>
        <v>228803.46428794187</v>
      </c>
    </row>
    <row r="1821" spans="1:7">
      <c r="A1821" s="4">
        <v>44650</v>
      </c>
      <c r="B1821">
        <v>-0.1159</v>
      </c>
      <c r="C1821" s="6">
        <f>BT[[#This Row],[Variaz]]/100</f>
        <v>-1.1590000000000001E-3</v>
      </c>
      <c r="D1821" s="10">
        <f>AUM[[#This Row],[ Etica Obbligazionario Breve Termine]]</f>
        <v>369893624.39999998</v>
      </c>
      <c r="E1821" s="10">
        <f>D1820*BT[[#This Row],[Variazione percentuale]]</f>
        <v>-429122.00036076002</v>
      </c>
      <c r="F1821" s="11">
        <f>BT[[#This Row],[AUM]]-D1820</f>
        <v>-358317.24000000954</v>
      </c>
      <c r="G1821" s="11">
        <f>BT[[#This Row],[∆ AUM]]-BT[[#This Row],[effetto mercato]]</f>
        <v>70804.760360750486</v>
      </c>
    </row>
    <row r="1822" spans="1:7">
      <c r="A1822" s="4">
        <v>44651</v>
      </c>
      <c r="B1822">
        <v>0.11600000000000001</v>
      </c>
      <c r="C1822" s="6">
        <f>BT[[#This Row],[Variaz]]/100</f>
        <v>1.16E-3</v>
      </c>
      <c r="D1822" s="10">
        <f>AUM[[#This Row],[ Etica Obbligazionario Breve Termine]]</f>
        <v>370087395.73000002</v>
      </c>
      <c r="E1822" s="10">
        <f>D1821*BT[[#This Row],[Variazione percentuale]]</f>
        <v>429076.60430399998</v>
      </c>
      <c r="F1822" s="11">
        <f>BT[[#This Row],[AUM]]-D1821</f>
        <v>193771.33000004292</v>
      </c>
      <c r="G1822" s="11">
        <f>BT[[#This Row],[∆ AUM]]-BT[[#This Row],[effetto mercato]]</f>
        <v>-235305.27430395706</v>
      </c>
    </row>
    <row r="1823" spans="1:7">
      <c r="A1823" s="4">
        <v>44652</v>
      </c>
      <c r="B1823">
        <v>-4.9700000000000001E-2</v>
      </c>
      <c r="C1823" s="6">
        <f>BT[[#This Row],[Variaz]]/100</f>
        <v>-4.9700000000000005E-4</v>
      </c>
      <c r="D1823" s="10">
        <f>AUM[[#This Row],[ Etica Obbligazionario Breve Termine]]</f>
        <v>369320122.36000001</v>
      </c>
      <c r="E1823" s="10">
        <f>D1822*BT[[#This Row],[Variazione percentuale]]</f>
        <v>-183933.43567781002</v>
      </c>
      <c r="F1823" s="11">
        <f>BT[[#This Row],[AUM]]-D1822</f>
        <v>-767273.37000000477</v>
      </c>
      <c r="G1823" s="11">
        <f>BT[[#This Row],[∆ AUM]]-BT[[#This Row],[effetto mercato]]</f>
        <v>-583339.93432219478</v>
      </c>
    </row>
    <row r="1824" spans="1:7">
      <c r="A1824" s="4">
        <v>44655</v>
      </c>
      <c r="B1824">
        <v>0</v>
      </c>
      <c r="C1824" s="6">
        <f>BT[[#This Row],[Variaz]]/100</f>
        <v>0</v>
      </c>
      <c r="D1824" s="10">
        <f>AUM[[#This Row],[ Etica Obbligazionario Breve Termine]]</f>
        <v>369228714.99000001</v>
      </c>
      <c r="E1824" s="10">
        <f>D1823*BT[[#This Row],[Variazione percentuale]]</f>
        <v>0</v>
      </c>
      <c r="F1824" s="11">
        <f>BT[[#This Row],[AUM]]-D1823</f>
        <v>-91407.370000004768</v>
      </c>
      <c r="G1824" s="11">
        <f>BT[[#This Row],[∆ AUM]]-BT[[#This Row],[effetto mercato]]</f>
        <v>-91407.370000004768</v>
      </c>
    </row>
    <row r="1825" spans="1:7">
      <c r="A1825" s="4">
        <v>44656</v>
      </c>
      <c r="B1825">
        <v>-0.1656</v>
      </c>
      <c r="C1825" s="6">
        <f>BT[[#This Row],[Variaz]]/100</f>
        <v>-1.6559999999999999E-3</v>
      </c>
      <c r="D1825" s="10">
        <f>AUM[[#This Row],[ Etica Obbligazionario Breve Termine]]</f>
        <v>368304536.47000003</v>
      </c>
      <c r="E1825" s="10">
        <f>D1824*BT[[#This Row],[Variazione percentuale]]</f>
        <v>-611442.75202343997</v>
      </c>
      <c r="F1825" s="11">
        <f>BT[[#This Row],[AUM]]-D1824</f>
        <v>-924178.51999998093</v>
      </c>
      <c r="G1825" s="11">
        <f>BT[[#This Row],[∆ AUM]]-BT[[#This Row],[effetto mercato]]</f>
        <v>-312735.76797654096</v>
      </c>
    </row>
    <row r="1826" spans="1:7">
      <c r="A1826" s="4">
        <v>44657</v>
      </c>
      <c r="B1826">
        <v>0</v>
      </c>
      <c r="C1826" s="6">
        <f>BT[[#This Row],[Variaz]]/100</f>
        <v>0</v>
      </c>
      <c r="D1826" s="10">
        <f>AUM[[#This Row],[ Etica Obbligazionario Breve Termine]]</f>
        <v>368516065.42000002</v>
      </c>
      <c r="E1826" s="10">
        <f>D1825*BT[[#This Row],[Variazione percentuale]]</f>
        <v>0</v>
      </c>
      <c r="F1826" s="11">
        <f>BT[[#This Row],[AUM]]-D1825</f>
        <v>211528.94999998808</v>
      </c>
      <c r="G1826" s="11">
        <f>BT[[#This Row],[∆ AUM]]-BT[[#This Row],[effetto mercato]]</f>
        <v>211528.94999998808</v>
      </c>
    </row>
    <row r="1827" spans="1:7">
      <c r="A1827" s="4">
        <v>44658</v>
      </c>
      <c r="B1827">
        <v>-3.32E-2</v>
      </c>
      <c r="C1827" s="6">
        <f>BT[[#This Row],[Variaz]]/100</f>
        <v>-3.3199999999999999E-4</v>
      </c>
      <c r="D1827" s="10">
        <f>AUM[[#This Row],[ Etica Obbligazionario Breve Termine]]</f>
        <v>368847127.94999999</v>
      </c>
      <c r="E1827" s="10">
        <f>D1826*BT[[#This Row],[Variazione percentuale]]</f>
        <v>-122347.33371944001</v>
      </c>
      <c r="F1827" s="11">
        <f>BT[[#This Row],[AUM]]-D1826</f>
        <v>331062.52999997139</v>
      </c>
      <c r="G1827" s="11">
        <f>BT[[#This Row],[∆ AUM]]-BT[[#This Row],[effetto mercato]]</f>
        <v>453409.86371941143</v>
      </c>
    </row>
    <row r="1828" spans="1:7">
      <c r="A1828" s="4">
        <v>44659</v>
      </c>
      <c r="B1828">
        <v>-0.1328</v>
      </c>
      <c r="C1828" s="6">
        <f>BT[[#This Row],[Variaz]]/100</f>
        <v>-1.328E-3</v>
      </c>
      <c r="D1828" s="10">
        <f>AUM[[#This Row],[ Etica Obbligazionario Breve Termine]]</f>
        <v>367998837.21999997</v>
      </c>
      <c r="E1828" s="10">
        <f>D1827*BT[[#This Row],[Variazione percentuale]]</f>
        <v>-489828.98591759999</v>
      </c>
      <c r="F1828" s="11">
        <f>BT[[#This Row],[AUM]]-D1827</f>
        <v>-848290.73000001907</v>
      </c>
      <c r="G1828" s="11">
        <f>BT[[#This Row],[∆ AUM]]-BT[[#This Row],[effetto mercato]]</f>
        <v>-358461.74408241909</v>
      </c>
    </row>
    <row r="1829" spans="1:7">
      <c r="A1829" s="4">
        <v>44662</v>
      </c>
      <c r="B1829">
        <v>-9.9699999999999997E-2</v>
      </c>
      <c r="C1829" s="6">
        <f>BT[[#This Row],[Variaz]]/100</f>
        <v>-9.9700000000000006E-4</v>
      </c>
      <c r="D1829" s="10">
        <f>AUM[[#This Row],[ Etica Obbligazionario Breve Termine]]</f>
        <v>367523408.39999998</v>
      </c>
      <c r="E1829" s="10">
        <f>D1828*BT[[#This Row],[Variazione percentuale]]</f>
        <v>-366894.84070833999</v>
      </c>
      <c r="F1829" s="11">
        <f>BT[[#This Row],[AUM]]-D1828</f>
        <v>-475428.81999999285</v>
      </c>
      <c r="G1829" s="11">
        <f>BT[[#This Row],[∆ AUM]]-BT[[#This Row],[effetto mercato]]</f>
        <v>-108533.97929165285</v>
      </c>
    </row>
    <row r="1830" spans="1:7">
      <c r="A1830" s="4">
        <v>44663</v>
      </c>
      <c r="B1830">
        <v>0.11650000000000001</v>
      </c>
      <c r="C1830" s="6">
        <f>BT[[#This Row],[Variaz]]/100</f>
        <v>1.165E-3</v>
      </c>
      <c r="D1830" s="10">
        <f>AUM[[#This Row],[ Etica Obbligazionario Breve Termine]]</f>
        <v>368078768.30999994</v>
      </c>
      <c r="E1830" s="10">
        <f>D1829*BT[[#This Row],[Variazione percentuale]]</f>
        <v>428164.77078600001</v>
      </c>
      <c r="F1830" s="11">
        <f>BT[[#This Row],[AUM]]-D1829</f>
        <v>555359.90999996662</v>
      </c>
      <c r="G1830" s="11">
        <f>BT[[#This Row],[∆ AUM]]-BT[[#This Row],[effetto mercato]]</f>
        <v>127195.13921396661</v>
      </c>
    </row>
    <row r="1831" spans="1:7">
      <c r="A1831" s="4">
        <v>44664</v>
      </c>
      <c r="B1831">
        <v>3.32E-2</v>
      </c>
      <c r="C1831" s="6">
        <f>BT[[#This Row],[Variaz]]/100</f>
        <v>3.3199999999999999E-4</v>
      </c>
      <c r="D1831" s="10">
        <f>AUM[[#This Row],[ Etica Obbligazionario Breve Termine]]</f>
        <v>368165393.72000003</v>
      </c>
      <c r="E1831" s="10">
        <f>D1830*BT[[#This Row],[Variazione percentuale]]</f>
        <v>122202.15107891998</v>
      </c>
      <c r="F1831" s="11">
        <f>BT[[#This Row],[AUM]]-D1830</f>
        <v>86625.410000085831</v>
      </c>
      <c r="G1831" s="11">
        <f>BT[[#This Row],[∆ AUM]]-BT[[#This Row],[effetto mercato]]</f>
        <v>-35576.741078834151</v>
      </c>
    </row>
    <row r="1832" spans="1:7">
      <c r="A1832" s="4">
        <v>44665</v>
      </c>
      <c r="B1832">
        <v>0</v>
      </c>
      <c r="C1832" s="6">
        <f>BT[[#This Row],[Variaz]]/100</f>
        <v>0</v>
      </c>
      <c r="D1832" s="10">
        <f>AUM[[#This Row],[ Etica Obbligazionario Breve Termine]]</f>
        <v>368102236.08000004</v>
      </c>
      <c r="E1832" s="10">
        <f>D1831*BT[[#This Row],[Variazione percentuale]]</f>
        <v>0</v>
      </c>
      <c r="F1832" s="11">
        <f>BT[[#This Row],[AUM]]-D1831</f>
        <v>-63157.639999985695</v>
      </c>
      <c r="G1832" s="11">
        <f>BT[[#This Row],[∆ AUM]]-BT[[#This Row],[effetto mercato]]</f>
        <v>-63157.639999985695</v>
      </c>
    </row>
    <row r="1833" spans="1:7">
      <c r="A1833" s="4">
        <v>44670</v>
      </c>
      <c r="B1833">
        <v>-1.66E-2</v>
      </c>
      <c r="C1833" s="6">
        <f>BT[[#This Row],[Variaz]]/100</f>
        <v>-1.66E-4</v>
      </c>
      <c r="D1833" s="10">
        <f>AUM[[#This Row],[ Etica Obbligazionario Breve Termine]]</f>
        <v>367835090.78999996</v>
      </c>
      <c r="E1833" s="10">
        <f>D1832*BT[[#This Row],[Variazione percentuale]]</f>
        <v>-61104.971189280004</v>
      </c>
      <c r="F1833" s="11">
        <f>BT[[#This Row],[AUM]]-D1832</f>
        <v>-267145.29000008106</v>
      </c>
      <c r="G1833" s="11">
        <f>BT[[#This Row],[∆ AUM]]-BT[[#This Row],[effetto mercato]]</f>
        <v>-206040.31881080105</v>
      </c>
    </row>
    <row r="1834" spans="1:7">
      <c r="A1834" s="4">
        <v>44671</v>
      </c>
      <c r="B1834">
        <v>1.66E-2</v>
      </c>
      <c r="C1834" s="6">
        <f>BT[[#This Row],[Variaz]]/100</f>
        <v>1.66E-4</v>
      </c>
      <c r="D1834" s="10">
        <f>AUM[[#This Row],[ Etica Obbligazionario Breve Termine]]</f>
        <v>365787111.94999999</v>
      </c>
      <c r="E1834" s="10">
        <f>D1833*BT[[#This Row],[Variazione percentuale]]</f>
        <v>61060.625071139992</v>
      </c>
      <c r="F1834" s="11">
        <f>BT[[#This Row],[AUM]]-D1833</f>
        <v>-2047978.8399999738</v>
      </c>
      <c r="G1834" s="11">
        <f>BT[[#This Row],[∆ AUM]]-BT[[#This Row],[effetto mercato]]</f>
        <v>-2109039.4650711138</v>
      </c>
    </row>
    <row r="1835" spans="1:7">
      <c r="A1835" s="4">
        <v>44672</v>
      </c>
      <c r="B1835">
        <v>-0.1827</v>
      </c>
      <c r="C1835" s="6">
        <f>BT[[#This Row],[Variaz]]/100</f>
        <v>-1.8270000000000001E-3</v>
      </c>
      <c r="D1835" s="10">
        <f>AUM[[#This Row],[ Etica Obbligazionario Breve Termine]]</f>
        <v>365415006.76999998</v>
      </c>
      <c r="E1835" s="10">
        <f>D1834*BT[[#This Row],[Variazione percentuale]]</f>
        <v>-668293.05353265</v>
      </c>
      <c r="F1835" s="11">
        <f>BT[[#This Row],[AUM]]-D1834</f>
        <v>-372105.18000000715</v>
      </c>
      <c r="G1835" s="11">
        <f>BT[[#This Row],[∆ AUM]]-BT[[#This Row],[effetto mercato]]</f>
        <v>296187.87353264284</v>
      </c>
    </row>
    <row r="1836" spans="1:7">
      <c r="A1836" s="4">
        <v>44673</v>
      </c>
      <c r="B1836">
        <v>-0.14979999999999999</v>
      </c>
      <c r="C1836" s="6">
        <f>BT[[#This Row],[Variaz]]/100</f>
        <v>-1.498E-3</v>
      </c>
      <c r="D1836" s="10">
        <f>AUM[[#This Row],[ Etica Obbligazionario Breve Termine]]</f>
        <v>364852487.67000002</v>
      </c>
      <c r="E1836" s="10">
        <f>D1835*BT[[#This Row],[Variazione percentuale]]</f>
        <v>-547391.68014145992</v>
      </c>
      <c r="F1836" s="11">
        <f>BT[[#This Row],[AUM]]-D1835</f>
        <v>-562519.09999996424</v>
      </c>
      <c r="G1836" s="11">
        <f>BT[[#This Row],[∆ AUM]]-BT[[#This Row],[effetto mercato]]</f>
        <v>-15127.41985850432</v>
      </c>
    </row>
    <row r="1837" spans="1:7">
      <c r="A1837" s="4">
        <v>44677</v>
      </c>
      <c r="B1837">
        <v>0.16669999999999999</v>
      </c>
      <c r="C1837" s="6">
        <f>BT[[#This Row],[Variaz]]/100</f>
        <v>1.6669999999999999E-3</v>
      </c>
      <c r="D1837" s="10">
        <f>AUM[[#This Row],[ Etica Obbligazionario Breve Termine]]</f>
        <v>365313858.39999998</v>
      </c>
      <c r="E1837" s="10">
        <f>D1836*BT[[#This Row],[Variazione percentuale]]</f>
        <v>608209.09694588999</v>
      </c>
      <c r="F1837" s="11">
        <f>BT[[#This Row],[AUM]]-D1836</f>
        <v>461370.72999995947</v>
      </c>
      <c r="G1837" s="11">
        <f>BT[[#This Row],[∆ AUM]]-BT[[#This Row],[effetto mercato]]</f>
        <v>-146838.36694593052</v>
      </c>
    </row>
    <row r="1838" spans="1:7">
      <c r="A1838" s="4">
        <v>44678</v>
      </c>
      <c r="B1838">
        <v>1.66E-2</v>
      </c>
      <c r="C1838" s="6">
        <f>BT[[#This Row],[Variaz]]/100</f>
        <v>1.66E-4</v>
      </c>
      <c r="D1838" s="10">
        <f>AUM[[#This Row],[ Etica Obbligazionario Breve Termine]]</f>
        <v>365700393.91000003</v>
      </c>
      <c r="E1838" s="10">
        <f>D1837*BT[[#This Row],[Variazione percentuale]]</f>
        <v>60642.100494399994</v>
      </c>
      <c r="F1838" s="11">
        <f>BT[[#This Row],[AUM]]-D1837</f>
        <v>386535.51000005007</v>
      </c>
      <c r="G1838" s="11">
        <f>BT[[#This Row],[∆ AUM]]-BT[[#This Row],[effetto mercato]]</f>
        <v>325893.40950565005</v>
      </c>
    </row>
    <row r="1839" spans="1:7">
      <c r="A1839" s="4">
        <v>44679</v>
      </c>
      <c r="B1839">
        <v>-0.183</v>
      </c>
      <c r="C1839" s="6">
        <f>BT[[#This Row],[Variaz]]/100</f>
        <v>-1.83E-3</v>
      </c>
      <c r="D1839" s="10">
        <f>AUM[[#This Row],[ Etica Obbligazionario Breve Termine]]</f>
        <v>364935616.78000003</v>
      </c>
      <c r="E1839" s="10">
        <f>D1838*BT[[#This Row],[Variazione percentuale]]</f>
        <v>-669231.72085530008</v>
      </c>
      <c r="F1839" s="11">
        <f>BT[[#This Row],[AUM]]-D1838</f>
        <v>-764777.12999999523</v>
      </c>
      <c r="G1839" s="11">
        <f>BT[[#This Row],[∆ AUM]]-BT[[#This Row],[effetto mercato]]</f>
        <v>-95545.40914469515</v>
      </c>
    </row>
    <row r="1840" spans="1:7">
      <c r="A1840" s="4">
        <v>44680</v>
      </c>
      <c r="B1840">
        <v>-0.1333</v>
      </c>
      <c r="C1840" s="6">
        <f>BT[[#This Row],[Variaz]]/100</f>
        <v>-1.333E-3</v>
      </c>
      <c r="D1840" s="10">
        <f>AUM[[#This Row],[ Etica Obbligazionario Breve Termine]]</f>
        <v>364564983.95000005</v>
      </c>
      <c r="E1840" s="10">
        <f>D1839*BT[[#This Row],[Variazione percentuale]]</f>
        <v>-486459.17716774001</v>
      </c>
      <c r="F1840" s="11">
        <f>BT[[#This Row],[AUM]]-D1839</f>
        <v>-370632.82999998331</v>
      </c>
      <c r="G1840" s="11">
        <f>BT[[#This Row],[∆ AUM]]-BT[[#This Row],[effetto mercato]]</f>
        <v>115826.3471677567</v>
      </c>
    </row>
    <row r="1841" spans="1:7">
      <c r="A1841" s="4">
        <v>44683</v>
      </c>
      <c r="B1841">
        <v>-5.0099999999999999E-2</v>
      </c>
      <c r="C1841" s="6">
        <f>BT[[#This Row],[Variaz]]/100</f>
        <v>-5.0100000000000003E-4</v>
      </c>
      <c r="D1841" s="10">
        <f>AUM[[#This Row],[ Etica Obbligazionario Breve Termine]]</f>
        <v>364351600.72000003</v>
      </c>
      <c r="E1841" s="10">
        <f>D1840*BT[[#This Row],[Variazione percentuale]]</f>
        <v>-182647.05695895004</v>
      </c>
      <c r="F1841" s="11">
        <f>BT[[#This Row],[AUM]]-D1840</f>
        <v>-213383.23000001907</v>
      </c>
      <c r="G1841" s="11">
        <f>BT[[#This Row],[∆ AUM]]-BT[[#This Row],[effetto mercato]]</f>
        <v>-30736.173041069036</v>
      </c>
    </row>
    <row r="1842" spans="1:7">
      <c r="A1842" s="4">
        <v>44684</v>
      </c>
      <c r="B1842">
        <v>-0.1002</v>
      </c>
      <c r="C1842" s="6">
        <f>BT[[#This Row],[Variaz]]/100</f>
        <v>-1.0020000000000001E-3</v>
      </c>
      <c r="D1842" s="10">
        <f>AUM[[#This Row],[ Etica Obbligazionario Breve Termine]]</f>
        <v>363856665.25999999</v>
      </c>
      <c r="E1842" s="10">
        <f>D1841*BT[[#This Row],[Variazione percentuale]]</f>
        <v>-365080.30392144003</v>
      </c>
      <c r="F1842" s="11">
        <f>BT[[#This Row],[AUM]]-D1841</f>
        <v>-494935.46000003815</v>
      </c>
      <c r="G1842" s="11">
        <f>BT[[#This Row],[∆ AUM]]-BT[[#This Row],[effetto mercato]]</f>
        <v>-129855.15607859811</v>
      </c>
    </row>
    <row r="1843" spans="1:7">
      <c r="A1843" s="4">
        <v>44685</v>
      </c>
      <c r="B1843">
        <v>-0.11700000000000001</v>
      </c>
      <c r="C1843" s="6">
        <f>BT[[#This Row],[Variaz]]/100</f>
        <v>-1.17E-3</v>
      </c>
      <c r="D1843" s="10">
        <f>AUM[[#This Row],[ Etica Obbligazionario Breve Termine]]</f>
        <v>363508223.76999998</v>
      </c>
      <c r="E1843" s="10">
        <f>D1842*BT[[#This Row],[Variazione percentuale]]</f>
        <v>-425712.29835420003</v>
      </c>
      <c r="F1843" s="11">
        <f>BT[[#This Row],[AUM]]-D1842</f>
        <v>-348441.49000000954</v>
      </c>
      <c r="G1843" s="11">
        <f>BT[[#This Row],[∆ AUM]]-BT[[#This Row],[effetto mercato]]</f>
        <v>77270.808354190493</v>
      </c>
    </row>
    <row r="1844" spans="1:7">
      <c r="A1844" s="4">
        <v>44686</v>
      </c>
      <c r="B1844">
        <v>-6.6900000000000001E-2</v>
      </c>
      <c r="C1844" s="6">
        <f>BT[[#This Row],[Variaz]]/100</f>
        <v>-6.69E-4</v>
      </c>
      <c r="D1844" s="10">
        <f>AUM[[#This Row],[ Etica Obbligazionario Breve Termine]]</f>
        <v>363172578.49000001</v>
      </c>
      <c r="E1844" s="10">
        <f>D1843*BT[[#This Row],[Variazione percentuale]]</f>
        <v>-243187.00170212999</v>
      </c>
      <c r="F1844" s="11">
        <f>BT[[#This Row],[AUM]]-D1843</f>
        <v>-335645.27999997139</v>
      </c>
      <c r="G1844" s="11">
        <f>BT[[#This Row],[∆ AUM]]-BT[[#This Row],[effetto mercato]]</f>
        <v>-92458.278297841403</v>
      </c>
    </row>
    <row r="1845" spans="1:7">
      <c r="A1845" s="4">
        <v>44687</v>
      </c>
      <c r="B1845">
        <v>-0.10050000000000001</v>
      </c>
      <c r="C1845" s="6">
        <f>BT[[#This Row],[Variaz]]/100</f>
        <v>-1.005E-3</v>
      </c>
      <c r="D1845" s="10">
        <f>AUM[[#This Row],[ Etica Obbligazionario Breve Termine]]</f>
        <v>362543617.26999998</v>
      </c>
      <c r="E1845" s="10">
        <f>D1844*BT[[#This Row],[Variazione percentuale]]</f>
        <v>-364988.44138244999</v>
      </c>
      <c r="F1845" s="11">
        <f>BT[[#This Row],[AUM]]-D1844</f>
        <v>-628961.22000002861</v>
      </c>
      <c r="G1845" s="11">
        <f>BT[[#This Row],[∆ AUM]]-BT[[#This Row],[effetto mercato]]</f>
        <v>-263972.77861757862</v>
      </c>
    </row>
    <row r="1846" spans="1:7">
      <c r="A1846" s="4">
        <v>44690</v>
      </c>
      <c r="B1846">
        <v>5.0299999999999997E-2</v>
      </c>
      <c r="C1846" s="6">
        <f>BT[[#This Row],[Variaz]]/100</f>
        <v>5.0299999999999997E-4</v>
      </c>
      <c r="D1846" s="10">
        <f>AUM[[#This Row],[ Etica Obbligazionario Breve Termine]]</f>
        <v>362697668.61000001</v>
      </c>
      <c r="E1846" s="10">
        <f>D1845*BT[[#This Row],[Variazione percentuale]]</f>
        <v>182359.43948680998</v>
      </c>
      <c r="F1846" s="11">
        <f>BT[[#This Row],[AUM]]-D1845</f>
        <v>154051.34000003338</v>
      </c>
      <c r="G1846" s="11">
        <f>BT[[#This Row],[∆ AUM]]-BT[[#This Row],[effetto mercato]]</f>
        <v>-28308.099486776598</v>
      </c>
    </row>
    <row r="1847" spans="1:7">
      <c r="A1847" s="4">
        <v>44691</v>
      </c>
      <c r="B1847">
        <v>0.20100000000000001</v>
      </c>
      <c r="C1847" s="6">
        <f>BT[[#This Row],[Variaz]]/100</f>
        <v>2.0100000000000001E-3</v>
      </c>
      <c r="D1847" s="10">
        <f>AUM[[#This Row],[ Etica Obbligazionario Breve Termine]]</f>
        <v>363624776.49000001</v>
      </c>
      <c r="E1847" s="10">
        <f>D1846*BT[[#This Row],[Variazione percentuale]]</f>
        <v>729022.3139061</v>
      </c>
      <c r="F1847" s="11">
        <f>BT[[#This Row],[AUM]]-D1846</f>
        <v>927107.87999999523</v>
      </c>
      <c r="G1847" s="11">
        <f>BT[[#This Row],[∆ AUM]]-BT[[#This Row],[effetto mercato]]</f>
        <v>198085.56609389524</v>
      </c>
    </row>
    <row r="1848" spans="1:7">
      <c r="A1848" s="4">
        <v>44692</v>
      </c>
      <c r="B1848">
        <v>0.16719999999999999</v>
      </c>
      <c r="C1848" s="6">
        <f>BT[[#This Row],[Variaz]]/100</f>
        <v>1.6719999999999999E-3</v>
      </c>
      <c r="D1848" s="10">
        <f>AUM[[#This Row],[ Etica Obbligazionario Breve Termine]]</f>
        <v>364612624.49000001</v>
      </c>
      <c r="E1848" s="10">
        <f>D1847*BT[[#This Row],[Variazione percentuale]]</f>
        <v>607980.62629127991</v>
      </c>
      <c r="F1848" s="11">
        <f>BT[[#This Row],[AUM]]-D1847</f>
        <v>987848</v>
      </c>
      <c r="G1848" s="11">
        <f>BT[[#This Row],[∆ AUM]]-BT[[#This Row],[effetto mercato]]</f>
        <v>379867.37370872009</v>
      </c>
    </row>
    <row r="1849" spans="1:7">
      <c r="A1849" s="4">
        <v>44693</v>
      </c>
      <c r="B1849">
        <v>0.217</v>
      </c>
      <c r="C1849" s="6">
        <f>BT[[#This Row],[Variaz]]/100</f>
        <v>2.1700000000000001E-3</v>
      </c>
      <c r="D1849" s="10">
        <f>AUM[[#This Row],[ Etica Obbligazionario Breve Termine]]</f>
        <v>365185721.04999995</v>
      </c>
      <c r="E1849" s="10">
        <f>D1848*BT[[#This Row],[Variazione percentuale]]</f>
        <v>791209.39514330006</v>
      </c>
      <c r="F1849" s="11">
        <f>BT[[#This Row],[AUM]]-D1848</f>
        <v>573096.55999994278</v>
      </c>
      <c r="G1849" s="11">
        <f>BT[[#This Row],[∆ AUM]]-BT[[#This Row],[effetto mercato]]</f>
        <v>-218112.83514335728</v>
      </c>
    </row>
    <row r="1850" spans="1:7">
      <c r="A1850" s="4">
        <v>44694</v>
      </c>
      <c r="B1850">
        <v>-0.1666</v>
      </c>
      <c r="C1850" s="6">
        <f>BT[[#This Row],[Variaz]]/100</f>
        <v>-1.6659999999999999E-3</v>
      </c>
      <c r="D1850" s="10">
        <f>AUM[[#This Row],[ Etica Obbligazionario Breve Termine]]</f>
        <v>364382169.32999998</v>
      </c>
      <c r="E1850" s="10">
        <f>D1849*BT[[#This Row],[Variazione percentuale]]</f>
        <v>-608399.41126929992</v>
      </c>
      <c r="F1850" s="11">
        <f>BT[[#This Row],[AUM]]-D1849</f>
        <v>-803551.71999996901</v>
      </c>
      <c r="G1850" s="11">
        <f>BT[[#This Row],[∆ AUM]]-BT[[#This Row],[effetto mercato]]</f>
        <v>-195152.30873066909</v>
      </c>
    </row>
    <row r="1851" spans="1:7">
      <c r="A1851" s="4">
        <v>44697</v>
      </c>
      <c r="B1851">
        <v>-3.3399999999999999E-2</v>
      </c>
      <c r="C1851" s="6">
        <f>BT[[#This Row],[Variaz]]/100</f>
        <v>-3.3399999999999999E-4</v>
      </c>
      <c r="D1851" s="10">
        <f>AUM[[#This Row],[ Etica Obbligazionario Breve Termine]]</f>
        <v>364084521.37</v>
      </c>
      <c r="E1851" s="10">
        <f>D1850*BT[[#This Row],[Variazione percentuale]]</f>
        <v>-121703.64455622</v>
      </c>
      <c r="F1851" s="11">
        <f>BT[[#This Row],[AUM]]-D1850</f>
        <v>-297647.95999997854</v>
      </c>
      <c r="G1851" s="11">
        <f>BT[[#This Row],[∆ AUM]]-BT[[#This Row],[effetto mercato]]</f>
        <v>-175944.31544375856</v>
      </c>
    </row>
    <row r="1852" spans="1:7">
      <c r="A1852" s="4">
        <v>44698</v>
      </c>
      <c r="B1852">
        <v>-0.20030000000000001</v>
      </c>
      <c r="C1852" s="6">
        <f>BT[[#This Row],[Variaz]]/100</f>
        <v>-2.003E-3</v>
      </c>
      <c r="D1852" s="10">
        <f>AUM[[#This Row],[ Etica Obbligazionario Breve Termine]]</f>
        <v>363256327.45999998</v>
      </c>
      <c r="E1852" s="10">
        <f>D1851*BT[[#This Row],[Variazione percentuale]]</f>
        <v>-729261.29630410997</v>
      </c>
      <c r="F1852" s="11">
        <f>BT[[#This Row],[AUM]]-D1851</f>
        <v>-828193.91000002623</v>
      </c>
      <c r="G1852" s="11">
        <f>BT[[#This Row],[∆ AUM]]-BT[[#This Row],[effetto mercato]]</f>
        <v>-98932.613695916254</v>
      </c>
    </row>
    <row r="1853" spans="1:7">
      <c r="A1853" s="4">
        <v>44699</v>
      </c>
      <c r="B1853">
        <v>-3.3399999999999999E-2</v>
      </c>
      <c r="C1853" s="6">
        <f>BT[[#This Row],[Variaz]]/100</f>
        <v>-3.3399999999999999E-4</v>
      </c>
      <c r="D1853" s="10">
        <f>AUM[[#This Row],[ Etica Obbligazionario Breve Termine]]</f>
        <v>361418227.99000001</v>
      </c>
      <c r="E1853" s="10">
        <f>D1852*BT[[#This Row],[Variazione percentuale]]</f>
        <v>-121327.61337163999</v>
      </c>
      <c r="F1853" s="11">
        <f>BT[[#This Row],[AUM]]-D1852</f>
        <v>-1838099.469999969</v>
      </c>
      <c r="G1853" s="11">
        <f>BT[[#This Row],[∆ AUM]]-BT[[#This Row],[effetto mercato]]</f>
        <v>-1716771.856628329</v>
      </c>
    </row>
    <row r="1854" spans="1:7">
      <c r="A1854" s="4">
        <v>44700</v>
      </c>
      <c r="B1854">
        <v>0</v>
      </c>
      <c r="C1854" s="6">
        <f>BT[[#This Row],[Variaz]]/100</f>
        <v>0</v>
      </c>
      <c r="D1854" s="10">
        <f>AUM[[#This Row],[ Etica Obbligazionario Breve Termine]]</f>
        <v>362100588.78999996</v>
      </c>
      <c r="E1854" s="10">
        <f>D1853*BT[[#This Row],[Variazione percentuale]]</f>
        <v>0</v>
      </c>
      <c r="F1854" s="11">
        <f>BT[[#This Row],[AUM]]-D1853</f>
        <v>682360.79999995232</v>
      </c>
      <c r="G1854" s="11">
        <f>BT[[#This Row],[∆ AUM]]-BT[[#This Row],[effetto mercato]]</f>
        <v>682360.79999995232</v>
      </c>
    </row>
    <row r="1855" spans="1:7">
      <c r="A1855" s="4">
        <v>44701</v>
      </c>
      <c r="B1855">
        <v>-5.0200000000000002E-2</v>
      </c>
      <c r="C1855" s="6">
        <f>BT[[#This Row],[Variaz]]/100</f>
        <v>-5.0200000000000006E-4</v>
      </c>
      <c r="D1855" s="10">
        <f>AUM[[#This Row],[ Etica Obbligazionario Breve Termine]]</f>
        <v>361825304.59000003</v>
      </c>
      <c r="E1855" s="10">
        <f>D1854*BT[[#This Row],[Variazione percentuale]]</f>
        <v>-181774.49557258</v>
      </c>
      <c r="F1855" s="11">
        <f>BT[[#This Row],[AUM]]-D1854</f>
        <v>-275284.19999992847</v>
      </c>
      <c r="G1855" s="11">
        <f>BT[[#This Row],[∆ AUM]]-BT[[#This Row],[effetto mercato]]</f>
        <v>-93509.704427348479</v>
      </c>
    </row>
    <row r="1856" spans="1:7">
      <c r="A1856" s="4">
        <v>44704</v>
      </c>
      <c r="B1856">
        <v>-6.6900000000000001E-2</v>
      </c>
      <c r="C1856" s="6">
        <f>BT[[#This Row],[Variaz]]/100</f>
        <v>-6.69E-4</v>
      </c>
      <c r="D1856" s="10">
        <f>AUM[[#This Row],[ Etica Obbligazionario Breve Termine]]</f>
        <v>361619113</v>
      </c>
      <c r="E1856" s="10">
        <f>D1855*BT[[#This Row],[Variazione percentuale]]</f>
        <v>-242061.12877071003</v>
      </c>
      <c r="F1856" s="11">
        <f>BT[[#This Row],[AUM]]-D1855</f>
        <v>-206191.59000003338</v>
      </c>
      <c r="G1856" s="11">
        <f>BT[[#This Row],[∆ AUM]]-BT[[#This Row],[effetto mercato]]</f>
        <v>35869.538770676649</v>
      </c>
    </row>
    <row r="1857" spans="1:7">
      <c r="A1857" s="4">
        <v>44705</v>
      </c>
      <c r="B1857">
        <v>8.3699999999999997E-2</v>
      </c>
      <c r="C1857" s="6">
        <f>BT[[#This Row],[Variaz]]/100</f>
        <v>8.3699999999999996E-4</v>
      </c>
      <c r="D1857" s="10">
        <f>AUM[[#This Row],[ Etica Obbligazionario Breve Termine]]</f>
        <v>361885931.14999998</v>
      </c>
      <c r="E1857" s="10">
        <f>D1856*BT[[#This Row],[Variazione percentuale]]</f>
        <v>302675.19758099999</v>
      </c>
      <c r="F1857" s="11">
        <f>BT[[#This Row],[AUM]]-D1856</f>
        <v>266818.14999997616</v>
      </c>
      <c r="G1857" s="11">
        <f>BT[[#This Row],[∆ AUM]]-BT[[#This Row],[effetto mercato]]</f>
        <v>-35857.047581023828</v>
      </c>
    </row>
    <row r="1858" spans="1:7">
      <c r="A1858" s="4">
        <v>44706</v>
      </c>
      <c r="B1858">
        <v>8.3699999999999997E-2</v>
      </c>
      <c r="C1858" s="6">
        <f>BT[[#This Row],[Variaz]]/100</f>
        <v>8.3699999999999996E-4</v>
      </c>
      <c r="D1858" s="10">
        <f>AUM[[#This Row],[ Etica Obbligazionario Breve Termine]]</f>
        <v>362073442.43999994</v>
      </c>
      <c r="E1858" s="10">
        <f>D1857*BT[[#This Row],[Variazione percentuale]]</f>
        <v>302898.52437254996</v>
      </c>
      <c r="F1858" s="11">
        <f>BT[[#This Row],[AUM]]-D1857</f>
        <v>187511.28999996185</v>
      </c>
      <c r="G1858" s="11">
        <f>BT[[#This Row],[∆ AUM]]-BT[[#This Row],[effetto mercato]]</f>
        <v>-115387.23437258811</v>
      </c>
    </row>
    <row r="1859" spans="1:7">
      <c r="A1859" s="4">
        <v>44707</v>
      </c>
      <c r="B1859">
        <v>0.1003</v>
      </c>
      <c r="C1859" s="6">
        <f>BT[[#This Row],[Variaz]]/100</f>
        <v>1.003E-3</v>
      </c>
      <c r="D1859" s="10">
        <f>AUM[[#This Row],[ Etica Obbligazionario Breve Termine]]</f>
        <v>362659228.75999999</v>
      </c>
      <c r="E1859" s="10">
        <f>D1858*BT[[#This Row],[Variazione percentuale]]</f>
        <v>363159.66276731994</v>
      </c>
      <c r="F1859" s="11">
        <f>BT[[#This Row],[AUM]]-D1858</f>
        <v>585786.32000005245</v>
      </c>
      <c r="G1859" s="11">
        <f>BT[[#This Row],[∆ AUM]]-BT[[#This Row],[effetto mercato]]</f>
        <v>222626.65723273251</v>
      </c>
    </row>
    <row r="1860" spans="1:7">
      <c r="A1860" s="4">
        <v>44708</v>
      </c>
      <c r="B1860">
        <v>-5.0099999999999999E-2</v>
      </c>
      <c r="C1860" s="6">
        <f>BT[[#This Row],[Variaz]]/100</f>
        <v>-5.0100000000000003E-4</v>
      </c>
      <c r="D1860" s="10">
        <f>AUM[[#This Row],[ Etica Obbligazionario Breve Termine]]</f>
        <v>363353840.29000002</v>
      </c>
      <c r="E1860" s="10">
        <f>D1859*BT[[#This Row],[Variazione percentuale]]</f>
        <v>-181692.27360876001</v>
      </c>
      <c r="F1860" s="11">
        <f>BT[[#This Row],[AUM]]-D1859</f>
        <v>694611.53000003099</v>
      </c>
      <c r="G1860" s="11">
        <f>BT[[#This Row],[∆ AUM]]-BT[[#This Row],[effetto mercato]]</f>
        <v>876303.80360879097</v>
      </c>
    </row>
    <row r="1861" spans="1:7">
      <c r="A1861" s="4">
        <v>44711</v>
      </c>
      <c r="B1861">
        <v>-0.13370000000000001</v>
      </c>
      <c r="C1861" s="6">
        <f>BT[[#This Row],[Variaz]]/100</f>
        <v>-1.3370000000000001E-3</v>
      </c>
      <c r="D1861" s="10">
        <f>AUM[[#This Row],[ Etica Obbligazionario Breve Termine]]</f>
        <v>362992558.34000003</v>
      </c>
      <c r="E1861" s="10">
        <f>D1860*BT[[#This Row],[Variazione percentuale]]</f>
        <v>-485804.08446773008</v>
      </c>
      <c r="F1861" s="11">
        <f>BT[[#This Row],[AUM]]-D1860</f>
        <v>-361281.94999998808</v>
      </c>
      <c r="G1861" s="11">
        <f>BT[[#This Row],[∆ AUM]]-BT[[#This Row],[effetto mercato]]</f>
        <v>124522.134467742</v>
      </c>
    </row>
    <row r="1862" spans="1:7">
      <c r="A1862" s="4">
        <v>44712</v>
      </c>
      <c r="B1862">
        <v>-0.1171</v>
      </c>
      <c r="C1862" s="6">
        <f>BT[[#This Row],[Variaz]]/100</f>
        <v>-1.1709999999999999E-3</v>
      </c>
      <c r="D1862" s="10">
        <f>AUM[[#This Row],[ Etica Obbligazionario Breve Termine]]</f>
        <v>362602483.00999999</v>
      </c>
      <c r="E1862" s="10">
        <f>D1861*BT[[#This Row],[Variazione percentuale]]</f>
        <v>-425064.28581614001</v>
      </c>
      <c r="F1862" s="11">
        <f>BT[[#This Row],[AUM]]-D1861</f>
        <v>-390075.33000004292</v>
      </c>
      <c r="G1862" s="11">
        <f>BT[[#This Row],[∆ AUM]]-BT[[#This Row],[effetto mercato]]</f>
        <v>34988.955816097092</v>
      </c>
    </row>
    <row r="1863" spans="1:7">
      <c r="A1863" s="4">
        <v>44713</v>
      </c>
      <c r="B1863">
        <v>-0.13400000000000001</v>
      </c>
      <c r="C1863" s="6">
        <f>BT[[#This Row],[Variaz]]/100</f>
        <v>-1.34E-3</v>
      </c>
      <c r="D1863" s="10">
        <f>AUM[[#This Row],[ Etica Obbligazionario Breve Termine]]</f>
        <v>362086221.75</v>
      </c>
      <c r="E1863" s="10">
        <f>D1862*BT[[#This Row],[Variazione percentuale]]</f>
        <v>-485887.32723340002</v>
      </c>
      <c r="F1863" s="11">
        <f>BT[[#This Row],[AUM]]-D1862</f>
        <v>-516261.25999999046</v>
      </c>
      <c r="G1863" s="11">
        <f>BT[[#This Row],[∆ AUM]]-BT[[#This Row],[effetto mercato]]</f>
        <v>-30373.932766590442</v>
      </c>
    </row>
    <row r="1864" spans="1:7">
      <c r="A1864" s="4">
        <v>44715</v>
      </c>
      <c r="B1864">
        <v>-0.21809999999999999</v>
      </c>
      <c r="C1864" s="6">
        <f>BT[[#This Row],[Variaz]]/100</f>
        <v>-2.1809999999999998E-3</v>
      </c>
      <c r="D1864" s="10">
        <f>AUM[[#This Row],[ Etica Obbligazionario Breve Termine]]</f>
        <v>361573908.56000006</v>
      </c>
      <c r="E1864" s="10">
        <f>D1863*BT[[#This Row],[Variazione percentuale]]</f>
        <v>-789710.0496367499</v>
      </c>
      <c r="F1864" s="11">
        <f>BT[[#This Row],[AUM]]-D1863</f>
        <v>-512313.18999993801</v>
      </c>
      <c r="G1864" s="11">
        <f>BT[[#This Row],[∆ AUM]]-BT[[#This Row],[effetto mercato]]</f>
        <v>277396.85963681189</v>
      </c>
    </row>
    <row r="1865" spans="1:7">
      <c r="A1865" s="4">
        <v>44718</v>
      </c>
      <c r="B1865">
        <v>0</v>
      </c>
      <c r="C1865" s="6">
        <f>BT[[#This Row],[Variaz]]/100</f>
        <v>0</v>
      </c>
      <c r="D1865" s="10">
        <f>AUM[[#This Row],[ Etica Obbligazionario Breve Termine]]</f>
        <v>361555983.05000001</v>
      </c>
      <c r="E1865" s="10">
        <f>D1864*BT[[#This Row],[Variazione percentuale]]</f>
        <v>0</v>
      </c>
      <c r="F1865" s="11">
        <f>BT[[#This Row],[AUM]]-D1864</f>
        <v>-17925.510000050068</v>
      </c>
      <c r="G1865" s="11">
        <f>BT[[#This Row],[∆ AUM]]-BT[[#This Row],[effetto mercato]]</f>
        <v>-17925.510000050068</v>
      </c>
    </row>
    <row r="1866" spans="1:7">
      <c r="A1866" s="4">
        <v>44719</v>
      </c>
      <c r="B1866">
        <v>6.7199999999999996E-2</v>
      </c>
      <c r="C1866" s="6">
        <f>BT[[#This Row],[Variaz]]/100</f>
        <v>6.7199999999999996E-4</v>
      </c>
      <c r="D1866" s="10">
        <f>AUM[[#This Row],[ Etica Obbligazionario Breve Termine]]</f>
        <v>361852876.38</v>
      </c>
      <c r="E1866" s="10">
        <f>D1865*BT[[#This Row],[Variazione percentuale]]</f>
        <v>242965.62060959998</v>
      </c>
      <c r="F1866" s="11">
        <f>BT[[#This Row],[AUM]]-D1865</f>
        <v>296893.32999998331</v>
      </c>
      <c r="G1866" s="11">
        <f>BT[[#This Row],[∆ AUM]]-BT[[#This Row],[effetto mercato]]</f>
        <v>53927.70939038333</v>
      </c>
    </row>
    <row r="1867" spans="1:7">
      <c r="A1867" s="4">
        <v>44720</v>
      </c>
      <c r="B1867">
        <v>-5.04E-2</v>
      </c>
      <c r="C1867" s="6">
        <f>BT[[#This Row],[Variaz]]/100</f>
        <v>-5.04E-4</v>
      </c>
      <c r="D1867" s="10">
        <f>AUM[[#This Row],[ Etica Obbligazionario Breve Termine]]</f>
        <v>361880575.07000005</v>
      </c>
      <c r="E1867" s="10">
        <f>D1866*BT[[#This Row],[Variazione percentuale]]</f>
        <v>-182373.84969552001</v>
      </c>
      <c r="F1867" s="11">
        <f>BT[[#This Row],[AUM]]-D1866</f>
        <v>27698.69000005722</v>
      </c>
      <c r="G1867" s="11">
        <f>BT[[#This Row],[∆ AUM]]-BT[[#This Row],[effetto mercato]]</f>
        <v>210072.53969557723</v>
      </c>
    </row>
    <row r="1868" spans="1:7">
      <c r="A1868" s="4">
        <v>44721</v>
      </c>
      <c r="B1868">
        <v>-0.3362</v>
      </c>
      <c r="C1868" s="6">
        <f>BT[[#This Row],[Variaz]]/100</f>
        <v>-3.362E-3</v>
      </c>
      <c r="D1868" s="10">
        <f>AUM[[#This Row],[ Etica Obbligazionario Breve Termine]]</f>
        <v>360873638.86000001</v>
      </c>
      <c r="E1868" s="10">
        <f>D1867*BT[[#This Row],[Variazione percentuale]]</f>
        <v>-1216642.4933853401</v>
      </c>
      <c r="F1868" s="11">
        <f>BT[[#This Row],[AUM]]-D1867</f>
        <v>-1006936.2100000381</v>
      </c>
      <c r="G1868" s="11">
        <f>BT[[#This Row],[∆ AUM]]-BT[[#This Row],[effetto mercato]]</f>
        <v>209706.28338530194</v>
      </c>
    </row>
    <row r="1869" spans="1:7">
      <c r="A1869" s="4">
        <v>44722</v>
      </c>
      <c r="B1869">
        <v>-0.37109999999999999</v>
      </c>
      <c r="C1869" s="6">
        <f>BT[[#This Row],[Variaz]]/100</f>
        <v>-3.7109999999999999E-3</v>
      </c>
      <c r="D1869" s="10">
        <f>AUM[[#This Row],[ Etica Obbligazionario Breve Termine]]</f>
        <v>359263253.47999996</v>
      </c>
      <c r="E1869" s="10">
        <f>D1868*BT[[#This Row],[Variazione percentuale]]</f>
        <v>-1339202.07380946</v>
      </c>
      <c r="F1869" s="11">
        <f>BT[[#This Row],[AUM]]-D1868</f>
        <v>-1610385.3800000548</v>
      </c>
      <c r="G1869" s="11">
        <f>BT[[#This Row],[∆ AUM]]-BT[[#This Row],[effetto mercato]]</f>
        <v>-271183.3061905948</v>
      </c>
    </row>
    <row r="1870" spans="1:7">
      <c r="A1870" s="4">
        <v>44725</v>
      </c>
      <c r="B1870">
        <v>-0.4909</v>
      </c>
      <c r="C1870" s="6">
        <f>BT[[#This Row],[Variaz]]/100</f>
        <v>-4.9090000000000002E-3</v>
      </c>
      <c r="D1870" s="10">
        <f>AUM[[#This Row],[ Etica Obbligazionario Breve Termine]]</f>
        <v>357215948.79000002</v>
      </c>
      <c r="E1870" s="10">
        <f>D1869*BT[[#This Row],[Variazione percentuale]]</f>
        <v>-1763623.3113333199</v>
      </c>
      <c r="F1870" s="11">
        <f>BT[[#This Row],[AUM]]-D1869</f>
        <v>-2047304.689999938</v>
      </c>
      <c r="G1870" s="11">
        <f>BT[[#This Row],[∆ AUM]]-BT[[#This Row],[effetto mercato]]</f>
        <v>-283681.37866661814</v>
      </c>
    </row>
    <row r="1871" spans="1:7">
      <c r="A1871" s="4">
        <v>44726</v>
      </c>
      <c r="B1871">
        <v>-0.15310000000000001</v>
      </c>
      <c r="C1871" s="6">
        <f>BT[[#This Row],[Variaz]]/100</f>
        <v>-1.5310000000000002E-3</v>
      </c>
      <c r="D1871" s="10">
        <f>AUM[[#This Row],[ Etica Obbligazionario Breve Termine]]</f>
        <v>356527214.94999999</v>
      </c>
      <c r="E1871" s="10">
        <f>D1870*BT[[#This Row],[Variazione percentuale]]</f>
        <v>-546897.61759749008</v>
      </c>
      <c r="F1871" s="11">
        <f>BT[[#This Row],[AUM]]-D1870</f>
        <v>-688733.84000003338</v>
      </c>
      <c r="G1871" s="11">
        <f>BT[[#This Row],[∆ AUM]]-BT[[#This Row],[effetto mercato]]</f>
        <v>-141836.2224025433</v>
      </c>
    </row>
    <row r="1872" spans="1:7">
      <c r="A1872" s="4">
        <v>44727</v>
      </c>
      <c r="B1872">
        <v>0.51119999999999999</v>
      </c>
      <c r="C1872" s="6">
        <f>BT[[#This Row],[Variaz]]/100</f>
        <v>5.1120000000000002E-3</v>
      </c>
      <c r="D1872" s="10">
        <f>AUM[[#This Row],[ Etica Obbligazionario Breve Termine]]</f>
        <v>358332486.36000001</v>
      </c>
      <c r="E1872" s="10">
        <f>D1871*BT[[#This Row],[Variazione percentuale]]</f>
        <v>1822567.1228244</v>
      </c>
      <c r="F1872" s="11">
        <f>BT[[#This Row],[AUM]]-D1871</f>
        <v>1805271.4100000262</v>
      </c>
      <c r="G1872" s="11">
        <f>BT[[#This Row],[∆ AUM]]-BT[[#This Row],[effetto mercato]]</f>
        <v>-17295.712824373739</v>
      </c>
    </row>
    <row r="1873" spans="1:7">
      <c r="A1873" s="4">
        <v>44728</v>
      </c>
      <c r="B1873">
        <v>-1.7000000000000001E-2</v>
      </c>
      <c r="C1873" s="6">
        <f>BT[[#This Row],[Variaz]]/100</f>
        <v>-1.7000000000000001E-4</v>
      </c>
      <c r="D1873" s="10">
        <f>AUM[[#This Row],[ Etica Obbligazionario Breve Termine]]</f>
        <v>358187701.94</v>
      </c>
      <c r="E1873" s="10">
        <f>D1872*BT[[#This Row],[Variazione percentuale]]</f>
        <v>-60916.522681200004</v>
      </c>
      <c r="F1873" s="11">
        <f>BT[[#This Row],[AUM]]-D1872</f>
        <v>-144784.42000001669</v>
      </c>
      <c r="G1873" s="11">
        <f>BT[[#This Row],[∆ AUM]]-BT[[#This Row],[effetto mercato]]</f>
        <v>-83867.897318816686</v>
      </c>
    </row>
    <row r="1874" spans="1:7">
      <c r="A1874" s="4">
        <v>44729</v>
      </c>
      <c r="B1874">
        <v>0.20349999999999999</v>
      </c>
      <c r="C1874" s="6">
        <f>BT[[#This Row],[Variaz]]/100</f>
        <v>2.0349999999999999E-3</v>
      </c>
      <c r="D1874" s="10">
        <f>AUM[[#This Row],[ Etica Obbligazionario Breve Termine]]</f>
        <v>356050009.11000001</v>
      </c>
      <c r="E1874" s="10">
        <f>D1873*BT[[#This Row],[Variazione percentuale]]</f>
        <v>728911.97344789992</v>
      </c>
      <c r="F1874" s="11">
        <f>BT[[#This Row],[AUM]]-D1873</f>
        <v>-2137692.8299999833</v>
      </c>
      <c r="G1874" s="11">
        <f>BT[[#This Row],[∆ AUM]]-BT[[#This Row],[effetto mercato]]</f>
        <v>-2866604.8034478831</v>
      </c>
    </row>
    <row r="1875" spans="1:7">
      <c r="A1875" s="4">
        <v>44732</v>
      </c>
      <c r="B1875">
        <v>-6.7699999999999996E-2</v>
      </c>
      <c r="C1875" s="6">
        <f>BT[[#This Row],[Variaz]]/100</f>
        <v>-6.7699999999999998E-4</v>
      </c>
      <c r="D1875" s="10">
        <f>AUM[[#This Row],[ Etica Obbligazionario Breve Termine]]</f>
        <v>355565269.19999999</v>
      </c>
      <c r="E1875" s="10">
        <f>D1874*BT[[#This Row],[Variazione percentuale]]</f>
        <v>-241045.85616746999</v>
      </c>
      <c r="F1875" s="11">
        <f>BT[[#This Row],[AUM]]-D1874</f>
        <v>-484739.91000002623</v>
      </c>
      <c r="G1875" s="11">
        <f>BT[[#This Row],[∆ AUM]]-BT[[#This Row],[effetto mercato]]</f>
        <v>-243694.05383255624</v>
      </c>
    </row>
    <row r="1876" spans="1:7">
      <c r="A1876" s="4">
        <v>44733</v>
      </c>
      <c r="B1876">
        <v>3.39E-2</v>
      </c>
      <c r="C1876" s="6">
        <f>BT[[#This Row],[Variaz]]/100</f>
        <v>3.39E-4</v>
      </c>
      <c r="D1876" s="10">
        <f>AUM[[#This Row],[ Etica Obbligazionario Breve Termine]]</f>
        <v>355550488.95999998</v>
      </c>
      <c r="E1876" s="10">
        <f>D1875*BT[[#This Row],[Variazione percentuale]]</f>
        <v>120536.6262588</v>
      </c>
      <c r="F1876" s="11">
        <f>BT[[#This Row],[AUM]]-D1875</f>
        <v>-14780.240000009537</v>
      </c>
      <c r="G1876" s="11">
        <f>BT[[#This Row],[∆ AUM]]-BT[[#This Row],[effetto mercato]]</f>
        <v>-135316.86625880952</v>
      </c>
    </row>
    <row r="1877" spans="1:7">
      <c r="A1877" s="4">
        <v>44734</v>
      </c>
      <c r="B1877">
        <v>0.16930000000000001</v>
      </c>
      <c r="C1877" s="6">
        <f>BT[[#This Row],[Variaz]]/100</f>
        <v>1.6930000000000001E-3</v>
      </c>
      <c r="D1877" s="10">
        <f>AUM[[#This Row],[ Etica Obbligazionario Breve Termine]]</f>
        <v>356084473.23000002</v>
      </c>
      <c r="E1877" s="10">
        <f>D1876*BT[[#This Row],[Variazione percentuale]]</f>
        <v>601946.97780928004</v>
      </c>
      <c r="F1877" s="11">
        <f>BT[[#This Row],[AUM]]-D1876</f>
        <v>533984.27000004053</v>
      </c>
      <c r="G1877" s="11">
        <f>BT[[#This Row],[∆ AUM]]-BT[[#This Row],[effetto mercato]]</f>
        <v>-67962.70780923951</v>
      </c>
    </row>
    <row r="1878" spans="1:7">
      <c r="A1878" s="4">
        <v>44735</v>
      </c>
      <c r="B1878">
        <v>0.2873</v>
      </c>
      <c r="C1878" s="6">
        <f>BT[[#This Row],[Variaz]]/100</f>
        <v>2.8730000000000001E-3</v>
      </c>
      <c r="D1878" s="10">
        <f>AUM[[#This Row],[ Etica Obbligazionario Breve Termine]]</f>
        <v>357912671.36000001</v>
      </c>
      <c r="E1878" s="10">
        <f>D1877*BT[[#This Row],[Variazione percentuale]]</f>
        <v>1023030.69158979</v>
      </c>
      <c r="F1878" s="11">
        <f>BT[[#This Row],[AUM]]-D1877</f>
        <v>1828198.1299999952</v>
      </c>
      <c r="G1878" s="11">
        <f>BT[[#This Row],[∆ AUM]]-BT[[#This Row],[effetto mercato]]</f>
        <v>805167.43841020518</v>
      </c>
    </row>
    <row r="1879" spans="1:7">
      <c r="A1879" s="4">
        <v>44736</v>
      </c>
      <c r="B1879">
        <v>-5.0500000000000003E-2</v>
      </c>
      <c r="C1879" s="6">
        <f>BT[[#This Row],[Variaz]]/100</f>
        <v>-5.0500000000000002E-4</v>
      </c>
      <c r="D1879" s="10">
        <f>AUM[[#This Row],[ Etica Obbligazionario Breve Termine]]</f>
        <v>357724156.54000002</v>
      </c>
      <c r="E1879" s="10">
        <f>D1878*BT[[#This Row],[Variazione percentuale]]</f>
        <v>-180745.89903680002</v>
      </c>
      <c r="F1879" s="11">
        <f>BT[[#This Row],[AUM]]-D1878</f>
        <v>-188514.81999999285</v>
      </c>
      <c r="G1879" s="11">
        <f>BT[[#This Row],[∆ AUM]]-BT[[#This Row],[effetto mercato]]</f>
        <v>-7768.9209631928243</v>
      </c>
    </row>
    <row r="1880" spans="1:7">
      <c r="A1880" s="4">
        <v>44739</v>
      </c>
      <c r="B1880">
        <v>-8.43E-2</v>
      </c>
      <c r="C1880" s="6">
        <f>BT[[#This Row],[Variaz]]/100</f>
        <v>-8.43E-4</v>
      </c>
      <c r="D1880" s="10">
        <f>AUM[[#This Row],[ Etica Obbligazionario Breve Termine]]</f>
        <v>357442740.05000001</v>
      </c>
      <c r="E1880" s="10">
        <f>D1879*BT[[#This Row],[Variazione percentuale]]</f>
        <v>-301561.46396322001</v>
      </c>
      <c r="F1880" s="11">
        <f>BT[[#This Row],[AUM]]-D1879</f>
        <v>-281416.49000000954</v>
      </c>
      <c r="G1880" s="11">
        <f>BT[[#This Row],[∆ AUM]]-BT[[#This Row],[effetto mercato]]</f>
        <v>20144.973963210476</v>
      </c>
    </row>
    <row r="1881" spans="1:7">
      <c r="A1881" s="4">
        <v>44740</v>
      </c>
      <c r="B1881">
        <v>-5.0599999999999999E-2</v>
      </c>
      <c r="C1881" s="6">
        <f>BT[[#This Row],[Variaz]]/100</f>
        <v>-5.0599999999999994E-4</v>
      </c>
      <c r="D1881" s="10">
        <f>AUM[[#This Row],[ Etica Obbligazionario Breve Termine]]</f>
        <v>357279115.69</v>
      </c>
      <c r="E1881" s="10">
        <f>D1880*BT[[#This Row],[Variazione percentuale]]</f>
        <v>-180866.02646529998</v>
      </c>
      <c r="F1881" s="11">
        <f>BT[[#This Row],[AUM]]-D1880</f>
        <v>-163624.36000001431</v>
      </c>
      <c r="G1881" s="11">
        <f>BT[[#This Row],[∆ AUM]]-BT[[#This Row],[effetto mercato]]</f>
        <v>17241.666465285671</v>
      </c>
    </row>
    <row r="1882" spans="1:7">
      <c r="A1882" s="4">
        <v>44741</v>
      </c>
      <c r="B1882">
        <v>0.1857</v>
      </c>
      <c r="C1882" s="6">
        <f>BT[[#This Row],[Variaz]]/100</f>
        <v>1.8570000000000001E-3</v>
      </c>
      <c r="D1882" s="10">
        <f>AUM[[#This Row],[ Etica Obbligazionario Breve Termine]]</f>
        <v>358127686.99000001</v>
      </c>
      <c r="E1882" s="10">
        <f>D1881*BT[[#This Row],[Variazione percentuale]]</f>
        <v>663467.31783633004</v>
      </c>
      <c r="F1882" s="11">
        <f>BT[[#This Row],[AUM]]-D1881</f>
        <v>848571.30000001192</v>
      </c>
      <c r="G1882" s="11">
        <f>BT[[#This Row],[∆ AUM]]-BT[[#This Row],[effetto mercato]]</f>
        <v>185103.98216368188</v>
      </c>
    </row>
    <row r="1883" spans="1:7">
      <c r="A1883" s="4">
        <v>44742</v>
      </c>
      <c r="B1883">
        <v>0.219</v>
      </c>
      <c r="C1883" s="6">
        <f>BT[[#This Row],[Variaz]]/100</f>
        <v>2.1900000000000001E-3</v>
      </c>
      <c r="D1883" s="10">
        <f>AUM[[#This Row],[ Etica Obbligazionario Breve Termine]]</f>
        <v>359025442.55000001</v>
      </c>
      <c r="E1883" s="10">
        <f>D1882*BT[[#This Row],[Variazione percentuale]]</f>
        <v>784299.63450810011</v>
      </c>
      <c r="F1883" s="11">
        <f>BT[[#This Row],[AUM]]-D1882</f>
        <v>897755.56000000238</v>
      </c>
      <c r="G1883" s="11">
        <f>BT[[#This Row],[∆ AUM]]-BT[[#This Row],[effetto mercato]]</f>
        <v>113455.92549190228</v>
      </c>
    </row>
    <row r="1884" spans="1:7">
      <c r="A1884" s="4">
        <v>44743</v>
      </c>
      <c r="B1884">
        <v>0.26900000000000002</v>
      </c>
      <c r="C1884" s="6">
        <f>BT[[#This Row],[Variaz]]/100</f>
        <v>2.6900000000000001E-3</v>
      </c>
      <c r="D1884" s="10">
        <f>AUM[[#This Row],[ Etica Obbligazionario Breve Termine]]</f>
        <v>360109454.59999996</v>
      </c>
      <c r="E1884" s="10">
        <f>D1883*BT[[#This Row],[Variazione percentuale]]</f>
        <v>965778.44045950007</v>
      </c>
      <c r="F1884" s="11">
        <f>BT[[#This Row],[AUM]]-D1883</f>
        <v>1084012.0499999523</v>
      </c>
      <c r="G1884" s="11">
        <f>BT[[#This Row],[∆ AUM]]-BT[[#This Row],[effetto mercato]]</f>
        <v>118233.60954045225</v>
      </c>
    </row>
    <row r="1885" spans="1:7">
      <c r="A1885" s="4">
        <v>44746</v>
      </c>
      <c r="B1885">
        <v>-0.15090000000000001</v>
      </c>
      <c r="C1885" s="6">
        <f>BT[[#This Row],[Variaz]]/100</f>
        <v>-1.5090000000000001E-3</v>
      </c>
      <c r="D1885" s="10">
        <f>AUM[[#This Row],[ Etica Obbligazionario Breve Termine]]</f>
        <v>359475476.81999999</v>
      </c>
      <c r="E1885" s="10">
        <f>D1884*BT[[#This Row],[Variazione percentuale]]</f>
        <v>-543405.16699139995</v>
      </c>
      <c r="F1885" s="11">
        <f>BT[[#This Row],[AUM]]-D1884</f>
        <v>-633977.77999997139</v>
      </c>
      <c r="G1885" s="11">
        <f>BT[[#This Row],[∆ AUM]]-BT[[#This Row],[effetto mercato]]</f>
        <v>-90572.613008571439</v>
      </c>
    </row>
    <row r="1886" spans="1:7">
      <c r="A1886" s="4">
        <v>44747</v>
      </c>
      <c r="B1886">
        <v>0.1847</v>
      </c>
      <c r="C1886" s="6">
        <f>BT[[#This Row],[Variaz]]/100</f>
        <v>1.8470000000000001E-3</v>
      </c>
      <c r="D1886" s="10">
        <f>AUM[[#This Row],[ Etica Obbligazionario Breve Termine]]</f>
        <v>359804143.95999998</v>
      </c>
      <c r="E1886" s="10">
        <f>D1885*BT[[#This Row],[Variazione percentuale]]</f>
        <v>663951.20568653999</v>
      </c>
      <c r="F1886" s="11">
        <f>BT[[#This Row],[AUM]]-D1885</f>
        <v>328667.13999998569</v>
      </c>
      <c r="G1886" s="11">
        <f>BT[[#This Row],[∆ AUM]]-BT[[#This Row],[effetto mercato]]</f>
        <v>-335284.0656865543</v>
      </c>
    </row>
    <row r="1887" spans="1:7">
      <c r="A1887" s="4">
        <v>44748</v>
      </c>
      <c r="B1887">
        <v>6.7000000000000004E-2</v>
      </c>
      <c r="C1887" s="6">
        <f>BT[[#This Row],[Variaz]]/100</f>
        <v>6.7000000000000002E-4</v>
      </c>
      <c r="D1887" s="10">
        <f>AUM[[#This Row],[ Etica Obbligazionario Breve Termine]]</f>
        <v>360271213.67000002</v>
      </c>
      <c r="E1887" s="10">
        <f>D1886*BT[[#This Row],[Variazione percentuale]]</f>
        <v>241068.7764532</v>
      </c>
      <c r="F1887" s="11">
        <f>BT[[#This Row],[AUM]]-D1886</f>
        <v>467069.71000003815</v>
      </c>
      <c r="G1887" s="11">
        <f>BT[[#This Row],[∆ AUM]]-BT[[#This Row],[effetto mercato]]</f>
        <v>226000.93354683815</v>
      </c>
    </row>
    <row r="1888" spans="1:7">
      <c r="A1888" s="4">
        <v>44749</v>
      </c>
      <c r="B1888">
        <v>-0.21779999999999999</v>
      </c>
      <c r="C1888" s="6">
        <f>BT[[#This Row],[Variaz]]/100</f>
        <v>-2.1779999999999998E-3</v>
      </c>
      <c r="D1888" s="10">
        <f>AUM[[#This Row],[ Etica Obbligazionario Breve Termine]]</f>
        <v>359674818.65000004</v>
      </c>
      <c r="E1888" s="10">
        <f>D1887*BT[[#This Row],[Variazione percentuale]]</f>
        <v>-784670.70337325998</v>
      </c>
      <c r="F1888" s="11">
        <f>BT[[#This Row],[AUM]]-D1887</f>
        <v>-596395.01999998093</v>
      </c>
      <c r="G1888" s="11">
        <f>BT[[#This Row],[∆ AUM]]-BT[[#This Row],[effetto mercato]]</f>
        <v>188275.68337327905</v>
      </c>
    </row>
    <row r="1889" spans="1:7">
      <c r="A1889" s="4">
        <v>44750</v>
      </c>
      <c r="B1889">
        <v>6.7100000000000007E-2</v>
      </c>
      <c r="C1889" s="6">
        <f>BT[[#This Row],[Variaz]]/100</f>
        <v>6.7100000000000005E-4</v>
      </c>
      <c r="D1889" s="10">
        <f>AUM[[#This Row],[ Etica Obbligazionario Breve Termine]]</f>
        <v>359914395.38</v>
      </c>
      <c r="E1889" s="10">
        <f>D1888*BT[[#This Row],[Variazione percentuale]]</f>
        <v>241341.80331415005</v>
      </c>
      <c r="F1889" s="11">
        <f>BT[[#This Row],[AUM]]-D1888</f>
        <v>239576.72999995947</v>
      </c>
      <c r="G1889" s="11">
        <f>BT[[#This Row],[∆ AUM]]-BT[[#This Row],[effetto mercato]]</f>
        <v>-1765.0733141905803</v>
      </c>
    </row>
    <row r="1890" spans="1:7">
      <c r="A1890" s="4">
        <v>44753</v>
      </c>
      <c r="B1890">
        <v>0.1007</v>
      </c>
      <c r="C1890" s="6">
        <f>BT[[#This Row],[Variaz]]/100</f>
        <v>1.0070000000000001E-3</v>
      </c>
      <c r="D1890" s="10">
        <f>AUM[[#This Row],[ Etica Obbligazionario Breve Termine]]</f>
        <v>360292230.50999999</v>
      </c>
      <c r="E1890" s="10">
        <f>D1889*BT[[#This Row],[Variazione percentuale]]</f>
        <v>362433.79614766</v>
      </c>
      <c r="F1890" s="11">
        <f>BT[[#This Row],[AUM]]-D1889</f>
        <v>377835.12999999523</v>
      </c>
      <c r="G1890" s="11">
        <f>BT[[#This Row],[∆ AUM]]-BT[[#This Row],[effetto mercato]]</f>
        <v>15401.333852335229</v>
      </c>
    </row>
    <row r="1891" spans="1:7">
      <c r="A1891" s="4">
        <v>44754</v>
      </c>
      <c r="B1891">
        <v>8.3799999999999999E-2</v>
      </c>
      <c r="C1891" s="6">
        <f>BT[[#This Row],[Variaz]]/100</f>
        <v>8.3799999999999999E-4</v>
      </c>
      <c r="D1891" s="10">
        <f>AUM[[#This Row],[ Etica Obbligazionario Breve Termine]]</f>
        <v>360756744</v>
      </c>
      <c r="E1891" s="10">
        <f>D1890*BT[[#This Row],[Variazione percentuale]]</f>
        <v>301924.88916738</v>
      </c>
      <c r="F1891" s="11">
        <f>BT[[#This Row],[AUM]]-D1890</f>
        <v>464513.49000000954</v>
      </c>
      <c r="G1891" s="11">
        <f>BT[[#This Row],[∆ AUM]]-BT[[#This Row],[effetto mercato]]</f>
        <v>162588.60083262954</v>
      </c>
    </row>
    <row r="1892" spans="1:7">
      <c r="A1892" s="4">
        <v>44755</v>
      </c>
      <c r="B1892">
        <v>-0.16739999999999999</v>
      </c>
      <c r="C1892" s="6">
        <f>BT[[#This Row],[Variaz]]/100</f>
        <v>-1.6739999999999999E-3</v>
      </c>
      <c r="D1892" s="10">
        <f>AUM[[#This Row],[ Etica Obbligazionario Breve Termine]]</f>
        <v>360122377.49000001</v>
      </c>
      <c r="E1892" s="10">
        <f>D1891*BT[[#This Row],[Variazione percentuale]]</f>
        <v>-603906.78945599997</v>
      </c>
      <c r="F1892" s="11">
        <f>BT[[#This Row],[AUM]]-D1891</f>
        <v>-634366.50999999046</v>
      </c>
      <c r="G1892" s="11">
        <f>BT[[#This Row],[∆ AUM]]-BT[[#This Row],[effetto mercato]]</f>
        <v>-30459.720543990494</v>
      </c>
    </row>
    <row r="1893" spans="1:7">
      <c r="A1893" s="4">
        <v>44756</v>
      </c>
      <c r="B1893">
        <v>-0.218</v>
      </c>
      <c r="C1893" s="6">
        <f>BT[[#This Row],[Variaz]]/100</f>
        <v>-2.1800000000000001E-3</v>
      </c>
      <c r="D1893" s="10">
        <f>AUM[[#This Row],[ Etica Obbligazionario Breve Termine]]</f>
        <v>359552841.57999998</v>
      </c>
      <c r="E1893" s="10">
        <f>D1892*BT[[#This Row],[Variazione percentuale]]</f>
        <v>-785066.78292820009</v>
      </c>
      <c r="F1893" s="11">
        <f>BT[[#This Row],[AUM]]-D1892</f>
        <v>-569535.91000002623</v>
      </c>
      <c r="G1893" s="11">
        <f>BT[[#This Row],[∆ AUM]]-BT[[#This Row],[effetto mercato]]</f>
        <v>215530.87292817386</v>
      </c>
    </row>
    <row r="1894" spans="1:7">
      <c r="A1894" s="4">
        <v>44757</v>
      </c>
      <c r="B1894">
        <v>-5.04E-2</v>
      </c>
      <c r="C1894" s="6">
        <f>BT[[#This Row],[Variaz]]/100</f>
        <v>-5.04E-4</v>
      </c>
      <c r="D1894" s="10">
        <f>AUM[[#This Row],[ Etica Obbligazionario Breve Termine]]</f>
        <v>359393042.83999997</v>
      </c>
      <c r="E1894" s="10">
        <f>D1893*BT[[#This Row],[Variazione percentuale]]</f>
        <v>-181214.63215632</v>
      </c>
      <c r="F1894" s="11">
        <f>BT[[#This Row],[AUM]]-D1893</f>
        <v>-159798.74000000954</v>
      </c>
      <c r="G1894" s="11">
        <f>BT[[#This Row],[∆ AUM]]-BT[[#This Row],[effetto mercato]]</f>
        <v>21415.892156310467</v>
      </c>
    </row>
    <row r="1895" spans="1:7">
      <c r="A1895" s="4">
        <v>44760</v>
      </c>
      <c r="B1895">
        <v>5.0500000000000003E-2</v>
      </c>
      <c r="C1895" s="6">
        <f>BT[[#This Row],[Variaz]]/100</f>
        <v>5.0500000000000002E-4</v>
      </c>
      <c r="D1895" s="10">
        <f>AUM[[#This Row],[ Etica Obbligazionario Breve Termine]]</f>
        <v>359604456.44</v>
      </c>
      <c r="E1895" s="10">
        <f>D1894*BT[[#This Row],[Variazione percentuale]]</f>
        <v>181493.4866342</v>
      </c>
      <c r="F1895" s="11">
        <f>BT[[#This Row],[AUM]]-D1894</f>
        <v>211413.60000002384</v>
      </c>
      <c r="G1895" s="11">
        <f>BT[[#This Row],[∆ AUM]]-BT[[#This Row],[effetto mercato]]</f>
        <v>29920.11336582384</v>
      </c>
    </row>
    <row r="1896" spans="1:7">
      <c r="A1896" s="4">
        <v>44761</v>
      </c>
      <c r="B1896">
        <v>-0.18490000000000001</v>
      </c>
      <c r="C1896" s="6">
        <f>BT[[#This Row],[Variaz]]/100</f>
        <v>-1.8490000000000002E-3</v>
      </c>
      <c r="D1896" s="10">
        <f>AUM[[#This Row],[ Etica Obbligazionario Breve Termine]]</f>
        <v>357875468.38</v>
      </c>
      <c r="E1896" s="10">
        <f>D1895*BT[[#This Row],[Variazione percentuale]]</f>
        <v>-664908.63995756011</v>
      </c>
      <c r="F1896" s="11">
        <f>BT[[#This Row],[AUM]]-D1895</f>
        <v>-1728988.0600000024</v>
      </c>
      <c r="G1896" s="11">
        <f>BT[[#This Row],[∆ AUM]]-BT[[#This Row],[effetto mercato]]</f>
        <v>-1064079.4200424422</v>
      </c>
    </row>
    <row r="1897" spans="1:7">
      <c r="A1897" s="4">
        <v>44762</v>
      </c>
      <c r="B1897">
        <v>-5.0500000000000003E-2</v>
      </c>
      <c r="C1897" s="6">
        <f>BT[[#This Row],[Variaz]]/100</f>
        <v>-5.0500000000000002E-4</v>
      </c>
      <c r="D1897" s="10">
        <f>AUM[[#This Row],[ Etica Obbligazionario Breve Termine]]</f>
        <v>357706481.62</v>
      </c>
      <c r="E1897" s="10">
        <f>D1896*BT[[#This Row],[Variazione percentuale]]</f>
        <v>-180727.11153190001</v>
      </c>
      <c r="F1897" s="11">
        <f>BT[[#This Row],[AUM]]-D1896</f>
        <v>-168986.75999999046</v>
      </c>
      <c r="G1897" s="11">
        <f>BT[[#This Row],[∆ AUM]]-BT[[#This Row],[effetto mercato]]</f>
        <v>11740.351531909546</v>
      </c>
    </row>
    <row r="1898" spans="1:7">
      <c r="A1898" s="4">
        <v>44763</v>
      </c>
      <c r="B1898">
        <v>-0.25269999999999998</v>
      </c>
      <c r="C1898" s="6">
        <f>BT[[#This Row],[Variaz]]/100</f>
        <v>-2.5269999999999997E-3</v>
      </c>
      <c r="D1898" s="10">
        <f>AUM[[#This Row],[ Etica Obbligazionario Breve Termine]]</f>
        <v>357205326.40999997</v>
      </c>
      <c r="E1898" s="10">
        <f>D1897*BT[[#This Row],[Variazione percentuale]]</f>
        <v>-903924.27905373997</v>
      </c>
      <c r="F1898" s="11">
        <f>BT[[#This Row],[AUM]]-D1897</f>
        <v>-501155.21000003815</v>
      </c>
      <c r="G1898" s="11">
        <f>BT[[#This Row],[∆ AUM]]-BT[[#This Row],[effetto mercato]]</f>
        <v>402769.06905370182</v>
      </c>
    </row>
    <row r="1899" spans="1:7">
      <c r="A1899" s="4">
        <v>44764</v>
      </c>
      <c r="B1899">
        <v>0.45610000000000001</v>
      </c>
      <c r="C1899" s="6">
        <f>BT[[#This Row],[Variaz]]/100</f>
        <v>4.561E-3</v>
      </c>
      <c r="D1899" s="10">
        <f>AUM[[#This Row],[ Etica Obbligazionario Breve Termine]]</f>
        <v>359251536.49000001</v>
      </c>
      <c r="E1899" s="10">
        <f>D1898*BT[[#This Row],[Variazione percentuale]]</f>
        <v>1629213.4937560097</v>
      </c>
      <c r="F1899" s="11">
        <f>BT[[#This Row],[AUM]]-D1898</f>
        <v>2046210.0800000429</v>
      </c>
      <c r="G1899" s="11">
        <f>BT[[#This Row],[∆ AUM]]-BT[[#This Row],[effetto mercato]]</f>
        <v>416996.58624403318</v>
      </c>
    </row>
    <row r="1900" spans="1:7">
      <c r="A1900" s="4">
        <v>44767</v>
      </c>
      <c r="B1900">
        <v>3.3599999999999998E-2</v>
      </c>
      <c r="C1900" s="6">
        <f>BT[[#This Row],[Variaz]]/100</f>
        <v>3.3599999999999998E-4</v>
      </c>
      <c r="D1900" s="10">
        <f>AUM[[#This Row],[ Etica Obbligazionario Breve Termine]]</f>
        <v>359410310.81999999</v>
      </c>
      <c r="E1900" s="10">
        <f>D1899*BT[[#This Row],[Variazione percentuale]]</f>
        <v>120708.51626064</v>
      </c>
      <c r="F1900" s="11">
        <f>BT[[#This Row],[AUM]]-D1899</f>
        <v>158774.32999998331</v>
      </c>
      <c r="G1900" s="11">
        <f>BT[[#This Row],[∆ AUM]]-BT[[#This Row],[effetto mercato]]</f>
        <v>38065.813739343314</v>
      </c>
    </row>
    <row r="1901" spans="1:7">
      <c r="A1901" s="4">
        <v>44768</v>
      </c>
      <c r="B1901">
        <v>6.7199999999999996E-2</v>
      </c>
      <c r="C1901" s="6">
        <f>BT[[#This Row],[Variaz]]/100</f>
        <v>6.7199999999999996E-4</v>
      </c>
      <c r="D1901" s="10">
        <f>AUM[[#This Row],[ Etica Obbligazionario Breve Termine]]</f>
        <v>359528915.75999999</v>
      </c>
      <c r="E1901" s="10">
        <f>D1900*BT[[#This Row],[Variazione percentuale]]</f>
        <v>241523.72887103999</v>
      </c>
      <c r="F1901" s="11">
        <f>BT[[#This Row],[AUM]]-D1900</f>
        <v>118604.93999999762</v>
      </c>
      <c r="G1901" s="11">
        <f>BT[[#This Row],[∆ AUM]]-BT[[#This Row],[effetto mercato]]</f>
        <v>-122918.78887104237</v>
      </c>
    </row>
    <row r="1902" spans="1:7">
      <c r="A1902" s="4">
        <v>44769</v>
      </c>
      <c r="B1902">
        <v>-0.1512</v>
      </c>
      <c r="C1902" s="6">
        <f>BT[[#This Row],[Variaz]]/100</f>
        <v>-1.5120000000000001E-3</v>
      </c>
      <c r="D1902" s="10">
        <f>AUM[[#This Row],[ Etica Obbligazionario Breve Termine]]</f>
        <v>359943758.5</v>
      </c>
      <c r="E1902" s="10">
        <f>D1901*BT[[#This Row],[Variazione percentuale]]</f>
        <v>-543607.72062912001</v>
      </c>
      <c r="F1902" s="11">
        <f>BT[[#This Row],[AUM]]-D1901</f>
        <v>414842.74000000954</v>
      </c>
      <c r="G1902" s="11">
        <f>BT[[#This Row],[∆ AUM]]-BT[[#This Row],[effetto mercato]]</f>
        <v>958450.46062912955</v>
      </c>
    </row>
    <row r="1903" spans="1:7">
      <c r="A1903" s="4">
        <v>44770</v>
      </c>
      <c r="B1903">
        <v>0.23549999999999999</v>
      </c>
      <c r="C1903" s="6">
        <f>BT[[#This Row],[Variaz]]/100</f>
        <v>2.3549999999999999E-3</v>
      </c>
      <c r="D1903" s="10">
        <f>AUM[[#This Row],[ Etica Obbligazionario Breve Termine]]</f>
        <v>361290657.87</v>
      </c>
      <c r="E1903" s="10">
        <f>D1902*BT[[#This Row],[Variazione percentuale]]</f>
        <v>847667.55126749992</v>
      </c>
      <c r="F1903" s="11">
        <f>BT[[#This Row],[AUM]]-D1902</f>
        <v>1346899.3700000048</v>
      </c>
      <c r="G1903" s="11">
        <f>BT[[#This Row],[∆ AUM]]-BT[[#This Row],[effetto mercato]]</f>
        <v>499231.81873250485</v>
      </c>
    </row>
    <row r="1904" spans="1:7">
      <c r="A1904" s="4">
        <v>44771</v>
      </c>
      <c r="B1904">
        <v>0.15110000000000001</v>
      </c>
      <c r="C1904" s="6">
        <f>BT[[#This Row],[Variaz]]/100</f>
        <v>1.5110000000000002E-3</v>
      </c>
      <c r="D1904" s="10">
        <f>AUM[[#This Row],[ Etica Obbligazionario Breve Termine]]</f>
        <v>361917057.26999998</v>
      </c>
      <c r="E1904" s="10">
        <f>D1903*BT[[#This Row],[Variazione percentuale]]</f>
        <v>545910.18404157006</v>
      </c>
      <c r="F1904" s="11">
        <f>BT[[#This Row],[AUM]]-D1903</f>
        <v>626399.39999997616</v>
      </c>
      <c r="G1904" s="11">
        <f>BT[[#This Row],[∆ AUM]]-BT[[#This Row],[effetto mercato]]</f>
        <v>80489.215958406101</v>
      </c>
    </row>
    <row r="1905" spans="1:7">
      <c r="A1905" s="4">
        <v>44774</v>
      </c>
      <c r="B1905">
        <v>0.1341</v>
      </c>
      <c r="C1905" s="6">
        <f>BT[[#This Row],[Variaz]]/100</f>
        <v>1.341E-3</v>
      </c>
      <c r="D1905" s="10">
        <f>AUM[[#This Row],[ Etica Obbligazionario Breve Termine]]</f>
        <v>362522326.71000004</v>
      </c>
      <c r="E1905" s="10">
        <f>D1904*BT[[#This Row],[Variazione percentuale]]</f>
        <v>485330.77379906998</v>
      </c>
      <c r="F1905" s="11">
        <f>BT[[#This Row],[AUM]]-D1904</f>
        <v>605269.44000005722</v>
      </c>
      <c r="G1905" s="11">
        <f>BT[[#This Row],[∆ AUM]]-BT[[#This Row],[effetto mercato]]</f>
        <v>119938.66620098724</v>
      </c>
    </row>
    <row r="1906" spans="1:7">
      <c r="A1906" s="4">
        <v>44775</v>
      </c>
      <c r="B1906">
        <v>-0.1172</v>
      </c>
      <c r="C1906" s="6">
        <f>BT[[#This Row],[Variaz]]/100</f>
        <v>-1.1720000000000001E-3</v>
      </c>
      <c r="D1906" s="10">
        <f>AUM[[#This Row],[ Etica Obbligazionario Breve Termine]]</f>
        <v>362185102.77000004</v>
      </c>
      <c r="E1906" s="10">
        <f>D1905*BT[[#This Row],[Variazione percentuale]]</f>
        <v>-424876.16690412007</v>
      </c>
      <c r="F1906" s="11">
        <f>BT[[#This Row],[AUM]]-D1905</f>
        <v>-337223.93999999762</v>
      </c>
      <c r="G1906" s="11">
        <f>BT[[#This Row],[∆ AUM]]-BT[[#This Row],[effetto mercato]]</f>
        <v>87652.22690412245</v>
      </c>
    </row>
    <row r="1907" spans="1:7">
      <c r="A1907" s="4">
        <v>44776</v>
      </c>
      <c r="B1907">
        <v>-1.6799999999999999E-2</v>
      </c>
      <c r="C1907" s="6">
        <f>BT[[#This Row],[Variaz]]/100</f>
        <v>-1.6799999999999999E-4</v>
      </c>
      <c r="D1907" s="10">
        <f>AUM[[#This Row],[ Etica Obbligazionario Breve Termine]]</f>
        <v>362113998.00999999</v>
      </c>
      <c r="E1907" s="10">
        <f>D1906*BT[[#This Row],[Variazione percentuale]]</f>
        <v>-60847.097265360004</v>
      </c>
      <c r="F1907" s="11">
        <f>BT[[#This Row],[AUM]]-D1906</f>
        <v>-71104.760000050068</v>
      </c>
      <c r="G1907" s="11">
        <f>BT[[#This Row],[∆ AUM]]-BT[[#This Row],[effetto mercato]]</f>
        <v>-10257.662734690064</v>
      </c>
    </row>
    <row r="1908" spans="1:7">
      <c r="A1908" s="4">
        <v>44777</v>
      </c>
      <c r="B1908">
        <v>0.10059999999999999</v>
      </c>
      <c r="C1908" s="6">
        <f>BT[[#This Row],[Variaz]]/100</f>
        <v>1.0059999999999999E-3</v>
      </c>
      <c r="D1908" s="10">
        <f>AUM[[#This Row],[ Etica Obbligazionario Breve Termine]]</f>
        <v>362989946.88999999</v>
      </c>
      <c r="E1908" s="10">
        <f>D1907*BT[[#This Row],[Variazione percentuale]]</f>
        <v>364286.68199805997</v>
      </c>
      <c r="F1908" s="11">
        <f>BT[[#This Row],[AUM]]-D1907</f>
        <v>875948.87999999523</v>
      </c>
      <c r="G1908" s="11">
        <f>BT[[#This Row],[∆ AUM]]-BT[[#This Row],[effetto mercato]]</f>
        <v>511662.19800193526</v>
      </c>
    </row>
    <row r="1909" spans="1:7">
      <c r="A1909" s="4">
        <v>44778</v>
      </c>
      <c r="B1909">
        <v>-0.1172</v>
      </c>
      <c r="C1909" s="6">
        <f>BT[[#This Row],[Variaz]]/100</f>
        <v>-1.1720000000000001E-3</v>
      </c>
      <c r="D1909" s="10">
        <f>AUM[[#This Row],[ Etica Obbligazionario Breve Termine]]</f>
        <v>362602182.90999997</v>
      </c>
      <c r="E1909" s="10">
        <f>D1908*BT[[#This Row],[Variazione percentuale]]</f>
        <v>-425424.21775508003</v>
      </c>
      <c r="F1909" s="11">
        <f>BT[[#This Row],[AUM]]-D1908</f>
        <v>-387763.98000001907</v>
      </c>
      <c r="G1909" s="11">
        <f>BT[[#This Row],[∆ AUM]]-BT[[#This Row],[effetto mercato]]</f>
        <v>37660.237755060953</v>
      </c>
    </row>
    <row r="1910" spans="1:7">
      <c r="A1910" s="4">
        <v>44781</v>
      </c>
      <c r="B1910">
        <v>-3.3500000000000002E-2</v>
      </c>
      <c r="C1910" s="6">
        <f>BT[[#This Row],[Variaz]]/100</f>
        <v>-3.3500000000000001E-4</v>
      </c>
      <c r="D1910" s="10">
        <f>AUM[[#This Row],[ Etica Obbligazionario Breve Termine]]</f>
        <v>362489634.23000002</v>
      </c>
      <c r="E1910" s="10">
        <f>D1909*BT[[#This Row],[Variazione percentuale]]</f>
        <v>-121471.73127485</v>
      </c>
      <c r="F1910" s="11">
        <f>BT[[#This Row],[AUM]]-D1909</f>
        <v>-112548.67999994755</v>
      </c>
      <c r="G1910" s="11">
        <f>BT[[#This Row],[∆ AUM]]-BT[[#This Row],[effetto mercato]]</f>
        <v>8923.0512749024492</v>
      </c>
    </row>
    <row r="1911" spans="1:7">
      <c r="A1911" s="4">
        <v>44782</v>
      </c>
      <c r="B1911">
        <v>-3.3500000000000002E-2</v>
      </c>
      <c r="C1911" s="6">
        <f>BT[[#This Row],[Variaz]]/100</f>
        <v>-3.3500000000000001E-4</v>
      </c>
      <c r="D1911" s="10">
        <f>AUM[[#This Row],[ Etica Obbligazionario Breve Termine]]</f>
        <v>362333652.42000002</v>
      </c>
      <c r="E1911" s="10">
        <f>D1910*BT[[#This Row],[Variazione percentuale]]</f>
        <v>-121434.02746705001</v>
      </c>
      <c r="F1911" s="11">
        <f>BT[[#This Row],[AUM]]-D1910</f>
        <v>-155981.81000000238</v>
      </c>
      <c r="G1911" s="11">
        <f>BT[[#This Row],[∆ AUM]]-BT[[#This Row],[effetto mercato]]</f>
        <v>-34547.782532952377</v>
      </c>
    </row>
    <row r="1912" spans="1:7">
      <c r="A1912" s="4">
        <v>44783</v>
      </c>
      <c r="B1912">
        <v>5.0299999999999997E-2</v>
      </c>
      <c r="C1912" s="6">
        <f>BT[[#This Row],[Variaz]]/100</f>
        <v>5.0299999999999997E-4</v>
      </c>
      <c r="D1912" s="10">
        <f>AUM[[#This Row],[ Etica Obbligazionario Breve Termine]]</f>
        <v>362610725.72999996</v>
      </c>
      <c r="E1912" s="10">
        <f>D1911*BT[[#This Row],[Variazione percentuale]]</f>
        <v>182253.82716725999</v>
      </c>
      <c r="F1912" s="11">
        <f>BT[[#This Row],[AUM]]-D1911</f>
        <v>277073.30999994278</v>
      </c>
      <c r="G1912" s="11">
        <f>BT[[#This Row],[∆ AUM]]-BT[[#This Row],[effetto mercato]]</f>
        <v>94819.482832682785</v>
      </c>
    </row>
    <row r="1913" spans="1:7">
      <c r="A1913" s="4">
        <v>44784</v>
      </c>
      <c r="B1913">
        <v>1.6799999999999999E-2</v>
      </c>
      <c r="C1913" s="6">
        <f>BT[[#This Row],[Variaz]]/100</f>
        <v>1.6799999999999999E-4</v>
      </c>
      <c r="D1913" s="10">
        <f>AUM[[#This Row],[ Etica Obbligazionario Breve Termine]]</f>
        <v>362676380.92999995</v>
      </c>
      <c r="E1913" s="10">
        <f>D1912*BT[[#This Row],[Variazione percentuale]]</f>
        <v>60918.601922639988</v>
      </c>
      <c r="F1913" s="11">
        <f>BT[[#This Row],[AUM]]-D1912</f>
        <v>65655.199999988079</v>
      </c>
      <c r="G1913" s="11">
        <f>BT[[#This Row],[∆ AUM]]-BT[[#This Row],[effetto mercato]]</f>
        <v>4736.5980773480915</v>
      </c>
    </row>
    <row r="1914" spans="1:7">
      <c r="A1914" s="4">
        <v>44785</v>
      </c>
      <c r="B1914">
        <v>-6.7000000000000004E-2</v>
      </c>
      <c r="C1914" s="6">
        <f>BT[[#This Row],[Variaz]]/100</f>
        <v>-6.7000000000000002E-4</v>
      </c>
      <c r="D1914" s="10">
        <f>AUM[[#This Row],[ Etica Obbligazionario Breve Termine]]</f>
        <v>362613051.70999998</v>
      </c>
      <c r="E1914" s="10">
        <f>D1913*BT[[#This Row],[Variazione percentuale]]</f>
        <v>-242993.17522309997</v>
      </c>
      <c r="F1914" s="11">
        <f>BT[[#This Row],[AUM]]-D1913</f>
        <v>-63329.219999969006</v>
      </c>
      <c r="G1914" s="11">
        <f>BT[[#This Row],[∆ AUM]]-BT[[#This Row],[effetto mercato]]</f>
        <v>179663.95522313096</v>
      </c>
    </row>
    <row r="1915" spans="1:7">
      <c r="A1915" s="4">
        <v>44789</v>
      </c>
      <c r="B1915">
        <v>-3.3500000000000002E-2</v>
      </c>
      <c r="C1915" s="6">
        <f>BT[[#This Row],[Variaz]]/100</f>
        <v>-3.3500000000000001E-4</v>
      </c>
      <c r="D1915" s="10">
        <f>AUM[[#This Row],[ Etica Obbligazionario Breve Termine]]</f>
        <v>363199312.10000002</v>
      </c>
      <c r="E1915" s="10">
        <f>D1914*BT[[#This Row],[Variazione percentuale]]</f>
        <v>-121475.37232285</v>
      </c>
      <c r="F1915" s="11">
        <f>BT[[#This Row],[AUM]]-D1914</f>
        <v>586260.3900000453</v>
      </c>
      <c r="G1915" s="11">
        <f>BT[[#This Row],[∆ AUM]]-BT[[#This Row],[effetto mercato]]</f>
        <v>707735.76232289535</v>
      </c>
    </row>
    <row r="1916" spans="1:7">
      <c r="A1916" s="4">
        <v>44790</v>
      </c>
      <c r="B1916">
        <v>-0.21809999999999999</v>
      </c>
      <c r="C1916" s="6">
        <f>BT[[#This Row],[Variaz]]/100</f>
        <v>-2.1809999999999998E-3</v>
      </c>
      <c r="D1916" s="10">
        <f>AUM[[#This Row],[ Etica Obbligazionario Breve Termine]]</f>
        <v>362374141.58999997</v>
      </c>
      <c r="E1916" s="10">
        <f>D1915*BT[[#This Row],[Variazione percentuale]]</f>
        <v>-792137.69969009992</v>
      </c>
      <c r="F1916" s="11">
        <f>BT[[#This Row],[AUM]]-D1915</f>
        <v>-825170.51000005007</v>
      </c>
      <c r="G1916" s="11">
        <f>BT[[#This Row],[∆ AUM]]-BT[[#This Row],[effetto mercato]]</f>
        <v>-33032.810309950146</v>
      </c>
    </row>
    <row r="1917" spans="1:7">
      <c r="A1917" s="4">
        <v>44791</v>
      </c>
      <c r="B1917">
        <v>-3.3599999999999998E-2</v>
      </c>
      <c r="C1917" s="6">
        <f>BT[[#This Row],[Variaz]]/100</f>
        <v>-3.3599999999999998E-4</v>
      </c>
      <c r="D1917" s="10">
        <f>AUM[[#This Row],[ Etica Obbligazionario Breve Termine]]</f>
        <v>360924592.41000003</v>
      </c>
      <c r="E1917" s="10">
        <f>D1916*BT[[#This Row],[Variazione percentuale]]</f>
        <v>-121757.71157423999</v>
      </c>
      <c r="F1917" s="11">
        <f>BT[[#This Row],[AUM]]-D1916</f>
        <v>-1449549.1799999475</v>
      </c>
      <c r="G1917" s="11">
        <f>BT[[#This Row],[∆ AUM]]-BT[[#This Row],[effetto mercato]]</f>
        <v>-1327791.4684257077</v>
      </c>
    </row>
    <row r="1918" spans="1:7">
      <c r="A1918" s="4">
        <v>44792</v>
      </c>
      <c r="B1918">
        <v>-0.1346</v>
      </c>
      <c r="C1918" s="6">
        <f>BT[[#This Row],[Variaz]]/100</f>
        <v>-1.346E-3</v>
      </c>
      <c r="D1918" s="10">
        <f>AUM[[#This Row],[ Etica Obbligazionario Breve Termine]]</f>
        <v>360905951.38</v>
      </c>
      <c r="E1918" s="10">
        <f>D1917*BT[[#This Row],[Variazione percentuale]]</f>
        <v>-485804.50138386001</v>
      </c>
      <c r="F1918" s="11">
        <f>BT[[#This Row],[AUM]]-D1917</f>
        <v>-18641.030000030994</v>
      </c>
      <c r="G1918" s="11">
        <f>BT[[#This Row],[∆ AUM]]-BT[[#This Row],[effetto mercato]]</f>
        <v>467163.47138382902</v>
      </c>
    </row>
    <row r="1919" spans="1:7">
      <c r="A1919" s="4">
        <v>44795</v>
      </c>
      <c r="B1919">
        <v>-0.13469999999999999</v>
      </c>
      <c r="C1919" s="6">
        <f>BT[[#This Row],[Variaz]]/100</f>
        <v>-1.3469999999999999E-3</v>
      </c>
      <c r="D1919" s="10">
        <f>AUM[[#This Row],[ Etica Obbligazionario Breve Termine]]</f>
        <v>360441729.35000002</v>
      </c>
      <c r="E1919" s="10">
        <f>D1918*BT[[#This Row],[Variazione percentuale]]</f>
        <v>-486140.31650885998</v>
      </c>
      <c r="F1919" s="11">
        <f>BT[[#This Row],[AUM]]-D1918</f>
        <v>-464222.02999997139</v>
      </c>
      <c r="G1919" s="11">
        <f>BT[[#This Row],[∆ AUM]]-BT[[#This Row],[effetto mercato]]</f>
        <v>21918.286508888588</v>
      </c>
    </row>
    <row r="1920" spans="1:7">
      <c r="A1920" s="4">
        <v>44796</v>
      </c>
      <c r="B1920">
        <v>3.3700000000000001E-2</v>
      </c>
      <c r="C1920" s="6">
        <f>BT[[#This Row],[Variaz]]/100</f>
        <v>3.3700000000000001E-4</v>
      </c>
      <c r="D1920" s="10">
        <f>AUM[[#This Row],[ Etica Obbligazionario Breve Termine]]</f>
        <v>360637958.57000005</v>
      </c>
      <c r="E1920" s="10">
        <f>D1919*BT[[#This Row],[Variazione percentuale]]</f>
        <v>121468.86279095001</v>
      </c>
      <c r="F1920" s="11">
        <f>BT[[#This Row],[AUM]]-D1919</f>
        <v>196229.22000002861</v>
      </c>
      <c r="G1920" s="11">
        <f>BT[[#This Row],[∆ AUM]]-BT[[#This Row],[effetto mercato]]</f>
        <v>74760.357209078604</v>
      </c>
    </row>
    <row r="1921" spans="1:7">
      <c r="A1921" s="4">
        <v>44797</v>
      </c>
      <c r="B1921">
        <v>-6.7400000000000002E-2</v>
      </c>
      <c r="C1921" s="6">
        <f>BT[[#This Row],[Variaz]]/100</f>
        <v>-6.7400000000000001E-4</v>
      </c>
      <c r="D1921" s="10">
        <f>AUM[[#This Row],[ Etica Obbligazionario Breve Termine]]</f>
        <v>350824804.10000002</v>
      </c>
      <c r="E1921" s="10">
        <f>D1920*BT[[#This Row],[Variazione percentuale]]</f>
        <v>-243069.98407618003</v>
      </c>
      <c r="F1921" s="11">
        <f>BT[[#This Row],[AUM]]-D1920</f>
        <v>-9813154.4700000286</v>
      </c>
      <c r="G1921" s="11">
        <f>BT[[#This Row],[∆ AUM]]-BT[[#This Row],[effetto mercato]]</f>
        <v>-9570084.485923849</v>
      </c>
    </row>
    <row r="1922" spans="1:7">
      <c r="A1922" s="4">
        <v>44798</v>
      </c>
      <c r="B1922">
        <v>0.15179999999999999</v>
      </c>
      <c r="C1922" s="6">
        <f>BT[[#This Row],[Variaz]]/100</f>
        <v>1.5179999999999998E-3</v>
      </c>
      <c r="D1922" s="10">
        <f>AUM[[#This Row],[ Etica Obbligazionario Breve Termine]]</f>
        <v>351571098.01999998</v>
      </c>
      <c r="E1922" s="10">
        <f>D1921*BT[[#This Row],[Variazione percentuale]]</f>
        <v>532552.0526238</v>
      </c>
      <c r="F1922" s="11">
        <f>BT[[#This Row],[AUM]]-D1921</f>
        <v>746293.91999995708</v>
      </c>
      <c r="G1922" s="11">
        <f>BT[[#This Row],[∆ AUM]]-BT[[#This Row],[effetto mercato]]</f>
        <v>213741.86737615708</v>
      </c>
    </row>
    <row r="1923" spans="1:7">
      <c r="A1923" s="4">
        <v>44799</v>
      </c>
      <c r="B1923">
        <v>-0.18529999999999999</v>
      </c>
      <c r="C1923" s="6">
        <f>BT[[#This Row],[Variaz]]/100</f>
        <v>-1.8529999999999998E-3</v>
      </c>
      <c r="D1923" s="10">
        <f>AUM[[#This Row],[ Etica Obbligazionario Breve Termine]]</f>
        <v>350791635.49000001</v>
      </c>
      <c r="E1923" s="10">
        <f>D1922*BT[[#This Row],[Variazione percentuale]]</f>
        <v>-651461.24463105993</v>
      </c>
      <c r="F1923" s="11">
        <f>BT[[#This Row],[AUM]]-D1922</f>
        <v>-779462.52999997139</v>
      </c>
      <c r="G1923" s="11">
        <f>BT[[#This Row],[∆ AUM]]-BT[[#This Row],[effetto mercato]]</f>
        <v>-128001.28536891146</v>
      </c>
    </row>
    <row r="1924" spans="1:7">
      <c r="A1924" s="4">
        <v>44802</v>
      </c>
      <c r="B1924">
        <v>-0.1857</v>
      </c>
      <c r="C1924" s="6">
        <f>BT[[#This Row],[Variaz]]/100</f>
        <v>-1.8570000000000001E-3</v>
      </c>
      <c r="D1924" s="10">
        <f>AUM[[#This Row],[ Etica Obbligazionario Breve Termine]]</f>
        <v>350339699.56999999</v>
      </c>
      <c r="E1924" s="10">
        <f>D1923*BT[[#This Row],[Variazione percentuale]]</f>
        <v>-651420.06710493006</v>
      </c>
      <c r="F1924" s="11">
        <f>BT[[#This Row],[AUM]]-D1923</f>
        <v>-451935.92000001669</v>
      </c>
      <c r="G1924" s="11">
        <f>BT[[#This Row],[∆ AUM]]-BT[[#This Row],[effetto mercato]]</f>
        <v>199484.14710491337</v>
      </c>
    </row>
    <row r="1925" spans="1:7">
      <c r="A1925" s="4">
        <v>44803</v>
      </c>
      <c r="B1925">
        <v>-5.0700000000000002E-2</v>
      </c>
      <c r="C1925" s="6">
        <f>BT[[#This Row],[Variaz]]/100</f>
        <v>-5.0700000000000007E-4</v>
      </c>
      <c r="D1925" s="10">
        <f>AUM[[#This Row],[ Etica Obbligazionario Breve Termine]]</f>
        <v>350136004.55000001</v>
      </c>
      <c r="E1925" s="10">
        <f>D1924*BT[[#This Row],[Variazione percentuale]]</f>
        <v>-177622.22768199001</v>
      </c>
      <c r="F1925" s="11">
        <f>BT[[#This Row],[AUM]]-D1924</f>
        <v>-203695.01999998093</v>
      </c>
      <c r="G1925" s="11">
        <f>BT[[#This Row],[∆ AUM]]-BT[[#This Row],[effetto mercato]]</f>
        <v>-26072.792317990912</v>
      </c>
    </row>
    <row r="1926" spans="1:7">
      <c r="A1926" s="4">
        <v>44804</v>
      </c>
      <c r="B1926">
        <v>-0.1353</v>
      </c>
      <c r="C1926" s="6">
        <f>BT[[#This Row],[Variaz]]/100</f>
        <v>-1.353E-3</v>
      </c>
      <c r="D1926" s="10">
        <f>AUM[[#This Row],[ Etica Obbligazionario Breve Termine]]</f>
        <v>349878204.63999999</v>
      </c>
      <c r="E1926" s="10">
        <f>D1925*BT[[#This Row],[Variazione percentuale]]</f>
        <v>-473734.01415615005</v>
      </c>
      <c r="F1926" s="11">
        <f>BT[[#This Row],[AUM]]-D1925</f>
        <v>-257799.91000002623</v>
      </c>
      <c r="G1926" s="11">
        <f>BT[[#This Row],[∆ AUM]]-BT[[#This Row],[effetto mercato]]</f>
        <v>215934.10415612382</v>
      </c>
    </row>
    <row r="1927" spans="1:7">
      <c r="A1927" s="4">
        <v>44805</v>
      </c>
      <c r="B1927">
        <v>-3.39E-2</v>
      </c>
      <c r="C1927" s="6">
        <f>BT[[#This Row],[Variaz]]/100</f>
        <v>-3.39E-4</v>
      </c>
      <c r="D1927" s="10">
        <f>AUM[[#This Row],[ Etica Obbligazionario Breve Termine]]</f>
        <v>349867327.50999999</v>
      </c>
      <c r="E1927" s="10">
        <f>D1926*BT[[#This Row],[Variazione percentuale]]</f>
        <v>-118608.71137296</v>
      </c>
      <c r="F1927" s="11">
        <f>BT[[#This Row],[AUM]]-D1926</f>
        <v>-10877.129999995232</v>
      </c>
      <c r="G1927" s="11">
        <f>BT[[#This Row],[∆ AUM]]-BT[[#This Row],[effetto mercato]]</f>
        <v>107731.58137296476</v>
      </c>
    </row>
    <row r="1928" spans="1:7">
      <c r="A1928" s="4">
        <v>44806</v>
      </c>
      <c r="B1928">
        <v>0.1186</v>
      </c>
      <c r="C1928" s="6">
        <f>BT[[#This Row],[Variaz]]/100</f>
        <v>1.186E-3</v>
      </c>
      <c r="D1928" s="10">
        <f>AUM[[#This Row],[ Etica Obbligazionario Breve Termine]]</f>
        <v>350379610.77999997</v>
      </c>
      <c r="E1928" s="10">
        <f>D1927*BT[[#This Row],[Variazione percentuale]]</f>
        <v>414942.65042685997</v>
      </c>
      <c r="F1928" s="11">
        <f>BT[[#This Row],[AUM]]-D1927</f>
        <v>512283.26999998093</v>
      </c>
      <c r="G1928" s="11">
        <f>BT[[#This Row],[∆ AUM]]-BT[[#This Row],[effetto mercato]]</f>
        <v>97340.619573120959</v>
      </c>
    </row>
    <row r="1929" spans="1:7">
      <c r="A1929" s="4">
        <v>44809</v>
      </c>
      <c r="B1929">
        <v>-6.7699999999999996E-2</v>
      </c>
      <c r="C1929" s="6">
        <f>BT[[#This Row],[Variaz]]/100</f>
        <v>-6.7699999999999998E-4</v>
      </c>
      <c r="D1929" s="10">
        <f>AUM[[#This Row],[ Etica Obbligazionario Breve Termine]]</f>
        <v>350596612.74000001</v>
      </c>
      <c r="E1929" s="10">
        <f>D1928*BT[[#This Row],[Variazione percentuale]]</f>
        <v>-237206.99649805998</v>
      </c>
      <c r="F1929" s="11">
        <f>BT[[#This Row],[AUM]]-D1928</f>
        <v>217001.96000003815</v>
      </c>
      <c r="G1929" s="11">
        <f>BT[[#This Row],[∆ AUM]]-BT[[#This Row],[effetto mercato]]</f>
        <v>454208.95649809809</v>
      </c>
    </row>
    <row r="1930" spans="1:7">
      <c r="A1930" s="4">
        <v>44810</v>
      </c>
      <c r="B1930">
        <v>-3.39E-2</v>
      </c>
      <c r="C1930" s="6">
        <f>BT[[#This Row],[Variaz]]/100</f>
        <v>-3.39E-4</v>
      </c>
      <c r="D1930" s="10">
        <f>AUM[[#This Row],[ Etica Obbligazionario Breve Termine]]</f>
        <v>350556589.74000001</v>
      </c>
      <c r="E1930" s="10">
        <f>D1929*BT[[#This Row],[Variazione percentuale]]</f>
        <v>-118852.25171886</v>
      </c>
      <c r="F1930" s="11">
        <f>BT[[#This Row],[AUM]]-D1929</f>
        <v>-40023</v>
      </c>
      <c r="G1930" s="11">
        <f>BT[[#This Row],[∆ AUM]]-BT[[#This Row],[effetto mercato]]</f>
        <v>78829.251718860003</v>
      </c>
    </row>
    <row r="1931" spans="1:7">
      <c r="A1931" s="4">
        <v>44811</v>
      </c>
      <c r="B1931">
        <v>6.7799999999999999E-2</v>
      </c>
      <c r="C1931" s="6">
        <f>BT[[#This Row],[Variaz]]/100</f>
        <v>6.78E-4</v>
      </c>
      <c r="D1931" s="10">
        <f>AUM[[#This Row],[ Etica Obbligazionario Breve Termine]]</f>
        <v>350716859.69</v>
      </c>
      <c r="E1931" s="10">
        <f>D1930*BT[[#This Row],[Variazione percentuale]]</f>
        <v>237677.36784372001</v>
      </c>
      <c r="F1931" s="11">
        <f>BT[[#This Row],[AUM]]-D1930</f>
        <v>160269.94999998808</v>
      </c>
      <c r="G1931" s="11">
        <f>BT[[#This Row],[∆ AUM]]-BT[[#This Row],[effetto mercato]]</f>
        <v>-77407.417843731935</v>
      </c>
    </row>
    <row r="1932" spans="1:7">
      <c r="A1932" s="4">
        <v>44812</v>
      </c>
      <c r="B1932">
        <v>-0.22009999999999999</v>
      </c>
      <c r="C1932" s="6">
        <f>BT[[#This Row],[Variaz]]/100</f>
        <v>-2.2009999999999998E-3</v>
      </c>
      <c r="D1932" s="10">
        <f>AUM[[#This Row],[ Etica Obbligazionario Breve Termine]]</f>
        <v>349985773.74000001</v>
      </c>
      <c r="E1932" s="10">
        <f>D1931*BT[[#This Row],[Variazione percentuale]]</f>
        <v>-771927.80817768991</v>
      </c>
      <c r="F1932" s="11">
        <f>BT[[#This Row],[AUM]]-D1931</f>
        <v>-731085.94999998808</v>
      </c>
      <c r="G1932" s="11">
        <f>BT[[#This Row],[∆ AUM]]-BT[[#This Row],[effetto mercato]]</f>
        <v>40841.858177701826</v>
      </c>
    </row>
    <row r="1933" spans="1:7">
      <c r="A1933" s="4">
        <v>44813</v>
      </c>
      <c r="B1933">
        <v>-0.1527</v>
      </c>
      <c r="C1933" s="6">
        <f>BT[[#This Row],[Variaz]]/100</f>
        <v>-1.5269999999999999E-3</v>
      </c>
      <c r="D1933" s="10">
        <f>AUM[[#This Row],[ Etica Obbligazionario Breve Termine]]</f>
        <v>349517757.04000002</v>
      </c>
      <c r="E1933" s="10">
        <f>D1932*BT[[#This Row],[Variazione percentuale]]</f>
        <v>-534428.27650098002</v>
      </c>
      <c r="F1933" s="11">
        <f>BT[[#This Row],[AUM]]-D1932</f>
        <v>-468016.69999998808</v>
      </c>
      <c r="G1933" s="11">
        <f>BT[[#This Row],[∆ AUM]]-BT[[#This Row],[effetto mercato]]</f>
        <v>66411.576500991941</v>
      </c>
    </row>
    <row r="1934" spans="1:7">
      <c r="A1934" s="4">
        <v>44816</v>
      </c>
      <c r="B1934">
        <v>1.7000000000000001E-2</v>
      </c>
      <c r="C1934" s="6">
        <f>BT[[#This Row],[Variaz]]/100</f>
        <v>1.7000000000000001E-4</v>
      </c>
      <c r="D1934" s="10">
        <f>AUM[[#This Row],[ Etica Obbligazionario Breve Termine]]</f>
        <v>350059481.86000001</v>
      </c>
      <c r="E1934" s="10">
        <f>D1933*BT[[#This Row],[Variazione percentuale]]</f>
        <v>59418.018696800005</v>
      </c>
      <c r="F1934" s="11">
        <f>BT[[#This Row],[AUM]]-D1933</f>
        <v>541724.81999999285</v>
      </c>
      <c r="G1934" s="11">
        <f>BT[[#This Row],[∆ AUM]]-BT[[#This Row],[effetto mercato]]</f>
        <v>482306.80130319286</v>
      </c>
    </row>
    <row r="1935" spans="1:7">
      <c r="A1935" s="4">
        <v>44817</v>
      </c>
      <c r="B1935">
        <v>-5.0999999999999997E-2</v>
      </c>
      <c r="C1935" s="6">
        <f>BT[[#This Row],[Variaz]]/100</f>
        <v>-5.0999999999999993E-4</v>
      </c>
      <c r="D1935" s="10">
        <f>AUM[[#This Row],[ Etica Obbligazionario Breve Termine]]</f>
        <v>350134448.64999998</v>
      </c>
      <c r="E1935" s="10">
        <f>D1934*BT[[#This Row],[Variazione percentuale]]</f>
        <v>-178530.33574859999</v>
      </c>
      <c r="F1935" s="11">
        <f>BT[[#This Row],[AUM]]-D1934</f>
        <v>74966.789999961853</v>
      </c>
      <c r="G1935" s="11">
        <f>BT[[#This Row],[∆ AUM]]-BT[[#This Row],[effetto mercato]]</f>
        <v>253497.12574856184</v>
      </c>
    </row>
    <row r="1936" spans="1:7">
      <c r="A1936" s="4">
        <v>44818</v>
      </c>
      <c r="B1936">
        <v>-5.0999999999999997E-2</v>
      </c>
      <c r="C1936" s="6">
        <f>BT[[#This Row],[Variaz]]/100</f>
        <v>-5.0999999999999993E-4</v>
      </c>
      <c r="D1936" s="10">
        <f>AUM[[#This Row],[ Etica Obbligazionario Breve Termine]]</f>
        <v>349872766.95999998</v>
      </c>
      <c r="E1936" s="10">
        <f>D1935*BT[[#This Row],[Variazione percentuale]]</f>
        <v>-178568.56881149995</v>
      </c>
      <c r="F1936" s="11">
        <f>BT[[#This Row],[AUM]]-D1935</f>
        <v>-261681.68999999762</v>
      </c>
      <c r="G1936" s="11">
        <f>BT[[#This Row],[∆ AUM]]-BT[[#This Row],[effetto mercato]]</f>
        <v>-83113.121188497666</v>
      </c>
    </row>
    <row r="1937" spans="1:7">
      <c r="A1937" s="4">
        <v>44819</v>
      </c>
      <c r="B1937">
        <v>-0.1021</v>
      </c>
      <c r="C1937" s="6">
        <f>BT[[#This Row],[Variaz]]/100</f>
        <v>-1.021E-3</v>
      </c>
      <c r="D1937" s="10">
        <f>AUM[[#This Row],[ Etica Obbligazionario Breve Termine]]</f>
        <v>350510553.06999999</v>
      </c>
      <c r="E1937" s="10">
        <f>D1936*BT[[#This Row],[Variazione percentuale]]</f>
        <v>-357220.09506615996</v>
      </c>
      <c r="F1937" s="11">
        <f>BT[[#This Row],[AUM]]-D1936</f>
        <v>637786.11000001431</v>
      </c>
      <c r="G1937" s="11">
        <f>BT[[#This Row],[∆ AUM]]-BT[[#This Row],[effetto mercato]]</f>
        <v>995006.20506617427</v>
      </c>
    </row>
    <row r="1938" spans="1:7">
      <c r="A1938" s="4">
        <v>44820</v>
      </c>
      <c r="B1938">
        <v>-5.11E-2</v>
      </c>
      <c r="C1938" s="6">
        <f>BT[[#This Row],[Variaz]]/100</f>
        <v>-5.1099999999999995E-4</v>
      </c>
      <c r="D1938" s="10">
        <f>AUM[[#This Row],[ Etica Obbligazionario Breve Termine]]</f>
        <v>350133065.61000001</v>
      </c>
      <c r="E1938" s="10">
        <f>D1937*BT[[#This Row],[Variazione percentuale]]</f>
        <v>-179110.89261876998</v>
      </c>
      <c r="F1938" s="11">
        <f>BT[[#This Row],[AUM]]-D1937</f>
        <v>-377487.45999997854</v>
      </c>
      <c r="G1938" s="11">
        <f>BT[[#This Row],[∆ AUM]]-BT[[#This Row],[effetto mercato]]</f>
        <v>-198376.56738120856</v>
      </c>
    </row>
    <row r="1939" spans="1:7">
      <c r="A1939" s="4">
        <v>44823</v>
      </c>
      <c r="B1939">
        <v>-6.8099999999999994E-2</v>
      </c>
      <c r="C1939" s="6">
        <f>BT[[#This Row],[Variaz]]/100</f>
        <v>-6.8099999999999996E-4</v>
      </c>
      <c r="D1939" s="10">
        <f>AUM[[#This Row],[ Etica Obbligazionario Breve Termine]]</f>
        <v>349388606.07999998</v>
      </c>
      <c r="E1939" s="10">
        <f>D1938*BT[[#This Row],[Variazione percentuale]]</f>
        <v>-238440.61768041001</v>
      </c>
      <c r="F1939" s="11">
        <f>BT[[#This Row],[AUM]]-D1938</f>
        <v>-744459.53000003099</v>
      </c>
      <c r="G1939" s="11">
        <f>BT[[#This Row],[∆ AUM]]-BT[[#This Row],[effetto mercato]]</f>
        <v>-506018.91231962095</v>
      </c>
    </row>
    <row r="1940" spans="1:7">
      <c r="A1940" s="4">
        <v>44824</v>
      </c>
      <c r="B1940">
        <v>-8.5199999999999998E-2</v>
      </c>
      <c r="C1940" s="6">
        <f>BT[[#This Row],[Variaz]]/100</f>
        <v>-8.52E-4</v>
      </c>
      <c r="D1940" s="10">
        <f>AUM[[#This Row],[ Etica Obbligazionario Breve Termine]]</f>
        <v>349139946.19999999</v>
      </c>
      <c r="E1940" s="10">
        <f>D1939*BT[[#This Row],[Variazione percentuale]]</f>
        <v>-297679.09238016</v>
      </c>
      <c r="F1940" s="11">
        <f>BT[[#This Row],[AUM]]-D1939</f>
        <v>-248659.87999999523</v>
      </c>
      <c r="G1940" s="11">
        <f>BT[[#This Row],[∆ AUM]]-BT[[#This Row],[effetto mercato]]</f>
        <v>49019.212380164769</v>
      </c>
    </row>
    <row r="1941" spans="1:7">
      <c r="A1941" s="4">
        <v>44825</v>
      </c>
      <c r="B1941">
        <v>-5.1200000000000002E-2</v>
      </c>
      <c r="C1941" s="6">
        <f>BT[[#This Row],[Variaz]]/100</f>
        <v>-5.1199999999999998E-4</v>
      </c>
      <c r="D1941" s="10">
        <f>AUM[[#This Row],[ Etica Obbligazionario Breve Termine]]</f>
        <v>349135624.40999997</v>
      </c>
      <c r="E1941" s="10">
        <f>D1940*BT[[#This Row],[Variazione percentuale]]</f>
        <v>-178759.6524544</v>
      </c>
      <c r="F1941" s="11">
        <f>BT[[#This Row],[AUM]]-D1940</f>
        <v>-4321.7900000214577</v>
      </c>
      <c r="G1941" s="11">
        <f>BT[[#This Row],[∆ AUM]]-BT[[#This Row],[effetto mercato]]</f>
        <v>174437.86245437854</v>
      </c>
    </row>
    <row r="1942" spans="1:7">
      <c r="A1942" s="4">
        <v>44826</v>
      </c>
      <c r="B1942">
        <v>-6.83E-2</v>
      </c>
      <c r="C1942" s="6">
        <f>BT[[#This Row],[Variaz]]/100</f>
        <v>-6.8300000000000001E-4</v>
      </c>
      <c r="D1942" s="10">
        <f>AUM[[#This Row],[ Etica Obbligazionario Breve Termine]]</f>
        <v>348559344.03999996</v>
      </c>
      <c r="E1942" s="10">
        <f>D1941*BT[[#This Row],[Variazione percentuale]]</f>
        <v>-238459.63147202999</v>
      </c>
      <c r="F1942" s="11">
        <f>BT[[#This Row],[AUM]]-D1941</f>
        <v>-576280.37000000477</v>
      </c>
      <c r="G1942" s="11">
        <f>BT[[#This Row],[∆ AUM]]-BT[[#This Row],[effetto mercato]]</f>
        <v>-337820.73852797481</v>
      </c>
    </row>
    <row r="1943" spans="1:7">
      <c r="A1943" s="4">
        <v>44827</v>
      </c>
      <c r="B1943">
        <v>-0.18790000000000001</v>
      </c>
      <c r="C1943" s="6">
        <f>BT[[#This Row],[Variaz]]/100</f>
        <v>-1.879E-3</v>
      </c>
      <c r="D1943" s="10">
        <f>AUM[[#This Row],[ Etica Obbligazionario Breve Termine]]</f>
        <v>347915351.54999995</v>
      </c>
      <c r="E1943" s="10">
        <f>D1942*BT[[#This Row],[Variazione percentuale]]</f>
        <v>-654943.00745116</v>
      </c>
      <c r="F1943" s="11">
        <f>BT[[#This Row],[AUM]]-D1942</f>
        <v>-643992.49000000954</v>
      </c>
      <c r="G1943" s="11">
        <f>BT[[#This Row],[∆ AUM]]-BT[[#This Row],[effetto mercato]]</f>
        <v>10950.517451150459</v>
      </c>
    </row>
    <row r="1944" spans="1:7">
      <c r="A1944" s="4">
        <v>44830</v>
      </c>
      <c r="B1944">
        <v>-0.13689999999999999</v>
      </c>
      <c r="C1944" s="6">
        <f>BT[[#This Row],[Variaz]]/100</f>
        <v>-1.369E-3</v>
      </c>
      <c r="D1944" s="10">
        <f>AUM[[#This Row],[ Etica Obbligazionario Breve Termine]]</f>
        <v>347051669.06</v>
      </c>
      <c r="E1944" s="10">
        <f>D1943*BT[[#This Row],[Variazione percentuale]]</f>
        <v>-476296.11627194996</v>
      </c>
      <c r="F1944" s="11">
        <f>BT[[#This Row],[AUM]]-D1943</f>
        <v>-863682.48999994993</v>
      </c>
      <c r="G1944" s="11">
        <f>BT[[#This Row],[∆ AUM]]-BT[[#This Row],[effetto mercato]]</f>
        <v>-387386.37372799998</v>
      </c>
    </row>
    <row r="1945" spans="1:7">
      <c r="A1945" s="4">
        <v>44831</v>
      </c>
      <c r="B1945">
        <v>-0.12</v>
      </c>
      <c r="C1945" s="6">
        <f>BT[[#This Row],[Variaz]]/100</f>
        <v>-1.1999999999999999E-3</v>
      </c>
      <c r="D1945" s="10">
        <f>AUM[[#This Row],[ Etica Obbligazionario Breve Termine]]</f>
        <v>346653472.20999998</v>
      </c>
      <c r="E1945" s="10">
        <f>D1944*BT[[#This Row],[Variazione percentuale]]</f>
        <v>-416462.00287199998</v>
      </c>
      <c r="F1945" s="11">
        <f>BT[[#This Row],[AUM]]-D1944</f>
        <v>-398196.85000002384</v>
      </c>
      <c r="G1945" s="11">
        <f>BT[[#This Row],[∆ AUM]]-BT[[#This Row],[effetto mercato]]</f>
        <v>18265.152871976141</v>
      </c>
    </row>
    <row r="1946" spans="1:7">
      <c r="A1946" s="4">
        <v>44832</v>
      </c>
      <c r="B1946">
        <v>0.25740000000000002</v>
      </c>
      <c r="C1946" s="6">
        <f>BT[[#This Row],[Variaz]]/100</f>
        <v>2.5740000000000003E-3</v>
      </c>
      <c r="D1946" s="10">
        <f>AUM[[#This Row],[ Etica Obbligazionario Breve Termine]]</f>
        <v>347663304.25</v>
      </c>
      <c r="E1946" s="10">
        <f>D1945*BT[[#This Row],[Variazione percentuale]]</f>
        <v>892286.03746854002</v>
      </c>
      <c r="F1946" s="11">
        <f>BT[[#This Row],[AUM]]-D1945</f>
        <v>1009832.0400000215</v>
      </c>
      <c r="G1946" s="11">
        <f>BT[[#This Row],[∆ AUM]]-BT[[#This Row],[effetto mercato]]</f>
        <v>117546.00253148144</v>
      </c>
    </row>
    <row r="1947" spans="1:7">
      <c r="A1947" s="4">
        <v>44833</v>
      </c>
      <c r="B1947">
        <v>0</v>
      </c>
      <c r="C1947" s="6">
        <f>BT[[#This Row],[Variaz]]/100</f>
        <v>0</v>
      </c>
      <c r="D1947" s="10">
        <f>AUM[[#This Row],[ Etica Obbligazionario Breve Termine]]</f>
        <v>347891037.88</v>
      </c>
      <c r="E1947" s="10">
        <f>D1946*BT[[#This Row],[Variazione percentuale]]</f>
        <v>0</v>
      </c>
      <c r="F1947" s="11">
        <f>BT[[#This Row],[AUM]]-D1946</f>
        <v>227733.62999999523</v>
      </c>
      <c r="G1947" s="11">
        <f>BT[[#This Row],[∆ AUM]]-BT[[#This Row],[effetto mercato]]</f>
        <v>227733.62999999523</v>
      </c>
    </row>
    <row r="1948" spans="1:7">
      <c r="A1948" s="4">
        <v>44834</v>
      </c>
      <c r="B1948">
        <v>0.1027</v>
      </c>
      <c r="C1948" s="6">
        <f>BT[[#This Row],[Variaz]]/100</f>
        <v>1.0269999999999999E-3</v>
      </c>
      <c r="D1948" s="10">
        <f>AUM[[#This Row],[ Etica Obbligazionario Breve Termine]]</f>
        <v>348152690.60000002</v>
      </c>
      <c r="E1948" s="10">
        <f>D1947*BT[[#This Row],[Variazione percentuale]]</f>
        <v>357284.09590275999</v>
      </c>
      <c r="F1948" s="11">
        <f>BT[[#This Row],[AUM]]-D1947</f>
        <v>261652.72000002861</v>
      </c>
      <c r="G1948" s="11">
        <f>BT[[#This Row],[∆ AUM]]-BT[[#This Row],[effetto mercato]]</f>
        <v>-95631.375902731379</v>
      </c>
    </row>
    <row r="1949" spans="1:7">
      <c r="A1949" s="4">
        <v>44837</v>
      </c>
      <c r="B1949">
        <v>0.2223</v>
      </c>
      <c r="C1949" s="6">
        <f>BT[[#This Row],[Variaz]]/100</f>
        <v>2.2230000000000001E-3</v>
      </c>
      <c r="D1949" s="10">
        <f>AUM[[#This Row],[ Etica Obbligazionario Breve Termine]]</f>
        <v>348840125.77999997</v>
      </c>
      <c r="E1949" s="10">
        <f>D1948*BT[[#This Row],[Variazione percentuale]]</f>
        <v>773943.43120380014</v>
      </c>
      <c r="F1949" s="11">
        <f>BT[[#This Row],[AUM]]-D1948</f>
        <v>687435.17999994755</v>
      </c>
      <c r="G1949" s="11">
        <f>BT[[#This Row],[∆ AUM]]-BT[[#This Row],[effetto mercato]]</f>
        <v>-86508.251203852589</v>
      </c>
    </row>
    <row r="1950" spans="1:7">
      <c r="A1950" s="4">
        <v>44838</v>
      </c>
      <c r="B1950">
        <v>0.11940000000000001</v>
      </c>
      <c r="C1950" s="6">
        <f>BT[[#This Row],[Variaz]]/100</f>
        <v>1.194E-3</v>
      </c>
      <c r="D1950" s="10">
        <f>AUM[[#This Row],[ Etica Obbligazionario Breve Termine]]</f>
        <v>349335510.22000003</v>
      </c>
      <c r="E1950" s="10">
        <f>D1949*BT[[#This Row],[Variazione percentuale]]</f>
        <v>416515.11018131993</v>
      </c>
      <c r="F1950" s="11">
        <f>BT[[#This Row],[AUM]]-D1949</f>
        <v>495384.44000005722</v>
      </c>
      <c r="G1950" s="11">
        <f>BT[[#This Row],[∆ AUM]]-BT[[#This Row],[effetto mercato]]</f>
        <v>78869.329818737286</v>
      </c>
    </row>
    <row r="1951" spans="1:7">
      <c r="A1951" s="4">
        <v>44839</v>
      </c>
      <c r="B1951">
        <v>-0.18740000000000001</v>
      </c>
      <c r="C1951" s="6">
        <f>BT[[#This Row],[Variaz]]/100</f>
        <v>-1.874E-3</v>
      </c>
      <c r="D1951" s="10">
        <f>AUM[[#This Row],[ Etica Obbligazionario Breve Termine]]</f>
        <v>347774836.33999997</v>
      </c>
      <c r="E1951" s="10">
        <f>D1950*BT[[#This Row],[Variazione percentuale]]</f>
        <v>-654654.74615228001</v>
      </c>
      <c r="F1951" s="11">
        <f>BT[[#This Row],[AUM]]-D1950</f>
        <v>-1560673.8800000548</v>
      </c>
      <c r="G1951" s="11">
        <f>BT[[#This Row],[∆ AUM]]-BT[[#This Row],[effetto mercato]]</f>
        <v>-906019.13384777482</v>
      </c>
    </row>
    <row r="1952" spans="1:7">
      <c r="A1952" s="4">
        <v>44840</v>
      </c>
      <c r="B1952">
        <v>-0.1195</v>
      </c>
      <c r="C1952" s="6">
        <f>BT[[#This Row],[Variaz]]/100</f>
        <v>-1.1949999999999999E-3</v>
      </c>
      <c r="D1952" s="10">
        <f>AUM[[#This Row],[ Etica Obbligazionario Breve Termine]]</f>
        <v>346796209.36000001</v>
      </c>
      <c r="E1952" s="10">
        <f>D1951*BT[[#This Row],[Variazione percentuale]]</f>
        <v>-415590.92942629993</v>
      </c>
      <c r="F1952" s="11">
        <f>BT[[#This Row],[AUM]]-D1951</f>
        <v>-978626.97999995947</v>
      </c>
      <c r="G1952" s="11">
        <f>BT[[#This Row],[∆ AUM]]-BT[[#This Row],[effetto mercato]]</f>
        <v>-563036.0505736596</v>
      </c>
    </row>
    <row r="1953" spans="1:7">
      <c r="A1953" s="4">
        <v>44841</v>
      </c>
      <c r="B1953">
        <v>-0.15379999999999999</v>
      </c>
      <c r="C1953" s="6">
        <f>BT[[#This Row],[Variaz]]/100</f>
        <v>-1.5379999999999999E-3</v>
      </c>
      <c r="D1953" s="10">
        <f>AUM[[#This Row],[ Etica Obbligazionario Breve Termine]]</f>
        <v>346156084.36000001</v>
      </c>
      <c r="E1953" s="10">
        <f>D1952*BT[[#This Row],[Variazione percentuale]]</f>
        <v>-533372.56999568001</v>
      </c>
      <c r="F1953" s="11">
        <f>BT[[#This Row],[AUM]]-D1952</f>
        <v>-640125</v>
      </c>
      <c r="G1953" s="11">
        <f>BT[[#This Row],[∆ AUM]]-BT[[#This Row],[effetto mercato]]</f>
        <v>-106752.43000431999</v>
      </c>
    </row>
    <row r="1954" spans="1:7">
      <c r="A1954" s="4">
        <v>44844</v>
      </c>
      <c r="B1954">
        <v>8.5599999999999996E-2</v>
      </c>
      <c r="C1954" s="6">
        <f>BT[[#This Row],[Variaz]]/100</f>
        <v>8.5599999999999999E-4</v>
      </c>
      <c r="D1954" s="10">
        <f>AUM[[#This Row],[ Etica Obbligazionario Breve Termine]]</f>
        <v>346503614.11000001</v>
      </c>
      <c r="E1954" s="10">
        <f>D1953*BT[[#This Row],[Variazione percentuale]]</f>
        <v>296309.60821216</v>
      </c>
      <c r="F1954" s="11">
        <f>BT[[#This Row],[AUM]]-D1953</f>
        <v>347529.75</v>
      </c>
      <c r="G1954" s="11">
        <f>BT[[#This Row],[∆ AUM]]-BT[[#This Row],[effetto mercato]]</f>
        <v>51220.141787839995</v>
      </c>
    </row>
    <row r="1955" spans="1:7">
      <c r="A1955" s="4">
        <v>44845</v>
      </c>
      <c r="B1955">
        <v>1.7100000000000001E-2</v>
      </c>
      <c r="C1955" s="6">
        <f>BT[[#This Row],[Variaz]]/100</f>
        <v>1.7100000000000001E-4</v>
      </c>
      <c r="D1955" s="10">
        <f>AUM[[#This Row],[ Etica Obbligazionario Breve Termine]]</f>
        <v>346719065.81</v>
      </c>
      <c r="E1955" s="10">
        <f>D1954*BT[[#This Row],[Variazione percentuale]]</f>
        <v>59252.118012810002</v>
      </c>
      <c r="F1955" s="11">
        <f>BT[[#This Row],[AUM]]-D1954</f>
        <v>215451.69999998808</v>
      </c>
      <c r="G1955" s="11">
        <f>BT[[#This Row],[∆ AUM]]-BT[[#This Row],[effetto mercato]]</f>
        <v>156199.58198717807</v>
      </c>
    </row>
    <row r="1956" spans="1:7">
      <c r="A1956" s="4">
        <v>44846</v>
      </c>
      <c r="B1956">
        <v>-1.7100000000000001E-2</v>
      </c>
      <c r="C1956" s="6">
        <f>BT[[#This Row],[Variaz]]/100</f>
        <v>-1.7100000000000001E-4</v>
      </c>
      <c r="D1956" s="10">
        <f>AUM[[#This Row],[ Etica Obbligazionario Breve Termine]]</f>
        <v>346488528.71000004</v>
      </c>
      <c r="E1956" s="10">
        <f>D1955*BT[[#This Row],[Variazione percentuale]]</f>
        <v>-59288.960253510006</v>
      </c>
      <c r="F1956" s="11">
        <f>BT[[#This Row],[AUM]]-D1955</f>
        <v>-230537.09999996424</v>
      </c>
      <c r="G1956" s="11">
        <f>BT[[#This Row],[∆ AUM]]-BT[[#This Row],[effetto mercato]]</f>
        <v>-171248.13974645422</v>
      </c>
    </row>
    <row r="1957" spans="1:7">
      <c r="A1957" s="4">
        <v>44847</v>
      </c>
      <c r="B1957">
        <v>-3.4200000000000001E-2</v>
      </c>
      <c r="C1957" s="6">
        <f>BT[[#This Row],[Variaz]]/100</f>
        <v>-3.4200000000000002E-4</v>
      </c>
      <c r="D1957" s="10">
        <f>AUM[[#This Row],[ Etica Obbligazionario Breve Termine]]</f>
        <v>346444615.88999999</v>
      </c>
      <c r="E1957" s="10">
        <f>D1956*BT[[#This Row],[Variazione percentuale]]</f>
        <v>-118499.07681882002</v>
      </c>
      <c r="F1957" s="11">
        <f>BT[[#This Row],[AUM]]-D1956</f>
        <v>-43912.820000052452</v>
      </c>
      <c r="G1957" s="11">
        <f>BT[[#This Row],[∆ AUM]]-BT[[#This Row],[effetto mercato]]</f>
        <v>74586.256818767564</v>
      </c>
    </row>
    <row r="1958" spans="1:7">
      <c r="A1958" s="4">
        <v>44848</v>
      </c>
      <c r="B1958">
        <v>-5.1299999999999998E-2</v>
      </c>
      <c r="C1958" s="6">
        <f>BT[[#This Row],[Variaz]]/100</f>
        <v>-5.13E-4</v>
      </c>
      <c r="D1958" s="10">
        <f>AUM[[#This Row],[ Etica Obbligazionario Breve Termine]]</f>
        <v>345792030.28999996</v>
      </c>
      <c r="E1958" s="10">
        <f>D1957*BT[[#This Row],[Variazione percentuale]]</f>
        <v>-177726.08795156999</v>
      </c>
      <c r="F1958" s="11">
        <f>BT[[#This Row],[AUM]]-D1957</f>
        <v>-652585.60000002384</v>
      </c>
      <c r="G1958" s="11">
        <f>BT[[#This Row],[∆ AUM]]-BT[[#This Row],[effetto mercato]]</f>
        <v>-474859.51204845385</v>
      </c>
    </row>
    <row r="1959" spans="1:7">
      <c r="A1959" s="4">
        <v>44851</v>
      </c>
      <c r="B1959">
        <v>3.4200000000000001E-2</v>
      </c>
      <c r="C1959" s="6">
        <f>BT[[#This Row],[Variaz]]/100</f>
        <v>3.4200000000000002E-4</v>
      </c>
      <c r="D1959" s="10">
        <f>AUM[[#This Row],[ Etica Obbligazionario Breve Termine]]</f>
        <v>347781080.19</v>
      </c>
      <c r="E1959" s="10">
        <f>D1958*BT[[#This Row],[Variazione percentuale]]</f>
        <v>118260.87435917999</v>
      </c>
      <c r="F1959" s="11">
        <f>BT[[#This Row],[AUM]]-D1958</f>
        <v>1989049.9000000358</v>
      </c>
      <c r="G1959" s="11">
        <f>BT[[#This Row],[∆ AUM]]-BT[[#This Row],[effetto mercato]]</f>
        <v>1870789.0256408558</v>
      </c>
    </row>
    <row r="1960" spans="1:7">
      <c r="A1960" s="4">
        <v>44852</v>
      </c>
      <c r="B1960">
        <v>-3.4200000000000001E-2</v>
      </c>
      <c r="C1960" s="6">
        <f>BT[[#This Row],[Variaz]]/100</f>
        <v>-3.4200000000000002E-4</v>
      </c>
      <c r="D1960" s="10">
        <f>AUM[[#This Row],[ Etica Obbligazionario Breve Termine]]</f>
        <v>347697044.24000001</v>
      </c>
      <c r="E1960" s="10">
        <f>D1959*BT[[#This Row],[Variazione percentuale]]</f>
        <v>-118941.12942498001</v>
      </c>
      <c r="F1960" s="11">
        <f>BT[[#This Row],[AUM]]-D1959</f>
        <v>-84035.949999988079</v>
      </c>
      <c r="G1960" s="11">
        <f>BT[[#This Row],[∆ AUM]]-BT[[#This Row],[effetto mercato]]</f>
        <v>34905.179424991933</v>
      </c>
    </row>
    <row r="1961" spans="1:7">
      <c r="A1961" s="4">
        <v>44853</v>
      </c>
      <c r="B1961">
        <v>-0.1027</v>
      </c>
      <c r="C1961" s="6">
        <f>BT[[#This Row],[Variaz]]/100</f>
        <v>-1.0269999999999999E-3</v>
      </c>
      <c r="D1961" s="10">
        <f>AUM[[#This Row],[ Etica Obbligazionario Breve Termine]]</f>
        <v>346624286.30000001</v>
      </c>
      <c r="E1961" s="10">
        <f>D1960*BT[[#This Row],[Variazione percentuale]]</f>
        <v>-357084.86443447997</v>
      </c>
      <c r="F1961" s="11">
        <f>BT[[#This Row],[AUM]]-D1960</f>
        <v>-1072757.9399999976</v>
      </c>
      <c r="G1961" s="11">
        <f>BT[[#This Row],[∆ AUM]]-BT[[#This Row],[effetto mercato]]</f>
        <v>-715673.07556551765</v>
      </c>
    </row>
    <row r="1962" spans="1:7">
      <c r="A1962" s="4">
        <v>44854</v>
      </c>
      <c r="B1962">
        <v>3.4299999999999997E-2</v>
      </c>
      <c r="C1962" s="6">
        <f>BT[[#This Row],[Variaz]]/100</f>
        <v>3.4299999999999999E-4</v>
      </c>
      <c r="D1962" s="10">
        <f>AUM[[#This Row],[ Etica Obbligazionario Breve Termine]]</f>
        <v>346889983.54000002</v>
      </c>
      <c r="E1962" s="10">
        <f>D1961*BT[[#This Row],[Variazione percentuale]]</f>
        <v>118892.13020090001</v>
      </c>
      <c r="F1962" s="11">
        <f>BT[[#This Row],[AUM]]-D1961</f>
        <v>265697.24000000954</v>
      </c>
      <c r="G1962" s="11">
        <f>BT[[#This Row],[∆ AUM]]-BT[[#This Row],[effetto mercato]]</f>
        <v>146805.10979910952</v>
      </c>
    </row>
    <row r="1963" spans="1:7">
      <c r="A1963" s="4">
        <v>44855</v>
      </c>
      <c r="B1963">
        <v>5.1400000000000001E-2</v>
      </c>
      <c r="C1963" s="6">
        <f>BT[[#This Row],[Variaz]]/100</f>
        <v>5.1400000000000003E-4</v>
      </c>
      <c r="D1963" s="10">
        <f>AUM[[#This Row],[ Etica Obbligazionario Breve Termine]]</f>
        <v>347142884.03999996</v>
      </c>
      <c r="E1963" s="10">
        <f>D1962*BT[[#This Row],[Variazione percentuale]]</f>
        <v>178301.45153956002</v>
      </c>
      <c r="F1963" s="11">
        <f>BT[[#This Row],[AUM]]-D1962</f>
        <v>252900.4999999404</v>
      </c>
      <c r="G1963" s="11">
        <f>BT[[#This Row],[∆ AUM]]-BT[[#This Row],[effetto mercato]]</f>
        <v>74599.048460380378</v>
      </c>
    </row>
    <row r="1964" spans="1:7">
      <c r="A1964" s="4">
        <v>44858</v>
      </c>
      <c r="B1964">
        <v>0.1027</v>
      </c>
      <c r="C1964" s="6">
        <f>BT[[#This Row],[Variaz]]/100</f>
        <v>1.0269999999999999E-3</v>
      </c>
      <c r="D1964" s="10">
        <f>AUM[[#This Row],[ Etica Obbligazionario Breve Termine]]</f>
        <v>347247515.65999997</v>
      </c>
      <c r="E1964" s="10">
        <f>D1963*BT[[#This Row],[Variazione percentuale]]</f>
        <v>356515.74190907995</v>
      </c>
      <c r="F1964" s="11">
        <f>BT[[#This Row],[AUM]]-D1963</f>
        <v>104631.62000000477</v>
      </c>
      <c r="G1964" s="11">
        <f>BT[[#This Row],[∆ AUM]]-BT[[#This Row],[effetto mercato]]</f>
        <v>-251884.12190907518</v>
      </c>
    </row>
    <row r="1965" spans="1:7">
      <c r="A1965" s="4">
        <v>44859</v>
      </c>
      <c r="B1965">
        <v>0.1197</v>
      </c>
      <c r="C1965" s="6">
        <f>BT[[#This Row],[Variaz]]/100</f>
        <v>1.1969999999999999E-3</v>
      </c>
      <c r="D1965" s="10">
        <f>AUM[[#This Row],[ Etica Obbligazionario Breve Termine]]</f>
        <v>348411142.62</v>
      </c>
      <c r="E1965" s="10">
        <f>D1964*BT[[#This Row],[Variazione percentuale]]</f>
        <v>415655.27624501992</v>
      </c>
      <c r="F1965" s="11">
        <f>BT[[#This Row],[AUM]]-D1964</f>
        <v>1163626.9600000381</v>
      </c>
      <c r="G1965" s="11">
        <f>BT[[#This Row],[∆ AUM]]-BT[[#This Row],[effetto mercato]]</f>
        <v>747971.68375501828</v>
      </c>
    </row>
    <row r="1966" spans="1:7">
      <c r="A1966" s="4">
        <v>44860</v>
      </c>
      <c r="B1966">
        <v>3.4200000000000001E-2</v>
      </c>
      <c r="C1966" s="6">
        <f>BT[[#This Row],[Variaz]]/100</f>
        <v>3.4200000000000002E-4</v>
      </c>
      <c r="D1966" s="10">
        <f>AUM[[#This Row],[ Etica Obbligazionario Breve Termine]]</f>
        <v>347799929.31</v>
      </c>
      <c r="E1966" s="10">
        <f>D1965*BT[[#This Row],[Variazione percentuale]]</f>
        <v>119156.61077604</v>
      </c>
      <c r="F1966" s="11">
        <f>BT[[#This Row],[AUM]]-D1965</f>
        <v>-611213.31000000238</v>
      </c>
      <c r="G1966" s="11">
        <f>BT[[#This Row],[∆ AUM]]-BT[[#This Row],[effetto mercato]]</f>
        <v>-730369.92077604239</v>
      </c>
    </row>
    <row r="1967" spans="1:7">
      <c r="A1967" s="4">
        <v>44861</v>
      </c>
      <c r="B1967">
        <v>0.2903</v>
      </c>
      <c r="C1967" s="6">
        <f>BT[[#This Row],[Variaz]]/100</f>
        <v>2.9030000000000002E-3</v>
      </c>
      <c r="D1967" s="10">
        <f>AUM[[#This Row],[ Etica Obbligazionario Breve Termine]]</f>
        <v>348726686.62</v>
      </c>
      <c r="E1967" s="10">
        <f>D1966*BT[[#This Row],[Variazione percentuale]]</f>
        <v>1009663.1947869301</v>
      </c>
      <c r="F1967" s="11">
        <f>BT[[#This Row],[AUM]]-D1966</f>
        <v>926757.31000000238</v>
      </c>
      <c r="G1967" s="11">
        <f>BT[[#This Row],[∆ AUM]]-BT[[#This Row],[effetto mercato]]</f>
        <v>-82905.884786927723</v>
      </c>
    </row>
    <row r="1968" spans="1:7">
      <c r="A1968" s="4">
        <v>44862</v>
      </c>
      <c r="B1968">
        <v>-0.22140000000000001</v>
      </c>
      <c r="C1968" s="6">
        <f>BT[[#This Row],[Variaz]]/100</f>
        <v>-2.2140000000000003E-3</v>
      </c>
      <c r="D1968" s="10">
        <f>AUM[[#This Row],[ Etica Obbligazionario Breve Termine]]</f>
        <v>347417524.86000001</v>
      </c>
      <c r="E1968" s="10">
        <f>D1967*BT[[#This Row],[Variazione percentuale]]</f>
        <v>-772080.88417668012</v>
      </c>
      <c r="F1968" s="11">
        <f>BT[[#This Row],[AUM]]-D1967</f>
        <v>-1309161.7599999905</v>
      </c>
      <c r="G1968" s="11">
        <f>BT[[#This Row],[∆ AUM]]-BT[[#This Row],[effetto mercato]]</f>
        <v>-537080.87582331034</v>
      </c>
    </row>
    <row r="1969" spans="1:7">
      <c r="A1969" s="4">
        <v>44865</v>
      </c>
      <c r="B1969">
        <v>-6.83E-2</v>
      </c>
      <c r="C1969" s="6">
        <f>BT[[#This Row],[Variaz]]/100</f>
        <v>-6.8300000000000001E-4</v>
      </c>
      <c r="D1969" s="10">
        <f>AUM[[#This Row],[ Etica Obbligazionario Breve Termine]]</f>
        <v>347132010.41000003</v>
      </c>
      <c r="E1969" s="10">
        <f>D1968*BT[[#This Row],[Variazione percentuale]]</f>
        <v>-237286.16947938001</v>
      </c>
      <c r="F1969" s="11">
        <f>BT[[#This Row],[AUM]]-D1968</f>
        <v>-285514.44999998808</v>
      </c>
      <c r="G1969" s="11">
        <f>BT[[#This Row],[∆ AUM]]-BT[[#This Row],[effetto mercato]]</f>
        <v>-48228.280520608067</v>
      </c>
    </row>
    <row r="1970" spans="1:7">
      <c r="A1970" s="4">
        <v>44867</v>
      </c>
      <c r="B1970">
        <v>-1.7100000000000001E-2</v>
      </c>
      <c r="C1970" s="6">
        <f>BT[[#This Row],[Variaz]]/100</f>
        <v>-1.7100000000000001E-4</v>
      </c>
      <c r="D1970" s="10">
        <f>AUM[[#This Row],[ Etica Obbligazionario Breve Termine]]</f>
        <v>347074015.05000001</v>
      </c>
      <c r="E1970" s="10">
        <f>D1969*BT[[#This Row],[Variazione percentuale]]</f>
        <v>-59359.573780110011</v>
      </c>
      <c r="F1970" s="11">
        <f>BT[[#This Row],[AUM]]-D1969</f>
        <v>-57995.360000014305</v>
      </c>
      <c r="G1970" s="11">
        <f>BT[[#This Row],[∆ AUM]]-BT[[#This Row],[effetto mercato]]</f>
        <v>1364.2137800957062</v>
      </c>
    </row>
    <row r="1971" spans="1:7">
      <c r="A1971" s="4">
        <v>44868</v>
      </c>
      <c r="B1971">
        <v>-0.10249999999999999</v>
      </c>
      <c r="C1971" s="6">
        <f>BT[[#This Row],[Variaz]]/100</f>
        <v>-1.0249999999999999E-3</v>
      </c>
      <c r="D1971" s="10">
        <f>AUM[[#This Row],[ Etica Obbligazionario Breve Termine]]</f>
        <v>346713132.27999997</v>
      </c>
      <c r="E1971" s="10">
        <f>D1970*BT[[#This Row],[Variazione percentuale]]</f>
        <v>-355750.86542624998</v>
      </c>
      <c r="F1971" s="11">
        <f>BT[[#This Row],[AUM]]-D1970</f>
        <v>-360882.77000004053</v>
      </c>
      <c r="G1971" s="11">
        <f>BT[[#This Row],[∆ AUM]]-BT[[#This Row],[effetto mercato]]</f>
        <v>-5131.9045737905544</v>
      </c>
    </row>
    <row r="1972" spans="1:7">
      <c r="A1972" s="4">
        <v>44869</v>
      </c>
      <c r="B1972">
        <v>-1.7100000000000001E-2</v>
      </c>
      <c r="C1972" s="6">
        <f>BT[[#This Row],[Variaz]]/100</f>
        <v>-1.7100000000000001E-4</v>
      </c>
      <c r="D1972" s="10">
        <f>AUM[[#This Row],[ Etica Obbligazionario Breve Termine]]</f>
        <v>346950250.12</v>
      </c>
      <c r="E1972" s="10">
        <f>D1971*BT[[#This Row],[Variazione percentuale]]</f>
        <v>-59287.945619879996</v>
      </c>
      <c r="F1972" s="11">
        <f>BT[[#This Row],[AUM]]-D1971</f>
        <v>237117.84000003338</v>
      </c>
      <c r="G1972" s="11">
        <f>BT[[#This Row],[∆ AUM]]-BT[[#This Row],[effetto mercato]]</f>
        <v>296405.78561991337</v>
      </c>
    </row>
    <row r="1973" spans="1:7">
      <c r="A1973" s="4">
        <v>44872</v>
      </c>
      <c r="B1973">
        <v>-5.1299999999999998E-2</v>
      </c>
      <c r="C1973" s="6">
        <f>BT[[#This Row],[Variaz]]/100</f>
        <v>-5.13E-4</v>
      </c>
      <c r="D1973" s="10">
        <f>AUM[[#This Row],[ Etica Obbligazionario Breve Termine]]</f>
        <v>346972991.04000002</v>
      </c>
      <c r="E1973" s="10">
        <f>D1972*BT[[#This Row],[Variazione percentuale]]</f>
        <v>-177985.47831156</v>
      </c>
      <c r="F1973" s="11">
        <f>BT[[#This Row],[AUM]]-D1972</f>
        <v>22740.920000016689</v>
      </c>
      <c r="G1973" s="11">
        <f>BT[[#This Row],[∆ AUM]]-BT[[#This Row],[effetto mercato]]</f>
        <v>200726.39831157669</v>
      </c>
    </row>
    <row r="1974" spans="1:7">
      <c r="A1974" s="4">
        <v>44873</v>
      </c>
      <c r="B1974">
        <v>1.7100000000000001E-2</v>
      </c>
      <c r="C1974" s="6">
        <f>BT[[#This Row],[Variaz]]/100</f>
        <v>1.7100000000000001E-4</v>
      </c>
      <c r="D1974" s="10">
        <f>AUM[[#This Row],[ Etica Obbligazionario Breve Termine]]</f>
        <v>347273916.11000001</v>
      </c>
      <c r="E1974" s="10">
        <f>D1973*BT[[#This Row],[Variazione percentuale]]</f>
        <v>59332.381467840009</v>
      </c>
      <c r="F1974" s="11">
        <f>BT[[#This Row],[AUM]]-D1973</f>
        <v>300925.06999999285</v>
      </c>
      <c r="G1974" s="11">
        <f>BT[[#This Row],[∆ AUM]]-BT[[#This Row],[effetto mercato]]</f>
        <v>241592.68853215285</v>
      </c>
    </row>
    <row r="1975" spans="1:7">
      <c r="A1975" s="4">
        <v>44874</v>
      </c>
      <c r="B1975">
        <v>8.5500000000000007E-2</v>
      </c>
      <c r="C1975" s="6">
        <f>BT[[#This Row],[Variaz]]/100</f>
        <v>8.5500000000000007E-4</v>
      </c>
      <c r="D1975" s="10">
        <f>AUM[[#This Row],[ Etica Obbligazionario Breve Termine]]</f>
        <v>347804028.73000002</v>
      </c>
      <c r="E1975" s="10">
        <f>D1974*BT[[#This Row],[Variazione percentuale]]</f>
        <v>296919.19827405002</v>
      </c>
      <c r="F1975" s="11">
        <f>BT[[#This Row],[AUM]]-D1974</f>
        <v>530112.62000000477</v>
      </c>
      <c r="G1975" s="11">
        <f>BT[[#This Row],[∆ AUM]]-BT[[#This Row],[effetto mercato]]</f>
        <v>233193.42172595474</v>
      </c>
    </row>
    <row r="1976" spans="1:7">
      <c r="A1976" s="4">
        <v>44875</v>
      </c>
      <c r="B1976">
        <v>0.2051</v>
      </c>
      <c r="C1976" s="6">
        <f>BT[[#This Row],[Variaz]]/100</f>
        <v>2.0509999999999999E-3</v>
      </c>
      <c r="D1976" s="10">
        <f>AUM[[#This Row],[ Etica Obbligazionario Breve Termine]]</f>
        <v>348677915.05000001</v>
      </c>
      <c r="E1976" s="10">
        <f>D1975*BT[[#This Row],[Variazione percentuale]]</f>
        <v>713346.06292523001</v>
      </c>
      <c r="F1976" s="11">
        <f>BT[[#This Row],[AUM]]-D1975</f>
        <v>873886.31999999285</v>
      </c>
      <c r="G1976" s="11">
        <f>BT[[#This Row],[∆ AUM]]-BT[[#This Row],[effetto mercato]]</f>
        <v>160540.25707476283</v>
      </c>
    </row>
    <row r="1977" spans="1:7">
      <c r="A1977" s="4">
        <v>44876</v>
      </c>
      <c r="B1977">
        <v>-0.18759999999999999</v>
      </c>
      <c r="C1977" s="6">
        <f>BT[[#This Row],[Variaz]]/100</f>
        <v>-1.8759999999999998E-3</v>
      </c>
      <c r="D1977" s="10">
        <f>AUM[[#This Row],[ Etica Obbligazionario Breve Termine]]</f>
        <v>348029588.56999999</v>
      </c>
      <c r="E1977" s="10">
        <f>D1976*BT[[#This Row],[Variazione percentuale]]</f>
        <v>-654119.76863379998</v>
      </c>
      <c r="F1977" s="11">
        <f>BT[[#This Row],[AUM]]-D1976</f>
        <v>-648326.48000001907</v>
      </c>
      <c r="G1977" s="11">
        <f>BT[[#This Row],[∆ AUM]]-BT[[#This Row],[effetto mercato]]</f>
        <v>5793.2886337809032</v>
      </c>
    </row>
    <row r="1978" spans="1:7">
      <c r="A1978" s="4">
        <v>44879</v>
      </c>
      <c r="B1978">
        <v>0</v>
      </c>
      <c r="C1978" s="6">
        <f>BT[[#This Row],[Variaz]]/100</f>
        <v>0</v>
      </c>
      <c r="D1978" s="10">
        <f>AUM[[#This Row],[ Etica Obbligazionario Breve Termine]]</f>
        <v>348074107.19999999</v>
      </c>
      <c r="E1978" s="10">
        <f>D1977*BT[[#This Row],[Variazione percentuale]]</f>
        <v>0</v>
      </c>
      <c r="F1978" s="11">
        <f>BT[[#This Row],[AUM]]-D1977</f>
        <v>44518.629999995232</v>
      </c>
      <c r="G1978" s="11">
        <f>BT[[#This Row],[∆ AUM]]-BT[[#This Row],[effetto mercato]]</f>
        <v>44518.629999995232</v>
      </c>
    </row>
    <row r="1979" spans="1:7">
      <c r="A1979" s="4">
        <v>44880</v>
      </c>
      <c r="B1979">
        <v>0.10249999999999999</v>
      </c>
      <c r="C1979" s="6">
        <f>BT[[#This Row],[Variaz]]/100</f>
        <v>1.0249999999999999E-3</v>
      </c>
      <c r="D1979" s="10">
        <f>AUM[[#This Row],[ Etica Obbligazionario Breve Termine]]</f>
        <v>348374015.36000001</v>
      </c>
      <c r="E1979" s="10">
        <f>D1978*BT[[#This Row],[Variazione percentuale]]</f>
        <v>356775.95987999992</v>
      </c>
      <c r="F1979" s="11">
        <f>BT[[#This Row],[AUM]]-D1978</f>
        <v>299908.16000002623</v>
      </c>
      <c r="G1979" s="11">
        <f>BT[[#This Row],[∆ AUM]]-BT[[#This Row],[effetto mercato]]</f>
        <v>-56867.799879973696</v>
      </c>
    </row>
    <row r="1980" spans="1:7">
      <c r="A1980" s="4">
        <v>44881</v>
      </c>
      <c r="B1980">
        <v>5.1200000000000002E-2</v>
      </c>
      <c r="C1980" s="6">
        <f>BT[[#This Row],[Variaz]]/100</f>
        <v>5.1199999999999998E-4</v>
      </c>
      <c r="D1980" s="10">
        <f>AUM[[#This Row],[ Etica Obbligazionario Breve Termine]]</f>
        <v>348470657.56</v>
      </c>
      <c r="E1980" s="10">
        <f>D1979*BT[[#This Row],[Variazione percentuale]]</f>
        <v>178367.49586431999</v>
      </c>
      <c r="F1980" s="11">
        <f>BT[[#This Row],[AUM]]-D1979</f>
        <v>96642.199999988079</v>
      </c>
      <c r="G1980" s="11">
        <f>BT[[#This Row],[∆ AUM]]-BT[[#This Row],[effetto mercato]]</f>
        <v>-81725.295864331914</v>
      </c>
    </row>
    <row r="1981" spans="1:7">
      <c r="A1981" s="4">
        <v>44882</v>
      </c>
      <c r="B1981">
        <v>0</v>
      </c>
      <c r="C1981" s="6">
        <f>BT[[#This Row],[Variaz]]/100</f>
        <v>0</v>
      </c>
      <c r="D1981" s="10">
        <f>AUM[[#This Row],[ Etica Obbligazionario Breve Termine]]</f>
        <v>347404820.13999999</v>
      </c>
      <c r="E1981" s="10">
        <f>D1980*BT[[#This Row],[Variazione percentuale]]</f>
        <v>0</v>
      </c>
      <c r="F1981" s="11">
        <f>BT[[#This Row],[AUM]]-D1980</f>
        <v>-1065837.4200000167</v>
      </c>
      <c r="G1981" s="11">
        <f>BT[[#This Row],[∆ AUM]]-BT[[#This Row],[effetto mercato]]</f>
        <v>-1065837.4200000167</v>
      </c>
    </row>
    <row r="1982" spans="1:7">
      <c r="A1982" s="4">
        <v>44883</v>
      </c>
      <c r="B1982">
        <v>3.4099999999999998E-2</v>
      </c>
      <c r="C1982" s="6">
        <f>BT[[#This Row],[Variaz]]/100</f>
        <v>3.4099999999999999E-4</v>
      </c>
      <c r="D1982" s="10">
        <f>AUM[[#This Row],[ Etica Obbligazionario Breve Termine]]</f>
        <v>347933867.88999999</v>
      </c>
      <c r="E1982" s="10">
        <f>D1981*BT[[#This Row],[Variazione percentuale]]</f>
        <v>118465.04366774</v>
      </c>
      <c r="F1982" s="11">
        <f>BT[[#This Row],[AUM]]-D1981</f>
        <v>529047.75</v>
      </c>
      <c r="G1982" s="11">
        <f>BT[[#This Row],[∆ AUM]]-BT[[#This Row],[effetto mercato]]</f>
        <v>410582.70633225999</v>
      </c>
    </row>
    <row r="1983" spans="1:7">
      <c r="A1983" s="4">
        <v>44886</v>
      </c>
      <c r="B1983">
        <v>-3.4099999999999998E-2</v>
      </c>
      <c r="C1983" s="6">
        <f>BT[[#This Row],[Variaz]]/100</f>
        <v>-3.4099999999999999E-4</v>
      </c>
      <c r="D1983" s="10">
        <f>AUM[[#This Row],[ Etica Obbligazionario Breve Termine]]</f>
        <v>347973374.74000001</v>
      </c>
      <c r="E1983" s="10">
        <f>D1982*BT[[#This Row],[Variazione percentuale]]</f>
        <v>-118645.44895049</v>
      </c>
      <c r="F1983" s="11">
        <f>BT[[#This Row],[AUM]]-D1982</f>
        <v>39506.850000023842</v>
      </c>
      <c r="G1983" s="11">
        <f>BT[[#This Row],[∆ AUM]]-BT[[#This Row],[effetto mercato]]</f>
        <v>158152.29895051382</v>
      </c>
    </row>
    <row r="1984" spans="1:7">
      <c r="A1984" s="4">
        <v>44887</v>
      </c>
      <c r="B1984">
        <v>1.7100000000000001E-2</v>
      </c>
      <c r="C1984" s="6">
        <f>BT[[#This Row],[Variaz]]/100</f>
        <v>1.7100000000000001E-4</v>
      </c>
      <c r="D1984" s="10">
        <f>AUM[[#This Row],[ Etica Obbligazionario Breve Termine]]</f>
        <v>348612648.26999998</v>
      </c>
      <c r="E1984" s="10">
        <f>D1983*BT[[#This Row],[Variazione percentuale]]</f>
        <v>59503.447080540005</v>
      </c>
      <c r="F1984" s="11">
        <f>BT[[#This Row],[AUM]]-D1983</f>
        <v>639273.52999997139</v>
      </c>
      <c r="G1984" s="11">
        <f>BT[[#This Row],[∆ AUM]]-BT[[#This Row],[effetto mercato]]</f>
        <v>579770.08291943138</v>
      </c>
    </row>
    <row r="1985" spans="1:7">
      <c r="A1985" s="4">
        <v>44888</v>
      </c>
      <c r="B1985">
        <v>1.7100000000000001E-2</v>
      </c>
      <c r="C1985" s="6">
        <f>BT[[#This Row],[Variaz]]/100</f>
        <v>1.7100000000000001E-4</v>
      </c>
      <c r="D1985" s="10">
        <f>AUM[[#This Row],[ Etica Obbligazionario Breve Termine]]</f>
        <v>349539087.06999999</v>
      </c>
      <c r="E1985" s="10">
        <f>D1984*BT[[#This Row],[Variazione percentuale]]</f>
        <v>59612.762854170003</v>
      </c>
      <c r="F1985" s="11">
        <f>BT[[#This Row],[AUM]]-D1984</f>
        <v>926438.80000001192</v>
      </c>
      <c r="G1985" s="11">
        <f>BT[[#This Row],[∆ AUM]]-BT[[#This Row],[effetto mercato]]</f>
        <v>866826.03714584187</v>
      </c>
    </row>
    <row r="1986" spans="1:7">
      <c r="A1986" s="4">
        <v>44889</v>
      </c>
      <c r="B1986">
        <v>0.1023</v>
      </c>
      <c r="C1986" s="6">
        <f>BT[[#This Row],[Variaz]]/100</f>
        <v>1.023E-3</v>
      </c>
      <c r="D1986" s="10">
        <f>AUM[[#This Row],[ Etica Obbligazionario Breve Termine]]</f>
        <v>350705131.13999999</v>
      </c>
      <c r="E1986" s="10">
        <f>D1985*BT[[#This Row],[Variazione percentuale]]</f>
        <v>357578.48607261002</v>
      </c>
      <c r="F1986" s="11">
        <f>BT[[#This Row],[AUM]]-D1985</f>
        <v>1166044.0699999928</v>
      </c>
      <c r="G1986" s="11">
        <f>BT[[#This Row],[∆ AUM]]-BT[[#This Row],[effetto mercato]]</f>
        <v>808465.58392738283</v>
      </c>
    </row>
    <row r="1987" spans="1:7">
      <c r="A1987" s="4">
        <v>44890</v>
      </c>
      <c r="B1987">
        <v>-8.5199999999999998E-2</v>
      </c>
      <c r="C1987" s="6">
        <f>BT[[#This Row],[Variaz]]/100</f>
        <v>-8.52E-4</v>
      </c>
      <c r="D1987" s="10">
        <f>AUM[[#This Row],[ Etica Obbligazionario Breve Termine]]</f>
        <v>350979985.84000003</v>
      </c>
      <c r="E1987" s="10">
        <f>D1986*BT[[#This Row],[Variazione percentuale]]</f>
        <v>-298800.77173127997</v>
      </c>
      <c r="F1987" s="11">
        <f>BT[[#This Row],[AUM]]-D1986</f>
        <v>274854.70000004768</v>
      </c>
      <c r="G1987" s="11">
        <f>BT[[#This Row],[∆ AUM]]-BT[[#This Row],[effetto mercato]]</f>
        <v>573655.47173132771</v>
      </c>
    </row>
    <row r="1988" spans="1:7">
      <c r="A1988" s="4">
        <v>44893</v>
      </c>
      <c r="B1988">
        <v>-1.7100000000000001E-2</v>
      </c>
      <c r="C1988" s="6">
        <f>BT[[#This Row],[Variaz]]/100</f>
        <v>-1.7100000000000001E-4</v>
      </c>
      <c r="D1988" s="10">
        <f>AUM[[#This Row],[ Etica Obbligazionario Breve Termine]]</f>
        <v>351103050.97000003</v>
      </c>
      <c r="E1988" s="10">
        <f>D1987*BT[[#This Row],[Variazione percentuale]]</f>
        <v>-60017.577578640012</v>
      </c>
      <c r="F1988" s="11">
        <f>BT[[#This Row],[AUM]]-D1987</f>
        <v>123065.12999999523</v>
      </c>
      <c r="G1988" s="11">
        <f>BT[[#This Row],[∆ AUM]]-BT[[#This Row],[effetto mercato]]</f>
        <v>183082.70757863525</v>
      </c>
    </row>
    <row r="1989" spans="1:7">
      <c r="A1989" s="4">
        <v>44894</v>
      </c>
      <c r="B1989">
        <v>0.1023</v>
      </c>
      <c r="C1989" s="6">
        <f>BT[[#This Row],[Variaz]]/100</f>
        <v>1.023E-3</v>
      </c>
      <c r="D1989" s="10">
        <f>AUM[[#This Row],[ Etica Obbligazionario Breve Termine]]</f>
        <v>351826276.14999998</v>
      </c>
      <c r="E1989" s="10">
        <f>D1988*BT[[#This Row],[Variazione percentuale]]</f>
        <v>359178.42114231002</v>
      </c>
      <c r="F1989" s="11">
        <f>BT[[#This Row],[AUM]]-D1988</f>
        <v>723225.17999994755</v>
      </c>
      <c r="G1989" s="11">
        <f>BT[[#This Row],[∆ AUM]]-BT[[#This Row],[effetto mercato]]</f>
        <v>364046.75885763753</v>
      </c>
    </row>
    <row r="1990" spans="1:7">
      <c r="A1990" s="4">
        <v>44895</v>
      </c>
      <c r="B1990">
        <v>-3.4099999999999998E-2</v>
      </c>
      <c r="C1990" s="6">
        <f>BT[[#This Row],[Variaz]]/100</f>
        <v>-3.4099999999999999E-4</v>
      </c>
      <c r="D1990" s="10">
        <f>AUM[[#This Row],[ Etica Obbligazionario Breve Termine]]</f>
        <v>351785547.94999999</v>
      </c>
      <c r="E1990" s="10">
        <f>D1989*BT[[#This Row],[Variazione percentuale]]</f>
        <v>-119972.76016714999</v>
      </c>
      <c r="F1990" s="11">
        <f>BT[[#This Row],[AUM]]-D1989</f>
        <v>-40728.199999988079</v>
      </c>
      <c r="G1990" s="11">
        <f>BT[[#This Row],[∆ AUM]]-BT[[#This Row],[effetto mercato]]</f>
        <v>79244.560167161908</v>
      </c>
    </row>
    <row r="1991" spans="1:7">
      <c r="A1991" s="4">
        <v>44896</v>
      </c>
      <c r="B1991">
        <v>0.13639999999999999</v>
      </c>
      <c r="C1991" s="6">
        <f>BT[[#This Row],[Variaz]]/100</f>
        <v>1.364E-3</v>
      </c>
      <c r="D1991" s="10">
        <f>AUM[[#This Row],[ Etica Obbligazionario Breve Termine]]</f>
        <v>352720955.77999997</v>
      </c>
      <c r="E1991" s="10">
        <f>D1990*BT[[#This Row],[Variazione percentuale]]</f>
        <v>479835.48740379995</v>
      </c>
      <c r="F1991" s="11">
        <f>BT[[#This Row],[AUM]]-D1990</f>
        <v>935407.82999998331</v>
      </c>
      <c r="G1991" s="11">
        <f>BT[[#This Row],[∆ AUM]]-BT[[#This Row],[effetto mercato]]</f>
        <v>455572.34259618336</v>
      </c>
    </row>
    <row r="1992" spans="1:7">
      <c r="A1992" s="4">
        <v>44897</v>
      </c>
      <c r="B1992">
        <v>-6.8099999999999994E-2</v>
      </c>
      <c r="C1992" s="6">
        <f>BT[[#This Row],[Variaz]]/100</f>
        <v>-6.8099999999999996E-4</v>
      </c>
      <c r="D1992" s="10">
        <f>AUM[[#This Row],[ Etica Obbligazionario Breve Termine]]</f>
        <v>352718612.38999999</v>
      </c>
      <c r="E1992" s="10">
        <f>D1991*BT[[#This Row],[Variazione percentuale]]</f>
        <v>-240202.97088617997</v>
      </c>
      <c r="F1992" s="11">
        <f>BT[[#This Row],[AUM]]-D1991</f>
        <v>-2343.3899999856949</v>
      </c>
      <c r="G1992" s="11">
        <f>BT[[#This Row],[∆ AUM]]-BT[[#This Row],[effetto mercato]]</f>
        <v>237859.58088619428</v>
      </c>
    </row>
    <row r="1993" spans="1:7">
      <c r="A1993" s="4">
        <v>44900</v>
      </c>
      <c r="B1993">
        <v>0</v>
      </c>
      <c r="C1993" s="6">
        <f>BT[[#This Row],[Variaz]]/100</f>
        <v>0</v>
      </c>
      <c r="D1993" s="10">
        <f>AUM[[#This Row],[ Etica Obbligazionario Breve Termine]]</f>
        <v>352747329.54000002</v>
      </c>
      <c r="E1993" s="10">
        <f>D1992*BT[[#This Row],[Variazione percentuale]]</f>
        <v>0</v>
      </c>
      <c r="F1993" s="11">
        <f>BT[[#This Row],[AUM]]-D1992</f>
        <v>28717.150000035763</v>
      </c>
      <c r="G1993" s="11">
        <f>BT[[#This Row],[∆ AUM]]-BT[[#This Row],[effetto mercato]]</f>
        <v>28717.150000035763</v>
      </c>
    </row>
    <row r="1994" spans="1:7">
      <c r="A1994" s="4">
        <v>44901</v>
      </c>
      <c r="B1994">
        <v>5.11E-2</v>
      </c>
      <c r="C1994" s="6">
        <f>BT[[#This Row],[Variaz]]/100</f>
        <v>5.1099999999999995E-4</v>
      </c>
      <c r="D1994" s="10">
        <f>AUM[[#This Row],[ Etica Obbligazionario Breve Termine]]</f>
        <v>353192877.13</v>
      </c>
      <c r="E1994" s="10">
        <f>D1993*BT[[#This Row],[Variazione percentuale]]</f>
        <v>180253.88539494001</v>
      </c>
      <c r="F1994" s="11">
        <f>BT[[#This Row],[AUM]]-D1993</f>
        <v>445547.58999997377</v>
      </c>
      <c r="G1994" s="11">
        <f>BT[[#This Row],[∆ AUM]]-BT[[#This Row],[effetto mercato]]</f>
        <v>265293.70460503374</v>
      </c>
    </row>
    <row r="1995" spans="1:7">
      <c r="A1995" s="4">
        <v>44902</v>
      </c>
      <c r="B1995">
        <v>6.8099999999999994E-2</v>
      </c>
      <c r="C1995" s="6">
        <f>BT[[#This Row],[Variaz]]/100</f>
        <v>6.8099999999999996E-4</v>
      </c>
      <c r="D1995" s="10">
        <f>AUM[[#This Row],[ Etica Obbligazionario Breve Termine]]</f>
        <v>353678322.73000002</v>
      </c>
      <c r="E1995" s="10">
        <f>D1994*BT[[#This Row],[Variazione percentuale]]</f>
        <v>240524.34932553</v>
      </c>
      <c r="F1995" s="11">
        <f>BT[[#This Row],[AUM]]-D1994</f>
        <v>485445.60000002384</v>
      </c>
      <c r="G1995" s="11">
        <f>BT[[#This Row],[∆ AUM]]-BT[[#This Row],[effetto mercato]]</f>
        <v>244921.25067449384</v>
      </c>
    </row>
    <row r="1996" spans="1:7">
      <c r="A1996" s="4">
        <v>44904</v>
      </c>
      <c r="B1996">
        <v>-0.18709999999999999</v>
      </c>
      <c r="C1996" s="6">
        <f>BT[[#This Row],[Variaz]]/100</f>
        <v>-1.8709999999999998E-3</v>
      </c>
      <c r="D1996" s="10">
        <f>AUM[[#This Row],[ Etica Obbligazionario Breve Termine]]</f>
        <v>353765255.30000001</v>
      </c>
      <c r="E1996" s="10">
        <f>D1995*BT[[#This Row],[Variazione percentuale]]</f>
        <v>-661732.14182783</v>
      </c>
      <c r="F1996" s="11">
        <f>BT[[#This Row],[AUM]]-D1995</f>
        <v>86932.569999992847</v>
      </c>
      <c r="G1996" s="11">
        <f>BT[[#This Row],[∆ AUM]]-BT[[#This Row],[effetto mercato]]</f>
        <v>748664.71182782284</v>
      </c>
    </row>
    <row r="1997" spans="1:7">
      <c r="A1997" s="4">
        <v>44907</v>
      </c>
      <c r="B1997">
        <v>-1.7000000000000001E-2</v>
      </c>
      <c r="C1997" s="6">
        <f>BT[[#This Row],[Variaz]]/100</f>
        <v>-1.7000000000000001E-4</v>
      </c>
      <c r="D1997" s="10">
        <f>AUM[[#This Row],[ Etica Obbligazionario Breve Termine]]</f>
        <v>354030702.32999998</v>
      </c>
      <c r="E1997" s="10">
        <f>D1996*BT[[#This Row],[Variazione percentuale]]</f>
        <v>-60140.093401000006</v>
      </c>
      <c r="F1997" s="11">
        <f>BT[[#This Row],[AUM]]-D1996</f>
        <v>265447.02999997139</v>
      </c>
      <c r="G1997" s="11">
        <f>BT[[#This Row],[∆ AUM]]-BT[[#This Row],[effetto mercato]]</f>
        <v>325587.12340097141</v>
      </c>
    </row>
    <row r="1998" spans="1:7">
      <c r="A1998" s="4">
        <v>44908</v>
      </c>
      <c r="B1998">
        <v>5.11E-2</v>
      </c>
      <c r="C1998" s="6">
        <f>BT[[#This Row],[Variaz]]/100</f>
        <v>5.1099999999999995E-4</v>
      </c>
      <c r="D1998" s="10">
        <f>AUM[[#This Row],[ Etica Obbligazionario Breve Termine]]</f>
        <v>354223073.63</v>
      </c>
      <c r="E1998" s="10">
        <f>D1997*BT[[#This Row],[Variazione percentuale]]</f>
        <v>180909.68889062997</v>
      </c>
      <c r="F1998" s="11">
        <f>BT[[#This Row],[AUM]]-D1997</f>
        <v>192371.30000001192</v>
      </c>
      <c r="G1998" s="11">
        <f>BT[[#This Row],[∆ AUM]]-BT[[#This Row],[effetto mercato]]</f>
        <v>11461.611109381949</v>
      </c>
    </row>
    <row r="1999" spans="1:7">
      <c r="A1999" s="4">
        <v>44909</v>
      </c>
      <c r="B1999">
        <v>-1.7000000000000001E-2</v>
      </c>
      <c r="C1999" s="6">
        <f>BT[[#This Row],[Variaz]]/100</f>
        <v>-1.7000000000000001E-4</v>
      </c>
      <c r="D1999" s="10">
        <f>AUM[[#This Row],[ Etica Obbligazionario Breve Termine]]</f>
        <v>354249334.43000001</v>
      </c>
      <c r="E1999" s="10">
        <f>D1998*BT[[#This Row],[Variazione percentuale]]</f>
        <v>-60217.922517100007</v>
      </c>
      <c r="F1999" s="11">
        <f>BT[[#This Row],[AUM]]-D1998</f>
        <v>26260.800000011921</v>
      </c>
      <c r="G1999" s="11">
        <f>BT[[#This Row],[∆ AUM]]-BT[[#This Row],[effetto mercato]]</f>
        <v>86478.722517111921</v>
      </c>
    </row>
    <row r="2000" spans="1:7">
      <c r="A2000" s="4">
        <v>44910</v>
      </c>
      <c r="B2000">
        <v>-0.28970000000000001</v>
      </c>
      <c r="C2000" s="6">
        <f>BT[[#This Row],[Variaz]]/100</f>
        <v>-2.8970000000000003E-3</v>
      </c>
      <c r="D2000" s="10">
        <f>AUM[[#This Row],[ Etica Obbligazionario Breve Termine]]</f>
        <v>353870524.83999997</v>
      </c>
      <c r="E2000" s="10">
        <f>D1999*BT[[#This Row],[Variazione percentuale]]</f>
        <v>-1026260.3218437101</v>
      </c>
      <c r="F2000" s="11">
        <f>BT[[#This Row],[AUM]]-D1999</f>
        <v>-378809.59000003338</v>
      </c>
      <c r="G2000" s="11">
        <f>BT[[#This Row],[∆ AUM]]-BT[[#This Row],[effetto mercato]]</f>
        <v>647450.73184367677</v>
      </c>
    </row>
    <row r="2001" spans="1:7">
      <c r="A2001" s="4">
        <v>44911</v>
      </c>
      <c r="B2001">
        <v>-5.1299999999999998E-2</v>
      </c>
      <c r="C2001" s="6">
        <f>BT[[#This Row],[Variaz]]/100</f>
        <v>-5.13E-4</v>
      </c>
      <c r="D2001" s="10">
        <f>AUM[[#This Row],[ Etica Obbligazionario Breve Termine]]</f>
        <v>353914676.38999999</v>
      </c>
      <c r="E2001" s="10">
        <f>D2000*BT[[#This Row],[Variazione percentuale]]</f>
        <v>-181535.57924291998</v>
      </c>
      <c r="F2001" s="11">
        <f>BT[[#This Row],[AUM]]-D2000</f>
        <v>44151.550000011921</v>
      </c>
      <c r="G2001" s="11">
        <f>BT[[#This Row],[∆ AUM]]-BT[[#This Row],[effetto mercato]]</f>
        <v>225687.1292429319</v>
      </c>
    </row>
    <row r="2002" spans="1:7">
      <c r="A2002" s="4">
        <v>44914</v>
      </c>
      <c r="B2002">
        <v>-1.7100000000000001E-2</v>
      </c>
      <c r="C2002" s="6">
        <f>BT[[#This Row],[Variaz]]/100</f>
        <v>-1.7100000000000001E-4</v>
      </c>
      <c r="D2002" s="10">
        <f>AUM[[#This Row],[ Etica Obbligazionario Breve Termine]]</f>
        <v>352779941.01999998</v>
      </c>
      <c r="E2002" s="10">
        <f>D2001*BT[[#This Row],[Variazione percentuale]]</f>
        <v>-60519.409662689999</v>
      </c>
      <c r="F2002" s="11">
        <f>BT[[#This Row],[AUM]]-D2001</f>
        <v>-1134735.3700000048</v>
      </c>
      <c r="G2002" s="11">
        <f>BT[[#This Row],[∆ AUM]]-BT[[#This Row],[effetto mercato]]</f>
        <v>-1074215.9603373148</v>
      </c>
    </row>
    <row r="2003" spans="1:7">
      <c r="A2003" s="4">
        <v>44915</v>
      </c>
      <c r="B2003">
        <v>-6.8400000000000002E-2</v>
      </c>
      <c r="C2003" s="6">
        <f>BT[[#This Row],[Variaz]]/100</f>
        <v>-6.8400000000000004E-4</v>
      </c>
      <c r="D2003" s="10">
        <f>AUM[[#This Row],[ Etica Obbligazionario Breve Termine]]</f>
        <v>352626785.45999998</v>
      </c>
      <c r="E2003" s="10">
        <f>D2002*BT[[#This Row],[Variazione percentuale]]</f>
        <v>-241301.47965768</v>
      </c>
      <c r="F2003" s="11">
        <f>BT[[#This Row],[AUM]]-D2002</f>
        <v>-153155.56000000238</v>
      </c>
      <c r="G2003" s="11">
        <f>BT[[#This Row],[∆ AUM]]-BT[[#This Row],[effetto mercato]]</f>
        <v>88145.919657677616</v>
      </c>
    </row>
    <row r="2004" spans="1:7">
      <c r="A2004" s="4">
        <v>44916</v>
      </c>
      <c r="B2004">
        <v>5.1299999999999998E-2</v>
      </c>
      <c r="C2004" s="6">
        <f>BT[[#This Row],[Variaz]]/100</f>
        <v>5.13E-4</v>
      </c>
      <c r="D2004" s="10">
        <f>AUM[[#This Row],[ Etica Obbligazionario Breve Termine]]</f>
        <v>352739169.29000002</v>
      </c>
      <c r="E2004" s="10">
        <f>D2003*BT[[#This Row],[Variazione percentuale]]</f>
        <v>180897.54094097999</v>
      </c>
      <c r="F2004" s="11">
        <f>BT[[#This Row],[AUM]]-D2003</f>
        <v>112383.83000004292</v>
      </c>
      <c r="G2004" s="11">
        <f>BT[[#This Row],[∆ AUM]]-BT[[#This Row],[effetto mercato]]</f>
        <v>-68513.710940937075</v>
      </c>
    </row>
    <row r="2005" spans="1:7">
      <c r="A2005" s="4">
        <v>44917</v>
      </c>
      <c r="B2005">
        <v>1.7100000000000001E-2</v>
      </c>
      <c r="C2005" s="6">
        <f>BT[[#This Row],[Variaz]]/100</f>
        <v>1.7100000000000001E-4</v>
      </c>
      <c r="D2005" s="10">
        <f>AUM[[#This Row],[ Etica Obbligazionario Breve Termine]]</f>
        <v>353180725.06999999</v>
      </c>
      <c r="E2005" s="10">
        <f>D2004*BT[[#This Row],[Variazione percentuale]]</f>
        <v>60318.397948590005</v>
      </c>
      <c r="F2005" s="11">
        <f>BT[[#This Row],[AUM]]-D2004</f>
        <v>441555.77999997139</v>
      </c>
      <c r="G2005" s="11">
        <f>BT[[#This Row],[∆ AUM]]-BT[[#This Row],[effetto mercato]]</f>
        <v>381237.3820513814</v>
      </c>
    </row>
    <row r="2006" spans="1:7">
      <c r="A2006" s="4">
        <v>44918</v>
      </c>
      <c r="B2006">
        <v>-3.4200000000000001E-2</v>
      </c>
      <c r="C2006" s="6">
        <f>BT[[#This Row],[Variaz]]/100</f>
        <v>-3.4200000000000002E-4</v>
      </c>
      <c r="D2006" s="10">
        <f>AUM[[#This Row],[ Etica Obbligazionario Breve Termine]]</f>
        <v>353705520.92000002</v>
      </c>
      <c r="E2006" s="10">
        <f>D2005*BT[[#This Row],[Variazione percentuale]]</f>
        <v>-120787.80797394</v>
      </c>
      <c r="F2006" s="11">
        <f>BT[[#This Row],[AUM]]-D2005</f>
        <v>524795.85000002384</v>
      </c>
      <c r="G2006" s="11">
        <f>BT[[#This Row],[∆ AUM]]-BT[[#This Row],[effetto mercato]]</f>
        <v>645583.65797396388</v>
      </c>
    </row>
    <row r="2007" spans="1:7">
      <c r="A2007" s="4">
        <v>44922</v>
      </c>
      <c r="B2007">
        <v>-6.8400000000000002E-2</v>
      </c>
      <c r="C2007" s="6">
        <f>BT[[#This Row],[Variaz]]/100</f>
        <v>-6.8400000000000004E-4</v>
      </c>
      <c r="D2007" s="10">
        <f>AUM[[#This Row],[ Etica Obbligazionario Breve Termine]]</f>
        <v>353539795.34000003</v>
      </c>
      <c r="E2007" s="10">
        <f>D2006*BT[[#This Row],[Variazione percentuale]]</f>
        <v>-241934.57630928003</v>
      </c>
      <c r="F2007" s="11">
        <f>BT[[#This Row],[AUM]]-D2006</f>
        <v>-165725.57999998331</v>
      </c>
      <c r="G2007" s="11">
        <f>BT[[#This Row],[∆ AUM]]-BT[[#This Row],[effetto mercato]]</f>
        <v>76208.996309296723</v>
      </c>
    </row>
    <row r="2008" spans="1:7">
      <c r="A2008" s="4">
        <v>44923</v>
      </c>
      <c r="B2008">
        <v>0.1198</v>
      </c>
      <c r="C2008" s="6">
        <f>BT[[#This Row],[Variaz]]/100</f>
        <v>1.1980000000000001E-3</v>
      </c>
      <c r="D2008" s="10">
        <f>AUM[[#This Row],[ Etica Obbligazionario Breve Termine]]</f>
        <v>354145003.19999999</v>
      </c>
      <c r="E2008" s="10">
        <f>D2007*BT[[#This Row],[Variazione percentuale]]</f>
        <v>423540.67481732008</v>
      </c>
      <c r="F2008" s="11">
        <f>BT[[#This Row],[AUM]]-D2007</f>
        <v>605207.8599999547</v>
      </c>
      <c r="G2008" s="11">
        <f>BT[[#This Row],[∆ AUM]]-BT[[#This Row],[effetto mercato]]</f>
        <v>181667.18518263462</v>
      </c>
    </row>
    <row r="2009" spans="1:7">
      <c r="A2009" s="4">
        <v>44924</v>
      </c>
      <c r="B2009">
        <v>-5.1299999999999998E-2</v>
      </c>
      <c r="C2009" s="6">
        <f>BT[[#This Row],[Variaz]]/100</f>
        <v>-5.13E-4</v>
      </c>
      <c r="D2009" s="10">
        <f>AUM[[#This Row],[ Etica Obbligazionario Breve Termine]]</f>
        <v>354156115.57999998</v>
      </c>
      <c r="E2009" s="10">
        <f>D2008*BT[[#This Row],[Variazione percentuale]]</f>
        <v>-181676.38664159999</v>
      </c>
      <c r="F2009" s="11">
        <f>BT[[#This Row],[AUM]]-D2008</f>
        <v>11112.379999995232</v>
      </c>
      <c r="G2009" s="11">
        <f>BT[[#This Row],[∆ AUM]]-BT[[#This Row],[effetto mercato]]</f>
        <v>192788.76664159523</v>
      </c>
    </row>
    <row r="2010" spans="1:7">
      <c r="A2010" s="4">
        <v>44925</v>
      </c>
      <c r="B2010">
        <v>-0.1198</v>
      </c>
      <c r="C2010" s="6">
        <f>BT[[#This Row],[Variaz]]/100</f>
        <v>-1.1980000000000001E-3</v>
      </c>
      <c r="D2010" s="10">
        <f>AUM[[#This Row],[ Etica Obbligazionario Breve Termine]]</f>
        <v>353804419.81999999</v>
      </c>
      <c r="E2010" s="10">
        <f>D2009*BT[[#This Row],[Variazione percentuale]]</f>
        <v>-424279.02646483999</v>
      </c>
      <c r="F2010" s="11">
        <f>BT[[#This Row],[AUM]]-D2009</f>
        <v>-351695.75999999046</v>
      </c>
      <c r="G2010" s="11">
        <f>BT[[#This Row],[∆ AUM]]-BT[[#This Row],[effetto mercato]]</f>
        <v>72583.266464849527</v>
      </c>
    </row>
    <row r="2011" spans="1:7">
      <c r="A2011" s="4">
        <v>44928</v>
      </c>
      <c r="B2011">
        <v>3.4299999999999997E-2</v>
      </c>
      <c r="C2011" s="6">
        <f>BT[[#This Row],[Variaz]]/100</f>
        <v>3.4299999999999999E-4</v>
      </c>
      <c r="D2011" s="10">
        <f>AUM[[#This Row],[ Etica Obbligazionario Breve Termine]]</f>
        <v>353907895.80000001</v>
      </c>
      <c r="E2011" s="10">
        <f>D2010*BT[[#This Row],[Variazione percentuale]]</f>
        <v>121354.91599826</v>
      </c>
      <c r="F2011" s="11">
        <f>BT[[#This Row],[AUM]]-D2010</f>
        <v>103475.98000001907</v>
      </c>
      <c r="G2011" s="11">
        <f>BT[[#This Row],[∆ AUM]]-BT[[#This Row],[effetto mercato]]</f>
        <v>-17878.935998240922</v>
      </c>
    </row>
    <row r="2012" spans="1:7">
      <c r="A2012" s="4">
        <v>44929</v>
      </c>
      <c r="B2012">
        <v>8.5599999999999996E-2</v>
      </c>
      <c r="C2012" s="6">
        <f>BT[[#This Row],[Variaz]]/100</f>
        <v>8.5599999999999999E-4</v>
      </c>
      <c r="D2012" s="10">
        <f>AUM[[#This Row],[ Etica Obbligazionario Breve Termine]]</f>
        <v>354118080.81999999</v>
      </c>
      <c r="E2012" s="10">
        <f>D2011*BT[[#This Row],[Variazione percentuale]]</f>
        <v>302945.15880480001</v>
      </c>
      <c r="F2012" s="11">
        <f>BT[[#This Row],[AUM]]-D2011</f>
        <v>210185.01999998093</v>
      </c>
      <c r="G2012" s="11">
        <f>BT[[#This Row],[∆ AUM]]-BT[[#This Row],[effetto mercato]]</f>
        <v>-92760.138804819086</v>
      </c>
    </row>
    <row r="2013" spans="1:7">
      <c r="A2013" s="4">
        <v>44930</v>
      </c>
      <c r="B2013">
        <v>0.1198</v>
      </c>
      <c r="C2013" s="6">
        <f>BT[[#This Row],[Variaz]]/100</f>
        <v>1.1980000000000001E-3</v>
      </c>
      <c r="D2013" s="10">
        <f>AUM[[#This Row],[ Etica Obbligazionario Breve Termine]]</f>
        <v>354703216.69999999</v>
      </c>
      <c r="E2013" s="10">
        <f>D2012*BT[[#This Row],[Variazione percentuale]]</f>
        <v>424233.46082236001</v>
      </c>
      <c r="F2013" s="11">
        <f>BT[[#This Row],[AUM]]-D2012</f>
        <v>585135.87999999523</v>
      </c>
      <c r="G2013" s="11">
        <f>BT[[#This Row],[∆ AUM]]-BT[[#This Row],[effetto mercato]]</f>
        <v>160902.41917763522</v>
      </c>
    </row>
    <row r="2014" spans="1:7">
      <c r="A2014" s="4">
        <v>44931</v>
      </c>
      <c r="B2014">
        <v>-6.8400000000000002E-2</v>
      </c>
      <c r="C2014" s="6">
        <f>BT[[#This Row],[Variaz]]/100</f>
        <v>-6.8400000000000004E-4</v>
      </c>
      <c r="D2014" s="10">
        <f>AUM[[#This Row],[ Etica Obbligazionario Breve Termine]]</f>
        <v>354624047.00999999</v>
      </c>
      <c r="E2014" s="10">
        <f>D2013*BT[[#This Row],[Variazione percentuale]]</f>
        <v>-242617.00022280001</v>
      </c>
      <c r="F2014" s="11">
        <f>BT[[#This Row],[AUM]]-D2013</f>
        <v>-79169.689999997616</v>
      </c>
      <c r="G2014" s="11">
        <f>BT[[#This Row],[∆ AUM]]-BT[[#This Row],[effetto mercato]]</f>
        <v>163447.31022280239</v>
      </c>
    </row>
    <row r="2015" spans="1:7">
      <c r="A2015" s="4">
        <v>44935</v>
      </c>
      <c r="B2015">
        <v>5.1299999999999998E-2</v>
      </c>
      <c r="C2015" s="6">
        <f>BT[[#This Row],[Variaz]]/100</f>
        <v>5.13E-4</v>
      </c>
      <c r="D2015" s="10">
        <f>AUM[[#This Row],[ Etica Obbligazionario Breve Termine]]</f>
        <v>355020849.56</v>
      </c>
      <c r="E2015" s="10">
        <f>D2014*BT[[#This Row],[Variazione percentuale]]</f>
        <v>181922.13611612999</v>
      </c>
      <c r="F2015" s="11">
        <f>BT[[#This Row],[AUM]]-D2014</f>
        <v>396802.55000001192</v>
      </c>
      <c r="G2015" s="11">
        <f>BT[[#This Row],[∆ AUM]]-BT[[#This Row],[effetto mercato]]</f>
        <v>214880.41388388193</v>
      </c>
    </row>
    <row r="2016" spans="1:7">
      <c r="A2016" s="4">
        <v>44936</v>
      </c>
      <c r="B2016">
        <v>-1.7100000000000001E-2</v>
      </c>
      <c r="C2016" s="6">
        <f>BT[[#This Row],[Variaz]]/100</f>
        <v>-1.7100000000000001E-4</v>
      </c>
      <c r="D2016" s="10">
        <f>AUM[[#This Row],[ Etica Obbligazionario Breve Termine]]</f>
        <v>354886732.36000001</v>
      </c>
      <c r="E2016" s="10">
        <f>D2015*BT[[#This Row],[Variazione percentuale]]</f>
        <v>-60708.565274760003</v>
      </c>
      <c r="F2016" s="11">
        <f>BT[[#This Row],[AUM]]-D2015</f>
        <v>-134117.19999998808</v>
      </c>
      <c r="G2016" s="11">
        <f>BT[[#This Row],[∆ AUM]]-BT[[#This Row],[effetto mercato]]</f>
        <v>-73408.634725228068</v>
      </c>
    </row>
    <row r="2017" spans="1:7">
      <c r="A2017" s="4">
        <v>44937</v>
      </c>
      <c r="B2017">
        <v>5.1299999999999998E-2</v>
      </c>
      <c r="C2017" s="6">
        <f>BT[[#This Row],[Variaz]]/100</f>
        <v>5.13E-4</v>
      </c>
      <c r="D2017" s="10">
        <f>AUM[[#This Row],[ Etica Obbligazionario Breve Termine]]</f>
        <v>355275157.15999997</v>
      </c>
      <c r="E2017" s="10">
        <f>D2016*BT[[#This Row],[Variazione percentuale]]</f>
        <v>182056.89370068</v>
      </c>
      <c r="F2017" s="11">
        <f>BT[[#This Row],[AUM]]-D2016</f>
        <v>388424.79999995232</v>
      </c>
      <c r="G2017" s="11">
        <f>BT[[#This Row],[∆ AUM]]-BT[[#This Row],[effetto mercato]]</f>
        <v>206367.90629927232</v>
      </c>
    </row>
    <row r="2018" spans="1:7">
      <c r="A2018" s="4">
        <v>44938</v>
      </c>
      <c r="B2018">
        <v>5.1299999999999998E-2</v>
      </c>
      <c r="C2018" s="6">
        <f>BT[[#This Row],[Variaz]]/100</f>
        <v>5.13E-4</v>
      </c>
      <c r="D2018" s="10">
        <f>AUM[[#This Row],[ Etica Obbligazionario Breve Termine]]</f>
        <v>355542974.83000004</v>
      </c>
      <c r="E2018" s="10">
        <f>D2017*BT[[#This Row],[Variazione percentuale]]</f>
        <v>182256.15562307998</v>
      </c>
      <c r="F2018" s="11">
        <f>BT[[#This Row],[AUM]]-D2017</f>
        <v>267817.67000007629</v>
      </c>
      <c r="G2018" s="11">
        <f>BT[[#This Row],[∆ AUM]]-BT[[#This Row],[effetto mercato]]</f>
        <v>85561.514376996318</v>
      </c>
    </row>
    <row r="2019" spans="1:7">
      <c r="A2019" s="4">
        <v>44939</v>
      </c>
      <c r="B2019">
        <v>-1.7100000000000001E-2</v>
      </c>
      <c r="C2019" s="6">
        <f>BT[[#This Row],[Variaz]]/100</f>
        <v>-1.7100000000000001E-4</v>
      </c>
      <c r="D2019" s="10">
        <f>AUM[[#This Row],[ Etica Obbligazionario Breve Termine]]</f>
        <v>355977817.24000001</v>
      </c>
      <c r="E2019" s="10">
        <f>D2018*BT[[#This Row],[Variazione percentuale]]</f>
        <v>-60797.848695930013</v>
      </c>
      <c r="F2019" s="11">
        <f>BT[[#This Row],[AUM]]-D2018</f>
        <v>434842.40999996662</v>
      </c>
      <c r="G2019" s="11">
        <f>BT[[#This Row],[∆ AUM]]-BT[[#This Row],[effetto mercato]]</f>
        <v>495640.25869589666</v>
      </c>
    </row>
    <row r="2020" spans="1:7">
      <c r="A2020" s="4">
        <v>44942</v>
      </c>
      <c r="B2020">
        <v>5.1200000000000002E-2</v>
      </c>
      <c r="C2020" s="6">
        <f>BT[[#This Row],[Variaz]]/100</f>
        <v>5.1199999999999998E-4</v>
      </c>
      <c r="D2020" s="10">
        <f>AUM[[#This Row],[ Etica Obbligazionario Breve Termine]]</f>
        <v>355900920.80000001</v>
      </c>
      <c r="E2020" s="10">
        <f>D2019*BT[[#This Row],[Variazione percentuale]]</f>
        <v>182260.64242687999</v>
      </c>
      <c r="F2020" s="11">
        <f>BT[[#This Row],[AUM]]-D2019</f>
        <v>-76896.439999997616</v>
      </c>
      <c r="G2020" s="11">
        <f>BT[[#This Row],[∆ AUM]]-BT[[#This Row],[effetto mercato]]</f>
        <v>-259157.08242687761</v>
      </c>
    </row>
    <row r="2021" spans="1:7">
      <c r="A2021" s="4">
        <v>44943</v>
      </c>
      <c r="B2021">
        <v>0.1195</v>
      </c>
      <c r="C2021" s="6">
        <f>BT[[#This Row],[Variaz]]/100</f>
        <v>1.1949999999999999E-3</v>
      </c>
      <c r="D2021" s="10">
        <f>AUM[[#This Row],[ Etica Obbligazionario Breve Termine]]</f>
        <v>356336693.56</v>
      </c>
      <c r="E2021" s="10">
        <f>D2020*BT[[#This Row],[Variazione percentuale]]</f>
        <v>425301.60035599995</v>
      </c>
      <c r="F2021" s="11">
        <f>BT[[#This Row],[AUM]]-D2020</f>
        <v>435772.75999999046</v>
      </c>
      <c r="G2021" s="11">
        <f>BT[[#This Row],[∆ AUM]]-BT[[#This Row],[effetto mercato]]</f>
        <v>10471.159643990512</v>
      </c>
    </row>
    <row r="2022" spans="1:7">
      <c r="A2022" s="4">
        <v>44944</v>
      </c>
      <c r="B2022">
        <v>1.7100000000000001E-2</v>
      </c>
      <c r="C2022" s="6">
        <f>BT[[#This Row],[Variaz]]/100</f>
        <v>1.7100000000000001E-4</v>
      </c>
      <c r="D2022" s="10">
        <f>AUM[[#This Row],[ Etica Obbligazionario Breve Termine]]</f>
        <v>355815260.56999999</v>
      </c>
      <c r="E2022" s="10">
        <f>D2021*BT[[#This Row],[Variazione percentuale]]</f>
        <v>60933.574598760002</v>
      </c>
      <c r="F2022" s="11">
        <f>BT[[#This Row],[AUM]]-D2021</f>
        <v>-521432.99000000954</v>
      </c>
      <c r="G2022" s="11">
        <f>BT[[#This Row],[∆ AUM]]-BT[[#This Row],[effetto mercato]]</f>
        <v>-582366.56459876953</v>
      </c>
    </row>
    <row r="2023" spans="1:7">
      <c r="A2023" s="4">
        <v>44945</v>
      </c>
      <c r="B2023">
        <v>-3.4099999999999998E-2</v>
      </c>
      <c r="C2023" s="6">
        <f>BT[[#This Row],[Variaz]]/100</f>
        <v>-3.4099999999999999E-4</v>
      </c>
      <c r="D2023" s="10">
        <f>AUM[[#This Row],[ Etica Obbligazionario Breve Termine]]</f>
        <v>355877432.53999996</v>
      </c>
      <c r="E2023" s="10">
        <f>D2022*BT[[#This Row],[Variazione percentuale]]</f>
        <v>-121333.00385436999</v>
      </c>
      <c r="F2023" s="11">
        <f>BT[[#This Row],[AUM]]-D2022</f>
        <v>62171.969999969006</v>
      </c>
      <c r="G2023" s="11">
        <f>BT[[#This Row],[∆ AUM]]-BT[[#This Row],[effetto mercato]]</f>
        <v>183504.97385433898</v>
      </c>
    </row>
    <row r="2024" spans="1:7">
      <c r="A2024" s="4">
        <v>44946</v>
      </c>
      <c r="B2024">
        <v>-0.1023</v>
      </c>
      <c r="C2024" s="6">
        <f>BT[[#This Row],[Variaz]]/100</f>
        <v>-1.023E-3</v>
      </c>
      <c r="D2024" s="10">
        <f>AUM[[#This Row],[ Etica Obbligazionario Breve Termine]]</f>
        <v>355234971.07999998</v>
      </c>
      <c r="E2024" s="10">
        <f>D2023*BT[[#This Row],[Variazione percentuale]]</f>
        <v>-364062.61348841997</v>
      </c>
      <c r="F2024" s="11">
        <f>BT[[#This Row],[AUM]]-D2023</f>
        <v>-642461.45999997854</v>
      </c>
      <c r="G2024" s="11">
        <f>BT[[#This Row],[∆ AUM]]-BT[[#This Row],[effetto mercato]]</f>
        <v>-278398.84651155857</v>
      </c>
    </row>
    <row r="2025" spans="1:7">
      <c r="A2025" s="4">
        <v>44949</v>
      </c>
      <c r="B2025">
        <v>0</v>
      </c>
      <c r="C2025" s="6">
        <f>BT[[#This Row],[Variaz]]/100</f>
        <v>0</v>
      </c>
      <c r="D2025" s="10">
        <f>AUM[[#This Row],[ Etica Obbligazionario Breve Termine]]</f>
        <v>355682564.64999998</v>
      </c>
      <c r="E2025" s="10">
        <f>D2024*BT[[#This Row],[Variazione percentuale]]</f>
        <v>0</v>
      </c>
      <c r="F2025" s="11">
        <f>BT[[#This Row],[AUM]]-D2024</f>
        <v>447593.56999999285</v>
      </c>
      <c r="G2025" s="11">
        <f>BT[[#This Row],[∆ AUM]]-BT[[#This Row],[effetto mercato]]</f>
        <v>447593.56999999285</v>
      </c>
    </row>
    <row r="2026" spans="1:7">
      <c r="A2026" s="4">
        <v>44950</v>
      </c>
      <c r="B2026">
        <v>5.1200000000000002E-2</v>
      </c>
      <c r="C2026" s="6">
        <f>BT[[#This Row],[Variaz]]/100</f>
        <v>5.1199999999999998E-4</v>
      </c>
      <c r="D2026" s="10">
        <f>AUM[[#This Row],[ Etica Obbligazionario Breve Termine]]</f>
        <v>348654543.14999998</v>
      </c>
      <c r="E2026" s="10">
        <f>D2025*BT[[#This Row],[Variazione percentuale]]</f>
        <v>182109.47310079998</v>
      </c>
      <c r="F2026" s="11">
        <f>BT[[#This Row],[AUM]]-D2025</f>
        <v>-7028021.5</v>
      </c>
      <c r="G2026" s="11">
        <f>BT[[#This Row],[∆ AUM]]-BT[[#This Row],[effetto mercato]]</f>
        <v>-7210130.9731008001</v>
      </c>
    </row>
    <row r="2027" spans="1:7">
      <c r="A2027" s="4">
        <v>44951</v>
      </c>
      <c r="B2027">
        <v>3.4099999999999998E-2</v>
      </c>
      <c r="C2027" s="6">
        <f>BT[[#This Row],[Variaz]]/100</f>
        <v>3.4099999999999999E-4</v>
      </c>
      <c r="D2027" s="10">
        <f>AUM[[#This Row],[ Etica Obbligazionario Breve Termine]]</f>
        <v>348676042.54000002</v>
      </c>
      <c r="E2027" s="10">
        <f>D2026*BT[[#This Row],[Variazione percentuale]]</f>
        <v>118891.19921414999</v>
      </c>
      <c r="F2027" s="11">
        <f>BT[[#This Row],[AUM]]-D2026</f>
        <v>21499.3900000453</v>
      </c>
      <c r="G2027" s="11">
        <f>BT[[#This Row],[∆ AUM]]-BT[[#This Row],[effetto mercato]]</f>
        <v>-97391.809214104695</v>
      </c>
    </row>
    <row r="2028" spans="1:7">
      <c r="A2028" s="4">
        <v>44952</v>
      </c>
      <c r="B2028">
        <v>-3.4099999999999998E-2</v>
      </c>
      <c r="C2028" s="6">
        <f>BT[[#This Row],[Variaz]]/100</f>
        <v>-3.4099999999999999E-4</v>
      </c>
      <c r="D2028" s="10">
        <f>AUM[[#This Row],[ Etica Obbligazionario Breve Termine]]</f>
        <v>349806609.06999999</v>
      </c>
      <c r="E2028" s="10">
        <f>D2027*BT[[#This Row],[Variazione percentuale]]</f>
        <v>-118898.53050614</v>
      </c>
      <c r="F2028" s="11">
        <f>BT[[#This Row],[AUM]]-D2027</f>
        <v>1130566.5299999714</v>
      </c>
      <c r="G2028" s="11">
        <f>BT[[#This Row],[∆ AUM]]-BT[[#This Row],[effetto mercato]]</f>
        <v>1249465.0605061115</v>
      </c>
    </row>
    <row r="2029" spans="1:7">
      <c r="A2029" s="4">
        <v>44953</v>
      </c>
      <c r="B2029">
        <v>-1.7100000000000001E-2</v>
      </c>
      <c r="C2029" s="6">
        <f>BT[[#This Row],[Variaz]]/100</f>
        <v>-1.7100000000000001E-4</v>
      </c>
      <c r="D2029" s="10">
        <f>AUM[[#This Row],[ Etica Obbligazionario Breve Termine]]</f>
        <v>349984687.97000003</v>
      </c>
      <c r="E2029" s="10">
        <f>D2028*BT[[#This Row],[Variazione percentuale]]</f>
        <v>-59816.930150970002</v>
      </c>
      <c r="F2029" s="11">
        <f>BT[[#This Row],[AUM]]-D2028</f>
        <v>178078.90000003576</v>
      </c>
      <c r="G2029" s="11">
        <f>BT[[#This Row],[∆ AUM]]-BT[[#This Row],[effetto mercato]]</f>
        <v>237895.83015100576</v>
      </c>
    </row>
    <row r="2030" spans="1:7">
      <c r="A2030" s="4">
        <v>44956</v>
      </c>
      <c r="B2030">
        <v>-6.83E-2</v>
      </c>
      <c r="C2030" s="6">
        <f>BT[[#This Row],[Variaz]]/100</f>
        <v>-6.8300000000000001E-4</v>
      </c>
      <c r="D2030" s="10">
        <f>AUM[[#This Row],[ Etica Obbligazionario Breve Termine]]</f>
        <v>349885689.35000002</v>
      </c>
      <c r="E2030" s="10">
        <f>D2029*BT[[#This Row],[Variazione percentuale]]</f>
        <v>-239039.54188351001</v>
      </c>
      <c r="F2030" s="11">
        <f>BT[[#This Row],[AUM]]-D2029</f>
        <v>-98998.620000004768</v>
      </c>
      <c r="G2030" s="11">
        <f>BT[[#This Row],[∆ AUM]]-BT[[#This Row],[effetto mercato]]</f>
        <v>140040.92188350525</v>
      </c>
    </row>
    <row r="2031" spans="1:7">
      <c r="A2031" s="4">
        <v>44957</v>
      </c>
      <c r="B2031">
        <v>1.7100000000000001E-2</v>
      </c>
      <c r="C2031" s="6">
        <f>BT[[#This Row],[Variaz]]/100</f>
        <v>1.7100000000000001E-4</v>
      </c>
      <c r="D2031" s="10">
        <f>AUM[[#This Row],[ Etica Obbligazionario Breve Termine]]</f>
        <v>350280090.99000001</v>
      </c>
      <c r="E2031" s="10">
        <f>D2030*BT[[#This Row],[Variazione percentuale]]</f>
        <v>59830.45287885001</v>
      </c>
      <c r="F2031" s="11">
        <f>BT[[#This Row],[AUM]]-D2030</f>
        <v>394401.63999998569</v>
      </c>
      <c r="G2031" s="11">
        <f>BT[[#This Row],[∆ AUM]]-BT[[#This Row],[effetto mercato]]</f>
        <v>334571.18712113571</v>
      </c>
    </row>
    <row r="2032" spans="1:7">
      <c r="A2032" s="4">
        <v>44958</v>
      </c>
      <c r="B2032">
        <v>-1.7100000000000001E-2</v>
      </c>
      <c r="C2032" s="6">
        <f>BT[[#This Row],[Variaz]]/100</f>
        <v>-1.7100000000000001E-4</v>
      </c>
      <c r="D2032" s="10">
        <f>AUM[[#This Row],[ Etica Obbligazionario Breve Termine]]</f>
        <v>350502274.99000001</v>
      </c>
      <c r="E2032" s="10">
        <f>D2031*BT[[#This Row],[Variazione percentuale]]</f>
        <v>-59897.895559290002</v>
      </c>
      <c r="F2032" s="11">
        <f>BT[[#This Row],[AUM]]-D2031</f>
        <v>222184</v>
      </c>
      <c r="G2032" s="11">
        <f>BT[[#This Row],[∆ AUM]]-BT[[#This Row],[effetto mercato]]</f>
        <v>282081.89555929002</v>
      </c>
    </row>
    <row r="2033" spans="1:7">
      <c r="A2033" s="4">
        <v>44959</v>
      </c>
      <c r="B2033">
        <v>0.17080000000000001</v>
      </c>
      <c r="C2033" s="6">
        <f>BT[[#This Row],[Variaz]]/100</f>
        <v>1.7080000000000001E-3</v>
      </c>
      <c r="D2033" s="10">
        <f>AUM[[#This Row],[ Etica Obbligazionario Breve Termine]]</f>
        <v>351168884.24000001</v>
      </c>
      <c r="E2033" s="10">
        <f>D2032*BT[[#This Row],[Variazione percentuale]]</f>
        <v>598657.88568291999</v>
      </c>
      <c r="F2033" s="11">
        <f>BT[[#This Row],[AUM]]-D2032</f>
        <v>666609.25</v>
      </c>
      <c r="G2033" s="11">
        <f>BT[[#This Row],[∆ AUM]]-BT[[#This Row],[effetto mercato]]</f>
        <v>67951.364317080006</v>
      </c>
    </row>
    <row r="2034" spans="1:7">
      <c r="A2034" s="4">
        <v>44960</v>
      </c>
      <c r="B2034">
        <v>-5.11E-2</v>
      </c>
      <c r="C2034" s="6">
        <f>BT[[#This Row],[Variaz]]/100</f>
        <v>-5.1099999999999995E-4</v>
      </c>
      <c r="D2034" s="10">
        <f>AUM[[#This Row],[ Etica Obbligazionario Breve Termine]]</f>
        <v>351941718.45999998</v>
      </c>
      <c r="E2034" s="10">
        <f>D2033*BT[[#This Row],[Variazione percentuale]]</f>
        <v>-179447.29984664</v>
      </c>
      <c r="F2034" s="11">
        <f>BT[[#This Row],[AUM]]-D2033</f>
        <v>772834.21999996901</v>
      </c>
      <c r="G2034" s="11">
        <f>BT[[#This Row],[∆ AUM]]-BT[[#This Row],[effetto mercato]]</f>
        <v>952281.51984660898</v>
      </c>
    </row>
    <row r="2035" spans="1:7">
      <c r="A2035" s="4">
        <v>44963</v>
      </c>
      <c r="B2035">
        <v>-5.1200000000000002E-2</v>
      </c>
      <c r="C2035" s="6">
        <f>BT[[#This Row],[Variaz]]/100</f>
        <v>-5.1199999999999998E-4</v>
      </c>
      <c r="D2035" s="10">
        <f>AUM[[#This Row],[ Etica Obbligazionario Breve Termine]]</f>
        <v>351933273.56</v>
      </c>
      <c r="E2035" s="10">
        <f>D2034*BT[[#This Row],[Variazione percentuale]]</f>
        <v>-180194.15985151997</v>
      </c>
      <c r="F2035" s="11">
        <f>BT[[#This Row],[AUM]]-D2034</f>
        <v>-8444.8999999761581</v>
      </c>
      <c r="G2035" s="11">
        <f>BT[[#This Row],[∆ AUM]]-BT[[#This Row],[effetto mercato]]</f>
        <v>171749.25985154381</v>
      </c>
    </row>
    <row r="2036" spans="1:7">
      <c r="A2036" s="4">
        <v>44964</v>
      </c>
      <c r="B2036">
        <v>-5.1200000000000002E-2</v>
      </c>
      <c r="C2036" s="6">
        <f>BT[[#This Row],[Variaz]]/100</f>
        <v>-5.1199999999999998E-4</v>
      </c>
      <c r="D2036" s="10">
        <f>AUM[[#This Row],[ Etica Obbligazionario Breve Termine]]</f>
        <v>351924692.46000004</v>
      </c>
      <c r="E2036" s="10">
        <f>D2035*BT[[#This Row],[Variazione percentuale]]</f>
        <v>-180189.83606271999</v>
      </c>
      <c r="F2036" s="11">
        <f>BT[[#This Row],[AUM]]-D2035</f>
        <v>-8581.0999999642372</v>
      </c>
      <c r="G2036" s="11">
        <f>BT[[#This Row],[∆ AUM]]-BT[[#This Row],[effetto mercato]]</f>
        <v>171608.73606275575</v>
      </c>
    </row>
    <row r="2037" spans="1:7">
      <c r="A2037" s="4">
        <v>44965</v>
      </c>
      <c r="B2037">
        <v>0</v>
      </c>
      <c r="C2037" s="6">
        <f>BT[[#This Row],[Variaz]]/100</f>
        <v>0</v>
      </c>
      <c r="D2037" s="10">
        <f>AUM[[#This Row],[ Etica Obbligazionario Breve Termine]]</f>
        <v>351762708.30000001</v>
      </c>
      <c r="E2037" s="10">
        <f>D2036*BT[[#This Row],[Variazione percentuale]]</f>
        <v>0</v>
      </c>
      <c r="F2037" s="11">
        <f>BT[[#This Row],[AUM]]-D2036</f>
        <v>-161984.16000002623</v>
      </c>
      <c r="G2037" s="11">
        <f>BT[[#This Row],[∆ AUM]]-BT[[#This Row],[effetto mercato]]</f>
        <v>-161984.16000002623</v>
      </c>
    </row>
    <row r="2038" spans="1:7">
      <c r="A2038" s="4">
        <v>44966</v>
      </c>
      <c r="B2038">
        <v>3.4099999999999998E-2</v>
      </c>
      <c r="C2038" s="6">
        <f>BT[[#This Row],[Variaz]]/100</f>
        <v>3.4099999999999999E-4</v>
      </c>
      <c r="D2038" s="10">
        <f>AUM[[#This Row],[ Etica Obbligazionario Breve Termine]]</f>
        <v>351827648.63999999</v>
      </c>
      <c r="E2038" s="10">
        <f>D2037*BT[[#This Row],[Variazione percentuale]]</f>
        <v>119951.08353030001</v>
      </c>
      <c r="F2038" s="11">
        <f>BT[[#This Row],[AUM]]-D2037</f>
        <v>64940.339999973774</v>
      </c>
      <c r="G2038" s="11">
        <f>BT[[#This Row],[∆ AUM]]-BT[[#This Row],[effetto mercato]]</f>
        <v>-55010.743530326232</v>
      </c>
    </row>
    <row r="2039" spans="1:7">
      <c r="A2039" s="4">
        <v>44967</v>
      </c>
      <c r="B2039">
        <v>-6.83E-2</v>
      </c>
      <c r="C2039" s="6">
        <f>BT[[#This Row],[Variaz]]/100</f>
        <v>-6.8300000000000001E-4</v>
      </c>
      <c r="D2039" s="10">
        <f>AUM[[#This Row],[ Etica Obbligazionario Breve Termine]]</f>
        <v>351822093.11000001</v>
      </c>
      <c r="E2039" s="10">
        <f>D2038*BT[[#This Row],[Variazione percentuale]]</f>
        <v>-240298.28402111999</v>
      </c>
      <c r="F2039" s="11">
        <f>BT[[#This Row],[AUM]]-D2038</f>
        <v>-5555.5299999713898</v>
      </c>
      <c r="G2039" s="11">
        <f>BT[[#This Row],[∆ AUM]]-BT[[#This Row],[effetto mercato]]</f>
        <v>234742.7540211486</v>
      </c>
    </row>
    <row r="2040" spans="1:7">
      <c r="A2040" s="4">
        <v>44970</v>
      </c>
      <c r="B2040">
        <v>1.7100000000000001E-2</v>
      </c>
      <c r="C2040" s="6">
        <f>BT[[#This Row],[Variaz]]/100</f>
        <v>1.7100000000000001E-4</v>
      </c>
      <c r="D2040" s="10">
        <f>AUM[[#This Row],[ Etica Obbligazionario Breve Termine]]</f>
        <v>351445063.19</v>
      </c>
      <c r="E2040" s="10">
        <f>D2039*BT[[#This Row],[Variazione percentuale]]</f>
        <v>60161.577921810007</v>
      </c>
      <c r="F2040" s="11">
        <f>BT[[#This Row],[AUM]]-D2039</f>
        <v>-377029.92000001669</v>
      </c>
      <c r="G2040" s="11">
        <f>BT[[#This Row],[∆ AUM]]-BT[[#This Row],[effetto mercato]]</f>
        <v>-437191.49792182667</v>
      </c>
    </row>
    <row r="2041" spans="1:7">
      <c r="A2041" s="4">
        <v>44971</v>
      </c>
      <c r="B2041">
        <v>-6.83E-2</v>
      </c>
      <c r="C2041" s="6">
        <f>BT[[#This Row],[Variaz]]/100</f>
        <v>-6.8300000000000001E-4</v>
      </c>
      <c r="D2041" s="10">
        <f>AUM[[#This Row],[ Etica Obbligazionario Breve Termine]]</f>
        <v>350898896.77999997</v>
      </c>
      <c r="E2041" s="10">
        <f>D2040*BT[[#This Row],[Variazione percentuale]]</f>
        <v>-240036.97815877001</v>
      </c>
      <c r="F2041" s="11">
        <f>BT[[#This Row],[AUM]]-D2040</f>
        <v>-546166.41000002623</v>
      </c>
      <c r="G2041" s="11">
        <f>BT[[#This Row],[∆ AUM]]-BT[[#This Row],[effetto mercato]]</f>
        <v>-306129.43184125621</v>
      </c>
    </row>
    <row r="2042" spans="1:7">
      <c r="A2042" s="4">
        <v>44972</v>
      </c>
      <c r="B2042">
        <v>-1.7100000000000001E-2</v>
      </c>
      <c r="C2042" s="6">
        <f>BT[[#This Row],[Variaz]]/100</f>
        <v>-1.7100000000000001E-4</v>
      </c>
      <c r="D2042" s="10">
        <f>AUM[[#This Row],[ Etica Obbligazionario Breve Termine]]</f>
        <v>351006402.06</v>
      </c>
      <c r="E2042" s="10">
        <f>D2041*BT[[#This Row],[Variazione percentuale]]</f>
        <v>-60003.711349379999</v>
      </c>
      <c r="F2042" s="11">
        <f>BT[[#This Row],[AUM]]-D2041</f>
        <v>107505.28000003099</v>
      </c>
      <c r="G2042" s="11">
        <f>BT[[#This Row],[∆ AUM]]-BT[[#This Row],[effetto mercato]]</f>
        <v>167508.99134941099</v>
      </c>
    </row>
    <row r="2043" spans="1:7">
      <c r="A2043" s="4">
        <v>44973</v>
      </c>
      <c r="B2043">
        <v>0</v>
      </c>
      <c r="C2043" s="6">
        <f>BT[[#This Row],[Variaz]]/100</f>
        <v>0</v>
      </c>
      <c r="D2043" s="10">
        <f>AUM[[#This Row],[ Etica Obbligazionario Breve Termine]]</f>
        <v>351075491.62</v>
      </c>
      <c r="E2043" s="10">
        <f>D2042*BT[[#This Row],[Variazione percentuale]]</f>
        <v>0</v>
      </c>
      <c r="F2043" s="11">
        <f>BT[[#This Row],[AUM]]-D2042</f>
        <v>69089.560000002384</v>
      </c>
      <c r="G2043" s="11">
        <f>BT[[#This Row],[∆ AUM]]-BT[[#This Row],[effetto mercato]]</f>
        <v>69089.560000002384</v>
      </c>
    </row>
    <row r="2044" spans="1:7">
      <c r="A2044" s="4">
        <v>44974</v>
      </c>
      <c r="B2044">
        <v>0</v>
      </c>
      <c r="C2044" s="6">
        <f>BT[[#This Row],[Variaz]]/100</f>
        <v>0</v>
      </c>
      <c r="D2044" s="10">
        <f>AUM[[#This Row],[ Etica Obbligazionario Breve Termine]]</f>
        <v>350421535.71000004</v>
      </c>
      <c r="E2044" s="10">
        <f>D2043*BT[[#This Row],[Variazione percentuale]]</f>
        <v>0</v>
      </c>
      <c r="F2044" s="11">
        <f>BT[[#This Row],[AUM]]-D2043</f>
        <v>-653955.90999996662</v>
      </c>
      <c r="G2044" s="11">
        <f>BT[[#This Row],[∆ AUM]]-BT[[#This Row],[effetto mercato]]</f>
        <v>-653955.90999996662</v>
      </c>
    </row>
    <row r="2045" spans="1:7">
      <c r="A2045" s="4">
        <v>44977</v>
      </c>
      <c r="B2045">
        <v>-1.7100000000000001E-2</v>
      </c>
      <c r="C2045" s="6">
        <f>BT[[#This Row],[Variaz]]/100</f>
        <v>-1.7100000000000001E-4</v>
      </c>
      <c r="D2045" s="10">
        <f>AUM[[#This Row],[ Etica Obbligazionario Breve Termine]]</f>
        <v>350830705.70000005</v>
      </c>
      <c r="E2045" s="10">
        <f>D2044*BT[[#This Row],[Variazione percentuale]]</f>
        <v>-59922.082606410011</v>
      </c>
      <c r="F2045" s="11">
        <f>BT[[#This Row],[AUM]]-D2044</f>
        <v>409169.99000000954</v>
      </c>
      <c r="G2045" s="11">
        <f>BT[[#This Row],[∆ AUM]]-BT[[#This Row],[effetto mercato]]</f>
        <v>469092.07260641956</v>
      </c>
    </row>
    <row r="2046" spans="1:7">
      <c r="A2046" s="4">
        <v>44978</v>
      </c>
      <c r="B2046">
        <v>-6.8400000000000002E-2</v>
      </c>
      <c r="C2046" s="6">
        <f>BT[[#This Row],[Variaz]]/100</f>
        <v>-6.8400000000000004E-4</v>
      </c>
      <c r="D2046" s="10">
        <f>AUM[[#This Row],[ Etica Obbligazionario Breve Termine]]</f>
        <v>350821309.99000001</v>
      </c>
      <c r="E2046" s="10">
        <f>D2045*BT[[#This Row],[Variazione percentuale]]</f>
        <v>-239968.20269880004</v>
      </c>
      <c r="F2046" s="11">
        <f>BT[[#This Row],[AUM]]-D2045</f>
        <v>-9395.710000038147</v>
      </c>
      <c r="G2046" s="11">
        <f>BT[[#This Row],[∆ AUM]]-BT[[#This Row],[effetto mercato]]</f>
        <v>230572.4926987619</v>
      </c>
    </row>
    <row r="2047" spans="1:7">
      <c r="A2047" s="4">
        <v>44979</v>
      </c>
      <c r="B2047">
        <v>1.7100000000000001E-2</v>
      </c>
      <c r="C2047" s="6">
        <f>BT[[#This Row],[Variaz]]/100</f>
        <v>1.7100000000000001E-4</v>
      </c>
      <c r="D2047" s="10">
        <f>AUM[[#This Row],[ Etica Obbligazionario Breve Termine]]</f>
        <v>350984038.82999998</v>
      </c>
      <c r="E2047" s="10">
        <f>D2046*BT[[#This Row],[Variazione percentuale]]</f>
        <v>59990.444008290004</v>
      </c>
      <c r="F2047" s="11">
        <f>BT[[#This Row],[AUM]]-D2046</f>
        <v>162728.83999997377</v>
      </c>
      <c r="G2047" s="11">
        <f>BT[[#This Row],[∆ AUM]]-BT[[#This Row],[effetto mercato]]</f>
        <v>102738.39599168376</v>
      </c>
    </row>
    <row r="2048" spans="1:7">
      <c r="A2048" s="4">
        <v>44980</v>
      </c>
      <c r="B2048">
        <v>3.4200000000000001E-2</v>
      </c>
      <c r="C2048" s="6">
        <f>BT[[#This Row],[Variaz]]/100</f>
        <v>3.4200000000000002E-4</v>
      </c>
      <c r="D2048" s="10">
        <f>AUM[[#This Row],[ Etica Obbligazionario Breve Termine]]</f>
        <v>351674526.56999999</v>
      </c>
      <c r="E2048" s="10">
        <f>D2047*BT[[#This Row],[Variazione percentuale]]</f>
        <v>120036.54127986</v>
      </c>
      <c r="F2048" s="11">
        <f>BT[[#This Row],[AUM]]-D2047</f>
        <v>690487.74000000954</v>
      </c>
      <c r="G2048" s="11">
        <f>BT[[#This Row],[∆ AUM]]-BT[[#This Row],[effetto mercato]]</f>
        <v>570451.19872014958</v>
      </c>
    </row>
    <row r="2049" spans="1:7">
      <c r="A2049" s="4">
        <v>44981</v>
      </c>
      <c r="B2049">
        <v>-8.5500000000000007E-2</v>
      </c>
      <c r="C2049" s="6">
        <f>BT[[#This Row],[Variaz]]/100</f>
        <v>-8.5500000000000007E-4</v>
      </c>
      <c r="D2049" s="10">
        <f>AUM[[#This Row],[ Etica Obbligazionario Breve Termine]]</f>
        <v>351476068.21000004</v>
      </c>
      <c r="E2049" s="10">
        <f>D2048*BT[[#This Row],[Variazione percentuale]]</f>
        <v>-300681.72021735</v>
      </c>
      <c r="F2049" s="11">
        <f>BT[[#This Row],[AUM]]-D2048</f>
        <v>-198458.3599999547</v>
      </c>
      <c r="G2049" s="11">
        <f>BT[[#This Row],[∆ AUM]]-BT[[#This Row],[effetto mercato]]</f>
        <v>102223.3602173953</v>
      </c>
    </row>
    <row r="2050" spans="1:7">
      <c r="A2050" s="4">
        <v>44984</v>
      </c>
      <c r="B2050">
        <v>-1.7100000000000001E-2</v>
      </c>
      <c r="C2050" s="6">
        <f>BT[[#This Row],[Variaz]]/100</f>
        <v>-1.7100000000000001E-4</v>
      </c>
      <c r="D2050" s="10">
        <f>AUM[[#This Row],[ Etica Obbligazionario Breve Termine]]</f>
        <v>351475217.44999999</v>
      </c>
      <c r="E2050" s="10">
        <f>D2049*BT[[#This Row],[Variazione percentuale]]</f>
        <v>-60102.407663910009</v>
      </c>
      <c r="F2050" s="11">
        <f>BT[[#This Row],[AUM]]-D2049</f>
        <v>-850.7600000500679</v>
      </c>
      <c r="G2050" s="11">
        <f>BT[[#This Row],[∆ AUM]]-BT[[#This Row],[effetto mercato]]</f>
        <v>59251.647663859942</v>
      </c>
    </row>
    <row r="2051" spans="1:7">
      <c r="A2051" s="4">
        <v>44985</v>
      </c>
      <c r="B2051">
        <v>-1.7100000000000001E-2</v>
      </c>
      <c r="C2051" s="6">
        <f>BT[[#This Row],[Variaz]]/100</f>
        <v>-1.7100000000000001E-4</v>
      </c>
      <c r="D2051" s="10">
        <f>AUM[[#This Row],[ Etica Obbligazionario Breve Termine]]</f>
        <v>351329132.84000003</v>
      </c>
      <c r="E2051" s="10">
        <f>D2050*BT[[#This Row],[Variazione percentuale]]</f>
        <v>-60102.262183949999</v>
      </c>
      <c r="F2051" s="11">
        <f>BT[[#This Row],[AUM]]-D2050</f>
        <v>-146084.6099999547</v>
      </c>
      <c r="G2051" s="11">
        <f>BT[[#This Row],[∆ AUM]]-BT[[#This Row],[effetto mercato]]</f>
        <v>-85982.347816004709</v>
      </c>
    </row>
    <row r="2052" spans="1:7">
      <c r="A2052" s="4">
        <v>44986</v>
      </c>
      <c r="B2052">
        <v>-6.8500000000000005E-2</v>
      </c>
      <c r="C2052" s="6">
        <f>BT[[#This Row],[Variaz]]/100</f>
        <v>-6.8500000000000006E-4</v>
      </c>
      <c r="D2052" s="10">
        <f>AUM[[#This Row],[ Etica Obbligazionario Breve Termine]]</f>
        <v>351257266.13999999</v>
      </c>
      <c r="E2052" s="10">
        <f>D2051*BT[[#This Row],[Variazione percentuale]]</f>
        <v>-240660.45599540006</v>
      </c>
      <c r="F2052" s="11">
        <f>BT[[#This Row],[AUM]]-D2051</f>
        <v>-71866.700000047684</v>
      </c>
      <c r="G2052" s="11">
        <f>BT[[#This Row],[∆ AUM]]-BT[[#This Row],[effetto mercato]]</f>
        <v>168793.75599535237</v>
      </c>
    </row>
    <row r="2053" spans="1:7">
      <c r="A2053" s="4">
        <v>44987</v>
      </c>
      <c r="B2053">
        <v>0</v>
      </c>
      <c r="C2053" s="6">
        <f>BT[[#This Row],[Variaz]]/100</f>
        <v>0</v>
      </c>
      <c r="D2053" s="10">
        <f>AUM[[#This Row],[ Etica Obbligazionario Breve Termine]]</f>
        <v>351352177.50999999</v>
      </c>
      <c r="E2053" s="10">
        <f>D2052*BT[[#This Row],[Variazione percentuale]]</f>
        <v>0</v>
      </c>
      <c r="F2053" s="11">
        <f>BT[[#This Row],[AUM]]-D2052</f>
        <v>94911.370000004768</v>
      </c>
      <c r="G2053" s="11">
        <f>BT[[#This Row],[∆ AUM]]-BT[[#This Row],[effetto mercato]]</f>
        <v>94911.370000004768</v>
      </c>
    </row>
    <row r="2054" spans="1:7">
      <c r="A2054" s="4">
        <v>44988</v>
      </c>
      <c r="B2054">
        <v>3.4299999999999997E-2</v>
      </c>
      <c r="C2054" s="6">
        <f>BT[[#This Row],[Variaz]]/100</f>
        <v>3.4299999999999999E-4</v>
      </c>
      <c r="D2054" s="10">
        <f>AUM[[#This Row],[ Etica Obbligazionario Breve Termine]]</f>
        <v>351551547.77999997</v>
      </c>
      <c r="E2054" s="10">
        <f>D2053*BT[[#This Row],[Variazione percentuale]]</f>
        <v>120513.79688592999</v>
      </c>
      <c r="F2054" s="11">
        <f>BT[[#This Row],[AUM]]-D2053</f>
        <v>199370.26999998093</v>
      </c>
      <c r="G2054" s="11">
        <f>BT[[#This Row],[∆ AUM]]-BT[[#This Row],[effetto mercato]]</f>
        <v>78856.473114050939</v>
      </c>
    </row>
    <row r="2055" spans="1:7">
      <c r="A2055" s="4">
        <v>44991</v>
      </c>
      <c r="B2055">
        <v>-6.8500000000000005E-2</v>
      </c>
      <c r="C2055" s="6">
        <f>BT[[#This Row],[Variaz]]/100</f>
        <v>-6.8500000000000006E-4</v>
      </c>
      <c r="D2055" s="10">
        <f>AUM[[#This Row],[ Etica Obbligazionario Breve Termine]]</f>
        <v>351368426.27999997</v>
      </c>
      <c r="E2055" s="10">
        <f>D2054*BT[[#This Row],[Variazione percentuale]]</f>
        <v>-240812.8102293</v>
      </c>
      <c r="F2055" s="11">
        <f>BT[[#This Row],[AUM]]-D2054</f>
        <v>-183121.5</v>
      </c>
      <c r="G2055" s="11">
        <f>BT[[#This Row],[∆ AUM]]-BT[[#This Row],[effetto mercato]]</f>
        <v>57691.310229299997</v>
      </c>
    </row>
    <row r="2056" spans="1:7">
      <c r="A2056" s="4">
        <v>44992</v>
      </c>
      <c r="B2056">
        <v>0</v>
      </c>
      <c r="C2056" s="6">
        <f>BT[[#This Row],[Variaz]]/100</f>
        <v>0</v>
      </c>
      <c r="D2056" s="10">
        <f>AUM[[#This Row],[ Etica Obbligazionario Breve Termine]]</f>
        <v>351279975.75</v>
      </c>
      <c r="E2056" s="10">
        <f>D2055*BT[[#This Row],[Variazione percentuale]]</f>
        <v>0</v>
      </c>
      <c r="F2056" s="11">
        <f>BT[[#This Row],[AUM]]-D2055</f>
        <v>-88450.52999997139</v>
      </c>
      <c r="G2056" s="11">
        <f>BT[[#This Row],[∆ AUM]]-BT[[#This Row],[effetto mercato]]</f>
        <v>-88450.52999997139</v>
      </c>
    </row>
    <row r="2057" spans="1:7">
      <c r="A2057" s="4">
        <v>44993</v>
      </c>
      <c r="B2057">
        <v>0</v>
      </c>
      <c r="C2057" s="6">
        <f>BT[[#This Row],[Variaz]]/100</f>
        <v>0</v>
      </c>
      <c r="D2057" s="10">
        <f>AUM[[#This Row],[ Etica Obbligazionario Breve Termine]]</f>
        <v>351348741.78999996</v>
      </c>
      <c r="E2057" s="10">
        <f>D2056*BT[[#This Row],[Variazione percentuale]]</f>
        <v>0</v>
      </c>
      <c r="F2057" s="11">
        <f>BT[[#This Row],[AUM]]-D2056</f>
        <v>68766.039999961853</v>
      </c>
      <c r="G2057" s="11">
        <f>BT[[#This Row],[∆ AUM]]-BT[[#This Row],[effetto mercato]]</f>
        <v>68766.039999961853</v>
      </c>
    </row>
    <row r="2058" spans="1:7">
      <c r="A2058" s="4">
        <v>44994</v>
      </c>
      <c r="B2058">
        <v>5.1400000000000001E-2</v>
      </c>
      <c r="C2058" s="6">
        <f>BT[[#This Row],[Variaz]]/100</f>
        <v>5.1400000000000003E-4</v>
      </c>
      <c r="D2058" s="10">
        <f>AUM[[#This Row],[ Etica Obbligazionario Breve Termine]]</f>
        <v>351568286.81</v>
      </c>
      <c r="E2058" s="10">
        <f>D2057*BT[[#This Row],[Variazione percentuale]]</f>
        <v>180593.25328005999</v>
      </c>
      <c r="F2058" s="11">
        <f>BT[[#This Row],[AUM]]-D2057</f>
        <v>219545.02000004053</v>
      </c>
      <c r="G2058" s="11">
        <f>BT[[#This Row],[∆ AUM]]-BT[[#This Row],[effetto mercato]]</f>
        <v>38951.766719980544</v>
      </c>
    </row>
    <row r="2059" spans="1:7">
      <c r="A2059" s="4">
        <v>44995</v>
      </c>
      <c r="B2059">
        <v>0.13700000000000001</v>
      </c>
      <c r="C2059" s="6">
        <f>BT[[#This Row],[Variaz]]/100</f>
        <v>1.3700000000000001E-3</v>
      </c>
      <c r="D2059" s="10">
        <f>AUM[[#This Row],[ Etica Obbligazionario Breve Termine]]</f>
        <v>352225176.47000003</v>
      </c>
      <c r="E2059" s="10">
        <f>D2058*BT[[#This Row],[Variazione percentuale]]</f>
        <v>481648.55292970006</v>
      </c>
      <c r="F2059" s="11">
        <f>BT[[#This Row],[AUM]]-D2058</f>
        <v>656889.66000002623</v>
      </c>
      <c r="G2059" s="11">
        <f>BT[[#This Row],[∆ AUM]]-BT[[#This Row],[effetto mercato]]</f>
        <v>175241.10707032616</v>
      </c>
    </row>
    <row r="2060" spans="1:7">
      <c r="A2060" s="4">
        <v>44998</v>
      </c>
      <c r="B2060">
        <v>0.39340000000000003</v>
      </c>
      <c r="C2060" s="6">
        <f>BT[[#This Row],[Variaz]]/100</f>
        <v>3.934E-3</v>
      </c>
      <c r="D2060" s="10">
        <f>AUM[[#This Row],[ Etica Obbligazionario Breve Termine]]</f>
        <v>353811540.66000003</v>
      </c>
      <c r="E2060" s="10">
        <f>D2059*BT[[#This Row],[Variazione percentuale]]</f>
        <v>1385653.8442329802</v>
      </c>
      <c r="F2060" s="11">
        <f>BT[[#This Row],[AUM]]-D2059</f>
        <v>1586364.1899999976</v>
      </c>
      <c r="G2060" s="11">
        <f>BT[[#This Row],[∆ AUM]]-BT[[#This Row],[effetto mercato]]</f>
        <v>200710.34576701745</v>
      </c>
    </row>
    <row r="2061" spans="1:7">
      <c r="A2061" s="4">
        <v>44999</v>
      </c>
      <c r="B2061">
        <v>-0.1363</v>
      </c>
      <c r="C2061" s="6">
        <f>BT[[#This Row],[Variaz]]/100</f>
        <v>-1.3630000000000001E-3</v>
      </c>
      <c r="D2061" s="10">
        <f>AUM[[#This Row],[ Etica Obbligazionario Breve Termine]]</f>
        <v>353009015.97000003</v>
      </c>
      <c r="E2061" s="10">
        <f>D2060*BT[[#This Row],[Variazione percentuale]]</f>
        <v>-482245.12991958007</v>
      </c>
      <c r="F2061" s="11">
        <f>BT[[#This Row],[AUM]]-D2060</f>
        <v>-802524.68999999762</v>
      </c>
      <c r="G2061" s="11">
        <f>BT[[#This Row],[∆ AUM]]-BT[[#This Row],[effetto mercato]]</f>
        <v>-320279.56008041755</v>
      </c>
    </row>
    <row r="2062" spans="1:7">
      <c r="A2062" s="4">
        <v>45000</v>
      </c>
      <c r="B2062">
        <v>0.47770000000000001</v>
      </c>
      <c r="C2062" s="6">
        <f>BT[[#This Row],[Variaz]]/100</f>
        <v>4.777E-3</v>
      </c>
      <c r="D2062" s="10">
        <f>AUM[[#This Row],[ Etica Obbligazionario Breve Termine]]</f>
        <v>354616808.03000003</v>
      </c>
      <c r="E2062" s="10">
        <f>D2061*BT[[#This Row],[Variazione percentuale]]</f>
        <v>1686324.0692886901</v>
      </c>
      <c r="F2062" s="11">
        <f>BT[[#This Row],[AUM]]-D2061</f>
        <v>1607792.0600000024</v>
      </c>
      <c r="G2062" s="11">
        <f>BT[[#This Row],[∆ AUM]]-BT[[#This Row],[effetto mercato]]</f>
        <v>-78532.009288687725</v>
      </c>
    </row>
    <row r="2063" spans="1:7">
      <c r="A2063" s="4">
        <v>45001</v>
      </c>
      <c r="B2063">
        <v>-0.15279999999999999</v>
      </c>
      <c r="C2063" s="6">
        <f>BT[[#This Row],[Variaz]]/100</f>
        <v>-1.5279999999999998E-3</v>
      </c>
      <c r="D2063" s="10">
        <f>AUM[[#This Row],[ Etica Obbligazionario Breve Termine]]</f>
        <v>354210487.77999997</v>
      </c>
      <c r="E2063" s="10">
        <f>D2062*BT[[#This Row],[Variazione percentuale]]</f>
        <v>-541854.48266983998</v>
      </c>
      <c r="F2063" s="11">
        <f>BT[[#This Row],[AUM]]-D2062</f>
        <v>-406320.2500000596</v>
      </c>
      <c r="G2063" s="11">
        <f>BT[[#This Row],[∆ AUM]]-BT[[#This Row],[effetto mercato]]</f>
        <v>135534.23266978038</v>
      </c>
    </row>
    <row r="2064" spans="1:7">
      <c r="A2064" s="4">
        <v>45002</v>
      </c>
      <c r="B2064">
        <v>0.11899999999999999</v>
      </c>
      <c r="C2064" s="6">
        <f>BT[[#This Row],[Variaz]]/100</f>
        <v>1.1899999999999999E-3</v>
      </c>
      <c r="D2064" s="10">
        <f>AUM[[#This Row],[ Etica Obbligazionario Breve Termine]]</f>
        <v>353816346.65999997</v>
      </c>
      <c r="E2064" s="10">
        <f>D2063*BT[[#This Row],[Variazione percentuale]]</f>
        <v>421510.48045819992</v>
      </c>
      <c r="F2064" s="11">
        <f>BT[[#This Row],[AUM]]-D2063</f>
        <v>-394141.12000000477</v>
      </c>
      <c r="G2064" s="11">
        <f>BT[[#This Row],[∆ AUM]]-BT[[#This Row],[effetto mercato]]</f>
        <v>-815651.60045820475</v>
      </c>
    </row>
    <row r="2065" spans="1:7">
      <c r="A2065" s="4">
        <v>45005</v>
      </c>
      <c r="B2065">
        <v>0.1019</v>
      </c>
      <c r="C2065" s="6">
        <f>BT[[#This Row],[Variaz]]/100</f>
        <v>1.0189999999999999E-3</v>
      </c>
      <c r="D2065" s="10">
        <f>AUM[[#This Row],[ Etica Obbligazionario Breve Termine]]</f>
        <v>354384922.41999996</v>
      </c>
      <c r="E2065" s="10">
        <f>D2064*BT[[#This Row],[Variazione percentuale]]</f>
        <v>360538.85724653996</v>
      </c>
      <c r="F2065" s="11">
        <f>BT[[#This Row],[AUM]]-D2064</f>
        <v>568575.75999999046</v>
      </c>
      <c r="G2065" s="11">
        <f>BT[[#This Row],[∆ AUM]]-BT[[#This Row],[effetto mercato]]</f>
        <v>208036.9027534505</v>
      </c>
    </row>
    <row r="2066" spans="1:7">
      <c r="A2066" s="4">
        <v>45006</v>
      </c>
      <c r="B2066">
        <v>-0.18659999999999999</v>
      </c>
      <c r="C2066" s="6">
        <f>BT[[#This Row],[Variaz]]/100</f>
        <v>-1.8659999999999998E-3</v>
      </c>
      <c r="D2066" s="10">
        <f>AUM[[#This Row],[ Etica Obbligazionario Breve Termine]]</f>
        <v>353919280.00999999</v>
      </c>
      <c r="E2066" s="10">
        <f>D2065*BT[[#This Row],[Variazione percentuale]]</f>
        <v>-661282.26523571985</v>
      </c>
      <c r="F2066" s="11">
        <f>BT[[#This Row],[AUM]]-D2065</f>
        <v>-465642.40999996662</v>
      </c>
      <c r="G2066" s="11">
        <f>BT[[#This Row],[∆ AUM]]-BT[[#This Row],[effetto mercato]]</f>
        <v>195639.85523575323</v>
      </c>
    </row>
    <row r="2067" spans="1:7">
      <c r="A2067" s="4">
        <v>45007</v>
      </c>
      <c r="B2067">
        <v>-0.10199999999999999</v>
      </c>
      <c r="C2067" s="6">
        <f>BT[[#This Row],[Variaz]]/100</f>
        <v>-1.0199999999999999E-3</v>
      </c>
      <c r="D2067" s="10">
        <f>AUM[[#This Row],[ Etica Obbligazionario Breve Termine]]</f>
        <v>353658987.84000003</v>
      </c>
      <c r="E2067" s="10">
        <f>D2066*BT[[#This Row],[Variazione percentuale]]</f>
        <v>-360997.66561019991</v>
      </c>
      <c r="F2067" s="11">
        <f>BT[[#This Row],[AUM]]-D2066</f>
        <v>-260292.16999995708</v>
      </c>
      <c r="G2067" s="11">
        <f>BT[[#This Row],[∆ AUM]]-BT[[#This Row],[effetto mercato]]</f>
        <v>100705.49561024283</v>
      </c>
    </row>
    <row r="2068" spans="1:7">
      <c r="A2068" s="4">
        <v>45008</v>
      </c>
      <c r="B2068">
        <v>0.1361</v>
      </c>
      <c r="C2068" s="6">
        <f>BT[[#This Row],[Variaz]]/100</f>
        <v>1.361E-3</v>
      </c>
      <c r="D2068" s="10">
        <f>AUM[[#This Row],[ Etica Obbligazionario Breve Termine]]</f>
        <v>354110579.71999997</v>
      </c>
      <c r="E2068" s="10">
        <f>D2067*BT[[#This Row],[Variazione percentuale]]</f>
        <v>481329.88245024002</v>
      </c>
      <c r="F2068" s="11">
        <f>BT[[#This Row],[AUM]]-D2067</f>
        <v>451591.87999993563</v>
      </c>
      <c r="G2068" s="11">
        <f>BT[[#This Row],[∆ AUM]]-BT[[#This Row],[effetto mercato]]</f>
        <v>-29738.002450304397</v>
      </c>
    </row>
    <row r="2069" spans="1:7">
      <c r="A2069" s="4">
        <v>45009</v>
      </c>
      <c r="B2069">
        <v>0.13589999999999999</v>
      </c>
      <c r="C2069" s="6">
        <f>BT[[#This Row],[Variaz]]/100</f>
        <v>1.359E-3</v>
      </c>
      <c r="D2069" s="10">
        <f>AUM[[#This Row],[ Etica Obbligazionario Breve Termine]]</f>
        <v>354643032.47000003</v>
      </c>
      <c r="E2069" s="10">
        <f>D2068*BT[[#This Row],[Variazione percentuale]]</f>
        <v>481236.27783947997</v>
      </c>
      <c r="F2069" s="11">
        <f>BT[[#This Row],[AUM]]-D2068</f>
        <v>532452.7500000596</v>
      </c>
      <c r="G2069" s="11">
        <f>BT[[#This Row],[∆ AUM]]-BT[[#This Row],[effetto mercato]]</f>
        <v>51216.472160579637</v>
      </c>
    </row>
    <row r="2070" spans="1:7">
      <c r="A2070" s="4">
        <v>45012</v>
      </c>
      <c r="B2070">
        <v>-0.1018</v>
      </c>
      <c r="C2070" s="6">
        <f>BT[[#This Row],[Variaz]]/100</f>
        <v>-1.018E-3</v>
      </c>
      <c r="D2070" s="10">
        <f>AUM[[#This Row],[ Etica Obbligazionario Breve Termine]]</f>
        <v>354346182.14999998</v>
      </c>
      <c r="E2070" s="10">
        <f>D2069*BT[[#This Row],[Variazione percentuale]]</f>
        <v>-361026.60705446004</v>
      </c>
      <c r="F2070" s="11">
        <f>BT[[#This Row],[AUM]]-D2069</f>
        <v>-296850.32000005245</v>
      </c>
      <c r="G2070" s="11">
        <f>BT[[#This Row],[∆ AUM]]-BT[[#This Row],[effetto mercato]]</f>
        <v>64176.287054407585</v>
      </c>
    </row>
    <row r="2071" spans="1:7">
      <c r="A2071" s="4">
        <v>45013</v>
      </c>
      <c r="B2071">
        <v>-5.0999999999999997E-2</v>
      </c>
      <c r="C2071" s="6">
        <f>BT[[#This Row],[Variaz]]/100</f>
        <v>-5.0999999999999993E-4</v>
      </c>
      <c r="D2071" s="10">
        <f>AUM[[#This Row],[ Etica Obbligazionario Breve Termine]]</f>
        <v>353992917.25</v>
      </c>
      <c r="E2071" s="10">
        <f>D2070*BT[[#This Row],[Variazione percentuale]]</f>
        <v>-180716.55289649995</v>
      </c>
      <c r="F2071" s="11">
        <f>BT[[#This Row],[AUM]]-D2070</f>
        <v>-353264.89999997616</v>
      </c>
      <c r="G2071" s="11">
        <f>BT[[#This Row],[∆ AUM]]-BT[[#This Row],[effetto mercato]]</f>
        <v>-172548.3471034762</v>
      </c>
    </row>
    <row r="2072" spans="1:7">
      <c r="A2072" s="4">
        <v>45014</v>
      </c>
      <c r="B2072">
        <v>-1.7000000000000001E-2</v>
      </c>
      <c r="C2072" s="6">
        <f>BT[[#This Row],[Variaz]]/100</f>
        <v>-1.7000000000000001E-4</v>
      </c>
      <c r="D2072" s="10">
        <f>AUM[[#This Row],[ Etica Obbligazionario Breve Termine]]</f>
        <v>353722829.93000001</v>
      </c>
      <c r="E2072" s="10">
        <f>D2071*BT[[#This Row],[Variazione percentuale]]</f>
        <v>-60178.795932500005</v>
      </c>
      <c r="F2072" s="11">
        <f>BT[[#This Row],[AUM]]-D2071</f>
        <v>-270087.31999999285</v>
      </c>
      <c r="G2072" s="11">
        <f>BT[[#This Row],[∆ AUM]]-BT[[#This Row],[effetto mercato]]</f>
        <v>-209908.52406749284</v>
      </c>
    </row>
    <row r="2073" spans="1:7">
      <c r="A2073" s="4">
        <v>45015</v>
      </c>
      <c r="B2073">
        <v>-0.10199999999999999</v>
      </c>
      <c r="C2073" s="6">
        <f>BT[[#This Row],[Variaz]]/100</f>
        <v>-1.0199999999999999E-3</v>
      </c>
      <c r="D2073" s="10">
        <f>AUM[[#This Row],[ Etica Obbligazionario Breve Termine]]</f>
        <v>353723821.06999999</v>
      </c>
      <c r="E2073" s="10">
        <f>D2072*BT[[#This Row],[Variazione percentuale]]</f>
        <v>-360797.28652859997</v>
      </c>
      <c r="F2073" s="11">
        <f>BT[[#This Row],[AUM]]-D2072</f>
        <v>991.13999998569489</v>
      </c>
      <c r="G2073" s="11">
        <f>BT[[#This Row],[∆ AUM]]-BT[[#This Row],[effetto mercato]]</f>
        <v>361788.42652858567</v>
      </c>
    </row>
    <row r="2074" spans="1:7">
      <c r="A2074" s="4">
        <v>45016</v>
      </c>
      <c r="B2074">
        <v>6.8099999999999994E-2</v>
      </c>
      <c r="C2074" s="6">
        <f>BT[[#This Row],[Variaz]]/100</f>
        <v>6.8099999999999996E-4</v>
      </c>
      <c r="D2074" s="10">
        <f>AUM[[#This Row],[ Etica Obbligazionario Breve Termine]]</f>
        <v>354042845.63999999</v>
      </c>
      <c r="E2074" s="10">
        <f>D2073*BT[[#This Row],[Variazione percentuale]]</f>
        <v>240885.92214866998</v>
      </c>
      <c r="F2074" s="11">
        <f>BT[[#This Row],[AUM]]-D2073</f>
        <v>319024.56999999285</v>
      </c>
      <c r="G2074" s="11">
        <f>BT[[#This Row],[∆ AUM]]-BT[[#This Row],[effetto mercato]]</f>
        <v>78138.647851322865</v>
      </c>
    </row>
    <row r="2075" spans="1:7">
      <c r="A2075" s="4">
        <v>45019</v>
      </c>
      <c r="B2075">
        <v>1.7000000000000001E-2</v>
      </c>
      <c r="C2075" s="6">
        <f>BT[[#This Row],[Variaz]]/100</f>
        <v>1.7000000000000001E-4</v>
      </c>
      <c r="D2075" s="10">
        <f>AUM[[#This Row],[ Etica Obbligazionario Breve Termine]]</f>
        <v>354362179.34000003</v>
      </c>
      <c r="E2075" s="10">
        <f>D2074*BT[[#This Row],[Variazione percentuale]]</f>
        <v>60187.283758800004</v>
      </c>
      <c r="F2075" s="11">
        <f>BT[[#This Row],[AUM]]-D2074</f>
        <v>319333.70000004768</v>
      </c>
      <c r="G2075" s="11">
        <f>BT[[#This Row],[∆ AUM]]-BT[[#This Row],[effetto mercato]]</f>
        <v>259146.41624124767</v>
      </c>
    </row>
    <row r="2076" spans="1:7">
      <c r="A2076" s="4">
        <v>45020</v>
      </c>
      <c r="B2076">
        <v>3.4000000000000002E-2</v>
      </c>
      <c r="C2076" s="6">
        <f>BT[[#This Row],[Variaz]]/100</f>
        <v>3.4000000000000002E-4</v>
      </c>
      <c r="D2076" s="10">
        <f>AUM[[#This Row],[ Etica Obbligazionario Breve Termine]]</f>
        <v>354899905.62</v>
      </c>
      <c r="E2076" s="10">
        <f>D2075*BT[[#This Row],[Variazione percentuale]]</f>
        <v>120483.14097560002</v>
      </c>
      <c r="F2076" s="11">
        <f>BT[[#This Row],[AUM]]-D2075</f>
        <v>537726.27999997139</v>
      </c>
      <c r="G2076" s="11">
        <f>BT[[#This Row],[∆ AUM]]-BT[[#This Row],[effetto mercato]]</f>
        <v>417243.1390243714</v>
      </c>
    </row>
    <row r="2077" spans="1:7">
      <c r="A2077" s="4">
        <v>45021</v>
      </c>
      <c r="B2077">
        <v>0.11899999999999999</v>
      </c>
      <c r="C2077" s="6">
        <f>BT[[#This Row],[Variaz]]/100</f>
        <v>1.1899999999999999E-3</v>
      </c>
      <c r="D2077" s="10">
        <f>AUM[[#This Row],[ Etica Obbligazionario Breve Termine]]</f>
        <v>355468232.38</v>
      </c>
      <c r="E2077" s="10">
        <f>D2076*BT[[#This Row],[Variazione percentuale]]</f>
        <v>422330.88768779999</v>
      </c>
      <c r="F2077" s="11">
        <f>BT[[#This Row],[AUM]]-D2076</f>
        <v>568326.75999999046</v>
      </c>
      <c r="G2077" s="11">
        <f>BT[[#This Row],[∆ AUM]]-BT[[#This Row],[effetto mercato]]</f>
        <v>145995.87231219048</v>
      </c>
    </row>
    <row r="2078" spans="1:7">
      <c r="A2078" s="4">
        <v>45022</v>
      </c>
      <c r="B2078">
        <v>-1.7000000000000001E-2</v>
      </c>
      <c r="C2078" s="6">
        <f>BT[[#This Row],[Variaz]]/100</f>
        <v>-1.7000000000000001E-4</v>
      </c>
      <c r="D2078" s="10">
        <f>AUM[[#This Row],[ Etica Obbligazionario Breve Termine]]</f>
        <v>355923064.45000005</v>
      </c>
      <c r="E2078" s="10">
        <f>D2077*BT[[#This Row],[Variazione percentuale]]</f>
        <v>-60429.599504600003</v>
      </c>
      <c r="F2078" s="11">
        <f>BT[[#This Row],[AUM]]-D2077</f>
        <v>454832.07000005245</v>
      </c>
      <c r="G2078" s="11">
        <f>BT[[#This Row],[∆ AUM]]-BT[[#This Row],[effetto mercato]]</f>
        <v>515261.66950465244</v>
      </c>
    </row>
    <row r="2079" spans="1:7">
      <c r="A2079" s="4">
        <v>45027</v>
      </c>
      <c r="B2079">
        <v>-0.15279999999999999</v>
      </c>
      <c r="C2079" s="6">
        <f>BT[[#This Row],[Variaz]]/100</f>
        <v>-1.5279999999999998E-3</v>
      </c>
      <c r="D2079" s="10">
        <f>AUM[[#This Row],[ Etica Obbligazionario Breve Termine]]</f>
        <v>355974666.93000001</v>
      </c>
      <c r="E2079" s="10">
        <f>D2078*BT[[#This Row],[Variazione percentuale]]</f>
        <v>-543850.44247959997</v>
      </c>
      <c r="F2079" s="11">
        <f>BT[[#This Row],[AUM]]-D2078</f>
        <v>51602.479999959469</v>
      </c>
      <c r="G2079" s="11">
        <f>BT[[#This Row],[∆ AUM]]-BT[[#This Row],[effetto mercato]]</f>
        <v>595452.92247955943</v>
      </c>
    </row>
    <row r="2080" spans="1:7">
      <c r="A2080" s="4">
        <v>45028</v>
      </c>
      <c r="B2080">
        <v>-8.5000000000000006E-2</v>
      </c>
      <c r="C2080" s="6">
        <f>BT[[#This Row],[Variaz]]/100</f>
        <v>-8.5000000000000006E-4</v>
      </c>
      <c r="D2080" s="10">
        <f>AUM[[#This Row],[ Etica Obbligazionario Breve Termine]]</f>
        <v>355685612</v>
      </c>
      <c r="E2080" s="10">
        <f>D2079*BT[[#This Row],[Variazione percentuale]]</f>
        <v>-302578.46689050004</v>
      </c>
      <c r="F2080" s="11">
        <f>BT[[#This Row],[AUM]]-D2079</f>
        <v>-289054.93000000715</v>
      </c>
      <c r="G2080" s="11">
        <f>BT[[#This Row],[∆ AUM]]-BT[[#This Row],[effetto mercato]]</f>
        <v>13523.536890492891</v>
      </c>
    </row>
    <row r="2081" spans="1:7">
      <c r="A2081" s="4">
        <v>45029</v>
      </c>
      <c r="B2081">
        <v>3.4000000000000002E-2</v>
      </c>
      <c r="C2081" s="6">
        <f>BT[[#This Row],[Variaz]]/100</f>
        <v>3.4000000000000002E-4</v>
      </c>
      <c r="D2081" s="10">
        <f>AUM[[#This Row],[ Etica Obbligazionario Breve Termine]]</f>
        <v>356108095.37</v>
      </c>
      <c r="E2081" s="10">
        <f>D2080*BT[[#This Row],[Variazione percentuale]]</f>
        <v>120933.10808000001</v>
      </c>
      <c r="F2081" s="11">
        <f>BT[[#This Row],[AUM]]-D2080</f>
        <v>422483.37000000477</v>
      </c>
      <c r="G2081" s="11">
        <f>BT[[#This Row],[∆ AUM]]-BT[[#This Row],[effetto mercato]]</f>
        <v>301550.26192000473</v>
      </c>
    </row>
    <row r="2082" spans="1:7">
      <c r="A2082" s="4">
        <v>45030</v>
      </c>
      <c r="B2082">
        <v>-6.8099999999999994E-2</v>
      </c>
      <c r="C2082" s="6">
        <f>BT[[#This Row],[Variaz]]/100</f>
        <v>-6.8099999999999996E-4</v>
      </c>
      <c r="D2082" s="10">
        <f>AUM[[#This Row],[ Etica Obbligazionario Breve Termine]]</f>
        <v>355815777.33000004</v>
      </c>
      <c r="E2082" s="10">
        <f>D2081*BT[[#This Row],[Variazione percentuale]]</f>
        <v>-242509.61294696998</v>
      </c>
      <c r="F2082" s="11">
        <f>BT[[#This Row],[AUM]]-D2081</f>
        <v>-292318.03999996185</v>
      </c>
      <c r="G2082" s="11">
        <f>BT[[#This Row],[∆ AUM]]-BT[[#This Row],[effetto mercato]]</f>
        <v>-49808.427052991872</v>
      </c>
    </row>
    <row r="2083" spans="1:7">
      <c r="A2083" s="4">
        <v>45033</v>
      </c>
      <c r="B2083">
        <v>0</v>
      </c>
      <c r="C2083" s="6">
        <f>BT[[#This Row],[Variaz]]/100</f>
        <v>0</v>
      </c>
      <c r="D2083" s="10">
        <f>AUM[[#This Row],[ Etica Obbligazionario Breve Termine]]</f>
        <v>356520621.81</v>
      </c>
      <c r="E2083" s="10">
        <f>D2082*BT[[#This Row],[Variazione percentuale]]</f>
        <v>0</v>
      </c>
      <c r="F2083" s="11">
        <f>BT[[#This Row],[AUM]]-D2082</f>
        <v>704844.47999995947</v>
      </c>
      <c r="G2083" s="11">
        <f>BT[[#This Row],[∆ AUM]]-BT[[#This Row],[effetto mercato]]</f>
        <v>704844.47999995947</v>
      </c>
    </row>
    <row r="2084" spans="1:7">
      <c r="A2084" s="4">
        <v>45034</v>
      </c>
      <c r="B2084">
        <v>-1.7000000000000001E-2</v>
      </c>
      <c r="C2084" s="6">
        <f>BT[[#This Row],[Variaz]]/100</f>
        <v>-1.7000000000000001E-4</v>
      </c>
      <c r="D2084" s="10">
        <f>AUM[[#This Row],[ Etica Obbligazionario Breve Termine]]</f>
        <v>356836402.76999998</v>
      </c>
      <c r="E2084" s="10">
        <f>D2083*BT[[#This Row],[Variazione percentuale]]</f>
        <v>-60608.505707700002</v>
      </c>
      <c r="F2084" s="11">
        <f>BT[[#This Row],[AUM]]-D2083</f>
        <v>315780.95999997854</v>
      </c>
      <c r="G2084" s="11">
        <f>BT[[#This Row],[∆ AUM]]-BT[[#This Row],[effetto mercato]]</f>
        <v>376389.46570767852</v>
      </c>
    </row>
    <row r="2085" spans="1:7">
      <c r="A2085" s="4">
        <v>45035</v>
      </c>
      <c r="B2085">
        <v>-6.8099999999999994E-2</v>
      </c>
      <c r="C2085" s="6">
        <f>BT[[#This Row],[Variaz]]/100</f>
        <v>-6.8099999999999996E-4</v>
      </c>
      <c r="D2085" s="10">
        <f>AUM[[#This Row],[ Etica Obbligazionario Breve Termine]]</f>
        <v>356310010.19</v>
      </c>
      <c r="E2085" s="10">
        <f>D2084*BT[[#This Row],[Variazione percentuale]]</f>
        <v>-243005.59028636999</v>
      </c>
      <c r="F2085" s="11">
        <f>BT[[#This Row],[AUM]]-D2084</f>
        <v>-526392.57999998331</v>
      </c>
      <c r="G2085" s="11">
        <f>BT[[#This Row],[∆ AUM]]-BT[[#This Row],[effetto mercato]]</f>
        <v>-283386.98971361329</v>
      </c>
    </row>
    <row r="2086" spans="1:7">
      <c r="A2086" s="4">
        <v>45036</v>
      </c>
      <c r="B2086">
        <v>6.8199999999999997E-2</v>
      </c>
      <c r="C2086" s="6">
        <f>BT[[#This Row],[Variaz]]/100</f>
        <v>6.8199999999999999E-4</v>
      </c>
      <c r="D2086" s="10">
        <f>AUM[[#This Row],[ Etica Obbligazionario Breve Termine]]</f>
        <v>356824397.27999997</v>
      </c>
      <c r="E2086" s="10">
        <f>D2085*BT[[#This Row],[Variazione percentuale]]</f>
        <v>243003.42694958</v>
      </c>
      <c r="F2086" s="11">
        <f>BT[[#This Row],[AUM]]-D2085</f>
        <v>514387.08999997377</v>
      </c>
      <c r="G2086" s="11">
        <f>BT[[#This Row],[∆ AUM]]-BT[[#This Row],[effetto mercato]]</f>
        <v>271383.66305039381</v>
      </c>
    </row>
    <row r="2087" spans="1:7">
      <c r="A2087" s="4">
        <v>45037</v>
      </c>
      <c r="B2087">
        <v>-3.4099999999999998E-2</v>
      </c>
      <c r="C2087" s="6">
        <f>BT[[#This Row],[Variaz]]/100</f>
        <v>-3.4099999999999999E-4</v>
      </c>
      <c r="D2087" s="10">
        <f>AUM[[#This Row],[ Etica Obbligazionario Breve Termine]]</f>
        <v>357217404.13999999</v>
      </c>
      <c r="E2087" s="10">
        <f>D2086*BT[[#This Row],[Variazione percentuale]]</f>
        <v>-121677.11947247999</v>
      </c>
      <c r="F2087" s="11">
        <f>BT[[#This Row],[AUM]]-D2086</f>
        <v>393006.86000001431</v>
      </c>
      <c r="G2087" s="11">
        <f>BT[[#This Row],[∆ AUM]]-BT[[#This Row],[effetto mercato]]</f>
        <v>514683.97947249428</v>
      </c>
    </row>
    <row r="2088" spans="1:7">
      <c r="A2088" s="4">
        <v>45040</v>
      </c>
      <c r="B2088">
        <v>-1.7000000000000001E-2</v>
      </c>
      <c r="C2088" s="6">
        <f>BT[[#This Row],[Variaz]]/100</f>
        <v>-1.7000000000000001E-4</v>
      </c>
      <c r="D2088" s="10">
        <f>AUM[[#This Row],[ Etica Obbligazionario Breve Termine]]</f>
        <v>357465124.41000003</v>
      </c>
      <c r="E2088" s="10">
        <f>D2087*BT[[#This Row],[Variazione percentuale]]</f>
        <v>-60726.958703800003</v>
      </c>
      <c r="F2088" s="11">
        <f>BT[[#This Row],[AUM]]-D2087</f>
        <v>247720.27000004053</v>
      </c>
      <c r="G2088" s="11">
        <f>BT[[#This Row],[∆ AUM]]-BT[[#This Row],[effetto mercato]]</f>
        <v>308447.22870384052</v>
      </c>
    </row>
    <row r="2089" spans="1:7">
      <c r="A2089" s="4">
        <v>45042</v>
      </c>
      <c r="B2089">
        <v>0.15329999999999999</v>
      </c>
      <c r="C2089" s="6">
        <f>BT[[#This Row],[Variaz]]/100</f>
        <v>1.5329999999999999E-3</v>
      </c>
      <c r="D2089" s="10">
        <f>AUM[[#This Row],[ Etica Obbligazionario Breve Termine]]</f>
        <v>358200922.23000002</v>
      </c>
      <c r="E2089" s="10">
        <f>D2088*BT[[#This Row],[Variazione percentuale]]</f>
        <v>547994.03572052997</v>
      </c>
      <c r="F2089" s="11">
        <f>BT[[#This Row],[AUM]]-D2088</f>
        <v>735797.81999999285</v>
      </c>
      <c r="G2089" s="11">
        <f>BT[[#This Row],[∆ AUM]]-BT[[#This Row],[effetto mercato]]</f>
        <v>187803.78427946288</v>
      </c>
    </row>
    <row r="2090" spans="1:7">
      <c r="A2090" s="4">
        <v>45043</v>
      </c>
      <c r="B2090">
        <v>-3.4000000000000002E-2</v>
      </c>
      <c r="C2090" s="6">
        <f>BT[[#This Row],[Variaz]]/100</f>
        <v>-3.4000000000000002E-4</v>
      </c>
      <c r="D2090" s="10">
        <f>AUM[[#This Row],[ Etica Obbligazionario Breve Termine]]</f>
        <v>358296691.69</v>
      </c>
      <c r="E2090" s="10">
        <f>D2089*BT[[#This Row],[Variazione percentuale]]</f>
        <v>-121788.31355820001</v>
      </c>
      <c r="F2090" s="11">
        <f>BT[[#This Row],[AUM]]-D2089</f>
        <v>95769.459999978542</v>
      </c>
      <c r="G2090" s="11">
        <f>BT[[#This Row],[∆ AUM]]-BT[[#This Row],[effetto mercato]]</f>
        <v>217557.77355817857</v>
      </c>
    </row>
    <row r="2091" spans="1:7">
      <c r="A2091" s="4">
        <v>45044</v>
      </c>
      <c r="B2091">
        <v>0.1191</v>
      </c>
      <c r="C2091" s="6">
        <f>BT[[#This Row],[Variaz]]/100</f>
        <v>1.191E-3</v>
      </c>
      <c r="D2091" s="10">
        <f>AUM[[#This Row],[ Etica Obbligazionario Breve Termine]]</f>
        <v>359274445.92999995</v>
      </c>
      <c r="E2091" s="10">
        <f>D2090*BT[[#This Row],[Variazione percentuale]]</f>
        <v>426731.35980278999</v>
      </c>
      <c r="F2091" s="11">
        <f>BT[[#This Row],[AUM]]-D2090</f>
        <v>977754.23999994993</v>
      </c>
      <c r="G2091" s="11">
        <f>BT[[#This Row],[∆ AUM]]-BT[[#This Row],[effetto mercato]]</f>
        <v>551022.88019715995</v>
      </c>
    </row>
    <row r="2092" spans="1:7">
      <c r="A2092" s="4">
        <v>45048</v>
      </c>
      <c r="B2092">
        <v>3.4000000000000002E-2</v>
      </c>
      <c r="C2092" s="6">
        <f>BT[[#This Row],[Variaz]]/100</f>
        <v>3.4000000000000002E-4</v>
      </c>
      <c r="D2092" s="10">
        <f>AUM[[#This Row],[ Etica Obbligazionario Breve Termine]]</f>
        <v>359602734.00999999</v>
      </c>
      <c r="E2092" s="10">
        <f>D2091*BT[[#This Row],[Variazione percentuale]]</f>
        <v>122153.31161619999</v>
      </c>
      <c r="F2092" s="11">
        <f>BT[[#This Row],[AUM]]-D2091</f>
        <v>328288.08000004292</v>
      </c>
      <c r="G2092" s="11">
        <f>BT[[#This Row],[∆ AUM]]-BT[[#This Row],[effetto mercato]]</f>
        <v>206134.76838384292</v>
      </c>
    </row>
    <row r="2093" spans="1:7">
      <c r="A2093" s="4">
        <v>45049</v>
      </c>
      <c r="B2093">
        <v>1.7000000000000001E-2</v>
      </c>
      <c r="C2093" s="6">
        <f>BT[[#This Row],[Variaz]]/100</f>
        <v>1.7000000000000001E-4</v>
      </c>
      <c r="D2093" s="10">
        <f>AUM[[#This Row],[ Etica Obbligazionario Breve Termine]]</f>
        <v>359685768.20999998</v>
      </c>
      <c r="E2093" s="10">
        <f>D2092*BT[[#This Row],[Variazione percentuale]]</f>
        <v>61132.4647817</v>
      </c>
      <c r="F2093" s="11">
        <f>BT[[#This Row],[AUM]]-D2092</f>
        <v>83034.199999988079</v>
      </c>
      <c r="G2093" s="11">
        <f>BT[[#This Row],[∆ AUM]]-BT[[#This Row],[effetto mercato]]</f>
        <v>21901.735218288079</v>
      </c>
    </row>
    <row r="2094" spans="1:7">
      <c r="A2094" s="4">
        <v>45050</v>
      </c>
      <c r="B2094">
        <v>0.13589999999999999</v>
      </c>
      <c r="C2094" s="6">
        <f>BT[[#This Row],[Variaz]]/100</f>
        <v>1.359E-3</v>
      </c>
      <c r="D2094" s="10">
        <f>AUM[[#This Row],[ Etica Obbligazionario Breve Termine]]</f>
        <v>360489488.44</v>
      </c>
      <c r="E2094" s="10">
        <f>D2093*BT[[#This Row],[Variazione percentuale]]</f>
        <v>488812.95899738994</v>
      </c>
      <c r="F2094" s="11">
        <f>BT[[#This Row],[AUM]]-D2093</f>
        <v>803720.23000001907</v>
      </c>
      <c r="G2094" s="11">
        <f>BT[[#This Row],[∆ AUM]]-BT[[#This Row],[effetto mercato]]</f>
        <v>314907.27100262913</v>
      </c>
    </row>
    <row r="2095" spans="1:7">
      <c r="A2095" s="4">
        <v>45051</v>
      </c>
      <c r="B2095">
        <v>-5.0900000000000001E-2</v>
      </c>
      <c r="C2095" s="6">
        <f>BT[[#This Row],[Variaz]]/100</f>
        <v>-5.0900000000000001E-4</v>
      </c>
      <c r="D2095" s="10">
        <f>AUM[[#This Row],[ Etica Obbligazionario Breve Termine]]</f>
        <v>360697777.79000002</v>
      </c>
      <c r="E2095" s="10">
        <f>D2094*BT[[#This Row],[Variazione percentuale]]</f>
        <v>-183489.14961595999</v>
      </c>
      <c r="F2095" s="11">
        <f>BT[[#This Row],[AUM]]-D2094</f>
        <v>208289.35000002384</v>
      </c>
      <c r="G2095" s="11">
        <f>BT[[#This Row],[∆ AUM]]-BT[[#This Row],[effetto mercato]]</f>
        <v>391778.4996159838</v>
      </c>
    </row>
    <row r="2096" spans="1:7">
      <c r="A2096" s="4">
        <v>45054</v>
      </c>
      <c r="B2096">
        <v>-3.39E-2</v>
      </c>
      <c r="C2096" s="6">
        <f>BT[[#This Row],[Variaz]]/100</f>
        <v>-3.39E-4</v>
      </c>
      <c r="D2096" s="10">
        <f>AUM[[#This Row],[ Etica Obbligazionario Breve Termine]]</f>
        <v>360830304.75999999</v>
      </c>
      <c r="E2096" s="10">
        <f>D2095*BT[[#This Row],[Variazione percentuale]]</f>
        <v>-122276.54667081001</v>
      </c>
      <c r="F2096" s="11">
        <f>BT[[#This Row],[AUM]]-D2095</f>
        <v>132526.96999996901</v>
      </c>
      <c r="G2096" s="11">
        <f>BT[[#This Row],[∆ AUM]]-BT[[#This Row],[effetto mercato]]</f>
        <v>254803.51667077903</v>
      </c>
    </row>
    <row r="2097" spans="1:7">
      <c r="A2097" s="4">
        <v>45055</v>
      </c>
      <c r="B2097">
        <v>-1.7000000000000001E-2</v>
      </c>
      <c r="C2097" s="6">
        <f>BT[[#This Row],[Variaz]]/100</f>
        <v>-1.7000000000000001E-4</v>
      </c>
      <c r="D2097" s="10">
        <f>AUM[[#This Row],[ Etica Obbligazionario Breve Termine]]</f>
        <v>360793204.27999997</v>
      </c>
      <c r="E2097" s="10">
        <f>D2096*BT[[#This Row],[Variazione percentuale]]</f>
        <v>-61341.151809200004</v>
      </c>
      <c r="F2097" s="11">
        <f>BT[[#This Row],[AUM]]-D2096</f>
        <v>-37100.480000019073</v>
      </c>
      <c r="G2097" s="11">
        <f>BT[[#This Row],[∆ AUM]]-BT[[#This Row],[effetto mercato]]</f>
        <v>24240.671809180931</v>
      </c>
    </row>
    <row r="2098" spans="1:7">
      <c r="A2098" s="4">
        <v>45056</v>
      </c>
      <c r="B2098">
        <v>3.4000000000000002E-2</v>
      </c>
      <c r="C2098" s="6">
        <f>BT[[#This Row],[Variaz]]/100</f>
        <v>3.4000000000000002E-4</v>
      </c>
      <c r="D2098" s="10">
        <f>AUM[[#This Row],[ Etica Obbligazionario Breve Termine]]</f>
        <v>361295300.09000003</v>
      </c>
      <c r="E2098" s="10">
        <f>D2097*BT[[#This Row],[Variazione percentuale]]</f>
        <v>122669.6894552</v>
      </c>
      <c r="F2098" s="11">
        <f>BT[[#This Row],[AUM]]-D2097</f>
        <v>502095.81000006199</v>
      </c>
      <c r="G2098" s="11">
        <f>BT[[#This Row],[∆ AUM]]-BT[[#This Row],[effetto mercato]]</f>
        <v>379426.120544862</v>
      </c>
    </row>
    <row r="2099" spans="1:7">
      <c r="A2099" s="4">
        <v>45057</v>
      </c>
      <c r="B2099">
        <v>5.0900000000000001E-2</v>
      </c>
      <c r="C2099" s="6">
        <f>BT[[#This Row],[Variaz]]/100</f>
        <v>5.0900000000000001E-4</v>
      </c>
      <c r="D2099" s="10">
        <f>AUM[[#This Row],[ Etica Obbligazionario Breve Termine]]</f>
        <v>361324041.50999999</v>
      </c>
      <c r="E2099" s="10">
        <f>D2098*BT[[#This Row],[Variazione percentuale]]</f>
        <v>183899.30774581002</v>
      </c>
      <c r="F2099" s="11">
        <f>BT[[#This Row],[AUM]]-D2098</f>
        <v>28741.419999957085</v>
      </c>
      <c r="G2099" s="11">
        <f>BT[[#This Row],[∆ AUM]]-BT[[#This Row],[effetto mercato]]</f>
        <v>-155157.88774585293</v>
      </c>
    </row>
    <row r="2100" spans="1:7">
      <c r="A2100" s="4">
        <v>45058</v>
      </c>
      <c r="B2100">
        <v>-5.0900000000000001E-2</v>
      </c>
      <c r="C2100" s="6">
        <f>BT[[#This Row],[Variaz]]/100</f>
        <v>-5.0900000000000001E-4</v>
      </c>
      <c r="D2100" s="10">
        <f>AUM[[#This Row],[ Etica Obbligazionario Breve Termine]]</f>
        <v>347452344.19999999</v>
      </c>
      <c r="E2100" s="10">
        <f>D2099*BT[[#This Row],[Variazione percentuale]]</f>
        <v>-183913.93712859001</v>
      </c>
      <c r="F2100" s="11">
        <f>BT[[#This Row],[AUM]]-D2099</f>
        <v>-13871697.310000002</v>
      </c>
      <c r="G2100" s="11">
        <f>BT[[#This Row],[∆ AUM]]-BT[[#This Row],[effetto mercato]]</f>
        <v>-13687783.372871412</v>
      </c>
    </row>
    <row r="2101" spans="1:7">
      <c r="A2101" s="4">
        <v>45061</v>
      </c>
      <c r="B2101">
        <v>0</v>
      </c>
      <c r="C2101" s="6">
        <f>BT[[#This Row],[Variaz]]/100</f>
        <v>0</v>
      </c>
      <c r="D2101" s="10">
        <f>AUM[[#This Row],[ Etica Obbligazionario Breve Termine]]</f>
        <v>347923510.30000001</v>
      </c>
      <c r="E2101" s="10">
        <f>D2100*BT[[#This Row],[Variazione percentuale]]</f>
        <v>0</v>
      </c>
      <c r="F2101" s="11">
        <f>BT[[#This Row],[AUM]]-D2100</f>
        <v>471166.10000002384</v>
      </c>
      <c r="G2101" s="11">
        <f>BT[[#This Row],[∆ AUM]]-BT[[#This Row],[effetto mercato]]</f>
        <v>471166.10000002384</v>
      </c>
    </row>
    <row r="2102" spans="1:7">
      <c r="A2102" s="4">
        <v>45062</v>
      </c>
      <c r="B2102">
        <v>-1.7000000000000001E-2</v>
      </c>
      <c r="C2102" s="6">
        <f>BT[[#This Row],[Variaz]]/100</f>
        <v>-1.7000000000000001E-4</v>
      </c>
      <c r="D2102" s="10">
        <f>AUM[[#This Row],[ Etica Obbligazionario Breve Termine]]</f>
        <v>348219333.16000003</v>
      </c>
      <c r="E2102" s="10">
        <f>D2101*BT[[#This Row],[Variazione percentuale]]</f>
        <v>-59146.996751000006</v>
      </c>
      <c r="F2102" s="11">
        <f>BT[[#This Row],[AUM]]-D2101</f>
        <v>295822.86000001431</v>
      </c>
      <c r="G2102" s="11">
        <f>BT[[#This Row],[∆ AUM]]-BT[[#This Row],[effetto mercato]]</f>
        <v>354969.8567510143</v>
      </c>
    </row>
    <row r="2103" spans="1:7">
      <c r="A2103" s="4">
        <v>45063</v>
      </c>
      <c r="B2103">
        <v>0</v>
      </c>
      <c r="C2103" s="6">
        <f>BT[[#This Row],[Variaz]]/100</f>
        <v>0</v>
      </c>
      <c r="D2103" s="10">
        <f>AUM[[#This Row],[ Etica Obbligazionario Breve Termine]]</f>
        <v>347575898.55000001</v>
      </c>
      <c r="E2103" s="10">
        <f>D2102*BT[[#This Row],[Variazione percentuale]]</f>
        <v>0</v>
      </c>
      <c r="F2103" s="11">
        <f>BT[[#This Row],[AUM]]-D2102</f>
        <v>-643434.61000001431</v>
      </c>
      <c r="G2103" s="11">
        <f>BT[[#This Row],[∆ AUM]]-BT[[#This Row],[effetto mercato]]</f>
        <v>-643434.61000001431</v>
      </c>
    </row>
    <row r="2104" spans="1:7">
      <c r="A2104" s="4">
        <v>45064</v>
      </c>
      <c r="B2104">
        <v>-3.4000000000000002E-2</v>
      </c>
      <c r="C2104" s="6">
        <f>BT[[#This Row],[Variaz]]/100</f>
        <v>-3.4000000000000002E-4</v>
      </c>
      <c r="D2104" s="10">
        <f>AUM[[#This Row],[ Etica Obbligazionario Breve Termine]]</f>
        <v>347724835.57999998</v>
      </c>
      <c r="E2104" s="10">
        <f>D2103*BT[[#This Row],[Variazione percentuale]]</f>
        <v>-118175.80550700001</v>
      </c>
      <c r="F2104" s="11">
        <f>BT[[#This Row],[AUM]]-D2103</f>
        <v>148937.02999997139</v>
      </c>
      <c r="G2104" s="11">
        <f>BT[[#This Row],[∆ AUM]]-BT[[#This Row],[effetto mercato]]</f>
        <v>267112.8355069714</v>
      </c>
    </row>
    <row r="2105" spans="1:7">
      <c r="A2105" s="4">
        <v>45065</v>
      </c>
      <c r="B2105">
        <v>0</v>
      </c>
      <c r="C2105" s="6">
        <f>BT[[#This Row],[Variaz]]/100</f>
        <v>0</v>
      </c>
      <c r="D2105" s="10">
        <f>AUM[[#This Row],[ Etica Obbligazionario Breve Termine]]</f>
        <v>347907929.69</v>
      </c>
      <c r="E2105" s="10">
        <f>D2104*BT[[#This Row],[Variazione percentuale]]</f>
        <v>0</v>
      </c>
      <c r="F2105" s="11">
        <f>BT[[#This Row],[AUM]]-D2104</f>
        <v>183094.11000001431</v>
      </c>
      <c r="G2105" s="11">
        <f>BT[[#This Row],[∆ AUM]]-BT[[#This Row],[effetto mercato]]</f>
        <v>183094.11000001431</v>
      </c>
    </row>
    <row r="2106" spans="1:7">
      <c r="A2106" s="4">
        <v>45068</v>
      </c>
      <c r="B2106">
        <v>-3.4000000000000002E-2</v>
      </c>
      <c r="C2106" s="6">
        <f>BT[[#This Row],[Variaz]]/100</f>
        <v>-3.4000000000000002E-4</v>
      </c>
      <c r="D2106" s="10">
        <f>AUM[[#This Row],[ Etica Obbligazionario Breve Termine]]</f>
        <v>334818221.67000002</v>
      </c>
      <c r="E2106" s="10">
        <f>D2105*BT[[#This Row],[Variazione percentuale]]</f>
        <v>-118288.6960946</v>
      </c>
      <c r="F2106" s="11">
        <f>BT[[#This Row],[AUM]]-D2105</f>
        <v>-13089708.019999981</v>
      </c>
      <c r="G2106" s="11">
        <f>BT[[#This Row],[∆ AUM]]-BT[[#This Row],[effetto mercato]]</f>
        <v>-12971419.32390538</v>
      </c>
    </row>
    <row r="2107" spans="1:7">
      <c r="A2107" s="4">
        <v>45069</v>
      </c>
      <c r="B2107">
        <v>1.7000000000000001E-2</v>
      </c>
      <c r="C2107" s="6">
        <f>BT[[#This Row],[Variaz]]/100</f>
        <v>1.7000000000000001E-4</v>
      </c>
      <c r="D2107" s="10">
        <f>AUM[[#This Row],[ Etica Obbligazionario Breve Termine]]</f>
        <v>335027357.00999999</v>
      </c>
      <c r="E2107" s="10">
        <f>D2106*BT[[#This Row],[Variazione percentuale]]</f>
        <v>56919.097683900007</v>
      </c>
      <c r="F2107" s="11">
        <f>BT[[#This Row],[AUM]]-D2106</f>
        <v>209135.33999997377</v>
      </c>
      <c r="G2107" s="11">
        <f>BT[[#This Row],[∆ AUM]]-BT[[#This Row],[effetto mercato]]</f>
        <v>152216.24231607377</v>
      </c>
    </row>
    <row r="2108" spans="1:7">
      <c r="A2108" s="4">
        <v>45070</v>
      </c>
      <c r="B2108">
        <v>-3.4000000000000002E-2</v>
      </c>
      <c r="C2108" s="6">
        <f>BT[[#This Row],[Variaz]]/100</f>
        <v>-3.4000000000000002E-4</v>
      </c>
      <c r="D2108" s="10">
        <f>AUM[[#This Row],[ Etica Obbligazionario Breve Termine]]</f>
        <v>335302237.06</v>
      </c>
      <c r="E2108" s="10">
        <f>D2107*BT[[#This Row],[Variazione percentuale]]</f>
        <v>-113909.3013834</v>
      </c>
      <c r="F2108" s="11">
        <f>BT[[#This Row],[AUM]]-D2107</f>
        <v>274880.05000001192</v>
      </c>
      <c r="G2108" s="11">
        <f>BT[[#This Row],[∆ AUM]]-BT[[#This Row],[effetto mercato]]</f>
        <v>388789.35138341191</v>
      </c>
    </row>
    <row r="2109" spans="1:7">
      <c r="A2109" s="4">
        <v>45071</v>
      </c>
      <c r="B2109">
        <v>-1.7000000000000001E-2</v>
      </c>
      <c r="C2109" s="6">
        <f>BT[[#This Row],[Variaz]]/100</f>
        <v>-1.7000000000000001E-4</v>
      </c>
      <c r="D2109" s="10">
        <f>AUM[[#This Row],[ Etica Obbligazionario Breve Termine]]</f>
        <v>335574776.75999999</v>
      </c>
      <c r="E2109" s="10">
        <f>D2108*BT[[#This Row],[Variazione percentuale]]</f>
        <v>-57001.380300200006</v>
      </c>
      <c r="F2109" s="11">
        <f>BT[[#This Row],[AUM]]-D2108</f>
        <v>272539.69999998808</v>
      </c>
      <c r="G2109" s="11">
        <f>BT[[#This Row],[∆ AUM]]-BT[[#This Row],[effetto mercato]]</f>
        <v>329541.0803001881</v>
      </c>
    </row>
    <row r="2110" spans="1:7">
      <c r="A2110" s="4">
        <v>45072</v>
      </c>
      <c r="B2110">
        <v>0</v>
      </c>
      <c r="C2110" s="6">
        <f>BT[[#This Row],[Variaz]]/100</f>
        <v>0</v>
      </c>
      <c r="D2110" s="10">
        <f>AUM[[#This Row],[ Etica Obbligazionario Breve Termine]]</f>
        <v>335716704.52999997</v>
      </c>
      <c r="E2110" s="10">
        <f>D2109*BT[[#This Row],[Variazione percentuale]]</f>
        <v>0</v>
      </c>
      <c r="F2110" s="11">
        <f>BT[[#This Row],[AUM]]-D2109</f>
        <v>141927.76999998093</v>
      </c>
      <c r="G2110" s="11">
        <f>BT[[#This Row],[∆ AUM]]-BT[[#This Row],[effetto mercato]]</f>
        <v>141927.76999998093</v>
      </c>
    </row>
    <row r="2111" spans="1:7">
      <c r="A2111" s="4">
        <v>45075</v>
      </c>
      <c r="B2111">
        <v>6.8000000000000005E-2</v>
      </c>
      <c r="C2111" s="6">
        <f>BT[[#This Row],[Variaz]]/100</f>
        <v>6.8000000000000005E-4</v>
      </c>
      <c r="D2111" s="10">
        <f>AUM[[#This Row],[ Etica Obbligazionario Breve Termine]]</f>
        <v>322686886.99000001</v>
      </c>
      <c r="E2111" s="10">
        <f>D2110*BT[[#This Row],[Variazione percentuale]]</f>
        <v>228287.3590804</v>
      </c>
      <c r="F2111" s="11">
        <f>BT[[#This Row],[AUM]]-D2110</f>
        <v>-13029817.539999962</v>
      </c>
      <c r="G2111" s="11">
        <f>BT[[#This Row],[∆ AUM]]-BT[[#This Row],[effetto mercato]]</f>
        <v>-13258104.899080362</v>
      </c>
    </row>
    <row r="2112" spans="1:7">
      <c r="A2112" s="4">
        <v>45076</v>
      </c>
      <c r="B2112">
        <v>5.0999999999999997E-2</v>
      </c>
      <c r="C2112" s="6">
        <f>BT[[#This Row],[Variaz]]/100</f>
        <v>5.0999999999999993E-4</v>
      </c>
      <c r="D2112" s="10">
        <f>AUM[[#This Row],[ Etica Obbligazionario Breve Termine]]</f>
        <v>323112242.16000003</v>
      </c>
      <c r="E2112" s="10">
        <f>D2111*BT[[#This Row],[Variazione percentuale]]</f>
        <v>164570.31236489999</v>
      </c>
      <c r="F2112" s="11">
        <f>BT[[#This Row],[AUM]]-D2111</f>
        <v>425355.17000001669</v>
      </c>
      <c r="G2112" s="11">
        <f>BT[[#This Row],[∆ AUM]]-BT[[#This Row],[effetto mercato]]</f>
        <v>260784.8576351167</v>
      </c>
    </row>
    <row r="2113" spans="1:7">
      <c r="A2113" s="4">
        <v>45077</v>
      </c>
      <c r="B2113">
        <v>6.7900000000000002E-2</v>
      </c>
      <c r="C2113" s="6">
        <f>BT[[#This Row],[Variaz]]/100</f>
        <v>6.7900000000000002E-4</v>
      </c>
      <c r="D2113" s="10">
        <f>AUM[[#This Row],[ Etica Obbligazionario Breve Termine]]</f>
        <v>323479197.44999999</v>
      </c>
      <c r="E2113" s="10">
        <f>D2112*BT[[#This Row],[Variazione percentuale]]</f>
        <v>219393.21242664004</v>
      </c>
      <c r="F2113" s="11">
        <f>BT[[#This Row],[AUM]]-D2112</f>
        <v>366955.28999996185</v>
      </c>
      <c r="G2113" s="11">
        <f>BT[[#This Row],[∆ AUM]]-BT[[#This Row],[effetto mercato]]</f>
        <v>147562.07757332182</v>
      </c>
    </row>
    <row r="2114" spans="1:7">
      <c r="A2114" s="4">
        <v>45078</v>
      </c>
      <c r="B2114">
        <v>1.7000000000000001E-2</v>
      </c>
      <c r="C2114" s="6">
        <f>BT[[#This Row],[Variaz]]/100</f>
        <v>1.7000000000000001E-4</v>
      </c>
      <c r="D2114" s="10">
        <f>AUM[[#This Row],[ Etica Obbligazionario Breve Termine]]</f>
        <v>324454253.62</v>
      </c>
      <c r="E2114" s="10">
        <f>D2113*BT[[#This Row],[Variazione percentuale]]</f>
        <v>54991.463566500002</v>
      </c>
      <c r="F2114" s="11">
        <f>BT[[#This Row],[AUM]]-D2113</f>
        <v>975056.17000001669</v>
      </c>
      <c r="G2114" s="11">
        <f>BT[[#This Row],[∆ AUM]]-BT[[#This Row],[effetto mercato]]</f>
        <v>920064.70643351669</v>
      </c>
    </row>
    <row r="2115" spans="1:7">
      <c r="A2115" s="4">
        <v>45082</v>
      </c>
      <c r="B2115">
        <v>-8.48E-2</v>
      </c>
      <c r="C2115" s="6">
        <f>BT[[#This Row],[Variaz]]/100</f>
        <v>-8.4800000000000001E-4</v>
      </c>
      <c r="D2115" s="10">
        <f>AUM[[#This Row],[ Etica Obbligazionario Breve Termine]]</f>
        <v>325639279.08000004</v>
      </c>
      <c r="E2115" s="10">
        <f>D2114*BT[[#This Row],[Variazione percentuale]]</f>
        <v>-275137.20706976001</v>
      </c>
      <c r="F2115" s="11">
        <f>BT[[#This Row],[AUM]]-D2114</f>
        <v>1185025.4600000381</v>
      </c>
      <c r="G2115" s="11">
        <f>BT[[#This Row],[∆ AUM]]-BT[[#This Row],[effetto mercato]]</f>
        <v>1460162.6670697981</v>
      </c>
    </row>
    <row r="2116" spans="1:7">
      <c r="A2116" s="4">
        <v>45083</v>
      </c>
      <c r="B2116">
        <v>0</v>
      </c>
      <c r="C2116" s="6">
        <f>BT[[#This Row],[Variaz]]/100</f>
        <v>0</v>
      </c>
      <c r="D2116" s="10">
        <f>AUM[[#This Row],[ Etica Obbligazionario Breve Termine]]</f>
        <v>325444509.99000001</v>
      </c>
      <c r="E2116" s="10">
        <f>D2115*BT[[#This Row],[Variazione percentuale]]</f>
        <v>0</v>
      </c>
      <c r="F2116" s="11">
        <f>BT[[#This Row],[AUM]]-D2115</f>
        <v>-194769.09000003338</v>
      </c>
      <c r="G2116" s="11">
        <f>BT[[#This Row],[∆ AUM]]-BT[[#This Row],[effetto mercato]]</f>
        <v>-194769.09000003338</v>
      </c>
    </row>
    <row r="2117" spans="1:7">
      <c r="A2117" s="4">
        <v>45084</v>
      </c>
      <c r="B2117">
        <v>-3.4000000000000002E-2</v>
      </c>
      <c r="C2117" s="6">
        <f>BT[[#This Row],[Variaz]]/100</f>
        <v>-3.4000000000000002E-4</v>
      </c>
      <c r="D2117" s="10">
        <f>AUM[[#This Row],[ Etica Obbligazionario Breve Termine]]</f>
        <v>325548641.50999999</v>
      </c>
      <c r="E2117" s="10">
        <f>D2116*BT[[#This Row],[Variazione percentuale]]</f>
        <v>-110651.13339660001</v>
      </c>
      <c r="F2117" s="11">
        <f>BT[[#This Row],[AUM]]-D2116</f>
        <v>104131.51999998093</v>
      </c>
      <c r="G2117" s="11">
        <f>BT[[#This Row],[∆ AUM]]-BT[[#This Row],[effetto mercato]]</f>
        <v>214782.65339658095</v>
      </c>
    </row>
    <row r="2118" spans="1:7">
      <c r="A2118" s="4">
        <v>45085</v>
      </c>
      <c r="B2118">
        <v>5.0900000000000001E-2</v>
      </c>
      <c r="C2118" s="6">
        <f>BT[[#This Row],[Variaz]]/100</f>
        <v>5.0900000000000001E-4</v>
      </c>
      <c r="D2118" s="10">
        <f>AUM[[#This Row],[ Etica Obbligazionario Breve Termine]]</f>
        <v>325767531.18000001</v>
      </c>
      <c r="E2118" s="10">
        <f>D2117*BT[[#This Row],[Variazione percentuale]]</f>
        <v>165704.25852859</v>
      </c>
      <c r="F2118" s="11">
        <f>BT[[#This Row],[AUM]]-D2117</f>
        <v>218889.67000001669</v>
      </c>
      <c r="G2118" s="11">
        <f>BT[[#This Row],[∆ AUM]]-BT[[#This Row],[effetto mercato]]</f>
        <v>53185.411471426691</v>
      </c>
    </row>
    <row r="2119" spans="1:7">
      <c r="A2119" s="4">
        <v>45086</v>
      </c>
      <c r="B2119">
        <v>1.7000000000000001E-2</v>
      </c>
      <c r="C2119" s="6">
        <f>BT[[#This Row],[Variaz]]/100</f>
        <v>1.7000000000000001E-4</v>
      </c>
      <c r="D2119" s="10">
        <f>AUM[[#This Row],[ Etica Obbligazionario Breve Termine]]</f>
        <v>326231243.76999998</v>
      </c>
      <c r="E2119" s="10">
        <f>D2118*BT[[#This Row],[Variazione percentuale]]</f>
        <v>55380.480300600007</v>
      </c>
      <c r="F2119" s="11">
        <f>BT[[#This Row],[AUM]]-D2118</f>
        <v>463712.58999997377</v>
      </c>
      <c r="G2119" s="11">
        <f>BT[[#This Row],[∆ AUM]]-BT[[#This Row],[effetto mercato]]</f>
        <v>408332.10969937377</v>
      </c>
    </row>
    <row r="2120" spans="1:7">
      <c r="A2120" s="4">
        <v>45089</v>
      </c>
      <c r="B2120">
        <v>1.7000000000000001E-2</v>
      </c>
      <c r="C2120" s="6">
        <f>BT[[#This Row],[Variaz]]/100</f>
        <v>1.7000000000000001E-4</v>
      </c>
      <c r="D2120" s="10">
        <f>AUM[[#This Row],[ Etica Obbligazionario Breve Termine]]</f>
        <v>326685149.13999999</v>
      </c>
      <c r="E2120" s="10">
        <f>D2119*BT[[#This Row],[Variazione percentuale]]</f>
        <v>55459.311440899997</v>
      </c>
      <c r="F2120" s="11">
        <f>BT[[#This Row],[AUM]]-D2119</f>
        <v>453905.37000000477</v>
      </c>
      <c r="G2120" s="11">
        <f>BT[[#This Row],[∆ AUM]]-BT[[#This Row],[effetto mercato]]</f>
        <v>398446.0585591048</v>
      </c>
    </row>
    <row r="2121" spans="1:7">
      <c r="A2121" s="4">
        <v>45090</v>
      </c>
      <c r="B2121">
        <v>-3.39E-2</v>
      </c>
      <c r="C2121" s="6">
        <f>BT[[#This Row],[Variaz]]/100</f>
        <v>-3.39E-4</v>
      </c>
      <c r="D2121" s="10">
        <f>AUM[[#This Row],[ Etica Obbligazionario Breve Termine]]</f>
        <v>326149114.04000002</v>
      </c>
      <c r="E2121" s="10">
        <f>D2120*BT[[#This Row],[Variazione percentuale]]</f>
        <v>-110746.26555846</v>
      </c>
      <c r="F2121" s="11">
        <f>BT[[#This Row],[AUM]]-D2120</f>
        <v>-536035.09999996424</v>
      </c>
      <c r="G2121" s="11">
        <f>BT[[#This Row],[∆ AUM]]-BT[[#This Row],[effetto mercato]]</f>
        <v>-425288.83444150421</v>
      </c>
    </row>
    <row r="2122" spans="1:7">
      <c r="A2122" s="4">
        <v>45091</v>
      </c>
      <c r="B2122">
        <v>-3.39E-2</v>
      </c>
      <c r="C2122" s="6">
        <f>BT[[#This Row],[Variaz]]/100</f>
        <v>-3.39E-4</v>
      </c>
      <c r="D2122" s="10">
        <f>AUM[[#This Row],[ Etica Obbligazionario Breve Termine]]</f>
        <v>326112759.13999999</v>
      </c>
      <c r="E2122" s="10">
        <f>D2121*BT[[#This Row],[Variazione percentuale]]</f>
        <v>-110564.54965956001</v>
      </c>
      <c r="F2122" s="11">
        <f>BT[[#This Row],[AUM]]-D2121</f>
        <v>-36354.900000035763</v>
      </c>
      <c r="G2122" s="11">
        <f>BT[[#This Row],[∆ AUM]]-BT[[#This Row],[effetto mercato]]</f>
        <v>74209.64965952425</v>
      </c>
    </row>
    <row r="2123" spans="1:7">
      <c r="A2123" s="4">
        <v>45092</v>
      </c>
      <c r="B2123">
        <v>-6.7900000000000002E-2</v>
      </c>
      <c r="C2123" s="6">
        <f>BT[[#This Row],[Variaz]]/100</f>
        <v>-6.7900000000000002E-4</v>
      </c>
      <c r="D2123" s="10">
        <f>AUM[[#This Row],[ Etica Obbligazionario Breve Termine]]</f>
        <v>325970335.91999996</v>
      </c>
      <c r="E2123" s="10">
        <f>D2122*BT[[#This Row],[Variazione percentuale]]</f>
        <v>-221430.56345605999</v>
      </c>
      <c r="F2123" s="11">
        <f>BT[[#This Row],[AUM]]-D2122</f>
        <v>-142423.22000002861</v>
      </c>
      <c r="G2123" s="11">
        <f>BT[[#This Row],[∆ AUM]]-BT[[#This Row],[effetto mercato]]</f>
        <v>79007.343456031376</v>
      </c>
    </row>
    <row r="2124" spans="1:7">
      <c r="A2124" s="4">
        <v>45093</v>
      </c>
      <c r="B2124">
        <v>1.7000000000000001E-2</v>
      </c>
      <c r="C2124" s="6">
        <f>BT[[#This Row],[Variaz]]/100</f>
        <v>1.7000000000000001E-4</v>
      </c>
      <c r="D2124" s="10">
        <f>AUM[[#This Row],[ Etica Obbligazionario Breve Termine]]</f>
        <v>326021762.96000004</v>
      </c>
      <c r="E2124" s="10">
        <f>D2123*BT[[#This Row],[Variazione percentuale]]</f>
        <v>55414.957106399997</v>
      </c>
      <c r="F2124" s="11">
        <f>BT[[#This Row],[AUM]]-D2123</f>
        <v>51427.040000081062</v>
      </c>
      <c r="G2124" s="11">
        <f>BT[[#This Row],[∆ AUM]]-BT[[#This Row],[effetto mercato]]</f>
        <v>-3987.9171063189351</v>
      </c>
    </row>
    <row r="2125" spans="1:7">
      <c r="A2125" s="4">
        <v>45096</v>
      </c>
      <c r="B2125">
        <v>-3.4000000000000002E-2</v>
      </c>
      <c r="C2125" s="6">
        <f>BT[[#This Row],[Variaz]]/100</f>
        <v>-3.4000000000000002E-4</v>
      </c>
      <c r="D2125" s="10">
        <f>AUM[[#This Row],[ Etica Obbligazionario Breve Termine]]</f>
        <v>325742843.58000004</v>
      </c>
      <c r="E2125" s="10">
        <f>D2124*BT[[#This Row],[Variazione percentuale]]</f>
        <v>-110847.39940640001</v>
      </c>
      <c r="F2125" s="11">
        <f>BT[[#This Row],[AUM]]-D2124</f>
        <v>-278919.37999999523</v>
      </c>
      <c r="G2125" s="11">
        <f>BT[[#This Row],[∆ AUM]]-BT[[#This Row],[effetto mercato]]</f>
        <v>-168071.98059359522</v>
      </c>
    </row>
    <row r="2126" spans="1:7">
      <c r="A2126" s="4">
        <v>45097</v>
      </c>
      <c r="B2126">
        <v>5.0999999999999997E-2</v>
      </c>
      <c r="C2126" s="6">
        <f>BT[[#This Row],[Variaz]]/100</f>
        <v>5.0999999999999993E-4</v>
      </c>
      <c r="D2126" s="10">
        <f>AUM[[#This Row],[ Etica Obbligazionario Breve Termine]]</f>
        <v>325751465</v>
      </c>
      <c r="E2126" s="10">
        <f>D2125*BT[[#This Row],[Variazione percentuale]]</f>
        <v>166128.85022580001</v>
      </c>
      <c r="F2126" s="11">
        <f>BT[[#This Row],[AUM]]-D2125</f>
        <v>8621.4199999570847</v>
      </c>
      <c r="G2126" s="11">
        <f>BT[[#This Row],[∆ AUM]]-BT[[#This Row],[effetto mercato]]</f>
        <v>-157507.43022584292</v>
      </c>
    </row>
    <row r="2127" spans="1:7">
      <c r="A2127" s="4">
        <v>45098</v>
      </c>
      <c r="B2127">
        <v>-3.4000000000000002E-2</v>
      </c>
      <c r="C2127" s="6">
        <f>BT[[#This Row],[Variaz]]/100</f>
        <v>-3.4000000000000002E-4</v>
      </c>
      <c r="D2127" s="10">
        <f>AUM[[#This Row],[ Etica Obbligazionario Breve Termine]]</f>
        <v>325798613.70000005</v>
      </c>
      <c r="E2127" s="10">
        <f>D2126*BT[[#This Row],[Variazione percentuale]]</f>
        <v>-110755.49810000001</v>
      </c>
      <c r="F2127" s="11">
        <f>BT[[#This Row],[AUM]]-D2126</f>
        <v>47148.700000047684</v>
      </c>
      <c r="G2127" s="11">
        <f>BT[[#This Row],[∆ AUM]]-BT[[#This Row],[effetto mercato]]</f>
        <v>157904.19810004771</v>
      </c>
    </row>
    <row r="2128" spans="1:7">
      <c r="A2128" s="4">
        <v>45099</v>
      </c>
      <c r="B2128">
        <v>-6.8000000000000005E-2</v>
      </c>
      <c r="C2128" s="6">
        <f>BT[[#This Row],[Variaz]]/100</f>
        <v>-6.8000000000000005E-4</v>
      </c>
      <c r="D2128" s="10">
        <f>AUM[[#This Row],[ Etica Obbligazionario Breve Termine]]</f>
        <v>326042784.00999999</v>
      </c>
      <c r="E2128" s="10">
        <f>D2127*BT[[#This Row],[Variazione percentuale]]</f>
        <v>-221543.05731600005</v>
      </c>
      <c r="F2128" s="11">
        <f>BT[[#This Row],[AUM]]-D2127</f>
        <v>244170.30999994278</v>
      </c>
      <c r="G2128" s="11">
        <f>BT[[#This Row],[∆ AUM]]-BT[[#This Row],[effetto mercato]]</f>
        <v>465713.36731594283</v>
      </c>
    </row>
    <row r="2129" spans="1:7">
      <c r="A2129" s="4">
        <v>45100</v>
      </c>
      <c r="B2129">
        <v>0.10199999999999999</v>
      </c>
      <c r="C2129" s="6">
        <f>BT[[#This Row],[Variaz]]/100</f>
        <v>1.0199999999999999E-3</v>
      </c>
      <c r="D2129" s="10">
        <f>AUM[[#This Row],[ Etica Obbligazionario Breve Termine]]</f>
        <v>326930494.93000001</v>
      </c>
      <c r="E2129" s="10">
        <f>D2128*BT[[#This Row],[Variazione percentuale]]</f>
        <v>332563.63969019993</v>
      </c>
      <c r="F2129" s="11">
        <f>BT[[#This Row],[AUM]]-D2128</f>
        <v>887710.92000001669</v>
      </c>
      <c r="G2129" s="11">
        <f>BT[[#This Row],[∆ AUM]]-BT[[#This Row],[effetto mercato]]</f>
        <v>555147.28030981682</v>
      </c>
    </row>
    <row r="2130" spans="1:7">
      <c r="A2130" s="4">
        <v>45103</v>
      </c>
      <c r="B2130">
        <v>3.4000000000000002E-2</v>
      </c>
      <c r="C2130" s="6">
        <f>BT[[#This Row],[Variaz]]/100</f>
        <v>3.4000000000000002E-4</v>
      </c>
      <c r="D2130" s="10">
        <f>AUM[[#This Row],[ Etica Obbligazionario Breve Termine]]</f>
        <v>327047696.94999999</v>
      </c>
      <c r="E2130" s="10">
        <f>D2129*BT[[#This Row],[Variazione percentuale]]</f>
        <v>111156.36827620001</v>
      </c>
      <c r="F2130" s="11">
        <f>BT[[#This Row],[AUM]]-D2129</f>
        <v>117202.01999998093</v>
      </c>
      <c r="G2130" s="11">
        <f>BT[[#This Row],[∆ AUM]]-BT[[#This Row],[effetto mercato]]</f>
        <v>6045.6517237809167</v>
      </c>
    </row>
    <row r="2131" spans="1:7">
      <c r="A2131" s="4">
        <v>45104</v>
      </c>
      <c r="B2131">
        <v>-8.4900000000000003E-2</v>
      </c>
      <c r="C2131" s="6">
        <f>BT[[#This Row],[Variaz]]/100</f>
        <v>-8.4900000000000004E-4</v>
      </c>
      <c r="D2131" s="10">
        <f>AUM[[#This Row],[ Etica Obbligazionario Breve Termine]]</f>
        <v>327001560.56999999</v>
      </c>
      <c r="E2131" s="10">
        <f>D2130*BT[[#This Row],[Variazione percentuale]]</f>
        <v>-277663.49471055</v>
      </c>
      <c r="F2131" s="11">
        <f>BT[[#This Row],[AUM]]-D2130</f>
        <v>-46136.379999995232</v>
      </c>
      <c r="G2131" s="11">
        <f>BT[[#This Row],[∆ AUM]]-BT[[#This Row],[effetto mercato]]</f>
        <v>231527.11471055477</v>
      </c>
    </row>
    <row r="2132" spans="1:7">
      <c r="A2132" s="4">
        <v>45105</v>
      </c>
      <c r="B2132">
        <v>6.8000000000000005E-2</v>
      </c>
      <c r="C2132" s="6">
        <f>BT[[#This Row],[Variaz]]/100</f>
        <v>6.8000000000000005E-4</v>
      </c>
      <c r="D2132" s="10">
        <f>AUM[[#This Row],[ Etica Obbligazionario Breve Termine]]</f>
        <v>327307970.59000003</v>
      </c>
      <c r="E2132" s="10">
        <f>D2131*BT[[#This Row],[Variazione percentuale]]</f>
        <v>222361.06118760002</v>
      </c>
      <c r="F2132" s="11">
        <f>BT[[#This Row],[AUM]]-D2131</f>
        <v>306410.02000004053</v>
      </c>
      <c r="G2132" s="11">
        <f>BT[[#This Row],[∆ AUM]]-BT[[#This Row],[effetto mercato]]</f>
        <v>84048.958812440513</v>
      </c>
    </row>
    <row r="2133" spans="1:7">
      <c r="A2133" s="4">
        <v>45106</v>
      </c>
      <c r="B2133">
        <v>-0.1019</v>
      </c>
      <c r="C2133" s="6">
        <f>BT[[#This Row],[Variaz]]/100</f>
        <v>-1.0189999999999999E-3</v>
      </c>
      <c r="D2133" s="10">
        <f>AUM[[#This Row],[ Etica Obbligazionario Breve Termine]]</f>
        <v>327271259.62</v>
      </c>
      <c r="E2133" s="10">
        <f>D2132*BT[[#This Row],[Variazione percentuale]]</f>
        <v>-333526.82203121</v>
      </c>
      <c r="F2133" s="11">
        <f>BT[[#This Row],[AUM]]-D2132</f>
        <v>-36710.97000002861</v>
      </c>
      <c r="G2133" s="11">
        <f>BT[[#This Row],[∆ AUM]]-BT[[#This Row],[effetto mercato]]</f>
        <v>296815.85203118139</v>
      </c>
    </row>
    <row r="2134" spans="1:7">
      <c r="A2134" s="4">
        <v>45107</v>
      </c>
      <c r="B2134">
        <v>0</v>
      </c>
      <c r="C2134" s="6">
        <f>BT[[#This Row],[Variaz]]/100</f>
        <v>0</v>
      </c>
      <c r="D2134" s="10">
        <f>AUM[[#This Row],[ Etica Obbligazionario Breve Termine]]</f>
        <v>327509969.99000001</v>
      </c>
      <c r="E2134" s="10">
        <f>D2133*BT[[#This Row],[Variazione percentuale]]</f>
        <v>0</v>
      </c>
      <c r="F2134" s="11">
        <f>BT[[#This Row],[AUM]]-D2133</f>
        <v>238710.37000000477</v>
      </c>
      <c r="G2134" s="11">
        <f>BT[[#This Row],[∆ AUM]]-BT[[#This Row],[effetto mercato]]</f>
        <v>238710.37000000477</v>
      </c>
    </row>
    <row r="2135" spans="1:7">
      <c r="A2135" s="4">
        <v>45110</v>
      </c>
      <c r="B2135">
        <v>-6.8000000000000005E-2</v>
      </c>
      <c r="C2135" s="6">
        <f>BT[[#This Row],[Variaz]]/100</f>
        <v>-6.8000000000000005E-4</v>
      </c>
      <c r="D2135" s="10">
        <f>AUM[[#This Row],[ Etica Obbligazionario Breve Termine]]</f>
        <v>328300308.55000001</v>
      </c>
      <c r="E2135" s="10">
        <f>D2134*BT[[#This Row],[Variazione percentuale]]</f>
        <v>-222706.77959320002</v>
      </c>
      <c r="F2135" s="11">
        <f>BT[[#This Row],[AUM]]-D2134</f>
        <v>790338.56000000238</v>
      </c>
      <c r="G2135" s="11">
        <f>BT[[#This Row],[∆ AUM]]-BT[[#This Row],[effetto mercato]]</f>
        <v>1013045.3395932023</v>
      </c>
    </row>
    <row r="2136" spans="1:7">
      <c r="A2136" s="4">
        <v>45111</v>
      </c>
      <c r="B2136">
        <v>3.4000000000000002E-2</v>
      </c>
      <c r="C2136" s="6">
        <f>BT[[#This Row],[Variaz]]/100</f>
        <v>3.4000000000000002E-4</v>
      </c>
      <c r="D2136" s="10">
        <f>AUM[[#This Row],[ Etica Obbligazionario Breve Termine]]</f>
        <v>328602695.61000001</v>
      </c>
      <c r="E2136" s="10">
        <f>D2135*BT[[#This Row],[Variazione percentuale]]</f>
        <v>111622.10490700002</v>
      </c>
      <c r="F2136" s="11">
        <f>BT[[#This Row],[AUM]]-D2135</f>
        <v>302387.06000000238</v>
      </c>
      <c r="G2136" s="11">
        <f>BT[[#This Row],[∆ AUM]]-BT[[#This Row],[effetto mercato]]</f>
        <v>190764.95509300235</v>
      </c>
    </row>
    <row r="2137" spans="1:7">
      <c r="A2137" s="4">
        <v>45112</v>
      </c>
      <c r="B2137">
        <v>3.4000000000000002E-2</v>
      </c>
      <c r="C2137" s="6">
        <f>BT[[#This Row],[Variaz]]/100</f>
        <v>3.4000000000000002E-4</v>
      </c>
      <c r="D2137" s="10">
        <f>AUM[[#This Row],[ Etica Obbligazionario Breve Termine]]</f>
        <v>328714835.38</v>
      </c>
      <c r="E2137" s="10">
        <f>D2136*BT[[#This Row],[Variazione percentuale]]</f>
        <v>111724.91650740002</v>
      </c>
      <c r="F2137" s="11">
        <f>BT[[#This Row],[AUM]]-D2136</f>
        <v>112139.76999998093</v>
      </c>
      <c r="G2137" s="11">
        <f>BT[[#This Row],[∆ AUM]]-BT[[#This Row],[effetto mercato]]</f>
        <v>414.85349258090719</v>
      </c>
    </row>
    <row r="2138" spans="1:7">
      <c r="A2138" s="4">
        <v>45113</v>
      </c>
      <c r="B2138">
        <v>-0.10199999999999999</v>
      </c>
      <c r="C2138" s="6">
        <f>BT[[#This Row],[Variaz]]/100</f>
        <v>-1.0199999999999999E-3</v>
      </c>
      <c r="D2138" s="10">
        <f>AUM[[#This Row],[ Etica Obbligazionario Breve Termine]]</f>
        <v>329031008.07999998</v>
      </c>
      <c r="E2138" s="10">
        <f>D2137*BT[[#This Row],[Variazione percentuale]]</f>
        <v>-335289.13208759995</v>
      </c>
      <c r="F2138" s="11">
        <f>BT[[#This Row],[AUM]]-D2137</f>
        <v>316172.69999998808</v>
      </c>
      <c r="G2138" s="11">
        <f>BT[[#This Row],[∆ AUM]]-BT[[#This Row],[effetto mercato]]</f>
        <v>651461.83208758803</v>
      </c>
    </row>
    <row r="2139" spans="1:7">
      <c r="A2139" s="4">
        <v>45114</v>
      </c>
      <c r="B2139">
        <v>6.8099999999999994E-2</v>
      </c>
      <c r="C2139" s="6">
        <f>BT[[#This Row],[Variaz]]/100</f>
        <v>6.8099999999999996E-4</v>
      </c>
      <c r="D2139" s="10">
        <f>AUM[[#This Row],[ Etica Obbligazionario Breve Termine]]</f>
        <v>329249464.84000003</v>
      </c>
      <c r="E2139" s="10">
        <f>D2138*BT[[#This Row],[Variazione percentuale]]</f>
        <v>224070.11650247997</v>
      </c>
      <c r="F2139" s="11">
        <f>BT[[#This Row],[AUM]]-D2138</f>
        <v>218456.76000005007</v>
      </c>
      <c r="G2139" s="11">
        <f>BT[[#This Row],[∆ AUM]]-BT[[#This Row],[effetto mercato]]</f>
        <v>-5613.3565024299023</v>
      </c>
    </row>
    <row r="2140" spans="1:7">
      <c r="A2140" s="4">
        <v>45117</v>
      </c>
      <c r="B2140">
        <v>-3.4000000000000002E-2</v>
      </c>
      <c r="C2140" s="6">
        <f>BT[[#This Row],[Variaz]]/100</f>
        <v>-3.4000000000000002E-4</v>
      </c>
      <c r="D2140" s="10">
        <f>AUM[[#This Row],[ Etica Obbligazionario Breve Termine]]</f>
        <v>329195239.29000002</v>
      </c>
      <c r="E2140" s="10">
        <f>D2139*BT[[#This Row],[Variazione percentuale]]</f>
        <v>-111944.81804560003</v>
      </c>
      <c r="F2140" s="11">
        <f>BT[[#This Row],[AUM]]-D2139</f>
        <v>-54225.550000011921</v>
      </c>
      <c r="G2140" s="11">
        <f>BT[[#This Row],[∆ AUM]]-BT[[#This Row],[effetto mercato]]</f>
        <v>57719.268045588105</v>
      </c>
    </row>
    <row r="2141" spans="1:7">
      <c r="A2141" s="4">
        <v>45118</v>
      </c>
      <c r="B2141">
        <v>-1.7000000000000001E-2</v>
      </c>
      <c r="C2141" s="6">
        <f>BT[[#This Row],[Variaz]]/100</f>
        <v>-1.7000000000000001E-4</v>
      </c>
      <c r="D2141" s="10">
        <f>AUM[[#This Row],[ Etica Obbligazionario Breve Termine]]</f>
        <v>329144089.31</v>
      </c>
      <c r="E2141" s="10">
        <f>D2140*BT[[#This Row],[Variazione percentuale]]</f>
        <v>-55963.190679300009</v>
      </c>
      <c r="F2141" s="11">
        <f>BT[[#This Row],[AUM]]-D2140</f>
        <v>-51149.980000019073</v>
      </c>
      <c r="G2141" s="11">
        <f>BT[[#This Row],[∆ AUM]]-BT[[#This Row],[effetto mercato]]</f>
        <v>4813.2106792809354</v>
      </c>
    </row>
    <row r="2142" spans="1:7">
      <c r="A2142" s="4">
        <v>45119</v>
      </c>
      <c r="B2142">
        <v>0.1191</v>
      </c>
      <c r="C2142" s="6">
        <f>BT[[#This Row],[Variaz]]/100</f>
        <v>1.191E-3</v>
      </c>
      <c r="D2142" s="10">
        <f>AUM[[#This Row],[ Etica Obbligazionario Breve Termine]]</f>
        <v>329670101.62</v>
      </c>
      <c r="E2142" s="10">
        <f>D2141*BT[[#This Row],[Variazione percentuale]]</f>
        <v>392010.61036821001</v>
      </c>
      <c r="F2142" s="11">
        <f>BT[[#This Row],[AUM]]-D2141</f>
        <v>526012.31000000238</v>
      </c>
      <c r="G2142" s="11">
        <f>BT[[#This Row],[∆ AUM]]-BT[[#This Row],[effetto mercato]]</f>
        <v>134001.69963179238</v>
      </c>
    </row>
    <row r="2143" spans="1:7">
      <c r="A2143" s="4">
        <v>45120</v>
      </c>
      <c r="B2143">
        <v>0.11890000000000001</v>
      </c>
      <c r="C2143" s="6">
        <f>BT[[#This Row],[Variaz]]/100</f>
        <v>1.189E-3</v>
      </c>
      <c r="D2143" s="10">
        <f>AUM[[#This Row],[ Etica Obbligazionario Breve Termine]]</f>
        <v>330002428.38</v>
      </c>
      <c r="E2143" s="10">
        <f>D2142*BT[[#This Row],[Variazione percentuale]]</f>
        <v>391977.75082617998</v>
      </c>
      <c r="F2143" s="11">
        <f>BT[[#This Row],[AUM]]-D2142</f>
        <v>332326.75999999046</v>
      </c>
      <c r="G2143" s="11">
        <f>BT[[#This Row],[∆ AUM]]-BT[[#This Row],[effetto mercato]]</f>
        <v>-59650.990826189518</v>
      </c>
    </row>
    <row r="2144" spans="1:7">
      <c r="A2144" s="4">
        <v>45121</v>
      </c>
      <c r="B2144">
        <v>-5.0900000000000001E-2</v>
      </c>
      <c r="C2144" s="6">
        <f>BT[[#This Row],[Variaz]]/100</f>
        <v>-5.0900000000000001E-4</v>
      </c>
      <c r="D2144" s="10">
        <f>AUM[[#This Row],[ Etica Obbligazionario Breve Termine]]</f>
        <v>330115204.42000002</v>
      </c>
      <c r="E2144" s="10">
        <f>D2143*BT[[#This Row],[Variazione percentuale]]</f>
        <v>-167971.23604542</v>
      </c>
      <c r="F2144" s="11">
        <f>BT[[#This Row],[AUM]]-D2143</f>
        <v>112776.04000002146</v>
      </c>
      <c r="G2144" s="11">
        <f>BT[[#This Row],[∆ AUM]]-BT[[#This Row],[effetto mercato]]</f>
        <v>280747.27604544145</v>
      </c>
    </row>
    <row r="2145" spans="1:7">
      <c r="A2145" s="4">
        <v>45124</v>
      </c>
      <c r="B2145">
        <v>1.7000000000000001E-2</v>
      </c>
      <c r="C2145" s="6">
        <f>BT[[#This Row],[Variaz]]/100</f>
        <v>1.7000000000000001E-4</v>
      </c>
      <c r="D2145" s="10">
        <f>AUM[[#This Row],[ Etica Obbligazionario Breve Termine]]</f>
        <v>330021734.13</v>
      </c>
      <c r="E2145" s="10">
        <f>D2144*BT[[#This Row],[Variazione percentuale]]</f>
        <v>56119.584751400005</v>
      </c>
      <c r="F2145" s="11">
        <f>BT[[#This Row],[AUM]]-D2144</f>
        <v>-93470.290000021458</v>
      </c>
      <c r="G2145" s="11">
        <f>BT[[#This Row],[∆ AUM]]-BT[[#This Row],[effetto mercato]]</f>
        <v>-149589.87475142145</v>
      </c>
    </row>
    <row r="2146" spans="1:7">
      <c r="A2146" s="4">
        <v>45125</v>
      </c>
      <c r="B2146">
        <v>0.1188</v>
      </c>
      <c r="C2146" s="6">
        <f>BT[[#This Row],[Variaz]]/100</f>
        <v>1.188E-3</v>
      </c>
      <c r="D2146" s="10">
        <f>AUM[[#This Row],[ Etica Obbligazionario Breve Termine]]</f>
        <v>330470474.31999999</v>
      </c>
      <c r="E2146" s="10">
        <f>D2145*BT[[#This Row],[Variazione percentuale]]</f>
        <v>392065.82014644</v>
      </c>
      <c r="F2146" s="11">
        <f>BT[[#This Row],[AUM]]-D2145</f>
        <v>448740.18999999762</v>
      </c>
      <c r="G2146" s="11">
        <f>BT[[#This Row],[∆ AUM]]-BT[[#This Row],[effetto mercato]]</f>
        <v>56674.369853557611</v>
      </c>
    </row>
    <row r="2147" spans="1:7">
      <c r="A2147" s="4">
        <v>45126</v>
      </c>
      <c r="B2147">
        <v>-3.39E-2</v>
      </c>
      <c r="C2147" s="6">
        <f>BT[[#This Row],[Variaz]]/100</f>
        <v>-3.39E-4</v>
      </c>
      <c r="D2147" s="10">
        <f>AUM[[#This Row],[ Etica Obbligazionario Breve Termine]]</f>
        <v>330075521.10000002</v>
      </c>
      <c r="E2147" s="10">
        <f>D2146*BT[[#This Row],[Variazione percentuale]]</f>
        <v>-112029.49079447999</v>
      </c>
      <c r="F2147" s="11">
        <f>BT[[#This Row],[AUM]]-D2146</f>
        <v>-394953.21999996901</v>
      </c>
      <c r="G2147" s="11">
        <f>BT[[#This Row],[∆ AUM]]-BT[[#This Row],[effetto mercato]]</f>
        <v>-282923.72920548904</v>
      </c>
    </row>
    <row r="2148" spans="1:7">
      <c r="A2148" s="4">
        <v>45127</v>
      </c>
      <c r="B2148">
        <v>-3.39E-2</v>
      </c>
      <c r="C2148" s="6">
        <f>BT[[#This Row],[Variaz]]/100</f>
        <v>-3.39E-4</v>
      </c>
      <c r="D2148" s="10">
        <f>AUM[[#This Row],[ Etica Obbligazionario Breve Termine]]</f>
        <v>332168981.75999999</v>
      </c>
      <c r="E2148" s="10">
        <f>D2147*BT[[#This Row],[Variazione percentuale]]</f>
        <v>-111895.6016529</v>
      </c>
      <c r="F2148" s="11">
        <f>BT[[#This Row],[AUM]]-D2147</f>
        <v>2093460.6599999666</v>
      </c>
      <c r="G2148" s="11">
        <f>BT[[#This Row],[∆ AUM]]-BT[[#This Row],[effetto mercato]]</f>
        <v>2205356.2616528668</v>
      </c>
    </row>
    <row r="2149" spans="1:7">
      <c r="A2149" s="4">
        <v>45128</v>
      </c>
      <c r="B2149">
        <v>3.39E-2</v>
      </c>
      <c r="C2149" s="6">
        <f>BT[[#This Row],[Variaz]]/100</f>
        <v>3.39E-4</v>
      </c>
      <c r="D2149" s="10">
        <f>AUM[[#This Row],[ Etica Obbligazionario Breve Termine]]</f>
        <v>332390641.99000001</v>
      </c>
      <c r="E2149" s="10">
        <f>D2148*BT[[#This Row],[Variazione percentuale]]</f>
        <v>112605.28481663999</v>
      </c>
      <c r="F2149" s="11">
        <f>BT[[#This Row],[AUM]]-D2148</f>
        <v>221660.23000001907</v>
      </c>
      <c r="G2149" s="11">
        <f>BT[[#This Row],[∆ AUM]]-BT[[#This Row],[effetto mercato]]</f>
        <v>109054.94518337908</v>
      </c>
    </row>
    <row r="2150" spans="1:7">
      <c r="A2150" s="4">
        <v>45131</v>
      </c>
      <c r="B2150">
        <v>6.7900000000000002E-2</v>
      </c>
      <c r="C2150" s="6">
        <f>BT[[#This Row],[Variaz]]/100</f>
        <v>6.7900000000000002E-4</v>
      </c>
      <c r="D2150" s="10">
        <f>AUM[[#This Row],[ Etica Obbligazionario Breve Termine]]</f>
        <v>332717033.30000001</v>
      </c>
      <c r="E2150" s="10">
        <f>D2149*BT[[#This Row],[Variazione percentuale]]</f>
        <v>225693.24591121002</v>
      </c>
      <c r="F2150" s="11">
        <f>BT[[#This Row],[AUM]]-D2149</f>
        <v>326391.31000000238</v>
      </c>
      <c r="G2150" s="11">
        <f>BT[[#This Row],[∆ AUM]]-BT[[#This Row],[effetto mercato]]</f>
        <v>100698.06408879237</v>
      </c>
    </row>
    <row r="2151" spans="1:7">
      <c r="A2151" s="4">
        <v>45132</v>
      </c>
      <c r="B2151">
        <v>0</v>
      </c>
      <c r="C2151" s="6">
        <f>BT[[#This Row],[Variaz]]/100</f>
        <v>0</v>
      </c>
      <c r="D2151" s="10">
        <f>AUM[[#This Row],[ Etica Obbligazionario Breve Termine]]</f>
        <v>332915134.01999998</v>
      </c>
      <c r="E2151" s="10">
        <f>D2150*BT[[#This Row],[Variazione percentuale]]</f>
        <v>0</v>
      </c>
      <c r="F2151" s="11">
        <f>BT[[#This Row],[AUM]]-D2150</f>
        <v>198100.71999996901</v>
      </c>
      <c r="G2151" s="11">
        <f>BT[[#This Row],[∆ AUM]]-BT[[#This Row],[effetto mercato]]</f>
        <v>198100.71999996901</v>
      </c>
    </row>
    <row r="2152" spans="1:7">
      <c r="A2152" s="4">
        <v>45133</v>
      </c>
      <c r="B2152">
        <v>-8.48E-2</v>
      </c>
      <c r="C2152" s="6">
        <f>BT[[#This Row],[Variaz]]/100</f>
        <v>-8.4800000000000001E-4</v>
      </c>
      <c r="D2152" s="10">
        <f>AUM[[#This Row],[ Etica Obbligazionario Breve Termine]]</f>
        <v>332778717.56</v>
      </c>
      <c r="E2152" s="10">
        <f>D2151*BT[[#This Row],[Variazione percentuale]]</f>
        <v>-282312.03364896</v>
      </c>
      <c r="F2152" s="11">
        <f>BT[[#This Row],[AUM]]-D2151</f>
        <v>-136416.45999997854</v>
      </c>
      <c r="G2152" s="11">
        <f>BT[[#This Row],[∆ AUM]]-BT[[#This Row],[effetto mercato]]</f>
        <v>145895.57364898146</v>
      </c>
    </row>
    <row r="2153" spans="1:7">
      <c r="A2153" s="4">
        <v>45134</v>
      </c>
      <c r="B2153">
        <v>0.1018</v>
      </c>
      <c r="C2153" s="6">
        <f>BT[[#This Row],[Variaz]]/100</f>
        <v>1.018E-3</v>
      </c>
      <c r="D2153" s="10">
        <f>AUM[[#This Row],[ Etica Obbligazionario Breve Termine]]</f>
        <v>332578497.09000003</v>
      </c>
      <c r="E2153" s="10">
        <f>D2152*BT[[#This Row],[Variazione percentuale]]</f>
        <v>338768.73447607999</v>
      </c>
      <c r="F2153" s="11">
        <f>BT[[#This Row],[AUM]]-D2152</f>
        <v>-200220.46999996901</v>
      </c>
      <c r="G2153" s="11">
        <f>BT[[#This Row],[∆ AUM]]-BT[[#This Row],[effetto mercato]]</f>
        <v>-538989.20447604894</v>
      </c>
    </row>
    <row r="2154" spans="1:7">
      <c r="A2154" s="4">
        <v>45135</v>
      </c>
      <c r="B2154">
        <v>1.6899999999999998E-2</v>
      </c>
      <c r="C2154" s="6">
        <f>BT[[#This Row],[Variaz]]/100</f>
        <v>1.6899999999999999E-4</v>
      </c>
      <c r="D2154" s="10">
        <f>AUM[[#This Row],[ Etica Obbligazionario Breve Termine]]</f>
        <v>332642000.72000003</v>
      </c>
      <c r="E2154" s="10">
        <f>D2153*BT[[#This Row],[Variazione percentuale]]</f>
        <v>56205.766008210005</v>
      </c>
      <c r="F2154" s="11">
        <f>BT[[#This Row],[AUM]]-D2153</f>
        <v>63503.629999995232</v>
      </c>
      <c r="G2154" s="11">
        <f>BT[[#This Row],[∆ AUM]]-BT[[#This Row],[effetto mercato]]</f>
        <v>7297.863991785227</v>
      </c>
    </row>
    <row r="2155" spans="1:7">
      <c r="A2155" s="4">
        <v>45138</v>
      </c>
      <c r="B2155">
        <v>1.6899999999999998E-2</v>
      </c>
      <c r="C2155" s="6">
        <f>BT[[#This Row],[Variaz]]/100</f>
        <v>1.6899999999999999E-4</v>
      </c>
      <c r="D2155" s="10">
        <f>AUM[[#This Row],[ Etica Obbligazionario Breve Termine]]</f>
        <v>332488982.48000002</v>
      </c>
      <c r="E2155" s="10">
        <f>D2154*BT[[#This Row],[Variazione percentuale]]</f>
        <v>56216.498121680001</v>
      </c>
      <c r="F2155" s="11">
        <f>BT[[#This Row],[AUM]]-D2154</f>
        <v>-153018.24000000954</v>
      </c>
      <c r="G2155" s="11">
        <f>BT[[#This Row],[∆ AUM]]-BT[[#This Row],[effetto mercato]]</f>
        <v>-209234.73812168953</v>
      </c>
    </row>
    <row r="2156" spans="1:7">
      <c r="A2156" s="4">
        <v>45139</v>
      </c>
      <c r="B2156">
        <v>-1.6899999999999998E-2</v>
      </c>
      <c r="C2156" s="6">
        <f>BT[[#This Row],[Variaz]]/100</f>
        <v>-1.6899999999999999E-4</v>
      </c>
      <c r="D2156" s="10">
        <f>AUM[[#This Row],[ Etica Obbligazionario Breve Termine]]</f>
        <v>332708934.39999998</v>
      </c>
      <c r="E2156" s="10">
        <f>D2155*BT[[#This Row],[Variazione percentuale]]</f>
        <v>-56190.63803912</v>
      </c>
      <c r="F2156" s="11">
        <f>BT[[#This Row],[AUM]]-D2155</f>
        <v>219951.91999995708</v>
      </c>
      <c r="G2156" s="11">
        <f>BT[[#This Row],[∆ AUM]]-BT[[#This Row],[effetto mercato]]</f>
        <v>276142.55803907709</v>
      </c>
    </row>
    <row r="2157" spans="1:7">
      <c r="A2157" s="4">
        <v>45140</v>
      </c>
      <c r="B2157">
        <v>3.39E-2</v>
      </c>
      <c r="C2157" s="6">
        <f>BT[[#This Row],[Variaz]]/100</f>
        <v>3.39E-4</v>
      </c>
      <c r="D2157" s="10">
        <f>AUM[[#This Row],[ Etica Obbligazionario Breve Termine]]</f>
        <v>332647782.36000001</v>
      </c>
      <c r="E2157" s="10">
        <f>D2156*BT[[#This Row],[Variazione percentuale]]</f>
        <v>112788.32876159999</v>
      </c>
      <c r="F2157" s="11">
        <f>BT[[#This Row],[AUM]]-D2156</f>
        <v>-61152.039999961853</v>
      </c>
      <c r="G2157" s="11">
        <f>BT[[#This Row],[∆ AUM]]-BT[[#This Row],[effetto mercato]]</f>
        <v>-173940.36876156184</v>
      </c>
    </row>
    <row r="2158" spans="1:7">
      <c r="A2158" s="4">
        <v>45141</v>
      </c>
      <c r="B2158">
        <v>1.6899999999999998E-2</v>
      </c>
      <c r="C2158" s="6">
        <f>BT[[#This Row],[Variaz]]/100</f>
        <v>1.6899999999999999E-4</v>
      </c>
      <c r="D2158" s="10">
        <f>AUM[[#This Row],[ Etica Obbligazionario Breve Termine]]</f>
        <v>331419499.79000002</v>
      </c>
      <c r="E2158" s="10">
        <f>D2157*BT[[#This Row],[Variazione percentuale]]</f>
        <v>56217.475218840002</v>
      </c>
      <c r="F2158" s="11">
        <f>BT[[#This Row],[AUM]]-D2157</f>
        <v>-1228282.5699999928</v>
      </c>
      <c r="G2158" s="11">
        <f>BT[[#This Row],[∆ AUM]]-BT[[#This Row],[effetto mercato]]</f>
        <v>-1284500.0452188328</v>
      </c>
    </row>
    <row r="2159" spans="1:7">
      <c r="A2159" s="4">
        <v>45142</v>
      </c>
      <c r="B2159">
        <v>1.6899999999999998E-2</v>
      </c>
      <c r="C2159" s="6">
        <f>BT[[#This Row],[Variaz]]/100</f>
        <v>1.6899999999999999E-4</v>
      </c>
      <c r="D2159" s="10">
        <f>AUM[[#This Row],[ Etica Obbligazionario Breve Termine]]</f>
        <v>331876753.86000001</v>
      </c>
      <c r="E2159" s="10">
        <f>D2158*BT[[#This Row],[Variazione percentuale]]</f>
        <v>56009.895464510002</v>
      </c>
      <c r="F2159" s="11">
        <f>BT[[#This Row],[AUM]]-D2158</f>
        <v>457254.06999999285</v>
      </c>
      <c r="G2159" s="11">
        <f>BT[[#This Row],[∆ AUM]]-BT[[#This Row],[effetto mercato]]</f>
        <v>401244.17453548283</v>
      </c>
    </row>
    <row r="2160" spans="1:7">
      <c r="A2160" s="4">
        <v>45145</v>
      </c>
      <c r="B2160">
        <v>3.39E-2</v>
      </c>
      <c r="C2160" s="6">
        <f>BT[[#This Row],[Variaz]]/100</f>
        <v>3.39E-4</v>
      </c>
      <c r="D2160" s="10">
        <f>AUM[[#This Row],[ Etica Obbligazionario Breve Termine]]</f>
        <v>332112764.26999998</v>
      </c>
      <c r="E2160" s="10">
        <f>D2159*BT[[#This Row],[Variazione percentuale]]</f>
        <v>112506.21955854</v>
      </c>
      <c r="F2160" s="11">
        <f>BT[[#This Row],[AUM]]-D2159</f>
        <v>236010.40999996662</v>
      </c>
      <c r="G2160" s="11">
        <f>BT[[#This Row],[∆ AUM]]-BT[[#This Row],[effetto mercato]]</f>
        <v>123504.19044142662</v>
      </c>
    </row>
    <row r="2161" spans="1:7">
      <c r="A2161" s="4">
        <v>45146</v>
      </c>
      <c r="B2161">
        <v>8.4599999999999995E-2</v>
      </c>
      <c r="C2161" s="6">
        <f>BT[[#This Row],[Variaz]]/100</f>
        <v>8.4599999999999996E-4</v>
      </c>
      <c r="D2161" s="10">
        <f>AUM[[#This Row],[ Etica Obbligazionario Breve Termine]]</f>
        <v>332493114.65999997</v>
      </c>
      <c r="E2161" s="10">
        <f>D2160*BT[[#This Row],[Variazione percentuale]]</f>
        <v>280967.39857241994</v>
      </c>
      <c r="F2161" s="11">
        <f>BT[[#This Row],[AUM]]-D2160</f>
        <v>380350.38999998569</v>
      </c>
      <c r="G2161" s="11">
        <f>BT[[#This Row],[∆ AUM]]-BT[[#This Row],[effetto mercato]]</f>
        <v>99382.99142756575</v>
      </c>
    </row>
    <row r="2162" spans="1:7">
      <c r="A2162" s="4">
        <v>45147</v>
      </c>
      <c r="B2162">
        <v>-1.6899999999999998E-2</v>
      </c>
      <c r="C2162" s="6">
        <f>BT[[#This Row],[Variaz]]/100</f>
        <v>-1.6899999999999999E-4</v>
      </c>
      <c r="D2162" s="10">
        <f>AUM[[#This Row],[ Etica Obbligazionario Breve Termine]]</f>
        <v>332497782.07999998</v>
      </c>
      <c r="E2162" s="10">
        <f>D2161*BT[[#This Row],[Variazione percentuale]]</f>
        <v>-56191.336377539992</v>
      </c>
      <c r="F2162" s="11">
        <f>BT[[#This Row],[AUM]]-D2161</f>
        <v>4667.4200000166893</v>
      </c>
      <c r="G2162" s="11">
        <f>BT[[#This Row],[∆ AUM]]-BT[[#This Row],[effetto mercato]]</f>
        <v>60858.756377556681</v>
      </c>
    </row>
    <row r="2163" spans="1:7">
      <c r="A2163" s="4">
        <v>45148</v>
      </c>
      <c r="B2163">
        <v>0</v>
      </c>
      <c r="C2163" s="6">
        <f>BT[[#This Row],[Variaz]]/100</f>
        <v>0</v>
      </c>
      <c r="D2163" s="10">
        <f>AUM[[#This Row],[ Etica Obbligazionario Breve Termine]]</f>
        <v>332629132.35000002</v>
      </c>
      <c r="E2163" s="10">
        <f>D2162*BT[[#This Row],[Variazione percentuale]]</f>
        <v>0</v>
      </c>
      <c r="F2163" s="11">
        <f>BT[[#This Row],[AUM]]-D2162</f>
        <v>131350.27000004053</v>
      </c>
      <c r="G2163" s="11">
        <f>BT[[#This Row],[∆ AUM]]-BT[[#This Row],[effetto mercato]]</f>
        <v>131350.27000004053</v>
      </c>
    </row>
    <row r="2164" spans="1:7">
      <c r="A2164" s="4">
        <v>45149</v>
      </c>
      <c r="B2164">
        <v>-6.7699999999999996E-2</v>
      </c>
      <c r="C2164" s="6">
        <f>BT[[#This Row],[Variaz]]/100</f>
        <v>-6.7699999999999998E-4</v>
      </c>
      <c r="D2164" s="10">
        <f>AUM[[#This Row],[ Etica Obbligazionario Breve Termine]]</f>
        <v>332571544.10000002</v>
      </c>
      <c r="E2164" s="10">
        <f>D2163*BT[[#This Row],[Variazione percentuale]]</f>
        <v>-225189.92260095</v>
      </c>
      <c r="F2164" s="11">
        <f>BT[[#This Row],[AUM]]-D2163</f>
        <v>-57588.25</v>
      </c>
      <c r="G2164" s="11">
        <f>BT[[#This Row],[∆ AUM]]-BT[[#This Row],[effetto mercato]]</f>
        <v>167601.67260095</v>
      </c>
    </row>
    <row r="2165" spans="1:7">
      <c r="A2165" s="4">
        <v>45152</v>
      </c>
      <c r="B2165">
        <v>-3.39E-2</v>
      </c>
      <c r="C2165" s="6">
        <f>BT[[#This Row],[Variaz]]/100</f>
        <v>-3.39E-4</v>
      </c>
      <c r="D2165" s="10">
        <f>AUM[[#This Row],[ Etica Obbligazionario Breve Termine]]</f>
        <v>333139392.97000003</v>
      </c>
      <c r="E2165" s="10">
        <f>D2164*BT[[#This Row],[Variazione percentuale]]</f>
        <v>-112741.7534499</v>
      </c>
      <c r="F2165" s="11">
        <f>BT[[#This Row],[AUM]]-D2164</f>
        <v>567848.87000000477</v>
      </c>
      <c r="G2165" s="11">
        <f>BT[[#This Row],[∆ AUM]]-BT[[#This Row],[effetto mercato]]</f>
        <v>680590.62344990473</v>
      </c>
    </row>
    <row r="2166" spans="1:7">
      <c r="A2166" s="4">
        <v>45154</v>
      </c>
      <c r="B2166">
        <v>-1.6899999999999998E-2</v>
      </c>
      <c r="C2166" s="6">
        <f>BT[[#This Row],[Variaz]]/100</f>
        <v>-1.6899999999999999E-4</v>
      </c>
      <c r="D2166" s="10">
        <f>AUM[[#This Row],[ Etica Obbligazionario Breve Termine]]</f>
        <v>333174523.31</v>
      </c>
      <c r="E2166" s="10">
        <f>D2165*BT[[#This Row],[Variazione percentuale]]</f>
        <v>-56300.55741193</v>
      </c>
      <c r="F2166" s="11">
        <f>BT[[#This Row],[AUM]]-D2165</f>
        <v>35130.339999973774</v>
      </c>
      <c r="G2166" s="11">
        <f>BT[[#This Row],[∆ AUM]]-BT[[#This Row],[effetto mercato]]</f>
        <v>91430.897411903774</v>
      </c>
    </row>
    <row r="2167" spans="1:7">
      <c r="A2167" s="4">
        <v>45155</v>
      </c>
      <c r="B2167">
        <v>-1.6899999999999998E-2</v>
      </c>
      <c r="C2167" s="6">
        <f>BT[[#This Row],[Variaz]]/100</f>
        <v>-1.6899999999999999E-4</v>
      </c>
      <c r="D2167" s="10">
        <f>AUM[[#This Row],[ Etica Obbligazionario Breve Termine]]</f>
        <v>333151217.06999999</v>
      </c>
      <c r="E2167" s="10">
        <f>D2166*BT[[#This Row],[Variazione percentuale]]</f>
        <v>-56306.494439389993</v>
      </c>
      <c r="F2167" s="11">
        <f>BT[[#This Row],[AUM]]-D2166</f>
        <v>-23306.240000009537</v>
      </c>
      <c r="G2167" s="11">
        <f>BT[[#This Row],[∆ AUM]]-BT[[#This Row],[effetto mercato]]</f>
        <v>33000.254439380456</v>
      </c>
    </row>
    <row r="2168" spans="1:7">
      <c r="A2168" s="4">
        <v>45156</v>
      </c>
      <c r="B2168">
        <v>8.4699999999999998E-2</v>
      </c>
      <c r="C2168" s="6">
        <f>BT[[#This Row],[Variaz]]/100</f>
        <v>8.4699999999999999E-4</v>
      </c>
      <c r="D2168" s="10">
        <f>AUM[[#This Row],[ Etica Obbligazionario Breve Termine]]</f>
        <v>333362453.24000001</v>
      </c>
      <c r="E2168" s="10">
        <f>D2167*BT[[#This Row],[Variazione percentuale]]</f>
        <v>282179.08085828996</v>
      </c>
      <c r="F2168" s="11">
        <f>BT[[#This Row],[AUM]]-D2167</f>
        <v>211236.17000001669</v>
      </c>
      <c r="G2168" s="11">
        <f>BT[[#This Row],[∆ AUM]]-BT[[#This Row],[effetto mercato]]</f>
        <v>-70942.910858273273</v>
      </c>
    </row>
    <row r="2169" spans="1:7">
      <c r="A2169" s="4">
        <v>45159</v>
      </c>
      <c r="B2169">
        <v>-6.7699999999999996E-2</v>
      </c>
      <c r="C2169" s="6">
        <f>BT[[#This Row],[Variaz]]/100</f>
        <v>-6.7699999999999998E-4</v>
      </c>
      <c r="D2169" s="10">
        <f>AUM[[#This Row],[ Etica Obbligazionario Breve Termine]]</f>
        <v>333078588.54000002</v>
      </c>
      <c r="E2169" s="10">
        <f>D2168*BT[[#This Row],[Variazione percentuale]]</f>
        <v>-225686.38084348</v>
      </c>
      <c r="F2169" s="11">
        <f>BT[[#This Row],[AUM]]-D2168</f>
        <v>-283864.69999998808</v>
      </c>
      <c r="G2169" s="11">
        <f>BT[[#This Row],[∆ AUM]]-BT[[#This Row],[effetto mercato]]</f>
        <v>-58178.319156508078</v>
      </c>
    </row>
    <row r="2170" spans="1:7">
      <c r="A2170" s="4">
        <v>45160</v>
      </c>
      <c r="B2170">
        <v>6.7799999999999999E-2</v>
      </c>
      <c r="C2170" s="6">
        <f>BT[[#This Row],[Variaz]]/100</f>
        <v>6.78E-4</v>
      </c>
      <c r="D2170" s="10">
        <f>AUM[[#This Row],[ Etica Obbligazionario Breve Termine]]</f>
        <v>333218029.73000002</v>
      </c>
      <c r="E2170" s="10">
        <f>D2169*BT[[#This Row],[Variazione percentuale]]</f>
        <v>225827.28303012002</v>
      </c>
      <c r="F2170" s="11">
        <f>BT[[#This Row],[AUM]]-D2169</f>
        <v>139441.18999999762</v>
      </c>
      <c r="G2170" s="11">
        <f>BT[[#This Row],[∆ AUM]]-BT[[#This Row],[effetto mercato]]</f>
        <v>-86386.0930301224</v>
      </c>
    </row>
    <row r="2171" spans="1:7">
      <c r="A2171" s="4">
        <v>45161</v>
      </c>
      <c r="B2171">
        <v>0.16930000000000001</v>
      </c>
      <c r="C2171" s="6">
        <f>BT[[#This Row],[Variaz]]/100</f>
        <v>1.6930000000000001E-3</v>
      </c>
      <c r="D2171" s="10">
        <f>AUM[[#This Row],[ Etica Obbligazionario Breve Termine]]</f>
        <v>333965896.51999998</v>
      </c>
      <c r="E2171" s="10">
        <f>D2170*BT[[#This Row],[Variazione percentuale]]</f>
        <v>564138.12433289003</v>
      </c>
      <c r="F2171" s="11">
        <f>BT[[#This Row],[AUM]]-D2170</f>
        <v>747866.78999996185</v>
      </c>
      <c r="G2171" s="11">
        <f>BT[[#This Row],[∆ AUM]]-BT[[#This Row],[effetto mercato]]</f>
        <v>183728.66566707182</v>
      </c>
    </row>
    <row r="2172" spans="1:7">
      <c r="A2172" s="4">
        <v>45162</v>
      </c>
      <c r="B2172">
        <v>1.6899999999999998E-2</v>
      </c>
      <c r="C2172" s="6">
        <f>BT[[#This Row],[Variaz]]/100</f>
        <v>1.6899999999999999E-4</v>
      </c>
      <c r="D2172" s="10">
        <f>AUM[[#This Row],[ Etica Obbligazionario Breve Termine]]</f>
        <v>334120121.07999998</v>
      </c>
      <c r="E2172" s="10">
        <f>D2171*BT[[#This Row],[Variazione percentuale]]</f>
        <v>56440.236511879993</v>
      </c>
      <c r="F2172" s="11">
        <f>BT[[#This Row],[AUM]]-D2171</f>
        <v>154224.56000000238</v>
      </c>
      <c r="G2172" s="11">
        <f>BT[[#This Row],[∆ AUM]]-BT[[#This Row],[effetto mercato]]</f>
        <v>97784.323488122391</v>
      </c>
    </row>
    <row r="2173" spans="1:7">
      <c r="A2173" s="4">
        <v>45163</v>
      </c>
      <c r="B2173">
        <v>-8.4500000000000006E-2</v>
      </c>
      <c r="C2173" s="6">
        <f>BT[[#This Row],[Variaz]]/100</f>
        <v>-8.4500000000000005E-4</v>
      </c>
      <c r="D2173" s="10">
        <f>AUM[[#This Row],[ Etica Obbligazionario Breve Termine]]</f>
        <v>334028788.29000002</v>
      </c>
      <c r="E2173" s="10">
        <f>D2172*BT[[#This Row],[Variazione percentuale]]</f>
        <v>-282331.50231260003</v>
      </c>
      <c r="F2173" s="11">
        <f>BT[[#This Row],[AUM]]-D2172</f>
        <v>-91332.789999961853</v>
      </c>
      <c r="G2173" s="11">
        <f>BT[[#This Row],[∆ AUM]]-BT[[#This Row],[effetto mercato]]</f>
        <v>190998.71231263818</v>
      </c>
    </row>
    <row r="2174" spans="1:7">
      <c r="A2174" s="4">
        <v>45166</v>
      </c>
      <c r="B2174">
        <v>-1.6899999999999998E-2</v>
      </c>
      <c r="C2174" s="6">
        <f>BT[[#This Row],[Variaz]]/100</f>
        <v>-1.6899999999999999E-4</v>
      </c>
      <c r="D2174" s="10">
        <f>AUM[[#This Row],[ Etica Obbligazionario Breve Termine]]</f>
        <v>334030163.10000002</v>
      </c>
      <c r="E2174" s="10">
        <f>D2173*BT[[#This Row],[Variazione percentuale]]</f>
        <v>-56450.865221009997</v>
      </c>
      <c r="F2174" s="11">
        <f>BT[[#This Row],[AUM]]-D2173</f>
        <v>1374.8100000023842</v>
      </c>
      <c r="G2174" s="11">
        <f>BT[[#This Row],[∆ AUM]]-BT[[#This Row],[effetto mercato]]</f>
        <v>57825.675221012381</v>
      </c>
    </row>
    <row r="2175" spans="1:7">
      <c r="A2175" s="4">
        <v>45167</v>
      </c>
      <c r="B2175">
        <v>3.3799999999999997E-2</v>
      </c>
      <c r="C2175" s="6">
        <f>BT[[#This Row],[Variaz]]/100</f>
        <v>3.3799999999999998E-4</v>
      </c>
      <c r="D2175" s="10">
        <f>AUM[[#This Row],[ Etica Obbligazionario Breve Termine]]</f>
        <v>334026681.38999999</v>
      </c>
      <c r="E2175" s="10">
        <f>D2174*BT[[#This Row],[Variazione percentuale]]</f>
        <v>112902.19512780001</v>
      </c>
      <c r="F2175" s="11">
        <f>BT[[#This Row],[AUM]]-D2174</f>
        <v>-3481.710000038147</v>
      </c>
      <c r="G2175" s="11">
        <f>BT[[#This Row],[∆ AUM]]-BT[[#This Row],[effetto mercato]]</f>
        <v>-116383.90512783815</v>
      </c>
    </row>
    <row r="2176" spans="1:7">
      <c r="A2176" s="4">
        <v>45168</v>
      </c>
      <c r="B2176">
        <v>-3.3799999999999997E-2</v>
      </c>
      <c r="C2176" s="6">
        <f>BT[[#This Row],[Variaz]]/100</f>
        <v>-3.3799999999999998E-4</v>
      </c>
      <c r="D2176" s="10">
        <f>AUM[[#This Row],[ Etica Obbligazionario Breve Termine]]</f>
        <v>334179333.28999996</v>
      </c>
      <c r="E2176" s="10">
        <f>D2175*BT[[#This Row],[Variazione percentuale]]</f>
        <v>-112901.01830981999</v>
      </c>
      <c r="F2176" s="11">
        <f>BT[[#This Row],[AUM]]-D2175</f>
        <v>152651.89999997616</v>
      </c>
      <c r="G2176" s="11">
        <f>BT[[#This Row],[∆ AUM]]-BT[[#This Row],[effetto mercato]]</f>
        <v>265552.91830979614</v>
      </c>
    </row>
    <row r="2177" spans="1:7">
      <c r="A2177" s="4">
        <v>45169</v>
      </c>
      <c r="B2177">
        <v>0.1353</v>
      </c>
      <c r="C2177" s="6">
        <f>BT[[#This Row],[Variaz]]/100</f>
        <v>1.353E-3</v>
      </c>
      <c r="D2177" s="10">
        <f>AUM[[#This Row],[ Etica Obbligazionario Breve Termine]]</f>
        <v>334619013.06999999</v>
      </c>
      <c r="E2177" s="10">
        <f>D2176*BT[[#This Row],[Variazione percentuale]]</f>
        <v>452144.63794136996</v>
      </c>
      <c r="F2177" s="11">
        <f>BT[[#This Row],[AUM]]-D2176</f>
        <v>439679.78000003099</v>
      </c>
      <c r="G2177" s="11">
        <f>BT[[#This Row],[∆ AUM]]-BT[[#This Row],[effetto mercato]]</f>
        <v>-12464.857941338967</v>
      </c>
    </row>
    <row r="2178" spans="1:7">
      <c r="A2178" s="4">
        <v>45170</v>
      </c>
      <c r="B2178">
        <v>-3.3799999999999997E-2</v>
      </c>
      <c r="C2178" s="6">
        <f>BT[[#This Row],[Variaz]]/100</f>
        <v>-3.3799999999999998E-4</v>
      </c>
      <c r="D2178" s="10">
        <f>AUM[[#This Row],[ Etica Obbligazionario Breve Termine]]</f>
        <v>334615079.56999999</v>
      </c>
      <c r="E2178" s="10">
        <f>D2177*BT[[#This Row],[Variazione percentuale]]</f>
        <v>-113101.22641765999</v>
      </c>
      <c r="F2178" s="11">
        <f>BT[[#This Row],[AUM]]-D2177</f>
        <v>-3933.5</v>
      </c>
      <c r="G2178" s="11">
        <f>BT[[#This Row],[∆ AUM]]-BT[[#This Row],[effetto mercato]]</f>
        <v>109167.72641765999</v>
      </c>
    </row>
    <row r="2179" spans="1:7">
      <c r="A2179" s="4">
        <v>45173</v>
      </c>
      <c r="B2179">
        <v>-3.3799999999999997E-2</v>
      </c>
      <c r="C2179" s="6">
        <f>BT[[#This Row],[Variaz]]/100</f>
        <v>-3.3799999999999998E-4</v>
      </c>
      <c r="D2179" s="10">
        <f>AUM[[#This Row],[ Etica Obbligazionario Breve Termine]]</f>
        <v>334270474.11000001</v>
      </c>
      <c r="E2179" s="10">
        <f>D2178*BT[[#This Row],[Variazione percentuale]]</f>
        <v>-113099.89689465999</v>
      </c>
      <c r="F2179" s="11">
        <f>BT[[#This Row],[AUM]]-D2178</f>
        <v>-344605.45999997854</v>
      </c>
      <c r="G2179" s="11">
        <f>BT[[#This Row],[∆ AUM]]-BT[[#This Row],[effetto mercato]]</f>
        <v>-231505.56310531855</v>
      </c>
    </row>
    <row r="2180" spans="1:7">
      <c r="A2180" s="4">
        <v>45174</v>
      </c>
      <c r="B2180">
        <v>-3.3799999999999997E-2</v>
      </c>
      <c r="C2180" s="6">
        <f>BT[[#This Row],[Variaz]]/100</f>
        <v>-3.3799999999999998E-4</v>
      </c>
      <c r="D2180" s="10">
        <f>AUM[[#This Row],[ Etica Obbligazionario Breve Termine]]</f>
        <v>334248991.74000001</v>
      </c>
      <c r="E2180" s="10">
        <f>D2179*BT[[#This Row],[Variazione percentuale]]</f>
        <v>-112983.42024918</v>
      </c>
      <c r="F2180" s="11">
        <f>BT[[#This Row],[AUM]]-D2179</f>
        <v>-21482.370000004768</v>
      </c>
      <c r="G2180" s="11">
        <f>BT[[#This Row],[∆ AUM]]-BT[[#This Row],[effetto mercato]]</f>
        <v>91501.050249175227</v>
      </c>
    </row>
    <row r="2181" spans="1:7">
      <c r="A2181" s="4">
        <v>45175</v>
      </c>
      <c r="B2181">
        <v>-6.7599999999999993E-2</v>
      </c>
      <c r="C2181" s="6">
        <f>BT[[#This Row],[Variaz]]/100</f>
        <v>-6.7599999999999995E-4</v>
      </c>
      <c r="D2181" s="10">
        <f>AUM[[#This Row],[ Etica Obbligazionario Breve Termine]]</f>
        <v>334441744.00999999</v>
      </c>
      <c r="E2181" s="10">
        <f>D2180*BT[[#This Row],[Variazione percentuale]]</f>
        <v>-225952.31841623998</v>
      </c>
      <c r="F2181" s="11">
        <f>BT[[#This Row],[AUM]]-D2180</f>
        <v>192752.26999998093</v>
      </c>
      <c r="G2181" s="11">
        <f>BT[[#This Row],[∆ AUM]]-BT[[#This Row],[effetto mercato]]</f>
        <v>418704.58841622091</v>
      </c>
    </row>
    <row r="2182" spans="1:7">
      <c r="A2182" s="4">
        <v>45176</v>
      </c>
      <c r="B2182">
        <v>6.7699999999999996E-2</v>
      </c>
      <c r="C2182" s="6">
        <f>BT[[#This Row],[Variaz]]/100</f>
        <v>6.7699999999999998E-4</v>
      </c>
      <c r="D2182" s="10">
        <f>AUM[[#This Row],[ Etica Obbligazionario Breve Termine]]</f>
        <v>334846118.52999997</v>
      </c>
      <c r="E2182" s="10">
        <f>D2181*BT[[#This Row],[Variazione percentuale]]</f>
        <v>226417.06069476999</v>
      </c>
      <c r="F2182" s="11">
        <f>BT[[#This Row],[AUM]]-D2181</f>
        <v>404374.51999998093</v>
      </c>
      <c r="G2182" s="11">
        <f>BT[[#This Row],[∆ AUM]]-BT[[#This Row],[effetto mercato]]</f>
        <v>177957.45930521094</v>
      </c>
    </row>
    <row r="2183" spans="1:7">
      <c r="A2183" s="4">
        <v>45177</v>
      </c>
      <c r="B2183">
        <v>1.6899999999999998E-2</v>
      </c>
      <c r="C2183" s="6">
        <f>BT[[#This Row],[Variaz]]/100</f>
        <v>1.6899999999999999E-4</v>
      </c>
      <c r="D2183" s="10">
        <f>AUM[[#This Row],[ Etica Obbligazionario Breve Termine]]</f>
        <v>335314568.90999997</v>
      </c>
      <c r="E2183" s="10">
        <f>D2182*BT[[#This Row],[Variazione percentuale]]</f>
        <v>56588.994031569993</v>
      </c>
      <c r="F2183" s="11">
        <f>BT[[#This Row],[AUM]]-D2182</f>
        <v>468450.37999999523</v>
      </c>
      <c r="G2183" s="11">
        <f>BT[[#This Row],[∆ AUM]]-BT[[#This Row],[effetto mercato]]</f>
        <v>411861.38596842525</v>
      </c>
    </row>
    <row r="2184" spans="1:7">
      <c r="A2184" s="4">
        <v>45180</v>
      </c>
      <c r="B2184">
        <v>-1.6899999999999998E-2</v>
      </c>
      <c r="C2184" s="6">
        <f>BT[[#This Row],[Variaz]]/100</f>
        <v>-1.6899999999999999E-4</v>
      </c>
      <c r="D2184" s="10">
        <f>AUM[[#This Row],[ Etica Obbligazionario Breve Termine]]</f>
        <v>335552741.69</v>
      </c>
      <c r="E2184" s="10">
        <f>D2183*BT[[#This Row],[Variazione percentuale]]</f>
        <v>-56668.162145789989</v>
      </c>
      <c r="F2184" s="11">
        <f>BT[[#This Row],[AUM]]-D2183</f>
        <v>238172.78000003099</v>
      </c>
      <c r="G2184" s="11">
        <f>BT[[#This Row],[∆ AUM]]-BT[[#This Row],[effetto mercato]]</f>
        <v>294840.942145821</v>
      </c>
    </row>
    <row r="2185" spans="1:7">
      <c r="A2185" s="4">
        <v>45181</v>
      </c>
      <c r="B2185">
        <v>-3.3799999999999997E-2</v>
      </c>
      <c r="C2185" s="6">
        <f>BT[[#This Row],[Variaz]]/100</f>
        <v>-3.3799999999999998E-4</v>
      </c>
      <c r="D2185" s="10">
        <f>AUM[[#This Row],[ Etica Obbligazionario Breve Termine]]</f>
        <v>335536660.54000002</v>
      </c>
      <c r="E2185" s="10">
        <f>D2184*BT[[#This Row],[Variazione percentuale]]</f>
        <v>-113416.82669121999</v>
      </c>
      <c r="F2185" s="11">
        <f>BT[[#This Row],[AUM]]-D2184</f>
        <v>-16081.149999976158</v>
      </c>
      <c r="G2185" s="11">
        <f>BT[[#This Row],[∆ AUM]]-BT[[#This Row],[effetto mercato]]</f>
        <v>97335.676691243832</v>
      </c>
    </row>
    <row r="2186" spans="1:7">
      <c r="A2186" s="4">
        <v>45182</v>
      </c>
      <c r="B2186">
        <v>-6.7599999999999993E-2</v>
      </c>
      <c r="C2186" s="6">
        <f>BT[[#This Row],[Variaz]]/100</f>
        <v>-6.7599999999999995E-4</v>
      </c>
      <c r="D2186" s="10">
        <f>AUM[[#This Row],[ Etica Obbligazionario Breve Termine]]</f>
        <v>333998748.19999999</v>
      </c>
      <c r="E2186" s="10">
        <f>D2185*BT[[#This Row],[Variazione percentuale]]</f>
        <v>-226822.78252504001</v>
      </c>
      <c r="F2186" s="11">
        <f>BT[[#This Row],[AUM]]-D2185</f>
        <v>-1537912.3400000334</v>
      </c>
      <c r="G2186" s="11">
        <f>BT[[#This Row],[∆ AUM]]-BT[[#This Row],[effetto mercato]]</f>
        <v>-1311089.5574749934</v>
      </c>
    </row>
    <row r="2187" spans="1:7">
      <c r="A2187" s="4">
        <v>45183</v>
      </c>
      <c r="B2187">
        <v>8.4599999999999995E-2</v>
      </c>
      <c r="C2187" s="6">
        <f>BT[[#This Row],[Variaz]]/100</f>
        <v>8.4599999999999996E-4</v>
      </c>
      <c r="D2187" s="10">
        <f>AUM[[#This Row],[ Etica Obbligazionario Breve Termine]]</f>
        <v>333996377.60000002</v>
      </c>
      <c r="E2187" s="10">
        <f>D2186*BT[[#This Row],[Variazione percentuale]]</f>
        <v>282562.94097719999</v>
      </c>
      <c r="F2187" s="11">
        <f>BT[[#This Row],[AUM]]-D2186</f>
        <v>-2370.5999999642372</v>
      </c>
      <c r="G2187" s="11">
        <f>BT[[#This Row],[∆ AUM]]-BT[[#This Row],[effetto mercato]]</f>
        <v>-284933.54097716423</v>
      </c>
    </row>
    <row r="2188" spans="1:7">
      <c r="A2188" s="4">
        <v>45184</v>
      </c>
      <c r="B2188">
        <v>-8.4500000000000006E-2</v>
      </c>
      <c r="C2188" s="6">
        <f>BT[[#This Row],[Variaz]]/100</f>
        <v>-8.4500000000000005E-4</v>
      </c>
      <c r="D2188" s="10">
        <f>AUM[[#This Row],[ Etica Obbligazionario Breve Termine]]</f>
        <v>333848974.33000004</v>
      </c>
      <c r="E2188" s="10">
        <f>D2187*BT[[#This Row],[Variazione percentuale]]</f>
        <v>-282226.93907200004</v>
      </c>
      <c r="F2188" s="11">
        <f>BT[[#This Row],[AUM]]-D2187</f>
        <v>-147403.26999998093</v>
      </c>
      <c r="G2188" s="11">
        <f>BT[[#This Row],[∆ AUM]]-BT[[#This Row],[effetto mercato]]</f>
        <v>134823.66907201911</v>
      </c>
    </row>
    <row r="2189" spans="1:7">
      <c r="A2189" s="4">
        <v>45187</v>
      </c>
      <c r="B2189">
        <v>-5.0799999999999998E-2</v>
      </c>
      <c r="C2189" s="6">
        <f>BT[[#This Row],[Variaz]]/100</f>
        <v>-5.0799999999999999E-4</v>
      </c>
      <c r="D2189" s="10">
        <f>AUM[[#This Row],[ Etica Obbligazionario Breve Termine]]</f>
        <v>333620749.30000001</v>
      </c>
      <c r="E2189" s="10">
        <f>D2188*BT[[#This Row],[Variazione percentuale]]</f>
        <v>-169595.27895964001</v>
      </c>
      <c r="F2189" s="11">
        <f>BT[[#This Row],[AUM]]-D2188</f>
        <v>-228225.03000003099</v>
      </c>
      <c r="G2189" s="11">
        <f>BT[[#This Row],[∆ AUM]]-BT[[#This Row],[effetto mercato]]</f>
        <v>-58629.751040390984</v>
      </c>
    </row>
    <row r="2190" spans="1:7">
      <c r="A2190" s="4">
        <v>45188</v>
      </c>
      <c r="B2190">
        <v>-1.6899999999999998E-2</v>
      </c>
      <c r="C2190" s="6">
        <f>BT[[#This Row],[Variaz]]/100</f>
        <v>-1.6899999999999999E-4</v>
      </c>
      <c r="D2190" s="10">
        <f>AUM[[#This Row],[ Etica Obbligazionario Breve Termine]]</f>
        <v>333762351.38999999</v>
      </c>
      <c r="E2190" s="10">
        <f>D2189*BT[[#This Row],[Variazione percentuale]]</f>
        <v>-56381.906631699996</v>
      </c>
      <c r="F2190" s="11">
        <f>BT[[#This Row],[AUM]]-D2189</f>
        <v>141602.08999997377</v>
      </c>
      <c r="G2190" s="11">
        <f>BT[[#This Row],[∆ AUM]]-BT[[#This Row],[effetto mercato]]</f>
        <v>197983.99663167377</v>
      </c>
    </row>
    <row r="2191" spans="1:7">
      <c r="A2191" s="4">
        <v>45189</v>
      </c>
      <c r="B2191">
        <v>5.0799999999999998E-2</v>
      </c>
      <c r="C2191" s="6">
        <f>BT[[#This Row],[Variaz]]/100</f>
        <v>5.0799999999999999E-4</v>
      </c>
      <c r="D2191" s="10">
        <f>AUM[[#This Row],[ Etica Obbligazionario Breve Termine]]</f>
        <v>334115056.48000002</v>
      </c>
      <c r="E2191" s="10">
        <f>D2190*BT[[#This Row],[Variazione percentuale]]</f>
        <v>169551.27450611998</v>
      </c>
      <c r="F2191" s="11">
        <f>BT[[#This Row],[AUM]]-D2190</f>
        <v>352705.09000003338</v>
      </c>
      <c r="G2191" s="11">
        <f>BT[[#This Row],[∆ AUM]]-BT[[#This Row],[effetto mercato]]</f>
        <v>183153.8154939134</v>
      </c>
    </row>
    <row r="2192" spans="1:7">
      <c r="A2192" s="4">
        <v>45190</v>
      </c>
      <c r="B2192">
        <v>0</v>
      </c>
      <c r="C2192" s="6">
        <f>BT[[#This Row],[Variaz]]/100</f>
        <v>0</v>
      </c>
      <c r="D2192" s="10">
        <f>AUM[[#This Row],[ Etica Obbligazionario Breve Termine]]</f>
        <v>333054398.63999999</v>
      </c>
      <c r="E2192" s="10">
        <f>D2191*BT[[#This Row],[Variazione percentuale]]</f>
        <v>0</v>
      </c>
      <c r="F2192" s="11">
        <f>BT[[#This Row],[AUM]]-D2191</f>
        <v>-1060657.8400000334</v>
      </c>
      <c r="G2192" s="11">
        <f>BT[[#This Row],[∆ AUM]]-BT[[#This Row],[effetto mercato]]</f>
        <v>-1060657.8400000334</v>
      </c>
    </row>
    <row r="2193" spans="1:7">
      <c r="A2193" s="4">
        <v>45191</v>
      </c>
      <c r="B2193">
        <v>1.6899999999999998E-2</v>
      </c>
      <c r="C2193" s="6">
        <f>BT[[#This Row],[Variaz]]/100</f>
        <v>1.6899999999999999E-4</v>
      </c>
      <c r="D2193" s="10">
        <f>AUM[[#This Row],[ Etica Obbligazionario Breve Termine]]</f>
        <v>332918634.41999996</v>
      </c>
      <c r="E2193" s="10">
        <f>D2192*BT[[#This Row],[Variazione percentuale]]</f>
        <v>56286.193370159992</v>
      </c>
      <c r="F2193" s="11">
        <f>BT[[#This Row],[AUM]]-D2192</f>
        <v>-135764.22000002861</v>
      </c>
      <c r="G2193" s="11">
        <f>BT[[#This Row],[∆ AUM]]-BT[[#This Row],[effetto mercato]]</f>
        <v>-192050.41337018862</v>
      </c>
    </row>
    <row r="2194" spans="1:7">
      <c r="A2194" s="4">
        <v>45194</v>
      </c>
      <c r="B2194">
        <v>0</v>
      </c>
      <c r="C2194" s="6">
        <f>BT[[#This Row],[Variaz]]/100</f>
        <v>0</v>
      </c>
      <c r="D2194" s="10">
        <f>AUM[[#This Row],[ Etica Obbligazionario Breve Termine]]</f>
        <v>332878349.26999998</v>
      </c>
      <c r="E2194" s="10">
        <f>D2193*BT[[#This Row],[Variazione percentuale]]</f>
        <v>0</v>
      </c>
      <c r="F2194" s="11">
        <f>BT[[#This Row],[AUM]]-D2193</f>
        <v>-40285.149999976158</v>
      </c>
      <c r="G2194" s="11">
        <f>BT[[#This Row],[∆ AUM]]-BT[[#This Row],[effetto mercato]]</f>
        <v>-40285.149999976158</v>
      </c>
    </row>
    <row r="2195" spans="1:7">
      <c r="A2195" s="4">
        <v>45195</v>
      </c>
      <c r="B2195">
        <v>-1.6899999999999998E-2</v>
      </c>
      <c r="C2195" s="6">
        <f>BT[[#This Row],[Variaz]]/100</f>
        <v>-1.6899999999999999E-4</v>
      </c>
      <c r="D2195" s="10">
        <f>AUM[[#This Row],[ Etica Obbligazionario Breve Termine]]</f>
        <v>332712215.25</v>
      </c>
      <c r="E2195" s="10">
        <f>D2194*BT[[#This Row],[Variazione percentuale]]</f>
        <v>-56256.441026629989</v>
      </c>
      <c r="F2195" s="11">
        <f>BT[[#This Row],[AUM]]-D2194</f>
        <v>-166134.01999998093</v>
      </c>
      <c r="G2195" s="11">
        <f>BT[[#This Row],[∆ AUM]]-BT[[#This Row],[effetto mercato]]</f>
        <v>-109877.57897335093</v>
      </c>
    </row>
    <row r="2196" spans="1:7">
      <c r="A2196" s="4">
        <v>45196</v>
      </c>
      <c r="B2196">
        <v>-3.39E-2</v>
      </c>
      <c r="C2196" s="6">
        <f>BT[[#This Row],[Variaz]]/100</f>
        <v>-3.39E-4</v>
      </c>
      <c r="D2196" s="10">
        <f>AUM[[#This Row],[ Etica Obbligazionario Breve Termine]]</f>
        <v>332583539.72000003</v>
      </c>
      <c r="E2196" s="10">
        <f>D2195*BT[[#This Row],[Variazione percentuale]]</f>
        <v>-112789.44096974999</v>
      </c>
      <c r="F2196" s="11">
        <f>BT[[#This Row],[AUM]]-D2195</f>
        <v>-128675.52999997139</v>
      </c>
      <c r="G2196" s="11">
        <f>BT[[#This Row],[∆ AUM]]-BT[[#This Row],[effetto mercato]]</f>
        <v>-15886.089030221396</v>
      </c>
    </row>
    <row r="2197" spans="1:7">
      <c r="A2197" s="4">
        <v>45197</v>
      </c>
      <c r="B2197">
        <v>-5.0799999999999998E-2</v>
      </c>
      <c r="C2197" s="6">
        <f>BT[[#This Row],[Variaz]]/100</f>
        <v>-5.0799999999999999E-4</v>
      </c>
      <c r="D2197" s="10">
        <f>AUM[[#This Row],[ Etica Obbligazionario Breve Termine]]</f>
        <v>331982519.55000001</v>
      </c>
      <c r="E2197" s="10">
        <f>D2196*BT[[#This Row],[Variazione percentuale]]</f>
        <v>-168952.43817776002</v>
      </c>
      <c r="F2197" s="11">
        <f>BT[[#This Row],[AUM]]-D2196</f>
        <v>-601020.17000001669</v>
      </c>
      <c r="G2197" s="11">
        <f>BT[[#This Row],[∆ AUM]]-BT[[#This Row],[effetto mercato]]</f>
        <v>-432067.7318222567</v>
      </c>
    </row>
    <row r="2198" spans="1:7">
      <c r="A2198" s="4">
        <v>45198</v>
      </c>
      <c r="B2198">
        <v>0.13550000000000001</v>
      </c>
      <c r="C2198" s="6">
        <f>BT[[#This Row],[Variaz]]/100</f>
        <v>1.3550000000000001E-3</v>
      </c>
      <c r="D2198" s="10">
        <f>AUM[[#This Row],[ Etica Obbligazionario Breve Termine]]</f>
        <v>332870855.61000001</v>
      </c>
      <c r="E2198" s="10">
        <f>D2197*BT[[#This Row],[Variazione percentuale]]</f>
        <v>449836.31399025006</v>
      </c>
      <c r="F2198" s="11">
        <f>BT[[#This Row],[AUM]]-D2197</f>
        <v>888336.06000000238</v>
      </c>
      <c r="G2198" s="11">
        <f>BT[[#This Row],[∆ AUM]]-BT[[#This Row],[effetto mercato]]</f>
        <v>438499.74600975233</v>
      </c>
    </row>
    <row r="2199" spans="1:7">
      <c r="A2199" s="4">
        <v>45201</v>
      </c>
      <c r="B2199">
        <v>-1.6899999999999998E-2</v>
      </c>
      <c r="C2199" s="6">
        <f>BT[[#This Row],[Variaz]]/100</f>
        <v>-1.6899999999999999E-4</v>
      </c>
      <c r="D2199" s="10">
        <f>AUM[[#This Row],[ Etica Obbligazionario Breve Termine]]</f>
        <v>332814150.75999999</v>
      </c>
      <c r="E2199" s="10">
        <f>D2198*BT[[#This Row],[Variazione percentuale]]</f>
        <v>-56255.174598090001</v>
      </c>
      <c r="F2199" s="11">
        <f>BT[[#This Row],[AUM]]-D2198</f>
        <v>-56704.850000023842</v>
      </c>
      <c r="G2199" s="11">
        <f>BT[[#This Row],[∆ AUM]]-BT[[#This Row],[effetto mercato]]</f>
        <v>-449.67540193384048</v>
      </c>
    </row>
    <row r="2200" spans="1:7">
      <c r="A2200" s="4">
        <v>45202</v>
      </c>
      <c r="B2200">
        <v>0</v>
      </c>
      <c r="C2200" s="6">
        <f>BT[[#This Row],[Variaz]]/100</f>
        <v>0</v>
      </c>
      <c r="D2200" s="10">
        <f>AUM[[#This Row],[ Etica Obbligazionario Breve Termine]]</f>
        <v>332857155.62</v>
      </c>
      <c r="E2200" s="10">
        <f>D2199*BT[[#This Row],[Variazione percentuale]]</f>
        <v>0</v>
      </c>
      <c r="F2200" s="11">
        <f>BT[[#This Row],[AUM]]-D2199</f>
        <v>43004.860000014305</v>
      </c>
      <c r="G2200" s="11">
        <f>BT[[#This Row],[∆ AUM]]-BT[[#This Row],[effetto mercato]]</f>
        <v>43004.860000014305</v>
      </c>
    </row>
    <row r="2201" spans="1:7">
      <c r="A2201" s="4">
        <v>45203</v>
      </c>
      <c r="B2201">
        <v>5.0799999999999998E-2</v>
      </c>
      <c r="C2201" s="6">
        <f>BT[[#This Row],[Variaz]]/100</f>
        <v>5.0799999999999999E-4</v>
      </c>
      <c r="D2201" s="10">
        <f>AUM[[#This Row],[ Etica Obbligazionario Breve Termine]]</f>
        <v>332894553.97000003</v>
      </c>
      <c r="E2201" s="10">
        <f>D2200*BT[[#This Row],[Variazione percentuale]]</f>
        <v>169091.43505495999</v>
      </c>
      <c r="F2201" s="11">
        <f>BT[[#This Row],[AUM]]-D2200</f>
        <v>37398.350000023842</v>
      </c>
      <c r="G2201" s="11">
        <f>BT[[#This Row],[∆ AUM]]-BT[[#This Row],[effetto mercato]]</f>
        <v>-131693.08505493615</v>
      </c>
    </row>
    <row r="2202" spans="1:7">
      <c r="A2202" s="4">
        <v>45204</v>
      </c>
      <c r="B2202">
        <v>5.0700000000000002E-2</v>
      </c>
      <c r="C2202" s="6">
        <f>BT[[#This Row],[Variaz]]/100</f>
        <v>5.0700000000000007E-4</v>
      </c>
      <c r="D2202" s="10">
        <f>AUM[[#This Row],[ Etica Obbligazionario Breve Termine]]</f>
        <v>332660410.36000001</v>
      </c>
      <c r="E2202" s="10">
        <f>D2201*BT[[#This Row],[Variazione percentuale]]</f>
        <v>168777.53886279004</v>
      </c>
      <c r="F2202" s="11">
        <f>BT[[#This Row],[AUM]]-D2201</f>
        <v>-234143.61000001431</v>
      </c>
      <c r="G2202" s="11">
        <f>BT[[#This Row],[∆ AUM]]-BT[[#This Row],[effetto mercato]]</f>
        <v>-402921.14886280434</v>
      </c>
    </row>
    <row r="2203" spans="1:7">
      <c r="A2203" s="4">
        <v>45205</v>
      </c>
      <c r="B2203">
        <v>1.6899999999999998E-2</v>
      </c>
      <c r="C2203" s="6">
        <f>BT[[#This Row],[Variaz]]/100</f>
        <v>1.6899999999999999E-4</v>
      </c>
      <c r="D2203" s="10">
        <f>AUM[[#This Row],[ Etica Obbligazionario Breve Termine]]</f>
        <v>332993487.98000002</v>
      </c>
      <c r="E2203" s="10">
        <f>D2202*BT[[#This Row],[Variazione percentuale]]</f>
        <v>56219.609350840001</v>
      </c>
      <c r="F2203" s="11">
        <f>BT[[#This Row],[AUM]]-D2202</f>
        <v>333077.62000000477</v>
      </c>
      <c r="G2203" s="11">
        <f>BT[[#This Row],[∆ AUM]]-BT[[#This Row],[effetto mercato]]</f>
        <v>276858.01064916479</v>
      </c>
    </row>
    <row r="2204" spans="1:7">
      <c r="A2204" s="4">
        <v>45208</v>
      </c>
      <c r="B2204">
        <v>8.4500000000000006E-2</v>
      </c>
      <c r="C2204" s="6">
        <f>BT[[#This Row],[Variaz]]/100</f>
        <v>8.4500000000000005E-4</v>
      </c>
      <c r="D2204" s="10">
        <f>AUM[[#This Row],[ Etica Obbligazionario Breve Termine]]</f>
        <v>333100965.69999999</v>
      </c>
      <c r="E2204" s="10">
        <f>D2203*BT[[#This Row],[Variazione percentuale]]</f>
        <v>281379.49734310003</v>
      </c>
      <c r="F2204" s="11">
        <f>BT[[#This Row],[AUM]]-D2203</f>
        <v>107477.71999996901</v>
      </c>
      <c r="G2204" s="11">
        <f>BT[[#This Row],[∆ AUM]]-BT[[#This Row],[effetto mercato]]</f>
        <v>-173901.77734313102</v>
      </c>
    </row>
    <row r="2205" spans="1:7">
      <c r="A2205" s="4">
        <v>45209</v>
      </c>
      <c r="B2205">
        <v>3.3799999999999997E-2</v>
      </c>
      <c r="C2205" s="6">
        <f>BT[[#This Row],[Variaz]]/100</f>
        <v>3.3799999999999998E-4</v>
      </c>
      <c r="D2205" s="10">
        <f>AUM[[#This Row],[ Etica Obbligazionario Breve Termine]]</f>
        <v>333199014.42000002</v>
      </c>
      <c r="E2205" s="10">
        <f>D2204*BT[[#This Row],[Variazione percentuale]]</f>
        <v>112588.12640659999</v>
      </c>
      <c r="F2205" s="11">
        <f>BT[[#This Row],[AUM]]-D2204</f>
        <v>98048.72000002861</v>
      </c>
      <c r="G2205" s="11">
        <f>BT[[#This Row],[∆ AUM]]-BT[[#This Row],[effetto mercato]]</f>
        <v>-14539.406406571376</v>
      </c>
    </row>
    <row r="2206" spans="1:7">
      <c r="A2206" s="4">
        <v>45210</v>
      </c>
      <c r="B2206">
        <v>-3.3799999999999997E-2</v>
      </c>
      <c r="C2206" s="6">
        <f>BT[[#This Row],[Variaz]]/100</f>
        <v>-3.3799999999999998E-4</v>
      </c>
      <c r="D2206" s="10">
        <f>AUM[[#This Row],[ Etica Obbligazionario Breve Termine]]</f>
        <v>333387056.06999999</v>
      </c>
      <c r="E2206" s="10">
        <f>D2205*BT[[#This Row],[Variazione percentuale]]</f>
        <v>-112621.26687395999</v>
      </c>
      <c r="F2206" s="11">
        <f>BT[[#This Row],[AUM]]-D2205</f>
        <v>188041.64999997616</v>
      </c>
      <c r="G2206" s="11">
        <f>BT[[#This Row],[∆ AUM]]-BT[[#This Row],[effetto mercato]]</f>
        <v>300662.91687393613</v>
      </c>
    </row>
    <row r="2207" spans="1:7">
      <c r="A2207" s="4">
        <v>45211</v>
      </c>
      <c r="B2207">
        <v>-3.3799999999999997E-2</v>
      </c>
      <c r="C2207" s="6">
        <f>BT[[#This Row],[Variaz]]/100</f>
        <v>-3.3799999999999998E-4</v>
      </c>
      <c r="D2207" s="10">
        <f>AUM[[#This Row],[ Etica Obbligazionario Breve Termine]]</f>
        <v>332924603.04000002</v>
      </c>
      <c r="E2207" s="10">
        <f>D2206*BT[[#This Row],[Variazione percentuale]]</f>
        <v>-112684.82495165999</v>
      </c>
      <c r="F2207" s="11">
        <f>BT[[#This Row],[AUM]]-D2206</f>
        <v>-462453.02999997139</v>
      </c>
      <c r="G2207" s="11">
        <f>BT[[#This Row],[∆ AUM]]-BT[[#This Row],[effetto mercato]]</f>
        <v>-349768.20504831139</v>
      </c>
    </row>
    <row r="2208" spans="1:7">
      <c r="A2208" s="4">
        <v>45212</v>
      </c>
      <c r="B2208">
        <v>0</v>
      </c>
      <c r="C2208" s="6">
        <f>BT[[#This Row],[Variaz]]/100</f>
        <v>0</v>
      </c>
      <c r="D2208" s="10">
        <f>AUM[[#This Row],[ Etica Obbligazionario Breve Termine]]</f>
        <v>333338948.57999998</v>
      </c>
      <c r="E2208" s="10">
        <f>D2207*BT[[#This Row],[Variazione percentuale]]</f>
        <v>0</v>
      </c>
      <c r="F2208" s="11">
        <f>BT[[#This Row],[AUM]]-D2207</f>
        <v>414345.53999996185</v>
      </c>
      <c r="G2208" s="11">
        <f>BT[[#This Row],[∆ AUM]]-BT[[#This Row],[effetto mercato]]</f>
        <v>414345.53999996185</v>
      </c>
    </row>
    <row r="2209" spans="1:7">
      <c r="A2209" s="4">
        <v>45215</v>
      </c>
      <c r="B2209">
        <v>1.6899999999999998E-2</v>
      </c>
      <c r="C2209" s="6">
        <f>BT[[#This Row],[Variaz]]/100</f>
        <v>1.6899999999999999E-4</v>
      </c>
      <c r="D2209" s="10">
        <f>AUM[[#This Row],[ Etica Obbligazionario Breve Termine]]</f>
        <v>333753354.17000002</v>
      </c>
      <c r="E2209" s="10">
        <f>D2208*BT[[#This Row],[Variazione percentuale]]</f>
        <v>56334.282310019997</v>
      </c>
      <c r="F2209" s="11">
        <f>BT[[#This Row],[AUM]]-D2208</f>
        <v>414405.59000003338</v>
      </c>
      <c r="G2209" s="11">
        <f>BT[[#This Row],[∆ AUM]]-BT[[#This Row],[effetto mercato]]</f>
        <v>358071.30769001337</v>
      </c>
    </row>
    <row r="2210" spans="1:7">
      <c r="A2210" s="4">
        <v>45216</v>
      </c>
      <c r="B2210">
        <v>-0.1013</v>
      </c>
      <c r="C2210" s="6">
        <f>BT[[#This Row],[Variaz]]/100</f>
        <v>-1.013E-3</v>
      </c>
      <c r="D2210" s="10">
        <f>AUM[[#This Row],[ Etica Obbligazionario Breve Termine]]</f>
        <v>333480158.68000001</v>
      </c>
      <c r="E2210" s="10">
        <f>D2209*BT[[#This Row],[Variazione percentuale]]</f>
        <v>-338092.14777421003</v>
      </c>
      <c r="F2210" s="11">
        <f>BT[[#This Row],[AUM]]-D2209</f>
        <v>-273195.49000000954</v>
      </c>
      <c r="G2210" s="11">
        <f>BT[[#This Row],[∆ AUM]]-BT[[#This Row],[effetto mercato]]</f>
        <v>64896.657774200488</v>
      </c>
    </row>
    <row r="2211" spans="1:7">
      <c r="A2211" s="4">
        <v>45217</v>
      </c>
      <c r="B2211">
        <v>-3.3799999999999997E-2</v>
      </c>
      <c r="C2211" s="6">
        <f>BT[[#This Row],[Variaz]]/100</f>
        <v>-3.3799999999999998E-4</v>
      </c>
      <c r="D2211" s="10">
        <f>AUM[[#This Row],[ Etica Obbligazionario Breve Termine]]</f>
        <v>333614154.35000002</v>
      </c>
      <c r="E2211" s="10">
        <f>D2210*BT[[#This Row],[Variazione percentuale]]</f>
        <v>-112716.29363383999</v>
      </c>
      <c r="F2211" s="11">
        <f>BT[[#This Row],[AUM]]-D2210</f>
        <v>133995.67000001669</v>
      </c>
      <c r="G2211" s="11">
        <f>BT[[#This Row],[∆ AUM]]-BT[[#This Row],[effetto mercato]]</f>
        <v>246711.96363385668</v>
      </c>
    </row>
    <row r="2212" spans="1:7">
      <c r="A2212" s="4">
        <v>45218</v>
      </c>
      <c r="B2212">
        <v>5.0700000000000002E-2</v>
      </c>
      <c r="C2212" s="6">
        <f>BT[[#This Row],[Variaz]]/100</f>
        <v>5.0700000000000007E-4</v>
      </c>
      <c r="D2212" s="10">
        <f>AUM[[#This Row],[ Etica Obbligazionario Breve Termine]]</f>
        <v>333358185.63</v>
      </c>
      <c r="E2212" s="10">
        <f>D2211*BT[[#This Row],[Variazione percentuale]]</f>
        <v>169142.37625545004</v>
      </c>
      <c r="F2212" s="11">
        <f>BT[[#This Row],[AUM]]-D2211</f>
        <v>-255968.72000002861</v>
      </c>
      <c r="G2212" s="11">
        <f>BT[[#This Row],[∆ AUM]]-BT[[#This Row],[effetto mercato]]</f>
        <v>-425111.09625547868</v>
      </c>
    </row>
    <row r="2213" spans="1:7">
      <c r="A2213" s="4">
        <v>45219</v>
      </c>
      <c r="B2213">
        <v>6.7599999999999993E-2</v>
      </c>
      <c r="C2213" s="6">
        <f>BT[[#This Row],[Variaz]]/100</f>
        <v>6.7599999999999995E-4</v>
      </c>
      <c r="D2213" s="10">
        <f>AUM[[#This Row],[ Etica Obbligazionario Breve Termine]]</f>
        <v>333709141.07999998</v>
      </c>
      <c r="E2213" s="10">
        <f>D2212*BT[[#This Row],[Variazione percentuale]]</f>
        <v>225350.13348587998</v>
      </c>
      <c r="F2213" s="11">
        <f>BT[[#This Row],[AUM]]-D2212</f>
        <v>350955.44999998808</v>
      </c>
      <c r="G2213" s="11">
        <f>BT[[#This Row],[∆ AUM]]-BT[[#This Row],[effetto mercato]]</f>
        <v>125605.3165141081</v>
      </c>
    </row>
    <row r="2214" spans="1:7">
      <c r="A2214" s="4">
        <v>45222</v>
      </c>
      <c r="B2214">
        <v>3.3799999999999997E-2</v>
      </c>
      <c r="C2214" s="6">
        <f>BT[[#This Row],[Variaz]]/100</f>
        <v>3.3799999999999998E-4</v>
      </c>
      <c r="D2214" s="10">
        <f>AUM[[#This Row],[ Etica Obbligazionario Breve Termine]]</f>
        <v>334511830.48000002</v>
      </c>
      <c r="E2214" s="10">
        <f>D2213*BT[[#This Row],[Variazione percentuale]]</f>
        <v>112793.68968503999</v>
      </c>
      <c r="F2214" s="11">
        <f>BT[[#This Row],[AUM]]-D2213</f>
        <v>802689.40000003576</v>
      </c>
      <c r="G2214" s="11">
        <f>BT[[#This Row],[∆ AUM]]-BT[[#This Row],[effetto mercato]]</f>
        <v>689895.71031499573</v>
      </c>
    </row>
    <row r="2215" spans="1:7">
      <c r="A2215" s="4">
        <v>45223</v>
      </c>
      <c r="B2215">
        <v>3.3799999999999997E-2</v>
      </c>
      <c r="C2215" s="6">
        <f>BT[[#This Row],[Variaz]]/100</f>
        <v>3.3799999999999998E-4</v>
      </c>
      <c r="D2215" s="10">
        <f>AUM[[#This Row],[ Etica Obbligazionario Breve Termine]]</f>
        <v>335163470.07999998</v>
      </c>
      <c r="E2215" s="10">
        <f>D2214*BT[[#This Row],[Variazione percentuale]]</f>
        <v>113064.99870224</v>
      </c>
      <c r="F2215" s="11">
        <f>BT[[#This Row],[AUM]]-D2214</f>
        <v>651639.59999996424</v>
      </c>
      <c r="G2215" s="11">
        <f>BT[[#This Row],[∆ AUM]]-BT[[#This Row],[effetto mercato]]</f>
        <v>538574.60129772429</v>
      </c>
    </row>
    <row r="2216" spans="1:7">
      <c r="A2216" s="4">
        <v>45224</v>
      </c>
      <c r="B2216">
        <v>-3.3799999999999997E-2</v>
      </c>
      <c r="C2216" s="6">
        <f>BT[[#This Row],[Variaz]]/100</f>
        <v>-3.3799999999999998E-4</v>
      </c>
      <c r="D2216" s="10">
        <f>AUM[[#This Row],[ Etica Obbligazionario Breve Termine]]</f>
        <v>335394275.68000001</v>
      </c>
      <c r="E2216" s="10">
        <f>D2215*BT[[#This Row],[Variazione percentuale]]</f>
        <v>-113285.25288703998</v>
      </c>
      <c r="F2216" s="11">
        <f>BT[[#This Row],[AUM]]-D2215</f>
        <v>230805.60000002384</v>
      </c>
      <c r="G2216" s="11">
        <f>BT[[#This Row],[∆ AUM]]-BT[[#This Row],[effetto mercato]]</f>
        <v>344090.85288706381</v>
      </c>
    </row>
    <row r="2217" spans="1:7">
      <c r="A2217" s="4">
        <v>45225</v>
      </c>
      <c r="B2217">
        <v>0.1013</v>
      </c>
      <c r="C2217" s="6">
        <f>BT[[#This Row],[Variaz]]/100</f>
        <v>1.013E-3</v>
      </c>
      <c r="D2217" s="10">
        <f>AUM[[#This Row],[ Etica Obbligazionario Breve Termine]]</f>
        <v>335484778.66999996</v>
      </c>
      <c r="E2217" s="10">
        <f>D2216*BT[[#This Row],[Variazione percentuale]]</f>
        <v>339754.40126384003</v>
      </c>
      <c r="F2217" s="11">
        <f>BT[[#This Row],[AUM]]-D2216</f>
        <v>90502.989999949932</v>
      </c>
      <c r="G2217" s="11">
        <f>BT[[#This Row],[∆ AUM]]-BT[[#This Row],[effetto mercato]]</f>
        <v>-249251.4112638901</v>
      </c>
    </row>
    <row r="2218" spans="1:7">
      <c r="A2218" s="4">
        <v>45226</v>
      </c>
      <c r="B2218">
        <v>5.0599999999999999E-2</v>
      </c>
      <c r="C2218" s="6">
        <f>BT[[#This Row],[Variaz]]/100</f>
        <v>5.0599999999999994E-4</v>
      </c>
      <c r="D2218" s="10">
        <f>AUM[[#This Row],[ Etica Obbligazionario Breve Termine]]</f>
        <v>335872190.58000004</v>
      </c>
      <c r="E2218" s="10">
        <f>D2217*BT[[#This Row],[Variazione percentuale]]</f>
        <v>169755.29800701997</v>
      </c>
      <c r="F2218" s="11">
        <f>BT[[#This Row],[AUM]]-D2217</f>
        <v>387411.91000008583</v>
      </c>
      <c r="G2218" s="11">
        <f>BT[[#This Row],[∆ AUM]]-BT[[#This Row],[effetto mercato]]</f>
        <v>217656.61199306586</v>
      </c>
    </row>
    <row r="2219" spans="1:7">
      <c r="A2219" s="4">
        <v>45229</v>
      </c>
      <c r="B2219">
        <v>6.7400000000000002E-2</v>
      </c>
      <c r="C2219" s="6">
        <f>BT[[#This Row],[Variaz]]/100</f>
        <v>6.7400000000000001E-4</v>
      </c>
      <c r="D2219" s="10">
        <f>AUM[[#This Row],[ Etica Obbligazionario Breve Termine]]</f>
        <v>336448185.50999999</v>
      </c>
      <c r="E2219" s="10">
        <f>D2218*BT[[#This Row],[Variazione percentuale]]</f>
        <v>226377.85645092002</v>
      </c>
      <c r="F2219" s="11">
        <f>BT[[#This Row],[AUM]]-D2218</f>
        <v>575994.92999994755</v>
      </c>
      <c r="G2219" s="11">
        <f>BT[[#This Row],[∆ AUM]]-BT[[#This Row],[effetto mercato]]</f>
        <v>349617.07354902755</v>
      </c>
    </row>
    <row r="2220" spans="1:7">
      <c r="A2220" s="4">
        <v>45230</v>
      </c>
      <c r="B2220">
        <v>1.6799999999999999E-2</v>
      </c>
      <c r="C2220" s="6">
        <f>BT[[#This Row],[Variaz]]/100</f>
        <v>1.6799999999999999E-4</v>
      </c>
      <c r="D2220" s="10">
        <f>AUM[[#This Row],[ Etica Obbligazionario Breve Termine]]</f>
        <v>336525918.88999999</v>
      </c>
      <c r="E2220" s="10">
        <f>D2219*BT[[#This Row],[Variazione percentuale]]</f>
        <v>56523.295165679992</v>
      </c>
      <c r="F2220" s="11">
        <f>BT[[#This Row],[AUM]]-D2219</f>
        <v>77733.379999995232</v>
      </c>
      <c r="G2220" s="11">
        <f>BT[[#This Row],[∆ AUM]]-BT[[#This Row],[effetto mercato]]</f>
        <v>21210.084834315239</v>
      </c>
    </row>
    <row r="2221" spans="1:7">
      <c r="A2221" s="4">
        <v>45232</v>
      </c>
      <c r="B2221">
        <v>0.1011</v>
      </c>
      <c r="C2221" s="6">
        <f>BT[[#This Row],[Variaz]]/100</f>
        <v>1.011E-3</v>
      </c>
      <c r="D2221" s="10">
        <f>AUM[[#This Row],[ Etica Obbligazionario Breve Termine]]</f>
        <v>336743244.43000001</v>
      </c>
      <c r="E2221" s="10">
        <f>D2220*BT[[#This Row],[Variazione percentuale]]</f>
        <v>340227.70399779</v>
      </c>
      <c r="F2221" s="11">
        <f>BT[[#This Row],[AUM]]-D2220</f>
        <v>217325.54000002146</v>
      </c>
      <c r="G2221" s="11">
        <f>BT[[#This Row],[∆ AUM]]-BT[[#This Row],[effetto mercato]]</f>
        <v>-122902.16399776854</v>
      </c>
    </row>
    <row r="2222" spans="1:7">
      <c r="A2222" s="4">
        <v>45233</v>
      </c>
      <c r="B2222">
        <v>6.7299999999999999E-2</v>
      </c>
      <c r="C2222" s="6">
        <f>BT[[#This Row],[Variaz]]/100</f>
        <v>6.7299999999999999E-4</v>
      </c>
      <c r="D2222" s="10">
        <f>AUM[[#This Row],[ Etica Obbligazionario Breve Termine]]</f>
        <v>336781289.24000001</v>
      </c>
      <c r="E2222" s="10">
        <f>D2221*BT[[#This Row],[Variazione percentuale]]</f>
        <v>226628.20350139</v>
      </c>
      <c r="F2222" s="11">
        <f>BT[[#This Row],[AUM]]-D2221</f>
        <v>38044.810000002384</v>
      </c>
      <c r="G2222" s="11">
        <f>BT[[#This Row],[∆ AUM]]-BT[[#This Row],[effetto mercato]]</f>
        <v>-188583.39350138762</v>
      </c>
    </row>
    <row r="2223" spans="1:7">
      <c r="A2223" s="4">
        <v>45236</v>
      </c>
      <c r="B2223">
        <v>-8.4099999999999994E-2</v>
      </c>
      <c r="C2223" s="6">
        <f>BT[[#This Row],[Variaz]]/100</f>
        <v>-8.4099999999999995E-4</v>
      </c>
      <c r="D2223" s="10">
        <f>AUM[[#This Row],[ Etica Obbligazionario Breve Termine]]</f>
        <v>336713707.06999999</v>
      </c>
      <c r="E2223" s="10">
        <f>D2222*BT[[#This Row],[Variazione percentuale]]</f>
        <v>-283233.06425083999</v>
      </c>
      <c r="F2223" s="11">
        <f>BT[[#This Row],[AUM]]-D2222</f>
        <v>-67582.170000016689</v>
      </c>
      <c r="G2223" s="11">
        <f>BT[[#This Row],[∆ AUM]]-BT[[#This Row],[effetto mercato]]</f>
        <v>215650.8942508233</v>
      </c>
    </row>
    <row r="2224" spans="1:7">
      <c r="A2224" s="4">
        <v>45237</v>
      </c>
      <c r="B2224">
        <v>5.0500000000000003E-2</v>
      </c>
      <c r="C2224" s="6">
        <f>BT[[#This Row],[Variaz]]/100</f>
        <v>5.0500000000000002E-4</v>
      </c>
      <c r="D2224" s="10">
        <f>AUM[[#This Row],[ Etica Obbligazionario Breve Termine]]</f>
        <v>337439190.38</v>
      </c>
      <c r="E2224" s="10">
        <f>D2223*BT[[#This Row],[Variazione percentuale]]</f>
        <v>170040.42207035</v>
      </c>
      <c r="F2224" s="11">
        <f>BT[[#This Row],[AUM]]-D2223</f>
        <v>725483.31000000238</v>
      </c>
      <c r="G2224" s="11">
        <f>BT[[#This Row],[∆ AUM]]-BT[[#This Row],[effetto mercato]]</f>
        <v>555442.88792965235</v>
      </c>
    </row>
    <row r="2225" spans="1:7">
      <c r="A2225" s="4">
        <v>45238</v>
      </c>
      <c r="B2225">
        <v>1.6799999999999999E-2</v>
      </c>
      <c r="C2225" s="6">
        <f>BT[[#This Row],[Variaz]]/100</f>
        <v>1.6799999999999999E-4</v>
      </c>
      <c r="D2225" s="10">
        <f>AUM[[#This Row],[ Etica Obbligazionario Breve Termine]]</f>
        <v>337421716.34000003</v>
      </c>
      <c r="E2225" s="10">
        <f>D2224*BT[[#This Row],[Variazione percentuale]]</f>
        <v>56689.783983839996</v>
      </c>
      <c r="F2225" s="11">
        <f>BT[[#This Row],[AUM]]-D2224</f>
        <v>-17474.039999961853</v>
      </c>
      <c r="G2225" s="11">
        <f>BT[[#This Row],[∆ AUM]]-BT[[#This Row],[effetto mercato]]</f>
        <v>-74163.823983801849</v>
      </c>
    </row>
    <row r="2226" spans="1:7">
      <c r="A2226" s="4">
        <v>45239</v>
      </c>
      <c r="B2226">
        <v>0</v>
      </c>
      <c r="C2226" s="6">
        <f>BT[[#This Row],[Variaz]]/100</f>
        <v>0</v>
      </c>
      <c r="D2226" s="10">
        <f>AUM[[#This Row],[ Etica Obbligazionario Breve Termine]]</f>
        <v>337612954.81999999</v>
      </c>
      <c r="E2226" s="10">
        <f>D2225*BT[[#This Row],[Variazione percentuale]]</f>
        <v>0</v>
      </c>
      <c r="F2226" s="11">
        <f>BT[[#This Row],[AUM]]-D2225</f>
        <v>191238.47999995947</v>
      </c>
      <c r="G2226" s="11">
        <f>BT[[#This Row],[∆ AUM]]-BT[[#This Row],[effetto mercato]]</f>
        <v>191238.47999995947</v>
      </c>
    </row>
    <row r="2227" spans="1:7">
      <c r="A2227" s="4">
        <v>45240</v>
      </c>
      <c r="B2227">
        <v>-8.4099999999999994E-2</v>
      </c>
      <c r="C2227" s="6">
        <f>BT[[#This Row],[Variaz]]/100</f>
        <v>-8.4099999999999995E-4</v>
      </c>
      <c r="D2227" s="10">
        <f>AUM[[#This Row],[ Etica Obbligazionario Breve Termine]]</f>
        <v>337333900.18000001</v>
      </c>
      <c r="E2227" s="10">
        <f>D2226*BT[[#This Row],[Variazione percentuale]]</f>
        <v>-283932.49500361999</v>
      </c>
      <c r="F2227" s="11">
        <f>BT[[#This Row],[AUM]]-D2226</f>
        <v>-279054.63999998569</v>
      </c>
      <c r="G2227" s="11">
        <f>BT[[#This Row],[∆ AUM]]-BT[[#This Row],[effetto mercato]]</f>
        <v>4877.8550036342931</v>
      </c>
    </row>
    <row r="2228" spans="1:7">
      <c r="A2228" s="4">
        <v>45243</v>
      </c>
      <c r="B2228">
        <v>1.6799999999999999E-2</v>
      </c>
      <c r="C2228" s="6">
        <f>BT[[#This Row],[Variaz]]/100</f>
        <v>1.6799999999999999E-4</v>
      </c>
      <c r="D2228" s="10">
        <f>AUM[[#This Row],[ Etica Obbligazionario Breve Termine]]</f>
        <v>337795993.08999997</v>
      </c>
      <c r="E2228" s="10">
        <f>D2227*BT[[#This Row],[Variazione percentuale]]</f>
        <v>56672.095230239996</v>
      </c>
      <c r="F2228" s="11">
        <f>BT[[#This Row],[AUM]]-D2227</f>
        <v>462092.90999996662</v>
      </c>
      <c r="G2228" s="11">
        <f>BT[[#This Row],[∆ AUM]]-BT[[#This Row],[effetto mercato]]</f>
        <v>405420.8147697266</v>
      </c>
    </row>
    <row r="2229" spans="1:7">
      <c r="A2229" s="4">
        <v>45244</v>
      </c>
      <c r="B2229">
        <v>0.16830000000000001</v>
      </c>
      <c r="C2229" s="6">
        <f>BT[[#This Row],[Variaz]]/100</f>
        <v>1.683E-3</v>
      </c>
      <c r="D2229" s="10">
        <f>AUM[[#This Row],[ Etica Obbligazionario Breve Termine]]</f>
        <v>337973702.89999998</v>
      </c>
      <c r="E2229" s="10">
        <f>D2228*BT[[#This Row],[Variazione percentuale]]</f>
        <v>568510.65637046995</v>
      </c>
      <c r="F2229" s="11">
        <f>BT[[#This Row],[AUM]]-D2228</f>
        <v>177709.81000000238</v>
      </c>
      <c r="G2229" s="11">
        <f>BT[[#This Row],[∆ AUM]]-BT[[#This Row],[effetto mercato]]</f>
        <v>-390800.84637046757</v>
      </c>
    </row>
    <row r="2230" spans="1:7">
      <c r="A2230" s="4">
        <v>45245</v>
      </c>
      <c r="B2230">
        <v>-1.6799999999999999E-2</v>
      </c>
      <c r="C2230" s="6">
        <f>BT[[#This Row],[Variaz]]/100</f>
        <v>-1.6799999999999999E-4</v>
      </c>
      <c r="D2230" s="10">
        <f>AUM[[#This Row],[ Etica Obbligazionario Breve Termine]]</f>
        <v>338203439.5</v>
      </c>
      <c r="E2230" s="10">
        <f>D2229*BT[[#This Row],[Variazione percentuale]]</f>
        <v>-56779.582087199989</v>
      </c>
      <c r="F2230" s="11">
        <f>BT[[#This Row],[AUM]]-D2229</f>
        <v>229736.60000002384</v>
      </c>
      <c r="G2230" s="11">
        <f>BT[[#This Row],[∆ AUM]]-BT[[#This Row],[effetto mercato]]</f>
        <v>286516.18208722386</v>
      </c>
    </row>
    <row r="2231" spans="1:7">
      <c r="A2231" s="4">
        <v>45246</v>
      </c>
      <c r="B2231">
        <v>0.1176</v>
      </c>
      <c r="C2231" s="6">
        <f>BT[[#This Row],[Variaz]]/100</f>
        <v>1.176E-3</v>
      </c>
      <c r="D2231" s="10">
        <f>AUM[[#This Row],[ Etica Obbligazionario Breve Termine]]</f>
        <v>338597764.45000005</v>
      </c>
      <c r="E2231" s="10">
        <f>D2230*BT[[#This Row],[Variazione percentuale]]</f>
        <v>397727.24485199997</v>
      </c>
      <c r="F2231" s="11">
        <f>BT[[#This Row],[AUM]]-D2230</f>
        <v>394324.95000004768</v>
      </c>
      <c r="G2231" s="11">
        <f>BT[[#This Row],[∆ AUM]]-BT[[#This Row],[effetto mercato]]</f>
        <v>-3402.2948519522906</v>
      </c>
    </row>
    <row r="2232" spans="1:7">
      <c r="A2232" s="4">
        <v>45247</v>
      </c>
      <c r="B2232">
        <v>-1.6799999999999999E-2</v>
      </c>
      <c r="C2232" s="6">
        <f>BT[[#This Row],[Variaz]]/100</f>
        <v>-1.6799999999999999E-4</v>
      </c>
      <c r="D2232" s="10">
        <f>AUM[[#This Row],[ Etica Obbligazionario Breve Termine]]</f>
        <v>339053364.56999999</v>
      </c>
      <c r="E2232" s="10">
        <f>D2231*BT[[#This Row],[Variazione percentuale]]</f>
        <v>-56884.424427600003</v>
      </c>
      <c r="F2232" s="11">
        <f>BT[[#This Row],[AUM]]-D2231</f>
        <v>455600.11999994516</v>
      </c>
      <c r="G2232" s="11">
        <f>BT[[#This Row],[∆ AUM]]-BT[[#This Row],[effetto mercato]]</f>
        <v>512484.54442754516</v>
      </c>
    </row>
    <row r="2233" spans="1:7">
      <c r="A2233" s="4">
        <v>45250</v>
      </c>
      <c r="B2233">
        <v>0</v>
      </c>
      <c r="C2233" s="6">
        <f>BT[[#This Row],[Variaz]]/100</f>
        <v>0</v>
      </c>
      <c r="D2233" s="10">
        <f>AUM[[#This Row],[ Etica Obbligazionario Breve Termine]]</f>
        <v>339035322.42000002</v>
      </c>
      <c r="E2233" s="10">
        <f>D2232*BT[[#This Row],[Variazione percentuale]]</f>
        <v>0</v>
      </c>
      <c r="F2233" s="11">
        <f>BT[[#This Row],[AUM]]-D2232</f>
        <v>-18042.149999976158</v>
      </c>
      <c r="G2233" s="11">
        <f>BT[[#This Row],[∆ AUM]]-BT[[#This Row],[effetto mercato]]</f>
        <v>-18042.149999976158</v>
      </c>
    </row>
    <row r="2234" spans="1:7">
      <c r="A2234" s="4">
        <v>45251</v>
      </c>
      <c r="B2234">
        <v>5.04E-2</v>
      </c>
      <c r="C2234" s="6">
        <f>BT[[#This Row],[Variaz]]/100</f>
        <v>5.04E-4</v>
      </c>
      <c r="D2234" s="10">
        <f>AUM[[#This Row],[ Etica Obbligazionario Breve Termine]]</f>
        <v>339474380.67000002</v>
      </c>
      <c r="E2234" s="10">
        <f>D2233*BT[[#This Row],[Variazione percentuale]]</f>
        <v>170873.80249967999</v>
      </c>
      <c r="F2234" s="11">
        <f>BT[[#This Row],[AUM]]-D2233</f>
        <v>439058.25</v>
      </c>
      <c r="G2234" s="11">
        <f>BT[[#This Row],[∆ AUM]]-BT[[#This Row],[effetto mercato]]</f>
        <v>268184.44750032004</v>
      </c>
    </row>
    <row r="2235" spans="1:7">
      <c r="A2235" s="4">
        <v>45252</v>
      </c>
      <c r="B2235">
        <v>-3.3599999999999998E-2</v>
      </c>
      <c r="C2235" s="6">
        <f>BT[[#This Row],[Variaz]]/100</f>
        <v>-3.3599999999999998E-4</v>
      </c>
      <c r="D2235" s="10">
        <f>AUM[[#This Row],[ Etica Obbligazionario Breve Termine]]</f>
        <v>339430962.16999996</v>
      </c>
      <c r="E2235" s="10">
        <f>D2234*BT[[#This Row],[Variazione percentuale]]</f>
        <v>-114063.39190512001</v>
      </c>
      <c r="F2235" s="11">
        <f>BT[[#This Row],[AUM]]-D2234</f>
        <v>-43418.500000059605</v>
      </c>
      <c r="G2235" s="11">
        <f>BT[[#This Row],[∆ AUM]]-BT[[#This Row],[effetto mercato]]</f>
        <v>70644.891905060402</v>
      </c>
    </row>
    <row r="2236" spans="1:7">
      <c r="A2236" s="4">
        <v>45253</v>
      </c>
      <c r="B2236">
        <v>-5.04E-2</v>
      </c>
      <c r="C2236" s="6">
        <f>BT[[#This Row],[Variaz]]/100</f>
        <v>-5.04E-4</v>
      </c>
      <c r="D2236" s="10">
        <f>AUM[[#This Row],[ Etica Obbligazionario Breve Termine]]</f>
        <v>339108144.63</v>
      </c>
      <c r="E2236" s="10">
        <f>D2235*BT[[#This Row],[Variazione percentuale]]</f>
        <v>-171073.20493367998</v>
      </c>
      <c r="F2236" s="11">
        <f>BT[[#This Row],[AUM]]-D2235</f>
        <v>-322817.53999996185</v>
      </c>
      <c r="G2236" s="11">
        <f>BT[[#This Row],[∆ AUM]]-BT[[#This Row],[effetto mercato]]</f>
        <v>-151744.33506628187</v>
      </c>
    </row>
    <row r="2237" spans="1:7">
      <c r="A2237" s="4">
        <v>45254</v>
      </c>
      <c r="B2237">
        <v>0</v>
      </c>
      <c r="C2237" s="6">
        <f>BT[[#This Row],[Variaz]]/100</f>
        <v>0</v>
      </c>
      <c r="D2237" s="10">
        <f>AUM[[#This Row],[ Etica Obbligazionario Breve Termine]]</f>
        <v>339252521.34999996</v>
      </c>
      <c r="E2237" s="10">
        <f>D2236*BT[[#This Row],[Variazione percentuale]]</f>
        <v>0</v>
      </c>
      <c r="F2237" s="11">
        <f>BT[[#This Row],[AUM]]-D2236</f>
        <v>144376.71999996901</v>
      </c>
      <c r="G2237" s="11">
        <f>BT[[#This Row],[∆ AUM]]-BT[[#This Row],[effetto mercato]]</f>
        <v>144376.71999996901</v>
      </c>
    </row>
    <row r="2238" spans="1:7">
      <c r="A2238" s="4">
        <v>45257</v>
      </c>
      <c r="B2238">
        <v>0.13439999999999999</v>
      </c>
      <c r="C2238" s="6">
        <f>BT[[#This Row],[Variaz]]/100</f>
        <v>1.3439999999999999E-3</v>
      </c>
      <c r="D2238" s="10">
        <f>AUM[[#This Row],[ Etica Obbligazionario Breve Termine]]</f>
        <v>339851641.96999997</v>
      </c>
      <c r="E2238" s="10">
        <f>D2237*BT[[#This Row],[Variazione percentuale]]</f>
        <v>455955.38869439991</v>
      </c>
      <c r="F2238" s="11">
        <f>BT[[#This Row],[AUM]]-D2237</f>
        <v>599120.62000000477</v>
      </c>
      <c r="G2238" s="11">
        <f>BT[[#This Row],[∆ AUM]]-BT[[#This Row],[effetto mercato]]</f>
        <v>143165.23130560486</v>
      </c>
    </row>
    <row r="2239" spans="1:7">
      <c r="A2239" s="4">
        <v>45258</v>
      </c>
      <c r="B2239">
        <v>0.10059999999999999</v>
      </c>
      <c r="C2239" s="6">
        <f>BT[[#This Row],[Variaz]]/100</f>
        <v>1.0059999999999999E-3</v>
      </c>
      <c r="D2239" s="10">
        <f>AUM[[#This Row],[ Etica Obbligazionario Breve Termine]]</f>
        <v>340205196.60000002</v>
      </c>
      <c r="E2239" s="10">
        <f>D2238*BT[[#This Row],[Variazione percentuale]]</f>
        <v>341890.75182181993</v>
      </c>
      <c r="F2239" s="11">
        <f>BT[[#This Row],[AUM]]-D2238</f>
        <v>353554.63000005484</v>
      </c>
      <c r="G2239" s="11">
        <f>BT[[#This Row],[∆ AUM]]-BT[[#This Row],[effetto mercato]]</f>
        <v>11663.878178234911</v>
      </c>
    </row>
    <row r="2240" spans="1:7">
      <c r="A2240" s="4">
        <v>45259</v>
      </c>
      <c r="B2240">
        <v>0.1173</v>
      </c>
      <c r="C2240" s="6">
        <f>BT[[#This Row],[Variaz]]/100</f>
        <v>1.173E-3</v>
      </c>
      <c r="D2240" s="10">
        <f>AUM[[#This Row],[ Etica Obbligazionario Breve Termine]]</f>
        <v>340737526.73000002</v>
      </c>
      <c r="E2240" s="10">
        <f>D2239*BT[[#This Row],[Variazione percentuale]]</f>
        <v>399060.69561180001</v>
      </c>
      <c r="F2240" s="11">
        <f>BT[[#This Row],[AUM]]-D2239</f>
        <v>532330.12999999523</v>
      </c>
      <c r="G2240" s="11">
        <f>BT[[#This Row],[∆ AUM]]-BT[[#This Row],[effetto mercato]]</f>
        <v>133269.43438819522</v>
      </c>
    </row>
    <row r="2241" spans="1:7">
      <c r="A2241" s="4">
        <v>45260</v>
      </c>
      <c r="B2241">
        <v>1.67E-2</v>
      </c>
      <c r="C2241" s="6">
        <f>BT[[#This Row],[Variaz]]/100</f>
        <v>1.6699999999999999E-4</v>
      </c>
      <c r="D2241" s="10">
        <f>AUM[[#This Row],[ Etica Obbligazionario Breve Termine]]</f>
        <v>340966186.97000003</v>
      </c>
      <c r="E2241" s="10">
        <f>D2240*BT[[#This Row],[Variazione percentuale]]</f>
        <v>56903.16696391</v>
      </c>
      <c r="F2241" s="11">
        <f>BT[[#This Row],[AUM]]-D2240</f>
        <v>228660.24000000954</v>
      </c>
      <c r="G2241" s="11">
        <f>BT[[#This Row],[∆ AUM]]-BT[[#This Row],[effetto mercato]]</f>
        <v>171757.07303609955</v>
      </c>
    </row>
    <row r="2242" spans="1:7">
      <c r="A2242" s="4">
        <v>45261</v>
      </c>
      <c r="B2242">
        <v>0.18410000000000001</v>
      </c>
      <c r="C2242" s="6">
        <f>BT[[#This Row],[Variaz]]/100</f>
        <v>1.8410000000000002E-3</v>
      </c>
      <c r="D2242" s="10">
        <f>AUM[[#This Row],[ Etica Obbligazionario Breve Termine]]</f>
        <v>341722013.38999999</v>
      </c>
      <c r="E2242" s="10">
        <f>D2241*BT[[#This Row],[Variazione percentuale]]</f>
        <v>627718.75021177006</v>
      </c>
      <c r="F2242" s="11">
        <f>BT[[#This Row],[AUM]]-D2241</f>
        <v>755826.41999995708</v>
      </c>
      <c r="G2242" s="11">
        <f>BT[[#This Row],[∆ AUM]]-BT[[#This Row],[effetto mercato]]</f>
        <v>128107.66978818702</v>
      </c>
    </row>
    <row r="2243" spans="1:7">
      <c r="A2243" s="4">
        <v>45264</v>
      </c>
      <c r="B2243">
        <v>0</v>
      </c>
      <c r="C2243" s="6">
        <f>BT[[#This Row],[Variaz]]/100</f>
        <v>0</v>
      </c>
      <c r="D2243" s="10">
        <f>AUM[[#This Row],[ Etica Obbligazionario Breve Termine]]</f>
        <v>341783307.48000002</v>
      </c>
      <c r="E2243" s="10">
        <f>D2242*BT[[#This Row],[Variazione percentuale]]</f>
        <v>0</v>
      </c>
      <c r="F2243" s="11">
        <f>BT[[#This Row],[AUM]]-D2242</f>
        <v>61294.090000033379</v>
      </c>
      <c r="G2243" s="11">
        <f>BT[[#This Row],[∆ AUM]]-BT[[#This Row],[effetto mercato]]</f>
        <v>61294.090000033379</v>
      </c>
    </row>
    <row r="2244" spans="1:7">
      <c r="A2244" s="4">
        <v>45265</v>
      </c>
      <c r="B2244">
        <v>0.1169</v>
      </c>
      <c r="C2244" s="6">
        <f>BT[[#This Row],[Variaz]]/100</f>
        <v>1.1690000000000001E-3</v>
      </c>
      <c r="D2244" s="10">
        <f>AUM[[#This Row],[ Etica Obbligazionario Breve Termine]]</f>
        <v>342709257.69</v>
      </c>
      <c r="E2244" s="10">
        <f>D2243*BT[[#This Row],[Variazione percentuale]]</f>
        <v>399544.68644412007</v>
      </c>
      <c r="F2244" s="11">
        <f>BT[[#This Row],[AUM]]-D2243</f>
        <v>925950.20999997854</v>
      </c>
      <c r="G2244" s="11">
        <f>BT[[#This Row],[∆ AUM]]-BT[[#This Row],[effetto mercato]]</f>
        <v>526405.52355585853</v>
      </c>
    </row>
    <row r="2245" spans="1:7">
      <c r="A2245" s="4">
        <v>45266</v>
      </c>
      <c r="B2245">
        <v>3.3399999999999999E-2</v>
      </c>
      <c r="C2245" s="6">
        <f>BT[[#This Row],[Variaz]]/100</f>
        <v>3.3399999999999999E-4</v>
      </c>
      <c r="D2245" s="10">
        <f>AUM[[#This Row],[ Etica Obbligazionario Breve Termine]]</f>
        <v>342934697.31</v>
      </c>
      <c r="E2245" s="10">
        <f>D2244*BT[[#This Row],[Variazione percentuale]]</f>
        <v>114464.89206846</v>
      </c>
      <c r="F2245" s="11">
        <f>BT[[#This Row],[AUM]]-D2244</f>
        <v>225439.62000000477</v>
      </c>
      <c r="G2245" s="11">
        <f>BT[[#This Row],[∆ AUM]]-BT[[#This Row],[effetto mercato]]</f>
        <v>110974.72793154477</v>
      </c>
    </row>
    <row r="2246" spans="1:7">
      <c r="A2246" s="4">
        <v>45267</v>
      </c>
      <c r="B2246">
        <v>0.05</v>
      </c>
      <c r="C2246" s="6">
        <f>BT[[#This Row],[Variaz]]/100</f>
        <v>5.0000000000000001E-4</v>
      </c>
      <c r="D2246" s="10">
        <f>AUM[[#This Row],[ Etica Obbligazionario Breve Termine]]</f>
        <v>343322951.62</v>
      </c>
      <c r="E2246" s="10">
        <f>D2245*BT[[#This Row],[Variazione percentuale]]</f>
        <v>171467.34865500001</v>
      </c>
      <c r="F2246" s="11">
        <f>BT[[#This Row],[AUM]]-D2245</f>
        <v>388254.31000000238</v>
      </c>
      <c r="G2246" s="11">
        <f>BT[[#This Row],[∆ AUM]]-BT[[#This Row],[effetto mercato]]</f>
        <v>216786.96134500238</v>
      </c>
    </row>
    <row r="2247" spans="1:7">
      <c r="A2247" s="4">
        <v>45271</v>
      </c>
      <c r="B2247">
        <v>-0.15</v>
      </c>
      <c r="C2247" s="6">
        <f>BT[[#This Row],[Variaz]]/100</f>
        <v>-1.5E-3</v>
      </c>
      <c r="D2247" s="10">
        <f>AUM[[#This Row],[ Etica Obbligazionario Breve Termine]]</f>
        <v>342726299.38999999</v>
      </c>
      <c r="E2247" s="10">
        <f>D2246*BT[[#This Row],[Variazione percentuale]]</f>
        <v>-514984.42743000004</v>
      </c>
      <c r="F2247" s="11">
        <f>BT[[#This Row],[AUM]]-D2246</f>
        <v>-596652.23000001907</v>
      </c>
      <c r="G2247" s="11">
        <f>BT[[#This Row],[∆ AUM]]-BT[[#This Row],[effetto mercato]]</f>
        <v>-81667.802570019034</v>
      </c>
    </row>
    <row r="2248" spans="1:7">
      <c r="A2248" s="4">
        <v>45272</v>
      </c>
      <c r="B2248">
        <v>3.3399999999999999E-2</v>
      </c>
      <c r="C2248" s="6">
        <f>BT[[#This Row],[Variaz]]/100</f>
        <v>3.3399999999999999E-4</v>
      </c>
      <c r="D2248" s="10">
        <f>AUM[[#This Row],[ Etica Obbligazionario Breve Termine]]</f>
        <v>342898432.38</v>
      </c>
      <c r="E2248" s="10">
        <f>D2247*BT[[#This Row],[Variazione percentuale]]</f>
        <v>114470.58399625999</v>
      </c>
      <c r="F2248" s="11">
        <f>BT[[#This Row],[AUM]]-D2247</f>
        <v>172132.99000000954</v>
      </c>
      <c r="G2248" s="11">
        <f>BT[[#This Row],[∆ AUM]]-BT[[#This Row],[effetto mercato]]</f>
        <v>57662.406003749551</v>
      </c>
    </row>
    <row r="2249" spans="1:7">
      <c r="A2249" s="4">
        <v>45273</v>
      </c>
      <c r="B2249">
        <v>6.6799999999999998E-2</v>
      </c>
      <c r="C2249" s="6">
        <f>BT[[#This Row],[Variaz]]/100</f>
        <v>6.6799999999999997E-4</v>
      </c>
      <c r="D2249" s="10">
        <f>AUM[[#This Row],[ Etica Obbligazionario Breve Termine]]</f>
        <v>343637563.39999998</v>
      </c>
      <c r="E2249" s="10">
        <f>D2248*BT[[#This Row],[Variazione percentuale]]</f>
        <v>229056.15282983999</v>
      </c>
      <c r="F2249" s="11">
        <f>BT[[#This Row],[AUM]]-D2248</f>
        <v>739131.01999998093</v>
      </c>
      <c r="G2249" s="11">
        <f>BT[[#This Row],[∆ AUM]]-BT[[#This Row],[effetto mercato]]</f>
        <v>510074.86717014096</v>
      </c>
    </row>
    <row r="2250" spans="1:7">
      <c r="A2250" s="4">
        <v>45274</v>
      </c>
      <c r="B2250">
        <v>0.2001</v>
      </c>
      <c r="C2250" s="6">
        <f>BT[[#This Row],[Variaz]]/100</f>
        <v>2.0010000000000002E-3</v>
      </c>
      <c r="D2250" s="10">
        <f>AUM[[#This Row],[ Etica Obbligazionario Breve Termine]]</f>
        <v>344710370.94</v>
      </c>
      <c r="E2250" s="10">
        <f>D2249*BT[[#This Row],[Variazione percentuale]]</f>
        <v>687618.76436340006</v>
      </c>
      <c r="F2250" s="11">
        <f>BT[[#This Row],[AUM]]-D2249</f>
        <v>1072807.5400000215</v>
      </c>
      <c r="G2250" s="11">
        <f>BT[[#This Row],[∆ AUM]]-BT[[#This Row],[effetto mercato]]</f>
        <v>385188.7756366214</v>
      </c>
    </row>
    <row r="2251" spans="1:7">
      <c r="A2251" s="4">
        <v>45275</v>
      </c>
      <c r="B2251">
        <v>6.6600000000000006E-2</v>
      </c>
      <c r="C2251" s="6">
        <f>BT[[#This Row],[Variaz]]/100</f>
        <v>6.6600000000000003E-4</v>
      </c>
      <c r="D2251" s="10">
        <f>AUM[[#This Row],[ Etica Obbligazionario Breve Termine]]</f>
        <v>344742067.50999999</v>
      </c>
      <c r="E2251" s="10">
        <f>D2250*BT[[#This Row],[Variazione percentuale]]</f>
        <v>229577.10704604001</v>
      </c>
      <c r="F2251" s="11">
        <f>BT[[#This Row],[AUM]]-D2250</f>
        <v>31696.569999992847</v>
      </c>
      <c r="G2251" s="11">
        <f>BT[[#This Row],[∆ AUM]]-BT[[#This Row],[effetto mercato]]</f>
        <v>-197880.53704604716</v>
      </c>
    </row>
    <row r="2252" spans="1:7">
      <c r="A2252" s="4">
        <v>45278</v>
      </c>
      <c r="B2252">
        <v>-3.3300000000000003E-2</v>
      </c>
      <c r="C2252" s="6">
        <f>BT[[#This Row],[Variaz]]/100</f>
        <v>-3.3300000000000002E-4</v>
      </c>
      <c r="D2252" s="10">
        <f>AUM[[#This Row],[ Etica Obbligazionario Breve Termine]]</f>
        <v>344765742.79000002</v>
      </c>
      <c r="E2252" s="10">
        <f>D2251*BT[[#This Row],[Variazione percentuale]]</f>
        <v>-114799.10848083001</v>
      </c>
      <c r="F2252" s="11">
        <f>BT[[#This Row],[AUM]]-D2251</f>
        <v>23675.280000030994</v>
      </c>
      <c r="G2252" s="11">
        <f>BT[[#This Row],[∆ AUM]]-BT[[#This Row],[effetto mercato]]</f>
        <v>138474.388480861</v>
      </c>
    </row>
    <row r="2253" spans="1:7">
      <c r="A2253" s="4">
        <v>45279</v>
      </c>
      <c r="B2253">
        <v>9.98E-2</v>
      </c>
      <c r="C2253" s="6">
        <f>BT[[#This Row],[Variaz]]/100</f>
        <v>9.9799999999999997E-4</v>
      </c>
      <c r="D2253" s="10">
        <f>AUM[[#This Row],[ Etica Obbligazionario Breve Termine]]</f>
        <v>344937923.52999997</v>
      </c>
      <c r="E2253" s="10">
        <f>D2252*BT[[#This Row],[Variazione percentuale]]</f>
        <v>344076.21130442002</v>
      </c>
      <c r="F2253" s="11">
        <f>BT[[#This Row],[AUM]]-D2252</f>
        <v>172180.73999994993</v>
      </c>
      <c r="G2253" s="11">
        <f>BT[[#This Row],[∆ AUM]]-BT[[#This Row],[effetto mercato]]</f>
        <v>-171895.47130447009</v>
      </c>
    </row>
    <row r="2254" spans="1:7">
      <c r="A2254" s="4">
        <v>45280</v>
      </c>
      <c r="B2254">
        <v>4.99E-2</v>
      </c>
      <c r="C2254" s="6">
        <f>BT[[#This Row],[Variaz]]/100</f>
        <v>4.9899999999999999E-4</v>
      </c>
      <c r="D2254" s="10">
        <f>AUM[[#This Row],[ Etica Obbligazionario Breve Termine]]</f>
        <v>345203670.60000002</v>
      </c>
      <c r="E2254" s="10">
        <f>D2253*BT[[#This Row],[Variazione percentuale]]</f>
        <v>172124.02384146999</v>
      </c>
      <c r="F2254" s="11">
        <f>BT[[#This Row],[AUM]]-D2253</f>
        <v>265747.07000005245</v>
      </c>
      <c r="G2254" s="11">
        <f>BT[[#This Row],[∆ AUM]]-BT[[#This Row],[effetto mercato]]</f>
        <v>93623.046158582467</v>
      </c>
    </row>
    <row r="2255" spans="1:7">
      <c r="A2255" s="4">
        <v>45281</v>
      </c>
      <c r="B2255">
        <v>6.6500000000000004E-2</v>
      </c>
      <c r="C2255" s="6">
        <f>BT[[#This Row],[Variaz]]/100</f>
        <v>6.6500000000000001E-4</v>
      </c>
      <c r="D2255" s="10">
        <f>AUM[[#This Row],[ Etica Obbligazionario Breve Termine]]</f>
        <v>345851273.38999999</v>
      </c>
      <c r="E2255" s="10">
        <f>D2254*BT[[#This Row],[Variazione percentuale]]</f>
        <v>229560.44094900001</v>
      </c>
      <c r="F2255" s="11">
        <f>BT[[#This Row],[AUM]]-D2254</f>
        <v>647602.78999996185</v>
      </c>
      <c r="G2255" s="11">
        <f>BT[[#This Row],[∆ AUM]]-BT[[#This Row],[effetto mercato]]</f>
        <v>418042.34905096184</v>
      </c>
    </row>
    <row r="2256" spans="1:7">
      <c r="A2256" s="4">
        <v>45282</v>
      </c>
      <c r="B2256">
        <v>4.9799999999999997E-2</v>
      </c>
      <c r="C2256" s="6">
        <f>BT[[#This Row],[Variaz]]/100</f>
        <v>4.9799999999999996E-4</v>
      </c>
      <c r="D2256" s="10">
        <f>AUM[[#This Row],[ Etica Obbligazionario Breve Termine]]</f>
        <v>346154963.28999996</v>
      </c>
      <c r="E2256" s="10">
        <f>D2255*BT[[#This Row],[Variazione percentuale]]</f>
        <v>172233.93414821997</v>
      </c>
      <c r="F2256" s="11">
        <f>BT[[#This Row],[AUM]]-D2255</f>
        <v>303689.89999997616</v>
      </c>
      <c r="G2256" s="11">
        <f>BT[[#This Row],[∆ AUM]]-BT[[#This Row],[effetto mercato]]</f>
        <v>131455.96585175619</v>
      </c>
    </row>
    <row r="2257" spans="1:7">
      <c r="A2257" s="4">
        <v>45287</v>
      </c>
      <c r="B2257">
        <v>6.6400000000000001E-2</v>
      </c>
      <c r="C2257" s="6">
        <f>BT[[#This Row],[Variaz]]/100</f>
        <v>6.6399999999999999E-4</v>
      </c>
      <c r="D2257" s="10">
        <f>AUM[[#This Row],[ Etica Obbligazionario Breve Termine]]</f>
        <v>346792840.23000002</v>
      </c>
      <c r="E2257" s="10">
        <f>D2256*BT[[#This Row],[Variazione percentuale]]</f>
        <v>229846.89562455998</v>
      </c>
      <c r="F2257" s="11">
        <f>BT[[#This Row],[AUM]]-D2256</f>
        <v>637876.94000005722</v>
      </c>
      <c r="G2257" s="11">
        <f>BT[[#This Row],[∆ AUM]]-BT[[#This Row],[effetto mercato]]</f>
        <v>408030.04437549727</v>
      </c>
    </row>
    <row r="2258" spans="1:7">
      <c r="A2258" s="4">
        <v>45288</v>
      </c>
      <c r="B2258">
        <v>0</v>
      </c>
      <c r="C2258" s="6">
        <f>BT[[#This Row],[Variaz]]/100</f>
        <v>0</v>
      </c>
      <c r="D2258" s="10">
        <f>AUM[[#This Row],[ Etica Obbligazionario Breve Termine]]</f>
        <v>346449360.49000001</v>
      </c>
      <c r="E2258" s="10">
        <f>D2257*BT[[#This Row],[Variazione percentuale]]</f>
        <v>0</v>
      </c>
      <c r="F2258" s="11">
        <f>BT[[#This Row],[AUM]]-D2257</f>
        <v>-343479.74000000954</v>
      </c>
      <c r="G2258" s="11">
        <f>BT[[#This Row],[∆ AUM]]-BT[[#This Row],[effetto mercato]]</f>
        <v>-343479.74000000954</v>
      </c>
    </row>
    <row r="2259" spans="1:7">
      <c r="A2259" s="4">
        <v>45289</v>
      </c>
      <c r="B2259">
        <v>-6.6299999999999998E-2</v>
      </c>
      <c r="C2259" s="6">
        <f>BT[[#This Row],[Variaz]]/100</f>
        <v>-6.6299999999999996E-4</v>
      </c>
      <c r="D2259" s="10">
        <f>AUM[[#This Row],[ Etica Obbligazionario Breve Termine]]</f>
        <v>346374227.06</v>
      </c>
      <c r="E2259" s="10">
        <f>D2258*BT[[#This Row],[Variazione percentuale]]</f>
        <v>-229695.92600486998</v>
      </c>
      <c r="F2259" s="11">
        <f>BT[[#This Row],[AUM]]-D2258</f>
        <v>-75133.430000007153</v>
      </c>
      <c r="G2259" s="11">
        <f>BT[[#This Row],[∆ AUM]]-BT[[#This Row],[effetto mercato]]</f>
        <v>154562.49600486283</v>
      </c>
    </row>
    <row r="2260" spans="1:7">
      <c r="A2260" s="4">
        <v>45293</v>
      </c>
      <c r="B2260">
        <v>-4.9799999999999997E-2</v>
      </c>
      <c r="C2260" s="6">
        <f>BT[[#This Row],[Variaz]]/100</f>
        <v>-4.9799999999999996E-4</v>
      </c>
      <c r="D2260" s="10">
        <f>AUM[[#This Row],[ Etica Obbligazionario Breve Termine]]</f>
        <v>346088797.77999997</v>
      </c>
      <c r="E2260" s="10">
        <f>D2259*BT[[#This Row],[Variazione percentuale]]</f>
        <v>-172494.36507587999</v>
      </c>
      <c r="F2260" s="11">
        <f>BT[[#This Row],[AUM]]-D2259</f>
        <v>-285429.28000003099</v>
      </c>
      <c r="G2260" s="11">
        <f>BT[[#This Row],[∆ AUM]]-BT[[#This Row],[effetto mercato]]</f>
        <v>-112934.914924151</v>
      </c>
    </row>
    <row r="2261" spans="1:7">
      <c r="A2261" s="4">
        <v>45294</v>
      </c>
      <c r="B2261">
        <v>3.32E-2</v>
      </c>
      <c r="C2261" s="6">
        <f>BT[[#This Row],[Variaz]]/100</f>
        <v>3.3199999999999999E-4</v>
      </c>
      <c r="D2261" s="10">
        <f>AUM[[#This Row],[ Etica Obbligazionario Breve Termine]]</f>
        <v>346228890.11000001</v>
      </c>
      <c r="E2261" s="10">
        <f>D2260*BT[[#This Row],[Variazione percentuale]]</f>
        <v>114901.48086295999</v>
      </c>
      <c r="F2261" s="11">
        <f>BT[[#This Row],[AUM]]-D2260</f>
        <v>140092.33000004292</v>
      </c>
      <c r="G2261" s="11">
        <f>BT[[#This Row],[∆ AUM]]-BT[[#This Row],[effetto mercato]]</f>
        <v>25190.849137082929</v>
      </c>
    </row>
    <row r="2262" spans="1:7">
      <c r="A2262" s="4">
        <v>45295</v>
      </c>
      <c r="B2262">
        <v>-0.1328</v>
      </c>
      <c r="C2262" s="6">
        <f>BT[[#This Row],[Variaz]]/100</f>
        <v>-1.328E-3</v>
      </c>
      <c r="D2262" s="10">
        <f>AUM[[#This Row],[ Etica Obbligazionario Breve Termine]]</f>
        <v>345958335.37</v>
      </c>
      <c r="E2262" s="10">
        <f>D2261*BT[[#This Row],[Variazione percentuale]]</f>
        <v>-459791.96606608003</v>
      </c>
      <c r="F2262" s="11">
        <f>BT[[#This Row],[AUM]]-D2261</f>
        <v>-270554.74000000954</v>
      </c>
      <c r="G2262" s="11">
        <f>BT[[#This Row],[∆ AUM]]-BT[[#This Row],[effetto mercato]]</f>
        <v>189237.22606607049</v>
      </c>
    </row>
    <row r="2263" spans="1:7">
      <c r="A2263" s="4">
        <v>45296</v>
      </c>
      <c r="B2263">
        <v>-4.99E-2</v>
      </c>
      <c r="C2263" s="6">
        <f>BT[[#This Row],[Variaz]]/100</f>
        <v>-4.9899999999999999E-4</v>
      </c>
      <c r="D2263" s="10">
        <f>AUM[[#This Row],[ Etica Obbligazionario Breve Termine]]</f>
        <v>346221676.38999999</v>
      </c>
      <c r="E2263" s="10">
        <f>D2262*BT[[#This Row],[Variazione percentuale]]</f>
        <v>-172633.20934962999</v>
      </c>
      <c r="F2263" s="11">
        <f>BT[[#This Row],[AUM]]-D2262</f>
        <v>263341.01999998093</v>
      </c>
      <c r="G2263" s="11">
        <f>BT[[#This Row],[∆ AUM]]-BT[[#This Row],[effetto mercato]]</f>
        <v>435974.22934961092</v>
      </c>
    </row>
    <row r="2264" spans="1:7">
      <c r="A2264" s="4">
        <v>45299</v>
      </c>
      <c r="B2264">
        <v>3.3300000000000003E-2</v>
      </c>
      <c r="C2264" s="6">
        <f>BT[[#This Row],[Variaz]]/100</f>
        <v>3.3300000000000002E-4</v>
      </c>
      <c r="D2264" s="10">
        <f>AUM[[#This Row],[ Etica Obbligazionario Breve Termine]]</f>
        <v>346503406.10000002</v>
      </c>
      <c r="E2264" s="10">
        <f>D2263*BT[[#This Row],[Variazione percentuale]]</f>
        <v>115291.81823787</v>
      </c>
      <c r="F2264" s="11">
        <f>BT[[#This Row],[AUM]]-D2263</f>
        <v>281729.71000003815</v>
      </c>
      <c r="G2264" s="11">
        <f>BT[[#This Row],[∆ AUM]]-BT[[#This Row],[effetto mercato]]</f>
        <v>166437.89176216815</v>
      </c>
    </row>
    <row r="2265" spans="1:7">
      <c r="A2265" s="4">
        <v>45300</v>
      </c>
      <c r="B2265">
        <v>-4.99E-2</v>
      </c>
      <c r="C2265" s="6">
        <f>BT[[#This Row],[Variaz]]/100</f>
        <v>-4.9899999999999999E-4</v>
      </c>
      <c r="D2265" s="10">
        <f>AUM[[#This Row],[ Etica Obbligazionario Breve Termine]]</f>
        <v>346689494.84999996</v>
      </c>
      <c r="E2265" s="10">
        <f>D2264*BT[[#This Row],[Variazione percentuale]]</f>
        <v>-172905.19964390001</v>
      </c>
      <c r="F2265" s="11">
        <f>BT[[#This Row],[AUM]]-D2264</f>
        <v>186088.7499999404</v>
      </c>
      <c r="G2265" s="11">
        <f>BT[[#This Row],[∆ AUM]]-BT[[#This Row],[effetto mercato]]</f>
        <v>358993.94964384043</v>
      </c>
    </row>
    <row r="2266" spans="1:7">
      <c r="A2266" s="4">
        <v>45301</v>
      </c>
      <c r="B2266">
        <v>-1.66E-2</v>
      </c>
      <c r="C2266" s="6">
        <f>BT[[#This Row],[Variaz]]/100</f>
        <v>-1.66E-4</v>
      </c>
      <c r="D2266" s="10">
        <f>AUM[[#This Row],[ Etica Obbligazionario Breve Termine]]</f>
        <v>346777905.49000001</v>
      </c>
      <c r="E2266" s="10">
        <f>D2265*BT[[#This Row],[Variazione percentuale]]</f>
        <v>-57550.45614509999</v>
      </c>
      <c r="F2266" s="11">
        <f>BT[[#This Row],[AUM]]-D2265</f>
        <v>88410.6400000453</v>
      </c>
      <c r="G2266" s="11">
        <f>BT[[#This Row],[∆ AUM]]-BT[[#This Row],[effetto mercato]]</f>
        <v>145961.0961451453</v>
      </c>
    </row>
    <row r="2267" spans="1:7">
      <c r="A2267" s="4">
        <v>45302</v>
      </c>
      <c r="B2267">
        <v>4.99E-2</v>
      </c>
      <c r="C2267" s="6">
        <f>BT[[#This Row],[Variaz]]/100</f>
        <v>4.9899999999999999E-4</v>
      </c>
      <c r="D2267" s="10">
        <f>AUM[[#This Row],[ Etica Obbligazionario Breve Termine]]</f>
        <v>347089548.14999998</v>
      </c>
      <c r="E2267" s="10">
        <f>D2266*BT[[#This Row],[Variazione percentuale]]</f>
        <v>173042.17483951</v>
      </c>
      <c r="F2267" s="11">
        <f>BT[[#This Row],[AUM]]-D2266</f>
        <v>311642.65999996662</v>
      </c>
      <c r="G2267" s="11">
        <f>BT[[#This Row],[∆ AUM]]-BT[[#This Row],[effetto mercato]]</f>
        <v>138600.48516045662</v>
      </c>
    </row>
    <row r="2268" spans="1:7">
      <c r="A2268" s="4">
        <v>45303</v>
      </c>
      <c r="B2268">
        <v>0.13300000000000001</v>
      </c>
      <c r="C2268" s="6">
        <f>BT[[#This Row],[Variaz]]/100</f>
        <v>1.33E-3</v>
      </c>
      <c r="D2268" s="10">
        <f>AUM[[#This Row],[ Etica Obbligazionario Breve Termine]]</f>
        <v>348162485.25</v>
      </c>
      <c r="E2268" s="10">
        <f>D2267*BT[[#This Row],[Variazione percentuale]]</f>
        <v>461629.0990395</v>
      </c>
      <c r="F2268" s="11">
        <f>BT[[#This Row],[AUM]]-D2267</f>
        <v>1072937.1000000238</v>
      </c>
      <c r="G2268" s="11">
        <f>BT[[#This Row],[∆ AUM]]-BT[[#This Row],[effetto mercato]]</f>
        <v>611308.00096052384</v>
      </c>
    </row>
    <row r="2269" spans="1:7">
      <c r="A2269" s="4">
        <v>45306</v>
      </c>
      <c r="B2269">
        <v>-8.3000000000000004E-2</v>
      </c>
      <c r="C2269" s="6">
        <f>BT[[#This Row],[Variaz]]/100</f>
        <v>-8.3000000000000001E-4</v>
      </c>
      <c r="D2269" s="10">
        <f>AUM[[#This Row],[ Etica Obbligazionario Breve Termine]]</f>
        <v>347897082.37</v>
      </c>
      <c r="E2269" s="10">
        <f>D2268*BT[[#This Row],[Variazione percentuale]]</f>
        <v>-288974.86275750003</v>
      </c>
      <c r="F2269" s="11">
        <f>BT[[#This Row],[AUM]]-D2268</f>
        <v>-265402.87999999523</v>
      </c>
      <c r="G2269" s="11">
        <f>BT[[#This Row],[∆ AUM]]-BT[[#This Row],[effetto mercato]]</f>
        <v>23571.982757504797</v>
      </c>
    </row>
    <row r="2270" spans="1:7">
      <c r="A2270" s="4">
        <v>45307</v>
      </c>
      <c r="B2270">
        <v>0</v>
      </c>
      <c r="C2270" s="6">
        <f>BT[[#This Row],[Variaz]]/100</f>
        <v>0</v>
      </c>
      <c r="D2270" s="10">
        <f>AUM[[#This Row],[ Etica Obbligazionario Breve Termine]]</f>
        <v>348019112.45999998</v>
      </c>
      <c r="E2270" s="10">
        <f>D2269*BT[[#This Row],[Variazione percentuale]]</f>
        <v>0</v>
      </c>
      <c r="F2270" s="11">
        <f>BT[[#This Row],[AUM]]-D2269</f>
        <v>122030.08999997377</v>
      </c>
      <c r="G2270" s="11">
        <f>BT[[#This Row],[∆ AUM]]-BT[[#This Row],[effetto mercato]]</f>
        <v>122030.08999997377</v>
      </c>
    </row>
    <row r="2271" spans="1:7">
      <c r="A2271" s="4">
        <v>45308</v>
      </c>
      <c r="B2271">
        <v>-0.13289999999999999</v>
      </c>
      <c r="C2271" s="6">
        <f>BT[[#This Row],[Variaz]]/100</f>
        <v>-1.3289999999999999E-3</v>
      </c>
      <c r="D2271" s="10">
        <f>AUM[[#This Row],[ Etica Obbligazionario Breve Termine]]</f>
        <v>347968541.38</v>
      </c>
      <c r="E2271" s="10">
        <f>D2270*BT[[#This Row],[Variazione percentuale]]</f>
        <v>-462517.40045933996</v>
      </c>
      <c r="F2271" s="11">
        <f>BT[[#This Row],[AUM]]-D2270</f>
        <v>-50571.079999983311</v>
      </c>
      <c r="G2271" s="11">
        <f>BT[[#This Row],[∆ AUM]]-BT[[#This Row],[effetto mercato]]</f>
        <v>411946.32045935665</v>
      </c>
    </row>
    <row r="2272" spans="1:7">
      <c r="A2272" s="4">
        <v>45309</v>
      </c>
      <c r="B2272">
        <v>3.3300000000000003E-2</v>
      </c>
      <c r="C2272" s="6">
        <f>BT[[#This Row],[Variaz]]/100</f>
        <v>3.3300000000000002E-4</v>
      </c>
      <c r="D2272" s="10">
        <f>AUM[[#This Row],[ Etica Obbligazionario Breve Termine]]</f>
        <v>347865215.61000001</v>
      </c>
      <c r="E2272" s="10">
        <f>D2271*BT[[#This Row],[Variazione percentuale]]</f>
        <v>115873.52427954</v>
      </c>
      <c r="F2272" s="11">
        <f>BT[[#This Row],[AUM]]-D2271</f>
        <v>-103325.76999998093</v>
      </c>
      <c r="G2272" s="11">
        <f>BT[[#This Row],[∆ AUM]]-BT[[#This Row],[effetto mercato]]</f>
        <v>-219199.29427952092</v>
      </c>
    </row>
    <row r="2273" spans="1:7">
      <c r="A2273" s="4">
        <v>45310</v>
      </c>
      <c r="B2273">
        <v>-1.66E-2</v>
      </c>
      <c r="C2273" s="6">
        <f>BT[[#This Row],[Variaz]]/100</f>
        <v>-1.66E-4</v>
      </c>
      <c r="D2273" s="10">
        <f>AUM[[#This Row],[ Etica Obbligazionario Breve Termine]]</f>
        <v>348181808.77999997</v>
      </c>
      <c r="E2273" s="10">
        <f>D2272*BT[[#This Row],[Variazione percentuale]]</f>
        <v>-57745.625791259998</v>
      </c>
      <c r="F2273" s="11">
        <f>BT[[#This Row],[AUM]]-D2272</f>
        <v>316593.16999995708</v>
      </c>
      <c r="G2273" s="11">
        <f>BT[[#This Row],[∆ AUM]]-BT[[#This Row],[effetto mercato]]</f>
        <v>374338.79579121707</v>
      </c>
    </row>
    <row r="2274" spans="1:7">
      <c r="A2274" s="4">
        <v>45313</v>
      </c>
      <c r="B2274">
        <v>6.6500000000000004E-2</v>
      </c>
      <c r="C2274" s="6">
        <f>BT[[#This Row],[Variaz]]/100</f>
        <v>6.6500000000000001E-4</v>
      </c>
      <c r="D2274" s="10">
        <f>AUM[[#This Row],[ Etica Obbligazionario Breve Termine]]</f>
        <v>349679180.17000002</v>
      </c>
      <c r="E2274" s="10">
        <f>D2273*BT[[#This Row],[Variazione percentuale]]</f>
        <v>231540.90283869999</v>
      </c>
      <c r="F2274" s="11">
        <f>BT[[#This Row],[AUM]]-D2273</f>
        <v>1497371.3900000453</v>
      </c>
      <c r="G2274" s="11">
        <f>BT[[#This Row],[∆ AUM]]-BT[[#This Row],[effetto mercato]]</f>
        <v>1265830.4871613453</v>
      </c>
    </row>
    <row r="2275" spans="1:7">
      <c r="A2275" s="4">
        <v>45314</v>
      </c>
      <c r="B2275">
        <v>-3.3300000000000003E-2</v>
      </c>
      <c r="C2275" s="6">
        <f>BT[[#This Row],[Variaz]]/100</f>
        <v>-3.3300000000000002E-4</v>
      </c>
      <c r="D2275" s="10">
        <f>AUM[[#This Row],[ Etica Obbligazionario Breve Termine]]</f>
        <v>350105502.96000004</v>
      </c>
      <c r="E2275" s="10">
        <f>D2274*BT[[#This Row],[Variazione percentuale]]</f>
        <v>-116443.16699661002</v>
      </c>
      <c r="F2275" s="11">
        <f>BT[[#This Row],[AUM]]-D2274</f>
        <v>426322.79000002146</v>
      </c>
      <c r="G2275" s="11">
        <f>BT[[#This Row],[∆ AUM]]-BT[[#This Row],[effetto mercato]]</f>
        <v>542765.95699663146</v>
      </c>
    </row>
    <row r="2276" spans="1:7">
      <c r="A2276" s="4">
        <v>45315</v>
      </c>
      <c r="B2276">
        <v>1.66E-2</v>
      </c>
      <c r="C2276" s="6">
        <f>BT[[#This Row],[Variaz]]/100</f>
        <v>1.66E-4</v>
      </c>
      <c r="D2276" s="10">
        <f>AUM[[#This Row],[ Etica Obbligazionario Breve Termine]]</f>
        <v>350526219.81</v>
      </c>
      <c r="E2276" s="10">
        <f>D2275*BT[[#This Row],[Variazione percentuale]]</f>
        <v>58117.513491360005</v>
      </c>
      <c r="F2276" s="11">
        <f>BT[[#This Row],[AUM]]-D2275</f>
        <v>420716.84999996424</v>
      </c>
      <c r="G2276" s="11">
        <f>BT[[#This Row],[∆ AUM]]-BT[[#This Row],[effetto mercato]]</f>
        <v>362599.33650860423</v>
      </c>
    </row>
    <row r="2277" spans="1:7">
      <c r="A2277" s="4">
        <v>45316</v>
      </c>
      <c r="B2277">
        <v>0.13300000000000001</v>
      </c>
      <c r="C2277" s="6">
        <f>BT[[#This Row],[Variaz]]/100</f>
        <v>1.33E-3</v>
      </c>
      <c r="D2277" s="10">
        <f>AUM[[#This Row],[ Etica Obbligazionario Breve Termine]]</f>
        <v>350998514.01999998</v>
      </c>
      <c r="E2277" s="10">
        <f>D2276*BT[[#This Row],[Variazione percentuale]]</f>
        <v>466199.8723473</v>
      </c>
      <c r="F2277" s="11">
        <f>BT[[#This Row],[AUM]]-D2276</f>
        <v>472294.20999997854</v>
      </c>
      <c r="G2277" s="11">
        <f>BT[[#This Row],[∆ AUM]]-BT[[#This Row],[effetto mercato]]</f>
        <v>6094.3376526785432</v>
      </c>
    </row>
    <row r="2278" spans="1:7">
      <c r="A2278" s="4">
        <v>45317</v>
      </c>
      <c r="B2278">
        <v>0</v>
      </c>
      <c r="C2278" s="6">
        <f>BT[[#This Row],[Variaz]]/100</f>
        <v>0</v>
      </c>
      <c r="D2278" s="10">
        <f>AUM[[#This Row],[ Etica Obbligazionario Breve Termine]]</f>
        <v>352401108.25999999</v>
      </c>
      <c r="E2278" s="10">
        <f>D2277*BT[[#This Row],[Variazione percentuale]]</f>
        <v>0</v>
      </c>
      <c r="F2278" s="11">
        <f>BT[[#This Row],[AUM]]-D2277</f>
        <v>1402594.2400000095</v>
      </c>
      <c r="G2278" s="11">
        <f>BT[[#This Row],[∆ AUM]]-BT[[#This Row],[effetto mercato]]</f>
        <v>1402594.2400000095</v>
      </c>
    </row>
    <row r="2279" spans="1:7">
      <c r="A2279" s="4">
        <v>45320</v>
      </c>
      <c r="B2279">
        <v>9.9599999999999994E-2</v>
      </c>
      <c r="C2279" s="6">
        <f>BT[[#This Row],[Variaz]]/100</f>
        <v>9.9599999999999992E-4</v>
      </c>
      <c r="D2279" s="10">
        <f>AUM[[#This Row],[ Etica Obbligazionario Breve Termine]]</f>
        <v>353060518.13999999</v>
      </c>
      <c r="E2279" s="10">
        <f>D2278*BT[[#This Row],[Variazione percentuale]]</f>
        <v>350991.50382695999</v>
      </c>
      <c r="F2279" s="11">
        <f>BT[[#This Row],[AUM]]-D2278</f>
        <v>659409.87999999523</v>
      </c>
      <c r="G2279" s="11">
        <f>BT[[#This Row],[∆ AUM]]-BT[[#This Row],[effetto mercato]]</f>
        <v>308418.37617303524</v>
      </c>
    </row>
    <row r="2280" spans="1:7">
      <c r="A2280" s="4">
        <v>45321</v>
      </c>
      <c r="B2280">
        <v>-6.6400000000000001E-2</v>
      </c>
      <c r="C2280" s="6">
        <f>BT[[#This Row],[Variaz]]/100</f>
        <v>-6.6399999999999999E-4</v>
      </c>
      <c r="D2280" s="10">
        <f>AUM[[#This Row],[ Etica Obbligazionario Breve Termine]]</f>
        <v>352987878.70999998</v>
      </c>
      <c r="E2280" s="10">
        <f>D2279*BT[[#This Row],[Variazione percentuale]]</f>
        <v>-234432.18404495998</v>
      </c>
      <c r="F2280" s="11">
        <f>BT[[#This Row],[AUM]]-D2279</f>
        <v>-72639.430000007153</v>
      </c>
      <c r="G2280" s="11">
        <f>BT[[#This Row],[∆ AUM]]-BT[[#This Row],[effetto mercato]]</f>
        <v>161792.75404495283</v>
      </c>
    </row>
    <row r="2281" spans="1:7">
      <c r="A2281" s="4">
        <v>45322</v>
      </c>
      <c r="B2281">
        <v>0.1162</v>
      </c>
      <c r="C2281" s="6">
        <f>BT[[#This Row],[Variaz]]/100</f>
        <v>1.1620000000000001E-3</v>
      </c>
      <c r="D2281" s="10">
        <f>AUM[[#This Row],[ Etica Obbligazionario Breve Termine]]</f>
        <v>353677948.62</v>
      </c>
      <c r="E2281" s="10">
        <f>D2280*BT[[#This Row],[Variazione percentuale]]</f>
        <v>410171.91506102</v>
      </c>
      <c r="F2281" s="11">
        <f>BT[[#This Row],[AUM]]-D2280</f>
        <v>690069.91000002623</v>
      </c>
      <c r="G2281" s="11">
        <f>BT[[#This Row],[∆ AUM]]-BT[[#This Row],[effetto mercato]]</f>
        <v>279897.99493900622</v>
      </c>
    </row>
    <row r="2282" spans="1:7">
      <c r="A2282" s="4">
        <v>45323</v>
      </c>
      <c r="B2282">
        <v>-1.66E-2</v>
      </c>
      <c r="C2282" s="6">
        <f>BT[[#This Row],[Variaz]]/100</f>
        <v>-1.66E-4</v>
      </c>
      <c r="D2282" s="10">
        <f>AUM[[#This Row],[ Etica Obbligazionario Breve Termine]]</f>
        <v>353470271.84999996</v>
      </c>
      <c r="E2282" s="10">
        <f>D2281*BT[[#This Row],[Variazione percentuale]]</f>
        <v>-58710.539470919997</v>
      </c>
      <c r="F2282" s="11">
        <f>BT[[#This Row],[AUM]]-D2281</f>
        <v>-207676.77000004053</v>
      </c>
      <c r="G2282" s="11">
        <f>BT[[#This Row],[∆ AUM]]-BT[[#This Row],[effetto mercato]]</f>
        <v>-148966.23052912054</v>
      </c>
    </row>
    <row r="2283" spans="1:7">
      <c r="A2283" s="4">
        <v>45324</v>
      </c>
      <c r="B2283">
        <v>-0.11609999999999999</v>
      </c>
      <c r="C2283" s="6">
        <f>BT[[#This Row],[Variaz]]/100</f>
        <v>-1.1609999999999999E-3</v>
      </c>
      <c r="D2283" s="10">
        <f>AUM[[#This Row],[ Etica Obbligazionario Breve Termine]]</f>
        <v>353395690.27999997</v>
      </c>
      <c r="E2283" s="10">
        <f>D2282*BT[[#This Row],[Variazione percentuale]]</f>
        <v>-410378.98561784992</v>
      </c>
      <c r="F2283" s="11">
        <f>BT[[#This Row],[AUM]]-D2282</f>
        <v>-74581.569999992847</v>
      </c>
      <c r="G2283" s="11">
        <f>BT[[#This Row],[∆ AUM]]-BT[[#This Row],[effetto mercato]]</f>
        <v>335797.41561785707</v>
      </c>
    </row>
    <row r="2284" spans="1:7">
      <c r="A2284" s="4">
        <v>45327</v>
      </c>
      <c r="B2284">
        <v>-6.6400000000000001E-2</v>
      </c>
      <c r="C2284" s="6">
        <f>BT[[#This Row],[Variaz]]/100</f>
        <v>-6.6399999999999999E-4</v>
      </c>
      <c r="D2284" s="10">
        <f>AUM[[#This Row],[ Etica Obbligazionario Breve Termine]]</f>
        <v>353165471.80000001</v>
      </c>
      <c r="E2284" s="10">
        <f>D2283*BT[[#This Row],[Variazione percentuale]]</f>
        <v>-234654.73834591996</v>
      </c>
      <c r="F2284" s="11">
        <f>BT[[#This Row],[AUM]]-D2283</f>
        <v>-230218.47999995947</v>
      </c>
      <c r="G2284" s="11">
        <f>BT[[#This Row],[∆ AUM]]-BT[[#This Row],[effetto mercato]]</f>
        <v>4436.2583459604939</v>
      </c>
    </row>
    <row r="2285" spans="1:7">
      <c r="A2285" s="4">
        <v>45328</v>
      </c>
      <c r="B2285">
        <v>4.9799999999999997E-2</v>
      </c>
      <c r="C2285" s="6">
        <f>BT[[#This Row],[Variaz]]/100</f>
        <v>4.9799999999999996E-4</v>
      </c>
      <c r="D2285" s="10">
        <f>AUM[[#This Row],[ Etica Obbligazionario Breve Termine]]</f>
        <v>353556750.14000005</v>
      </c>
      <c r="E2285" s="10">
        <f>D2284*BT[[#This Row],[Variazione percentuale]]</f>
        <v>175876.40495639999</v>
      </c>
      <c r="F2285" s="11">
        <f>BT[[#This Row],[AUM]]-D2284</f>
        <v>391278.34000003338</v>
      </c>
      <c r="G2285" s="11">
        <f>BT[[#This Row],[∆ AUM]]-BT[[#This Row],[effetto mercato]]</f>
        <v>215401.93504363339</v>
      </c>
    </row>
    <row r="2286" spans="1:7">
      <c r="A2286" s="4">
        <v>45329</v>
      </c>
      <c r="B2286">
        <v>-4.9799999999999997E-2</v>
      </c>
      <c r="C2286" s="6">
        <f>BT[[#This Row],[Variaz]]/100</f>
        <v>-4.9799999999999996E-4</v>
      </c>
      <c r="D2286" s="10">
        <f>AUM[[#This Row],[ Etica Obbligazionario Breve Termine]]</f>
        <v>353372652.37</v>
      </c>
      <c r="E2286" s="10">
        <f>D2285*BT[[#This Row],[Variazione percentuale]]</f>
        <v>-176071.26156972002</v>
      </c>
      <c r="F2286" s="11">
        <f>BT[[#This Row],[AUM]]-D2285</f>
        <v>-184097.77000004053</v>
      </c>
      <c r="G2286" s="11">
        <f>BT[[#This Row],[∆ AUM]]-BT[[#This Row],[effetto mercato]]</f>
        <v>-8026.5084303205076</v>
      </c>
    </row>
    <row r="2287" spans="1:7">
      <c r="A2287" s="4">
        <v>45330</v>
      </c>
      <c r="B2287">
        <v>-1.66E-2</v>
      </c>
      <c r="C2287" s="6">
        <f>BT[[#This Row],[Variaz]]/100</f>
        <v>-1.66E-4</v>
      </c>
      <c r="D2287" s="10">
        <f>AUM[[#This Row],[ Etica Obbligazionario Breve Termine]]</f>
        <v>353069103.88</v>
      </c>
      <c r="E2287" s="10">
        <f>D2286*BT[[#This Row],[Variazione percentuale]]</f>
        <v>-58659.860293420003</v>
      </c>
      <c r="F2287" s="11">
        <f>BT[[#This Row],[AUM]]-D2286</f>
        <v>-303548.49000000954</v>
      </c>
      <c r="G2287" s="11">
        <f>BT[[#This Row],[∆ AUM]]-BT[[#This Row],[effetto mercato]]</f>
        <v>-244888.62970658953</v>
      </c>
    </row>
    <row r="2288" spans="1:7">
      <c r="A2288" s="4">
        <v>45331</v>
      </c>
      <c r="B2288">
        <v>-6.6500000000000004E-2</v>
      </c>
      <c r="C2288" s="6">
        <f>BT[[#This Row],[Variaz]]/100</f>
        <v>-6.6500000000000001E-4</v>
      </c>
      <c r="D2288" s="10">
        <f>AUM[[#This Row],[ Etica Obbligazionario Breve Termine]]</f>
        <v>353137266.88999999</v>
      </c>
      <c r="E2288" s="10">
        <f>D2287*BT[[#This Row],[Variazione percentuale]]</f>
        <v>-234790.9540802</v>
      </c>
      <c r="F2288" s="11">
        <f>BT[[#This Row],[AUM]]-D2287</f>
        <v>68163.009999990463</v>
      </c>
      <c r="G2288" s="11">
        <f>BT[[#This Row],[∆ AUM]]-BT[[#This Row],[effetto mercato]]</f>
        <v>302953.96408019046</v>
      </c>
    </row>
    <row r="2289" spans="1:7">
      <c r="A2289" s="4">
        <v>45334</v>
      </c>
      <c r="B2289">
        <v>4.99E-2</v>
      </c>
      <c r="C2289" s="6">
        <f>BT[[#This Row],[Variaz]]/100</f>
        <v>4.9899999999999999E-4</v>
      </c>
      <c r="D2289" s="10">
        <f>AUM[[#This Row],[ Etica Obbligazionario Breve Termine]]</f>
        <v>353619409.98000002</v>
      </c>
      <c r="E2289" s="10">
        <f>D2288*BT[[#This Row],[Variazione percentuale]]</f>
        <v>176215.49617810998</v>
      </c>
      <c r="F2289" s="11">
        <f>BT[[#This Row],[AUM]]-D2288</f>
        <v>482143.09000003338</v>
      </c>
      <c r="G2289" s="11">
        <f>BT[[#This Row],[∆ AUM]]-BT[[#This Row],[effetto mercato]]</f>
        <v>305927.59382192336</v>
      </c>
    </row>
    <row r="2290" spans="1:7">
      <c r="A2290" s="4">
        <v>45335</v>
      </c>
      <c r="B2290">
        <v>-8.3099999999999993E-2</v>
      </c>
      <c r="C2290" s="6">
        <f>BT[[#This Row],[Variaz]]/100</f>
        <v>-8.3099999999999992E-4</v>
      </c>
      <c r="D2290" s="10">
        <f>AUM[[#This Row],[ Etica Obbligazionario Breve Termine]]</f>
        <v>353882698.42999995</v>
      </c>
      <c r="E2290" s="10">
        <f>D2289*BT[[#This Row],[Variazione percentuale]]</f>
        <v>-293857.72969338001</v>
      </c>
      <c r="F2290" s="11">
        <f>BT[[#This Row],[AUM]]-D2289</f>
        <v>263288.44999992847</v>
      </c>
      <c r="G2290" s="11">
        <f>BT[[#This Row],[∆ AUM]]-BT[[#This Row],[effetto mercato]]</f>
        <v>557146.17969330843</v>
      </c>
    </row>
    <row r="2291" spans="1:7">
      <c r="A2291" s="4">
        <v>45336</v>
      </c>
      <c r="B2291">
        <v>8.3199999999999996E-2</v>
      </c>
      <c r="C2291" s="6">
        <f>BT[[#This Row],[Variaz]]/100</f>
        <v>8.3199999999999995E-4</v>
      </c>
      <c r="D2291" s="10">
        <f>AUM[[#This Row],[ Etica Obbligazionario Breve Termine]]</f>
        <v>354988903.24000001</v>
      </c>
      <c r="E2291" s="10">
        <f>D2290*BT[[#This Row],[Variazione percentuale]]</f>
        <v>294430.40509375994</v>
      </c>
      <c r="F2291" s="11">
        <f>BT[[#This Row],[AUM]]-D2290</f>
        <v>1106204.810000062</v>
      </c>
      <c r="G2291" s="11">
        <f>BT[[#This Row],[∆ AUM]]-BT[[#This Row],[effetto mercato]]</f>
        <v>811774.40490630199</v>
      </c>
    </row>
    <row r="2292" spans="1:7">
      <c r="A2292" s="4">
        <v>45337</v>
      </c>
      <c r="B2292">
        <v>0</v>
      </c>
      <c r="C2292" s="6">
        <f>BT[[#This Row],[Variaz]]/100</f>
        <v>0</v>
      </c>
      <c r="D2292" s="10">
        <f>AUM[[#This Row],[ Etica Obbligazionario Breve Termine]]</f>
        <v>354807134.68000001</v>
      </c>
      <c r="E2292" s="10">
        <f>D2291*BT[[#This Row],[Variazione percentuale]]</f>
        <v>0</v>
      </c>
      <c r="F2292" s="11">
        <f>BT[[#This Row],[AUM]]-D2291</f>
        <v>-181768.56000000238</v>
      </c>
      <c r="G2292" s="11">
        <f>BT[[#This Row],[∆ AUM]]-BT[[#This Row],[effetto mercato]]</f>
        <v>-181768.56000000238</v>
      </c>
    </row>
    <row r="2293" spans="1:7">
      <c r="A2293" s="4">
        <v>45338</v>
      </c>
      <c r="B2293">
        <v>-6.6500000000000004E-2</v>
      </c>
      <c r="C2293" s="6">
        <f>BT[[#This Row],[Variaz]]/100</f>
        <v>-6.6500000000000001E-4</v>
      </c>
      <c r="D2293" s="10">
        <f>AUM[[#This Row],[ Etica Obbligazionario Breve Termine]]</f>
        <v>354816178.75999999</v>
      </c>
      <c r="E2293" s="10">
        <f>D2292*BT[[#This Row],[Variazione percentuale]]</f>
        <v>-235946.74456220001</v>
      </c>
      <c r="F2293" s="11">
        <f>BT[[#This Row],[AUM]]-D2292</f>
        <v>9044.0799999833107</v>
      </c>
      <c r="G2293" s="11">
        <f>BT[[#This Row],[∆ AUM]]-BT[[#This Row],[effetto mercato]]</f>
        <v>244990.82456218332</v>
      </c>
    </row>
    <row r="2294" spans="1:7">
      <c r="A2294" s="4">
        <v>45341</v>
      </c>
      <c r="B2294">
        <v>1.66E-2</v>
      </c>
      <c r="C2294" s="6">
        <f>BT[[#This Row],[Variaz]]/100</f>
        <v>1.66E-4</v>
      </c>
      <c r="D2294" s="10">
        <f>AUM[[#This Row],[ Etica Obbligazionario Breve Termine]]</f>
        <v>355231760.43000001</v>
      </c>
      <c r="E2294" s="10">
        <f>D2293*BT[[#This Row],[Variazione percentuale]]</f>
        <v>58899.485674159994</v>
      </c>
      <c r="F2294" s="11">
        <f>BT[[#This Row],[AUM]]-D2293</f>
        <v>415581.67000001669</v>
      </c>
      <c r="G2294" s="11">
        <f>BT[[#This Row],[∆ AUM]]-BT[[#This Row],[effetto mercato]]</f>
        <v>356682.18432585668</v>
      </c>
    </row>
    <row r="2295" spans="1:7">
      <c r="A2295" s="4">
        <v>45342</v>
      </c>
      <c r="B2295">
        <v>6.6500000000000004E-2</v>
      </c>
      <c r="C2295" s="6">
        <f>BT[[#This Row],[Variaz]]/100</f>
        <v>6.6500000000000001E-4</v>
      </c>
      <c r="D2295" s="10">
        <f>AUM[[#This Row],[ Etica Obbligazionario Breve Termine]]</f>
        <v>359360130.03000003</v>
      </c>
      <c r="E2295" s="10">
        <f>D2294*BT[[#This Row],[Variazione percentuale]]</f>
        <v>236229.12068595001</v>
      </c>
      <c r="F2295" s="11">
        <f>BT[[#This Row],[AUM]]-D2294</f>
        <v>4128369.6000000238</v>
      </c>
      <c r="G2295" s="11">
        <f>BT[[#This Row],[∆ AUM]]-BT[[#This Row],[effetto mercato]]</f>
        <v>3892140.4793140739</v>
      </c>
    </row>
    <row r="2296" spans="1:7">
      <c r="A2296" s="4">
        <v>45343</v>
      </c>
      <c r="B2296">
        <v>-9.9699999999999997E-2</v>
      </c>
      <c r="C2296" s="6">
        <f>BT[[#This Row],[Variaz]]/100</f>
        <v>-9.9700000000000006E-4</v>
      </c>
      <c r="D2296" s="10">
        <f>AUM[[#This Row],[ Etica Obbligazionario Breve Termine]]</f>
        <v>359027449.85000002</v>
      </c>
      <c r="E2296" s="10">
        <f>D2295*BT[[#This Row],[Variazione percentuale]]</f>
        <v>-358282.04963991005</v>
      </c>
      <c r="F2296" s="11">
        <f>BT[[#This Row],[AUM]]-D2295</f>
        <v>-332680.18000000715</v>
      </c>
      <c r="G2296" s="11">
        <f>BT[[#This Row],[∆ AUM]]-BT[[#This Row],[effetto mercato]]</f>
        <v>25601.8696399029</v>
      </c>
    </row>
    <row r="2297" spans="1:7">
      <c r="A2297" s="4">
        <v>45344</v>
      </c>
      <c r="B2297">
        <v>-1.66E-2</v>
      </c>
      <c r="C2297" s="6">
        <f>BT[[#This Row],[Variaz]]/100</f>
        <v>-1.66E-4</v>
      </c>
      <c r="D2297" s="10">
        <f>AUM[[#This Row],[ Etica Obbligazionario Breve Termine]]</f>
        <v>359115995.56999999</v>
      </c>
      <c r="E2297" s="10">
        <f>D2296*BT[[#This Row],[Variazione percentuale]]</f>
        <v>-59598.556675100001</v>
      </c>
      <c r="F2297" s="11">
        <f>BT[[#This Row],[AUM]]-D2296</f>
        <v>88545.719999969006</v>
      </c>
      <c r="G2297" s="11">
        <f>BT[[#This Row],[∆ AUM]]-BT[[#This Row],[effetto mercato]]</f>
        <v>148144.27667506901</v>
      </c>
    </row>
    <row r="2298" spans="1:7">
      <c r="A2298" s="4">
        <v>45345</v>
      </c>
      <c r="B2298">
        <v>9.98E-2</v>
      </c>
      <c r="C2298" s="6">
        <f>BT[[#This Row],[Variaz]]/100</f>
        <v>9.9799999999999997E-4</v>
      </c>
      <c r="D2298" s="10">
        <f>AUM[[#This Row],[ Etica Obbligazionario Breve Termine]]</f>
        <v>360080158.14000005</v>
      </c>
      <c r="E2298" s="10">
        <f>D2297*BT[[#This Row],[Variazione percentuale]]</f>
        <v>358397.76357885997</v>
      </c>
      <c r="F2298" s="11">
        <f>BT[[#This Row],[AUM]]-D2297</f>
        <v>964162.57000005245</v>
      </c>
      <c r="G2298" s="11">
        <f>BT[[#This Row],[∆ AUM]]-BT[[#This Row],[effetto mercato]]</f>
        <v>605764.80642119248</v>
      </c>
    </row>
    <row r="2299" spans="1:7">
      <c r="A2299" s="4">
        <v>45348</v>
      </c>
      <c r="B2299">
        <v>-8.3099999999999993E-2</v>
      </c>
      <c r="C2299" s="6">
        <f>BT[[#This Row],[Variaz]]/100</f>
        <v>-8.3099999999999992E-4</v>
      </c>
      <c r="D2299" s="10">
        <f>AUM[[#This Row],[ Etica Obbligazionario Breve Termine]]</f>
        <v>359934162.49000001</v>
      </c>
      <c r="E2299" s="10">
        <f>D2298*BT[[#This Row],[Variazione percentuale]]</f>
        <v>-299226.61141434003</v>
      </c>
      <c r="F2299" s="11">
        <f>BT[[#This Row],[AUM]]-D2298</f>
        <v>-145995.65000003576</v>
      </c>
      <c r="G2299" s="11">
        <f>BT[[#This Row],[∆ AUM]]-BT[[#This Row],[effetto mercato]]</f>
        <v>153230.96141430427</v>
      </c>
    </row>
    <row r="2300" spans="1:7">
      <c r="A2300" s="4">
        <v>45349</v>
      </c>
      <c r="B2300">
        <v>0</v>
      </c>
      <c r="C2300" s="6">
        <f>BT[[#This Row],[Variaz]]/100</f>
        <v>0</v>
      </c>
      <c r="D2300" s="10">
        <f>AUM[[#This Row],[ Etica Obbligazionario Breve Termine]]</f>
        <v>359438336.76999998</v>
      </c>
      <c r="E2300" s="10">
        <f>D2299*BT[[#This Row],[Variazione percentuale]]</f>
        <v>0</v>
      </c>
      <c r="F2300" s="11">
        <f>BT[[#This Row],[AUM]]-D2299</f>
        <v>-495825.72000002861</v>
      </c>
      <c r="G2300" s="11">
        <f>BT[[#This Row],[∆ AUM]]-BT[[#This Row],[effetto mercato]]</f>
        <v>-495825.72000002861</v>
      </c>
    </row>
    <row r="2301" spans="1:7">
      <c r="A2301" s="4">
        <v>45350</v>
      </c>
      <c r="B2301">
        <v>1.66E-2</v>
      </c>
      <c r="C2301" s="6">
        <f>BT[[#This Row],[Variaz]]/100</f>
        <v>1.66E-4</v>
      </c>
      <c r="D2301" s="10">
        <f>AUM[[#This Row],[ Etica Obbligazionario Breve Termine]]</f>
        <v>359293019.97000003</v>
      </c>
      <c r="E2301" s="10">
        <f>D2300*BT[[#This Row],[Variazione percentuale]]</f>
        <v>59666.763903819992</v>
      </c>
      <c r="F2301" s="11">
        <f>BT[[#This Row],[AUM]]-D2300</f>
        <v>-145316.79999995232</v>
      </c>
      <c r="G2301" s="11">
        <f>BT[[#This Row],[∆ AUM]]-BT[[#This Row],[effetto mercato]]</f>
        <v>-204983.5639037723</v>
      </c>
    </row>
    <row r="2302" spans="1:7">
      <c r="A2302" s="4">
        <v>45351</v>
      </c>
      <c r="B2302">
        <v>4.99E-2</v>
      </c>
      <c r="C2302" s="6">
        <f>BT[[#This Row],[Variaz]]/100</f>
        <v>4.9899999999999999E-4</v>
      </c>
      <c r="D2302" s="10">
        <f>AUM[[#This Row],[ Etica Obbligazionario Breve Termine]]</f>
        <v>359349048.53000003</v>
      </c>
      <c r="E2302" s="10">
        <f>D2301*BT[[#This Row],[Variazione percentuale]]</f>
        <v>179287.21696503001</v>
      </c>
      <c r="F2302" s="11">
        <f>BT[[#This Row],[AUM]]-D2301</f>
        <v>56028.560000002384</v>
      </c>
      <c r="G2302" s="11">
        <f>BT[[#This Row],[∆ AUM]]-BT[[#This Row],[effetto mercato]]</f>
        <v>-123258.65696502762</v>
      </c>
    </row>
    <row r="2303" spans="1:7">
      <c r="A2303" s="4">
        <v>45352</v>
      </c>
      <c r="B2303">
        <v>-1.66E-2</v>
      </c>
      <c r="C2303" s="6">
        <f>BT[[#This Row],[Variaz]]/100</f>
        <v>-1.66E-4</v>
      </c>
      <c r="D2303" s="10">
        <f>AUM[[#This Row],[ Etica Obbligazionario Breve Termine]]</f>
        <v>359492240.02000004</v>
      </c>
      <c r="E2303" s="10">
        <f>D2302*BT[[#This Row],[Variazione percentuale]]</f>
        <v>-59651.942055980006</v>
      </c>
      <c r="F2303" s="11">
        <f>BT[[#This Row],[AUM]]-D2302</f>
        <v>143191.49000000954</v>
      </c>
      <c r="G2303" s="11">
        <f>BT[[#This Row],[∆ AUM]]-BT[[#This Row],[effetto mercato]]</f>
        <v>202843.43205598954</v>
      </c>
    </row>
    <row r="2304" spans="1:7">
      <c r="A2304" s="4">
        <v>45355</v>
      </c>
      <c r="B2304">
        <v>3.3300000000000003E-2</v>
      </c>
      <c r="C2304" s="6">
        <f>BT[[#This Row],[Variaz]]/100</f>
        <v>3.3300000000000002E-4</v>
      </c>
      <c r="D2304" s="10">
        <f>AUM[[#This Row],[ Etica Obbligazionario Breve Termine]]</f>
        <v>359831595.76999998</v>
      </c>
      <c r="E2304" s="10">
        <f>D2303*BT[[#This Row],[Variazione percentuale]]</f>
        <v>119710.91592666002</v>
      </c>
      <c r="F2304" s="11">
        <f>BT[[#This Row],[AUM]]-D2303</f>
        <v>339355.7499999404</v>
      </c>
      <c r="G2304" s="11">
        <f>BT[[#This Row],[∆ AUM]]-BT[[#This Row],[effetto mercato]]</f>
        <v>219644.83407328039</v>
      </c>
    </row>
    <row r="2305" spans="1:7">
      <c r="A2305" s="4">
        <v>45356</v>
      </c>
      <c r="B2305">
        <v>8.3099999999999993E-2</v>
      </c>
      <c r="C2305" s="6">
        <f>BT[[#This Row],[Variaz]]/100</f>
        <v>8.3099999999999992E-4</v>
      </c>
      <c r="D2305" s="10">
        <f>AUM[[#This Row],[ Etica Obbligazionario Breve Termine]]</f>
        <v>360063731.64000005</v>
      </c>
      <c r="E2305" s="10">
        <f>D2304*BT[[#This Row],[Variazione percentuale]]</f>
        <v>299020.05608486995</v>
      </c>
      <c r="F2305" s="11">
        <f>BT[[#This Row],[AUM]]-D2304</f>
        <v>232135.87000006437</v>
      </c>
      <c r="G2305" s="11">
        <f>BT[[#This Row],[∆ AUM]]-BT[[#This Row],[effetto mercato]]</f>
        <v>-66884.18608480558</v>
      </c>
    </row>
    <row r="2306" spans="1:7">
      <c r="A2306" s="4">
        <v>45357</v>
      </c>
      <c r="B2306">
        <v>4.9799999999999997E-2</v>
      </c>
      <c r="C2306" s="6">
        <f>BT[[#This Row],[Variaz]]/100</f>
        <v>4.9799999999999996E-4</v>
      </c>
      <c r="D2306" s="10">
        <f>AUM[[#This Row],[ Etica Obbligazionario Breve Termine]]</f>
        <v>360229615.10999995</v>
      </c>
      <c r="E2306" s="10">
        <f>D2305*BT[[#This Row],[Variazione percentuale]]</f>
        <v>179311.73835672002</v>
      </c>
      <c r="F2306" s="11">
        <f>BT[[#This Row],[AUM]]-D2305</f>
        <v>165883.4699999094</v>
      </c>
      <c r="G2306" s="11">
        <f>BT[[#This Row],[∆ AUM]]-BT[[#This Row],[effetto mercato]]</f>
        <v>-13428.268356810615</v>
      </c>
    </row>
    <row r="2307" spans="1:7">
      <c r="A2307" s="4">
        <v>45358</v>
      </c>
      <c r="B2307">
        <v>4.9799999999999997E-2</v>
      </c>
      <c r="C2307" s="6">
        <f>BT[[#This Row],[Variaz]]/100</f>
        <v>4.9799999999999996E-4</v>
      </c>
      <c r="D2307" s="10">
        <f>AUM[[#This Row],[ Etica Obbligazionario Breve Termine]]</f>
        <v>360586134.86000001</v>
      </c>
      <c r="E2307" s="10">
        <f>D2306*BT[[#This Row],[Variazione percentuale]]</f>
        <v>179394.34832477997</v>
      </c>
      <c r="F2307" s="11">
        <f>BT[[#This Row],[AUM]]-D2306</f>
        <v>356519.7500000596</v>
      </c>
      <c r="G2307" s="11">
        <f>BT[[#This Row],[∆ AUM]]-BT[[#This Row],[effetto mercato]]</f>
        <v>177125.40167527963</v>
      </c>
    </row>
    <row r="2308" spans="1:7">
      <c r="A2308" s="4">
        <v>45359</v>
      </c>
      <c r="B2308">
        <v>9.9500000000000005E-2</v>
      </c>
      <c r="C2308" s="6">
        <f>BT[[#This Row],[Variaz]]/100</f>
        <v>9.9500000000000001E-4</v>
      </c>
      <c r="D2308" s="10">
        <f>AUM[[#This Row],[ Etica Obbligazionario Breve Termine]]</f>
        <v>360982578.94999999</v>
      </c>
      <c r="E2308" s="10">
        <f>D2307*BT[[#This Row],[Variazione percentuale]]</f>
        <v>358783.20418570004</v>
      </c>
      <c r="F2308" s="11">
        <f>BT[[#This Row],[AUM]]-D2307</f>
        <v>396444.08999997377</v>
      </c>
      <c r="G2308" s="11">
        <f>BT[[#This Row],[∆ AUM]]-BT[[#This Row],[effetto mercato]]</f>
        <v>37660.88581427373</v>
      </c>
    </row>
    <row r="2309" spans="1:7">
      <c r="A2309" s="4">
        <v>45362</v>
      </c>
      <c r="B2309">
        <v>-4.9700000000000001E-2</v>
      </c>
      <c r="C2309" s="6">
        <f>BT[[#This Row],[Variaz]]/100</f>
        <v>-4.9700000000000005E-4</v>
      </c>
      <c r="D2309" s="10">
        <f>AUM[[#This Row],[ Etica Obbligazionario Breve Termine]]</f>
        <v>360460097.61000001</v>
      </c>
      <c r="E2309" s="10">
        <f>D2308*BT[[#This Row],[Variazione percentuale]]</f>
        <v>-179408.34173815002</v>
      </c>
      <c r="F2309" s="11">
        <f>BT[[#This Row],[AUM]]-D2308</f>
        <v>-522481.33999997377</v>
      </c>
      <c r="G2309" s="11">
        <f>BT[[#This Row],[∆ AUM]]-BT[[#This Row],[effetto mercato]]</f>
        <v>-343072.99826182378</v>
      </c>
    </row>
    <row r="2310" spans="1:7">
      <c r="A2310" s="4">
        <v>45363</v>
      </c>
      <c r="B2310">
        <v>-1.66E-2</v>
      </c>
      <c r="C2310" s="6">
        <f>BT[[#This Row],[Variaz]]/100</f>
        <v>-1.66E-4</v>
      </c>
      <c r="D2310" s="10">
        <f>AUM[[#This Row],[ Etica Obbligazionario Breve Termine]]</f>
        <v>360605268.94</v>
      </c>
      <c r="E2310" s="10">
        <f>D2309*BT[[#This Row],[Variazione percentuale]]</f>
        <v>-59836.376203259999</v>
      </c>
      <c r="F2310" s="11">
        <f>BT[[#This Row],[AUM]]-D2309</f>
        <v>145171.32999998331</v>
      </c>
      <c r="G2310" s="11">
        <f>BT[[#This Row],[∆ AUM]]-BT[[#This Row],[effetto mercato]]</f>
        <v>205007.70620324332</v>
      </c>
    </row>
    <row r="2311" spans="1:7">
      <c r="A2311" s="4">
        <v>45364</v>
      </c>
      <c r="B2311">
        <v>0</v>
      </c>
      <c r="C2311" s="6">
        <f>BT[[#This Row],[Variaz]]/100</f>
        <v>0</v>
      </c>
      <c r="D2311" s="10">
        <f>AUM[[#This Row],[ Etica Obbligazionario Breve Termine]]</f>
        <v>360630400.81</v>
      </c>
      <c r="E2311" s="10">
        <f>D2310*BT[[#This Row],[Variazione percentuale]]</f>
        <v>0</v>
      </c>
      <c r="F2311" s="11">
        <f>BT[[#This Row],[AUM]]-D2310</f>
        <v>25131.870000004768</v>
      </c>
      <c r="G2311" s="11">
        <f>BT[[#This Row],[∆ AUM]]-BT[[#This Row],[effetto mercato]]</f>
        <v>25131.870000004768</v>
      </c>
    </row>
    <row r="2312" spans="1:7">
      <c r="A2312" s="4">
        <v>45365</v>
      </c>
      <c r="B2312">
        <v>-6.6299999999999998E-2</v>
      </c>
      <c r="C2312" s="6">
        <f>BT[[#This Row],[Variaz]]/100</f>
        <v>-6.6299999999999996E-4</v>
      </c>
      <c r="D2312" s="10">
        <f>AUM[[#This Row],[ Etica Obbligazionario Breve Termine]]</f>
        <v>360444236.47000003</v>
      </c>
      <c r="E2312" s="10">
        <f>D2311*BT[[#This Row],[Variazione percentuale]]</f>
        <v>-239097.95573702999</v>
      </c>
      <c r="F2312" s="11">
        <f>BT[[#This Row],[AUM]]-D2311</f>
        <v>-186164.33999997377</v>
      </c>
      <c r="G2312" s="11">
        <f>BT[[#This Row],[∆ AUM]]-BT[[#This Row],[effetto mercato]]</f>
        <v>52933.615737056214</v>
      </c>
    </row>
    <row r="2313" spans="1:7">
      <c r="A2313" s="4">
        <v>45366</v>
      </c>
      <c r="B2313">
        <v>-3.32E-2</v>
      </c>
      <c r="C2313" s="6">
        <f>BT[[#This Row],[Variaz]]/100</f>
        <v>-3.3199999999999999E-4</v>
      </c>
      <c r="D2313" s="10">
        <f>AUM[[#This Row],[ Etica Obbligazionario Breve Termine]]</f>
        <v>360165874.21999997</v>
      </c>
      <c r="E2313" s="10">
        <f>D2312*BT[[#This Row],[Variazione percentuale]]</f>
        <v>-119667.48650804</v>
      </c>
      <c r="F2313" s="11">
        <f>BT[[#This Row],[AUM]]-D2312</f>
        <v>-278362.2500000596</v>
      </c>
      <c r="G2313" s="11">
        <f>BT[[#This Row],[∆ AUM]]-BT[[#This Row],[effetto mercato]]</f>
        <v>-158694.76349201961</v>
      </c>
    </row>
    <row r="2314" spans="1:7">
      <c r="A2314" s="4">
        <v>45369</v>
      </c>
      <c r="B2314">
        <v>1.66E-2</v>
      </c>
      <c r="C2314" s="6">
        <f>BT[[#This Row],[Variaz]]/100</f>
        <v>1.66E-4</v>
      </c>
      <c r="D2314" s="10">
        <f>AUM[[#This Row],[ Etica Obbligazionario Breve Termine]]</f>
        <v>360062730.38999999</v>
      </c>
      <c r="E2314" s="10">
        <f>D2313*BT[[#This Row],[Variazione percentuale]]</f>
        <v>59787.535120519991</v>
      </c>
      <c r="F2314" s="11">
        <f>BT[[#This Row],[AUM]]-D2313</f>
        <v>-103143.82999998331</v>
      </c>
      <c r="G2314" s="11">
        <f>BT[[#This Row],[∆ AUM]]-BT[[#This Row],[effetto mercato]]</f>
        <v>-162931.36512050329</v>
      </c>
    </row>
    <row r="2315" spans="1:7">
      <c r="A2315" s="4">
        <v>45370</v>
      </c>
      <c r="B2315">
        <v>3.32E-2</v>
      </c>
      <c r="C2315" s="6">
        <f>BT[[#This Row],[Variaz]]/100</f>
        <v>3.3199999999999999E-4</v>
      </c>
      <c r="D2315" s="10">
        <f>AUM[[#This Row],[ Etica Obbligazionario Breve Termine]]</f>
        <v>359906252.75</v>
      </c>
      <c r="E2315" s="10">
        <f>D2314*BT[[#This Row],[Variazione percentuale]]</f>
        <v>119540.82648947999</v>
      </c>
      <c r="F2315" s="11">
        <f>BT[[#This Row],[AUM]]-D2314</f>
        <v>-156477.63999998569</v>
      </c>
      <c r="G2315" s="11">
        <f>BT[[#This Row],[∆ AUM]]-BT[[#This Row],[effetto mercato]]</f>
        <v>-276018.46648946567</v>
      </c>
    </row>
    <row r="2316" spans="1:7">
      <c r="A2316" s="4">
        <v>45371</v>
      </c>
      <c r="B2316">
        <v>-1.66E-2</v>
      </c>
      <c r="C2316" s="6">
        <f>BT[[#This Row],[Variaz]]/100</f>
        <v>-1.66E-4</v>
      </c>
      <c r="D2316" s="10">
        <f>AUM[[#This Row],[ Etica Obbligazionario Breve Termine]]</f>
        <v>359872029.91000003</v>
      </c>
      <c r="E2316" s="10">
        <f>D2315*BT[[#This Row],[Variazione percentuale]]</f>
        <v>-59744.437956499998</v>
      </c>
      <c r="F2316" s="11">
        <f>BT[[#This Row],[AUM]]-D2315</f>
        <v>-34222.839999973774</v>
      </c>
      <c r="G2316" s="11">
        <f>BT[[#This Row],[∆ AUM]]-BT[[#This Row],[effetto mercato]]</f>
        <v>25521.597956526224</v>
      </c>
    </row>
    <row r="2317" spans="1:7">
      <c r="A2317" s="4">
        <v>45372</v>
      </c>
      <c r="B2317">
        <v>8.3000000000000004E-2</v>
      </c>
      <c r="C2317" s="6">
        <f>BT[[#This Row],[Variaz]]/100</f>
        <v>8.3000000000000001E-4</v>
      </c>
      <c r="D2317" s="10">
        <f>AUM[[#This Row],[ Etica Obbligazionario Breve Termine]]</f>
        <v>359701844.98000002</v>
      </c>
      <c r="E2317" s="10">
        <f>D2316*BT[[#This Row],[Variazione percentuale]]</f>
        <v>298693.78482530004</v>
      </c>
      <c r="F2317" s="11">
        <f>BT[[#This Row],[AUM]]-D2316</f>
        <v>-170184.93000000715</v>
      </c>
      <c r="G2317" s="11">
        <f>BT[[#This Row],[∆ AUM]]-BT[[#This Row],[effetto mercato]]</f>
        <v>-468878.71482530719</v>
      </c>
    </row>
    <row r="2318" spans="1:7">
      <c r="A2318" s="4">
        <v>45373</v>
      </c>
      <c r="B2318">
        <v>4.9700000000000001E-2</v>
      </c>
      <c r="C2318" s="6">
        <f>BT[[#This Row],[Variaz]]/100</f>
        <v>4.9700000000000005E-4</v>
      </c>
      <c r="D2318" s="10">
        <f>AUM[[#This Row],[ Etica Obbligazionario Breve Termine]]</f>
        <v>360211132.72000003</v>
      </c>
      <c r="E2318" s="10">
        <f>D2317*BT[[#This Row],[Variazione percentuale]]</f>
        <v>178771.81695506003</v>
      </c>
      <c r="F2318" s="11">
        <f>BT[[#This Row],[AUM]]-D2317</f>
        <v>509287.74000000954</v>
      </c>
      <c r="G2318" s="11">
        <f>BT[[#This Row],[∆ AUM]]-BT[[#This Row],[effetto mercato]]</f>
        <v>330515.92304494954</v>
      </c>
    </row>
    <row r="2319" spans="1:7">
      <c r="A2319" s="4">
        <v>45376</v>
      </c>
      <c r="B2319">
        <v>-4.9700000000000001E-2</v>
      </c>
      <c r="C2319" s="6">
        <f>BT[[#This Row],[Variaz]]/100</f>
        <v>-4.9700000000000005E-4</v>
      </c>
      <c r="D2319" s="10">
        <f>AUM[[#This Row],[ Etica Obbligazionario Breve Termine]]</f>
        <v>360219251.06</v>
      </c>
      <c r="E2319" s="10">
        <f>D2318*BT[[#This Row],[Variazione percentuale]]</f>
        <v>-179024.93296184004</v>
      </c>
      <c r="F2319" s="11">
        <f>BT[[#This Row],[AUM]]-D2318</f>
        <v>8118.339999973774</v>
      </c>
      <c r="G2319" s="11">
        <f>BT[[#This Row],[∆ AUM]]-BT[[#This Row],[effetto mercato]]</f>
        <v>187143.27296181381</v>
      </c>
    </row>
    <row r="2320" spans="1:7">
      <c r="A2320" s="4">
        <v>45377</v>
      </c>
      <c r="B2320">
        <v>3.32E-2</v>
      </c>
      <c r="C2320" s="6">
        <f>BT[[#This Row],[Variaz]]/100</f>
        <v>3.3199999999999999E-4</v>
      </c>
      <c r="D2320" s="10">
        <f>AUM[[#This Row],[ Etica Obbligazionario Breve Termine]]</f>
        <v>360551039.62</v>
      </c>
      <c r="E2320" s="10">
        <f>D2319*BT[[#This Row],[Variazione percentuale]]</f>
        <v>119592.79135191999</v>
      </c>
      <c r="F2320" s="11">
        <f>BT[[#This Row],[AUM]]-D2319</f>
        <v>331788.56000000238</v>
      </c>
      <c r="G2320" s="11">
        <f>BT[[#This Row],[∆ AUM]]-BT[[#This Row],[effetto mercato]]</f>
        <v>212195.76864808239</v>
      </c>
    </row>
    <row r="2321" spans="1:7">
      <c r="A2321" s="4">
        <v>45378</v>
      </c>
      <c r="B2321">
        <v>8.2900000000000001E-2</v>
      </c>
      <c r="C2321" s="6">
        <f>BT[[#This Row],[Variaz]]/100</f>
        <v>8.2899999999999998E-4</v>
      </c>
      <c r="D2321" s="10">
        <f>AUM[[#This Row],[ Etica Obbligazionario Breve Termine]]</f>
        <v>361091176.81999999</v>
      </c>
      <c r="E2321" s="10">
        <f>D2320*BT[[#This Row],[Variazione percentuale]]</f>
        <v>298896.81184497999</v>
      </c>
      <c r="F2321" s="11">
        <f>BT[[#This Row],[AUM]]-D2320</f>
        <v>540137.19999998808</v>
      </c>
      <c r="G2321" s="11">
        <f>BT[[#This Row],[∆ AUM]]-BT[[#This Row],[effetto mercato]]</f>
        <v>241240.38815500808</v>
      </c>
    </row>
    <row r="2322" spans="1:7">
      <c r="A2322" s="4">
        <v>45379</v>
      </c>
      <c r="B2322">
        <v>-3.3099999999999997E-2</v>
      </c>
      <c r="C2322" s="6">
        <f>BT[[#This Row],[Variaz]]/100</f>
        <v>-3.3099999999999997E-4</v>
      </c>
      <c r="D2322" s="10">
        <f>AUM[[#This Row],[ Etica Obbligazionario Breve Termine]]</f>
        <v>360685987.25999999</v>
      </c>
      <c r="E2322" s="10">
        <f>D2321*BT[[#This Row],[Variazione percentuale]]</f>
        <v>-119521.17952741998</v>
      </c>
      <c r="F2322" s="11">
        <f>BT[[#This Row],[AUM]]-D2321</f>
        <v>-405189.56000000238</v>
      </c>
      <c r="G2322" s="11">
        <f>BT[[#This Row],[∆ AUM]]-BT[[#This Row],[effetto mercato]]</f>
        <v>-285668.38047258242</v>
      </c>
    </row>
    <row r="2323" spans="1:7">
      <c r="A2323" s="4">
        <v>45384</v>
      </c>
      <c r="B2323">
        <v>-1.66E-2</v>
      </c>
      <c r="C2323" s="6">
        <f>BT[[#This Row],[Variaz]]/100</f>
        <v>-1.66E-4</v>
      </c>
      <c r="D2323" s="10">
        <f>AUM[[#This Row],[ Etica Obbligazionario Breve Termine]]</f>
        <v>360665829.88</v>
      </c>
      <c r="E2323" s="10">
        <f>D2322*BT[[#This Row],[Variazione percentuale]]</f>
        <v>-59873.873885159999</v>
      </c>
      <c r="F2323" s="11">
        <f>BT[[#This Row],[AUM]]-D2322</f>
        <v>-20157.379999995232</v>
      </c>
      <c r="G2323" s="11">
        <f>BT[[#This Row],[∆ AUM]]-BT[[#This Row],[effetto mercato]]</f>
        <v>39716.493885164768</v>
      </c>
    </row>
    <row r="2324" spans="1:7">
      <c r="A2324" s="4">
        <v>45385</v>
      </c>
      <c r="B2324">
        <v>-1.66E-2</v>
      </c>
      <c r="C2324" s="6">
        <f>BT[[#This Row],[Variaz]]/100</f>
        <v>-1.66E-4</v>
      </c>
      <c r="D2324" s="10">
        <f>AUM[[#This Row],[ Etica Obbligazionario Breve Termine]]</f>
        <v>360528766.93999994</v>
      </c>
      <c r="E2324" s="10">
        <f>D2323*BT[[#This Row],[Variazione percentuale]]</f>
        <v>-59870.527760079996</v>
      </c>
      <c r="F2324" s="11">
        <f>BT[[#This Row],[AUM]]-D2323</f>
        <v>-137062.94000005722</v>
      </c>
      <c r="G2324" s="11">
        <f>BT[[#This Row],[∆ AUM]]-BT[[#This Row],[effetto mercato]]</f>
        <v>-77192.412239977217</v>
      </c>
    </row>
    <row r="2325" spans="1:7">
      <c r="A2325" s="4">
        <v>45386</v>
      </c>
      <c r="B2325">
        <v>4.9700000000000001E-2</v>
      </c>
      <c r="C2325" s="6">
        <f>BT[[#This Row],[Variaz]]/100</f>
        <v>4.9700000000000005E-4</v>
      </c>
      <c r="D2325" s="10">
        <f>AUM[[#This Row],[ Etica Obbligazionario Breve Termine]]</f>
        <v>361013270.85000002</v>
      </c>
      <c r="E2325" s="10">
        <f>D2324*BT[[#This Row],[Variazione percentuale]]</f>
        <v>179182.79716917998</v>
      </c>
      <c r="F2325" s="11">
        <f>BT[[#This Row],[AUM]]-D2324</f>
        <v>484503.91000008583</v>
      </c>
      <c r="G2325" s="11">
        <f>BT[[#This Row],[∆ AUM]]-BT[[#This Row],[effetto mercato]]</f>
        <v>305321.11283090583</v>
      </c>
    </row>
    <row r="2326" spans="1:7">
      <c r="A2326" s="4">
        <v>45387</v>
      </c>
      <c r="B2326">
        <v>-3.3099999999999997E-2</v>
      </c>
      <c r="C2326" s="6">
        <f>BT[[#This Row],[Variaz]]/100</f>
        <v>-3.3099999999999997E-4</v>
      </c>
      <c r="D2326" s="10">
        <f>AUM[[#This Row],[ Etica Obbligazionario Breve Termine]]</f>
        <v>361348388.01999998</v>
      </c>
      <c r="E2326" s="10">
        <f>D2325*BT[[#This Row],[Variazione percentuale]]</f>
        <v>-119495.39265134999</v>
      </c>
      <c r="F2326" s="11">
        <f>BT[[#This Row],[AUM]]-D2325</f>
        <v>335117.16999995708</v>
      </c>
      <c r="G2326" s="11">
        <f>BT[[#This Row],[∆ AUM]]-BT[[#This Row],[effetto mercato]]</f>
        <v>454612.56265130709</v>
      </c>
    </row>
    <row r="2327" spans="1:7">
      <c r="A2327" s="4">
        <v>45390</v>
      </c>
      <c r="B2327">
        <v>-3.3099999999999997E-2</v>
      </c>
      <c r="C2327" s="6">
        <f>BT[[#This Row],[Variaz]]/100</f>
        <v>-3.3099999999999997E-4</v>
      </c>
      <c r="D2327" s="10">
        <f>AUM[[#This Row],[ Etica Obbligazionario Breve Termine]]</f>
        <v>362248583.70999998</v>
      </c>
      <c r="E2327" s="10">
        <f>D2326*BT[[#This Row],[Variazione percentuale]]</f>
        <v>-119606.31643461998</v>
      </c>
      <c r="F2327" s="11">
        <f>BT[[#This Row],[AUM]]-D2326</f>
        <v>900195.68999999762</v>
      </c>
      <c r="G2327" s="11">
        <f>BT[[#This Row],[∆ AUM]]-BT[[#This Row],[effetto mercato]]</f>
        <v>1019802.0064346176</v>
      </c>
    </row>
    <row r="2328" spans="1:7">
      <c r="A2328" s="4">
        <v>45391</v>
      </c>
      <c r="B2328">
        <v>6.6299999999999998E-2</v>
      </c>
      <c r="C2328" s="6">
        <f>BT[[#This Row],[Variaz]]/100</f>
        <v>6.6299999999999996E-4</v>
      </c>
      <c r="D2328" s="10">
        <f>AUM[[#This Row],[ Etica Obbligazionario Breve Termine]]</f>
        <v>362691605.39000005</v>
      </c>
      <c r="E2328" s="10">
        <f>D2327*BT[[#This Row],[Variazione percentuale]]</f>
        <v>240170.81099972996</v>
      </c>
      <c r="F2328" s="11">
        <f>BT[[#This Row],[AUM]]-D2327</f>
        <v>443021.68000006676</v>
      </c>
      <c r="G2328" s="11">
        <f>BT[[#This Row],[∆ AUM]]-BT[[#This Row],[effetto mercato]]</f>
        <v>202850.8690003368</v>
      </c>
    </row>
    <row r="2329" spans="1:7">
      <c r="A2329" s="4">
        <v>45392</v>
      </c>
      <c r="B2329">
        <v>-8.2799999999999999E-2</v>
      </c>
      <c r="C2329" s="6">
        <f>BT[[#This Row],[Variaz]]/100</f>
        <v>-8.2799999999999996E-4</v>
      </c>
      <c r="D2329" s="10">
        <f>AUM[[#This Row],[ Etica Obbligazionario Breve Termine]]</f>
        <v>362233044</v>
      </c>
      <c r="E2329" s="10">
        <f>D2328*BT[[#This Row],[Variazione percentuale]]</f>
        <v>-300308.64926292002</v>
      </c>
      <c r="F2329" s="11">
        <f>BT[[#This Row],[AUM]]-D2328</f>
        <v>-458561.3900000453</v>
      </c>
      <c r="G2329" s="11">
        <f>BT[[#This Row],[∆ AUM]]-BT[[#This Row],[effetto mercato]]</f>
        <v>-158252.74073712528</v>
      </c>
    </row>
    <row r="2330" spans="1:7">
      <c r="A2330" s="4">
        <v>45393</v>
      </c>
      <c r="B2330">
        <v>-1.66E-2</v>
      </c>
      <c r="C2330" s="6">
        <f>BT[[#This Row],[Variaz]]/100</f>
        <v>-1.66E-4</v>
      </c>
      <c r="D2330" s="10">
        <f>AUM[[#This Row],[ Etica Obbligazionario Breve Termine]]</f>
        <v>362019645.77000004</v>
      </c>
      <c r="E2330" s="10">
        <f>D2329*BT[[#This Row],[Variazione percentuale]]</f>
        <v>-60130.685303999999</v>
      </c>
      <c r="F2330" s="11">
        <f>BT[[#This Row],[AUM]]-D2329</f>
        <v>-213398.22999995947</v>
      </c>
      <c r="G2330" s="11">
        <f>BT[[#This Row],[∆ AUM]]-BT[[#This Row],[effetto mercato]]</f>
        <v>-153267.54469595948</v>
      </c>
    </row>
    <row r="2331" spans="1:7">
      <c r="A2331" s="4">
        <v>45394</v>
      </c>
      <c r="B2331">
        <v>0.1492</v>
      </c>
      <c r="C2331" s="6">
        <f>BT[[#This Row],[Variaz]]/100</f>
        <v>1.4920000000000001E-3</v>
      </c>
      <c r="D2331" s="10">
        <f>AUM[[#This Row],[ Etica Obbligazionario Breve Termine]]</f>
        <v>362514546.94</v>
      </c>
      <c r="E2331" s="10">
        <f>D2330*BT[[#This Row],[Variazione percentuale]]</f>
        <v>540133.31148884003</v>
      </c>
      <c r="F2331" s="11">
        <f>BT[[#This Row],[AUM]]-D2330</f>
        <v>494901.16999995708</v>
      </c>
      <c r="G2331" s="11">
        <f>BT[[#This Row],[∆ AUM]]-BT[[#This Row],[effetto mercato]]</f>
        <v>-45232.141488882946</v>
      </c>
    </row>
    <row r="2332" spans="1:7">
      <c r="A2332" s="4">
        <v>45397</v>
      </c>
      <c r="B2332">
        <v>-8.2799999999999999E-2</v>
      </c>
      <c r="C2332" s="6">
        <f>BT[[#This Row],[Variaz]]/100</f>
        <v>-8.2799999999999996E-4</v>
      </c>
      <c r="D2332" s="10">
        <f>AUM[[#This Row],[ Etica Obbligazionario Breve Termine]]</f>
        <v>362357124.05000001</v>
      </c>
      <c r="E2332" s="10">
        <f>D2331*BT[[#This Row],[Variazione percentuale]]</f>
        <v>-300162.04486631998</v>
      </c>
      <c r="F2332" s="11">
        <f>BT[[#This Row],[AUM]]-D2331</f>
        <v>-157422.88999998569</v>
      </c>
      <c r="G2332" s="11">
        <f>BT[[#This Row],[∆ AUM]]-BT[[#This Row],[effetto mercato]]</f>
        <v>142739.15486633428</v>
      </c>
    </row>
    <row r="2333" spans="1:7">
      <c r="A2333" s="4">
        <v>45398</v>
      </c>
      <c r="B2333">
        <v>-4.9700000000000001E-2</v>
      </c>
      <c r="C2333" s="6">
        <f>BT[[#This Row],[Variaz]]/100</f>
        <v>-4.9700000000000005E-4</v>
      </c>
      <c r="D2333" s="10">
        <f>AUM[[#This Row],[ Etica Obbligazionario Breve Termine]]</f>
        <v>362741894.85000002</v>
      </c>
      <c r="E2333" s="10">
        <f>D2332*BT[[#This Row],[Variazione percentuale]]</f>
        <v>-180091.49065285001</v>
      </c>
      <c r="F2333" s="11">
        <f>BT[[#This Row],[AUM]]-D2332</f>
        <v>384770.80000001192</v>
      </c>
      <c r="G2333" s="11">
        <f>BT[[#This Row],[∆ AUM]]-BT[[#This Row],[effetto mercato]]</f>
        <v>564862.29065286194</v>
      </c>
    </row>
    <row r="2334" spans="1:7">
      <c r="A2334" s="4">
        <v>45399</v>
      </c>
      <c r="B2334">
        <v>1.66E-2</v>
      </c>
      <c r="C2334" s="6">
        <f>BT[[#This Row],[Variaz]]/100</f>
        <v>1.66E-4</v>
      </c>
      <c r="D2334" s="10">
        <f>AUM[[#This Row],[ Etica Obbligazionario Breve Termine]]</f>
        <v>362313941.87</v>
      </c>
      <c r="E2334" s="10">
        <f>D2333*BT[[#This Row],[Variazione percentuale]]</f>
        <v>60215.154545100006</v>
      </c>
      <c r="F2334" s="11">
        <f>BT[[#This Row],[AUM]]-D2333</f>
        <v>-427952.98000001907</v>
      </c>
      <c r="G2334" s="11">
        <f>BT[[#This Row],[∆ AUM]]-BT[[#This Row],[effetto mercato]]</f>
        <v>-488168.13454511907</v>
      </c>
    </row>
    <row r="2335" spans="1:7">
      <c r="A2335" s="4">
        <v>45400</v>
      </c>
      <c r="B2335">
        <v>-1.66E-2</v>
      </c>
      <c r="C2335" s="6">
        <f>BT[[#This Row],[Variaz]]/100</f>
        <v>-1.66E-4</v>
      </c>
      <c r="D2335" s="10">
        <f>AUM[[#This Row],[ Etica Obbligazionario Breve Termine]]</f>
        <v>362048825.58999997</v>
      </c>
      <c r="E2335" s="10">
        <f>D2334*BT[[#This Row],[Variazione percentuale]]</f>
        <v>-60144.114350420001</v>
      </c>
      <c r="F2335" s="11">
        <f>BT[[#This Row],[AUM]]-D2334</f>
        <v>-265116.28000003099</v>
      </c>
      <c r="G2335" s="11">
        <f>BT[[#This Row],[∆ AUM]]-BT[[#This Row],[effetto mercato]]</f>
        <v>-204972.16564961098</v>
      </c>
    </row>
    <row r="2336" spans="1:7">
      <c r="A2336" s="4">
        <v>45401</v>
      </c>
      <c r="B2336">
        <v>-1.66E-2</v>
      </c>
      <c r="C2336" s="6">
        <f>BT[[#This Row],[Variaz]]/100</f>
        <v>-1.66E-4</v>
      </c>
      <c r="D2336" s="10">
        <f>AUM[[#This Row],[ Etica Obbligazionario Breve Termine]]</f>
        <v>362327353.13</v>
      </c>
      <c r="E2336" s="10">
        <f>D2335*BT[[#This Row],[Variazione percentuale]]</f>
        <v>-60100.105047939993</v>
      </c>
      <c r="F2336" s="11">
        <f>BT[[#This Row],[AUM]]-D2335</f>
        <v>278527.54000002146</v>
      </c>
      <c r="G2336" s="11">
        <f>BT[[#This Row],[∆ AUM]]-BT[[#This Row],[effetto mercato]]</f>
        <v>338627.64504796144</v>
      </c>
    </row>
    <row r="2337" spans="1:7">
      <c r="A2337" s="4">
        <v>45404</v>
      </c>
      <c r="B2337">
        <v>8.2900000000000001E-2</v>
      </c>
      <c r="C2337" s="6">
        <f>BT[[#This Row],[Variaz]]/100</f>
        <v>8.2899999999999998E-4</v>
      </c>
      <c r="D2337" s="10">
        <f>AUM[[#This Row],[ Etica Obbligazionario Breve Termine]]</f>
        <v>362904218.85000002</v>
      </c>
      <c r="E2337" s="10">
        <f>D2336*BT[[#This Row],[Variazione percentuale]]</f>
        <v>300369.37574476999</v>
      </c>
      <c r="F2337" s="11">
        <f>BT[[#This Row],[AUM]]-D2336</f>
        <v>576865.72000002861</v>
      </c>
      <c r="G2337" s="11">
        <f>BT[[#This Row],[∆ AUM]]-BT[[#This Row],[effetto mercato]]</f>
        <v>276496.34425525862</v>
      </c>
    </row>
    <row r="2338" spans="1:7">
      <c r="A2338" s="4">
        <v>45405</v>
      </c>
      <c r="B2338">
        <v>0</v>
      </c>
      <c r="C2338" s="6">
        <f>BT[[#This Row],[Variaz]]/100</f>
        <v>0</v>
      </c>
      <c r="D2338" s="10">
        <f>AUM[[#This Row],[ Etica Obbligazionario Breve Termine]]</f>
        <v>362791512.98000002</v>
      </c>
      <c r="E2338" s="10">
        <f>D2337*BT[[#This Row],[Variazione percentuale]]</f>
        <v>0</v>
      </c>
      <c r="F2338" s="11">
        <f>BT[[#This Row],[AUM]]-D2337</f>
        <v>-112705.87000000477</v>
      </c>
      <c r="G2338" s="11">
        <f>BT[[#This Row],[∆ AUM]]-BT[[#This Row],[effetto mercato]]</f>
        <v>-112705.87000000477</v>
      </c>
    </row>
    <row r="2339" spans="1:7">
      <c r="A2339" s="4">
        <v>45406</v>
      </c>
      <c r="B2339">
        <v>-9.9400000000000002E-2</v>
      </c>
      <c r="C2339" s="6">
        <f>BT[[#This Row],[Variaz]]/100</f>
        <v>-9.9400000000000009E-4</v>
      </c>
      <c r="D2339" s="10">
        <f>AUM[[#This Row],[ Etica Obbligazionario Breve Termine]]</f>
        <v>362755263.26999998</v>
      </c>
      <c r="E2339" s="10">
        <f>D2338*BT[[#This Row],[Variazione percentuale]]</f>
        <v>-360614.76390212006</v>
      </c>
      <c r="F2339" s="11">
        <f>BT[[#This Row],[AUM]]-D2338</f>
        <v>-36249.710000038147</v>
      </c>
      <c r="G2339" s="11">
        <f>BT[[#This Row],[∆ AUM]]-BT[[#This Row],[effetto mercato]]</f>
        <v>324365.05390208191</v>
      </c>
    </row>
    <row r="2340" spans="1:7">
      <c r="A2340" s="4">
        <v>45408</v>
      </c>
      <c r="B2340">
        <v>3.32E-2</v>
      </c>
      <c r="C2340" s="6">
        <f>BT[[#This Row],[Variaz]]/100</f>
        <v>3.3199999999999999E-4</v>
      </c>
      <c r="D2340" s="10">
        <f>AUM[[#This Row],[ Etica Obbligazionario Breve Termine]]</f>
        <v>362761778.73000002</v>
      </c>
      <c r="E2340" s="10">
        <f>D2339*BT[[#This Row],[Variazione percentuale]]</f>
        <v>120434.74740564</v>
      </c>
      <c r="F2340" s="11">
        <f>BT[[#This Row],[AUM]]-D2339</f>
        <v>6515.460000038147</v>
      </c>
      <c r="G2340" s="11">
        <f>BT[[#This Row],[∆ AUM]]-BT[[#This Row],[effetto mercato]]</f>
        <v>-113919.28740560185</v>
      </c>
    </row>
    <row r="2341" spans="1:7">
      <c r="A2341" s="4">
        <v>45411</v>
      </c>
      <c r="B2341">
        <v>6.6299999999999998E-2</v>
      </c>
      <c r="C2341" s="6">
        <f>BT[[#This Row],[Variaz]]/100</f>
        <v>6.6299999999999996E-4</v>
      </c>
      <c r="D2341" s="10">
        <f>AUM[[#This Row],[ Etica Obbligazionario Breve Termine]]</f>
        <v>363016014.73000002</v>
      </c>
      <c r="E2341" s="10">
        <f>D2340*BT[[#This Row],[Variazione percentuale]]</f>
        <v>240511.05929799</v>
      </c>
      <c r="F2341" s="11">
        <f>BT[[#This Row],[AUM]]-D2340</f>
        <v>254236</v>
      </c>
      <c r="G2341" s="11">
        <f>BT[[#This Row],[∆ AUM]]-BT[[#This Row],[effetto mercato]]</f>
        <v>13724.940702010004</v>
      </c>
    </row>
    <row r="2342" spans="1:7">
      <c r="A2342" s="4">
        <v>45412</v>
      </c>
      <c r="B2342">
        <v>-6.6299999999999998E-2</v>
      </c>
      <c r="C2342" s="6">
        <f>BT[[#This Row],[Variaz]]/100</f>
        <v>-6.6299999999999996E-4</v>
      </c>
      <c r="D2342" s="10">
        <f>AUM[[#This Row],[ Etica Obbligazionario Breve Termine]]</f>
        <v>362997254.72999996</v>
      </c>
      <c r="E2342" s="10">
        <f>D2341*BT[[#This Row],[Variazione percentuale]]</f>
        <v>-240679.61776599</v>
      </c>
      <c r="F2342" s="11">
        <f>BT[[#This Row],[AUM]]-D2341</f>
        <v>-18760.000000059605</v>
      </c>
      <c r="G2342" s="11">
        <f>BT[[#This Row],[∆ AUM]]-BT[[#This Row],[effetto mercato]]</f>
        <v>221919.61776593039</v>
      </c>
    </row>
    <row r="2343" spans="1:7">
      <c r="A2343" s="4">
        <v>45414</v>
      </c>
      <c r="B2343">
        <v>8.2900000000000001E-2</v>
      </c>
      <c r="C2343" s="6">
        <f>BT[[#This Row],[Variaz]]/100</f>
        <v>8.2899999999999998E-4</v>
      </c>
      <c r="D2343" s="10">
        <f>AUM[[#This Row],[ Etica Obbligazionario Breve Termine]]</f>
        <v>363299677.93000001</v>
      </c>
      <c r="E2343" s="10">
        <f>D2342*BT[[#This Row],[Variazione percentuale]]</f>
        <v>300924.72417116998</v>
      </c>
      <c r="F2343" s="11">
        <f>BT[[#This Row],[AUM]]-D2342</f>
        <v>302423.20000004768</v>
      </c>
      <c r="G2343" s="11">
        <f>BT[[#This Row],[∆ AUM]]-BT[[#This Row],[effetto mercato]]</f>
        <v>1498.4758288777084</v>
      </c>
    </row>
    <row r="2344" spans="1:7">
      <c r="A2344" s="4">
        <v>45415</v>
      </c>
      <c r="B2344">
        <v>8.2799999999999999E-2</v>
      </c>
      <c r="C2344" s="6">
        <f>BT[[#This Row],[Variaz]]/100</f>
        <v>8.2799999999999996E-4</v>
      </c>
      <c r="D2344" s="10">
        <f>AUM[[#This Row],[ Etica Obbligazionario Breve Termine]]</f>
        <v>363626271.31999999</v>
      </c>
      <c r="E2344" s="10">
        <f>D2343*BT[[#This Row],[Variazione percentuale]]</f>
        <v>300812.13332604</v>
      </c>
      <c r="F2344" s="11">
        <f>BT[[#This Row],[AUM]]-D2343</f>
        <v>326593.38999998569</v>
      </c>
      <c r="G2344" s="11">
        <f>BT[[#This Row],[∆ AUM]]-BT[[#This Row],[effetto mercato]]</f>
        <v>25781.256673945696</v>
      </c>
    </row>
    <row r="2345" spans="1:7">
      <c r="A2345" s="4">
        <v>45418</v>
      </c>
      <c r="B2345">
        <v>0</v>
      </c>
      <c r="C2345" s="6">
        <f>BT[[#This Row],[Variaz]]/100</f>
        <v>0</v>
      </c>
      <c r="D2345" s="10">
        <f>AUM[[#This Row],[ Etica Obbligazionario Breve Termine]]</f>
        <v>363507738.29999995</v>
      </c>
      <c r="E2345" s="10">
        <f>D2344*BT[[#This Row],[Variazione percentuale]]</f>
        <v>0</v>
      </c>
      <c r="F2345" s="11">
        <f>BT[[#This Row],[AUM]]-D2344</f>
        <v>-118533.02000004053</v>
      </c>
      <c r="G2345" s="11">
        <f>BT[[#This Row],[∆ AUM]]-BT[[#This Row],[effetto mercato]]</f>
        <v>-118533.02000004053</v>
      </c>
    </row>
    <row r="2346" spans="1:7">
      <c r="A2346" s="4">
        <v>45419</v>
      </c>
      <c r="B2346">
        <v>3.3099999999999997E-2</v>
      </c>
      <c r="C2346" s="6">
        <f>BT[[#This Row],[Variaz]]/100</f>
        <v>3.3099999999999997E-4</v>
      </c>
      <c r="D2346" s="10">
        <f>AUM[[#This Row],[ Etica Obbligazionario Breve Termine]]</f>
        <v>363365968.34000003</v>
      </c>
      <c r="E2346" s="10">
        <f>D2345*BT[[#This Row],[Variazione percentuale]]</f>
        <v>120321.06137729998</v>
      </c>
      <c r="F2346" s="11">
        <f>BT[[#This Row],[AUM]]-D2345</f>
        <v>-141769.95999991894</v>
      </c>
      <c r="G2346" s="11">
        <f>BT[[#This Row],[∆ AUM]]-BT[[#This Row],[effetto mercato]]</f>
        <v>-262091.02137721892</v>
      </c>
    </row>
    <row r="2347" spans="1:7">
      <c r="A2347" s="4">
        <v>45420</v>
      </c>
      <c r="B2347">
        <v>-1.6500000000000001E-2</v>
      </c>
      <c r="C2347" s="6">
        <f>BT[[#This Row],[Variaz]]/100</f>
        <v>-1.65E-4</v>
      </c>
      <c r="D2347" s="10">
        <f>AUM[[#This Row],[ Etica Obbligazionario Breve Termine]]</f>
        <v>363320699.65999997</v>
      </c>
      <c r="E2347" s="10">
        <f>D2346*BT[[#This Row],[Variazione percentuale]]</f>
        <v>-59955.384776100007</v>
      </c>
      <c r="F2347" s="11">
        <f>BT[[#This Row],[AUM]]-D2346</f>
        <v>-45268.680000066757</v>
      </c>
      <c r="G2347" s="11">
        <f>BT[[#This Row],[∆ AUM]]-BT[[#This Row],[effetto mercato]]</f>
        <v>14686.70477603325</v>
      </c>
    </row>
    <row r="2348" spans="1:7">
      <c r="A2348" s="4">
        <v>45421</v>
      </c>
      <c r="B2348">
        <v>-1.6500000000000001E-2</v>
      </c>
      <c r="C2348" s="6">
        <f>BT[[#This Row],[Variaz]]/100</f>
        <v>-1.65E-4</v>
      </c>
      <c r="D2348" s="10">
        <f>AUM[[#This Row],[ Etica Obbligazionario Breve Termine]]</f>
        <v>362217951.42000002</v>
      </c>
      <c r="E2348" s="10">
        <f>D2347*BT[[#This Row],[Variazione percentuale]]</f>
        <v>-59947.915443899998</v>
      </c>
      <c r="F2348" s="11">
        <f>BT[[#This Row],[AUM]]-D2347</f>
        <v>-1102748.2399999499</v>
      </c>
      <c r="G2348" s="11">
        <f>BT[[#This Row],[∆ AUM]]-BT[[#This Row],[effetto mercato]]</f>
        <v>-1042800.3245560499</v>
      </c>
    </row>
    <row r="2349" spans="1:7">
      <c r="A2349" s="4">
        <v>45422</v>
      </c>
      <c r="B2349">
        <v>-3.3099999999999997E-2</v>
      </c>
      <c r="C2349" s="6">
        <f>BT[[#This Row],[Variaz]]/100</f>
        <v>-3.3099999999999997E-4</v>
      </c>
      <c r="D2349" s="10">
        <f>AUM[[#This Row],[ Etica Obbligazionario Breve Termine]]</f>
        <v>360548626.78999996</v>
      </c>
      <c r="E2349" s="10">
        <f>D2348*BT[[#This Row],[Variazione percentuale]]</f>
        <v>-119894.14192001999</v>
      </c>
      <c r="F2349" s="11">
        <f>BT[[#This Row],[AUM]]-D2348</f>
        <v>-1669324.6300000548</v>
      </c>
      <c r="G2349" s="11">
        <f>BT[[#This Row],[∆ AUM]]-BT[[#This Row],[effetto mercato]]</f>
        <v>-1549430.488080035</v>
      </c>
    </row>
    <row r="2350" spans="1:7">
      <c r="A2350" s="4">
        <v>45425</v>
      </c>
      <c r="B2350">
        <v>3.3099999999999997E-2</v>
      </c>
      <c r="C2350" s="6">
        <f>BT[[#This Row],[Variaz]]/100</f>
        <v>3.3099999999999997E-4</v>
      </c>
      <c r="D2350" s="10">
        <f>AUM[[#This Row],[ Etica Obbligazionario Breve Termine]]</f>
        <v>360634990.80000001</v>
      </c>
      <c r="E2350" s="10">
        <f>D2349*BT[[#This Row],[Variazione percentuale]]</f>
        <v>119341.59546748997</v>
      </c>
      <c r="F2350" s="11">
        <f>BT[[#This Row],[AUM]]-D2349</f>
        <v>86364.010000050068</v>
      </c>
      <c r="G2350" s="11">
        <f>BT[[#This Row],[∆ AUM]]-BT[[#This Row],[effetto mercato]]</f>
        <v>-32977.585467439902</v>
      </c>
    </row>
    <row r="2351" spans="1:7">
      <c r="A2351" s="4">
        <v>45426</v>
      </c>
      <c r="B2351">
        <v>-3.3099999999999997E-2</v>
      </c>
      <c r="C2351" s="6">
        <f>BT[[#This Row],[Variaz]]/100</f>
        <v>-3.3099999999999997E-4</v>
      </c>
      <c r="D2351" s="10">
        <f>AUM[[#This Row],[ Etica Obbligazionario Breve Termine]]</f>
        <v>360845877.02999997</v>
      </c>
      <c r="E2351" s="10">
        <f>D2350*BT[[#This Row],[Variazione percentuale]]</f>
        <v>-119370.18195479999</v>
      </c>
      <c r="F2351" s="11">
        <f>BT[[#This Row],[AUM]]-D2350</f>
        <v>210886.22999995947</v>
      </c>
      <c r="G2351" s="11">
        <f>BT[[#This Row],[∆ AUM]]-BT[[#This Row],[effetto mercato]]</f>
        <v>330256.41195475945</v>
      </c>
    </row>
    <row r="2352" spans="1:7">
      <c r="A2352" s="4">
        <v>45427</v>
      </c>
      <c r="B2352">
        <v>0.14899999999999999</v>
      </c>
      <c r="C2352" s="6">
        <f>BT[[#This Row],[Variaz]]/100</f>
        <v>1.49E-3</v>
      </c>
      <c r="D2352" s="10">
        <f>AUM[[#This Row],[ Etica Obbligazionario Breve Termine]]</f>
        <v>361380173.75</v>
      </c>
      <c r="E2352" s="10">
        <f>D2351*BT[[#This Row],[Variazione percentuale]]</f>
        <v>537660.35677469999</v>
      </c>
      <c r="F2352" s="11">
        <f>BT[[#This Row],[AUM]]-D2351</f>
        <v>534296.72000002861</v>
      </c>
      <c r="G2352" s="11">
        <f>BT[[#This Row],[∆ AUM]]-BT[[#This Row],[effetto mercato]]</f>
        <v>-3363.6367746713804</v>
      </c>
    </row>
    <row r="2353" spans="1:7">
      <c r="A2353" s="4">
        <v>45428</v>
      </c>
      <c r="B2353">
        <v>-1.6500000000000001E-2</v>
      </c>
      <c r="C2353" s="6">
        <f>BT[[#This Row],[Variaz]]/100</f>
        <v>-1.65E-4</v>
      </c>
      <c r="D2353" s="10">
        <f>AUM[[#This Row],[ Etica Obbligazionario Breve Termine]]</f>
        <v>360854201.67000002</v>
      </c>
      <c r="E2353" s="10">
        <f>D2352*BT[[#This Row],[Variazione percentuale]]</f>
        <v>-59627.728668750002</v>
      </c>
      <c r="F2353" s="11">
        <f>BT[[#This Row],[AUM]]-D2352</f>
        <v>-525972.07999998331</v>
      </c>
      <c r="G2353" s="11">
        <f>BT[[#This Row],[∆ AUM]]-BT[[#This Row],[effetto mercato]]</f>
        <v>-466344.35133123328</v>
      </c>
    </row>
    <row r="2354" spans="1:7">
      <c r="A2354" s="4">
        <v>45429</v>
      </c>
      <c r="B2354">
        <v>-4.9599999999999998E-2</v>
      </c>
      <c r="C2354" s="6">
        <f>BT[[#This Row],[Variaz]]/100</f>
        <v>-4.9600000000000002E-4</v>
      </c>
      <c r="D2354" s="10">
        <f>AUM[[#This Row],[ Etica Obbligazionario Breve Termine]]</f>
        <v>360063118.99000001</v>
      </c>
      <c r="E2354" s="10">
        <f>D2353*BT[[#This Row],[Variazione percentuale]]</f>
        <v>-178983.68402832001</v>
      </c>
      <c r="F2354" s="11">
        <f>BT[[#This Row],[AUM]]-D2353</f>
        <v>-791082.68000000715</v>
      </c>
      <c r="G2354" s="11">
        <f>BT[[#This Row],[∆ AUM]]-BT[[#This Row],[effetto mercato]]</f>
        <v>-612098.99597168714</v>
      </c>
    </row>
    <row r="2355" spans="1:7">
      <c r="A2355" s="4">
        <v>45432</v>
      </c>
      <c r="B2355">
        <v>1.6500000000000001E-2</v>
      </c>
      <c r="C2355" s="6">
        <f>BT[[#This Row],[Variaz]]/100</f>
        <v>1.65E-4</v>
      </c>
      <c r="D2355" s="10">
        <f>AUM[[#This Row],[ Etica Obbligazionario Breve Termine]]</f>
        <v>360197279.22000003</v>
      </c>
      <c r="E2355" s="10">
        <f>D2354*BT[[#This Row],[Variazione percentuale]]</f>
        <v>59410.414633350003</v>
      </c>
      <c r="F2355" s="11">
        <f>BT[[#This Row],[AUM]]-D2354</f>
        <v>134160.23000001907</v>
      </c>
      <c r="G2355" s="11">
        <f>BT[[#This Row],[∆ AUM]]-BT[[#This Row],[effetto mercato]]</f>
        <v>74749.815366669063</v>
      </c>
    </row>
    <row r="2356" spans="1:7">
      <c r="A2356" s="4">
        <v>45433</v>
      </c>
      <c r="B2356">
        <v>1.6500000000000001E-2</v>
      </c>
      <c r="C2356" s="6">
        <f>BT[[#This Row],[Variaz]]/100</f>
        <v>1.65E-4</v>
      </c>
      <c r="D2356" s="10">
        <f>AUM[[#This Row],[ Etica Obbligazionario Breve Termine]]</f>
        <v>360013062.60000002</v>
      </c>
      <c r="E2356" s="10">
        <f>D2355*BT[[#This Row],[Variazione percentuale]]</f>
        <v>59432.551071300004</v>
      </c>
      <c r="F2356" s="11">
        <f>BT[[#This Row],[AUM]]-D2355</f>
        <v>-184216.62000000477</v>
      </c>
      <c r="G2356" s="11">
        <f>BT[[#This Row],[∆ AUM]]-BT[[#This Row],[effetto mercato]]</f>
        <v>-243649.17107130477</v>
      </c>
    </row>
    <row r="2357" spans="1:7">
      <c r="A2357" s="4">
        <v>45434</v>
      </c>
      <c r="B2357">
        <v>-3.3099999999999997E-2</v>
      </c>
      <c r="C2357" s="6">
        <f>BT[[#This Row],[Variaz]]/100</f>
        <v>-3.3099999999999997E-4</v>
      </c>
      <c r="D2357" s="10">
        <f>AUM[[#This Row],[ Etica Obbligazionario Breve Termine]]</f>
        <v>360061733.94</v>
      </c>
      <c r="E2357" s="10">
        <f>D2356*BT[[#This Row],[Variazione percentuale]]</f>
        <v>-119164.32372059999</v>
      </c>
      <c r="F2357" s="11">
        <f>BT[[#This Row],[AUM]]-D2356</f>
        <v>48671.339999973774</v>
      </c>
      <c r="G2357" s="11">
        <f>BT[[#This Row],[∆ AUM]]-BT[[#This Row],[effetto mercato]]</f>
        <v>167835.66372057376</v>
      </c>
    </row>
    <row r="2358" spans="1:7">
      <c r="A2358" s="4">
        <v>45435</v>
      </c>
      <c r="B2358">
        <v>-6.6199999999999995E-2</v>
      </c>
      <c r="C2358" s="6">
        <f>BT[[#This Row],[Variaz]]/100</f>
        <v>-6.6199999999999994E-4</v>
      </c>
      <c r="D2358" s="10">
        <f>AUM[[#This Row],[ Etica Obbligazionario Breve Termine]]</f>
        <v>359440659.37</v>
      </c>
      <c r="E2358" s="10">
        <f>D2357*BT[[#This Row],[Variazione percentuale]]</f>
        <v>-238360.86786827998</v>
      </c>
      <c r="F2358" s="11">
        <f>BT[[#This Row],[AUM]]-D2357</f>
        <v>-621074.56999999285</v>
      </c>
      <c r="G2358" s="11">
        <f>BT[[#This Row],[∆ AUM]]-BT[[#This Row],[effetto mercato]]</f>
        <v>-382713.70213171287</v>
      </c>
    </row>
    <row r="2359" spans="1:7">
      <c r="A2359" s="4">
        <v>45436</v>
      </c>
      <c r="B2359">
        <v>-3.3099999999999997E-2</v>
      </c>
      <c r="C2359" s="6">
        <f>BT[[#This Row],[Variaz]]/100</f>
        <v>-3.3099999999999997E-4</v>
      </c>
      <c r="D2359" s="10">
        <f>AUM[[#This Row],[ Etica Obbligazionario Breve Termine]]</f>
        <v>359288476.90999997</v>
      </c>
      <c r="E2359" s="10">
        <f>D2358*BT[[#This Row],[Variazione percentuale]]</f>
        <v>-118974.85825147</v>
      </c>
      <c r="F2359" s="11">
        <f>BT[[#This Row],[AUM]]-D2358</f>
        <v>-152182.46000003815</v>
      </c>
      <c r="G2359" s="11">
        <f>BT[[#This Row],[∆ AUM]]-BT[[#This Row],[effetto mercato]]</f>
        <v>-33207.601748568151</v>
      </c>
    </row>
    <row r="2360" spans="1:7">
      <c r="A2360" s="4">
        <v>45439</v>
      </c>
      <c r="B2360">
        <v>6.6199999999999995E-2</v>
      </c>
      <c r="C2360" s="6">
        <f>BT[[#This Row],[Variaz]]/100</f>
        <v>6.6199999999999994E-4</v>
      </c>
      <c r="D2360" s="10">
        <f>AUM[[#This Row],[ Etica Obbligazionario Breve Termine]]</f>
        <v>359809079.84000003</v>
      </c>
      <c r="E2360" s="10">
        <f>D2359*BT[[#This Row],[Variazione percentuale]]</f>
        <v>237848.97171441995</v>
      </c>
      <c r="F2360" s="11">
        <f>BT[[#This Row],[AUM]]-D2359</f>
        <v>520602.93000006676</v>
      </c>
      <c r="G2360" s="11">
        <f>BT[[#This Row],[∆ AUM]]-BT[[#This Row],[effetto mercato]]</f>
        <v>282753.9582856468</v>
      </c>
    </row>
    <row r="2361" spans="1:7">
      <c r="A2361" s="4">
        <v>45440</v>
      </c>
      <c r="B2361">
        <v>-1.6500000000000001E-2</v>
      </c>
      <c r="C2361" s="6">
        <f>BT[[#This Row],[Variaz]]/100</f>
        <v>-1.65E-4</v>
      </c>
      <c r="D2361" s="10">
        <f>AUM[[#This Row],[ Etica Obbligazionario Breve Termine]]</f>
        <v>359954540.64999998</v>
      </c>
      <c r="E2361" s="10">
        <f>D2360*BT[[#This Row],[Variazione percentuale]]</f>
        <v>-59368.498173600005</v>
      </c>
      <c r="F2361" s="11">
        <f>BT[[#This Row],[AUM]]-D2360</f>
        <v>145460.80999994278</v>
      </c>
      <c r="G2361" s="11">
        <f>BT[[#This Row],[∆ AUM]]-BT[[#This Row],[effetto mercato]]</f>
        <v>204829.30817354278</v>
      </c>
    </row>
    <row r="2362" spans="1:7">
      <c r="A2362" s="4">
        <v>45441</v>
      </c>
      <c r="B2362">
        <v>-3.3099999999999997E-2</v>
      </c>
      <c r="C2362" s="6">
        <f>BT[[#This Row],[Variaz]]/100</f>
        <v>-3.3099999999999997E-4</v>
      </c>
      <c r="D2362" s="10">
        <f>AUM[[#This Row],[ Etica Obbligazionario Breve Termine]]</f>
        <v>359158967.02999997</v>
      </c>
      <c r="E2362" s="10">
        <f>D2361*BT[[#This Row],[Variazione percentuale]]</f>
        <v>-119144.95295514999</v>
      </c>
      <c r="F2362" s="11">
        <f>BT[[#This Row],[AUM]]-D2361</f>
        <v>-795573.62000000477</v>
      </c>
      <c r="G2362" s="11">
        <f>BT[[#This Row],[∆ AUM]]-BT[[#This Row],[effetto mercato]]</f>
        <v>-676428.66704485472</v>
      </c>
    </row>
    <row r="2363" spans="1:7">
      <c r="A2363" s="4">
        <v>45442</v>
      </c>
      <c r="B2363">
        <v>6.6199999999999995E-2</v>
      </c>
      <c r="C2363" s="6">
        <f>BT[[#This Row],[Variaz]]/100</f>
        <v>6.6199999999999994E-4</v>
      </c>
      <c r="D2363" s="10">
        <f>AUM[[#This Row],[ Etica Obbligazionario Breve Termine]]</f>
        <v>359165145.96000004</v>
      </c>
      <c r="E2363" s="10">
        <f>D2362*BT[[#This Row],[Variazione percentuale]]</f>
        <v>237763.23617385997</v>
      </c>
      <c r="F2363" s="11">
        <f>BT[[#This Row],[AUM]]-D2362</f>
        <v>6178.9300000667572</v>
      </c>
      <c r="G2363" s="11">
        <f>BT[[#This Row],[∆ AUM]]-BT[[#This Row],[effetto mercato]]</f>
        <v>-231584.30617379321</v>
      </c>
    </row>
    <row r="2364" spans="1:7">
      <c r="A2364" s="4">
        <v>45443</v>
      </c>
      <c r="B2364">
        <v>-3.3099999999999997E-2</v>
      </c>
      <c r="C2364" s="6">
        <f>BT[[#This Row],[Variaz]]/100</f>
        <v>-3.3099999999999997E-4</v>
      </c>
      <c r="D2364" s="10">
        <f>AUM[[#This Row],[ Etica Obbligazionario Breve Termine]]</f>
        <v>358958376.5</v>
      </c>
      <c r="E2364" s="10">
        <f>D2363*BT[[#This Row],[Variazione percentuale]]</f>
        <v>-118883.66331276001</v>
      </c>
      <c r="F2364" s="11">
        <f>BT[[#This Row],[AUM]]-D2363</f>
        <v>-206769.46000003815</v>
      </c>
      <c r="G2364" s="11">
        <f>BT[[#This Row],[∆ AUM]]-BT[[#This Row],[effetto mercato]]</f>
        <v>-87885.79668727814</v>
      </c>
    </row>
    <row r="2365" spans="1:7">
      <c r="A2365" s="4">
        <v>45446</v>
      </c>
      <c r="B2365">
        <v>8.2799999999999999E-2</v>
      </c>
      <c r="C2365" s="6">
        <f>BT[[#This Row],[Variaz]]/100</f>
        <v>8.2799999999999996E-4</v>
      </c>
      <c r="D2365" s="10">
        <f>AUM[[#This Row],[ Etica Obbligazionario Breve Termine]]</f>
        <v>359338036.73000002</v>
      </c>
      <c r="E2365" s="10">
        <f>D2364*BT[[#This Row],[Variazione percentuale]]</f>
        <v>297217.53574199998</v>
      </c>
      <c r="F2365" s="11">
        <f>BT[[#This Row],[AUM]]-D2364</f>
        <v>379660.23000001907</v>
      </c>
      <c r="G2365" s="11">
        <f>BT[[#This Row],[∆ AUM]]-BT[[#This Row],[effetto mercato]]</f>
        <v>82442.694258019095</v>
      </c>
    </row>
    <row r="2366" spans="1:7">
      <c r="A2366" s="4">
        <v>45447</v>
      </c>
      <c r="B2366">
        <v>1.6500000000000001E-2</v>
      </c>
      <c r="C2366" s="6">
        <f>BT[[#This Row],[Variaz]]/100</f>
        <v>1.65E-4</v>
      </c>
      <c r="D2366" s="10">
        <f>AUM[[#This Row],[ Etica Obbligazionario Breve Termine]]</f>
        <v>359302380.52999997</v>
      </c>
      <c r="E2366" s="10">
        <f>D2365*BT[[#This Row],[Variazione percentuale]]</f>
        <v>59290.77606045</v>
      </c>
      <c r="F2366" s="11">
        <f>BT[[#This Row],[AUM]]-D2365</f>
        <v>-35656.200000047684</v>
      </c>
      <c r="G2366" s="11">
        <f>BT[[#This Row],[∆ AUM]]-BT[[#This Row],[effetto mercato]]</f>
        <v>-94946.976060497691</v>
      </c>
    </row>
    <row r="2367" spans="1:7">
      <c r="A2367" s="4">
        <v>45448</v>
      </c>
      <c r="B2367">
        <v>3.3099999999999997E-2</v>
      </c>
      <c r="C2367" s="6">
        <f>BT[[#This Row],[Variaz]]/100</f>
        <v>3.3099999999999997E-4</v>
      </c>
      <c r="D2367" s="10">
        <f>AUM[[#This Row],[ Etica Obbligazionario Breve Termine]]</f>
        <v>359029849.03999996</v>
      </c>
      <c r="E2367" s="10">
        <f>D2366*BT[[#This Row],[Variazione percentuale]]</f>
        <v>118929.08795542998</v>
      </c>
      <c r="F2367" s="11">
        <f>BT[[#This Row],[AUM]]-D2366</f>
        <v>-272531.49000000954</v>
      </c>
      <c r="G2367" s="11">
        <f>BT[[#This Row],[∆ AUM]]-BT[[#This Row],[effetto mercato]]</f>
        <v>-391460.57795543951</v>
      </c>
    </row>
    <row r="2368" spans="1:7">
      <c r="A2368" s="4">
        <v>45449</v>
      </c>
      <c r="B2368">
        <v>-1.6500000000000001E-2</v>
      </c>
      <c r="C2368" s="6">
        <f>BT[[#This Row],[Variaz]]/100</f>
        <v>-1.65E-4</v>
      </c>
      <c r="D2368" s="10">
        <f>AUM[[#This Row],[ Etica Obbligazionario Breve Termine]]</f>
        <v>358417891.94</v>
      </c>
      <c r="E2368" s="10">
        <f>D2367*BT[[#This Row],[Variazione percentuale]]</f>
        <v>-59239.925091599995</v>
      </c>
      <c r="F2368" s="11">
        <f>BT[[#This Row],[AUM]]-D2367</f>
        <v>-611957.09999996424</v>
      </c>
      <c r="G2368" s="11">
        <f>BT[[#This Row],[∆ AUM]]-BT[[#This Row],[effetto mercato]]</f>
        <v>-552717.17490836419</v>
      </c>
    </row>
    <row r="2369" spans="1:7">
      <c r="A2369" s="4">
        <v>45450</v>
      </c>
      <c r="B2369">
        <v>-6.6100000000000006E-2</v>
      </c>
      <c r="C2369" s="6">
        <f>BT[[#This Row],[Variaz]]/100</f>
        <v>-6.6100000000000002E-4</v>
      </c>
      <c r="D2369" s="10">
        <f>AUM[[#This Row],[ Etica Obbligazionario Breve Termine]]</f>
        <v>357696193.03999996</v>
      </c>
      <c r="E2369" s="10">
        <f>D2368*BT[[#This Row],[Variazione percentuale]]</f>
        <v>-236914.22657234001</v>
      </c>
      <c r="F2369" s="11">
        <f>BT[[#This Row],[AUM]]-D2368</f>
        <v>-721698.90000003576</v>
      </c>
      <c r="G2369" s="11">
        <f>BT[[#This Row],[∆ AUM]]-BT[[#This Row],[effetto mercato]]</f>
        <v>-484784.67342769576</v>
      </c>
    </row>
    <row r="2370" spans="1:7">
      <c r="A2370" s="4">
        <v>45453</v>
      </c>
      <c r="B2370">
        <v>-1.6500000000000001E-2</v>
      </c>
      <c r="C2370" s="6">
        <f>BT[[#This Row],[Variaz]]/100</f>
        <v>-1.65E-4</v>
      </c>
      <c r="D2370" s="10">
        <f>AUM[[#This Row],[ Etica Obbligazionario Breve Termine]]</f>
        <v>357135555.41000003</v>
      </c>
      <c r="E2370" s="10">
        <f>D2369*BT[[#This Row],[Variazione percentuale]]</f>
        <v>-59019.871851599994</v>
      </c>
      <c r="F2370" s="11">
        <f>BT[[#This Row],[AUM]]-D2369</f>
        <v>-560637.62999993563</v>
      </c>
      <c r="G2370" s="11">
        <f>BT[[#This Row],[∆ AUM]]-BT[[#This Row],[effetto mercato]]</f>
        <v>-501617.75814833562</v>
      </c>
    </row>
    <row r="2371" spans="1:7">
      <c r="A2371" s="4">
        <v>45454</v>
      </c>
      <c r="B2371">
        <v>1.6500000000000001E-2</v>
      </c>
      <c r="C2371" s="6">
        <f>BT[[#This Row],[Variaz]]/100</f>
        <v>1.65E-4</v>
      </c>
      <c r="D2371" s="10">
        <f>AUM[[#This Row],[ Etica Obbligazionario Breve Termine]]</f>
        <v>357208238.88</v>
      </c>
      <c r="E2371" s="10">
        <f>D2370*BT[[#This Row],[Variazione percentuale]]</f>
        <v>58927.366642650006</v>
      </c>
      <c r="F2371" s="11">
        <f>BT[[#This Row],[AUM]]-D2370</f>
        <v>72683.469999969006</v>
      </c>
      <c r="G2371" s="11">
        <f>BT[[#This Row],[∆ AUM]]-BT[[#This Row],[effetto mercato]]</f>
        <v>13756.103357319</v>
      </c>
    </row>
    <row r="2372" spans="1:7">
      <c r="A2372" s="4">
        <v>45455</v>
      </c>
      <c r="B2372">
        <v>9.9299999999999999E-2</v>
      </c>
      <c r="C2372" s="6">
        <f>BT[[#This Row],[Variaz]]/100</f>
        <v>9.9299999999999996E-4</v>
      </c>
      <c r="D2372" s="10">
        <f>AUM[[#This Row],[ Etica Obbligazionario Breve Termine]]</f>
        <v>357432344.47000003</v>
      </c>
      <c r="E2372" s="10">
        <f>D2371*BT[[#This Row],[Variazione percentuale]]</f>
        <v>354707.78120783996</v>
      </c>
      <c r="F2372" s="11">
        <f>BT[[#This Row],[AUM]]-D2371</f>
        <v>224105.59000003338</v>
      </c>
      <c r="G2372" s="11">
        <f>BT[[#This Row],[∆ AUM]]-BT[[#This Row],[effetto mercato]]</f>
        <v>-130602.19120780658</v>
      </c>
    </row>
    <row r="2373" spans="1:7">
      <c r="A2373" s="4">
        <v>45456</v>
      </c>
      <c r="B2373">
        <v>3.3099999999999997E-2</v>
      </c>
      <c r="C2373" s="6">
        <f>BT[[#This Row],[Variaz]]/100</f>
        <v>3.3099999999999997E-4</v>
      </c>
      <c r="D2373" s="10">
        <f>AUM[[#This Row],[ Etica Obbligazionario Breve Termine]]</f>
        <v>357436388.38</v>
      </c>
      <c r="E2373" s="10">
        <f>D2372*BT[[#This Row],[Variazione percentuale]]</f>
        <v>118310.10601957</v>
      </c>
      <c r="F2373" s="11">
        <f>BT[[#This Row],[AUM]]-D2372</f>
        <v>4043.9099999666214</v>
      </c>
      <c r="G2373" s="11">
        <f>BT[[#This Row],[∆ AUM]]-BT[[#This Row],[effetto mercato]]</f>
        <v>-114266.19601960338</v>
      </c>
    </row>
    <row r="2374" spans="1:7">
      <c r="A2374" s="4">
        <v>45457</v>
      </c>
      <c r="B2374">
        <v>3.3000000000000002E-2</v>
      </c>
      <c r="C2374" s="6">
        <f>BT[[#This Row],[Variaz]]/100</f>
        <v>3.3E-4</v>
      </c>
      <c r="D2374" s="10">
        <f>AUM[[#This Row],[ Etica Obbligazionario Breve Termine]]</f>
        <v>357942639.27999997</v>
      </c>
      <c r="E2374" s="10">
        <f>D2373*BT[[#This Row],[Variazione percentuale]]</f>
        <v>117954.0081654</v>
      </c>
      <c r="F2374" s="11">
        <f>BT[[#This Row],[AUM]]-D2373</f>
        <v>506250.89999997616</v>
      </c>
      <c r="G2374" s="11">
        <f>BT[[#This Row],[∆ AUM]]-BT[[#This Row],[effetto mercato]]</f>
        <v>388296.89183457615</v>
      </c>
    </row>
    <row r="2375" spans="1:7">
      <c r="A2375" s="4">
        <v>45460</v>
      </c>
      <c r="B2375">
        <v>0</v>
      </c>
      <c r="C2375" s="6">
        <f>BT[[#This Row],[Variaz]]/100</f>
        <v>0</v>
      </c>
      <c r="D2375" s="10">
        <f>AUM[[#This Row],[ Etica Obbligazionario Breve Termine]]</f>
        <v>357963132.19</v>
      </c>
      <c r="E2375" s="10">
        <f>D2374*BT[[#This Row],[Variazione percentuale]]</f>
        <v>0</v>
      </c>
      <c r="F2375" s="11">
        <f>BT[[#This Row],[AUM]]-D2374</f>
        <v>20492.910000026226</v>
      </c>
      <c r="G2375" s="11">
        <f>BT[[#This Row],[∆ AUM]]-BT[[#This Row],[effetto mercato]]</f>
        <v>20492.910000026226</v>
      </c>
    </row>
    <row r="2376" spans="1:7">
      <c r="A2376" s="4">
        <v>45461</v>
      </c>
      <c r="B2376">
        <v>3.3000000000000002E-2</v>
      </c>
      <c r="C2376" s="6">
        <f>BT[[#This Row],[Variaz]]/100</f>
        <v>3.3E-4</v>
      </c>
      <c r="D2376" s="10">
        <f>AUM[[#This Row],[ Etica Obbligazionario Breve Termine]]</f>
        <v>358209781.08999997</v>
      </c>
      <c r="E2376" s="10">
        <f>D2375*BT[[#This Row],[Variazione percentuale]]</f>
        <v>118127.8336227</v>
      </c>
      <c r="F2376" s="11">
        <f>BT[[#This Row],[AUM]]-D2375</f>
        <v>246648.89999997616</v>
      </c>
      <c r="G2376" s="11">
        <f>BT[[#This Row],[∆ AUM]]-BT[[#This Row],[effetto mercato]]</f>
        <v>128521.06637727616</v>
      </c>
    </row>
    <row r="2377" spans="1:7">
      <c r="A2377" s="4">
        <v>45462</v>
      </c>
      <c r="B2377">
        <v>-1.6500000000000001E-2</v>
      </c>
      <c r="C2377" s="6">
        <f>BT[[#This Row],[Variaz]]/100</f>
        <v>-1.65E-4</v>
      </c>
      <c r="D2377" s="10">
        <f>AUM[[#This Row],[ Etica Obbligazionario Breve Termine]]</f>
        <v>357979759.12</v>
      </c>
      <c r="E2377" s="10">
        <f>D2376*BT[[#This Row],[Variazione percentuale]]</f>
        <v>-59104.613879849996</v>
      </c>
      <c r="F2377" s="11">
        <f>BT[[#This Row],[AUM]]-D2376</f>
        <v>-230021.96999996901</v>
      </c>
      <c r="G2377" s="11">
        <f>BT[[#This Row],[∆ AUM]]-BT[[#This Row],[effetto mercato]]</f>
        <v>-170917.35612011902</v>
      </c>
    </row>
    <row r="2378" spans="1:7">
      <c r="A2378" s="4">
        <v>45463</v>
      </c>
      <c r="B2378">
        <v>3.3000000000000002E-2</v>
      </c>
      <c r="C2378" s="6">
        <f>BT[[#This Row],[Variaz]]/100</f>
        <v>3.3E-4</v>
      </c>
      <c r="D2378" s="10">
        <f>AUM[[#This Row],[ Etica Obbligazionario Breve Termine]]</f>
        <v>357942672.67000002</v>
      </c>
      <c r="E2378" s="10">
        <f>D2377*BT[[#This Row],[Variazione percentuale]]</f>
        <v>118133.3205096</v>
      </c>
      <c r="F2378" s="11">
        <f>BT[[#This Row],[AUM]]-D2377</f>
        <v>-37086.449999988079</v>
      </c>
      <c r="G2378" s="11">
        <f>BT[[#This Row],[∆ AUM]]-BT[[#This Row],[effetto mercato]]</f>
        <v>-155219.77050958807</v>
      </c>
    </row>
    <row r="2379" spans="1:7">
      <c r="A2379" s="4">
        <v>45464</v>
      </c>
      <c r="B2379">
        <v>1.6500000000000001E-2</v>
      </c>
      <c r="C2379" s="6">
        <f>BT[[#This Row],[Variaz]]/100</f>
        <v>1.65E-4</v>
      </c>
      <c r="D2379" s="10">
        <f>AUM[[#This Row],[ Etica Obbligazionario Breve Termine]]</f>
        <v>358345309.75999999</v>
      </c>
      <c r="E2379" s="10">
        <f>D2378*BT[[#This Row],[Variazione percentuale]]</f>
        <v>59060.540990550006</v>
      </c>
      <c r="F2379" s="11">
        <f>BT[[#This Row],[AUM]]-D2378</f>
        <v>402637.08999997377</v>
      </c>
      <c r="G2379" s="11">
        <f>BT[[#This Row],[∆ AUM]]-BT[[#This Row],[effetto mercato]]</f>
        <v>343576.54900942376</v>
      </c>
    </row>
    <row r="2380" spans="1:7">
      <c r="A2380" s="4">
        <v>45467</v>
      </c>
      <c r="B2380">
        <v>1.6500000000000001E-2</v>
      </c>
      <c r="C2380" s="6">
        <f>BT[[#This Row],[Variaz]]/100</f>
        <v>1.65E-4</v>
      </c>
      <c r="D2380" s="10">
        <f>AUM[[#This Row],[ Etica Obbligazionario Breve Termine]]</f>
        <v>358693118.04999995</v>
      </c>
      <c r="E2380" s="10">
        <f>D2379*BT[[#This Row],[Variazione percentuale]]</f>
        <v>59126.976110399999</v>
      </c>
      <c r="F2380" s="11">
        <f>BT[[#This Row],[AUM]]-D2379</f>
        <v>347808.28999996185</v>
      </c>
      <c r="G2380" s="11">
        <f>BT[[#This Row],[∆ AUM]]-BT[[#This Row],[effetto mercato]]</f>
        <v>288681.31388956186</v>
      </c>
    </row>
    <row r="2381" spans="1:7">
      <c r="A2381" s="4">
        <v>45468</v>
      </c>
      <c r="B2381">
        <v>1.6500000000000001E-2</v>
      </c>
      <c r="C2381" s="6">
        <f>BT[[#This Row],[Variaz]]/100</f>
        <v>1.65E-4</v>
      </c>
      <c r="D2381" s="10">
        <f>AUM[[#This Row],[ Etica Obbligazionario Breve Termine]]</f>
        <v>358900848.45999998</v>
      </c>
      <c r="E2381" s="10">
        <f>D2380*BT[[#This Row],[Variazione percentuale]]</f>
        <v>59184.36447824999</v>
      </c>
      <c r="F2381" s="11">
        <f>BT[[#This Row],[AUM]]-D2380</f>
        <v>207730.41000002623</v>
      </c>
      <c r="G2381" s="11">
        <f>BT[[#This Row],[∆ AUM]]-BT[[#This Row],[effetto mercato]]</f>
        <v>148546.04552177625</v>
      </c>
    </row>
    <row r="2382" spans="1:7">
      <c r="A2382" s="4">
        <v>45469</v>
      </c>
      <c r="B2382">
        <v>-3.3000000000000002E-2</v>
      </c>
      <c r="C2382" s="6">
        <f>BT[[#This Row],[Variaz]]/100</f>
        <v>-3.3E-4</v>
      </c>
      <c r="D2382" s="10">
        <f>AUM[[#This Row],[ Etica Obbligazionario Breve Termine]]</f>
        <v>358372717.23000002</v>
      </c>
      <c r="E2382" s="10">
        <f>D2381*BT[[#This Row],[Variazione percentuale]]</f>
        <v>-118437.27999179999</v>
      </c>
      <c r="F2382" s="11">
        <f>BT[[#This Row],[AUM]]-D2381</f>
        <v>-528131.22999995947</v>
      </c>
      <c r="G2382" s="11">
        <f>BT[[#This Row],[∆ AUM]]-BT[[#This Row],[effetto mercato]]</f>
        <v>-409693.9500081595</v>
      </c>
    </row>
    <row r="2383" spans="1:7">
      <c r="A2383" s="4">
        <v>45470</v>
      </c>
      <c r="B2383">
        <v>1.6500000000000001E-2</v>
      </c>
      <c r="C2383" s="6">
        <f>BT[[#This Row],[Variaz]]/100</f>
        <v>1.65E-4</v>
      </c>
      <c r="D2383" s="10">
        <f>AUM[[#This Row],[ Etica Obbligazionario Breve Termine]]</f>
        <v>358342862.39000005</v>
      </c>
      <c r="E2383" s="10">
        <f>D2382*BT[[#This Row],[Variazione percentuale]]</f>
        <v>59131.498342950006</v>
      </c>
      <c r="F2383" s="11">
        <f>BT[[#This Row],[AUM]]-D2382</f>
        <v>-29854.839999973774</v>
      </c>
      <c r="G2383" s="11">
        <f>BT[[#This Row],[∆ AUM]]-BT[[#This Row],[effetto mercato]]</f>
        <v>-88986.338342923787</v>
      </c>
    </row>
    <row r="2384" spans="1:7">
      <c r="A2384" s="4">
        <v>45471</v>
      </c>
      <c r="B2384">
        <v>-1.6500000000000001E-2</v>
      </c>
      <c r="C2384" s="6">
        <f>BT[[#This Row],[Variaz]]/100</f>
        <v>-1.65E-4</v>
      </c>
      <c r="D2384" s="10">
        <f>AUM[[#This Row],[ Etica Obbligazionario Breve Termine]]</f>
        <v>358451275.13</v>
      </c>
      <c r="E2384" s="10">
        <f>D2383*BT[[#This Row],[Variazione percentuale]]</f>
        <v>-59126.572294350008</v>
      </c>
      <c r="F2384" s="11">
        <f>BT[[#This Row],[AUM]]-D2383</f>
        <v>108412.73999994993</v>
      </c>
      <c r="G2384" s="11">
        <f>BT[[#This Row],[∆ AUM]]-BT[[#This Row],[effetto mercato]]</f>
        <v>167539.31229429995</v>
      </c>
    </row>
    <row r="2385" spans="1:7">
      <c r="A2385" s="4">
        <v>45474</v>
      </c>
      <c r="B2385">
        <v>-1.6500000000000001E-2</v>
      </c>
      <c r="C2385" s="6">
        <f>BT[[#This Row],[Variaz]]/100</f>
        <v>-1.65E-4</v>
      </c>
      <c r="D2385" s="10">
        <f>AUM[[#This Row],[ Etica Obbligazionario Breve Termine]]</f>
        <v>358677260.04000002</v>
      </c>
      <c r="E2385" s="10">
        <f>D2384*BT[[#This Row],[Variazione percentuale]]</f>
        <v>-59144.460396449998</v>
      </c>
      <c r="F2385" s="11">
        <f>BT[[#This Row],[AUM]]-D2384</f>
        <v>225984.91000002623</v>
      </c>
      <c r="G2385" s="11">
        <f>BT[[#This Row],[∆ AUM]]-BT[[#This Row],[effetto mercato]]</f>
        <v>285129.37039647624</v>
      </c>
    </row>
    <row r="2386" spans="1:7">
      <c r="A2386" s="4">
        <v>45475</v>
      </c>
      <c r="B2386">
        <v>3.3000000000000002E-2</v>
      </c>
      <c r="C2386" s="6">
        <f>BT[[#This Row],[Variaz]]/100</f>
        <v>3.3E-4</v>
      </c>
      <c r="D2386" s="10">
        <f>AUM[[#This Row],[ Etica Obbligazionario Breve Termine]]</f>
        <v>358857509.87</v>
      </c>
      <c r="E2386" s="10">
        <f>D2385*BT[[#This Row],[Variazione percentuale]]</f>
        <v>118363.4958132</v>
      </c>
      <c r="F2386" s="11">
        <f>BT[[#This Row],[AUM]]-D2385</f>
        <v>180249.82999998331</v>
      </c>
      <c r="G2386" s="11">
        <f>BT[[#This Row],[∆ AUM]]-BT[[#This Row],[effetto mercato]]</f>
        <v>61886.334186783308</v>
      </c>
    </row>
    <row r="2387" spans="1:7">
      <c r="A2387" s="4">
        <v>45476</v>
      </c>
      <c r="B2387">
        <v>3.3000000000000002E-2</v>
      </c>
      <c r="C2387" s="6">
        <f>BT[[#This Row],[Variaz]]/100</f>
        <v>3.3E-4</v>
      </c>
      <c r="D2387" s="10">
        <f>AUM[[#This Row],[ Etica Obbligazionario Breve Termine]]</f>
        <v>359191322.60000002</v>
      </c>
      <c r="E2387" s="10">
        <f>D2386*BT[[#This Row],[Variazione percentuale]]</f>
        <v>118422.9782571</v>
      </c>
      <c r="F2387" s="11">
        <f>BT[[#This Row],[AUM]]-D2386</f>
        <v>333812.73000001907</v>
      </c>
      <c r="G2387" s="11">
        <f>BT[[#This Row],[∆ AUM]]-BT[[#This Row],[effetto mercato]]</f>
        <v>215389.75174291909</v>
      </c>
    </row>
    <row r="2388" spans="1:7">
      <c r="A2388" s="4">
        <v>45477</v>
      </c>
      <c r="B2388">
        <v>0</v>
      </c>
      <c r="C2388" s="6">
        <f>BT[[#This Row],[Variaz]]/100</f>
        <v>0</v>
      </c>
      <c r="D2388" s="10">
        <f>AUM[[#This Row],[ Etica Obbligazionario Breve Termine]]</f>
        <v>359099694.86000001</v>
      </c>
      <c r="E2388" s="10">
        <f>D2387*BT[[#This Row],[Variazione percentuale]]</f>
        <v>0</v>
      </c>
      <c r="F2388" s="11">
        <f>BT[[#This Row],[AUM]]-D2387</f>
        <v>-91627.740000009537</v>
      </c>
      <c r="G2388" s="11">
        <f>BT[[#This Row],[∆ AUM]]-BT[[#This Row],[effetto mercato]]</f>
        <v>-91627.740000009537</v>
      </c>
    </row>
    <row r="2389" spans="1:7">
      <c r="A2389" s="4">
        <v>45478</v>
      </c>
      <c r="B2389">
        <v>6.6000000000000003E-2</v>
      </c>
      <c r="C2389" s="6">
        <f>BT[[#This Row],[Variaz]]/100</f>
        <v>6.6E-4</v>
      </c>
      <c r="D2389" s="10">
        <f>AUM[[#This Row],[ Etica Obbligazionario Breve Termine]]</f>
        <v>359425718.42999995</v>
      </c>
      <c r="E2389" s="10">
        <f>D2388*BT[[#This Row],[Variazione percentuale]]</f>
        <v>237005.79860760001</v>
      </c>
      <c r="F2389" s="11">
        <f>BT[[#This Row],[AUM]]-D2388</f>
        <v>326023.56999993324</v>
      </c>
      <c r="G2389" s="11">
        <f>BT[[#This Row],[∆ AUM]]-BT[[#This Row],[effetto mercato]]</f>
        <v>89017.771392333234</v>
      </c>
    </row>
    <row r="2390" spans="1:7">
      <c r="A2390" s="4">
        <v>45481</v>
      </c>
      <c r="B2390">
        <v>1.6500000000000001E-2</v>
      </c>
      <c r="C2390" s="6">
        <f>BT[[#This Row],[Variaz]]/100</f>
        <v>1.65E-4</v>
      </c>
      <c r="D2390" s="10">
        <f>AUM[[#This Row],[ Etica Obbligazionario Breve Termine]]</f>
        <v>359710613.57999998</v>
      </c>
      <c r="E2390" s="10">
        <f>D2389*BT[[#This Row],[Variazione percentuale]]</f>
        <v>59305.243540949989</v>
      </c>
      <c r="F2390" s="11">
        <f>BT[[#This Row],[AUM]]-D2389</f>
        <v>284895.15000003576</v>
      </c>
      <c r="G2390" s="11">
        <f>BT[[#This Row],[∆ AUM]]-BT[[#This Row],[effetto mercato]]</f>
        <v>225589.90645908576</v>
      </c>
    </row>
    <row r="2391" spans="1:7">
      <c r="A2391" s="4">
        <v>45482</v>
      </c>
      <c r="B2391">
        <v>0</v>
      </c>
      <c r="C2391" s="6">
        <f>BT[[#This Row],[Variaz]]/100</f>
        <v>0</v>
      </c>
      <c r="D2391" s="10">
        <f>AUM[[#This Row],[ Etica Obbligazionario Breve Termine]]</f>
        <v>359755988.07000005</v>
      </c>
      <c r="E2391" s="10">
        <f>D2390*BT[[#This Row],[Variazione percentuale]]</f>
        <v>0</v>
      </c>
      <c r="F2391" s="11">
        <f>BT[[#This Row],[AUM]]-D2390</f>
        <v>45374.490000069141</v>
      </c>
      <c r="G2391" s="11">
        <f>BT[[#This Row],[∆ AUM]]-BT[[#This Row],[effetto mercato]]</f>
        <v>45374.490000069141</v>
      </c>
    </row>
    <row r="2392" spans="1:7">
      <c r="A2392" s="4">
        <v>45483</v>
      </c>
      <c r="B2392">
        <v>4.9399999999999999E-2</v>
      </c>
      <c r="C2392" s="6">
        <f>BT[[#This Row],[Variaz]]/100</f>
        <v>4.9399999999999997E-4</v>
      </c>
      <c r="D2392" s="10">
        <f>AUM[[#This Row],[ Etica Obbligazionario Breve Termine]]</f>
        <v>359874175.49000001</v>
      </c>
      <c r="E2392" s="10">
        <f>D2391*BT[[#This Row],[Variazione percentuale]]</f>
        <v>177719.45810658002</v>
      </c>
      <c r="F2392" s="11">
        <f>BT[[#This Row],[AUM]]-D2391</f>
        <v>118187.41999995708</v>
      </c>
      <c r="G2392" s="11">
        <f>BT[[#This Row],[∆ AUM]]-BT[[#This Row],[effetto mercato]]</f>
        <v>-59532.038106622931</v>
      </c>
    </row>
    <row r="2393" spans="1:7">
      <c r="A2393" s="4">
        <v>45484</v>
      </c>
      <c r="B2393">
        <v>9.8799999999999999E-2</v>
      </c>
      <c r="C2393" s="6">
        <f>BT[[#This Row],[Variaz]]/100</f>
        <v>9.8799999999999995E-4</v>
      </c>
      <c r="D2393" s="10">
        <f>AUM[[#This Row],[ Etica Obbligazionario Breve Termine]]</f>
        <v>359868469.38</v>
      </c>
      <c r="E2393" s="10">
        <f>D2392*BT[[#This Row],[Variazione percentuale]]</f>
        <v>355555.68538411998</v>
      </c>
      <c r="F2393" s="11">
        <f>BT[[#This Row],[AUM]]-D2392</f>
        <v>-5706.1100000143051</v>
      </c>
      <c r="G2393" s="11">
        <f>BT[[#This Row],[∆ AUM]]-BT[[#This Row],[effetto mercato]]</f>
        <v>-361261.79538413428</v>
      </c>
    </row>
    <row r="2394" spans="1:7">
      <c r="A2394" s="4">
        <v>45485</v>
      </c>
      <c r="B2394">
        <v>0</v>
      </c>
      <c r="C2394" s="6">
        <f>BT[[#This Row],[Variaz]]/100</f>
        <v>0</v>
      </c>
      <c r="D2394" s="10">
        <f>AUM[[#This Row],[ Etica Obbligazionario Breve Termine]]</f>
        <v>359819462.68000001</v>
      </c>
      <c r="E2394" s="10">
        <f>D2393*BT[[#This Row],[Variazione percentuale]]</f>
        <v>0</v>
      </c>
      <c r="F2394" s="11">
        <f>BT[[#This Row],[AUM]]-D2393</f>
        <v>-49006.699999988079</v>
      </c>
      <c r="G2394" s="11">
        <f>BT[[#This Row],[∆ AUM]]-BT[[#This Row],[effetto mercato]]</f>
        <v>-49006.699999988079</v>
      </c>
    </row>
    <row r="2395" spans="1:7">
      <c r="A2395" s="4">
        <v>45488</v>
      </c>
      <c r="B2395">
        <v>3.2899999999999999E-2</v>
      </c>
      <c r="C2395" s="6">
        <f>BT[[#This Row],[Variaz]]/100</f>
        <v>3.2899999999999997E-4</v>
      </c>
      <c r="D2395" s="10">
        <f>AUM[[#This Row],[ Etica Obbligazionario Breve Termine]]</f>
        <v>360315140.32999998</v>
      </c>
      <c r="E2395" s="10">
        <f>D2394*BT[[#This Row],[Variazione percentuale]]</f>
        <v>118380.60322172</v>
      </c>
      <c r="F2395" s="11">
        <f>BT[[#This Row],[AUM]]-D2394</f>
        <v>495677.64999997616</v>
      </c>
      <c r="G2395" s="11">
        <f>BT[[#This Row],[∆ AUM]]-BT[[#This Row],[effetto mercato]]</f>
        <v>377297.04677825619</v>
      </c>
    </row>
    <row r="2396" spans="1:7">
      <c r="A2396" s="4">
        <v>45489</v>
      </c>
      <c r="B2396">
        <v>1.6500000000000001E-2</v>
      </c>
      <c r="C2396" s="6">
        <f>BT[[#This Row],[Variaz]]/100</f>
        <v>1.65E-4</v>
      </c>
      <c r="D2396" s="10">
        <f>AUM[[#This Row],[ Etica Obbligazionario Breve Termine]]</f>
        <v>360357672.44</v>
      </c>
      <c r="E2396" s="10">
        <f>D2395*BT[[#This Row],[Variazione percentuale]]</f>
        <v>59451.998154449997</v>
      </c>
      <c r="F2396" s="11">
        <f>BT[[#This Row],[AUM]]-D2395</f>
        <v>42532.110000014305</v>
      </c>
      <c r="G2396" s="11">
        <f>BT[[#This Row],[∆ AUM]]-BT[[#This Row],[effetto mercato]]</f>
        <v>-16919.888154435692</v>
      </c>
    </row>
    <row r="2397" spans="1:7">
      <c r="A2397" s="4">
        <v>45490</v>
      </c>
      <c r="B2397">
        <v>0</v>
      </c>
      <c r="C2397" s="6">
        <f>BT[[#This Row],[Variaz]]/100</f>
        <v>0</v>
      </c>
      <c r="D2397" s="10">
        <f>AUM[[#This Row],[ Etica Obbligazionario Breve Termine]]</f>
        <v>361616259.22999996</v>
      </c>
      <c r="E2397" s="10">
        <f>D2396*BT[[#This Row],[Variazione percentuale]]</f>
        <v>0</v>
      </c>
      <c r="F2397" s="11">
        <f>BT[[#This Row],[AUM]]-D2396</f>
        <v>1258586.7899999619</v>
      </c>
      <c r="G2397" s="11">
        <f>BT[[#This Row],[∆ AUM]]-BT[[#This Row],[effetto mercato]]</f>
        <v>1258586.7899999619</v>
      </c>
    </row>
    <row r="2398" spans="1:7">
      <c r="A2398" s="4">
        <v>45491</v>
      </c>
      <c r="B2398">
        <v>3.2899999999999999E-2</v>
      </c>
      <c r="C2398" s="6">
        <f>BT[[#This Row],[Variaz]]/100</f>
        <v>3.2899999999999997E-4</v>
      </c>
      <c r="D2398" s="10">
        <f>AUM[[#This Row],[ Etica Obbligazionario Breve Termine]]</f>
        <v>361461100.25</v>
      </c>
      <c r="E2398" s="10">
        <f>D2397*BT[[#This Row],[Variazione percentuale]]</f>
        <v>118971.74928666998</v>
      </c>
      <c r="F2398" s="11">
        <f>BT[[#This Row],[AUM]]-D2397</f>
        <v>-155158.97999995947</v>
      </c>
      <c r="G2398" s="11">
        <f>BT[[#This Row],[∆ AUM]]-BT[[#This Row],[effetto mercato]]</f>
        <v>-274130.72928662947</v>
      </c>
    </row>
    <row r="2399" spans="1:7">
      <c r="A2399" s="4">
        <v>45492</v>
      </c>
      <c r="B2399">
        <v>-1.6400000000000001E-2</v>
      </c>
      <c r="C2399" s="6">
        <f>BT[[#This Row],[Variaz]]/100</f>
        <v>-1.64E-4</v>
      </c>
      <c r="D2399" s="10">
        <f>AUM[[#This Row],[ Etica Obbligazionario Breve Termine]]</f>
        <v>361465098.69000006</v>
      </c>
      <c r="E2399" s="10">
        <f>D2398*BT[[#This Row],[Variazione percentuale]]</f>
        <v>-59279.620440999999</v>
      </c>
      <c r="F2399" s="11">
        <f>BT[[#This Row],[AUM]]-D2398</f>
        <v>3998.4400000572205</v>
      </c>
      <c r="G2399" s="11">
        <f>BT[[#This Row],[∆ AUM]]-BT[[#This Row],[effetto mercato]]</f>
        <v>63278.06044105722</v>
      </c>
    </row>
    <row r="2400" spans="1:7">
      <c r="A2400" s="4">
        <v>45495</v>
      </c>
      <c r="B2400">
        <v>0</v>
      </c>
      <c r="C2400" s="6">
        <f>BT[[#This Row],[Variaz]]/100</f>
        <v>0</v>
      </c>
      <c r="D2400" s="10">
        <f>AUM[[#This Row],[ Etica Obbligazionario Breve Termine]]</f>
        <v>361419324.36000001</v>
      </c>
      <c r="E2400" s="10">
        <f>D2399*BT[[#This Row],[Variazione percentuale]]</f>
        <v>0</v>
      </c>
      <c r="F2400" s="11">
        <f>BT[[#This Row],[AUM]]-D2399</f>
        <v>-45774.330000042915</v>
      </c>
      <c r="G2400" s="11">
        <f>BT[[#This Row],[∆ AUM]]-BT[[#This Row],[effetto mercato]]</f>
        <v>-45774.330000042915</v>
      </c>
    </row>
    <row r="2401" spans="1:7">
      <c r="A2401" s="4">
        <v>45496</v>
      </c>
      <c r="B2401">
        <v>3.2899999999999999E-2</v>
      </c>
      <c r="C2401" s="6">
        <f>BT[[#This Row],[Variaz]]/100</f>
        <v>3.2899999999999997E-4</v>
      </c>
      <c r="D2401" s="10">
        <f>AUM[[#This Row],[ Etica Obbligazionario Breve Termine]]</f>
        <v>362142556.76999998</v>
      </c>
      <c r="E2401" s="10">
        <f>D2400*BT[[#This Row],[Variazione percentuale]]</f>
        <v>118906.95771444</v>
      </c>
      <c r="F2401" s="11">
        <f>BT[[#This Row],[AUM]]-D2400</f>
        <v>723232.40999996662</v>
      </c>
      <c r="G2401" s="11">
        <f>BT[[#This Row],[∆ AUM]]-BT[[#This Row],[effetto mercato]]</f>
        <v>604325.45228552667</v>
      </c>
    </row>
    <row r="2402" spans="1:7">
      <c r="A2402" s="4">
        <v>45497</v>
      </c>
      <c r="B2402">
        <v>1.6400000000000001E-2</v>
      </c>
      <c r="C2402" s="6">
        <f>BT[[#This Row],[Variaz]]/100</f>
        <v>1.64E-4</v>
      </c>
      <c r="D2402" s="10">
        <f>AUM[[#This Row],[ Etica Obbligazionario Breve Termine]]</f>
        <v>362182560.94</v>
      </c>
      <c r="E2402" s="10">
        <f>D2401*BT[[#This Row],[Variazione percentuale]]</f>
        <v>59391.379310279997</v>
      </c>
      <c r="F2402" s="11">
        <f>BT[[#This Row],[AUM]]-D2401</f>
        <v>40004.170000016689</v>
      </c>
      <c r="G2402" s="11">
        <f>BT[[#This Row],[∆ AUM]]-BT[[#This Row],[effetto mercato]]</f>
        <v>-19387.209310263308</v>
      </c>
    </row>
    <row r="2403" spans="1:7">
      <c r="A2403" s="4">
        <v>45498</v>
      </c>
      <c r="B2403">
        <v>4.9299999999999997E-2</v>
      </c>
      <c r="C2403" s="6">
        <f>BT[[#This Row],[Variaz]]/100</f>
        <v>4.9299999999999995E-4</v>
      </c>
      <c r="D2403" s="10">
        <f>AUM[[#This Row],[ Etica Obbligazionario Breve Termine]]</f>
        <v>362270317.97999996</v>
      </c>
      <c r="E2403" s="10">
        <f>D2402*BT[[#This Row],[Variazione percentuale]]</f>
        <v>178556.00254341998</v>
      </c>
      <c r="F2403" s="11">
        <f>BT[[#This Row],[AUM]]-D2402</f>
        <v>87757.039999961853</v>
      </c>
      <c r="G2403" s="11">
        <f>BT[[#This Row],[∆ AUM]]-BT[[#This Row],[effetto mercato]]</f>
        <v>-90798.962543458125</v>
      </c>
    </row>
    <row r="2404" spans="1:7">
      <c r="A2404" s="4">
        <v>45499</v>
      </c>
      <c r="B2404">
        <v>1.6400000000000001E-2</v>
      </c>
      <c r="C2404" s="6">
        <f>BT[[#This Row],[Variaz]]/100</f>
        <v>1.64E-4</v>
      </c>
      <c r="D2404" s="10">
        <f>AUM[[#This Row],[ Etica Obbligazionario Breve Termine]]</f>
        <v>361843021.91999996</v>
      </c>
      <c r="E2404" s="10">
        <f>D2403*BT[[#This Row],[Variazione percentuale]]</f>
        <v>59412.332148719994</v>
      </c>
      <c r="F2404" s="11">
        <f>BT[[#This Row],[AUM]]-D2403</f>
        <v>-427296.06000000238</v>
      </c>
      <c r="G2404" s="11">
        <f>BT[[#This Row],[∆ AUM]]-BT[[#This Row],[effetto mercato]]</f>
        <v>-486708.39214872237</v>
      </c>
    </row>
    <row r="2405" spans="1:7">
      <c r="A2405" s="4">
        <v>45502</v>
      </c>
      <c r="B2405">
        <v>4.9299999999999997E-2</v>
      </c>
      <c r="C2405" s="6">
        <f>BT[[#This Row],[Variaz]]/100</f>
        <v>4.9299999999999995E-4</v>
      </c>
      <c r="D2405" s="10">
        <f>AUM[[#This Row],[ Etica Obbligazionario Breve Termine]]</f>
        <v>361608524.14999998</v>
      </c>
      <c r="E2405" s="10">
        <f>D2404*BT[[#This Row],[Variazione percentuale]]</f>
        <v>178388.60980655995</v>
      </c>
      <c r="F2405" s="11">
        <f>BT[[#This Row],[AUM]]-D2404</f>
        <v>-234497.76999998093</v>
      </c>
      <c r="G2405" s="11">
        <f>BT[[#This Row],[∆ AUM]]-BT[[#This Row],[effetto mercato]]</f>
        <v>-412886.37980654091</v>
      </c>
    </row>
    <row r="2406" spans="1:7">
      <c r="A2406" s="4">
        <v>45503</v>
      </c>
      <c r="B2406">
        <v>1.6400000000000001E-2</v>
      </c>
      <c r="C2406" s="6">
        <f>BT[[#This Row],[Variaz]]/100</f>
        <v>1.64E-4</v>
      </c>
      <c r="D2406" s="10">
        <f>AUM[[#This Row],[ Etica Obbligazionario Breve Termine]]</f>
        <v>361668710.56000006</v>
      </c>
      <c r="E2406" s="10">
        <f>D2405*BT[[#This Row],[Variazione percentuale]]</f>
        <v>59303.797960599994</v>
      </c>
      <c r="F2406" s="11">
        <f>BT[[#This Row],[AUM]]-D2405</f>
        <v>60186.410000085831</v>
      </c>
      <c r="G2406" s="11">
        <f>BT[[#This Row],[∆ AUM]]-BT[[#This Row],[effetto mercato]]</f>
        <v>882.61203948583716</v>
      </c>
    </row>
    <row r="2407" spans="1:7">
      <c r="A2407" s="4">
        <v>45504</v>
      </c>
      <c r="B2407">
        <v>4.9299999999999997E-2</v>
      </c>
      <c r="C2407" s="6">
        <f>BT[[#This Row],[Variaz]]/100</f>
        <v>4.9299999999999995E-4</v>
      </c>
      <c r="D2407" s="10">
        <f>AUM[[#This Row],[ Etica Obbligazionario Breve Termine]]</f>
        <v>361627779.05000001</v>
      </c>
      <c r="E2407" s="10">
        <f>D2406*BT[[#This Row],[Variazione percentuale]]</f>
        <v>178302.67430608001</v>
      </c>
      <c r="F2407" s="11">
        <f>BT[[#This Row],[AUM]]-D2406</f>
        <v>-40931.510000050068</v>
      </c>
      <c r="G2407" s="11">
        <f>BT[[#This Row],[∆ AUM]]-BT[[#This Row],[effetto mercato]]</f>
        <v>-219234.18430613008</v>
      </c>
    </row>
    <row r="2408" spans="1:7">
      <c r="A2408" s="4">
        <v>45505</v>
      </c>
      <c r="B2408">
        <v>3.2800000000000003E-2</v>
      </c>
      <c r="C2408" s="6">
        <f>BT[[#This Row],[Variaz]]/100</f>
        <v>3.28E-4</v>
      </c>
      <c r="D2408" s="10">
        <f>AUM[[#This Row],[ Etica Obbligazionario Breve Termine]]</f>
        <v>361432625.08000004</v>
      </c>
      <c r="E2408" s="10">
        <f>D2407*BT[[#This Row],[Variazione percentuale]]</f>
        <v>118613.9115284</v>
      </c>
      <c r="F2408" s="11">
        <f>BT[[#This Row],[AUM]]-D2407</f>
        <v>-195153.96999996901</v>
      </c>
      <c r="G2408" s="11">
        <f>BT[[#This Row],[∆ AUM]]-BT[[#This Row],[effetto mercato]]</f>
        <v>-313767.88152836903</v>
      </c>
    </row>
    <row r="2409" spans="1:7">
      <c r="A2409" s="4">
        <v>45506</v>
      </c>
      <c r="B2409">
        <v>8.2000000000000003E-2</v>
      </c>
      <c r="C2409" s="6">
        <f>BT[[#This Row],[Variaz]]/100</f>
        <v>8.1999999999999998E-4</v>
      </c>
      <c r="D2409" s="10">
        <f>AUM[[#This Row],[ Etica Obbligazionario Breve Termine]]</f>
        <v>361632444.37</v>
      </c>
      <c r="E2409" s="10">
        <f>D2408*BT[[#This Row],[Variazione percentuale]]</f>
        <v>296374.75256560004</v>
      </c>
      <c r="F2409" s="11">
        <f>BT[[#This Row],[AUM]]-D2408</f>
        <v>199819.28999996185</v>
      </c>
      <c r="G2409" s="11">
        <f>BT[[#This Row],[∆ AUM]]-BT[[#This Row],[effetto mercato]]</f>
        <v>-96555.462565638183</v>
      </c>
    </row>
    <row r="2410" spans="1:7">
      <c r="A2410" s="4">
        <v>45509</v>
      </c>
      <c r="B2410">
        <v>-1.6400000000000001E-2</v>
      </c>
      <c r="C2410" s="6">
        <f>BT[[#This Row],[Variaz]]/100</f>
        <v>-1.64E-4</v>
      </c>
      <c r="D2410" s="10">
        <f>AUM[[#This Row],[ Etica Obbligazionario Breve Termine]]</f>
        <v>361436638.90000004</v>
      </c>
      <c r="E2410" s="10">
        <f>D2409*BT[[#This Row],[Variazione percentuale]]</f>
        <v>-59307.720876680003</v>
      </c>
      <c r="F2410" s="11">
        <f>BT[[#This Row],[AUM]]-D2409</f>
        <v>-195805.46999996901</v>
      </c>
      <c r="G2410" s="11">
        <f>BT[[#This Row],[∆ AUM]]-BT[[#This Row],[effetto mercato]]</f>
        <v>-136497.74912328902</v>
      </c>
    </row>
    <row r="2411" spans="1:7">
      <c r="A2411" s="4">
        <v>45510</v>
      </c>
      <c r="B2411">
        <v>0</v>
      </c>
      <c r="C2411" s="6">
        <f>BT[[#This Row],[Variaz]]/100</f>
        <v>0</v>
      </c>
      <c r="D2411" s="10">
        <f>AUM[[#This Row],[ Etica Obbligazionario Breve Termine]]</f>
        <v>361588518.04000002</v>
      </c>
      <c r="E2411" s="10">
        <f>D2410*BT[[#This Row],[Variazione percentuale]]</f>
        <v>0</v>
      </c>
      <c r="F2411" s="11">
        <f>BT[[#This Row],[AUM]]-D2410</f>
        <v>151879.13999998569</v>
      </c>
      <c r="G2411" s="11">
        <f>BT[[#This Row],[∆ AUM]]-BT[[#This Row],[effetto mercato]]</f>
        <v>151879.13999998569</v>
      </c>
    </row>
    <row r="2412" spans="1:7">
      <c r="A2412" s="4">
        <v>45511</v>
      </c>
      <c r="B2412">
        <v>0</v>
      </c>
      <c r="C2412" s="6">
        <f>BT[[#This Row],[Variaz]]/100</f>
        <v>0</v>
      </c>
      <c r="D2412" s="10">
        <f>AUM[[#This Row],[ Etica Obbligazionario Breve Termine]]</f>
        <v>363044452.55000001</v>
      </c>
      <c r="E2412" s="10">
        <f>D2411*BT[[#This Row],[Variazione percentuale]]</f>
        <v>0</v>
      </c>
      <c r="F2412" s="11">
        <f>BT[[#This Row],[AUM]]-D2411</f>
        <v>1455934.5099999905</v>
      </c>
      <c r="G2412" s="11">
        <f>BT[[#This Row],[∆ AUM]]-BT[[#This Row],[effetto mercato]]</f>
        <v>1455934.5099999905</v>
      </c>
    </row>
    <row r="2413" spans="1:7">
      <c r="A2413" s="4">
        <v>45512</v>
      </c>
      <c r="B2413">
        <v>1.6400000000000001E-2</v>
      </c>
      <c r="C2413" s="6">
        <f>BT[[#This Row],[Variaz]]/100</f>
        <v>1.64E-4</v>
      </c>
      <c r="D2413" s="10">
        <f>AUM[[#This Row],[ Etica Obbligazionario Breve Termine]]</f>
        <v>363253346.19999999</v>
      </c>
      <c r="E2413" s="10">
        <f>D2412*BT[[#This Row],[Variazione percentuale]]</f>
        <v>59539.290218200003</v>
      </c>
      <c r="F2413" s="11">
        <f>BT[[#This Row],[AUM]]-D2412</f>
        <v>208893.64999997616</v>
      </c>
      <c r="G2413" s="11">
        <f>BT[[#This Row],[∆ AUM]]-BT[[#This Row],[effetto mercato]]</f>
        <v>149354.35978177615</v>
      </c>
    </row>
    <row r="2414" spans="1:7">
      <c r="A2414" s="4">
        <v>45513</v>
      </c>
      <c r="B2414">
        <v>3.2800000000000003E-2</v>
      </c>
      <c r="C2414" s="6">
        <f>BT[[#This Row],[Variaz]]/100</f>
        <v>3.28E-4</v>
      </c>
      <c r="D2414" s="10">
        <f>AUM[[#This Row],[ Etica Obbligazionario Breve Termine]]</f>
        <v>363371482.05999994</v>
      </c>
      <c r="E2414" s="10">
        <f>D2413*BT[[#This Row],[Variazione percentuale]]</f>
        <v>119147.0975536</v>
      </c>
      <c r="F2414" s="11">
        <f>BT[[#This Row],[AUM]]-D2413</f>
        <v>118135.8599999547</v>
      </c>
      <c r="G2414" s="11">
        <f>BT[[#This Row],[∆ AUM]]-BT[[#This Row],[effetto mercato]]</f>
        <v>-1011.2375536453037</v>
      </c>
    </row>
    <row r="2415" spans="1:7">
      <c r="A2415" s="4">
        <v>45516</v>
      </c>
      <c r="B2415">
        <v>0</v>
      </c>
      <c r="C2415" s="6">
        <f>BT[[#This Row],[Variaz]]/100</f>
        <v>0</v>
      </c>
      <c r="D2415" s="10">
        <f>AUM[[#This Row],[ Etica Obbligazionario Breve Termine]]</f>
        <v>363133313.38999999</v>
      </c>
      <c r="E2415" s="10">
        <f>D2414*BT[[#This Row],[Variazione percentuale]]</f>
        <v>0</v>
      </c>
      <c r="F2415" s="11">
        <f>BT[[#This Row],[AUM]]-D2414</f>
        <v>-238168.66999995708</v>
      </c>
      <c r="G2415" s="11">
        <f>BT[[#This Row],[∆ AUM]]-BT[[#This Row],[effetto mercato]]</f>
        <v>-238168.66999995708</v>
      </c>
    </row>
    <row r="2416" spans="1:7">
      <c r="A2416" s="4">
        <v>45517</v>
      </c>
      <c r="B2416">
        <v>4.9200000000000001E-2</v>
      </c>
      <c r="C2416" s="6">
        <f>BT[[#This Row],[Variaz]]/100</f>
        <v>4.9200000000000003E-4</v>
      </c>
      <c r="D2416" s="10">
        <f>AUM[[#This Row],[ Etica Obbligazionario Breve Termine]]</f>
        <v>363320849.65000004</v>
      </c>
      <c r="E2416" s="10">
        <f>D2415*BT[[#This Row],[Variazione percentuale]]</f>
        <v>178661.59018788001</v>
      </c>
      <c r="F2416" s="11">
        <f>BT[[#This Row],[AUM]]-D2415</f>
        <v>187536.26000005007</v>
      </c>
      <c r="G2416" s="11">
        <f>BT[[#This Row],[∆ AUM]]-BT[[#This Row],[effetto mercato]]</f>
        <v>8874.669812170061</v>
      </c>
    </row>
    <row r="2417" spans="1:7">
      <c r="A2417" s="4">
        <v>45518</v>
      </c>
      <c r="B2417">
        <v>1.6400000000000001E-2</v>
      </c>
      <c r="C2417" s="6">
        <f>BT[[#This Row],[Variaz]]/100</f>
        <v>1.64E-4</v>
      </c>
      <c r="D2417" s="10">
        <f>AUM[[#This Row],[ Etica Obbligazionario Breve Termine]]</f>
        <v>363370197.22999996</v>
      </c>
      <c r="E2417" s="10">
        <f>D2416*BT[[#This Row],[Variazione percentuale]]</f>
        <v>59584.61934260001</v>
      </c>
      <c r="F2417" s="11">
        <f>BT[[#This Row],[AUM]]-D2416</f>
        <v>49347.579999923706</v>
      </c>
      <c r="G2417" s="11">
        <f>BT[[#This Row],[∆ AUM]]-BT[[#This Row],[effetto mercato]]</f>
        <v>-10237.039342676304</v>
      </c>
    </row>
    <row r="2418" spans="1:7">
      <c r="A2418" s="4">
        <v>45520</v>
      </c>
      <c r="B2418">
        <v>-3.27E-2</v>
      </c>
      <c r="C2418" s="6">
        <f>BT[[#This Row],[Variaz]]/100</f>
        <v>-3.2699999999999998E-4</v>
      </c>
      <c r="D2418" s="10">
        <f>AUM[[#This Row],[ Etica Obbligazionario Breve Termine]]</f>
        <v>362982946.71000004</v>
      </c>
      <c r="E2418" s="10">
        <f>D2417*BT[[#This Row],[Variazione percentuale]]</f>
        <v>-118822.05449420998</v>
      </c>
      <c r="F2418" s="11">
        <f>BT[[#This Row],[AUM]]-D2417</f>
        <v>-387250.51999992132</v>
      </c>
      <c r="G2418" s="11">
        <f>BT[[#This Row],[∆ AUM]]-BT[[#This Row],[effetto mercato]]</f>
        <v>-268428.46550571133</v>
      </c>
    </row>
    <row r="2419" spans="1:7">
      <c r="A2419" s="4">
        <v>45523</v>
      </c>
      <c r="B2419">
        <v>1.6400000000000001E-2</v>
      </c>
      <c r="C2419" s="6">
        <f>BT[[#This Row],[Variaz]]/100</f>
        <v>1.64E-4</v>
      </c>
      <c r="D2419" s="10">
        <f>AUM[[#This Row],[ Etica Obbligazionario Breve Termine]]</f>
        <v>363314757.88999999</v>
      </c>
      <c r="E2419" s="10">
        <f>D2418*BT[[#This Row],[Variazione percentuale]]</f>
        <v>59529.203260440008</v>
      </c>
      <c r="F2419" s="11">
        <f>BT[[#This Row],[AUM]]-D2418</f>
        <v>331811.17999994755</v>
      </c>
      <c r="G2419" s="11">
        <f>BT[[#This Row],[∆ AUM]]-BT[[#This Row],[effetto mercato]]</f>
        <v>272281.97673950752</v>
      </c>
    </row>
    <row r="2420" spans="1:7">
      <c r="A2420" s="4">
        <v>45524</v>
      </c>
      <c r="B2420">
        <v>3.2800000000000003E-2</v>
      </c>
      <c r="C2420" s="6">
        <f>BT[[#This Row],[Variaz]]/100</f>
        <v>3.28E-4</v>
      </c>
      <c r="D2420" s="10">
        <f>AUM[[#This Row],[ Etica Obbligazionario Breve Termine]]</f>
        <v>363287264.75999999</v>
      </c>
      <c r="E2420" s="10">
        <f>D2419*BT[[#This Row],[Variazione percentuale]]</f>
        <v>119167.24058791999</v>
      </c>
      <c r="F2420" s="11">
        <f>BT[[#This Row],[AUM]]-D2419</f>
        <v>-27493.129999995232</v>
      </c>
      <c r="G2420" s="11">
        <f>BT[[#This Row],[∆ AUM]]-BT[[#This Row],[effetto mercato]]</f>
        <v>-146660.37058791524</v>
      </c>
    </row>
    <row r="2421" spans="1:7">
      <c r="A2421" s="4">
        <v>45525</v>
      </c>
      <c r="B2421">
        <v>4.9099999999999998E-2</v>
      </c>
      <c r="C2421" s="6">
        <f>BT[[#This Row],[Variaz]]/100</f>
        <v>4.9100000000000001E-4</v>
      </c>
      <c r="D2421" s="10">
        <f>AUM[[#This Row],[ Etica Obbligazionario Breve Termine]]</f>
        <v>363314044.65999997</v>
      </c>
      <c r="E2421" s="10">
        <f>D2420*BT[[#This Row],[Variazione percentuale]]</f>
        <v>178374.04699716001</v>
      </c>
      <c r="F2421" s="11">
        <f>BT[[#This Row],[AUM]]-D2420</f>
        <v>26779.899999976158</v>
      </c>
      <c r="G2421" s="11">
        <f>BT[[#This Row],[∆ AUM]]-BT[[#This Row],[effetto mercato]]</f>
        <v>-151594.14699718385</v>
      </c>
    </row>
    <row r="2422" spans="1:7">
      <c r="A2422" s="4">
        <v>45526</v>
      </c>
      <c r="B2422">
        <v>-1.6400000000000001E-2</v>
      </c>
      <c r="C2422" s="6">
        <f>BT[[#This Row],[Variaz]]/100</f>
        <v>-1.64E-4</v>
      </c>
      <c r="D2422" s="10">
        <f>AUM[[#This Row],[ Etica Obbligazionario Breve Termine]]</f>
        <v>363486340.79999995</v>
      </c>
      <c r="E2422" s="10">
        <f>D2421*BT[[#This Row],[Variazione percentuale]]</f>
        <v>-59583.503324239995</v>
      </c>
      <c r="F2422" s="11">
        <f>BT[[#This Row],[AUM]]-D2421</f>
        <v>172296.13999998569</v>
      </c>
      <c r="G2422" s="11">
        <f>BT[[#This Row],[∆ AUM]]-BT[[#This Row],[effetto mercato]]</f>
        <v>231879.64332422568</v>
      </c>
    </row>
    <row r="2423" spans="1:7">
      <c r="A2423" s="4">
        <v>45527</v>
      </c>
      <c r="B2423">
        <v>3.27E-2</v>
      </c>
      <c r="C2423" s="6">
        <f>BT[[#This Row],[Variaz]]/100</f>
        <v>3.2699999999999998E-4</v>
      </c>
      <c r="D2423" s="10">
        <f>AUM[[#This Row],[ Etica Obbligazionario Breve Termine]]</f>
        <v>363697416.86000001</v>
      </c>
      <c r="E2423" s="10">
        <f>D2422*BT[[#This Row],[Variazione percentuale]]</f>
        <v>118860.03344159998</v>
      </c>
      <c r="F2423" s="11">
        <f>BT[[#This Row],[AUM]]-D2422</f>
        <v>211076.06000006199</v>
      </c>
      <c r="G2423" s="11">
        <f>BT[[#This Row],[∆ AUM]]-BT[[#This Row],[effetto mercato]]</f>
        <v>92216.026558462007</v>
      </c>
    </row>
    <row r="2424" spans="1:7">
      <c r="A2424" s="4">
        <v>45530</v>
      </c>
      <c r="B2424">
        <v>-1.6400000000000001E-2</v>
      </c>
      <c r="C2424" s="6">
        <f>BT[[#This Row],[Variaz]]/100</f>
        <v>-1.64E-4</v>
      </c>
      <c r="D2424" s="10">
        <f>AUM[[#This Row],[ Etica Obbligazionario Breve Termine]]</f>
        <v>363671197.09000003</v>
      </c>
      <c r="E2424" s="10">
        <f>D2423*BT[[#This Row],[Variazione percentuale]]</f>
        <v>-59646.37636504</v>
      </c>
      <c r="F2424" s="11">
        <f>BT[[#This Row],[AUM]]-D2423</f>
        <v>-26219.769999980927</v>
      </c>
      <c r="G2424" s="11">
        <f>BT[[#This Row],[∆ AUM]]-BT[[#This Row],[effetto mercato]]</f>
        <v>33426.606365059073</v>
      </c>
    </row>
    <row r="2425" spans="1:7">
      <c r="A2425" s="4">
        <v>45531</v>
      </c>
      <c r="B2425">
        <v>-1.6400000000000001E-2</v>
      </c>
      <c r="C2425" s="6">
        <f>BT[[#This Row],[Variaz]]/100</f>
        <v>-1.64E-4</v>
      </c>
      <c r="D2425" s="10">
        <f>AUM[[#This Row],[ Etica Obbligazionario Breve Termine]]</f>
        <v>363748088.96000004</v>
      </c>
      <c r="E2425" s="10">
        <f>D2424*BT[[#This Row],[Variazione percentuale]]</f>
        <v>-59642.076322760004</v>
      </c>
      <c r="F2425" s="11">
        <f>BT[[#This Row],[AUM]]-D2424</f>
        <v>76891.870000004768</v>
      </c>
      <c r="G2425" s="11">
        <f>BT[[#This Row],[∆ AUM]]-BT[[#This Row],[effetto mercato]]</f>
        <v>136533.94632276476</v>
      </c>
    </row>
    <row r="2426" spans="1:7">
      <c r="A2426" s="4">
        <v>45532</v>
      </c>
      <c r="B2426">
        <v>1.6400000000000001E-2</v>
      </c>
      <c r="C2426" s="6">
        <f>BT[[#This Row],[Variaz]]/100</f>
        <v>1.64E-4</v>
      </c>
      <c r="D2426" s="10">
        <f>AUM[[#This Row],[ Etica Obbligazionario Breve Termine]]</f>
        <v>363959194.57999998</v>
      </c>
      <c r="E2426" s="10">
        <f>D2425*BT[[#This Row],[Variazione percentuale]]</f>
        <v>59654.686589440003</v>
      </c>
      <c r="F2426" s="11">
        <f>BT[[#This Row],[AUM]]-D2425</f>
        <v>211105.61999994516</v>
      </c>
      <c r="G2426" s="11">
        <f>BT[[#This Row],[∆ AUM]]-BT[[#This Row],[effetto mercato]]</f>
        <v>151450.93341050515</v>
      </c>
    </row>
    <row r="2427" spans="1:7">
      <c r="A2427" s="4">
        <v>45533</v>
      </c>
      <c r="B2427">
        <v>4.9099999999999998E-2</v>
      </c>
      <c r="C2427" s="6">
        <f>BT[[#This Row],[Variaz]]/100</f>
        <v>4.9100000000000001E-4</v>
      </c>
      <c r="D2427" s="10">
        <f>AUM[[#This Row],[ Etica Obbligazionario Breve Termine]]</f>
        <v>364064173.33999997</v>
      </c>
      <c r="E2427" s="10">
        <f>D2426*BT[[#This Row],[Variazione percentuale]]</f>
        <v>178703.96453877998</v>
      </c>
      <c r="F2427" s="11">
        <f>BT[[#This Row],[AUM]]-D2426</f>
        <v>104978.75999999046</v>
      </c>
      <c r="G2427" s="11">
        <f>BT[[#This Row],[∆ AUM]]-BT[[#This Row],[effetto mercato]]</f>
        <v>-73725.20453878952</v>
      </c>
    </row>
    <row r="2428" spans="1:7">
      <c r="A2428" s="4">
        <v>45534</v>
      </c>
      <c r="B2428">
        <v>-3.27E-2</v>
      </c>
      <c r="C2428" s="6">
        <f>BT[[#This Row],[Variaz]]/100</f>
        <v>-3.2699999999999998E-4</v>
      </c>
      <c r="D2428" s="10">
        <f>AUM[[#This Row],[ Etica Obbligazionario Breve Termine]]</f>
        <v>363954104.88999999</v>
      </c>
      <c r="E2428" s="10">
        <f>D2427*BT[[#This Row],[Variazione percentuale]]</f>
        <v>-119048.98468217999</v>
      </c>
      <c r="F2428" s="11">
        <f>BT[[#This Row],[AUM]]-D2427</f>
        <v>-110068.44999998808</v>
      </c>
      <c r="G2428" s="11">
        <f>BT[[#This Row],[∆ AUM]]-BT[[#This Row],[effetto mercato]]</f>
        <v>8980.5346821919084</v>
      </c>
    </row>
    <row r="2429" spans="1:7">
      <c r="A2429" s="4">
        <v>45537</v>
      </c>
      <c r="B2429">
        <v>0</v>
      </c>
      <c r="C2429" s="6">
        <f>BT[[#This Row],[Variaz]]/100</f>
        <v>0</v>
      </c>
      <c r="D2429" s="10">
        <f>AUM[[#This Row],[ Etica Obbligazionario Breve Termine]]</f>
        <v>363999474.27999997</v>
      </c>
      <c r="E2429" s="10">
        <f>D2428*BT[[#This Row],[Variazione percentuale]]</f>
        <v>0</v>
      </c>
      <c r="F2429" s="11">
        <f>BT[[#This Row],[AUM]]-D2428</f>
        <v>45369.389999985695</v>
      </c>
      <c r="G2429" s="11">
        <f>BT[[#This Row],[∆ AUM]]-BT[[#This Row],[effetto mercato]]</f>
        <v>45369.389999985695</v>
      </c>
    </row>
    <row r="2430" spans="1:7">
      <c r="A2430" s="4">
        <v>45538</v>
      </c>
      <c r="B2430">
        <v>3.27E-2</v>
      </c>
      <c r="C2430" s="6">
        <f>BT[[#This Row],[Variaz]]/100</f>
        <v>3.2699999999999998E-4</v>
      </c>
      <c r="D2430" s="10">
        <f>AUM[[#This Row],[ Etica Obbligazionario Breve Termine]]</f>
        <v>364266765.86000001</v>
      </c>
      <c r="E2430" s="10">
        <f>D2429*BT[[#This Row],[Variazione percentuale]]</f>
        <v>119027.82808955999</v>
      </c>
      <c r="F2430" s="11">
        <f>BT[[#This Row],[AUM]]-D2429</f>
        <v>267291.58000004292</v>
      </c>
      <c r="G2430" s="11">
        <f>BT[[#This Row],[∆ AUM]]-BT[[#This Row],[effetto mercato]]</f>
        <v>148263.75191048294</v>
      </c>
    </row>
    <row r="2431" spans="1:7">
      <c r="A2431" s="4">
        <v>45539</v>
      </c>
      <c r="B2431">
        <v>6.54E-2</v>
      </c>
      <c r="C2431" s="6">
        <f>BT[[#This Row],[Variaz]]/100</f>
        <v>6.5399999999999996E-4</v>
      </c>
      <c r="D2431" s="10">
        <f>AUM[[#This Row],[ Etica Obbligazionario Breve Termine]]</f>
        <v>364817114.63999999</v>
      </c>
      <c r="E2431" s="10">
        <f>D2430*BT[[#This Row],[Variazione percentuale]]</f>
        <v>238230.46487244</v>
      </c>
      <c r="F2431" s="11">
        <f>BT[[#This Row],[AUM]]-D2430</f>
        <v>550348.77999997139</v>
      </c>
      <c r="G2431" s="11">
        <f>BT[[#This Row],[∆ AUM]]-BT[[#This Row],[effetto mercato]]</f>
        <v>312118.31512753142</v>
      </c>
    </row>
    <row r="2432" spans="1:7">
      <c r="A2432" s="4">
        <v>45540</v>
      </c>
      <c r="B2432">
        <v>3.27E-2</v>
      </c>
      <c r="C2432" s="6">
        <f>BT[[#This Row],[Variaz]]/100</f>
        <v>3.2699999999999998E-4</v>
      </c>
      <c r="D2432" s="10">
        <f>AUM[[#This Row],[ Etica Obbligazionario Breve Termine]]</f>
        <v>364886289.43999994</v>
      </c>
      <c r="E2432" s="10">
        <f>D2431*BT[[#This Row],[Variazione percentuale]]</f>
        <v>119295.19648727999</v>
      </c>
      <c r="F2432" s="11">
        <f>BT[[#This Row],[AUM]]-D2431</f>
        <v>69174.799999952316</v>
      </c>
      <c r="G2432" s="11">
        <f>BT[[#This Row],[∆ AUM]]-BT[[#This Row],[effetto mercato]]</f>
        <v>-50120.396487327671</v>
      </c>
    </row>
    <row r="2433" spans="1:7">
      <c r="A2433" s="4">
        <v>45541</v>
      </c>
      <c r="B2433">
        <v>3.27E-2</v>
      </c>
      <c r="C2433" s="6">
        <f>BT[[#This Row],[Variaz]]/100</f>
        <v>3.2699999999999998E-4</v>
      </c>
      <c r="D2433" s="10">
        <f>AUM[[#This Row],[ Etica Obbligazionario Breve Termine]]</f>
        <v>364768342.02999997</v>
      </c>
      <c r="E2433" s="10">
        <f>D2432*BT[[#This Row],[Variazione percentuale]]</f>
        <v>119317.81664687998</v>
      </c>
      <c r="F2433" s="11">
        <f>BT[[#This Row],[AUM]]-D2432</f>
        <v>-117947.40999996662</v>
      </c>
      <c r="G2433" s="11">
        <f>BT[[#This Row],[∆ AUM]]-BT[[#This Row],[effetto mercato]]</f>
        <v>-237265.2266468466</v>
      </c>
    </row>
    <row r="2434" spans="1:7">
      <c r="A2434" s="4">
        <v>45544</v>
      </c>
      <c r="B2434">
        <v>1.6299999999999999E-2</v>
      </c>
      <c r="C2434" s="6">
        <f>BT[[#This Row],[Variaz]]/100</f>
        <v>1.6299999999999998E-4</v>
      </c>
      <c r="D2434" s="10">
        <f>AUM[[#This Row],[ Etica Obbligazionario Breve Termine]]</f>
        <v>364537969.02999997</v>
      </c>
      <c r="E2434" s="10">
        <f>D2433*BT[[#This Row],[Variazione percentuale]]</f>
        <v>59457.239750889988</v>
      </c>
      <c r="F2434" s="11">
        <f>BT[[#This Row],[AUM]]-D2433</f>
        <v>-230373</v>
      </c>
      <c r="G2434" s="11">
        <f>BT[[#This Row],[∆ AUM]]-BT[[#This Row],[effetto mercato]]</f>
        <v>-289830.23975089</v>
      </c>
    </row>
    <row r="2435" spans="1:7">
      <c r="A2435" s="4">
        <v>45545</v>
      </c>
      <c r="B2435">
        <v>1.6299999999999999E-2</v>
      </c>
      <c r="C2435" s="6">
        <f>BT[[#This Row],[Variaz]]/100</f>
        <v>1.6299999999999998E-4</v>
      </c>
      <c r="D2435" s="10">
        <f>AUM[[#This Row],[ Etica Obbligazionario Breve Termine]]</f>
        <v>364608997.26999998</v>
      </c>
      <c r="E2435" s="10">
        <f>D2434*BT[[#This Row],[Variazione percentuale]]</f>
        <v>59419.688951889984</v>
      </c>
      <c r="F2435" s="11">
        <f>BT[[#This Row],[AUM]]-D2434</f>
        <v>71028.240000009537</v>
      </c>
      <c r="G2435" s="11">
        <f>BT[[#This Row],[∆ AUM]]-BT[[#This Row],[effetto mercato]]</f>
        <v>11608.551048119552</v>
      </c>
    </row>
    <row r="2436" spans="1:7">
      <c r="A2436" s="4">
        <v>45546</v>
      </c>
      <c r="B2436">
        <v>3.27E-2</v>
      </c>
      <c r="C2436" s="6">
        <f>BT[[#This Row],[Variaz]]/100</f>
        <v>3.2699999999999998E-4</v>
      </c>
      <c r="D2436" s="10">
        <f>AUM[[#This Row],[ Etica Obbligazionario Breve Termine]]</f>
        <v>364576269.76999998</v>
      </c>
      <c r="E2436" s="10">
        <f>D2435*BT[[#This Row],[Variazione percentuale]]</f>
        <v>119227.14210728998</v>
      </c>
      <c r="F2436" s="11">
        <f>BT[[#This Row],[AUM]]-D2435</f>
        <v>-32727.5</v>
      </c>
      <c r="G2436" s="11">
        <f>BT[[#This Row],[∆ AUM]]-BT[[#This Row],[effetto mercato]]</f>
        <v>-151954.64210728998</v>
      </c>
    </row>
    <row r="2437" spans="1:7">
      <c r="A2437" s="4">
        <v>45547</v>
      </c>
      <c r="B2437">
        <v>0</v>
      </c>
      <c r="C2437" s="6">
        <f>BT[[#This Row],[Variaz]]/100</f>
        <v>0</v>
      </c>
      <c r="D2437" s="10">
        <f>AUM[[#This Row],[ Etica Obbligazionario Breve Termine]]</f>
        <v>364156602.50999999</v>
      </c>
      <c r="E2437" s="10">
        <f>D2436*BT[[#This Row],[Variazione percentuale]]</f>
        <v>0</v>
      </c>
      <c r="F2437" s="11">
        <f>BT[[#This Row],[AUM]]-D2436</f>
        <v>-419667.25999999046</v>
      </c>
      <c r="G2437" s="11">
        <f>BT[[#This Row],[∆ AUM]]-BT[[#This Row],[effetto mercato]]</f>
        <v>-419667.25999999046</v>
      </c>
    </row>
    <row r="2438" spans="1:7">
      <c r="A2438" s="4">
        <v>45548</v>
      </c>
      <c r="B2438">
        <v>3.2599999999999997E-2</v>
      </c>
      <c r="C2438" s="6">
        <f>BT[[#This Row],[Variaz]]/100</f>
        <v>3.2599999999999996E-4</v>
      </c>
      <c r="D2438" s="10">
        <f>AUM[[#This Row],[ Etica Obbligazionario Breve Termine]]</f>
        <v>364182043.90999997</v>
      </c>
      <c r="E2438" s="10">
        <f>D2437*BT[[#This Row],[Variazione percentuale]]</f>
        <v>118715.05241825998</v>
      </c>
      <c r="F2438" s="11">
        <f>BT[[#This Row],[AUM]]-D2437</f>
        <v>25441.399999976158</v>
      </c>
      <c r="G2438" s="11">
        <f>BT[[#This Row],[∆ AUM]]-BT[[#This Row],[effetto mercato]]</f>
        <v>-93273.652418283818</v>
      </c>
    </row>
    <row r="2439" spans="1:7">
      <c r="A2439" s="4">
        <v>45551</v>
      </c>
      <c r="B2439">
        <v>1.6299999999999999E-2</v>
      </c>
      <c r="C2439" s="6">
        <f>BT[[#This Row],[Variaz]]/100</f>
        <v>1.6299999999999998E-4</v>
      </c>
      <c r="D2439" s="10">
        <f>AUM[[#This Row],[ Etica Obbligazionario Breve Termine]]</f>
        <v>363745619.24000001</v>
      </c>
      <c r="E2439" s="10">
        <f>D2438*BT[[#This Row],[Variazione percentuale]]</f>
        <v>59361.673157329984</v>
      </c>
      <c r="F2439" s="11">
        <f>BT[[#This Row],[AUM]]-D2438</f>
        <v>-436424.66999995708</v>
      </c>
      <c r="G2439" s="11">
        <f>BT[[#This Row],[∆ AUM]]-BT[[#This Row],[effetto mercato]]</f>
        <v>-495786.34315728705</v>
      </c>
    </row>
    <row r="2440" spans="1:7">
      <c r="A2440" s="4">
        <v>45552</v>
      </c>
      <c r="B2440">
        <v>0</v>
      </c>
      <c r="C2440" s="6">
        <f>BT[[#This Row],[Variaz]]/100</f>
        <v>0</v>
      </c>
      <c r="D2440" s="10">
        <f>AUM[[#This Row],[ Etica Obbligazionario Breve Termine]]</f>
        <v>363599057.89999998</v>
      </c>
      <c r="E2440" s="10">
        <f>D2439*BT[[#This Row],[Variazione percentuale]]</f>
        <v>0</v>
      </c>
      <c r="F2440" s="11">
        <f>BT[[#This Row],[AUM]]-D2439</f>
        <v>-146561.34000003338</v>
      </c>
      <c r="G2440" s="11">
        <f>BT[[#This Row],[∆ AUM]]-BT[[#This Row],[effetto mercato]]</f>
        <v>-146561.34000003338</v>
      </c>
    </row>
    <row r="2441" spans="1:7">
      <c r="A2441" s="4">
        <v>45553</v>
      </c>
      <c r="B2441">
        <v>-3.2599999999999997E-2</v>
      </c>
      <c r="C2441" s="6">
        <f>BT[[#This Row],[Variaz]]/100</f>
        <v>-3.2599999999999996E-4</v>
      </c>
      <c r="D2441" s="10">
        <f>AUM[[#This Row],[ Etica Obbligazionario Breve Termine]]</f>
        <v>363530101.69</v>
      </c>
      <c r="E2441" s="10">
        <f>D2440*BT[[#This Row],[Variazione percentuale]]</f>
        <v>-118533.29287539997</v>
      </c>
      <c r="F2441" s="11">
        <f>BT[[#This Row],[AUM]]-D2440</f>
        <v>-68956.209999978542</v>
      </c>
      <c r="G2441" s="11">
        <f>BT[[#This Row],[∆ AUM]]-BT[[#This Row],[effetto mercato]]</f>
        <v>49577.082875421431</v>
      </c>
    </row>
    <row r="2442" spans="1:7">
      <c r="A2442" s="4">
        <v>45554</v>
      </c>
      <c r="B2442">
        <v>4.9000000000000002E-2</v>
      </c>
      <c r="C2442" s="6">
        <f>BT[[#This Row],[Variaz]]/100</f>
        <v>4.8999999999999998E-4</v>
      </c>
      <c r="D2442" s="10">
        <f>AUM[[#This Row],[ Etica Obbligazionario Breve Termine]]</f>
        <v>363184678.47000003</v>
      </c>
      <c r="E2442" s="10">
        <f>D2441*BT[[#This Row],[Variazione percentuale]]</f>
        <v>178129.7498281</v>
      </c>
      <c r="F2442" s="11">
        <f>BT[[#This Row],[AUM]]-D2441</f>
        <v>-345423.21999996901</v>
      </c>
      <c r="G2442" s="11">
        <f>BT[[#This Row],[∆ AUM]]-BT[[#This Row],[effetto mercato]]</f>
        <v>-523552.96982806898</v>
      </c>
    </row>
    <row r="2443" spans="1:7">
      <c r="A2443" s="4">
        <v>45555</v>
      </c>
      <c r="B2443">
        <v>1.6299999999999999E-2</v>
      </c>
      <c r="C2443" s="6">
        <f>BT[[#This Row],[Variaz]]/100</f>
        <v>1.6299999999999998E-4</v>
      </c>
      <c r="D2443" s="10">
        <f>AUM[[#This Row],[ Etica Obbligazionario Breve Termine]]</f>
        <v>363174986.13999999</v>
      </c>
      <c r="E2443" s="10">
        <f>D2442*BT[[#This Row],[Variazione percentuale]]</f>
        <v>59199.102590609997</v>
      </c>
      <c r="F2443" s="11">
        <f>BT[[#This Row],[AUM]]-D2442</f>
        <v>-9692.3300000429153</v>
      </c>
      <c r="G2443" s="11">
        <f>BT[[#This Row],[∆ AUM]]-BT[[#This Row],[effetto mercato]]</f>
        <v>-68891.432590652912</v>
      </c>
    </row>
    <row r="2444" spans="1:7">
      <c r="A2444" s="4">
        <v>45558</v>
      </c>
      <c r="B2444">
        <v>4.8899999999999999E-2</v>
      </c>
      <c r="C2444" s="6">
        <f>BT[[#This Row],[Variaz]]/100</f>
        <v>4.8899999999999996E-4</v>
      </c>
      <c r="D2444" s="10">
        <f>AUM[[#This Row],[ Etica Obbligazionario Breve Termine]]</f>
        <v>363285197.76999998</v>
      </c>
      <c r="E2444" s="10">
        <f>D2443*BT[[#This Row],[Variazione percentuale]]</f>
        <v>177592.56822245999</v>
      </c>
      <c r="F2444" s="11">
        <f>BT[[#This Row],[AUM]]-D2443</f>
        <v>110211.62999999523</v>
      </c>
      <c r="G2444" s="11">
        <f>BT[[#This Row],[∆ AUM]]-BT[[#This Row],[effetto mercato]]</f>
        <v>-67380.938222464756</v>
      </c>
    </row>
    <row r="2445" spans="1:7">
      <c r="A2445" s="4">
        <v>45559</v>
      </c>
      <c r="B2445">
        <v>4.8899999999999999E-2</v>
      </c>
      <c r="C2445" s="6">
        <f>BT[[#This Row],[Variaz]]/100</f>
        <v>4.8899999999999996E-4</v>
      </c>
      <c r="D2445" s="10">
        <f>AUM[[#This Row],[ Etica Obbligazionario Breve Termine]]</f>
        <v>363554796.33999997</v>
      </c>
      <c r="E2445" s="10">
        <f>D2444*BT[[#This Row],[Variazione percentuale]]</f>
        <v>177646.46170952998</v>
      </c>
      <c r="F2445" s="11">
        <f>BT[[#This Row],[AUM]]-D2444</f>
        <v>269598.56999999285</v>
      </c>
      <c r="G2445" s="11">
        <f>BT[[#This Row],[∆ AUM]]-BT[[#This Row],[effetto mercato]]</f>
        <v>91952.108290462871</v>
      </c>
    </row>
    <row r="2446" spans="1:7">
      <c r="A2446" s="4">
        <v>45560</v>
      </c>
      <c r="B2446">
        <v>-1.6299999999999999E-2</v>
      </c>
      <c r="C2446" s="6">
        <f>BT[[#This Row],[Variaz]]/100</f>
        <v>-1.6299999999999998E-4</v>
      </c>
      <c r="D2446" s="10">
        <f>AUM[[#This Row],[ Etica Obbligazionario Breve Termine]]</f>
        <v>363469542.46999997</v>
      </c>
      <c r="E2446" s="10">
        <f>D2445*BT[[#This Row],[Variazione percentuale]]</f>
        <v>-59259.43180341999</v>
      </c>
      <c r="F2446" s="11">
        <f>BT[[#This Row],[AUM]]-D2445</f>
        <v>-85253.870000004768</v>
      </c>
      <c r="G2446" s="11">
        <f>BT[[#This Row],[∆ AUM]]-BT[[#This Row],[effetto mercato]]</f>
        <v>-25994.438196584779</v>
      </c>
    </row>
    <row r="2447" spans="1:7">
      <c r="A2447" s="4">
        <v>45561</v>
      </c>
      <c r="B2447">
        <v>3.2599999999999997E-2</v>
      </c>
      <c r="C2447" s="6">
        <f>BT[[#This Row],[Variaz]]/100</f>
        <v>3.2599999999999996E-4</v>
      </c>
      <c r="D2447" s="10">
        <f>AUM[[#This Row],[ Etica Obbligazionario Breve Termine]]</f>
        <v>363574531.77000004</v>
      </c>
      <c r="E2447" s="10">
        <f>D2446*BT[[#This Row],[Variazione percentuale]]</f>
        <v>118491.07084521998</v>
      </c>
      <c r="F2447" s="11">
        <f>BT[[#This Row],[AUM]]-D2446</f>
        <v>104989.30000007153</v>
      </c>
      <c r="G2447" s="11">
        <f>BT[[#This Row],[∆ AUM]]-BT[[#This Row],[effetto mercato]]</f>
        <v>-13501.77084514845</v>
      </c>
    </row>
    <row r="2448" spans="1:7">
      <c r="A2448" s="4">
        <v>45562</v>
      </c>
      <c r="B2448">
        <v>4.8899999999999999E-2</v>
      </c>
      <c r="C2448" s="6">
        <f>BT[[#This Row],[Variaz]]/100</f>
        <v>4.8899999999999996E-4</v>
      </c>
      <c r="D2448" s="10">
        <f>AUM[[#This Row],[ Etica Obbligazionario Breve Termine]]</f>
        <v>363576550.23000002</v>
      </c>
      <c r="E2448" s="10">
        <f>D2447*BT[[#This Row],[Variazione percentuale]]</f>
        <v>177787.94603553001</v>
      </c>
      <c r="F2448" s="11">
        <f>BT[[#This Row],[AUM]]-D2447</f>
        <v>2018.4599999785423</v>
      </c>
      <c r="G2448" s="11">
        <f>BT[[#This Row],[∆ AUM]]-BT[[#This Row],[effetto mercato]]</f>
        <v>-175769.48603555147</v>
      </c>
    </row>
    <row r="2449" spans="1:7">
      <c r="A2449" s="4">
        <v>45565</v>
      </c>
      <c r="B2449">
        <v>0</v>
      </c>
      <c r="C2449" s="6">
        <f>BT[[#This Row],[Variaz]]/100</f>
        <v>0</v>
      </c>
      <c r="D2449" s="10">
        <f>AUM[[#This Row],[ Etica Obbligazionario Breve Termine]]</f>
        <v>363615337.21000004</v>
      </c>
      <c r="E2449" s="10">
        <f>D2448*BT[[#This Row],[Variazione percentuale]]</f>
        <v>0</v>
      </c>
      <c r="F2449" s="11">
        <f>BT[[#This Row],[AUM]]-D2448</f>
        <v>38786.980000019073</v>
      </c>
      <c r="G2449" s="11">
        <f>BT[[#This Row],[∆ AUM]]-BT[[#This Row],[effetto mercato]]</f>
        <v>38786.980000019073</v>
      </c>
    </row>
    <row r="2450" spans="1:7">
      <c r="A2450" s="4">
        <v>45566</v>
      </c>
      <c r="B2450">
        <v>4.8899999999999999E-2</v>
      </c>
      <c r="C2450" s="6">
        <f>BT[[#This Row],[Variaz]]/100</f>
        <v>4.8899999999999996E-4</v>
      </c>
      <c r="D2450" s="10">
        <f>AUM[[#This Row],[ Etica Obbligazionario Breve Termine]]</f>
        <v>364098624.08999997</v>
      </c>
      <c r="E2450" s="10">
        <f>D2449*BT[[#This Row],[Variazione percentuale]]</f>
        <v>177807.89989569</v>
      </c>
      <c r="F2450" s="11">
        <f>BT[[#This Row],[AUM]]-D2449</f>
        <v>483286.87999993563</v>
      </c>
      <c r="G2450" s="11">
        <f>BT[[#This Row],[∆ AUM]]-BT[[#This Row],[effetto mercato]]</f>
        <v>305478.98010424559</v>
      </c>
    </row>
    <row r="2451" spans="1:7">
      <c r="A2451" s="4">
        <v>45567</v>
      </c>
      <c r="B2451">
        <v>-1.6299999999999999E-2</v>
      </c>
      <c r="C2451" s="6">
        <f>BT[[#This Row],[Variaz]]/100</f>
        <v>-1.6299999999999998E-4</v>
      </c>
      <c r="D2451" s="10">
        <f>AUM[[#This Row],[ Etica Obbligazionario Breve Termine]]</f>
        <v>363973860.50999999</v>
      </c>
      <c r="E2451" s="10">
        <f>D2450*BT[[#This Row],[Variazione percentuale]]</f>
        <v>-59348.075726669987</v>
      </c>
      <c r="F2451" s="11">
        <f>BT[[#This Row],[AUM]]-D2450</f>
        <v>-124763.57999998331</v>
      </c>
      <c r="G2451" s="11">
        <f>BT[[#This Row],[∆ AUM]]-BT[[#This Row],[effetto mercato]]</f>
        <v>-65415.504273313323</v>
      </c>
    </row>
    <row r="2452" spans="1:7">
      <c r="A2452" s="4">
        <v>45568</v>
      </c>
      <c r="B2452">
        <v>-1.6299999999999999E-2</v>
      </c>
      <c r="C2452" s="6">
        <f>BT[[#This Row],[Variaz]]/100</f>
        <v>-1.6299999999999998E-4</v>
      </c>
      <c r="D2452" s="10">
        <f>AUM[[#This Row],[ Etica Obbligazionario Breve Termine]]</f>
        <v>363378150.21000004</v>
      </c>
      <c r="E2452" s="10">
        <f>D2451*BT[[#This Row],[Variazione percentuale]]</f>
        <v>-59327.739263129988</v>
      </c>
      <c r="F2452" s="11">
        <f>BT[[#This Row],[AUM]]-D2451</f>
        <v>-595710.29999995232</v>
      </c>
      <c r="G2452" s="11">
        <f>BT[[#This Row],[∆ AUM]]-BT[[#This Row],[effetto mercato]]</f>
        <v>-536382.56073682231</v>
      </c>
    </row>
    <row r="2453" spans="1:7">
      <c r="A2453" s="4">
        <v>45569</v>
      </c>
      <c r="B2453">
        <v>-6.5100000000000005E-2</v>
      </c>
      <c r="C2453" s="6">
        <f>BT[[#This Row],[Variaz]]/100</f>
        <v>-6.510000000000001E-4</v>
      </c>
      <c r="D2453" s="10">
        <f>AUM[[#This Row],[ Etica Obbligazionario Breve Termine]]</f>
        <v>362932612.59000003</v>
      </c>
      <c r="E2453" s="10">
        <f>D2452*BT[[#This Row],[Variazione percentuale]]</f>
        <v>-236559.17578671005</v>
      </c>
      <c r="F2453" s="11">
        <f>BT[[#This Row],[AUM]]-D2452</f>
        <v>-445537.62000000477</v>
      </c>
      <c r="G2453" s="11">
        <f>BT[[#This Row],[∆ AUM]]-BT[[#This Row],[effetto mercato]]</f>
        <v>-208978.44421329472</v>
      </c>
    </row>
    <row r="2454" spans="1:7">
      <c r="A2454" s="4">
        <v>45572</v>
      </c>
      <c r="B2454">
        <v>-3.2599999999999997E-2</v>
      </c>
      <c r="C2454" s="6">
        <f>BT[[#This Row],[Variaz]]/100</f>
        <v>-3.2599999999999996E-4</v>
      </c>
      <c r="D2454" s="10">
        <f>AUM[[#This Row],[ Etica Obbligazionario Breve Termine]]</f>
        <v>363047915.20000005</v>
      </c>
      <c r="E2454" s="10">
        <f>D2453*BT[[#This Row],[Variazione percentuale]]</f>
        <v>-118316.03170434</v>
      </c>
      <c r="F2454" s="11">
        <f>BT[[#This Row],[AUM]]-D2453</f>
        <v>115302.61000001431</v>
      </c>
      <c r="G2454" s="11">
        <f>BT[[#This Row],[∆ AUM]]-BT[[#This Row],[effetto mercato]]</f>
        <v>233618.64170435432</v>
      </c>
    </row>
    <row r="2455" spans="1:7">
      <c r="A2455" s="4">
        <v>45573</v>
      </c>
      <c r="B2455">
        <v>1.6299999999999999E-2</v>
      </c>
      <c r="C2455" s="6">
        <f>BT[[#This Row],[Variaz]]/100</f>
        <v>1.6299999999999998E-4</v>
      </c>
      <c r="D2455" s="10">
        <f>AUM[[#This Row],[ Etica Obbligazionario Breve Termine]]</f>
        <v>363274818.77000004</v>
      </c>
      <c r="E2455" s="10">
        <f>D2454*BT[[#This Row],[Variazione percentuale]]</f>
        <v>59176.810177599997</v>
      </c>
      <c r="F2455" s="11">
        <f>BT[[#This Row],[AUM]]-D2454</f>
        <v>226903.56999999285</v>
      </c>
      <c r="G2455" s="11">
        <f>BT[[#This Row],[∆ AUM]]-BT[[#This Row],[effetto mercato]]</f>
        <v>167726.75982239284</v>
      </c>
    </row>
    <row r="2456" spans="1:7">
      <c r="A2456" s="4">
        <v>45574</v>
      </c>
      <c r="B2456">
        <v>-3.2599999999999997E-2</v>
      </c>
      <c r="C2456" s="6">
        <f>BT[[#This Row],[Variaz]]/100</f>
        <v>-3.2599999999999996E-4</v>
      </c>
      <c r="D2456" s="10">
        <f>AUM[[#This Row],[ Etica Obbligazionario Breve Termine]]</f>
        <v>363109610.90999997</v>
      </c>
      <c r="E2456" s="10">
        <f>D2455*BT[[#This Row],[Variazione percentuale]]</f>
        <v>-118427.59091902</v>
      </c>
      <c r="F2456" s="11">
        <f>BT[[#This Row],[AUM]]-D2455</f>
        <v>-165207.86000007391</v>
      </c>
      <c r="G2456" s="11">
        <f>BT[[#This Row],[∆ AUM]]-BT[[#This Row],[effetto mercato]]</f>
        <v>-46780.269081053906</v>
      </c>
    </row>
    <row r="2457" spans="1:7">
      <c r="A2457" s="4">
        <v>45575</v>
      </c>
      <c r="B2457">
        <v>4.8899999999999999E-2</v>
      </c>
      <c r="C2457" s="6">
        <f>BT[[#This Row],[Variaz]]/100</f>
        <v>4.8899999999999996E-4</v>
      </c>
      <c r="D2457" s="10">
        <f>AUM[[#This Row],[ Etica Obbligazionario Breve Termine]]</f>
        <v>362643325.92000002</v>
      </c>
      <c r="E2457" s="10">
        <f>D2456*BT[[#This Row],[Variazione percentuale]]</f>
        <v>177560.59973498996</v>
      </c>
      <c r="F2457" s="11">
        <f>BT[[#This Row],[AUM]]-D2456</f>
        <v>-466284.98999994993</v>
      </c>
      <c r="G2457" s="11">
        <f>BT[[#This Row],[∆ AUM]]-BT[[#This Row],[effetto mercato]]</f>
        <v>-643845.58973493986</v>
      </c>
    </row>
    <row r="2458" spans="1:7">
      <c r="A2458" s="4">
        <v>45576</v>
      </c>
      <c r="B2458">
        <v>-1.6299999999999999E-2</v>
      </c>
      <c r="C2458" s="6">
        <f>BT[[#This Row],[Variaz]]/100</f>
        <v>-1.6299999999999998E-4</v>
      </c>
      <c r="D2458" s="10">
        <f>AUM[[#This Row],[ Etica Obbligazionario Breve Termine]]</f>
        <v>362308127.63999999</v>
      </c>
      <c r="E2458" s="10">
        <f>D2457*BT[[#This Row],[Variazione percentuale]]</f>
        <v>-59110.862124959996</v>
      </c>
      <c r="F2458" s="11">
        <f>BT[[#This Row],[AUM]]-D2457</f>
        <v>-335198.28000003099</v>
      </c>
      <c r="G2458" s="11">
        <f>BT[[#This Row],[∆ AUM]]-BT[[#This Row],[effetto mercato]]</f>
        <v>-276087.417875071</v>
      </c>
    </row>
    <row r="2459" spans="1:7">
      <c r="A2459" s="4">
        <v>45579</v>
      </c>
      <c r="B2459">
        <v>1.6299999999999999E-2</v>
      </c>
      <c r="C2459" s="6">
        <f>BT[[#This Row],[Variaz]]/100</f>
        <v>1.6299999999999998E-4</v>
      </c>
      <c r="D2459" s="10">
        <f>AUM[[#This Row],[ Etica Obbligazionario Breve Termine]]</f>
        <v>362482184.50999999</v>
      </c>
      <c r="E2459" s="10">
        <f>D2458*BT[[#This Row],[Variazione percentuale]]</f>
        <v>59056.224805319987</v>
      </c>
      <c r="F2459" s="11">
        <f>BT[[#This Row],[AUM]]-D2458</f>
        <v>174056.87000000477</v>
      </c>
      <c r="G2459" s="11">
        <f>BT[[#This Row],[∆ AUM]]-BT[[#This Row],[effetto mercato]]</f>
        <v>115000.64519468478</v>
      </c>
    </row>
    <row r="2460" spans="1:7">
      <c r="A2460" s="4">
        <v>45580</v>
      </c>
      <c r="B2460">
        <v>9.7799999999999998E-2</v>
      </c>
      <c r="C2460" s="6">
        <f>BT[[#This Row],[Variaz]]/100</f>
        <v>9.7799999999999992E-4</v>
      </c>
      <c r="D2460" s="10">
        <f>AUM[[#This Row],[ Etica Obbligazionario Breve Termine]]</f>
        <v>362167976.69</v>
      </c>
      <c r="E2460" s="10">
        <f>D2459*BT[[#This Row],[Variazione percentuale]]</f>
        <v>354507.57645077998</v>
      </c>
      <c r="F2460" s="11">
        <f>BT[[#This Row],[AUM]]-D2459</f>
        <v>-314207.81999999285</v>
      </c>
      <c r="G2460" s="11">
        <f>BT[[#This Row],[∆ AUM]]-BT[[#This Row],[effetto mercato]]</f>
        <v>-668715.39645077288</v>
      </c>
    </row>
    <row r="2461" spans="1:7">
      <c r="A2461" s="4">
        <v>45581</v>
      </c>
      <c r="B2461">
        <v>6.5100000000000005E-2</v>
      </c>
      <c r="C2461" s="6">
        <f>BT[[#This Row],[Variaz]]/100</f>
        <v>6.510000000000001E-4</v>
      </c>
      <c r="D2461" s="10">
        <f>AUM[[#This Row],[ Etica Obbligazionario Breve Termine]]</f>
        <v>362195027.42000002</v>
      </c>
      <c r="E2461" s="10">
        <f>D2460*BT[[#This Row],[Variazione percentuale]]</f>
        <v>235771.35282519003</v>
      </c>
      <c r="F2461" s="11">
        <f>BT[[#This Row],[AUM]]-D2460</f>
        <v>27050.730000019073</v>
      </c>
      <c r="G2461" s="11">
        <f>BT[[#This Row],[∆ AUM]]-BT[[#This Row],[effetto mercato]]</f>
        <v>-208720.62282517095</v>
      </c>
    </row>
    <row r="2462" spans="1:7">
      <c r="A2462" s="4">
        <v>45582</v>
      </c>
      <c r="B2462">
        <v>4.8800000000000003E-2</v>
      </c>
      <c r="C2462" s="6">
        <f>BT[[#This Row],[Variaz]]/100</f>
        <v>4.8800000000000004E-4</v>
      </c>
      <c r="D2462" s="10">
        <f>AUM[[#This Row],[ Etica Obbligazionario Breve Termine]]</f>
        <v>362260127.88</v>
      </c>
      <c r="E2462" s="10">
        <f>D2461*BT[[#This Row],[Variazione percentuale]]</f>
        <v>176751.17338096001</v>
      </c>
      <c r="F2462" s="11">
        <f>BT[[#This Row],[AUM]]-D2461</f>
        <v>65100.459999978542</v>
      </c>
      <c r="G2462" s="11">
        <f>BT[[#This Row],[∆ AUM]]-BT[[#This Row],[effetto mercato]]</f>
        <v>-111650.71338098147</v>
      </c>
    </row>
    <row r="2463" spans="1:7">
      <c r="A2463" s="4">
        <v>45583</v>
      </c>
      <c r="B2463">
        <v>6.5000000000000002E-2</v>
      </c>
      <c r="C2463" s="6">
        <f>BT[[#This Row],[Variaz]]/100</f>
        <v>6.4999999999999997E-4</v>
      </c>
      <c r="D2463" s="10">
        <f>AUM[[#This Row],[ Etica Obbligazionario Breve Termine]]</f>
        <v>362377796.06999999</v>
      </c>
      <c r="E2463" s="10">
        <f>D2462*BT[[#This Row],[Variazione percentuale]]</f>
        <v>235469.08312199998</v>
      </c>
      <c r="F2463" s="11">
        <f>BT[[#This Row],[AUM]]-D2462</f>
        <v>117668.18999999762</v>
      </c>
      <c r="G2463" s="11">
        <f>BT[[#This Row],[∆ AUM]]-BT[[#This Row],[effetto mercato]]</f>
        <v>-117800.89312200237</v>
      </c>
    </row>
    <row r="2464" spans="1:7">
      <c r="A2464" s="4">
        <v>45586</v>
      </c>
      <c r="B2464">
        <v>-0.1462</v>
      </c>
      <c r="C2464" s="6">
        <f>BT[[#This Row],[Variaz]]/100</f>
        <v>-1.462E-3</v>
      </c>
      <c r="D2464" s="10">
        <f>AUM[[#This Row],[ Etica Obbligazionario Breve Termine]]</f>
        <v>362182403.51999998</v>
      </c>
      <c r="E2464" s="10">
        <f>D2463*BT[[#This Row],[Variazione percentuale]]</f>
        <v>-529796.33785433997</v>
      </c>
      <c r="F2464" s="11">
        <f>BT[[#This Row],[AUM]]-D2463</f>
        <v>-195392.55000001192</v>
      </c>
      <c r="G2464" s="11">
        <f>BT[[#This Row],[∆ AUM]]-BT[[#This Row],[effetto mercato]]</f>
        <v>334403.78785432805</v>
      </c>
    </row>
    <row r="2465" spans="1:7">
      <c r="A2465" s="4">
        <v>45587</v>
      </c>
      <c r="B2465">
        <v>-3.2500000000000001E-2</v>
      </c>
      <c r="C2465" s="6">
        <f>BT[[#This Row],[Variaz]]/100</f>
        <v>-3.2499999999999999E-4</v>
      </c>
      <c r="D2465" s="10">
        <f>AUM[[#This Row],[ Etica Obbligazionario Breve Termine]]</f>
        <v>362440037.56999999</v>
      </c>
      <c r="E2465" s="10">
        <f>D2464*BT[[#This Row],[Variazione percentuale]]</f>
        <v>-117709.28114399999</v>
      </c>
      <c r="F2465" s="11">
        <f>BT[[#This Row],[AUM]]-D2464</f>
        <v>257634.05000001192</v>
      </c>
      <c r="G2465" s="11">
        <f>BT[[#This Row],[∆ AUM]]-BT[[#This Row],[effetto mercato]]</f>
        <v>375343.33114401193</v>
      </c>
    </row>
    <row r="2466" spans="1:7">
      <c r="A2466" s="4">
        <v>45588</v>
      </c>
      <c r="B2466">
        <v>8.14E-2</v>
      </c>
      <c r="C2466" s="6">
        <f>BT[[#This Row],[Variaz]]/100</f>
        <v>8.1400000000000005E-4</v>
      </c>
      <c r="D2466" s="10">
        <f>AUM[[#This Row],[ Etica Obbligazionario Breve Termine]]</f>
        <v>362864634.74000001</v>
      </c>
      <c r="E2466" s="10">
        <f>D2465*BT[[#This Row],[Variazione percentuale]]</f>
        <v>295026.19058197999</v>
      </c>
      <c r="F2466" s="11">
        <f>BT[[#This Row],[AUM]]-D2465</f>
        <v>424597.17000001669</v>
      </c>
      <c r="G2466" s="11">
        <f>BT[[#This Row],[∆ AUM]]-BT[[#This Row],[effetto mercato]]</f>
        <v>129570.9794180367</v>
      </c>
    </row>
    <row r="2467" spans="1:7">
      <c r="A2467" s="4">
        <v>45589</v>
      </c>
      <c r="B2467">
        <v>4.8800000000000003E-2</v>
      </c>
      <c r="C2467" s="6">
        <f>BT[[#This Row],[Variaz]]/100</f>
        <v>4.8800000000000004E-4</v>
      </c>
      <c r="D2467" s="10">
        <f>AUM[[#This Row],[ Etica Obbligazionario Breve Termine]]</f>
        <v>362632082.48000002</v>
      </c>
      <c r="E2467" s="10">
        <f>D2466*BT[[#This Row],[Variazione percentuale]]</f>
        <v>177077.94175312002</v>
      </c>
      <c r="F2467" s="11">
        <f>BT[[#This Row],[AUM]]-D2466</f>
        <v>-232552.25999999046</v>
      </c>
      <c r="G2467" s="11">
        <f>BT[[#This Row],[∆ AUM]]-BT[[#This Row],[effetto mercato]]</f>
        <v>-409630.20175311051</v>
      </c>
    </row>
    <row r="2468" spans="1:7">
      <c r="A2468" s="4">
        <v>45590</v>
      </c>
      <c r="B2468">
        <v>-4.8800000000000003E-2</v>
      </c>
      <c r="C2468" s="6">
        <f>BT[[#This Row],[Variaz]]/100</f>
        <v>-4.8800000000000004E-4</v>
      </c>
      <c r="D2468" s="10">
        <f>AUM[[#This Row],[ Etica Obbligazionario Breve Termine]]</f>
        <v>361954544.56999999</v>
      </c>
      <c r="E2468" s="10">
        <f>D2467*BT[[#This Row],[Variazione percentuale]]</f>
        <v>-176964.45625024004</v>
      </c>
      <c r="F2468" s="11">
        <f>BT[[#This Row],[AUM]]-D2467</f>
        <v>-677537.91000002623</v>
      </c>
      <c r="G2468" s="11">
        <f>BT[[#This Row],[∆ AUM]]-BT[[#This Row],[effetto mercato]]</f>
        <v>-500573.45374978619</v>
      </c>
    </row>
    <row r="2469" spans="1:7">
      <c r="A2469" s="4">
        <v>45593</v>
      </c>
      <c r="B2469">
        <v>3.2500000000000001E-2</v>
      </c>
      <c r="C2469" s="6">
        <f>BT[[#This Row],[Variaz]]/100</f>
        <v>3.2499999999999999E-4</v>
      </c>
      <c r="D2469" s="10">
        <f>AUM[[#This Row],[ Etica Obbligazionario Breve Termine]]</f>
        <v>362135519.25999999</v>
      </c>
      <c r="E2469" s="10">
        <f>D2468*BT[[#This Row],[Variazione percentuale]]</f>
        <v>117635.22698524999</v>
      </c>
      <c r="F2469" s="11">
        <f>BT[[#This Row],[AUM]]-D2468</f>
        <v>180974.68999999762</v>
      </c>
      <c r="G2469" s="11">
        <f>BT[[#This Row],[∆ AUM]]-BT[[#This Row],[effetto mercato]]</f>
        <v>63339.463014747627</v>
      </c>
    </row>
    <row r="2470" spans="1:7">
      <c r="A2470" s="4">
        <v>45594</v>
      </c>
      <c r="B2470">
        <v>-6.5000000000000002E-2</v>
      </c>
      <c r="C2470" s="6">
        <f>BT[[#This Row],[Variaz]]/100</f>
        <v>-6.4999999999999997E-4</v>
      </c>
      <c r="D2470" s="10">
        <f>AUM[[#This Row],[ Etica Obbligazionario Breve Termine]]</f>
        <v>361623402.99000001</v>
      </c>
      <c r="E2470" s="10">
        <f>D2469*BT[[#This Row],[Variazione percentuale]]</f>
        <v>-235388.08751899999</v>
      </c>
      <c r="F2470" s="11">
        <f>BT[[#This Row],[AUM]]-D2469</f>
        <v>-512116.26999998093</v>
      </c>
      <c r="G2470" s="11">
        <f>BT[[#This Row],[∆ AUM]]-BT[[#This Row],[effetto mercato]]</f>
        <v>-276728.18248098093</v>
      </c>
    </row>
    <row r="2471" spans="1:7">
      <c r="A2471" s="4">
        <v>45595</v>
      </c>
      <c r="B2471">
        <v>-0.1464</v>
      </c>
      <c r="C2471" s="6">
        <f>BT[[#This Row],[Variaz]]/100</f>
        <v>-1.464E-3</v>
      </c>
      <c r="D2471" s="10">
        <f>AUM[[#This Row],[ Etica Obbligazionario Breve Termine]]</f>
        <v>360954378.89999998</v>
      </c>
      <c r="E2471" s="10">
        <f>D2470*BT[[#This Row],[Variazione percentuale]]</f>
        <v>-529416.66197736003</v>
      </c>
      <c r="F2471" s="11">
        <f>BT[[#This Row],[AUM]]-D2470</f>
        <v>-669024.09000003338</v>
      </c>
      <c r="G2471" s="11">
        <f>BT[[#This Row],[∆ AUM]]-BT[[#This Row],[effetto mercato]]</f>
        <v>-139607.42802267335</v>
      </c>
    </row>
    <row r="2472" spans="1:7">
      <c r="A2472" s="4">
        <v>45596</v>
      </c>
      <c r="B2472">
        <v>0</v>
      </c>
      <c r="C2472" s="6">
        <f>BT[[#This Row],[Variaz]]/100</f>
        <v>0</v>
      </c>
      <c r="D2472" s="10">
        <f>AUM[[#This Row],[ Etica Obbligazionario Breve Termine]]</f>
        <v>360599021.47000003</v>
      </c>
      <c r="E2472" s="10">
        <f>D2471*BT[[#This Row],[Variazione percentuale]]</f>
        <v>0</v>
      </c>
      <c r="F2472" s="11">
        <f>BT[[#This Row],[AUM]]-D2471</f>
        <v>-355357.42999994755</v>
      </c>
      <c r="G2472" s="11">
        <f>BT[[#This Row],[∆ AUM]]-BT[[#This Row],[effetto mercato]]</f>
        <v>-355357.42999994755</v>
      </c>
    </row>
    <row r="2473" spans="1:7">
      <c r="A2473" s="4">
        <v>45600</v>
      </c>
      <c r="B2473">
        <v>0</v>
      </c>
      <c r="C2473" s="6">
        <f>BT[[#This Row],[Variaz]]/100</f>
        <v>0</v>
      </c>
      <c r="D2473" s="10">
        <f>AUM[[#This Row],[ Etica Obbligazionario Breve Termine]]</f>
        <v>360290279.74000001</v>
      </c>
      <c r="E2473" s="10">
        <f>D2472*BT[[#This Row],[Variazione percentuale]]</f>
        <v>0</v>
      </c>
      <c r="F2473" s="11">
        <f>BT[[#This Row],[AUM]]-D2472</f>
        <v>-308741.73000001907</v>
      </c>
      <c r="G2473" s="11">
        <f>BT[[#This Row],[∆ AUM]]-BT[[#This Row],[effetto mercato]]</f>
        <v>-308741.73000001907</v>
      </c>
    </row>
    <row r="2474" spans="1:7">
      <c r="A2474" s="4">
        <v>45601</v>
      </c>
      <c r="B2474">
        <v>-1.6299999999999999E-2</v>
      </c>
      <c r="C2474" s="6">
        <f>BT[[#This Row],[Variaz]]/100</f>
        <v>-1.6299999999999998E-4</v>
      </c>
      <c r="D2474" s="10">
        <f>AUM[[#This Row],[ Etica Obbligazionario Breve Termine]]</f>
        <v>360175729.29999995</v>
      </c>
      <c r="E2474" s="10">
        <f>D2473*BT[[#This Row],[Variazione percentuale]]</f>
        <v>-58727.315597619992</v>
      </c>
      <c r="F2474" s="11">
        <f>BT[[#This Row],[AUM]]-D2473</f>
        <v>-114550.44000005722</v>
      </c>
      <c r="G2474" s="11">
        <f>BT[[#This Row],[∆ AUM]]-BT[[#This Row],[effetto mercato]]</f>
        <v>-55823.124402437228</v>
      </c>
    </row>
    <row r="2475" spans="1:7">
      <c r="A2475" s="4">
        <v>45602</v>
      </c>
      <c r="B2475">
        <v>8.1500000000000003E-2</v>
      </c>
      <c r="C2475" s="6">
        <f>BT[[#This Row],[Variaz]]/100</f>
        <v>8.1500000000000008E-4</v>
      </c>
      <c r="D2475" s="10">
        <f>AUM[[#This Row],[ Etica Obbligazionario Breve Termine]]</f>
        <v>360366420.47000003</v>
      </c>
      <c r="E2475" s="10">
        <f>D2474*BT[[#This Row],[Variazione percentuale]]</f>
        <v>293543.21937949996</v>
      </c>
      <c r="F2475" s="11">
        <f>BT[[#This Row],[AUM]]-D2474</f>
        <v>190691.17000007629</v>
      </c>
      <c r="G2475" s="11">
        <f>BT[[#This Row],[∆ AUM]]-BT[[#This Row],[effetto mercato]]</f>
        <v>-102852.04937942367</v>
      </c>
    </row>
    <row r="2476" spans="1:7">
      <c r="A2476" s="4">
        <v>45603</v>
      </c>
      <c r="B2476">
        <v>-1.6299999999999999E-2</v>
      </c>
      <c r="C2476" s="6">
        <f>BT[[#This Row],[Variaz]]/100</f>
        <v>-1.6299999999999998E-4</v>
      </c>
      <c r="D2476" s="10">
        <f>AUM[[#This Row],[ Etica Obbligazionario Breve Termine]]</f>
        <v>359764137.42000002</v>
      </c>
      <c r="E2476" s="10">
        <f>D2475*BT[[#This Row],[Variazione percentuale]]</f>
        <v>-58739.726536609996</v>
      </c>
      <c r="F2476" s="11">
        <f>BT[[#This Row],[AUM]]-D2475</f>
        <v>-602283.05000001192</v>
      </c>
      <c r="G2476" s="11">
        <f>BT[[#This Row],[∆ AUM]]-BT[[#This Row],[effetto mercato]]</f>
        <v>-543543.32346340187</v>
      </c>
    </row>
    <row r="2477" spans="1:7">
      <c r="A2477" s="4">
        <v>45604</v>
      </c>
      <c r="B2477">
        <v>6.5100000000000005E-2</v>
      </c>
      <c r="C2477" s="6">
        <f>BT[[#This Row],[Variaz]]/100</f>
        <v>6.510000000000001E-4</v>
      </c>
      <c r="D2477" s="10">
        <f>AUM[[#This Row],[ Etica Obbligazionario Breve Termine]]</f>
        <v>360205836.28000003</v>
      </c>
      <c r="E2477" s="10">
        <f>D2476*BT[[#This Row],[Variazione percentuale]]</f>
        <v>234206.45346042005</v>
      </c>
      <c r="F2477" s="11">
        <f>BT[[#This Row],[AUM]]-D2476</f>
        <v>441698.86000001431</v>
      </c>
      <c r="G2477" s="11">
        <f>BT[[#This Row],[∆ AUM]]-BT[[#This Row],[effetto mercato]]</f>
        <v>207492.40653959426</v>
      </c>
    </row>
    <row r="2478" spans="1:7">
      <c r="A2478" s="4">
        <v>45607</v>
      </c>
      <c r="B2478">
        <v>8.14E-2</v>
      </c>
      <c r="C2478" s="6">
        <f>BT[[#This Row],[Variaz]]/100</f>
        <v>8.1400000000000005E-4</v>
      </c>
      <c r="D2478" s="10">
        <f>AUM[[#This Row],[ Etica Obbligazionario Breve Termine]]</f>
        <v>360247806.83999997</v>
      </c>
      <c r="E2478" s="10">
        <f>D2477*BT[[#This Row],[Variazione percentuale]]</f>
        <v>293207.55073192006</v>
      </c>
      <c r="F2478" s="11">
        <f>BT[[#This Row],[AUM]]-D2477</f>
        <v>41970.55999994278</v>
      </c>
      <c r="G2478" s="11">
        <f>BT[[#This Row],[∆ AUM]]-BT[[#This Row],[effetto mercato]]</f>
        <v>-251236.99073197728</v>
      </c>
    </row>
    <row r="2479" spans="1:7">
      <c r="A2479" s="4">
        <v>45608</v>
      </c>
      <c r="B2479">
        <v>-1.6299999999999999E-2</v>
      </c>
      <c r="C2479" s="6">
        <f>BT[[#This Row],[Variaz]]/100</f>
        <v>-1.6299999999999998E-4</v>
      </c>
      <c r="D2479" s="10">
        <f>AUM[[#This Row],[ Etica Obbligazionario Breve Termine]]</f>
        <v>359191168.78000003</v>
      </c>
      <c r="E2479" s="10">
        <f>D2478*BT[[#This Row],[Variazione percentuale]]</f>
        <v>-58720.392514919986</v>
      </c>
      <c r="F2479" s="11">
        <f>BT[[#This Row],[AUM]]-D2478</f>
        <v>-1056638.0599999428</v>
      </c>
      <c r="G2479" s="11">
        <f>BT[[#This Row],[∆ AUM]]-BT[[#This Row],[effetto mercato]]</f>
        <v>-997917.6674850228</v>
      </c>
    </row>
    <row r="2480" spans="1:7">
      <c r="A2480" s="4">
        <v>45609</v>
      </c>
      <c r="B2480">
        <v>-1.6299999999999999E-2</v>
      </c>
      <c r="C2480" s="6">
        <f>BT[[#This Row],[Variaz]]/100</f>
        <v>-1.6299999999999998E-4</v>
      </c>
      <c r="D2480" s="10">
        <f>AUM[[#This Row],[ Etica Obbligazionario Breve Termine]]</f>
        <v>359053374.15000004</v>
      </c>
      <c r="E2480" s="10">
        <f>D2479*BT[[#This Row],[Variazione percentuale]]</f>
        <v>-58548.160511139999</v>
      </c>
      <c r="F2480" s="11">
        <f>BT[[#This Row],[AUM]]-D2479</f>
        <v>-137794.62999999523</v>
      </c>
      <c r="G2480" s="11">
        <f>BT[[#This Row],[∆ AUM]]-BT[[#This Row],[effetto mercato]]</f>
        <v>-79246.469488855233</v>
      </c>
    </row>
    <row r="2481" spans="1:7">
      <c r="A2481" s="4">
        <v>45610</v>
      </c>
      <c r="B2481">
        <v>0.1464</v>
      </c>
      <c r="C2481" s="6">
        <f>BT[[#This Row],[Variaz]]/100</f>
        <v>1.464E-3</v>
      </c>
      <c r="D2481" s="10">
        <f>AUM[[#This Row],[ Etica Obbligazionario Breve Termine]]</f>
        <v>359356986.17000002</v>
      </c>
      <c r="E2481" s="10">
        <f>D2480*BT[[#This Row],[Variazione percentuale]]</f>
        <v>525654.13975560002</v>
      </c>
      <c r="F2481" s="11">
        <f>BT[[#This Row],[AUM]]-D2480</f>
        <v>303612.01999998093</v>
      </c>
      <c r="G2481" s="11">
        <f>BT[[#This Row],[∆ AUM]]-BT[[#This Row],[effetto mercato]]</f>
        <v>-222042.11975561909</v>
      </c>
    </row>
    <row r="2482" spans="1:7">
      <c r="A2482" s="4">
        <v>45611</v>
      </c>
      <c r="B2482">
        <v>-3.2500000000000001E-2</v>
      </c>
      <c r="C2482" s="6">
        <f>BT[[#This Row],[Variaz]]/100</f>
        <v>-3.2499999999999999E-4</v>
      </c>
      <c r="D2482" s="10">
        <f>AUM[[#This Row],[ Etica Obbligazionario Breve Termine]]</f>
        <v>358975847.48000002</v>
      </c>
      <c r="E2482" s="10">
        <f>D2481*BT[[#This Row],[Variazione percentuale]]</f>
        <v>-116791.02050525</v>
      </c>
      <c r="F2482" s="11">
        <f>BT[[#This Row],[AUM]]-D2481</f>
        <v>-381138.68999999762</v>
      </c>
      <c r="G2482" s="11">
        <f>BT[[#This Row],[∆ AUM]]-BT[[#This Row],[effetto mercato]]</f>
        <v>-264347.66949474765</v>
      </c>
    </row>
    <row r="2483" spans="1:7">
      <c r="A2483" s="4">
        <v>45614</v>
      </c>
      <c r="B2483">
        <v>-3.2500000000000001E-2</v>
      </c>
      <c r="C2483" s="6">
        <f>BT[[#This Row],[Variaz]]/100</f>
        <v>-3.2499999999999999E-4</v>
      </c>
      <c r="D2483" s="10">
        <f>AUM[[#This Row],[ Etica Obbligazionario Breve Termine]]</f>
        <v>358555233.42000002</v>
      </c>
      <c r="E2483" s="10">
        <f>D2482*BT[[#This Row],[Variazione percentuale]]</f>
        <v>-116667.150431</v>
      </c>
      <c r="F2483" s="11">
        <f>BT[[#This Row],[AUM]]-D2482</f>
        <v>-420614.06000000238</v>
      </c>
      <c r="G2483" s="11">
        <f>BT[[#This Row],[∆ AUM]]-BT[[#This Row],[effetto mercato]]</f>
        <v>-303946.9095690024</v>
      </c>
    </row>
    <row r="2484" spans="1:7">
      <c r="A2484" s="4">
        <v>45615</v>
      </c>
      <c r="B2484">
        <v>3.2500000000000001E-2</v>
      </c>
      <c r="C2484" s="6">
        <f>BT[[#This Row],[Variaz]]/100</f>
        <v>3.2499999999999999E-4</v>
      </c>
      <c r="D2484" s="10">
        <f>AUM[[#This Row],[ Etica Obbligazionario Breve Termine]]</f>
        <v>358669977.70999998</v>
      </c>
      <c r="E2484" s="10">
        <f>D2483*BT[[#This Row],[Variazione percentuale]]</f>
        <v>116530.45086149999</v>
      </c>
      <c r="F2484" s="11">
        <f>BT[[#This Row],[AUM]]-D2483</f>
        <v>114744.28999996185</v>
      </c>
      <c r="G2484" s="11">
        <f>BT[[#This Row],[∆ AUM]]-BT[[#This Row],[effetto mercato]]</f>
        <v>-1786.160861538141</v>
      </c>
    </row>
    <row r="2485" spans="1:7">
      <c r="A2485" s="4">
        <v>45616</v>
      </c>
      <c r="B2485">
        <v>1.6199999999999999E-2</v>
      </c>
      <c r="C2485" s="6">
        <f>BT[[#This Row],[Variaz]]/100</f>
        <v>1.6199999999999998E-4</v>
      </c>
      <c r="D2485" s="10">
        <f>AUM[[#This Row],[ Etica Obbligazionario Breve Termine]]</f>
        <v>358693240.33999997</v>
      </c>
      <c r="E2485" s="10">
        <f>D2484*BT[[#This Row],[Variazione percentuale]]</f>
        <v>58104.536389019988</v>
      </c>
      <c r="F2485" s="11">
        <f>BT[[#This Row],[AUM]]-D2484</f>
        <v>23262.629999995232</v>
      </c>
      <c r="G2485" s="11">
        <f>BT[[#This Row],[∆ AUM]]-BT[[#This Row],[effetto mercato]]</f>
        <v>-34841.906389024756</v>
      </c>
    </row>
    <row r="2486" spans="1:7">
      <c r="A2486" s="4">
        <v>45617</v>
      </c>
      <c r="B2486">
        <v>4.87E-2</v>
      </c>
      <c r="C2486" s="6">
        <f>BT[[#This Row],[Variaz]]/100</f>
        <v>4.8700000000000002E-4</v>
      </c>
      <c r="D2486" s="10">
        <f>AUM[[#This Row],[ Etica Obbligazionario Breve Termine]]</f>
        <v>358311293.66000003</v>
      </c>
      <c r="E2486" s="10">
        <f>D2485*BT[[#This Row],[Variazione percentuale]]</f>
        <v>174683.60804557998</v>
      </c>
      <c r="F2486" s="11">
        <f>BT[[#This Row],[AUM]]-D2485</f>
        <v>-381946.67999994755</v>
      </c>
      <c r="G2486" s="11">
        <f>BT[[#This Row],[∆ AUM]]-BT[[#This Row],[effetto mercato]]</f>
        <v>-556630.28804552753</v>
      </c>
    </row>
    <row r="2487" spans="1:7">
      <c r="A2487" s="4">
        <v>45618</v>
      </c>
      <c r="B2487">
        <v>0.16239999999999999</v>
      </c>
      <c r="C2487" s="6">
        <f>BT[[#This Row],[Variaz]]/100</f>
        <v>1.6239999999999998E-3</v>
      </c>
      <c r="D2487" s="10">
        <f>AUM[[#This Row],[ Etica Obbligazionario Breve Termine]]</f>
        <v>358711795.61000001</v>
      </c>
      <c r="E2487" s="10">
        <f>D2486*BT[[#This Row],[Variazione percentuale]]</f>
        <v>581897.54090383998</v>
      </c>
      <c r="F2487" s="11">
        <f>BT[[#This Row],[AUM]]-D2486</f>
        <v>400501.94999998808</v>
      </c>
      <c r="G2487" s="11">
        <f>BT[[#This Row],[∆ AUM]]-BT[[#This Row],[effetto mercato]]</f>
        <v>-181395.5909038519</v>
      </c>
    </row>
    <row r="2488" spans="1:7">
      <c r="A2488" s="4">
        <v>45621</v>
      </c>
      <c r="B2488">
        <v>-3.2399999999999998E-2</v>
      </c>
      <c r="C2488" s="6">
        <f>BT[[#This Row],[Variaz]]/100</f>
        <v>-3.2399999999999996E-4</v>
      </c>
      <c r="D2488" s="10">
        <f>AUM[[#This Row],[ Etica Obbligazionario Breve Termine]]</f>
        <v>358183762.14999998</v>
      </c>
      <c r="E2488" s="10">
        <f>D2487*BT[[#This Row],[Variazione percentuale]]</f>
        <v>-116222.62177763999</v>
      </c>
      <c r="F2488" s="11">
        <f>BT[[#This Row],[AUM]]-D2487</f>
        <v>-528033.46000003815</v>
      </c>
      <c r="G2488" s="11">
        <f>BT[[#This Row],[∆ AUM]]-BT[[#This Row],[effetto mercato]]</f>
        <v>-411810.83822239819</v>
      </c>
    </row>
    <row r="2489" spans="1:7">
      <c r="A2489" s="4">
        <v>45622</v>
      </c>
      <c r="B2489">
        <v>1.6199999999999999E-2</v>
      </c>
      <c r="C2489" s="6">
        <f>BT[[#This Row],[Variaz]]/100</f>
        <v>1.6199999999999998E-4</v>
      </c>
      <c r="D2489" s="10">
        <f>AUM[[#This Row],[ Etica Obbligazionario Breve Termine]]</f>
        <v>357973617.20999998</v>
      </c>
      <c r="E2489" s="10">
        <f>D2488*BT[[#This Row],[Variazione percentuale]]</f>
        <v>58025.769468299986</v>
      </c>
      <c r="F2489" s="11">
        <f>BT[[#This Row],[AUM]]-D2488</f>
        <v>-210144.93999999762</v>
      </c>
      <c r="G2489" s="11">
        <f>BT[[#This Row],[∆ AUM]]-BT[[#This Row],[effetto mercato]]</f>
        <v>-268170.7094682976</v>
      </c>
    </row>
    <row r="2490" spans="1:7">
      <c r="A2490" s="4">
        <v>45623</v>
      </c>
      <c r="B2490">
        <v>1.6199999999999999E-2</v>
      </c>
      <c r="C2490" s="6">
        <f>BT[[#This Row],[Variaz]]/100</f>
        <v>1.6199999999999998E-4</v>
      </c>
      <c r="D2490" s="10">
        <f>AUM[[#This Row],[ Etica Obbligazionario Breve Termine]]</f>
        <v>358006679.02999997</v>
      </c>
      <c r="E2490" s="10">
        <f>D2489*BT[[#This Row],[Variazione percentuale]]</f>
        <v>57991.725988019993</v>
      </c>
      <c r="F2490" s="11">
        <f>BT[[#This Row],[AUM]]-D2489</f>
        <v>33061.819999992847</v>
      </c>
      <c r="G2490" s="11">
        <f>BT[[#This Row],[∆ AUM]]-BT[[#This Row],[effetto mercato]]</f>
        <v>-24929.905988027145</v>
      </c>
    </row>
    <row r="2491" spans="1:7">
      <c r="A2491" s="4">
        <v>45624</v>
      </c>
      <c r="B2491">
        <v>9.7299999999999998E-2</v>
      </c>
      <c r="C2491" s="6">
        <f>BT[[#This Row],[Variaz]]/100</f>
        <v>9.7300000000000002E-4</v>
      </c>
      <c r="D2491" s="10">
        <f>AUM[[#This Row],[ Etica Obbligazionario Breve Termine]]</f>
        <v>358126643.52999997</v>
      </c>
      <c r="E2491" s="10">
        <f>D2490*BT[[#This Row],[Variazione percentuale]]</f>
        <v>348340.49869618996</v>
      </c>
      <c r="F2491" s="11">
        <f>BT[[#This Row],[AUM]]-D2490</f>
        <v>119964.5</v>
      </c>
      <c r="G2491" s="11">
        <f>BT[[#This Row],[∆ AUM]]-BT[[#This Row],[effetto mercato]]</f>
        <v>-228375.99869618996</v>
      </c>
    </row>
    <row r="2492" spans="1:7">
      <c r="A2492" s="4">
        <v>45625</v>
      </c>
      <c r="B2492">
        <v>9.7199999999999995E-2</v>
      </c>
      <c r="C2492" s="6">
        <f>BT[[#This Row],[Variaz]]/100</f>
        <v>9.7199999999999999E-4</v>
      </c>
      <c r="D2492" s="10">
        <f>AUM[[#This Row],[ Etica Obbligazionario Breve Termine]]</f>
        <v>357807022.94999999</v>
      </c>
      <c r="E2492" s="10">
        <f>D2491*BT[[#This Row],[Variazione percentuale]]</f>
        <v>348099.09751115995</v>
      </c>
      <c r="F2492" s="11">
        <f>BT[[#This Row],[AUM]]-D2491</f>
        <v>-319620.57999998331</v>
      </c>
      <c r="G2492" s="11">
        <f>BT[[#This Row],[∆ AUM]]-BT[[#This Row],[effetto mercato]]</f>
        <v>-667719.67751114327</v>
      </c>
    </row>
    <row r="2493" spans="1:7">
      <c r="A2493" s="4">
        <v>45628</v>
      </c>
      <c r="B2493">
        <v>4.8500000000000001E-2</v>
      </c>
      <c r="C2493" s="6">
        <f>BT[[#This Row],[Variaz]]/100</f>
        <v>4.8500000000000003E-4</v>
      </c>
      <c r="D2493" s="10">
        <f>AUM[[#This Row],[ Etica Obbligazionario Breve Termine]]</f>
        <v>357817385.96000004</v>
      </c>
      <c r="E2493" s="10">
        <f>D2492*BT[[#This Row],[Variazione percentuale]]</f>
        <v>173536.40613074999</v>
      </c>
      <c r="F2493" s="11">
        <f>BT[[#This Row],[AUM]]-D2492</f>
        <v>10363.010000050068</v>
      </c>
      <c r="G2493" s="11">
        <f>BT[[#This Row],[∆ AUM]]-BT[[#This Row],[effetto mercato]]</f>
        <v>-163173.39613069993</v>
      </c>
    </row>
    <row r="2494" spans="1:7">
      <c r="A2494" s="4">
        <v>45629</v>
      </c>
      <c r="B2494">
        <v>-1.6199999999999999E-2</v>
      </c>
      <c r="C2494" s="6">
        <f>BT[[#This Row],[Variaz]]/100</f>
        <v>-1.6199999999999998E-4</v>
      </c>
      <c r="D2494" s="10">
        <f>AUM[[#This Row],[ Etica Obbligazionario Breve Termine]]</f>
        <v>357669002.42000002</v>
      </c>
      <c r="E2494" s="10">
        <f>D2493*BT[[#This Row],[Variazione percentuale]]</f>
        <v>-57966.416525519999</v>
      </c>
      <c r="F2494" s="11">
        <f>BT[[#This Row],[AUM]]-D2493</f>
        <v>-148383.54000002146</v>
      </c>
      <c r="G2494" s="11">
        <f>BT[[#This Row],[∆ AUM]]-BT[[#This Row],[effetto mercato]]</f>
        <v>-90417.123474501452</v>
      </c>
    </row>
    <row r="2495" spans="1:7">
      <c r="A2495" s="4">
        <v>45630</v>
      </c>
      <c r="B2495">
        <v>0</v>
      </c>
      <c r="C2495" s="6">
        <f>BT[[#This Row],[Variaz]]/100</f>
        <v>0</v>
      </c>
      <c r="D2495" s="10">
        <f>AUM[[#This Row],[ Etica Obbligazionario Breve Termine]]</f>
        <v>358046859.06999999</v>
      </c>
      <c r="E2495" s="10">
        <f>D2494*BT[[#This Row],[Variazione percentuale]]</f>
        <v>0</v>
      </c>
      <c r="F2495" s="11">
        <f>BT[[#This Row],[AUM]]-D2494</f>
        <v>377856.64999997616</v>
      </c>
      <c r="G2495" s="11">
        <f>BT[[#This Row],[∆ AUM]]-BT[[#This Row],[effetto mercato]]</f>
        <v>377856.64999997616</v>
      </c>
    </row>
    <row r="2496" spans="1:7">
      <c r="A2496" s="4">
        <v>45631</v>
      </c>
      <c r="B2496">
        <v>-1.6199999999999999E-2</v>
      </c>
      <c r="C2496" s="6">
        <f>BT[[#This Row],[Variaz]]/100</f>
        <v>-1.6199999999999998E-4</v>
      </c>
      <c r="D2496" s="10">
        <f>AUM[[#This Row],[ Etica Obbligazionario Breve Termine]]</f>
        <v>358071752.23000002</v>
      </c>
      <c r="E2496" s="10">
        <f>D2495*BT[[#This Row],[Variazione percentuale]]</f>
        <v>-58003.59116933999</v>
      </c>
      <c r="F2496" s="11">
        <f>BT[[#This Row],[AUM]]-D2495</f>
        <v>24893.160000026226</v>
      </c>
      <c r="G2496" s="11">
        <f>BT[[#This Row],[∆ AUM]]-BT[[#This Row],[effetto mercato]]</f>
        <v>82896.751169366209</v>
      </c>
    </row>
    <row r="2497" spans="1:7">
      <c r="A2497" s="4">
        <v>45632</v>
      </c>
      <c r="B2497">
        <v>1.6199999999999999E-2</v>
      </c>
      <c r="C2497" s="6">
        <f>BT[[#This Row],[Variaz]]/100</f>
        <v>1.6199999999999998E-4</v>
      </c>
      <c r="D2497" s="10">
        <f>AUM[[#This Row],[ Etica Obbligazionario Breve Termine]]</f>
        <v>358402031.14999998</v>
      </c>
      <c r="E2497" s="10">
        <f>D2496*BT[[#This Row],[Variazione percentuale]]</f>
        <v>58007.623861259999</v>
      </c>
      <c r="F2497" s="11">
        <f>BT[[#This Row],[AUM]]-D2496</f>
        <v>330278.91999995708</v>
      </c>
      <c r="G2497" s="11">
        <f>BT[[#This Row],[∆ AUM]]-BT[[#This Row],[effetto mercato]]</f>
        <v>272271.29613869707</v>
      </c>
    </row>
    <row r="2498" spans="1:7">
      <c r="A2498" s="4">
        <v>45635</v>
      </c>
      <c r="B2498">
        <v>3.2300000000000002E-2</v>
      </c>
      <c r="C2498" s="6">
        <f>BT[[#This Row],[Variaz]]/100</f>
        <v>3.2300000000000004E-4</v>
      </c>
      <c r="D2498" s="10">
        <f>AUM[[#This Row],[ Etica Obbligazionario Breve Termine]]</f>
        <v>358680529.84000003</v>
      </c>
      <c r="E2498" s="10">
        <f>D2497*BT[[#This Row],[Variazione percentuale]]</f>
        <v>115763.85606145</v>
      </c>
      <c r="F2498" s="11">
        <f>BT[[#This Row],[AUM]]-D2497</f>
        <v>278498.69000005722</v>
      </c>
      <c r="G2498" s="11">
        <f>BT[[#This Row],[∆ AUM]]-BT[[#This Row],[effetto mercato]]</f>
        <v>162734.83393860722</v>
      </c>
    </row>
    <row r="2499" spans="1:7">
      <c r="A2499" s="4">
        <v>45636</v>
      </c>
      <c r="B2499">
        <v>3.2300000000000002E-2</v>
      </c>
      <c r="C2499" s="6">
        <f>BT[[#This Row],[Variaz]]/100</f>
        <v>3.2300000000000004E-4</v>
      </c>
      <c r="D2499" s="10">
        <f>AUM[[#This Row],[ Etica Obbligazionario Breve Termine]]</f>
        <v>358868594.03999996</v>
      </c>
      <c r="E2499" s="10">
        <f>D2498*BT[[#This Row],[Variazione percentuale]]</f>
        <v>115853.81113832003</v>
      </c>
      <c r="F2499" s="11">
        <f>BT[[#This Row],[AUM]]-D2498</f>
        <v>188064.19999992847</v>
      </c>
      <c r="G2499" s="11">
        <f>BT[[#This Row],[∆ AUM]]-BT[[#This Row],[effetto mercato]]</f>
        <v>72210.388861608444</v>
      </c>
    </row>
    <row r="2500" spans="1:7">
      <c r="A2500" s="4">
        <v>45637</v>
      </c>
      <c r="B2500">
        <v>3.2300000000000002E-2</v>
      </c>
      <c r="C2500" s="6">
        <f>BT[[#This Row],[Variaz]]/100</f>
        <v>3.2300000000000004E-4</v>
      </c>
      <c r="D2500" s="10">
        <f>AUM[[#This Row],[ Etica Obbligazionario Breve Termine]]</f>
        <v>359058901.38</v>
      </c>
      <c r="E2500" s="10">
        <f>D2499*BT[[#This Row],[Variazione percentuale]]</f>
        <v>115914.55587492</v>
      </c>
      <c r="F2500" s="11">
        <f>BT[[#This Row],[AUM]]-D2499</f>
        <v>190307.34000003338</v>
      </c>
      <c r="G2500" s="11">
        <f>BT[[#This Row],[∆ AUM]]-BT[[#This Row],[effetto mercato]]</f>
        <v>74392.78412511338</v>
      </c>
    </row>
    <row r="2501" spans="1:7">
      <c r="A2501" s="4">
        <v>45638</v>
      </c>
      <c r="B2501">
        <v>-0.1293</v>
      </c>
      <c r="C2501" s="6">
        <f>BT[[#This Row],[Variaz]]/100</f>
        <v>-1.2929999999999999E-3</v>
      </c>
      <c r="D2501" s="10">
        <f>AUM[[#This Row],[ Etica Obbligazionario Breve Termine]]</f>
        <v>358343114.34000003</v>
      </c>
      <c r="E2501" s="10">
        <f>D2500*BT[[#This Row],[Variazione percentuale]]</f>
        <v>-464263.15948433994</v>
      </c>
      <c r="F2501" s="11">
        <f>BT[[#This Row],[AUM]]-D2500</f>
        <v>-715787.03999996185</v>
      </c>
      <c r="G2501" s="11">
        <f>BT[[#This Row],[∆ AUM]]-BT[[#This Row],[effetto mercato]]</f>
        <v>-251523.88051562192</v>
      </c>
    </row>
    <row r="2502" spans="1:7">
      <c r="A2502" s="4">
        <v>45639</v>
      </c>
      <c r="B2502">
        <v>-4.8500000000000001E-2</v>
      </c>
      <c r="C2502" s="6">
        <f>BT[[#This Row],[Variaz]]/100</f>
        <v>-4.8500000000000003E-4</v>
      </c>
      <c r="D2502" s="10">
        <f>AUM[[#This Row],[ Etica Obbligazionario Breve Termine]]</f>
        <v>357943923.13999999</v>
      </c>
      <c r="E2502" s="10">
        <f>D2501*BT[[#This Row],[Variazione percentuale]]</f>
        <v>-173796.41045490003</v>
      </c>
      <c r="F2502" s="11">
        <f>BT[[#This Row],[AUM]]-D2501</f>
        <v>-399191.20000004768</v>
      </c>
      <c r="G2502" s="11">
        <f>BT[[#This Row],[∆ AUM]]-BT[[#This Row],[effetto mercato]]</f>
        <v>-225394.78954514765</v>
      </c>
    </row>
    <row r="2503" spans="1:7">
      <c r="A2503" s="4">
        <v>45642</v>
      </c>
      <c r="B2503">
        <v>1.6199999999999999E-2</v>
      </c>
      <c r="C2503" s="6">
        <f>BT[[#This Row],[Variaz]]/100</f>
        <v>1.6199999999999998E-4</v>
      </c>
      <c r="D2503" s="10">
        <f>AUM[[#This Row],[ Etica Obbligazionario Breve Termine]]</f>
        <v>358120030.52999997</v>
      </c>
      <c r="E2503" s="10">
        <f>D2502*BT[[#This Row],[Variazione percentuale]]</f>
        <v>57986.915548679994</v>
      </c>
      <c r="F2503" s="11">
        <f>BT[[#This Row],[AUM]]-D2502</f>
        <v>176107.38999998569</v>
      </c>
      <c r="G2503" s="11">
        <f>BT[[#This Row],[∆ AUM]]-BT[[#This Row],[effetto mercato]]</f>
        <v>118120.47445130569</v>
      </c>
    </row>
    <row r="2504" spans="1:7">
      <c r="A2504" s="4">
        <v>45643</v>
      </c>
      <c r="B2504">
        <v>1.6199999999999999E-2</v>
      </c>
      <c r="C2504" s="6">
        <f>BT[[#This Row],[Variaz]]/100</f>
        <v>1.6199999999999998E-4</v>
      </c>
      <c r="D2504" s="10">
        <f>AUM[[#This Row],[ Etica Obbligazionario Breve Termine]]</f>
        <v>358426580.12</v>
      </c>
      <c r="E2504" s="10">
        <f>D2503*BT[[#This Row],[Variazione percentuale]]</f>
        <v>58015.444945859985</v>
      </c>
      <c r="F2504" s="11">
        <f>BT[[#This Row],[AUM]]-D2503</f>
        <v>306549.59000003338</v>
      </c>
      <c r="G2504" s="11">
        <f>BT[[#This Row],[∆ AUM]]-BT[[#This Row],[effetto mercato]]</f>
        <v>248534.14505417339</v>
      </c>
    </row>
    <row r="2505" spans="1:7">
      <c r="A2505" s="4">
        <v>45644</v>
      </c>
      <c r="B2505">
        <v>0</v>
      </c>
      <c r="C2505" s="6">
        <f>BT[[#This Row],[Variaz]]/100</f>
        <v>0</v>
      </c>
      <c r="D2505" s="10">
        <f>AUM[[#This Row],[ Etica Obbligazionario Breve Termine]]</f>
        <v>357872549.18000001</v>
      </c>
      <c r="E2505" s="10">
        <f>D2504*BT[[#This Row],[Variazione percentuale]]</f>
        <v>0</v>
      </c>
      <c r="F2505" s="11">
        <f>BT[[#This Row],[AUM]]-D2504</f>
        <v>-554030.93999999762</v>
      </c>
      <c r="G2505" s="11">
        <f>BT[[#This Row],[∆ AUM]]-BT[[#This Row],[effetto mercato]]</f>
        <v>-554030.93999999762</v>
      </c>
    </row>
    <row r="2506" spans="1:7">
      <c r="A2506" s="4">
        <v>45645</v>
      </c>
      <c r="B2506">
        <v>-1.6199999999999999E-2</v>
      </c>
      <c r="C2506" s="6">
        <f>BT[[#This Row],[Variaz]]/100</f>
        <v>-1.6199999999999998E-4</v>
      </c>
      <c r="D2506" s="10">
        <f>AUM[[#This Row],[ Etica Obbligazionario Breve Termine]]</f>
        <v>357468607.92999995</v>
      </c>
      <c r="E2506" s="10">
        <f>D2505*BT[[#This Row],[Variazione percentuale]]</f>
        <v>-57975.352967159997</v>
      </c>
      <c r="F2506" s="11">
        <f>BT[[#This Row],[AUM]]-D2505</f>
        <v>-403941.2500000596</v>
      </c>
      <c r="G2506" s="11">
        <f>BT[[#This Row],[∆ AUM]]-BT[[#This Row],[effetto mercato]]</f>
        <v>-345965.89703289961</v>
      </c>
    </row>
    <row r="2507" spans="1:7">
      <c r="A2507" s="4">
        <v>45646</v>
      </c>
      <c r="B2507">
        <v>1.6199999999999999E-2</v>
      </c>
      <c r="C2507" s="6">
        <f>BT[[#This Row],[Variaz]]/100</f>
        <v>1.6199999999999998E-4</v>
      </c>
      <c r="D2507" s="10">
        <f>AUM[[#This Row],[ Etica Obbligazionario Breve Termine]]</f>
        <v>357526572.39000005</v>
      </c>
      <c r="E2507" s="10">
        <f>D2506*BT[[#This Row],[Variazione percentuale]]</f>
        <v>57909.914484659981</v>
      </c>
      <c r="F2507" s="11">
        <f>BT[[#This Row],[AUM]]-D2506</f>
        <v>57964.460000097752</v>
      </c>
      <c r="G2507" s="11">
        <f>BT[[#This Row],[∆ AUM]]-BT[[#This Row],[effetto mercato]]</f>
        <v>54.545515437770518</v>
      </c>
    </row>
    <row r="2508" spans="1:7">
      <c r="A2508" s="4">
        <v>45649</v>
      </c>
      <c r="B2508">
        <v>-3.2399999999999998E-2</v>
      </c>
      <c r="C2508" s="6">
        <f>BT[[#This Row],[Variaz]]/100</f>
        <v>-3.2399999999999996E-4</v>
      </c>
      <c r="D2508" s="10">
        <f>AUM[[#This Row],[ Etica Obbligazionario Breve Termine]]</f>
        <v>357565179.99000001</v>
      </c>
      <c r="E2508" s="10">
        <f>D2507*BT[[#This Row],[Variazione percentuale]]</f>
        <v>-115838.60945436</v>
      </c>
      <c r="F2508" s="11">
        <f>BT[[#This Row],[AUM]]-D2507</f>
        <v>38607.599999964237</v>
      </c>
      <c r="G2508" s="11">
        <f>BT[[#This Row],[∆ AUM]]-BT[[#This Row],[effetto mercato]]</f>
        <v>154446.20945432424</v>
      </c>
    </row>
    <row r="2509" spans="1:7">
      <c r="A2509" s="4">
        <v>45653</v>
      </c>
      <c r="B2509">
        <v>-1.6199999999999999E-2</v>
      </c>
      <c r="C2509" s="6">
        <f>BT[[#This Row],[Variaz]]/100</f>
        <v>-1.6199999999999998E-4</v>
      </c>
      <c r="D2509" s="10">
        <f>AUM[[#This Row],[ Etica Obbligazionario Breve Termine]]</f>
        <v>358050048.94</v>
      </c>
      <c r="E2509" s="10">
        <f>D2508*BT[[#This Row],[Variazione percentuale]]</f>
        <v>-57925.559158379998</v>
      </c>
      <c r="F2509" s="11">
        <f>BT[[#This Row],[AUM]]-D2508</f>
        <v>484868.94999998808</v>
      </c>
      <c r="G2509" s="11">
        <f>BT[[#This Row],[∆ AUM]]-BT[[#This Row],[effetto mercato]]</f>
        <v>542794.50915836811</v>
      </c>
    </row>
    <row r="2510" spans="1:7">
      <c r="A2510" s="4">
        <v>45656</v>
      </c>
      <c r="B2510">
        <v>3.2399999999999998E-2</v>
      </c>
      <c r="C2510" s="6">
        <f>BT[[#This Row],[Variaz]]/100</f>
        <v>3.2399999999999996E-4</v>
      </c>
      <c r="D2510" s="10">
        <f>AUM[[#This Row],[ Etica Obbligazionario Breve Termine]]</f>
        <v>358604352.48000002</v>
      </c>
      <c r="E2510" s="10">
        <f>D2509*BT[[#This Row],[Variazione percentuale]]</f>
        <v>116008.21585655998</v>
      </c>
      <c r="F2510" s="11">
        <f>BT[[#This Row],[AUM]]-D2509</f>
        <v>554303.54000002146</v>
      </c>
      <c r="G2510" s="11">
        <f>BT[[#This Row],[∆ AUM]]-BT[[#This Row],[effetto mercato]]</f>
        <v>438295.32414346148</v>
      </c>
    </row>
    <row r="2511" spans="1:7">
      <c r="A2511" s="4">
        <v>45657</v>
      </c>
      <c r="B2511">
        <v>1.6199999999999999E-2</v>
      </c>
      <c r="C2511" s="6">
        <f>BT[[#This Row],[Variaz]]/100</f>
        <v>1.6199999999999998E-4</v>
      </c>
      <c r="D2511" s="10">
        <f>AUM[[#This Row],[ Etica Obbligazionario Breve Termine]]</f>
        <v>358580035.17000002</v>
      </c>
      <c r="E2511" s="10">
        <f>D2510*BT[[#This Row],[Variazione percentuale]]</f>
        <v>58093.90510176</v>
      </c>
      <c r="F2511" s="11">
        <f>BT[[#This Row],[AUM]]-D2510</f>
        <v>-24317.310000002384</v>
      </c>
      <c r="G2511" s="11">
        <f>BT[[#This Row],[∆ AUM]]-BT[[#This Row],[effetto mercato]]</f>
        <v>-82411.215101762384</v>
      </c>
    </row>
    <row r="2512" spans="1:7">
      <c r="A2512" s="4">
        <v>45659</v>
      </c>
      <c r="B2512">
        <v>-1.6199999999999999E-2</v>
      </c>
      <c r="C2512" s="6">
        <f>BT[[#This Row],[Variaz]]/100</f>
        <v>-1.6199999999999998E-4</v>
      </c>
      <c r="D2512" s="10">
        <f>AUM[[#This Row],[ Etica Obbligazionario Breve Termine]]</f>
        <v>358638255.46000004</v>
      </c>
      <c r="E2512" s="10">
        <f>D2511*BT[[#This Row],[Variazione percentuale]]</f>
        <v>-58089.965697539992</v>
      </c>
      <c r="F2512" s="11">
        <f>BT[[#This Row],[AUM]]-D2511</f>
        <v>58220.290000021458</v>
      </c>
      <c r="G2512" s="11">
        <f>BT[[#This Row],[∆ AUM]]-BT[[#This Row],[effetto mercato]]</f>
        <v>116310.25569756146</v>
      </c>
    </row>
    <row r="2513" spans="1:7">
      <c r="A2513" s="4">
        <v>45660</v>
      </c>
      <c r="B2513">
        <v>-8.09E-2</v>
      </c>
      <c r="C2513" s="6">
        <f>BT[[#This Row],[Variaz]]/100</f>
        <v>-8.0900000000000004E-4</v>
      </c>
      <c r="D2513" s="10">
        <f>AUM[[#This Row],[ Etica Obbligazionario Breve Termine]]</f>
        <v>358368186.88</v>
      </c>
      <c r="E2513" s="10">
        <f>D2512*BT[[#This Row],[Variazione percentuale]]</f>
        <v>-290138.34866714006</v>
      </c>
      <c r="F2513" s="11">
        <f>BT[[#This Row],[AUM]]-D2512</f>
        <v>-270068.58000004292</v>
      </c>
      <c r="G2513" s="11">
        <f>BT[[#This Row],[∆ AUM]]-BT[[#This Row],[effetto mercato]]</f>
        <v>20069.768667097145</v>
      </c>
    </row>
    <row r="2514" spans="1:7">
      <c r="A2514" s="4">
        <v>45664</v>
      </c>
      <c r="B2514">
        <v>-1.6199999999999999E-2</v>
      </c>
      <c r="C2514" s="6">
        <f>BT[[#This Row],[Variaz]]/100</f>
        <v>-1.6199999999999998E-4</v>
      </c>
      <c r="D2514" s="10">
        <f>AUM[[#This Row],[ Etica Obbligazionario Breve Termine]]</f>
        <v>358361785.31999999</v>
      </c>
      <c r="E2514" s="10">
        <f>D2513*BT[[#This Row],[Variazione percentuale]]</f>
        <v>-58055.646274559993</v>
      </c>
      <c r="F2514" s="11">
        <f>BT[[#This Row],[AUM]]-D2513</f>
        <v>-6401.5600000023842</v>
      </c>
      <c r="G2514" s="11">
        <f>BT[[#This Row],[∆ AUM]]-BT[[#This Row],[effetto mercato]]</f>
        <v>51654.086274557609</v>
      </c>
    </row>
    <row r="2515" spans="1:7">
      <c r="A2515" s="4">
        <v>45665</v>
      </c>
      <c r="B2515">
        <v>-3.2399999999999998E-2</v>
      </c>
      <c r="C2515" s="6">
        <f>BT[[#This Row],[Variaz]]/100</f>
        <v>-3.2399999999999996E-4</v>
      </c>
      <c r="D2515" s="10">
        <f>AUM[[#This Row],[ Etica Obbligazionario Breve Termine]]</f>
        <v>358308089.73000002</v>
      </c>
      <c r="E2515" s="10">
        <f>D2514*BT[[#This Row],[Variazione percentuale]]</f>
        <v>-116109.21844367999</v>
      </c>
      <c r="F2515" s="11">
        <f>BT[[#This Row],[AUM]]-D2514</f>
        <v>-53695.589999973774</v>
      </c>
      <c r="G2515" s="11">
        <f>BT[[#This Row],[∆ AUM]]-BT[[#This Row],[effetto mercato]]</f>
        <v>62413.628443706213</v>
      </c>
    </row>
    <row r="2516" spans="1:7">
      <c r="A2516" s="4">
        <v>45666</v>
      </c>
      <c r="B2516">
        <v>-3.2399999999999998E-2</v>
      </c>
      <c r="C2516" s="6">
        <f>BT[[#This Row],[Variaz]]/100</f>
        <v>-3.2399999999999996E-4</v>
      </c>
      <c r="D2516" s="10">
        <f>AUM[[#This Row],[ Etica Obbligazionario Breve Termine]]</f>
        <v>358316683.81999999</v>
      </c>
      <c r="E2516" s="10">
        <f>D2515*BT[[#This Row],[Variazione percentuale]]</f>
        <v>-116091.82107251999</v>
      </c>
      <c r="F2516" s="11">
        <f>BT[[#This Row],[AUM]]-D2515</f>
        <v>8594.089999973774</v>
      </c>
      <c r="G2516" s="11">
        <f>BT[[#This Row],[∆ AUM]]-BT[[#This Row],[effetto mercato]]</f>
        <v>124685.91107249376</v>
      </c>
    </row>
    <row r="2517" spans="1:7">
      <c r="A2517" s="4">
        <v>45667</v>
      </c>
      <c r="B2517">
        <v>-6.4799999999999996E-2</v>
      </c>
      <c r="C2517" s="6">
        <f>BT[[#This Row],[Variaz]]/100</f>
        <v>-6.4799999999999992E-4</v>
      </c>
      <c r="D2517" s="10">
        <f>AUM[[#This Row],[ Etica Obbligazionario Breve Termine]]</f>
        <v>357861535.10000002</v>
      </c>
      <c r="E2517" s="10">
        <f>D2516*BT[[#This Row],[Variazione percentuale]]</f>
        <v>-232189.21111535997</v>
      </c>
      <c r="F2517" s="11">
        <f>BT[[#This Row],[AUM]]-D2516</f>
        <v>-455148.71999996901</v>
      </c>
      <c r="G2517" s="11">
        <f>BT[[#This Row],[∆ AUM]]-BT[[#This Row],[effetto mercato]]</f>
        <v>-222959.50888460904</v>
      </c>
    </row>
    <row r="2518" spans="1:7">
      <c r="A2518" s="4">
        <v>45670</v>
      </c>
      <c r="B2518">
        <v>-4.87E-2</v>
      </c>
      <c r="C2518" s="6">
        <f>BT[[#This Row],[Variaz]]/100</f>
        <v>-4.8700000000000002E-4</v>
      </c>
      <c r="D2518" s="10">
        <f>AUM[[#This Row],[ Etica Obbligazionario Breve Termine]]</f>
        <v>357540292.42000002</v>
      </c>
      <c r="E2518" s="10">
        <f>D2517*BT[[#This Row],[Variazione percentuale]]</f>
        <v>-174278.56759370002</v>
      </c>
      <c r="F2518" s="11">
        <f>BT[[#This Row],[AUM]]-D2517</f>
        <v>-321242.68000000715</v>
      </c>
      <c r="G2518" s="11">
        <f>BT[[#This Row],[∆ AUM]]-BT[[#This Row],[effetto mercato]]</f>
        <v>-146964.11240630713</v>
      </c>
    </row>
    <row r="2519" spans="1:7">
      <c r="A2519" s="4">
        <v>45671</v>
      </c>
      <c r="B2519">
        <v>0</v>
      </c>
      <c r="C2519" s="6">
        <f>BT[[#This Row],[Variaz]]/100</f>
        <v>0</v>
      </c>
      <c r="D2519" s="10">
        <f>AUM[[#This Row],[ Etica Obbligazionario Breve Termine]]</f>
        <v>357760167.27999997</v>
      </c>
      <c r="E2519" s="10">
        <f>D2518*BT[[#This Row],[Variazione percentuale]]</f>
        <v>0</v>
      </c>
      <c r="F2519" s="11">
        <f>BT[[#This Row],[AUM]]-D2518</f>
        <v>219874.8599999547</v>
      </c>
      <c r="G2519" s="11">
        <f>BT[[#This Row],[∆ AUM]]-BT[[#This Row],[effetto mercato]]</f>
        <v>219874.8599999547</v>
      </c>
    </row>
    <row r="2520" spans="1:7">
      <c r="A2520" s="4">
        <v>45672</v>
      </c>
      <c r="B2520">
        <v>0.14610000000000001</v>
      </c>
      <c r="C2520" s="6">
        <f>BT[[#This Row],[Variaz]]/100</f>
        <v>1.4610000000000001E-3</v>
      </c>
      <c r="D2520" s="10">
        <f>AUM[[#This Row],[ Etica Obbligazionario Breve Termine]]</f>
        <v>344540358.65999997</v>
      </c>
      <c r="E2520" s="10">
        <f>D2519*BT[[#This Row],[Variazione percentuale]]</f>
        <v>522687.60439607996</v>
      </c>
      <c r="F2520" s="11">
        <f>BT[[#This Row],[AUM]]-D2519</f>
        <v>-13219808.620000005</v>
      </c>
      <c r="G2520" s="11">
        <f>BT[[#This Row],[∆ AUM]]-BT[[#This Row],[effetto mercato]]</f>
        <v>-13742496.224396085</v>
      </c>
    </row>
    <row r="2521" spans="1:7">
      <c r="A2521" s="4">
        <v>45673</v>
      </c>
      <c r="B2521">
        <v>6.4799999999999996E-2</v>
      </c>
      <c r="C2521" s="6">
        <f>BT[[#This Row],[Variaz]]/100</f>
        <v>6.4799999999999992E-4</v>
      </c>
      <c r="D2521" s="10">
        <f>AUM[[#This Row],[ Etica Obbligazionario Breve Termine]]</f>
        <v>344536084.88</v>
      </c>
      <c r="E2521" s="10">
        <f>D2520*BT[[#This Row],[Variazione percentuale]]</f>
        <v>223262.15241167994</v>
      </c>
      <c r="F2521" s="11">
        <f>BT[[#This Row],[AUM]]-D2520</f>
        <v>-4273.7799999713898</v>
      </c>
      <c r="G2521" s="11">
        <f>BT[[#This Row],[∆ AUM]]-BT[[#This Row],[effetto mercato]]</f>
        <v>-227535.93241165133</v>
      </c>
    </row>
    <row r="2522" spans="1:7">
      <c r="A2522" s="4">
        <v>45674</v>
      </c>
      <c r="B2522">
        <v>0</v>
      </c>
      <c r="C2522" s="6">
        <f>BT[[#This Row],[Variaz]]/100</f>
        <v>0</v>
      </c>
      <c r="D2522" s="10">
        <f>AUM[[#This Row],[ Etica Obbligazionario Breve Termine]]</f>
        <v>343993576.06999999</v>
      </c>
      <c r="E2522" s="10">
        <f>D2521*BT[[#This Row],[Variazione percentuale]]</f>
        <v>0</v>
      </c>
      <c r="F2522" s="11">
        <f>BT[[#This Row],[AUM]]-D2521</f>
        <v>-542508.81000000238</v>
      </c>
      <c r="G2522" s="11">
        <f>BT[[#This Row],[∆ AUM]]-BT[[#This Row],[effetto mercato]]</f>
        <v>-542508.81000000238</v>
      </c>
    </row>
    <row r="2523" spans="1:7">
      <c r="A2523" s="4">
        <v>45677</v>
      </c>
      <c r="B2523">
        <v>3.2399999999999998E-2</v>
      </c>
      <c r="C2523" s="6">
        <f>BT[[#This Row],[Variaz]]/100</f>
        <v>3.2399999999999996E-4</v>
      </c>
      <c r="D2523" s="10">
        <f>AUM[[#This Row],[ Etica Obbligazionario Breve Termine]]</f>
        <v>343858233.11000001</v>
      </c>
      <c r="E2523" s="10">
        <f>D2522*BT[[#This Row],[Variazione percentuale]]</f>
        <v>111453.91864667999</v>
      </c>
      <c r="F2523" s="11">
        <f>BT[[#This Row],[AUM]]-D2522</f>
        <v>-135342.95999997854</v>
      </c>
      <c r="G2523" s="11">
        <f>BT[[#This Row],[∆ AUM]]-BT[[#This Row],[effetto mercato]]</f>
        <v>-246796.87864665853</v>
      </c>
    </row>
    <row r="2524" spans="1:7">
      <c r="A2524" s="4">
        <v>45678</v>
      </c>
      <c r="B2524">
        <v>3.2399999999999998E-2</v>
      </c>
      <c r="C2524" s="6">
        <f>BT[[#This Row],[Variaz]]/100</f>
        <v>3.2399999999999996E-4</v>
      </c>
      <c r="D2524" s="10">
        <f>AUM[[#This Row],[ Etica Obbligazionario Breve Termine]]</f>
        <v>343539489.63</v>
      </c>
      <c r="E2524" s="10">
        <f>D2523*BT[[#This Row],[Variazione percentuale]]</f>
        <v>111410.06752763999</v>
      </c>
      <c r="F2524" s="11">
        <f>BT[[#This Row],[AUM]]-D2523</f>
        <v>-318743.48000001907</v>
      </c>
      <c r="G2524" s="11">
        <f>BT[[#This Row],[∆ AUM]]-BT[[#This Row],[effetto mercato]]</f>
        <v>-430153.54752765904</v>
      </c>
    </row>
    <row r="2525" spans="1:7">
      <c r="A2525" s="4">
        <v>45679</v>
      </c>
      <c r="B2525">
        <v>-1.6199999999999999E-2</v>
      </c>
      <c r="C2525" s="6">
        <f>BT[[#This Row],[Variaz]]/100</f>
        <v>-1.6199999999999998E-4</v>
      </c>
      <c r="D2525" s="10">
        <f>AUM[[#This Row],[ Etica Obbligazionario Breve Termine]]</f>
        <v>330983325.73000002</v>
      </c>
      <c r="E2525" s="10">
        <f>D2524*BT[[#This Row],[Variazione percentuale]]</f>
        <v>-55653.397320059994</v>
      </c>
      <c r="F2525" s="11">
        <f>BT[[#This Row],[AUM]]-D2524</f>
        <v>-12556163.899999976</v>
      </c>
      <c r="G2525" s="11">
        <f>BT[[#This Row],[∆ AUM]]-BT[[#This Row],[effetto mercato]]</f>
        <v>-12500510.502679916</v>
      </c>
    </row>
    <row r="2526" spans="1:7">
      <c r="A2526" s="4">
        <v>45680</v>
      </c>
      <c r="B2526">
        <v>-1.6199999999999999E-2</v>
      </c>
      <c r="C2526" s="6">
        <f>BT[[#This Row],[Variaz]]/100</f>
        <v>-1.6199999999999998E-4</v>
      </c>
      <c r="D2526" s="10">
        <f>AUM[[#This Row],[ Etica Obbligazionario Breve Termine]]</f>
        <v>328880000.43000001</v>
      </c>
      <c r="E2526" s="10">
        <f>D2525*BT[[#This Row],[Variazione percentuale]]</f>
        <v>-53619.29876826</v>
      </c>
      <c r="F2526" s="11">
        <f>BT[[#This Row],[AUM]]-D2525</f>
        <v>-2103325.3000000119</v>
      </c>
      <c r="G2526" s="11">
        <f>BT[[#This Row],[∆ AUM]]-BT[[#This Row],[effetto mercato]]</f>
        <v>-2049706.0012317519</v>
      </c>
    </row>
    <row r="2527" spans="1:7">
      <c r="A2527" s="4">
        <v>45681</v>
      </c>
      <c r="B2527">
        <v>-4.8599999999999997E-2</v>
      </c>
      <c r="C2527" s="6">
        <f>BT[[#This Row],[Variaz]]/100</f>
        <v>-4.86E-4</v>
      </c>
      <c r="D2527" s="10">
        <f>AUM[[#This Row],[ Etica Obbligazionario Breve Termine]]</f>
        <v>328322677.75</v>
      </c>
      <c r="E2527" s="10">
        <f>D2526*BT[[#This Row],[Variazione percentuale]]</f>
        <v>-159835.68020897999</v>
      </c>
      <c r="F2527" s="11">
        <f>BT[[#This Row],[AUM]]-D2526</f>
        <v>-557322.68000000715</v>
      </c>
      <c r="G2527" s="11">
        <f>BT[[#This Row],[∆ AUM]]-BT[[#This Row],[effetto mercato]]</f>
        <v>-397486.99979102716</v>
      </c>
    </row>
    <row r="2528" spans="1:7">
      <c r="A2528" s="4">
        <v>45684</v>
      </c>
      <c r="B2528">
        <v>4.8599999999999997E-2</v>
      </c>
      <c r="C2528" s="6">
        <f>BT[[#This Row],[Variaz]]/100</f>
        <v>4.86E-4</v>
      </c>
      <c r="D2528" s="10">
        <f>AUM[[#This Row],[ Etica Obbligazionario Breve Termine]]</f>
        <v>328182062.12</v>
      </c>
      <c r="E2528" s="10">
        <f>D2527*BT[[#This Row],[Variazione percentuale]]</f>
        <v>159564.8213865</v>
      </c>
      <c r="F2528" s="11">
        <f>BT[[#This Row],[AUM]]-D2527</f>
        <v>-140615.62999999523</v>
      </c>
      <c r="G2528" s="11">
        <f>BT[[#This Row],[∆ AUM]]-BT[[#This Row],[effetto mercato]]</f>
        <v>-300180.45138649526</v>
      </c>
    </row>
    <row r="2529" spans="1:7">
      <c r="A2529" s="4">
        <v>45685</v>
      </c>
      <c r="B2529">
        <v>0</v>
      </c>
      <c r="C2529" s="6">
        <f>BT[[#This Row],[Variaz]]/100</f>
        <v>0</v>
      </c>
      <c r="D2529" s="10">
        <f>AUM[[#This Row],[ Etica Obbligazionario Breve Termine]]</f>
        <v>327683089.13999999</v>
      </c>
      <c r="E2529" s="10">
        <f>D2528*BT[[#This Row],[Variazione percentuale]]</f>
        <v>0</v>
      </c>
      <c r="F2529" s="11">
        <f>BT[[#This Row],[AUM]]-D2528</f>
        <v>-498972.98000001907</v>
      </c>
      <c r="G2529" s="11">
        <f>BT[[#This Row],[∆ AUM]]-BT[[#This Row],[effetto mercato]]</f>
        <v>-498972.98000001907</v>
      </c>
    </row>
    <row r="2530" spans="1:7">
      <c r="A2530" s="4">
        <v>45686</v>
      </c>
      <c r="B2530">
        <v>0</v>
      </c>
      <c r="C2530" s="6">
        <f>BT[[#This Row],[Variaz]]/100</f>
        <v>0</v>
      </c>
      <c r="D2530" s="10">
        <f>AUM[[#This Row],[ Etica Obbligazionario Breve Termine]]</f>
        <v>328545250.21999997</v>
      </c>
      <c r="E2530" s="10">
        <f>D2529*BT[[#This Row],[Variazione percentuale]]</f>
        <v>0</v>
      </c>
      <c r="F2530" s="11">
        <f>BT[[#This Row],[AUM]]-D2529</f>
        <v>862161.07999998331</v>
      </c>
      <c r="G2530" s="11">
        <f>BT[[#This Row],[∆ AUM]]-BT[[#This Row],[effetto mercato]]</f>
        <v>862161.07999998331</v>
      </c>
    </row>
    <row r="2531" spans="1:7">
      <c r="A2531" s="4">
        <v>45687</v>
      </c>
      <c r="B2531">
        <v>0.1133</v>
      </c>
      <c r="C2531" s="6">
        <f>BT[[#This Row],[Variaz]]/100</f>
        <v>1.1329999999999999E-3</v>
      </c>
      <c r="D2531" s="10">
        <f>AUM[[#This Row],[ Etica Obbligazionario Breve Termine]]</f>
        <v>328405020.00999999</v>
      </c>
      <c r="E2531" s="10">
        <f>D2530*BT[[#This Row],[Variazione percentuale]]</f>
        <v>372241.76849925995</v>
      </c>
      <c r="F2531" s="11">
        <f>BT[[#This Row],[AUM]]-D2530</f>
        <v>-140230.20999997854</v>
      </c>
      <c r="G2531" s="11">
        <f>BT[[#This Row],[∆ AUM]]-BT[[#This Row],[effetto mercato]]</f>
        <v>-512471.9784992385</v>
      </c>
    </row>
    <row r="2532" spans="1:7">
      <c r="A2532" s="4">
        <v>45688</v>
      </c>
      <c r="B2532">
        <v>0.1132</v>
      </c>
      <c r="C2532" s="6">
        <f>BT[[#This Row],[Variaz]]/100</f>
        <v>1.132E-3</v>
      </c>
      <c r="D2532" s="10">
        <f>AUM[[#This Row],[ Etica Obbligazionario Breve Termine]]</f>
        <v>328490542.56</v>
      </c>
      <c r="E2532" s="10">
        <f>D2531*BT[[#This Row],[Variazione percentuale]]</f>
        <v>371754.48265132</v>
      </c>
      <c r="F2532" s="11">
        <f>BT[[#This Row],[AUM]]-D2531</f>
        <v>85522.550000011921</v>
      </c>
      <c r="G2532" s="11">
        <f>BT[[#This Row],[∆ AUM]]-BT[[#This Row],[effetto mercato]]</f>
        <v>-286231.93265130807</v>
      </c>
    </row>
    <row r="2533" spans="1:7">
      <c r="A2533" s="4">
        <v>45691</v>
      </c>
      <c r="B2533">
        <v>0.11310000000000001</v>
      </c>
      <c r="C2533" s="6">
        <f>BT[[#This Row],[Variaz]]/100</f>
        <v>1.1310000000000001E-3</v>
      </c>
      <c r="D2533" s="10">
        <f>AUM[[#This Row],[ Etica Obbligazionario Breve Termine]]</f>
        <v>328626085.47000003</v>
      </c>
      <c r="E2533" s="10">
        <f>D2532*BT[[#This Row],[Variazione percentuale]]</f>
        <v>371522.80363536003</v>
      </c>
      <c r="F2533" s="11">
        <f>BT[[#This Row],[AUM]]-D2532</f>
        <v>135542.91000002623</v>
      </c>
      <c r="G2533" s="11">
        <f>BT[[#This Row],[∆ AUM]]-BT[[#This Row],[effetto mercato]]</f>
        <v>-235979.89363533381</v>
      </c>
    </row>
    <row r="2534" spans="1:7">
      <c r="A2534" s="4">
        <v>45692</v>
      </c>
      <c r="B2534">
        <v>0</v>
      </c>
      <c r="C2534" s="6">
        <f>BT[[#This Row],[Variaz]]/100</f>
        <v>0</v>
      </c>
      <c r="D2534" s="10">
        <f>AUM[[#This Row],[ Etica Obbligazionario Breve Termine]]</f>
        <v>328522005.79999995</v>
      </c>
      <c r="E2534" s="10">
        <f>D2533*BT[[#This Row],[Variazione percentuale]]</f>
        <v>0</v>
      </c>
      <c r="F2534" s="11">
        <f>BT[[#This Row],[AUM]]-D2533</f>
        <v>-104079.67000007629</v>
      </c>
      <c r="G2534" s="11">
        <f>BT[[#This Row],[∆ AUM]]-BT[[#This Row],[effetto mercato]]</f>
        <v>-104079.67000007629</v>
      </c>
    </row>
    <row r="2535" spans="1:7">
      <c r="A2535" s="4">
        <v>45693</v>
      </c>
      <c r="B2535">
        <v>3.2300000000000002E-2</v>
      </c>
      <c r="C2535" s="6">
        <f>BT[[#This Row],[Variaz]]/100</f>
        <v>3.2300000000000004E-4</v>
      </c>
      <c r="D2535" s="10">
        <f>AUM[[#This Row],[ Etica Obbligazionario Breve Termine]]</f>
        <v>328408421.85000002</v>
      </c>
      <c r="E2535" s="10">
        <f>D2534*BT[[#This Row],[Variazione percentuale]]</f>
        <v>106112.6078734</v>
      </c>
      <c r="F2535" s="11">
        <f>BT[[#This Row],[AUM]]-D2534</f>
        <v>-113583.94999992847</v>
      </c>
      <c r="G2535" s="11">
        <f>BT[[#This Row],[∆ AUM]]-BT[[#This Row],[effetto mercato]]</f>
        <v>-219696.55787332848</v>
      </c>
    </row>
    <row r="2536" spans="1:7">
      <c r="A2536" s="4">
        <v>45694</v>
      </c>
      <c r="B2536">
        <v>0</v>
      </c>
      <c r="C2536" s="6">
        <f>BT[[#This Row],[Variaz]]/100</f>
        <v>0</v>
      </c>
      <c r="D2536" s="10">
        <f>AUM[[#This Row],[ Etica Obbligazionario Breve Termine]]</f>
        <v>327616251.46999997</v>
      </c>
      <c r="E2536" s="10">
        <f>D2535*BT[[#This Row],[Variazione percentuale]]</f>
        <v>0</v>
      </c>
      <c r="F2536" s="11">
        <f>BT[[#This Row],[AUM]]-D2535</f>
        <v>-792170.38000005484</v>
      </c>
      <c r="G2536" s="11">
        <f>BT[[#This Row],[∆ AUM]]-BT[[#This Row],[effetto mercato]]</f>
        <v>-792170.38000005484</v>
      </c>
    </row>
    <row r="2537" spans="1:7">
      <c r="A2537" s="4">
        <v>45695</v>
      </c>
      <c r="B2537">
        <v>0</v>
      </c>
      <c r="C2537" s="6">
        <f>BT[[#This Row],[Variaz]]/100</f>
        <v>0</v>
      </c>
      <c r="D2537" s="10">
        <f>AUM[[#This Row],[ Etica Obbligazionario Breve Termine]]</f>
        <v>326030279.06</v>
      </c>
      <c r="E2537" s="10">
        <f>D2536*BT[[#This Row],[Variazione percentuale]]</f>
        <v>0</v>
      </c>
      <c r="F2537" s="11">
        <f>BT[[#This Row],[AUM]]-D2536</f>
        <v>-1585972.4099999666</v>
      </c>
      <c r="G2537" s="11">
        <f>BT[[#This Row],[∆ AUM]]-BT[[#This Row],[effetto mercato]]</f>
        <v>-1585972.4099999666</v>
      </c>
    </row>
    <row r="2538" spans="1:7">
      <c r="A2538" s="4">
        <v>45698</v>
      </c>
      <c r="B2538">
        <v>3.2300000000000002E-2</v>
      </c>
      <c r="C2538" s="6">
        <f>BT[[#This Row],[Variaz]]/100</f>
        <v>3.2300000000000004E-4</v>
      </c>
      <c r="D2538" s="10">
        <f>AUM[[#This Row],[ Etica Obbligazionario Breve Termine]]</f>
        <v>325672234.54000002</v>
      </c>
      <c r="E2538" s="10">
        <f>D2537*BT[[#This Row],[Variazione percentuale]]</f>
        <v>105307.78013638001</v>
      </c>
      <c r="F2538" s="11">
        <f>BT[[#This Row],[AUM]]-D2537</f>
        <v>-358044.51999998093</v>
      </c>
      <c r="G2538" s="11">
        <f>BT[[#This Row],[∆ AUM]]-BT[[#This Row],[effetto mercato]]</f>
        <v>-463352.30013636092</v>
      </c>
    </row>
    <row r="2539" spans="1:7">
      <c r="A2539" s="4">
        <v>45699</v>
      </c>
      <c r="B2539">
        <v>-8.0600000000000005E-2</v>
      </c>
      <c r="C2539" s="6">
        <f>BT[[#This Row],[Variaz]]/100</f>
        <v>-8.0600000000000008E-4</v>
      </c>
      <c r="D2539" s="10">
        <f>AUM[[#This Row],[ Etica Obbligazionario Breve Termine]]</f>
        <v>325195199.63999999</v>
      </c>
      <c r="E2539" s="10">
        <f>D2538*BT[[#This Row],[Variazione percentuale]]</f>
        <v>-262491.82103924005</v>
      </c>
      <c r="F2539" s="11">
        <f>BT[[#This Row],[AUM]]-D2538</f>
        <v>-477034.90000003576</v>
      </c>
      <c r="G2539" s="11">
        <f>BT[[#This Row],[∆ AUM]]-BT[[#This Row],[effetto mercato]]</f>
        <v>-214543.07896079571</v>
      </c>
    </row>
    <row r="2540" spans="1:7">
      <c r="A2540" s="4">
        <v>45700</v>
      </c>
      <c r="B2540">
        <v>-4.8399999999999999E-2</v>
      </c>
      <c r="C2540" s="6">
        <f>BT[[#This Row],[Variaz]]/100</f>
        <v>-4.84E-4</v>
      </c>
      <c r="D2540" s="10">
        <f>AUM[[#This Row],[ Etica Obbligazionario Breve Termine]]</f>
        <v>324407905.65999997</v>
      </c>
      <c r="E2540" s="10">
        <f>D2539*BT[[#This Row],[Variazione percentuale]]</f>
        <v>-157394.47662576</v>
      </c>
      <c r="F2540" s="11">
        <f>BT[[#This Row],[AUM]]-D2539</f>
        <v>-787293.98000001907</v>
      </c>
      <c r="G2540" s="11">
        <f>BT[[#This Row],[∆ AUM]]-BT[[#This Row],[effetto mercato]]</f>
        <v>-629899.5033742591</v>
      </c>
    </row>
    <row r="2541" spans="1:7">
      <c r="A2541" s="4">
        <v>45701</v>
      </c>
      <c r="B2541">
        <v>9.69E-2</v>
      </c>
      <c r="C2541" s="6">
        <f>BT[[#This Row],[Variaz]]/100</f>
        <v>9.6900000000000003E-4</v>
      </c>
      <c r="D2541" s="10">
        <f>AUM[[#This Row],[ Etica Obbligazionario Breve Termine]]</f>
        <v>323869409.44999999</v>
      </c>
      <c r="E2541" s="10">
        <f>D2540*BT[[#This Row],[Variazione percentuale]]</f>
        <v>314351.26058453997</v>
      </c>
      <c r="F2541" s="11">
        <f>BT[[#This Row],[AUM]]-D2540</f>
        <v>-538496.20999997854</v>
      </c>
      <c r="G2541" s="11">
        <f>BT[[#This Row],[∆ AUM]]-BT[[#This Row],[effetto mercato]]</f>
        <v>-852847.47058451851</v>
      </c>
    </row>
    <row r="2542" spans="1:7">
      <c r="A2542" s="4">
        <v>45702</v>
      </c>
      <c r="B2542">
        <v>-4.8399999999999999E-2</v>
      </c>
      <c r="C2542" s="6">
        <f>BT[[#This Row],[Variaz]]/100</f>
        <v>-4.84E-4</v>
      </c>
      <c r="D2542" s="10">
        <f>AUM[[#This Row],[ Etica Obbligazionario Breve Termine]]</f>
        <v>322896349.30000001</v>
      </c>
      <c r="E2542" s="10">
        <f>D2541*BT[[#This Row],[Variazione percentuale]]</f>
        <v>-156752.79417380001</v>
      </c>
      <c r="F2542" s="11">
        <f>BT[[#This Row],[AUM]]-D2541</f>
        <v>-973060.14999997616</v>
      </c>
      <c r="G2542" s="11">
        <f>BT[[#This Row],[∆ AUM]]-BT[[#This Row],[effetto mercato]]</f>
        <v>-816307.35582617612</v>
      </c>
    </row>
    <row r="2543" spans="1:7">
      <c r="A2543" s="4">
        <v>45705</v>
      </c>
      <c r="B2543">
        <v>-1.61E-2</v>
      </c>
      <c r="C2543" s="6">
        <f>BT[[#This Row],[Variaz]]/100</f>
        <v>-1.6100000000000001E-4</v>
      </c>
      <c r="D2543" s="10">
        <f>AUM[[#This Row],[ Etica Obbligazionario Breve Termine]]</f>
        <v>322142626.59999996</v>
      </c>
      <c r="E2543" s="10">
        <f>D2542*BT[[#This Row],[Variazione percentuale]]</f>
        <v>-51986.312237300008</v>
      </c>
      <c r="F2543" s="11">
        <f>BT[[#This Row],[AUM]]-D2542</f>
        <v>-753722.70000004768</v>
      </c>
      <c r="G2543" s="11">
        <f>BT[[#This Row],[∆ AUM]]-BT[[#This Row],[effetto mercato]]</f>
        <v>-701736.3877627477</v>
      </c>
    </row>
    <row r="2544" spans="1:7">
      <c r="A2544" s="4">
        <v>45706</v>
      </c>
      <c r="B2544">
        <v>1.61E-2</v>
      </c>
      <c r="C2544" s="6">
        <f>BT[[#This Row],[Variaz]]/100</f>
        <v>1.6100000000000001E-4</v>
      </c>
      <c r="D2544" s="10">
        <f>AUM[[#This Row],[ Etica Obbligazionario Breve Termine]]</f>
        <v>321475379.76999998</v>
      </c>
      <c r="E2544" s="10">
        <f>D2543*BT[[#This Row],[Variazione percentuale]]</f>
        <v>51864.962882599997</v>
      </c>
      <c r="F2544" s="11">
        <f>BT[[#This Row],[AUM]]-D2543</f>
        <v>-667246.82999998331</v>
      </c>
      <c r="G2544" s="11">
        <f>BT[[#This Row],[∆ AUM]]-BT[[#This Row],[effetto mercato]]</f>
        <v>-719111.79288258334</v>
      </c>
    </row>
    <row r="2545" spans="1:7">
      <c r="A2545" s="4">
        <v>45707</v>
      </c>
      <c r="B2545">
        <v>-9.6799999999999997E-2</v>
      </c>
      <c r="C2545" s="6">
        <f>BT[[#This Row],[Variaz]]/100</f>
        <v>-9.68E-4</v>
      </c>
      <c r="D2545" s="10">
        <f>AUM[[#This Row],[ Etica Obbligazionario Breve Termine]]</f>
        <v>319905135.49000001</v>
      </c>
      <c r="E2545" s="10">
        <f>D2544*BT[[#This Row],[Variazione percentuale]]</f>
        <v>-311188.16761735996</v>
      </c>
      <c r="F2545" s="11">
        <f>BT[[#This Row],[AUM]]-D2544</f>
        <v>-1570244.2799999714</v>
      </c>
      <c r="G2545" s="11">
        <f>BT[[#This Row],[∆ AUM]]-BT[[#This Row],[effetto mercato]]</f>
        <v>-1259056.1123826115</v>
      </c>
    </row>
    <row r="2546" spans="1:7">
      <c r="A2546" s="4">
        <v>45708</v>
      </c>
      <c r="B2546">
        <v>6.4600000000000005E-2</v>
      </c>
      <c r="C2546" s="6">
        <f>BT[[#This Row],[Variaz]]/100</f>
        <v>6.4600000000000009E-4</v>
      </c>
      <c r="D2546" s="10">
        <f>AUM[[#This Row],[ Etica Obbligazionario Breve Termine]]</f>
        <v>319595957.70999998</v>
      </c>
      <c r="E2546" s="10">
        <f>D2545*BT[[#This Row],[Variazione percentuale]]</f>
        <v>206658.71752654004</v>
      </c>
      <c r="F2546" s="11">
        <f>BT[[#This Row],[AUM]]-D2545</f>
        <v>-309177.78000003099</v>
      </c>
      <c r="G2546" s="11">
        <f>BT[[#This Row],[∆ AUM]]-BT[[#This Row],[effetto mercato]]</f>
        <v>-515836.49752657104</v>
      </c>
    </row>
    <row r="2547" spans="1:7">
      <c r="A2547" s="4">
        <v>45709</v>
      </c>
      <c r="B2547">
        <v>8.0699999999999994E-2</v>
      </c>
      <c r="C2547" s="6">
        <f>BT[[#This Row],[Variaz]]/100</f>
        <v>8.0699999999999999E-4</v>
      </c>
      <c r="D2547" s="10">
        <f>AUM[[#This Row],[ Etica Obbligazionario Breve Termine]]</f>
        <v>319441636.90000004</v>
      </c>
      <c r="E2547" s="10">
        <f>D2546*BT[[#This Row],[Variazione percentuale]]</f>
        <v>257913.93787196997</v>
      </c>
      <c r="F2547" s="11">
        <f>BT[[#This Row],[AUM]]-D2546</f>
        <v>-154320.80999994278</v>
      </c>
      <c r="G2547" s="11">
        <f>BT[[#This Row],[∆ AUM]]-BT[[#This Row],[effetto mercato]]</f>
        <v>-412234.74787191278</v>
      </c>
    </row>
    <row r="2548" spans="1:7">
      <c r="A2548" s="4">
        <v>45712</v>
      </c>
      <c r="B2548">
        <v>3.2300000000000002E-2</v>
      </c>
      <c r="C2548" s="6">
        <f>BT[[#This Row],[Variaz]]/100</f>
        <v>3.2300000000000004E-4</v>
      </c>
      <c r="D2548" s="10">
        <f>AUM[[#This Row],[ Etica Obbligazionario Breve Termine]]</f>
        <v>319247683.04999995</v>
      </c>
      <c r="E2548" s="10">
        <f>D2547*BT[[#This Row],[Variazione percentuale]]</f>
        <v>103179.64871870003</v>
      </c>
      <c r="F2548" s="11">
        <f>BT[[#This Row],[AUM]]-D2547</f>
        <v>-193953.85000008345</v>
      </c>
      <c r="G2548" s="11">
        <f>BT[[#This Row],[∆ AUM]]-BT[[#This Row],[effetto mercato]]</f>
        <v>-297133.49871878349</v>
      </c>
    </row>
    <row r="2549" spans="1:7">
      <c r="A2549" s="4">
        <v>45713</v>
      </c>
      <c r="B2549">
        <v>4.8399999999999999E-2</v>
      </c>
      <c r="C2549" s="6">
        <f>BT[[#This Row],[Variaz]]/100</f>
        <v>4.84E-4</v>
      </c>
      <c r="D2549" s="10">
        <f>AUM[[#This Row],[ Etica Obbligazionario Breve Termine]]</f>
        <v>318994232.99000001</v>
      </c>
      <c r="E2549" s="10">
        <f>D2548*BT[[#This Row],[Variazione percentuale]]</f>
        <v>154515.87859619997</v>
      </c>
      <c r="F2549" s="11">
        <f>BT[[#This Row],[AUM]]-D2548</f>
        <v>-253450.05999994278</v>
      </c>
      <c r="G2549" s="11">
        <f>BT[[#This Row],[∆ AUM]]-BT[[#This Row],[effetto mercato]]</f>
        <v>-407965.93859614275</v>
      </c>
    </row>
    <row r="2550" spans="1:7">
      <c r="A2550" s="4">
        <v>45714</v>
      </c>
      <c r="B2550">
        <v>3.2199999999999999E-2</v>
      </c>
      <c r="C2550" s="6">
        <f>BT[[#This Row],[Variaz]]/100</f>
        <v>3.2200000000000002E-4</v>
      </c>
      <c r="D2550" s="10">
        <f>AUM[[#This Row],[ Etica Obbligazionario Breve Termine]]</f>
        <v>318548379.90999997</v>
      </c>
      <c r="E2550" s="10">
        <f>D2549*BT[[#This Row],[Variazione percentuale]]</f>
        <v>102716.14302278002</v>
      </c>
      <c r="F2550" s="11">
        <f>BT[[#This Row],[AUM]]-D2549</f>
        <v>-445853.08000004292</v>
      </c>
      <c r="G2550" s="11">
        <f>BT[[#This Row],[∆ AUM]]-BT[[#This Row],[effetto mercato]]</f>
        <v>-548569.22302282299</v>
      </c>
    </row>
    <row r="2551" spans="1:7">
      <c r="A2551" s="4">
        <v>45715</v>
      </c>
      <c r="B2551">
        <v>6.4399999999999999E-2</v>
      </c>
      <c r="C2551" s="6">
        <f>BT[[#This Row],[Variaz]]/100</f>
        <v>6.4400000000000004E-4</v>
      </c>
      <c r="D2551" s="10">
        <f>AUM[[#This Row],[ Etica Obbligazionario Breve Termine]]</f>
        <v>318074760.60000002</v>
      </c>
      <c r="E2551" s="10">
        <f>D2550*BT[[#This Row],[Variazione percentuale]]</f>
        <v>205145.15666203998</v>
      </c>
      <c r="F2551" s="11">
        <f>BT[[#This Row],[AUM]]-D2550</f>
        <v>-473619.30999994278</v>
      </c>
      <c r="G2551" s="11">
        <f>BT[[#This Row],[∆ AUM]]-BT[[#This Row],[effetto mercato]]</f>
        <v>-678764.4666619827</v>
      </c>
    </row>
    <row r="2552" spans="1:7">
      <c r="A2552" s="4">
        <v>45716</v>
      </c>
      <c r="B2552">
        <v>1.61E-2</v>
      </c>
      <c r="C2552" s="6">
        <f>BT[[#This Row],[Variaz]]/100</f>
        <v>1.6100000000000001E-4</v>
      </c>
      <c r="D2552" s="10">
        <f>AUM[[#This Row],[ Etica Obbligazionario Breve Termine]]</f>
        <v>318271143</v>
      </c>
      <c r="E2552" s="10">
        <f>D2551*BT[[#This Row],[Variazione percentuale]]</f>
        <v>51210.036456600006</v>
      </c>
      <c r="F2552" s="11">
        <f>BT[[#This Row],[AUM]]-D2551</f>
        <v>196382.39999997616</v>
      </c>
      <c r="G2552" s="11">
        <f>BT[[#This Row],[∆ AUM]]-BT[[#This Row],[effetto mercato]]</f>
        <v>145172.36354337615</v>
      </c>
    </row>
    <row r="2553" spans="1:7">
      <c r="A2553" s="4">
        <v>45719</v>
      </c>
      <c r="B2553">
        <v>-4.8300000000000003E-2</v>
      </c>
      <c r="C2553" s="6">
        <f>BT[[#This Row],[Variaz]]/100</f>
        <v>-4.8300000000000003E-4</v>
      </c>
      <c r="D2553" s="10">
        <f>AUM[[#This Row],[ Etica Obbligazionario Breve Termine]]</f>
        <v>317396841.58999997</v>
      </c>
      <c r="E2553" s="10">
        <f>D2552*BT[[#This Row],[Variazione percentuale]]</f>
        <v>-153724.962069</v>
      </c>
      <c r="F2553" s="11">
        <f>BT[[#This Row],[AUM]]-D2552</f>
        <v>-874301.41000002623</v>
      </c>
      <c r="G2553" s="11">
        <f>BT[[#This Row],[∆ AUM]]-BT[[#This Row],[effetto mercato]]</f>
        <v>-720576.44793102622</v>
      </c>
    </row>
    <row r="2554" spans="1:7">
      <c r="A2554" s="4">
        <v>45720</v>
      </c>
      <c r="B2554">
        <v>4.8300000000000003E-2</v>
      </c>
      <c r="C2554" s="6">
        <f>BT[[#This Row],[Variaz]]/100</f>
        <v>4.8300000000000003E-4</v>
      </c>
      <c r="D2554" s="10">
        <f>AUM[[#This Row],[ Etica Obbligazionario Breve Termine]]</f>
        <v>317517320.09000003</v>
      </c>
      <c r="E2554" s="10">
        <f>D2553*BT[[#This Row],[Variazione percentuale]]</f>
        <v>153302.67448796998</v>
      </c>
      <c r="F2554" s="11">
        <f>BT[[#This Row],[AUM]]-D2553</f>
        <v>120478.5000000596</v>
      </c>
      <c r="G2554" s="11">
        <f>BT[[#This Row],[∆ AUM]]-BT[[#This Row],[effetto mercato]]</f>
        <v>-32824.174487910379</v>
      </c>
    </row>
    <row r="2555" spans="1:7">
      <c r="A2555" s="4">
        <v>45721</v>
      </c>
      <c r="B2555">
        <v>-0.35420000000000001</v>
      </c>
      <c r="C2555" s="6">
        <f>BT[[#This Row],[Variaz]]/100</f>
        <v>-3.542E-3</v>
      </c>
      <c r="D2555" s="10">
        <f>AUM[[#This Row],[ Etica Obbligazionario Breve Termine]]</f>
        <v>316286402.93000001</v>
      </c>
      <c r="E2555" s="10">
        <f>D2554*BT[[#This Row],[Variazione percentuale]]</f>
        <v>-1124646.3477587802</v>
      </c>
      <c r="F2555" s="11">
        <f>BT[[#This Row],[AUM]]-D2554</f>
        <v>-1230917.1600000262</v>
      </c>
      <c r="G2555" s="11">
        <f>BT[[#This Row],[∆ AUM]]-BT[[#This Row],[effetto mercato]]</f>
        <v>-106270.81224124599</v>
      </c>
    </row>
    <row r="2556" spans="1:7">
      <c r="A2556" s="4">
        <v>45722</v>
      </c>
      <c r="B2556">
        <v>-3.2300000000000002E-2</v>
      </c>
      <c r="C2556" s="6">
        <f>BT[[#This Row],[Variaz]]/100</f>
        <v>-3.2300000000000004E-4</v>
      </c>
      <c r="D2556" s="10">
        <f>AUM[[#This Row],[ Etica Obbligazionario Breve Termine]]</f>
        <v>315620915.13999999</v>
      </c>
      <c r="E2556" s="10">
        <f>D2555*BT[[#This Row],[Variazione percentuale]]</f>
        <v>-102160.50814639001</v>
      </c>
      <c r="F2556" s="11">
        <f>BT[[#This Row],[AUM]]-D2555</f>
        <v>-665487.79000002146</v>
      </c>
      <c r="G2556" s="11">
        <f>BT[[#This Row],[∆ AUM]]-BT[[#This Row],[effetto mercato]]</f>
        <v>-563327.28185363149</v>
      </c>
    </row>
    <row r="2557" spans="1:7">
      <c r="A2557" s="4">
        <v>45723</v>
      </c>
      <c r="B2557">
        <v>3.2300000000000002E-2</v>
      </c>
      <c r="C2557" s="6">
        <f>BT[[#This Row],[Variaz]]/100</f>
        <v>3.2300000000000004E-4</v>
      </c>
      <c r="D2557" s="10">
        <f>AUM[[#This Row],[ Etica Obbligazionario Breve Termine]]</f>
        <v>315353984.45999998</v>
      </c>
      <c r="E2557" s="10">
        <f>D2556*BT[[#This Row],[Variazione percentuale]]</f>
        <v>101945.55559022001</v>
      </c>
      <c r="F2557" s="11">
        <f>BT[[#This Row],[AUM]]-D2556</f>
        <v>-266930.68000000715</v>
      </c>
      <c r="G2557" s="11">
        <f>BT[[#This Row],[∆ AUM]]-BT[[#This Row],[effetto mercato]]</f>
        <v>-368876.23559022718</v>
      </c>
    </row>
    <row r="2558" spans="1:7">
      <c r="A2558" s="4">
        <v>45726</v>
      </c>
      <c r="B2558">
        <v>4.8500000000000001E-2</v>
      </c>
      <c r="C2558" s="6">
        <f>BT[[#This Row],[Variaz]]/100</f>
        <v>4.8500000000000003E-4</v>
      </c>
      <c r="D2558" s="10">
        <f>AUM[[#This Row],[ Etica Obbligazionario Breve Termine]]</f>
        <v>314493548.28000003</v>
      </c>
      <c r="E2558" s="10">
        <f>D2557*BT[[#This Row],[Variazione percentuale]]</f>
        <v>152946.68246310001</v>
      </c>
      <c r="F2558" s="11">
        <f>BT[[#This Row],[AUM]]-D2557</f>
        <v>-860436.17999994755</v>
      </c>
      <c r="G2558" s="11">
        <f>BT[[#This Row],[∆ AUM]]-BT[[#This Row],[effetto mercato]]</f>
        <v>-1013382.8624630475</v>
      </c>
    </row>
    <row r="2559" spans="1:7">
      <c r="A2559" s="4">
        <v>45727</v>
      </c>
      <c r="B2559">
        <v>3.2300000000000002E-2</v>
      </c>
      <c r="C2559" s="6">
        <f>BT[[#This Row],[Variaz]]/100</f>
        <v>3.2300000000000004E-4</v>
      </c>
      <c r="D2559" s="10">
        <f>AUM[[#This Row],[ Etica Obbligazionario Breve Termine]]</f>
        <v>314791221.34000003</v>
      </c>
      <c r="E2559" s="10">
        <f>D2558*BT[[#This Row],[Variazione percentuale]]</f>
        <v>101581.41609444002</v>
      </c>
      <c r="F2559" s="11">
        <f>BT[[#This Row],[AUM]]-D2558</f>
        <v>297673.06000000238</v>
      </c>
      <c r="G2559" s="11">
        <f>BT[[#This Row],[∆ AUM]]-BT[[#This Row],[effetto mercato]]</f>
        <v>196091.64390556235</v>
      </c>
    </row>
    <row r="2560" spans="1:7">
      <c r="A2560" s="4">
        <v>45728</v>
      </c>
      <c r="B2560">
        <v>-1.61E-2</v>
      </c>
      <c r="C2560" s="6">
        <f>BT[[#This Row],[Variaz]]/100</f>
        <v>-1.6100000000000001E-4</v>
      </c>
      <c r="D2560" s="10">
        <f>AUM[[#This Row],[ Etica Obbligazionario Breve Termine]]</f>
        <v>314632115.5</v>
      </c>
      <c r="E2560" s="10">
        <f>D2559*BT[[#This Row],[Variazione percentuale]]</f>
        <v>-50681.386635740011</v>
      </c>
      <c r="F2560" s="11">
        <f>BT[[#This Row],[AUM]]-D2559</f>
        <v>-159105.84000003338</v>
      </c>
      <c r="G2560" s="11">
        <f>BT[[#This Row],[∆ AUM]]-BT[[#This Row],[effetto mercato]]</f>
        <v>-108424.45336429337</v>
      </c>
    </row>
    <row r="2561" spans="1:7">
      <c r="A2561" s="4">
        <v>45729</v>
      </c>
      <c r="B2561">
        <v>4.8399999999999999E-2</v>
      </c>
      <c r="C2561" s="6">
        <f>BT[[#This Row],[Variaz]]/100</f>
        <v>4.84E-4</v>
      </c>
      <c r="D2561" s="10">
        <f>AUM[[#This Row],[ Etica Obbligazionario Breve Termine]]</f>
        <v>314570762.47000003</v>
      </c>
      <c r="E2561" s="10">
        <f>D2560*BT[[#This Row],[Variazione percentuale]]</f>
        <v>152281.943902</v>
      </c>
      <c r="F2561" s="11">
        <f>BT[[#This Row],[AUM]]-D2560</f>
        <v>-61353.02999997139</v>
      </c>
      <c r="G2561" s="11">
        <f>BT[[#This Row],[∆ AUM]]-BT[[#This Row],[effetto mercato]]</f>
        <v>-213634.97390197139</v>
      </c>
    </row>
    <row r="2562" spans="1:7">
      <c r="A2562" s="4">
        <v>45730</v>
      </c>
      <c r="B2562">
        <v>1.61E-2</v>
      </c>
      <c r="C2562" s="6">
        <f>BT[[#This Row],[Variaz]]/100</f>
        <v>1.6100000000000001E-4</v>
      </c>
      <c r="D2562" s="10">
        <f>AUM[[#This Row],[ Etica Obbligazionario Breve Termine]]</f>
        <v>314428345.36000001</v>
      </c>
      <c r="E2562" s="10">
        <f>D2561*BT[[#This Row],[Variazione percentuale]]</f>
        <v>50645.892757670008</v>
      </c>
      <c r="F2562" s="11">
        <f>BT[[#This Row],[AUM]]-D2561</f>
        <v>-142417.11000001431</v>
      </c>
      <c r="G2562" s="11">
        <f>BT[[#This Row],[∆ AUM]]-BT[[#This Row],[effetto mercato]]</f>
        <v>-193063.00275768433</v>
      </c>
    </row>
    <row r="2563" spans="1:7">
      <c r="A2563" s="4">
        <v>45733</v>
      </c>
      <c r="B2563">
        <v>3.2300000000000002E-2</v>
      </c>
      <c r="C2563" s="6">
        <f>BT[[#This Row],[Variaz]]/100</f>
        <v>3.2300000000000004E-4</v>
      </c>
      <c r="D2563" s="10">
        <f>AUM[[#This Row],[ Etica Obbligazionario Breve Termine]]</f>
        <v>314014988.31999999</v>
      </c>
      <c r="E2563" s="10">
        <f>D2562*BT[[#This Row],[Variazione percentuale]]</f>
        <v>101560.35555128002</v>
      </c>
      <c r="F2563" s="11">
        <f>BT[[#This Row],[AUM]]-D2562</f>
        <v>-413357.04000002146</v>
      </c>
      <c r="G2563" s="11">
        <f>BT[[#This Row],[∆ AUM]]-BT[[#This Row],[effetto mercato]]</f>
        <v>-514917.39555130148</v>
      </c>
    </row>
    <row r="2564" spans="1:7">
      <c r="A2564" s="4">
        <v>45734</v>
      </c>
      <c r="B2564">
        <v>1.61E-2</v>
      </c>
      <c r="C2564" s="6">
        <f>BT[[#This Row],[Variaz]]/100</f>
        <v>1.6100000000000001E-4</v>
      </c>
      <c r="D2564" s="10">
        <f>AUM[[#This Row],[ Etica Obbligazionario Breve Termine]]</f>
        <v>313757115.14999998</v>
      </c>
      <c r="E2564" s="10">
        <f>D2563*BT[[#This Row],[Variazione percentuale]]</f>
        <v>50556.413119520003</v>
      </c>
      <c r="F2564" s="11">
        <f>BT[[#This Row],[AUM]]-D2563</f>
        <v>-257873.17000001669</v>
      </c>
      <c r="G2564" s="11">
        <f>BT[[#This Row],[∆ AUM]]-BT[[#This Row],[effetto mercato]]</f>
        <v>-308429.58311953669</v>
      </c>
    </row>
    <row r="2565" spans="1:7">
      <c r="A2565" s="4">
        <v>45735</v>
      </c>
      <c r="B2565">
        <v>-1.61E-2</v>
      </c>
      <c r="C2565" s="6">
        <f>BT[[#This Row],[Variaz]]/100</f>
        <v>-1.6100000000000001E-4</v>
      </c>
      <c r="D2565" s="10">
        <f>AUM[[#This Row],[ Etica Obbligazionario Breve Termine]]</f>
        <v>312584793.49000001</v>
      </c>
      <c r="E2565" s="10">
        <f>D2564*BT[[#This Row],[Variazione percentuale]]</f>
        <v>-50514.895539149999</v>
      </c>
      <c r="F2565" s="11">
        <f>BT[[#This Row],[AUM]]-D2564</f>
        <v>-1172321.6599999666</v>
      </c>
      <c r="G2565" s="11">
        <f>BT[[#This Row],[∆ AUM]]-BT[[#This Row],[effetto mercato]]</f>
        <v>-1121806.7644608165</v>
      </c>
    </row>
    <row r="2566" spans="1:7">
      <c r="A2566" s="4">
        <v>45736</v>
      </c>
      <c r="B2566">
        <v>4.8399999999999999E-2</v>
      </c>
      <c r="C2566" s="6">
        <f>BT[[#This Row],[Variaz]]/100</f>
        <v>4.84E-4</v>
      </c>
      <c r="D2566" s="10">
        <f>AUM[[#This Row],[ Etica Obbligazionario Breve Termine]]</f>
        <v>311919101.94</v>
      </c>
      <c r="E2566" s="10">
        <f>D2565*BT[[#This Row],[Variazione percentuale]]</f>
        <v>151291.04004916002</v>
      </c>
      <c r="F2566" s="11">
        <f>BT[[#This Row],[AUM]]-D2565</f>
        <v>-665691.55000001192</v>
      </c>
      <c r="G2566" s="11">
        <f>BT[[#This Row],[∆ AUM]]-BT[[#This Row],[effetto mercato]]</f>
        <v>-816982.59004917194</v>
      </c>
    </row>
    <row r="2567" spans="1:7">
      <c r="A2567" s="4">
        <v>45737</v>
      </c>
      <c r="B2567">
        <v>6.4500000000000002E-2</v>
      </c>
      <c r="C2567" s="6">
        <f>BT[[#This Row],[Variaz]]/100</f>
        <v>6.4500000000000007E-4</v>
      </c>
      <c r="D2567" s="10">
        <f>AUM[[#This Row],[ Etica Obbligazionario Breve Termine]]</f>
        <v>311711867.52000004</v>
      </c>
      <c r="E2567" s="10">
        <f>D2566*BT[[#This Row],[Variazione percentuale]]</f>
        <v>201187.82075130002</v>
      </c>
      <c r="F2567" s="11">
        <f>BT[[#This Row],[AUM]]-D2566</f>
        <v>-207234.41999995708</v>
      </c>
      <c r="G2567" s="11">
        <f>BT[[#This Row],[∆ AUM]]-BT[[#This Row],[effetto mercato]]</f>
        <v>-408422.24075125711</v>
      </c>
    </row>
    <row r="2568" spans="1:7">
      <c r="A2568" s="4">
        <v>45740</v>
      </c>
      <c r="B2568">
        <v>3.2199999999999999E-2</v>
      </c>
      <c r="C2568" s="6">
        <f>BT[[#This Row],[Variaz]]/100</f>
        <v>3.2200000000000002E-4</v>
      </c>
      <c r="D2568" s="10">
        <f>AUM[[#This Row],[ Etica Obbligazionario Breve Termine]]</f>
        <v>309399946.22000003</v>
      </c>
      <c r="E2568" s="10">
        <f>D2567*BT[[#This Row],[Variazione percentuale]]</f>
        <v>100371.22134144002</v>
      </c>
      <c r="F2568" s="11">
        <f>BT[[#This Row],[AUM]]-D2567</f>
        <v>-2311921.3000000119</v>
      </c>
      <c r="G2568" s="11">
        <f>BT[[#This Row],[∆ AUM]]-BT[[#This Row],[effetto mercato]]</f>
        <v>-2412292.5213414519</v>
      </c>
    </row>
    <row r="2569" spans="1:7">
      <c r="A2569" s="4">
        <v>45741</v>
      </c>
      <c r="B2569">
        <v>-3.2199999999999999E-2</v>
      </c>
      <c r="C2569" s="6">
        <f>BT[[#This Row],[Variaz]]/100</f>
        <v>-3.2200000000000002E-4</v>
      </c>
      <c r="D2569" s="10">
        <f>AUM[[#This Row],[ Etica Obbligazionario Breve Termine]]</f>
        <v>308662077.15000004</v>
      </c>
      <c r="E2569" s="10">
        <f>D2568*BT[[#This Row],[Variazione percentuale]]</f>
        <v>-99626.782682840014</v>
      </c>
      <c r="F2569" s="11">
        <f>BT[[#This Row],[AUM]]-D2568</f>
        <v>-737869.06999999285</v>
      </c>
      <c r="G2569" s="11">
        <f>BT[[#This Row],[∆ AUM]]-BT[[#This Row],[effetto mercato]]</f>
        <v>-638242.28731715283</v>
      </c>
    </row>
    <row r="2570" spans="1:7">
      <c r="A2570" s="4">
        <v>45742</v>
      </c>
      <c r="B2570">
        <v>3.2199999999999999E-2</v>
      </c>
      <c r="C2570" s="6">
        <f>BT[[#This Row],[Variaz]]/100</f>
        <v>3.2200000000000002E-4</v>
      </c>
      <c r="D2570" s="10">
        <f>AUM[[#This Row],[ Etica Obbligazionario Breve Termine]]</f>
        <v>308417599.14999998</v>
      </c>
      <c r="E2570" s="10">
        <f>D2569*BT[[#This Row],[Variazione percentuale]]</f>
        <v>99389.18884230002</v>
      </c>
      <c r="F2570" s="11">
        <f>BT[[#This Row],[AUM]]-D2569</f>
        <v>-244478.0000000596</v>
      </c>
      <c r="G2570" s="11">
        <f>BT[[#This Row],[∆ AUM]]-BT[[#This Row],[effetto mercato]]</f>
        <v>-343867.18884235964</v>
      </c>
    </row>
    <row r="2571" spans="1:7">
      <c r="A2571" s="4">
        <v>45743</v>
      </c>
      <c r="B2571">
        <v>8.0500000000000002E-2</v>
      </c>
      <c r="C2571" s="6">
        <f>BT[[#This Row],[Variaz]]/100</f>
        <v>8.0500000000000005E-4</v>
      </c>
      <c r="D2571" s="10">
        <f>AUM[[#This Row],[ Etica Obbligazionario Breve Termine]]</f>
        <v>308565195.55000001</v>
      </c>
      <c r="E2571" s="10">
        <f>D2570*BT[[#This Row],[Variazione percentuale]]</f>
        <v>248276.16731575</v>
      </c>
      <c r="F2571" s="11">
        <f>BT[[#This Row],[AUM]]-D2570</f>
        <v>147596.40000003576</v>
      </c>
      <c r="G2571" s="11">
        <f>BT[[#This Row],[∆ AUM]]-BT[[#This Row],[effetto mercato]]</f>
        <v>-100679.76731571424</v>
      </c>
    </row>
    <row r="2572" spans="1:7">
      <c r="A2572" s="4">
        <v>45744</v>
      </c>
      <c r="B2572">
        <v>8.0500000000000002E-2</v>
      </c>
      <c r="C2572" s="6">
        <f>BT[[#This Row],[Variaz]]/100</f>
        <v>8.0500000000000005E-4</v>
      </c>
      <c r="D2572" s="10">
        <f>AUM[[#This Row],[ Etica Obbligazionario Breve Termine]]</f>
        <v>308633672.85000002</v>
      </c>
      <c r="E2572" s="10">
        <f>D2571*BT[[#This Row],[Variazione percentuale]]</f>
        <v>248394.98241775003</v>
      </c>
      <c r="F2572" s="11">
        <f>BT[[#This Row],[AUM]]-D2571</f>
        <v>68477.300000011921</v>
      </c>
      <c r="G2572" s="11">
        <f>BT[[#This Row],[∆ AUM]]-BT[[#This Row],[effetto mercato]]</f>
        <v>-179917.68241773811</v>
      </c>
    </row>
    <row r="2573" spans="1:7">
      <c r="A2573" s="4">
        <v>45747</v>
      </c>
      <c r="B2573">
        <v>-3.2199999999999999E-2</v>
      </c>
      <c r="C2573" s="6">
        <f>BT[[#This Row],[Variaz]]/100</f>
        <v>-3.2200000000000002E-4</v>
      </c>
      <c r="D2573" s="10">
        <f>AUM[[#This Row],[ Etica Obbligazionario Breve Termine]]</f>
        <v>307986096.56999999</v>
      </c>
      <c r="E2573" s="10">
        <f>D2572*BT[[#This Row],[Variazione percentuale]]</f>
        <v>-99380.042657700018</v>
      </c>
      <c r="F2573" s="11">
        <f>BT[[#This Row],[AUM]]-D2572</f>
        <v>-647576.28000003099</v>
      </c>
      <c r="G2573" s="11">
        <f>BT[[#This Row],[∆ AUM]]-BT[[#This Row],[effetto mercato]]</f>
        <v>-548196.23734233098</v>
      </c>
    </row>
    <row r="2574" spans="1:7">
      <c r="A2574" s="4">
        <v>45748</v>
      </c>
      <c r="B2574">
        <v>6.4299999999999996E-2</v>
      </c>
      <c r="C2574" s="6">
        <f>BT[[#This Row],[Variaz]]/100</f>
        <v>6.4299999999999991E-4</v>
      </c>
      <c r="D2574" s="10">
        <f>AUM[[#This Row],[ Etica Obbligazionario Breve Termine]]</f>
        <v>309858445.52999997</v>
      </c>
      <c r="E2574" s="10">
        <f>D2573*BT[[#This Row],[Variazione percentuale]]</f>
        <v>198035.06009450997</v>
      </c>
      <c r="F2574" s="11">
        <f>BT[[#This Row],[AUM]]-D2573</f>
        <v>1872348.9599999785</v>
      </c>
      <c r="G2574" s="11">
        <f>BT[[#This Row],[∆ AUM]]-BT[[#This Row],[effetto mercato]]</f>
        <v>1674313.8999054686</v>
      </c>
    </row>
    <row r="2575" spans="1:7">
      <c r="A2575" s="4">
        <v>45749</v>
      </c>
      <c r="B2575">
        <v>0</v>
      </c>
      <c r="C2575" s="6">
        <f>BT[[#This Row],[Variaz]]/100</f>
        <v>0</v>
      </c>
      <c r="D2575" s="10">
        <f>AUM[[#This Row],[ Etica Obbligazionario Breve Termine]]</f>
        <v>309747203.43000001</v>
      </c>
      <c r="E2575" s="10">
        <f>D2574*BT[[#This Row],[Variazione percentuale]]</f>
        <v>0</v>
      </c>
      <c r="F2575" s="11">
        <f>BT[[#This Row],[AUM]]-D2574</f>
        <v>-111242.09999996424</v>
      </c>
      <c r="G2575" s="11">
        <f>BT[[#This Row],[∆ AUM]]-BT[[#This Row],[effetto mercato]]</f>
        <v>-111242.09999996424</v>
      </c>
    </row>
    <row r="2576" spans="1:7">
      <c r="A2576" s="4">
        <v>45750</v>
      </c>
      <c r="B2576">
        <v>0.1125</v>
      </c>
      <c r="C2576" s="6">
        <f>BT[[#This Row],[Variaz]]/100</f>
        <v>1.1250000000000001E-3</v>
      </c>
      <c r="D2576" s="10">
        <f>AUM[[#This Row],[ Etica Obbligazionario Breve Termine]]</f>
        <v>309640526.03999996</v>
      </c>
      <c r="E2576" s="10">
        <f>D2575*BT[[#This Row],[Variazione percentuale]]</f>
        <v>348465.60385875002</v>
      </c>
      <c r="F2576" s="11">
        <f>BT[[#This Row],[AUM]]-D2575</f>
        <v>-106677.3900000453</v>
      </c>
      <c r="G2576" s="11">
        <f>BT[[#This Row],[∆ AUM]]-BT[[#This Row],[effetto mercato]]</f>
        <v>-455142.99385879532</v>
      </c>
    </row>
    <row r="2577" spans="1:7">
      <c r="A2577" s="4">
        <v>45751</v>
      </c>
      <c r="B2577">
        <v>0.1124</v>
      </c>
      <c r="C2577" s="6">
        <f>BT[[#This Row],[Variaz]]/100</f>
        <v>1.124E-3</v>
      </c>
      <c r="D2577" s="10">
        <f>AUM[[#This Row],[ Etica Obbligazionario Breve Termine]]</f>
        <v>309739167.50999999</v>
      </c>
      <c r="E2577" s="10">
        <f>D2576*BT[[#This Row],[Variazione percentuale]]</f>
        <v>348035.95126895997</v>
      </c>
      <c r="F2577" s="11">
        <f>BT[[#This Row],[AUM]]-D2576</f>
        <v>98641.47000002861</v>
      </c>
      <c r="G2577" s="11">
        <f>BT[[#This Row],[∆ AUM]]-BT[[#This Row],[effetto mercato]]</f>
        <v>-249394.48126893135</v>
      </c>
    </row>
    <row r="2578" spans="1:7">
      <c r="A2578" s="4">
        <v>45754</v>
      </c>
      <c r="B2578">
        <v>0</v>
      </c>
      <c r="C2578" s="6">
        <f>BT[[#This Row],[Variaz]]/100</f>
        <v>0</v>
      </c>
      <c r="D2578" s="10">
        <f>AUM[[#This Row],[ Etica Obbligazionario Breve Termine]]</f>
        <v>309837046.67000002</v>
      </c>
      <c r="E2578" s="10">
        <f>D2577*BT[[#This Row],[Variazione percentuale]]</f>
        <v>0</v>
      </c>
      <c r="F2578" s="11">
        <f>BT[[#This Row],[AUM]]-D2577</f>
        <v>97879.160000026226</v>
      </c>
      <c r="G2578" s="11">
        <f>BT[[#This Row],[∆ AUM]]-BT[[#This Row],[effetto mercato]]</f>
        <v>97879.160000026226</v>
      </c>
    </row>
    <row r="2579" spans="1:7">
      <c r="A2579" s="4">
        <v>45755</v>
      </c>
      <c r="B2579">
        <v>-6.4199999999999993E-2</v>
      </c>
      <c r="C2579" s="6">
        <f>BT[[#This Row],[Variaz]]/100</f>
        <v>-6.4199999999999988E-4</v>
      </c>
      <c r="D2579" s="10">
        <f>AUM[[#This Row],[ Etica Obbligazionario Breve Termine]]</f>
        <v>309485678.79000002</v>
      </c>
      <c r="E2579" s="10">
        <f>D2578*BT[[#This Row],[Variazione percentuale]]</f>
        <v>-198915.38396213998</v>
      </c>
      <c r="F2579" s="11">
        <f>BT[[#This Row],[AUM]]-D2578</f>
        <v>-351367.87999999523</v>
      </c>
      <c r="G2579" s="11">
        <f>BT[[#This Row],[∆ AUM]]-BT[[#This Row],[effetto mercato]]</f>
        <v>-152452.49603785525</v>
      </c>
    </row>
    <row r="2580" spans="1:7">
      <c r="A2580" s="4">
        <v>45756</v>
      </c>
      <c r="B2580">
        <v>9.6299999999999997E-2</v>
      </c>
      <c r="C2580" s="6">
        <f>BT[[#This Row],[Variaz]]/100</f>
        <v>9.6299999999999999E-4</v>
      </c>
      <c r="D2580" s="10">
        <f>AUM[[#This Row],[ Etica Obbligazionario Breve Termine]]</f>
        <v>310804710.58000004</v>
      </c>
      <c r="E2580" s="10">
        <f>D2579*BT[[#This Row],[Variazione percentuale]]</f>
        <v>298034.70867477002</v>
      </c>
      <c r="F2580" s="11">
        <f>BT[[#This Row],[AUM]]-D2579</f>
        <v>1319031.7900000215</v>
      </c>
      <c r="G2580" s="11">
        <f>BT[[#This Row],[∆ AUM]]-BT[[#This Row],[effetto mercato]]</f>
        <v>1020997.0813252514</v>
      </c>
    </row>
    <row r="2581" spans="1:7">
      <c r="A2581" s="4">
        <v>45757</v>
      </c>
      <c r="B2581">
        <v>-1.6E-2</v>
      </c>
      <c r="C2581" s="6">
        <f>BT[[#This Row],[Variaz]]/100</f>
        <v>-1.6000000000000001E-4</v>
      </c>
      <c r="D2581" s="10">
        <f>AUM[[#This Row],[ Etica Obbligazionario Breve Termine]]</f>
        <v>310657322.38</v>
      </c>
      <c r="E2581" s="10">
        <f>D2580*BT[[#This Row],[Variazione percentuale]]</f>
        <v>-49728.753692800012</v>
      </c>
      <c r="F2581" s="11">
        <f>BT[[#This Row],[AUM]]-D2580</f>
        <v>-147388.20000004768</v>
      </c>
      <c r="G2581" s="11">
        <f>BT[[#This Row],[∆ AUM]]-BT[[#This Row],[effetto mercato]]</f>
        <v>-97659.446307247679</v>
      </c>
    </row>
    <row r="2582" spans="1:7">
      <c r="A2582" s="4">
        <v>45758</v>
      </c>
      <c r="B2582">
        <v>-3.2099999999999997E-2</v>
      </c>
      <c r="C2582" s="6">
        <f>BT[[#This Row],[Variaz]]/100</f>
        <v>-3.2099999999999994E-4</v>
      </c>
      <c r="D2582" s="10">
        <f>AUM[[#This Row],[ Etica Obbligazionario Breve Termine]]</f>
        <v>310562079.13</v>
      </c>
      <c r="E2582" s="10">
        <f>D2581*BT[[#This Row],[Variazione percentuale]]</f>
        <v>-99721.00048397998</v>
      </c>
      <c r="F2582" s="11">
        <f>BT[[#This Row],[AUM]]-D2581</f>
        <v>-95243.25</v>
      </c>
      <c r="G2582" s="11">
        <f>BT[[#This Row],[∆ AUM]]-BT[[#This Row],[effetto mercato]]</f>
        <v>4477.7504839799803</v>
      </c>
    </row>
    <row r="2583" spans="1:7">
      <c r="A2583" s="4">
        <v>45761</v>
      </c>
      <c r="B2583">
        <v>0.1444</v>
      </c>
      <c r="C2583" s="6">
        <f>BT[[#This Row],[Variaz]]/100</f>
        <v>1.444E-3</v>
      </c>
      <c r="D2583" s="10">
        <f>AUM[[#This Row],[ Etica Obbligazionario Breve Termine]]</f>
        <v>306768460.51999998</v>
      </c>
      <c r="E2583" s="10">
        <f>D2582*BT[[#This Row],[Variazione percentuale]]</f>
        <v>448451.64226371999</v>
      </c>
      <c r="F2583" s="11">
        <f>BT[[#This Row],[AUM]]-D2582</f>
        <v>-3793618.6100000143</v>
      </c>
      <c r="G2583" s="11">
        <f>BT[[#This Row],[∆ AUM]]-BT[[#This Row],[effetto mercato]]</f>
        <v>-4242070.2522637341</v>
      </c>
    </row>
    <row r="2584" spans="1:7">
      <c r="A2584" s="4">
        <v>45762</v>
      </c>
      <c r="B2584">
        <v>-3.2000000000000001E-2</v>
      </c>
      <c r="C2584" s="6">
        <f>BT[[#This Row],[Variaz]]/100</f>
        <v>-3.2000000000000003E-4</v>
      </c>
      <c r="D2584" s="10">
        <f>AUM[[#This Row],[ Etica Obbligazionario Breve Termine]]</f>
        <v>306724128.37</v>
      </c>
      <c r="E2584" s="10">
        <f>D2583*BT[[#This Row],[Variazione percentuale]]</f>
        <v>-98165.907366400003</v>
      </c>
      <c r="F2584" s="11">
        <f>BT[[#This Row],[AUM]]-D2583</f>
        <v>-44332.149999976158</v>
      </c>
      <c r="G2584" s="11">
        <f>BT[[#This Row],[∆ AUM]]-BT[[#This Row],[effetto mercato]]</f>
        <v>53833.757366423844</v>
      </c>
    </row>
    <row r="2585" spans="1:7">
      <c r="A2585" s="4">
        <v>45763</v>
      </c>
      <c r="B2585">
        <v>6.4100000000000004E-2</v>
      </c>
      <c r="C2585" s="6">
        <f>BT[[#This Row],[Variaz]]/100</f>
        <v>6.4100000000000008E-4</v>
      </c>
      <c r="D2585" s="10">
        <f>AUM[[#This Row],[ Etica Obbligazionario Breve Termine]]</f>
        <v>306348970.98000002</v>
      </c>
      <c r="E2585" s="10">
        <f>D2584*BT[[#This Row],[Variazione percentuale]]</f>
        <v>196610.16628517004</v>
      </c>
      <c r="F2585" s="11">
        <f>BT[[#This Row],[AUM]]-D2584</f>
        <v>-375157.38999998569</v>
      </c>
      <c r="G2585" s="11">
        <f>BT[[#This Row],[∆ AUM]]-BT[[#This Row],[effetto mercato]]</f>
        <v>-571767.5562851557</v>
      </c>
    </row>
    <row r="2586" spans="1:7">
      <c r="A2586" s="4">
        <v>45764</v>
      </c>
      <c r="B2586">
        <v>9.6100000000000005E-2</v>
      </c>
      <c r="C2586" s="6">
        <f>BT[[#This Row],[Variaz]]/100</f>
        <v>9.6100000000000005E-4</v>
      </c>
      <c r="D2586" s="10">
        <f>AUM[[#This Row],[ Etica Obbligazionario Breve Termine]]</f>
        <v>306407134.27999997</v>
      </c>
      <c r="E2586" s="10">
        <f>D2585*BT[[#This Row],[Variazione percentuale]]</f>
        <v>294401.36111178005</v>
      </c>
      <c r="F2586" s="11">
        <f>BT[[#This Row],[AUM]]-D2585</f>
        <v>58163.299999952316</v>
      </c>
      <c r="G2586" s="11">
        <f>BT[[#This Row],[∆ AUM]]-BT[[#This Row],[effetto mercato]]</f>
        <v>-236238.06111182773</v>
      </c>
    </row>
    <row r="2587" spans="1:7">
      <c r="A2587" s="4">
        <v>45769</v>
      </c>
      <c r="B2587">
        <v>6.4000000000000001E-2</v>
      </c>
      <c r="C2587" s="6">
        <f>BT[[#This Row],[Variaz]]/100</f>
        <v>6.4000000000000005E-4</v>
      </c>
      <c r="D2587" s="10">
        <f>AUM[[#This Row],[ Etica Obbligazionario Breve Termine]]</f>
        <v>306164172.94</v>
      </c>
      <c r="E2587" s="10">
        <f>D2586*BT[[#This Row],[Variazione percentuale]]</f>
        <v>196100.56593919999</v>
      </c>
      <c r="F2587" s="11">
        <f>BT[[#This Row],[AUM]]-D2586</f>
        <v>-242961.33999997377</v>
      </c>
      <c r="G2587" s="11">
        <f>BT[[#This Row],[∆ AUM]]-BT[[#This Row],[effetto mercato]]</f>
        <v>-439061.90593917377</v>
      </c>
    </row>
    <row r="2588" spans="1:7">
      <c r="A2588" s="4">
        <v>45770</v>
      </c>
      <c r="B2588">
        <v>-7.9899999999999999E-2</v>
      </c>
      <c r="C2588" s="6">
        <f>BT[[#This Row],[Variaz]]/100</f>
        <v>-7.9900000000000001E-4</v>
      </c>
      <c r="D2588" s="10">
        <f>AUM[[#This Row],[ Etica Obbligazionario Breve Termine]]</f>
        <v>305318484.65999997</v>
      </c>
      <c r="E2588" s="10">
        <f>D2587*BT[[#This Row],[Variazione percentuale]]</f>
        <v>-244625.17417906001</v>
      </c>
      <c r="F2588" s="11">
        <f>BT[[#This Row],[AUM]]-D2587</f>
        <v>-845688.28000003099</v>
      </c>
      <c r="G2588" s="11">
        <f>BT[[#This Row],[∆ AUM]]-BT[[#This Row],[effetto mercato]]</f>
        <v>-601063.10582097096</v>
      </c>
    </row>
    <row r="2589" spans="1:7">
      <c r="A2589" s="4">
        <v>45771</v>
      </c>
      <c r="B2589">
        <v>0.128</v>
      </c>
      <c r="C2589" s="6">
        <f>BT[[#This Row],[Variaz]]/100</f>
        <v>1.2800000000000001E-3</v>
      </c>
      <c r="D2589" s="10">
        <f>AUM[[#This Row],[ Etica Obbligazionario Breve Termine]]</f>
        <v>305518601.07999998</v>
      </c>
      <c r="E2589" s="10">
        <f>D2588*BT[[#This Row],[Variazione percentuale]]</f>
        <v>390807.66036480002</v>
      </c>
      <c r="F2589" s="11">
        <f>BT[[#This Row],[AUM]]-D2588</f>
        <v>200116.42000001669</v>
      </c>
      <c r="G2589" s="11">
        <f>BT[[#This Row],[∆ AUM]]-BT[[#This Row],[effetto mercato]]</f>
        <v>-190691.24036478333</v>
      </c>
    </row>
    <row r="2590" spans="1:7">
      <c r="A2590" s="4">
        <v>45775</v>
      </c>
      <c r="B2590">
        <v>-6.3899999999999998E-2</v>
      </c>
      <c r="C2590" s="6">
        <f>BT[[#This Row],[Variaz]]/100</f>
        <v>-6.3900000000000003E-4</v>
      </c>
      <c r="D2590" s="10">
        <f>AUM[[#This Row],[ Etica Obbligazionario Breve Termine]]</f>
        <v>305025252.72000003</v>
      </c>
      <c r="E2590" s="10">
        <f>D2589*BT[[#This Row],[Variazione percentuale]]</f>
        <v>-195226.38609012001</v>
      </c>
      <c r="F2590" s="11">
        <f>BT[[#This Row],[AUM]]-D2589</f>
        <v>-493348.3599999547</v>
      </c>
      <c r="G2590" s="11">
        <f>BT[[#This Row],[∆ AUM]]-BT[[#This Row],[effetto mercato]]</f>
        <v>-298121.97390983469</v>
      </c>
    </row>
    <row r="2591" spans="1:7">
      <c r="A2591" s="4">
        <v>45776</v>
      </c>
      <c r="B2591">
        <v>0</v>
      </c>
      <c r="C2591" s="6">
        <f>BT[[#This Row],[Variaz]]/100</f>
        <v>0</v>
      </c>
      <c r="D2591" s="10">
        <f>AUM[[#This Row],[ Etica Obbligazionario Breve Termine]]</f>
        <v>305906004.24000001</v>
      </c>
      <c r="E2591" s="10">
        <f>D2590*BT[[#This Row],[Variazione percentuale]]</f>
        <v>0</v>
      </c>
      <c r="F2591" s="11">
        <f>BT[[#This Row],[AUM]]-D2590</f>
        <v>880751.51999998093</v>
      </c>
      <c r="G2591" s="11">
        <f>BT[[#This Row],[∆ AUM]]-BT[[#This Row],[effetto mercato]]</f>
        <v>880751.51999998093</v>
      </c>
    </row>
    <row r="2592" spans="1:7">
      <c r="A2592" s="4">
        <v>45777</v>
      </c>
      <c r="B2592">
        <v>7.9899999999999999E-2</v>
      </c>
      <c r="C2592" s="6">
        <f>BT[[#This Row],[Variaz]]/100</f>
        <v>7.9900000000000001E-4</v>
      </c>
      <c r="D2592" s="10">
        <f>AUM[[#This Row],[ Etica Obbligazionario Breve Termine]]</f>
        <v>306095870.38</v>
      </c>
      <c r="E2592" s="10">
        <f>D2591*BT[[#This Row],[Variazione percentuale]]</f>
        <v>244418.89738776002</v>
      </c>
      <c r="F2592" s="11">
        <f>BT[[#This Row],[AUM]]-D2591</f>
        <v>189866.13999998569</v>
      </c>
      <c r="G2592" s="11">
        <f>BT[[#This Row],[∆ AUM]]-BT[[#This Row],[effetto mercato]]</f>
        <v>-54552.757387774327</v>
      </c>
    </row>
    <row r="2593" spans="1:7">
      <c r="A2593" s="4">
        <v>45779</v>
      </c>
      <c r="B2593">
        <v>-9.5899999999999999E-2</v>
      </c>
      <c r="C2593" s="6">
        <f>BT[[#This Row],[Variaz]]/100</f>
        <v>-9.59E-4</v>
      </c>
      <c r="D2593" s="10">
        <f>AUM[[#This Row],[ Etica Obbligazionario Breve Termine]]</f>
        <v>305868249.07999998</v>
      </c>
      <c r="E2593" s="10">
        <f>D2592*BT[[#This Row],[Variazione percentuale]]</f>
        <v>-293545.93969441997</v>
      </c>
      <c r="F2593" s="11">
        <f>BT[[#This Row],[AUM]]-D2592</f>
        <v>-227621.30000001192</v>
      </c>
      <c r="G2593" s="11">
        <f>BT[[#This Row],[∆ AUM]]-BT[[#This Row],[effetto mercato]]</f>
        <v>65924.639694408048</v>
      </c>
    </row>
    <row r="2594" spans="1:7">
      <c r="A2594" s="4">
        <v>45782</v>
      </c>
      <c r="B2594">
        <v>4.8000000000000001E-2</v>
      </c>
      <c r="C2594" s="6">
        <f>BT[[#This Row],[Variaz]]/100</f>
        <v>4.8000000000000001E-4</v>
      </c>
      <c r="D2594" s="10">
        <f>AUM[[#This Row],[ Etica Obbligazionario Breve Termine]]</f>
        <v>306344036.94</v>
      </c>
      <c r="E2594" s="10">
        <f>D2593*BT[[#This Row],[Variazione percentuale]]</f>
        <v>146816.75955839999</v>
      </c>
      <c r="F2594" s="11">
        <f>BT[[#This Row],[AUM]]-D2593</f>
        <v>475787.86000001431</v>
      </c>
      <c r="G2594" s="11">
        <f>BT[[#This Row],[∆ AUM]]-BT[[#This Row],[effetto mercato]]</f>
        <v>328971.10044161428</v>
      </c>
    </row>
    <row r="2595" spans="1:7">
      <c r="A2595" s="4">
        <v>45783</v>
      </c>
      <c r="B2595">
        <v>0</v>
      </c>
      <c r="C2595" s="6">
        <f>BT[[#This Row],[Variaz]]/100</f>
        <v>0</v>
      </c>
      <c r="D2595" s="10">
        <f>AUM[[#This Row],[ Etica Obbligazionario Breve Termine]]</f>
        <v>306292734.48000002</v>
      </c>
      <c r="E2595" s="10">
        <f>D2594*BT[[#This Row],[Variazione percentuale]]</f>
        <v>0</v>
      </c>
      <c r="F2595" s="11">
        <f>BT[[#This Row],[AUM]]-D2594</f>
        <v>-51302.459999978542</v>
      </c>
      <c r="G2595" s="11">
        <f>BT[[#This Row],[∆ AUM]]-BT[[#This Row],[effetto mercato]]</f>
        <v>-51302.459999978542</v>
      </c>
    </row>
    <row r="2596" spans="1:7">
      <c r="A2596" s="4">
        <v>45784</v>
      </c>
      <c r="B2596">
        <v>6.3899999999999998E-2</v>
      </c>
      <c r="C2596" s="6">
        <f>BT[[#This Row],[Variaz]]/100</f>
        <v>6.3900000000000003E-4</v>
      </c>
      <c r="D2596" s="10">
        <f>AUM[[#This Row],[ Etica Obbligazionario Breve Termine]]</f>
        <v>306407706.39999998</v>
      </c>
      <c r="E2596" s="10">
        <f>D2595*BT[[#This Row],[Variazione percentuale]]</f>
        <v>195721.05733272003</v>
      </c>
      <c r="F2596" s="11">
        <f>BT[[#This Row],[AUM]]-D2595</f>
        <v>114971.91999995708</v>
      </c>
      <c r="G2596" s="11">
        <f>BT[[#This Row],[∆ AUM]]-BT[[#This Row],[effetto mercato]]</f>
        <v>-80749.137332762941</v>
      </c>
    </row>
    <row r="2597" spans="1:7">
      <c r="A2597" s="4">
        <v>45785</v>
      </c>
      <c r="B2597">
        <v>-4.7899999999999998E-2</v>
      </c>
      <c r="C2597" s="6">
        <f>BT[[#This Row],[Variaz]]/100</f>
        <v>-4.7899999999999999E-4</v>
      </c>
      <c r="D2597" s="10">
        <f>AUM[[#This Row],[ Etica Obbligazionario Breve Termine]]</f>
        <v>306003903.87</v>
      </c>
      <c r="E2597" s="10">
        <f>D2596*BT[[#This Row],[Variazione percentuale]]</f>
        <v>-146769.29136559999</v>
      </c>
      <c r="F2597" s="11">
        <f>BT[[#This Row],[AUM]]-D2596</f>
        <v>-403802.52999997139</v>
      </c>
      <c r="G2597" s="11">
        <f>BT[[#This Row],[∆ AUM]]-BT[[#This Row],[effetto mercato]]</f>
        <v>-257033.2386343714</v>
      </c>
    </row>
    <row r="2598" spans="1:7">
      <c r="A2598" s="4">
        <v>45786</v>
      </c>
      <c r="B2598">
        <v>-3.2000000000000001E-2</v>
      </c>
      <c r="C2598" s="6">
        <f>BT[[#This Row],[Variaz]]/100</f>
        <v>-3.2000000000000003E-4</v>
      </c>
      <c r="D2598" s="10">
        <f>AUM[[#This Row],[ Etica Obbligazionario Breve Termine]]</f>
        <v>306149137.19999999</v>
      </c>
      <c r="E2598" s="10">
        <f>D2597*BT[[#This Row],[Variazione percentuale]]</f>
        <v>-97921.249238400007</v>
      </c>
      <c r="F2598" s="11">
        <f>BT[[#This Row],[AUM]]-D2597</f>
        <v>145233.32999998331</v>
      </c>
      <c r="G2598" s="11">
        <f>BT[[#This Row],[∆ AUM]]-BT[[#This Row],[effetto mercato]]</f>
        <v>243154.57923838333</v>
      </c>
    </row>
    <row r="2599" spans="1:7">
      <c r="A2599" s="4">
        <v>45789</v>
      </c>
      <c r="B2599">
        <v>-0.15989999999999999</v>
      </c>
      <c r="C2599" s="6">
        <f>BT[[#This Row],[Variaz]]/100</f>
        <v>-1.5989999999999999E-3</v>
      </c>
      <c r="D2599" s="10">
        <f>AUM[[#This Row],[ Etica Obbligazionario Breve Termine]]</f>
        <v>305649560.53000003</v>
      </c>
      <c r="E2599" s="10">
        <f>D2598*BT[[#This Row],[Variazione percentuale]]</f>
        <v>-489532.47038279998</v>
      </c>
      <c r="F2599" s="11">
        <f>BT[[#This Row],[AUM]]-D2598</f>
        <v>-499576.66999995708</v>
      </c>
      <c r="G2599" s="11">
        <f>BT[[#This Row],[∆ AUM]]-BT[[#This Row],[effetto mercato]]</f>
        <v>-10044.199617157108</v>
      </c>
    </row>
    <row r="2600" spans="1:7">
      <c r="A2600" s="4">
        <v>45790</v>
      </c>
      <c r="B2600">
        <v>-1.6E-2</v>
      </c>
      <c r="C2600" s="6">
        <f>BT[[#This Row],[Variaz]]/100</f>
        <v>-1.6000000000000001E-4</v>
      </c>
      <c r="D2600" s="10">
        <f>AUM[[#This Row],[ Etica Obbligazionario Breve Termine]]</f>
        <v>305667115.08999997</v>
      </c>
      <c r="E2600" s="10">
        <f>D2599*BT[[#This Row],[Variazione percentuale]]</f>
        <v>-48903.929684800009</v>
      </c>
      <c r="F2600" s="11">
        <f>BT[[#This Row],[AUM]]-D2599</f>
        <v>17554.55999994278</v>
      </c>
      <c r="G2600" s="11">
        <f>BT[[#This Row],[∆ AUM]]-BT[[#This Row],[effetto mercato]]</f>
        <v>66458.489684742788</v>
      </c>
    </row>
    <row r="2601" spans="1:7">
      <c r="A2601" s="4">
        <v>45791</v>
      </c>
      <c r="B2601">
        <v>0</v>
      </c>
      <c r="C2601" s="6">
        <f>BT[[#This Row],[Variaz]]/100</f>
        <v>0</v>
      </c>
      <c r="D2601" s="10">
        <f>AUM[[#This Row],[ Etica Obbligazionario Breve Termine]]</f>
        <v>305828630.63999999</v>
      </c>
      <c r="E2601" s="10">
        <f>D2600*BT[[#This Row],[Variazione percentuale]]</f>
        <v>0</v>
      </c>
      <c r="F2601" s="11">
        <f>BT[[#This Row],[AUM]]-D2600</f>
        <v>161515.55000001192</v>
      </c>
      <c r="G2601" s="11">
        <f>BT[[#This Row],[∆ AUM]]-BT[[#This Row],[effetto mercato]]</f>
        <v>161515.55000001192</v>
      </c>
    </row>
    <row r="2602" spans="1:7">
      <c r="A2602" s="4">
        <v>45792</v>
      </c>
      <c r="B2602">
        <v>9.6100000000000005E-2</v>
      </c>
      <c r="C2602" s="6">
        <f>BT[[#This Row],[Variaz]]/100</f>
        <v>9.6100000000000005E-4</v>
      </c>
      <c r="D2602" s="10">
        <f>AUM[[#This Row],[ Etica Obbligazionario Breve Termine]]</f>
        <v>305240087.19</v>
      </c>
      <c r="E2602" s="10">
        <f>D2601*BT[[#This Row],[Variazione percentuale]]</f>
        <v>293901.31404504</v>
      </c>
      <c r="F2602" s="11">
        <f>BT[[#This Row],[AUM]]-D2601</f>
        <v>-588543.44999998808</v>
      </c>
      <c r="G2602" s="11">
        <f>BT[[#This Row],[∆ AUM]]-BT[[#This Row],[effetto mercato]]</f>
        <v>-882444.76404502802</v>
      </c>
    </row>
    <row r="2603" spans="1:7">
      <c r="A2603" s="4">
        <v>45793</v>
      </c>
      <c r="B2603">
        <v>4.8000000000000001E-2</v>
      </c>
      <c r="C2603" s="6">
        <f>BT[[#This Row],[Variaz]]/100</f>
        <v>4.8000000000000001E-4</v>
      </c>
      <c r="D2603" s="10">
        <f>AUM[[#This Row],[ Etica Obbligazionario Breve Termine]]</f>
        <v>305534575.51999998</v>
      </c>
      <c r="E2603" s="10">
        <f>D2602*BT[[#This Row],[Variazione percentuale]]</f>
        <v>146515.2418512</v>
      </c>
      <c r="F2603" s="11">
        <f>BT[[#This Row],[AUM]]-D2602</f>
        <v>294488.32999998331</v>
      </c>
      <c r="G2603" s="11">
        <f>BT[[#This Row],[∆ AUM]]-BT[[#This Row],[effetto mercato]]</f>
        <v>147973.08814878331</v>
      </c>
    </row>
    <row r="2604" spans="1:7">
      <c r="A2604" s="4">
        <v>45796</v>
      </c>
      <c r="B2604">
        <v>3.2000000000000001E-2</v>
      </c>
      <c r="C2604" s="6">
        <f>BT[[#This Row],[Variaz]]/100</f>
        <v>3.2000000000000003E-4</v>
      </c>
      <c r="D2604" s="10">
        <f>AUM[[#This Row],[ Etica Obbligazionario Breve Termine]]</f>
        <v>304572426.58999997</v>
      </c>
      <c r="E2604" s="10">
        <f>D2603*BT[[#This Row],[Variazione percentuale]]</f>
        <v>97771.0641664</v>
      </c>
      <c r="F2604" s="11">
        <f>BT[[#This Row],[AUM]]-D2603</f>
        <v>-962148.93000000715</v>
      </c>
      <c r="G2604" s="11">
        <f>BT[[#This Row],[∆ AUM]]-BT[[#This Row],[effetto mercato]]</f>
        <v>-1059919.9941664073</v>
      </c>
    </row>
    <row r="2605" spans="1:7">
      <c r="A2605" s="4">
        <v>45797</v>
      </c>
      <c r="B2605">
        <v>1.6E-2</v>
      </c>
      <c r="C2605" s="6">
        <f>BT[[#This Row],[Variaz]]/100</f>
        <v>1.6000000000000001E-4</v>
      </c>
      <c r="D2605" s="10">
        <f>AUM[[#This Row],[ Etica Obbligazionario Breve Termine]]</f>
        <v>304026949.09000003</v>
      </c>
      <c r="E2605" s="10">
        <f>D2604*BT[[#This Row],[Variazione percentuale]]</f>
        <v>48731.588254399998</v>
      </c>
      <c r="F2605" s="11">
        <f>BT[[#This Row],[AUM]]-D2604</f>
        <v>-545477.4999999404</v>
      </c>
      <c r="G2605" s="11">
        <f>BT[[#This Row],[∆ AUM]]-BT[[#This Row],[effetto mercato]]</f>
        <v>-594209.08825434034</v>
      </c>
    </row>
    <row r="2606" spans="1:7">
      <c r="A2606" s="4">
        <v>45798</v>
      </c>
      <c r="B2606">
        <v>-4.8000000000000001E-2</v>
      </c>
      <c r="C2606" s="6">
        <f>BT[[#This Row],[Variaz]]/100</f>
        <v>-4.8000000000000001E-4</v>
      </c>
      <c r="D2606" s="10">
        <f>AUM[[#This Row],[ Etica Obbligazionario Breve Termine]]</f>
        <v>303138047.98000002</v>
      </c>
      <c r="E2606" s="10">
        <f>D2605*BT[[#This Row],[Variazione percentuale]]</f>
        <v>-145932.93556320001</v>
      </c>
      <c r="F2606" s="11">
        <f>BT[[#This Row],[AUM]]-D2605</f>
        <v>-888901.11000001431</v>
      </c>
      <c r="G2606" s="11">
        <f>BT[[#This Row],[∆ AUM]]-BT[[#This Row],[effetto mercato]]</f>
        <v>-742968.17443681427</v>
      </c>
    </row>
    <row r="2607" spans="1:7">
      <c r="A2607" s="4">
        <v>45799</v>
      </c>
      <c r="B2607">
        <v>3.2000000000000001E-2</v>
      </c>
      <c r="C2607" s="6">
        <f>BT[[#This Row],[Variaz]]/100</f>
        <v>3.2000000000000003E-4</v>
      </c>
      <c r="D2607" s="10">
        <f>AUM[[#This Row],[ Etica Obbligazionario Breve Termine]]</f>
        <v>302878787.51999998</v>
      </c>
      <c r="E2607" s="10">
        <f>D2606*BT[[#This Row],[Variazione percentuale]]</f>
        <v>97004.175353600018</v>
      </c>
      <c r="F2607" s="11">
        <f>BT[[#This Row],[AUM]]-D2606</f>
        <v>-259260.46000003815</v>
      </c>
      <c r="G2607" s="11">
        <f>BT[[#This Row],[∆ AUM]]-BT[[#This Row],[effetto mercato]]</f>
        <v>-356264.63535363815</v>
      </c>
    </row>
    <row r="2608" spans="1:7">
      <c r="A2608" s="4">
        <v>45800</v>
      </c>
      <c r="B2608">
        <v>9.5899999999999999E-2</v>
      </c>
      <c r="C2608" s="6">
        <f>BT[[#This Row],[Variaz]]/100</f>
        <v>9.59E-4</v>
      </c>
      <c r="D2608" s="10">
        <f>AUM[[#This Row],[ Etica Obbligazionario Breve Termine]]</f>
        <v>302485808.75</v>
      </c>
      <c r="E2608" s="10">
        <f>D2607*BT[[#This Row],[Variazione percentuale]]</f>
        <v>290460.75723167998</v>
      </c>
      <c r="F2608" s="11">
        <f>BT[[#This Row],[AUM]]-D2607</f>
        <v>-392978.76999998093</v>
      </c>
      <c r="G2608" s="11">
        <f>BT[[#This Row],[∆ AUM]]-BT[[#This Row],[effetto mercato]]</f>
        <v>-683439.5272316609</v>
      </c>
    </row>
    <row r="2609" spans="1:7">
      <c r="A2609" s="4">
        <v>45803</v>
      </c>
      <c r="B2609">
        <v>0</v>
      </c>
      <c r="C2609" s="6">
        <f>BT[[#This Row],[Variaz]]/100</f>
        <v>0</v>
      </c>
      <c r="D2609" s="10">
        <f>AUM[[#This Row],[ Etica Obbligazionario Breve Termine]]</f>
        <v>302345331.05000001</v>
      </c>
      <c r="E2609" s="10">
        <f>D2608*BT[[#This Row],[Variazione percentuale]]</f>
        <v>0</v>
      </c>
      <c r="F2609" s="11">
        <f>BT[[#This Row],[AUM]]-D2608</f>
        <v>-140477.69999998808</v>
      </c>
      <c r="G2609" s="11">
        <f>BT[[#This Row],[∆ AUM]]-BT[[#This Row],[effetto mercato]]</f>
        <v>-140477.69999998808</v>
      </c>
    </row>
    <row r="2610" spans="1:7">
      <c r="A2610" s="4">
        <v>45804</v>
      </c>
      <c r="B2610">
        <v>1.6E-2</v>
      </c>
      <c r="C2610" s="6">
        <f>BT[[#This Row],[Variaz]]/100</f>
        <v>1.6000000000000001E-4</v>
      </c>
      <c r="D2610" s="10">
        <f>AUM[[#This Row],[ Etica Obbligazionario Breve Termine]]</f>
        <v>302852583.88</v>
      </c>
      <c r="E2610" s="10">
        <f>D2609*BT[[#This Row],[Variazione percentuale]]</f>
        <v>48375.252968000008</v>
      </c>
      <c r="F2610" s="11">
        <f>BT[[#This Row],[AUM]]-D2609</f>
        <v>507252.82999998331</v>
      </c>
      <c r="G2610" s="11">
        <f>BT[[#This Row],[∆ AUM]]-BT[[#This Row],[effetto mercato]]</f>
        <v>458877.5770319833</v>
      </c>
    </row>
    <row r="2611" spans="1:7">
      <c r="A2611" s="4">
        <v>45805</v>
      </c>
      <c r="B2611">
        <v>0</v>
      </c>
      <c r="C2611" s="6">
        <f>BT[[#This Row],[Variaz]]/100</f>
        <v>0</v>
      </c>
      <c r="D2611" s="10">
        <f>AUM[[#This Row],[ Etica Obbligazionario Breve Termine]]</f>
        <v>302898119.13999999</v>
      </c>
      <c r="E2611" s="10">
        <f>D2610*BT[[#This Row],[Variazione percentuale]]</f>
        <v>0</v>
      </c>
      <c r="F2611" s="11">
        <f>BT[[#This Row],[AUM]]-D2610</f>
        <v>45535.259999990463</v>
      </c>
      <c r="G2611" s="11">
        <f>BT[[#This Row],[∆ AUM]]-BT[[#This Row],[effetto mercato]]</f>
        <v>45535.259999990463</v>
      </c>
    </row>
    <row r="2612" spans="1:7">
      <c r="A2612" s="4">
        <v>45806</v>
      </c>
      <c r="B2612">
        <v>6.3899999999999998E-2</v>
      </c>
      <c r="C2612" s="6">
        <f>BT[[#This Row],[Variaz]]/100</f>
        <v>6.3900000000000003E-4</v>
      </c>
      <c r="D2612" s="10">
        <f>AUM[[#This Row],[ Etica Obbligazionario Breve Termine]]</f>
        <v>302856365.55000001</v>
      </c>
      <c r="E2612" s="10">
        <f>D2611*BT[[#This Row],[Variazione percentuale]]</f>
        <v>193551.89813046</v>
      </c>
      <c r="F2612" s="11">
        <f>BT[[#This Row],[AUM]]-D2611</f>
        <v>-41753.589999973774</v>
      </c>
      <c r="G2612" s="11">
        <f>BT[[#This Row],[∆ AUM]]-BT[[#This Row],[effetto mercato]]</f>
        <v>-235305.48813043378</v>
      </c>
    </row>
    <row r="2613" spans="1:7">
      <c r="A2613" s="4">
        <v>45807</v>
      </c>
      <c r="B2613">
        <v>1.6E-2</v>
      </c>
      <c r="C2613" s="6">
        <f>BT[[#This Row],[Variaz]]/100</f>
        <v>1.6000000000000001E-4</v>
      </c>
      <c r="D2613" s="10">
        <f>AUM[[#This Row],[ Etica Obbligazionario Breve Termine]]</f>
        <v>303130696.20000005</v>
      </c>
      <c r="E2613" s="10">
        <f>D2612*BT[[#This Row],[Variazione percentuale]]</f>
        <v>48457.018488000009</v>
      </c>
      <c r="F2613" s="11">
        <f>BT[[#This Row],[AUM]]-D2612</f>
        <v>274330.65000003576</v>
      </c>
      <c r="G2613" s="11">
        <f>BT[[#This Row],[∆ AUM]]-BT[[#This Row],[effetto mercato]]</f>
        <v>225873.63151203576</v>
      </c>
    </row>
    <row r="2614" spans="1:7">
      <c r="A2614" s="4">
        <v>45811</v>
      </c>
      <c r="B2614">
        <v>1.6E-2</v>
      </c>
      <c r="C2614" s="6">
        <f>BT[[#This Row],[Variaz]]/100</f>
        <v>1.6000000000000001E-4</v>
      </c>
      <c r="D2614" s="10">
        <f>AUM[[#This Row],[ Etica Obbligazionario Breve Termine]]</f>
        <v>303028944.08000004</v>
      </c>
      <c r="E2614" s="10">
        <f>D2613*BT[[#This Row],[Variazione percentuale]]</f>
        <v>48500.911392000009</v>
      </c>
      <c r="F2614" s="11">
        <f>BT[[#This Row],[AUM]]-D2613</f>
        <v>-101752.12000000477</v>
      </c>
      <c r="G2614" s="11">
        <f>BT[[#This Row],[∆ AUM]]-BT[[#This Row],[effetto mercato]]</f>
        <v>-150253.03139200478</v>
      </c>
    </row>
    <row r="2615" spans="1:7">
      <c r="A2615" s="4">
        <v>45812</v>
      </c>
      <c r="B2615">
        <v>-1.6E-2</v>
      </c>
      <c r="C2615" s="6">
        <f>BT[[#This Row],[Variaz]]/100</f>
        <v>-1.6000000000000001E-4</v>
      </c>
      <c r="D2615" s="10">
        <f>AUM[[#This Row],[ Etica Obbligazionario Breve Termine]]</f>
        <v>304101922.74000001</v>
      </c>
      <c r="E2615" s="10">
        <f>D2614*BT[[#This Row],[Variazione percentuale]]</f>
        <v>-48484.63105280001</v>
      </c>
      <c r="F2615" s="11">
        <f>BT[[#This Row],[AUM]]-D2614</f>
        <v>1072978.6599999666</v>
      </c>
      <c r="G2615" s="11">
        <f>BT[[#This Row],[∆ AUM]]-BT[[#This Row],[effetto mercato]]</f>
        <v>1121463.2910527666</v>
      </c>
    </row>
    <row r="2616" spans="1:7">
      <c r="A2616" s="4">
        <v>45813</v>
      </c>
      <c r="B2616">
        <v>-9.5699999999999993E-2</v>
      </c>
      <c r="C2616" s="6">
        <f>BT[[#This Row],[Variaz]]/100</f>
        <v>-9.5699999999999995E-4</v>
      </c>
      <c r="D2616" s="10">
        <f>AUM[[#This Row],[ Etica Obbligazionario Breve Termine]]</f>
        <v>304119352.99000001</v>
      </c>
      <c r="E2616" s="10">
        <f>D2615*BT[[#This Row],[Variazione percentuale]]</f>
        <v>-291025.54006218002</v>
      </c>
      <c r="F2616" s="11">
        <f>BT[[#This Row],[AUM]]-D2615</f>
        <v>17430.25</v>
      </c>
      <c r="G2616" s="11">
        <f>BT[[#This Row],[∆ AUM]]-BT[[#This Row],[effetto mercato]]</f>
        <v>308455.79006218002</v>
      </c>
    </row>
    <row r="2617" spans="1:7">
      <c r="A2617" s="4">
        <v>45814</v>
      </c>
      <c r="B2617">
        <v>1.6E-2</v>
      </c>
      <c r="C2617" s="6">
        <f>BT[[#This Row],[Variaz]]/100</f>
        <v>1.6000000000000001E-4</v>
      </c>
      <c r="D2617" s="10">
        <f>AUM[[#This Row],[ Etica Obbligazionario Breve Termine]]</f>
        <v>304295943.20999998</v>
      </c>
      <c r="E2617" s="10">
        <f>D2616*BT[[#This Row],[Variazione percentuale]]</f>
        <v>48659.096478400003</v>
      </c>
      <c r="F2617" s="11">
        <f>BT[[#This Row],[AUM]]-D2616</f>
        <v>176590.21999996901</v>
      </c>
      <c r="G2617" s="11">
        <f>BT[[#This Row],[∆ AUM]]-BT[[#This Row],[effetto mercato]]</f>
        <v>127931.12352156901</v>
      </c>
    </row>
    <row r="2618" spans="1:7">
      <c r="A2618" s="4">
        <v>45817</v>
      </c>
      <c r="B2618">
        <v>1.6E-2</v>
      </c>
      <c r="C2618" s="6">
        <f>BT[[#This Row],[Variaz]]/100</f>
        <v>1.6000000000000001E-4</v>
      </c>
      <c r="D2618" s="10">
        <f>AUM[[#This Row],[ Etica Obbligazionario Breve Termine]]</f>
        <v>304199277.18000001</v>
      </c>
      <c r="E2618" s="10">
        <f>D2617*BT[[#This Row],[Variazione percentuale]]</f>
        <v>48687.350913599999</v>
      </c>
      <c r="F2618" s="11">
        <f>BT[[#This Row],[AUM]]-D2617</f>
        <v>-96666.02999997139</v>
      </c>
      <c r="G2618" s="11">
        <f>BT[[#This Row],[∆ AUM]]-BT[[#This Row],[effetto mercato]]</f>
        <v>-145353.3809135714</v>
      </c>
    </row>
    <row r="2619" spans="1:7">
      <c r="A2619" s="4">
        <v>45818</v>
      </c>
      <c r="B2619">
        <v>4.7899999999999998E-2</v>
      </c>
      <c r="C2619" s="6">
        <f>BT[[#This Row],[Variaz]]/100</f>
        <v>4.7899999999999999E-4</v>
      </c>
      <c r="D2619" s="10">
        <f>AUM[[#This Row],[ Etica Obbligazionario Breve Termine]]</f>
        <v>304386282.85000002</v>
      </c>
      <c r="E2619" s="10">
        <f>D2618*BT[[#This Row],[Variazione percentuale]]</f>
        <v>145711.45376922001</v>
      </c>
      <c r="F2619" s="11">
        <f>BT[[#This Row],[AUM]]-D2618</f>
        <v>187005.67000001669</v>
      </c>
      <c r="G2619" s="11">
        <f>BT[[#This Row],[∆ AUM]]-BT[[#This Row],[effetto mercato]]</f>
        <v>41294.216230796679</v>
      </c>
    </row>
    <row r="2620" spans="1:7">
      <c r="A2620" s="4">
        <v>45819</v>
      </c>
      <c r="B2620">
        <v>0</v>
      </c>
      <c r="C2620" s="6">
        <f>BT[[#This Row],[Variaz]]/100</f>
        <v>0</v>
      </c>
      <c r="D2620" s="10">
        <f>AUM[[#This Row],[ Etica Obbligazionario Breve Termine]]</f>
        <v>304162167.12</v>
      </c>
      <c r="E2620" s="10">
        <f>D2619*BT[[#This Row],[Variazione percentuale]]</f>
        <v>0</v>
      </c>
      <c r="F2620" s="11">
        <f>BT[[#This Row],[AUM]]-D2619</f>
        <v>-224115.73000001907</v>
      </c>
      <c r="G2620" s="11">
        <f>BT[[#This Row],[∆ AUM]]-BT[[#This Row],[effetto mercato]]</f>
        <v>-224115.73000001907</v>
      </c>
    </row>
    <row r="2621" spans="1:7">
      <c r="A2621" s="4">
        <v>45820</v>
      </c>
      <c r="B2621">
        <v>3.1899999999999998E-2</v>
      </c>
      <c r="C2621" s="6">
        <f>BT[[#This Row],[Variaz]]/100</f>
        <v>3.19E-4</v>
      </c>
      <c r="D2621" s="10">
        <f>AUM[[#This Row],[ Etica Obbligazionario Breve Termine]]</f>
        <v>304160786.88</v>
      </c>
      <c r="E2621" s="10">
        <f>D2620*BT[[#This Row],[Variazione percentuale]]</f>
        <v>97027.731311280004</v>
      </c>
      <c r="F2621" s="11">
        <f>BT[[#This Row],[AUM]]-D2620</f>
        <v>-1380.2400000095367</v>
      </c>
      <c r="G2621" s="11">
        <f>BT[[#This Row],[∆ AUM]]-BT[[#This Row],[effetto mercato]]</f>
        <v>-98407.971311289541</v>
      </c>
    </row>
    <row r="2622" spans="1:7">
      <c r="A2622" s="4">
        <v>45821</v>
      </c>
      <c r="B2622">
        <v>-7.9799999999999996E-2</v>
      </c>
      <c r="C2622" s="6">
        <f>BT[[#This Row],[Variaz]]/100</f>
        <v>-7.9799999999999999E-4</v>
      </c>
      <c r="D2622" s="10">
        <f>AUM[[#This Row],[ Etica Obbligazionario Breve Termine]]</f>
        <v>303375531.68000001</v>
      </c>
      <c r="E2622" s="10">
        <f>D2621*BT[[#This Row],[Variazione percentuale]]</f>
        <v>-242720.30793024</v>
      </c>
      <c r="F2622" s="11">
        <f>BT[[#This Row],[AUM]]-D2621</f>
        <v>-785255.19999998808</v>
      </c>
      <c r="G2622" s="11">
        <f>BT[[#This Row],[∆ AUM]]-BT[[#This Row],[effetto mercato]]</f>
        <v>-542534.89206974814</v>
      </c>
    </row>
    <row r="2623" spans="1:7">
      <c r="A2623" s="4">
        <v>45824</v>
      </c>
      <c r="B2623">
        <v>4.7899999999999998E-2</v>
      </c>
      <c r="C2623" s="6">
        <f>BT[[#This Row],[Variaz]]/100</f>
        <v>4.7899999999999999E-4</v>
      </c>
      <c r="D2623" s="10">
        <f>AUM[[#This Row],[ Etica Obbligazionario Breve Termine]]</f>
        <v>303362091.78000003</v>
      </c>
      <c r="E2623" s="10">
        <f>D2622*BT[[#This Row],[Variazione percentuale]]</f>
        <v>145316.87967472</v>
      </c>
      <c r="F2623" s="11">
        <f>BT[[#This Row],[AUM]]-D2622</f>
        <v>-13439.899999976158</v>
      </c>
      <c r="G2623" s="11">
        <f>BT[[#This Row],[∆ AUM]]-BT[[#This Row],[effetto mercato]]</f>
        <v>-158756.77967469615</v>
      </c>
    </row>
    <row r="2624" spans="1:7">
      <c r="A2624" s="4">
        <v>45825</v>
      </c>
      <c r="B2624">
        <v>-4.7899999999999998E-2</v>
      </c>
      <c r="C2624" s="6">
        <f>BT[[#This Row],[Variaz]]/100</f>
        <v>-4.7899999999999999E-4</v>
      </c>
      <c r="D2624" s="10">
        <f>AUM[[#This Row],[ Etica Obbligazionario Breve Termine]]</f>
        <v>303313224.06</v>
      </c>
      <c r="E2624" s="10">
        <f>D2623*BT[[#This Row],[Variazione percentuale]]</f>
        <v>-145310.44196262001</v>
      </c>
      <c r="F2624" s="11">
        <f>BT[[#This Row],[AUM]]-D2623</f>
        <v>-48867.72000002861</v>
      </c>
      <c r="G2624" s="11">
        <f>BT[[#This Row],[∆ AUM]]-BT[[#This Row],[effetto mercato]]</f>
        <v>96442.7219625914</v>
      </c>
    </row>
    <row r="2625" spans="1:7">
      <c r="A2625" s="4">
        <v>45826</v>
      </c>
      <c r="B2625">
        <v>4.7899999999999998E-2</v>
      </c>
      <c r="C2625" s="6">
        <f>BT[[#This Row],[Variaz]]/100</f>
        <v>4.7899999999999999E-4</v>
      </c>
      <c r="D2625" s="10">
        <f>AUM[[#This Row],[ Etica Obbligazionario Breve Termine]]</f>
        <v>302156223.82999998</v>
      </c>
      <c r="E2625" s="10">
        <f>D2624*BT[[#This Row],[Variazione percentuale]]</f>
        <v>145287.03432474</v>
      </c>
      <c r="F2625" s="11">
        <f>BT[[#This Row],[AUM]]-D2624</f>
        <v>-1157000.2300000191</v>
      </c>
      <c r="G2625" s="11">
        <f>BT[[#This Row],[∆ AUM]]-BT[[#This Row],[effetto mercato]]</f>
        <v>-1302287.2643247591</v>
      </c>
    </row>
    <row r="2626" spans="1:7">
      <c r="A2626" s="4">
        <v>45827</v>
      </c>
      <c r="B2626">
        <v>-3.1899999999999998E-2</v>
      </c>
      <c r="C2626" s="6">
        <f>BT[[#This Row],[Variaz]]/100</f>
        <v>-3.19E-4</v>
      </c>
      <c r="D2626" s="10">
        <f>AUM[[#This Row],[ Etica Obbligazionario Breve Termine]]</f>
        <v>302205111.09999996</v>
      </c>
      <c r="E2626" s="10">
        <f>D2625*BT[[#This Row],[Variazione percentuale]]</f>
        <v>-96387.835401769989</v>
      </c>
      <c r="F2626" s="11">
        <f>BT[[#This Row],[AUM]]-D2625</f>
        <v>48887.269999980927</v>
      </c>
      <c r="G2626" s="11">
        <f>BT[[#This Row],[∆ AUM]]-BT[[#This Row],[effetto mercato]]</f>
        <v>145275.10540175092</v>
      </c>
    </row>
    <row r="2627" spans="1:7">
      <c r="A2627" s="4">
        <v>45828</v>
      </c>
      <c r="B2627">
        <v>1.6E-2</v>
      </c>
      <c r="C2627" s="6">
        <f>BT[[#This Row],[Variaz]]/100</f>
        <v>1.6000000000000001E-4</v>
      </c>
      <c r="D2627" s="10">
        <f>AUM[[#This Row],[ Etica Obbligazionario Breve Termine]]</f>
        <v>302439036.03999996</v>
      </c>
      <c r="E2627" s="10">
        <f>D2626*BT[[#This Row],[Variazione percentuale]]</f>
        <v>48352.817775999996</v>
      </c>
      <c r="F2627" s="11">
        <f>BT[[#This Row],[AUM]]-D2626</f>
        <v>233924.93999999762</v>
      </c>
      <c r="G2627" s="11">
        <f>BT[[#This Row],[∆ AUM]]-BT[[#This Row],[effetto mercato]]</f>
        <v>185572.12222399761</v>
      </c>
    </row>
    <row r="2628" spans="1:7">
      <c r="A2628" s="4">
        <v>45831</v>
      </c>
      <c r="B2628">
        <v>3.1899999999999998E-2</v>
      </c>
      <c r="C2628" s="6">
        <f>BT[[#This Row],[Variaz]]/100</f>
        <v>3.19E-4</v>
      </c>
      <c r="D2628" s="10">
        <f>AUM[[#This Row],[ Etica Obbligazionario Breve Termine]]</f>
        <v>302573969.69</v>
      </c>
      <c r="E2628" s="10">
        <f>D2627*BT[[#This Row],[Variazione percentuale]]</f>
        <v>96478.052496759992</v>
      </c>
      <c r="F2628" s="11">
        <f>BT[[#This Row],[AUM]]-D2627</f>
        <v>134933.65000003576</v>
      </c>
      <c r="G2628" s="11">
        <f>BT[[#This Row],[∆ AUM]]-BT[[#This Row],[effetto mercato]]</f>
        <v>38455.597503275771</v>
      </c>
    </row>
    <row r="2629" spans="1:7">
      <c r="A2629" s="4">
        <v>45832</v>
      </c>
      <c r="B2629">
        <v>3.1899999999999998E-2</v>
      </c>
      <c r="C2629" s="6">
        <f>BT[[#This Row],[Variaz]]/100</f>
        <v>3.19E-4</v>
      </c>
      <c r="D2629" s="10">
        <f>AUM[[#This Row],[ Etica Obbligazionario Breve Termine]]</f>
        <v>302439239.29000002</v>
      </c>
      <c r="E2629" s="10">
        <f>D2628*BT[[#This Row],[Variazione percentuale]]</f>
        <v>96521.096331110006</v>
      </c>
      <c r="F2629" s="11">
        <f>BT[[#This Row],[AUM]]-D2628</f>
        <v>-134730.39999997616</v>
      </c>
      <c r="G2629" s="11">
        <f>BT[[#This Row],[∆ AUM]]-BT[[#This Row],[effetto mercato]]</f>
        <v>-231251.49633108615</v>
      </c>
    </row>
    <row r="2630" spans="1:7">
      <c r="A2630" s="4">
        <v>45833</v>
      </c>
      <c r="B2630">
        <v>0</v>
      </c>
      <c r="C2630" s="6">
        <f>BT[[#This Row],[Variaz]]/100</f>
        <v>0</v>
      </c>
      <c r="D2630" s="10">
        <f>AUM[[#This Row],[ Etica Obbligazionario Breve Termine]]</f>
        <v>302537018.14999998</v>
      </c>
      <c r="E2630" s="10">
        <f>D2629*BT[[#This Row],[Variazione percentuale]]</f>
        <v>0</v>
      </c>
      <c r="F2630" s="11">
        <f>BT[[#This Row],[AUM]]-D2629</f>
        <v>97778.8599999547</v>
      </c>
      <c r="G2630" s="11">
        <f>BT[[#This Row],[∆ AUM]]-BT[[#This Row],[effetto mercato]]</f>
        <v>97778.8599999547</v>
      </c>
    </row>
    <row r="2631" spans="1:7">
      <c r="A2631" s="4">
        <v>45834</v>
      </c>
      <c r="B2631">
        <v>4.7899999999999998E-2</v>
      </c>
      <c r="C2631" s="6">
        <f>BT[[#This Row],[Variaz]]/100</f>
        <v>4.7899999999999999E-4</v>
      </c>
      <c r="D2631" s="10">
        <f>AUM[[#This Row],[ Etica Obbligazionario Breve Termine]]</f>
        <v>302807654.73000002</v>
      </c>
      <c r="E2631" s="10">
        <f>D2630*BT[[#This Row],[Variazione percentuale]]</f>
        <v>144915.23169384999</v>
      </c>
      <c r="F2631" s="11">
        <f>BT[[#This Row],[AUM]]-D2630</f>
        <v>270636.58000004292</v>
      </c>
      <c r="G2631" s="11">
        <f>BT[[#This Row],[∆ AUM]]-BT[[#This Row],[effetto mercato]]</f>
        <v>125721.34830619293</v>
      </c>
    </row>
    <row r="2632" spans="1:7">
      <c r="A2632" s="4">
        <v>45835</v>
      </c>
      <c r="B2632">
        <v>-4.7800000000000002E-2</v>
      </c>
      <c r="C2632" s="6">
        <f>BT[[#This Row],[Variaz]]/100</f>
        <v>-4.7800000000000002E-4</v>
      </c>
      <c r="D2632" s="10">
        <f>AUM[[#This Row],[ Etica Obbligazionario Breve Termine]]</f>
        <v>302660675.41000003</v>
      </c>
      <c r="E2632" s="10">
        <f>D2631*BT[[#This Row],[Variazione percentuale]]</f>
        <v>-144742.05896094002</v>
      </c>
      <c r="F2632" s="11">
        <f>BT[[#This Row],[AUM]]-D2631</f>
        <v>-146979.31999999285</v>
      </c>
      <c r="G2632" s="11">
        <f>BT[[#This Row],[∆ AUM]]-BT[[#This Row],[effetto mercato]]</f>
        <v>-2237.261039052828</v>
      </c>
    </row>
    <row r="2633" spans="1:7">
      <c r="A2633" s="4">
        <v>45838</v>
      </c>
      <c r="B2633">
        <v>1.6E-2</v>
      </c>
      <c r="C2633" s="6">
        <f>BT[[#This Row],[Variaz]]/100</f>
        <v>1.6000000000000001E-4</v>
      </c>
      <c r="D2633" s="10">
        <f>AUM[[#This Row],[ Etica Obbligazionario Breve Termine]]</f>
        <v>303163391.72000003</v>
      </c>
      <c r="E2633" s="10">
        <f>D2632*BT[[#This Row],[Variazione percentuale]]</f>
        <v>48425.708065600011</v>
      </c>
      <c r="F2633" s="11">
        <f>BT[[#This Row],[AUM]]-D2632</f>
        <v>502716.31000000238</v>
      </c>
      <c r="G2633" s="11">
        <f>BT[[#This Row],[∆ AUM]]-BT[[#This Row],[effetto mercato]]</f>
        <v>454290.60193440237</v>
      </c>
    </row>
    <row r="2634" spans="1:7">
      <c r="A2634" s="4">
        <v>45839</v>
      </c>
      <c r="B2634">
        <v>3.1899999999999998E-2</v>
      </c>
      <c r="C2634" s="6">
        <f>BT[[#This Row],[Variaz]]/100</f>
        <v>3.19E-4</v>
      </c>
      <c r="D2634" s="10">
        <f>AUM[[#This Row],[ Etica Obbligazionario Breve Termine]]</f>
        <v>303309736.57999998</v>
      </c>
      <c r="E2634" s="10">
        <f>D2633*BT[[#This Row],[Variazione percentuale]]</f>
        <v>96709.121958680014</v>
      </c>
      <c r="F2634" s="11">
        <f>BT[[#This Row],[AUM]]-D2633</f>
        <v>146344.8599999547</v>
      </c>
      <c r="G2634" s="11">
        <f>BT[[#This Row],[∆ AUM]]-BT[[#This Row],[effetto mercato]]</f>
        <v>49635.738041274686</v>
      </c>
    </row>
    <row r="2635" spans="1:7">
      <c r="A2635" s="4">
        <v>45840</v>
      </c>
      <c r="B2635">
        <v>-4.7800000000000002E-2</v>
      </c>
      <c r="C2635" s="6">
        <f>BT[[#This Row],[Variaz]]/100</f>
        <v>-4.7800000000000002E-4</v>
      </c>
      <c r="D2635" s="10">
        <f>AUM[[#This Row],[ Etica Obbligazionario Breve Termine]]</f>
        <v>302998049.19999999</v>
      </c>
      <c r="E2635" s="10">
        <f>D2634*BT[[#This Row],[Variazione percentuale]]</f>
        <v>-144982.05408524</v>
      </c>
      <c r="F2635" s="11">
        <f>BT[[#This Row],[AUM]]-D2634</f>
        <v>-311687.37999999523</v>
      </c>
      <c r="G2635" s="11">
        <f>BT[[#This Row],[∆ AUM]]-BT[[#This Row],[effetto mercato]]</f>
        <v>-166705.32591475523</v>
      </c>
    </row>
    <row r="2636" spans="1:7">
      <c r="A2636" s="4">
        <v>45841</v>
      </c>
      <c r="B2636">
        <v>6.3799999999999996E-2</v>
      </c>
      <c r="C2636" s="6">
        <f>BT[[#This Row],[Variaz]]/100</f>
        <v>6.38E-4</v>
      </c>
      <c r="D2636" s="10">
        <f>AUM[[#This Row],[ Etica Obbligazionario Breve Termine]]</f>
        <v>302941053.02999997</v>
      </c>
      <c r="E2636" s="10">
        <f>D2635*BT[[#This Row],[Variazione percentuale]]</f>
        <v>193312.7553896</v>
      </c>
      <c r="F2636" s="11">
        <f>BT[[#This Row],[AUM]]-D2635</f>
        <v>-56996.170000016689</v>
      </c>
      <c r="G2636" s="11">
        <f>BT[[#This Row],[∆ AUM]]-BT[[#This Row],[effetto mercato]]</f>
        <v>-250308.92538961669</v>
      </c>
    </row>
    <row r="2637" spans="1:7">
      <c r="A2637" s="4">
        <v>45842</v>
      </c>
      <c r="B2637">
        <v>3.1899999999999998E-2</v>
      </c>
      <c r="C2637" s="6">
        <f>BT[[#This Row],[Variaz]]/100</f>
        <v>3.19E-4</v>
      </c>
      <c r="D2637" s="10">
        <f>AUM[[#This Row],[ Etica Obbligazionario Breve Termine]]</f>
        <v>303002100.58000004</v>
      </c>
      <c r="E2637" s="10">
        <f>D2636*BT[[#This Row],[Variazione percentuale]]</f>
        <v>96638.195916569995</v>
      </c>
      <c r="F2637" s="11">
        <f>BT[[#This Row],[AUM]]-D2636</f>
        <v>61047.550000071526</v>
      </c>
      <c r="G2637" s="11">
        <f>BT[[#This Row],[∆ AUM]]-BT[[#This Row],[effetto mercato]]</f>
        <v>-35590.64591649847</v>
      </c>
    </row>
    <row r="2638" spans="1:7">
      <c r="A2638" s="4">
        <v>45845</v>
      </c>
      <c r="B2638">
        <v>-3.1899999999999998E-2</v>
      </c>
      <c r="C2638" s="6">
        <f>BT[[#This Row],[Variaz]]/100</f>
        <v>-3.19E-4</v>
      </c>
      <c r="D2638" s="10">
        <f>AUM[[#This Row],[ Etica Obbligazionario Breve Termine]]</f>
        <v>302928022.83000004</v>
      </c>
      <c r="E2638" s="10">
        <f>D2637*BT[[#This Row],[Variazione percentuale]]</f>
        <v>-96657.670085020014</v>
      </c>
      <c r="F2638" s="11">
        <f>BT[[#This Row],[AUM]]-D2637</f>
        <v>-74077.75</v>
      </c>
      <c r="G2638" s="11">
        <f>BT[[#This Row],[∆ AUM]]-BT[[#This Row],[effetto mercato]]</f>
        <v>22579.920085020014</v>
      </c>
    </row>
    <row r="2639" spans="1:7">
      <c r="A2639" s="4">
        <v>45846</v>
      </c>
      <c r="B2639">
        <v>-3.1899999999999998E-2</v>
      </c>
      <c r="C2639" s="6">
        <f>BT[[#This Row],[Variaz]]/100</f>
        <v>-3.19E-4</v>
      </c>
      <c r="D2639" s="10">
        <f>AUM[[#This Row],[ Etica Obbligazionario Breve Termine]]</f>
        <v>302757677.05000001</v>
      </c>
      <c r="E2639" s="10">
        <f>D2638*BT[[#This Row],[Variazione percentuale]]</f>
        <v>-96634.039282770013</v>
      </c>
      <c r="F2639" s="11">
        <f>BT[[#This Row],[AUM]]-D2638</f>
        <v>-170345.78000003099</v>
      </c>
      <c r="G2639" s="11">
        <f>BT[[#This Row],[∆ AUM]]-BT[[#This Row],[effetto mercato]]</f>
        <v>-73711.740717260982</v>
      </c>
    </row>
    <row r="2640" spans="1:7">
      <c r="A2640" s="4">
        <v>45847</v>
      </c>
      <c r="B2640">
        <v>-1.5900000000000001E-2</v>
      </c>
      <c r="C2640" s="6">
        <f>BT[[#This Row],[Variaz]]/100</f>
        <v>-1.5900000000000002E-4</v>
      </c>
      <c r="D2640" s="10">
        <f>AUM[[#This Row],[ Etica Obbligazionario Breve Termine]]</f>
        <v>302693722.39999998</v>
      </c>
      <c r="E2640" s="10">
        <f>D2639*BT[[#This Row],[Variazione percentuale]]</f>
        <v>-48138.47065095001</v>
      </c>
      <c r="F2640" s="11">
        <f>BT[[#This Row],[AUM]]-D2639</f>
        <v>-63954.650000035763</v>
      </c>
      <c r="G2640" s="11">
        <f>BT[[#This Row],[∆ AUM]]-BT[[#This Row],[effetto mercato]]</f>
        <v>-15816.179349085753</v>
      </c>
    </row>
    <row r="2641" spans="1:7">
      <c r="A2641" s="4">
        <v>45848</v>
      </c>
      <c r="B2641">
        <v>-3.1899999999999998E-2</v>
      </c>
      <c r="C2641" s="6">
        <f>BT[[#This Row],[Variaz]]/100</f>
        <v>-3.19E-4</v>
      </c>
      <c r="D2641" s="10">
        <f>AUM[[#This Row],[ Etica Obbligazionario Breve Termine]]</f>
        <v>302615909.25</v>
      </c>
      <c r="E2641" s="10">
        <f>D2640*BT[[#This Row],[Variazione percentuale]]</f>
        <v>-96559.297445599994</v>
      </c>
      <c r="F2641" s="11">
        <f>BT[[#This Row],[AUM]]-D2640</f>
        <v>-77813.149999976158</v>
      </c>
      <c r="G2641" s="11">
        <f>BT[[#This Row],[∆ AUM]]-BT[[#This Row],[effetto mercato]]</f>
        <v>18746.147445623836</v>
      </c>
    </row>
    <row r="2642" spans="1:7">
      <c r="A2642" s="4">
        <v>45849</v>
      </c>
      <c r="B2642">
        <v>-1.6E-2</v>
      </c>
      <c r="C2642" s="6">
        <f>BT[[#This Row],[Variaz]]/100</f>
        <v>-1.6000000000000001E-4</v>
      </c>
      <c r="D2642" s="10">
        <f>AUM[[#This Row],[ Etica Obbligazionario Breve Termine]]</f>
        <v>302419271.25</v>
      </c>
      <c r="E2642" s="10">
        <f>D2641*BT[[#This Row],[Variazione percentuale]]</f>
        <v>-48418.545480000001</v>
      </c>
      <c r="F2642" s="11">
        <f>BT[[#This Row],[AUM]]-D2641</f>
        <v>-196638</v>
      </c>
      <c r="G2642" s="11">
        <f>BT[[#This Row],[∆ AUM]]-BT[[#This Row],[effetto mercato]]</f>
        <v>-148219.45452</v>
      </c>
    </row>
    <row r="2643" spans="1:7">
      <c r="A2643" s="4">
        <v>45852</v>
      </c>
      <c r="B2643">
        <v>3.1899999999999998E-2</v>
      </c>
      <c r="C2643" s="6">
        <f>BT[[#This Row],[Variaz]]/100</f>
        <v>3.19E-4</v>
      </c>
      <c r="D2643" s="10">
        <f>AUM[[#This Row],[ Etica Obbligazionario Breve Termine]]</f>
        <v>302517962.96999997</v>
      </c>
      <c r="E2643" s="10">
        <f>D2642*BT[[#This Row],[Variazione percentuale]]</f>
        <v>96471.747528749998</v>
      </c>
      <c r="F2643" s="11">
        <f>BT[[#This Row],[AUM]]-D2642</f>
        <v>98691.719999969006</v>
      </c>
      <c r="G2643" s="11">
        <f>BT[[#This Row],[∆ AUM]]-BT[[#This Row],[effetto mercato]]</f>
        <v>2219.9724712190073</v>
      </c>
    </row>
    <row r="2644" spans="1:7">
      <c r="A2644" s="4">
        <v>45853</v>
      </c>
      <c r="B2644">
        <v>4.7899999999999998E-2</v>
      </c>
      <c r="C2644" s="6">
        <f>BT[[#This Row],[Variaz]]/100</f>
        <v>4.7899999999999999E-4</v>
      </c>
      <c r="D2644" s="10">
        <f>AUM[[#This Row],[ Etica Obbligazionario Breve Termine]]</f>
        <v>302781547.41000003</v>
      </c>
      <c r="E2644" s="10">
        <f>D2643*BT[[#This Row],[Variazione percentuale]]</f>
        <v>144906.10426262999</v>
      </c>
      <c r="F2644" s="11">
        <f>BT[[#This Row],[AUM]]-D2643</f>
        <v>263584.44000005722</v>
      </c>
      <c r="G2644" s="11">
        <f>BT[[#This Row],[∆ AUM]]-BT[[#This Row],[effetto mercato]]</f>
        <v>118678.33573742723</v>
      </c>
    </row>
    <row r="2645" spans="1:7">
      <c r="A2645" s="4">
        <v>45854</v>
      </c>
      <c r="B2645">
        <v>3.1899999999999998E-2</v>
      </c>
      <c r="C2645" s="6">
        <f>BT[[#This Row],[Variaz]]/100</f>
        <v>3.19E-4</v>
      </c>
      <c r="D2645" s="10">
        <f>AUM[[#This Row],[ Etica Obbligazionario Breve Termine]]</f>
        <v>305178704.31999999</v>
      </c>
      <c r="E2645" s="10">
        <f>D2644*BT[[#This Row],[Variazione percentuale]]</f>
        <v>96587.313623790003</v>
      </c>
      <c r="F2645" s="11">
        <f>BT[[#This Row],[AUM]]-D2644</f>
        <v>2397156.9099999666</v>
      </c>
      <c r="G2645" s="11">
        <f>BT[[#This Row],[∆ AUM]]-BT[[#This Row],[effetto mercato]]</f>
        <v>2300569.5963761765</v>
      </c>
    </row>
    <row r="2646" spans="1:7">
      <c r="A2646" s="4">
        <v>45855</v>
      </c>
      <c r="B2646">
        <v>0</v>
      </c>
      <c r="C2646" s="6">
        <f>BT[[#This Row],[Variaz]]/100</f>
        <v>0</v>
      </c>
      <c r="D2646" s="10">
        <f>AUM[[#This Row],[ Etica Obbligazionario Breve Termine]]</f>
        <v>307614872.25</v>
      </c>
      <c r="E2646" s="10">
        <f>D2645*BT[[#This Row],[Variazione percentuale]]</f>
        <v>0</v>
      </c>
      <c r="F2646" s="11">
        <f>BT[[#This Row],[AUM]]-D2645</f>
        <v>2436167.9300000072</v>
      </c>
      <c r="G2646" s="11">
        <f>BT[[#This Row],[∆ AUM]]-BT[[#This Row],[effetto mercato]]</f>
        <v>2436167.9300000072</v>
      </c>
    </row>
    <row r="2647" spans="1:7">
      <c r="A2647" s="4">
        <v>45856</v>
      </c>
      <c r="B2647">
        <v>1.5900000000000001E-2</v>
      </c>
      <c r="C2647" s="6">
        <f>BT[[#This Row],[Variaz]]/100</f>
        <v>1.5900000000000002E-4</v>
      </c>
      <c r="D2647" s="10">
        <f>AUM[[#This Row],[ Etica Obbligazionario Breve Termine]]</f>
        <v>306301408.68000001</v>
      </c>
      <c r="E2647" s="10">
        <f>D2646*BT[[#This Row],[Variazione percentuale]]</f>
        <v>48910.764687750008</v>
      </c>
      <c r="F2647" s="11">
        <f>BT[[#This Row],[AUM]]-D2646</f>
        <v>-1313463.5699999928</v>
      </c>
      <c r="G2647" s="11">
        <f>BT[[#This Row],[∆ AUM]]-BT[[#This Row],[effetto mercato]]</f>
        <v>-1362374.3346877429</v>
      </c>
    </row>
    <row r="2648" spans="1:7">
      <c r="A2648" s="4">
        <v>45859</v>
      </c>
      <c r="B2648">
        <v>7.9699999999999993E-2</v>
      </c>
      <c r="C2648" s="6">
        <f>BT[[#This Row],[Variaz]]/100</f>
        <v>7.9699999999999997E-4</v>
      </c>
      <c r="D2648" s="10">
        <f>AUM[[#This Row],[ Etica Obbligazionario Breve Termine]]</f>
        <v>306743481.44</v>
      </c>
      <c r="E2648" s="10">
        <f>D2647*BT[[#This Row],[Variazione percentuale]]</f>
        <v>244122.22271795999</v>
      </c>
      <c r="F2648" s="11">
        <f>BT[[#This Row],[AUM]]-D2647</f>
        <v>442072.75999999046</v>
      </c>
      <c r="G2648" s="11">
        <f>BT[[#This Row],[∆ AUM]]-BT[[#This Row],[effetto mercato]]</f>
        <v>197950.53728203048</v>
      </c>
    </row>
    <row r="2649" spans="1:7">
      <c r="A2649" s="4">
        <v>45860</v>
      </c>
      <c r="B2649">
        <v>3.1800000000000002E-2</v>
      </c>
      <c r="C2649" s="6">
        <f>BT[[#This Row],[Variaz]]/100</f>
        <v>3.1800000000000003E-4</v>
      </c>
      <c r="D2649" s="10">
        <f>AUM[[#This Row],[ Etica Obbligazionario Breve Termine]]</f>
        <v>306664291.72000003</v>
      </c>
      <c r="E2649" s="10">
        <f>D2648*BT[[#This Row],[Variazione percentuale]]</f>
        <v>97544.427097920008</v>
      </c>
      <c r="F2649" s="11">
        <f>BT[[#This Row],[AUM]]-D2648</f>
        <v>-79189.719999969006</v>
      </c>
      <c r="G2649" s="11">
        <f>BT[[#This Row],[∆ AUM]]-BT[[#This Row],[effetto mercato]]</f>
        <v>-176734.14709788901</v>
      </c>
    </row>
    <row r="2650" spans="1:7">
      <c r="A2650" s="4">
        <v>45861</v>
      </c>
      <c r="B2650">
        <v>-4.7800000000000002E-2</v>
      </c>
      <c r="C2650" s="6">
        <f>BT[[#This Row],[Variaz]]/100</f>
        <v>-4.7800000000000002E-4</v>
      </c>
      <c r="D2650" s="10">
        <f>AUM[[#This Row],[ Etica Obbligazionario Breve Termine]]</f>
        <v>306755287.16000003</v>
      </c>
      <c r="E2650" s="10">
        <f>D2649*BT[[#This Row],[Variazione percentuale]]</f>
        <v>-146585.53144216002</v>
      </c>
      <c r="F2650" s="11">
        <f>BT[[#This Row],[AUM]]-D2649</f>
        <v>90995.439999997616</v>
      </c>
      <c r="G2650" s="11">
        <f>BT[[#This Row],[∆ AUM]]-BT[[#This Row],[effetto mercato]]</f>
        <v>237580.97144215764</v>
      </c>
    </row>
    <row r="2651" spans="1:7">
      <c r="A2651" s="4">
        <v>45862</v>
      </c>
      <c r="B2651">
        <v>-0.12740000000000001</v>
      </c>
      <c r="C2651" s="6">
        <f>BT[[#This Row],[Variaz]]/100</f>
        <v>-1.2740000000000002E-3</v>
      </c>
      <c r="D2651" s="10">
        <f>AUM[[#This Row],[ Etica Obbligazionario Breve Termine]]</f>
        <v>306049551.31999999</v>
      </c>
      <c r="E2651" s="10">
        <f>D2650*BT[[#This Row],[Variazione percentuale]]</f>
        <v>-390806.2358418401</v>
      </c>
      <c r="F2651" s="11">
        <f>BT[[#This Row],[AUM]]-D2650</f>
        <v>-705735.84000003338</v>
      </c>
      <c r="G2651" s="11">
        <f>BT[[#This Row],[∆ AUM]]-BT[[#This Row],[effetto mercato]]</f>
        <v>-314929.60415819328</v>
      </c>
    </row>
    <row r="2652" spans="1:7">
      <c r="A2652" s="4">
        <v>45863</v>
      </c>
      <c r="B2652">
        <v>-1.5900000000000001E-2</v>
      </c>
      <c r="C2652" s="6">
        <f>BT[[#This Row],[Variaz]]/100</f>
        <v>-1.5900000000000002E-4</v>
      </c>
      <c r="D2652" s="10">
        <f>AUM[[#This Row],[ Etica Obbligazionario Breve Termine]]</f>
        <v>306010428.88</v>
      </c>
      <c r="E2652" s="10">
        <f>D2651*BT[[#This Row],[Variazione percentuale]]</f>
        <v>-48661.878659880007</v>
      </c>
      <c r="F2652" s="11">
        <f>BT[[#This Row],[AUM]]-D2651</f>
        <v>-39122.439999997616</v>
      </c>
      <c r="G2652" s="11">
        <f>BT[[#This Row],[∆ AUM]]-BT[[#This Row],[effetto mercato]]</f>
        <v>9539.4386598823912</v>
      </c>
    </row>
    <row r="2653" spans="1:7">
      <c r="A2653" s="4">
        <v>45866</v>
      </c>
      <c r="B2653">
        <v>6.3799999999999996E-2</v>
      </c>
      <c r="C2653" s="6">
        <f>BT[[#This Row],[Variaz]]/100</f>
        <v>6.38E-4</v>
      </c>
      <c r="D2653" s="10">
        <f>AUM[[#This Row],[ Etica Obbligazionario Breve Termine]]</f>
        <v>306309114.51999998</v>
      </c>
      <c r="E2653" s="10">
        <f>D2652*BT[[#This Row],[Variazione percentuale]]</f>
        <v>195234.65362544</v>
      </c>
      <c r="F2653" s="11">
        <f>BT[[#This Row],[AUM]]-D2652</f>
        <v>298685.63999998569</v>
      </c>
      <c r="G2653" s="11">
        <f>BT[[#This Row],[∆ AUM]]-BT[[#This Row],[effetto mercato]]</f>
        <v>103450.9863745457</v>
      </c>
    </row>
    <row r="2654" spans="1:7">
      <c r="A2654" s="4">
        <v>45867</v>
      </c>
      <c r="B2654">
        <v>-1.5900000000000001E-2</v>
      </c>
      <c r="C2654" s="6">
        <f>BT[[#This Row],[Variaz]]/100</f>
        <v>-1.5900000000000002E-4</v>
      </c>
      <c r="D2654" s="10">
        <f>AUM[[#This Row],[ Etica Obbligazionario Breve Termine]]</f>
        <v>306073901.73000002</v>
      </c>
      <c r="E2654" s="10">
        <f>D2653*BT[[#This Row],[Variazione percentuale]]</f>
        <v>-48703.149208679999</v>
      </c>
      <c r="F2654" s="11">
        <f>BT[[#This Row],[AUM]]-D2653</f>
        <v>-235212.78999996185</v>
      </c>
      <c r="G2654" s="11">
        <f>BT[[#This Row],[∆ AUM]]-BT[[#This Row],[effetto mercato]]</f>
        <v>-186509.64079128185</v>
      </c>
    </row>
    <row r="2655" spans="1:7">
      <c r="A2655" s="4">
        <v>45868</v>
      </c>
      <c r="B2655">
        <v>-1.5900000000000001E-2</v>
      </c>
      <c r="C2655" s="6">
        <f>BT[[#This Row],[Variaz]]/100</f>
        <v>-1.5900000000000002E-4</v>
      </c>
      <c r="D2655" s="10">
        <f>AUM[[#This Row],[ Etica Obbligazionario Breve Termine]]</f>
        <v>306068132.86000001</v>
      </c>
      <c r="E2655" s="10">
        <f>D2654*BT[[#This Row],[Variazione percentuale]]</f>
        <v>-48665.750375070005</v>
      </c>
      <c r="F2655" s="11">
        <f>BT[[#This Row],[AUM]]-D2654</f>
        <v>-5768.8700000047684</v>
      </c>
      <c r="G2655" s="11">
        <f>BT[[#This Row],[∆ AUM]]-BT[[#This Row],[effetto mercato]]</f>
        <v>42896.880375065237</v>
      </c>
    </row>
    <row r="2656" spans="1:7">
      <c r="A2656" s="4">
        <v>45869</v>
      </c>
      <c r="B2656">
        <v>3.1899999999999998E-2</v>
      </c>
      <c r="C2656" s="6">
        <f>BT[[#This Row],[Variaz]]/100</f>
        <v>3.19E-4</v>
      </c>
      <c r="D2656" s="10">
        <f>AUM[[#This Row],[ Etica Obbligazionario Breve Termine]]</f>
        <v>306157542.5</v>
      </c>
      <c r="E2656" s="10">
        <f>D2655*BT[[#This Row],[Variazione percentuale]]</f>
        <v>97635.734382340001</v>
      </c>
      <c r="F2656" s="11">
        <f>BT[[#This Row],[AUM]]-D2655</f>
        <v>89409.639999985695</v>
      </c>
      <c r="G2656" s="11">
        <f>BT[[#This Row],[∆ AUM]]-BT[[#This Row],[effetto mercato]]</f>
        <v>-8226.0943823543057</v>
      </c>
    </row>
    <row r="2657" spans="1:7">
      <c r="A2657" s="4">
        <v>45870</v>
      </c>
      <c r="B2657">
        <v>0</v>
      </c>
      <c r="C2657" s="6">
        <f>BT[[#This Row],[Variaz]]/100</f>
        <v>0</v>
      </c>
      <c r="D2657" s="10">
        <f>AUM[[#This Row],[ Etica Obbligazionario Breve Termine]]</f>
        <v>306901628.29000002</v>
      </c>
      <c r="E2657" s="10">
        <f>D2656*BT[[#This Row],[Variazione percentuale]]</f>
        <v>0</v>
      </c>
      <c r="F2657" s="11">
        <f>BT[[#This Row],[AUM]]-D2656</f>
        <v>744085.79000002146</v>
      </c>
      <c r="G2657" s="11">
        <f>BT[[#This Row],[∆ AUM]]-BT[[#This Row],[effetto mercato]]</f>
        <v>744085.79000002146</v>
      </c>
    </row>
    <row r="2658" spans="1:7">
      <c r="A2658" s="4">
        <v>45873</v>
      </c>
      <c r="B2658">
        <v>7.9699999999999993E-2</v>
      </c>
      <c r="C2658" s="6">
        <f>BT[[#This Row],[Variaz]]/100</f>
        <v>7.9699999999999997E-4</v>
      </c>
      <c r="D2658" s="10">
        <f>AUM[[#This Row],[ Etica Obbligazionario Breve Termine]]</f>
        <v>307104491.06</v>
      </c>
      <c r="E2658" s="10">
        <f>D2657*BT[[#This Row],[Variazione percentuale]]</f>
        <v>244600.59774713</v>
      </c>
      <c r="F2658" s="11">
        <f>BT[[#This Row],[AUM]]-D2657</f>
        <v>202862.76999998093</v>
      </c>
      <c r="G2658" s="11">
        <f>BT[[#This Row],[∆ AUM]]-BT[[#This Row],[effetto mercato]]</f>
        <v>-41737.827747149073</v>
      </c>
    </row>
    <row r="2659" spans="1:7">
      <c r="A2659" s="4">
        <v>45874</v>
      </c>
      <c r="B2659">
        <v>0</v>
      </c>
      <c r="C2659" s="6">
        <f>BT[[#This Row],[Variaz]]/100</f>
        <v>0</v>
      </c>
      <c r="D2659" s="10">
        <f>AUM[[#This Row],[ Etica Obbligazionario Breve Termine]]</f>
        <v>307408867.63999999</v>
      </c>
      <c r="E2659" s="10">
        <f>D2658*BT[[#This Row],[Variazione percentuale]]</f>
        <v>0</v>
      </c>
      <c r="F2659" s="11">
        <f>BT[[#This Row],[AUM]]-D2658</f>
        <v>304376.57999998331</v>
      </c>
      <c r="G2659" s="11">
        <f>BT[[#This Row],[∆ AUM]]-BT[[#This Row],[effetto mercato]]</f>
        <v>304376.57999998331</v>
      </c>
    </row>
    <row r="2660" spans="1:7">
      <c r="A2660" s="4">
        <v>45875</v>
      </c>
      <c r="B2660">
        <v>0</v>
      </c>
      <c r="C2660" s="6">
        <f>BT[[#This Row],[Variaz]]/100</f>
        <v>0</v>
      </c>
      <c r="D2660" s="10">
        <f>AUM[[#This Row],[ Etica Obbligazionario Breve Termine]]</f>
        <v>307412416.24000001</v>
      </c>
      <c r="E2660" s="10">
        <f>D2659*BT[[#This Row],[Variazione percentuale]]</f>
        <v>0</v>
      </c>
      <c r="F2660" s="11">
        <f>BT[[#This Row],[AUM]]-D2659</f>
        <v>3548.6000000238419</v>
      </c>
      <c r="G2660" s="11">
        <f>BT[[#This Row],[∆ AUM]]-BT[[#This Row],[effetto mercato]]</f>
        <v>3548.6000000238419</v>
      </c>
    </row>
    <row r="2661" spans="1:7">
      <c r="A2661" s="4">
        <v>45876</v>
      </c>
      <c r="B2661">
        <v>0</v>
      </c>
      <c r="C2661" s="6">
        <f>BT[[#This Row],[Variaz]]/100</f>
        <v>0</v>
      </c>
      <c r="D2661" s="10">
        <f>AUM[[#This Row],[ Etica Obbligazionario Breve Termine]]</f>
        <v>307921643.86000001</v>
      </c>
      <c r="E2661" s="10">
        <f>D2660*BT[[#This Row],[Variazione percentuale]]</f>
        <v>0</v>
      </c>
      <c r="F2661" s="11">
        <f>BT[[#This Row],[AUM]]-D2660</f>
        <v>509227.62000000477</v>
      </c>
      <c r="G2661" s="11">
        <f>BT[[#This Row],[∆ AUM]]-BT[[#This Row],[effetto mercato]]</f>
        <v>509227.62000000477</v>
      </c>
    </row>
    <row r="2662" spans="1:7">
      <c r="A2662" s="4">
        <v>45877</v>
      </c>
      <c r="B2662">
        <v>-4.7800000000000002E-2</v>
      </c>
      <c r="C2662" s="6">
        <f>BT[[#This Row],[Variaz]]/100</f>
        <v>-4.7800000000000002E-4</v>
      </c>
      <c r="D2662" s="10">
        <f>AUM[[#This Row],[ Etica Obbligazionario Breve Termine]]</f>
        <v>306468194.59000003</v>
      </c>
      <c r="E2662" s="10">
        <f>D2661*BT[[#This Row],[Variazione percentuale]]</f>
        <v>-147186.54576508002</v>
      </c>
      <c r="F2662" s="11">
        <f>BT[[#This Row],[AUM]]-D2661</f>
        <v>-1453449.2699999809</v>
      </c>
      <c r="G2662" s="11">
        <f>BT[[#This Row],[∆ AUM]]-BT[[#This Row],[effetto mercato]]</f>
        <v>-1306262.7242349009</v>
      </c>
    </row>
    <row r="2663" spans="1:7">
      <c r="A2663" s="4">
        <v>45880</v>
      </c>
      <c r="B2663">
        <v>-1.5900000000000001E-2</v>
      </c>
      <c r="C2663" s="6">
        <f>BT[[#This Row],[Variaz]]/100</f>
        <v>-1.5900000000000002E-4</v>
      </c>
      <c r="D2663" s="10">
        <f>AUM[[#This Row],[ Etica Obbligazionario Breve Termine]]</f>
        <v>306241904.38</v>
      </c>
      <c r="E2663" s="10">
        <f>D2662*BT[[#This Row],[Variazione percentuale]]</f>
        <v>-48728.442939810011</v>
      </c>
      <c r="F2663" s="11">
        <f>BT[[#This Row],[AUM]]-D2662</f>
        <v>-226290.21000003815</v>
      </c>
      <c r="G2663" s="11">
        <f>BT[[#This Row],[∆ AUM]]-BT[[#This Row],[effetto mercato]]</f>
        <v>-177561.76706022813</v>
      </c>
    </row>
    <row r="2664" spans="1:7">
      <c r="A2664" s="4">
        <v>45881</v>
      </c>
      <c r="B2664">
        <v>0</v>
      </c>
      <c r="C2664" s="6">
        <f>BT[[#This Row],[Variaz]]/100</f>
        <v>0</v>
      </c>
      <c r="D2664" s="10">
        <f>AUM[[#This Row],[ Etica Obbligazionario Breve Termine]]</f>
        <v>306325888.98999995</v>
      </c>
      <c r="E2664" s="10">
        <f>D2663*BT[[#This Row],[Variazione percentuale]]</f>
        <v>0</v>
      </c>
      <c r="F2664" s="11">
        <f>BT[[#This Row],[AUM]]-D2663</f>
        <v>83984.6099999547</v>
      </c>
      <c r="G2664" s="11">
        <f>BT[[#This Row],[∆ AUM]]-BT[[#This Row],[effetto mercato]]</f>
        <v>83984.6099999547</v>
      </c>
    </row>
    <row r="2665" spans="1:7">
      <c r="A2665" s="4">
        <v>45882</v>
      </c>
      <c r="B2665">
        <v>6.3700000000000007E-2</v>
      </c>
      <c r="C2665" s="6">
        <f>BT[[#This Row],[Variaz]]/100</f>
        <v>6.3700000000000009E-4</v>
      </c>
      <c r="D2665" s="10">
        <f>AUM[[#This Row],[ Etica Obbligazionario Breve Termine]]</f>
        <v>306664146.14999998</v>
      </c>
      <c r="E2665" s="10">
        <f>D2664*BT[[#This Row],[Variazione percentuale]]</f>
        <v>195129.59128662999</v>
      </c>
      <c r="F2665" s="11">
        <f>BT[[#This Row],[AUM]]-D2664</f>
        <v>338257.16000002623</v>
      </c>
      <c r="G2665" s="11">
        <f>BT[[#This Row],[∆ AUM]]-BT[[#This Row],[effetto mercato]]</f>
        <v>143127.56871339623</v>
      </c>
    </row>
    <row r="2666" spans="1:7">
      <c r="A2666" s="4">
        <v>45883</v>
      </c>
      <c r="B2666">
        <v>-1.5900000000000001E-2</v>
      </c>
      <c r="C2666" s="6">
        <f>BT[[#This Row],[Variaz]]/100</f>
        <v>-1.5900000000000002E-4</v>
      </c>
      <c r="D2666" s="10">
        <f>AUM[[#This Row],[ Etica Obbligazionario Breve Termine]]</f>
        <v>306659345.81999999</v>
      </c>
      <c r="E2666" s="10">
        <f>D2665*BT[[#This Row],[Variazione percentuale]]</f>
        <v>-48759.599237850001</v>
      </c>
      <c r="F2666" s="11">
        <f>BT[[#This Row],[AUM]]-D2665</f>
        <v>-4800.3299999833107</v>
      </c>
      <c r="G2666" s="11">
        <f>BT[[#This Row],[∆ AUM]]-BT[[#This Row],[effetto mercato]]</f>
        <v>43959.269237866691</v>
      </c>
    </row>
    <row r="2667" spans="1:7">
      <c r="A2667" s="4">
        <v>45887</v>
      </c>
      <c r="B2667">
        <v>-3.1899999999999998E-2</v>
      </c>
      <c r="C2667" s="6">
        <f>BT[[#This Row],[Variaz]]/100</f>
        <v>-3.19E-4</v>
      </c>
      <c r="D2667" s="10">
        <f>AUM[[#This Row],[ Etica Obbligazionario Breve Termine]]</f>
        <v>306582026.52999997</v>
      </c>
      <c r="E2667" s="10">
        <f>D2666*BT[[#This Row],[Variazione percentuale]]</f>
        <v>-97824.331316579992</v>
      </c>
      <c r="F2667" s="11">
        <f>BT[[#This Row],[AUM]]-D2666</f>
        <v>-77319.290000021458</v>
      </c>
      <c r="G2667" s="11">
        <f>BT[[#This Row],[∆ AUM]]-BT[[#This Row],[effetto mercato]]</f>
        <v>20505.041316558534</v>
      </c>
    </row>
    <row r="2668" spans="1:7">
      <c r="A2668" s="4">
        <v>45888</v>
      </c>
      <c r="B2668">
        <v>0</v>
      </c>
      <c r="C2668" s="6">
        <f>BT[[#This Row],[Variaz]]/100</f>
        <v>0</v>
      </c>
      <c r="D2668" s="10">
        <f>AUM[[#This Row],[ Etica Obbligazionario Breve Termine]]</f>
        <v>306604577.50999999</v>
      </c>
      <c r="E2668" s="10">
        <f>D2667*BT[[#This Row],[Variazione percentuale]]</f>
        <v>0</v>
      </c>
      <c r="F2668" s="11">
        <f>BT[[#This Row],[AUM]]-D2667</f>
        <v>22550.980000019073</v>
      </c>
      <c r="G2668" s="11">
        <f>BT[[#This Row],[∆ AUM]]-BT[[#This Row],[effetto mercato]]</f>
        <v>22550.980000019073</v>
      </c>
    </row>
    <row r="2669" spans="1:7">
      <c r="A2669" s="4">
        <v>45889</v>
      </c>
      <c r="B2669">
        <v>3.1899999999999998E-2</v>
      </c>
      <c r="C2669" s="6">
        <f>BT[[#This Row],[Variaz]]/100</f>
        <v>3.19E-4</v>
      </c>
      <c r="D2669" s="10">
        <f>AUM[[#This Row],[ Etica Obbligazionario Breve Termine]]</f>
        <v>306259589.00999999</v>
      </c>
      <c r="E2669" s="10">
        <f>D2668*BT[[#This Row],[Variazione percentuale]]</f>
        <v>97806.86022568999</v>
      </c>
      <c r="F2669" s="11">
        <f>BT[[#This Row],[AUM]]-D2668</f>
        <v>-344988.5</v>
      </c>
      <c r="G2669" s="11">
        <f>BT[[#This Row],[∆ AUM]]-BT[[#This Row],[effetto mercato]]</f>
        <v>-442795.36022569</v>
      </c>
    </row>
    <row r="2670" spans="1:7">
      <c r="A2670" s="4">
        <v>45890</v>
      </c>
      <c r="B2670">
        <v>-4.7800000000000002E-2</v>
      </c>
      <c r="C2670" s="6">
        <f>BT[[#This Row],[Variaz]]/100</f>
        <v>-4.7800000000000002E-4</v>
      </c>
      <c r="D2670" s="10">
        <f>AUM[[#This Row],[ Etica Obbligazionario Breve Termine]]</f>
        <v>305930832.61000001</v>
      </c>
      <c r="E2670" s="10">
        <f>D2669*BT[[#This Row],[Variazione percentuale]]</f>
        <v>-146392.08354677999</v>
      </c>
      <c r="F2670" s="11">
        <f>BT[[#This Row],[AUM]]-D2669</f>
        <v>-328756.39999997616</v>
      </c>
      <c r="G2670" s="11">
        <f>BT[[#This Row],[∆ AUM]]-BT[[#This Row],[effetto mercato]]</f>
        <v>-182364.31645319617</v>
      </c>
    </row>
    <row r="2671" spans="1:7">
      <c r="A2671" s="4">
        <v>45891</v>
      </c>
      <c r="B2671">
        <v>4.7800000000000002E-2</v>
      </c>
      <c r="C2671" s="6">
        <f>BT[[#This Row],[Variaz]]/100</f>
        <v>4.7800000000000002E-4</v>
      </c>
      <c r="D2671" s="10">
        <f>AUM[[#This Row],[ Etica Obbligazionario Breve Termine]]</f>
        <v>306146871.16999996</v>
      </c>
      <c r="E2671" s="10">
        <f>D2670*BT[[#This Row],[Variazione percentuale]]</f>
        <v>146234.93798758002</v>
      </c>
      <c r="F2671" s="11">
        <f>BT[[#This Row],[AUM]]-D2670</f>
        <v>216038.55999994278</v>
      </c>
      <c r="G2671" s="11">
        <f>BT[[#This Row],[∆ AUM]]-BT[[#This Row],[effetto mercato]]</f>
        <v>69803.622012362757</v>
      </c>
    </row>
    <row r="2672" spans="1:7">
      <c r="A2672" s="4">
        <v>45894</v>
      </c>
      <c r="B2672">
        <v>-4.7800000000000002E-2</v>
      </c>
      <c r="C2672" s="6">
        <f>BT[[#This Row],[Variaz]]/100</f>
        <v>-4.7800000000000002E-4</v>
      </c>
      <c r="D2672" s="10">
        <f>AUM[[#This Row],[ Etica Obbligazionario Breve Termine]]</f>
        <v>305893355.5</v>
      </c>
      <c r="E2672" s="10">
        <f>D2671*BT[[#This Row],[Variazione percentuale]]</f>
        <v>-146338.20441925997</v>
      </c>
      <c r="F2672" s="11">
        <f>BT[[#This Row],[AUM]]-D2671</f>
        <v>-253515.66999995708</v>
      </c>
      <c r="G2672" s="11">
        <f>BT[[#This Row],[∆ AUM]]-BT[[#This Row],[effetto mercato]]</f>
        <v>-107177.46558069711</v>
      </c>
    </row>
    <row r="2673" spans="1:7">
      <c r="A2673" s="4">
        <v>45895</v>
      </c>
      <c r="B2673">
        <v>4.7800000000000002E-2</v>
      </c>
      <c r="C2673" s="6">
        <f>BT[[#This Row],[Variaz]]/100</f>
        <v>4.7800000000000002E-4</v>
      </c>
      <c r="D2673" s="10">
        <f>AUM[[#This Row],[ Etica Obbligazionario Breve Termine]]</f>
        <v>306056954.37</v>
      </c>
      <c r="E2673" s="10">
        <f>D2672*BT[[#This Row],[Variazione percentuale]]</f>
        <v>146217.02392900002</v>
      </c>
      <c r="F2673" s="11">
        <f>BT[[#This Row],[AUM]]-D2672</f>
        <v>163598.87000000477</v>
      </c>
      <c r="G2673" s="11">
        <f>BT[[#This Row],[∆ AUM]]-BT[[#This Row],[effetto mercato]]</f>
        <v>17381.846071004751</v>
      </c>
    </row>
    <row r="2674" spans="1:7">
      <c r="A2674" s="4">
        <v>45896</v>
      </c>
      <c r="B2674">
        <v>0</v>
      </c>
      <c r="C2674" s="6">
        <f>BT[[#This Row],[Variaz]]/100</f>
        <v>0</v>
      </c>
      <c r="D2674" s="10">
        <f>AUM[[#This Row],[ Etica Obbligazionario Breve Termine]]</f>
        <v>305887989.39999998</v>
      </c>
      <c r="E2674" s="10">
        <f>D2673*BT[[#This Row],[Variazione percentuale]]</f>
        <v>0</v>
      </c>
      <c r="F2674" s="11">
        <f>BT[[#This Row],[AUM]]-D2673</f>
        <v>-168964.97000002861</v>
      </c>
      <c r="G2674" s="11">
        <f>BT[[#This Row],[∆ AUM]]-BT[[#This Row],[effetto mercato]]</f>
        <v>-168964.97000002861</v>
      </c>
    </row>
    <row r="2675" spans="1:7">
      <c r="A2675" s="4">
        <v>45897</v>
      </c>
      <c r="B2675">
        <v>1.5900000000000001E-2</v>
      </c>
      <c r="C2675" s="6">
        <f>BT[[#This Row],[Variaz]]/100</f>
        <v>1.5900000000000002E-4</v>
      </c>
      <c r="D2675" s="10">
        <f>AUM[[#This Row],[ Etica Obbligazionario Breve Termine]]</f>
        <v>306075031.44</v>
      </c>
      <c r="E2675" s="10">
        <f>D2674*BT[[#This Row],[Variazione percentuale]]</f>
        <v>48636.190314600004</v>
      </c>
      <c r="F2675" s="11">
        <f>BT[[#This Row],[AUM]]-D2674</f>
        <v>187042.04000002146</v>
      </c>
      <c r="G2675" s="11">
        <f>BT[[#This Row],[∆ AUM]]-BT[[#This Row],[effetto mercato]]</f>
        <v>138405.84968542145</v>
      </c>
    </row>
    <row r="2676" spans="1:7">
      <c r="A2676" s="4">
        <v>45898</v>
      </c>
      <c r="B2676">
        <v>-1.5900000000000001E-2</v>
      </c>
      <c r="C2676" s="6">
        <f>BT[[#This Row],[Variaz]]/100</f>
        <v>-1.5900000000000002E-4</v>
      </c>
      <c r="D2676" s="10">
        <f>AUM[[#This Row],[ Etica Obbligazionario Breve Termine]]</f>
        <v>305220788.5</v>
      </c>
      <c r="E2676" s="10">
        <f>D2675*BT[[#This Row],[Variazione percentuale]]</f>
        <v>-48665.929998960004</v>
      </c>
      <c r="F2676" s="11">
        <f>BT[[#This Row],[AUM]]-D2675</f>
        <v>-854242.93999999762</v>
      </c>
      <c r="G2676" s="11">
        <f>BT[[#This Row],[∆ AUM]]-BT[[#This Row],[effetto mercato]]</f>
        <v>-805577.01000103762</v>
      </c>
    </row>
    <row r="2677" spans="1:7">
      <c r="A2677" s="4">
        <v>45901</v>
      </c>
      <c r="B2677">
        <v>-3.1899999999999998E-2</v>
      </c>
      <c r="C2677" s="9">
        <f>BT[[#This Row],[Variaz]]/100</f>
        <v>-3.19E-4</v>
      </c>
      <c r="D2677" s="10">
        <f>AUM[[#This Row],[ Etica Obbligazionario Breve Termine]]</f>
        <v>305291666.13</v>
      </c>
      <c r="E2677" s="10">
        <f>D2676*BT[[#This Row],[Variazione percentuale]]</f>
        <v>-97365.431531499999</v>
      </c>
      <c r="F2677" s="11">
        <f>BT[[#This Row],[AUM]]-D2676</f>
        <v>70877.629999995232</v>
      </c>
      <c r="G2677" s="11">
        <f>BT[[#This Row],[∆ AUM]]-BT[[#This Row],[effetto mercato]]</f>
        <v>168243.06153149524</v>
      </c>
    </row>
    <row r="2678" spans="1:7">
      <c r="A2678" s="4">
        <v>45902</v>
      </c>
      <c r="B2678">
        <v>-4.7800000000000002E-2</v>
      </c>
      <c r="C2678" s="9">
        <f>BT[[#This Row],[Variaz]]/100</f>
        <v>-4.7800000000000002E-4</v>
      </c>
      <c r="D2678" s="10">
        <f>AUM[[#This Row],[ Etica Obbligazionario Breve Termine]]</f>
        <v>305108607.73000002</v>
      </c>
      <c r="E2678" s="10">
        <f>D2677*BT[[#This Row],[Variazione percentuale]]</f>
        <v>-145929.41641013999</v>
      </c>
      <c r="F2678" s="11">
        <f>BT[[#This Row],[AUM]]-D2677</f>
        <v>-183058.39999997616</v>
      </c>
      <c r="G2678" s="11">
        <f>BT[[#This Row],[∆ AUM]]-BT[[#This Row],[effetto mercato]]</f>
        <v>-37128.983589836163</v>
      </c>
    </row>
    <row r="2679" spans="1:7">
      <c r="A2679" s="4">
        <v>45903</v>
      </c>
      <c r="B2679">
        <v>6.3799999999999996E-2</v>
      </c>
      <c r="C2679" s="9">
        <f>BT[[#This Row],[Variaz]]/100</f>
        <v>6.38E-4</v>
      </c>
      <c r="D2679" s="10">
        <f>AUM[[#This Row],[ Etica Obbligazionario Breve Termine]]</f>
        <v>305033850.30000001</v>
      </c>
      <c r="E2679" s="10">
        <f>D2678*BT[[#This Row],[Variazione percentuale]]</f>
        <v>194659.29173174</v>
      </c>
      <c r="F2679" s="11">
        <f>BT[[#This Row],[AUM]]-D2678</f>
        <v>-74757.430000007153</v>
      </c>
      <c r="G2679" s="11">
        <f>BT[[#This Row],[∆ AUM]]-BT[[#This Row],[effetto mercato]]</f>
        <v>-269416.72173174715</v>
      </c>
    </row>
    <row r="2680" spans="1:7">
      <c r="A2680" s="4">
        <v>45904</v>
      </c>
      <c r="B2680">
        <v>3.1899999999999998E-2</v>
      </c>
      <c r="C2680" s="9">
        <f>BT[[#This Row],[Variaz]]/100</f>
        <v>3.19E-4</v>
      </c>
      <c r="D2680" s="10">
        <f>AUM[[#This Row],[ Etica Obbligazionario Breve Termine]]</f>
        <v>305376512.25</v>
      </c>
      <c r="E2680" s="10">
        <f>D2679*BT[[#This Row],[Variazione percentuale]]</f>
        <v>97305.798245700003</v>
      </c>
      <c r="F2680" s="11">
        <f>BT[[#This Row],[AUM]]-D2679</f>
        <v>342661.94999998808</v>
      </c>
      <c r="G2680" s="11">
        <f>BT[[#This Row],[∆ AUM]]-BT[[#This Row],[effetto mercato]]</f>
        <v>245356.15175428806</v>
      </c>
    </row>
    <row r="2681" spans="1:7">
      <c r="A2681" s="4">
        <v>45905</v>
      </c>
      <c r="B2681">
        <v>7.9600000000000004E-2</v>
      </c>
      <c r="C2681" s="9">
        <f>BT[[#This Row],[Variaz]]/100</f>
        <v>7.9600000000000005E-4</v>
      </c>
      <c r="D2681" s="10">
        <f>AUM[[#This Row],[ Etica Obbligazionario Breve Termine]]</f>
        <v>305544193.43000001</v>
      </c>
      <c r="E2681" s="10">
        <f>D2680*BT[[#This Row],[Variazione percentuale]]</f>
        <v>243079.70375100002</v>
      </c>
      <c r="F2681" s="11">
        <f>BT[[#This Row],[AUM]]-D2680</f>
        <v>167681.18000000715</v>
      </c>
      <c r="G2681" s="11">
        <f>BT[[#This Row],[∆ AUM]]-BT[[#This Row],[effetto mercato]]</f>
        <v>-75398.52375099287</v>
      </c>
    </row>
    <row r="2682" spans="1:7">
      <c r="A2682" s="4">
        <v>45908</v>
      </c>
      <c r="B2682">
        <v>1.5900000000000001E-2</v>
      </c>
      <c r="C2682" s="9">
        <f>BT[[#This Row],[Variaz]]/100</f>
        <v>1.5900000000000002E-4</v>
      </c>
      <c r="D2682" s="10">
        <f>AUM[[#This Row],[ Etica Obbligazionario Breve Termine]]</f>
        <v>305572466.64999998</v>
      </c>
      <c r="E2682" s="10">
        <f>D2681*BT[[#This Row],[Variazione percentuale]]</f>
        <v>48581.526755370003</v>
      </c>
      <c r="F2682" s="11">
        <f>BT[[#This Row],[AUM]]-D2681</f>
        <v>28273.219999969006</v>
      </c>
      <c r="G2682" s="11">
        <f>BT[[#This Row],[∆ AUM]]-BT[[#This Row],[effetto mercato]]</f>
        <v>-20308.306755400998</v>
      </c>
    </row>
    <row r="2683" spans="1:7">
      <c r="A2683" s="4">
        <v>45909</v>
      </c>
      <c r="B2683">
        <v>-1.5900000000000001E-2</v>
      </c>
      <c r="C2683" s="9">
        <f>BT[[#This Row],[Variaz]]/100</f>
        <v>-1.5900000000000002E-4</v>
      </c>
      <c r="D2683" s="10">
        <f>AUM[[#This Row],[ Etica Obbligazionario Breve Termine]]</f>
        <v>294269642.26999998</v>
      </c>
      <c r="E2683" s="10">
        <f>D2682*BT[[#This Row],[Variazione percentuale]]</f>
        <v>-48586.022197350001</v>
      </c>
      <c r="F2683" s="11">
        <f>BT[[#This Row],[AUM]]-D2682</f>
        <v>-11302824.379999995</v>
      </c>
      <c r="G2683" s="11">
        <f>BT[[#This Row],[∆ AUM]]-BT[[#This Row],[effetto mercato]]</f>
        <v>-11254238.357802644</v>
      </c>
    </row>
    <row r="2684" spans="1:7">
      <c r="A2684" s="4">
        <v>45910</v>
      </c>
      <c r="B2684">
        <v>0</v>
      </c>
      <c r="C2684" s="9">
        <f>BT[[#This Row],[Variaz]]/100</f>
        <v>0</v>
      </c>
      <c r="D2684" s="10">
        <f>AUM[[#This Row],[ Etica Obbligazionario Breve Termine]]</f>
        <v>294169585.33000004</v>
      </c>
      <c r="E2684" s="10">
        <f>D2683*BT[[#This Row],[Variazione percentuale]]</f>
        <v>0</v>
      </c>
      <c r="F2684" s="11">
        <f>BT[[#This Row],[AUM]]-D2683</f>
        <v>-100056.93999993801</v>
      </c>
      <c r="G2684" s="11">
        <f>BT[[#This Row],[∆ AUM]]-BT[[#This Row],[effetto mercato]]</f>
        <v>-100056.93999993801</v>
      </c>
    </row>
    <row r="2685" spans="1:7">
      <c r="A2685" s="4">
        <v>45911</v>
      </c>
      <c r="B2685">
        <v>-3.1800000000000002E-2</v>
      </c>
      <c r="C2685" s="9">
        <f>BT[[#This Row],[Variaz]]/100</f>
        <v>-3.1800000000000003E-4</v>
      </c>
      <c r="D2685" s="10">
        <f>AUM[[#This Row],[ Etica Obbligazionario Breve Termine]]</f>
        <v>293941997.10000002</v>
      </c>
      <c r="E2685" s="10">
        <f>D2684*BT[[#This Row],[Variazione percentuale]]</f>
        <v>-93545.928134940026</v>
      </c>
      <c r="F2685" s="11">
        <f>BT[[#This Row],[AUM]]-D2684</f>
        <v>-227588.23000001907</v>
      </c>
      <c r="G2685" s="11">
        <f>BT[[#This Row],[∆ AUM]]-BT[[#This Row],[effetto mercato]]</f>
        <v>-134042.30186507903</v>
      </c>
    </row>
    <row r="2686" spans="1:7">
      <c r="A2686" s="4">
        <v>45912</v>
      </c>
      <c r="B2686">
        <v>-4.7800000000000002E-2</v>
      </c>
      <c r="C2686" s="9">
        <f>BT[[#This Row],[Variaz]]/100</f>
        <v>-4.7800000000000002E-4</v>
      </c>
      <c r="D2686" s="10">
        <f>AUM[[#This Row],[ Etica Obbligazionario Breve Termine]]</f>
        <v>293890398.14999998</v>
      </c>
      <c r="E2686" s="10">
        <f>D2685*BT[[#This Row],[Variazione percentuale]]</f>
        <v>-140504.27461380002</v>
      </c>
      <c r="F2686" s="11">
        <f>BT[[#This Row],[AUM]]-D2685</f>
        <v>-51598.950000047684</v>
      </c>
      <c r="G2686" s="11">
        <f>BT[[#This Row],[∆ AUM]]-BT[[#This Row],[effetto mercato]]</f>
        <v>88905.324613752338</v>
      </c>
    </row>
    <row r="2687" spans="1:7">
      <c r="A2687" s="4">
        <v>45915</v>
      </c>
      <c r="B2687">
        <v>4.7800000000000002E-2</v>
      </c>
      <c r="C2687" s="9">
        <f>BT[[#This Row],[Variaz]]/100</f>
        <v>4.7800000000000002E-4</v>
      </c>
      <c r="D2687" s="10">
        <f>AUM[[#This Row],[ Etica Obbligazionario Breve Termine]]</f>
        <v>293688255.55000001</v>
      </c>
      <c r="E2687" s="10">
        <f>D2686*BT[[#This Row],[Variazione percentuale]]</f>
        <v>140479.6103157</v>
      </c>
      <c r="F2687" s="11">
        <f>BT[[#This Row],[AUM]]-D2686</f>
        <v>-202142.59999996424</v>
      </c>
      <c r="G2687" s="11">
        <f>BT[[#This Row],[∆ AUM]]-BT[[#This Row],[effetto mercato]]</f>
        <v>-342622.21031566424</v>
      </c>
    </row>
    <row r="2688" spans="1:7">
      <c r="A2688" s="4">
        <v>45916</v>
      </c>
      <c r="B2688">
        <v>1.5900000000000001E-2</v>
      </c>
      <c r="C2688" s="9">
        <f>BT[[#This Row],[Variaz]]/100</f>
        <v>1.5900000000000002E-4</v>
      </c>
      <c r="D2688" s="10">
        <f>AUM[[#This Row],[ Etica Obbligazionario Breve Termine]]</f>
        <v>293768583.81</v>
      </c>
      <c r="E2688" s="10">
        <f>D2687*BT[[#This Row],[Variazione percentuale]]</f>
        <v>46696.432632450007</v>
      </c>
      <c r="F2688" s="11">
        <f>BT[[#This Row],[AUM]]-D2687</f>
        <v>80328.259999990463</v>
      </c>
      <c r="G2688" s="11">
        <f>BT[[#This Row],[∆ AUM]]-BT[[#This Row],[effetto mercato]]</f>
        <v>33631.827367540456</v>
      </c>
    </row>
    <row r="2689" spans="1:7">
      <c r="A2689" s="4">
        <v>45917</v>
      </c>
      <c r="B2689">
        <v>0</v>
      </c>
      <c r="C2689" s="9">
        <f>BT[[#This Row],[Variaz]]/100</f>
        <v>0</v>
      </c>
      <c r="D2689" s="10">
        <f>AUM[[#This Row],[ Etica Obbligazionario Breve Termine]]</f>
        <v>293645288.38</v>
      </c>
      <c r="E2689" s="10">
        <f>D2688*BT[[#This Row],[Variazione percentuale]]</f>
        <v>0</v>
      </c>
      <c r="F2689" s="11">
        <f>BT[[#This Row],[AUM]]-D2688</f>
        <v>-123295.43000000715</v>
      </c>
      <c r="G2689" s="11">
        <f>BT[[#This Row],[∆ AUM]]-BT[[#This Row],[effetto mercato]]</f>
        <v>-123295.43000000715</v>
      </c>
    </row>
    <row r="2690" spans="1:7">
      <c r="A2690" s="4">
        <v>45918</v>
      </c>
      <c r="B2690">
        <v>-1.5900000000000001E-2</v>
      </c>
      <c r="C2690" s="9">
        <f>BT[[#This Row],[Variaz]]/100</f>
        <v>-1.5900000000000002E-4</v>
      </c>
      <c r="D2690" s="10">
        <f>AUM[[#This Row],[ Etica Obbligazionario Breve Termine]]</f>
        <v>293271474.86000001</v>
      </c>
      <c r="E2690" s="10">
        <f>D2689*BT[[#This Row],[Variazione percentuale]]</f>
        <v>-46689.600852420001</v>
      </c>
      <c r="F2690" s="11">
        <f>BT[[#This Row],[AUM]]-D2689</f>
        <v>-373813.51999998093</v>
      </c>
      <c r="G2690" s="11">
        <f>BT[[#This Row],[∆ AUM]]-BT[[#This Row],[effetto mercato]]</f>
        <v>-327123.91914756096</v>
      </c>
    </row>
    <row r="2691" spans="1:7">
      <c r="A2691" s="4">
        <v>45919</v>
      </c>
      <c r="B2691">
        <v>-1.5900000000000001E-2</v>
      </c>
      <c r="C2691" s="9">
        <f>BT[[#This Row],[Variaz]]/100</f>
        <v>-1.5900000000000002E-4</v>
      </c>
      <c r="D2691" s="10">
        <f>AUM[[#This Row],[ Etica Obbligazionario Breve Termine]]</f>
        <v>293106196.56999999</v>
      </c>
      <c r="E2691" s="10">
        <f>D2690*BT[[#This Row],[Variazione percentuale]]</f>
        <v>-46630.164502740008</v>
      </c>
      <c r="F2691" s="11">
        <f>BT[[#This Row],[AUM]]-D2690</f>
        <v>-165278.29000002146</v>
      </c>
      <c r="G2691" s="11">
        <f>BT[[#This Row],[∆ AUM]]-BT[[#This Row],[effetto mercato]]</f>
        <v>-118648.12549728145</v>
      </c>
    </row>
    <row r="2692" spans="1:7">
      <c r="A2692" s="4">
        <v>45922</v>
      </c>
      <c r="B2692">
        <v>1.5900000000000001E-2</v>
      </c>
      <c r="C2692" s="9"/>
      <c r="D269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De Marco</dc:creator>
  <cp:keywords/>
  <dc:description/>
  <cp:lastModifiedBy>Luca De Marco</cp:lastModifiedBy>
  <cp:revision/>
  <dcterms:created xsi:type="dcterms:W3CDTF">2025-09-02T12:28:46Z</dcterms:created>
  <dcterms:modified xsi:type="dcterms:W3CDTF">2025-10-17T08:40:09Z</dcterms:modified>
  <cp:category/>
  <cp:contentStatus/>
</cp:coreProperties>
</file>